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4.xml" ContentType="application/vnd.openxmlformats-officedocument.drawing+xml"/>
  <Override PartName="/xl/comments2.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6.xml" ContentType="application/vnd.openxmlformats-officedocument.drawing+xml"/>
  <Override PartName="/xl/comments3.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4.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8.xml" ContentType="application/vnd.openxmlformats-officedocument.drawing+xml"/>
  <Override PartName="/xl/comments5.xml" ContentType="application/vnd.openxmlformats-officedocument.spreadsheetml.comments+xml"/>
  <Override PartName="/xl/drawings/drawing39.xml" ContentType="application/vnd.openxmlformats-officedocument.drawing+xml"/>
  <Override PartName="/xl/drawings/drawing40.xml" ContentType="application/vnd.openxmlformats-officedocument.drawing+xml"/>
  <Override PartName="/xl/comments6.xml" ContentType="application/vnd.openxmlformats-officedocument.spreadsheetml.comments+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Roger\Documents\Data\Serge Dec 2016\STARS\Paper\"/>
    </mc:Choice>
  </mc:AlternateContent>
  <xr:revisionPtr revIDLastSave="0" documentId="13_ncr:1_{839695C5-648F-445F-A589-DE580D599678}" xr6:coauthVersionLast="46" xr6:coauthVersionMax="46" xr10:uidLastSave="{00000000-0000-0000-0000-000000000000}"/>
  <bookViews>
    <workbookView xWindow="-28920" yWindow="-4785" windowWidth="29040" windowHeight="16440" xr2:uid="{A4C89B5E-3A5A-4D1D-9A72-62A0CD9E8DAC}"/>
  </bookViews>
  <sheets>
    <sheet name="Contents" sheetId="1" r:id="rId1"/>
    <sheet name="Introduction" sheetId="38" r:id="rId2"/>
    <sheet name="Continuous Normal" sheetId="41" r:id="rId3"/>
    <sheet name="Continuous Normal NI" sheetId="73" r:id="rId4"/>
    <sheet name="CN NI Guide" sheetId="51" r:id="rId5"/>
    <sheet name="Lakens Caldwell" sheetId="11" r:id="rId6"/>
    <sheet name="clusterPower in R" sheetId="60" r:id="rId7"/>
    <sheet name="CRTSize" sheetId="63" r:id="rId8"/>
    <sheet name="Binomial" sheetId="65" r:id="rId9"/>
    <sheet name="Binomial NI" sheetId="69" r:id="rId10"/>
    <sheet name="Bin NI Guide" sheetId="46" r:id="rId11"/>
    <sheet name="ICC SSiz HypTest" sheetId="13" r:id="rId12"/>
    <sheet name="ICC Confidence Limits" sheetId="82" r:id="rId13"/>
    <sheet name="ICC Binary Lookup" sheetId="81" r:id="rId14"/>
    <sheet name="Analysis Examples" sheetId="15" r:id="rId15"/>
    <sheet name="Analysis Example Binomial" sheetId="59" r:id="rId16"/>
    <sheet name="Power vs Correlation" sheetId="16" r:id="rId17"/>
    <sheet name="Alpha vs Correlation" sheetId="17" r:id="rId18"/>
    <sheet name="Disclaimer" sheetId="57" r:id="rId19"/>
    <sheet name="Notes" sheetId="18" r:id="rId20"/>
    <sheet name="Templates&gt;" sheetId="39" r:id="rId21"/>
    <sheet name="Continuous NormalS" sheetId="9" r:id="rId22"/>
    <sheet name="Continuous NormalS NI" sheetId="74" r:id="rId23"/>
    <sheet name="BinomialS" sheetId="66" r:id="rId24"/>
    <sheet name="BinomialS NI" sheetId="70" r:id="rId25"/>
    <sheet name="SOME FORMULAE" sheetId="62" r:id="rId26"/>
    <sheet name="Exel Tip- Protecting Worksheets" sheetId="84" r:id="rId27"/>
    <sheet name="CALCULATIONS&gt;" sheetId="4" r:id="rId28"/>
    <sheet name="Calcs CN" sheetId="5" r:id="rId29"/>
    <sheet name="costCN (Norm)" sheetId="35" r:id="rId30"/>
    <sheet name="costCN (t1)" sheetId="7" r:id="rId31"/>
    <sheet name="costCN (t2)" sheetId="8" r:id="rId32"/>
    <sheet name="Calcs CN NI" sheetId="75" r:id="rId33"/>
    <sheet name="costCN (Norm) NI" sheetId="76" r:id="rId34"/>
    <sheet name="costCN (t1 NI)" sheetId="77" r:id="rId35"/>
    <sheet name="costCN (t2) NI" sheetId="78" r:id="rId36"/>
    <sheet name="Bin Calcs" sheetId="67" r:id="rId37"/>
    <sheet name="binomCN (Norm)" sheetId="68" r:id="rId38"/>
    <sheet name="Bin Calcs NI" sheetId="71" r:id="rId39"/>
    <sheet name="binomCN (Norm) NI" sheetId="72" r:id="rId40"/>
    <sheet name="ICC Binary Lkup Sim ICC" sheetId="80" r:id="rId41"/>
    <sheet name="ICC SSiz Walter" sheetId="12" r:id="rId42"/>
    <sheet name="ICC Estimation" sheetId="14" r:id="rId43"/>
    <sheet name="ICC SSiz Cost" sheetId="31" r:id="rId44"/>
    <sheet name="ICC SSiz Walter (2)" sheetId="25" r:id="rId45"/>
    <sheet name="ICC SSiz Walter (3)" sheetId="26" r:id="rId46"/>
    <sheet name="ICC SSiz Walter (4)" sheetId="32" r:id="rId47"/>
    <sheet name="ICC SSiz Walter (5)" sheetId="29" r:id="rId48"/>
    <sheet name="ICC SSiz Walter (6)" sheetId="33" r:id="rId49"/>
    <sheet name="ICC SSiz Walter (7)" sheetId="30" r:id="rId50"/>
    <sheet name="ICC SSiz Walter (8)" sheetId="27" r:id="rId51"/>
    <sheet name="ICC SSiz Walter (9)" sheetId="34" r:id="rId52"/>
    <sheet name="ICC SSiz Walter (10)" sheetId="28" r:id="rId53"/>
    <sheet name="ICC CI width Itern" sheetId="83" r:id="rId54"/>
  </sheets>
  <definedNames>
    <definedName name="solver_adj" localSheetId="28" hidden="1">'Calcs CN'!$G$48</definedName>
    <definedName name="solver_adj" localSheetId="32" hidden="1">'Calcs CN NI'!$G$48</definedName>
    <definedName name="solver_adj" localSheetId="13" hidden="1">'ICC Binary Lookup'!$QB$153:$QB$155</definedName>
    <definedName name="solver_cvg" localSheetId="28" hidden="1">0.0001</definedName>
    <definedName name="solver_cvg" localSheetId="32" hidden="1">0.0001</definedName>
    <definedName name="solver_cvg" localSheetId="13" hidden="1">0.0001</definedName>
    <definedName name="solver_drv" localSheetId="28" hidden="1">1</definedName>
    <definedName name="solver_drv" localSheetId="32" hidden="1">1</definedName>
    <definedName name="solver_drv" localSheetId="13" hidden="1">2</definedName>
    <definedName name="solver_eng" localSheetId="28" hidden="1">1</definedName>
    <definedName name="solver_eng" localSheetId="32" hidden="1">1</definedName>
    <definedName name="solver_eng" localSheetId="13" hidden="1">1</definedName>
    <definedName name="solver_est" localSheetId="28" hidden="1">1</definedName>
    <definedName name="solver_est" localSheetId="32" hidden="1">1</definedName>
    <definedName name="solver_est" localSheetId="13" hidden="1">1</definedName>
    <definedName name="solver_itr" localSheetId="28" hidden="1">2147483647</definedName>
    <definedName name="solver_itr" localSheetId="32" hidden="1">2147483647</definedName>
    <definedName name="solver_itr" localSheetId="13" hidden="1">2147483647</definedName>
    <definedName name="solver_mip" localSheetId="28" hidden="1">2147483647</definedName>
    <definedName name="solver_mip" localSheetId="32" hidden="1">2147483647</definedName>
    <definedName name="solver_mip" localSheetId="13" hidden="1">2147483647</definedName>
    <definedName name="solver_mni" localSheetId="28" hidden="1">30</definedName>
    <definedName name="solver_mni" localSheetId="32" hidden="1">30</definedName>
    <definedName name="solver_mni" localSheetId="13" hidden="1">30</definedName>
    <definedName name="solver_mrt" localSheetId="28" hidden="1">0.075</definedName>
    <definedName name="solver_mrt" localSheetId="32" hidden="1">0.075</definedName>
    <definedName name="solver_mrt" localSheetId="13" hidden="1">0.075</definedName>
    <definedName name="solver_msl" localSheetId="28" hidden="1">2</definedName>
    <definedName name="solver_msl" localSheetId="32" hidden="1">2</definedName>
    <definedName name="solver_msl" localSheetId="13" hidden="1">2</definedName>
    <definedName name="solver_neg" localSheetId="28" hidden="1">1</definedName>
    <definedName name="solver_neg" localSheetId="32" hidden="1">1</definedName>
    <definedName name="solver_neg" localSheetId="13" hidden="1">2</definedName>
    <definedName name="solver_nod" localSheetId="28" hidden="1">2147483647</definedName>
    <definedName name="solver_nod" localSheetId="32" hidden="1">2147483647</definedName>
    <definedName name="solver_nod" localSheetId="13" hidden="1">2147483647</definedName>
    <definedName name="solver_num" localSheetId="28" hidden="1">0</definedName>
    <definedName name="solver_num" localSheetId="32" hidden="1">0</definedName>
    <definedName name="solver_num" localSheetId="13" hidden="1">0</definedName>
    <definedName name="solver_nwt" localSheetId="28" hidden="1">1</definedName>
    <definedName name="solver_nwt" localSheetId="32" hidden="1">1</definedName>
    <definedName name="solver_nwt" localSheetId="13" hidden="1">1</definedName>
    <definedName name="solver_opt" localSheetId="28" hidden="1">'Calcs CN'!$I$49</definedName>
    <definedName name="solver_opt" localSheetId="32" hidden="1">'Calcs CN NI'!$I$49</definedName>
    <definedName name="solver_opt" localSheetId="13" hidden="1">'ICC Binary Lookup'!$QB$152</definedName>
    <definedName name="solver_pre" localSheetId="28" hidden="1">0.000001</definedName>
    <definedName name="solver_pre" localSheetId="32" hidden="1">0.000001</definedName>
    <definedName name="solver_pre" localSheetId="13" hidden="1">0.000001</definedName>
    <definedName name="solver_rbv" localSheetId="28" hidden="1">1</definedName>
    <definedName name="solver_rbv" localSheetId="32" hidden="1">1</definedName>
    <definedName name="solver_rbv" localSheetId="13" hidden="1">2</definedName>
    <definedName name="solver_rlx" localSheetId="28" hidden="1">2</definedName>
    <definedName name="solver_rlx" localSheetId="32" hidden="1">2</definedName>
    <definedName name="solver_rlx" localSheetId="13" hidden="1">2</definedName>
    <definedName name="solver_rsd" localSheetId="28" hidden="1">0</definedName>
    <definedName name="solver_rsd" localSheetId="32" hidden="1">0</definedName>
    <definedName name="solver_rsd" localSheetId="13" hidden="1">0</definedName>
    <definedName name="solver_scl" localSheetId="28" hidden="1">1</definedName>
    <definedName name="solver_scl" localSheetId="32" hidden="1">1</definedName>
    <definedName name="solver_scl" localSheetId="13" hidden="1">2</definedName>
    <definedName name="solver_sho" localSheetId="28" hidden="1">2</definedName>
    <definedName name="solver_sho" localSheetId="32" hidden="1">2</definedName>
    <definedName name="solver_sho" localSheetId="13" hidden="1">2</definedName>
    <definedName name="solver_ssz" localSheetId="28" hidden="1">100</definedName>
    <definedName name="solver_ssz" localSheetId="32" hidden="1">100</definedName>
    <definedName name="solver_ssz" localSheetId="13" hidden="1">100</definedName>
    <definedName name="solver_tim" localSheetId="28" hidden="1">2147483647</definedName>
    <definedName name="solver_tim" localSheetId="32" hidden="1">2147483647</definedName>
    <definedName name="solver_tim" localSheetId="13" hidden="1">2147483647</definedName>
    <definedName name="solver_tol" localSheetId="28" hidden="1">0.01</definedName>
    <definedName name="solver_tol" localSheetId="32" hidden="1">0.01</definedName>
    <definedName name="solver_tol" localSheetId="13" hidden="1">0.01</definedName>
    <definedName name="solver_typ" localSheetId="28" hidden="1">2</definedName>
    <definedName name="solver_typ" localSheetId="32" hidden="1">2</definedName>
    <definedName name="solver_typ" localSheetId="13" hidden="1">2</definedName>
    <definedName name="solver_val" localSheetId="28" hidden="1">0</definedName>
    <definedName name="solver_val" localSheetId="32" hidden="1">0</definedName>
    <definedName name="solver_val" localSheetId="13" hidden="1">0</definedName>
    <definedName name="solver_ver" localSheetId="28" hidden="1">3</definedName>
    <definedName name="solver_ver" localSheetId="32" hidden="1">3</definedName>
    <definedName name="solver_ver" localSheetId="13" hidden="1">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1" i="70" l="1"/>
  <c r="C30" i="70"/>
  <c r="C23" i="9"/>
  <c r="C22" i="9"/>
  <c r="C37" i="74"/>
  <c r="C35" i="74"/>
  <c r="C36" i="74"/>
  <c r="D7" i="72"/>
  <c r="D7" i="68"/>
  <c r="B12" i="28" l="1"/>
  <c r="B12" i="34"/>
  <c r="B12" i="27"/>
  <c r="B12" i="30"/>
  <c r="B12" i="33"/>
  <c r="B12" i="29"/>
  <c r="B12" i="32"/>
  <c r="B12" i="26"/>
  <c r="B12" i="25"/>
  <c r="I1" i="83" l="1"/>
  <c r="J1" i="83" s="1"/>
  <c r="I2" i="83"/>
  <c r="J2" i="83" s="1"/>
  <c r="K2" i="83" s="1"/>
  <c r="L2" i="83" s="1"/>
  <c r="M2" i="83" s="1"/>
  <c r="N2" i="83" s="1"/>
  <c r="O2" i="83" s="1"/>
  <c r="P2" i="83" s="1"/>
  <c r="Q2" i="83" s="1"/>
  <c r="R2" i="83" s="1"/>
  <c r="S2" i="83" s="1"/>
  <c r="T2" i="83" s="1"/>
  <c r="U2" i="83" s="1"/>
  <c r="V2" i="83" s="1"/>
  <c r="W2" i="83" s="1"/>
  <c r="X2" i="83" s="1"/>
  <c r="Y2" i="83" s="1"/>
  <c r="Z2" i="83" s="1"/>
  <c r="AA2" i="83" s="1"/>
  <c r="AB2" i="83" s="1"/>
  <c r="AC2" i="83" s="1"/>
  <c r="AD2" i="83" s="1"/>
  <c r="AE2" i="83" s="1"/>
  <c r="I3" i="83"/>
  <c r="J3" i="83" s="1"/>
  <c r="K3" i="83" s="1"/>
  <c r="L3" i="83" s="1"/>
  <c r="M3" i="83" s="1"/>
  <c r="N3" i="83" s="1"/>
  <c r="O3" i="83" s="1"/>
  <c r="P3" i="83" s="1"/>
  <c r="Q3" i="83" s="1"/>
  <c r="R3" i="83" s="1"/>
  <c r="S3" i="83" s="1"/>
  <c r="T3" i="83" s="1"/>
  <c r="U3" i="83" s="1"/>
  <c r="V3" i="83" s="1"/>
  <c r="W3" i="83" s="1"/>
  <c r="X3" i="83" s="1"/>
  <c r="Y3" i="83" s="1"/>
  <c r="Z3" i="83" s="1"/>
  <c r="AA3" i="83" s="1"/>
  <c r="AB3" i="83" s="1"/>
  <c r="AC3" i="83" s="1"/>
  <c r="AD3" i="83" s="1"/>
  <c r="AE3" i="83" s="1"/>
  <c r="I4" i="83"/>
  <c r="J4" i="83" s="1"/>
  <c r="K4" i="83" s="1"/>
  <c r="L4" i="83" s="1"/>
  <c r="M4" i="83" s="1"/>
  <c r="N4" i="83" s="1"/>
  <c r="I5" i="83"/>
  <c r="J5" i="83"/>
  <c r="K5" i="83" s="1"/>
  <c r="L5" i="83" s="1"/>
  <c r="M5" i="83" s="1"/>
  <c r="N5" i="83" s="1"/>
  <c r="O5" i="83" s="1"/>
  <c r="P5" i="83" s="1"/>
  <c r="Q5" i="83" s="1"/>
  <c r="R5" i="83" s="1"/>
  <c r="S5" i="83" s="1"/>
  <c r="T5" i="83" s="1"/>
  <c r="U5" i="83" s="1"/>
  <c r="V5" i="83" s="1"/>
  <c r="W5" i="83" s="1"/>
  <c r="X5" i="83" s="1"/>
  <c r="Y5" i="83" s="1"/>
  <c r="Z5" i="83" s="1"/>
  <c r="AA5" i="83" s="1"/>
  <c r="AB5" i="83" s="1"/>
  <c r="AC5" i="83" s="1"/>
  <c r="AD5" i="83" s="1"/>
  <c r="AE5" i="83" s="1"/>
  <c r="K11" i="83"/>
  <c r="O13" i="83"/>
  <c r="P13" i="83"/>
  <c r="Q13" i="83" s="1"/>
  <c r="R13" i="83" s="1"/>
  <c r="S13" i="83" s="1"/>
  <c r="T13" i="83" s="1"/>
  <c r="U13" i="83" s="1"/>
  <c r="V13" i="83" s="1"/>
  <c r="W13" i="83" s="1"/>
  <c r="X13" i="83" s="1"/>
  <c r="Y13" i="83" s="1"/>
  <c r="Z13" i="83" s="1"/>
  <c r="AA13" i="83" s="1"/>
  <c r="C15" i="83"/>
  <c r="I21" i="83"/>
  <c r="J21" i="83"/>
  <c r="K21" i="83"/>
  <c r="I23" i="83"/>
  <c r="J23" i="83"/>
  <c r="K23" i="83"/>
  <c r="I27" i="83"/>
  <c r="J27" i="83"/>
  <c r="K27" i="83"/>
  <c r="I29" i="83"/>
  <c r="J29" i="83"/>
  <c r="K29" i="83"/>
  <c r="I33" i="83"/>
  <c r="J33" i="83"/>
  <c r="K33" i="83"/>
  <c r="I35" i="83"/>
  <c r="J35" i="83"/>
  <c r="K35" i="83"/>
  <c r="I39" i="83"/>
  <c r="J39" i="83"/>
  <c r="K39" i="83"/>
  <c r="I41" i="83"/>
  <c r="J41" i="83"/>
  <c r="K41" i="83"/>
  <c r="I45" i="83"/>
  <c r="J45" i="83"/>
  <c r="K45" i="83"/>
  <c r="I47" i="83"/>
  <c r="J47" i="83"/>
  <c r="K47" i="83"/>
  <c r="I51" i="83"/>
  <c r="J51" i="83"/>
  <c r="K51" i="83"/>
  <c r="I53" i="83"/>
  <c r="J53" i="83"/>
  <c r="K53" i="83"/>
  <c r="I57" i="83"/>
  <c r="J57" i="83"/>
  <c r="K57" i="83"/>
  <c r="I59" i="83"/>
  <c r="J59" i="83"/>
  <c r="K59" i="83"/>
  <c r="I63" i="83"/>
  <c r="J63" i="83"/>
  <c r="K63" i="83"/>
  <c r="I65" i="83"/>
  <c r="J65" i="83"/>
  <c r="K65" i="83"/>
  <c r="I69" i="83"/>
  <c r="J69" i="83"/>
  <c r="K69" i="83"/>
  <c r="I71" i="83"/>
  <c r="J71" i="83"/>
  <c r="K71" i="83"/>
  <c r="I75" i="83"/>
  <c r="J75" i="83"/>
  <c r="K75" i="83"/>
  <c r="I77" i="83"/>
  <c r="J77" i="83"/>
  <c r="K77" i="83"/>
  <c r="I81" i="83"/>
  <c r="J81" i="83"/>
  <c r="K81" i="83"/>
  <c r="I83" i="83"/>
  <c r="J83" i="83"/>
  <c r="K83" i="83"/>
  <c r="I87" i="83"/>
  <c r="J87" i="83"/>
  <c r="K87" i="83"/>
  <c r="I89" i="83"/>
  <c r="J89" i="83"/>
  <c r="K89" i="83"/>
  <c r="I93" i="83"/>
  <c r="J93" i="83"/>
  <c r="K93" i="83"/>
  <c r="I95" i="83"/>
  <c r="J95" i="83"/>
  <c r="K95" i="83"/>
  <c r="I99" i="83"/>
  <c r="J99" i="83"/>
  <c r="K99" i="83"/>
  <c r="I101" i="83"/>
  <c r="J101" i="83"/>
  <c r="K101" i="83"/>
  <c r="I105" i="83"/>
  <c r="J105" i="83"/>
  <c r="K105" i="83"/>
  <c r="I107" i="83"/>
  <c r="J107" i="83"/>
  <c r="K107" i="83"/>
  <c r="I111" i="83"/>
  <c r="J111" i="83"/>
  <c r="K111" i="83"/>
  <c r="I113" i="83"/>
  <c r="J113" i="83"/>
  <c r="K113" i="83"/>
  <c r="I117" i="83"/>
  <c r="J117" i="83"/>
  <c r="K117" i="83"/>
  <c r="I119" i="83"/>
  <c r="J119" i="83"/>
  <c r="K119" i="83"/>
  <c r="I123" i="83"/>
  <c r="J123" i="83"/>
  <c r="K123" i="83"/>
  <c r="I125" i="83"/>
  <c r="J125" i="83"/>
  <c r="K125" i="83"/>
  <c r="I129" i="83"/>
  <c r="J129" i="83"/>
  <c r="K129" i="83"/>
  <c r="I131" i="83"/>
  <c r="J131" i="83"/>
  <c r="K131" i="83"/>
  <c r="I135" i="83"/>
  <c r="J135" i="83"/>
  <c r="K135" i="83"/>
  <c r="I137" i="83"/>
  <c r="J137" i="83"/>
  <c r="K137" i="83"/>
  <c r="F6" i="82"/>
  <c r="F7" i="82"/>
  <c r="F8" i="82"/>
  <c r="F9" i="82"/>
  <c r="F10" i="82"/>
  <c r="C15" i="82"/>
  <c r="D15" i="82"/>
  <c r="E15" i="82"/>
  <c r="F15" i="82"/>
  <c r="E22" i="82"/>
  <c r="F40" i="82"/>
  <c r="C9" i="70"/>
  <c r="C11" i="70"/>
  <c r="C12" i="70"/>
  <c r="C14" i="70"/>
  <c r="C15" i="70"/>
  <c r="C16" i="70"/>
  <c r="AR4" i="17"/>
  <c r="AQ4" i="17"/>
  <c r="AP4" i="17"/>
  <c r="AO4" i="17"/>
  <c r="AP4" i="16"/>
  <c r="AQ4" i="16"/>
  <c r="AR4" i="16"/>
  <c r="AO4" i="16"/>
  <c r="P18" i="66"/>
  <c r="P18" i="65" s="1"/>
  <c r="Q18" i="66"/>
  <c r="Q18" i="65" s="1"/>
  <c r="R18" i="66"/>
  <c r="R18" i="65" s="1"/>
  <c r="S18" i="66"/>
  <c r="S18" i="65" s="1"/>
  <c r="T18" i="66"/>
  <c r="T18" i="65" s="1"/>
  <c r="U18" i="66"/>
  <c r="U18" i="65" s="1"/>
  <c r="V18" i="66"/>
  <c r="V18" i="65" s="1"/>
  <c r="W18" i="66"/>
  <c r="W18" i="65" s="1"/>
  <c r="X18" i="66"/>
  <c r="X18" i="65" s="1"/>
  <c r="Y18" i="66"/>
  <c r="Y18" i="65" s="1"/>
  <c r="Z18" i="66"/>
  <c r="Z18" i="65" s="1"/>
  <c r="AA18" i="66"/>
  <c r="AA18" i="65" s="1"/>
  <c r="AB18" i="66"/>
  <c r="AB18" i="65" s="1"/>
  <c r="AC18" i="66"/>
  <c r="AC18" i="65" s="1"/>
  <c r="AD18" i="66"/>
  <c r="AD18" i="65" s="1"/>
  <c r="AE18" i="66"/>
  <c r="AE18" i="65" s="1"/>
  <c r="AF18" i="66"/>
  <c r="AF18" i="65" s="1"/>
  <c r="AG18" i="66"/>
  <c r="AG18" i="65" s="1"/>
  <c r="AH18" i="66"/>
  <c r="AH18" i="65" s="1"/>
  <c r="O18" i="66"/>
  <c r="O18" i="65" s="1"/>
  <c r="I15" i="83" l="1"/>
  <c r="C13" i="70"/>
  <c r="E13" i="70" s="1"/>
  <c r="H15" i="82"/>
  <c r="E23" i="82" s="1"/>
  <c r="I14" i="83"/>
  <c r="I16" i="83" s="1"/>
  <c r="C14" i="83"/>
  <c r="C16" i="83" s="1"/>
  <c r="O4" i="83"/>
  <c r="AB13" i="83"/>
  <c r="AC13" i="83" s="1"/>
  <c r="AD13" i="83" s="1"/>
  <c r="AE13" i="83" s="1"/>
  <c r="AA7" i="83"/>
  <c r="J14" i="83"/>
  <c r="J15" i="83"/>
  <c r="K1" i="83"/>
  <c r="U26" i="70"/>
  <c r="V26" i="70"/>
  <c r="W26" i="70"/>
  <c r="X26" i="70"/>
  <c r="Y26" i="70"/>
  <c r="Z26" i="70"/>
  <c r="AA26" i="70"/>
  <c r="AB26" i="70"/>
  <c r="AB26" i="69" s="1"/>
  <c r="AC26" i="70"/>
  <c r="AD26" i="70"/>
  <c r="AE26" i="70"/>
  <c r="AF26" i="70"/>
  <c r="AF26" i="69" s="1"/>
  <c r="AG26" i="70"/>
  <c r="AH26" i="70"/>
  <c r="O26" i="70"/>
  <c r="P26" i="70"/>
  <c r="Q26" i="70"/>
  <c r="R26" i="70"/>
  <c r="R26" i="69" s="1"/>
  <c r="S26" i="70"/>
  <c r="T26" i="70"/>
  <c r="N26" i="70"/>
  <c r="N27" i="70"/>
  <c r="OW171" i="81"/>
  <c r="OV171" i="81"/>
  <c r="OU171" i="81"/>
  <c r="OT171" i="81"/>
  <c r="OS171" i="81"/>
  <c r="OR171" i="81"/>
  <c r="OQ171" i="81"/>
  <c r="OP171" i="81"/>
  <c r="OO171" i="81"/>
  <c r="ON171" i="81"/>
  <c r="OM171" i="81"/>
  <c r="OL171" i="81"/>
  <c r="OK171" i="81"/>
  <c r="OJ171" i="81"/>
  <c r="OI171" i="81"/>
  <c r="OH171" i="81"/>
  <c r="OG171" i="81"/>
  <c r="OF171" i="81"/>
  <c r="OE171" i="81"/>
  <c r="OD171" i="81"/>
  <c r="OC171" i="81"/>
  <c r="OB171" i="81"/>
  <c r="OA171" i="81"/>
  <c r="NZ171" i="81"/>
  <c r="NY171" i="81"/>
  <c r="NX171" i="81"/>
  <c r="NW171" i="81"/>
  <c r="NV171" i="81"/>
  <c r="NU171" i="81"/>
  <c r="NT171" i="81"/>
  <c r="NS171" i="81"/>
  <c r="NR171" i="81"/>
  <c r="NQ171" i="81"/>
  <c r="NP171" i="81"/>
  <c r="NO171" i="81"/>
  <c r="NN171" i="81"/>
  <c r="NM171" i="81"/>
  <c r="NL171" i="81"/>
  <c r="NK171" i="81"/>
  <c r="NJ171" i="81"/>
  <c r="NI171" i="81"/>
  <c r="NH171" i="81"/>
  <c r="NG171" i="81"/>
  <c r="NF171" i="81"/>
  <c r="NE171" i="81"/>
  <c r="ND171" i="81"/>
  <c r="NC171" i="81"/>
  <c r="NB171" i="81"/>
  <c r="NA171" i="81"/>
  <c r="MZ171" i="81"/>
  <c r="MY171" i="81"/>
  <c r="MX171" i="81"/>
  <c r="MW171" i="81"/>
  <c r="MV171" i="81"/>
  <c r="MU171" i="81"/>
  <c r="MT171" i="81"/>
  <c r="MS171" i="81"/>
  <c r="MR171" i="81"/>
  <c r="MQ171" i="81"/>
  <c r="MP171" i="81"/>
  <c r="MO171" i="81"/>
  <c r="MN171" i="81"/>
  <c r="MM171" i="81"/>
  <c r="ML171" i="81"/>
  <c r="MK171" i="81"/>
  <c r="MJ171" i="81"/>
  <c r="MI171" i="81"/>
  <c r="MH171" i="81"/>
  <c r="MG171" i="81"/>
  <c r="MF171" i="81"/>
  <c r="ME171" i="81"/>
  <c r="MD171" i="81"/>
  <c r="MC171" i="81"/>
  <c r="MB171" i="81"/>
  <c r="MA171" i="81"/>
  <c r="LZ171" i="81"/>
  <c r="LY171" i="81"/>
  <c r="LX171" i="81"/>
  <c r="LW171" i="81"/>
  <c r="LV171" i="81"/>
  <c r="LU171" i="81"/>
  <c r="LT171" i="81"/>
  <c r="LS171" i="81"/>
  <c r="LR171" i="81"/>
  <c r="LQ171" i="81"/>
  <c r="LP171" i="81"/>
  <c r="LO171" i="81"/>
  <c r="LN171" i="81"/>
  <c r="LM171" i="81"/>
  <c r="LL171" i="81"/>
  <c r="LK171" i="81"/>
  <c r="LJ171" i="81"/>
  <c r="LI171" i="81"/>
  <c r="LH171" i="81"/>
  <c r="LG171" i="81"/>
  <c r="LF171" i="81"/>
  <c r="LE171" i="81"/>
  <c r="LD171" i="81"/>
  <c r="LC171" i="81"/>
  <c r="LB171" i="81"/>
  <c r="LA171" i="81"/>
  <c r="KZ171" i="81"/>
  <c r="KY171" i="81"/>
  <c r="KX171" i="81"/>
  <c r="KW171" i="81"/>
  <c r="KV171" i="81"/>
  <c r="KU171" i="81"/>
  <c r="KT171" i="81"/>
  <c r="KS171" i="81"/>
  <c r="KR171" i="81"/>
  <c r="KQ171" i="81"/>
  <c r="KP171" i="81"/>
  <c r="KO171" i="81"/>
  <c r="KN171" i="81"/>
  <c r="KM171" i="81"/>
  <c r="KL171" i="81"/>
  <c r="KK171" i="81"/>
  <c r="KJ171" i="81"/>
  <c r="KI171" i="81"/>
  <c r="KH171" i="81"/>
  <c r="KG171" i="81"/>
  <c r="KF171" i="81"/>
  <c r="KE171" i="81"/>
  <c r="KD171" i="81"/>
  <c r="KC171" i="81"/>
  <c r="KB171" i="81"/>
  <c r="KA171" i="81"/>
  <c r="JZ171" i="81"/>
  <c r="JY171" i="81"/>
  <c r="JX171" i="81"/>
  <c r="JW171" i="81"/>
  <c r="JV171" i="81"/>
  <c r="JU171" i="81"/>
  <c r="JT171" i="81"/>
  <c r="JS171" i="81"/>
  <c r="JR171" i="81"/>
  <c r="JQ171" i="81"/>
  <c r="JP171" i="81"/>
  <c r="JO171" i="81"/>
  <c r="JN171" i="81"/>
  <c r="JM171" i="81"/>
  <c r="JL171" i="81"/>
  <c r="JK171" i="81"/>
  <c r="JJ171" i="81"/>
  <c r="JI171" i="81"/>
  <c r="JH171" i="81"/>
  <c r="JG171" i="81"/>
  <c r="JF171" i="81"/>
  <c r="JE171" i="81"/>
  <c r="JD171" i="81"/>
  <c r="JC171" i="81"/>
  <c r="JB171" i="81"/>
  <c r="JA171" i="81"/>
  <c r="IZ171" i="81"/>
  <c r="IY171" i="81"/>
  <c r="IX171" i="81"/>
  <c r="IW171" i="81"/>
  <c r="IV171" i="81"/>
  <c r="IU171" i="81"/>
  <c r="IT171" i="81"/>
  <c r="IS171" i="81"/>
  <c r="IR171" i="81"/>
  <c r="IQ171" i="81"/>
  <c r="IP171" i="81"/>
  <c r="IO171" i="81"/>
  <c r="IN171" i="81"/>
  <c r="IM171" i="81"/>
  <c r="IL171" i="81"/>
  <c r="IK171" i="81"/>
  <c r="IJ171" i="81"/>
  <c r="II171" i="81"/>
  <c r="IH171" i="81"/>
  <c r="IG171" i="81"/>
  <c r="IF171" i="81"/>
  <c r="IE171" i="81"/>
  <c r="ID171" i="81"/>
  <c r="IC171" i="81"/>
  <c r="IB171" i="81"/>
  <c r="IA171" i="81"/>
  <c r="HZ171" i="81"/>
  <c r="HY171" i="81"/>
  <c r="HX171" i="81"/>
  <c r="HW171" i="81"/>
  <c r="HV171" i="81"/>
  <c r="HU171" i="81"/>
  <c r="HT171" i="81"/>
  <c r="HS171" i="81"/>
  <c r="HR171" i="81"/>
  <c r="HQ171" i="81"/>
  <c r="HP171" i="81"/>
  <c r="HO171" i="81"/>
  <c r="HN171" i="81"/>
  <c r="HM171" i="81"/>
  <c r="HL171" i="81"/>
  <c r="HK171" i="81"/>
  <c r="HJ171" i="81"/>
  <c r="HI171" i="81"/>
  <c r="HH171" i="81"/>
  <c r="HG171" i="81"/>
  <c r="HF171" i="81"/>
  <c r="HE171" i="81"/>
  <c r="HD171" i="81"/>
  <c r="HC171" i="81"/>
  <c r="HB171" i="81"/>
  <c r="HA171" i="81"/>
  <c r="GZ171" i="81"/>
  <c r="GY171" i="81"/>
  <c r="GX171" i="81"/>
  <c r="GW171" i="81"/>
  <c r="GV171" i="81"/>
  <c r="GU171" i="81"/>
  <c r="GT171" i="81"/>
  <c r="GS171" i="81"/>
  <c r="GR171" i="81"/>
  <c r="GQ171" i="81"/>
  <c r="GP171" i="81"/>
  <c r="GO171" i="81"/>
  <c r="GN171" i="81"/>
  <c r="GM171" i="81"/>
  <c r="GL171" i="81"/>
  <c r="GK171" i="81"/>
  <c r="GJ171" i="81"/>
  <c r="GI171" i="81"/>
  <c r="GH171" i="81"/>
  <c r="GG171" i="81"/>
  <c r="GF171" i="81"/>
  <c r="GE171" i="81"/>
  <c r="GD171" i="81"/>
  <c r="GC171" i="81"/>
  <c r="GB171" i="81"/>
  <c r="GA171" i="81"/>
  <c r="FZ171" i="81"/>
  <c r="FY171" i="81"/>
  <c r="FX171" i="81"/>
  <c r="FW171" i="81"/>
  <c r="FV171" i="81"/>
  <c r="FU171" i="81"/>
  <c r="FT171" i="81"/>
  <c r="FS171" i="81"/>
  <c r="FR171" i="81"/>
  <c r="FQ171" i="81"/>
  <c r="FP171" i="81"/>
  <c r="FO171" i="81"/>
  <c r="FN171" i="81"/>
  <c r="FM171" i="81"/>
  <c r="FL171" i="81"/>
  <c r="FK171" i="81"/>
  <c r="FJ171" i="81"/>
  <c r="FI171" i="81"/>
  <c r="FH171" i="81"/>
  <c r="FG171" i="81"/>
  <c r="FF171" i="81"/>
  <c r="FE171" i="81"/>
  <c r="FD171" i="81"/>
  <c r="FC171" i="81"/>
  <c r="FB171" i="81"/>
  <c r="FA171" i="81"/>
  <c r="EZ171" i="81"/>
  <c r="EY171" i="81"/>
  <c r="EX171" i="81"/>
  <c r="EW171" i="81"/>
  <c r="EV171" i="81"/>
  <c r="EU171" i="81"/>
  <c r="ET171" i="81"/>
  <c r="ES171" i="81"/>
  <c r="ER171" i="81"/>
  <c r="EQ171" i="81"/>
  <c r="EP171" i="81"/>
  <c r="EO171" i="81"/>
  <c r="EN171" i="81"/>
  <c r="EM171" i="81"/>
  <c r="EL171" i="81"/>
  <c r="EK171" i="81"/>
  <c r="EJ171" i="81"/>
  <c r="EI171" i="81"/>
  <c r="EH171" i="81"/>
  <c r="EG171" i="81"/>
  <c r="EF171" i="81"/>
  <c r="EE171" i="81"/>
  <c r="ED171" i="81"/>
  <c r="EC171" i="81"/>
  <c r="EB171" i="81"/>
  <c r="EA171" i="81"/>
  <c r="DZ171" i="81"/>
  <c r="DY171" i="81"/>
  <c r="DX171" i="81"/>
  <c r="DW171" i="81"/>
  <c r="DV171" i="81"/>
  <c r="DU171" i="81"/>
  <c r="DT171" i="81"/>
  <c r="DS171" i="81"/>
  <c r="DR171" i="81"/>
  <c r="DQ171" i="81"/>
  <c r="DP171" i="81"/>
  <c r="DO171" i="81"/>
  <c r="DN171" i="81"/>
  <c r="DM171" i="81"/>
  <c r="DL171" i="81"/>
  <c r="DK171" i="81"/>
  <c r="DJ171" i="81"/>
  <c r="DI171" i="81"/>
  <c r="DH171" i="81"/>
  <c r="DG171" i="81"/>
  <c r="DF171" i="81"/>
  <c r="DE171" i="81"/>
  <c r="DD171" i="81"/>
  <c r="DC171" i="81"/>
  <c r="DB171" i="81"/>
  <c r="DA171" i="81"/>
  <c r="CZ171" i="81"/>
  <c r="CY171" i="81"/>
  <c r="CX171" i="81"/>
  <c r="CW171" i="81"/>
  <c r="CV171" i="81"/>
  <c r="CU171" i="81"/>
  <c r="CT171" i="81"/>
  <c r="CS171" i="81"/>
  <c r="CR171" i="81"/>
  <c r="CQ171" i="81"/>
  <c r="CP171" i="81"/>
  <c r="CO171" i="81"/>
  <c r="CN171" i="81"/>
  <c r="CM171" i="81"/>
  <c r="CL171" i="81"/>
  <c r="CK171" i="81"/>
  <c r="CJ171" i="81"/>
  <c r="CI171" i="81"/>
  <c r="CH171" i="81"/>
  <c r="CG171" i="81"/>
  <c r="CF171" i="81"/>
  <c r="CE171" i="81"/>
  <c r="CD171" i="81"/>
  <c r="CC171" i="81"/>
  <c r="CB171" i="81"/>
  <c r="CA171" i="81"/>
  <c r="BZ171" i="81"/>
  <c r="BY171" i="81"/>
  <c r="BX171" i="81"/>
  <c r="BW171" i="81"/>
  <c r="BV171" i="81"/>
  <c r="BU171" i="81"/>
  <c r="BT171" i="81"/>
  <c r="BS171" i="81"/>
  <c r="BR171" i="81"/>
  <c r="BQ171" i="81"/>
  <c r="BP171" i="81"/>
  <c r="BO171" i="81"/>
  <c r="BN171" i="81"/>
  <c r="BM171" i="81"/>
  <c r="BL171" i="81"/>
  <c r="BK171" i="81"/>
  <c r="BJ171" i="81"/>
  <c r="BI171" i="81"/>
  <c r="BH171" i="81"/>
  <c r="BG171" i="81"/>
  <c r="BF171" i="81"/>
  <c r="BE171" i="81"/>
  <c r="BD171" i="81"/>
  <c r="BC171" i="81"/>
  <c r="BB171" i="81"/>
  <c r="BA171" i="81"/>
  <c r="AZ171" i="81"/>
  <c r="AY171" i="81"/>
  <c r="AX171" i="81"/>
  <c r="AW171" i="81"/>
  <c r="AV171" i="81"/>
  <c r="AU171" i="81"/>
  <c r="AT171" i="81"/>
  <c r="AS171" i="81"/>
  <c r="AR171" i="81"/>
  <c r="AQ171" i="81"/>
  <c r="AP171" i="81"/>
  <c r="AO171" i="81"/>
  <c r="AN171" i="81"/>
  <c r="AM171" i="81"/>
  <c r="AL171" i="81"/>
  <c r="AK171" i="81"/>
  <c r="AJ171" i="81"/>
  <c r="AI171" i="81"/>
  <c r="AH171" i="81"/>
  <c r="AG171" i="81"/>
  <c r="AF171" i="81"/>
  <c r="AE171" i="81"/>
  <c r="AD171" i="81"/>
  <c r="AC171" i="81"/>
  <c r="AB171" i="81"/>
  <c r="AA171" i="81"/>
  <c r="Z171" i="81"/>
  <c r="Y171" i="81"/>
  <c r="X171" i="81"/>
  <c r="W171" i="81"/>
  <c r="V171" i="81"/>
  <c r="U171" i="81"/>
  <c r="T171" i="81"/>
  <c r="S171" i="81"/>
  <c r="R171" i="81"/>
  <c r="Q171" i="81"/>
  <c r="P171" i="81"/>
  <c r="O171" i="81"/>
  <c r="N171" i="81"/>
  <c r="M171" i="81"/>
  <c r="L171" i="81"/>
  <c r="K171" i="81"/>
  <c r="J171" i="81"/>
  <c r="I171" i="81"/>
  <c r="H171" i="81"/>
  <c r="G171" i="81"/>
  <c r="F171" i="81"/>
  <c r="E171" i="81"/>
  <c r="D171" i="81"/>
  <c r="C171" i="81"/>
  <c r="B171" i="81"/>
  <c r="OW170" i="81"/>
  <c r="OV170" i="81"/>
  <c r="OU170" i="81"/>
  <c r="OT170" i="81"/>
  <c r="OS170" i="81"/>
  <c r="OR170" i="81"/>
  <c r="OQ170" i="81"/>
  <c r="OP170" i="81"/>
  <c r="OO170" i="81"/>
  <c r="ON170" i="81"/>
  <c r="OM170" i="81"/>
  <c r="OL170" i="81"/>
  <c r="OK170" i="81"/>
  <c r="OJ170" i="81"/>
  <c r="OI170" i="81"/>
  <c r="OH170" i="81"/>
  <c r="OG170" i="81"/>
  <c r="OF170" i="81"/>
  <c r="OE170" i="81"/>
  <c r="OD170" i="81"/>
  <c r="OC170" i="81"/>
  <c r="OB170" i="81"/>
  <c r="OA170" i="81"/>
  <c r="NZ170" i="81"/>
  <c r="NY170" i="81"/>
  <c r="NX170" i="81"/>
  <c r="NW170" i="81"/>
  <c r="NV170" i="81"/>
  <c r="NU170" i="81"/>
  <c r="NT170" i="81"/>
  <c r="NS170" i="81"/>
  <c r="NR170" i="81"/>
  <c r="NQ170" i="81"/>
  <c r="NP170" i="81"/>
  <c r="NO170" i="81"/>
  <c r="NN170" i="81"/>
  <c r="NM170" i="81"/>
  <c r="NL170" i="81"/>
  <c r="NK170" i="81"/>
  <c r="NJ170" i="81"/>
  <c r="NI170" i="81"/>
  <c r="NH170" i="81"/>
  <c r="NG170" i="81"/>
  <c r="NF170" i="81"/>
  <c r="NE170" i="81"/>
  <c r="ND170" i="81"/>
  <c r="NC170" i="81"/>
  <c r="NB170" i="81"/>
  <c r="NA170" i="81"/>
  <c r="MZ170" i="81"/>
  <c r="MY170" i="81"/>
  <c r="MX170" i="81"/>
  <c r="MW170" i="81"/>
  <c r="MV170" i="81"/>
  <c r="MU170" i="81"/>
  <c r="MT170" i="81"/>
  <c r="MS170" i="81"/>
  <c r="MR170" i="81"/>
  <c r="MQ170" i="81"/>
  <c r="MP170" i="81"/>
  <c r="MO170" i="81"/>
  <c r="MN170" i="81"/>
  <c r="MM170" i="81"/>
  <c r="ML170" i="81"/>
  <c r="MK170" i="81"/>
  <c r="MJ170" i="81"/>
  <c r="MI170" i="81"/>
  <c r="MH170" i="81"/>
  <c r="MG170" i="81"/>
  <c r="MF170" i="81"/>
  <c r="ME170" i="81"/>
  <c r="MD170" i="81"/>
  <c r="MC170" i="81"/>
  <c r="MB170" i="81"/>
  <c r="MA170" i="81"/>
  <c r="LZ170" i="81"/>
  <c r="LY170" i="81"/>
  <c r="LX170" i="81"/>
  <c r="LW170" i="81"/>
  <c r="LV170" i="81"/>
  <c r="LU170" i="81"/>
  <c r="LT170" i="81"/>
  <c r="LS170" i="81"/>
  <c r="LR170" i="81"/>
  <c r="LQ170" i="81"/>
  <c r="LP170" i="81"/>
  <c r="LO170" i="81"/>
  <c r="LN170" i="81"/>
  <c r="LM170" i="81"/>
  <c r="LL170" i="81"/>
  <c r="LK170" i="81"/>
  <c r="LJ170" i="81"/>
  <c r="LI170" i="81"/>
  <c r="LH170" i="81"/>
  <c r="LG170" i="81"/>
  <c r="LF170" i="81"/>
  <c r="LE170" i="81"/>
  <c r="LD170" i="81"/>
  <c r="LC170" i="81"/>
  <c r="LB170" i="81"/>
  <c r="LA170" i="81"/>
  <c r="KZ170" i="81"/>
  <c r="KY170" i="81"/>
  <c r="KX170" i="81"/>
  <c r="KW170" i="81"/>
  <c r="KV170" i="81"/>
  <c r="KU170" i="81"/>
  <c r="KT170" i="81"/>
  <c r="KS170" i="81"/>
  <c r="KR170" i="81"/>
  <c r="KQ170" i="81"/>
  <c r="KP170" i="81"/>
  <c r="KO170" i="81"/>
  <c r="KN170" i="81"/>
  <c r="KM170" i="81"/>
  <c r="KL170" i="81"/>
  <c r="KK170" i="81"/>
  <c r="KJ170" i="81"/>
  <c r="KI170" i="81"/>
  <c r="KH170" i="81"/>
  <c r="KG170" i="81"/>
  <c r="KF170" i="81"/>
  <c r="KE170" i="81"/>
  <c r="KD170" i="81"/>
  <c r="KC170" i="81"/>
  <c r="KB170" i="81"/>
  <c r="KA170" i="81"/>
  <c r="JZ170" i="81"/>
  <c r="JY170" i="81"/>
  <c r="JX170" i="81"/>
  <c r="JW170" i="81"/>
  <c r="JV170" i="81"/>
  <c r="JU170" i="81"/>
  <c r="JT170" i="81"/>
  <c r="JS170" i="81"/>
  <c r="JR170" i="81"/>
  <c r="JQ170" i="81"/>
  <c r="JP170" i="81"/>
  <c r="JO170" i="81"/>
  <c r="JN170" i="81"/>
  <c r="JM170" i="81"/>
  <c r="JL170" i="81"/>
  <c r="JK170" i="81"/>
  <c r="JJ170" i="81"/>
  <c r="JI170" i="81"/>
  <c r="JH170" i="81"/>
  <c r="JG170" i="81"/>
  <c r="JF170" i="81"/>
  <c r="JE170" i="81"/>
  <c r="JD170" i="81"/>
  <c r="JC170" i="81"/>
  <c r="JB170" i="81"/>
  <c r="JA170" i="81"/>
  <c r="IZ170" i="81"/>
  <c r="IY170" i="81"/>
  <c r="IX170" i="81"/>
  <c r="IW170" i="81"/>
  <c r="IV170" i="81"/>
  <c r="IU170" i="81"/>
  <c r="IT170" i="81"/>
  <c r="IS170" i="81"/>
  <c r="IR170" i="81"/>
  <c r="IQ170" i="81"/>
  <c r="IP170" i="81"/>
  <c r="IO170" i="81"/>
  <c r="IN170" i="81"/>
  <c r="IM170" i="81"/>
  <c r="IL170" i="81"/>
  <c r="IK170" i="81"/>
  <c r="IJ170" i="81"/>
  <c r="II170" i="81"/>
  <c r="IH170" i="81"/>
  <c r="IG170" i="81"/>
  <c r="IF170" i="81"/>
  <c r="IE170" i="81"/>
  <c r="ID170" i="81"/>
  <c r="IC170" i="81"/>
  <c r="IB170" i="81"/>
  <c r="IA170" i="81"/>
  <c r="HZ170" i="81"/>
  <c r="HY170" i="81"/>
  <c r="HX170" i="81"/>
  <c r="HW170" i="81"/>
  <c r="HV170" i="81"/>
  <c r="HU170" i="81"/>
  <c r="HT170" i="81"/>
  <c r="HS170" i="81"/>
  <c r="HR170" i="81"/>
  <c r="HQ170" i="81"/>
  <c r="HP170" i="81"/>
  <c r="HO170" i="81"/>
  <c r="HN170" i="81"/>
  <c r="HM170" i="81"/>
  <c r="HL170" i="81"/>
  <c r="HK170" i="81"/>
  <c r="HJ170" i="81"/>
  <c r="HI170" i="81"/>
  <c r="HH170" i="81"/>
  <c r="HG170" i="81"/>
  <c r="HF170" i="81"/>
  <c r="HE170" i="81"/>
  <c r="HD170" i="81"/>
  <c r="HC170" i="81"/>
  <c r="HB170" i="81"/>
  <c r="HA170" i="81"/>
  <c r="GZ170" i="81"/>
  <c r="GY170" i="81"/>
  <c r="GX170" i="81"/>
  <c r="GW170" i="81"/>
  <c r="GV170" i="81"/>
  <c r="GU170" i="81"/>
  <c r="GT170" i="81"/>
  <c r="GS170" i="81"/>
  <c r="GR170" i="81"/>
  <c r="GQ170" i="81"/>
  <c r="GP170" i="81"/>
  <c r="GO170" i="81"/>
  <c r="GN170" i="81"/>
  <c r="GM170" i="81"/>
  <c r="GL170" i="81"/>
  <c r="GK170" i="81"/>
  <c r="GJ170" i="81"/>
  <c r="GI170" i="81"/>
  <c r="GH170" i="81"/>
  <c r="GG170" i="81"/>
  <c r="GF170" i="81"/>
  <c r="GE170" i="81"/>
  <c r="GD170" i="81"/>
  <c r="GC170" i="81"/>
  <c r="GB170" i="81"/>
  <c r="GA170" i="81"/>
  <c r="FZ170" i="81"/>
  <c r="FY170" i="81"/>
  <c r="FX170" i="81"/>
  <c r="FW170" i="81"/>
  <c r="FV170" i="81"/>
  <c r="FU170" i="81"/>
  <c r="FT170" i="81"/>
  <c r="FS170" i="81"/>
  <c r="FR170" i="81"/>
  <c r="FQ170" i="81"/>
  <c r="FP170" i="81"/>
  <c r="FO170" i="81"/>
  <c r="FN170" i="81"/>
  <c r="FM170" i="81"/>
  <c r="FL170" i="81"/>
  <c r="FK170" i="81"/>
  <c r="FJ170" i="81"/>
  <c r="FI170" i="81"/>
  <c r="FH170" i="81"/>
  <c r="FG170" i="81"/>
  <c r="FF170" i="81"/>
  <c r="FE170" i="81"/>
  <c r="FD170" i="81"/>
  <c r="FC170" i="81"/>
  <c r="FB170" i="81"/>
  <c r="FA170" i="81"/>
  <c r="EZ170" i="81"/>
  <c r="EY170" i="81"/>
  <c r="EX170" i="81"/>
  <c r="EW170" i="81"/>
  <c r="EV170" i="81"/>
  <c r="EU170" i="81"/>
  <c r="ET170" i="81"/>
  <c r="ES170" i="81"/>
  <c r="ER170" i="81"/>
  <c r="EQ170" i="81"/>
  <c r="EP170" i="81"/>
  <c r="EO170" i="81"/>
  <c r="EN170" i="81"/>
  <c r="EM170" i="81"/>
  <c r="EL170" i="81"/>
  <c r="EK170" i="81"/>
  <c r="EJ170" i="81"/>
  <c r="EI170" i="81"/>
  <c r="EH170" i="81"/>
  <c r="EG170" i="81"/>
  <c r="EF170" i="81"/>
  <c r="EE170" i="81"/>
  <c r="ED170" i="81"/>
  <c r="EC170" i="81"/>
  <c r="EB170" i="81"/>
  <c r="EA170" i="81"/>
  <c r="DZ170" i="81"/>
  <c r="DY170" i="81"/>
  <c r="DX170" i="81"/>
  <c r="DW170" i="81"/>
  <c r="DV170" i="81"/>
  <c r="DU170" i="81"/>
  <c r="DT170" i="81"/>
  <c r="DS170" i="81"/>
  <c r="DR170" i="81"/>
  <c r="DQ170" i="81"/>
  <c r="DP170" i="81"/>
  <c r="DO170" i="81"/>
  <c r="DN170" i="81"/>
  <c r="DM170" i="81"/>
  <c r="DL170" i="81"/>
  <c r="DK170" i="81"/>
  <c r="DJ170" i="81"/>
  <c r="DI170" i="81"/>
  <c r="DH170" i="81"/>
  <c r="DG170" i="81"/>
  <c r="DF170" i="81"/>
  <c r="DE170" i="81"/>
  <c r="DD170" i="81"/>
  <c r="DC170" i="81"/>
  <c r="DB170" i="81"/>
  <c r="DA170" i="81"/>
  <c r="CZ170" i="81"/>
  <c r="CY170" i="81"/>
  <c r="CX170" i="81"/>
  <c r="CW170" i="81"/>
  <c r="CV170" i="81"/>
  <c r="CU170" i="81"/>
  <c r="CT170" i="81"/>
  <c r="CS170" i="81"/>
  <c r="CR170" i="81"/>
  <c r="CQ170" i="81"/>
  <c r="CP170" i="81"/>
  <c r="CO170" i="81"/>
  <c r="CN170" i="81"/>
  <c r="CM170" i="81"/>
  <c r="CL170" i="81"/>
  <c r="CK170" i="81"/>
  <c r="CJ170" i="81"/>
  <c r="CI170" i="81"/>
  <c r="CH170" i="81"/>
  <c r="CG170" i="81"/>
  <c r="CF170" i="81"/>
  <c r="CE170" i="81"/>
  <c r="CD170" i="81"/>
  <c r="CC170" i="81"/>
  <c r="CB170" i="81"/>
  <c r="CA170" i="81"/>
  <c r="BZ170" i="81"/>
  <c r="BY170" i="81"/>
  <c r="BX170" i="81"/>
  <c r="BW170" i="81"/>
  <c r="BV170" i="81"/>
  <c r="BU170" i="81"/>
  <c r="BT170" i="81"/>
  <c r="BS170" i="81"/>
  <c r="BR170" i="81"/>
  <c r="BQ170" i="81"/>
  <c r="BP170" i="81"/>
  <c r="BO170" i="81"/>
  <c r="BN170" i="81"/>
  <c r="BM170" i="81"/>
  <c r="BL170" i="81"/>
  <c r="BK170" i="81"/>
  <c r="BJ170" i="81"/>
  <c r="BI170" i="81"/>
  <c r="BH170" i="81"/>
  <c r="BG170" i="81"/>
  <c r="BF170" i="81"/>
  <c r="BE170" i="81"/>
  <c r="BD170" i="81"/>
  <c r="BC170" i="81"/>
  <c r="BB170" i="81"/>
  <c r="BA170" i="81"/>
  <c r="AZ170" i="81"/>
  <c r="AY170" i="81"/>
  <c r="AX170" i="81"/>
  <c r="AW170" i="81"/>
  <c r="AV170" i="81"/>
  <c r="AU170" i="81"/>
  <c r="AT170" i="81"/>
  <c r="AS170" i="81"/>
  <c r="AR170" i="81"/>
  <c r="AQ170" i="81"/>
  <c r="AP170" i="81"/>
  <c r="AO170" i="81"/>
  <c r="AN170" i="81"/>
  <c r="AM170" i="81"/>
  <c r="AL170" i="81"/>
  <c r="AK170" i="81"/>
  <c r="AJ170" i="81"/>
  <c r="AI170" i="81"/>
  <c r="AH170" i="81"/>
  <c r="AG170" i="81"/>
  <c r="AF170" i="81"/>
  <c r="AE170" i="81"/>
  <c r="AD170" i="81"/>
  <c r="AC170" i="81"/>
  <c r="AB170" i="81"/>
  <c r="AA170" i="81"/>
  <c r="Z170" i="81"/>
  <c r="Y170" i="81"/>
  <c r="X170" i="81"/>
  <c r="W170" i="81"/>
  <c r="V170" i="81"/>
  <c r="U170" i="81"/>
  <c r="T170" i="81"/>
  <c r="S170" i="81"/>
  <c r="R170" i="81"/>
  <c r="Q170" i="81"/>
  <c r="P170" i="81"/>
  <c r="O170" i="81"/>
  <c r="N170" i="81"/>
  <c r="M170" i="81"/>
  <c r="L170" i="81"/>
  <c r="K170" i="81"/>
  <c r="J170" i="81"/>
  <c r="I170" i="81"/>
  <c r="H170" i="81"/>
  <c r="G170" i="81"/>
  <c r="F170" i="81"/>
  <c r="E170" i="81"/>
  <c r="D170" i="81"/>
  <c r="C170" i="81"/>
  <c r="B170" i="81"/>
  <c r="OW169" i="81"/>
  <c r="OV169" i="81"/>
  <c r="OU169" i="81"/>
  <c r="OT169" i="81"/>
  <c r="OS169" i="81"/>
  <c r="OR169" i="81"/>
  <c r="OQ169" i="81"/>
  <c r="OP169" i="81"/>
  <c r="OO169" i="81"/>
  <c r="ON169" i="81"/>
  <c r="OM169" i="81"/>
  <c r="OL169" i="81"/>
  <c r="OK169" i="81"/>
  <c r="OJ169" i="81"/>
  <c r="OI169" i="81"/>
  <c r="OH169" i="81"/>
  <c r="OG169" i="81"/>
  <c r="OF169" i="81"/>
  <c r="OE169" i="81"/>
  <c r="OD169" i="81"/>
  <c r="OC169" i="81"/>
  <c r="OB169" i="81"/>
  <c r="OA169" i="81"/>
  <c r="NZ169" i="81"/>
  <c r="NY169" i="81"/>
  <c r="NX169" i="81"/>
  <c r="NW169" i="81"/>
  <c r="NV169" i="81"/>
  <c r="NU169" i="81"/>
  <c r="NT169" i="81"/>
  <c r="NS169" i="81"/>
  <c r="NR169" i="81"/>
  <c r="NQ169" i="81"/>
  <c r="NP169" i="81"/>
  <c r="NO169" i="81"/>
  <c r="NN169" i="81"/>
  <c r="NM169" i="81"/>
  <c r="NL169" i="81"/>
  <c r="NK169" i="81"/>
  <c r="NJ169" i="81"/>
  <c r="NI169" i="81"/>
  <c r="NH169" i="81"/>
  <c r="NG169" i="81"/>
  <c r="NF169" i="81"/>
  <c r="NE169" i="81"/>
  <c r="ND169" i="81"/>
  <c r="NC169" i="81"/>
  <c r="NB169" i="81"/>
  <c r="NA169" i="81"/>
  <c r="MZ169" i="81"/>
  <c r="MY169" i="81"/>
  <c r="MX169" i="81"/>
  <c r="MW169" i="81"/>
  <c r="MV169" i="81"/>
  <c r="MU169" i="81"/>
  <c r="MT169" i="81"/>
  <c r="MS169" i="81"/>
  <c r="MR169" i="81"/>
  <c r="MQ169" i="81"/>
  <c r="MP169" i="81"/>
  <c r="MO169" i="81"/>
  <c r="MN169" i="81"/>
  <c r="MM169" i="81"/>
  <c r="ML169" i="81"/>
  <c r="MK169" i="81"/>
  <c r="MJ169" i="81"/>
  <c r="MI169" i="81"/>
  <c r="MH169" i="81"/>
  <c r="MG169" i="81"/>
  <c r="MF169" i="81"/>
  <c r="ME169" i="81"/>
  <c r="MD169" i="81"/>
  <c r="MC169" i="81"/>
  <c r="MB169" i="81"/>
  <c r="MA169" i="81"/>
  <c r="LZ169" i="81"/>
  <c r="LY169" i="81"/>
  <c r="LX169" i="81"/>
  <c r="LW169" i="81"/>
  <c r="LV169" i="81"/>
  <c r="LU169" i="81"/>
  <c r="LT169" i="81"/>
  <c r="LS169" i="81"/>
  <c r="LR169" i="81"/>
  <c r="LQ169" i="81"/>
  <c r="LP169" i="81"/>
  <c r="LO169" i="81"/>
  <c r="LN169" i="81"/>
  <c r="LM169" i="81"/>
  <c r="LL169" i="81"/>
  <c r="LK169" i="81"/>
  <c r="LJ169" i="81"/>
  <c r="LI169" i="81"/>
  <c r="LH169" i="81"/>
  <c r="LG169" i="81"/>
  <c r="LF169" i="81"/>
  <c r="LE169" i="81"/>
  <c r="LD169" i="81"/>
  <c r="LC169" i="81"/>
  <c r="LB169" i="81"/>
  <c r="LA169" i="81"/>
  <c r="KZ169" i="81"/>
  <c r="KY169" i="81"/>
  <c r="KX169" i="81"/>
  <c r="KW169" i="81"/>
  <c r="KV169" i="81"/>
  <c r="KU169" i="81"/>
  <c r="KT169" i="81"/>
  <c r="KS169" i="81"/>
  <c r="KR169" i="81"/>
  <c r="KQ169" i="81"/>
  <c r="KP169" i="81"/>
  <c r="KO169" i="81"/>
  <c r="KN169" i="81"/>
  <c r="KM169" i="81"/>
  <c r="KL169" i="81"/>
  <c r="KK169" i="81"/>
  <c r="KJ169" i="81"/>
  <c r="KI169" i="81"/>
  <c r="KH169" i="81"/>
  <c r="KG169" i="81"/>
  <c r="KF169" i="81"/>
  <c r="KE169" i="81"/>
  <c r="KD169" i="81"/>
  <c r="KC169" i="81"/>
  <c r="KB169" i="81"/>
  <c r="KA169" i="81"/>
  <c r="JZ169" i="81"/>
  <c r="JY169" i="81"/>
  <c r="JX169" i="81"/>
  <c r="JW169" i="81"/>
  <c r="JV169" i="81"/>
  <c r="JU169" i="81"/>
  <c r="JT169" i="81"/>
  <c r="JS169" i="81"/>
  <c r="JR169" i="81"/>
  <c r="JQ169" i="81"/>
  <c r="JP169" i="81"/>
  <c r="JO169" i="81"/>
  <c r="JN169" i="81"/>
  <c r="JM169" i="81"/>
  <c r="JL169" i="81"/>
  <c r="JK169" i="81"/>
  <c r="JJ169" i="81"/>
  <c r="JI169" i="81"/>
  <c r="JH169" i="81"/>
  <c r="JG169" i="81"/>
  <c r="JF169" i="81"/>
  <c r="JE169" i="81"/>
  <c r="JD169" i="81"/>
  <c r="JC169" i="81"/>
  <c r="JB169" i="81"/>
  <c r="JA169" i="81"/>
  <c r="IZ169" i="81"/>
  <c r="IY169" i="81"/>
  <c r="IX169" i="81"/>
  <c r="IW169" i="81"/>
  <c r="IV169" i="81"/>
  <c r="IU169" i="81"/>
  <c r="IT169" i="81"/>
  <c r="IS169" i="81"/>
  <c r="IR169" i="81"/>
  <c r="IQ169" i="81"/>
  <c r="IP169" i="81"/>
  <c r="IO169" i="81"/>
  <c r="IN169" i="81"/>
  <c r="IM169" i="81"/>
  <c r="IL169" i="81"/>
  <c r="IK169" i="81"/>
  <c r="IJ169" i="81"/>
  <c r="II169" i="81"/>
  <c r="IH169" i="81"/>
  <c r="IG169" i="81"/>
  <c r="IF169" i="81"/>
  <c r="IE169" i="81"/>
  <c r="ID169" i="81"/>
  <c r="IC169" i="81"/>
  <c r="IB169" i="81"/>
  <c r="IA169" i="81"/>
  <c r="HZ169" i="81"/>
  <c r="HY169" i="81"/>
  <c r="HX169" i="81"/>
  <c r="HW169" i="81"/>
  <c r="HV169" i="81"/>
  <c r="HU169" i="81"/>
  <c r="HT169" i="81"/>
  <c r="HS169" i="81"/>
  <c r="HR169" i="81"/>
  <c r="HQ169" i="81"/>
  <c r="HP169" i="81"/>
  <c r="HO169" i="81"/>
  <c r="HN169" i="81"/>
  <c r="HM169" i="81"/>
  <c r="HL169" i="81"/>
  <c r="HK169" i="81"/>
  <c r="HJ169" i="81"/>
  <c r="HI169" i="81"/>
  <c r="HH169" i="81"/>
  <c r="HG169" i="81"/>
  <c r="HF169" i="81"/>
  <c r="HE169" i="81"/>
  <c r="HD169" i="81"/>
  <c r="HC169" i="81"/>
  <c r="HB169" i="81"/>
  <c r="HA169" i="81"/>
  <c r="GZ169" i="81"/>
  <c r="GY169" i="81"/>
  <c r="GX169" i="81"/>
  <c r="GW169" i="81"/>
  <c r="GV169" i="81"/>
  <c r="GU169" i="81"/>
  <c r="GT169" i="81"/>
  <c r="GS169" i="81"/>
  <c r="GR169" i="81"/>
  <c r="GQ169" i="81"/>
  <c r="GP169" i="81"/>
  <c r="GO169" i="81"/>
  <c r="GN169" i="81"/>
  <c r="GM169" i="81"/>
  <c r="GL169" i="81"/>
  <c r="GK169" i="81"/>
  <c r="GJ169" i="81"/>
  <c r="GI169" i="81"/>
  <c r="GH169" i="81"/>
  <c r="GG169" i="81"/>
  <c r="GF169" i="81"/>
  <c r="GE169" i="81"/>
  <c r="GD169" i="81"/>
  <c r="GC169" i="81"/>
  <c r="GB169" i="81"/>
  <c r="GA169" i="81"/>
  <c r="FZ169" i="81"/>
  <c r="FY169" i="81"/>
  <c r="FX169" i="81"/>
  <c r="FW169" i="81"/>
  <c r="FV169" i="81"/>
  <c r="FU169" i="81"/>
  <c r="FT169" i="81"/>
  <c r="FS169" i="81"/>
  <c r="FR169" i="81"/>
  <c r="FQ169" i="81"/>
  <c r="FP169" i="81"/>
  <c r="FO169" i="81"/>
  <c r="FN169" i="81"/>
  <c r="FM169" i="81"/>
  <c r="FL169" i="81"/>
  <c r="FK169" i="81"/>
  <c r="FJ169" i="81"/>
  <c r="FI169" i="81"/>
  <c r="FH169" i="81"/>
  <c r="FG169" i="81"/>
  <c r="FF169" i="81"/>
  <c r="FE169" i="81"/>
  <c r="FD169" i="81"/>
  <c r="FC169" i="81"/>
  <c r="FB169" i="81"/>
  <c r="FA169" i="81"/>
  <c r="EZ169" i="81"/>
  <c r="EY169" i="81"/>
  <c r="EX169" i="81"/>
  <c r="EW169" i="81"/>
  <c r="EV169" i="81"/>
  <c r="EU169" i="81"/>
  <c r="ET169" i="81"/>
  <c r="ES169" i="81"/>
  <c r="ER169" i="81"/>
  <c r="EQ169" i="81"/>
  <c r="EP169" i="81"/>
  <c r="EO169" i="81"/>
  <c r="EN169" i="81"/>
  <c r="EM169" i="81"/>
  <c r="EL169" i="81"/>
  <c r="EK169" i="81"/>
  <c r="EJ169" i="81"/>
  <c r="EI169" i="81"/>
  <c r="EH169" i="81"/>
  <c r="EG169" i="81"/>
  <c r="EF169" i="81"/>
  <c r="EE169" i="81"/>
  <c r="ED169" i="81"/>
  <c r="EC169" i="81"/>
  <c r="EB169" i="81"/>
  <c r="EA169" i="81"/>
  <c r="DZ169" i="81"/>
  <c r="DY169" i="81"/>
  <c r="DX169" i="81"/>
  <c r="DW169" i="81"/>
  <c r="DV169" i="81"/>
  <c r="DU169" i="81"/>
  <c r="DT169" i="81"/>
  <c r="DS169" i="81"/>
  <c r="DR169" i="81"/>
  <c r="DQ169" i="81"/>
  <c r="DP169" i="81"/>
  <c r="DO169" i="81"/>
  <c r="DN169" i="81"/>
  <c r="DM169" i="81"/>
  <c r="DL169" i="81"/>
  <c r="DK169" i="81"/>
  <c r="DJ169" i="81"/>
  <c r="DI169" i="81"/>
  <c r="DH169" i="81"/>
  <c r="DG169" i="81"/>
  <c r="DF169" i="81"/>
  <c r="DE169" i="81"/>
  <c r="DD169" i="81"/>
  <c r="DC169" i="81"/>
  <c r="DB169" i="81"/>
  <c r="DA169" i="81"/>
  <c r="CZ169" i="81"/>
  <c r="CY169" i="81"/>
  <c r="CX169" i="81"/>
  <c r="CW169" i="81"/>
  <c r="CV169" i="81"/>
  <c r="CU169" i="81"/>
  <c r="CT169" i="81"/>
  <c r="CS169" i="81"/>
  <c r="CR169" i="81"/>
  <c r="CQ169" i="81"/>
  <c r="CP169" i="81"/>
  <c r="CO169" i="81"/>
  <c r="CN169" i="81"/>
  <c r="CM169" i="81"/>
  <c r="CL169" i="81"/>
  <c r="CK169" i="81"/>
  <c r="CJ169" i="81"/>
  <c r="CI169" i="81"/>
  <c r="CH169" i="81"/>
  <c r="CG169" i="81"/>
  <c r="CF169" i="81"/>
  <c r="CE169" i="81"/>
  <c r="CD169" i="81"/>
  <c r="CC169" i="81"/>
  <c r="CB169" i="81"/>
  <c r="CA169" i="81"/>
  <c r="BZ169" i="81"/>
  <c r="BY169" i="81"/>
  <c r="BX169" i="81"/>
  <c r="BW169" i="81"/>
  <c r="BV169" i="81"/>
  <c r="BU169" i="81"/>
  <c r="BT169" i="81"/>
  <c r="BS169" i="81"/>
  <c r="BR169" i="81"/>
  <c r="BQ169" i="81"/>
  <c r="BP169" i="81"/>
  <c r="BO169" i="81"/>
  <c r="BN169" i="81"/>
  <c r="BM169" i="81"/>
  <c r="BL169" i="81"/>
  <c r="BK169" i="81"/>
  <c r="BJ169" i="81"/>
  <c r="BI169" i="81"/>
  <c r="BH169" i="81"/>
  <c r="BG169" i="81"/>
  <c r="BF169" i="81"/>
  <c r="BE169" i="81"/>
  <c r="BD169" i="81"/>
  <c r="BC169" i="81"/>
  <c r="BB169" i="81"/>
  <c r="BA169" i="81"/>
  <c r="AZ169" i="81"/>
  <c r="AY169" i="81"/>
  <c r="AX169" i="81"/>
  <c r="AW169" i="81"/>
  <c r="AV169" i="81"/>
  <c r="AU169" i="81"/>
  <c r="AT169" i="81"/>
  <c r="AS169" i="81"/>
  <c r="AR169" i="81"/>
  <c r="AQ169" i="81"/>
  <c r="AP169" i="81"/>
  <c r="AO169" i="81"/>
  <c r="AN169" i="81"/>
  <c r="AM169" i="81"/>
  <c r="AL169" i="81"/>
  <c r="AK169" i="81"/>
  <c r="AJ169" i="81"/>
  <c r="AI169" i="81"/>
  <c r="AH169" i="81"/>
  <c r="AG169" i="81"/>
  <c r="AF169" i="81"/>
  <c r="AE169" i="81"/>
  <c r="AD169" i="81"/>
  <c r="AC169" i="81"/>
  <c r="AB169" i="81"/>
  <c r="AA169" i="81"/>
  <c r="Z169" i="81"/>
  <c r="Y169" i="81"/>
  <c r="X169" i="81"/>
  <c r="W169" i="81"/>
  <c r="V169" i="81"/>
  <c r="U169" i="81"/>
  <c r="T169" i="81"/>
  <c r="S169" i="81"/>
  <c r="R169" i="81"/>
  <c r="Q169" i="81"/>
  <c r="P169" i="81"/>
  <c r="O169" i="81"/>
  <c r="N169" i="81"/>
  <c r="M169" i="81"/>
  <c r="L169" i="81"/>
  <c r="K169" i="81"/>
  <c r="J169" i="81"/>
  <c r="I169" i="81"/>
  <c r="H169" i="81"/>
  <c r="G169" i="81"/>
  <c r="F169" i="81"/>
  <c r="E169" i="81"/>
  <c r="D169" i="81"/>
  <c r="C169" i="81"/>
  <c r="B169" i="81"/>
  <c r="A163" i="81"/>
  <c r="A162" i="81"/>
  <c r="A161" i="81"/>
  <c r="A167" i="81" s="1"/>
  <c r="OU160" i="81"/>
  <c r="OU163" i="81" s="1"/>
  <c r="OT160" i="81"/>
  <c r="OT163" i="81" s="1"/>
  <c r="OS160" i="81"/>
  <c r="OS163" i="81" s="1"/>
  <c r="OR160" i="81"/>
  <c r="OR163" i="81" s="1"/>
  <c r="OQ160" i="81"/>
  <c r="OQ163" i="81" s="1"/>
  <c r="OP160" i="81"/>
  <c r="OP163" i="81" s="1"/>
  <c r="OO160" i="81"/>
  <c r="OO163" i="81" s="1"/>
  <c r="ON160" i="81"/>
  <c r="ON163" i="81" s="1"/>
  <c r="OM160" i="81"/>
  <c r="OM163" i="81" s="1"/>
  <c r="OL160" i="81"/>
  <c r="OL163" i="81" s="1"/>
  <c r="OK160" i="81"/>
  <c r="OK163" i="81" s="1"/>
  <c r="OJ160" i="81"/>
  <c r="OJ163" i="81" s="1"/>
  <c r="OI160" i="81"/>
  <c r="OI163" i="81" s="1"/>
  <c r="OH160" i="81"/>
  <c r="OH163" i="81" s="1"/>
  <c r="OG160" i="81"/>
  <c r="OG163" i="81" s="1"/>
  <c r="OF160" i="81"/>
  <c r="OF163" i="81" s="1"/>
  <c r="OE160" i="81"/>
  <c r="OE163" i="81" s="1"/>
  <c r="OD160" i="81"/>
  <c r="OD163" i="81" s="1"/>
  <c r="OC160" i="81"/>
  <c r="OC163" i="81" s="1"/>
  <c r="OB160" i="81"/>
  <c r="OB163" i="81" s="1"/>
  <c r="OA160" i="81"/>
  <c r="OA163" i="81" s="1"/>
  <c r="NZ160" i="81"/>
  <c r="NZ163" i="81" s="1"/>
  <c r="NY160" i="81"/>
  <c r="NY163" i="81" s="1"/>
  <c r="NX160" i="81"/>
  <c r="NX163" i="81" s="1"/>
  <c r="NW160" i="81"/>
  <c r="NW163" i="81" s="1"/>
  <c r="NV160" i="81"/>
  <c r="NV163" i="81" s="1"/>
  <c r="NU160" i="81"/>
  <c r="NU163" i="81" s="1"/>
  <c r="NT160" i="81"/>
  <c r="NT163" i="81" s="1"/>
  <c r="NS160" i="81"/>
  <c r="NS163" i="81" s="1"/>
  <c r="NR160" i="81"/>
  <c r="NR163" i="81" s="1"/>
  <c r="NQ160" i="81"/>
  <c r="NQ163" i="81" s="1"/>
  <c r="NP160" i="81"/>
  <c r="NP163" i="81" s="1"/>
  <c r="NO160" i="81"/>
  <c r="NO163" i="81" s="1"/>
  <c r="NN160" i="81"/>
  <c r="NN163" i="81" s="1"/>
  <c r="NM160" i="81"/>
  <c r="NM163" i="81" s="1"/>
  <c r="NL160" i="81"/>
  <c r="NL163" i="81" s="1"/>
  <c r="NK160" i="81"/>
  <c r="NK163" i="81" s="1"/>
  <c r="NJ160" i="81"/>
  <c r="NJ163" i="81" s="1"/>
  <c r="NI160" i="81"/>
  <c r="NI163" i="81" s="1"/>
  <c r="NH160" i="81"/>
  <c r="NH163" i="81" s="1"/>
  <c r="NG160" i="81"/>
  <c r="NG163" i="81" s="1"/>
  <c r="NF160" i="81"/>
  <c r="NF163" i="81" s="1"/>
  <c r="NE160" i="81"/>
  <c r="NE163" i="81" s="1"/>
  <c r="ND160" i="81"/>
  <c r="ND163" i="81" s="1"/>
  <c r="NC160" i="81"/>
  <c r="NC163" i="81" s="1"/>
  <c r="NB160" i="81"/>
  <c r="NB163" i="81" s="1"/>
  <c r="NA160" i="81"/>
  <c r="NA163" i="81" s="1"/>
  <c r="MZ160" i="81"/>
  <c r="MZ163" i="81" s="1"/>
  <c r="MY160" i="81"/>
  <c r="MY163" i="81" s="1"/>
  <c r="MX160" i="81"/>
  <c r="MX163" i="81" s="1"/>
  <c r="MW160" i="81"/>
  <c r="MW163" i="81" s="1"/>
  <c r="MV160" i="81"/>
  <c r="MV163" i="81" s="1"/>
  <c r="MU160" i="81"/>
  <c r="MU163" i="81" s="1"/>
  <c r="MT160" i="81"/>
  <c r="MT163" i="81" s="1"/>
  <c r="MS160" i="81"/>
  <c r="MS163" i="81" s="1"/>
  <c r="MR160" i="81"/>
  <c r="MR163" i="81" s="1"/>
  <c r="MQ160" i="81"/>
  <c r="MQ163" i="81" s="1"/>
  <c r="MP160" i="81"/>
  <c r="MP163" i="81" s="1"/>
  <c r="MO160" i="81"/>
  <c r="MO163" i="81" s="1"/>
  <c r="MN160" i="81"/>
  <c r="MN163" i="81" s="1"/>
  <c r="MM160" i="81"/>
  <c r="MM163" i="81" s="1"/>
  <c r="ML160" i="81"/>
  <c r="ML163" i="81" s="1"/>
  <c r="MK160" i="81"/>
  <c r="MK163" i="81" s="1"/>
  <c r="MJ160" i="81"/>
  <c r="MJ163" i="81" s="1"/>
  <c r="MI160" i="81"/>
  <c r="MI163" i="81" s="1"/>
  <c r="MH160" i="81"/>
  <c r="MH163" i="81" s="1"/>
  <c r="MG160" i="81"/>
  <c r="MG163" i="81" s="1"/>
  <c r="MF160" i="81"/>
  <c r="MF163" i="81" s="1"/>
  <c r="ME160" i="81"/>
  <c r="ME163" i="81" s="1"/>
  <c r="MD160" i="81"/>
  <c r="MD163" i="81" s="1"/>
  <c r="MC160" i="81"/>
  <c r="MC163" i="81" s="1"/>
  <c r="MB160" i="81"/>
  <c r="MB163" i="81" s="1"/>
  <c r="MA160" i="81"/>
  <c r="MA163" i="81" s="1"/>
  <c r="LZ160" i="81"/>
  <c r="LZ163" i="81" s="1"/>
  <c r="LY160" i="81"/>
  <c r="LY163" i="81" s="1"/>
  <c r="LX160" i="81"/>
  <c r="LX163" i="81" s="1"/>
  <c r="LW160" i="81"/>
  <c r="LW163" i="81" s="1"/>
  <c r="LV160" i="81"/>
  <c r="LV163" i="81" s="1"/>
  <c r="LU160" i="81"/>
  <c r="LU163" i="81" s="1"/>
  <c r="LT160" i="81"/>
  <c r="LT163" i="81" s="1"/>
  <c r="LS160" i="81"/>
  <c r="LS163" i="81" s="1"/>
  <c r="LR160" i="81"/>
  <c r="LR163" i="81" s="1"/>
  <c r="LQ160" i="81"/>
  <c r="LQ163" i="81" s="1"/>
  <c r="LP160" i="81"/>
  <c r="LP163" i="81" s="1"/>
  <c r="LO160" i="81"/>
  <c r="LO163" i="81" s="1"/>
  <c r="LN160" i="81"/>
  <c r="LN163" i="81" s="1"/>
  <c r="LM160" i="81"/>
  <c r="LM163" i="81" s="1"/>
  <c r="LL160" i="81"/>
  <c r="LL163" i="81" s="1"/>
  <c r="LK160" i="81"/>
  <c r="LK163" i="81" s="1"/>
  <c r="LJ160" i="81"/>
  <c r="LJ163" i="81" s="1"/>
  <c r="LI160" i="81"/>
  <c r="LI163" i="81" s="1"/>
  <c r="LH160" i="81"/>
  <c r="LH163" i="81" s="1"/>
  <c r="LG160" i="81"/>
  <c r="LG163" i="81" s="1"/>
  <c r="LF160" i="81"/>
  <c r="LF163" i="81" s="1"/>
  <c r="LE160" i="81"/>
  <c r="LE163" i="81" s="1"/>
  <c r="LD160" i="81"/>
  <c r="LD163" i="81" s="1"/>
  <c r="LC160" i="81"/>
  <c r="LC163" i="81" s="1"/>
  <c r="LB160" i="81"/>
  <c r="LB163" i="81" s="1"/>
  <c r="LA160" i="81"/>
  <c r="LA163" i="81" s="1"/>
  <c r="KZ160" i="81"/>
  <c r="KZ163" i="81" s="1"/>
  <c r="KY160" i="81"/>
  <c r="KY163" i="81" s="1"/>
  <c r="KX160" i="81"/>
  <c r="KX163" i="81" s="1"/>
  <c r="KW160" i="81"/>
  <c r="KW163" i="81" s="1"/>
  <c r="KV160" i="81"/>
  <c r="KV163" i="81" s="1"/>
  <c r="KU160" i="81"/>
  <c r="KU163" i="81" s="1"/>
  <c r="KT160" i="81"/>
  <c r="KT163" i="81" s="1"/>
  <c r="KS160" i="81"/>
  <c r="KS163" i="81" s="1"/>
  <c r="KR160" i="81"/>
  <c r="KR163" i="81" s="1"/>
  <c r="KQ160" i="81"/>
  <c r="KQ163" i="81" s="1"/>
  <c r="KP160" i="81"/>
  <c r="KP163" i="81" s="1"/>
  <c r="KO160" i="81"/>
  <c r="KO163" i="81" s="1"/>
  <c r="KN160" i="81"/>
  <c r="KN163" i="81" s="1"/>
  <c r="KM160" i="81"/>
  <c r="KM163" i="81" s="1"/>
  <c r="KL160" i="81"/>
  <c r="KL163" i="81" s="1"/>
  <c r="KK160" i="81"/>
  <c r="KK163" i="81" s="1"/>
  <c r="KJ160" i="81"/>
  <c r="KJ163" i="81" s="1"/>
  <c r="KI160" i="81"/>
  <c r="KI163" i="81" s="1"/>
  <c r="KH160" i="81"/>
  <c r="KH163" i="81" s="1"/>
  <c r="KG160" i="81"/>
  <c r="KG163" i="81" s="1"/>
  <c r="KF160" i="81"/>
  <c r="KF163" i="81" s="1"/>
  <c r="KE160" i="81"/>
  <c r="KE163" i="81" s="1"/>
  <c r="KD160" i="81"/>
  <c r="KD163" i="81" s="1"/>
  <c r="KC160" i="81"/>
  <c r="KC163" i="81" s="1"/>
  <c r="KB160" i="81"/>
  <c r="KB163" i="81" s="1"/>
  <c r="KA160" i="81"/>
  <c r="KA163" i="81" s="1"/>
  <c r="JZ160" i="81"/>
  <c r="JZ163" i="81" s="1"/>
  <c r="JY160" i="81"/>
  <c r="JY163" i="81" s="1"/>
  <c r="JX160" i="81"/>
  <c r="JX163" i="81" s="1"/>
  <c r="JW160" i="81"/>
  <c r="JW163" i="81" s="1"/>
  <c r="JV160" i="81"/>
  <c r="JV163" i="81" s="1"/>
  <c r="JU160" i="81"/>
  <c r="JU163" i="81" s="1"/>
  <c r="JT160" i="81"/>
  <c r="JT163" i="81" s="1"/>
  <c r="JS160" i="81"/>
  <c r="JS163" i="81" s="1"/>
  <c r="JR160" i="81"/>
  <c r="JR163" i="81" s="1"/>
  <c r="JQ160" i="81"/>
  <c r="JQ163" i="81" s="1"/>
  <c r="JP160" i="81"/>
  <c r="JP163" i="81" s="1"/>
  <c r="JO160" i="81"/>
  <c r="JO163" i="81" s="1"/>
  <c r="JN160" i="81"/>
  <c r="JN163" i="81" s="1"/>
  <c r="JM160" i="81"/>
  <c r="JM163" i="81" s="1"/>
  <c r="JL160" i="81"/>
  <c r="JL163" i="81" s="1"/>
  <c r="JK160" i="81"/>
  <c r="JK163" i="81" s="1"/>
  <c r="JJ160" i="81"/>
  <c r="JJ163" i="81" s="1"/>
  <c r="JI160" i="81"/>
  <c r="JI163" i="81" s="1"/>
  <c r="JH160" i="81"/>
  <c r="JH163" i="81" s="1"/>
  <c r="JG160" i="81"/>
  <c r="JG163" i="81" s="1"/>
  <c r="JF160" i="81"/>
  <c r="JF163" i="81" s="1"/>
  <c r="JE160" i="81"/>
  <c r="JE163" i="81" s="1"/>
  <c r="JD160" i="81"/>
  <c r="JD163" i="81" s="1"/>
  <c r="JC160" i="81"/>
  <c r="JC163" i="81" s="1"/>
  <c r="JB160" i="81"/>
  <c r="JB163" i="81" s="1"/>
  <c r="JA160" i="81"/>
  <c r="JA163" i="81" s="1"/>
  <c r="IZ160" i="81"/>
  <c r="IZ163" i="81" s="1"/>
  <c r="IY160" i="81"/>
  <c r="IY163" i="81" s="1"/>
  <c r="IX160" i="81"/>
  <c r="IX163" i="81" s="1"/>
  <c r="IW160" i="81"/>
  <c r="IW163" i="81" s="1"/>
  <c r="IV160" i="81"/>
  <c r="IV163" i="81" s="1"/>
  <c r="IU160" i="81"/>
  <c r="IU163" i="81" s="1"/>
  <c r="IT160" i="81"/>
  <c r="IT163" i="81" s="1"/>
  <c r="IS160" i="81"/>
  <c r="IS163" i="81" s="1"/>
  <c r="IR160" i="81"/>
  <c r="IR163" i="81" s="1"/>
  <c r="IQ160" i="81"/>
  <c r="IQ163" i="81" s="1"/>
  <c r="IP160" i="81"/>
  <c r="IP163" i="81" s="1"/>
  <c r="IO160" i="81"/>
  <c r="IO163" i="81" s="1"/>
  <c r="IN160" i="81"/>
  <c r="IN163" i="81" s="1"/>
  <c r="IM160" i="81"/>
  <c r="IM163" i="81" s="1"/>
  <c r="IL160" i="81"/>
  <c r="IL163" i="81" s="1"/>
  <c r="IK160" i="81"/>
  <c r="IK163" i="81" s="1"/>
  <c r="IJ160" i="81"/>
  <c r="IJ163" i="81" s="1"/>
  <c r="II160" i="81"/>
  <c r="II163" i="81" s="1"/>
  <c r="IH160" i="81"/>
  <c r="IH163" i="81" s="1"/>
  <c r="IG160" i="81"/>
  <c r="IG163" i="81" s="1"/>
  <c r="IF160" i="81"/>
  <c r="IF163" i="81" s="1"/>
  <c r="IE160" i="81"/>
  <c r="IE163" i="81" s="1"/>
  <c r="ID160" i="81"/>
  <c r="ID163" i="81" s="1"/>
  <c r="IC160" i="81"/>
  <c r="IC163" i="81" s="1"/>
  <c r="IB160" i="81"/>
  <c r="IB163" i="81" s="1"/>
  <c r="IA160" i="81"/>
  <c r="IA163" i="81" s="1"/>
  <c r="HZ160" i="81"/>
  <c r="HZ163" i="81" s="1"/>
  <c r="HY160" i="81"/>
  <c r="HY163" i="81" s="1"/>
  <c r="HX160" i="81"/>
  <c r="HX163" i="81" s="1"/>
  <c r="HW160" i="81"/>
  <c r="HW163" i="81" s="1"/>
  <c r="HV160" i="81"/>
  <c r="HV163" i="81" s="1"/>
  <c r="HU160" i="81"/>
  <c r="HU163" i="81" s="1"/>
  <c r="HT160" i="81"/>
  <c r="HT163" i="81" s="1"/>
  <c r="HS160" i="81"/>
  <c r="HS163" i="81" s="1"/>
  <c r="HR160" i="81"/>
  <c r="HR163" i="81" s="1"/>
  <c r="HQ160" i="81"/>
  <c r="HQ163" i="81" s="1"/>
  <c r="HP160" i="81"/>
  <c r="HP163" i="81" s="1"/>
  <c r="HO160" i="81"/>
  <c r="HO163" i="81" s="1"/>
  <c r="HN160" i="81"/>
  <c r="HN163" i="81" s="1"/>
  <c r="HM160" i="81"/>
  <c r="HM163" i="81" s="1"/>
  <c r="HL160" i="81"/>
  <c r="HL163" i="81" s="1"/>
  <c r="HK160" i="81"/>
  <c r="HK163" i="81" s="1"/>
  <c r="HJ160" i="81"/>
  <c r="HJ163" i="81" s="1"/>
  <c r="HI160" i="81"/>
  <c r="HI163" i="81" s="1"/>
  <c r="HH160" i="81"/>
  <c r="HH163" i="81" s="1"/>
  <c r="HG160" i="81"/>
  <c r="HG163" i="81" s="1"/>
  <c r="HF160" i="81"/>
  <c r="HF163" i="81" s="1"/>
  <c r="HE160" i="81"/>
  <c r="HE163" i="81" s="1"/>
  <c r="HD160" i="81"/>
  <c r="HD163" i="81" s="1"/>
  <c r="HC160" i="81"/>
  <c r="HC163" i="81" s="1"/>
  <c r="HB160" i="81"/>
  <c r="HB163" i="81" s="1"/>
  <c r="HA160" i="81"/>
  <c r="HA163" i="81" s="1"/>
  <c r="GZ160" i="81"/>
  <c r="GZ163" i="81" s="1"/>
  <c r="GY160" i="81"/>
  <c r="GY163" i="81" s="1"/>
  <c r="GX160" i="81"/>
  <c r="GX163" i="81" s="1"/>
  <c r="GW160" i="81"/>
  <c r="GW163" i="81" s="1"/>
  <c r="GV160" i="81"/>
  <c r="GV163" i="81" s="1"/>
  <c r="GU160" i="81"/>
  <c r="GU163" i="81" s="1"/>
  <c r="GT160" i="81"/>
  <c r="GT163" i="81" s="1"/>
  <c r="GS160" i="81"/>
  <c r="GS163" i="81" s="1"/>
  <c r="GR160" i="81"/>
  <c r="GR163" i="81" s="1"/>
  <c r="GQ160" i="81"/>
  <c r="GQ163" i="81" s="1"/>
  <c r="GP160" i="81"/>
  <c r="GP163" i="81" s="1"/>
  <c r="GO160" i="81"/>
  <c r="GO163" i="81" s="1"/>
  <c r="GN160" i="81"/>
  <c r="GN163" i="81" s="1"/>
  <c r="GM160" i="81"/>
  <c r="GM163" i="81" s="1"/>
  <c r="GL160" i="81"/>
  <c r="GL163" i="81" s="1"/>
  <c r="GK160" i="81"/>
  <c r="GK163" i="81" s="1"/>
  <c r="GJ160" i="81"/>
  <c r="GJ163" i="81" s="1"/>
  <c r="GI160" i="81"/>
  <c r="GI163" i="81" s="1"/>
  <c r="GH160" i="81"/>
  <c r="GH163" i="81" s="1"/>
  <c r="GG160" i="81"/>
  <c r="GG163" i="81" s="1"/>
  <c r="GF160" i="81"/>
  <c r="GF163" i="81" s="1"/>
  <c r="GE160" i="81"/>
  <c r="GE163" i="81" s="1"/>
  <c r="GD160" i="81"/>
  <c r="GD163" i="81" s="1"/>
  <c r="GC160" i="81"/>
  <c r="GC163" i="81" s="1"/>
  <c r="GB160" i="81"/>
  <c r="GB163" i="81" s="1"/>
  <c r="GA160" i="81"/>
  <c r="GA163" i="81" s="1"/>
  <c r="FZ160" i="81"/>
  <c r="FZ163" i="81" s="1"/>
  <c r="FY160" i="81"/>
  <c r="FY163" i="81" s="1"/>
  <c r="FX160" i="81"/>
  <c r="FX163" i="81" s="1"/>
  <c r="FW160" i="81"/>
  <c r="FW163" i="81" s="1"/>
  <c r="FV160" i="81"/>
  <c r="FV163" i="81" s="1"/>
  <c r="FU160" i="81"/>
  <c r="FU163" i="81" s="1"/>
  <c r="FT160" i="81"/>
  <c r="FT163" i="81" s="1"/>
  <c r="FS160" i="81"/>
  <c r="FS163" i="81" s="1"/>
  <c r="FR160" i="81"/>
  <c r="FR163" i="81" s="1"/>
  <c r="FQ160" i="81"/>
  <c r="FQ163" i="81" s="1"/>
  <c r="FP160" i="81"/>
  <c r="FP163" i="81" s="1"/>
  <c r="FO160" i="81"/>
  <c r="FO163" i="81" s="1"/>
  <c r="FN160" i="81"/>
  <c r="FN163" i="81" s="1"/>
  <c r="FM160" i="81"/>
  <c r="FM163" i="81" s="1"/>
  <c r="FL160" i="81"/>
  <c r="FL163" i="81" s="1"/>
  <c r="FK160" i="81"/>
  <c r="FK163" i="81" s="1"/>
  <c r="FJ160" i="81"/>
  <c r="FJ163" i="81" s="1"/>
  <c r="FI160" i="81"/>
  <c r="FI163" i="81" s="1"/>
  <c r="FH160" i="81"/>
  <c r="FH163" i="81" s="1"/>
  <c r="FG160" i="81"/>
  <c r="FG163" i="81" s="1"/>
  <c r="FF160" i="81"/>
  <c r="FF163" i="81" s="1"/>
  <c r="FE160" i="81"/>
  <c r="FE163" i="81" s="1"/>
  <c r="FD160" i="81"/>
  <c r="FD163" i="81" s="1"/>
  <c r="FC160" i="81"/>
  <c r="FC163" i="81" s="1"/>
  <c r="FB160" i="81"/>
  <c r="FB163" i="81" s="1"/>
  <c r="FA160" i="81"/>
  <c r="FA163" i="81" s="1"/>
  <c r="EZ160" i="81"/>
  <c r="EZ163" i="81" s="1"/>
  <c r="EY160" i="81"/>
  <c r="EY163" i="81" s="1"/>
  <c r="EX160" i="81"/>
  <c r="EX163" i="81" s="1"/>
  <c r="EW160" i="81"/>
  <c r="EW163" i="81" s="1"/>
  <c r="EV160" i="81"/>
  <c r="EV163" i="81" s="1"/>
  <c r="EU160" i="81"/>
  <c r="EU163" i="81" s="1"/>
  <c r="ET160" i="81"/>
  <c r="ET163" i="81" s="1"/>
  <c r="ES160" i="81"/>
  <c r="ES163" i="81" s="1"/>
  <c r="ER160" i="81"/>
  <c r="ER163" i="81" s="1"/>
  <c r="EQ160" i="81"/>
  <c r="EQ163" i="81" s="1"/>
  <c r="EP160" i="81"/>
  <c r="EP163" i="81" s="1"/>
  <c r="EO160" i="81"/>
  <c r="EO163" i="81" s="1"/>
  <c r="EN160" i="81"/>
  <c r="EN163" i="81" s="1"/>
  <c r="EM160" i="81"/>
  <c r="EM163" i="81" s="1"/>
  <c r="EL160" i="81"/>
  <c r="EL163" i="81" s="1"/>
  <c r="EK160" i="81"/>
  <c r="EK163" i="81" s="1"/>
  <c r="EJ160" i="81"/>
  <c r="EJ163" i="81" s="1"/>
  <c r="EI160" i="81"/>
  <c r="EI163" i="81" s="1"/>
  <c r="EH160" i="81"/>
  <c r="EH163" i="81" s="1"/>
  <c r="EG160" i="81"/>
  <c r="EG163" i="81" s="1"/>
  <c r="EF160" i="81"/>
  <c r="EF163" i="81" s="1"/>
  <c r="EE160" i="81"/>
  <c r="EE163" i="81" s="1"/>
  <c r="ED160" i="81"/>
  <c r="ED163" i="81" s="1"/>
  <c r="EC160" i="81"/>
  <c r="EC163" i="81" s="1"/>
  <c r="EB160" i="81"/>
  <c r="EB163" i="81" s="1"/>
  <c r="EA160" i="81"/>
  <c r="EA163" i="81" s="1"/>
  <c r="DZ160" i="81"/>
  <c r="DZ163" i="81" s="1"/>
  <c r="DY160" i="81"/>
  <c r="DY163" i="81" s="1"/>
  <c r="DX160" i="81"/>
  <c r="DX163" i="81" s="1"/>
  <c r="DW160" i="81"/>
  <c r="DW163" i="81" s="1"/>
  <c r="DV160" i="81"/>
  <c r="DV163" i="81" s="1"/>
  <c r="DU160" i="81"/>
  <c r="DU163" i="81" s="1"/>
  <c r="DT160" i="81"/>
  <c r="DT163" i="81" s="1"/>
  <c r="DS160" i="81"/>
  <c r="DS163" i="81" s="1"/>
  <c r="DR160" i="81"/>
  <c r="DR163" i="81" s="1"/>
  <c r="DQ160" i="81"/>
  <c r="DQ163" i="81" s="1"/>
  <c r="DP160" i="81"/>
  <c r="DP163" i="81" s="1"/>
  <c r="DO160" i="81"/>
  <c r="DO163" i="81" s="1"/>
  <c r="DN160" i="81"/>
  <c r="DN163" i="81" s="1"/>
  <c r="DM160" i="81"/>
  <c r="DM163" i="81" s="1"/>
  <c r="DL160" i="81"/>
  <c r="DL163" i="81" s="1"/>
  <c r="DK160" i="81"/>
  <c r="DK163" i="81" s="1"/>
  <c r="DJ160" i="81"/>
  <c r="DJ163" i="81" s="1"/>
  <c r="DI160" i="81"/>
  <c r="DI163" i="81" s="1"/>
  <c r="DH160" i="81"/>
  <c r="DH163" i="81" s="1"/>
  <c r="DG160" i="81"/>
  <c r="DG163" i="81" s="1"/>
  <c r="DF160" i="81"/>
  <c r="DF163" i="81" s="1"/>
  <c r="DE160" i="81"/>
  <c r="DE163" i="81" s="1"/>
  <c r="DD160" i="81"/>
  <c r="DD163" i="81" s="1"/>
  <c r="DC160" i="81"/>
  <c r="DC163" i="81" s="1"/>
  <c r="DB160" i="81"/>
  <c r="DB163" i="81" s="1"/>
  <c r="DA160" i="81"/>
  <c r="DA163" i="81" s="1"/>
  <c r="CZ160" i="81"/>
  <c r="CZ163" i="81" s="1"/>
  <c r="CY160" i="81"/>
  <c r="CY163" i="81" s="1"/>
  <c r="CX160" i="81"/>
  <c r="CX163" i="81" s="1"/>
  <c r="CW160" i="81"/>
  <c r="CW163" i="81" s="1"/>
  <c r="CV160" i="81"/>
  <c r="CV163" i="81" s="1"/>
  <c r="CU160" i="81"/>
  <c r="CU163" i="81" s="1"/>
  <c r="CT160" i="81"/>
  <c r="CT163" i="81" s="1"/>
  <c r="CS160" i="81"/>
  <c r="CS163" i="81" s="1"/>
  <c r="CR160" i="81"/>
  <c r="CR163" i="81" s="1"/>
  <c r="CQ160" i="81"/>
  <c r="CQ163" i="81" s="1"/>
  <c r="CP160" i="81"/>
  <c r="CP163" i="81" s="1"/>
  <c r="CO160" i="81"/>
  <c r="CO163" i="81" s="1"/>
  <c r="CN160" i="81"/>
  <c r="CN163" i="81" s="1"/>
  <c r="CM160" i="81"/>
  <c r="CM163" i="81" s="1"/>
  <c r="CL160" i="81"/>
  <c r="CL163" i="81" s="1"/>
  <c r="CK160" i="81"/>
  <c r="CK163" i="81" s="1"/>
  <c r="CJ160" i="81"/>
  <c r="CJ163" i="81" s="1"/>
  <c r="CI160" i="81"/>
  <c r="CI163" i="81" s="1"/>
  <c r="CH160" i="81"/>
  <c r="CH163" i="81" s="1"/>
  <c r="CG160" i="81"/>
  <c r="CG163" i="81" s="1"/>
  <c r="CF160" i="81"/>
  <c r="CF163" i="81" s="1"/>
  <c r="CE160" i="81"/>
  <c r="CE163" i="81" s="1"/>
  <c r="CD160" i="81"/>
  <c r="CD163" i="81" s="1"/>
  <c r="CC160" i="81"/>
  <c r="CC163" i="81" s="1"/>
  <c r="CB160" i="81"/>
  <c r="CB163" i="81" s="1"/>
  <c r="CA160" i="81"/>
  <c r="CA163" i="81" s="1"/>
  <c r="BZ160" i="81"/>
  <c r="BZ163" i="81" s="1"/>
  <c r="BY160" i="81"/>
  <c r="BY163" i="81" s="1"/>
  <c r="BX160" i="81"/>
  <c r="BX163" i="81" s="1"/>
  <c r="BW160" i="81"/>
  <c r="BW163" i="81" s="1"/>
  <c r="BV160" i="81"/>
  <c r="BV163" i="81" s="1"/>
  <c r="BU160" i="81"/>
  <c r="BU163" i="81" s="1"/>
  <c r="BT160" i="81"/>
  <c r="BT163" i="81" s="1"/>
  <c r="BS160" i="81"/>
  <c r="BS163" i="81" s="1"/>
  <c r="BR160" i="81"/>
  <c r="BR163" i="81" s="1"/>
  <c r="BQ160" i="81"/>
  <c r="BQ163" i="81" s="1"/>
  <c r="BP160" i="81"/>
  <c r="BP163" i="81" s="1"/>
  <c r="BO160" i="81"/>
  <c r="BO163" i="81" s="1"/>
  <c r="BN160" i="81"/>
  <c r="BN163" i="81" s="1"/>
  <c r="BM160" i="81"/>
  <c r="BM163" i="81" s="1"/>
  <c r="BL160" i="81"/>
  <c r="BL163" i="81" s="1"/>
  <c r="BK160" i="81"/>
  <c r="BK163" i="81" s="1"/>
  <c r="BJ160" i="81"/>
  <c r="BJ163" i="81" s="1"/>
  <c r="BI160" i="81"/>
  <c r="BI163" i="81" s="1"/>
  <c r="BH160" i="81"/>
  <c r="BH163" i="81" s="1"/>
  <c r="BG160" i="81"/>
  <c r="BG163" i="81" s="1"/>
  <c r="BF160" i="81"/>
  <c r="BF163" i="81" s="1"/>
  <c r="BE160" i="81"/>
  <c r="BE163" i="81" s="1"/>
  <c r="BD160" i="81"/>
  <c r="BD163" i="81" s="1"/>
  <c r="BC160" i="81"/>
  <c r="BC163" i="81" s="1"/>
  <c r="BB160" i="81"/>
  <c r="BB163" i="81" s="1"/>
  <c r="BA160" i="81"/>
  <c r="BA163" i="81" s="1"/>
  <c r="AZ160" i="81"/>
  <c r="AZ163" i="81" s="1"/>
  <c r="AY160" i="81"/>
  <c r="AY163" i="81" s="1"/>
  <c r="AX160" i="81"/>
  <c r="AX163" i="81" s="1"/>
  <c r="AW160" i="81"/>
  <c r="AW163" i="81" s="1"/>
  <c r="AV160" i="81"/>
  <c r="AV163" i="81" s="1"/>
  <c r="AU160" i="81"/>
  <c r="AU163" i="81" s="1"/>
  <c r="AT160" i="81"/>
  <c r="AT163" i="81" s="1"/>
  <c r="AS160" i="81"/>
  <c r="AS163" i="81" s="1"/>
  <c r="AR160" i="81"/>
  <c r="AR163" i="81" s="1"/>
  <c r="AQ160" i="81"/>
  <c r="AQ163" i="81" s="1"/>
  <c r="AP160" i="81"/>
  <c r="AP163" i="81" s="1"/>
  <c r="AO160" i="81"/>
  <c r="AO163" i="81" s="1"/>
  <c r="AN160" i="81"/>
  <c r="AN163" i="81" s="1"/>
  <c r="AM160" i="81"/>
  <c r="AM163" i="81" s="1"/>
  <c r="AL160" i="81"/>
  <c r="AL163" i="81" s="1"/>
  <c r="AK160" i="81"/>
  <c r="AK163" i="81" s="1"/>
  <c r="AJ160" i="81"/>
  <c r="AJ163" i="81" s="1"/>
  <c r="AI160" i="81"/>
  <c r="AI163" i="81" s="1"/>
  <c r="AH160" i="81"/>
  <c r="AH163" i="81" s="1"/>
  <c r="AG160" i="81"/>
  <c r="AG163" i="81" s="1"/>
  <c r="AF160" i="81"/>
  <c r="AF163" i="81" s="1"/>
  <c r="AE160" i="81"/>
  <c r="AE163" i="81" s="1"/>
  <c r="AD160" i="81"/>
  <c r="AD163" i="81" s="1"/>
  <c r="AC160" i="81"/>
  <c r="AC163" i="81" s="1"/>
  <c r="AB160" i="81"/>
  <c r="AB163" i="81" s="1"/>
  <c r="AA160" i="81"/>
  <c r="AA163" i="81" s="1"/>
  <c r="Z160" i="81"/>
  <c r="Z163" i="81" s="1"/>
  <c r="Y160" i="81"/>
  <c r="Y163" i="81" s="1"/>
  <c r="X160" i="81"/>
  <c r="X163" i="81" s="1"/>
  <c r="W160" i="81"/>
  <c r="W163" i="81" s="1"/>
  <c r="V160" i="81"/>
  <c r="V163" i="81" s="1"/>
  <c r="U160" i="81"/>
  <c r="U163" i="81" s="1"/>
  <c r="T160" i="81"/>
  <c r="T163" i="81" s="1"/>
  <c r="S160" i="81"/>
  <c r="S163" i="81" s="1"/>
  <c r="R160" i="81"/>
  <c r="R163" i="81" s="1"/>
  <c r="Q160" i="81"/>
  <c r="Q163" i="81" s="1"/>
  <c r="P160" i="81"/>
  <c r="P163" i="81" s="1"/>
  <c r="O160" i="81"/>
  <c r="O163" i="81" s="1"/>
  <c r="N160" i="81"/>
  <c r="N163" i="81" s="1"/>
  <c r="M160" i="81"/>
  <c r="M163" i="81" s="1"/>
  <c r="L160" i="81"/>
  <c r="L163" i="81" s="1"/>
  <c r="K160" i="81"/>
  <c r="K163" i="81" s="1"/>
  <c r="J160" i="81"/>
  <c r="J163" i="81" s="1"/>
  <c r="I160" i="81"/>
  <c r="I163" i="81" s="1"/>
  <c r="H160" i="81"/>
  <c r="H163" i="81" s="1"/>
  <c r="G160" i="81"/>
  <c r="G163" i="81" s="1"/>
  <c r="F160" i="81"/>
  <c r="F163" i="81" s="1"/>
  <c r="E160" i="81"/>
  <c r="E163" i="81" s="1"/>
  <c r="D160" i="81"/>
  <c r="D163" i="81" s="1"/>
  <c r="C160" i="81"/>
  <c r="C163" i="81" s="1"/>
  <c r="B160" i="81"/>
  <c r="B163" i="81" s="1"/>
  <c r="E159" i="81"/>
  <c r="E162" i="81" s="1"/>
  <c r="D159" i="81"/>
  <c r="D162" i="81" s="1"/>
  <c r="C159" i="81"/>
  <c r="C162" i="81" s="1"/>
  <c r="B159" i="81"/>
  <c r="B162" i="81" s="1"/>
  <c r="OU158" i="81"/>
  <c r="OU161" i="81" s="1"/>
  <c r="OT158" i="81"/>
  <c r="OT161" i="81" s="1"/>
  <c r="OS158" i="81"/>
  <c r="OS161" i="81" s="1"/>
  <c r="OR158" i="81"/>
  <c r="OR161" i="81" s="1"/>
  <c r="OQ158" i="81"/>
  <c r="OQ161" i="81" s="1"/>
  <c r="OP158" i="81"/>
  <c r="OP161" i="81" s="1"/>
  <c r="OO158" i="81"/>
  <c r="OO161" i="81" s="1"/>
  <c r="ON158" i="81"/>
  <c r="ON161" i="81" s="1"/>
  <c r="OM158" i="81"/>
  <c r="OM161" i="81" s="1"/>
  <c r="OL158" i="81"/>
  <c r="OL161" i="81" s="1"/>
  <c r="OK158" i="81"/>
  <c r="OK161" i="81" s="1"/>
  <c r="OJ158" i="81"/>
  <c r="OJ161" i="81" s="1"/>
  <c r="OI158" i="81"/>
  <c r="OI161" i="81" s="1"/>
  <c r="OH158" i="81"/>
  <c r="OH161" i="81" s="1"/>
  <c r="OG158" i="81"/>
  <c r="OG161" i="81" s="1"/>
  <c r="OF158" i="81"/>
  <c r="OF161" i="81" s="1"/>
  <c r="OE158" i="81"/>
  <c r="OE161" i="81" s="1"/>
  <c r="OD158" i="81"/>
  <c r="OD161" i="81" s="1"/>
  <c r="OC158" i="81"/>
  <c r="OC161" i="81" s="1"/>
  <c r="OB158" i="81"/>
  <c r="OB161" i="81" s="1"/>
  <c r="OA158" i="81"/>
  <c r="OA161" i="81" s="1"/>
  <c r="NZ158" i="81"/>
  <c r="NZ161" i="81" s="1"/>
  <c r="NY158" i="81"/>
  <c r="NY161" i="81" s="1"/>
  <c r="NX158" i="81"/>
  <c r="NX161" i="81" s="1"/>
  <c r="NW158" i="81"/>
  <c r="NW161" i="81" s="1"/>
  <c r="NV158" i="81"/>
  <c r="NV161" i="81" s="1"/>
  <c r="NU158" i="81"/>
  <c r="NU161" i="81" s="1"/>
  <c r="NT158" i="81"/>
  <c r="NT161" i="81" s="1"/>
  <c r="NS158" i="81"/>
  <c r="NS161" i="81" s="1"/>
  <c r="NR158" i="81"/>
  <c r="NR161" i="81" s="1"/>
  <c r="NQ158" i="81"/>
  <c r="NQ161" i="81" s="1"/>
  <c r="NP158" i="81"/>
  <c r="NP161" i="81" s="1"/>
  <c r="NO158" i="81"/>
  <c r="NO161" i="81" s="1"/>
  <c r="NN158" i="81"/>
  <c r="NN161" i="81" s="1"/>
  <c r="NM158" i="81"/>
  <c r="NM161" i="81" s="1"/>
  <c r="NL158" i="81"/>
  <c r="NL161" i="81" s="1"/>
  <c r="NK158" i="81"/>
  <c r="NK161" i="81" s="1"/>
  <c r="NJ158" i="81"/>
  <c r="NJ161" i="81" s="1"/>
  <c r="NI158" i="81"/>
  <c r="NI161" i="81" s="1"/>
  <c r="NH158" i="81"/>
  <c r="NH161" i="81" s="1"/>
  <c r="NG158" i="81"/>
  <c r="NG161" i="81" s="1"/>
  <c r="NF158" i="81"/>
  <c r="NF161" i="81" s="1"/>
  <c r="NE158" i="81"/>
  <c r="NE161" i="81" s="1"/>
  <c r="ND158" i="81"/>
  <c r="ND161" i="81" s="1"/>
  <c r="NC158" i="81"/>
  <c r="NC161" i="81" s="1"/>
  <c r="NB158" i="81"/>
  <c r="NB161" i="81" s="1"/>
  <c r="NA158" i="81"/>
  <c r="NA161" i="81" s="1"/>
  <c r="MZ158" i="81"/>
  <c r="MZ161" i="81" s="1"/>
  <c r="MY158" i="81"/>
  <c r="MY161" i="81" s="1"/>
  <c r="MX158" i="81"/>
  <c r="MX161" i="81" s="1"/>
  <c r="MW158" i="81"/>
  <c r="MW161" i="81" s="1"/>
  <c r="MV158" i="81"/>
  <c r="MV161" i="81" s="1"/>
  <c r="MU158" i="81"/>
  <c r="MU161" i="81" s="1"/>
  <c r="MT158" i="81"/>
  <c r="MT161" i="81" s="1"/>
  <c r="MS158" i="81"/>
  <c r="MS161" i="81" s="1"/>
  <c r="MR158" i="81"/>
  <c r="MR161" i="81" s="1"/>
  <c r="MQ158" i="81"/>
  <c r="MQ161" i="81" s="1"/>
  <c r="MP158" i="81"/>
  <c r="MP161" i="81" s="1"/>
  <c r="MO158" i="81"/>
  <c r="MO161" i="81" s="1"/>
  <c r="MN158" i="81"/>
  <c r="MN161" i="81" s="1"/>
  <c r="MM158" i="81"/>
  <c r="MM161" i="81" s="1"/>
  <c r="ML158" i="81"/>
  <c r="ML161" i="81" s="1"/>
  <c r="MK158" i="81"/>
  <c r="MK161" i="81" s="1"/>
  <c r="MJ158" i="81"/>
  <c r="MJ161" i="81" s="1"/>
  <c r="MI158" i="81"/>
  <c r="MI161" i="81" s="1"/>
  <c r="MH158" i="81"/>
  <c r="MH161" i="81" s="1"/>
  <c r="MG158" i="81"/>
  <c r="MG161" i="81" s="1"/>
  <c r="MF158" i="81"/>
  <c r="MF161" i="81" s="1"/>
  <c r="ME158" i="81"/>
  <c r="ME161" i="81" s="1"/>
  <c r="MD158" i="81"/>
  <c r="MD161" i="81" s="1"/>
  <c r="MC158" i="81"/>
  <c r="MC161" i="81" s="1"/>
  <c r="MB158" i="81"/>
  <c r="MB161" i="81" s="1"/>
  <c r="MA158" i="81"/>
  <c r="MA161" i="81" s="1"/>
  <c r="LZ158" i="81"/>
  <c r="LZ161" i="81" s="1"/>
  <c r="LY158" i="81"/>
  <c r="LY161" i="81" s="1"/>
  <c r="LX158" i="81"/>
  <c r="LX161" i="81" s="1"/>
  <c r="LW158" i="81"/>
  <c r="LW161" i="81" s="1"/>
  <c r="LV158" i="81"/>
  <c r="LV161" i="81" s="1"/>
  <c r="LU158" i="81"/>
  <c r="LU161" i="81" s="1"/>
  <c r="LT158" i="81"/>
  <c r="LT161" i="81" s="1"/>
  <c r="LS158" i="81"/>
  <c r="LS161" i="81" s="1"/>
  <c r="LR158" i="81"/>
  <c r="LR161" i="81" s="1"/>
  <c r="LQ158" i="81"/>
  <c r="LQ161" i="81" s="1"/>
  <c r="LP158" i="81"/>
  <c r="LP161" i="81" s="1"/>
  <c r="LO158" i="81"/>
  <c r="LO161" i="81" s="1"/>
  <c r="LN158" i="81"/>
  <c r="LN161" i="81" s="1"/>
  <c r="LM158" i="81"/>
  <c r="LM161" i="81" s="1"/>
  <c r="LL158" i="81"/>
  <c r="LL161" i="81" s="1"/>
  <c r="LK158" i="81"/>
  <c r="LK161" i="81" s="1"/>
  <c r="LJ158" i="81"/>
  <c r="LJ161" i="81" s="1"/>
  <c r="LI158" i="81"/>
  <c r="LI161" i="81" s="1"/>
  <c r="LH158" i="81"/>
  <c r="LH161" i="81" s="1"/>
  <c r="LG158" i="81"/>
  <c r="LG161" i="81" s="1"/>
  <c r="LF158" i="81"/>
  <c r="LF161" i="81" s="1"/>
  <c r="LE158" i="81"/>
  <c r="LE161" i="81" s="1"/>
  <c r="LD158" i="81"/>
  <c r="LD161" i="81" s="1"/>
  <c r="LC158" i="81"/>
  <c r="LC161" i="81" s="1"/>
  <c r="LB158" i="81"/>
  <c r="LB161" i="81" s="1"/>
  <c r="LA158" i="81"/>
  <c r="LA161" i="81" s="1"/>
  <c r="KZ158" i="81"/>
  <c r="KZ161" i="81" s="1"/>
  <c r="KY158" i="81"/>
  <c r="KY161" i="81" s="1"/>
  <c r="KX158" i="81"/>
  <c r="KX161" i="81" s="1"/>
  <c r="KW158" i="81"/>
  <c r="KW161" i="81" s="1"/>
  <c r="KV158" i="81"/>
  <c r="KV161" i="81" s="1"/>
  <c r="KU158" i="81"/>
  <c r="KU161" i="81" s="1"/>
  <c r="KT158" i="81"/>
  <c r="KT161" i="81" s="1"/>
  <c r="KS158" i="81"/>
  <c r="KS161" i="81" s="1"/>
  <c r="KR158" i="81"/>
  <c r="KR161" i="81" s="1"/>
  <c r="KQ158" i="81"/>
  <c r="KQ161" i="81" s="1"/>
  <c r="KP158" i="81"/>
  <c r="KP161" i="81" s="1"/>
  <c r="KO158" i="81"/>
  <c r="KO161" i="81" s="1"/>
  <c r="KN158" i="81"/>
  <c r="KN161" i="81" s="1"/>
  <c r="KM158" i="81"/>
  <c r="KM161" i="81" s="1"/>
  <c r="KL158" i="81"/>
  <c r="KL161" i="81" s="1"/>
  <c r="KK158" i="81"/>
  <c r="KK161" i="81" s="1"/>
  <c r="KJ158" i="81"/>
  <c r="KJ161" i="81" s="1"/>
  <c r="KI158" i="81"/>
  <c r="KI161" i="81" s="1"/>
  <c r="KH158" i="81"/>
  <c r="KH161" i="81" s="1"/>
  <c r="KG158" i="81"/>
  <c r="KG161" i="81" s="1"/>
  <c r="KF158" i="81"/>
  <c r="KF161" i="81" s="1"/>
  <c r="KE158" i="81"/>
  <c r="KE161" i="81" s="1"/>
  <c r="KD158" i="81"/>
  <c r="KD161" i="81" s="1"/>
  <c r="KC158" i="81"/>
  <c r="KC161" i="81" s="1"/>
  <c r="KB158" i="81"/>
  <c r="KB161" i="81" s="1"/>
  <c r="KA158" i="81"/>
  <c r="KA161" i="81" s="1"/>
  <c r="JZ158" i="81"/>
  <c r="JZ161" i="81" s="1"/>
  <c r="JY158" i="81"/>
  <c r="JY161" i="81" s="1"/>
  <c r="JX158" i="81"/>
  <c r="JX161" i="81" s="1"/>
  <c r="JW158" i="81"/>
  <c r="JW161" i="81" s="1"/>
  <c r="JV158" i="81"/>
  <c r="JV161" i="81" s="1"/>
  <c r="JU158" i="81"/>
  <c r="JU161" i="81" s="1"/>
  <c r="JT158" i="81"/>
  <c r="JT161" i="81" s="1"/>
  <c r="JS158" i="81"/>
  <c r="JS161" i="81" s="1"/>
  <c r="JR158" i="81"/>
  <c r="JR161" i="81" s="1"/>
  <c r="JQ158" i="81"/>
  <c r="JQ161" i="81" s="1"/>
  <c r="JP158" i="81"/>
  <c r="JP161" i="81" s="1"/>
  <c r="JO158" i="81"/>
  <c r="JO161" i="81" s="1"/>
  <c r="JN158" i="81"/>
  <c r="JN161" i="81" s="1"/>
  <c r="JM158" i="81"/>
  <c r="JM161" i="81" s="1"/>
  <c r="JL158" i="81"/>
  <c r="JL161" i="81" s="1"/>
  <c r="JK158" i="81"/>
  <c r="JK161" i="81" s="1"/>
  <c r="JJ158" i="81"/>
  <c r="JJ161" i="81" s="1"/>
  <c r="JI158" i="81"/>
  <c r="JI161" i="81" s="1"/>
  <c r="JH158" i="81"/>
  <c r="JH161" i="81" s="1"/>
  <c r="JG158" i="81"/>
  <c r="JG161" i="81" s="1"/>
  <c r="JF158" i="81"/>
  <c r="JF161" i="81" s="1"/>
  <c r="JE158" i="81"/>
  <c r="JE161" i="81" s="1"/>
  <c r="JD158" i="81"/>
  <c r="JD161" i="81" s="1"/>
  <c r="JC158" i="81"/>
  <c r="JC161" i="81" s="1"/>
  <c r="JB158" i="81"/>
  <c r="JB161" i="81" s="1"/>
  <c r="JA158" i="81"/>
  <c r="JA161" i="81" s="1"/>
  <c r="IZ158" i="81"/>
  <c r="IZ161" i="81" s="1"/>
  <c r="IY158" i="81"/>
  <c r="IY161" i="81" s="1"/>
  <c r="IX158" i="81"/>
  <c r="IX161" i="81" s="1"/>
  <c r="IW158" i="81"/>
  <c r="IW161" i="81" s="1"/>
  <c r="IV158" i="81"/>
  <c r="IV161" i="81" s="1"/>
  <c r="IU158" i="81"/>
  <c r="IU161" i="81" s="1"/>
  <c r="IT158" i="81"/>
  <c r="IT161" i="81" s="1"/>
  <c r="IS158" i="81"/>
  <c r="IS161" i="81" s="1"/>
  <c r="IR158" i="81"/>
  <c r="IR161" i="81" s="1"/>
  <c r="IQ158" i="81"/>
  <c r="IQ161" i="81" s="1"/>
  <c r="IP158" i="81"/>
  <c r="IP161" i="81" s="1"/>
  <c r="IO158" i="81"/>
  <c r="IO161" i="81" s="1"/>
  <c r="IN158" i="81"/>
  <c r="IN161" i="81" s="1"/>
  <c r="IM158" i="81"/>
  <c r="IM161" i="81" s="1"/>
  <c r="IL158" i="81"/>
  <c r="IL161" i="81" s="1"/>
  <c r="IK158" i="81"/>
  <c r="IK161" i="81" s="1"/>
  <c r="IJ158" i="81"/>
  <c r="IJ161" i="81" s="1"/>
  <c r="II158" i="81"/>
  <c r="II161" i="81" s="1"/>
  <c r="IH158" i="81"/>
  <c r="IH161" i="81" s="1"/>
  <c r="IG158" i="81"/>
  <c r="IG161" i="81" s="1"/>
  <c r="IF158" i="81"/>
  <c r="IF161" i="81" s="1"/>
  <c r="IE158" i="81"/>
  <c r="IE161" i="81" s="1"/>
  <c r="ID158" i="81"/>
  <c r="ID161" i="81" s="1"/>
  <c r="IC158" i="81"/>
  <c r="IC161" i="81" s="1"/>
  <c r="IB158" i="81"/>
  <c r="IB161" i="81" s="1"/>
  <c r="IA158" i="81"/>
  <c r="IA161" i="81" s="1"/>
  <c r="HZ158" i="81"/>
  <c r="HZ161" i="81" s="1"/>
  <c r="HY158" i="81"/>
  <c r="HY161" i="81" s="1"/>
  <c r="HX158" i="81"/>
  <c r="HX161" i="81" s="1"/>
  <c r="HW158" i="81"/>
  <c r="HW161" i="81" s="1"/>
  <c r="HV158" i="81"/>
  <c r="HV161" i="81" s="1"/>
  <c r="HU158" i="81"/>
  <c r="HU161" i="81" s="1"/>
  <c r="HT158" i="81"/>
  <c r="HT161" i="81" s="1"/>
  <c r="HS158" i="81"/>
  <c r="HS161" i="81" s="1"/>
  <c r="HR158" i="81"/>
  <c r="HR161" i="81" s="1"/>
  <c r="HQ158" i="81"/>
  <c r="HQ161" i="81" s="1"/>
  <c r="HP158" i="81"/>
  <c r="HP161" i="81" s="1"/>
  <c r="HO158" i="81"/>
  <c r="HO161" i="81" s="1"/>
  <c r="HN158" i="81"/>
  <c r="HN161" i="81" s="1"/>
  <c r="HM158" i="81"/>
  <c r="HM161" i="81" s="1"/>
  <c r="HL158" i="81"/>
  <c r="HL161" i="81" s="1"/>
  <c r="HK158" i="81"/>
  <c r="HK161" i="81" s="1"/>
  <c r="HJ158" i="81"/>
  <c r="HJ161" i="81" s="1"/>
  <c r="HI158" i="81"/>
  <c r="HI161" i="81" s="1"/>
  <c r="HH158" i="81"/>
  <c r="HH161" i="81" s="1"/>
  <c r="HG158" i="81"/>
  <c r="HG161" i="81" s="1"/>
  <c r="HF158" i="81"/>
  <c r="HF161" i="81" s="1"/>
  <c r="HE158" i="81"/>
  <c r="HE161" i="81" s="1"/>
  <c r="HD158" i="81"/>
  <c r="HD161" i="81" s="1"/>
  <c r="HC158" i="81"/>
  <c r="HC161" i="81" s="1"/>
  <c r="HB158" i="81"/>
  <c r="HB161" i="81" s="1"/>
  <c r="HA158" i="81"/>
  <c r="HA161" i="81" s="1"/>
  <c r="GZ158" i="81"/>
  <c r="GZ161" i="81" s="1"/>
  <c r="GY158" i="81"/>
  <c r="GY161" i="81" s="1"/>
  <c r="GX158" i="81"/>
  <c r="GX161" i="81" s="1"/>
  <c r="GW158" i="81"/>
  <c r="GW161" i="81" s="1"/>
  <c r="GV158" i="81"/>
  <c r="GV161" i="81" s="1"/>
  <c r="GU158" i="81"/>
  <c r="GU161" i="81" s="1"/>
  <c r="GT158" i="81"/>
  <c r="GT161" i="81" s="1"/>
  <c r="GS158" i="81"/>
  <c r="GS161" i="81" s="1"/>
  <c r="GR158" i="81"/>
  <c r="GR161" i="81" s="1"/>
  <c r="GQ158" i="81"/>
  <c r="GQ161" i="81" s="1"/>
  <c r="GP158" i="81"/>
  <c r="GP161" i="81" s="1"/>
  <c r="GO158" i="81"/>
  <c r="GO161" i="81" s="1"/>
  <c r="GN158" i="81"/>
  <c r="GN161" i="81" s="1"/>
  <c r="GM158" i="81"/>
  <c r="GM161" i="81" s="1"/>
  <c r="GL158" i="81"/>
  <c r="GL161" i="81" s="1"/>
  <c r="GK158" i="81"/>
  <c r="GK161" i="81" s="1"/>
  <c r="GJ158" i="81"/>
  <c r="GJ161" i="81" s="1"/>
  <c r="GI158" i="81"/>
  <c r="GI161" i="81" s="1"/>
  <c r="GH158" i="81"/>
  <c r="GH161" i="81" s="1"/>
  <c r="GG158" i="81"/>
  <c r="GG161" i="81" s="1"/>
  <c r="GF158" i="81"/>
  <c r="GF161" i="81" s="1"/>
  <c r="GE158" i="81"/>
  <c r="GE161" i="81" s="1"/>
  <c r="GD158" i="81"/>
  <c r="GD161" i="81" s="1"/>
  <c r="GC158" i="81"/>
  <c r="GC161" i="81" s="1"/>
  <c r="GB158" i="81"/>
  <c r="GB161" i="81" s="1"/>
  <c r="GA158" i="81"/>
  <c r="GA161" i="81" s="1"/>
  <c r="FZ158" i="81"/>
  <c r="FZ161" i="81" s="1"/>
  <c r="FY158" i="81"/>
  <c r="FY161" i="81" s="1"/>
  <c r="FX158" i="81"/>
  <c r="FX161" i="81" s="1"/>
  <c r="FW158" i="81"/>
  <c r="FW161" i="81" s="1"/>
  <c r="FV158" i="81"/>
  <c r="FV161" i="81" s="1"/>
  <c r="FU158" i="81"/>
  <c r="FU161" i="81" s="1"/>
  <c r="FT158" i="81"/>
  <c r="FT161" i="81" s="1"/>
  <c r="FS158" i="81"/>
  <c r="FS161" i="81" s="1"/>
  <c r="FR158" i="81"/>
  <c r="FR161" i="81" s="1"/>
  <c r="FQ158" i="81"/>
  <c r="FQ161" i="81" s="1"/>
  <c r="FP158" i="81"/>
  <c r="FP161" i="81" s="1"/>
  <c r="FO158" i="81"/>
  <c r="FO161" i="81" s="1"/>
  <c r="FN158" i="81"/>
  <c r="FN161" i="81" s="1"/>
  <c r="FM158" i="81"/>
  <c r="FM161" i="81" s="1"/>
  <c r="FL158" i="81"/>
  <c r="FL161" i="81" s="1"/>
  <c r="FK158" i="81"/>
  <c r="FK161" i="81" s="1"/>
  <c r="FJ158" i="81"/>
  <c r="FJ161" i="81" s="1"/>
  <c r="FI158" i="81"/>
  <c r="FI161" i="81" s="1"/>
  <c r="FH158" i="81"/>
  <c r="FH161" i="81" s="1"/>
  <c r="FG158" i="81"/>
  <c r="FG161" i="81" s="1"/>
  <c r="FF158" i="81"/>
  <c r="FF161" i="81" s="1"/>
  <c r="FE158" i="81"/>
  <c r="FE161" i="81" s="1"/>
  <c r="FD158" i="81"/>
  <c r="FD161" i="81" s="1"/>
  <c r="FC158" i="81"/>
  <c r="FC161" i="81" s="1"/>
  <c r="FB158" i="81"/>
  <c r="FB161" i="81" s="1"/>
  <c r="FA158" i="81"/>
  <c r="FA161" i="81" s="1"/>
  <c r="EZ158" i="81"/>
  <c r="EZ161" i="81" s="1"/>
  <c r="EY158" i="81"/>
  <c r="EY161" i="81" s="1"/>
  <c r="EX158" i="81"/>
  <c r="EX161" i="81" s="1"/>
  <c r="EW158" i="81"/>
  <c r="EW161" i="81" s="1"/>
  <c r="EV158" i="81"/>
  <c r="EV161" i="81" s="1"/>
  <c r="EU158" i="81"/>
  <c r="EU161" i="81" s="1"/>
  <c r="ET158" i="81"/>
  <c r="ET161" i="81" s="1"/>
  <c r="ES158" i="81"/>
  <c r="ES161" i="81" s="1"/>
  <c r="ER158" i="81"/>
  <c r="ER161" i="81" s="1"/>
  <c r="EQ158" i="81"/>
  <c r="EQ161" i="81" s="1"/>
  <c r="EP158" i="81"/>
  <c r="EP161" i="81" s="1"/>
  <c r="EO158" i="81"/>
  <c r="EO161" i="81" s="1"/>
  <c r="EN158" i="81"/>
  <c r="EN161" i="81" s="1"/>
  <c r="EM158" i="81"/>
  <c r="EM161" i="81" s="1"/>
  <c r="EL158" i="81"/>
  <c r="EL161" i="81" s="1"/>
  <c r="EK158" i="81"/>
  <c r="EK161" i="81" s="1"/>
  <c r="EJ158" i="81"/>
  <c r="EJ161" i="81" s="1"/>
  <c r="EI158" i="81"/>
  <c r="EI161" i="81" s="1"/>
  <c r="EH158" i="81"/>
  <c r="EH161" i="81" s="1"/>
  <c r="EG158" i="81"/>
  <c r="EG161" i="81" s="1"/>
  <c r="EF158" i="81"/>
  <c r="EF161" i="81" s="1"/>
  <c r="EE158" i="81"/>
  <c r="EE161" i="81" s="1"/>
  <c r="ED158" i="81"/>
  <c r="ED161" i="81" s="1"/>
  <c r="EC158" i="81"/>
  <c r="EC161" i="81" s="1"/>
  <c r="EB158" i="81"/>
  <c r="EB161" i="81" s="1"/>
  <c r="EA158" i="81"/>
  <c r="EA161" i="81" s="1"/>
  <c r="DZ158" i="81"/>
  <c r="DZ161" i="81" s="1"/>
  <c r="DY158" i="81"/>
  <c r="DY161" i="81" s="1"/>
  <c r="DX158" i="81"/>
  <c r="DX161" i="81" s="1"/>
  <c r="DW158" i="81"/>
  <c r="DW161" i="81" s="1"/>
  <c r="DV158" i="81"/>
  <c r="DV161" i="81" s="1"/>
  <c r="DU158" i="81"/>
  <c r="DU161" i="81" s="1"/>
  <c r="DT158" i="81"/>
  <c r="DT161" i="81" s="1"/>
  <c r="DS158" i="81"/>
  <c r="DS161" i="81" s="1"/>
  <c r="DR158" i="81"/>
  <c r="DR161" i="81" s="1"/>
  <c r="DQ158" i="81"/>
  <c r="DQ161" i="81" s="1"/>
  <c r="DP158" i="81"/>
  <c r="DP161" i="81" s="1"/>
  <c r="DO158" i="81"/>
  <c r="DO161" i="81" s="1"/>
  <c r="DN158" i="81"/>
  <c r="DN161" i="81" s="1"/>
  <c r="DM158" i="81"/>
  <c r="DM161" i="81" s="1"/>
  <c r="DL158" i="81"/>
  <c r="DL161" i="81" s="1"/>
  <c r="DK158" i="81"/>
  <c r="DK161" i="81" s="1"/>
  <c r="DJ158" i="81"/>
  <c r="DJ161" i="81" s="1"/>
  <c r="DI158" i="81"/>
  <c r="DI161" i="81" s="1"/>
  <c r="DH158" i="81"/>
  <c r="DH161" i="81" s="1"/>
  <c r="DG158" i="81"/>
  <c r="DG161" i="81" s="1"/>
  <c r="DF158" i="81"/>
  <c r="DF161" i="81" s="1"/>
  <c r="DE158" i="81"/>
  <c r="DE161" i="81" s="1"/>
  <c r="DD158" i="81"/>
  <c r="DD161" i="81" s="1"/>
  <c r="DC158" i="81"/>
  <c r="DC161" i="81" s="1"/>
  <c r="DB158" i="81"/>
  <c r="DB161" i="81" s="1"/>
  <c r="DA158" i="81"/>
  <c r="DA161" i="81" s="1"/>
  <c r="CZ158" i="81"/>
  <c r="CZ161" i="81" s="1"/>
  <c r="CY158" i="81"/>
  <c r="CY161" i="81" s="1"/>
  <c r="CX158" i="81"/>
  <c r="CX161" i="81" s="1"/>
  <c r="CW158" i="81"/>
  <c r="CW161" i="81" s="1"/>
  <c r="CV158" i="81"/>
  <c r="CV161" i="81" s="1"/>
  <c r="CU158" i="81"/>
  <c r="CU161" i="81" s="1"/>
  <c r="CT158" i="81"/>
  <c r="CT161" i="81" s="1"/>
  <c r="CS158" i="81"/>
  <c r="CS161" i="81" s="1"/>
  <c r="CR158" i="81"/>
  <c r="CR161" i="81" s="1"/>
  <c r="CQ158" i="81"/>
  <c r="CQ161" i="81" s="1"/>
  <c r="CP158" i="81"/>
  <c r="CP161" i="81" s="1"/>
  <c r="CO158" i="81"/>
  <c r="CO161" i="81" s="1"/>
  <c r="CN158" i="81"/>
  <c r="CN161" i="81" s="1"/>
  <c r="CM158" i="81"/>
  <c r="CM161" i="81" s="1"/>
  <c r="CL158" i="81"/>
  <c r="CL161" i="81" s="1"/>
  <c r="CK158" i="81"/>
  <c r="CK161" i="81" s="1"/>
  <c r="CJ158" i="81"/>
  <c r="CJ161" i="81" s="1"/>
  <c r="CI158" i="81"/>
  <c r="CI161" i="81" s="1"/>
  <c r="CH158" i="81"/>
  <c r="CH161" i="81" s="1"/>
  <c r="CG158" i="81"/>
  <c r="CG161" i="81" s="1"/>
  <c r="CF158" i="81"/>
  <c r="CF161" i="81" s="1"/>
  <c r="CE158" i="81"/>
  <c r="CE161" i="81" s="1"/>
  <c r="CD158" i="81"/>
  <c r="CD161" i="81" s="1"/>
  <c r="CC158" i="81"/>
  <c r="CC161" i="81" s="1"/>
  <c r="CB158" i="81"/>
  <c r="CB161" i="81" s="1"/>
  <c r="CA158" i="81"/>
  <c r="CA161" i="81" s="1"/>
  <c r="BZ158" i="81"/>
  <c r="BZ161" i="81" s="1"/>
  <c r="BY158" i="81"/>
  <c r="BY161" i="81" s="1"/>
  <c r="BX158" i="81"/>
  <c r="BX161" i="81" s="1"/>
  <c r="BW158" i="81"/>
  <c r="BW161" i="81" s="1"/>
  <c r="BV158" i="81"/>
  <c r="BV161" i="81" s="1"/>
  <c r="BU158" i="81"/>
  <c r="BU161" i="81" s="1"/>
  <c r="BT158" i="81"/>
  <c r="BT161" i="81" s="1"/>
  <c r="BS158" i="81"/>
  <c r="BS161" i="81" s="1"/>
  <c r="BR158" i="81"/>
  <c r="BR161" i="81" s="1"/>
  <c r="BQ158" i="81"/>
  <c r="BQ161" i="81" s="1"/>
  <c r="BP158" i="81"/>
  <c r="BP161" i="81" s="1"/>
  <c r="BO158" i="81"/>
  <c r="BO161" i="81" s="1"/>
  <c r="BN158" i="81"/>
  <c r="BN161" i="81" s="1"/>
  <c r="BM158" i="81"/>
  <c r="BM161" i="81" s="1"/>
  <c r="BL158" i="81"/>
  <c r="BL161" i="81" s="1"/>
  <c r="BK158" i="81"/>
  <c r="BK161" i="81" s="1"/>
  <c r="BJ158" i="81"/>
  <c r="BJ161" i="81" s="1"/>
  <c r="BI158" i="81"/>
  <c r="BI161" i="81" s="1"/>
  <c r="BH158" i="81"/>
  <c r="BH161" i="81" s="1"/>
  <c r="BG158" i="81"/>
  <c r="BG161" i="81" s="1"/>
  <c r="BF158" i="81"/>
  <c r="BF161" i="81" s="1"/>
  <c r="BE158" i="81"/>
  <c r="BE161" i="81" s="1"/>
  <c r="BD158" i="81"/>
  <c r="BD161" i="81" s="1"/>
  <c r="BC158" i="81"/>
  <c r="BC161" i="81" s="1"/>
  <c r="BB158" i="81"/>
  <c r="BB161" i="81" s="1"/>
  <c r="BA158" i="81"/>
  <c r="BA161" i="81" s="1"/>
  <c r="AZ158" i="81"/>
  <c r="AZ161" i="81" s="1"/>
  <c r="AY158" i="81"/>
  <c r="AY161" i="81" s="1"/>
  <c r="AX158" i="81"/>
  <c r="AX161" i="81" s="1"/>
  <c r="AW158" i="81"/>
  <c r="AW161" i="81" s="1"/>
  <c r="AV158" i="81"/>
  <c r="AV161" i="81" s="1"/>
  <c r="AU158" i="81"/>
  <c r="AU161" i="81" s="1"/>
  <c r="AT158" i="81"/>
  <c r="AT161" i="81" s="1"/>
  <c r="AS158" i="81"/>
  <c r="AS161" i="81" s="1"/>
  <c r="AR158" i="81"/>
  <c r="AR161" i="81" s="1"/>
  <c r="AQ158" i="81"/>
  <c r="AQ161" i="81" s="1"/>
  <c r="AP158" i="81"/>
  <c r="AP161" i="81" s="1"/>
  <c r="AO158" i="81"/>
  <c r="AO161" i="81" s="1"/>
  <c r="AN158" i="81"/>
  <c r="AN161" i="81" s="1"/>
  <c r="AM158" i="81"/>
  <c r="AM161" i="81" s="1"/>
  <c r="AL158" i="81"/>
  <c r="AL161" i="81" s="1"/>
  <c r="AK158" i="81"/>
  <c r="AK161" i="81" s="1"/>
  <c r="AJ158" i="81"/>
  <c r="AJ161" i="81" s="1"/>
  <c r="AI158" i="81"/>
  <c r="AI161" i="81" s="1"/>
  <c r="AH158" i="81"/>
  <c r="AH161" i="81" s="1"/>
  <c r="AG158" i="81"/>
  <c r="AG161" i="81" s="1"/>
  <c r="AF158" i="81"/>
  <c r="AF161" i="81" s="1"/>
  <c r="AE158" i="81"/>
  <c r="AE161" i="81" s="1"/>
  <c r="AD158" i="81"/>
  <c r="AD161" i="81" s="1"/>
  <c r="AC158" i="81"/>
  <c r="AC161" i="81" s="1"/>
  <c r="AB158" i="81"/>
  <c r="AB161" i="81" s="1"/>
  <c r="AA158" i="81"/>
  <c r="AA161" i="81" s="1"/>
  <c r="Z158" i="81"/>
  <c r="Z161" i="81" s="1"/>
  <c r="Y158" i="81"/>
  <c r="Y161" i="81" s="1"/>
  <c r="X158" i="81"/>
  <c r="X161" i="81" s="1"/>
  <c r="W158" i="81"/>
  <c r="W161" i="81" s="1"/>
  <c r="V158" i="81"/>
  <c r="V161" i="81" s="1"/>
  <c r="U158" i="81"/>
  <c r="U161" i="81" s="1"/>
  <c r="T158" i="81"/>
  <c r="T161" i="81" s="1"/>
  <c r="S158" i="81"/>
  <c r="S161" i="81" s="1"/>
  <c r="R158" i="81"/>
  <c r="R161" i="81" s="1"/>
  <c r="Q158" i="81"/>
  <c r="Q161" i="81" s="1"/>
  <c r="P158" i="81"/>
  <c r="P161" i="81" s="1"/>
  <c r="O158" i="81"/>
  <c r="O161" i="81" s="1"/>
  <c r="N158" i="81"/>
  <c r="N161" i="81" s="1"/>
  <c r="M158" i="81"/>
  <c r="M161" i="81" s="1"/>
  <c r="L158" i="81"/>
  <c r="L161" i="81" s="1"/>
  <c r="K158" i="81"/>
  <c r="K161" i="81" s="1"/>
  <c r="J158" i="81"/>
  <c r="J161" i="81" s="1"/>
  <c r="I158" i="81"/>
  <c r="I161" i="81" s="1"/>
  <c r="H158" i="81"/>
  <c r="H161" i="81" s="1"/>
  <c r="G158" i="81"/>
  <c r="G161" i="81" s="1"/>
  <c r="F158" i="81"/>
  <c r="F161" i="81" s="1"/>
  <c r="E158" i="81"/>
  <c r="E161" i="81" s="1"/>
  <c r="D158" i="81"/>
  <c r="D161" i="81" s="1"/>
  <c r="C158" i="81"/>
  <c r="C161" i="81" s="1"/>
  <c r="B158" i="81"/>
  <c r="B161" i="81" s="1"/>
  <c r="A157" i="81"/>
  <c r="AI29" i="81"/>
  <c r="AK29" i="81" s="1"/>
  <c r="AH29" i="81"/>
  <c r="AI28" i="81"/>
  <c r="AH28" i="81"/>
  <c r="AI27" i="81"/>
  <c r="AK27" i="81" s="1"/>
  <c r="AH27" i="81"/>
  <c r="AI26" i="81"/>
  <c r="AH26" i="81"/>
  <c r="AI25" i="81"/>
  <c r="AH25" i="81"/>
  <c r="AI24" i="81"/>
  <c r="AK24" i="81" s="1"/>
  <c r="AH24" i="81"/>
  <c r="AI23" i="81"/>
  <c r="AH23" i="81"/>
  <c r="AI22" i="81"/>
  <c r="AH22" i="81"/>
  <c r="AI21" i="81"/>
  <c r="AK21" i="81" s="1"/>
  <c r="AH21" i="81"/>
  <c r="AI20" i="81"/>
  <c r="AH20" i="81"/>
  <c r="AI19" i="81"/>
  <c r="AK19" i="81" s="1"/>
  <c r="AH19" i="81"/>
  <c r="AI18" i="81"/>
  <c r="AH18" i="81"/>
  <c r="AI17" i="81"/>
  <c r="AK17" i="81" s="1"/>
  <c r="AH17" i="81"/>
  <c r="AI16" i="81"/>
  <c r="AK16" i="81" s="1"/>
  <c r="AH16" i="81"/>
  <c r="AI15" i="81"/>
  <c r="AK15" i="81" s="1"/>
  <c r="AH15" i="81"/>
  <c r="AI14" i="81"/>
  <c r="AK14" i="81" s="1"/>
  <c r="AH14" i="81"/>
  <c r="AI13" i="81"/>
  <c r="AK13" i="81" s="1"/>
  <c r="AH13" i="81"/>
  <c r="AL12" i="81"/>
  <c r="AI12" i="81"/>
  <c r="AN12" i="81" s="1"/>
  <c r="AH12" i="81"/>
  <c r="AI11" i="81"/>
  <c r="AK11" i="81" s="1"/>
  <c r="AH11" i="81"/>
  <c r="AI10" i="81"/>
  <c r="AH10" i="81"/>
  <c r="AI9" i="81"/>
  <c r="AK9" i="81" s="1"/>
  <c r="AH9" i="81"/>
  <c r="AI8" i="81"/>
  <c r="AK8" i="81" s="1"/>
  <c r="AH8" i="81"/>
  <c r="AI7" i="81"/>
  <c r="AH7" i="81"/>
  <c r="AI6" i="81"/>
  <c r="AH6" i="81"/>
  <c r="AI5" i="81"/>
  <c r="AH5" i="81"/>
  <c r="AI4" i="81"/>
  <c r="AH4" i="81"/>
  <c r="AI3" i="81"/>
  <c r="AH3" i="81"/>
  <c r="AI2" i="81"/>
  <c r="AH2" i="81"/>
  <c r="AK2" i="81" s="1"/>
  <c r="G5004" i="80"/>
  <c r="G5003" i="80"/>
  <c r="G5002" i="80"/>
  <c r="G5001" i="80"/>
  <c r="G5000" i="80"/>
  <c r="G4999" i="80"/>
  <c r="G4998" i="80"/>
  <c r="G4997" i="80"/>
  <c r="G4996" i="80"/>
  <c r="G4995" i="80"/>
  <c r="G4994" i="80"/>
  <c r="G4993" i="80"/>
  <c r="G4992" i="80"/>
  <c r="G4991" i="80"/>
  <c r="G4990" i="80"/>
  <c r="G4989" i="80"/>
  <c r="G4988" i="80"/>
  <c r="G4987" i="80"/>
  <c r="G4986" i="80"/>
  <c r="G4985" i="80"/>
  <c r="G4984" i="80"/>
  <c r="G4983" i="80"/>
  <c r="G4982" i="80"/>
  <c r="G4981" i="80"/>
  <c r="G4980" i="80"/>
  <c r="G4979" i="80"/>
  <c r="G4978" i="80"/>
  <c r="G4977" i="80"/>
  <c r="G4976" i="80"/>
  <c r="G4975" i="80"/>
  <c r="G4974" i="80"/>
  <c r="G4973" i="80"/>
  <c r="G4972" i="80"/>
  <c r="G4971" i="80"/>
  <c r="G4970" i="80"/>
  <c r="G4969" i="80"/>
  <c r="G4968" i="80"/>
  <c r="G4967" i="80"/>
  <c r="G4966" i="80"/>
  <c r="G4965" i="80"/>
  <c r="G4964" i="80"/>
  <c r="G4963" i="80"/>
  <c r="G4962" i="80"/>
  <c r="G4961" i="80"/>
  <c r="G4960" i="80"/>
  <c r="G4959" i="80"/>
  <c r="G4958" i="80"/>
  <c r="G4957" i="80"/>
  <c r="G4956" i="80"/>
  <c r="G4955" i="80"/>
  <c r="G4954" i="80"/>
  <c r="G4953" i="80"/>
  <c r="G4952" i="80"/>
  <c r="G4951" i="80"/>
  <c r="G4950" i="80"/>
  <c r="G4949" i="80"/>
  <c r="G4948" i="80"/>
  <c r="G4947" i="80"/>
  <c r="G4946" i="80"/>
  <c r="G4945" i="80"/>
  <c r="G4944" i="80"/>
  <c r="G4943" i="80"/>
  <c r="G4942" i="80"/>
  <c r="G4941" i="80"/>
  <c r="G4940" i="80"/>
  <c r="G4939" i="80"/>
  <c r="G4938" i="80"/>
  <c r="G4937" i="80"/>
  <c r="G4936" i="80"/>
  <c r="G4935" i="80"/>
  <c r="G4934" i="80"/>
  <c r="G4933" i="80"/>
  <c r="G4932" i="80"/>
  <c r="G4931" i="80"/>
  <c r="G4930" i="80"/>
  <c r="G4929" i="80"/>
  <c r="G4928" i="80"/>
  <c r="G4927" i="80"/>
  <c r="G4926" i="80"/>
  <c r="G4925" i="80"/>
  <c r="G4924" i="80"/>
  <c r="G4923" i="80"/>
  <c r="G4922" i="80"/>
  <c r="G4921" i="80"/>
  <c r="G4920" i="80"/>
  <c r="G4919" i="80"/>
  <c r="G4918" i="80"/>
  <c r="G4917" i="80"/>
  <c r="G4916" i="80"/>
  <c r="G4915" i="80"/>
  <c r="G4914" i="80"/>
  <c r="G4913" i="80"/>
  <c r="G4912" i="80"/>
  <c r="G4911" i="80"/>
  <c r="G4910" i="80"/>
  <c r="G4909" i="80"/>
  <c r="G4908" i="80"/>
  <c r="G4907" i="80"/>
  <c r="G4906" i="80"/>
  <c r="G4905" i="80"/>
  <c r="G4904" i="80"/>
  <c r="G4903" i="80"/>
  <c r="G4902" i="80"/>
  <c r="G4901" i="80"/>
  <c r="G4900" i="80"/>
  <c r="G4899" i="80"/>
  <c r="G4898" i="80"/>
  <c r="G4897" i="80"/>
  <c r="G4896" i="80"/>
  <c r="G4895" i="80"/>
  <c r="G4894" i="80"/>
  <c r="G4893" i="80"/>
  <c r="G4892" i="80"/>
  <c r="G4891" i="80"/>
  <c r="G4890" i="80"/>
  <c r="G4889" i="80"/>
  <c r="G4888" i="80"/>
  <c r="G4887" i="80"/>
  <c r="G4886" i="80"/>
  <c r="G4885" i="80"/>
  <c r="G4884" i="80"/>
  <c r="G4883" i="80"/>
  <c r="G4882" i="80"/>
  <c r="G4881" i="80"/>
  <c r="G4880" i="80"/>
  <c r="G4879" i="80"/>
  <c r="G4878" i="80"/>
  <c r="G4877" i="80"/>
  <c r="G4876" i="80"/>
  <c r="G4875" i="80"/>
  <c r="G4874" i="80"/>
  <c r="G4873" i="80"/>
  <c r="G4872" i="80"/>
  <c r="G4871" i="80"/>
  <c r="G4870" i="80"/>
  <c r="G4869" i="80"/>
  <c r="G4868" i="80"/>
  <c r="G4867" i="80"/>
  <c r="G4866" i="80"/>
  <c r="G4865" i="80"/>
  <c r="G4864" i="80"/>
  <c r="G4863" i="80"/>
  <c r="G4862" i="80"/>
  <c r="G4861" i="80"/>
  <c r="G4860" i="80"/>
  <c r="G4859" i="80"/>
  <c r="G4858" i="80"/>
  <c r="G4857" i="80"/>
  <c r="G4856" i="80"/>
  <c r="G4855" i="80"/>
  <c r="G4854" i="80"/>
  <c r="G4853" i="80"/>
  <c r="G4852" i="80"/>
  <c r="G4851" i="80"/>
  <c r="G4850" i="80"/>
  <c r="G4849" i="80"/>
  <c r="G4848" i="80"/>
  <c r="G4847" i="80"/>
  <c r="G4846" i="80"/>
  <c r="G4845" i="80"/>
  <c r="G4844" i="80"/>
  <c r="G4843" i="80"/>
  <c r="G4842" i="80"/>
  <c r="G4841" i="80"/>
  <c r="G4840" i="80"/>
  <c r="G4839" i="80"/>
  <c r="G4838" i="80"/>
  <c r="G4837" i="80"/>
  <c r="G4836" i="80"/>
  <c r="G4835" i="80"/>
  <c r="G4834" i="80"/>
  <c r="G4833" i="80"/>
  <c r="G4832" i="80"/>
  <c r="G4831" i="80"/>
  <c r="G4830" i="80"/>
  <c r="G4829" i="80"/>
  <c r="G4828" i="80"/>
  <c r="G4827" i="80"/>
  <c r="G4826" i="80"/>
  <c r="G4825" i="80"/>
  <c r="G4824" i="80"/>
  <c r="G4823" i="80"/>
  <c r="G4822" i="80"/>
  <c r="G4821" i="80"/>
  <c r="G4820" i="80"/>
  <c r="G4819" i="80"/>
  <c r="G4818" i="80"/>
  <c r="G4817" i="80"/>
  <c r="G4816" i="80"/>
  <c r="G4815" i="80"/>
  <c r="G4814" i="80"/>
  <c r="G4813" i="80"/>
  <c r="G4812" i="80"/>
  <c r="G4811" i="80"/>
  <c r="G4810" i="80"/>
  <c r="G4809" i="80"/>
  <c r="G4808" i="80"/>
  <c r="G4807" i="80"/>
  <c r="G4806" i="80"/>
  <c r="G4805" i="80"/>
  <c r="G4804" i="80"/>
  <c r="G4803" i="80"/>
  <c r="G4802" i="80"/>
  <c r="G4801" i="80"/>
  <c r="G4800" i="80"/>
  <c r="G4799" i="80"/>
  <c r="G4798" i="80"/>
  <c r="G4797" i="80"/>
  <c r="G4796" i="80"/>
  <c r="G4795" i="80"/>
  <c r="G4794" i="80"/>
  <c r="G4793" i="80"/>
  <c r="G4792" i="80"/>
  <c r="G4791" i="80"/>
  <c r="G4790" i="80"/>
  <c r="G4789" i="80"/>
  <c r="G4788" i="80"/>
  <c r="G4787" i="80"/>
  <c r="G4786" i="80"/>
  <c r="G4785" i="80"/>
  <c r="G4784" i="80"/>
  <c r="G4783" i="80"/>
  <c r="G4782" i="80"/>
  <c r="G4781" i="80"/>
  <c r="G4780" i="80"/>
  <c r="G4779" i="80"/>
  <c r="G4778" i="80"/>
  <c r="G4777" i="80"/>
  <c r="G4776" i="80"/>
  <c r="G4775" i="80"/>
  <c r="G4774" i="80"/>
  <c r="G4773" i="80"/>
  <c r="G4772" i="80"/>
  <c r="G4771" i="80"/>
  <c r="G4770" i="80"/>
  <c r="G4769" i="80"/>
  <c r="G4768" i="80"/>
  <c r="G4767" i="80"/>
  <c r="G4766" i="80"/>
  <c r="G4765" i="80"/>
  <c r="G4764" i="80"/>
  <c r="G4763" i="80"/>
  <c r="G4762" i="80"/>
  <c r="G4761" i="80"/>
  <c r="G4760" i="80"/>
  <c r="G4759" i="80"/>
  <c r="G4758" i="80"/>
  <c r="G4757" i="80"/>
  <c r="G4756" i="80"/>
  <c r="G4755" i="80"/>
  <c r="G4754" i="80"/>
  <c r="G4753" i="80"/>
  <c r="G4752" i="80"/>
  <c r="G4751" i="80"/>
  <c r="G4750" i="80"/>
  <c r="G4749" i="80"/>
  <c r="G4748" i="80"/>
  <c r="G4747" i="80"/>
  <c r="G4746" i="80"/>
  <c r="G4745" i="80"/>
  <c r="G4744" i="80"/>
  <c r="G4743" i="80"/>
  <c r="G4742" i="80"/>
  <c r="G4741" i="80"/>
  <c r="G4740" i="80"/>
  <c r="G4739" i="80"/>
  <c r="G4738" i="80"/>
  <c r="G4737" i="80"/>
  <c r="G4736" i="80"/>
  <c r="G4735" i="80"/>
  <c r="G4734" i="80"/>
  <c r="G4733" i="80"/>
  <c r="G4732" i="80"/>
  <c r="G4731" i="80"/>
  <c r="G4730" i="80"/>
  <c r="G4729" i="80"/>
  <c r="G4728" i="80"/>
  <c r="G4727" i="80"/>
  <c r="G4726" i="80"/>
  <c r="G4725" i="80"/>
  <c r="G4724" i="80"/>
  <c r="G4723" i="80"/>
  <c r="G4722" i="80"/>
  <c r="G4721" i="80"/>
  <c r="G4720" i="80"/>
  <c r="G4719" i="80"/>
  <c r="G4718" i="80"/>
  <c r="G4717" i="80"/>
  <c r="G4716" i="80"/>
  <c r="G4715" i="80"/>
  <c r="G4714" i="80"/>
  <c r="G4713" i="80"/>
  <c r="G4712" i="80"/>
  <c r="G4711" i="80"/>
  <c r="G4710" i="80"/>
  <c r="G4709" i="80"/>
  <c r="G4708" i="80"/>
  <c r="G4707" i="80"/>
  <c r="G4706" i="80"/>
  <c r="G4705" i="80"/>
  <c r="G4704" i="80"/>
  <c r="G4703" i="80"/>
  <c r="G4702" i="80"/>
  <c r="G4701" i="80"/>
  <c r="G4700" i="80"/>
  <c r="G4699" i="80"/>
  <c r="G4698" i="80"/>
  <c r="G4697" i="80"/>
  <c r="G4696" i="80"/>
  <c r="G4695" i="80"/>
  <c r="G4694" i="80"/>
  <c r="G4693" i="80"/>
  <c r="G4692" i="80"/>
  <c r="G4691" i="80"/>
  <c r="G4690" i="80"/>
  <c r="G4689" i="80"/>
  <c r="G4688" i="80"/>
  <c r="G4687" i="80"/>
  <c r="G4686" i="80"/>
  <c r="G4685" i="80"/>
  <c r="G4684" i="80"/>
  <c r="G4683" i="80"/>
  <c r="G4682" i="80"/>
  <c r="G4681" i="80"/>
  <c r="G4680" i="80"/>
  <c r="G4679" i="80"/>
  <c r="G4678" i="80"/>
  <c r="G4677" i="80"/>
  <c r="G4676" i="80"/>
  <c r="G4675" i="80"/>
  <c r="G4674" i="80"/>
  <c r="G4673" i="80"/>
  <c r="G4672" i="80"/>
  <c r="G4671" i="80"/>
  <c r="G4670" i="80"/>
  <c r="G4669" i="80"/>
  <c r="G4668" i="80"/>
  <c r="G4667" i="80"/>
  <c r="G4666" i="80"/>
  <c r="G4665" i="80"/>
  <c r="G4664" i="80"/>
  <c r="G4663" i="80"/>
  <c r="G4662" i="80"/>
  <c r="G4661" i="80"/>
  <c r="G4660" i="80"/>
  <c r="G4659" i="80"/>
  <c r="G4658" i="80"/>
  <c r="G4657" i="80"/>
  <c r="G4656" i="80"/>
  <c r="G4655" i="80"/>
  <c r="G4654" i="80"/>
  <c r="G4653" i="80"/>
  <c r="G4652" i="80"/>
  <c r="G4651" i="80"/>
  <c r="G4650" i="80"/>
  <c r="G4649" i="80"/>
  <c r="G4648" i="80"/>
  <c r="G4647" i="80"/>
  <c r="G4646" i="80"/>
  <c r="G4645" i="80"/>
  <c r="G4644" i="80"/>
  <c r="G4643" i="80"/>
  <c r="G4642" i="80"/>
  <c r="G4641" i="80"/>
  <c r="G4640" i="80"/>
  <c r="G4639" i="80"/>
  <c r="G4638" i="80"/>
  <c r="G4637" i="80"/>
  <c r="G4636" i="80"/>
  <c r="G4635" i="80"/>
  <c r="G4634" i="80"/>
  <c r="G4633" i="80"/>
  <c r="G4632" i="80"/>
  <c r="G4631" i="80"/>
  <c r="G4630" i="80"/>
  <c r="G4629" i="80"/>
  <c r="G4628" i="80"/>
  <c r="G4627" i="80"/>
  <c r="G4626" i="80"/>
  <c r="G4625" i="80"/>
  <c r="G4624" i="80"/>
  <c r="G4623" i="80"/>
  <c r="G4622" i="80"/>
  <c r="G4621" i="80"/>
  <c r="G4620" i="80"/>
  <c r="G4619" i="80"/>
  <c r="G4618" i="80"/>
  <c r="G4617" i="80"/>
  <c r="G4616" i="80"/>
  <c r="G4615" i="80"/>
  <c r="G4614" i="80"/>
  <c r="G4613" i="80"/>
  <c r="G4612" i="80"/>
  <c r="G4611" i="80"/>
  <c r="G4610" i="80"/>
  <c r="G4609" i="80"/>
  <c r="G4608" i="80"/>
  <c r="G4607" i="80"/>
  <c r="G4606" i="80"/>
  <c r="G4605" i="80"/>
  <c r="G4604" i="80"/>
  <c r="G4603" i="80"/>
  <c r="G4602" i="80"/>
  <c r="G4601" i="80"/>
  <c r="G4600" i="80"/>
  <c r="G4599" i="80"/>
  <c r="G4598" i="80"/>
  <c r="G4597" i="80"/>
  <c r="G4596" i="80"/>
  <c r="G4595" i="80"/>
  <c r="G4594" i="80"/>
  <c r="G4593" i="80"/>
  <c r="G4592" i="80"/>
  <c r="G4591" i="80"/>
  <c r="G4590" i="80"/>
  <c r="G4589" i="80"/>
  <c r="G4588" i="80"/>
  <c r="G4587" i="80"/>
  <c r="G4586" i="80"/>
  <c r="G4585" i="80"/>
  <c r="G4584" i="80"/>
  <c r="G4583" i="80"/>
  <c r="G4582" i="80"/>
  <c r="G4581" i="80"/>
  <c r="G4580" i="80"/>
  <c r="G4579" i="80"/>
  <c r="G4578" i="80"/>
  <c r="G4577" i="80"/>
  <c r="G4576" i="80"/>
  <c r="G4575" i="80"/>
  <c r="G4574" i="80"/>
  <c r="G4573" i="80"/>
  <c r="G4572" i="80"/>
  <c r="G4571" i="80"/>
  <c r="G4570" i="80"/>
  <c r="G4569" i="80"/>
  <c r="G4568" i="80"/>
  <c r="G4567" i="80"/>
  <c r="G4566" i="80"/>
  <c r="G4565" i="80"/>
  <c r="G4564" i="80"/>
  <c r="G4563" i="80"/>
  <c r="G4562" i="80"/>
  <c r="G4561" i="80"/>
  <c r="G4560" i="80"/>
  <c r="G4559" i="80"/>
  <c r="G4558" i="80"/>
  <c r="G4557" i="80"/>
  <c r="G4556" i="80"/>
  <c r="G4555" i="80"/>
  <c r="G4554" i="80"/>
  <c r="G4553" i="80"/>
  <c r="G4552" i="80"/>
  <c r="G4551" i="80"/>
  <c r="G4550" i="80"/>
  <c r="G4549" i="80"/>
  <c r="G4548" i="80"/>
  <c r="G4547" i="80"/>
  <c r="G4546" i="80"/>
  <c r="G4545" i="80"/>
  <c r="G4544" i="80"/>
  <c r="G4543" i="80"/>
  <c r="G4542" i="80"/>
  <c r="G4541" i="80"/>
  <c r="G4540" i="80"/>
  <c r="G4539" i="80"/>
  <c r="G4538" i="80"/>
  <c r="G4537" i="80"/>
  <c r="G4536" i="80"/>
  <c r="G4535" i="80"/>
  <c r="G4534" i="80"/>
  <c r="G4533" i="80"/>
  <c r="G4532" i="80"/>
  <c r="G4531" i="80"/>
  <c r="G4530" i="80"/>
  <c r="G4529" i="80"/>
  <c r="G4528" i="80"/>
  <c r="G4527" i="80"/>
  <c r="G4526" i="80"/>
  <c r="G4525" i="80"/>
  <c r="G4524" i="80"/>
  <c r="G4523" i="80"/>
  <c r="G4522" i="80"/>
  <c r="G4521" i="80"/>
  <c r="G4520" i="80"/>
  <c r="G4519" i="80"/>
  <c r="G4518" i="80"/>
  <c r="G4517" i="80"/>
  <c r="G4516" i="80"/>
  <c r="G4515" i="80"/>
  <c r="G4514" i="80"/>
  <c r="G4513" i="80"/>
  <c r="G4512" i="80"/>
  <c r="G4511" i="80"/>
  <c r="G4510" i="80"/>
  <c r="G4509" i="80"/>
  <c r="G4508" i="80"/>
  <c r="G4507" i="80"/>
  <c r="G4506" i="80"/>
  <c r="G4505" i="80"/>
  <c r="G4504" i="80"/>
  <c r="G4503" i="80"/>
  <c r="G4502" i="80"/>
  <c r="G4501" i="80"/>
  <c r="G4500" i="80"/>
  <c r="G4499" i="80"/>
  <c r="G4498" i="80"/>
  <c r="G4497" i="80"/>
  <c r="G4496" i="80"/>
  <c r="G4495" i="80"/>
  <c r="G4494" i="80"/>
  <c r="G4493" i="80"/>
  <c r="G4492" i="80"/>
  <c r="G4491" i="80"/>
  <c r="G4490" i="80"/>
  <c r="G4489" i="80"/>
  <c r="G4488" i="80"/>
  <c r="G4487" i="80"/>
  <c r="G4486" i="80"/>
  <c r="G4485" i="80"/>
  <c r="G4484" i="80"/>
  <c r="G4483" i="80"/>
  <c r="G4482" i="80"/>
  <c r="G4481" i="80"/>
  <c r="G4480" i="80"/>
  <c r="G4479" i="80"/>
  <c r="G4478" i="80"/>
  <c r="G4477" i="80"/>
  <c r="G4476" i="80"/>
  <c r="G4475" i="80"/>
  <c r="G4474" i="80"/>
  <c r="G4473" i="80"/>
  <c r="G4472" i="80"/>
  <c r="G4471" i="80"/>
  <c r="G4470" i="80"/>
  <c r="G4469" i="80"/>
  <c r="G4468" i="80"/>
  <c r="G4467" i="80"/>
  <c r="G4466" i="80"/>
  <c r="G4465" i="80"/>
  <c r="G4464" i="80"/>
  <c r="G4463" i="80"/>
  <c r="G4462" i="80"/>
  <c r="G4461" i="80"/>
  <c r="G4460" i="80"/>
  <c r="G4459" i="80"/>
  <c r="G4458" i="80"/>
  <c r="G4457" i="80"/>
  <c r="G4456" i="80"/>
  <c r="G4455" i="80"/>
  <c r="G4454" i="80"/>
  <c r="G4453" i="80"/>
  <c r="G4452" i="80"/>
  <c r="G4451" i="80"/>
  <c r="G4450" i="80"/>
  <c r="G4449" i="80"/>
  <c r="G4448" i="80"/>
  <c r="G4447" i="80"/>
  <c r="G4446" i="80"/>
  <c r="G4445" i="80"/>
  <c r="G4444" i="80"/>
  <c r="G4443" i="80"/>
  <c r="G4442" i="80"/>
  <c r="G4441" i="80"/>
  <c r="G4440" i="80"/>
  <c r="G4439" i="80"/>
  <c r="G4438" i="80"/>
  <c r="G4437" i="80"/>
  <c r="G4436" i="80"/>
  <c r="G4435" i="80"/>
  <c r="G4434" i="80"/>
  <c r="G4433" i="80"/>
  <c r="G4432" i="80"/>
  <c r="G4431" i="80"/>
  <c r="G4430" i="80"/>
  <c r="G4429" i="80"/>
  <c r="G4428" i="80"/>
  <c r="G4427" i="80"/>
  <c r="G4426" i="80"/>
  <c r="G4425" i="80"/>
  <c r="G4424" i="80"/>
  <c r="G4423" i="80"/>
  <c r="G4422" i="80"/>
  <c r="G4421" i="80"/>
  <c r="G4420" i="80"/>
  <c r="G4419" i="80"/>
  <c r="G4418" i="80"/>
  <c r="G4417" i="80"/>
  <c r="G4416" i="80"/>
  <c r="G4415" i="80"/>
  <c r="G4414" i="80"/>
  <c r="G4413" i="80"/>
  <c r="G4412" i="80"/>
  <c r="G4411" i="80"/>
  <c r="G4410" i="80"/>
  <c r="G4409" i="80"/>
  <c r="G4408" i="80"/>
  <c r="G4407" i="80"/>
  <c r="G4406" i="80"/>
  <c r="G4405" i="80"/>
  <c r="G4404" i="80"/>
  <c r="G4403" i="80"/>
  <c r="G4402" i="80"/>
  <c r="G4401" i="80"/>
  <c r="G4400" i="80"/>
  <c r="G4399" i="80"/>
  <c r="G4398" i="80"/>
  <c r="G4397" i="80"/>
  <c r="G4396" i="80"/>
  <c r="G4395" i="80"/>
  <c r="G4394" i="80"/>
  <c r="G4393" i="80"/>
  <c r="G4392" i="80"/>
  <c r="G4391" i="80"/>
  <c r="G4390" i="80"/>
  <c r="G4389" i="80"/>
  <c r="G4388" i="80"/>
  <c r="G4387" i="80"/>
  <c r="G4386" i="80"/>
  <c r="G4385" i="80"/>
  <c r="G4384" i="80"/>
  <c r="G4383" i="80"/>
  <c r="G4382" i="80"/>
  <c r="G4381" i="80"/>
  <c r="G4380" i="80"/>
  <c r="G4379" i="80"/>
  <c r="G4378" i="80"/>
  <c r="G4377" i="80"/>
  <c r="G4376" i="80"/>
  <c r="G4375" i="80"/>
  <c r="G4374" i="80"/>
  <c r="G4373" i="80"/>
  <c r="G4372" i="80"/>
  <c r="G4371" i="80"/>
  <c r="G4370" i="80"/>
  <c r="G4369" i="80"/>
  <c r="G4368" i="80"/>
  <c r="G4367" i="80"/>
  <c r="G4366" i="80"/>
  <c r="G4365" i="80"/>
  <c r="G4364" i="80"/>
  <c r="G4363" i="80"/>
  <c r="G4362" i="80"/>
  <c r="G4361" i="80"/>
  <c r="G4360" i="80"/>
  <c r="G4359" i="80"/>
  <c r="G4358" i="80"/>
  <c r="G4357" i="80"/>
  <c r="G4356" i="80"/>
  <c r="G4355" i="80"/>
  <c r="G4354" i="80"/>
  <c r="G4353" i="80"/>
  <c r="G4352" i="80"/>
  <c r="G4351" i="80"/>
  <c r="G4350" i="80"/>
  <c r="G4349" i="80"/>
  <c r="G4348" i="80"/>
  <c r="G4347" i="80"/>
  <c r="G4346" i="80"/>
  <c r="G4345" i="80"/>
  <c r="G4344" i="80"/>
  <c r="G4343" i="80"/>
  <c r="G4342" i="80"/>
  <c r="G4341" i="80"/>
  <c r="G4340" i="80"/>
  <c r="G4339" i="80"/>
  <c r="G4338" i="80"/>
  <c r="G4337" i="80"/>
  <c r="G4336" i="80"/>
  <c r="G4335" i="80"/>
  <c r="G4334" i="80"/>
  <c r="G4333" i="80"/>
  <c r="G4332" i="80"/>
  <c r="G4331" i="80"/>
  <c r="G4330" i="80"/>
  <c r="G4329" i="80"/>
  <c r="G4328" i="80"/>
  <c r="G4327" i="80"/>
  <c r="G4326" i="80"/>
  <c r="G4325" i="80"/>
  <c r="G4324" i="80"/>
  <c r="G4323" i="80"/>
  <c r="G4322" i="80"/>
  <c r="G4321" i="80"/>
  <c r="G4320" i="80"/>
  <c r="G4319" i="80"/>
  <c r="G4318" i="80"/>
  <c r="G4317" i="80"/>
  <c r="G4316" i="80"/>
  <c r="G4315" i="80"/>
  <c r="G4314" i="80"/>
  <c r="G4313" i="80"/>
  <c r="G4312" i="80"/>
  <c r="G4311" i="80"/>
  <c r="G4310" i="80"/>
  <c r="G4309" i="80"/>
  <c r="G4308" i="80"/>
  <c r="G4307" i="80"/>
  <c r="G4306" i="80"/>
  <c r="G4305" i="80"/>
  <c r="G4304" i="80"/>
  <c r="G4303" i="80"/>
  <c r="G4302" i="80"/>
  <c r="G4301" i="80"/>
  <c r="G4300" i="80"/>
  <c r="G4299" i="80"/>
  <c r="G4298" i="80"/>
  <c r="G4297" i="80"/>
  <c r="G4296" i="80"/>
  <c r="G4295" i="80"/>
  <c r="G4294" i="80"/>
  <c r="G4293" i="80"/>
  <c r="G4292" i="80"/>
  <c r="G4291" i="80"/>
  <c r="G4290" i="80"/>
  <c r="G4289" i="80"/>
  <c r="G4288" i="80"/>
  <c r="G4287" i="80"/>
  <c r="G4286" i="80"/>
  <c r="G4285" i="80"/>
  <c r="G4284" i="80"/>
  <c r="G4283" i="80"/>
  <c r="G4282" i="80"/>
  <c r="G4281" i="80"/>
  <c r="G4280" i="80"/>
  <c r="G4279" i="80"/>
  <c r="G4278" i="80"/>
  <c r="G4277" i="80"/>
  <c r="G4276" i="80"/>
  <c r="G4275" i="80"/>
  <c r="G4274" i="80"/>
  <c r="G4273" i="80"/>
  <c r="G4272" i="80"/>
  <c r="G4271" i="80"/>
  <c r="G4270" i="80"/>
  <c r="G4269" i="80"/>
  <c r="G4268" i="80"/>
  <c r="G4267" i="80"/>
  <c r="G4266" i="80"/>
  <c r="G4265" i="80"/>
  <c r="G4264" i="80"/>
  <c r="G4263" i="80"/>
  <c r="G4262" i="80"/>
  <c r="G4261" i="80"/>
  <c r="G4260" i="80"/>
  <c r="G4259" i="80"/>
  <c r="G4258" i="80"/>
  <c r="G4257" i="80"/>
  <c r="G4256" i="80"/>
  <c r="G4255" i="80"/>
  <c r="G4254" i="80"/>
  <c r="G4253" i="80"/>
  <c r="G4252" i="80"/>
  <c r="G4251" i="80"/>
  <c r="G4250" i="80"/>
  <c r="G4249" i="80"/>
  <c r="G4248" i="80"/>
  <c r="G4247" i="80"/>
  <c r="G4246" i="80"/>
  <c r="G4245" i="80"/>
  <c r="G4244" i="80"/>
  <c r="G4243" i="80"/>
  <c r="G4242" i="80"/>
  <c r="G4241" i="80"/>
  <c r="G4240" i="80"/>
  <c r="G4239" i="80"/>
  <c r="G4238" i="80"/>
  <c r="G4237" i="80"/>
  <c r="G4236" i="80"/>
  <c r="G4235" i="80"/>
  <c r="G4234" i="80"/>
  <c r="G4233" i="80"/>
  <c r="G4232" i="80"/>
  <c r="G4231" i="80"/>
  <c r="G4230" i="80"/>
  <c r="G4229" i="80"/>
  <c r="G4228" i="80"/>
  <c r="G4227" i="80"/>
  <c r="G4226" i="80"/>
  <c r="G4225" i="80"/>
  <c r="G4224" i="80"/>
  <c r="G4223" i="80"/>
  <c r="G4222" i="80"/>
  <c r="G4221" i="80"/>
  <c r="G4220" i="80"/>
  <c r="G4219" i="80"/>
  <c r="G4218" i="80"/>
  <c r="G4217" i="80"/>
  <c r="G4216" i="80"/>
  <c r="G4215" i="80"/>
  <c r="G4214" i="80"/>
  <c r="G4213" i="80"/>
  <c r="G4212" i="80"/>
  <c r="G4211" i="80"/>
  <c r="G4210" i="80"/>
  <c r="G4209" i="80"/>
  <c r="G4208" i="80"/>
  <c r="G4207" i="80"/>
  <c r="G4206" i="80"/>
  <c r="G4205" i="80"/>
  <c r="G4204" i="80"/>
  <c r="G4203" i="80"/>
  <c r="G4202" i="80"/>
  <c r="G4201" i="80"/>
  <c r="G4200" i="80"/>
  <c r="G4199" i="80"/>
  <c r="G4198" i="80"/>
  <c r="G4197" i="80"/>
  <c r="G4196" i="80"/>
  <c r="G4195" i="80"/>
  <c r="G4194" i="80"/>
  <c r="G4193" i="80"/>
  <c r="G4192" i="80"/>
  <c r="G4191" i="80"/>
  <c r="G4190" i="80"/>
  <c r="G4189" i="80"/>
  <c r="G4188" i="80"/>
  <c r="G4187" i="80"/>
  <c r="G4186" i="80"/>
  <c r="G4185" i="80"/>
  <c r="G4184" i="80"/>
  <c r="G4183" i="80"/>
  <c r="G4182" i="80"/>
  <c r="G4181" i="80"/>
  <c r="G4180" i="80"/>
  <c r="G4179" i="80"/>
  <c r="G4178" i="80"/>
  <c r="G4177" i="80"/>
  <c r="G4176" i="80"/>
  <c r="G4175" i="80"/>
  <c r="G4174" i="80"/>
  <c r="G4173" i="80"/>
  <c r="G4172" i="80"/>
  <c r="G4171" i="80"/>
  <c r="G4170" i="80"/>
  <c r="G4169" i="80"/>
  <c r="G4168" i="80"/>
  <c r="G4167" i="80"/>
  <c r="G4166" i="80"/>
  <c r="G4165" i="80"/>
  <c r="G4164" i="80"/>
  <c r="G4163" i="80"/>
  <c r="G4162" i="80"/>
  <c r="G4161" i="80"/>
  <c r="G4160" i="80"/>
  <c r="G4159" i="80"/>
  <c r="G4158" i="80"/>
  <c r="G4157" i="80"/>
  <c r="G4156" i="80"/>
  <c r="G4155" i="80"/>
  <c r="G4154" i="80"/>
  <c r="G4153" i="80"/>
  <c r="G4152" i="80"/>
  <c r="G4151" i="80"/>
  <c r="G4150" i="80"/>
  <c r="G4149" i="80"/>
  <c r="G4148" i="80"/>
  <c r="G4147" i="80"/>
  <c r="G4146" i="80"/>
  <c r="G4145" i="80"/>
  <c r="G4144" i="80"/>
  <c r="G4143" i="80"/>
  <c r="G4142" i="80"/>
  <c r="G4141" i="80"/>
  <c r="G4140" i="80"/>
  <c r="G4139" i="80"/>
  <c r="G4138" i="80"/>
  <c r="G4137" i="80"/>
  <c r="G4136" i="80"/>
  <c r="G4135" i="80"/>
  <c r="G4134" i="80"/>
  <c r="G4133" i="80"/>
  <c r="G4132" i="80"/>
  <c r="G4131" i="80"/>
  <c r="G4130" i="80"/>
  <c r="G4129" i="80"/>
  <c r="G4128" i="80"/>
  <c r="G4127" i="80"/>
  <c r="G4126" i="80"/>
  <c r="G4125" i="80"/>
  <c r="G4124" i="80"/>
  <c r="G4123" i="80"/>
  <c r="G4122" i="80"/>
  <c r="G4121" i="80"/>
  <c r="G4120" i="80"/>
  <c r="G4119" i="80"/>
  <c r="G4118" i="80"/>
  <c r="G4117" i="80"/>
  <c r="G4116" i="80"/>
  <c r="G4115" i="80"/>
  <c r="G4114" i="80"/>
  <c r="G4113" i="80"/>
  <c r="G4112" i="80"/>
  <c r="G4111" i="80"/>
  <c r="G4110" i="80"/>
  <c r="G4109" i="80"/>
  <c r="G4108" i="80"/>
  <c r="G4107" i="80"/>
  <c r="G4106" i="80"/>
  <c r="G4105" i="80"/>
  <c r="G4104" i="80"/>
  <c r="G4103" i="80"/>
  <c r="G4102" i="80"/>
  <c r="G4101" i="80"/>
  <c r="G4100" i="80"/>
  <c r="G4099" i="80"/>
  <c r="G4098" i="80"/>
  <c r="G4097" i="80"/>
  <c r="G4096" i="80"/>
  <c r="G4095" i="80"/>
  <c r="G4094" i="80"/>
  <c r="G4093" i="80"/>
  <c r="G4092" i="80"/>
  <c r="G4091" i="80"/>
  <c r="G4090" i="80"/>
  <c r="G4089" i="80"/>
  <c r="G4088" i="80"/>
  <c r="G4087" i="80"/>
  <c r="G4086" i="80"/>
  <c r="G4085" i="80"/>
  <c r="G4084" i="80"/>
  <c r="G4083" i="80"/>
  <c r="G4082" i="80"/>
  <c r="G4081" i="80"/>
  <c r="G4080" i="80"/>
  <c r="G4079" i="80"/>
  <c r="G4078" i="80"/>
  <c r="G4077" i="80"/>
  <c r="G4076" i="80"/>
  <c r="G4075" i="80"/>
  <c r="G4074" i="80"/>
  <c r="G4073" i="80"/>
  <c r="G4072" i="80"/>
  <c r="G4071" i="80"/>
  <c r="G4070" i="80"/>
  <c r="G4069" i="80"/>
  <c r="G4068" i="80"/>
  <c r="G4067" i="80"/>
  <c r="G4066" i="80"/>
  <c r="G4065" i="80"/>
  <c r="G4064" i="80"/>
  <c r="G4063" i="80"/>
  <c r="G4062" i="80"/>
  <c r="G4061" i="80"/>
  <c r="G4060" i="80"/>
  <c r="G4059" i="80"/>
  <c r="G4058" i="80"/>
  <c r="G4057" i="80"/>
  <c r="G4056" i="80"/>
  <c r="G4055" i="80"/>
  <c r="G4054" i="80"/>
  <c r="G4053" i="80"/>
  <c r="G4052" i="80"/>
  <c r="G4051" i="80"/>
  <c r="G4050" i="80"/>
  <c r="G4049" i="80"/>
  <c r="G4048" i="80"/>
  <c r="G4047" i="80"/>
  <c r="G4046" i="80"/>
  <c r="G4045" i="80"/>
  <c r="G4044" i="80"/>
  <c r="G4043" i="80"/>
  <c r="G4042" i="80"/>
  <c r="G4041" i="80"/>
  <c r="G4040" i="80"/>
  <c r="G4039" i="80"/>
  <c r="G4038" i="80"/>
  <c r="G4037" i="80"/>
  <c r="G4036" i="80"/>
  <c r="G4035" i="80"/>
  <c r="G4034" i="80"/>
  <c r="G4033" i="80"/>
  <c r="G4032" i="80"/>
  <c r="G4031" i="80"/>
  <c r="G4030" i="80"/>
  <c r="G4029" i="80"/>
  <c r="G4028" i="80"/>
  <c r="G4027" i="80"/>
  <c r="G4026" i="80"/>
  <c r="G4025" i="80"/>
  <c r="G4024" i="80"/>
  <c r="G4023" i="80"/>
  <c r="G4022" i="80"/>
  <c r="G4021" i="80"/>
  <c r="G4020" i="80"/>
  <c r="G4019" i="80"/>
  <c r="G4018" i="80"/>
  <c r="G4017" i="80"/>
  <c r="G4016" i="80"/>
  <c r="G4015" i="80"/>
  <c r="G4014" i="80"/>
  <c r="G4013" i="80"/>
  <c r="G4012" i="80"/>
  <c r="G4011" i="80"/>
  <c r="G4010" i="80"/>
  <c r="G4009" i="80"/>
  <c r="G4008" i="80"/>
  <c r="G4007" i="80"/>
  <c r="G4006" i="80"/>
  <c r="G4005" i="80"/>
  <c r="G4004" i="80"/>
  <c r="G4003" i="80"/>
  <c r="G4002" i="80"/>
  <c r="G4001" i="80"/>
  <c r="G4000" i="80"/>
  <c r="G3999" i="80"/>
  <c r="G3998" i="80"/>
  <c r="G3997" i="80"/>
  <c r="G3996" i="80"/>
  <c r="G3995" i="80"/>
  <c r="G3994" i="80"/>
  <c r="G3993" i="80"/>
  <c r="G3992" i="80"/>
  <c r="G3991" i="80"/>
  <c r="G3990" i="80"/>
  <c r="G3989" i="80"/>
  <c r="G3988" i="80"/>
  <c r="G3987" i="80"/>
  <c r="G3986" i="80"/>
  <c r="G3985" i="80"/>
  <c r="G3984" i="80"/>
  <c r="G3983" i="80"/>
  <c r="G3982" i="80"/>
  <c r="G3981" i="80"/>
  <c r="G3980" i="80"/>
  <c r="G3979" i="80"/>
  <c r="G3978" i="80"/>
  <c r="G3977" i="80"/>
  <c r="G3976" i="80"/>
  <c r="G3975" i="80"/>
  <c r="G3974" i="80"/>
  <c r="G3973" i="80"/>
  <c r="G3972" i="80"/>
  <c r="G3971" i="80"/>
  <c r="G3970" i="80"/>
  <c r="G3969" i="80"/>
  <c r="G3968" i="80"/>
  <c r="G3967" i="80"/>
  <c r="G3966" i="80"/>
  <c r="G3965" i="80"/>
  <c r="G3964" i="80"/>
  <c r="G3963" i="80"/>
  <c r="G3962" i="80"/>
  <c r="G3961" i="80"/>
  <c r="G3960" i="80"/>
  <c r="G3959" i="80"/>
  <c r="G3958" i="80"/>
  <c r="G3957" i="80"/>
  <c r="G3956" i="80"/>
  <c r="G3955" i="80"/>
  <c r="G3954" i="80"/>
  <c r="G3953" i="80"/>
  <c r="G3952" i="80"/>
  <c r="G3951" i="80"/>
  <c r="G3950" i="80"/>
  <c r="G3949" i="80"/>
  <c r="G3948" i="80"/>
  <c r="G3947" i="80"/>
  <c r="G3946" i="80"/>
  <c r="G3945" i="80"/>
  <c r="G3944" i="80"/>
  <c r="G3943" i="80"/>
  <c r="G3942" i="80"/>
  <c r="G3941" i="80"/>
  <c r="G3940" i="80"/>
  <c r="G3939" i="80"/>
  <c r="G3938" i="80"/>
  <c r="G3937" i="80"/>
  <c r="G3936" i="80"/>
  <c r="G3935" i="80"/>
  <c r="G3934" i="80"/>
  <c r="G3933" i="80"/>
  <c r="G3932" i="80"/>
  <c r="G3931" i="80"/>
  <c r="G3930" i="80"/>
  <c r="G3929" i="80"/>
  <c r="G3928" i="80"/>
  <c r="G3927" i="80"/>
  <c r="G3926" i="80"/>
  <c r="G3925" i="80"/>
  <c r="G3924" i="80"/>
  <c r="G3923" i="80"/>
  <c r="G3922" i="80"/>
  <c r="G3921" i="80"/>
  <c r="G3920" i="80"/>
  <c r="G3919" i="80"/>
  <c r="G3918" i="80"/>
  <c r="G3917" i="80"/>
  <c r="G3916" i="80"/>
  <c r="G3915" i="80"/>
  <c r="G3914" i="80"/>
  <c r="G3913" i="80"/>
  <c r="G3912" i="80"/>
  <c r="G3911" i="80"/>
  <c r="G3910" i="80"/>
  <c r="G3909" i="80"/>
  <c r="G3908" i="80"/>
  <c r="G3907" i="80"/>
  <c r="G3906" i="80"/>
  <c r="G3905" i="80"/>
  <c r="G3904" i="80"/>
  <c r="G3903" i="80"/>
  <c r="G3902" i="80"/>
  <c r="G3901" i="80"/>
  <c r="G3900" i="80"/>
  <c r="G3899" i="80"/>
  <c r="G3898" i="80"/>
  <c r="G3897" i="80"/>
  <c r="G3896" i="80"/>
  <c r="G3895" i="80"/>
  <c r="G3894" i="80"/>
  <c r="G3893" i="80"/>
  <c r="G3892" i="80"/>
  <c r="G3891" i="80"/>
  <c r="G3890" i="80"/>
  <c r="G3889" i="80"/>
  <c r="G3888" i="80"/>
  <c r="G3887" i="80"/>
  <c r="G3886" i="80"/>
  <c r="G3885" i="80"/>
  <c r="G3884" i="80"/>
  <c r="G3883" i="80"/>
  <c r="G3882" i="80"/>
  <c r="G3881" i="80"/>
  <c r="G3880" i="80"/>
  <c r="G3879" i="80"/>
  <c r="G3878" i="80"/>
  <c r="G3877" i="80"/>
  <c r="G3876" i="80"/>
  <c r="G3875" i="80"/>
  <c r="G3874" i="80"/>
  <c r="G3873" i="80"/>
  <c r="G3872" i="80"/>
  <c r="G3871" i="80"/>
  <c r="G3870" i="80"/>
  <c r="G3869" i="80"/>
  <c r="G3868" i="80"/>
  <c r="G3867" i="80"/>
  <c r="G3866" i="80"/>
  <c r="G3865" i="80"/>
  <c r="G3864" i="80"/>
  <c r="G3863" i="80"/>
  <c r="G3862" i="80"/>
  <c r="G3861" i="80"/>
  <c r="G3860" i="80"/>
  <c r="G3859" i="80"/>
  <c r="G3858" i="80"/>
  <c r="G3857" i="80"/>
  <c r="G3856" i="80"/>
  <c r="G3855" i="80"/>
  <c r="G3854" i="80"/>
  <c r="G3853" i="80"/>
  <c r="G3852" i="80"/>
  <c r="G3851" i="80"/>
  <c r="G3850" i="80"/>
  <c r="G3849" i="80"/>
  <c r="G3848" i="80"/>
  <c r="G3847" i="80"/>
  <c r="G3846" i="80"/>
  <c r="G3845" i="80"/>
  <c r="G3844" i="80"/>
  <c r="G3843" i="80"/>
  <c r="G3842" i="80"/>
  <c r="G3841" i="80"/>
  <c r="G3840" i="80"/>
  <c r="G3839" i="80"/>
  <c r="G3838" i="80"/>
  <c r="G3837" i="80"/>
  <c r="G3836" i="80"/>
  <c r="G3835" i="80"/>
  <c r="G3834" i="80"/>
  <c r="G3833" i="80"/>
  <c r="G3832" i="80"/>
  <c r="G3831" i="80"/>
  <c r="G3830" i="80"/>
  <c r="G3829" i="80"/>
  <c r="G3828" i="80"/>
  <c r="G3827" i="80"/>
  <c r="G3826" i="80"/>
  <c r="G3825" i="80"/>
  <c r="G3824" i="80"/>
  <c r="G3823" i="80"/>
  <c r="G3822" i="80"/>
  <c r="G3821" i="80"/>
  <c r="G3820" i="80"/>
  <c r="G3819" i="80"/>
  <c r="G3818" i="80"/>
  <c r="G3817" i="80"/>
  <c r="G3816" i="80"/>
  <c r="G3815" i="80"/>
  <c r="G3814" i="80"/>
  <c r="G3813" i="80"/>
  <c r="G3812" i="80"/>
  <c r="G3811" i="80"/>
  <c r="G3810" i="80"/>
  <c r="G3809" i="80"/>
  <c r="G3808" i="80"/>
  <c r="G3807" i="80"/>
  <c r="G3806" i="80"/>
  <c r="G3805" i="80"/>
  <c r="G3804" i="80"/>
  <c r="G3803" i="80"/>
  <c r="G3802" i="80"/>
  <c r="G3801" i="80"/>
  <c r="G3800" i="80"/>
  <c r="G3799" i="80"/>
  <c r="G3798" i="80"/>
  <c r="G3797" i="80"/>
  <c r="G3796" i="80"/>
  <c r="G3795" i="80"/>
  <c r="G3794" i="80"/>
  <c r="G3793" i="80"/>
  <c r="G3792" i="80"/>
  <c r="G3791" i="80"/>
  <c r="G3790" i="80"/>
  <c r="G3789" i="80"/>
  <c r="G3788" i="80"/>
  <c r="G3787" i="80"/>
  <c r="G3786" i="80"/>
  <c r="G3785" i="80"/>
  <c r="G3784" i="80"/>
  <c r="G3783" i="80"/>
  <c r="G3782" i="80"/>
  <c r="G3781" i="80"/>
  <c r="G3780" i="80"/>
  <c r="G3779" i="80"/>
  <c r="G3778" i="80"/>
  <c r="G3777" i="80"/>
  <c r="G3776" i="80"/>
  <c r="G3775" i="80"/>
  <c r="G3774" i="80"/>
  <c r="G3773" i="80"/>
  <c r="G3772" i="80"/>
  <c r="G3771" i="80"/>
  <c r="G3770" i="80"/>
  <c r="G3769" i="80"/>
  <c r="G3768" i="80"/>
  <c r="G3767" i="80"/>
  <c r="G3766" i="80"/>
  <c r="G3765" i="80"/>
  <c r="G3764" i="80"/>
  <c r="G3763" i="80"/>
  <c r="G3762" i="80"/>
  <c r="G3761" i="80"/>
  <c r="G3760" i="80"/>
  <c r="G3759" i="80"/>
  <c r="G3758" i="80"/>
  <c r="G3757" i="80"/>
  <c r="G3756" i="80"/>
  <c r="G3755" i="80"/>
  <c r="G3754" i="80"/>
  <c r="G3753" i="80"/>
  <c r="G3752" i="80"/>
  <c r="G3751" i="80"/>
  <c r="G3750" i="80"/>
  <c r="G3749" i="80"/>
  <c r="G3748" i="80"/>
  <c r="G3747" i="80"/>
  <c r="G3746" i="80"/>
  <c r="G3745" i="80"/>
  <c r="G3744" i="80"/>
  <c r="G3743" i="80"/>
  <c r="G3742" i="80"/>
  <c r="G3741" i="80"/>
  <c r="G3740" i="80"/>
  <c r="G3739" i="80"/>
  <c r="G3738" i="80"/>
  <c r="G3737" i="80"/>
  <c r="G3736" i="80"/>
  <c r="G3735" i="80"/>
  <c r="G3734" i="80"/>
  <c r="G3733" i="80"/>
  <c r="G3732" i="80"/>
  <c r="G3731" i="80"/>
  <c r="G3730" i="80"/>
  <c r="G3729" i="80"/>
  <c r="G3728" i="80"/>
  <c r="G3727" i="80"/>
  <c r="G3726" i="80"/>
  <c r="G3725" i="80"/>
  <c r="G3724" i="80"/>
  <c r="G3723" i="80"/>
  <c r="G3722" i="80"/>
  <c r="G3721" i="80"/>
  <c r="G3720" i="80"/>
  <c r="G3719" i="80"/>
  <c r="G3718" i="80"/>
  <c r="G3717" i="80"/>
  <c r="G3716" i="80"/>
  <c r="G3715" i="80"/>
  <c r="G3714" i="80"/>
  <c r="G3713" i="80"/>
  <c r="G3712" i="80"/>
  <c r="G3711" i="80"/>
  <c r="G3710" i="80"/>
  <c r="G3709" i="80"/>
  <c r="G3708" i="80"/>
  <c r="G3707" i="80"/>
  <c r="G3706" i="80"/>
  <c r="G3705" i="80"/>
  <c r="G3704" i="80"/>
  <c r="G3703" i="80"/>
  <c r="G3702" i="80"/>
  <c r="G3701" i="80"/>
  <c r="G3700" i="80"/>
  <c r="G3699" i="80"/>
  <c r="G3698" i="80"/>
  <c r="G3697" i="80"/>
  <c r="G3696" i="80"/>
  <c r="G3695" i="80"/>
  <c r="G3694" i="80"/>
  <c r="G3693" i="80"/>
  <c r="G3692" i="80"/>
  <c r="G3691" i="80"/>
  <c r="G3690" i="80"/>
  <c r="G3689" i="80"/>
  <c r="G3688" i="80"/>
  <c r="G3687" i="80"/>
  <c r="G3686" i="80"/>
  <c r="G3685" i="80"/>
  <c r="G3684" i="80"/>
  <c r="G3683" i="80"/>
  <c r="G3682" i="80"/>
  <c r="G3681" i="80"/>
  <c r="G3680" i="80"/>
  <c r="G3679" i="80"/>
  <c r="G3678" i="80"/>
  <c r="G3677" i="80"/>
  <c r="G3676" i="80"/>
  <c r="G3675" i="80"/>
  <c r="G3674" i="80"/>
  <c r="G3673" i="80"/>
  <c r="G3672" i="80"/>
  <c r="G3671" i="80"/>
  <c r="G3670" i="80"/>
  <c r="G3669" i="80"/>
  <c r="G3668" i="80"/>
  <c r="G3667" i="80"/>
  <c r="G3666" i="80"/>
  <c r="G3665" i="80"/>
  <c r="G3664" i="80"/>
  <c r="G3663" i="80"/>
  <c r="G3662" i="80"/>
  <c r="G3661" i="80"/>
  <c r="G3660" i="80"/>
  <c r="G3659" i="80"/>
  <c r="G3658" i="80"/>
  <c r="G3657" i="80"/>
  <c r="G3656" i="80"/>
  <c r="G3655" i="80"/>
  <c r="G3654" i="80"/>
  <c r="G3653" i="80"/>
  <c r="G3652" i="80"/>
  <c r="G3651" i="80"/>
  <c r="G3650" i="80"/>
  <c r="G3649" i="80"/>
  <c r="G3648" i="80"/>
  <c r="G3647" i="80"/>
  <c r="G3646" i="80"/>
  <c r="G3645" i="80"/>
  <c r="G3644" i="80"/>
  <c r="G3643" i="80"/>
  <c r="G3642" i="80"/>
  <c r="G3641" i="80"/>
  <c r="G3640" i="80"/>
  <c r="G3639" i="80"/>
  <c r="G3638" i="80"/>
  <c r="G3637" i="80"/>
  <c r="G3636" i="80"/>
  <c r="G3635" i="80"/>
  <c r="G3634" i="80"/>
  <c r="G3633" i="80"/>
  <c r="G3632" i="80"/>
  <c r="G3631" i="80"/>
  <c r="G3630" i="80"/>
  <c r="G3629" i="80"/>
  <c r="G3628" i="80"/>
  <c r="G3627" i="80"/>
  <c r="G3626" i="80"/>
  <c r="G3625" i="80"/>
  <c r="G3624" i="80"/>
  <c r="G3623" i="80"/>
  <c r="G3622" i="80"/>
  <c r="G3621" i="80"/>
  <c r="G3620" i="80"/>
  <c r="G3619" i="80"/>
  <c r="G3618" i="80"/>
  <c r="G3617" i="80"/>
  <c r="G3616" i="80"/>
  <c r="G3615" i="80"/>
  <c r="G3614" i="80"/>
  <c r="G3613" i="80"/>
  <c r="G3612" i="80"/>
  <c r="G3611" i="80"/>
  <c r="G3610" i="80"/>
  <c r="G3609" i="80"/>
  <c r="G3608" i="80"/>
  <c r="G3607" i="80"/>
  <c r="G3606" i="80"/>
  <c r="G3605" i="80"/>
  <c r="G3604" i="80"/>
  <c r="G3603" i="80"/>
  <c r="G3602" i="80"/>
  <c r="G3601" i="80"/>
  <c r="G3600" i="80"/>
  <c r="G3599" i="80"/>
  <c r="G3598" i="80"/>
  <c r="G3597" i="80"/>
  <c r="G3596" i="80"/>
  <c r="G3595" i="80"/>
  <c r="G3594" i="80"/>
  <c r="G3593" i="80"/>
  <c r="G3592" i="80"/>
  <c r="G3591" i="80"/>
  <c r="G3590" i="80"/>
  <c r="G3589" i="80"/>
  <c r="G3588" i="80"/>
  <c r="G3587" i="80"/>
  <c r="G3586" i="80"/>
  <c r="G3585" i="80"/>
  <c r="G3584" i="80"/>
  <c r="G3583" i="80"/>
  <c r="G3582" i="80"/>
  <c r="G3581" i="80"/>
  <c r="G3580" i="80"/>
  <c r="G3579" i="80"/>
  <c r="G3578" i="80"/>
  <c r="G3577" i="80"/>
  <c r="G3576" i="80"/>
  <c r="G3575" i="80"/>
  <c r="G3574" i="80"/>
  <c r="G3573" i="80"/>
  <c r="G3572" i="80"/>
  <c r="G3571" i="80"/>
  <c r="G3570" i="80"/>
  <c r="G3569" i="80"/>
  <c r="G3568" i="80"/>
  <c r="G3567" i="80"/>
  <c r="G3566" i="80"/>
  <c r="G3565" i="80"/>
  <c r="G3564" i="80"/>
  <c r="G3563" i="80"/>
  <c r="G3562" i="80"/>
  <c r="G3561" i="80"/>
  <c r="G3560" i="80"/>
  <c r="G3559" i="80"/>
  <c r="G3558" i="80"/>
  <c r="G3557" i="80"/>
  <c r="G3556" i="80"/>
  <c r="G3555" i="80"/>
  <c r="G3554" i="80"/>
  <c r="G3553" i="80"/>
  <c r="G3552" i="80"/>
  <c r="G3551" i="80"/>
  <c r="G3550" i="80"/>
  <c r="G3549" i="80"/>
  <c r="G3548" i="80"/>
  <c r="G3547" i="80"/>
  <c r="G3546" i="80"/>
  <c r="G3545" i="80"/>
  <c r="G3544" i="80"/>
  <c r="G3543" i="80"/>
  <c r="G3542" i="80"/>
  <c r="G3541" i="80"/>
  <c r="G3540" i="80"/>
  <c r="G3539" i="80"/>
  <c r="G3538" i="80"/>
  <c r="G3537" i="80"/>
  <c r="G3536" i="80"/>
  <c r="G3535" i="80"/>
  <c r="G3534" i="80"/>
  <c r="G3533" i="80"/>
  <c r="G3532" i="80"/>
  <c r="G3531" i="80"/>
  <c r="G3530" i="80"/>
  <c r="G3529" i="80"/>
  <c r="G3528" i="80"/>
  <c r="G3527" i="80"/>
  <c r="G3526" i="80"/>
  <c r="G3525" i="80"/>
  <c r="G3524" i="80"/>
  <c r="G3523" i="80"/>
  <c r="G3522" i="80"/>
  <c r="G3521" i="80"/>
  <c r="G3520" i="80"/>
  <c r="G3519" i="80"/>
  <c r="G3518" i="80"/>
  <c r="G3517" i="80"/>
  <c r="G3516" i="80"/>
  <c r="G3515" i="80"/>
  <c r="G3514" i="80"/>
  <c r="G3513" i="80"/>
  <c r="G3512" i="80"/>
  <c r="G3511" i="80"/>
  <c r="G3510" i="80"/>
  <c r="G3509" i="80"/>
  <c r="G3508" i="80"/>
  <c r="G3507" i="80"/>
  <c r="G3506" i="80"/>
  <c r="G3505" i="80"/>
  <c r="G3504" i="80"/>
  <c r="G3503" i="80"/>
  <c r="G3502" i="80"/>
  <c r="G3501" i="80"/>
  <c r="G3500" i="80"/>
  <c r="G3499" i="80"/>
  <c r="G3498" i="80"/>
  <c r="G3497" i="80"/>
  <c r="G3496" i="80"/>
  <c r="G3495" i="80"/>
  <c r="G3494" i="80"/>
  <c r="G3493" i="80"/>
  <c r="G3492" i="80"/>
  <c r="G3491" i="80"/>
  <c r="G3490" i="80"/>
  <c r="G3489" i="80"/>
  <c r="G3488" i="80"/>
  <c r="G3487" i="80"/>
  <c r="G3486" i="80"/>
  <c r="G3485" i="80"/>
  <c r="G3484" i="80"/>
  <c r="G3483" i="80"/>
  <c r="G3482" i="80"/>
  <c r="G3481" i="80"/>
  <c r="G3480" i="80"/>
  <c r="G3479" i="80"/>
  <c r="G3478" i="80"/>
  <c r="G3477" i="80"/>
  <c r="G3476" i="80"/>
  <c r="G3475" i="80"/>
  <c r="G3474" i="80"/>
  <c r="G3473" i="80"/>
  <c r="G3472" i="80"/>
  <c r="G3471" i="80"/>
  <c r="G3470" i="80"/>
  <c r="G3469" i="80"/>
  <c r="G3468" i="80"/>
  <c r="G3467" i="80"/>
  <c r="G3466" i="80"/>
  <c r="G3465" i="80"/>
  <c r="G3464" i="80"/>
  <c r="G3463" i="80"/>
  <c r="G3462" i="80"/>
  <c r="G3461" i="80"/>
  <c r="G3460" i="80"/>
  <c r="G3459" i="80"/>
  <c r="G3458" i="80"/>
  <c r="G3457" i="80"/>
  <c r="G3456" i="80"/>
  <c r="G3455" i="80"/>
  <c r="G3454" i="80"/>
  <c r="G3453" i="80"/>
  <c r="G3452" i="80"/>
  <c r="G3451" i="80"/>
  <c r="G3450" i="80"/>
  <c r="G3449" i="80"/>
  <c r="G3448" i="80"/>
  <c r="G3447" i="80"/>
  <c r="G3446" i="80"/>
  <c r="G3445" i="80"/>
  <c r="G3444" i="80"/>
  <c r="G3443" i="80"/>
  <c r="G3442" i="80"/>
  <c r="G3441" i="80"/>
  <c r="G3440" i="80"/>
  <c r="G3439" i="80"/>
  <c r="G3438" i="80"/>
  <c r="G3437" i="80"/>
  <c r="G3436" i="80"/>
  <c r="G3435" i="80"/>
  <c r="G3434" i="80"/>
  <c r="G3433" i="80"/>
  <c r="G3432" i="80"/>
  <c r="G3431" i="80"/>
  <c r="G3430" i="80"/>
  <c r="G3429" i="80"/>
  <c r="G3428" i="80"/>
  <c r="G3427" i="80"/>
  <c r="G3426" i="80"/>
  <c r="G3425" i="80"/>
  <c r="G3424" i="80"/>
  <c r="G3423" i="80"/>
  <c r="G3422" i="80"/>
  <c r="G3421" i="80"/>
  <c r="G3420" i="80"/>
  <c r="G3419" i="80"/>
  <c r="G3418" i="80"/>
  <c r="G3417" i="80"/>
  <c r="G3416" i="80"/>
  <c r="G3415" i="80"/>
  <c r="G3414" i="80"/>
  <c r="G3413" i="80"/>
  <c r="G3412" i="80"/>
  <c r="G3411" i="80"/>
  <c r="G3410" i="80"/>
  <c r="G3409" i="80"/>
  <c r="G3408" i="80"/>
  <c r="G3407" i="80"/>
  <c r="G3406" i="80"/>
  <c r="G3405" i="80"/>
  <c r="G3404" i="80"/>
  <c r="G3403" i="80"/>
  <c r="G3402" i="80"/>
  <c r="G3401" i="80"/>
  <c r="G3400" i="80"/>
  <c r="G3399" i="80"/>
  <c r="G3398" i="80"/>
  <c r="G3397" i="80"/>
  <c r="G3396" i="80"/>
  <c r="G3395" i="80"/>
  <c r="G3394" i="80"/>
  <c r="G3393" i="80"/>
  <c r="G3392" i="80"/>
  <c r="G3391" i="80"/>
  <c r="G3390" i="80"/>
  <c r="G3389" i="80"/>
  <c r="G3388" i="80"/>
  <c r="G3387" i="80"/>
  <c r="G3386" i="80"/>
  <c r="G3385" i="80"/>
  <c r="G3384" i="80"/>
  <c r="G3383" i="80"/>
  <c r="G3382" i="80"/>
  <c r="G3381" i="80"/>
  <c r="G3380" i="80"/>
  <c r="G3379" i="80"/>
  <c r="G3378" i="80"/>
  <c r="G3377" i="80"/>
  <c r="G3376" i="80"/>
  <c r="G3375" i="80"/>
  <c r="G3374" i="80"/>
  <c r="G3373" i="80"/>
  <c r="G3372" i="80"/>
  <c r="G3371" i="80"/>
  <c r="G3370" i="80"/>
  <c r="G3369" i="80"/>
  <c r="G3368" i="80"/>
  <c r="G3367" i="80"/>
  <c r="G3366" i="80"/>
  <c r="G3365" i="80"/>
  <c r="G3364" i="80"/>
  <c r="G3363" i="80"/>
  <c r="G3362" i="80"/>
  <c r="G3361" i="80"/>
  <c r="G3360" i="80"/>
  <c r="G3359" i="80"/>
  <c r="G3358" i="80"/>
  <c r="G3357" i="80"/>
  <c r="G3356" i="80"/>
  <c r="G3355" i="80"/>
  <c r="G3354" i="80"/>
  <c r="G3353" i="80"/>
  <c r="G3352" i="80"/>
  <c r="G3351" i="80"/>
  <c r="G3350" i="80"/>
  <c r="G3349" i="80"/>
  <c r="G3348" i="80"/>
  <c r="G3347" i="80"/>
  <c r="G3346" i="80"/>
  <c r="G3345" i="80"/>
  <c r="G3344" i="80"/>
  <c r="G3343" i="80"/>
  <c r="G3342" i="80"/>
  <c r="G3341" i="80"/>
  <c r="G3340" i="80"/>
  <c r="G3339" i="80"/>
  <c r="G3338" i="80"/>
  <c r="G3337" i="80"/>
  <c r="G3336" i="80"/>
  <c r="G3335" i="80"/>
  <c r="G3334" i="80"/>
  <c r="G3333" i="80"/>
  <c r="G3332" i="80"/>
  <c r="G3331" i="80"/>
  <c r="G3330" i="80"/>
  <c r="G3329" i="80"/>
  <c r="G3328" i="80"/>
  <c r="G3327" i="80"/>
  <c r="G3326" i="80"/>
  <c r="G3325" i="80"/>
  <c r="G3324" i="80"/>
  <c r="G3323" i="80"/>
  <c r="G3322" i="80"/>
  <c r="G3321" i="80"/>
  <c r="G3320" i="80"/>
  <c r="G3319" i="80"/>
  <c r="G3318" i="80"/>
  <c r="G3317" i="80"/>
  <c r="G3316" i="80"/>
  <c r="G3315" i="80"/>
  <c r="G3314" i="80"/>
  <c r="G3313" i="80"/>
  <c r="G3312" i="80"/>
  <c r="G3311" i="80"/>
  <c r="G3310" i="80"/>
  <c r="G3309" i="80"/>
  <c r="G3308" i="80"/>
  <c r="G3307" i="80"/>
  <c r="G3306" i="80"/>
  <c r="G3305" i="80"/>
  <c r="G3304" i="80"/>
  <c r="G3303" i="80"/>
  <c r="G3302" i="80"/>
  <c r="G3301" i="80"/>
  <c r="G3300" i="80"/>
  <c r="G3299" i="80"/>
  <c r="G3298" i="80"/>
  <c r="G3297" i="80"/>
  <c r="G3296" i="80"/>
  <c r="G3295" i="80"/>
  <c r="G3294" i="80"/>
  <c r="G3293" i="80"/>
  <c r="G3292" i="80"/>
  <c r="G3291" i="80"/>
  <c r="G3290" i="80"/>
  <c r="G3289" i="80"/>
  <c r="G3288" i="80"/>
  <c r="G3287" i="80"/>
  <c r="G3286" i="80"/>
  <c r="G3285" i="80"/>
  <c r="G3284" i="80"/>
  <c r="G3283" i="80"/>
  <c r="G3282" i="80"/>
  <c r="G3281" i="80"/>
  <c r="G3280" i="80"/>
  <c r="G3279" i="80"/>
  <c r="G3278" i="80"/>
  <c r="G3277" i="80"/>
  <c r="G3276" i="80"/>
  <c r="G3275" i="80"/>
  <c r="G3274" i="80"/>
  <c r="G3273" i="80"/>
  <c r="G3272" i="80"/>
  <c r="G3271" i="80"/>
  <c r="G3270" i="80"/>
  <c r="G3269" i="80"/>
  <c r="G3268" i="80"/>
  <c r="G3267" i="80"/>
  <c r="G3266" i="80"/>
  <c r="G3265" i="80"/>
  <c r="G3264" i="80"/>
  <c r="G3263" i="80"/>
  <c r="G3262" i="80"/>
  <c r="G3261" i="80"/>
  <c r="G3260" i="80"/>
  <c r="G3259" i="80"/>
  <c r="G3258" i="80"/>
  <c r="G3257" i="80"/>
  <c r="G3256" i="80"/>
  <c r="G3255" i="80"/>
  <c r="G3254" i="80"/>
  <c r="G3253" i="80"/>
  <c r="G3252" i="80"/>
  <c r="G3251" i="80"/>
  <c r="G3250" i="80"/>
  <c r="G3249" i="80"/>
  <c r="G3248" i="80"/>
  <c r="G3247" i="80"/>
  <c r="G3246" i="80"/>
  <c r="G3245" i="80"/>
  <c r="G3244" i="80"/>
  <c r="G3243" i="80"/>
  <c r="G3242" i="80"/>
  <c r="G3241" i="80"/>
  <c r="G3240" i="80"/>
  <c r="G3239" i="80"/>
  <c r="G3238" i="80"/>
  <c r="G3237" i="80"/>
  <c r="G3236" i="80"/>
  <c r="G3235" i="80"/>
  <c r="G3234" i="80"/>
  <c r="G3233" i="80"/>
  <c r="G3232" i="80"/>
  <c r="G3231" i="80"/>
  <c r="G3230" i="80"/>
  <c r="G3229" i="80"/>
  <c r="G3228" i="80"/>
  <c r="G3227" i="80"/>
  <c r="G3226" i="80"/>
  <c r="G3225" i="80"/>
  <c r="G3224" i="80"/>
  <c r="G3223" i="80"/>
  <c r="G3222" i="80"/>
  <c r="G3221" i="80"/>
  <c r="G3220" i="80"/>
  <c r="G3219" i="80"/>
  <c r="G3218" i="80"/>
  <c r="G3217" i="80"/>
  <c r="G3216" i="80"/>
  <c r="G3215" i="80"/>
  <c r="G3214" i="80"/>
  <c r="G3213" i="80"/>
  <c r="G3212" i="80"/>
  <c r="G3211" i="80"/>
  <c r="G3210" i="80"/>
  <c r="G3209" i="80"/>
  <c r="G3208" i="80"/>
  <c r="G3207" i="80"/>
  <c r="G3206" i="80"/>
  <c r="G3205" i="80"/>
  <c r="G3204" i="80"/>
  <c r="G3203" i="80"/>
  <c r="G3202" i="80"/>
  <c r="G3201" i="80"/>
  <c r="G3200" i="80"/>
  <c r="G3199" i="80"/>
  <c r="G3198" i="80"/>
  <c r="G3197" i="80"/>
  <c r="G3196" i="80"/>
  <c r="G3195" i="80"/>
  <c r="G3194" i="80"/>
  <c r="G3193" i="80"/>
  <c r="G3192" i="80"/>
  <c r="G3191" i="80"/>
  <c r="G3190" i="80"/>
  <c r="G3189" i="80"/>
  <c r="G3188" i="80"/>
  <c r="G3187" i="80"/>
  <c r="G3186" i="80"/>
  <c r="G3185" i="80"/>
  <c r="G3184" i="80"/>
  <c r="G3183" i="80"/>
  <c r="G3182" i="80"/>
  <c r="G3181" i="80"/>
  <c r="G3180" i="80"/>
  <c r="G3179" i="80"/>
  <c r="G3178" i="80"/>
  <c r="G3177" i="80"/>
  <c r="G3176" i="80"/>
  <c r="G3175" i="80"/>
  <c r="G3174" i="80"/>
  <c r="G3173" i="80"/>
  <c r="G3172" i="80"/>
  <c r="G3171" i="80"/>
  <c r="G3170" i="80"/>
  <c r="G3169" i="80"/>
  <c r="G3168" i="80"/>
  <c r="G3167" i="80"/>
  <c r="G3166" i="80"/>
  <c r="G3165" i="80"/>
  <c r="G3164" i="80"/>
  <c r="G3163" i="80"/>
  <c r="G3162" i="80"/>
  <c r="G3161" i="80"/>
  <c r="G3160" i="80"/>
  <c r="G3159" i="80"/>
  <c r="G3158" i="80"/>
  <c r="G3157" i="80"/>
  <c r="G3156" i="80"/>
  <c r="G3155" i="80"/>
  <c r="G3154" i="80"/>
  <c r="G3153" i="80"/>
  <c r="G3152" i="80"/>
  <c r="G3151" i="80"/>
  <c r="G3150" i="80"/>
  <c r="G3149" i="80"/>
  <c r="G3148" i="80"/>
  <c r="G3147" i="80"/>
  <c r="G3146" i="80"/>
  <c r="G3145" i="80"/>
  <c r="G3144" i="80"/>
  <c r="G3143" i="80"/>
  <c r="G3142" i="80"/>
  <c r="G3141" i="80"/>
  <c r="G3140" i="80"/>
  <c r="G3139" i="80"/>
  <c r="G3138" i="80"/>
  <c r="G3137" i="80"/>
  <c r="G3136" i="80"/>
  <c r="G3135" i="80"/>
  <c r="G3134" i="80"/>
  <c r="G3133" i="80"/>
  <c r="G3132" i="80"/>
  <c r="G3131" i="80"/>
  <c r="G3130" i="80"/>
  <c r="G3129" i="80"/>
  <c r="G3128" i="80"/>
  <c r="G3127" i="80"/>
  <c r="G3126" i="80"/>
  <c r="G3125" i="80"/>
  <c r="G3124" i="80"/>
  <c r="G3123" i="80"/>
  <c r="G3122" i="80"/>
  <c r="G3121" i="80"/>
  <c r="G3120" i="80"/>
  <c r="G3119" i="80"/>
  <c r="G3118" i="80"/>
  <c r="G3117" i="80"/>
  <c r="G3116" i="80"/>
  <c r="G3115" i="80"/>
  <c r="G3114" i="80"/>
  <c r="G3113" i="80"/>
  <c r="G3112" i="80"/>
  <c r="G3111" i="80"/>
  <c r="G3110" i="80"/>
  <c r="G3109" i="80"/>
  <c r="G3108" i="80"/>
  <c r="G3107" i="80"/>
  <c r="G3106" i="80"/>
  <c r="G3105" i="80"/>
  <c r="G3104" i="80"/>
  <c r="G3103" i="80"/>
  <c r="G3102" i="80"/>
  <c r="G3101" i="80"/>
  <c r="G3100" i="80"/>
  <c r="G3099" i="80"/>
  <c r="G3098" i="80"/>
  <c r="G3097" i="80"/>
  <c r="G3096" i="80"/>
  <c r="G3095" i="80"/>
  <c r="G3094" i="80"/>
  <c r="G3093" i="80"/>
  <c r="G3092" i="80"/>
  <c r="G3091" i="80"/>
  <c r="G3090" i="80"/>
  <c r="G3089" i="80"/>
  <c r="G3088" i="80"/>
  <c r="G3087" i="80"/>
  <c r="G3086" i="80"/>
  <c r="G3085" i="80"/>
  <c r="G3084" i="80"/>
  <c r="G3083" i="80"/>
  <c r="G3082" i="80"/>
  <c r="G3081" i="80"/>
  <c r="G3080" i="80"/>
  <c r="G3079" i="80"/>
  <c r="G3078" i="80"/>
  <c r="G3077" i="80"/>
  <c r="G3076" i="80"/>
  <c r="G3075" i="80"/>
  <c r="G3074" i="80"/>
  <c r="G3073" i="80"/>
  <c r="G3072" i="80"/>
  <c r="G3071" i="80"/>
  <c r="G3070" i="80"/>
  <c r="G3069" i="80"/>
  <c r="G3068" i="80"/>
  <c r="G3067" i="80"/>
  <c r="G3066" i="80"/>
  <c r="G3065" i="80"/>
  <c r="G3064" i="80"/>
  <c r="G3063" i="80"/>
  <c r="G3062" i="80"/>
  <c r="G3061" i="80"/>
  <c r="G3060" i="80"/>
  <c r="G3059" i="80"/>
  <c r="G3058" i="80"/>
  <c r="G3057" i="80"/>
  <c r="G3056" i="80"/>
  <c r="G3055" i="80"/>
  <c r="G3054" i="80"/>
  <c r="G3053" i="80"/>
  <c r="G3052" i="80"/>
  <c r="G3051" i="80"/>
  <c r="G3050" i="80"/>
  <c r="G3049" i="80"/>
  <c r="G3048" i="80"/>
  <c r="G3047" i="80"/>
  <c r="G3046" i="80"/>
  <c r="G3045" i="80"/>
  <c r="G3044" i="80"/>
  <c r="G3043" i="80"/>
  <c r="G3042" i="80"/>
  <c r="G3041" i="80"/>
  <c r="G3040" i="80"/>
  <c r="G3039" i="80"/>
  <c r="G3038" i="80"/>
  <c r="G3037" i="80"/>
  <c r="G3036" i="80"/>
  <c r="G3035" i="80"/>
  <c r="G3034" i="80"/>
  <c r="G3033" i="80"/>
  <c r="G3032" i="80"/>
  <c r="G3031" i="80"/>
  <c r="G3030" i="80"/>
  <c r="G3029" i="80"/>
  <c r="G3028" i="80"/>
  <c r="G3027" i="80"/>
  <c r="G3026" i="80"/>
  <c r="G3025" i="80"/>
  <c r="G3024" i="80"/>
  <c r="G3023" i="80"/>
  <c r="G3022" i="80"/>
  <c r="G3021" i="80"/>
  <c r="G3020" i="80"/>
  <c r="G3019" i="80"/>
  <c r="G3018" i="80"/>
  <c r="G3017" i="80"/>
  <c r="G3016" i="80"/>
  <c r="G3015" i="80"/>
  <c r="G3014" i="80"/>
  <c r="G3013" i="80"/>
  <c r="G3012" i="80"/>
  <c r="G3011" i="80"/>
  <c r="G3010" i="80"/>
  <c r="G3009" i="80"/>
  <c r="G3008" i="80"/>
  <c r="G3007" i="80"/>
  <c r="G3006" i="80"/>
  <c r="G3005" i="80"/>
  <c r="G3004" i="80"/>
  <c r="G3003" i="80"/>
  <c r="G3002" i="80"/>
  <c r="G3001" i="80"/>
  <c r="G3000" i="80"/>
  <c r="G2999" i="80"/>
  <c r="G2998" i="80"/>
  <c r="G2997" i="80"/>
  <c r="G2996" i="80"/>
  <c r="G2995" i="80"/>
  <c r="G2994" i="80"/>
  <c r="G2993" i="80"/>
  <c r="G2992" i="80"/>
  <c r="G2991" i="80"/>
  <c r="G2990" i="80"/>
  <c r="G2989" i="80"/>
  <c r="G2988" i="80"/>
  <c r="G2987" i="80"/>
  <c r="G2986" i="80"/>
  <c r="G2985" i="80"/>
  <c r="G2984" i="80"/>
  <c r="G2983" i="80"/>
  <c r="G2982" i="80"/>
  <c r="G2981" i="80"/>
  <c r="G2980" i="80"/>
  <c r="G2979" i="80"/>
  <c r="G2978" i="80"/>
  <c r="G2977" i="80"/>
  <c r="G2976" i="80"/>
  <c r="G2975" i="80"/>
  <c r="G2974" i="80"/>
  <c r="G2973" i="80"/>
  <c r="G2972" i="80"/>
  <c r="G2971" i="80"/>
  <c r="G2970" i="80"/>
  <c r="G2969" i="80"/>
  <c r="G2968" i="80"/>
  <c r="G2967" i="80"/>
  <c r="G2966" i="80"/>
  <c r="G2965" i="80"/>
  <c r="G2964" i="80"/>
  <c r="G2963" i="80"/>
  <c r="G2962" i="80"/>
  <c r="G2961" i="80"/>
  <c r="G2960" i="80"/>
  <c r="G2959" i="80"/>
  <c r="G2958" i="80"/>
  <c r="G2957" i="80"/>
  <c r="G2956" i="80"/>
  <c r="G2955" i="80"/>
  <c r="G2954" i="80"/>
  <c r="G2953" i="80"/>
  <c r="G2952" i="80"/>
  <c r="G2951" i="80"/>
  <c r="G2950" i="80"/>
  <c r="G2949" i="80"/>
  <c r="G2948" i="80"/>
  <c r="G2947" i="80"/>
  <c r="G2946" i="80"/>
  <c r="G2945" i="80"/>
  <c r="G2944" i="80"/>
  <c r="G2943" i="80"/>
  <c r="G2942" i="80"/>
  <c r="G2941" i="80"/>
  <c r="G2940" i="80"/>
  <c r="G2939" i="80"/>
  <c r="G2938" i="80"/>
  <c r="G2937" i="80"/>
  <c r="G2936" i="80"/>
  <c r="G2935" i="80"/>
  <c r="G2934" i="80"/>
  <c r="G2933" i="80"/>
  <c r="G2932" i="80"/>
  <c r="G2931" i="80"/>
  <c r="G2930" i="80"/>
  <c r="G2929" i="80"/>
  <c r="G2928" i="80"/>
  <c r="G2927" i="80"/>
  <c r="G2926" i="80"/>
  <c r="G2925" i="80"/>
  <c r="G2924" i="80"/>
  <c r="G2923" i="80"/>
  <c r="G2922" i="80"/>
  <c r="G2921" i="80"/>
  <c r="G2920" i="80"/>
  <c r="G2919" i="80"/>
  <c r="G2918" i="80"/>
  <c r="G2917" i="80"/>
  <c r="G2916" i="80"/>
  <c r="G2915" i="80"/>
  <c r="G2914" i="80"/>
  <c r="G2913" i="80"/>
  <c r="G2912" i="80"/>
  <c r="G2911" i="80"/>
  <c r="G2910" i="80"/>
  <c r="G2909" i="80"/>
  <c r="G2908" i="80"/>
  <c r="G2907" i="80"/>
  <c r="G2906" i="80"/>
  <c r="G2905" i="80"/>
  <c r="G2904" i="80"/>
  <c r="G2903" i="80"/>
  <c r="G2902" i="80"/>
  <c r="G2901" i="80"/>
  <c r="G2900" i="80"/>
  <c r="G2899" i="80"/>
  <c r="G2898" i="80"/>
  <c r="G2897" i="80"/>
  <c r="G2896" i="80"/>
  <c r="G2895" i="80"/>
  <c r="G2894" i="80"/>
  <c r="G2893" i="80"/>
  <c r="G2892" i="80"/>
  <c r="G2891" i="80"/>
  <c r="G2890" i="80"/>
  <c r="G2889" i="80"/>
  <c r="G2888" i="80"/>
  <c r="G2887" i="80"/>
  <c r="G2886" i="80"/>
  <c r="G2885" i="80"/>
  <c r="G2884" i="80"/>
  <c r="G2883" i="80"/>
  <c r="G2882" i="80"/>
  <c r="G2881" i="80"/>
  <c r="G2880" i="80"/>
  <c r="G2879" i="80"/>
  <c r="G2878" i="80"/>
  <c r="G2877" i="80"/>
  <c r="G2876" i="80"/>
  <c r="G2875" i="80"/>
  <c r="G2874" i="80"/>
  <c r="G2873" i="80"/>
  <c r="G2872" i="80"/>
  <c r="G2871" i="80"/>
  <c r="G2870" i="80"/>
  <c r="G2869" i="80"/>
  <c r="G2868" i="80"/>
  <c r="G2867" i="80"/>
  <c r="G2866" i="80"/>
  <c r="G2865" i="80"/>
  <c r="G2864" i="80"/>
  <c r="G2863" i="80"/>
  <c r="G2862" i="80"/>
  <c r="G2861" i="80"/>
  <c r="G2860" i="80"/>
  <c r="G2859" i="80"/>
  <c r="G2858" i="80"/>
  <c r="G2857" i="80"/>
  <c r="G2856" i="80"/>
  <c r="G2855" i="80"/>
  <c r="G2854" i="80"/>
  <c r="G2853" i="80"/>
  <c r="G2852" i="80"/>
  <c r="G2851" i="80"/>
  <c r="G2850" i="80"/>
  <c r="G2849" i="80"/>
  <c r="G2848" i="80"/>
  <c r="G2847" i="80"/>
  <c r="G2846" i="80"/>
  <c r="G2845" i="80"/>
  <c r="G2844" i="80"/>
  <c r="G2843" i="80"/>
  <c r="G2842" i="80"/>
  <c r="G2841" i="80"/>
  <c r="G2840" i="80"/>
  <c r="G2839" i="80"/>
  <c r="G2838" i="80"/>
  <c r="G2837" i="80"/>
  <c r="G2836" i="80"/>
  <c r="G2835" i="80"/>
  <c r="G2834" i="80"/>
  <c r="G2833" i="80"/>
  <c r="G2832" i="80"/>
  <c r="G2831" i="80"/>
  <c r="G2830" i="80"/>
  <c r="G2829" i="80"/>
  <c r="G2828" i="80"/>
  <c r="G2827" i="80"/>
  <c r="G2826" i="80"/>
  <c r="G2825" i="80"/>
  <c r="G2824" i="80"/>
  <c r="G2823" i="80"/>
  <c r="G2822" i="80"/>
  <c r="G2821" i="80"/>
  <c r="G2820" i="80"/>
  <c r="G2819" i="80"/>
  <c r="G2818" i="80"/>
  <c r="G2817" i="80"/>
  <c r="G2816" i="80"/>
  <c r="G2815" i="80"/>
  <c r="G2814" i="80"/>
  <c r="G2813" i="80"/>
  <c r="G2812" i="80"/>
  <c r="G2811" i="80"/>
  <c r="G2810" i="80"/>
  <c r="G2809" i="80"/>
  <c r="G2808" i="80"/>
  <c r="G2807" i="80"/>
  <c r="G2806" i="80"/>
  <c r="G2805" i="80"/>
  <c r="G2804" i="80"/>
  <c r="G2803" i="80"/>
  <c r="G2802" i="80"/>
  <c r="G2801" i="80"/>
  <c r="G2800" i="80"/>
  <c r="G2799" i="80"/>
  <c r="G2798" i="80"/>
  <c r="G2797" i="80"/>
  <c r="G2796" i="80"/>
  <c r="G2795" i="80"/>
  <c r="G2794" i="80"/>
  <c r="G2793" i="80"/>
  <c r="G2792" i="80"/>
  <c r="G2791" i="80"/>
  <c r="G2790" i="80"/>
  <c r="G2789" i="80"/>
  <c r="G2788" i="80"/>
  <c r="G2787" i="80"/>
  <c r="G2786" i="80"/>
  <c r="G2785" i="80"/>
  <c r="G2784" i="80"/>
  <c r="G2783" i="80"/>
  <c r="G2782" i="80"/>
  <c r="G2781" i="80"/>
  <c r="G2780" i="80"/>
  <c r="G2779" i="80"/>
  <c r="G2778" i="80"/>
  <c r="G2777" i="80"/>
  <c r="G2776" i="80"/>
  <c r="G2775" i="80"/>
  <c r="G2774" i="80"/>
  <c r="G2773" i="80"/>
  <c r="G2772" i="80"/>
  <c r="G2771" i="80"/>
  <c r="G2770" i="80"/>
  <c r="G2769" i="80"/>
  <c r="G2768" i="80"/>
  <c r="G2767" i="80"/>
  <c r="G2766" i="80"/>
  <c r="G2765" i="80"/>
  <c r="G2764" i="80"/>
  <c r="G2763" i="80"/>
  <c r="G2762" i="80"/>
  <c r="G2761" i="80"/>
  <c r="G2760" i="80"/>
  <c r="G2759" i="80"/>
  <c r="G2758" i="80"/>
  <c r="G2757" i="80"/>
  <c r="G2756" i="80"/>
  <c r="G2755" i="80"/>
  <c r="G2754" i="80"/>
  <c r="G2753" i="80"/>
  <c r="G2752" i="80"/>
  <c r="G2751" i="80"/>
  <c r="G2750" i="80"/>
  <c r="G2749" i="80"/>
  <c r="G2748" i="80"/>
  <c r="G2747" i="80"/>
  <c r="G2746" i="80"/>
  <c r="G2745" i="80"/>
  <c r="G2744" i="80"/>
  <c r="G2743" i="80"/>
  <c r="G2742" i="80"/>
  <c r="G2741" i="80"/>
  <c r="G2740" i="80"/>
  <c r="G2739" i="80"/>
  <c r="G2738" i="80"/>
  <c r="G2737" i="80"/>
  <c r="G2736" i="80"/>
  <c r="G2735" i="80"/>
  <c r="G2734" i="80"/>
  <c r="G2733" i="80"/>
  <c r="G2732" i="80"/>
  <c r="G2731" i="80"/>
  <c r="G2730" i="80"/>
  <c r="G2729" i="80"/>
  <c r="G2728" i="80"/>
  <c r="G2727" i="80"/>
  <c r="G2726" i="80"/>
  <c r="G2725" i="80"/>
  <c r="G2724" i="80"/>
  <c r="G2723" i="80"/>
  <c r="G2722" i="80"/>
  <c r="G2721" i="80"/>
  <c r="G2720" i="80"/>
  <c r="G2719" i="80"/>
  <c r="G2718" i="80"/>
  <c r="G2717" i="80"/>
  <c r="G2716" i="80"/>
  <c r="G2715" i="80"/>
  <c r="G2714" i="80"/>
  <c r="G2713" i="80"/>
  <c r="G2712" i="80"/>
  <c r="G2711" i="80"/>
  <c r="G2710" i="80"/>
  <c r="G2709" i="80"/>
  <c r="G2708" i="80"/>
  <c r="G2707" i="80"/>
  <c r="G2706" i="80"/>
  <c r="G2705" i="80"/>
  <c r="G2704" i="80"/>
  <c r="G2703" i="80"/>
  <c r="G2702" i="80"/>
  <c r="G2701" i="80"/>
  <c r="G2700" i="80"/>
  <c r="G2699" i="80"/>
  <c r="G2698" i="80"/>
  <c r="G2697" i="80"/>
  <c r="G2696" i="80"/>
  <c r="G2695" i="80"/>
  <c r="G2694" i="80"/>
  <c r="G2693" i="80"/>
  <c r="G2692" i="80"/>
  <c r="G2691" i="80"/>
  <c r="G2690" i="80"/>
  <c r="G2689" i="80"/>
  <c r="G2688" i="80"/>
  <c r="G2687" i="80"/>
  <c r="G2686" i="80"/>
  <c r="G2685" i="80"/>
  <c r="G2684" i="80"/>
  <c r="G2683" i="80"/>
  <c r="G2682" i="80"/>
  <c r="G2681" i="80"/>
  <c r="G2680" i="80"/>
  <c r="G2679" i="80"/>
  <c r="G2678" i="80"/>
  <c r="G2677" i="80"/>
  <c r="G2676" i="80"/>
  <c r="G2675" i="80"/>
  <c r="G2674" i="80"/>
  <c r="G2673" i="80"/>
  <c r="G2672" i="80"/>
  <c r="G2671" i="80"/>
  <c r="G2670" i="80"/>
  <c r="G2669" i="80"/>
  <c r="G2668" i="80"/>
  <c r="G2667" i="80"/>
  <c r="G2666" i="80"/>
  <c r="G2665" i="80"/>
  <c r="G2664" i="80"/>
  <c r="G2663" i="80"/>
  <c r="G2662" i="80"/>
  <c r="G2661" i="80"/>
  <c r="G2660" i="80"/>
  <c r="G2659" i="80"/>
  <c r="G2658" i="80"/>
  <c r="G2657" i="80"/>
  <c r="G2656" i="80"/>
  <c r="G2655" i="80"/>
  <c r="G2654" i="80"/>
  <c r="G2653" i="80"/>
  <c r="G2652" i="80"/>
  <c r="G2651" i="80"/>
  <c r="G2650" i="80"/>
  <c r="G2649" i="80"/>
  <c r="G2648" i="80"/>
  <c r="G2647" i="80"/>
  <c r="G2646" i="80"/>
  <c r="G2645" i="80"/>
  <c r="G2644" i="80"/>
  <c r="G2643" i="80"/>
  <c r="G2642" i="80"/>
  <c r="G2641" i="80"/>
  <c r="G2640" i="80"/>
  <c r="G2639" i="80"/>
  <c r="G2638" i="80"/>
  <c r="G2637" i="80"/>
  <c r="G2636" i="80"/>
  <c r="G2635" i="80"/>
  <c r="G2634" i="80"/>
  <c r="G2633" i="80"/>
  <c r="G2632" i="80"/>
  <c r="G2631" i="80"/>
  <c r="G2630" i="80"/>
  <c r="G2629" i="80"/>
  <c r="G2628" i="80"/>
  <c r="G2627" i="80"/>
  <c r="G2626" i="80"/>
  <c r="G2625" i="80"/>
  <c r="G2624" i="80"/>
  <c r="G2623" i="80"/>
  <c r="G2622" i="80"/>
  <c r="G2621" i="80"/>
  <c r="G2620" i="80"/>
  <c r="G2619" i="80"/>
  <c r="G2618" i="80"/>
  <c r="G2617" i="80"/>
  <c r="G2616" i="80"/>
  <c r="G2615" i="80"/>
  <c r="G2614" i="80"/>
  <c r="G2613" i="80"/>
  <c r="G2612" i="80"/>
  <c r="G2611" i="80"/>
  <c r="G2610" i="80"/>
  <c r="G2609" i="80"/>
  <c r="G2608" i="80"/>
  <c r="G2607" i="80"/>
  <c r="G2606" i="80"/>
  <c r="G2605" i="80"/>
  <c r="G2604" i="80"/>
  <c r="G2603" i="80"/>
  <c r="G2602" i="80"/>
  <c r="G2601" i="80"/>
  <c r="G2600" i="80"/>
  <c r="G2599" i="80"/>
  <c r="G2598" i="80"/>
  <c r="G2597" i="80"/>
  <c r="G2596" i="80"/>
  <c r="G2595" i="80"/>
  <c r="G2594" i="80"/>
  <c r="G2593" i="80"/>
  <c r="G2592" i="80"/>
  <c r="G2591" i="80"/>
  <c r="G2590" i="80"/>
  <c r="G2589" i="80"/>
  <c r="G2588" i="80"/>
  <c r="G2587" i="80"/>
  <c r="G2586" i="80"/>
  <c r="G2585" i="80"/>
  <c r="G2584" i="80"/>
  <c r="G2583" i="80"/>
  <c r="G2582" i="80"/>
  <c r="G2581" i="80"/>
  <c r="G2580" i="80"/>
  <c r="G2579" i="80"/>
  <c r="G2578" i="80"/>
  <c r="G2577" i="80"/>
  <c r="G2576" i="80"/>
  <c r="G2575" i="80"/>
  <c r="G2574" i="80"/>
  <c r="G2573" i="80"/>
  <c r="G2572" i="80"/>
  <c r="G2571" i="80"/>
  <c r="G2570" i="80"/>
  <c r="G2569" i="80"/>
  <c r="G2568" i="80"/>
  <c r="G2567" i="80"/>
  <c r="G2566" i="80"/>
  <c r="G2565" i="80"/>
  <c r="G2564" i="80"/>
  <c r="G2563" i="80"/>
  <c r="G2562" i="80"/>
  <c r="G2561" i="80"/>
  <c r="G2560" i="80"/>
  <c r="G2559" i="80"/>
  <c r="G2558" i="80"/>
  <c r="G2557" i="80"/>
  <c r="G2556" i="80"/>
  <c r="G2555" i="80"/>
  <c r="G2554" i="80"/>
  <c r="G2553" i="80"/>
  <c r="G2552" i="80"/>
  <c r="G2551" i="80"/>
  <c r="G2550" i="80"/>
  <c r="G2549" i="80"/>
  <c r="G2548" i="80"/>
  <c r="G2547" i="80"/>
  <c r="G2546" i="80"/>
  <c r="G2545" i="80"/>
  <c r="G2544" i="80"/>
  <c r="G2543" i="80"/>
  <c r="G2542" i="80"/>
  <c r="G2541" i="80"/>
  <c r="G2540" i="80"/>
  <c r="G2539" i="80"/>
  <c r="G2538" i="80"/>
  <c r="G2537" i="80"/>
  <c r="G2536" i="80"/>
  <c r="G2535" i="80"/>
  <c r="G2534" i="80"/>
  <c r="G2533" i="80"/>
  <c r="G2532" i="80"/>
  <c r="G2531" i="80"/>
  <c r="G2530" i="80"/>
  <c r="G2529" i="80"/>
  <c r="G2528" i="80"/>
  <c r="G2527" i="80"/>
  <c r="G2526" i="80"/>
  <c r="G2525" i="80"/>
  <c r="G2524" i="80"/>
  <c r="G2523" i="80"/>
  <c r="G2522" i="80"/>
  <c r="G2521" i="80"/>
  <c r="G2520" i="80"/>
  <c r="G2519" i="80"/>
  <c r="G2518" i="80"/>
  <c r="G2517" i="80"/>
  <c r="G2516" i="80"/>
  <c r="G2515" i="80"/>
  <c r="G2514" i="80"/>
  <c r="G2513" i="80"/>
  <c r="G2512" i="80"/>
  <c r="G2511" i="80"/>
  <c r="G2510" i="80"/>
  <c r="G2509" i="80"/>
  <c r="G2508" i="80"/>
  <c r="G2507" i="80"/>
  <c r="G2506" i="80"/>
  <c r="G2505" i="80"/>
  <c r="G2504" i="80"/>
  <c r="G2503" i="80"/>
  <c r="G2502" i="80"/>
  <c r="G2501" i="80"/>
  <c r="G2500" i="80"/>
  <c r="G2499" i="80"/>
  <c r="G2498" i="80"/>
  <c r="G2497" i="80"/>
  <c r="G2496" i="80"/>
  <c r="G2495" i="80"/>
  <c r="G2494" i="80"/>
  <c r="G2493" i="80"/>
  <c r="G2492" i="80"/>
  <c r="G2491" i="80"/>
  <c r="G2490" i="80"/>
  <c r="G2489" i="80"/>
  <c r="G2488" i="80"/>
  <c r="G2487" i="80"/>
  <c r="G2486" i="80"/>
  <c r="G2485" i="80"/>
  <c r="G2484" i="80"/>
  <c r="G2483" i="80"/>
  <c r="G2482" i="80"/>
  <c r="G2481" i="80"/>
  <c r="G2480" i="80"/>
  <c r="G2479" i="80"/>
  <c r="G2478" i="80"/>
  <c r="G2477" i="80"/>
  <c r="G2476" i="80"/>
  <c r="G2475" i="80"/>
  <c r="G2474" i="80"/>
  <c r="G2473" i="80"/>
  <c r="G2472" i="80"/>
  <c r="G2471" i="80"/>
  <c r="G2470" i="80"/>
  <c r="G2469" i="80"/>
  <c r="G2468" i="80"/>
  <c r="G2467" i="80"/>
  <c r="G2466" i="80"/>
  <c r="G2465" i="80"/>
  <c r="G2464" i="80"/>
  <c r="G2463" i="80"/>
  <c r="G2462" i="80"/>
  <c r="G2461" i="80"/>
  <c r="G2460" i="80"/>
  <c r="G2459" i="80"/>
  <c r="G2458" i="80"/>
  <c r="G2457" i="80"/>
  <c r="G2456" i="80"/>
  <c r="G2455" i="80"/>
  <c r="G2454" i="80"/>
  <c r="G2453" i="80"/>
  <c r="G2452" i="80"/>
  <c r="G2451" i="80"/>
  <c r="G2450" i="80"/>
  <c r="G2449" i="80"/>
  <c r="G2448" i="80"/>
  <c r="G2447" i="80"/>
  <c r="G2446" i="80"/>
  <c r="G2445" i="80"/>
  <c r="G2444" i="80"/>
  <c r="G2443" i="80"/>
  <c r="G2442" i="80"/>
  <c r="G2441" i="80"/>
  <c r="G2440" i="80"/>
  <c r="G2439" i="80"/>
  <c r="G2438" i="80"/>
  <c r="G2437" i="80"/>
  <c r="G2436" i="80"/>
  <c r="G2435" i="80"/>
  <c r="G2434" i="80"/>
  <c r="G2433" i="80"/>
  <c r="G2432" i="80"/>
  <c r="G2431" i="80"/>
  <c r="G2430" i="80"/>
  <c r="G2429" i="80"/>
  <c r="G2428" i="80"/>
  <c r="G2427" i="80"/>
  <c r="G2426" i="80"/>
  <c r="G2425" i="80"/>
  <c r="G2424" i="80"/>
  <c r="G2423" i="80"/>
  <c r="G2422" i="80"/>
  <c r="G2421" i="80"/>
  <c r="G2420" i="80"/>
  <c r="G2419" i="80"/>
  <c r="G2418" i="80"/>
  <c r="G2417" i="80"/>
  <c r="G2416" i="80"/>
  <c r="G2415" i="80"/>
  <c r="G2414" i="80"/>
  <c r="G2413" i="80"/>
  <c r="G2412" i="80"/>
  <c r="G2411" i="80"/>
  <c r="G2410" i="80"/>
  <c r="G2409" i="80"/>
  <c r="G2408" i="80"/>
  <c r="G2407" i="80"/>
  <c r="G2406" i="80"/>
  <c r="G2405" i="80"/>
  <c r="G2404" i="80"/>
  <c r="G2403" i="80"/>
  <c r="G2402" i="80"/>
  <c r="G2401" i="80"/>
  <c r="G2400" i="80"/>
  <c r="G2399" i="80"/>
  <c r="G2398" i="80"/>
  <c r="G2397" i="80"/>
  <c r="G2396" i="80"/>
  <c r="G2395" i="80"/>
  <c r="G2394" i="80"/>
  <c r="G2393" i="80"/>
  <c r="G2392" i="80"/>
  <c r="G2391" i="80"/>
  <c r="G2390" i="80"/>
  <c r="G2389" i="80"/>
  <c r="G2388" i="80"/>
  <c r="G2387" i="80"/>
  <c r="G2386" i="80"/>
  <c r="G2385" i="80"/>
  <c r="G2384" i="80"/>
  <c r="G2383" i="80"/>
  <c r="G2382" i="80"/>
  <c r="G2381" i="80"/>
  <c r="G2380" i="80"/>
  <c r="G2379" i="80"/>
  <c r="G2378" i="80"/>
  <c r="G2377" i="80"/>
  <c r="G2376" i="80"/>
  <c r="G2375" i="80"/>
  <c r="G2374" i="80"/>
  <c r="G2373" i="80"/>
  <c r="G2372" i="80"/>
  <c r="G2371" i="80"/>
  <c r="G2370" i="80"/>
  <c r="G2369" i="80"/>
  <c r="G2368" i="80"/>
  <c r="G2367" i="80"/>
  <c r="G2366" i="80"/>
  <c r="G2365" i="80"/>
  <c r="G2364" i="80"/>
  <c r="G2363" i="80"/>
  <c r="G2362" i="80"/>
  <c r="G2361" i="80"/>
  <c r="G2360" i="80"/>
  <c r="G2359" i="80"/>
  <c r="G2358" i="80"/>
  <c r="G2357" i="80"/>
  <c r="G2356" i="80"/>
  <c r="G2355" i="80"/>
  <c r="G2354" i="80"/>
  <c r="G2353" i="80"/>
  <c r="G2352" i="80"/>
  <c r="G2351" i="80"/>
  <c r="G2350" i="80"/>
  <c r="G2349" i="80"/>
  <c r="G2348" i="80"/>
  <c r="G2347" i="80"/>
  <c r="G2346" i="80"/>
  <c r="G2345" i="80"/>
  <c r="G2344" i="80"/>
  <c r="G2343" i="80"/>
  <c r="G2342" i="80"/>
  <c r="G2341" i="80"/>
  <c r="G2340" i="80"/>
  <c r="G2339" i="80"/>
  <c r="G2338" i="80"/>
  <c r="G2337" i="80"/>
  <c r="G2336" i="80"/>
  <c r="G2335" i="80"/>
  <c r="G2334" i="80"/>
  <c r="G2333" i="80"/>
  <c r="G2332" i="80"/>
  <c r="G2331" i="80"/>
  <c r="G2330" i="80"/>
  <c r="G2329" i="80"/>
  <c r="G2328" i="80"/>
  <c r="G2327" i="80"/>
  <c r="G2326" i="80"/>
  <c r="G2325" i="80"/>
  <c r="G2324" i="80"/>
  <c r="G2323" i="80"/>
  <c r="G2322" i="80"/>
  <c r="G2321" i="80"/>
  <c r="G2320" i="80"/>
  <c r="G2319" i="80"/>
  <c r="G2318" i="80"/>
  <c r="G2317" i="80"/>
  <c r="G2316" i="80"/>
  <c r="G2315" i="80"/>
  <c r="G2314" i="80"/>
  <c r="G2313" i="80"/>
  <c r="G2312" i="80"/>
  <c r="G2311" i="80"/>
  <c r="G2310" i="80"/>
  <c r="G2309" i="80"/>
  <c r="G2308" i="80"/>
  <c r="G2307" i="80"/>
  <c r="G2306" i="80"/>
  <c r="G2305" i="80"/>
  <c r="G2304" i="80"/>
  <c r="G2303" i="80"/>
  <c r="G2302" i="80"/>
  <c r="G2301" i="80"/>
  <c r="G2300" i="80"/>
  <c r="G2299" i="80"/>
  <c r="G2298" i="80"/>
  <c r="G2297" i="80"/>
  <c r="G2296" i="80"/>
  <c r="G2295" i="80"/>
  <c r="G2294" i="80"/>
  <c r="G2293" i="80"/>
  <c r="G2292" i="80"/>
  <c r="G2291" i="80"/>
  <c r="G2290" i="80"/>
  <c r="G2289" i="80"/>
  <c r="G2288" i="80"/>
  <c r="G2287" i="80"/>
  <c r="G2286" i="80"/>
  <c r="G2285" i="80"/>
  <c r="G2284" i="80"/>
  <c r="G2283" i="80"/>
  <c r="G2282" i="80"/>
  <c r="G2281" i="80"/>
  <c r="G2280" i="80"/>
  <c r="G2279" i="80"/>
  <c r="G2278" i="80"/>
  <c r="G2277" i="80"/>
  <c r="G2276" i="80"/>
  <c r="G2275" i="80"/>
  <c r="G2274" i="80"/>
  <c r="G2273" i="80"/>
  <c r="G2272" i="80"/>
  <c r="G2271" i="80"/>
  <c r="G2270" i="80"/>
  <c r="G2269" i="80"/>
  <c r="G2268" i="80"/>
  <c r="G2267" i="80"/>
  <c r="G2266" i="80"/>
  <c r="G2265" i="80"/>
  <c r="G2264" i="80"/>
  <c r="G2263" i="80"/>
  <c r="G2262" i="80"/>
  <c r="G2261" i="80"/>
  <c r="G2260" i="80"/>
  <c r="G2259" i="80"/>
  <c r="G2258" i="80"/>
  <c r="G2257" i="80"/>
  <c r="G2256" i="80"/>
  <c r="G2255" i="80"/>
  <c r="G2254" i="80"/>
  <c r="G2253" i="80"/>
  <c r="G2252" i="80"/>
  <c r="G2251" i="80"/>
  <c r="G2250" i="80"/>
  <c r="G2249" i="80"/>
  <c r="G2248" i="80"/>
  <c r="G2247" i="80"/>
  <c r="G2246" i="80"/>
  <c r="G2245" i="80"/>
  <c r="G2244" i="80"/>
  <c r="G2243" i="80"/>
  <c r="G2242" i="80"/>
  <c r="G2241" i="80"/>
  <c r="G2240" i="80"/>
  <c r="G2239" i="80"/>
  <c r="G2238" i="80"/>
  <c r="G2237" i="80"/>
  <c r="G2236" i="80"/>
  <c r="G2235" i="80"/>
  <c r="G2234" i="80"/>
  <c r="G2233" i="80"/>
  <c r="G2232" i="80"/>
  <c r="G2231" i="80"/>
  <c r="G2230" i="80"/>
  <c r="G2229" i="80"/>
  <c r="G2228" i="80"/>
  <c r="G2227" i="80"/>
  <c r="G2226" i="80"/>
  <c r="G2225" i="80"/>
  <c r="G2224" i="80"/>
  <c r="G2223" i="80"/>
  <c r="G2222" i="80"/>
  <c r="G2221" i="80"/>
  <c r="G2220" i="80"/>
  <c r="G2219" i="80"/>
  <c r="G2218" i="80"/>
  <c r="G2217" i="80"/>
  <c r="G2216" i="80"/>
  <c r="G2215" i="80"/>
  <c r="G2214" i="80"/>
  <c r="G2213" i="80"/>
  <c r="G2212" i="80"/>
  <c r="G2211" i="80"/>
  <c r="G2210" i="80"/>
  <c r="G2209" i="80"/>
  <c r="G2208" i="80"/>
  <c r="G2207" i="80"/>
  <c r="G2206" i="80"/>
  <c r="G2205" i="80"/>
  <c r="G2204" i="80"/>
  <c r="G2203" i="80"/>
  <c r="G2202" i="80"/>
  <c r="G2201" i="80"/>
  <c r="G2200" i="80"/>
  <c r="G2199" i="80"/>
  <c r="G2198" i="80"/>
  <c r="G2197" i="80"/>
  <c r="G2196" i="80"/>
  <c r="G2195" i="80"/>
  <c r="G2194" i="80"/>
  <c r="G2193" i="80"/>
  <c r="G2192" i="80"/>
  <c r="G2191" i="80"/>
  <c r="G2190" i="80"/>
  <c r="G2189" i="80"/>
  <c r="G2188" i="80"/>
  <c r="G2187" i="80"/>
  <c r="G2186" i="80"/>
  <c r="G2185" i="80"/>
  <c r="G2184" i="80"/>
  <c r="G2183" i="80"/>
  <c r="G2182" i="80"/>
  <c r="G2181" i="80"/>
  <c r="G2180" i="80"/>
  <c r="G2179" i="80"/>
  <c r="G2178" i="80"/>
  <c r="G2177" i="80"/>
  <c r="G2176" i="80"/>
  <c r="G2175" i="80"/>
  <c r="G2174" i="80"/>
  <c r="G2173" i="80"/>
  <c r="G2172" i="80"/>
  <c r="G2171" i="80"/>
  <c r="G2170" i="80"/>
  <c r="G2169" i="80"/>
  <c r="G2168" i="80"/>
  <c r="G2167" i="80"/>
  <c r="G2166" i="80"/>
  <c r="G2165" i="80"/>
  <c r="G2164" i="80"/>
  <c r="G2163" i="80"/>
  <c r="G2162" i="80"/>
  <c r="G2161" i="80"/>
  <c r="G2160" i="80"/>
  <c r="G2159" i="80"/>
  <c r="G2158" i="80"/>
  <c r="G2157" i="80"/>
  <c r="G2156" i="80"/>
  <c r="G2155" i="80"/>
  <c r="G2154" i="80"/>
  <c r="G2153" i="80"/>
  <c r="G2152" i="80"/>
  <c r="G2151" i="80"/>
  <c r="G2150" i="80"/>
  <c r="G2149" i="80"/>
  <c r="G2148" i="80"/>
  <c r="G2147" i="80"/>
  <c r="G2146" i="80"/>
  <c r="G2145" i="80"/>
  <c r="G2144" i="80"/>
  <c r="G2143" i="80"/>
  <c r="G2142" i="80"/>
  <c r="G2141" i="80"/>
  <c r="G2140" i="80"/>
  <c r="G2139" i="80"/>
  <c r="G2138" i="80"/>
  <c r="G2137" i="80"/>
  <c r="G2136" i="80"/>
  <c r="G2135" i="80"/>
  <c r="G2134" i="80"/>
  <c r="G2133" i="80"/>
  <c r="G2132" i="80"/>
  <c r="G2131" i="80"/>
  <c r="G2130" i="80"/>
  <c r="G2129" i="80"/>
  <c r="G2128" i="80"/>
  <c r="G2127" i="80"/>
  <c r="G2126" i="80"/>
  <c r="G2125" i="80"/>
  <c r="G2124" i="80"/>
  <c r="G2123" i="80"/>
  <c r="G2122" i="80"/>
  <c r="G2121" i="80"/>
  <c r="G2120" i="80"/>
  <c r="G2119" i="80"/>
  <c r="G2118" i="80"/>
  <c r="G2117" i="80"/>
  <c r="G2116" i="80"/>
  <c r="G2115" i="80"/>
  <c r="G2114" i="80"/>
  <c r="G2113" i="80"/>
  <c r="G2112" i="80"/>
  <c r="G2111" i="80"/>
  <c r="G2110" i="80"/>
  <c r="G2109" i="80"/>
  <c r="G2108" i="80"/>
  <c r="G2107" i="80"/>
  <c r="G2106" i="80"/>
  <c r="G2105" i="80"/>
  <c r="G2104" i="80"/>
  <c r="G2103" i="80"/>
  <c r="G2102" i="80"/>
  <c r="G2101" i="80"/>
  <c r="G2100" i="80"/>
  <c r="G2099" i="80"/>
  <c r="G2098" i="80"/>
  <c r="G2097" i="80"/>
  <c r="G2096" i="80"/>
  <c r="G2095" i="80"/>
  <c r="G2094" i="80"/>
  <c r="G2093" i="80"/>
  <c r="G2092" i="80"/>
  <c r="G2091" i="80"/>
  <c r="G2090" i="80"/>
  <c r="G2089" i="80"/>
  <c r="G2088" i="80"/>
  <c r="G2087" i="80"/>
  <c r="G2086" i="80"/>
  <c r="G2085" i="80"/>
  <c r="G2084" i="80"/>
  <c r="G2083" i="80"/>
  <c r="G2082" i="80"/>
  <c r="G2081" i="80"/>
  <c r="G2080" i="80"/>
  <c r="G2079" i="80"/>
  <c r="G2078" i="80"/>
  <c r="G2077" i="80"/>
  <c r="G2076" i="80"/>
  <c r="G2075" i="80"/>
  <c r="G2074" i="80"/>
  <c r="G2073" i="80"/>
  <c r="G2072" i="80"/>
  <c r="G2071" i="80"/>
  <c r="G2070" i="80"/>
  <c r="G2069" i="80"/>
  <c r="G2068" i="80"/>
  <c r="G2067" i="80"/>
  <c r="G2066" i="80"/>
  <c r="G2065" i="80"/>
  <c r="G2064" i="80"/>
  <c r="G2063" i="80"/>
  <c r="G2062" i="80"/>
  <c r="G2061" i="80"/>
  <c r="G2060" i="80"/>
  <c r="G2059" i="80"/>
  <c r="G2058" i="80"/>
  <c r="G2057" i="80"/>
  <c r="G2056" i="80"/>
  <c r="G2055" i="80"/>
  <c r="G2054" i="80"/>
  <c r="G2053" i="80"/>
  <c r="G2052" i="80"/>
  <c r="G2051" i="80"/>
  <c r="G2050" i="80"/>
  <c r="G2049" i="80"/>
  <c r="G2048" i="80"/>
  <c r="G2047" i="80"/>
  <c r="G2046" i="80"/>
  <c r="G2045" i="80"/>
  <c r="G2044" i="80"/>
  <c r="G2043" i="80"/>
  <c r="G2042" i="80"/>
  <c r="G2041" i="80"/>
  <c r="G2040" i="80"/>
  <c r="G2039" i="80"/>
  <c r="G2038" i="80"/>
  <c r="G2037" i="80"/>
  <c r="G2036" i="80"/>
  <c r="G2035" i="80"/>
  <c r="G2034" i="80"/>
  <c r="G2033" i="80"/>
  <c r="G2032" i="80"/>
  <c r="G2031" i="80"/>
  <c r="G2030" i="80"/>
  <c r="G2029" i="80"/>
  <c r="G2028" i="80"/>
  <c r="G2027" i="80"/>
  <c r="G2026" i="80"/>
  <c r="G2025" i="80"/>
  <c r="G2024" i="80"/>
  <c r="G2023" i="80"/>
  <c r="G2022" i="80"/>
  <c r="G2021" i="80"/>
  <c r="G2020" i="80"/>
  <c r="G2019" i="80"/>
  <c r="G2018" i="80"/>
  <c r="G2017" i="80"/>
  <c r="G2016" i="80"/>
  <c r="G2015" i="80"/>
  <c r="G2014" i="80"/>
  <c r="G2013" i="80"/>
  <c r="G2012" i="80"/>
  <c r="G2011" i="80"/>
  <c r="G2010" i="80"/>
  <c r="G2009" i="80"/>
  <c r="G2008" i="80"/>
  <c r="G2007" i="80"/>
  <c r="G2006" i="80"/>
  <c r="G2005" i="80"/>
  <c r="G2004" i="80"/>
  <c r="G2003" i="80"/>
  <c r="G2002" i="80"/>
  <c r="G2001" i="80"/>
  <c r="G2000" i="80"/>
  <c r="G1999" i="80"/>
  <c r="G1998" i="80"/>
  <c r="G1997" i="80"/>
  <c r="G1996" i="80"/>
  <c r="G1995" i="80"/>
  <c r="G1994" i="80"/>
  <c r="G1993" i="80"/>
  <c r="G1992" i="80"/>
  <c r="G1991" i="80"/>
  <c r="G1990" i="80"/>
  <c r="G1989" i="80"/>
  <c r="G1988" i="80"/>
  <c r="G1987" i="80"/>
  <c r="G1986" i="80"/>
  <c r="G1985" i="80"/>
  <c r="G1984" i="80"/>
  <c r="G1983" i="80"/>
  <c r="G1982" i="80"/>
  <c r="G1981" i="80"/>
  <c r="G1980" i="80"/>
  <c r="G1979" i="80"/>
  <c r="G1978" i="80"/>
  <c r="G1977" i="80"/>
  <c r="G1976" i="80"/>
  <c r="G1975" i="80"/>
  <c r="G1974" i="80"/>
  <c r="G1973" i="80"/>
  <c r="G1972" i="80"/>
  <c r="G1971" i="80"/>
  <c r="G1970" i="80"/>
  <c r="G1969" i="80"/>
  <c r="G1968" i="80"/>
  <c r="G1967" i="80"/>
  <c r="G1966" i="80"/>
  <c r="G1965" i="80"/>
  <c r="G1964" i="80"/>
  <c r="G1963" i="80"/>
  <c r="G1962" i="80"/>
  <c r="G1961" i="80"/>
  <c r="G1960" i="80"/>
  <c r="G1959" i="80"/>
  <c r="G1958" i="80"/>
  <c r="G1957" i="80"/>
  <c r="G1956" i="80"/>
  <c r="G1955" i="80"/>
  <c r="G1954" i="80"/>
  <c r="G1953" i="80"/>
  <c r="G1952" i="80"/>
  <c r="G1951" i="80"/>
  <c r="G1950" i="80"/>
  <c r="G1949" i="80"/>
  <c r="G1948" i="80"/>
  <c r="G1947" i="80"/>
  <c r="G1946" i="80"/>
  <c r="G1945" i="80"/>
  <c r="G1944" i="80"/>
  <c r="G1943" i="80"/>
  <c r="G1942" i="80"/>
  <c r="G1941" i="80"/>
  <c r="G1940" i="80"/>
  <c r="G1939" i="80"/>
  <c r="G1938" i="80"/>
  <c r="G1937" i="80"/>
  <c r="G1936" i="80"/>
  <c r="G1935" i="80"/>
  <c r="G1934" i="80"/>
  <c r="G1933" i="80"/>
  <c r="G1932" i="80"/>
  <c r="G1931" i="80"/>
  <c r="G1930" i="80"/>
  <c r="G1929" i="80"/>
  <c r="G1928" i="80"/>
  <c r="G1927" i="80"/>
  <c r="G1926" i="80"/>
  <c r="G1925" i="80"/>
  <c r="G1924" i="80"/>
  <c r="G1923" i="80"/>
  <c r="G1922" i="80"/>
  <c r="G1921" i="80"/>
  <c r="G1920" i="80"/>
  <c r="G1919" i="80"/>
  <c r="G1918" i="80"/>
  <c r="G1917" i="80"/>
  <c r="G1916" i="80"/>
  <c r="G1915" i="80"/>
  <c r="G1914" i="80"/>
  <c r="G1913" i="80"/>
  <c r="G1912" i="80"/>
  <c r="G1911" i="80"/>
  <c r="G1910" i="80"/>
  <c r="G1909" i="80"/>
  <c r="G1908" i="80"/>
  <c r="G1907" i="80"/>
  <c r="G1906" i="80"/>
  <c r="G1905" i="80"/>
  <c r="G1904" i="80"/>
  <c r="G1903" i="80"/>
  <c r="G1902" i="80"/>
  <c r="G1901" i="80"/>
  <c r="G1900" i="80"/>
  <c r="G1899" i="80"/>
  <c r="G1898" i="80"/>
  <c r="G1897" i="80"/>
  <c r="G1896" i="80"/>
  <c r="G1895" i="80"/>
  <c r="G1894" i="80"/>
  <c r="G1893" i="80"/>
  <c r="G1892" i="80"/>
  <c r="G1891" i="80"/>
  <c r="G1890" i="80"/>
  <c r="G1889" i="80"/>
  <c r="G1888" i="80"/>
  <c r="G1887" i="80"/>
  <c r="G1886" i="80"/>
  <c r="G1885" i="80"/>
  <c r="G1884" i="80"/>
  <c r="G1883" i="80"/>
  <c r="G1882" i="80"/>
  <c r="G1881" i="80"/>
  <c r="G1880" i="80"/>
  <c r="G1879" i="80"/>
  <c r="G1878" i="80"/>
  <c r="G1877" i="80"/>
  <c r="G1876" i="80"/>
  <c r="G1875" i="80"/>
  <c r="G1874" i="80"/>
  <c r="G1873" i="80"/>
  <c r="G1872" i="80"/>
  <c r="G1871" i="80"/>
  <c r="G1870" i="80"/>
  <c r="G1869" i="80"/>
  <c r="G1868" i="80"/>
  <c r="G1867" i="80"/>
  <c r="G1866" i="80"/>
  <c r="G1865" i="80"/>
  <c r="G1864" i="80"/>
  <c r="G1863" i="80"/>
  <c r="G1862" i="80"/>
  <c r="G1861" i="80"/>
  <c r="G1860" i="80"/>
  <c r="G1859" i="80"/>
  <c r="G1858" i="80"/>
  <c r="G1857" i="80"/>
  <c r="G1856" i="80"/>
  <c r="G1855" i="80"/>
  <c r="G1854" i="80"/>
  <c r="G1853" i="80"/>
  <c r="G1852" i="80"/>
  <c r="G1851" i="80"/>
  <c r="G1850" i="80"/>
  <c r="G1849" i="80"/>
  <c r="G1848" i="80"/>
  <c r="G1847" i="80"/>
  <c r="G1846" i="80"/>
  <c r="G1845" i="80"/>
  <c r="G1844" i="80"/>
  <c r="G1843" i="80"/>
  <c r="G1842" i="80"/>
  <c r="G1841" i="80"/>
  <c r="G1840" i="80"/>
  <c r="G1839" i="80"/>
  <c r="G1838" i="80"/>
  <c r="G1837" i="80"/>
  <c r="G1836" i="80"/>
  <c r="G1835" i="80"/>
  <c r="G1834" i="80"/>
  <c r="G1833" i="80"/>
  <c r="G1832" i="80"/>
  <c r="G1831" i="80"/>
  <c r="G1830" i="80"/>
  <c r="G1829" i="80"/>
  <c r="G1828" i="80"/>
  <c r="G1827" i="80"/>
  <c r="G1826" i="80"/>
  <c r="G1825" i="80"/>
  <c r="G1824" i="80"/>
  <c r="G1823" i="80"/>
  <c r="G1822" i="80"/>
  <c r="G1821" i="80"/>
  <c r="G1820" i="80"/>
  <c r="G1819" i="80"/>
  <c r="G1818" i="80"/>
  <c r="G1817" i="80"/>
  <c r="G1816" i="80"/>
  <c r="G1815" i="80"/>
  <c r="G1814" i="80"/>
  <c r="G1813" i="80"/>
  <c r="G1812" i="80"/>
  <c r="G1811" i="80"/>
  <c r="G1810" i="80"/>
  <c r="G1809" i="80"/>
  <c r="G1808" i="80"/>
  <c r="G1807" i="80"/>
  <c r="G1806" i="80"/>
  <c r="G1805" i="80"/>
  <c r="G1804" i="80"/>
  <c r="G1803" i="80"/>
  <c r="G1802" i="80"/>
  <c r="G1801" i="80"/>
  <c r="G1800" i="80"/>
  <c r="G1799" i="80"/>
  <c r="G1798" i="80"/>
  <c r="G1797" i="80"/>
  <c r="G1796" i="80"/>
  <c r="G1795" i="80"/>
  <c r="G1794" i="80"/>
  <c r="G1793" i="80"/>
  <c r="G1792" i="80"/>
  <c r="G1791" i="80"/>
  <c r="G1790" i="80"/>
  <c r="G1789" i="80"/>
  <c r="G1788" i="80"/>
  <c r="G1787" i="80"/>
  <c r="G1786" i="80"/>
  <c r="G1785" i="80"/>
  <c r="G1784" i="80"/>
  <c r="G1783" i="80"/>
  <c r="G1782" i="80"/>
  <c r="G1781" i="80"/>
  <c r="G1780" i="80"/>
  <c r="G1779" i="80"/>
  <c r="G1778" i="80"/>
  <c r="G1777" i="80"/>
  <c r="G1776" i="80"/>
  <c r="G1775" i="80"/>
  <c r="G1774" i="80"/>
  <c r="G1773" i="80"/>
  <c r="G1772" i="80"/>
  <c r="G1771" i="80"/>
  <c r="G1770" i="80"/>
  <c r="G1769" i="80"/>
  <c r="G1768" i="80"/>
  <c r="G1767" i="80"/>
  <c r="G1766" i="80"/>
  <c r="G1765" i="80"/>
  <c r="G1764" i="80"/>
  <c r="G1763" i="80"/>
  <c r="G1762" i="80"/>
  <c r="G1761" i="80"/>
  <c r="G1760" i="80"/>
  <c r="G1759" i="80"/>
  <c r="G1758" i="80"/>
  <c r="G1757" i="80"/>
  <c r="G1756" i="80"/>
  <c r="G1755" i="80"/>
  <c r="G1754" i="80"/>
  <c r="G1753" i="80"/>
  <c r="G1752" i="80"/>
  <c r="G1751" i="80"/>
  <c r="G1750" i="80"/>
  <c r="G1749" i="80"/>
  <c r="G1748" i="80"/>
  <c r="G1747" i="80"/>
  <c r="G1746" i="80"/>
  <c r="G1745" i="80"/>
  <c r="G1744" i="80"/>
  <c r="G1743" i="80"/>
  <c r="G1742" i="80"/>
  <c r="G1741" i="80"/>
  <c r="G1740" i="80"/>
  <c r="G1739" i="80"/>
  <c r="G1738" i="80"/>
  <c r="G1737" i="80"/>
  <c r="G1736" i="80"/>
  <c r="G1735" i="80"/>
  <c r="G1734" i="80"/>
  <c r="G1733" i="80"/>
  <c r="G1732" i="80"/>
  <c r="G1731" i="80"/>
  <c r="G1730" i="80"/>
  <c r="G1729" i="80"/>
  <c r="G1728" i="80"/>
  <c r="G1727" i="80"/>
  <c r="G1726" i="80"/>
  <c r="G1725" i="80"/>
  <c r="G1724" i="80"/>
  <c r="G1723" i="80"/>
  <c r="G1722" i="80"/>
  <c r="G1721" i="80"/>
  <c r="G1720" i="80"/>
  <c r="G1719" i="80"/>
  <c r="G1718" i="80"/>
  <c r="G1717" i="80"/>
  <c r="G1716" i="80"/>
  <c r="G1715" i="80"/>
  <c r="G1714" i="80"/>
  <c r="G1713" i="80"/>
  <c r="G1712" i="80"/>
  <c r="G1711" i="80"/>
  <c r="G1710" i="80"/>
  <c r="G1709" i="80"/>
  <c r="G1708" i="80"/>
  <c r="G1707" i="80"/>
  <c r="G1706" i="80"/>
  <c r="G1705" i="80"/>
  <c r="G1704" i="80"/>
  <c r="G1703" i="80"/>
  <c r="G1702" i="80"/>
  <c r="G1701" i="80"/>
  <c r="G1700" i="80"/>
  <c r="G1699" i="80"/>
  <c r="G1698" i="80"/>
  <c r="G1697" i="80"/>
  <c r="G1696" i="80"/>
  <c r="G1695" i="80"/>
  <c r="G1694" i="80"/>
  <c r="G1693" i="80"/>
  <c r="G1692" i="80"/>
  <c r="G1691" i="80"/>
  <c r="G1690" i="80"/>
  <c r="G1689" i="80"/>
  <c r="G1688" i="80"/>
  <c r="G1687" i="80"/>
  <c r="G1686" i="80"/>
  <c r="G1685" i="80"/>
  <c r="G1684" i="80"/>
  <c r="G1683" i="80"/>
  <c r="G1682" i="80"/>
  <c r="G1681" i="80"/>
  <c r="G1680" i="80"/>
  <c r="G1679" i="80"/>
  <c r="G1678" i="80"/>
  <c r="G1677" i="80"/>
  <c r="G1676" i="80"/>
  <c r="G1675" i="80"/>
  <c r="G1674" i="80"/>
  <c r="G1673" i="80"/>
  <c r="G1672" i="80"/>
  <c r="G1671" i="80"/>
  <c r="G1670" i="80"/>
  <c r="G1669" i="80"/>
  <c r="G1668" i="80"/>
  <c r="G1667" i="80"/>
  <c r="G1666" i="80"/>
  <c r="G1665" i="80"/>
  <c r="G1664" i="80"/>
  <c r="G1663" i="80"/>
  <c r="G1662" i="80"/>
  <c r="G1661" i="80"/>
  <c r="G1660" i="80"/>
  <c r="G1659" i="80"/>
  <c r="G1658" i="80"/>
  <c r="G1657" i="80"/>
  <c r="G1656" i="80"/>
  <c r="G1655" i="80"/>
  <c r="G1654" i="80"/>
  <c r="G1653" i="80"/>
  <c r="G1652" i="80"/>
  <c r="G1651" i="80"/>
  <c r="G1650" i="80"/>
  <c r="G1649" i="80"/>
  <c r="G1648" i="80"/>
  <c r="G1647" i="80"/>
  <c r="G1646" i="80"/>
  <c r="G1645" i="80"/>
  <c r="G1644" i="80"/>
  <c r="G1643" i="80"/>
  <c r="G1642" i="80"/>
  <c r="G1641" i="80"/>
  <c r="G1640" i="80"/>
  <c r="G1639" i="80"/>
  <c r="G1638" i="80"/>
  <c r="G1637" i="80"/>
  <c r="G1636" i="80"/>
  <c r="G1635" i="80"/>
  <c r="G1634" i="80"/>
  <c r="G1633" i="80"/>
  <c r="G1632" i="80"/>
  <c r="G1631" i="80"/>
  <c r="G1630" i="80"/>
  <c r="G1629" i="80"/>
  <c r="G1628" i="80"/>
  <c r="G1627" i="80"/>
  <c r="G1626" i="80"/>
  <c r="G1625" i="80"/>
  <c r="G1624" i="80"/>
  <c r="G1623" i="80"/>
  <c r="G1622" i="80"/>
  <c r="G1621" i="80"/>
  <c r="G1620" i="80"/>
  <c r="G1619" i="80"/>
  <c r="G1618" i="80"/>
  <c r="G1617" i="80"/>
  <c r="G1616" i="80"/>
  <c r="G1615" i="80"/>
  <c r="G1614" i="80"/>
  <c r="G1613" i="80"/>
  <c r="G1612" i="80"/>
  <c r="G1611" i="80"/>
  <c r="G1610" i="80"/>
  <c r="G1609" i="80"/>
  <c r="G1608" i="80"/>
  <c r="G1607" i="80"/>
  <c r="G1606" i="80"/>
  <c r="G1605" i="80"/>
  <c r="G1604" i="80"/>
  <c r="G1603" i="80"/>
  <c r="G1602" i="80"/>
  <c r="G1601" i="80"/>
  <c r="G1600" i="80"/>
  <c r="G1599" i="80"/>
  <c r="G1598" i="80"/>
  <c r="G1597" i="80"/>
  <c r="G1596" i="80"/>
  <c r="G1595" i="80"/>
  <c r="G1594" i="80"/>
  <c r="G1593" i="80"/>
  <c r="G1592" i="80"/>
  <c r="G1591" i="80"/>
  <c r="G1590" i="80"/>
  <c r="G1589" i="80"/>
  <c r="G1588" i="80"/>
  <c r="G1587" i="80"/>
  <c r="G1586" i="80"/>
  <c r="G1585" i="80"/>
  <c r="G1584" i="80"/>
  <c r="G1583" i="80"/>
  <c r="G1582" i="80"/>
  <c r="G1581" i="80"/>
  <c r="G1580" i="80"/>
  <c r="G1579" i="80"/>
  <c r="G1578" i="80"/>
  <c r="G1577" i="80"/>
  <c r="G1576" i="80"/>
  <c r="G1575" i="80"/>
  <c r="G1574" i="80"/>
  <c r="G1573" i="80"/>
  <c r="G1572" i="80"/>
  <c r="G1571" i="80"/>
  <c r="G1570" i="80"/>
  <c r="G1569" i="80"/>
  <c r="G1568" i="80"/>
  <c r="G1567" i="80"/>
  <c r="G1566" i="80"/>
  <c r="G1565" i="80"/>
  <c r="G1564" i="80"/>
  <c r="G1563" i="80"/>
  <c r="G1562" i="80"/>
  <c r="G1561" i="80"/>
  <c r="G1560" i="80"/>
  <c r="G1559" i="80"/>
  <c r="G1558" i="80"/>
  <c r="G1557" i="80"/>
  <c r="G1556" i="80"/>
  <c r="G1555" i="80"/>
  <c r="G1554" i="80"/>
  <c r="G1553" i="80"/>
  <c r="G1552" i="80"/>
  <c r="G1551" i="80"/>
  <c r="G1550" i="80"/>
  <c r="G1549" i="80"/>
  <c r="G1548" i="80"/>
  <c r="G1547" i="80"/>
  <c r="G1546" i="80"/>
  <c r="G1545" i="80"/>
  <c r="G1544" i="80"/>
  <c r="G1543" i="80"/>
  <c r="G1542" i="80"/>
  <c r="G1541" i="80"/>
  <c r="G1540" i="80"/>
  <c r="G1539" i="80"/>
  <c r="G1538" i="80"/>
  <c r="G1537" i="80"/>
  <c r="G1536" i="80"/>
  <c r="G1535" i="80"/>
  <c r="G1534" i="80"/>
  <c r="G1533" i="80"/>
  <c r="G1532" i="80"/>
  <c r="G1531" i="80"/>
  <c r="G1530" i="80"/>
  <c r="G1529" i="80"/>
  <c r="G1528" i="80"/>
  <c r="G1527" i="80"/>
  <c r="G1526" i="80"/>
  <c r="G1525" i="80"/>
  <c r="G1524" i="80"/>
  <c r="G1523" i="80"/>
  <c r="G1522" i="80"/>
  <c r="G1521" i="80"/>
  <c r="G1520" i="80"/>
  <c r="G1519" i="80"/>
  <c r="G1518" i="80"/>
  <c r="G1517" i="80"/>
  <c r="G1516" i="80"/>
  <c r="G1515" i="80"/>
  <c r="G1514" i="80"/>
  <c r="G1513" i="80"/>
  <c r="G1512" i="80"/>
  <c r="G1511" i="80"/>
  <c r="G1510" i="80"/>
  <c r="G1509" i="80"/>
  <c r="G1508" i="80"/>
  <c r="G1507" i="80"/>
  <c r="G1506" i="80"/>
  <c r="G1505" i="80"/>
  <c r="G1504" i="80"/>
  <c r="G1503" i="80"/>
  <c r="G1502" i="80"/>
  <c r="G1501" i="80"/>
  <c r="G1500" i="80"/>
  <c r="G1499" i="80"/>
  <c r="G1498" i="80"/>
  <c r="G1497" i="80"/>
  <c r="G1496" i="80"/>
  <c r="G1495" i="80"/>
  <c r="G1494" i="80"/>
  <c r="G1493" i="80"/>
  <c r="G1492" i="80"/>
  <c r="G1491" i="80"/>
  <c r="G1490" i="80"/>
  <c r="G1489" i="80"/>
  <c r="G1488" i="80"/>
  <c r="G1487" i="80"/>
  <c r="G1486" i="80"/>
  <c r="G1485" i="80"/>
  <c r="G1484" i="80"/>
  <c r="G1483" i="80"/>
  <c r="G1482" i="80"/>
  <c r="G1481" i="80"/>
  <c r="G1480" i="80"/>
  <c r="G1479" i="80"/>
  <c r="G1478" i="80"/>
  <c r="G1477" i="80"/>
  <c r="G1476" i="80"/>
  <c r="G1475" i="80"/>
  <c r="G1474" i="80"/>
  <c r="G1473" i="80"/>
  <c r="G1472" i="80"/>
  <c r="G1471" i="80"/>
  <c r="G1470" i="80"/>
  <c r="G1469" i="80"/>
  <c r="G1468" i="80"/>
  <c r="G1467" i="80"/>
  <c r="G1466" i="80"/>
  <c r="G1465" i="80"/>
  <c r="G1464" i="80"/>
  <c r="G1463" i="80"/>
  <c r="G1462" i="80"/>
  <c r="G1461" i="80"/>
  <c r="G1460" i="80"/>
  <c r="G1459" i="80"/>
  <c r="G1458" i="80"/>
  <c r="G1457" i="80"/>
  <c r="G1456" i="80"/>
  <c r="G1455" i="80"/>
  <c r="G1454" i="80"/>
  <c r="G1453" i="80"/>
  <c r="G1452" i="80"/>
  <c r="G1451" i="80"/>
  <c r="G1450" i="80"/>
  <c r="G1449" i="80"/>
  <c r="G1448" i="80"/>
  <c r="G1447" i="80"/>
  <c r="G1446" i="80"/>
  <c r="G1445" i="80"/>
  <c r="G1444" i="80"/>
  <c r="G1443" i="80"/>
  <c r="G1442" i="80"/>
  <c r="G1441" i="80"/>
  <c r="G1440" i="80"/>
  <c r="G1439" i="80"/>
  <c r="G1438" i="80"/>
  <c r="G1437" i="80"/>
  <c r="G1436" i="80"/>
  <c r="G1435" i="80"/>
  <c r="G1434" i="80"/>
  <c r="G1433" i="80"/>
  <c r="G1432" i="80"/>
  <c r="G1431" i="80"/>
  <c r="G1430" i="80"/>
  <c r="G1429" i="80"/>
  <c r="G1428" i="80"/>
  <c r="G1427" i="80"/>
  <c r="G1426" i="80"/>
  <c r="G1425" i="80"/>
  <c r="G1424" i="80"/>
  <c r="G1423" i="80"/>
  <c r="G1422" i="80"/>
  <c r="G1421" i="80"/>
  <c r="G1420" i="80"/>
  <c r="G1419" i="80"/>
  <c r="G1418" i="80"/>
  <c r="G1417" i="80"/>
  <c r="G1416" i="80"/>
  <c r="G1415" i="80"/>
  <c r="G1414" i="80"/>
  <c r="G1413" i="80"/>
  <c r="G1412" i="80"/>
  <c r="G1411" i="80"/>
  <c r="G1410" i="80"/>
  <c r="G1409" i="80"/>
  <c r="G1408" i="80"/>
  <c r="G1407" i="80"/>
  <c r="G1406" i="80"/>
  <c r="G1405" i="80"/>
  <c r="G1404" i="80"/>
  <c r="G1403" i="80"/>
  <c r="G1402" i="80"/>
  <c r="G1401" i="80"/>
  <c r="G1400" i="80"/>
  <c r="G1399" i="80"/>
  <c r="G1398" i="80"/>
  <c r="G1397" i="80"/>
  <c r="G1396" i="80"/>
  <c r="G1395" i="80"/>
  <c r="G1394" i="80"/>
  <c r="G1393" i="80"/>
  <c r="G1392" i="80"/>
  <c r="G1391" i="80"/>
  <c r="G1390" i="80"/>
  <c r="G1389" i="80"/>
  <c r="G1388" i="80"/>
  <c r="G1387" i="80"/>
  <c r="G1386" i="80"/>
  <c r="G1385" i="80"/>
  <c r="G1384" i="80"/>
  <c r="G1383" i="80"/>
  <c r="G1382" i="80"/>
  <c r="G1381" i="80"/>
  <c r="G1380" i="80"/>
  <c r="G1379" i="80"/>
  <c r="G1378" i="80"/>
  <c r="G1377" i="80"/>
  <c r="G1376" i="80"/>
  <c r="G1375" i="80"/>
  <c r="G1374" i="80"/>
  <c r="G1373" i="80"/>
  <c r="G1372" i="80"/>
  <c r="G1371" i="80"/>
  <c r="G1370" i="80"/>
  <c r="G1369" i="80"/>
  <c r="G1368" i="80"/>
  <c r="G1367" i="80"/>
  <c r="G1366" i="80"/>
  <c r="G1365" i="80"/>
  <c r="G1364" i="80"/>
  <c r="G1363" i="80"/>
  <c r="G1362" i="80"/>
  <c r="G1361" i="80"/>
  <c r="G1360" i="80"/>
  <c r="G1359" i="80"/>
  <c r="G1358" i="80"/>
  <c r="G1357" i="80"/>
  <c r="G1356" i="80"/>
  <c r="G1355" i="80"/>
  <c r="G1354" i="80"/>
  <c r="G1353" i="80"/>
  <c r="G1352" i="80"/>
  <c r="G1351" i="80"/>
  <c r="G1350" i="80"/>
  <c r="G1349" i="80"/>
  <c r="G1348" i="80"/>
  <c r="G1347" i="80"/>
  <c r="G1346" i="80"/>
  <c r="G1345" i="80"/>
  <c r="G1344" i="80"/>
  <c r="G1343" i="80"/>
  <c r="G1342" i="80"/>
  <c r="G1341" i="80"/>
  <c r="G1340" i="80"/>
  <c r="G1339" i="80"/>
  <c r="G1338" i="80"/>
  <c r="G1337" i="80"/>
  <c r="G1336" i="80"/>
  <c r="G1335" i="80"/>
  <c r="G1334" i="80"/>
  <c r="G1333" i="80"/>
  <c r="G1332" i="80"/>
  <c r="G1331" i="80"/>
  <c r="G1330" i="80"/>
  <c r="G1329" i="80"/>
  <c r="G1328" i="80"/>
  <c r="G1327" i="80"/>
  <c r="G1326" i="80"/>
  <c r="G1325" i="80"/>
  <c r="G1324" i="80"/>
  <c r="G1323" i="80"/>
  <c r="G1322" i="80"/>
  <c r="G1321" i="80"/>
  <c r="G1320" i="80"/>
  <c r="G1319" i="80"/>
  <c r="G1318" i="80"/>
  <c r="G1317" i="80"/>
  <c r="G1316" i="80"/>
  <c r="G1315" i="80"/>
  <c r="G1314" i="80"/>
  <c r="G1313" i="80"/>
  <c r="G1312" i="80"/>
  <c r="G1311" i="80"/>
  <c r="G1310" i="80"/>
  <c r="G1309" i="80"/>
  <c r="G1308" i="80"/>
  <c r="G1307" i="80"/>
  <c r="G1306" i="80"/>
  <c r="G1305" i="80"/>
  <c r="G1304" i="80"/>
  <c r="G1303" i="80"/>
  <c r="G1302" i="80"/>
  <c r="G1301" i="80"/>
  <c r="G1300" i="80"/>
  <c r="G1299" i="80"/>
  <c r="G1298" i="80"/>
  <c r="G1297" i="80"/>
  <c r="G1296" i="80"/>
  <c r="G1295" i="80"/>
  <c r="G1294" i="80"/>
  <c r="G1293" i="80"/>
  <c r="G1292" i="80"/>
  <c r="G1291" i="80"/>
  <c r="G1290" i="80"/>
  <c r="G1289" i="80"/>
  <c r="G1288" i="80"/>
  <c r="G1287" i="80"/>
  <c r="G1286" i="80"/>
  <c r="G1285" i="80"/>
  <c r="G1284" i="80"/>
  <c r="G1283" i="80"/>
  <c r="G1282" i="80"/>
  <c r="G1281" i="80"/>
  <c r="G1280" i="80"/>
  <c r="G1279" i="80"/>
  <c r="G1278" i="80"/>
  <c r="G1277" i="80"/>
  <c r="G1276" i="80"/>
  <c r="G1275" i="80"/>
  <c r="G1274" i="80"/>
  <c r="G1273" i="80"/>
  <c r="G1272" i="80"/>
  <c r="G1271" i="80"/>
  <c r="G1270" i="80"/>
  <c r="G1269" i="80"/>
  <c r="G1268" i="80"/>
  <c r="G1267" i="80"/>
  <c r="G1266" i="80"/>
  <c r="G1265" i="80"/>
  <c r="G1264" i="80"/>
  <c r="G1263" i="80"/>
  <c r="G1262" i="80"/>
  <c r="G1261" i="80"/>
  <c r="G1260" i="80"/>
  <c r="G1259" i="80"/>
  <c r="G1258" i="80"/>
  <c r="G1257" i="80"/>
  <c r="G1256" i="80"/>
  <c r="G1255" i="80"/>
  <c r="G1254" i="80"/>
  <c r="G1253" i="80"/>
  <c r="G1252" i="80"/>
  <c r="G1251" i="80"/>
  <c r="G1250" i="80"/>
  <c r="G1249" i="80"/>
  <c r="G1248" i="80"/>
  <c r="G1247" i="80"/>
  <c r="G1246" i="80"/>
  <c r="G1245" i="80"/>
  <c r="G1244" i="80"/>
  <c r="G1243" i="80"/>
  <c r="G1242" i="80"/>
  <c r="G1241" i="80"/>
  <c r="G1240" i="80"/>
  <c r="G1239" i="80"/>
  <c r="G1238" i="80"/>
  <c r="G1237" i="80"/>
  <c r="G1236" i="80"/>
  <c r="G1235" i="80"/>
  <c r="G1234" i="80"/>
  <c r="G1233" i="80"/>
  <c r="G1232" i="80"/>
  <c r="G1231" i="80"/>
  <c r="G1230" i="80"/>
  <c r="G1229" i="80"/>
  <c r="G1228" i="80"/>
  <c r="G1227" i="80"/>
  <c r="G1226" i="80"/>
  <c r="G1225" i="80"/>
  <c r="G1224" i="80"/>
  <c r="G1223" i="80"/>
  <c r="G1222" i="80"/>
  <c r="G1221" i="80"/>
  <c r="G1220" i="80"/>
  <c r="G1219" i="80"/>
  <c r="G1218" i="80"/>
  <c r="G1217" i="80"/>
  <c r="G1216" i="80"/>
  <c r="G1215" i="80"/>
  <c r="G1214" i="80"/>
  <c r="G1213" i="80"/>
  <c r="G1212" i="80"/>
  <c r="G1211" i="80"/>
  <c r="G1210" i="80"/>
  <c r="G1209" i="80"/>
  <c r="G1208" i="80"/>
  <c r="G1207" i="80"/>
  <c r="G1206" i="80"/>
  <c r="G1205" i="80"/>
  <c r="G1204" i="80"/>
  <c r="G1203" i="80"/>
  <c r="G1202" i="80"/>
  <c r="G1201" i="80"/>
  <c r="G1200" i="80"/>
  <c r="G1199" i="80"/>
  <c r="G1198" i="80"/>
  <c r="G1197" i="80"/>
  <c r="G1196" i="80"/>
  <c r="G1195" i="80"/>
  <c r="G1194" i="80"/>
  <c r="G1193" i="80"/>
  <c r="G1192" i="80"/>
  <c r="G1191" i="80"/>
  <c r="G1190" i="80"/>
  <c r="G1189" i="80"/>
  <c r="G1188" i="80"/>
  <c r="G1187" i="80"/>
  <c r="G1186" i="80"/>
  <c r="G1185" i="80"/>
  <c r="G1184" i="80"/>
  <c r="G1183" i="80"/>
  <c r="G1182" i="80"/>
  <c r="G1181" i="80"/>
  <c r="G1180" i="80"/>
  <c r="G1179" i="80"/>
  <c r="G1178" i="80"/>
  <c r="G1177" i="80"/>
  <c r="G1176" i="80"/>
  <c r="G1175" i="80"/>
  <c r="G1174" i="80"/>
  <c r="G1173" i="80"/>
  <c r="G1172" i="80"/>
  <c r="G1171" i="80"/>
  <c r="G1170" i="80"/>
  <c r="G1169" i="80"/>
  <c r="G1168" i="80"/>
  <c r="G1167" i="80"/>
  <c r="G1166" i="80"/>
  <c r="G1165" i="80"/>
  <c r="G1164" i="80"/>
  <c r="G1163" i="80"/>
  <c r="G1162" i="80"/>
  <c r="G1161" i="80"/>
  <c r="G1160" i="80"/>
  <c r="G1159" i="80"/>
  <c r="G1158" i="80"/>
  <c r="G1157" i="80"/>
  <c r="G1156" i="80"/>
  <c r="G1155" i="80"/>
  <c r="G1154" i="80"/>
  <c r="G1153" i="80"/>
  <c r="G1152" i="80"/>
  <c r="G1151" i="80"/>
  <c r="G1150" i="80"/>
  <c r="G1149" i="80"/>
  <c r="G1148" i="80"/>
  <c r="G1147" i="80"/>
  <c r="G1146" i="80"/>
  <c r="G1145" i="80"/>
  <c r="G1144" i="80"/>
  <c r="G1143" i="80"/>
  <c r="G1142" i="80"/>
  <c r="G1141" i="80"/>
  <c r="G1140" i="80"/>
  <c r="G1139" i="80"/>
  <c r="G1138" i="80"/>
  <c r="G1137" i="80"/>
  <c r="G1136" i="80"/>
  <c r="G1135" i="80"/>
  <c r="G1134" i="80"/>
  <c r="G1133" i="80"/>
  <c r="G1132" i="80"/>
  <c r="G1131" i="80"/>
  <c r="G1130" i="80"/>
  <c r="G1129" i="80"/>
  <c r="G1128" i="80"/>
  <c r="G1127" i="80"/>
  <c r="G1126" i="80"/>
  <c r="G1125" i="80"/>
  <c r="G1124" i="80"/>
  <c r="G1123" i="80"/>
  <c r="G1122" i="80"/>
  <c r="G1121" i="80"/>
  <c r="G1120" i="80"/>
  <c r="G1119" i="80"/>
  <c r="G1118" i="80"/>
  <c r="G1117" i="80"/>
  <c r="G1116" i="80"/>
  <c r="G1115" i="80"/>
  <c r="G1114" i="80"/>
  <c r="G1113" i="80"/>
  <c r="G1112" i="80"/>
  <c r="G1111" i="80"/>
  <c r="G1110" i="80"/>
  <c r="G1109" i="80"/>
  <c r="G1108" i="80"/>
  <c r="G1107" i="80"/>
  <c r="G1106" i="80"/>
  <c r="G1105" i="80"/>
  <c r="G1104" i="80"/>
  <c r="G1103" i="80"/>
  <c r="G1102" i="80"/>
  <c r="G1101" i="80"/>
  <c r="G1100" i="80"/>
  <c r="G1099" i="80"/>
  <c r="G1098" i="80"/>
  <c r="G1097" i="80"/>
  <c r="G1096" i="80"/>
  <c r="G1095" i="80"/>
  <c r="G1094" i="80"/>
  <c r="G1093" i="80"/>
  <c r="G1092" i="80"/>
  <c r="G1091" i="80"/>
  <c r="G1090" i="80"/>
  <c r="G1089" i="80"/>
  <c r="G1088" i="80"/>
  <c r="G1087" i="80"/>
  <c r="G1086" i="80"/>
  <c r="G1085" i="80"/>
  <c r="G1084" i="80"/>
  <c r="G1083" i="80"/>
  <c r="G1082" i="80"/>
  <c r="G1081" i="80"/>
  <c r="G1080" i="80"/>
  <c r="G1079" i="80"/>
  <c r="G1078" i="80"/>
  <c r="G1077" i="80"/>
  <c r="G1076" i="80"/>
  <c r="G1075" i="80"/>
  <c r="G1074" i="80"/>
  <c r="G1073" i="80"/>
  <c r="G1072" i="80"/>
  <c r="G1071" i="80"/>
  <c r="G1070" i="80"/>
  <c r="G1069" i="80"/>
  <c r="G1068" i="80"/>
  <c r="G1067" i="80"/>
  <c r="G1066" i="80"/>
  <c r="G1065" i="80"/>
  <c r="G1064" i="80"/>
  <c r="G1063" i="80"/>
  <c r="G1062" i="80"/>
  <c r="G1061" i="80"/>
  <c r="G1060" i="80"/>
  <c r="G1059" i="80"/>
  <c r="G1058" i="80"/>
  <c r="G1057" i="80"/>
  <c r="G1056" i="80"/>
  <c r="G1055" i="80"/>
  <c r="G1054" i="80"/>
  <c r="G1053" i="80"/>
  <c r="G1052" i="80"/>
  <c r="G1051" i="80"/>
  <c r="G1050" i="80"/>
  <c r="G1049" i="80"/>
  <c r="G1048" i="80"/>
  <c r="G1047" i="80"/>
  <c r="G1046" i="80"/>
  <c r="G1045" i="80"/>
  <c r="G1044" i="80"/>
  <c r="G1043" i="80"/>
  <c r="G1042" i="80"/>
  <c r="G1041" i="80"/>
  <c r="G1040" i="80"/>
  <c r="G1039" i="80"/>
  <c r="G1038" i="80"/>
  <c r="G1037" i="80"/>
  <c r="G1036" i="80"/>
  <c r="G1035" i="80"/>
  <c r="G1034" i="80"/>
  <c r="G1033" i="80"/>
  <c r="G1032" i="80"/>
  <c r="G1031" i="80"/>
  <c r="G1030" i="80"/>
  <c r="G1029" i="80"/>
  <c r="G1028" i="80"/>
  <c r="G1027" i="80"/>
  <c r="G1026" i="80"/>
  <c r="G1025" i="80"/>
  <c r="G1024" i="80"/>
  <c r="G1023" i="80"/>
  <c r="G1022" i="80"/>
  <c r="G1021" i="80"/>
  <c r="G1020" i="80"/>
  <c r="G1019" i="80"/>
  <c r="G1018" i="80"/>
  <c r="G1017" i="80"/>
  <c r="G1016" i="80"/>
  <c r="G1015" i="80"/>
  <c r="G1014" i="80"/>
  <c r="G1013" i="80"/>
  <c r="G1012" i="80"/>
  <c r="G1011" i="80"/>
  <c r="G1010" i="80"/>
  <c r="G1009" i="80"/>
  <c r="G1008" i="80"/>
  <c r="G1007" i="80"/>
  <c r="G1006" i="80"/>
  <c r="G1005" i="80"/>
  <c r="G1004" i="80"/>
  <c r="G1003" i="80"/>
  <c r="G1002" i="80"/>
  <c r="G1001" i="80"/>
  <c r="G1000" i="80"/>
  <c r="G999" i="80"/>
  <c r="G998" i="80"/>
  <c r="G997" i="80"/>
  <c r="G996" i="80"/>
  <c r="G995" i="80"/>
  <c r="G994" i="80"/>
  <c r="G993" i="80"/>
  <c r="G992" i="80"/>
  <c r="G991" i="80"/>
  <c r="G990" i="80"/>
  <c r="G989" i="80"/>
  <c r="G988" i="80"/>
  <c r="G987" i="80"/>
  <c r="G986" i="80"/>
  <c r="G985" i="80"/>
  <c r="G984" i="80"/>
  <c r="G983" i="80"/>
  <c r="G982" i="80"/>
  <c r="G981" i="80"/>
  <c r="G980" i="80"/>
  <c r="G979" i="80"/>
  <c r="G978" i="80"/>
  <c r="G977" i="80"/>
  <c r="G976" i="80"/>
  <c r="G975" i="80"/>
  <c r="G974" i="80"/>
  <c r="G973" i="80"/>
  <c r="G972" i="80"/>
  <c r="G971" i="80"/>
  <c r="G970" i="80"/>
  <c r="G969" i="80"/>
  <c r="G968" i="80"/>
  <c r="G967" i="80"/>
  <c r="G966" i="80"/>
  <c r="G965" i="80"/>
  <c r="G964" i="80"/>
  <c r="G963" i="80"/>
  <c r="G962" i="80"/>
  <c r="G961" i="80"/>
  <c r="G960" i="80"/>
  <c r="G959" i="80"/>
  <c r="G958" i="80"/>
  <c r="G957" i="80"/>
  <c r="G956" i="80"/>
  <c r="G955" i="80"/>
  <c r="G954" i="80"/>
  <c r="G953" i="80"/>
  <c r="G952" i="80"/>
  <c r="G951" i="80"/>
  <c r="G950" i="80"/>
  <c r="G949" i="80"/>
  <c r="G948" i="80"/>
  <c r="G947" i="80"/>
  <c r="G946" i="80"/>
  <c r="G945" i="80"/>
  <c r="G944" i="80"/>
  <c r="G943" i="80"/>
  <c r="G942" i="80"/>
  <c r="G941" i="80"/>
  <c r="G940" i="80"/>
  <c r="G939" i="80"/>
  <c r="G938" i="80"/>
  <c r="G937" i="80"/>
  <c r="G936" i="80"/>
  <c r="G935" i="80"/>
  <c r="G934" i="80"/>
  <c r="G933" i="80"/>
  <c r="G932" i="80"/>
  <c r="G931" i="80"/>
  <c r="G930" i="80"/>
  <c r="G929" i="80"/>
  <c r="G928" i="80"/>
  <c r="G927" i="80"/>
  <c r="G926" i="80"/>
  <c r="G925" i="80"/>
  <c r="G924" i="80"/>
  <c r="G923" i="80"/>
  <c r="G922" i="80"/>
  <c r="G921" i="80"/>
  <c r="G920" i="80"/>
  <c r="G919" i="80"/>
  <c r="G918" i="80"/>
  <c r="G917" i="80"/>
  <c r="G916" i="80"/>
  <c r="G915" i="80"/>
  <c r="G914" i="80"/>
  <c r="G913" i="80"/>
  <c r="G912" i="80"/>
  <c r="G911" i="80"/>
  <c r="G910" i="80"/>
  <c r="G909" i="80"/>
  <c r="G908" i="80"/>
  <c r="G907" i="80"/>
  <c r="G906" i="80"/>
  <c r="G905" i="80"/>
  <c r="G904" i="80"/>
  <c r="G903" i="80"/>
  <c r="G902" i="80"/>
  <c r="G901" i="80"/>
  <c r="G900" i="80"/>
  <c r="G899" i="80"/>
  <c r="G898" i="80"/>
  <c r="G897" i="80"/>
  <c r="G896" i="80"/>
  <c r="G895" i="80"/>
  <c r="G894" i="80"/>
  <c r="G893" i="80"/>
  <c r="G892" i="80"/>
  <c r="G891" i="80"/>
  <c r="G890" i="80"/>
  <c r="G889" i="80"/>
  <c r="G888" i="80"/>
  <c r="G887" i="80"/>
  <c r="G886" i="80"/>
  <c r="G885" i="80"/>
  <c r="G884" i="80"/>
  <c r="G883" i="80"/>
  <c r="G882" i="80"/>
  <c r="G881" i="80"/>
  <c r="G880" i="80"/>
  <c r="G879" i="80"/>
  <c r="G878" i="80"/>
  <c r="G877" i="80"/>
  <c r="G876" i="80"/>
  <c r="G875" i="80"/>
  <c r="G874" i="80"/>
  <c r="G873" i="80"/>
  <c r="G872" i="80"/>
  <c r="G871" i="80"/>
  <c r="G870" i="80"/>
  <c r="G869" i="80"/>
  <c r="G868" i="80"/>
  <c r="G867" i="80"/>
  <c r="G866" i="80"/>
  <c r="G865" i="80"/>
  <c r="G864" i="80"/>
  <c r="G863" i="80"/>
  <c r="G862" i="80"/>
  <c r="G861" i="80"/>
  <c r="G860" i="80"/>
  <c r="G859" i="80"/>
  <c r="G858" i="80"/>
  <c r="G857" i="80"/>
  <c r="G856" i="80"/>
  <c r="G855" i="80"/>
  <c r="G854" i="80"/>
  <c r="G853" i="80"/>
  <c r="G852" i="80"/>
  <c r="G851" i="80"/>
  <c r="G850" i="80"/>
  <c r="G849" i="80"/>
  <c r="G848" i="80"/>
  <c r="G847" i="80"/>
  <c r="G846" i="80"/>
  <c r="G845" i="80"/>
  <c r="G844" i="80"/>
  <c r="G843" i="80"/>
  <c r="G842" i="80"/>
  <c r="G841" i="80"/>
  <c r="G840" i="80"/>
  <c r="G839" i="80"/>
  <c r="G838" i="80"/>
  <c r="G837" i="80"/>
  <c r="G836" i="80"/>
  <c r="G835" i="80"/>
  <c r="G834" i="80"/>
  <c r="G833" i="80"/>
  <c r="G832" i="80"/>
  <c r="G831" i="80"/>
  <c r="G830" i="80"/>
  <c r="G829" i="80"/>
  <c r="G828" i="80"/>
  <c r="G827" i="80"/>
  <c r="G826" i="80"/>
  <c r="G825" i="80"/>
  <c r="G824" i="80"/>
  <c r="G823" i="80"/>
  <c r="G822" i="80"/>
  <c r="G821" i="80"/>
  <c r="G820" i="80"/>
  <c r="G819" i="80"/>
  <c r="G818" i="80"/>
  <c r="G817" i="80"/>
  <c r="G816" i="80"/>
  <c r="G815" i="80"/>
  <c r="G814" i="80"/>
  <c r="G813" i="80"/>
  <c r="G812" i="80"/>
  <c r="G811" i="80"/>
  <c r="G810" i="80"/>
  <c r="G809" i="80"/>
  <c r="G808" i="80"/>
  <c r="G807" i="80"/>
  <c r="G806" i="80"/>
  <c r="G805" i="80"/>
  <c r="G804" i="80"/>
  <c r="G803" i="80"/>
  <c r="G802" i="80"/>
  <c r="G801" i="80"/>
  <c r="G800" i="80"/>
  <c r="G799" i="80"/>
  <c r="G798" i="80"/>
  <c r="G797" i="80"/>
  <c r="G796" i="80"/>
  <c r="G795" i="80"/>
  <c r="G794" i="80"/>
  <c r="G793" i="80"/>
  <c r="G792" i="80"/>
  <c r="G791" i="80"/>
  <c r="G790" i="80"/>
  <c r="G789" i="80"/>
  <c r="G788" i="80"/>
  <c r="G787" i="80"/>
  <c r="G786" i="80"/>
  <c r="G785" i="80"/>
  <c r="G784" i="80"/>
  <c r="G783" i="80"/>
  <c r="G782" i="80"/>
  <c r="G781" i="80"/>
  <c r="G780" i="80"/>
  <c r="G779" i="80"/>
  <c r="G778" i="80"/>
  <c r="G777" i="80"/>
  <c r="G776" i="80"/>
  <c r="G775" i="80"/>
  <c r="G774" i="80"/>
  <c r="G773" i="80"/>
  <c r="G772" i="80"/>
  <c r="G771" i="80"/>
  <c r="G770" i="80"/>
  <c r="G769" i="80"/>
  <c r="G768" i="80"/>
  <c r="G767" i="80"/>
  <c r="G766" i="80"/>
  <c r="G765" i="80"/>
  <c r="G764" i="80"/>
  <c r="G763" i="80"/>
  <c r="G762" i="80"/>
  <c r="G761" i="80"/>
  <c r="G760" i="80"/>
  <c r="G759" i="80"/>
  <c r="G758" i="80"/>
  <c r="G757" i="80"/>
  <c r="G756" i="80"/>
  <c r="G755" i="80"/>
  <c r="G754" i="80"/>
  <c r="G753" i="80"/>
  <c r="G752" i="80"/>
  <c r="G751" i="80"/>
  <c r="G750" i="80"/>
  <c r="G749" i="80"/>
  <c r="G748" i="80"/>
  <c r="G747" i="80"/>
  <c r="G746" i="80"/>
  <c r="G745" i="80"/>
  <c r="G744" i="80"/>
  <c r="G743" i="80"/>
  <c r="G742" i="80"/>
  <c r="G741" i="80"/>
  <c r="G740" i="80"/>
  <c r="G739" i="80"/>
  <c r="G738" i="80"/>
  <c r="G737" i="80"/>
  <c r="G736" i="80"/>
  <c r="G735" i="80"/>
  <c r="G734" i="80"/>
  <c r="G733" i="80"/>
  <c r="G732" i="80"/>
  <c r="G731" i="80"/>
  <c r="G730" i="80"/>
  <c r="G729" i="80"/>
  <c r="G728" i="80"/>
  <c r="G727" i="80"/>
  <c r="G726" i="80"/>
  <c r="G725" i="80"/>
  <c r="G724" i="80"/>
  <c r="G723" i="80"/>
  <c r="G722" i="80"/>
  <c r="G721" i="80"/>
  <c r="G720" i="80"/>
  <c r="G719" i="80"/>
  <c r="G718" i="80"/>
  <c r="G717" i="80"/>
  <c r="G716" i="80"/>
  <c r="G715" i="80"/>
  <c r="G714" i="80"/>
  <c r="G713" i="80"/>
  <c r="G712" i="80"/>
  <c r="G711" i="80"/>
  <c r="G710" i="80"/>
  <c r="G709" i="80"/>
  <c r="G708" i="80"/>
  <c r="G707" i="80"/>
  <c r="G706" i="80"/>
  <c r="G705" i="80"/>
  <c r="G704" i="80"/>
  <c r="G703" i="80"/>
  <c r="G702" i="80"/>
  <c r="G701" i="80"/>
  <c r="G700" i="80"/>
  <c r="G699" i="80"/>
  <c r="G698" i="80"/>
  <c r="G697" i="80"/>
  <c r="G696" i="80"/>
  <c r="G695" i="80"/>
  <c r="G694" i="80"/>
  <c r="G693" i="80"/>
  <c r="G692" i="80"/>
  <c r="G691" i="80"/>
  <c r="G690" i="80"/>
  <c r="G689" i="80"/>
  <c r="G688" i="80"/>
  <c r="G687" i="80"/>
  <c r="G686" i="80"/>
  <c r="G685" i="80"/>
  <c r="G684" i="80"/>
  <c r="G683" i="80"/>
  <c r="G682" i="80"/>
  <c r="G681" i="80"/>
  <c r="G680" i="80"/>
  <c r="G679" i="80"/>
  <c r="G678" i="80"/>
  <c r="G677" i="80"/>
  <c r="G676" i="80"/>
  <c r="G675" i="80"/>
  <c r="G674" i="80"/>
  <c r="G673" i="80"/>
  <c r="G672" i="80"/>
  <c r="G671" i="80"/>
  <c r="G670" i="80"/>
  <c r="G669" i="80"/>
  <c r="G668" i="80"/>
  <c r="G667" i="80"/>
  <c r="G666" i="80"/>
  <c r="G665" i="80"/>
  <c r="G664" i="80"/>
  <c r="G663" i="80"/>
  <c r="G662" i="80"/>
  <c r="G661" i="80"/>
  <c r="G660" i="80"/>
  <c r="G659" i="80"/>
  <c r="G658" i="80"/>
  <c r="G657" i="80"/>
  <c r="G656" i="80"/>
  <c r="G655" i="80"/>
  <c r="G654" i="80"/>
  <c r="G653" i="80"/>
  <c r="G652" i="80"/>
  <c r="G651" i="80"/>
  <c r="G650" i="80"/>
  <c r="G649" i="80"/>
  <c r="G648" i="80"/>
  <c r="G647" i="80"/>
  <c r="G646" i="80"/>
  <c r="G645" i="80"/>
  <c r="G644" i="80"/>
  <c r="G643" i="80"/>
  <c r="G642" i="80"/>
  <c r="G641" i="80"/>
  <c r="G640" i="80"/>
  <c r="G639" i="80"/>
  <c r="G638" i="80"/>
  <c r="G637" i="80"/>
  <c r="G636" i="80"/>
  <c r="G635" i="80"/>
  <c r="G634" i="80"/>
  <c r="G633" i="80"/>
  <c r="G632" i="80"/>
  <c r="G631" i="80"/>
  <c r="G630" i="80"/>
  <c r="G629" i="80"/>
  <c r="G628" i="80"/>
  <c r="G627" i="80"/>
  <c r="G626" i="80"/>
  <c r="G625" i="80"/>
  <c r="G624" i="80"/>
  <c r="G623" i="80"/>
  <c r="G622" i="80"/>
  <c r="G621" i="80"/>
  <c r="G620" i="80"/>
  <c r="G619" i="80"/>
  <c r="G618" i="80"/>
  <c r="G617" i="80"/>
  <c r="G616" i="80"/>
  <c r="G615" i="80"/>
  <c r="G614" i="80"/>
  <c r="G613" i="80"/>
  <c r="G612" i="80"/>
  <c r="G611" i="80"/>
  <c r="G610" i="80"/>
  <c r="G609" i="80"/>
  <c r="G608" i="80"/>
  <c r="G607" i="80"/>
  <c r="G606" i="80"/>
  <c r="G605" i="80"/>
  <c r="G604" i="80"/>
  <c r="G603" i="80"/>
  <c r="G602" i="80"/>
  <c r="G601" i="80"/>
  <c r="G600" i="80"/>
  <c r="G599" i="80"/>
  <c r="G598" i="80"/>
  <c r="G597" i="80"/>
  <c r="G596" i="80"/>
  <c r="G595" i="80"/>
  <c r="G594" i="80"/>
  <c r="G593" i="80"/>
  <c r="G592" i="80"/>
  <c r="G591" i="80"/>
  <c r="G590" i="80"/>
  <c r="G589" i="80"/>
  <c r="G588" i="80"/>
  <c r="G587" i="80"/>
  <c r="G586" i="80"/>
  <c r="G585" i="80"/>
  <c r="G584" i="80"/>
  <c r="G583" i="80"/>
  <c r="G582" i="80"/>
  <c r="G581" i="80"/>
  <c r="G580" i="80"/>
  <c r="G579" i="80"/>
  <c r="G578" i="80"/>
  <c r="G577" i="80"/>
  <c r="G576" i="80"/>
  <c r="G575" i="80"/>
  <c r="G574" i="80"/>
  <c r="G573" i="80"/>
  <c r="G572" i="80"/>
  <c r="G571" i="80"/>
  <c r="G570" i="80"/>
  <c r="G569" i="80"/>
  <c r="G568" i="80"/>
  <c r="G567" i="80"/>
  <c r="G566" i="80"/>
  <c r="G565" i="80"/>
  <c r="G564" i="80"/>
  <c r="G563" i="80"/>
  <c r="G562" i="80"/>
  <c r="G561" i="80"/>
  <c r="G560" i="80"/>
  <c r="G559" i="80"/>
  <c r="G558" i="80"/>
  <c r="G557" i="80"/>
  <c r="G556" i="80"/>
  <c r="G555" i="80"/>
  <c r="G554" i="80"/>
  <c r="G553" i="80"/>
  <c r="G552" i="80"/>
  <c r="G551" i="80"/>
  <c r="G550" i="80"/>
  <c r="G549" i="80"/>
  <c r="G548" i="80"/>
  <c r="G547" i="80"/>
  <c r="G546" i="80"/>
  <c r="G545" i="80"/>
  <c r="G544" i="80"/>
  <c r="G543" i="80"/>
  <c r="G542" i="80"/>
  <c r="G541" i="80"/>
  <c r="G540" i="80"/>
  <c r="G539" i="80"/>
  <c r="G538" i="80"/>
  <c r="G537" i="80"/>
  <c r="G536" i="80"/>
  <c r="G535" i="80"/>
  <c r="G534" i="80"/>
  <c r="G533" i="80"/>
  <c r="G532" i="80"/>
  <c r="G531" i="80"/>
  <c r="G530" i="80"/>
  <c r="G529" i="80"/>
  <c r="G528" i="80"/>
  <c r="G527" i="80"/>
  <c r="G526" i="80"/>
  <c r="G525" i="80"/>
  <c r="G524" i="80"/>
  <c r="G523" i="80"/>
  <c r="G522" i="80"/>
  <c r="G521" i="80"/>
  <c r="G520" i="80"/>
  <c r="G519" i="80"/>
  <c r="G518" i="80"/>
  <c r="G517" i="80"/>
  <c r="G516" i="80"/>
  <c r="G515" i="80"/>
  <c r="G514" i="80"/>
  <c r="G513" i="80"/>
  <c r="G512" i="80"/>
  <c r="G511" i="80"/>
  <c r="G510" i="80"/>
  <c r="G509" i="80"/>
  <c r="G508" i="80"/>
  <c r="G507" i="80"/>
  <c r="G506" i="80"/>
  <c r="G505" i="80"/>
  <c r="G504" i="80"/>
  <c r="G503" i="80"/>
  <c r="G502" i="80"/>
  <c r="G501" i="80"/>
  <c r="G500" i="80"/>
  <c r="G499" i="80"/>
  <c r="G498" i="80"/>
  <c r="G497" i="80"/>
  <c r="G496" i="80"/>
  <c r="G495" i="80"/>
  <c r="G494" i="80"/>
  <c r="G493" i="80"/>
  <c r="G492" i="80"/>
  <c r="G491" i="80"/>
  <c r="G490" i="80"/>
  <c r="G489" i="80"/>
  <c r="G488" i="80"/>
  <c r="G487" i="80"/>
  <c r="G486" i="80"/>
  <c r="G485" i="80"/>
  <c r="G484" i="80"/>
  <c r="G483" i="80"/>
  <c r="G482" i="80"/>
  <c r="G481" i="80"/>
  <c r="G480" i="80"/>
  <c r="G479" i="80"/>
  <c r="G478" i="80"/>
  <c r="G477" i="80"/>
  <c r="G476" i="80"/>
  <c r="G475" i="80"/>
  <c r="G474" i="80"/>
  <c r="G473" i="80"/>
  <c r="G472" i="80"/>
  <c r="G471" i="80"/>
  <c r="G470" i="80"/>
  <c r="G469" i="80"/>
  <c r="G468" i="80"/>
  <c r="G467" i="80"/>
  <c r="G466" i="80"/>
  <c r="G465" i="80"/>
  <c r="G464" i="80"/>
  <c r="G463" i="80"/>
  <c r="G462" i="80"/>
  <c r="G461" i="80"/>
  <c r="G460" i="80"/>
  <c r="G459" i="80"/>
  <c r="G458" i="80"/>
  <c r="G457" i="80"/>
  <c r="G456" i="80"/>
  <c r="G455" i="80"/>
  <c r="G454" i="80"/>
  <c r="G453" i="80"/>
  <c r="G452" i="80"/>
  <c r="G451" i="80"/>
  <c r="G450" i="80"/>
  <c r="G449" i="80"/>
  <c r="G448" i="80"/>
  <c r="G447" i="80"/>
  <c r="G446" i="80"/>
  <c r="G445" i="80"/>
  <c r="G444" i="80"/>
  <c r="G443" i="80"/>
  <c r="G442" i="80"/>
  <c r="G441" i="80"/>
  <c r="G440" i="80"/>
  <c r="G439" i="80"/>
  <c r="G438" i="80"/>
  <c r="G437" i="80"/>
  <c r="G436" i="80"/>
  <c r="G435" i="80"/>
  <c r="G434" i="80"/>
  <c r="G433" i="80"/>
  <c r="G432" i="80"/>
  <c r="G431" i="80"/>
  <c r="G430" i="80"/>
  <c r="G429" i="80"/>
  <c r="G428" i="80"/>
  <c r="G427" i="80"/>
  <c r="G426" i="80"/>
  <c r="G425" i="80"/>
  <c r="G424" i="80"/>
  <c r="G423" i="80"/>
  <c r="G422" i="80"/>
  <c r="G421" i="80"/>
  <c r="G420" i="80"/>
  <c r="G419" i="80"/>
  <c r="G418" i="80"/>
  <c r="G417" i="80"/>
  <c r="G416" i="80"/>
  <c r="G415" i="80"/>
  <c r="G414" i="80"/>
  <c r="G413" i="80"/>
  <c r="G412" i="80"/>
  <c r="G411" i="80"/>
  <c r="G410" i="80"/>
  <c r="G409" i="80"/>
  <c r="G408" i="80"/>
  <c r="G407" i="80"/>
  <c r="G406" i="80"/>
  <c r="G405" i="80"/>
  <c r="G404" i="80"/>
  <c r="G403" i="80"/>
  <c r="G402" i="80"/>
  <c r="G401" i="80"/>
  <c r="G400" i="80"/>
  <c r="G399" i="80"/>
  <c r="G398" i="80"/>
  <c r="G397" i="80"/>
  <c r="G396" i="80"/>
  <c r="G395" i="80"/>
  <c r="G394" i="80"/>
  <c r="G393" i="80"/>
  <c r="G392" i="80"/>
  <c r="G391" i="80"/>
  <c r="G390" i="80"/>
  <c r="G389" i="80"/>
  <c r="G388" i="80"/>
  <c r="G387" i="80"/>
  <c r="G386" i="80"/>
  <c r="G385" i="80"/>
  <c r="G384" i="80"/>
  <c r="G383" i="80"/>
  <c r="G382" i="80"/>
  <c r="G381" i="80"/>
  <c r="G380" i="80"/>
  <c r="G379" i="80"/>
  <c r="G378" i="80"/>
  <c r="G377" i="80"/>
  <c r="G376" i="80"/>
  <c r="G375" i="80"/>
  <c r="G374" i="80"/>
  <c r="G373" i="80"/>
  <c r="G372" i="80"/>
  <c r="G371" i="80"/>
  <c r="G370" i="80"/>
  <c r="G369" i="80"/>
  <c r="G368" i="80"/>
  <c r="G367" i="80"/>
  <c r="G366" i="80"/>
  <c r="G365" i="80"/>
  <c r="G364" i="80"/>
  <c r="G363" i="80"/>
  <c r="G362" i="80"/>
  <c r="G361" i="80"/>
  <c r="G360" i="80"/>
  <c r="G359" i="80"/>
  <c r="G358" i="80"/>
  <c r="G357" i="80"/>
  <c r="G356" i="80"/>
  <c r="G355" i="80"/>
  <c r="G354" i="80"/>
  <c r="G353" i="80"/>
  <c r="G352" i="80"/>
  <c r="G351" i="80"/>
  <c r="G350" i="80"/>
  <c r="G349" i="80"/>
  <c r="G348" i="80"/>
  <c r="G347" i="80"/>
  <c r="G346" i="80"/>
  <c r="G345" i="80"/>
  <c r="G344" i="80"/>
  <c r="G343" i="80"/>
  <c r="G342" i="80"/>
  <c r="G341" i="80"/>
  <c r="G340" i="80"/>
  <c r="G339" i="80"/>
  <c r="G338" i="80"/>
  <c r="G337" i="80"/>
  <c r="G336" i="80"/>
  <c r="G335" i="80"/>
  <c r="G334" i="80"/>
  <c r="G333" i="80"/>
  <c r="G332" i="80"/>
  <c r="G331" i="80"/>
  <c r="G330" i="80"/>
  <c r="G329" i="80"/>
  <c r="G328" i="80"/>
  <c r="G327" i="80"/>
  <c r="G326" i="80"/>
  <c r="G325" i="80"/>
  <c r="G324" i="80"/>
  <c r="G323" i="80"/>
  <c r="G322" i="80"/>
  <c r="G321" i="80"/>
  <c r="G320" i="80"/>
  <c r="G319" i="80"/>
  <c r="G318" i="80"/>
  <c r="G317" i="80"/>
  <c r="G316" i="80"/>
  <c r="G315" i="80"/>
  <c r="G314" i="80"/>
  <c r="G313" i="80"/>
  <c r="G312" i="80"/>
  <c r="G311" i="80"/>
  <c r="G310" i="80"/>
  <c r="G309" i="80"/>
  <c r="G308" i="80"/>
  <c r="G307" i="80"/>
  <c r="G306" i="80"/>
  <c r="G305" i="80"/>
  <c r="G304" i="80"/>
  <c r="G303" i="80"/>
  <c r="G302" i="80"/>
  <c r="G301" i="80"/>
  <c r="G300" i="80"/>
  <c r="G299" i="80"/>
  <c r="G298" i="80"/>
  <c r="G297" i="80"/>
  <c r="G296" i="80"/>
  <c r="G295" i="80"/>
  <c r="G294" i="80"/>
  <c r="G293" i="80"/>
  <c r="G292" i="80"/>
  <c r="G291" i="80"/>
  <c r="G290" i="80"/>
  <c r="G289" i="80"/>
  <c r="G288" i="80"/>
  <c r="G287" i="80"/>
  <c r="G286" i="80"/>
  <c r="G285" i="80"/>
  <c r="G284" i="80"/>
  <c r="G283" i="80"/>
  <c r="G282" i="80"/>
  <c r="G281" i="80"/>
  <c r="G280" i="80"/>
  <c r="G279" i="80"/>
  <c r="G278" i="80"/>
  <c r="G277" i="80"/>
  <c r="G276" i="80"/>
  <c r="G275" i="80"/>
  <c r="G274" i="80"/>
  <c r="G273" i="80"/>
  <c r="G272" i="80"/>
  <c r="G271" i="80"/>
  <c r="G270" i="80"/>
  <c r="G269" i="80"/>
  <c r="G268" i="80"/>
  <c r="G267" i="80"/>
  <c r="G266" i="80"/>
  <c r="G265" i="80"/>
  <c r="G264" i="80"/>
  <c r="G263" i="80"/>
  <c r="G262" i="80"/>
  <c r="G261" i="80"/>
  <c r="G260" i="80"/>
  <c r="G259" i="80"/>
  <c r="G258" i="80"/>
  <c r="G257" i="80"/>
  <c r="G256" i="80"/>
  <c r="G255" i="80"/>
  <c r="G254" i="80"/>
  <c r="G253" i="80"/>
  <c r="G252" i="80"/>
  <c r="G251" i="80"/>
  <c r="G250" i="80"/>
  <c r="G249" i="80"/>
  <c r="G248" i="80"/>
  <c r="G247" i="80"/>
  <c r="G246" i="80"/>
  <c r="G245" i="80"/>
  <c r="G244" i="80"/>
  <c r="G243" i="80"/>
  <c r="G242" i="80"/>
  <c r="G241" i="80"/>
  <c r="G240" i="80"/>
  <c r="G239" i="80"/>
  <c r="G238" i="80"/>
  <c r="G237" i="80"/>
  <c r="G236" i="80"/>
  <c r="G235" i="80"/>
  <c r="G234" i="80"/>
  <c r="G233" i="80"/>
  <c r="G232" i="80"/>
  <c r="G231" i="80"/>
  <c r="G230" i="80"/>
  <c r="G229" i="80"/>
  <c r="G228" i="80"/>
  <c r="G227" i="80"/>
  <c r="G226" i="80"/>
  <c r="G225" i="80"/>
  <c r="G224" i="80"/>
  <c r="G223" i="80"/>
  <c r="G222" i="80"/>
  <c r="G221" i="80"/>
  <c r="G220" i="80"/>
  <c r="G219" i="80"/>
  <c r="G218" i="80"/>
  <c r="G217" i="80"/>
  <c r="G216" i="80"/>
  <c r="G215" i="80"/>
  <c r="G214" i="80"/>
  <c r="G213" i="80"/>
  <c r="G212" i="80"/>
  <c r="G211" i="80"/>
  <c r="G210" i="80"/>
  <c r="G209" i="80"/>
  <c r="G208" i="80"/>
  <c r="G207" i="80"/>
  <c r="G206" i="80"/>
  <c r="G205" i="80"/>
  <c r="G204" i="80"/>
  <c r="G203" i="80"/>
  <c r="G202" i="80"/>
  <c r="G201" i="80"/>
  <c r="G200" i="80"/>
  <c r="G199" i="80"/>
  <c r="G198" i="80"/>
  <c r="G197" i="80"/>
  <c r="G196" i="80"/>
  <c r="G195" i="80"/>
  <c r="G194" i="80"/>
  <c r="G193" i="80"/>
  <c r="G192" i="80"/>
  <c r="G191" i="80"/>
  <c r="G190" i="80"/>
  <c r="G189" i="80"/>
  <c r="G188" i="80"/>
  <c r="G187" i="80"/>
  <c r="G186" i="80"/>
  <c r="G185" i="80"/>
  <c r="G184" i="80"/>
  <c r="G183" i="80"/>
  <c r="G182" i="80"/>
  <c r="G181" i="80"/>
  <c r="G180" i="80"/>
  <c r="G179" i="80"/>
  <c r="G178" i="80"/>
  <c r="G177" i="80"/>
  <c r="G176" i="80"/>
  <c r="G175" i="80"/>
  <c r="G174" i="80"/>
  <c r="G173" i="80"/>
  <c r="G172" i="80"/>
  <c r="G171" i="80"/>
  <c r="G170" i="80"/>
  <c r="G169" i="80"/>
  <c r="G168" i="80"/>
  <c r="G167" i="80"/>
  <c r="G166" i="80"/>
  <c r="G165" i="80"/>
  <c r="G164" i="80"/>
  <c r="G163" i="80"/>
  <c r="G162" i="80"/>
  <c r="G161" i="80"/>
  <c r="G160" i="80"/>
  <c r="G159" i="80"/>
  <c r="G158" i="80"/>
  <c r="G157" i="80"/>
  <c r="G156" i="80"/>
  <c r="G155" i="80"/>
  <c r="G154" i="80"/>
  <c r="G153" i="80"/>
  <c r="G152" i="80"/>
  <c r="G151" i="80"/>
  <c r="G150" i="80"/>
  <c r="G149" i="80"/>
  <c r="G148" i="80"/>
  <c r="G147" i="80"/>
  <c r="G146" i="80"/>
  <c r="G145" i="80"/>
  <c r="G144" i="80"/>
  <c r="G143" i="80"/>
  <c r="G142" i="80"/>
  <c r="G141" i="80"/>
  <c r="G140" i="80"/>
  <c r="G139" i="80"/>
  <c r="G138" i="80"/>
  <c r="G137" i="80"/>
  <c r="G136" i="80"/>
  <c r="G135" i="80"/>
  <c r="G134" i="80"/>
  <c r="G133" i="80"/>
  <c r="G132" i="80"/>
  <c r="G131" i="80"/>
  <c r="G130" i="80"/>
  <c r="G129" i="80"/>
  <c r="G128" i="80"/>
  <c r="G127" i="80"/>
  <c r="G126" i="80"/>
  <c r="G125" i="80"/>
  <c r="G124" i="80"/>
  <c r="G123" i="80"/>
  <c r="G122" i="80"/>
  <c r="G121" i="80"/>
  <c r="G120" i="80"/>
  <c r="G119" i="80"/>
  <c r="G118" i="80"/>
  <c r="G117" i="80"/>
  <c r="G116" i="80"/>
  <c r="G115" i="80"/>
  <c r="G114" i="80"/>
  <c r="G113" i="80"/>
  <c r="G112" i="80"/>
  <c r="G111" i="80"/>
  <c r="G110" i="80"/>
  <c r="G109" i="80"/>
  <c r="G108" i="80"/>
  <c r="G107" i="80"/>
  <c r="G106" i="80"/>
  <c r="G105" i="80"/>
  <c r="G104" i="80"/>
  <c r="G103" i="80"/>
  <c r="G102" i="80"/>
  <c r="G101" i="80"/>
  <c r="G100" i="80"/>
  <c r="G99" i="80"/>
  <c r="G98" i="80"/>
  <c r="G97" i="80"/>
  <c r="G96" i="80"/>
  <c r="G95" i="80"/>
  <c r="G94" i="80"/>
  <c r="G93" i="80"/>
  <c r="G92" i="80"/>
  <c r="G91" i="80"/>
  <c r="G90" i="80"/>
  <c r="G89" i="80"/>
  <c r="G88" i="80"/>
  <c r="G87" i="80"/>
  <c r="G86" i="80"/>
  <c r="G85" i="80"/>
  <c r="G84" i="80"/>
  <c r="G83" i="80"/>
  <c r="G82" i="80"/>
  <c r="G81" i="80"/>
  <c r="G80" i="80"/>
  <c r="G79" i="80"/>
  <c r="G78" i="80"/>
  <c r="G77" i="80"/>
  <c r="G76" i="80"/>
  <c r="G75" i="80"/>
  <c r="G74" i="80"/>
  <c r="G73" i="80"/>
  <c r="G72" i="80"/>
  <c r="G71" i="80"/>
  <c r="G70" i="80"/>
  <c r="G69" i="80"/>
  <c r="G68" i="80"/>
  <c r="G67" i="80"/>
  <c r="G66" i="80"/>
  <c r="G65" i="80"/>
  <c r="G64" i="80"/>
  <c r="G63" i="80"/>
  <c r="G62" i="80"/>
  <c r="G61" i="80"/>
  <c r="G60" i="80"/>
  <c r="G59" i="80"/>
  <c r="G58" i="80"/>
  <c r="G57" i="80"/>
  <c r="G56" i="80"/>
  <c r="G55" i="80"/>
  <c r="G54" i="80"/>
  <c r="G53" i="80"/>
  <c r="G52" i="80"/>
  <c r="G51" i="80"/>
  <c r="G50" i="80"/>
  <c r="G49" i="80"/>
  <c r="G48" i="80"/>
  <c r="G47" i="80"/>
  <c r="G46" i="80"/>
  <c r="G45" i="80"/>
  <c r="G44" i="80"/>
  <c r="G43" i="80"/>
  <c r="G42" i="80"/>
  <c r="G41" i="80"/>
  <c r="G40" i="80"/>
  <c r="G39" i="80"/>
  <c r="G38" i="80"/>
  <c r="G37" i="80"/>
  <c r="G36" i="80"/>
  <c r="G35" i="80"/>
  <c r="G34" i="80"/>
  <c r="G33" i="80"/>
  <c r="G32" i="80"/>
  <c r="G31" i="80"/>
  <c r="G30" i="80"/>
  <c r="G29" i="80"/>
  <c r="G28" i="80"/>
  <c r="G27" i="80"/>
  <c r="G26" i="80"/>
  <c r="G25" i="80"/>
  <c r="G24" i="80"/>
  <c r="G23" i="80"/>
  <c r="G22" i="80"/>
  <c r="G21" i="80"/>
  <c r="G20" i="80"/>
  <c r="G19" i="80"/>
  <c r="G18" i="80"/>
  <c r="G17" i="80"/>
  <c r="G16" i="80"/>
  <c r="G15" i="80"/>
  <c r="G14" i="80"/>
  <c r="G13" i="80"/>
  <c r="G12" i="80"/>
  <c r="G11" i="80"/>
  <c r="G10" i="80"/>
  <c r="G9" i="80"/>
  <c r="G8" i="80"/>
  <c r="G7" i="80"/>
  <c r="G6" i="80"/>
  <c r="G5" i="80"/>
  <c r="AA3" i="80"/>
  <c r="S3" i="80"/>
  <c r="S2" i="80"/>
  <c r="M2" i="80"/>
  <c r="M1" i="80"/>
  <c r="J1" i="80"/>
  <c r="B19" i="78"/>
  <c r="V18" i="78"/>
  <c r="U18" i="78"/>
  <c r="T18" i="78"/>
  <c r="S18" i="78"/>
  <c r="R18" i="78"/>
  <c r="Q18" i="78"/>
  <c r="P18" i="78"/>
  <c r="O18" i="78"/>
  <c r="N18" i="78"/>
  <c r="M18" i="78"/>
  <c r="L18" i="78"/>
  <c r="K18" i="78"/>
  <c r="J18" i="78"/>
  <c r="I18" i="78"/>
  <c r="H18" i="78"/>
  <c r="G18" i="78"/>
  <c r="F18" i="78"/>
  <c r="E18" i="78"/>
  <c r="D18" i="78"/>
  <c r="C18" i="78"/>
  <c r="B18" i="78"/>
  <c r="D4" i="78"/>
  <c r="F4" i="77"/>
  <c r="G4" i="77" s="1"/>
  <c r="D4" i="77"/>
  <c r="E4" i="77" s="1"/>
  <c r="B19" i="76"/>
  <c r="V18" i="76"/>
  <c r="V16" i="76" s="1"/>
  <c r="U18" i="76"/>
  <c r="T18" i="76"/>
  <c r="S18" i="76"/>
  <c r="R18" i="76"/>
  <c r="R16" i="76" s="1"/>
  <c r="Q18" i="76"/>
  <c r="P18" i="76"/>
  <c r="O18" i="76"/>
  <c r="N18" i="76"/>
  <c r="N16" i="76" s="1"/>
  <c r="M18" i="76"/>
  <c r="L18" i="76"/>
  <c r="K18" i="76"/>
  <c r="J18" i="76"/>
  <c r="J16" i="76" s="1"/>
  <c r="I18" i="76"/>
  <c r="H18" i="76"/>
  <c r="G18" i="76"/>
  <c r="F18" i="76"/>
  <c r="F16" i="76" s="1"/>
  <c r="E18" i="76"/>
  <c r="D18" i="76"/>
  <c r="C18" i="76"/>
  <c r="B18" i="76"/>
  <c r="B16" i="76" s="1"/>
  <c r="U16" i="76"/>
  <c r="T16" i="76"/>
  <c r="S16" i="76"/>
  <c r="Q16" i="76"/>
  <c r="P16" i="76"/>
  <c r="O16" i="76"/>
  <c r="M16" i="76"/>
  <c r="L16" i="76"/>
  <c r="K16" i="76"/>
  <c r="I16" i="76"/>
  <c r="H16" i="76"/>
  <c r="G16" i="76"/>
  <c r="E16" i="76"/>
  <c r="D16" i="76"/>
  <c r="C16" i="76"/>
  <c r="D4" i="76"/>
  <c r="G19" i="75"/>
  <c r="N15" i="75"/>
  <c r="O14" i="75" s="1"/>
  <c r="M15" i="75"/>
  <c r="M14" i="75"/>
  <c r="M12" i="75"/>
  <c r="O11" i="75"/>
  <c r="M11" i="75"/>
  <c r="L10" i="75"/>
  <c r="J5" i="75"/>
  <c r="H5" i="75"/>
  <c r="C40" i="74"/>
  <c r="M28" i="74"/>
  <c r="M28" i="73" s="1"/>
  <c r="AG27" i="74"/>
  <c r="AF27" i="74"/>
  <c r="AE27" i="74"/>
  <c r="AD27" i="74"/>
  <c r="AC27" i="74"/>
  <c r="AB27" i="74"/>
  <c r="AA27" i="74"/>
  <c r="Z27" i="74"/>
  <c r="Y27" i="74"/>
  <c r="X27" i="74"/>
  <c r="W27" i="74"/>
  <c r="V27" i="74"/>
  <c r="U27" i="74"/>
  <c r="T27" i="74"/>
  <c r="S27" i="74"/>
  <c r="R27" i="74"/>
  <c r="Q27" i="74"/>
  <c r="P27" i="74"/>
  <c r="O27" i="74"/>
  <c r="N27" i="74"/>
  <c r="M27" i="74"/>
  <c r="E22" i="74"/>
  <c r="C22" i="74"/>
  <c r="D13" i="75" s="1"/>
  <c r="O20" i="74"/>
  <c r="A3" i="78" s="1"/>
  <c r="C20" i="74"/>
  <c r="O19" i="74"/>
  <c r="C19" i="74"/>
  <c r="C17" i="74"/>
  <c r="D8" i="75" s="1"/>
  <c r="C16" i="74"/>
  <c r="D6" i="75" s="1"/>
  <c r="C15" i="74"/>
  <c r="G27" i="74" s="1"/>
  <c r="G28" i="73" s="1"/>
  <c r="C14" i="74"/>
  <c r="C38" i="74" s="1"/>
  <c r="C38" i="73" s="1"/>
  <c r="E12" i="74"/>
  <c r="C12" i="74"/>
  <c r="C11" i="74"/>
  <c r="E11" i="74" s="1"/>
  <c r="E11" i="73" s="1"/>
  <c r="C9" i="74"/>
  <c r="C43" i="73"/>
  <c r="C42" i="73"/>
  <c r="D41" i="73"/>
  <c r="C41" i="73"/>
  <c r="C40" i="73"/>
  <c r="B35" i="73"/>
  <c r="B34" i="73"/>
  <c r="B33" i="73"/>
  <c r="B32" i="73"/>
  <c r="F30" i="73"/>
  <c r="B30" i="73"/>
  <c r="F29" i="73"/>
  <c r="B29" i="73"/>
  <c r="D28" i="73"/>
  <c r="C28" i="73"/>
  <c r="B28" i="73"/>
  <c r="AG27" i="73"/>
  <c r="AF27" i="73"/>
  <c r="AE27" i="73"/>
  <c r="AD27" i="73"/>
  <c r="AC27" i="73"/>
  <c r="AB27" i="73"/>
  <c r="AA27" i="73"/>
  <c r="Z27" i="73"/>
  <c r="Y27" i="73"/>
  <c r="X27" i="73"/>
  <c r="W27" i="73"/>
  <c r="V27" i="73"/>
  <c r="U27" i="73"/>
  <c r="T27" i="73"/>
  <c r="S27" i="73"/>
  <c r="R27" i="73"/>
  <c r="Q27" i="73"/>
  <c r="P27" i="73"/>
  <c r="O27" i="73"/>
  <c r="N27" i="73"/>
  <c r="M27" i="73"/>
  <c r="B27" i="73"/>
  <c r="M26" i="73"/>
  <c r="B26" i="73"/>
  <c r="D25" i="73"/>
  <c r="B25" i="73"/>
  <c r="F24" i="73"/>
  <c r="B24" i="73"/>
  <c r="F22" i="73"/>
  <c r="B22" i="73"/>
  <c r="M21" i="73"/>
  <c r="F21" i="73"/>
  <c r="E21" i="73"/>
  <c r="D21" i="73"/>
  <c r="B21" i="73"/>
  <c r="M20" i="73"/>
  <c r="B20" i="73"/>
  <c r="M19" i="73"/>
  <c r="B19" i="73"/>
  <c r="M18" i="73"/>
  <c r="F18" i="73"/>
  <c r="E18" i="73"/>
  <c r="D18" i="73"/>
  <c r="B18" i="73"/>
  <c r="M17" i="73"/>
  <c r="E17" i="73"/>
  <c r="B17" i="73"/>
  <c r="N16" i="73"/>
  <c r="M16" i="73"/>
  <c r="E16" i="73"/>
  <c r="B16" i="73"/>
  <c r="E15" i="73"/>
  <c r="B15" i="73"/>
  <c r="E14" i="73"/>
  <c r="B14" i="73"/>
  <c r="E12" i="73"/>
  <c r="B12" i="73"/>
  <c r="B11" i="73"/>
  <c r="E10" i="73"/>
  <c r="D8" i="73"/>
  <c r="C7" i="73"/>
  <c r="B7" i="73"/>
  <c r="C6" i="73"/>
  <c r="B6" i="73"/>
  <c r="C5" i="73"/>
  <c r="B5" i="73"/>
  <c r="B4" i="73"/>
  <c r="E3" i="73"/>
  <c r="L2" i="73"/>
  <c r="E2" i="73"/>
  <c r="B2" i="73"/>
  <c r="B1" i="73"/>
  <c r="B19" i="72"/>
  <c r="V18" i="72"/>
  <c r="U18" i="72"/>
  <c r="T18" i="72"/>
  <c r="S18" i="72"/>
  <c r="R18" i="72"/>
  <c r="Q18" i="72"/>
  <c r="P18" i="72"/>
  <c r="O18" i="72"/>
  <c r="N18" i="72"/>
  <c r="M18" i="72"/>
  <c r="L18" i="72"/>
  <c r="K18" i="72"/>
  <c r="J18" i="72"/>
  <c r="I18" i="72"/>
  <c r="H18" i="72"/>
  <c r="G18" i="72"/>
  <c r="F18" i="72"/>
  <c r="E18" i="72"/>
  <c r="D18" i="72"/>
  <c r="C18" i="72"/>
  <c r="B18" i="72"/>
  <c r="D4" i="72"/>
  <c r="A4" i="72"/>
  <c r="A3" i="72"/>
  <c r="AA32" i="71"/>
  <c r="G19" i="71"/>
  <c r="B19" i="71"/>
  <c r="M18" i="71"/>
  <c r="F13" i="71"/>
  <c r="C13" i="71"/>
  <c r="C10" i="72" s="1"/>
  <c r="D10" i="72" s="1"/>
  <c r="E10" i="72" s="1"/>
  <c r="F10" i="72" s="1"/>
  <c r="G10" i="72" s="1"/>
  <c r="H10" i="72" s="1"/>
  <c r="I10" i="72" s="1"/>
  <c r="J10" i="72" s="1"/>
  <c r="K10" i="72" s="1"/>
  <c r="L10" i="72" s="1"/>
  <c r="F12" i="71"/>
  <c r="F14" i="71" s="1"/>
  <c r="B9" i="71"/>
  <c r="C9" i="71" s="1"/>
  <c r="C8" i="71"/>
  <c r="E7" i="72" s="1"/>
  <c r="F7" i="72" s="1"/>
  <c r="G7" i="72" s="1"/>
  <c r="H7" i="72" s="1"/>
  <c r="I7" i="72" s="1"/>
  <c r="J7" i="72" s="1"/>
  <c r="K7" i="72" s="1"/>
  <c r="L7" i="72" s="1"/>
  <c r="M7" i="72" s="1"/>
  <c r="N7" i="72" s="1"/>
  <c r="O7" i="72" s="1"/>
  <c r="P7" i="72" s="1"/>
  <c r="Q7" i="72" s="1"/>
  <c r="R7" i="72" s="1"/>
  <c r="S7" i="72" s="1"/>
  <c r="T7" i="72" s="1"/>
  <c r="U7" i="72" s="1"/>
  <c r="V7" i="72" s="1"/>
  <c r="A7" i="71"/>
  <c r="C6" i="71"/>
  <c r="C6" i="72" s="1"/>
  <c r="D6" i="72" s="1"/>
  <c r="E6" i="72" s="1"/>
  <c r="F6" i="72" s="1"/>
  <c r="G6" i="72" s="1"/>
  <c r="H6" i="72" s="1"/>
  <c r="I6" i="72" s="1"/>
  <c r="J6" i="72" s="1"/>
  <c r="K6" i="72" s="1"/>
  <c r="L6" i="72" s="1"/>
  <c r="M6" i="72" s="1"/>
  <c r="N6" i="72" s="1"/>
  <c r="O6" i="72" s="1"/>
  <c r="P6" i="72" s="1"/>
  <c r="Q6" i="72" s="1"/>
  <c r="R6" i="72" s="1"/>
  <c r="S6" i="72" s="1"/>
  <c r="T6" i="72" s="1"/>
  <c r="U6" i="72" s="1"/>
  <c r="V6" i="72" s="1"/>
  <c r="C5" i="71"/>
  <c r="C35" i="70"/>
  <c r="N27" i="69"/>
  <c r="AE26" i="69"/>
  <c r="AD26" i="69"/>
  <c r="Z26" i="69"/>
  <c r="Y26" i="69"/>
  <c r="X26" i="69"/>
  <c r="W26" i="69"/>
  <c r="V26" i="69"/>
  <c r="U26" i="69"/>
  <c r="T26" i="69"/>
  <c r="S26" i="69"/>
  <c r="Q26" i="69"/>
  <c r="P26" i="69"/>
  <c r="O26" i="69"/>
  <c r="N26" i="69"/>
  <c r="C21" i="70"/>
  <c r="D21" i="70" s="1"/>
  <c r="D21" i="69" s="1"/>
  <c r="P19" i="70"/>
  <c r="C19" i="70"/>
  <c r="E19" i="70" s="1"/>
  <c r="E19" i="69" s="1"/>
  <c r="P18" i="70"/>
  <c r="C18" i="70"/>
  <c r="E18" i="70" s="1"/>
  <c r="E18" i="69" s="1"/>
  <c r="D16" i="70"/>
  <c r="D16" i="69" s="1"/>
  <c r="D15" i="70"/>
  <c r="D15" i="69" s="1"/>
  <c r="D14" i="70"/>
  <c r="D14" i="69" s="1"/>
  <c r="E12" i="70"/>
  <c r="E12" i="69" s="1"/>
  <c r="F4" i="71"/>
  <c r="E11" i="70"/>
  <c r="E11" i="69" s="1"/>
  <c r="D37" i="70"/>
  <c r="D38" i="69" s="1"/>
  <c r="B13" i="70"/>
  <c r="B13" i="69" s="1"/>
  <c r="G44" i="69"/>
  <c r="E42" i="69"/>
  <c r="C38" i="69"/>
  <c r="D37" i="69"/>
  <c r="C37" i="69"/>
  <c r="C36" i="69"/>
  <c r="B31" i="69"/>
  <c r="B30" i="69"/>
  <c r="F29" i="69"/>
  <c r="B29" i="69"/>
  <c r="F28" i="69"/>
  <c r="B28" i="69"/>
  <c r="I27" i="69"/>
  <c r="D27" i="69"/>
  <c r="C27" i="69"/>
  <c r="B27" i="69"/>
  <c r="AH26" i="69"/>
  <c r="AG26" i="69"/>
  <c r="AC26" i="69"/>
  <c r="AA26" i="69"/>
  <c r="B26" i="69"/>
  <c r="N25" i="69"/>
  <c r="B25" i="69"/>
  <c r="D24" i="69"/>
  <c r="B24" i="69"/>
  <c r="B21" i="69"/>
  <c r="N20" i="69"/>
  <c r="E20" i="69"/>
  <c r="B20" i="69"/>
  <c r="N19" i="69"/>
  <c r="B19" i="69"/>
  <c r="N18" i="69"/>
  <c r="B18" i="69"/>
  <c r="E17" i="69"/>
  <c r="B17" i="69"/>
  <c r="E16" i="69"/>
  <c r="B16" i="69"/>
  <c r="O15" i="69"/>
  <c r="E15" i="69"/>
  <c r="B15" i="69"/>
  <c r="E14" i="69"/>
  <c r="B14" i="69"/>
  <c r="B12" i="69"/>
  <c r="B11" i="69"/>
  <c r="B10" i="69"/>
  <c r="B9" i="69"/>
  <c r="B8" i="69"/>
  <c r="C7" i="69"/>
  <c r="B7" i="69"/>
  <c r="C6" i="69"/>
  <c r="B6" i="69"/>
  <c r="C5" i="69"/>
  <c r="B5" i="69"/>
  <c r="B4" i="69"/>
  <c r="E3" i="69"/>
  <c r="E2" i="69"/>
  <c r="B2" i="69"/>
  <c r="B1" i="69"/>
  <c r="B19" i="68"/>
  <c r="V18" i="68"/>
  <c r="U18" i="68"/>
  <c r="T18" i="68"/>
  <c r="S18" i="68"/>
  <c r="R18" i="68"/>
  <c r="Q18" i="68"/>
  <c r="P18" i="68"/>
  <c r="O18" i="68"/>
  <c r="N18" i="68"/>
  <c r="M18" i="68"/>
  <c r="L18" i="68"/>
  <c r="K18" i="68"/>
  <c r="J18" i="68"/>
  <c r="I18" i="68"/>
  <c r="H18" i="68"/>
  <c r="G18" i="68"/>
  <c r="F18" i="68"/>
  <c r="E18" i="68"/>
  <c r="D18" i="68"/>
  <c r="C18" i="68"/>
  <c r="B18" i="68"/>
  <c r="D4" i="68"/>
  <c r="A4" i="68"/>
  <c r="A3" i="68"/>
  <c r="G19" i="67"/>
  <c r="B19" i="67"/>
  <c r="M18" i="67"/>
  <c r="F13" i="67"/>
  <c r="C4" i="67" s="1"/>
  <c r="H4" i="67" s="1"/>
  <c r="C13" i="67"/>
  <c r="F12" i="67"/>
  <c r="F14" i="67" s="1"/>
  <c r="F10" i="67"/>
  <c r="C10" i="67"/>
  <c r="C8" i="68" s="1"/>
  <c r="D8" i="68" s="1"/>
  <c r="E8" i="68" s="1"/>
  <c r="F8" i="68" s="1"/>
  <c r="G8" i="68" s="1"/>
  <c r="H8" i="68" s="1"/>
  <c r="I8" i="68" s="1"/>
  <c r="J8" i="68" s="1"/>
  <c r="K8" i="68" s="1"/>
  <c r="L8" i="68" s="1"/>
  <c r="M8" i="68" s="1"/>
  <c r="N8" i="68" s="1"/>
  <c r="O8" i="68" s="1"/>
  <c r="P8" i="68" s="1"/>
  <c r="Q8" i="68" s="1"/>
  <c r="R8" i="68" s="1"/>
  <c r="S8" i="68" s="1"/>
  <c r="T8" i="68" s="1"/>
  <c r="U8" i="68" s="1"/>
  <c r="V8" i="68" s="1"/>
  <c r="B10" i="67"/>
  <c r="F9" i="67"/>
  <c r="C9" i="67"/>
  <c r="H9" i="67" s="1"/>
  <c r="B9" i="67"/>
  <c r="C8" i="67"/>
  <c r="A7" i="67"/>
  <c r="C6" i="67"/>
  <c r="C6" i="68" s="1"/>
  <c r="D6" i="68" s="1"/>
  <c r="E6" i="68" s="1"/>
  <c r="F6" i="68" s="1"/>
  <c r="G6" i="68" s="1"/>
  <c r="H6" i="68" s="1"/>
  <c r="I6" i="68" s="1"/>
  <c r="J6" i="68" s="1"/>
  <c r="K6" i="68" s="1"/>
  <c r="L6" i="68" s="1"/>
  <c r="M6" i="68" s="1"/>
  <c r="N6" i="68" s="1"/>
  <c r="O6" i="68" s="1"/>
  <c r="P6" i="68" s="1"/>
  <c r="Q6" i="68" s="1"/>
  <c r="R6" i="68" s="1"/>
  <c r="S6" i="68" s="1"/>
  <c r="T6" i="68" s="1"/>
  <c r="U6" i="68" s="1"/>
  <c r="V6" i="68" s="1"/>
  <c r="C5" i="67"/>
  <c r="C27" i="66"/>
  <c r="N19" i="66"/>
  <c r="N19" i="65" s="1"/>
  <c r="N18" i="66"/>
  <c r="C13" i="66"/>
  <c r="E13" i="66" s="1"/>
  <c r="F13" i="65" s="1"/>
  <c r="P11" i="66"/>
  <c r="E11" i="66"/>
  <c r="D11" i="66"/>
  <c r="D11" i="65" s="1"/>
  <c r="C11" i="66"/>
  <c r="P10" i="66"/>
  <c r="C10" i="66"/>
  <c r="E10" i="66" s="1"/>
  <c r="E10" i="65" s="1"/>
  <c r="C8" i="66"/>
  <c r="D8" i="66" s="1"/>
  <c r="D8" i="65" s="1"/>
  <c r="C7" i="66"/>
  <c r="D7" i="66" s="1"/>
  <c r="D7" i="65" s="1"/>
  <c r="C6" i="66"/>
  <c r="G18" i="66" s="1"/>
  <c r="G19" i="65" s="1"/>
  <c r="C5" i="66"/>
  <c r="E5" i="66" s="1"/>
  <c r="E5" i="65" s="1"/>
  <c r="C4" i="66"/>
  <c r="C33" i="65"/>
  <c r="C30" i="65"/>
  <c r="D29" i="65"/>
  <c r="C29" i="65"/>
  <c r="C28" i="65"/>
  <c r="B23" i="65"/>
  <c r="B22" i="65"/>
  <c r="F21" i="65"/>
  <c r="B21" i="65"/>
  <c r="F20" i="65"/>
  <c r="B20" i="65"/>
  <c r="I19" i="65"/>
  <c r="D19" i="65"/>
  <c r="C19" i="65"/>
  <c r="B19" i="65"/>
  <c r="N18" i="65"/>
  <c r="B18" i="65"/>
  <c r="N17" i="65"/>
  <c r="B17" i="65"/>
  <c r="D16" i="65"/>
  <c r="B16" i="65"/>
  <c r="B13" i="65"/>
  <c r="N12" i="65"/>
  <c r="E12" i="65"/>
  <c r="B12" i="65"/>
  <c r="N11" i="65"/>
  <c r="E11" i="65"/>
  <c r="B11" i="65"/>
  <c r="N10" i="65"/>
  <c r="B10" i="65"/>
  <c r="E9" i="65"/>
  <c r="B9" i="65"/>
  <c r="E8" i="65"/>
  <c r="B8" i="65"/>
  <c r="O7" i="65"/>
  <c r="E7" i="65"/>
  <c r="B7" i="65"/>
  <c r="E6" i="65"/>
  <c r="B6" i="65"/>
  <c r="B5" i="65"/>
  <c r="B4" i="65"/>
  <c r="E3" i="65"/>
  <c r="E2" i="65"/>
  <c r="B2" i="65"/>
  <c r="B1" i="65"/>
  <c r="P80" i="38"/>
  <c r="A169" i="81" l="1"/>
  <c r="C37" i="73"/>
  <c r="I43" i="83"/>
  <c r="I60" i="83"/>
  <c r="I67" i="83"/>
  <c r="I73" i="83"/>
  <c r="I79" i="83"/>
  <c r="I85" i="83"/>
  <c r="I91" i="83"/>
  <c r="I97" i="83"/>
  <c r="I103" i="83"/>
  <c r="I109" i="83"/>
  <c r="I115" i="83"/>
  <c r="I121" i="83"/>
  <c r="I127" i="83"/>
  <c r="I133" i="83"/>
  <c r="I55" i="83"/>
  <c r="I42" i="83"/>
  <c r="I66" i="83"/>
  <c r="I72" i="83"/>
  <c r="I78" i="83"/>
  <c r="I84" i="83"/>
  <c r="I90" i="83"/>
  <c r="I96" i="83"/>
  <c r="I102" i="83"/>
  <c r="I108" i="83"/>
  <c r="I114" i="83"/>
  <c r="I120" i="83"/>
  <c r="I126" i="83"/>
  <c r="I132" i="83"/>
  <c r="I24" i="83"/>
  <c r="I37" i="83"/>
  <c r="I61" i="83"/>
  <c r="I25" i="83"/>
  <c r="I48" i="83"/>
  <c r="I31" i="83"/>
  <c r="I30" i="83"/>
  <c r="I49" i="83"/>
  <c r="I36" i="83"/>
  <c r="I19" i="83"/>
  <c r="I54" i="83"/>
  <c r="I18" i="83"/>
  <c r="J16" i="83"/>
  <c r="J30" i="83" s="1"/>
  <c r="K14" i="83"/>
  <c r="K15" i="83"/>
  <c r="L1" i="83"/>
  <c r="J24" i="83"/>
  <c r="J25" i="83"/>
  <c r="J19" i="83"/>
  <c r="J31" i="83"/>
  <c r="J36" i="83"/>
  <c r="J42" i="83"/>
  <c r="J60" i="83"/>
  <c r="J66" i="83"/>
  <c r="J37" i="83"/>
  <c r="J43" i="83"/>
  <c r="J18" i="83"/>
  <c r="J48" i="83"/>
  <c r="J49" i="83"/>
  <c r="J78" i="83"/>
  <c r="J54" i="83"/>
  <c r="J61" i="83"/>
  <c r="J67" i="83"/>
  <c r="J72" i="83"/>
  <c r="J79" i="83"/>
  <c r="J55" i="83"/>
  <c r="J73" i="83"/>
  <c r="J84" i="83"/>
  <c r="J85" i="83"/>
  <c r="J96" i="83"/>
  <c r="J97" i="83"/>
  <c r="J102" i="83"/>
  <c r="J91" i="83"/>
  <c r="J103" i="83"/>
  <c r="J90" i="83"/>
  <c r="J115" i="83"/>
  <c r="J127" i="83"/>
  <c r="J114" i="83"/>
  <c r="J132" i="83"/>
  <c r="J108" i="83"/>
  <c r="J109" i="83"/>
  <c r="J120" i="83"/>
  <c r="J121" i="83"/>
  <c r="J126" i="83"/>
  <c r="J133" i="83"/>
  <c r="P4" i="83"/>
  <c r="D10" i="66"/>
  <c r="D10" i="65" s="1"/>
  <c r="H6" i="67"/>
  <c r="D29" i="66"/>
  <c r="D30" i="65" s="1"/>
  <c r="C5" i="68"/>
  <c r="C7" i="67"/>
  <c r="C23" i="67" s="1"/>
  <c r="D4" i="66"/>
  <c r="D4" i="65" s="1"/>
  <c r="C24" i="66"/>
  <c r="C25" i="65" s="1"/>
  <c r="C23" i="66"/>
  <c r="C24" i="65" s="1"/>
  <c r="E4" i="66"/>
  <c r="E4" i="65" s="1"/>
  <c r="C30" i="66"/>
  <c r="C31" i="65" s="1"/>
  <c r="AK20" i="81"/>
  <c r="AK28" i="81"/>
  <c r="AN10" i="81"/>
  <c r="AK23" i="81"/>
  <c r="AK22" i="81" s="1"/>
  <c r="AN3" i="81"/>
  <c r="AN5" i="81"/>
  <c r="C15" i="66"/>
  <c r="C16" i="65" s="1"/>
  <c r="C25" i="66"/>
  <c r="C26" i="65" s="1"/>
  <c r="AN24" i="81"/>
  <c r="A171" i="81"/>
  <c r="AN18" i="81"/>
  <c r="AK3" i="81"/>
  <c r="AK4" i="81" s="1"/>
  <c r="AK5" i="81" s="1"/>
  <c r="AK6" i="81" s="1"/>
  <c r="AK7" i="81" s="1"/>
  <c r="AN16" i="81"/>
  <c r="AN26" i="81"/>
  <c r="G42" i="69"/>
  <c r="I42" i="69" s="1"/>
  <c r="D11" i="70"/>
  <c r="D11" i="69" s="1"/>
  <c r="C32" i="70"/>
  <c r="C33" i="69" s="1"/>
  <c r="AN2" i="81"/>
  <c r="AN7" i="81"/>
  <c r="AK10" i="81"/>
  <c r="AK18" i="81"/>
  <c r="AN20" i="81"/>
  <c r="AK26" i="81"/>
  <c r="AK25" i="81" s="1"/>
  <c r="AN28" i="81"/>
  <c r="AN14" i="81"/>
  <c r="AN22" i="81"/>
  <c r="AM12" i="81"/>
  <c r="AK12" i="81"/>
  <c r="AN9" i="81"/>
  <c r="E164" i="81"/>
  <c r="I164" i="81"/>
  <c r="M164" i="81"/>
  <c r="Q164" i="81"/>
  <c r="U164" i="81"/>
  <c r="Y164" i="81"/>
  <c r="AC164" i="81"/>
  <c r="AG164" i="81"/>
  <c r="AK164" i="81"/>
  <c r="AO164" i="81"/>
  <c r="AS164" i="81"/>
  <c r="AW164" i="81"/>
  <c r="BA164" i="81"/>
  <c r="BE164" i="81"/>
  <c r="BI164" i="81"/>
  <c r="BM164" i="81"/>
  <c r="BQ164" i="81"/>
  <c r="BU164" i="81"/>
  <c r="BY164" i="81"/>
  <c r="CC164" i="81"/>
  <c r="CG164" i="81"/>
  <c r="CK164" i="81"/>
  <c r="CO164" i="81"/>
  <c r="CS164" i="81"/>
  <c r="CW164" i="81"/>
  <c r="DA164" i="81"/>
  <c r="DE164" i="81"/>
  <c r="DI164" i="81"/>
  <c r="DM164" i="81"/>
  <c r="DQ164" i="81"/>
  <c r="DU164" i="81"/>
  <c r="DY164" i="81"/>
  <c r="EC164" i="81"/>
  <c r="EG164" i="81"/>
  <c r="EK164" i="81"/>
  <c r="EO164" i="81"/>
  <c r="ES164" i="81"/>
  <c r="EW164" i="81"/>
  <c r="FA164" i="81"/>
  <c r="FE164" i="81"/>
  <c r="FI164" i="81"/>
  <c r="FM164" i="81"/>
  <c r="FQ164" i="81"/>
  <c r="FU164" i="81"/>
  <c r="FY164" i="81"/>
  <c r="GC164" i="81"/>
  <c r="GG164" i="81"/>
  <c r="GK164" i="81"/>
  <c r="GO164" i="81"/>
  <c r="GS164" i="81"/>
  <c r="GW164" i="81"/>
  <c r="HA164" i="81"/>
  <c r="HE164" i="81"/>
  <c r="HI164" i="81"/>
  <c r="HM164" i="81"/>
  <c r="HQ164" i="81"/>
  <c r="HU164" i="81"/>
  <c r="HY164" i="81"/>
  <c r="IC164" i="81"/>
  <c r="IG164" i="81"/>
  <c r="IK164" i="81"/>
  <c r="IO164" i="81"/>
  <c r="IS164" i="81"/>
  <c r="IW164" i="81"/>
  <c r="JA164" i="81"/>
  <c r="JE164" i="81"/>
  <c r="JI164" i="81"/>
  <c r="JM164" i="81"/>
  <c r="JQ164" i="81"/>
  <c r="JU164" i="81"/>
  <c r="JY164" i="81"/>
  <c r="KC164" i="81"/>
  <c r="KG164" i="81"/>
  <c r="KK164" i="81"/>
  <c r="KO164" i="81"/>
  <c r="KS164" i="81"/>
  <c r="KW164" i="81"/>
  <c r="LA164" i="81"/>
  <c r="LE164" i="81"/>
  <c r="LI164" i="81"/>
  <c r="LM164" i="81"/>
  <c r="LQ164" i="81"/>
  <c r="LU164" i="81"/>
  <c r="LY164" i="81"/>
  <c r="MC164" i="81"/>
  <c r="MG164" i="81"/>
  <c r="MK164" i="81"/>
  <c r="MO164" i="81"/>
  <c r="MS164" i="81"/>
  <c r="MW164" i="81"/>
  <c r="NA164" i="81"/>
  <c r="NE164" i="81"/>
  <c r="NI164" i="81"/>
  <c r="NM164" i="81"/>
  <c r="NQ164" i="81"/>
  <c r="NU164" i="81"/>
  <c r="NY164" i="81"/>
  <c r="OC164" i="81"/>
  <c r="OG164" i="81"/>
  <c r="OK164" i="81"/>
  <c r="OO164" i="81"/>
  <c r="OS164" i="81"/>
  <c r="AN4" i="81"/>
  <c r="AM3" i="81" s="1"/>
  <c r="AN6" i="81"/>
  <c r="AN8" i="81"/>
  <c r="AN11" i="81"/>
  <c r="AN13" i="81"/>
  <c r="AN15" i="81"/>
  <c r="AN17" i="81"/>
  <c r="AN19" i="81"/>
  <c r="AN21" i="81"/>
  <c r="AM22" i="81" s="1"/>
  <c r="AN23" i="81"/>
  <c r="AN25" i="81"/>
  <c r="AN27" i="81"/>
  <c r="AN29" i="81"/>
  <c r="B164" i="81"/>
  <c r="F164" i="81"/>
  <c r="J164" i="81"/>
  <c r="N164" i="81"/>
  <c r="R164" i="81"/>
  <c r="V164" i="81"/>
  <c r="Z164" i="81"/>
  <c r="AD164" i="81"/>
  <c r="AH164" i="81"/>
  <c r="AL164" i="81"/>
  <c r="AP164" i="81"/>
  <c r="AT164" i="81"/>
  <c r="AX164" i="81"/>
  <c r="BB164" i="81"/>
  <c r="BF164" i="81"/>
  <c r="BJ164" i="81"/>
  <c r="BN164" i="81"/>
  <c r="BR164" i="81"/>
  <c r="BV164" i="81"/>
  <c r="BZ164" i="81"/>
  <c r="CD164" i="81"/>
  <c r="CH164" i="81"/>
  <c r="CL164" i="81"/>
  <c r="CP164" i="81"/>
  <c r="CT164" i="81"/>
  <c r="CX164" i="81"/>
  <c r="DB164" i="81"/>
  <c r="DF164" i="81"/>
  <c r="DJ164" i="81"/>
  <c r="DN164" i="81"/>
  <c r="DR164" i="81"/>
  <c r="DV164" i="81"/>
  <c r="DZ164" i="81"/>
  <c r="ED164" i="81"/>
  <c r="EH164" i="81"/>
  <c r="EL164" i="81"/>
  <c r="EP164" i="81"/>
  <c r="ET164" i="81"/>
  <c r="EX164" i="81"/>
  <c r="FB164" i="81"/>
  <c r="FF164" i="81"/>
  <c r="FJ164" i="81"/>
  <c r="FN164" i="81"/>
  <c r="FR164" i="81"/>
  <c r="FV164" i="81"/>
  <c r="FZ164" i="81"/>
  <c r="GD164" i="81"/>
  <c r="GH164" i="81"/>
  <c r="GL164" i="81"/>
  <c r="GP164" i="81"/>
  <c r="GT164" i="81"/>
  <c r="GX164" i="81"/>
  <c r="HB164" i="81"/>
  <c r="HF164" i="81"/>
  <c r="HJ164" i="81"/>
  <c r="HN164" i="81"/>
  <c r="HR164" i="81"/>
  <c r="HV164" i="81"/>
  <c r="HZ164" i="81"/>
  <c r="ID164" i="81"/>
  <c r="IH164" i="81"/>
  <c r="IL164" i="81"/>
  <c r="IP164" i="81"/>
  <c r="IT164" i="81"/>
  <c r="IX164" i="81"/>
  <c r="JB164" i="81"/>
  <c r="JF164" i="81"/>
  <c r="JJ164" i="81"/>
  <c r="JN164" i="81"/>
  <c r="JR164" i="81"/>
  <c r="JV164" i="81"/>
  <c r="JZ164" i="81"/>
  <c r="KD164" i="81"/>
  <c r="KH164" i="81"/>
  <c r="KL164" i="81"/>
  <c r="KP164" i="81"/>
  <c r="KT164" i="81"/>
  <c r="KX164" i="81"/>
  <c r="LB164" i="81"/>
  <c r="LF164" i="81"/>
  <c r="LJ164" i="81"/>
  <c r="LN164" i="81"/>
  <c r="LR164" i="81"/>
  <c r="LV164" i="81"/>
  <c r="LZ164" i="81"/>
  <c r="MD164" i="81"/>
  <c r="MH164" i="81"/>
  <c r="ML164" i="81"/>
  <c r="MP164" i="81"/>
  <c r="MT164" i="81"/>
  <c r="MX164" i="81"/>
  <c r="NB164" i="81"/>
  <c r="NF164" i="81"/>
  <c r="NJ164" i="81"/>
  <c r="NN164" i="81"/>
  <c r="NR164" i="81"/>
  <c r="NV164" i="81"/>
  <c r="NZ164" i="81"/>
  <c r="OD164" i="81"/>
  <c r="OH164" i="81"/>
  <c r="C164" i="81"/>
  <c r="G164" i="81"/>
  <c r="K164" i="81"/>
  <c r="O164" i="81"/>
  <c r="S164" i="81"/>
  <c r="W164" i="81"/>
  <c r="AA164" i="81"/>
  <c r="AE164" i="81"/>
  <c r="AI164" i="81"/>
  <c r="AM164" i="81"/>
  <c r="AQ164" i="81"/>
  <c r="AU164" i="81"/>
  <c r="AY164" i="81"/>
  <c r="BC164" i="81"/>
  <c r="BG164" i="81"/>
  <c r="BK164" i="81"/>
  <c r="BO164" i="81"/>
  <c r="BS164" i="81"/>
  <c r="BW164" i="81"/>
  <c r="CA164" i="81"/>
  <c r="CE164" i="81"/>
  <c r="CI164" i="81"/>
  <c r="CM164" i="81"/>
  <c r="CQ164" i="81"/>
  <c r="CU164" i="81"/>
  <c r="CY164" i="81"/>
  <c r="DC164" i="81"/>
  <c r="DG164" i="81"/>
  <c r="DK164" i="81"/>
  <c r="DO164" i="81"/>
  <c r="DS164" i="81"/>
  <c r="DW164" i="81"/>
  <c r="EA164" i="81"/>
  <c r="EE164" i="81"/>
  <c r="EI164" i="81"/>
  <c r="EM164" i="81"/>
  <c r="EQ164" i="81"/>
  <c r="EU164" i="81"/>
  <c r="EY164" i="81"/>
  <c r="FC164" i="81"/>
  <c r="FG164" i="81"/>
  <c r="FK164" i="81"/>
  <c r="FO164" i="81"/>
  <c r="FS164" i="81"/>
  <c r="FW164" i="81"/>
  <c r="GA164" i="81"/>
  <c r="GE164" i="81"/>
  <c r="GI164" i="81"/>
  <c r="GM164" i="81"/>
  <c r="GQ164" i="81"/>
  <c r="GU164" i="81"/>
  <c r="GY164" i="81"/>
  <c r="HC164" i="81"/>
  <c r="HG164" i="81"/>
  <c r="HK164" i="81"/>
  <c r="HO164" i="81"/>
  <c r="HS164" i="81"/>
  <c r="HW164" i="81"/>
  <c r="IA164" i="81"/>
  <c r="IE164" i="81"/>
  <c r="II164" i="81"/>
  <c r="IM164" i="81"/>
  <c r="IQ164" i="81"/>
  <c r="IU164" i="81"/>
  <c r="IY164" i="81"/>
  <c r="JC164" i="81"/>
  <c r="JG164" i="81"/>
  <c r="JK164" i="81"/>
  <c r="JO164" i="81"/>
  <c r="JS164" i="81"/>
  <c r="JW164" i="81"/>
  <c r="KA164" i="81"/>
  <c r="KE164" i="81"/>
  <c r="KI164" i="81"/>
  <c r="KM164" i="81"/>
  <c r="KQ164" i="81"/>
  <c r="KU164" i="81"/>
  <c r="KY164" i="81"/>
  <c r="LC164" i="81"/>
  <c r="LG164" i="81"/>
  <c r="LK164" i="81"/>
  <c r="LO164" i="81"/>
  <c r="LS164" i="81"/>
  <c r="LW164" i="81"/>
  <c r="MA164" i="81"/>
  <c r="ME164" i="81"/>
  <c r="MI164" i="81"/>
  <c r="MM164" i="81"/>
  <c r="MQ164" i="81"/>
  <c r="MU164" i="81"/>
  <c r="MY164" i="81"/>
  <c r="NC164" i="81"/>
  <c r="NG164" i="81"/>
  <c r="NK164" i="81"/>
  <c r="NO164" i="81"/>
  <c r="NS164" i="81"/>
  <c r="NW164" i="81"/>
  <c r="OA164" i="81"/>
  <c r="OE164" i="81"/>
  <c r="OI164" i="81"/>
  <c r="OM164" i="81"/>
  <c r="OQ164" i="81"/>
  <c r="OU164" i="81"/>
  <c r="D164" i="81"/>
  <c r="H164" i="81"/>
  <c r="L164" i="81"/>
  <c r="P164" i="81"/>
  <c r="T164" i="81"/>
  <c r="X164" i="81"/>
  <c r="AB164" i="81"/>
  <c r="AF164" i="81"/>
  <c r="AJ164" i="81"/>
  <c r="AN164" i="81"/>
  <c r="AR164" i="81"/>
  <c r="AV164" i="81"/>
  <c r="AZ164" i="81"/>
  <c r="BD164" i="81"/>
  <c r="BH164" i="81"/>
  <c r="BL164" i="81"/>
  <c r="BP164" i="81"/>
  <c r="BT164" i="81"/>
  <c r="BX164" i="81"/>
  <c r="CB164" i="81"/>
  <c r="CF164" i="81"/>
  <c r="CJ164" i="81"/>
  <c r="CN164" i="81"/>
  <c r="CR164" i="81"/>
  <c r="CV164" i="81"/>
  <c r="CZ164" i="81"/>
  <c r="DD164" i="81"/>
  <c r="DH164" i="81"/>
  <c r="DL164" i="81"/>
  <c r="DP164" i="81"/>
  <c r="DT164" i="81"/>
  <c r="DX164" i="81"/>
  <c r="EB164" i="81"/>
  <c r="EF164" i="81"/>
  <c r="EJ164" i="81"/>
  <c r="EN164" i="81"/>
  <c r="ER164" i="81"/>
  <c r="EV164" i="81"/>
  <c r="EZ164" i="81"/>
  <c r="FD164" i="81"/>
  <c r="FH164" i="81"/>
  <c r="FL164" i="81"/>
  <c r="FP164" i="81"/>
  <c r="FT164" i="81"/>
  <c r="FX164" i="81"/>
  <c r="GB164" i="81"/>
  <c r="GF164" i="81"/>
  <c r="GJ164" i="81"/>
  <c r="GN164" i="81"/>
  <c r="GR164" i="81"/>
  <c r="GV164" i="81"/>
  <c r="GZ164" i="81"/>
  <c r="HD164" i="81"/>
  <c r="HH164" i="81"/>
  <c r="HL164" i="81"/>
  <c r="HP164" i="81"/>
  <c r="HT164" i="81"/>
  <c r="HX164" i="81"/>
  <c r="IB164" i="81"/>
  <c r="IF164" i="81"/>
  <c r="IJ164" i="81"/>
  <c r="IN164" i="81"/>
  <c r="IR164" i="81"/>
  <c r="IV164" i="81"/>
  <c r="IZ164" i="81"/>
  <c r="JD164" i="81"/>
  <c r="JH164" i="81"/>
  <c r="JL164" i="81"/>
  <c r="JP164" i="81"/>
  <c r="JT164" i="81"/>
  <c r="JX164" i="81"/>
  <c r="KB164" i="81"/>
  <c r="KF164" i="81"/>
  <c r="KJ164" i="81"/>
  <c r="KN164" i="81"/>
  <c r="KR164" i="81"/>
  <c r="KV164" i="81"/>
  <c r="KZ164" i="81"/>
  <c r="LD164" i="81"/>
  <c r="LH164" i="81"/>
  <c r="LL164" i="81"/>
  <c r="LP164" i="81"/>
  <c r="LT164" i="81"/>
  <c r="LX164" i="81"/>
  <c r="MB164" i="81"/>
  <c r="MF164" i="81"/>
  <c r="MJ164" i="81"/>
  <c r="MN164" i="81"/>
  <c r="MR164" i="81"/>
  <c r="MV164" i="81"/>
  <c r="MZ164" i="81"/>
  <c r="ND164" i="81"/>
  <c r="NH164" i="81"/>
  <c r="NL164" i="81"/>
  <c r="NP164" i="81"/>
  <c r="NT164" i="81"/>
  <c r="NX164" i="81"/>
  <c r="OB164" i="81"/>
  <c r="OF164" i="81"/>
  <c r="ON164" i="81"/>
  <c r="OJ164" i="81"/>
  <c r="OR164" i="81"/>
  <c r="OL164" i="81"/>
  <c r="OP164" i="81"/>
  <c r="OT164" i="81"/>
  <c r="A170" i="81"/>
  <c r="B167" i="81" s="1"/>
  <c r="F9" i="81" s="1"/>
  <c r="F10" i="81" s="1"/>
  <c r="C8" i="75"/>
  <c r="E8" i="75"/>
  <c r="C10" i="78"/>
  <c r="D10" i="78" s="1"/>
  <c r="E10" i="78" s="1"/>
  <c r="F10" i="78" s="1"/>
  <c r="G10" i="78" s="1"/>
  <c r="H10" i="78" s="1"/>
  <c r="I10" i="78" s="1"/>
  <c r="J10" i="78" s="1"/>
  <c r="K10" i="78" s="1"/>
  <c r="L10" i="78" s="1"/>
  <c r="M10" i="78" s="1"/>
  <c r="N10" i="78" s="1"/>
  <c r="O10" i="78" s="1"/>
  <c r="P10" i="78" s="1"/>
  <c r="Q10" i="78" s="1"/>
  <c r="R10" i="78" s="1"/>
  <c r="S10" i="78" s="1"/>
  <c r="T10" i="78" s="1"/>
  <c r="U10" i="78" s="1"/>
  <c r="V10" i="78" s="1"/>
  <c r="C10" i="77"/>
  <c r="D10" i="77" s="1"/>
  <c r="E10" i="77" s="1"/>
  <c r="F10" i="77" s="1"/>
  <c r="G10" i="77" s="1"/>
  <c r="H10" i="77" s="1"/>
  <c r="I10" i="77" s="1"/>
  <c r="J10" i="77" s="1"/>
  <c r="K10" i="77" s="1"/>
  <c r="L10" i="77" s="1"/>
  <c r="M10" i="77" s="1"/>
  <c r="N10" i="77" s="1"/>
  <c r="O10" i="77" s="1"/>
  <c r="P10" i="77" s="1"/>
  <c r="Q10" i="77" s="1"/>
  <c r="R10" i="77" s="1"/>
  <c r="S10" i="77" s="1"/>
  <c r="T10" i="77" s="1"/>
  <c r="U10" i="77" s="1"/>
  <c r="V10" i="77" s="1"/>
  <c r="C10" i="76"/>
  <c r="D10" i="76" s="1"/>
  <c r="E10" i="76" s="1"/>
  <c r="F10" i="76" s="1"/>
  <c r="G10" i="76" s="1"/>
  <c r="H10" i="76" s="1"/>
  <c r="I10" i="76" s="1"/>
  <c r="J10" i="76" s="1"/>
  <c r="K10" i="76" s="1"/>
  <c r="L10" i="76" s="1"/>
  <c r="M10" i="76" s="1"/>
  <c r="N10" i="76" s="1"/>
  <c r="O10" i="76" s="1"/>
  <c r="P10" i="76" s="1"/>
  <c r="Q10" i="76" s="1"/>
  <c r="R10" i="76" s="1"/>
  <c r="S10" i="76" s="1"/>
  <c r="T10" i="76" s="1"/>
  <c r="U10" i="76" s="1"/>
  <c r="V10" i="76" s="1"/>
  <c r="C13" i="75"/>
  <c r="H13" i="75"/>
  <c r="E13" i="75"/>
  <c r="C6" i="78"/>
  <c r="D6" i="78" s="1"/>
  <c r="E6" i="78" s="1"/>
  <c r="F6" i="78" s="1"/>
  <c r="G6" i="78" s="1"/>
  <c r="H6" i="78" s="1"/>
  <c r="I6" i="78" s="1"/>
  <c r="J6" i="78" s="1"/>
  <c r="K6" i="78" s="1"/>
  <c r="L6" i="78" s="1"/>
  <c r="M6" i="78" s="1"/>
  <c r="N6" i="78" s="1"/>
  <c r="O6" i="78" s="1"/>
  <c r="P6" i="78" s="1"/>
  <c r="Q6" i="78" s="1"/>
  <c r="R6" i="78" s="1"/>
  <c r="S6" i="78" s="1"/>
  <c r="T6" i="78" s="1"/>
  <c r="U6" i="78" s="1"/>
  <c r="V6" i="78" s="1"/>
  <c r="C6" i="76"/>
  <c r="D6" i="76" s="1"/>
  <c r="E6" i="76" s="1"/>
  <c r="F6" i="76" s="1"/>
  <c r="G6" i="76" s="1"/>
  <c r="H6" i="76" s="1"/>
  <c r="I6" i="76" s="1"/>
  <c r="J6" i="76" s="1"/>
  <c r="K6" i="76" s="1"/>
  <c r="L6" i="76" s="1"/>
  <c r="M6" i="76" s="1"/>
  <c r="N6" i="76" s="1"/>
  <c r="O6" i="76" s="1"/>
  <c r="P6" i="76" s="1"/>
  <c r="Q6" i="76" s="1"/>
  <c r="R6" i="76" s="1"/>
  <c r="S6" i="76" s="1"/>
  <c r="T6" i="76" s="1"/>
  <c r="U6" i="76" s="1"/>
  <c r="V6" i="76" s="1"/>
  <c r="I6" i="75"/>
  <c r="C6" i="75"/>
  <c r="C6" i="77" s="1"/>
  <c r="D6" i="77" s="1"/>
  <c r="E6" i="77" s="1"/>
  <c r="F6" i="77" s="1"/>
  <c r="G6" i="77" s="1"/>
  <c r="H6" i="77" s="1"/>
  <c r="I6" i="77" s="1"/>
  <c r="J6" i="77" s="1"/>
  <c r="K6" i="77" s="1"/>
  <c r="L6" i="77" s="1"/>
  <c r="M6" i="77" s="1"/>
  <c r="N6" i="77" s="1"/>
  <c r="O6" i="77" s="1"/>
  <c r="P6" i="77" s="1"/>
  <c r="Q6" i="77" s="1"/>
  <c r="R6" i="77" s="1"/>
  <c r="S6" i="77" s="1"/>
  <c r="T6" i="77" s="1"/>
  <c r="U6" i="77" s="1"/>
  <c r="V6" i="77" s="1"/>
  <c r="E6" i="75"/>
  <c r="B10" i="75"/>
  <c r="H4" i="77"/>
  <c r="D11" i="74"/>
  <c r="D11" i="73" s="1"/>
  <c r="B13" i="74"/>
  <c r="B13" i="73" s="1"/>
  <c r="D14" i="74"/>
  <c r="D14" i="73" s="1"/>
  <c r="D16" i="74"/>
  <c r="D16" i="73" s="1"/>
  <c r="D19" i="74"/>
  <c r="D19" i="73" s="1"/>
  <c r="D20" i="74"/>
  <c r="D20" i="73" s="1"/>
  <c r="D7" i="75"/>
  <c r="B9" i="75"/>
  <c r="C13" i="74"/>
  <c r="D13" i="74" s="1"/>
  <c r="D13" i="73" s="1"/>
  <c r="E19" i="74"/>
  <c r="E19" i="73" s="1"/>
  <c r="E20" i="74"/>
  <c r="E20" i="73" s="1"/>
  <c r="C24" i="74"/>
  <c r="C25" i="73" s="1"/>
  <c r="D5" i="75"/>
  <c r="D9" i="74"/>
  <c r="D9" i="73" s="1"/>
  <c r="D15" i="74"/>
  <c r="D15" i="73" s="1"/>
  <c r="D17" i="74"/>
  <c r="D17" i="73" s="1"/>
  <c r="A4" i="78"/>
  <c r="A4" i="76"/>
  <c r="C3" i="78"/>
  <c r="D22" i="74"/>
  <c r="D22" i="73" s="1"/>
  <c r="A3" i="76"/>
  <c r="E4" i="76"/>
  <c r="E4" i="78"/>
  <c r="C7" i="71"/>
  <c r="C5" i="72"/>
  <c r="C9" i="72"/>
  <c r="D9" i="72" s="1"/>
  <c r="E9" i="72" s="1"/>
  <c r="F9" i="72" s="1"/>
  <c r="G9" i="72" s="1"/>
  <c r="H9" i="72" s="1"/>
  <c r="I9" i="72" s="1"/>
  <c r="J9" i="72" s="1"/>
  <c r="K9" i="72" s="1"/>
  <c r="L9" i="72" s="1"/>
  <c r="M9" i="72" s="1"/>
  <c r="N9" i="72" s="1"/>
  <c r="O9" i="72" s="1"/>
  <c r="P9" i="72" s="1"/>
  <c r="Q9" i="72" s="1"/>
  <c r="R9" i="72" s="1"/>
  <c r="S9" i="72" s="1"/>
  <c r="T9" i="72" s="1"/>
  <c r="U9" i="72" s="1"/>
  <c r="V9" i="72" s="1"/>
  <c r="H9" i="71"/>
  <c r="K42" i="69"/>
  <c r="I44" i="69"/>
  <c r="E21" i="70"/>
  <c r="F21" i="69" s="1"/>
  <c r="C33" i="70"/>
  <c r="C34" i="69" s="1"/>
  <c r="H13" i="71"/>
  <c r="K44" i="69"/>
  <c r="D12" i="70"/>
  <c r="D12" i="69" s="1"/>
  <c r="D18" i="70"/>
  <c r="D18" i="69" s="1"/>
  <c r="D19" i="70"/>
  <c r="D19" i="69" s="1"/>
  <c r="C23" i="70"/>
  <c r="C24" i="69" s="1"/>
  <c r="F3" i="71"/>
  <c r="H6" i="71"/>
  <c r="G26" i="70"/>
  <c r="G27" i="69" s="1"/>
  <c r="B10" i="71"/>
  <c r="C10" i="71" s="1"/>
  <c r="M10" i="72"/>
  <c r="N10" i="72" s="1"/>
  <c r="O10" i="72" s="1"/>
  <c r="P10" i="72" s="1"/>
  <c r="Q10" i="72" s="1"/>
  <c r="R10" i="72" s="1"/>
  <c r="S10" i="72" s="1"/>
  <c r="T10" i="72" s="1"/>
  <c r="U10" i="72" s="1"/>
  <c r="V10" i="72" s="1"/>
  <c r="C3" i="72"/>
  <c r="D9" i="70"/>
  <c r="D9" i="69" s="1"/>
  <c r="E4" i="72"/>
  <c r="D5" i="68"/>
  <c r="D6" i="66"/>
  <c r="D6" i="65" s="1"/>
  <c r="D13" i="66"/>
  <c r="D13" i="65" s="1"/>
  <c r="C9" i="68"/>
  <c r="D9" i="68" s="1"/>
  <c r="E9" i="68" s="1"/>
  <c r="F9" i="68" s="1"/>
  <c r="G9" i="68" s="1"/>
  <c r="H9" i="68" s="1"/>
  <c r="I9" i="68" s="1"/>
  <c r="J9" i="68" s="1"/>
  <c r="K9" i="68" s="1"/>
  <c r="L9" i="68" s="1"/>
  <c r="M9" i="68" s="1"/>
  <c r="N9" i="68" s="1"/>
  <c r="O9" i="68" s="1"/>
  <c r="P9" i="68" s="1"/>
  <c r="Q9" i="68" s="1"/>
  <c r="R9" i="68" s="1"/>
  <c r="S9" i="68" s="1"/>
  <c r="T9" i="68" s="1"/>
  <c r="U9" i="68" s="1"/>
  <c r="V9" i="68" s="1"/>
  <c r="D5" i="66"/>
  <c r="D5" i="65" s="1"/>
  <c r="E4" i="68"/>
  <c r="C10" i="68"/>
  <c r="D10" i="68" s="1"/>
  <c r="E10" i="68" s="1"/>
  <c r="F10" i="68" s="1"/>
  <c r="G10" i="68" s="1"/>
  <c r="H10" i="68" s="1"/>
  <c r="I10" i="68" s="1"/>
  <c r="J10" i="68" s="1"/>
  <c r="K10" i="68" s="1"/>
  <c r="L10" i="68" s="1"/>
  <c r="M10" i="68" s="1"/>
  <c r="N10" i="68" s="1"/>
  <c r="O10" i="68" s="1"/>
  <c r="P10" i="68" s="1"/>
  <c r="Q10" i="68" s="1"/>
  <c r="R10" i="68" s="1"/>
  <c r="S10" i="68" s="1"/>
  <c r="T10" i="68" s="1"/>
  <c r="U10" i="68" s="1"/>
  <c r="V10" i="68" s="1"/>
  <c r="C3" i="68"/>
  <c r="C11" i="68"/>
  <c r="D11" i="68" s="1"/>
  <c r="E11" i="68" s="1"/>
  <c r="F11" i="68" s="1"/>
  <c r="G11" i="68" s="1"/>
  <c r="H11" i="68" s="1"/>
  <c r="I11" i="68" s="1"/>
  <c r="J11" i="68" s="1"/>
  <c r="K11" i="68" s="1"/>
  <c r="L11" i="68" s="1"/>
  <c r="M11" i="68" s="1"/>
  <c r="N11" i="68" s="1"/>
  <c r="O11" i="68" s="1"/>
  <c r="P11" i="68" s="1"/>
  <c r="Q11" i="68" s="1"/>
  <c r="R11" i="68" s="1"/>
  <c r="S11" i="68" s="1"/>
  <c r="T11" i="68" s="1"/>
  <c r="U11" i="68" s="1"/>
  <c r="V11" i="68" s="1"/>
  <c r="H10" i="67"/>
  <c r="H13" i="67"/>
  <c r="D7" i="76" l="1"/>
  <c r="E7" i="76" s="1"/>
  <c r="F7" i="76" s="1"/>
  <c r="G7" i="76" s="1"/>
  <c r="H7" i="76" s="1"/>
  <c r="I7" i="76" s="1"/>
  <c r="J7" i="76" s="1"/>
  <c r="K7" i="76" s="1"/>
  <c r="L7" i="76" s="1"/>
  <c r="M7" i="76" s="1"/>
  <c r="N7" i="76" s="1"/>
  <c r="O7" i="76" s="1"/>
  <c r="P7" i="76" s="1"/>
  <c r="Q7" i="76" s="1"/>
  <c r="R7" i="76" s="1"/>
  <c r="S7" i="76" s="1"/>
  <c r="T7" i="76" s="1"/>
  <c r="U7" i="76" s="1"/>
  <c r="V7" i="76" s="1"/>
  <c r="D7" i="78"/>
  <c r="E7" i="78" s="1"/>
  <c r="F7" i="78" s="1"/>
  <c r="G7" i="78" s="1"/>
  <c r="H7" i="78" s="1"/>
  <c r="I7" i="78" s="1"/>
  <c r="J7" i="78" s="1"/>
  <c r="K7" i="78" s="1"/>
  <c r="L7" i="78" s="1"/>
  <c r="M7" i="78" s="1"/>
  <c r="N7" i="78" s="1"/>
  <c r="O7" i="78" s="1"/>
  <c r="P7" i="78" s="1"/>
  <c r="Q7" i="78" s="1"/>
  <c r="R7" i="78" s="1"/>
  <c r="S7" i="78" s="1"/>
  <c r="T7" i="78" s="1"/>
  <c r="U7" i="78" s="1"/>
  <c r="V7" i="78" s="1"/>
  <c r="D7" i="77"/>
  <c r="E7" i="77" s="1"/>
  <c r="F7" i="77" s="1"/>
  <c r="G7" i="77" s="1"/>
  <c r="H7" i="77" s="1"/>
  <c r="I7" i="77" s="1"/>
  <c r="J7" i="77" s="1"/>
  <c r="K7" i="77" s="1"/>
  <c r="L7" i="77" s="1"/>
  <c r="M7" i="77" s="1"/>
  <c r="N7" i="77" s="1"/>
  <c r="O7" i="77" s="1"/>
  <c r="P7" i="77" s="1"/>
  <c r="Q7" i="77" s="1"/>
  <c r="R7" i="77" s="1"/>
  <c r="S7" i="77" s="1"/>
  <c r="T7" i="77" s="1"/>
  <c r="U7" i="77" s="1"/>
  <c r="V7" i="77" s="1"/>
  <c r="C32" i="74"/>
  <c r="C32" i="73" s="1"/>
  <c r="C36" i="73"/>
  <c r="E7" i="68"/>
  <c r="F7" i="68" s="1"/>
  <c r="G7" i="68" s="1"/>
  <c r="H7" i="68" s="1"/>
  <c r="I7" i="68" s="1"/>
  <c r="J7" i="68" s="1"/>
  <c r="K7" i="68" s="1"/>
  <c r="L7" i="68" s="1"/>
  <c r="M7" i="68" s="1"/>
  <c r="N7" i="68" s="1"/>
  <c r="O7" i="68" s="1"/>
  <c r="P7" i="68" s="1"/>
  <c r="Q7" i="68" s="1"/>
  <c r="R7" i="68" s="1"/>
  <c r="S7" i="68" s="1"/>
  <c r="T7" i="68" s="1"/>
  <c r="U7" i="68" s="1"/>
  <c r="V7" i="68" s="1"/>
  <c r="C43" i="74"/>
  <c r="M1" i="83"/>
  <c r="K16" i="83"/>
  <c r="Q4" i="83"/>
  <c r="F5" i="71"/>
  <c r="F6" i="71" s="1"/>
  <c r="C4" i="71" s="1"/>
  <c r="H4" i="71" s="1"/>
  <c r="C32" i="69"/>
  <c r="A28" i="67"/>
  <c r="C24" i="67"/>
  <c r="C11" i="67" s="1"/>
  <c r="H7" i="67"/>
  <c r="H24" i="67" s="1"/>
  <c r="H11" i="67" s="1"/>
  <c r="AM14" i="81"/>
  <c r="AL18" i="81"/>
  <c r="AM7" i="81"/>
  <c r="AM2" i="81"/>
  <c r="AM24" i="81"/>
  <c r="AL5" i="81"/>
  <c r="AL2" i="81"/>
  <c r="AL28" i="81"/>
  <c r="AL16" i="81"/>
  <c r="M41" i="69"/>
  <c r="C41" i="69"/>
  <c r="E13" i="69"/>
  <c r="C38" i="70"/>
  <c r="C39" i="69" s="1"/>
  <c r="C33" i="74"/>
  <c r="C33" i="73" s="1"/>
  <c r="AM18" i="81"/>
  <c r="AL29" i="81"/>
  <c r="AM29" i="81"/>
  <c r="AL21" i="81"/>
  <c r="AM21" i="81"/>
  <c r="AL13" i="81"/>
  <c r="AM13" i="81"/>
  <c r="AL4" i="81"/>
  <c r="AM4" i="81"/>
  <c r="AL24" i="81"/>
  <c r="AL3" i="81"/>
  <c r="AL22" i="81"/>
  <c r="AL27" i="81"/>
  <c r="AM27" i="81"/>
  <c r="AL19" i="81"/>
  <c r="AM19" i="81"/>
  <c r="AL11" i="81"/>
  <c r="AM11" i="81"/>
  <c r="AM28" i="81"/>
  <c r="AL25" i="81"/>
  <c r="AM25" i="81"/>
  <c r="AL17" i="81"/>
  <c r="AM17" i="81"/>
  <c r="AL8" i="81"/>
  <c r="AM8" i="81"/>
  <c r="AL14" i="81"/>
  <c r="AL10" i="81"/>
  <c r="AL20" i="81"/>
  <c r="AL7" i="81"/>
  <c r="AL26" i="81"/>
  <c r="AL23" i="81"/>
  <c r="AM23" i="81"/>
  <c r="AL15" i="81"/>
  <c r="AM15" i="81"/>
  <c r="AL6" i="81"/>
  <c r="AM6" i="81"/>
  <c r="AM9" i="81"/>
  <c r="AL9" i="81"/>
  <c r="AM16" i="81"/>
  <c r="AM5" i="81"/>
  <c r="AM10" i="81"/>
  <c r="AM20" i="81"/>
  <c r="AM26" i="81"/>
  <c r="M18" i="75"/>
  <c r="E5" i="75"/>
  <c r="C5" i="75"/>
  <c r="B19" i="75"/>
  <c r="C9" i="75"/>
  <c r="H9" i="75"/>
  <c r="C5" i="78"/>
  <c r="C5" i="77"/>
  <c r="C5" i="76"/>
  <c r="D23" i="75"/>
  <c r="E7" i="75"/>
  <c r="D24" i="75"/>
  <c r="I7" i="75"/>
  <c r="C7" i="75"/>
  <c r="D4" i="75"/>
  <c r="I13" i="75"/>
  <c r="C1" i="78"/>
  <c r="D3" i="78"/>
  <c r="N14" i="75"/>
  <c r="O15" i="75" s="1"/>
  <c r="F4" i="76"/>
  <c r="I4" i="77"/>
  <c r="J6" i="75"/>
  <c r="H6" i="75"/>
  <c r="H25" i="75" s="1"/>
  <c r="F4" i="78"/>
  <c r="C3" i="76"/>
  <c r="C10" i="75"/>
  <c r="C8" i="76" s="1"/>
  <c r="D8" i="76" s="1"/>
  <c r="E8" i="76" s="1"/>
  <c r="F8" i="76" s="1"/>
  <c r="G8" i="76" s="1"/>
  <c r="H8" i="76" s="1"/>
  <c r="I8" i="76" s="1"/>
  <c r="J8" i="76" s="1"/>
  <c r="K8" i="76" s="1"/>
  <c r="L8" i="76" s="1"/>
  <c r="M8" i="76" s="1"/>
  <c r="N8" i="76" s="1"/>
  <c r="O8" i="76" s="1"/>
  <c r="P8" i="76" s="1"/>
  <c r="Q8" i="76" s="1"/>
  <c r="R8" i="76" s="1"/>
  <c r="S8" i="76" s="1"/>
  <c r="T8" i="76" s="1"/>
  <c r="U8" i="76" s="1"/>
  <c r="V8" i="76" s="1"/>
  <c r="H10" i="75"/>
  <c r="C11" i="72"/>
  <c r="D11" i="72" s="1"/>
  <c r="E11" i="72" s="1"/>
  <c r="F11" i="72" s="1"/>
  <c r="G11" i="72" s="1"/>
  <c r="H11" i="72" s="1"/>
  <c r="I11" i="72" s="1"/>
  <c r="J11" i="72" s="1"/>
  <c r="K11" i="72" s="1"/>
  <c r="L11" i="72" s="1"/>
  <c r="M11" i="72" s="1"/>
  <c r="N11" i="72" s="1"/>
  <c r="O11" i="72" s="1"/>
  <c r="P11" i="72" s="1"/>
  <c r="Q11" i="72" s="1"/>
  <c r="R11" i="72" s="1"/>
  <c r="S11" i="72" s="1"/>
  <c r="T11" i="72" s="1"/>
  <c r="U11" i="72" s="1"/>
  <c r="V11" i="72" s="1"/>
  <c r="C1" i="72"/>
  <c r="D3" i="72"/>
  <c r="D10" i="70"/>
  <c r="D3" i="69" s="1"/>
  <c r="F4" i="72"/>
  <c r="D5" i="72"/>
  <c r="C12" i="72"/>
  <c r="M43" i="69"/>
  <c r="C43" i="69"/>
  <c r="C23" i="71"/>
  <c r="C24" i="71"/>
  <c r="H7" i="71"/>
  <c r="H24" i="71" s="1"/>
  <c r="C8" i="72"/>
  <c r="D8" i="72" s="1"/>
  <c r="E8" i="72" s="1"/>
  <c r="F8" i="72" s="1"/>
  <c r="G8" i="72" s="1"/>
  <c r="H8" i="72" s="1"/>
  <c r="I8" i="72" s="1"/>
  <c r="J8" i="72" s="1"/>
  <c r="K8" i="72" s="1"/>
  <c r="L8" i="72" s="1"/>
  <c r="H10" i="71"/>
  <c r="D12" i="68"/>
  <c r="E5" i="68"/>
  <c r="C1" i="68"/>
  <c r="D3" i="68"/>
  <c r="F4" i="68"/>
  <c r="C12" i="68"/>
  <c r="C13" i="68" s="1"/>
  <c r="C14" i="68" s="1"/>
  <c r="C16" i="68" s="1"/>
  <c r="D3" i="66"/>
  <c r="D3" i="65" s="1"/>
  <c r="C12" i="67" l="1"/>
  <c r="C15" i="67" s="1"/>
  <c r="C16" i="67" s="1"/>
  <c r="E16" i="67" s="1"/>
  <c r="N1" i="83"/>
  <c r="K18" i="83"/>
  <c r="H20" i="83" s="1"/>
  <c r="K20" i="83" s="1"/>
  <c r="K25" i="83"/>
  <c r="K43" i="83"/>
  <c r="K55" i="83"/>
  <c r="K67" i="83"/>
  <c r="K19" i="83"/>
  <c r="H22" i="83" s="1"/>
  <c r="K30" i="83"/>
  <c r="K31" i="83"/>
  <c r="K36" i="83"/>
  <c r="K42" i="83"/>
  <c r="K60" i="83"/>
  <c r="K66" i="83"/>
  <c r="K73" i="83"/>
  <c r="K84" i="83"/>
  <c r="K37" i="83"/>
  <c r="K48" i="83"/>
  <c r="K49" i="83"/>
  <c r="K78" i="83"/>
  <c r="K24" i="83"/>
  <c r="K54" i="83"/>
  <c r="K61" i="83"/>
  <c r="K72" i="83"/>
  <c r="K79" i="83"/>
  <c r="K90" i="83"/>
  <c r="K108" i="83"/>
  <c r="K85" i="83"/>
  <c r="K96" i="83"/>
  <c r="K97" i="83"/>
  <c r="K102" i="83"/>
  <c r="K91" i="83"/>
  <c r="K103" i="83"/>
  <c r="K109" i="83"/>
  <c r="K120" i="83"/>
  <c r="K121" i="83"/>
  <c r="K126" i="83"/>
  <c r="K133" i="83"/>
  <c r="K115" i="83"/>
  <c r="K127" i="83"/>
  <c r="K114" i="83"/>
  <c r="K132" i="83"/>
  <c r="R4" i="83"/>
  <c r="H12" i="67"/>
  <c r="H15" i="67" s="1"/>
  <c r="H16" i="67" s="1"/>
  <c r="C3" i="77"/>
  <c r="C1" i="76"/>
  <c r="D3" i="76"/>
  <c r="C11" i="78"/>
  <c r="D11" i="78" s="1"/>
  <c r="E11" i="78" s="1"/>
  <c r="F11" i="78" s="1"/>
  <c r="G11" i="78" s="1"/>
  <c r="H11" i="78" s="1"/>
  <c r="I11" i="78" s="1"/>
  <c r="J11" i="78" s="1"/>
  <c r="K11" i="78" s="1"/>
  <c r="L11" i="78" s="1"/>
  <c r="M11" i="78" s="1"/>
  <c r="N11" i="78" s="1"/>
  <c r="O11" i="78" s="1"/>
  <c r="P11" i="78" s="1"/>
  <c r="Q11" i="78" s="1"/>
  <c r="R11" i="78" s="1"/>
  <c r="S11" i="78" s="1"/>
  <c r="T11" i="78" s="1"/>
  <c r="U11" i="78" s="1"/>
  <c r="V11" i="78" s="1"/>
  <c r="C11" i="77"/>
  <c r="D11" i="77" s="1"/>
  <c r="E11" i="77" s="1"/>
  <c r="F11" i="77" s="1"/>
  <c r="G11" i="77" s="1"/>
  <c r="H11" i="77" s="1"/>
  <c r="I11" i="77" s="1"/>
  <c r="J11" i="77" s="1"/>
  <c r="K11" i="77" s="1"/>
  <c r="L11" i="77" s="1"/>
  <c r="M11" i="77" s="1"/>
  <c r="N11" i="77" s="1"/>
  <c r="O11" i="77" s="1"/>
  <c r="P11" i="77" s="1"/>
  <c r="Q11" i="77" s="1"/>
  <c r="R11" i="77" s="1"/>
  <c r="S11" i="77" s="1"/>
  <c r="T11" i="77" s="1"/>
  <c r="U11" i="77" s="1"/>
  <c r="V11" i="77" s="1"/>
  <c r="C11" i="76"/>
  <c r="D11" i="76" s="1"/>
  <c r="E11" i="76" s="1"/>
  <c r="F11" i="76" s="1"/>
  <c r="G11" i="76" s="1"/>
  <c r="H11" i="76" s="1"/>
  <c r="I11" i="76" s="1"/>
  <c r="J11" i="76" s="1"/>
  <c r="K11" i="76" s="1"/>
  <c r="L11" i="76" s="1"/>
  <c r="M11" i="76" s="1"/>
  <c r="N11" i="76" s="1"/>
  <c r="O11" i="76" s="1"/>
  <c r="P11" i="76" s="1"/>
  <c r="Q11" i="76" s="1"/>
  <c r="R11" i="76" s="1"/>
  <c r="S11" i="76" s="1"/>
  <c r="T11" i="76" s="1"/>
  <c r="U11" i="76" s="1"/>
  <c r="V11" i="76" s="1"/>
  <c r="I4" i="75"/>
  <c r="C4" i="75"/>
  <c r="E4" i="75"/>
  <c r="E23" i="75"/>
  <c r="E24" i="75"/>
  <c r="C12" i="78"/>
  <c r="D5" i="78"/>
  <c r="C9" i="76"/>
  <c r="D9" i="76" s="1"/>
  <c r="E9" i="76" s="1"/>
  <c r="F9" i="76" s="1"/>
  <c r="G9" i="76" s="1"/>
  <c r="H9" i="76" s="1"/>
  <c r="I9" i="76" s="1"/>
  <c r="J9" i="76" s="1"/>
  <c r="K9" i="76" s="1"/>
  <c r="L9" i="76" s="1"/>
  <c r="M9" i="76" s="1"/>
  <c r="N9" i="76" s="1"/>
  <c r="O9" i="76" s="1"/>
  <c r="P9" i="76" s="1"/>
  <c r="Q9" i="76" s="1"/>
  <c r="R9" i="76" s="1"/>
  <c r="S9" i="76" s="1"/>
  <c r="T9" i="76" s="1"/>
  <c r="U9" i="76" s="1"/>
  <c r="V9" i="76" s="1"/>
  <c r="G4" i="76"/>
  <c r="C24" i="75"/>
  <c r="C23" i="75"/>
  <c r="G4" i="78"/>
  <c r="I24" i="75"/>
  <c r="H7" i="75"/>
  <c r="I23" i="75"/>
  <c r="J7" i="75"/>
  <c r="C12" i="76"/>
  <c r="D5" i="76"/>
  <c r="J4" i="77"/>
  <c r="E3" i="78"/>
  <c r="J13" i="75"/>
  <c r="D12" i="75"/>
  <c r="D11" i="75"/>
  <c r="D14" i="75" s="1"/>
  <c r="D5" i="77"/>
  <c r="C12" i="77"/>
  <c r="C13" i="72"/>
  <c r="C14" i="72" s="1"/>
  <c r="C16" i="72" s="1"/>
  <c r="M8" i="72"/>
  <c r="N8" i="72" s="1"/>
  <c r="O8" i="72" s="1"/>
  <c r="P8" i="72" s="1"/>
  <c r="Q8" i="72" s="1"/>
  <c r="R8" i="72" s="1"/>
  <c r="S8" i="72" s="1"/>
  <c r="T8" i="72" s="1"/>
  <c r="U8" i="72" s="1"/>
  <c r="V8" i="72" s="1"/>
  <c r="H11" i="71"/>
  <c r="H12" i="71"/>
  <c r="C12" i="71"/>
  <c r="C11" i="71"/>
  <c r="E3" i="72"/>
  <c r="D12" i="72"/>
  <c r="D13" i="72" s="1"/>
  <c r="D14" i="72" s="1"/>
  <c r="D16" i="72" s="1"/>
  <c r="E5" i="72"/>
  <c r="G4" i="72"/>
  <c r="G4" i="68"/>
  <c r="F5" i="68"/>
  <c r="E12" i="68"/>
  <c r="C19" i="68"/>
  <c r="O17" i="66"/>
  <c r="O17" i="65" s="1"/>
  <c r="C15" i="68"/>
  <c r="C17" i="68" s="1"/>
  <c r="E3" i="68"/>
  <c r="D13" i="68"/>
  <c r="D14" i="68" s="1"/>
  <c r="D16" i="68" s="1"/>
  <c r="I22" i="83" l="1"/>
  <c r="L23" i="83" s="1"/>
  <c r="L10" i="83" s="1"/>
  <c r="J22" i="83"/>
  <c r="I20" i="83"/>
  <c r="J20" i="83"/>
  <c r="S4" i="83"/>
  <c r="K22" i="83"/>
  <c r="O1" i="83"/>
  <c r="H17" i="67"/>
  <c r="H19" i="67" s="1"/>
  <c r="J16" i="67"/>
  <c r="D16" i="66" s="1"/>
  <c r="D17" i="65" s="1"/>
  <c r="C17" i="67"/>
  <c r="H15" i="71"/>
  <c r="H16" i="71" s="1"/>
  <c r="H17" i="71" s="1"/>
  <c r="C15" i="71"/>
  <c r="C16" i="71" s="1"/>
  <c r="E16" i="71" s="1"/>
  <c r="D12" i="76"/>
  <c r="D13" i="76" s="1"/>
  <c r="D14" i="76" s="1"/>
  <c r="E5" i="76"/>
  <c r="H24" i="75"/>
  <c r="H23" i="75"/>
  <c r="E11" i="75"/>
  <c r="E14" i="75" s="1"/>
  <c r="E12" i="75"/>
  <c r="H4" i="75"/>
  <c r="J4" i="75"/>
  <c r="E3" i="76"/>
  <c r="F3" i="78"/>
  <c r="I12" i="75"/>
  <c r="I11" i="75"/>
  <c r="I14" i="75" s="1"/>
  <c r="J14" i="75" s="1"/>
  <c r="C12" i="75"/>
  <c r="C11" i="75"/>
  <c r="K4" i="77"/>
  <c r="J23" i="75"/>
  <c r="J24" i="75"/>
  <c r="H4" i="78"/>
  <c r="E5" i="78"/>
  <c r="D12" i="78"/>
  <c r="D3" i="77"/>
  <c r="C1" i="77"/>
  <c r="E5" i="77"/>
  <c r="D12" i="77"/>
  <c r="H4" i="76"/>
  <c r="C13" i="76"/>
  <c r="C14" i="76" s="1"/>
  <c r="P25" i="70"/>
  <c r="P25" i="69" s="1"/>
  <c r="D15" i="72"/>
  <c r="D17" i="72" s="1"/>
  <c r="P27" i="70" s="1"/>
  <c r="P27" i="69" s="1"/>
  <c r="D19" i="72"/>
  <c r="F5" i="72"/>
  <c r="E12" i="72"/>
  <c r="E13" i="72" s="1"/>
  <c r="E14" i="72" s="1"/>
  <c r="E16" i="72" s="1"/>
  <c r="H4" i="72"/>
  <c r="O25" i="70"/>
  <c r="O25" i="69" s="1"/>
  <c r="C15" i="72"/>
  <c r="C17" i="72" s="1"/>
  <c r="C19" i="72"/>
  <c r="F3" i="72"/>
  <c r="P17" i="66"/>
  <c r="P17" i="65" s="1"/>
  <c r="D15" i="68"/>
  <c r="D17" i="68" s="1"/>
  <c r="P19" i="66" s="1"/>
  <c r="P19" i="65" s="1"/>
  <c r="D19" i="68"/>
  <c r="H4" i="68"/>
  <c r="F3" i="68"/>
  <c r="E13" i="68"/>
  <c r="E14" i="68" s="1"/>
  <c r="E16" i="68" s="1"/>
  <c r="O19" i="66"/>
  <c r="O19" i="65" s="1"/>
  <c r="F12" i="68"/>
  <c r="G5" i="68"/>
  <c r="C16" i="66"/>
  <c r="E17" i="67"/>
  <c r="C17" i="66" s="1"/>
  <c r="C18" i="65" s="1"/>
  <c r="C17" i="71" l="1"/>
  <c r="L21" i="83"/>
  <c r="L9" i="83" s="1"/>
  <c r="L11" i="83" s="1"/>
  <c r="L57" i="83" s="1"/>
  <c r="P1" i="83"/>
  <c r="T4" i="83"/>
  <c r="J16" i="71"/>
  <c r="D24" i="70" s="1"/>
  <c r="D25" i="69" s="1"/>
  <c r="J17" i="67"/>
  <c r="D17" i="66" s="1"/>
  <c r="D18" i="65" s="1"/>
  <c r="H22" i="67"/>
  <c r="H20" i="67"/>
  <c r="H18" i="67"/>
  <c r="E12" i="77"/>
  <c r="F5" i="77"/>
  <c r="J12" i="75"/>
  <c r="J11" i="75"/>
  <c r="C14" i="75"/>
  <c r="C15" i="75"/>
  <c r="C16" i="75" s="1"/>
  <c r="F5" i="78"/>
  <c r="E12" i="78"/>
  <c r="G3" i="78"/>
  <c r="H11" i="75"/>
  <c r="H14" i="75" s="1"/>
  <c r="H12" i="75"/>
  <c r="I4" i="76"/>
  <c r="L4" i="77"/>
  <c r="D19" i="76"/>
  <c r="D15" i="76"/>
  <c r="D17" i="76" s="1"/>
  <c r="D9" i="77"/>
  <c r="D8" i="77"/>
  <c r="F5" i="76"/>
  <c r="E12" i="76"/>
  <c r="C15" i="76"/>
  <c r="C17" i="76" s="1"/>
  <c r="C19" i="76"/>
  <c r="C9" i="77"/>
  <c r="C8" i="77"/>
  <c r="E3" i="77"/>
  <c r="I4" i="78"/>
  <c r="F3" i="76"/>
  <c r="E13" i="76"/>
  <c r="E14" i="76" s="1"/>
  <c r="E19" i="72"/>
  <c r="E20" i="72"/>
  <c r="Q25" i="70"/>
  <c r="Q25" i="69" s="1"/>
  <c r="E15" i="72"/>
  <c r="E17" i="72" s="1"/>
  <c r="Q27" i="70" s="1"/>
  <c r="Q27" i="69" s="1"/>
  <c r="C24" i="70"/>
  <c r="E17" i="71"/>
  <c r="C25" i="70" s="1"/>
  <c r="C26" i="69" s="1"/>
  <c r="G3" i="72"/>
  <c r="I4" i="72"/>
  <c r="F12" i="72"/>
  <c r="F13" i="72" s="1"/>
  <c r="F14" i="72" s="1"/>
  <c r="F16" i="72" s="1"/>
  <c r="G5" i="72"/>
  <c r="O27" i="70"/>
  <c r="O27" i="69" s="1"/>
  <c r="E19" i="67"/>
  <c r="C19" i="67" s="1"/>
  <c r="I4" i="68"/>
  <c r="C22" i="66"/>
  <c r="C23" i="65" s="1"/>
  <c r="C17" i="65"/>
  <c r="E20" i="68"/>
  <c r="Q17" i="66"/>
  <c r="Q17" i="65" s="1"/>
  <c r="E15" i="68"/>
  <c r="E17" i="68" s="1"/>
  <c r="E19" i="68"/>
  <c r="H5" i="68"/>
  <c r="G12" i="68"/>
  <c r="G3" i="68"/>
  <c r="F13" i="68"/>
  <c r="F14" i="68" s="1"/>
  <c r="F16" i="68" s="1"/>
  <c r="L15" i="83" l="1"/>
  <c r="L105" i="83"/>
  <c r="L107" i="83"/>
  <c r="L95" i="83"/>
  <c r="L51" i="83"/>
  <c r="L63" i="83"/>
  <c r="L111" i="83"/>
  <c r="L81" i="83"/>
  <c r="L47" i="83"/>
  <c r="L131" i="83"/>
  <c r="L53" i="83"/>
  <c r="L45" i="83"/>
  <c r="J19" i="67"/>
  <c r="J20" i="67" s="1"/>
  <c r="D20" i="66" s="1"/>
  <c r="D21" i="65" s="1"/>
  <c r="D13" i="77"/>
  <c r="D14" i="77" s="1"/>
  <c r="H15" i="75"/>
  <c r="H16" i="75" s="1"/>
  <c r="C13" i="77"/>
  <c r="J17" i="71"/>
  <c r="D25" i="70" s="1"/>
  <c r="D26" i="69" s="1"/>
  <c r="L117" i="83"/>
  <c r="L89" i="83"/>
  <c r="L41" i="83"/>
  <c r="L71" i="83"/>
  <c r="L137" i="83"/>
  <c r="L99" i="83"/>
  <c r="L33" i="83"/>
  <c r="L69" i="83"/>
  <c r="L135" i="83"/>
  <c r="L129" i="83"/>
  <c r="L125" i="83"/>
  <c r="L93" i="83"/>
  <c r="L87" i="83"/>
  <c r="L29" i="83"/>
  <c r="L75" i="83"/>
  <c r="L39" i="83"/>
  <c r="L59" i="83"/>
  <c r="L27" i="83"/>
  <c r="L14" i="83"/>
  <c r="L16" i="83" s="1"/>
  <c r="L123" i="83"/>
  <c r="L119" i="83"/>
  <c r="L113" i="83"/>
  <c r="L101" i="83"/>
  <c r="L83" i="83"/>
  <c r="L77" i="83"/>
  <c r="L65" i="83"/>
  <c r="L35" i="83"/>
  <c r="U4" i="83"/>
  <c r="Q1" i="83"/>
  <c r="D19" i="66"/>
  <c r="D20" i="65" s="1"/>
  <c r="D15" i="77"/>
  <c r="D8" i="78"/>
  <c r="D9" i="78"/>
  <c r="H17" i="75"/>
  <c r="H19" i="75" s="1"/>
  <c r="G3" i="76"/>
  <c r="F3" i="77"/>
  <c r="M4" i="77"/>
  <c r="F12" i="78"/>
  <c r="G5" i="78"/>
  <c r="J4" i="76"/>
  <c r="C17" i="75"/>
  <c r="C19" i="75" s="1"/>
  <c r="G5" i="77"/>
  <c r="F12" i="77"/>
  <c r="E20" i="76"/>
  <c r="E15" i="76"/>
  <c r="E17" i="76" s="1"/>
  <c r="E19" i="76"/>
  <c r="E9" i="77"/>
  <c r="E8" i="77"/>
  <c r="J4" i="78"/>
  <c r="G5" i="76"/>
  <c r="F12" i="76"/>
  <c r="F13" i="76" s="1"/>
  <c r="F14" i="76" s="1"/>
  <c r="H3" i="78"/>
  <c r="F19" i="72"/>
  <c r="F20" i="72"/>
  <c r="R25" i="70"/>
  <c r="R25" i="69" s="1"/>
  <c r="F15" i="72"/>
  <c r="F17" i="72" s="1"/>
  <c r="R27" i="70" s="1"/>
  <c r="R27" i="69" s="1"/>
  <c r="H5" i="72"/>
  <c r="G12" i="72"/>
  <c r="G13" i="72" s="1"/>
  <c r="G14" i="72" s="1"/>
  <c r="G16" i="72" s="1"/>
  <c r="J4" i="72"/>
  <c r="E19" i="71"/>
  <c r="C19" i="71" s="1"/>
  <c r="H3" i="72"/>
  <c r="C31" i="69"/>
  <c r="C25" i="69"/>
  <c r="F19" i="68"/>
  <c r="F20" i="68"/>
  <c r="R17" i="66"/>
  <c r="R17" i="65" s="1"/>
  <c r="F15" i="68"/>
  <c r="F17" i="68" s="1"/>
  <c r="R19" i="66" s="1"/>
  <c r="R19" i="65" s="1"/>
  <c r="H3" i="68"/>
  <c r="G13" i="68"/>
  <c r="G14" i="68" s="1"/>
  <c r="G16" i="68" s="1"/>
  <c r="Q19" i="66"/>
  <c r="Q19" i="65" s="1"/>
  <c r="H12" i="68"/>
  <c r="I5" i="68"/>
  <c r="J4" i="68"/>
  <c r="C18" i="67"/>
  <c r="C19" i="66" s="1"/>
  <c r="C20" i="67"/>
  <c r="M20" i="67" s="1"/>
  <c r="C22" i="67"/>
  <c r="M19" i="67"/>
  <c r="C22" i="13"/>
  <c r="C14" i="77" l="1"/>
  <c r="C9" i="78" s="1"/>
  <c r="J19" i="71"/>
  <c r="H19" i="71" s="1"/>
  <c r="H22" i="71" s="1"/>
  <c r="C8" i="78"/>
  <c r="D13" i="78"/>
  <c r="L37" i="83"/>
  <c r="L61" i="83"/>
  <c r="L43" i="83"/>
  <c r="L79" i="83"/>
  <c r="L84" i="83"/>
  <c r="L78" i="83"/>
  <c r="L85" i="83"/>
  <c r="L108" i="83"/>
  <c r="L126" i="83"/>
  <c r="L114" i="83"/>
  <c r="L48" i="83"/>
  <c r="L72" i="83"/>
  <c r="L55" i="83"/>
  <c r="L30" i="83"/>
  <c r="L36" i="83"/>
  <c r="L91" i="83"/>
  <c r="L96" i="83"/>
  <c r="L109" i="83"/>
  <c r="L133" i="83"/>
  <c r="L132" i="83"/>
  <c r="L49" i="83"/>
  <c r="L73" i="83"/>
  <c r="L67" i="83"/>
  <c r="L42" i="83"/>
  <c r="L60" i="83"/>
  <c r="L103" i="83"/>
  <c r="L97" i="83"/>
  <c r="L120" i="83"/>
  <c r="L115" i="83"/>
  <c r="L31" i="83"/>
  <c r="L54" i="83"/>
  <c r="L25" i="83"/>
  <c r="H28" i="83" s="1"/>
  <c r="L28" i="83" s="1"/>
  <c r="L24" i="83"/>
  <c r="H26" i="83" s="1"/>
  <c r="K26" i="83" s="1"/>
  <c r="L66" i="83"/>
  <c r="L90" i="83"/>
  <c r="L102" i="83"/>
  <c r="L121" i="83"/>
  <c r="L127" i="83"/>
  <c r="R1" i="83"/>
  <c r="V4" i="83"/>
  <c r="E13" i="77"/>
  <c r="F20" i="76"/>
  <c r="F15" i="76"/>
  <c r="F17" i="76" s="1"/>
  <c r="F19" i="76"/>
  <c r="F8" i="77"/>
  <c r="F9" i="77"/>
  <c r="G3" i="77"/>
  <c r="H22" i="75"/>
  <c r="H18" i="75"/>
  <c r="I18" i="75" s="1"/>
  <c r="N4" i="77"/>
  <c r="C22" i="75"/>
  <c r="C18" i="75"/>
  <c r="D18" i="75" s="1"/>
  <c r="C20" i="75"/>
  <c r="G12" i="76"/>
  <c r="G13" i="76" s="1"/>
  <c r="G14" i="76" s="1"/>
  <c r="H5" i="76"/>
  <c r="H5" i="77"/>
  <c r="G12" i="77"/>
  <c r="K4" i="76"/>
  <c r="G12" i="78"/>
  <c r="H5" i="78"/>
  <c r="H3" i="76"/>
  <c r="I3" i="78"/>
  <c r="K4" i="78"/>
  <c r="S25" i="70"/>
  <c r="S25" i="69" s="1"/>
  <c r="G15" i="72"/>
  <c r="G17" i="72" s="1"/>
  <c r="G19" i="72"/>
  <c r="K4" i="72"/>
  <c r="I3" i="72"/>
  <c r="H20" i="71"/>
  <c r="D28" i="70" s="1"/>
  <c r="D29" i="69" s="1"/>
  <c r="C20" i="71"/>
  <c r="C22" i="71"/>
  <c r="C18" i="71"/>
  <c r="C27" i="70" s="1"/>
  <c r="H12" i="72"/>
  <c r="H13" i="72" s="1"/>
  <c r="H14" i="72" s="1"/>
  <c r="H16" i="72" s="1"/>
  <c r="I5" i="72"/>
  <c r="K4" i="68"/>
  <c r="J5" i="68"/>
  <c r="I12" i="68"/>
  <c r="G19" i="68"/>
  <c r="G15" i="68"/>
  <c r="G17" i="68" s="1"/>
  <c r="S17" i="66"/>
  <c r="S17" i="65" s="1"/>
  <c r="G19" i="66"/>
  <c r="C20" i="66"/>
  <c r="C20" i="65"/>
  <c r="I3" i="68"/>
  <c r="H13" i="68"/>
  <c r="H14" i="68" s="1"/>
  <c r="H16" i="68" s="1"/>
  <c r="J26" i="83" l="1"/>
  <c r="I26" i="83"/>
  <c r="M19" i="71"/>
  <c r="F13" i="77"/>
  <c r="F14" i="77" s="1"/>
  <c r="F9" i="78" s="1"/>
  <c r="C13" i="78"/>
  <c r="C14" i="78" s="1"/>
  <c r="C16" i="78" s="1"/>
  <c r="N26" i="74" s="1"/>
  <c r="N26" i="73" s="1"/>
  <c r="E14" i="77"/>
  <c r="E15" i="77" s="1"/>
  <c r="D14" i="78"/>
  <c r="D16" i="78" s="1"/>
  <c r="O26" i="74" s="1"/>
  <c r="O26" i="73" s="1"/>
  <c r="C15" i="77"/>
  <c r="H18" i="71"/>
  <c r="D27" i="70" s="1"/>
  <c r="D28" i="69" s="1"/>
  <c r="E8" i="78"/>
  <c r="E9" i="78"/>
  <c r="L26" i="83"/>
  <c r="I28" i="83"/>
  <c r="M29" i="83" s="1"/>
  <c r="M10" i="83" s="1"/>
  <c r="K28" i="83"/>
  <c r="J28" i="83"/>
  <c r="W4" i="83"/>
  <c r="M27" i="83"/>
  <c r="M9" i="83" s="1"/>
  <c r="M11" i="83" s="1"/>
  <c r="S1" i="83"/>
  <c r="M20" i="71"/>
  <c r="G15" i="76"/>
  <c r="G17" i="76" s="1"/>
  <c r="G19" i="76"/>
  <c r="G8" i="77"/>
  <c r="G9" i="77"/>
  <c r="I3" i="76"/>
  <c r="L4" i="76"/>
  <c r="I5" i="78"/>
  <c r="H12" i="78"/>
  <c r="I10" i="75"/>
  <c r="I9" i="75"/>
  <c r="J3" i="78"/>
  <c r="I5" i="77"/>
  <c r="H12" i="77"/>
  <c r="D9" i="75"/>
  <c r="D10" i="75"/>
  <c r="H3" i="77"/>
  <c r="L4" i="78"/>
  <c r="H12" i="76"/>
  <c r="H13" i="76" s="1"/>
  <c r="H14" i="76" s="1"/>
  <c r="I5" i="76"/>
  <c r="O4" i="77"/>
  <c r="T25" i="70"/>
  <c r="T25" i="69" s="1"/>
  <c r="H15" i="72"/>
  <c r="H17" i="72" s="1"/>
  <c r="T27" i="70" s="1"/>
  <c r="T27" i="69" s="1"/>
  <c r="H19" i="72"/>
  <c r="L4" i="72"/>
  <c r="J5" i="72"/>
  <c r="I12" i="72"/>
  <c r="I13" i="72" s="1"/>
  <c r="I14" i="72" s="1"/>
  <c r="I16" i="72" s="1"/>
  <c r="C28" i="69"/>
  <c r="C28" i="70"/>
  <c r="J3" i="72"/>
  <c r="S27" i="70"/>
  <c r="S27" i="69" s="1"/>
  <c r="H19" i="66"/>
  <c r="G20" i="65"/>
  <c r="T17" i="66"/>
  <c r="T17" i="65" s="1"/>
  <c r="H15" i="68"/>
  <c r="H17" i="68" s="1"/>
  <c r="T19" i="66" s="1"/>
  <c r="T19" i="65" s="1"/>
  <c r="H19" i="68"/>
  <c r="J3" i="68"/>
  <c r="I13" i="68"/>
  <c r="I14" i="68" s="1"/>
  <c r="I16" i="68" s="1"/>
  <c r="J12" i="68"/>
  <c r="K5" i="68"/>
  <c r="S19" i="66"/>
  <c r="S19" i="65" s="1"/>
  <c r="L4" i="68"/>
  <c r="C21" i="65"/>
  <c r="G20" i="66"/>
  <c r="G27" i="70" l="1"/>
  <c r="C15" i="78"/>
  <c r="C17" i="78" s="1"/>
  <c r="N28" i="74" s="1"/>
  <c r="N28" i="73" s="1"/>
  <c r="F8" i="78"/>
  <c r="F13" i="78" s="1"/>
  <c r="D15" i="78"/>
  <c r="D17" i="78" s="1"/>
  <c r="O28" i="74" s="1"/>
  <c r="O28" i="73" s="1"/>
  <c r="D19" i="78"/>
  <c r="G13" i="77"/>
  <c r="G14" i="77" s="1"/>
  <c r="C19" i="78"/>
  <c r="F15" i="77"/>
  <c r="E13" i="78"/>
  <c r="X4" i="83"/>
  <c r="M33" i="83"/>
  <c r="M35" i="83"/>
  <c r="M41" i="83"/>
  <c r="M53" i="83"/>
  <c r="M65" i="83"/>
  <c r="M45" i="83"/>
  <c r="M47" i="83"/>
  <c r="M57" i="83"/>
  <c r="M59" i="83"/>
  <c r="M51" i="83"/>
  <c r="M81" i="83"/>
  <c r="M83" i="83"/>
  <c r="M39" i="83"/>
  <c r="M69" i="83"/>
  <c r="M75" i="83"/>
  <c r="M63" i="83"/>
  <c r="M71" i="83"/>
  <c r="M77" i="83"/>
  <c r="M93" i="83"/>
  <c r="M95" i="83"/>
  <c r="M105" i="83"/>
  <c r="M107" i="83"/>
  <c r="M87" i="83"/>
  <c r="M99" i="83"/>
  <c r="M89" i="83"/>
  <c r="M101" i="83"/>
  <c r="M113" i="83"/>
  <c r="M125" i="83"/>
  <c r="M137" i="83"/>
  <c r="M117" i="83"/>
  <c r="M119" i="83"/>
  <c r="M129" i="83"/>
  <c r="M131" i="83"/>
  <c r="M111" i="83"/>
  <c r="M123" i="83"/>
  <c r="M135" i="83"/>
  <c r="M14" i="83"/>
  <c r="M15" i="83"/>
  <c r="T1" i="83"/>
  <c r="G9" i="78"/>
  <c r="I15" i="75"/>
  <c r="I16" i="75" s="1"/>
  <c r="H19" i="76"/>
  <c r="H15" i="76"/>
  <c r="H17" i="76" s="1"/>
  <c r="H8" i="77"/>
  <c r="H9" i="77"/>
  <c r="M4" i="76"/>
  <c r="J5" i="76"/>
  <c r="I12" i="76"/>
  <c r="I13" i="76" s="1"/>
  <c r="I14" i="76" s="1"/>
  <c r="M4" i="78"/>
  <c r="I12" i="77"/>
  <c r="J5" i="77"/>
  <c r="J5" i="78"/>
  <c r="I12" i="78"/>
  <c r="J3" i="76"/>
  <c r="P4" i="77"/>
  <c r="D15" i="75"/>
  <c r="D16" i="75" s="1"/>
  <c r="K3" i="78"/>
  <c r="I3" i="77"/>
  <c r="I19" i="72"/>
  <c r="U25" i="70"/>
  <c r="U25" i="69" s="1"/>
  <c r="I15" i="72"/>
  <c r="I17" i="72" s="1"/>
  <c r="M4" i="72"/>
  <c r="K3" i="72"/>
  <c r="G28" i="70"/>
  <c r="C29" i="69"/>
  <c r="J12" i="72"/>
  <c r="J13" i="72" s="1"/>
  <c r="J14" i="72" s="1"/>
  <c r="J16" i="72" s="1"/>
  <c r="K5" i="72"/>
  <c r="H27" i="70"/>
  <c r="G28" i="69"/>
  <c r="H20" i="66"/>
  <c r="H21" i="65" s="1"/>
  <c r="G21" i="65"/>
  <c r="K3" i="68"/>
  <c r="J13" i="68"/>
  <c r="J14" i="68" s="1"/>
  <c r="J16" i="68" s="1"/>
  <c r="U17" i="66"/>
  <c r="U17" i="65" s="1"/>
  <c r="I15" i="68"/>
  <c r="I17" i="68" s="1"/>
  <c r="U19" i="66" s="1"/>
  <c r="U19" i="65" s="1"/>
  <c r="I19" i="68"/>
  <c r="M4" i="68"/>
  <c r="L5" i="68"/>
  <c r="K12" i="68"/>
  <c r="H20" i="65"/>
  <c r="AR117" i="41"/>
  <c r="AS117" i="41"/>
  <c r="AT117" i="41"/>
  <c r="AQ117" i="41"/>
  <c r="AX122" i="41"/>
  <c r="AY122" i="41"/>
  <c r="AZ122" i="41"/>
  <c r="AX123" i="41"/>
  <c r="AY123" i="41"/>
  <c r="AZ123" i="41"/>
  <c r="AX124" i="41"/>
  <c r="AY124" i="41"/>
  <c r="AZ124" i="41"/>
  <c r="AX125" i="41"/>
  <c r="AY125" i="41"/>
  <c r="AZ125" i="41"/>
  <c r="AX126" i="41"/>
  <c r="AY126" i="41"/>
  <c r="AZ126" i="41"/>
  <c r="AX127" i="41"/>
  <c r="AY127" i="41"/>
  <c r="AZ127" i="41"/>
  <c r="AX128" i="41"/>
  <c r="AY128" i="41"/>
  <c r="AZ128" i="41"/>
  <c r="AX129" i="41"/>
  <c r="AY129" i="41"/>
  <c r="AZ129" i="41"/>
  <c r="AX130" i="41"/>
  <c r="AY130" i="41"/>
  <c r="AZ130" i="41"/>
  <c r="AW130" i="41"/>
  <c r="AW123" i="41"/>
  <c r="AW124" i="41"/>
  <c r="AW125" i="41"/>
  <c r="AW126" i="41"/>
  <c r="AW127" i="41"/>
  <c r="AW128" i="41"/>
  <c r="AW129" i="41"/>
  <c r="AW122" i="41"/>
  <c r="AR118" i="41"/>
  <c r="AS118" i="41"/>
  <c r="AT118" i="41"/>
  <c r="AQ118" i="41"/>
  <c r="AT115" i="41"/>
  <c r="AS115" i="41"/>
  <c r="AQ115" i="41"/>
  <c r="H13" i="77" l="1"/>
  <c r="H14" i="77" s="1"/>
  <c r="F14" i="78"/>
  <c r="F16" i="78" s="1"/>
  <c r="Q26" i="74" s="1"/>
  <c r="Q26" i="73" s="1"/>
  <c r="E14" i="78"/>
  <c r="E16" i="78" s="1"/>
  <c r="P26" i="74" s="1"/>
  <c r="P26" i="73" s="1"/>
  <c r="H8" i="78"/>
  <c r="M16" i="83"/>
  <c r="M49" i="83" s="1"/>
  <c r="U1" i="83"/>
  <c r="M78" i="83"/>
  <c r="M66" i="83"/>
  <c r="M67" i="83"/>
  <c r="M102" i="83"/>
  <c r="M90" i="83"/>
  <c r="M109" i="83"/>
  <c r="M133" i="83"/>
  <c r="Y4" i="83"/>
  <c r="C26" i="66"/>
  <c r="C27" i="65" s="1"/>
  <c r="G8" i="78"/>
  <c r="G13" i="78" s="1"/>
  <c r="G14" i="78" s="1"/>
  <c r="G16" i="78" s="1"/>
  <c r="I17" i="75"/>
  <c r="I19" i="75" s="1"/>
  <c r="G15" i="77"/>
  <c r="J3" i="77"/>
  <c r="K5" i="76"/>
  <c r="J12" i="76"/>
  <c r="J13" i="76" s="1"/>
  <c r="J14" i="76" s="1"/>
  <c r="Q4" i="77"/>
  <c r="J12" i="78"/>
  <c r="K5" i="78"/>
  <c r="N4" i="76"/>
  <c r="L3" i="78"/>
  <c r="I15" i="76"/>
  <c r="I17" i="76" s="1"/>
  <c r="I19" i="76"/>
  <c r="I8" i="77"/>
  <c r="I9" i="77"/>
  <c r="N4" i="78"/>
  <c r="D17" i="75"/>
  <c r="D19" i="75" s="1"/>
  <c r="K3" i="76"/>
  <c r="K5" i="77"/>
  <c r="J12" i="77"/>
  <c r="J19" i="72"/>
  <c r="V25" i="70"/>
  <c r="V25" i="69" s="1"/>
  <c r="J15" i="72"/>
  <c r="J17" i="72" s="1"/>
  <c r="V27" i="70" s="1"/>
  <c r="V27" i="69" s="1"/>
  <c r="H28" i="69"/>
  <c r="H28" i="70"/>
  <c r="H29" i="69" s="1"/>
  <c r="G29" i="69"/>
  <c r="L5" i="72"/>
  <c r="K12" i="72"/>
  <c r="K13" i="72" s="1"/>
  <c r="K14" i="72" s="1"/>
  <c r="K16" i="72" s="1"/>
  <c r="U27" i="70"/>
  <c r="U27" i="69" s="1"/>
  <c r="L3" i="72"/>
  <c r="N4" i="72"/>
  <c r="L3" i="68"/>
  <c r="K13" i="68"/>
  <c r="K14" i="68" s="1"/>
  <c r="K16" i="68" s="1"/>
  <c r="L12" i="68"/>
  <c r="M5" i="68"/>
  <c r="N4" i="68"/>
  <c r="J19" i="68"/>
  <c r="V17" i="66"/>
  <c r="V17" i="65" s="1"/>
  <c r="J15" i="68"/>
  <c r="J17" i="68" s="1"/>
  <c r="V19" i="66" s="1"/>
  <c r="V19" i="65" s="1"/>
  <c r="AW121" i="41"/>
  <c r="AQ119" i="41" s="1"/>
  <c r="AZ121" i="41"/>
  <c r="AT119" i="41" s="1"/>
  <c r="AY121" i="41"/>
  <c r="AS119" i="41" s="1"/>
  <c r="AX121" i="41"/>
  <c r="AR119" i="41" s="1"/>
  <c r="E15" i="78" l="1"/>
  <c r="E17" i="78" s="1"/>
  <c r="P28" i="74" s="1"/>
  <c r="P28" i="73" s="1"/>
  <c r="E20" i="78"/>
  <c r="F20" i="78"/>
  <c r="F19" i="78"/>
  <c r="E19" i="78"/>
  <c r="F15" i="78"/>
  <c r="F17" i="78" s="1"/>
  <c r="Q28" i="74" s="1"/>
  <c r="Q28" i="73" s="1"/>
  <c r="H9" i="78"/>
  <c r="H13" i="78" s="1"/>
  <c r="H15" i="77"/>
  <c r="M121" i="83"/>
  <c r="M103" i="83"/>
  <c r="M36" i="83"/>
  <c r="M55" i="83"/>
  <c r="M48" i="83"/>
  <c r="M127" i="83"/>
  <c r="M132" i="83"/>
  <c r="M96" i="83"/>
  <c r="M73" i="83"/>
  <c r="M126" i="83"/>
  <c r="M108" i="83"/>
  <c r="M84" i="83"/>
  <c r="M97" i="83"/>
  <c r="M60" i="83"/>
  <c r="M42" i="83"/>
  <c r="M43" i="83"/>
  <c r="M61" i="83"/>
  <c r="M37" i="83"/>
  <c r="M54" i="83"/>
  <c r="M30" i="83"/>
  <c r="H32" i="83" s="1"/>
  <c r="M32" i="83" s="1"/>
  <c r="M115" i="83"/>
  <c r="M120" i="83"/>
  <c r="M114" i="83"/>
  <c r="M91" i="83"/>
  <c r="M85" i="83"/>
  <c r="M31" i="83"/>
  <c r="H34" i="83" s="1"/>
  <c r="J34" i="83" s="1"/>
  <c r="M79" i="83"/>
  <c r="M72" i="83"/>
  <c r="Z4" i="83"/>
  <c r="V1" i="83"/>
  <c r="J10" i="75"/>
  <c r="I20" i="75"/>
  <c r="J9" i="75"/>
  <c r="I22" i="75"/>
  <c r="I13" i="77"/>
  <c r="J15" i="76"/>
  <c r="J17" i="76" s="1"/>
  <c r="J19" i="76"/>
  <c r="J9" i="77"/>
  <c r="J8" i="77"/>
  <c r="M3" i="78"/>
  <c r="O4" i="78"/>
  <c r="O4" i="76"/>
  <c r="R4" i="77"/>
  <c r="K3" i="77"/>
  <c r="L5" i="77"/>
  <c r="K12" i="77"/>
  <c r="D20" i="75"/>
  <c r="D22" i="75"/>
  <c r="E9" i="75"/>
  <c r="E10" i="75"/>
  <c r="G19" i="78"/>
  <c r="R26" i="74"/>
  <c r="R26" i="73" s="1"/>
  <c r="G15" i="78"/>
  <c r="G17" i="78" s="1"/>
  <c r="L5" i="78"/>
  <c r="K12" i="78"/>
  <c r="K12" i="76"/>
  <c r="K13" i="76" s="1"/>
  <c r="K14" i="76" s="1"/>
  <c r="L5" i="76"/>
  <c r="L3" i="76"/>
  <c r="M3" i="72"/>
  <c r="L12" i="72"/>
  <c r="M5" i="72"/>
  <c r="O4" i="72"/>
  <c r="W25" i="70"/>
  <c r="W25" i="69" s="1"/>
  <c r="K15" i="72"/>
  <c r="K17" i="72" s="1"/>
  <c r="K19" i="72"/>
  <c r="C34" i="70"/>
  <c r="C35" i="69" s="1"/>
  <c r="N5" i="68"/>
  <c r="M12" i="68"/>
  <c r="O4" i="68"/>
  <c r="K19" i="68"/>
  <c r="W17" i="66"/>
  <c r="W17" i="65" s="1"/>
  <c r="K15" i="68"/>
  <c r="K17" i="68" s="1"/>
  <c r="W19" i="66" s="1"/>
  <c r="W19" i="65" s="1"/>
  <c r="M3" i="68"/>
  <c r="L13" i="68"/>
  <c r="L14" i="68" s="1"/>
  <c r="L16" i="68" s="1"/>
  <c r="D129" i="41"/>
  <c r="K34" i="83" l="1"/>
  <c r="H14" i="78"/>
  <c r="H16" i="78" s="1"/>
  <c r="S26" i="74" s="1"/>
  <c r="S26" i="73" s="1"/>
  <c r="I14" i="77"/>
  <c r="I15" i="77" s="1"/>
  <c r="M34" i="83"/>
  <c r="J32" i="83"/>
  <c r="I32" i="83"/>
  <c r="K32" i="83"/>
  <c r="I34" i="83"/>
  <c r="N35" i="83" s="1"/>
  <c r="N10" i="83" s="1"/>
  <c r="L34" i="83"/>
  <c r="L32" i="83"/>
  <c r="W1" i="83"/>
  <c r="AA4" i="83"/>
  <c r="J15" i="75"/>
  <c r="J16" i="75" s="1"/>
  <c r="D25" i="74" s="1"/>
  <c r="D26" i="73" s="1"/>
  <c r="J13" i="77"/>
  <c r="I9" i="78"/>
  <c r="M3" i="76"/>
  <c r="S4" i="77"/>
  <c r="P4" i="78"/>
  <c r="L12" i="76"/>
  <c r="L13" i="76" s="1"/>
  <c r="L14" i="76" s="1"/>
  <c r="M5" i="76"/>
  <c r="M5" i="78"/>
  <c r="L12" i="78"/>
  <c r="K15" i="76"/>
  <c r="K17" i="76" s="1"/>
  <c r="K19" i="76"/>
  <c r="K8" i="77"/>
  <c r="K9" i="77"/>
  <c r="L3" i="77"/>
  <c r="P4" i="76"/>
  <c r="N3" i="78"/>
  <c r="R28" i="74"/>
  <c r="R28" i="73" s="1"/>
  <c r="E15" i="75"/>
  <c r="M5" i="77"/>
  <c r="L12" i="77"/>
  <c r="L13" i="72"/>
  <c r="L14" i="72" s="1"/>
  <c r="L16" i="72" s="1"/>
  <c r="P4" i="72"/>
  <c r="W27" i="70"/>
  <c r="W27" i="69" s="1"/>
  <c r="N5" i="72"/>
  <c r="M12" i="72"/>
  <c r="M13" i="72" s="1"/>
  <c r="M14" i="72" s="1"/>
  <c r="M16" i="72" s="1"/>
  <c r="N3" i="72"/>
  <c r="N3" i="68"/>
  <c r="M13" i="68"/>
  <c r="M14" i="68" s="1"/>
  <c r="M16" i="68" s="1"/>
  <c r="P4" i="68"/>
  <c r="X17" i="66"/>
  <c r="X17" i="65" s="1"/>
  <c r="L15" i="68"/>
  <c r="L17" i="68" s="1"/>
  <c r="X19" i="66" s="1"/>
  <c r="X19" i="65" s="1"/>
  <c r="L19" i="68"/>
  <c r="N12" i="68"/>
  <c r="O5" i="68"/>
  <c r="E191" i="41"/>
  <c r="B132" i="41"/>
  <c r="M31" i="62"/>
  <c r="M30" i="62"/>
  <c r="K26" i="62"/>
  <c r="G26" i="62"/>
  <c r="N12" i="83" l="1"/>
  <c r="N33" i="83"/>
  <c r="N9" i="83" s="1"/>
  <c r="N11" i="83" s="1"/>
  <c r="K13" i="77"/>
  <c r="K14" i="77" s="1"/>
  <c r="I8" i="78"/>
  <c r="I13" i="78" s="1"/>
  <c r="J14" i="77"/>
  <c r="J15" i="77" s="1"/>
  <c r="H15" i="78"/>
  <c r="H17" i="78" s="1"/>
  <c r="S28" i="74" s="1"/>
  <c r="S28" i="73" s="1"/>
  <c r="H19" i="78"/>
  <c r="J17" i="75"/>
  <c r="D26" i="74" s="1"/>
  <c r="D27" i="73" s="1"/>
  <c r="X1" i="83"/>
  <c r="AB4" i="83"/>
  <c r="J8" i="78"/>
  <c r="K15" i="77"/>
  <c r="N26" i="62"/>
  <c r="L26" i="62"/>
  <c r="M26" i="62" s="1"/>
  <c r="O26" i="62"/>
  <c r="L19" i="76"/>
  <c r="L15" i="76"/>
  <c r="L17" i="76" s="1"/>
  <c r="L9" i="77"/>
  <c r="L8" i="77"/>
  <c r="F16" i="75"/>
  <c r="E16" i="75"/>
  <c r="N5" i="78"/>
  <c r="M12" i="78"/>
  <c r="N3" i="76"/>
  <c r="N5" i="76"/>
  <c r="M12" i="76"/>
  <c r="M13" i="76" s="1"/>
  <c r="M14" i="76" s="1"/>
  <c r="J19" i="75"/>
  <c r="T4" i="77"/>
  <c r="Q4" i="76"/>
  <c r="M12" i="77"/>
  <c r="N5" i="77"/>
  <c r="O3" i="78"/>
  <c r="M3" i="77"/>
  <c r="Q4" i="78"/>
  <c r="M19" i="72"/>
  <c r="Y25" i="70"/>
  <c r="Y25" i="69" s="1"/>
  <c r="M15" i="72"/>
  <c r="M17" i="72" s="1"/>
  <c r="Y27" i="70" s="1"/>
  <c r="Y27" i="69" s="1"/>
  <c r="O3" i="72"/>
  <c r="N12" i="72"/>
  <c r="N13" i="72" s="1"/>
  <c r="N14" i="72" s="1"/>
  <c r="N16" i="72" s="1"/>
  <c r="O5" i="72"/>
  <c r="Q4" i="72"/>
  <c r="X25" i="70"/>
  <c r="X25" i="69" s="1"/>
  <c r="L15" i="72"/>
  <c r="L17" i="72" s="1"/>
  <c r="X27" i="70" s="1"/>
  <c r="X27" i="69" s="1"/>
  <c r="L19" i="72"/>
  <c r="Q4" i="68"/>
  <c r="O12" i="68"/>
  <c r="P5" i="68"/>
  <c r="Y17" i="66"/>
  <c r="Y17" i="65" s="1"/>
  <c r="M15" i="68"/>
  <c r="M17" i="68" s="1"/>
  <c r="Y19" i="66" s="1"/>
  <c r="Y19" i="65" s="1"/>
  <c r="M19" i="68"/>
  <c r="O3" i="68"/>
  <c r="N13" i="68"/>
  <c r="N14" i="68" s="1"/>
  <c r="N16" i="68" s="1"/>
  <c r="I26" i="62"/>
  <c r="N53" i="83" l="1"/>
  <c r="N81" i="83"/>
  <c r="N57" i="83"/>
  <c r="N107" i="83"/>
  <c r="N119" i="83"/>
  <c r="N41" i="83"/>
  <c r="N83" i="83"/>
  <c r="N89" i="83"/>
  <c r="N111" i="83"/>
  <c r="N129" i="83"/>
  <c r="N63" i="83"/>
  <c r="N59" i="83"/>
  <c r="N95" i="83"/>
  <c r="N113" i="83"/>
  <c r="N14" i="83"/>
  <c r="N71" i="83"/>
  <c r="N69" i="83"/>
  <c r="N105" i="83"/>
  <c r="N125" i="83"/>
  <c r="I14" i="78"/>
  <c r="I16" i="78" s="1"/>
  <c r="T26" i="74" s="1"/>
  <c r="T26" i="73" s="1"/>
  <c r="J9" i="78"/>
  <c r="J13" i="78" s="1"/>
  <c r="I19" i="78"/>
  <c r="N15" i="83"/>
  <c r="N117" i="83"/>
  <c r="N135" i="83"/>
  <c r="N99" i="83"/>
  <c r="N93" i="83"/>
  <c r="N47" i="83"/>
  <c r="N45" i="83"/>
  <c r="N51" i="83"/>
  <c r="N65" i="83"/>
  <c r="N131" i="83"/>
  <c r="N137" i="83"/>
  <c r="N123" i="83"/>
  <c r="N87" i="83"/>
  <c r="N101" i="83"/>
  <c r="N75" i="83"/>
  <c r="N39" i="83"/>
  <c r="N77" i="83"/>
  <c r="AC4" i="83"/>
  <c r="Y1" i="83"/>
  <c r="K8" i="78"/>
  <c r="K9" i="78"/>
  <c r="L13" i="77"/>
  <c r="M15" i="76"/>
  <c r="M17" i="76" s="1"/>
  <c r="M19" i="76"/>
  <c r="M9" i="77"/>
  <c r="M8" i="77"/>
  <c r="P3" i="78"/>
  <c r="R4" i="76"/>
  <c r="D28" i="74"/>
  <c r="D29" i="73" s="1"/>
  <c r="J20" i="75"/>
  <c r="D29" i="74" s="1"/>
  <c r="D30" i="73" s="1"/>
  <c r="J22" i="75"/>
  <c r="R4" i="78"/>
  <c r="O3" i="76"/>
  <c r="O5" i="77"/>
  <c r="N12" i="77"/>
  <c r="O5" i="76"/>
  <c r="N12" i="76"/>
  <c r="N13" i="76" s="1"/>
  <c r="N14" i="76" s="1"/>
  <c r="N3" i="77"/>
  <c r="U4" i="77"/>
  <c r="N12" i="78"/>
  <c r="O5" i="78"/>
  <c r="C25" i="74"/>
  <c r="E17" i="75"/>
  <c r="C26" i="74" s="1"/>
  <c r="C27" i="73" s="1"/>
  <c r="N19" i="72"/>
  <c r="Z25" i="70"/>
  <c r="Z25" i="69" s="1"/>
  <c r="N15" i="72"/>
  <c r="N17" i="72" s="1"/>
  <c r="Z27" i="70" s="1"/>
  <c r="Z27" i="69" s="1"/>
  <c r="P5" i="72"/>
  <c r="O12" i="72"/>
  <c r="O13" i="72" s="1"/>
  <c r="O14" i="72" s="1"/>
  <c r="O16" i="72" s="1"/>
  <c r="P3" i="72"/>
  <c r="R4" i="72"/>
  <c r="N19" i="68"/>
  <c r="Z17" i="66"/>
  <c r="Z17" i="65" s="1"/>
  <c r="N15" i="68"/>
  <c r="N17" i="68" s="1"/>
  <c r="Z19" i="66" s="1"/>
  <c r="Z19" i="65" s="1"/>
  <c r="P12" i="68"/>
  <c r="Q5" i="68"/>
  <c r="P3" i="68"/>
  <c r="O13" i="68"/>
  <c r="O14" i="68" s="1"/>
  <c r="O16" i="68" s="1"/>
  <c r="R4" i="68"/>
  <c r="N16" i="83" l="1"/>
  <c r="J14" i="78"/>
  <c r="J16" i="78" s="1"/>
  <c r="L14" i="77"/>
  <c r="L9" i="78" s="1"/>
  <c r="I15" i="78"/>
  <c r="I17" i="78" s="1"/>
  <c r="T28" i="74" s="1"/>
  <c r="T28" i="73" s="1"/>
  <c r="K13" i="78"/>
  <c r="U26" i="74"/>
  <c r="U26" i="73" s="1"/>
  <c r="J19" i="78"/>
  <c r="N36" i="83"/>
  <c r="H38" i="83" s="1"/>
  <c r="N42" i="83"/>
  <c r="N60" i="83"/>
  <c r="N66" i="83"/>
  <c r="N38" i="83"/>
  <c r="N54" i="83"/>
  <c r="N61" i="83"/>
  <c r="N67" i="83"/>
  <c r="N55" i="83"/>
  <c r="N72" i="83"/>
  <c r="N78" i="83"/>
  <c r="N37" i="83"/>
  <c r="H40" i="83" s="1"/>
  <c r="N40" i="83" s="1"/>
  <c r="N43" i="83"/>
  <c r="N73" i="83"/>
  <c r="N79" i="83"/>
  <c r="N48" i="83"/>
  <c r="N49" i="83"/>
  <c r="N85" i="83"/>
  <c r="N96" i="83"/>
  <c r="N97" i="83"/>
  <c r="N102" i="83"/>
  <c r="N91" i="83"/>
  <c r="N103" i="83"/>
  <c r="N84" i="83"/>
  <c r="N90" i="83"/>
  <c r="N115" i="83"/>
  <c r="N127" i="83"/>
  <c r="N114" i="83"/>
  <c r="N132" i="83"/>
  <c r="N108" i="83"/>
  <c r="N109" i="83"/>
  <c r="N120" i="83"/>
  <c r="N121" i="83"/>
  <c r="N126" i="83"/>
  <c r="N133" i="83"/>
  <c r="Z1" i="83"/>
  <c r="AD4" i="83"/>
  <c r="L8" i="78"/>
  <c r="L15" i="77"/>
  <c r="M13" i="77"/>
  <c r="S4" i="78"/>
  <c r="O3" i="77"/>
  <c r="P5" i="77"/>
  <c r="O12" i="77"/>
  <c r="S4" i="76"/>
  <c r="O12" i="78"/>
  <c r="P5" i="78"/>
  <c r="V4" i="77"/>
  <c r="O12" i="76"/>
  <c r="P5" i="76"/>
  <c r="Q3" i="78"/>
  <c r="C26" i="73"/>
  <c r="C28" i="74"/>
  <c r="C35" i="73"/>
  <c r="N15" i="76"/>
  <c r="N17" i="76" s="1"/>
  <c r="N19" i="76"/>
  <c r="N8" i="77"/>
  <c r="N9" i="77"/>
  <c r="E19" i="75"/>
  <c r="P3" i="76"/>
  <c r="O13" i="76"/>
  <c r="O14" i="76" s="1"/>
  <c r="S4" i="72"/>
  <c r="P12" i="72"/>
  <c r="P13" i="72" s="1"/>
  <c r="P14" i="72" s="1"/>
  <c r="P16" i="72" s="1"/>
  <c r="Q5" i="72"/>
  <c r="AA25" i="70"/>
  <c r="AA25" i="69" s="1"/>
  <c r="O15" i="72"/>
  <c r="O17" i="72" s="1"/>
  <c r="AA27" i="70" s="1"/>
  <c r="AA27" i="69" s="1"/>
  <c r="O19" i="72"/>
  <c r="Q3" i="72"/>
  <c r="S4" i="68"/>
  <c r="O19" i="68"/>
  <c r="AA17" i="66"/>
  <c r="AA17" i="65" s="1"/>
  <c r="O15" i="68"/>
  <c r="O17" i="68" s="1"/>
  <c r="AA19" i="66" s="1"/>
  <c r="AA19" i="65" s="1"/>
  <c r="Q3" i="68"/>
  <c r="P13" i="68"/>
  <c r="P14" i="68" s="1"/>
  <c r="P16" i="68" s="1"/>
  <c r="R5" i="68"/>
  <c r="Q12" i="68"/>
  <c r="M14" i="77" l="1"/>
  <c r="M8" i="78" s="1"/>
  <c r="L13" i="78"/>
  <c r="L14" i="78" s="1"/>
  <c r="L16" i="78" s="1"/>
  <c r="K14" i="78"/>
  <c r="K19" i="78" s="1"/>
  <c r="J15" i="78"/>
  <c r="J17" i="78" s="1"/>
  <c r="U28" i="74" s="1"/>
  <c r="U28" i="73" s="1"/>
  <c r="AE4" i="83"/>
  <c r="AA1" i="83"/>
  <c r="I40" i="83"/>
  <c r="J40" i="83"/>
  <c r="K40" i="83"/>
  <c r="L40" i="83"/>
  <c r="M40" i="83"/>
  <c r="I38" i="83"/>
  <c r="J38" i="83"/>
  <c r="K38" i="83"/>
  <c r="L38" i="83"/>
  <c r="M38" i="83"/>
  <c r="N13" i="77"/>
  <c r="M9" i="78"/>
  <c r="M15" i="77"/>
  <c r="R3" i="78"/>
  <c r="T4" i="76"/>
  <c r="P3" i="77"/>
  <c r="Q3" i="76"/>
  <c r="E20" i="75"/>
  <c r="M20" i="75" s="1"/>
  <c r="E22" i="75"/>
  <c r="M19" i="75"/>
  <c r="Q5" i="77"/>
  <c r="P12" i="77"/>
  <c r="W26" i="74"/>
  <c r="W26" i="73" s="1"/>
  <c r="O15" i="76"/>
  <c r="O17" i="76" s="1"/>
  <c r="O19" i="76"/>
  <c r="O9" i="77"/>
  <c r="O8" i="77"/>
  <c r="G28" i="74"/>
  <c r="C29" i="73"/>
  <c r="C29" i="74"/>
  <c r="P12" i="76"/>
  <c r="P13" i="76" s="1"/>
  <c r="P14" i="76" s="1"/>
  <c r="Q5" i="76"/>
  <c r="Q5" i="78"/>
  <c r="P12" i="78"/>
  <c r="T4" i="78"/>
  <c r="AB25" i="70"/>
  <c r="AB25" i="69" s="1"/>
  <c r="P15" i="72"/>
  <c r="P17" i="72" s="1"/>
  <c r="AB27" i="70" s="1"/>
  <c r="AB27" i="69" s="1"/>
  <c r="P19" i="72"/>
  <c r="R3" i="72"/>
  <c r="R5" i="72"/>
  <c r="Q12" i="72"/>
  <c r="Q13" i="72" s="1"/>
  <c r="Q14" i="72" s="1"/>
  <c r="Q16" i="72" s="1"/>
  <c r="T4" i="72"/>
  <c r="R12" i="68"/>
  <c r="S5" i="68"/>
  <c r="AB17" i="66"/>
  <c r="AB17" i="65" s="1"/>
  <c r="P15" i="68"/>
  <c r="P17" i="68" s="1"/>
  <c r="AB19" i="66" s="1"/>
  <c r="AB19" i="65" s="1"/>
  <c r="P19" i="68"/>
  <c r="R3" i="68"/>
  <c r="Q13" i="68"/>
  <c r="Q14" i="68" s="1"/>
  <c r="Q16" i="68" s="1"/>
  <c r="T4" i="68"/>
  <c r="F16" i="41"/>
  <c r="B4255" i="80"/>
  <c r="B4474" i="80"/>
  <c r="B4503" i="80"/>
  <c r="B4703" i="80"/>
  <c r="B3313" i="80"/>
  <c r="B4924" i="80"/>
  <c r="B4709" i="80"/>
  <c r="B4101" i="80"/>
  <c r="B4863" i="80"/>
  <c r="B4332" i="80"/>
  <c r="B4891" i="80"/>
  <c r="B4585" i="80"/>
  <c r="B4416" i="80"/>
  <c r="B4953" i="80"/>
  <c r="B4660" i="80"/>
  <c r="B4673" i="80"/>
  <c r="B4747" i="80"/>
  <c r="B4616" i="80"/>
  <c r="B4957" i="80"/>
  <c r="B3663" i="80"/>
  <c r="B4909" i="80"/>
  <c r="B4993" i="80"/>
  <c r="B4805" i="80"/>
  <c r="B4806" i="80"/>
  <c r="B4513" i="80"/>
  <c r="B4855" i="80"/>
  <c r="B4817" i="80"/>
  <c r="B4459" i="80"/>
  <c r="B4978" i="80"/>
  <c r="B3153" i="80"/>
  <c r="B4128" i="80"/>
  <c r="B4120" i="80"/>
  <c r="B4358" i="80"/>
  <c r="B3860" i="80"/>
  <c r="B4642" i="80"/>
  <c r="B4310" i="80"/>
  <c r="B4720" i="80"/>
  <c r="B4944" i="80"/>
  <c r="B4655" i="80"/>
  <c r="B4743" i="80"/>
  <c r="B4733" i="80"/>
  <c r="B4940" i="80"/>
  <c r="B4142" i="80"/>
  <c r="B4184" i="80"/>
  <c r="B3476" i="80"/>
  <c r="B4643" i="80"/>
  <c r="B4461" i="80"/>
  <c r="B4626" i="80"/>
  <c r="B4379" i="80"/>
  <c r="B4443" i="80"/>
  <c r="B4359" i="80"/>
  <c r="B4728" i="80"/>
  <c r="B3285" i="80"/>
  <c r="B4360" i="80"/>
  <c r="B4824" i="80"/>
  <c r="B4764" i="80"/>
  <c r="B4569" i="80"/>
  <c r="B4907" i="80"/>
  <c r="B4551" i="80"/>
  <c r="B2915" i="80"/>
  <c r="B4508" i="80"/>
  <c r="B2204" i="80"/>
  <c r="B4106" i="80"/>
  <c r="B4960" i="80"/>
  <c r="B4761" i="80"/>
  <c r="B4372" i="80"/>
  <c r="B4276" i="80"/>
  <c r="B4630" i="80"/>
  <c r="B2951" i="80"/>
  <c r="B4167" i="80"/>
  <c r="B4554" i="80"/>
  <c r="B4683" i="80"/>
  <c r="B4830" i="80"/>
  <c r="B4859" i="80"/>
  <c r="B4230" i="80"/>
  <c r="B4923" i="80"/>
  <c r="B4767" i="80"/>
  <c r="B3817" i="80"/>
  <c r="B4685" i="80"/>
  <c r="B4821" i="80"/>
  <c r="B4571" i="80"/>
  <c r="B4497" i="80"/>
  <c r="B4664" i="80"/>
  <c r="B4962" i="80"/>
  <c r="B4392" i="80"/>
  <c r="B4932" i="80"/>
  <c r="B4007" i="80"/>
  <c r="B3964" i="80"/>
  <c r="B4640" i="80"/>
  <c r="B4122" i="80"/>
  <c r="B4796" i="80"/>
  <c r="B4684" i="80"/>
  <c r="B3287" i="80"/>
  <c r="B4801" i="80"/>
  <c r="B4758" i="80"/>
  <c r="B4933" i="80"/>
  <c r="B4896" i="80"/>
  <c r="B4225" i="80"/>
  <c r="B4749" i="80"/>
  <c r="B4977" i="80"/>
  <c r="B3786" i="80"/>
  <c r="B4400" i="80"/>
  <c r="B4619" i="80"/>
  <c r="B4428" i="80"/>
  <c r="B4727" i="80"/>
  <c r="B4638" i="80"/>
  <c r="B4487" i="80"/>
  <c r="B4927" i="80"/>
  <c r="B4613" i="80"/>
  <c r="B4678" i="80"/>
  <c r="B4598" i="80"/>
  <c r="B4628" i="80"/>
  <c r="B3827" i="80"/>
  <c r="B4665" i="80"/>
  <c r="B4919" i="80"/>
  <c r="B4173" i="80"/>
  <c r="B4448" i="80"/>
  <c r="B4990" i="80"/>
  <c r="B4718" i="80"/>
  <c r="B4509" i="80"/>
  <c r="B4708" i="80"/>
  <c r="B4579" i="80"/>
  <c r="B3903" i="80"/>
  <c r="B4857" i="80"/>
  <c r="B4818" i="80"/>
  <c r="B4519" i="80"/>
  <c r="B4516" i="80"/>
  <c r="B4054" i="80"/>
  <c r="B4876" i="80"/>
  <c r="B4408" i="80"/>
  <c r="B4224" i="80"/>
  <c r="B4894" i="80"/>
  <c r="B3939" i="80"/>
  <c r="B4694" i="80"/>
  <c r="B4455" i="80"/>
  <c r="B4323" i="80"/>
  <c r="B4526" i="80"/>
  <c r="B4314" i="80"/>
  <c r="B4343" i="80"/>
  <c r="B4625" i="80"/>
  <c r="B4983" i="80"/>
  <c r="B4870" i="80"/>
  <c r="B4366" i="80"/>
  <c r="B4257" i="80"/>
  <c r="B4813" i="80"/>
  <c r="B5001" i="80"/>
  <c r="B4045" i="80"/>
  <c r="B4194" i="80"/>
  <c r="B4674" i="80"/>
  <c r="B4576" i="80"/>
  <c r="B3968" i="80"/>
  <c r="B4414" i="80"/>
  <c r="B4316" i="80"/>
  <c r="B4434" i="80"/>
  <c r="B4174" i="80"/>
  <c r="B4690" i="80"/>
  <c r="B3883" i="80"/>
  <c r="B4057" i="80"/>
  <c r="B4609" i="80"/>
  <c r="B4868" i="80"/>
  <c r="B4541" i="80"/>
  <c r="B4510" i="80"/>
  <c r="B4731" i="80"/>
  <c r="B4070" i="80"/>
  <c r="B4866" i="80"/>
  <c r="B4437" i="80"/>
  <c r="B4125" i="80"/>
  <c r="B4595" i="80"/>
  <c r="B4189" i="80"/>
  <c r="B4195" i="80"/>
  <c r="B4865" i="80"/>
  <c r="B4831" i="80"/>
  <c r="B4699" i="80"/>
  <c r="B4288" i="80"/>
  <c r="B3294" i="80"/>
  <c r="B4755" i="80"/>
  <c r="B4682" i="80"/>
  <c r="B4597" i="80"/>
  <c r="B4511" i="80"/>
  <c r="B4018" i="80"/>
  <c r="B4489" i="80"/>
  <c r="B4525" i="80"/>
  <c r="B4406" i="80"/>
  <c r="B4695" i="80"/>
  <c r="B4138" i="80"/>
  <c r="B4186" i="80"/>
  <c r="B4722" i="80"/>
  <c r="B4582" i="80"/>
  <c r="B4227" i="80"/>
  <c r="B4985" i="80"/>
  <c r="B4384" i="80"/>
  <c r="B4991" i="80"/>
  <c r="B4732" i="80"/>
  <c r="B4567" i="80"/>
  <c r="B4853" i="80"/>
  <c r="B4515" i="80"/>
  <c r="B4945" i="80"/>
  <c r="B4773" i="80"/>
  <c r="B4753" i="80"/>
  <c r="B4624" i="80"/>
  <c r="B4605" i="80"/>
  <c r="B4544" i="80"/>
  <c r="B4757" i="80"/>
  <c r="B4649" i="80"/>
  <c r="B4168" i="80"/>
  <c r="B4906" i="80"/>
  <c r="B4584" i="80"/>
  <c r="B4592" i="80"/>
  <c r="B4425" i="80"/>
  <c r="B2950" i="80"/>
  <c r="B3821" i="80"/>
  <c r="B4873" i="80"/>
  <c r="B4714" i="80"/>
  <c r="B3973" i="80"/>
  <c r="B4151" i="80"/>
  <c r="B4161" i="80"/>
  <c r="B4958" i="80"/>
  <c r="B4118" i="80"/>
  <c r="B4851" i="80"/>
  <c r="B4656" i="80"/>
  <c r="B3794" i="80"/>
  <c r="B4130" i="80"/>
  <c r="B4986" i="80"/>
  <c r="B4405" i="80"/>
  <c r="B4355" i="80"/>
  <c r="B4512" i="80"/>
  <c r="B4883" i="80"/>
  <c r="B4812" i="80"/>
  <c r="B4192" i="80"/>
  <c r="B4915" i="80"/>
  <c r="B4143" i="80"/>
  <c r="B3991" i="80"/>
  <c r="B4711" i="80"/>
  <c r="B4785" i="80"/>
  <c r="B4289" i="80"/>
  <c r="B4395" i="80"/>
  <c r="B3533" i="80"/>
  <c r="B4963" i="80"/>
  <c r="B4562" i="80"/>
  <c r="B3809" i="80"/>
  <c r="B4739" i="80"/>
  <c r="B4899" i="80"/>
  <c r="B4980" i="80"/>
  <c r="B4898" i="80"/>
  <c r="B4137" i="80"/>
  <c r="B4144" i="80"/>
  <c r="B4903" i="80"/>
  <c r="B4792" i="80"/>
  <c r="B4612" i="80"/>
  <c r="B4244" i="80"/>
  <c r="B4504" i="80"/>
  <c r="B4774" i="80"/>
  <c r="B4908" i="80"/>
  <c r="B4334" i="80"/>
  <c r="B4162" i="80"/>
  <c r="B4675" i="80"/>
  <c r="B4457" i="80"/>
  <c r="B3471" i="80"/>
  <c r="B4537" i="80"/>
  <c r="B4662" i="80"/>
  <c r="B4404" i="80"/>
  <c r="B4052" i="80"/>
  <c r="B4601" i="80"/>
  <c r="B4573" i="80"/>
  <c r="B3746" i="80"/>
  <c r="B4546" i="80"/>
  <c r="B4002" i="80"/>
  <c r="B4887" i="80"/>
  <c r="B4607" i="80"/>
  <c r="B4925" i="80"/>
  <c r="B3988" i="80"/>
  <c r="B4949" i="80"/>
  <c r="B4528" i="80"/>
  <c r="B4935" i="80"/>
  <c r="B4874" i="80"/>
  <c r="B4861" i="80"/>
  <c r="B4819" i="80"/>
  <c r="B4586" i="80"/>
  <c r="B4374" i="80"/>
  <c r="B3342" i="80"/>
  <c r="B4791" i="80"/>
  <c r="B4781" i="80"/>
  <c r="B4410" i="80"/>
  <c r="B4553" i="80"/>
  <c r="B3769" i="80"/>
  <c r="B4639" i="80"/>
  <c r="B4942" i="80"/>
  <c r="B4590" i="80"/>
  <c r="B4667" i="80"/>
  <c r="B4364" i="80"/>
  <c r="B4762" i="80"/>
  <c r="B4623" i="80"/>
  <c r="B4677" i="80"/>
  <c r="B3413" i="80"/>
  <c r="B4261" i="80"/>
  <c r="B4814" i="80"/>
  <c r="B4823" i="80"/>
  <c r="B4563" i="80"/>
  <c r="B3070" i="80"/>
  <c r="B4631" i="80"/>
  <c r="B4663" i="80"/>
  <c r="B3820" i="80"/>
  <c r="B4681" i="80"/>
  <c r="B4321" i="80"/>
  <c r="B4552" i="80"/>
  <c r="B4726" i="80"/>
  <c r="B4201" i="80"/>
  <c r="B4650" i="80"/>
  <c r="B4074" i="80"/>
  <c r="B3508" i="80"/>
  <c r="B4702" i="80"/>
  <c r="B4952" i="80"/>
  <c r="B4570" i="80"/>
  <c r="B4464" i="80"/>
  <c r="B4848" i="80"/>
  <c r="B4999" i="80"/>
  <c r="B4724" i="80"/>
  <c r="B4879" i="80"/>
  <c r="B4559" i="80"/>
  <c r="B3894" i="80"/>
  <c r="B3951" i="80"/>
  <c r="B4549" i="80"/>
  <c r="B4998" i="80"/>
  <c r="B4545" i="80"/>
  <c r="B3599" i="80"/>
  <c r="B4884" i="80"/>
  <c r="B4345" i="80"/>
  <c r="B4066" i="80"/>
  <c r="B4901" i="80"/>
  <c r="B4860" i="80"/>
  <c r="B4299" i="80"/>
  <c r="B4847" i="80"/>
  <c r="B4777" i="80"/>
  <c r="B4659" i="80"/>
  <c r="B4492" i="80"/>
  <c r="B4826" i="80"/>
  <c r="B4644" i="80"/>
  <c r="B3975" i="80"/>
  <c r="B4238" i="80"/>
  <c r="B4389" i="80"/>
  <c r="B4232" i="80"/>
  <c r="B4092" i="80"/>
  <c r="B4303" i="80"/>
  <c r="B4736" i="80"/>
  <c r="B4154" i="80"/>
  <c r="B4837" i="80"/>
  <c r="B3859" i="80"/>
  <c r="B4072" i="80"/>
  <c r="B4373" i="80"/>
  <c r="B4862" i="80"/>
  <c r="B4430" i="80"/>
  <c r="B4881" i="80"/>
  <c r="B4827" i="80"/>
  <c r="B4972" i="80"/>
  <c r="B4716" i="80"/>
  <c r="B4141" i="80"/>
  <c r="B4102" i="80"/>
  <c r="B4989" i="80"/>
  <c r="B4385" i="80"/>
  <c r="B4199" i="80"/>
  <c r="B3837" i="80"/>
  <c r="B3731" i="80"/>
  <c r="B3214" i="80"/>
  <c r="B4969" i="80"/>
  <c r="B3956" i="80"/>
  <c r="B4741" i="80"/>
  <c r="B3965" i="80"/>
  <c r="B4209" i="80"/>
  <c r="B4034" i="80"/>
  <c r="B4794" i="80"/>
  <c r="B4931" i="80"/>
  <c r="B4841" i="80"/>
  <c r="B3841" i="80"/>
  <c r="B4670" i="80"/>
  <c r="B4424" i="80"/>
  <c r="B4698" i="80"/>
  <c r="B4946" i="80"/>
  <c r="B4085" i="80"/>
  <c r="B4981" i="80"/>
  <c r="B4890" i="80"/>
  <c r="B4938" i="80"/>
  <c r="B4799" i="80"/>
  <c r="B4351" i="80"/>
  <c r="B4798" i="80"/>
  <c r="B4058" i="80"/>
  <c r="B4790" i="80"/>
  <c r="B3677" i="80"/>
  <c r="B4543" i="80"/>
  <c r="B4878" i="80"/>
  <c r="B4877" i="80"/>
  <c r="B4041" i="80"/>
  <c r="B4729" i="80"/>
  <c r="B4399" i="80"/>
  <c r="B4784" i="80"/>
  <c r="B4956" i="80"/>
  <c r="B4987" i="80"/>
  <c r="B4240" i="80"/>
  <c r="B4591" i="80"/>
  <c r="B4561" i="80"/>
  <c r="B4603" i="80"/>
  <c r="B4800" i="80"/>
  <c r="B4676" i="80"/>
  <c r="B4522" i="80"/>
  <c r="B4556" i="80"/>
  <c r="B4254" i="80"/>
  <c r="B4610" i="80"/>
  <c r="B3795" i="80"/>
  <c r="B4820" i="80"/>
  <c r="B3516" i="80"/>
  <c r="B4135" i="80"/>
  <c r="B4171" i="80"/>
  <c r="B4367" i="80"/>
  <c r="B4538" i="80"/>
  <c r="B4856" i="80"/>
  <c r="B3934" i="80"/>
  <c r="B3650" i="80"/>
  <c r="B4218" i="80"/>
  <c r="B4490" i="80"/>
  <c r="B4704" i="80"/>
  <c r="B4494" i="80"/>
  <c r="B4834" i="80"/>
  <c r="B3380" i="80"/>
  <c r="B3506" i="80"/>
  <c r="B4916" i="80"/>
  <c r="B4377" i="80"/>
  <c r="B4456" i="80"/>
  <c r="B4934" i="80"/>
  <c r="B3623" i="80"/>
  <c r="B4788" i="80"/>
  <c r="B4493" i="80"/>
  <c r="B4602" i="80"/>
  <c r="B3911" i="80"/>
  <c r="B4245" i="80"/>
  <c r="B3933" i="80"/>
  <c r="B4912" i="80"/>
  <c r="B4954" i="80"/>
  <c r="B3748" i="80"/>
  <c r="B4772" i="80"/>
  <c r="B4275" i="80"/>
  <c r="B3626" i="80"/>
  <c r="B4606" i="80"/>
  <c r="B4617" i="80"/>
  <c r="B4902" i="80"/>
  <c r="B4735" i="80"/>
  <c r="B4103" i="80"/>
  <c r="B4147" i="80"/>
  <c r="B4536" i="80"/>
  <c r="B1534" i="80"/>
  <c r="B4039" i="80"/>
  <c r="B2634" i="80"/>
  <c r="B4893" i="80"/>
  <c r="B4169" i="80"/>
  <c r="B4049" i="80"/>
  <c r="B4988" i="80"/>
  <c r="B3874" i="80"/>
  <c r="B4575" i="80"/>
  <c r="B2811" i="80"/>
  <c r="B3754" i="80"/>
  <c r="B3403" i="80"/>
  <c r="B3298" i="80"/>
  <c r="B4412" i="80"/>
  <c r="B3364" i="80"/>
  <c r="B3598" i="80"/>
  <c r="B3405" i="80"/>
  <c r="B4838" i="80"/>
  <c r="B3474" i="80"/>
  <c r="B4744" i="80"/>
  <c r="B4976" i="80"/>
  <c r="B4256" i="80"/>
  <c r="B3543" i="80"/>
  <c r="B4996" i="80"/>
  <c r="B4632" i="80"/>
  <c r="B4707" i="80"/>
  <c r="B4038" i="80"/>
  <c r="B3994" i="80"/>
  <c r="B3358" i="80"/>
  <c r="B3909" i="80"/>
  <c r="B4093" i="80"/>
  <c r="B4450" i="80"/>
  <c r="B4828" i="80"/>
  <c r="B2794" i="80"/>
  <c r="B4843" i="80"/>
  <c r="B3349" i="80"/>
  <c r="B3724" i="80"/>
  <c r="B2661" i="80"/>
  <c r="B4531" i="80"/>
  <c r="B4706" i="80"/>
  <c r="B3519" i="80"/>
  <c r="B4904" i="80"/>
  <c r="B4745" i="80"/>
  <c r="B3661" i="80"/>
  <c r="B4051" i="80"/>
  <c r="B4786" i="80"/>
  <c r="B4370" i="80"/>
  <c r="B4100" i="80"/>
  <c r="B4259" i="80"/>
  <c r="B5000" i="80"/>
  <c r="B4593" i="80"/>
  <c r="B2881" i="80"/>
  <c r="B3946" i="80"/>
  <c r="B4163" i="80"/>
  <c r="B3340" i="80"/>
  <c r="B3967" i="80"/>
  <c r="B4948" i="80"/>
  <c r="B4769" i="80"/>
  <c r="B3715" i="80"/>
  <c r="B4248" i="80"/>
  <c r="B4742" i="80"/>
  <c r="B3703" i="80"/>
  <c r="B4580" i="80"/>
  <c r="B4574" i="80"/>
  <c r="B3665" i="80"/>
  <c r="B4950" i="80"/>
  <c r="B3072" i="80"/>
  <c r="B4959" i="80"/>
  <c r="B3529" i="80"/>
  <c r="B3856" i="80"/>
  <c r="B4315" i="80"/>
  <c r="B3943" i="80"/>
  <c r="B3586" i="80"/>
  <c r="B3881" i="80"/>
  <c r="B4647" i="80"/>
  <c r="B2764" i="80"/>
  <c r="B3500" i="80"/>
  <c r="B3656" i="80"/>
  <c r="B3026" i="80"/>
  <c r="B4966" i="80"/>
  <c r="B2670" i="80"/>
  <c r="B3813" i="80"/>
  <c r="B4040" i="80"/>
  <c r="B4645" i="80"/>
  <c r="B4214" i="80"/>
  <c r="B2911" i="80"/>
  <c r="B4207" i="80"/>
  <c r="B4886" i="80"/>
  <c r="B4746" i="80"/>
  <c r="B4754" i="80"/>
  <c r="B4658" i="80"/>
  <c r="B4540" i="80"/>
  <c r="B4005" i="80"/>
  <c r="B4723" i="80"/>
  <c r="B4842" i="80"/>
  <c r="B4693" i="80"/>
  <c r="B4867" i="80"/>
  <c r="B4845" i="80"/>
  <c r="B4283" i="80"/>
  <c r="B4568" i="80"/>
  <c r="B4484" i="80"/>
  <c r="B3284" i="80"/>
  <c r="B4815" i="80"/>
  <c r="B4502" i="80"/>
  <c r="B4713" i="80"/>
  <c r="B3733" i="80"/>
  <c r="B4629" i="80"/>
  <c r="B4930" i="80"/>
  <c r="B4797" i="80"/>
  <c r="B4198" i="80"/>
  <c r="B3725" i="80"/>
  <c r="B4588" i="80"/>
  <c r="B3941" i="80"/>
  <c r="B2591" i="80"/>
  <c r="B4479" i="80"/>
  <c r="B4226" i="80"/>
  <c r="B3858" i="80"/>
  <c r="B3055" i="80"/>
  <c r="B4808" i="80"/>
  <c r="B2629" i="80"/>
  <c r="B3938" i="80"/>
  <c r="B4496" i="80"/>
  <c r="B3740" i="80"/>
  <c r="B4247" i="80"/>
  <c r="B2964" i="80"/>
  <c r="B4088" i="80"/>
  <c r="B4721" i="80"/>
  <c r="B3954" i="80"/>
  <c r="B3666" i="80"/>
  <c r="B3876" i="80"/>
  <c r="B4319" i="80"/>
  <c r="B4335" i="80"/>
  <c r="B3016" i="80"/>
  <c r="B4029" i="80"/>
  <c r="B3920" i="80"/>
  <c r="B3526" i="80"/>
  <c r="B2886" i="80"/>
  <c r="B3086" i="80"/>
  <c r="B4136" i="80"/>
  <c r="B4975" i="80"/>
  <c r="B3892" i="80"/>
  <c r="B3630" i="80"/>
  <c r="B4417" i="80"/>
  <c r="B3741" i="80"/>
  <c r="B4301" i="80"/>
  <c r="B3932" i="80"/>
  <c r="B4445" i="80"/>
  <c r="B4013" i="80"/>
  <c r="B4955" i="80"/>
  <c r="B4615" i="80"/>
  <c r="B3479" i="80"/>
  <c r="B4779" i="80"/>
  <c r="B4363" i="80"/>
  <c r="B3662" i="80"/>
  <c r="B4331" i="80"/>
  <c r="B4071" i="80"/>
  <c r="B3594" i="80"/>
  <c r="B4581" i="80"/>
  <c r="B4844" i="80"/>
  <c r="B3495" i="80"/>
  <c r="B4032" i="80"/>
  <c r="B4023" i="80"/>
  <c r="B4329" i="80"/>
  <c r="B4386" i="80"/>
  <c r="B4217" i="80"/>
  <c r="B4421" i="80"/>
  <c r="B4183" i="80"/>
  <c r="B4994" i="80"/>
  <c r="B3739" i="80"/>
  <c r="B3489" i="80"/>
  <c r="B3144" i="80"/>
  <c r="B4782" i="80"/>
  <c r="B4529" i="80"/>
  <c r="B5004" i="80"/>
  <c r="B4839" i="80"/>
  <c r="B3764" i="80"/>
  <c r="B4822" i="80"/>
  <c r="B4618" i="80"/>
  <c r="B3207" i="80"/>
  <c r="B4393" i="80"/>
  <c r="B4069" i="80"/>
  <c r="B3583" i="80"/>
  <c r="B3802" i="80"/>
  <c r="B3848" i="80"/>
  <c r="B4547" i="80"/>
  <c r="B4229" i="80"/>
  <c r="B4835" i="80"/>
  <c r="B4234" i="80"/>
  <c r="B4627" i="80"/>
  <c r="B4832" i="80"/>
  <c r="B3949" i="80"/>
  <c r="B4700" i="80"/>
  <c r="B4175" i="80"/>
  <c r="B4869" i="80"/>
  <c r="B2935" i="80"/>
  <c r="B3033" i="80"/>
  <c r="B4096" i="80"/>
  <c r="B4160" i="80"/>
  <c r="B4565" i="80"/>
  <c r="B3879" i="80"/>
  <c r="B2774" i="80"/>
  <c r="B3553" i="80"/>
  <c r="B3774" i="80"/>
  <c r="B4279" i="80"/>
  <c r="B4221" i="80"/>
  <c r="B4651" i="80"/>
  <c r="B4325" i="80"/>
  <c r="B3976" i="80"/>
  <c r="B4535" i="80"/>
  <c r="B4810" i="80"/>
  <c r="B3593" i="80"/>
  <c r="B3921" i="80"/>
  <c r="B3622" i="80"/>
  <c r="B4203" i="80"/>
  <c r="B4995" i="80"/>
  <c r="B3346" i="80"/>
  <c r="B3091" i="80"/>
  <c r="B4840" i="80"/>
  <c r="B3428" i="80"/>
  <c r="B4880" i="80"/>
  <c r="B4804" i="80"/>
  <c r="B4210" i="80"/>
  <c r="B4669" i="80"/>
  <c r="B4679" i="80"/>
  <c r="B4133" i="80"/>
  <c r="B4398" i="80"/>
  <c r="B4661" i="80"/>
  <c r="B4190" i="80"/>
  <c r="B4738" i="80"/>
  <c r="B4594" i="80"/>
  <c r="B3649" i="80"/>
  <c r="B4965" i="80"/>
  <c r="B4287" i="80"/>
  <c r="B4293" i="80"/>
  <c r="B4737" i="80"/>
  <c r="B3473" i="80"/>
  <c r="B4971" i="80"/>
  <c r="B4099" i="80"/>
  <c r="B4803" i="80"/>
  <c r="B4895" i="80"/>
  <c r="B4312" i="80"/>
  <c r="B3771" i="80"/>
  <c r="B3861" i="80"/>
  <c r="B3732" i="80"/>
  <c r="B3484" i="80"/>
  <c r="B4350" i="80"/>
  <c r="B4477" i="80"/>
  <c r="B4668" i="80"/>
  <c r="B4756" i="80"/>
  <c r="B4608" i="80"/>
  <c r="B3978" i="80"/>
  <c r="B4725" i="80"/>
  <c r="B4763" i="80"/>
  <c r="B3788" i="80"/>
  <c r="B4292" i="80"/>
  <c r="B3713" i="80"/>
  <c r="B4349" i="80"/>
  <c r="B4357" i="80"/>
  <c r="B3336" i="80"/>
  <c r="B4809" i="80"/>
  <c r="B4710" i="80"/>
  <c r="B3850" i="80"/>
  <c r="B3804" i="80"/>
  <c r="B4505" i="80"/>
  <c r="B4451" i="80"/>
  <c r="B2484" i="80"/>
  <c r="B2223" i="80"/>
  <c r="B4419" i="80"/>
  <c r="B4447" i="80"/>
  <c r="B4928" i="80"/>
  <c r="B4572" i="80"/>
  <c r="B3223" i="80"/>
  <c r="B4897" i="80"/>
  <c r="B4657" i="80"/>
  <c r="B3990" i="80"/>
  <c r="B4166" i="80"/>
  <c r="B4701" i="80"/>
  <c r="B3915" i="80"/>
  <c r="B4178" i="80"/>
  <c r="B4427" i="80"/>
  <c r="B4520" i="80"/>
  <c r="B4202" i="80"/>
  <c r="B4691" i="80"/>
  <c r="B4438" i="80"/>
  <c r="B4420" i="80"/>
  <c r="B3853" i="80"/>
  <c r="B4177" i="80"/>
  <c r="B2724" i="80"/>
  <c r="B3829" i="80"/>
  <c r="B4970" i="80"/>
  <c r="B4390" i="80"/>
  <c r="B4833" i="80"/>
  <c r="B4467" i="80"/>
  <c r="B4692" i="80"/>
  <c r="B4336" i="80"/>
  <c r="B4871" i="80"/>
  <c r="B4587" i="80"/>
  <c r="B4816" i="80"/>
  <c r="B4441" i="80"/>
  <c r="B4920" i="80"/>
  <c r="B4829" i="80"/>
  <c r="B4521" i="80"/>
  <c r="B4262" i="80"/>
  <c r="B4641" i="80"/>
  <c r="B3995" i="80"/>
  <c r="B3709" i="80"/>
  <c r="B4495" i="80"/>
  <c r="B4620" i="80"/>
  <c r="B1444" i="80"/>
  <c r="B4752" i="80"/>
  <c r="B4961" i="80"/>
  <c r="B4342" i="80"/>
  <c r="B4080" i="80"/>
  <c r="B4213" i="80"/>
  <c r="B3789" i="80"/>
  <c r="B3514" i="80"/>
  <c r="B3919" i="80"/>
  <c r="B3718" i="80"/>
  <c r="B3898" i="80"/>
  <c r="B4197" i="80"/>
  <c r="B2945" i="80"/>
  <c r="B3970" i="80"/>
  <c r="B4429" i="80"/>
  <c r="B4807" i="80"/>
  <c r="B4771" i="80"/>
  <c r="B4305" i="80"/>
  <c r="B4087" i="80"/>
  <c r="B3849" i="80"/>
  <c r="B4979" i="80"/>
  <c r="B4560" i="80"/>
  <c r="B4145" i="80"/>
  <c r="B4108" i="80"/>
  <c r="B3716" i="80"/>
  <c r="B4872" i="80"/>
  <c r="B4982" i="80"/>
  <c r="B4939" i="80"/>
  <c r="B4027" i="80"/>
  <c r="B3780" i="80"/>
  <c r="B4523" i="80"/>
  <c r="B4947" i="80"/>
  <c r="B4929" i="80"/>
  <c r="B4637" i="80"/>
  <c r="B3602" i="80"/>
  <c r="B4533" i="80"/>
  <c r="B4858" i="80"/>
  <c r="B3997" i="80"/>
  <c r="B4614" i="80"/>
  <c r="B4267" i="80"/>
  <c r="B4354" i="80"/>
  <c r="B4251" i="80"/>
  <c r="B3772" i="80"/>
  <c r="B4864" i="80"/>
  <c r="B2290" i="80"/>
  <c r="B4517" i="80"/>
  <c r="B4016" i="80"/>
  <c r="B3319" i="80"/>
  <c r="B3980" i="80"/>
  <c r="B2832" i="80"/>
  <c r="B3124" i="80"/>
  <c r="B3643" i="80"/>
  <c r="B4010" i="80"/>
  <c r="B3467" i="80"/>
  <c r="B4172" i="80"/>
  <c r="B4220" i="80"/>
  <c r="B4922" i="80"/>
  <c r="B3082" i="80"/>
  <c r="B4196" i="80"/>
  <c r="B3440" i="80"/>
  <c r="B3658" i="80"/>
  <c r="B3205" i="80"/>
  <c r="B3670" i="80"/>
  <c r="B3797" i="80"/>
  <c r="B4298" i="80"/>
  <c r="B3873" i="80"/>
  <c r="B3213" i="80"/>
  <c r="B3737" i="80"/>
  <c r="B1597" i="80"/>
  <c r="B2532" i="80"/>
  <c r="B2801" i="80"/>
  <c r="B3690" i="80"/>
  <c r="B1400" i="80"/>
  <c r="B3414" i="80"/>
  <c r="B3113" i="80"/>
  <c r="B4687" i="80"/>
  <c r="B3955" i="80"/>
  <c r="B4233" i="80"/>
  <c r="B1590" i="80"/>
  <c r="B2792" i="80"/>
  <c r="B4712" i="80"/>
  <c r="B3166" i="80"/>
  <c r="B3330" i="80"/>
  <c r="B2813" i="80"/>
  <c r="B3673" i="80"/>
  <c r="B4435" i="80"/>
  <c r="B3535" i="80"/>
  <c r="B3768" i="80"/>
  <c r="B3612" i="80"/>
  <c r="B3372" i="80"/>
  <c r="B4131" i="80"/>
  <c r="B3648" i="80"/>
  <c r="B4951" i="80"/>
  <c r="B3381" i="80"/>
  <c r="B3344" i="80"/>
  <c r="B4269" i="80"/>
  <c r="B1540" i="80"/>
  <c r="B3945" i="80"/>
  <c r="B4327" i="80"/>
  <c r="B4532" i="80"/>
  <c r="B4322" i="80"/>
  <c r="B2184" i="80"/>
  <c r="B3634" i="80"/>
  <c r="B3902" i="80"/>
  <c r="B4079" i="80"/>
  <c r="B3088" i="80"/>
  <c r="B1512" i="80"/>
  <c r="B4433" i="80"/>
  <c r="B4911" i="80"/>
  <c r="B3969" i="80"/>
  <c r="B3431" i="80"/>
  <c r="B3322" i="80"/>
  <c r="B3640" i="80"/>
  <c r="B2984" i="80"/>
  <c r="B4019" i="80"/>
  <c r="B4654" i="80"/>
  <c r="B4666" i="80"/>
  <c r="B4482" i="80"/>
  <c r="B4635" i="80"/>
  <c r="B3935" i="80"/>
  <c r="B4850" i="80"/>
  <c r="B3796" i="80"/>
  <c r="B4913" i="80"/>
  <c r="B4008" i="80"/>
  <c r="B4062" i="80"/>
  <c r="B4468" i="80"/>
  <c r="B3111" i="80"/>
  <c r="B4089" i="80"/>
  <c r="B4294" i="80"/>
  <c r="B4648" i="80"/>
  <c r="B4499" i="80"/>
  <c r="B3443" i="80"/>
  <c r="B3773" i="80"/>
  <c r="B4206" i="80"/>
  <c r="B3386" i="80"/>
  <c r="B3606" i="80"/>
  <c r="B3923" i="80"/>
  <c r="B4078" i="80"/>
  <c r="B4697" i="80"/>
  <c r="B4273" i="80"/>
  <c r="B3491" i="80"/>
  <c r="B4338" i="80"/>
  <c r="B3714" i="80"/>
  <c r="B4462" i="80"/>
  <c r="B4470" i="80"/>
  <c r="B3805" i="80"/>
  <c r="B4346" i="80"/>
  <c r="B3354" i="80"/>
  <c r="B3996" i="80"/>
  <c r="B3676" i="80"/>
  <c r="B4376" i="80"/>
  <c r="B4388" i="80"/>
  <c r="B3918" i="80"/>
  <c r="B4795" i="80"/>
  <c r="B4185" i="80"/>
  <c r="B4077" i="80"/>
  <c r="B4578" i="80"/>
  <c r="B3101" i="80"/>
  <c r="B4444" i="80"/>
  <c r="B2744" i="80"/>
  <c r="B4836" i="80"/>
  <c r="B4717" i="80"/>
  <c r="B4222" i="80"/>
  <c r="B3962" i="80"/>
  <c r="B4418" i="80"/>
  <c r="B3811" i="80"/>
  <c r="B3757" i="80"/>
  <c r="B4223" i="80"/>
  <c r="B3887" i="80"/>
  <c r="B4204" i="80"/>
  <c r="B4094" i="80"/>
  <c r="B4921" i="80"/>
  <c r="B4918" i="80"/>
  <c r="B4407" i="80"/>
  <c r="B4121" i="80"/>
  <c r="B3418" i="80"/>
  <c r="B4483" i="80"/>
  <c r="B4025" i="80"/>
  <c r="B4382" i="80"/>
  <c r="B1470" i="80"/>
  <c r="B3080" i="80"/>
  <c r="B3862" i="80"/>
  <c r="B3831" i="80"/>
  <c r="B3525" i="80"/>
  <c r="B2797" i="80"/>
  <c r="B1016" i="80"/>
  <c r="B4937" i="80"/>
  <c r="B1783" i="80"/>
  <c r="B3936" i="80"/>
  <c r="B3468" i="80"/>
  <c r="B4506" i="80"/>
  <c r="B2994" i="80"/>
  <c r="B3451" i="80"/>
  <c r="B1630" i="80"/>
  <c r="B4539" i="80"/>
  <c r="B3383" i="80"/>
  <c r="B3722" i="80"/>
  <c r="B4793" i="80"/>
  <c r="B3842" i="80"/>
  <c r="B4440" i="80"/>
  <c r="B2562" i="80"/>
  <c r="B3243" i="80"/>
  <c r="B3531" i="80"/>
  <c r="B3683" i="80"/>
  <c r="B4802" i="80"/>
  <c r="B2955" i="80"/>
  <c r="B4170" i="80"/>
  <c r="B4047" i="80"/>
  <c r="B3419" i="80"/>
  <c r="B3122" i="80"/>
  <c r="B2580" i="80"/>
  <c r="B3539" i="80"/>
  <c r="B4035" i="80"/>
  <c r="B4636" i="80"/>
  <c r="B3025" i="80"/>
  <c r="B4500" i="80"/>
  <c r="B2551" i="80"/>
  <c r="B3984" i="80"/>
  <c r="B4507" i="80"/>
  <c r="B4415" i="80"/>
  <c r="B4905" i="80"/>
  <c r="B4599" i="80"/>
  <c r="B4527" i="80"/>
  <c r="B4740" i="80"/>
  <c r="B4326" i="80"/>
  <c r="B2940" i="80"/>
  <c r="B4936" i="80"/>
  <c r="B4381" i="80"/>
  <c r="B4941" i="80"/>
  <c r="B4307" i="80"/>
  <c r="B4917" i="80"/>
  <c r="B4550" i="80"/>
  <c r="B3672" i="80"/>
  <c r="B4652" i="80"/>
  <c r="B2564" i="80"/>
  <c r="B4020" i="80"/>
  <c r="B3362" i="80"/>
  <c r="B4330" i="80"/>
  <c r="B4992" i="80"/>
  <c r="B3030" i="80"/>
  <c r="B4200" i="80"/>
  <c r="B3927" i="80"/>
  <c r="B4542" i="80"/>
  <c r="B4361" i="80"/>
  <c r="B3636" i="80"/>
  <c r="B4634" i="80"/>
  <c r="B3499" i="80"/>
  <c r="B4968" i="80"/>
  <c r="B4297" i="80"/>
  <c r="B3756" i="80"/>
  <c r="B2193" i="80"/>
  <c r="B4611" i="80"/>
  <c r="B4689" i="80"/>
  <c r="B4514" i="80"/>
  <c r="B4212" i="80"/>
  <c r="B3618" i="80"/>
  <c r="B4107" i="80"/>
  <c r="B4277" i="80"/>
  <c r="B4231" i="80"/>
  <c r="B3925" i="80"/>
  <c r="B4852" i="80"/>
  <c r="B4241" i="80"/>
  <c r="B4353" i="80"/>
  <c r="B3290" i="80"/>
  <c r="B4134" i="80"/>
  <c r="B4997" i="80"/>
  <c r="B4555" i="80"/>
  <c r="B4082" i="80"/>
  <c r="B3845" i="80"/>
  <c r="B4053" i="80"/>
  <c r="B3196" i="80"/>
  <c r="B4854" i="80"/>
  <c r="B4026" i="80"/>
  <c r="B4127" i="80"/>
  <c r="B4048" i="80"/>
  <c r="B4176" i="80"/>
  <c r="B3843" i="80"/>
  <c r="B4696" i="80"/>
  <c r="B3721" i="80"/>
  <c r="B3012" i="80"/>
  <c r="B3220" i="80"/>
  <c r="B2540" i="80"/>
  <c r="B3282" i="80"/>
  <c r="B4348" i="80"/>
  <c r="B3983" i="80"/>
  <c r="B3893" i="80"/>
  <c r="B3454" i="80"/>
  <c r="B4548" i="80"/>
  <c r="B4473" i="80"/>
  <c r="B4471" i="80"/>
  <c r="B3252" i="80"/>
  <c r="B3998" i="80"/>
  <c r="B4235" i="80"/>
  <c r="B3824" i="80"/>
  <c r="B4252" i="80"/>
  <c r="B4104" i="80"/>
  <c r="B1751" i="80"/>
  <c r="B2695" i="80"/>
  <c r="B3762" i="80"/>
  <c r="B3830" i="80"/>
  <c r="B3407" i="80"/>
  <c r="B3601" i="80"/>
  <c r="B3823" i="80"/>
  <c r="B3377" i="80"/>
  <c r="B3828" i="80"/>
  <c r="B3781" i="80"/>
  <c r="B2975" i="80"/>
  <c r="B3447" i="80"/>
  <c r="B3229" i="80"/>
  <c r="B3592" i="80"/>
  <c r="B4237" i="80"/>
  <c r="B3180" i="80"/>
  <c r="B3444" i="80"/>
  <c r="B2613" i="80"/>
  <c r="B4063" i="80"/>
  <c r="B3838" i="80"/>
  <c r="B3926" i="80"/>
  <c r="B4943" i="80"/>
  <c r="B4295" i="80"/>
  <c r="B3900" i="80"/>
  <c r="B3720" i="80"/>
  <c r="B4165" i="80"/>
  <c r="B3129" i="80"/>
  <c r="B4333" i="80"/>
  <c r="B2690" i="80"/>
  <c r="B2837" i="80"/>
  <c r="B3482" i="80"/>
  <c r="B3696" i="80"/>
  <c r="B2995" i="80"/>
  <c r="B4480" i="80"/>
  <c r="B4766" i="80"/>
  <c r="B4272" i="80"/>
  <c r="B3875" i="80"/>
  <c r="B2710" i="80"/>
  <c r="B2283" i="80"/>
  <c r="B2569" i="80"/>
  <c r="B3367" i="80"/>
  <c r="B4313" i="80"/>
  <c r="B3617" i="80"/>
  <c r="B4112" i="80"/>
  <c r="B4083" i="80"/>
  <c r="B3784" i="80"/>
  <c r="B3857" i="80"/>
  <c r="B4105" i="80"/>
  <c r="B3158" i="80"/>
  <c r="B2907" i="80"/>
  <c r="B4686" i="80"/>
  <c r="B4446" i="80"/>
  <c r="B4596" i="80"/>
  <c r="B3723" i="80"/>
  <c r="B4776" i="80"/>
  <c r="B4246" i="80"/>
  <c r="B4558" i="80"/>
  <c r="B3277" i="80"/>
  <c r="B3674" i="80"/>
  <c r="B3992" i="80"/>
  <c r="B3333" i="80"/>
  <c r="B3390" i="80"/>
  <c r="B4534" i="80"/>
  <c r="B4778" i="80"/>
  <c r="B2680" i="80"/>
  <c r="B4042" i="80"/>
  <c r="B4888" i="80"/>
  <c r="B3441" i="80"/>
  <c r="B4875" i="80"/>
  <c r="B3812" i="80"/>
  <c r="B4422" i="80"/>
  <c r="B2959" i="80"/>
  <c r="B3810" i="80"/>
  <c r="B4476" i="80"/>
  <c r="B3749" i="80"/>
  <c r="B4339" i="80"/>
  <c r="B4452" i="80"/>
  <c r="B4671" i="80"/>
  <c r="B4341" i="80"/>
  <c r="B3686" i="80"/>
  <c r="B3770" i="80"/>
  <c r="B4768" i="80"/>
  <c r="B4604" i="80"/>
  <c r="B5002" i="80"/>
  <c r="B4973" i="80"/>
  <c r="B4033" i="80"/>
  <c r="B4114" i="80"/>
  <c r="B4518" i="80"/>
  <c r="B4926" i="80"/>
  <c r="B4215" i="80"/>
  <c r="B3986" i="80"/>
  <c r="B4765" i="80"/>
  <c r="B4680" i="80"/>
  <c r="B4577" i="80"/>
  <c r="B4889" i="80"/>
  <c r="B4892" i="80"/>
  <c r="B3521" i="80"/>
  <c r="B4460" i="80"/>
  <c r="B3146" i="80"/>
  <c r="B3717" i="80"/>
  <c r="B4368" i="80"/>
  <c r="B4056" i="80"/>
  <c r="B4466" i="80"/>
  <c r="B4600" i="80"/>
  <c r="B4760" i="80"/>
  <c r="B3779" i="80"/>
  <c r="B4787" i="80"/>
  <c r="B4566" i="80"/>
  <c r="B4719" i="80"/>
  <c r="B3041" i="80"/>
  <c r="B3283" i="80"/>
  <c r="B4158" i="80"/>
  <c r="B4000" i="80"/>
  <c r="B3890" i="80"/>
  <c r="B3819" i="80"/>
  <c r="B4270" i="80"/>
  <c r="B3076" i="80"/>
  <c r="B4152" i="80"/>
  <c r="B4759" i="80"/>
  <c r="B3463" i="80"/>
  <c r="B4073" i="80"/>
  <c r="B4387" i="80"/>
  <c r="B2729" i="80"/>
  <c r="B3396" i="80"/>
  <c r="B4157" i="80"/>
  <c r="B2590" i="80"/>
  <c r="B4123" i="80"/>
  <c r="B3510" i="80"/>
  <c r="B4006" i="80"/>
  <c r="B1712" i="80"/>
  <c r="B4426" i="80"/>
  <c r="B3738" i="80"/>
  <c r="B1562" i="80"/>
  <c r="B4146" i="80"/>
  <c r="B3502" i="80"/>
  <c r="B4179" i="80"/>
  <c r="B4914" i="80"/>
  <c r="B2164" i="80"/>
  <c r="B3712" i="80"/>
  <c r="B4180" i="80"/>
  <c r="B3667" i="80"/>
  <c r="B4043" i="80"/>
  <c r="B3581" i="80"/>
  <c r="B3143" i="80"/>
  <c r="B4402" i="80"/>
  <c r="B4705" i="80"/>
  <c r="B3688" i="80"/>
  <c r="B3904" i="80"/>
  <c r="B4117" i="80"/>
  <c r="B3966" i="80"/>
  <c r="B3436" i="80"/>
  <c r="B4458" i="80"/>
  <c r="B4849" i="80"/>
  <c r="B3300" i="80"/>
  <c r="B4646" i="80"/>
  <c r="B3427" i="80"/>
  <c r="B4347" i="80"/>
  <c r="B4498" i="80"/>
  <c r="B2262" i="80"/>
  <c r="B4524" i="80"/>
  <c r="B3246" i="80"/>
  <c r="B3024" i="80"/>
  <c r="B2853" i="80"/>
  <c r="B4274" i="80"/>
  <c r="B3851" i="80"/>
  <c r="B3571" i="80"/>
  <c r="B4191" i="80"/>
  <c r="B2625" i="80"/>
  <c r="B4442" i="80"/>
  <c r="B4394" i="80"/>
  <c r="B4004" i="80"/>
  <c r="B2604" i="80"/>
  <c r="B3406" i="80"/>
  <c r="B3646" i="80"/>
  <c r="B4109" i="80"/>
  <c r="B3052" i="80"/>
  <c r="B3541" i="80"/>
  <c r="B3034" i="80"/>
  <c r="B4846" i="80"/>
  <c r="B2707" i="80"/>
  <c r="B3210" i="80"/>
  <c r="B2630" i="80"/>
  <c r="B4037" i="80"/>
  <c r="B3652" i="80"/>
  <c r="B2887" i="80"/>
  <c r="B1530" i="80"/>
  <c r="B3357" i="80"/>
  <c r="B3487" i="80"/>
  <c r="B3048" i="80"/>
  <c r="B3350" i="80"/>
  <c r="B3705" i="80"/>
  <c r="B4748" i="80"/>
  <c r="B1437" i="80"/>
  <c r="B4024" i="80"/>
  <c r="B3032" i="80"/>
  <c r="B3518" i="80"/>
  <c r="B1696" i="80"/>
  <c r="B4318" i="80"/>
  <c r="B3846" i="80"/>
  <c r="B3234" i="80"/>
  <c r="B4734" i="80"/>
  <c r="B3198" i="80"/>
  <c r="B4242" i="80"/>
  <c r="B4081" i="80"/>
  <c r="B3263" i="80"/>
  <c r="B4439" i="80"/>
  <c r="B3728" i="80"/>
  <c r="B4974" i="80"/>
  <c r="B4501" i="80"/>
  <c r="B3176" i="80"/>
  <c r="B3641" i="80"/>
  <c r="B3699" i="80"/>
  <c r="B4589" i="80"/>
  <c r="B3928" i="80"/>
  <c r="B4337" i="80"/>
  <c r="B4621" i="80"/>
  <c r="B3693" i="80"/>
  <c r="B3255" i="80"/>
  <c r="B2804" i="80"/>
  <c r="B3415" i="80"/>
  <c r="B4253" i="80"/>
  <c r="B1550" i="80"/>
  <c r="B3605" i="80"/>
  <c r="B2708" i="80"/>
  <c r="B2943" i="80"/>
  <c r="B3374" i="80"/>
  <c r="B4783" i="80"/>
  <c r="B3200" i="80"/>
  <c r="B3787" i="80"/>
  <c r="B2755" i="80"/>
  <c r="B3913" i="80"/>
  <c r="B3867" i="80"/>
  <c r="B2056" i="80"/>
  <c r="B1448" i="80"/>
  <c r="B3151" i="80"/>
  <c r="B2120" i="80"/>
  <c r="B3334" i="80"/>
  <c r="B2676" i="80"/>
  <c r="B3501" i="80"/>
  <c r="B4249" i="80"/>
  <c r="B4097" i="80"/>
  <c r="B3237" i="80"/>
  <c r="B3631" i="80"/>
  <c r="B3963" i="80"/>
  <c r="B2414" i="80"/>
  <c r="B4258" i="80"/>
  <c r="B2600" i="80"/>
  <c r="B3430" i="80"/>
  <c r="B4188" i="80"/>
  <c r="B1992" i="80"/>
  <c r="B3021" i="80"/>
  <c r="B3704" i="80"/>
  <c r="B3061" i="80"/>
  <c r="B3123" i="80"/>
  <c r="B1492" i="80"/>
  <c r="B1394" i="80"/>
  <c r="B1390" i="80"/>
  <c r="B3807" i="80"/>
  <c r="B3569" i="80"/>
  <c r="B2999" i="80"/>
  <c r="B3195" i="80"/>
  <c r="B4436" i="80"/>
  <c r="B2112" i="80"/>
  <c r="B3258" i="80"/>
  <c r="B3619" i="80"/>
  <c r="B2720" i="80"/>
  <c r="B3576" i="80"/>
  <c r="B2281" i="80"/>
  <c r="B2931" i="80"/>
  <c r="B4463" i="80"/>
  <c r="B2225" i="80"/>
  <c r="B3689" i="80"/>
  <c r="B1095" i="80"/>
  <c r="B1615" i="80"/>
  <c r="B2956" i="80"/>
  <c r="B1522" i="80"/>
  <c r="B371" i="80"/>
  <c r="B4882" i="80"/>
  <c r="B2236" i="80"/>
  <c r="B2873" i="80"/>
  <c r="B2934" i="80"/>
  <c r="B1752" i="80"/>
  <c r="B1472" i="80"/>
  <c r="B3536" i="80"/>
  <c r="B3914" i="80"/>
  <c r="B3352" i="80"/>
  <c r="B3013" i="80"/>
  <c r="B3108" i="80"/>
  <c r="B3633" i="80"/>
  <c r="B2320" i="80"/>
  <c r="B3178" i="80"/>
  <c r="B3385" i="80"/>
  <c r="B3464" i="80"/>
  <c r="B3627" i="80"/>
  <c r="B2692" i="80"/>
  <c r="B2913" i="80"/>
  <c r="B2118" i="80"/>
  <c r="B3917" i="80"/>
  <c r="B4557" i="80"/>
  <c r="B2831" i="80"/>
  <c r="B3940" i="80"/>
  <c r="B4282" i="80"/>
  <c r="B2869" i="80"/>
  <c r="B4044" i="80"/>
  <c r="B2872" i="80"/>
  <c r="B2572" i="80"/>
  <c r="B3202" i="80"/>
  <c r="B3249" i="80"/>
  <c r="B3678" i="80"/>
  <c r="B3863" i="80"/>
  <c r="B3426" i="80"/>
  <c r="B4031" i="80"/>
  <c r="B4028" i="80"/>
  <c r="B3389" i="80"/>
  <c r="B1443" i="80"/>
  <c r="B4564" i="80"/>
  <c r="B4811" i="80"/>
  <c r="B3524" i="80"/>
  <c r="B3120" i="80"/>
  <c r="B4491" i="80"/>
  <c r="B4208" i="80"/>
  <c r="B3833" i="80"/>
  <c r="B4984" i="80"/>
  <c r="B3197" i="80"/>
  <c r="B4475" i="80"/>
  <c r="B4688" i="80"/>
  <c r="B3957" i="80"/>
  <c r="B4126" i="80"/>
  <c r="B3316" i="80"/>
  <c r="B3901" i="80"/>
  <c r="B3891" i="80"/>
  <c r="B2986" i="80"/>
  <c r="B3698" i="80"/>
  <c r="B3452" i="80"/>
  <c r="B3184" i="80"/>
  <c r="B4751" i="80"/>
  <c r="B4411" i="80"/>
  <c r="B4164" i="80"/>
  <c r="B4266" i="80"/>
  <c r="B2555" i="80"/>
  <c r="B2060" i="80"/>
  <c r="B4211" i="80"/>
  <c r="B4472" i="80"/>
  <c r="B3628" i="80"/>
  <c r="B3910" i="80"/>
  <c r="B2969" i="80"/>
  <c r="B2993" i="80"/>
  <c r="B3104" i="80"/>
  <c r="B3433" i="80"/>
  <c r="B4730" i="80"/>
  <c r="B1466" i="80"/>
  <c r="B4278" i="80"/>
  <c r="B2620" i="80"/>
  <c r="B3744" i="80"/>
  <c r="B3896" i="80"/>
  <c r="B3498" i="80"/>
  <c r="B1456" i="80"/>
  <c r="B4391" i="80"/>
  <c r="B3884" i="80"/>
  <c r="B4055" i="80"/>
  <c r="B4344" i="80"/>
  <c r="B3834" i="80"/>
  <c r="B1620" i="80"/>
  <c r="B4304" i="80"/>
  <c r="B3584" i="80"/>
  <c r="B4449" i="80"/>
  <c r="B3987" i="80"/>
  <c r="B720" i="80"/>
  <c r="B3589" i="80"/>
  <c r="B3051" i="80"/>
  <c r="B4296" i="80"/>
  <c r="B4340" i="80"/>
  <c r="B3801" i="80"/>
  <c r="B3509" i="80"/>
  <c r="B3270" i="80"/>
  <c r="B870" i="80"/>
  <c r="B3029" i="80"/>
  <c r="B2703" i="80"/>
  <c r="B3459" i="80"/>
  <c r="B3697" i="80"/>
  <c r="B3708" i="80"/>
  <c r="B3188" i="80"/>
  <c r="B3221" i="80"/>
  <c r="B2662" i="80"/>
  <c r="B3402" i="80"/>
  <c r="B4119" i="80"/>
  <c r="B2525" i="80"/>
  <c r="B3679" i="80"/>
  <c r="B3694" i="80"/>
  <c r="B2652" i="80"/>
  <c r="B3582" i="80"/>
  <c r="B3280" i="80"/>
  <c r="B4317" i="80"/>
  <c r="B3736" i="80"/>
  <c r="B3544" i="80"/>
  <c r="B4454" i="80"/>
  <c r="B3453" i="80"/>
  <c r="B4291" i="80"/>
  <c r="B804" i="80"/>
  <c r="B1787" i="80"/>
  <c r="B2004" i="80"/>
  <c r="B573" i="80"/>
  <c r="B4003" i="80"/>
  <c r="B3189" i="80"/>
  <c r="B2883" i="80"/>
  <c r="B1932" i="80"/>
  <c r="B3096" i="80"/>
  <c r="B2521" i="80"/>
  <c r="B1533" i="80"/>
  <c r="B3557" i="80"/>
  <c r="B3684" i="80"/>
  <c r="B2719" i="80"/>
  <c r="B3137" i="80"/>
  <c r="B2761" i="80"/>
  <c r="B3642" i="80"/>
  <c r="B3806" i="80"/>
  <c r="B3835" i="80"/>
  <c r="B2727" i="80"/>
  <c r="B3204" i="80"/>
  <c r="B3230" i="80"/>
  <c r="B4281" i="80"/>
  <c r="B3261" i="80"/>
  <c r="B3522" i="80"/>
  <c r="B3895" i="80"/>
  <c r="B2762" i="80"/>
  <c r="B4622" i="80"/>
  <c r="B4067" i="80"/>
  <c r="B2100" i="80"/>
  <c r="B3579" i="80"/>
  <c r="B4148" i="80"/>
  <c r="B2715" i="80"/>
  <c r="B2643" i="80"/>
  <c r="B2472" i="80"/>
  <c r="B3306" i="80"/>
  <c r="B4263" i="80"/>
  <c r="B4268" i="80"/>
  <c r="B4320" i="80"/>
  <c r="B3701" i="80"/>
  <c r="B4380" i="80"/>
  <c r="B3303" i="80"/>
  <c r="B3309" i="80"/>
  <c r="B3659" i="80"/>
  <c r="B4084" i="80"/>
  <c r="B3832" i="80"/>
  <c r="B2701" i="80"/>
  <c r="B2968" i="80"/>
  <c r="B2203" i="80"/>
  <c r="B4885" i="80"/>
  <c r="B3765" i="80"/>
  <c r="B2432" i="80"/>
  <c r="B4633" i="80"/>
  <c r="B3054" i="80"/>
  <c r="B3907" i="80"/>
  <c r="B3567" i="80"/>
  <c r="B2989" i="80"/>
  <c r="B3469" i="80"/>
  <c r="B3112" i="80"/>
  <c r="B3097" i="80"/>
  <c r="B3872" i="80"/>
  <c r="B1412" i="80"/>
  <c r="B4413" i="80"/>
  <c r="B3527" i="80"/>
  <c r="B3982" i="80"/>
  <c r="B4095" i="80"/>
  <c r="B3218" i="80"/>
  <c r="B1644" i="80"/>
  <c r="B4050" i="80"/>
  <c r="B4409" i="80"/>
  <c r="B4205" i="80"/>
  <c r="B3477" i="80"/>
  <c r="B4129" i="80"/>
  <c r="B3102" i="80"/>
  <c r="B3511" i="80"/>
  <c r="B4061" i="80"/>
  <c r="B2998" i="80"/>
  <c r="B3301" i="80"/>
  <c r="B3081" i="80"/>
  <c r="B3958" i="80"/>
  <c r="B2897" i="80"/>
  <c r="B1572" i="80"/>
  <c r="B3559" i="80"/>
  <c r="B3719" i="80"/>
  <c r="B3687" i="80"/>
  <c r="B4780" i="80"/>
  <c r="B3866" i="80"/>
  <c r="B1598" i="80"/>
  <c r="B2556" i="80"/>
  <c r="B2275" i="80"/>
  <c r="B4352" i="80"/>
  <c r="B2988" i="80"/>
  <c r="B2929" i="80"/>
  <c r="B3947" i="80"/>
  <c r="B3597" i="80"/>
  <c r="B3629" i="80"/>
  <c r="B4155" i="80"/>
  <c r="B3580" i="80"/>
  <c r="B3058" i="80"/>
  <c r="B4193" i="80"/>
  <c r="B3219" i="80"/>
  <c r="B3253" i="80"/>
  <c r="B1510" i="80"/>
  <c r="B3632" i="80"/>
  <c r="B2028" i="80"/>
  <c r="B2921" i="80"/>
  <c r="B952" i="80"/>
  <c r="B2974" i="80"/>
  <c r="B3394" i="80"/>
  <c r="B1690" i="80"/>
  <c r="B1502" i="80"/>
  <c r="B1704" i="80"/>
  <c r="B3572" i="80"/>
  <c r="B3110" i="80"/>
  <c r="B3040" i="80"/>
  <c r="B1366" i="80"/>
  <c r="B2274" i="80"/>
  <c r="B2880" i="80"/>
  <c r="B3139" i="80"/>
  <c r="B3281" i="80"/>
  <c r="B1872" i="80"/>
  <c r="B1928" i="80"/>
  <c r="B3434" i="80"/>
  <c r="B3398" i="80"/>
  <c r="B3373" i="80"/>
  <c r="B2249" i="80"/>
  <c r="B3481" i="80"/>
  <c r="B2505" i="80"/>
  <c r="B167" i="80"/>
  <c r="B1955" i="80"/>
  <c r="B2482" i="80"/>
  <c r="B3121" i="80"/>
  <c r="B3366" i="80"/>
  <c r="B2557" i="80"/>
  <c r="B1458" i="80"/>
  <c r="B2178" i="80"/>
  <c r="B2664" i="80"/>
  <c r="B3565" i="80"/>
  <c r="B2779" i="80"/>
  <c r="B2352" i="80"/>
  <c r="B4432" i="80"/>
  <c r="B3192" i="80"/>
  <c r="B3844" i="80"/>
  <c r="B2594" i="80"/>
  <c r="B2206" i="80"/>
  <c r="B3247" i="80"/>
  <c r="B3550" i="80"/>
  <c r="B2920" i="80"/>
  <c r="B4012" i="80"/>
  <c r="B4036" i="80"/>
  <c r="B1030" i="80"/>
  <c r="B2158" i="80"/>
  <c r="B2162" i="80"/>
  <c r="B4014" i="80"/>
  <c r="B3621" i="80"/>
  <c r="B2544" i="80"/>
  <c r="B2526" i="80"/>
  <c r="B3022" i="80"/>
  <c r="B3203" i="80"/>
  <c r="B2849" i="80"/>
  <c r="B3620" i="80"/>
  <c r="B3507" i="80"/>
  <c r="B2573" i="80"/>
  <c r="B445" i="80"/>
  <c r="B2195" i="80"/>
  <c r="B2160" i="80"/>
  <c r="B700" i="80"/>
  <c r="B3882" i="80"/>
  <c r="B1948" i="80"/>
  <c r="B1551" i="80"/>
  <c r="B3691" i="80"/>
  <c r="B3825" i="80"/>
  <c r="B3603" i="80"/>
  <c r="B4110" i="80"/>
  <c r="B3743" i="80"/>
  <c r="B3591" i="80"/>
  <c r="B2836" i="80"/>
  <c r="B4182" i="80"/>
  <c r="B4239" i="80"/>
  <c r="B3260" i="80"/>
  <c r="B4015" i="80"/>
  <c r="B3822" i="80"/>
  <c r="B2879" i="80"/>
  <c r="B3410" i="80"/>
  <c r="B4311" i="80"/>
  <c r="B2971" i="80"/>
  <c r="B2191" i="80"/>
  <c r="B4236" i="80"/>
  <c r="B3341" i="80"/>
  <c r="B3466" i="80"/>
  <c r="B3148" i="80"/>
  <c r="B3435" i="80"/>
  <c r="B1488" i="80"/>
  <c r="B1658" i="80"/>
  <c r="B4181" i="80"/>
  <c r="B3989" i="80"/>
  <c r="B4775" i="80"/>
  <c r="B3274" i="80"/>
  <c r="B4076" i="80"/>
  <c r="B3573" i="80"/>
  <c r="B4075" i="80"/>
  <c r="B4900" i="80"/>
  <c r="B3981" i="80"/>
  <c r="B1708" i="80"/>
  <c r="B1772" i="80"/>
  <c r="B4022" i="80"/>
  <c r="B3448" i="80"/>
  <c r="B4750" i="80"/>
  <c r="B4030" i="80"/>
  <c r="B2891" i="80"/>
  <c r="B1462" i="80"/>
  <c r="B4265" i="80"/>
  <c r="B2535" i="80"/>
  <c r="B3378" i="80"/>
  <c r="B3236" i="80"/>
  <c r="B4243" i="80"/>
  <c r="B4021" i="80"/>
  <c r="B3585" i="80"/>
  <c r="B2829" i="80"/>
  <c r="B4469" i="80"/>
  <c r="B3575" i="80"/>
  <c r="B3528" i="80"/>
  <c r="B3735" i="80"/>
  <c r="B3711" i="80"/>
  <c r="B4481" i="80"/>
  <c r="B4271" i="80"/>
  <c r="B3168" i="80"/>
  <c r="B1648" i="80"/>
  <c r="B4091" i="80"/>
  <c r="B4308" i="80"/>
  <c r="B3885" i="80"/>
  <c r="B4065" i="80"/>
  <c r="B3877" i="80"/>
  <c r="B3554" i="80"/>
  <c r="B3761" i="80"/>
  <c r="B2861" i="80"/>
  <c r="B3710" i="80"/>
  <c r="B4383" i="80"/>
  <c r="B3625" i="80"/>
  <c r="B2344" i="80"/>
  <c r="B3161" i="80"/>
  <c r="B3496" i="80"/>
  <c r="B3106" i="80"/>
  <c r="B3753" i="80"/>
  <c r="B3159" i="80"/>
  <c r="B4488" i="80"/>
  <c r="B2877" i="80"/>
  <c r="B2514" i="80"/>
  <c r="B2682" i="80"/>
  <c r="B3515" i="80"/>
  <c r="B2725" i="80"/>
  <c r="B3267" i="80"/>
  <c r="B1538" i="80"/>
  <c r="B4264" i="80"/>
  <c r="B3233" i="80"/>
  <c r="B2595" i="80"/>
  <c r="B2791" i="80"/>
  <c r="B3141" i="80"/>
  <c r="B3488" i="80"/>
  <c r="B3799" i="80"/>
  <c r="B1565" i="80"/>
  <c r="B3050" i="80"/>
  <c r="B2530" i="80"/>
  <c r="B3326" i="80"/>
  <c r="B4478" i="80"/>
  <c r="B1764" i="80"/>
  <c r="B2754" i="80"/>
  <c r="B2312" i="80"/>
  <c r="B3008" i="80"/>
  <c r="B3071" i="80"/>
  <c r="B3325" i="80"/>
  <c r="B4375" i="80"/>
  <c r="B3766" i="80"/>
  <c r="B3513" i="80"/>
  <c r="B4068" i="80"/>
  <c r="B3596" i="80"/>
  <c r="B4116" i="80"/>
  <c r="B3262" i="80"/>
  <c r="B2074" i="80"/>
  <c r="B93" i="80"/>
  <c r="B1052" i="80"/>
  <c r="B1741" i="80"/>
  <c r="B3259" i="80"/>
  <c r="B3036" i="80"/>
  <c r="B2457" i="80"/>
  <c r="B1570" i="80"/>
  <c r="B3388" i="80"/>
  <c r="B4324" i="80"/>
  <c r="B1532" i="80"/>
  <c r="B2846" i="80"/>
  <c r="B956" i="80"/>
  <c r="B2621" i="80"/>
  <c r="B3424" i="80"/>
  <c r="B1895" i="80"/>
  <c r="B2310" i="80"/>
  <c r="B3429" i="80"/>
  <c r="B4149" i="80"/>
  <c r="B3960" i="80"/>
  <c r="B4150" i="80"/>
  <c r="B3977" i="80"/>
  <c r="B3868" i="80"/>
  <c r="B3179" i="80"/>
  <c r="B4302" i="80"/>
  <c r="B4286" i="80"/>
  <c r="B3216" i="80"/>
  <c r="B3639" i="80"/>
  <c r="B3455" i="80"/>
  <c r="B1684" i="80"/>
  <c r="B3194" i="80"/>
  <c r="B2467" i="80"/>
  <c r="B2282" i="80"/>
  <c r="B2375" i="80"/>
  <c r="B2814" i="80"/>
  <c r="B1591" i="80"/>
  <c r="B2059" i="80"/>
  <c r="B1409" i="80"/>
  <c r="B2106" i="80"/>
  <c r="B1865" i="80"/>
  <c r="B2957" i="80"/>
  <c r="B1664" i="80"/>
  <c r="B3563" i="80"/>
  <c r="B2319" i="80"/>
  <c r="B3446" i="80"/>
  <c r="B2987" i="80"/>
  <c r="B1056" i="80"/>
  <c r="B3090" i="80"/>
  <c r="B3359" i="80"/>
  <c r="B2280" i="80"/>
  <c r="B4219" i="80"/>
  <c r="B3222" i="80"/>
  <c r="B392" i="80"/>
  <c r="B3493" i="80"/>
  <c r="B3616" i="80"/>
  <c r="B2961" i="80"/>
  <c r="B3382" i="80"/>
  <c r="B3864" i="80"/>
  <c r="B3164" i="80"/>
  <c r="B3079" i="80"/>
  <c r="B2142" i="80"/>
  <c r="B4825" i="80"/>
  <c r="B4009" i="80"/>
  <c r="B1112" i="80"/>
  <c r="B3217" i="80"/>
  <c r="B2985" i="80"/>
  <c r="B3520" i="80"/>
  <c r="B2839" i="80"/>
  <c r="B3254" i="80"/>
  <c r="B3906" i="80"/>
  <c r="B2796" i="80"/>
  <c r="B2575" i="80"/>
  <c r="B3930" i="80"/>
  <c r="B3734" i="80"/>
  <c r="B3038" i="80"/>
  <c r="B1748" i="80"/>
  <c r="B3590" i="80"/>
  <c r="B3238" i="80"/>
  <c r="B1324" i="80"/>
  <c r="B1645" i="80"/>
  <c r="B2990" i="80"/>
  <c r="B989" i="80"/>
  <c r="B219" i="80"/>
  <c r="B1603" i="80"/>
  <c r="B2533" i="80"/>
  <c r="B3814" i="80"/>
  <c r="B3241" i="80"/>
  <c r="B1626" i="80"/>
  <c r="B2264" i="80"/>
  <c r="B3187" i="80"/>
  <c r="B3948" i="80"/>
  <c r="B2919" i="80"/>
  <c r="B3999" i="80"/>
  <c r="B2865" i="80"/>
  <c r="B3337" i="80"/>
  <c r="B3242" i="80"/>
  <c r="B1478" i="80"/>
  <c r="B3785" i="80"/>
  <c r="B4216" i="80"/>
  <c r="B4356" i="80"/>
  <c r="B3045" i="80"/>
  <c r="B3450" i="80"/>
  <c r="B1939" i="80"/>
  <c r="B1227" i="80"/>
  <c r="B2864" i="80"/>
  <c r="B2036" i="80"/>
  <c r="B3368" i="80"/>
  <c r="B3100" i="80"/>
  <c r="B3793" i="80"/>
  <c r="B3747" i="80"/>
  <c r="B4159" i="80"/>
  <c r="B4300" i="80"/>
  <c r="B2042" i="80"/>
  <c r="B3931" i="80"/>
  <c r="B2284" i="80"/>
  <c r="B3692" i="80"/>
  <c r="B3105" i="80"/>
  <c r="B1966" i="80"/>
  <c r="B2157" i="80"/>
  <c r="B3310" i="80"/>
  <c r="B220" i="80"/>
  <c r="B1355" i="80"/>
  <c r="B1210" i="80"/>
  <c r="B1879" i="80"/>
  <c r="B2658" i="80"/>
  <c r="B2677" i="80"/>
  <c r="B3540" i="80"/>
  <c r="B1142" i="80"/>
  <c r="B2870" i="80"/>
  <c r="B3839" i="80"/>
  <c r="B125" i="80"/>
  <c r="B400" i="80"/>
  <c r="B2048" i="80"/>
  <c r="B2047" i="80"/>
  <c r="B2008" i="80"/>
  <c r="B2746" i="80"/>
  <c r="B1404" i="80"/>
  <c r="B753" i="80"/>
  <c r="B2867" i="80"/>
  <c r="B1559" i="80"/>
  <c r="B2809" i="80"/>
  <c r="B2443" i="80"/>
  <c r="B1680" i="80"/>
  <c r="B2653" i="80"/>
  <c r="B3944" i="80"/>
  <c r="B2632" i="80"/>
  <c r="B2771" i="80"/>
  <c r="B3286" i="80"/>
  <c r="B3327" i="80"/>
  <c r="B1687" i="80"/>
  <c r="B3160" i="80"/>
  <c r="B3186" i="80"/>
  <c r="B1022" i="80"/>
  <c r="B71" i="80"/>
  <c r="B2566" i="80"/>
  <c r="B3551" i="80"/>
  <c r="B1671" i="80"/>
  <c r="B1435" i="80"/>
  <c r="B4001" i="80"/>
  <c r="B1899" i="80"/>
  <c r="B1364" i="80"/>
  <c r="B1383" i="80"/>
  <c r="B2524" i="80"/>
  <c r="B1950" i="80"/>
  <c r="B2893" i="80"/>
  <c r="B3847" i="80"/>
  <c r="B1727" i="80"/>
  <c r="B2369" i="80"/>
  <c r="B2571" i="80"/>
  <c r="B1678" i="80"/>
  <c r="B3087" i="80"/>
  <c r="B2212" i="80"/>
  <c r="B1736" i="80"/>
  <c r="B1606" i="80"/>
  <c r="B1158" i="80"/>
  <c r="B2782" i="80"/>
  <c r="B1654" i="80"/>
  <c r="B2679" i="80"/>
  <c r="B3093" i="80"/>
  <c r="B36" i="80"/>
  <c r="B2296" i="80"/>
  <c r="B2094" i="80"/>
  <c r="B1632" i="80"/>
  <c r="B1583" i="80"/>
  <c r="B2413" i="80"/>
  <c r="B2542" i="80"/>
  <c r="B2027" i="80"/>
  <c r="B1473" i="80"/>
  <c r="B2090" i="80"/>
  <c r="B1500" i="80"/>
  <c r="B3611" i="80"/>
  <c r="B3369" i="80"/>
  <c r="B1947" i="80"/>
  <c r="B3264" i="80"/>
  <c r="B1067" i="80"/>
  <c r="B2705" i="80"/>
  <c r="B1388" i="80"/>
  <c r="B3695" i="80"/>
  <c r="B3974" i="80"/>
  <c r="B1505" i="80"/>
  <c r="B3147" i="80"/>
  <c r="B2297" i="80"/>
  <c r="B3972" i="80"/>
  <c r="B2336" i="80"/>
  <c r="B181" i="80"/>
  <c r="B1897" i="80"/>
  <c r="B2108" i="80"/>
  <c r="B3775" i="80"/>
  <c r="B4086" i="80"/>
  <c r="B738" i="80"/>
  <c r="B3532" i="80"/>
  <c r="B991" i="80"/>
  <c r="B2858" i="80"/>
  <c r="B2416" i="80"/>
  <c r="B2088" i="80"/>
  <c r="B1516" i="80"/>
  <c r="B1980" i="80"/>
  <c r="B655" i="80"/>
  <c r="B3299" i="80"/>
  <c r="B3042" i="80"/>
  <c r="B1652" i="80"/>
  <c r="B1791" i="80"/>
  <c r="B3916" i="80"/>
  <c r="B2781" i="80"/>
  <c r="B2788" i="80"/>
  <c r="B2681" i="80"/>
  <c r="B1174" i="80"/>
  <c r="B3183" i="80"/>
  <c r="B2599" i="80"/>
  <c r="B2736" i="80"/>
  <c r="B3564" i="80"/>
  <c r="B1508" i="80"/>
  <c r="B487" i="80"/>
  <c r="B2519" i="80"/>
  <c r="B2026" i="80"/>
  <c r="B1450" i="80"/>
  <c r="B880" i="80"/>
  <c r="B4423" i="80"/>
  <c r="B4060" i="80"/>
  <c r="B2276" i="80"/>
  <c r="B2298" i="80"/>
  <c r="B1238" i="80"/>
  <c r="B1707" i="80"/>
  <c r="B1483" i="80"/>
  <c r="B2798" i="80"/>
  <c r="B2263" i="80"/>
  <c r="B2096" i="80"/>
  <c r="B3438" i="80"/>
  <c r="B2978" i="80"/>
  <c r="B2239" i="80"/>
  <c r="B3552" i="80"/>
  <c r="B1309" i="80"/>
  <c r="B1887" i="80"/>
  <c r="B1356" i="80"/>
  <c r="B2739" i="80"/>
  <c r="B278" i="80"/>
  <c r="B4260" i="80"/>
  <c r="B3138" i="80"/>
  <c r="B3387" i="80"/>
  <c r="B615" i="80"/>
  <c r="B3265" i="80"/>
  <c r="B1761" i="80"/>
  <c r="B1968" i="80"/>
  <c r="B4530" i="80"/>
  <c r="B920" i="80"/>
  <c r="B1905" i="80"/>
  <c r="B1395" i="80"/>
  <c r="B1663" i="80"/>
  <c r="B3125" i="80"/>
  <c r="B3089" i="80"/>
  <c r="B2750" i="80"/>
  <c r="B1267" i="80"/>
  <c r="B3027" i="80"/>
  <c r="B2747" i="80"/>
  <c r="B3555" i="80"/>
  <c r="B2420" i="80"/>
  <c r="B2857" i="80"/>
  <c r="B501" i="80"/>
  <c r="B2313" i="80"/>
  <c r="B1692" i="80"/>
  <c r="B2942" i="80"/>
  <c r="B1035" i="80"/>
  <c r="B1979" i="80"/>
  <c r="B1666" i="80"/>
  <c r="B2211" i="80"/>
  <c r="B2091" i="80"/>
  <c r="B2596" i="80"/>
  <c r="B3312" i="80"/>
  <c r="B1299" i="80"/>
  <c r="B832" i="80"/>
  <c r="B1604" i="80"/>
  <c r="B1082" i="80"/>
  <c r="B1494" i="80"/>
  <c r="B2435" i="80"/>
  <c r="B304" i="80"/>
  <c r="B517" i="80"/>
  <c r="B4115" i="80"/>
  <c r="B3937" i="80"/>
  <c r="B2360" i="80"/>
  <c r="B2835" i="80"/>
  <c r="B2345" i="80"/>
  <c r="B3393" i="80"/>
  <c r="B3880" i="80"/>
  <c r="B2751" i="80"/>
  <c r="B3278" i="80"/>
  <c r="B2954" i="80"/>
  <c r="B5003" i="80"/>
  <c r="B2292" i="80"/>
  <c r="B2875" i="80"/>
  <c r="B3657" i="80"/>
  <c r="B3095" i="80"/>
  <c r="B2933" i="80"/>
  <c r="B1088" i="80"/>
  <c r="B2272" i="80"/>
  <c r="B1976" i="80"/>
  <c r="B3411" i="80"/>
  <c r="B3321" i="80"/>
  <c r="B2411" i="80"/>
  <c r="B3818" i="80"/>
  <c r="B3338" i="80"/>
  <c r="B2636" i="80"/>
  <c r="B2709" i="80"/>
  <c r="B1760" i="80"/>
  <c r="B1374" i="80"/>
  <c r="B3614" i="80"/>
  <c r="B4156" i="80"/>
  <c r="B4397" i="80"/>
  <c r="B1668" i="80"/>
  <c r="B3460" i="80"/>
  <c r="B2855" i="80"/>
  <c r="B3959" i="80"/>
  <c r="B2561" i="80"/>
  <c r="B2601" i="80"/>
  <c r="B2824" i="80"/>
  <c r="B4653" i="80"/>
  <c r="B2675" i="80"/>
  <c r="B2286" i="80"/>
  <c r="B3729" i="80"/>
  <c r="B1402" i="80"/>
  <c r="B2585" i="80"/>
  <c r="B1595" i="80"/>
  <c r="B3245" i="80"/>
  <c r="B1871" i="80"/>
  <c r="B3059" i="80"/>
  <c r="B1607" i="80"/>
  <c r="B3760" i="80"/>
  <c r="B2322" i="80"/>
  <c r="B3384" i="80"/>
  <c r="B3140" i="80"/>
  <c r="B3985" i="80"/>
  <c r="B1378" i="80"/>
  <c r="B3118" i="80"/>
  <c r="B3993" i="80"/>
  <c r="B3556" i="80"/>
  <c r="B3395" i="80"/>
  <c r="B2520" i="80"/>
  <c r="B2900" i="80"/>
  <c r="B3409" i="80"/>
  <c r="B3836" i="80"/>
  <c r="B3009" i="80"/>
  <c r="B3011" i="80"/>
  <c r="B3534" i="80"/>
  <c r="B3006" i="80"/>
  <c r="B3777" i="80"/>
  <c r="B2979" i="80"/>
  <c r="B3929" i="80"/>
  <c r="B2124" i="80"/>
  <c r="B2574" i="80"/>
  <c r="B3000" i="80"/>
  <c r="B3130" i="80"/>
  <c r="B3023" i="80"/>
  <c r="B2448" i="80"/>
  <c r="B1674" i="80"/>
  <c r="B2966" i="80"/>
  <c r="B2029" i="80"/>
  <c r="B3302" i="80"/>
  <c r="B2456" i="80"/>
  <c r="B3610" i="80"/>
  <c r="B2045" i="80"/>
  <c r="B3201" i="80"/>
  <c r="B1728" i="80"/>
  <c r="B3816" i="80"/>
  <c r="B4789" i="80"/>
  <c r="B3142" i="80"/>
  <c r="B2815" i="80"/>
  <c r="B2615" i="80"/>
  <c r="B2714" i="80"/>
  <c r="B1032" i="80"/>
  <c r="B2488" i="80"/>
  <c r="B2078" i="80"/>
  <c r="B3063" i="80"/>
  <c r="B802" i="80"/>
  <c r="B2173" i="80"/>
  <c r="B2578" i="80"/>
  <c r="B3331" i="80"/>
  <c r="B3235" i="80"/>
  <c r="B2830" i="80"/>
  <c r="B2645" i="80"/>
  <c r="B1885" i="80"/>
  <c r="B1914" i="80"/>
  <c r="B2649" i="80"/>
  <c r="B52" i="80"/>
  <c r="B2895" i="80"/>
  <c r="B1386" i="80"/>
  <c r="B217" i="80"/>
  <c r="B1627" i="80"/>
  <c r="B2304" i="80"/>
  <c r="B3942" i="80"/>
  <c r="B666" i="80"/>
  <c r="B3019" i="80"/>
  <c r="B2663" i="80"/>
  <c r="B1526" i="80"/>
  <c r="B3408" i="80"/>
  <c r="B3392" i="80"/>
  <c r="B2947" i="80"/>
  <c r="B2156" i="80"/>
  <c r="B2648" i="80"/>
  <c r="B4064" i="80"/>
  <c r="B2627" i="80"/>
  <c r="B2438" i="80"/>
  <c r="B3404" i="80"/>
  <c r="B1855" i="80"/>
  <c r="B2785" i="80"/>
  <c r="B2742" i="80"/>
  <c r="B2256" i="80"/>
  <c r="B3135" i="80"/>
  <c r="B2110" i="80"/>
  <c r="B3347" i="80"/>
  <c r="B3472" i="80"/>
  <c r="B2039" i="80"/>
  <c r="B1828" i="80"/>
  <c r="B2148" i="80"/>
  <c r="B3064" i="80"/>
  <c r="B3570" i="80"/>
  <c r="B1040" i="80"/>
  <c r="B998" i="80"/>
  <c r="B1480" i="80"/>
  <c r="B4090" i="80"/>
  <c r="B2778" i="80"/>
  <c r="B222" i="80"/>
  <c r="B3660" i="80"/>
  <c r="B2332" i="80"/>
  <c r="B4290" i="80"/>
  <c r="B3399" i="80"/>
  <c r="B3607" i="80"/>
  <c r="B1077" i="80"/>
  <c r="B1048" i="80"/>
  <c r="B3020" i="80"/>
  <c r="B2553" i="80"/>
  <c r="B274" i="80"/>
  <c r="B2716" i="80"/>
  <c r="B2507" i="80"/>
  <c r="B1430" i="80"/>
  <c r="B1476" i="80"/>
  <c r="B4132" i="80"/>
  <c r="B1546" i="80"/>
  <c r="B424" i="80"/>
  <c r="B2765" i="80"/>
  <c r="B2548" i="80"/>
  <c r="B3339" i="80"/>
  <c r="B2939" i="80"/>
  <c r="B785" i="80"/>
  <c r="B2398" i="80"/>
  <c r="B3888" i="80"/>
  <c r="B3047" i="80"/>
  <c r="B2305" i="80"/>
  <c r="B3256" i="80"/>
  <c r="B1467" i="80"/>
  <c r="B2759" i="80"/>
  <c r="B2894" i="80"/>
  <c r="B1881" i="80"/>
  <c r="B2970" i="80"/>
  <c r="B3671" i="80"/>
  <c r="B2611" i="80"/>
  <c r="B2092" i="80"/>
  <c r="B2892" i="80"/>
  <c r="B4583" i="80"/>
  <c r="B1438" i="80"/>
  <c r="B3458" i="80"/>
  <c r="B1258" i="80"/>
  <c r="B349" i="80"/>
  <c r="B2003" i="80"/>
  <c r="B1724" i="80"/>
  <c r="B1367" i="80"/>
  <c r="B672" i="80"/>
  <c r="B722" i="80"/>
  <c r="B2903" i="80"/>
  <c r="B1063" i="80"/>
  <c r="B1160" i="80"/>
  <c r="B434" i="80"/>
  <c r="B2044" i="80"/>
  <c r="B1635" i="80"/>
  <c r="B2610" i="80"/>
  <c r="B2616" i="80"/>
  <c r="B2795" i="80"/>
  <c r="B682" i="80"/>
  <c r="B1975" i="80"/>
  <c r="B2137" i="80"/>
  <c r="B2683" i="80"/>
  <c r="B772" i="80"/>
  <c r="B3577" i="80"/>
  <c r="B2119" i="80"/>
  <c r="B2567" i="80"/>
  <c r="B3537" i="80"/>
  <c r="B101" i="80"/>
  <c r="B2064" i="80"/>
  <c r="B2308" i="80"/>
  <c r="B3001" i="80"/>
  <c r="B1092" i="80"/>
  <c r="B2202" i="80"/>
  <c r="B1733" i="80"/>
  <c r="B2941" i="80"/>
  <c r="B813" i="80"/>
  <c r="B3017" i="80"/>
  <c r="B962" i="80"/>
  <c r="B2055" i="80"/>
  <c r="B1795" i="80"/>
  <c r="B550" i="80"/>
  <c r="B1215" i="80"/>
  <c r="B263" i="80"/>
  <c r="B2766" i="80"/>
  <c r="B1986" i="80"/>
  <c r="B1742" i="80"/>
  <c r="B1425" i="80"/>
  <c r="B2696" i="80"/>
  <c r="B2543" i="80"/>
  <c r="B754" i="80"/>
  <c r="B3044" i="80"/>
  <c r="B3504" i="80"/>
  <c r="B3752" i="80"/>
  <c r="B2252" i="80"/>
  <c r="B2618" i="80"/>
  <c r="B1519" i="80"/>
  <c r="B68" i="80"/>
  <c r="B696" i="80"/>
  <c r="B1322" i="80"/>
  <c r="B2549" i="80"/>
  <c r="B2083" i="80"/>
  <c r="B770" i="80"/>
  <c r="B3376" i="80"/>
  <c r="B1431" i="80"/>
  <c r="B3152" i="80"/>
  <c r="B533" i="80"/>
  <c r="B3763" i="80"/>
  <c r="B3745" i="80"/>
  <c r="B2667" i="80"/>
  <c r="B3503" i="80"/>
  <c r="B3049" i="80"/>
  <c r="B3546" i="80"/>
  <c r="B3332" i="80"/>
  <c r="B2699" i="80"/>
  <c r="B3470" i="80"/>
  <c r="B2924" i="80"/>
  <c r="B2559" i="80"/>
  <c r="B3351" i="80"/>
  <c r="B3035" i="80"/>
  <c r="B3400" i="80"/>
  <c r="B3523" i="80"/>
  <c r="B3852" i="80"/>
  <c r="B2983" i="80"/>
  <c r="B4715" i="80"/>
  <c r="B3878" i="80"/>
  <c r="B4284" i="80"/>
  <c r="B3706" i="80"/>
  <c r="B2734" i="80"/>
  <c r="B1552" i="80"/>
  <c r="B3335" i="80"/>
  <c r="B1716" i="80"/>
  <c r="B3702" i="80"/>
  <c r="B1262" i="80"/>
  <c r="B3790" i="80"/>
  <c r="B1239" i="80"/>
  <c r="B3412" i="80"/>
  <c r="B3950" i="80"/>
  <c r="B92" i="80"/>
  <c r="B548" i="80"/>
  <c r="B3924" i="80"/>
  <c r="B1861" i="80"/>
  <c r="B1541" i="80"/>
  <c r="B1991" i="80"/>
  <c r="B3257" i="80"/>
  <c r="B3226" i="80"/>
  <c r="B1434" i="80"/>
  <c r="B2650" i="80"/>
  <c r="B2899" i="80"/>
  <c r="B4396" i="80"/>
  <c r="B3971" i="80"/>
  <c r="B3037" i="80"/>
  <c r="B3840" i="80"/>
  <c r="B3073" i="80"/>
  <c r="B3669" i="80"/>
  <c r="B4453" i="80"/>
  <c r="B2235" i="80"/>
  <c r="B1422" i="80"/>
  <c r="B4910" i="80"/>
  <c r="B3560" i="80"/>
  <c r="B3870" i="80"/>
  <c r="B2242" i="80"/>
  <c r="B1520" i="80"/>
  <c r="B2982" i="80"/>
  <c r="B1917" i="80"/>
  <c r="B3664" i="80"/>
  <c r="B2612" i="80"/>
  <c r="B4228" i="80"/>
  <c r="B4964" i="80"/>
  <c r="B4486" i="80"/>
  <c r="B3445" i="80"/>
  <c r="B3066" i="80"/>
  <c r="B3588" i="80"/>
  <c r="B2772" i="80"/>
  <c r="B1720" i="80"/>
  <c r="B48" i="80"/>
  <c r="B3475" i="80"/>
  <c r="B2294" i="80"/>
  <c r="B2925" i="80"/>
  <c r="B1292" i="80"/>
  <c r="B492" i="80"/>
  <c r="B3320" i="80"/>
  <c r="B1451" i="80"/>
  <c r="B856" i="80"/>
  <c r="B3199" i="80"/>
  <c r="B1428" i="80"/>
  <c r="B2301" i="80"/>
  <c r="B2842" i="80"/>
  <c r="B3370" i="80"/>
  <c r="B3449" i="80"/>
  <c r="B2506" i="80"/>
  <c r="B1817" i="80"/>
  <c r="B2784" i="80"/>
  <c r="B97" i="80"/>
  <c r="B3117" i="80"/>
  <c r="B2185" i="80"/>
  <c r="B3209" i="80"/>
  <c r="B2733" i="80"/>
  <c r="B2840" i="80"/>
  <c r="B3871" i="80"/>
  <c r="B2845" i="80"/>
  <c r="B1547" i="80"/>
  <c r="B1907" i="80"/>
  <c r="B2860" i="80"/>
  <c r="B871" i="80"/>
  <c r="B3289" i="80"/>
  <c r="B2407" i="80"/>
  <c r="B816" i="80"/>
  <c r="B2222" i="80"/>
  <c r="B3062" i="80"/>
  <c r="B2339" i="80"/>
  <c r="B3348" i="80"/>
  <c r="B2183" i="80"/>
  <c r="B1072" i="80"/>
  <c r="B2882" i="80"/>
  <c r="B2244" i="80"/>
  <c r="B1528" i="80"/>
  <c r="B2187" i="80"/>
  <c r="B4098" i="80"/>
  <c r="B1920" i="80"/>
  <c r="B2665" i="80"/>
  <c r="B3163" i="80"/>
  <c r="B2473" i="80"/>
  <c r="B56" i="80"/>
  <c r="B3486" i="80"/>
  <c r="B1912" i="80"/>
  <c r="B1199" i="80"/>
  <c r="B788" i="80"/>
  <c r="B2025" i="80"/>
  <c r="B2949" i="80"/>
  <c r="B2538" i="80"/>
  <c r="B3211" i="80"/>
  <c r="B3115" i="80"/>
  <c r="B1329" i="80"/>
  <c r="B668" i="80"/>
  <c r="B2073" i="80"/>
  <c r="B3637" i="80"/>
  <c r="B2403" i="80"/>
  <c r="B2691" i="80"/>
  <c r="B3018" i="80"/>
  <c r="B3085" i="80"/>
  <c r="B3353" i="80"/>
  <c r="B3638" i="80"/>
  <c r="B704" i="80"/>
  <c r="B2732" i="80"/>
  <c r="B3174" i="80"/>
  <c r="B2914" i="80"/>
  <c r="B2392" i="80"/>
  <c r="B3271" i="80"/>
  <c r="B3067" i="80"/>
  <c r="B2168" i="80"/>
  <c r="B4770" i="80"/>
  <c r="B960" i="80"/>
  <c r="B2890" i="80"/>
  <c r="B1972" i="80"/>
  <c r="B4059" i="80"/>
  <c r="B2250" i="80"/>
  <c r="B4369" i="80"/>
  <c r="B2512" i="80"/>
  <c r="B3800" i="80"/>
  <c r="B1759" i="80"/>
  <c r="B978" i="80"/>
  <c r="B1999" i="80"/>
  <c r="B66" i="80"/>
  <c r="B2773" i="80"/>
  <c r="B3133" i="80"/>
  <c r="B1640" i="80"/>
  <c r="B2424" i="80"/>
  <c r="B740" i="80"/>
  <c r="B157" i="80"/>
  <c r="B1163" i="80"/>
  <c r="B3767" i="80"/>
  <c r="B2469" i="80"/>
  <c r="B2306" i="80"/>
  <c r="B4187" i="80"/>
  <c r="B585" i="80"/>
  <c r="B1190" i="80"/>
  <c r="B2278" i="80"/>
  <c r="B761" i="80"/>
  <c r="B3461" i="80"/>
  <c r="B3952" i="80"/>
  <c r="B2466" i="80"/>
  <c r="B1137" i="80"/>
  <c r="B3296" i="80"/>
  <c r="B3700" i="80"/>
  <c r="B2476" i="80"/>
  <c r="B687" i="80"/>
  <c r="B688" i="80"/>
  <c r="B2918" i="80"/>
  <c r="B1566" i="80"/>
  <c r="B1770" i="80"/>
  <c r="B2743" i="80"/>
  <c r="B944" i="80"/>
  <c r="B1747" i="80"/>
  <c r="B230" i="80"/>
  <c r="B2023" i="80"/>
  <c r="B1273" i="80"/>
  <c r="B1312" i="80"/>
  <c r="B78" i="80"/>
  <c r="B2560" i="80"/>
  <c r="B1670" i="80"/>
  <c r="B3578" i="80"/>
  <c r="B3031" i="80"/>
  <c r="B1763" i="80"/>
  <c r="B3668" i="80"/>
  <c r="B3356" i="80"/>
  <c r="B2614" i="80"/>
  <c r="B756" i="80"/>
  <c r="B3655" i="80"/>
  <c r="B2673" i="80"/>
  <c r="B499" i="80"/>
  <c r="B3485" i="80"/>
  <c r="B3707" i="80"/>
  <c r="B2686" i="80"/>
  <c r="B3065" i="80"/>
  <c r="B2382" i="80"/>
  <c r="B2279" i="80"/>
  <c r="B1735" i="80"/>
  <c r="B3002" i="80"/>
  <c r="B2876" i="80"/>
  <c r="B2189" i="80"/>
  <c r="B2768" i="80"/>
  <c r="B2253" i="80"/>
  <c r="B2011" i="80"/>
  <c r="B2589" i="80"/>
  <c r="B1695" i="80"/>
  <c r="B1650" i="80"/>
  <c r="B1699" i="80"/>
  <c r="B3416" i="80"/>
  <c r="B1730" i="80"/>
  <c r="B2265" i="80"/>
  <c r="B2216" i="80"/>
  <c r="B1898" i="80"/>
  <c r="B686" i="80"/>
  <c r="B2657" i="80"/>
  <c r="B2441" i="80"/>
  <c r="B1744" i="80"/>
  <c r="B1276" i="80"/>
  <c r="B2383" i="80"/>
  <c r="B2258" i="80"/>
  <c r="B3442" i="80"/>
  <c r="B3517" i="80"/>
  <c r="B993" i="80"/>
  <c r="B2337" i="80"/>
  <c r="B2967" i="80"/>
  <c r="B522" i="80"/>
  <c r="B2155" i="80"/>
  <c r="B3098" i="80"/>
  <c r="B1235" i="80"/>
  <c r="B1601" i="80"/>
  <c r="B3149" i="80"/>
  <c r="B2531" i="80"/>
  <c r="B2752" i="80"/>
  <c r="B1001" i="80"/>
  <c r="B2671" i="80"/>
  <c r="B3053" i="80"/>
  <c r="B1923" i="80"/>
  <c r="B2105" i="80"/>
  <c r="B3538" i="80"/>
  <c r="B4328" i="80"/>
  <c r="B1889" i="80"/>
  <c r="B1260" i="80"/>
  <c r="B2723" i="80"/>
  <c r="B2718" i="80"/>
  <c r="B3855" i="80"/>
  <c r="B4967" i="80"/>
  <c r="B3826" i="80"/>
  <c r="B3437" i="80"/>
  <c r="B3654" i="80"/>
  <c r="B930" i="80"/>
  <c r="B3587" i="80"/>
  <c r="B3422" i="80"/>
  <c r="B4362" i="80"/>
  <c r="B2741" i="80"/>
  <c r="B2640" i="80"/>
  <c r="B2300" i="80"/>
  <c r="B3169" i="80"/>
  <c r="B189" i="80"/>
  <c r="B3727" i="80"/>
  <c r="B1482" i="80"/>
  <c r="B4011" i="80"/>
  <c r="B2826" i="80"/>
  <c r="B3653" i="80"/>
  <c r="B3182" i="80"/>
  <c r="B3854" i="80"/>
  <c r="B3548" i="80"/>
  <c r="B2584" i="80"/>
  <c r="B1660" i="80"/>
  <c r="B3318" i="80"/>
  <c r="B3530" i="80"/>
  <c r="B3177" i="80"/>
  <c r="B2749" i="80"/>
  <c r="B1176" i="80"/>
  <c r="B2878" i="80"/>
  <c r="B1798" i="80"/>
  <c r="B1773" i="80"/>
  <c r="B690" i="80"/>
  <c r="B1279" i="80"/>
  <c r="B244" i="80"/>
  <c r="B3191" i="80"/>
  <c r="B2603" i="80"/>
  <c r="B3682" i="80"/>
  <c r="B3206" i="80"/>
  <c r="B1062" i="80"/>
  <c r="B4431" i="80"/>
  <c r="B3480" i="80"/>
  <c r="B3490" i="80"/>
  <c r="B2981" i="80"/>
  <c r="B1592" i="80"/>
  <c r="B2641" i="80"/>
  <c r="B4365" i="80"/>
  <c r="B405" i="80"/>
  <c r="B3028" i="80"/>
  <c r="B3297" i="80"/>
  <c r="B2859" i="80"/>
  <c r="B3751" i="80"/>
  <c r="B3961" i="80"/>
  <c r="B3497" i="80"/>
  <c r="B3240" i="80"/>
  <c r="B3078" i="80"/>
  <c r="B3421" i="80"/>
  <c r="B4371" i="80"/>
  <c r="B2922" i="80"/>
  <c r="B3046" i="80"/>
  <c r="B3185" i="80"/>
  <c r="B3157" i="80"/>
  <c r="B2194" i="80"/>
  <c r="B3905" i="80"/>
  <c r="B3478" i="80"/>
  <c r="B3365" i="80"/>
  <c r="B1225" i="80"/>
  <c r="B1963" i="80"/>
  <c r="B3134" i="80"/>
  <c r="B1661" i="80"/>
  <c r="B2908" i="80"/>
  <c r="B2494" i="80"/>
  <c r="B3212" i="80"/>
  <c r="B1936" i="80"/>
  <c r="B597" i="80"/>
  <c r="B964" i="80"/>
  <c r="B2672" i="80"/>
  <c r="B1024" i="80"/>
  <c r="B3912" i="80"/>
  <c r="B2862" i="80"/>
  <c r="B1471" i="80"/>
  <c r="B1209" i="80"/>
  <c r="B1824" i="80"/>
  <c r="B1249" i="80"/>
  <c r="B1646" i="80"/>
  <c r="B824" i="80"/>
  <c r="B1406" i="80"/>
  <c r="B2787" i="80"/>
  <c r="B2071" i="80"/>
  <c r="B541" i="80"/>
  <c r="B1911" i="80"/>
  <c r="B2299" i="80"/>
  <c r="B1124" i="80"/>
  <c r="B3750" i="80"/>
  <c r="B3244" i="80"/>
  <c r="B1053" i="80"/>
  <c r="B34" i="80"/>
  <c r="B994" i="80"/>
  <c r="B820" i="80"/>
  <c r="B2775" i="80"/>
  <c r="B2515" i="80"/>
  <c r="B2946" i="80"/>
  <c r="B2563" i="80"/>
  <c r="B2554" i="80"/>
  <c r="B1468" i="80"/>
  <c r="B2656" i="80"/>
  <c r="B3595" i="80"/>
  <c r="B3329" i="80"/>
  <c r="B2721" i="80"/>
  <c r="B3092" i="80"/>
  <c r="B1086" i="80"/>
  <c r="B2660" i="80"/>
  <c r="B2152" i="80"/>
  <c r="B1517" i="80"/>
  <c r="B713" i="80"/>
  <c r="B2248" i="80"/>
  <c r="B3014" i="80"/>
  <c r="B2972" i="80"/>
  <c r="B348" i="80"/>
  <c r="B1732" i="80"/>
  <c r="B2243" i="80"/>
  <c r="B1753" i="80"/>
  <c r="B3755" i="80"/>
  <c r="B654" i="80"/>
  <c r="B2050" i="80"/>
  <c r="B2462" i="80"/>
  <c r="B2475" i="80"/>
  <c r="B3889" i="80"/>
  <c r="B2291" i="80"/>
  <c r="B1984" i="80"/>
  <c r="B1397" i="80"/>
  <c r="B3609" i="80"/>
  <c r="B2098" i="80"/>
  <c r="B2687" i="80"/>
  <c r="B3132" i="80"/>
  <c r="B3075" i="80"/>
  <c r="B1197" i="80"/>
  <c r="B1201" i="80"/>
  <c r="B2151" i="80"/>
  <c r="B3391" i="80"/>
  <c r="B1596" i="80"/>
  <c r="B1180" i="80"/>
  <c r="B2609" i="80"/>
  <c r="B3136" i="80"/>
  <c r="B3069" i="80"/>
  <c r="B4672" i="80"/>
  <c r="B3624" i="80"/>
  <c r="B2261" i="80"/>
  <c r="B2316" i="80"/>
  <c r="B1214" i="80"/>
  <c r="B3328" i="80"/>
  <c r="B3324" i="80"/>
  <c r="B3886" i="80"/>
  <c r="B974" i="80"/>
  <c r="B1961" i="80"/>
  <c r="B2757" i="80"/>
  <c r="B21" i="80"/>
  <c r="B1265" i="80"/>
  <c r="B2501" i="80"/>
  <c r="B3307" i="80"/>
  <c r="B1331" i="80"/>
  <c r="B2552" i="80"/>
  <c r="B1181" i="80"/>
  <c r="B2014" i="80"/>
  <c r="B3542" i="80"/>
  <c r="B3379" i="80"/>
  <c r="B1070" i="80"/>
  <c r="B1819" i="80"/>
  <c r="B2219" i="80"/>
  <c r="B607" i="80"/>
  <c r="B180" i="80"/>
  <c r="B1442" i="80"/>
  <c r="B2565" i="80"/>
  <c r="B3315" i="80"/>
  <c r="B1701" i="80"/>
  <c r="B2267" i="80"/>
  <c r="B2409" i="80"/>
  <c r="B3305" i="80"/>
  <c r="B2143" i="80"/>
  <c r="B3558" i="80"/>
  <c r="B1977" i="80"/>
  <c r="B642" i="80"/>
  <c r="B2246" i="80"/>
  <c r="B1789" i="80"/>
  <c r="B1717" i="80"/>
  <c r="B175" i="80"/>
  <c r="B2035" i="80"/>
  <c r="B24" i="80"/>
  <c r="B1539" i="80"/>
  <c r="B1217" i="80"/>
  <c r="B3758" i="80"/>
  <c r="B2307" i="80"/>
  <c r="B266" i="80"/>
  <c r="B1202" i="80"/>
  <c r="B3791" i="80"/>
  <c r="B1915" i="80"/>
  <c r="B1807" i="80"/>
  <c r="B868" i="80"/>
  <c r="B1981" i="80"/>
  <c r="B2666" i="80"/>
  <c r="B3165" i="80"/>
  <c r="B1608" i="80"/>
  <c r="B3155" i="80"/>
  <c r="B2668" i="80"/>
  <c r="B3675" i="80"/>
  <c r="B2930" i="80"/>
  <c r="B3248" i="80"/>
  <c r="B1487" i="80"/>
  <c r="B670" i="80"/>
  <c r="B204" i="80"/>
  <c r="B984" i="80"/>
  <c r="B2825" i="80"/>
  <c r="B2043" i="80"/>
  <c r="B1709" i="80"/>
  <c r="B1599" i="80"/>
  <c r="B1756" i="80"/>
  <c r="B2528" i="80"/>
  <c r="B2888" i="80"/>
  <c r="B646" i="80"/>
  <c r="B3375" i="80"/>
  <c r="B2019" i="80"/>
  <c r="B1518" i="80"/>
  <c r="B399" i="80"/>
  <c r="B2208" i="80"/>
  <c r="B3730" i="80"/>
  <c r="B2806" i="80"/>
  <c r="B2315" i="80"/>
  <c r="B3685" i="80"/>
  <c r="B1548" i="80"/>
  <c r="B2633" i="80"/>
  <c r="B1931" i="80"/>
  <c r="B2820" i="80"/>
  <c r="B2429" i="80"/>
  <c r="B584" i="80"/>
  <c r="B2635" i="80"/>
  <c r="B629" i="80"/>
  <c r="B1490" i="80"/>
  <c r="B3897" i="80"/>
  <c r="B1211" i="80"/>
  <c r="B762" i="80"/>
  <c r="B255" i="80"/>
  <c r="B1868" i="80"/>
  <c r="B1521" i="80"/>
  <c r="B1567" i="80"/>
  <c r="B892" i="80"/>
  <c r="B717" i="80"/>
  <c r="B3345" i="80"/>
  <c r="B1457" i="80"/>
  <c r="B2217" i="80"/>
  <c r="B1610" i="80"/>
  <c r="B1688" i="80"/>
  <c r="B4306" i="80"/>
  <c r="B1226" i="80"/>
  <c r="B3060" i="80"/>
  <c r="B2361" i="80"/>
  <c r="B1916" i="80"/>
  <c r="B1212" i="80"/>
  <c r="B2597" i="80"/>
  <c r="B2738" i="80"/>
  <c r="B1078" i="80"/>
  <c r="B3808" i="80"/>
  <c r="B2318" i="80"/>
  <c r="B467" i="80"/>
  <c r="B1863" i="80"/>
  <c r="B459" i="80"/>
  <c r="B2522" i="80"/>
  <c r="B2384" i="80"/>
  <c r="B4485" i="80"/>
  <c r="B2582" i="80"/>
  <c r="B391" i="80"/>
  <c r="B1469" i="80"/>
  <c r="B1259" i="80"/>
  <c r="B2171" i="80"/>
  <c r="B1600" i="80"/>
  <c r="B913" i="80"/>
  <c r="B3239" i="80"/>
  <c r="B493" i="80"/>
  <c r="B2389" i="80"/>
  <c r="B1433" i="80"/>
  <c r="B3645" i="80"/>
  <c r="B3562" i="80"/>
  <c r="B2131" i="80"/>
  <c r="B1436" i="80"/>
  <c r="B2226" i="80"/>
  <c r="B1796" i="80"/>
  <c r="B2962" i="80"/>
  <c r="B2817" i="80"/>
  <c r="B2364" i="80"/>
  <c r="B2489" i="80"/>
  <c r="B2802" i="80"/>
  <c r="B2255" i="80"/>
  <c r="B1847" i="80"/>
  <c r="B2503" i="80"/>
  <c r="B818" i="80"/>
  <c r="B2493" i="80"/>
  <c r="B53" i="80"/>
  <c r="B2856" i="80"/>
  <c r="B812" i="80"/>
  <c r="B2351" i="80"/>
  <c r="B3483" i="80"/>
  <c r="B69" i="80"/>
  <c r="B1172" i="80"/>
  <c r="B538" i="80"/>
  <c r="B1101" i="80"/>
  <c r="B280" i="80"/>
  <c r="B865" i="80"/>
  <c r="B1511" i="80"/>
  <c r="B631" i="80"/>
  <c r="B2828" i="80"/>
  <c r="B850" i="80"/>
  <c r="B966" i="80"/>
  <c r="B2354" i="80"/>
  <c r="B194" i="80"/>
  <c r="B155" i="80"/>
  <c r="B65" i="80"/>
  <c r="B336" i="80"/>
  <c r="B86" i="80"/>
  <c r="B879" i="80"/>
  <c r="B1689" i="80"/>
  <c r="B1034" i="80"/>
  <c r="B1229" i="80"/>
  <c r="B3423" i="80"/>
  <c r="B1254" i="80"/>
  <c r="B1360" i="80"/>
  <c r="B3574" i="80"/>
  <c r="B2075" i="80"/>
  <c r="B1918" i="80"/>
  <c r="B2366" i="80"/>
  <c r="B1295" i="80"/>
  <c r="B2224" i="80"/>
  <c r="B1638" i="80"/>
  <c r="B641" i="80"/>
  <c r="B540" i="80"/>
  <c r="B1873" i="80"/>
  <c r="B3279" i="80"/>
  <c r="B4111" i="80"/>
  <c r="B1974" i="80"/>
  <c r="B996" i="80"/>
  <c r="B2021" i="80"/>
  <c r="B1801" i="80"/>
  <c r="B504" i="80"/>
  <c r="B4378" i="80"/>
  <c r="B554" i="80"/>
  <c r="B3068" i="80"/>
  <c r="B2207" i="80"/>
  <c r="B2576" i="80"/>
  <c r="B1305" i="80"/>
  <c r="B3371" i="80"/>
  <c r="B1018" i="80"/>
  <c r="B453" i="80"/>
  <c r="B150" i="80"/>
  <c r="B1779" i="80"/>
  <c r="B1021" i="80"/>
  <c r="B2271" i="80"/>
  <c r="B2944" i="80"/>
  <c r="B2753" i="80"/>
  <c r="B2379" i="80"/>
  <c r="B614" i="80"/>
  <c r="B306" i="80"/>
  <c r="B782" i="80"/>
  <c r="B311" i="80"/>
  <c r="B1830" i="80"/>
  <c r="B1960" i="80"/>
  <c r="B2355" i="80"/>
  <c r="B2579" i="80"/>
  <c r="B1377" i="80"/>
  <c r="B2433" i="80"/>
  <c r="B2046" i="80"/>
  <c r="B319" i="80"/>
  <c r="B1792" i="80"/>
  <c r="B1171" i="80"/>
  <c r="B534" i="80"/>
  <c r="B2363" i="80"/>
  <c r="B489" i="80"/>
  <c r="B1612" i="80"/>
  <c r="B1399" i="80"/>
  <c r="B1554" i="80"/>
  <c r="B2570" i="80"/>
  <c r="B1387" i="80"/>
  <c r="B529" i="80"/>
  <c r="B1964" i="80"/>
  <c r="B2624" i="80"/>
  <c r="B1166" i="80"/>
  <c r="B2789" i="80"/>
  <c r="B2200" i="80"/>
  <c r="B2418" i="80"/>
  <c r="B134" i="80"/>
  <c r="B1935" i="80"/>
  <c r="B1407" i="80"/>
  <c r="B2350" i="80"/>
  <c r="B1719" i="80"/>
  <c r="B1673" i="80"/>
  <c r="B249" i="80"/>
  <c r="B1946" i="80"/>
  <c r="B1705" i="80"/>
  <c r="B62" i="80"/>
  <c r="B977" i="80"/>
  <c r="B675" i="80"/>
  <c r="B2321" i="80"/>
  <c r="B1823" i="80"/>
  <c r="B1050" i="80"/>
  <c r="B2442" i="80"/>
  <c r="B396" i="80"/>
  <c r="B2700" i="80"/>
  <c r="B1844" i="80"/>
  <c r="B3127" i="80"/>
  <c r="B2713" i="80"/>
  <c r="B2545" i="80"/>
  <c r="B1822" i="80"/>
  <c r="B3417" i="80"/>
  <c r="B2628" i="80"/>
  <c r="B221" i="80"/>
  <c r="B2617" i="80"/>
  <c r="B2068" i="80"/>
  <c r="B1876" i="80"/>
  <c r="B797" i="80"/>
  <c r="B1506" i="80"/>
  <c r="B464" i="80"/>
  <c r="B390" i="80"/>
  <c r="B1091" i="80"/>
  <c r="B2537" i="80"/>
  <c r="B1625" i="80"/>
  <c r="B1768" i="80"/>
  <c r="B2144" i="80"/>
  <c r="B910" i="80"/>
  <c r="B1587" i="80"/>
  <c r="B1068" i="80"/>
  <c r="B427" i="80"/>
  <c r="B1247" i="80"/>
  <c r="B2818" i="80"/>
  <c r="B2803" i="80"/>
  <c r="B2052" i="80"/>
  <c r="B11" i="80"/>
  <c r="B1151" i="80"/>
  <c r="B764" i="80"/>
  <c r="B2380" i="80"/>
  <c r="B1464" i="80"/>
  <c r="B2896" i="80"/>
  <c r="B863" i="80"/>
  <c r="B3561" i="80"/>
  <c r="B49" i="80"/>
  <c r="B2326" i="80"/>
  <c r="B1116" i="80"/>
  <c r="B1584" i="80"/>
  <c r="B2425" i="80"/>
  <c r="B2587" i="80"/>
  <c r="B85" i="80"/>
  <c r="B1313" i="80"/>
  <c r="B284" i="80"/>
  <c r="B1117" i="80"/>
  <c r="B1198" i="80"/>
  <c r="B316" i="80"/>
  <c r="B323" i="80"/>
  <c r="B1008" i="80"/>
  <c r="B1477" i="80"/>
  <c r="B2821" i="80"/>
  <c r="B3401" i="80"/>
  <c r="B3156" i="80"/>
  <c r="B1927" i="80"/>
  <c r="B3492" i="80"/>
  <c r="B1139" i="80"/>
  <c r="B1633" i="80"/>
  <c r="B1813" i="80"/>
  <c r="B2647" i="80"/>
  <c r="B1002" i="80"/>
  <c r="B1808" i="80"/>
  <c r="B2439" i="80"/>
  <c r="B1234" i="80"/>
  <c r="B35" i="80"/>
  <c r="B2991" i="80"/>
  <c r="B1372" i="80"/>
  <c r="B2780" i="80"/>
  <c r="B1647" i="80"/>
  <c r="B2697" i="80"/>
  <c r="B1219" i="80"/>
  <c r="B2619" i="80"/>
  <c r="B2198" i="80"/>
  <c r="B2393" i="80"/>
  <c r="B2745" i="80"/>
  <c r="B1486" i="80"/>
  <c r="B3173" i="80"/>
  <c r="B3084" i="80"/>
  <c r="B3462" i="80"/>
  <c r="B1965" i="80"/>
  <c r="B2508" i="80"/>
  <c r="B1978" i="80"/>
  <c r="B2135" i="80"/>
  <c r="B2833" i="80"/>
  <c r="B1951" i="80"/>
  <c r="B2251" i="80"/>
  <c r="B2477" i="80"/>
  <c r="B1574" i="80"/>
  <c r="B2581" i="80"/>
  <c r="B3250" i="80"/>
  <c r="B3568" i="80"/>
  <c r="B999" i="80"/>
  <c r="B463" i="80"/>
  <c r="B3439" i="80"/>
  <c r="B2866" i="80"/>
  <c r="B1085" i="80"/>
  <c r="B2800" i="80"/>
  <c r="B1481" i="80"/>
  <c r="B1958" i="80"/>
  <c r="B1757" i="80"/>
  <c r="B2760" i="80"/>
  <c r="B2400" i="80"/>
  <c r="B1634" i="80"/>
  <c r="B2072" i="80"/>
  <c r="B2269" i="80"/>
  <c r="B381" i="80"/>
  <c r="B2500" i="80"/>
  <c r="B2408" i="80"/>
  <c r="B2406" i="80"/>
  <c r="B3292" i="80"/>
  <c r="B2486" i="80"/>
  <c r="B1836" i="80"/>
  <c r="B658" i="80"/>
  <c r="B2790" i="80"/>
  <c r="B684" i="80"/>
  <c r="B836" i="80"/>
  <c r="B4309" i="80"/>
  <c r="B1624" i="80"/>
  <c r="B3899" i="80"/>
  <c r="B544" i="80"/>
  <c r="B1099" i="80"/>
  <c r="B3103" i="80"/>
  <c r="B848" i="80"/>
  <c r="B2996" i="80"/>
  <c r="B1218" i="80"/>
  <c r="B2838" i="80"/>
  <c r="B1297" i="80"/>
  <c r="B3778" i="80"/>
  <c r="B1344" i="80"/>
  <c r="B20" i="80"/>
  <c r="B4124" i="80"/>
  <c r="B3181" i="80"/>
  <c r="B842" i="80"/>
  <c r="B1170" i="80"/>
  <c r="B1319" i="80"/>
  <c r="B1767" i="80"/>
  <c r="B137" i="80"/>
  <c r="B827" i="80"/>
  <c r="B1877" i="80"/>
  <c r="B2461" i="80"/>
  <c r="B54" i="80"/>
  <c r="B1821" i="80"/>
  <c r="B1003" i="80"/>
  <c r="B1118" i="80"/>
  <c r="B776" i="80"/>
  <c r="B2101" i="80"/>
  <c r="B1594" i="80"/>
  <c r="B446" i="80"/>
  <c r="B1046" i="80"/>
  <c r="B1616" i="80"/>
  <c r="B3128" i="80"/>
  <c r="B503" i="80"/>
  <c r="B2977" i="80"/>
  <c r="B4401" i="80"/>
  <c r="B902" i="80"/>
  <c r="B1734" i="80"/>
  <c r="B779" i="80"/>
  <c r="B375" i="80"/>
  <c r="B527" i="80"/>
  <c r="B3803" i="80"/>
  <c r="B1343" i="80"/>
  <c r="B1287" i="80"/>
  <c r="B2040" i="80"/>
  <c r="B3566" i="80"/>
  <c r="B1079" i="80"/>
  <c r="B117" i="80"/>
  <c r="B1750" i="80"/>
  <c r="B3922" i="80"/>
  <c r="B368" i="80"/>
  <c r="B2396" i="80"/>
  <c r="B1820" i="80"/>
  <c r="B2367" i="80"/>
  <c r="B1196" i="80"/>
  <c r="B55" i="80"/>
  <c r="B3792" i="80"/>
  <c r="B599" i="80"/>
  <c r="B3798" i="80"/>
  <c r="B1353" i="80"/>
  <c r="B2295" i="80"/>
  <c r="B2917" i="80"/>
  <c r="B1424" i="80"/>
  <c r="B479" i="80"/>
  <c r="B3759" i="80"/>
  <c r="B2126" i="80"/>
  <c r="B625" i="80"/>
  <c r="B1192" i="80"/>
  <c r="B1805" i="80"/>
  <c r="B2012" i="80"/>
  <c r="B1780" i="80"/>
  <c r="B373" i="80"/>
  <c r="B744" i="80"/>
  <c r="B1270" i="80"/>
  <c r="B1743" i="80"/>
  <c r="B1989" i="80"/>
  <c r="B1338" i="80"/>
  <c r="B273" i="80"/>
  <c r="B1997" i="80"/>
  <c r="B1432" i="80"/>
  <c r="B1491" i="80"/>
  <c r="B3150" i="80"/>
  <c r="B860" i="80"/>
  <c r="B98" i="80"/>
  <c r="B909" i="80"/>
  <c r="B1769" i="80"/>
  <c r="B191" i="80"/>
  <c r="B982" i="80"/>
  <c r="B1501" i="80"/>
  <c r="B852" i="80"/>
  <c r="B2205" i="80"/>
  <c r="B480" i="80"/>
  <c r="B2546" i="80"/>
  <c r="B768" i="80"/>
  <c r="B745" i="80"/>
  <c r="B2254" i="80"/>
  <c r="B900" i="80"/>
  <c r="B2953" i="80"/>
  <c r="B7" i="80"/>
  <c r="B468" i="80"/>
  <c r="B2516" i="80"/>
  <c r="B31" i="80"/>
  <c r="B3512" i="80"/>
  <c r="B2704" i="80"/>
  <c r="B2606" i="80"/>
  <c r="B2490" i="80"/>
  <c r="B1636" i="80"/>
  <c r="B1878" i="80"/>
  <c r="B1811" i="80"/>
  <c r="B2024" i="80"/>
  <c r="B3783" i="80"/>
  <c r="B108" i="80"/>
  <c r="B2228" i="80"/>
  <c r="B1745" i="80"/>
  <c r="B2349" i="80"/>
  <c r="B239" i="80"/>
  <c r="B2958" i="80"/>
  <c r="B1379" i="80"/>
  <c r="B1845" i="80"/>
  <c r="B847" i="80"/>
  <c r="B3083" i="80"/>
  <c r="B919" i="80"/>
  <c r="B1194" i="80"/>
  <c r="B2241" i="80"/>
  <c r="B1536" i="80"/>
  <c r="B83" i="80"/>
  <c r="B864" i="80"/>
  <c r="B2807" i="80"/>
  <c r="B1485" i="80"/>
  <c r="B2057" i="80"/>
  <c r="B663" i="80"/>
  <c r="B271" i="80"/>
  <c r="B2605" i="80"/>
  <c r="B605" i="80"/>
  <c r="B365" i="80"/>
  <c r="B2622" i="80"/>
  <c r="B2127" i="80"/>
  <c r="B1045" i="80"/>
  <c r="B1058" i="80"/>
  <c r="B2850" i="80"/>
  <c r="B1429" i="80"/>
  <c r="B2245" i="80"/>
  <c r="B1352" i="80"/>
  <c r="B2227" i="80"/>
  <c r="B845" i="80"/>
  <c r="B1426" i="80"/>
  <c r="B3057" i="80"/>
  <c r="B1084" i="80"/>
  <c r="B2848" i="80"/>
  <c r="B2758" i="80"/>
  <c r="B2904" i="80"/>
  <c r="B2916" i="80"/>
  <c r="B1263" i="80"/>
  <c r="B1996" i="80"/>
  <c r="B1891" i="80"/>
  <c r="B1542" i="80"/>
  <c r="B118" i="80"/>
  <c r="B2430" i="80"/>
  <c r="B2568" i="80"/>
  <c r="B2841" i="80"/>
  <c r="B3953" i="80"/>
  <c r="B2938" i="80"/>
  <c r="B1012" i="80"/>
  <c r="B1380" i="80"/>
  <c r="B2711" i="80"/>
  <c r="B3003" i="80"/>
  <c r="B1623" i="80"/>
  <c r="B455" i="80"/>
  <c r="B2923" i="80"/>
  <c r="B1479" i="80"/>
  <c r="B2328" i="80"/>
  <c r="B3869" i="80"/>
  <c r="B2863" i="80"/>
  <c r="B4113" i="80"/>
  <c r="B2230" i="80"/>
  <c r="B1020" i="80"/>
  <c r="B2287" i="80"/>
  <c r="B1569" i="80"/>
  <c r="B2822" i="80"/>
  <c r="B1357" i="80"/>
  <c r="B2093" i="80"/>
  <c r="B1242" i="80"/>
  <c r="B3094" i="80"/>
  <c r="B2196" i="80"/>
  <c r="B3635" i="80"/>
  <c r="B2114" i="80"/>
  <c r="B976" i="80"/>
  <c r="B2201" i="80"/>
  <c r="B2748" i="80"/>
  <c r="B3604" i="80"/>
  <c r="B2136" i="80"/>
  <c r="B2302" i="80"/>
  <c r="B2638" i="80"/>
  <c r="B1281" i="80"/>
  <c r="B3275" i="80"/>
  <c r="B3145" i="80"/>
  <c r="B2190" i="80"/>
  <c r="B2260" i="80"/>
  <c r="B2009" i="80"/>
  <c r="B945" i="80"/>
  <c r="B2317" i="80"/>
  <c r="B3545" i="80"/>
  <c r="B1168" i="80"/>
  <c r="B1677" i="80"/>
  <c r="B1888" i="80"/>
  <c r="B3549" i="80"/>
  <c r="B1956" i="80"/>
  <c r="B3979" i="80"/>
  <c r="B1126" i="80"/>
  <c r="B3193" i="80"/>
  <c r="B1332" i="80"/>
  <c r="B1414" i="80"/>
  <c r="B1038" i="80"/>
  <c r="B2808" i="80"/>
  <c r="B2268" i="80"/>
  <c r="B32" i="80"/>
  <c r="B951" i="80"/>
  <c r="B2912" i="80"/>
  <c r="B432" i="80"/>
  <c r="B2769" i="80"/>
  <c r="B436" i="80"/>
  <c r="B701" i="80"/>
  <c r="B2819" i="80"/>
  <c r="B1581" i="80"/>
  <c r="B240" i="80"/>
  <c r="B2689" i="80"/>
  <c r="B1686" i="80"/>
  <c r="B3681" i="80"/>
  <c r="B2172" i="80"/>
  <c r="B1060" i="80"/>
  <c r="B2483" i="80"/>
  <c r="B3162" i="80"/>
  <c r="B1296" i="80"/>
  <c r="B1982" i="80"/>
  <c r="B3109" i="80"/>
  <c r="B72" i="80"/>
  <c r="B1401" i="80"/>
  <c r="B2167" i="80"/>
  <c r="B2631" i="80"/>
  <c r="B458" i="80"/>
  <c r="B491" i="80"/>
  <c r="B261" i="80"/>
  <c r="B111" i="80"/>
  <c r="B2827" i="80"/>
  <c r="B2909" i="80"/>
  <c r="B2960" i="80"/>
  <c r="B1224" i="80"/>
  <c r="B3077" i="80"/>
  <c r="B2277" i="80"/>
  <c r="B1631" i="80"/>
  <c r="B2356" i="80"/>
  <c r="B1943" i="80"/>
  <c r="B1130" i="80"/>
  <c r="B2066" i="80"/>
  <c r="B1298" i="80"/>
  <c r="B912" i="80"/>
  <c r="B60" i="80"/>
  <c r="B2421" i="80"/>
  <c r="B1136" i="80"/>
  <c r="B1531" i="80"/>
  <c r="B1271" i="80"/>
  <c r="B2997" i="80"/>
  <c r="B3608" i="80"/>
  <c r="B1341" i="80"/>
  <c r="B2209" i="80"/>
  <c r="B2402" i="80"/>
  <c r="B509" i="80"/>
  <c r="B2436" i="80"/>
  <c r="B2266" i="80"/>
  <c r="B1042" i="80"/>
  <c r="B3272" i="80"/>
  <c r="B3074" i="80"/>
  <c r="B596" i="80"/>
  <c r="B1114" i="80"/>
  <c r="B1232" i="80"/>
  <c r="B2007" i="80"/>
  <c r="B2374" i="80"/>
  <c r="B2368" i="80"/>
  <c r="B1969" i="80"/>
  <c r="B1628" i="80"/>
  <c r="B252" i="80"/>
  <c r="B404" i="80"/>
  <c r="B1826" i="80"/>
  <c r="B1713" i="80"/>
  <c r="B1874" i="80"/>
  <c r="B2215" i="80"/>
  <c r="B1659" i="80"/>
  <c r="B209" i="80"/>
  <c r="B1474" i="80"/>
  <c r="B361" i="80"/>
  <c r="B725" i="80"/>
  <c r="B934" i="80"/>
  <c r="B2910" i="80"/>
  <c r="B1278" i="80"/>
  <c r="B2898" i="80"/>
  <c r="B674" i="80"/>
  <c r="B2386" i="80"/>
  <c r="B223" i="80"/>
  <c r="B1398" i="80"/>
  <c r="B80" i="80"/>
  <c r="B200" i="80"/>
  <c r="B1875" i="80"/>
  <c r="B896" i="80"/>
  <c r="B1582" i="80"/>
  <c r="B3600" i="80"/>
  <c r="B1558" i="80"/>
  <c r="B2237" i="80"/>
  <c r="B1921" i="80"/>
  <c r="B1291" i="80"/>
  <c r="B2447" i="80"/>
  <c r="B1423" i="80"/>
  <c r="B425" i="80"/>
  <c r="B1439" i="80"/>
  <c r="B1973" i="80"/>
  <c r="B2034" i="80"/>
  <c r="B1207" i="80"/>
  <c r="B149" i="80"/>
  <c r="B2377" i="80"/>
  <c r="B769" i="80"/>
  <c r="B1568" i="80"/>
  <c r="B3227" i="80"/>
  <c r="B197" i="80"/>
  <c r="B640" i="80"/>
  <c r="B4139" i="80"/>
  <c r="B1851" i="80"/>
  <c r="B1497" i="80"/>
  <c r="B236" i="80"/>
  <c r="B2889" i="80"/>
  <c r="B2770" i="80"/>
  <c r="B1303" i="80"/>
  <c r="B363" i="80"/>
  <c r="B4046" i="80"/>
  <c r="B1846" i="80"/>
  <c r="B2097" i="80"/>
  <c r="B2513" i="80"/>
  <c r="B2017" i="80"/>
  <c r="B2948" i="80"/>
  <c r="B2816" i="80"/>
  <c r="B285" i="80"/>
  <c r="B2099" i="80"/>
  <c r="B2109" i="80"/>
  <c r="B1904" i="80"/>
  <c r="B84" i="80"/>
  <c r="B2639" i="80"/>
  <c r="B2062" i="80"/>
  <c r="B2331" i="80"/>
  <c r="B172" i="80"/>
  <c r="B1043" i="80"/>
  <c r="B3425" i="80"/>
  <c r="B2419" i="80"/>
  <c r="B724" i="80"/>
  <c r="B1316" i="80"/>
  <c r="B924" i="80"/>
  <c r="B2453" i="80"/>
  <c r="B2404" i="80"/>
  <c r="B2874" i="80"/>
  <c r="B508" i="80"/>
  <c r="B2499" i="80"/>
  <c r="B2348" i="80"/>
  <c r="B2117" i="80"/>
  <c r="B2454" i="80"/>
  <c r="B1504" i="80"/>
  <c r="B50" i="80"/>
  <c r="B302" i="80"/>
  <c r="B1577" i="80"/>
  <c r="B2399" i="80"/>
  <c r="B718" i="80"/>
  <c r="B628" i="80"/>
  <c r="B1995" i="80"/>
  <c r="B981" i="80"/>
  <c r="B308" i="80"/>
  <c r="B1740" i="80"/>
  <c r="B2823" i="80"/>
  <c r="B1585" i="80"/>
  <c r="B264" i="80"/>
  <c r="B752" i="80"/>
  <c r="B2980" i="80"/>
  <c r="B3015" i="80"/>
  <c r="B1111" i="80"/>
  <c r="B1449" i="80"/>
  <c r="B3231" i="80"/>
  <c r="B1651" i="80"/>
  <c r="B1681" i="80"/>
  <c r="B531" i="80"/>
  <c r="B2518" i="80"/>
  <c r="B1348" i="80"/>
  <c r="B107" i="80"/>
  <c r="B3208" i="80"/>
  <c r="B3865" i="80"/>
  <c r="B1908" i="80"/>
  <c r="B339" i="80"/>
  <c r="B513" i="80"/>
  <c r="B356" i="80"/>
  <c r="B328" i="80"/>
  <c r="B410" i="80"/>
  <c r="B949" i="80"/>
  <c r="B1859" i="80"/>
  <c r="B1602" i="80"/>
  <c r="B4153" i="80"/>
  <c r="B3465" i="80"/>
  <c r="B2115" i="80"/>
  <c r="B1839" i="80"/>
  <c r="B301" i="80"/>
  <c r="B3010" i="80"/>
  <c r="B2509" i="80"/>
  <c r="B588" i="80"/>
  <c r="B1418" i="80"/>
  <c r="B1419" i="80"/>
  <c r="B571" i="80"/>
  <c r="B2479" i="80"/>
  <c r="B408" i="80"/>
  <c r="B2928" i="80"/>
  <c r="B1667" i="80"/>
  <c r="B3311" i="80"/>
  <c r="B626" i="80"/>
  <c r="B1440" i="80"/>
  <c r="B3224" i="80"/>
  <c r="B154" i="80"/>
  <c r="B2496" i="80"/>
  <c r="B3304" i="80"/>
  <c r="B2847" i="80"/>
  <c r="B2089" i="80"/>
  <c r="B2852" i="80"/>
  <c r="B1144" i="80"/>
  <c r="B2329" i="80"/>
  <c r="B3007" i="80"/>
  <c r="B3126" i="80"/>
  <c r="B2259" i="80"/>
  <c r="B3782" i="80"/>
  <c r="B1454" i="80"/>
  <c r="B3432" i="80"/>
  <c r="B3742" i="80"/>
  <c r="B2905" i="80"/>
  <c r="B2229" i="80"/>
  <c r="B1782" i="80"/>
  <c r="B3043" i="80"/>
  <c r="B2844" i="80"/>
  <c r="B582" i="80"/>
  <c r="B1420" i="80"/>
  <c r="B2504" i="80"/>
  <c r="B2698" i="80"/>
  <c r="B2740" i="80"/>
  <c r="B367" i="80"/>
  <c r="B277" i="80"/>
  <c r="B257" i="80"/>
  <c r="B1691" i="80"/>
  <c r="B967" i="80"/>
  <c r="B2104" i="80"/>
  <c r="B2642" i="80"/>
  <c r="B2932" i="80"/>
  <c r="B1894" i="80"/>
  <c r="B2032" i="80"/>
  <c r="B2810" i="80"/>
  <c r="B2130" i="80"/>
  <c r="B2588" i="80"/>
  <c r="B2341" i="80"/>
  <c r="B2082" i="80"/>
  <c r="B3228" i="80"/>
  <c r="B1441" i="80"/>
  <c r="B1076" i="80"/>
  <c r="B2541" i="80"/>
  <c r="B1009" i="80"/>
  <c r="B1829" i="80"/>
  <c r="B2346" i="80"/>
  <c r="B3815" i="80"/>
  <c r="B3456" i="80"/>
  <c r="B3615" i="80"/>
  <c r="B2659" i="80"/>
  <c r="B4280" i="80"/>
  <c r="B992" i="80"/>
  <c r="B409" i="80"/>
  <c r="B1256" i="80"/>
  <c r="B748" i="80"/>
  <c r="B1294" i="80"/>
  <c r="B28" i="80"/>
  <c r="B1697" i="80"/>
  <c r="B1320" i="80"/>
  <c r="B201" i="80"/>
  <c r="B305" i="80"/>
  <c r="B2685" i="80"/>
  <c r="B3225" i="80"/>
  <c r="B1253" i="80"/>
  <c r="B1944" i="80"/>
  <c r="B2722" i="80"/>
  <c r="B2712" i="80"/>
  <c r="B760" i="80"/>
  <c r="B227" i="80"/>
  <c r="B1856" i="80"/>
  <c r="B1191" i="80"/>
  <c r="B799" i="80"/>
  <c r="B1656" i="80"/>
  <c r="B1000" i="80"/>
  <c r="B3308" i="80"/>
  <c r="B1994" i="80"/>
  <c r="B2016" i="80"/>
  <c r="B2123" i="80"/>
  <c r="B2220" i="80"/>
  <c r="B16" i="80"/>
  <c r="B1381" i="80"/>
  <c r="B64" i="80"/>
  <c r="B1029" i="80"/>
  <c r="B3494" i="80"/>
  <c r="B343" i="80"/>
  <c r="B2116" i="80"/>
  <c r="B1556" i="80"/>
  <c r="B1097" i="80"/>
  <c r="B2347" i="80"/>
  <c r="B500" i="80"/>
  <c r="B4285" i="80"/>
  <c r="B1282" i="80"/>
  <c r="B2812" i="80"/>
  <c r="B1507" i="80"/>
  <c r="B2851" i="80"/>
  <c r="B1125" i="80"/>
  <c r="B1560" i="80"/>
  <c r="B2478" i="80"/>
  <c r="B1145" i="80"/>
  <c r="B218" i="80"/>
  <c r="B270" i="80"/>
  <c r="B2511" i="80"/>
  <c r="B2547" i="80"/>
  <c r="B957" i="80"/>
  <c r="B211" i="80"/>
  <c r="B1593" i="80"/>
  <c r="B793" i="80"/>
  <c r="B1553" i="80"/>
  <c r="B2471" i="80"/>
  <c r="B1157" i="80"/>
  <c r="B604" i="80"/>
  <c r="B904" i="80"/>
  <c r="B1351" i="80"/>
  <c r="B2669" i="80"/>
  <c r="B1334" i="80"/>
  <c r="B1662" i="80"/>
  <c r="B9" i="80"/>
  <c r="B933" i="80"/>
  <c r="B707" i="80"/>
  <c r="B1765" i="80"/>
  <c r="B887" i="80"/>
  <c r="B1919" i="80"/>
  <c r="B524" i="80"/>
  <c r="B2176" i="80"/>
  <c r="B932" i="80"/>
  <c r="B2210" i="80"/>
  <c r="B1860" i="80"/>
  <c r="B669" i="80"/>
  <c r="B2460" i="80"/>
  <c r="B519" i="80"/>
  <c r="B2449" i="80"/>
  <c r="B394" i="80"/>
  <c r="B1900" i="80"/>
  <c r="B1376" i="80"/>
  <c r="B1621" i="80"/>
  <c r="B877" i="80"/>
  <c r="B1700" i="80"/>
  <c r="B3266" i="80"/>
  <c r="B190" i="80"/>
  <c r="B2128" i="80"/>
  <c r="B2464" i="80"/>
  <c r="B2577" i="80"/>
  <c r="B1237" i="80"/>
  <c r="B73" i="80"/>
  <c r="B551" i="80"/>
  <c r="B2465" i="80"/>
  <c r="B2523" i="80"/>
  <c r="B3167" i="80"/>
  <c r="B800" i="80"/>
  <c r="B2314" i="80"/>
  <c r="B1093" i="80"/>
  <c r="B2481" i="80"/>
  <c r="B2534" i="80"/>
  <c r="B2527" i="80"/>
  <c r="B3647" i="80"/>
  <c r="B2309" i="80"/>
  <c r="B1619" i="80"/>
  <c r="B1362" i="80"/>
  <c r="B4250" i="80"/>
  <c r="B138" i="80"/>
  <c r="B763" i="80"/>
  <c r="B1576" i="80"/>
  <c r="B1392" i="80"/>
  <c r="B2238" i="80"/>
  <c r="B1563" i="80"/>
  <c r="B3361" i="80"/>
  <c r="B474" i="80"/>
  <c r="B692" i="80"/>
  <c r="B1618" i="80"/>
  <c r="B907" i="80"/>
  <c r="B833" i="80"/>
  <c r="B1637" i="80"/>
  <c r="B3397" i="80"/>
  <c r="B1849" i="80"/>
  <c r="B2717" i="80"/>
  <c r="B921" i="80"/>
  <c r="B1119" i="80"/>
  <c r="B1683" i="80"/>
  <c r="B1731" i="80"/>
  <c r="B2586" i="80"/>
  <c r="B1283" i="80"/>
  <c r="B828" i="80"/>
  <c r="B1447" i="80"/>
  <c r="B2376" i="80"/>
  <c r="B1345" i="80"/>
  <c r="B1248" i="80"/>
  <c r="B2976" i="80"/>
  <c r="B1884" i="80"/>
  <c r="B736" i="80"/>
  <c r="B1669" i="80"/>
  <c r="B1711" i="80"/>
  <c r="B3039" i="80"/>
  <c r="B2936" i="80"/>
  <c r="B2437" i="80"/>
  <c r="B618" i="80"/>
  <c r="B2558" i="80"/>
  <c r="B103" i="80"/>
  <c r="B2353" i="80"/>
  <c r="B691" i="80"/>
  <c r="B430" i="80"/>
  <c r="B163" i="80"/>
  <c r="B438" i="80"/>
  <c r="B3276" i="80"/>
  <c r="B478" i="80"/>
  <c r="B152" i="80"/>
  <c r="B2706" i="80"/>
  <c r="B990" i="80"/>
  <c r="B295" i="80"/>
  <c r="B1962" i="80"/>
  <c r="B805" i="80"/>
  <c r="B2077" i="80"/>
  <c r="B2973" i="80"/>
  <c r="B2020" i="80"/>
  <c r="B759" i="80"/>
  <c r="B203" i="80"/>
  <c r="B1580" i="80"/>
  <c r="B648" i="80"/>
  <c r="B2412" i="80"/>
  <c r="B2455" i="80"/>
  <c r="B3457" i="80"/>
  <c r="B2103" i="80"/>
  <c r="B2061" i="80"/>
  <c r="B766" i="80"/>
  <c r="B1184" i="80"/>
  <c r="B26" i="80"/>
  <c r="B242" i="80"/>
  <c r="B1200" i="80"/>
  <c r="B1413" i="80"/>
  <c r="B451" i="80"/>
  <c r="B3273" i="80"/>
  <c r="B791" i="80"/>
  <c r="B942" i="80"/>
  <c r="B216" i="80"/>
  <c r="B1954" i="80"/>
  <c r="B173" i="80"/>
  <c r="B3505" i="80"/>
  <c r="B147" i="80"/>
  <c r="B2037" i="80"/>
  <c r="B2180" i="80"/>
  <c r="B129" i="80"/>
  <c r="B4017" i="80"/>
  <c r="B928" i="80"/>
  <c r="B2431" i="80"/>
  <c r="B448" i="80"/>
  <c r="B627" i="80"/>
  <c r="B2381" i="80"/>
  <c r="B465" i="80"/>
  <c r="B798" i="80"/>
  <c r="B3908" i="80"/>
  <c r="B2926" i="80"/>
  <c r="B623" i="80"/>
  <c r="B2854" i="80"/>
  <c r="B1323" i="80"/>
  <c r="B2737" i="80"/>
  <c r="B245" i="80"/>
  <c r="B94" i="80"/>
  <c r="B2293" i="80"/>
  <c r="B1014" i="80"/>
  <c r="B2122" i="80"/>
  <c r="B572" i="80"/>
  <c r="B3190" i="80"/>
  <c r="B2843" i="80"/>
  <c r="B1039" i="80"/>
  <c r="B1959" i="80"/>
  <c r="B2387" i="80"/>
  <c r="B1725" i="80"/>
  <c r="B2756" i="80"/>
  <c r="B936" i="80"/>
  <c r="B1766" i="80"/>
  <c r="B256" i="80"/>
  <c r="B916" i="80"/>
  <c r="B136" i="80"/>
  <c r="B2786" i="80"/>
  <c r="B403" i="80"/>
  <c r="B470" i="80"/>
  <c r="B1221" i="80"/>
  <c r="B2459" i="80"/>
  <c r="B340" i="80"/>
  <c r="B1940" i="80"/>
  <c r="B1755" i="80"/>
  <c r="B3360" i="80"/>
  <c r="B314" i="80"/>
  <c r="B525" i="80"/>
  <c r="B1698" i="80"/>
  <c r="B1629" i="80"/>
  <c r="B2070" i="80"/>
  <c r="B1988" i="80"/>
  <c r="B3172" i="80"/>
  <c r="B30" i="80"/>
  <c r="B146" i="80"/>
  <c r="B419" i="80"/>
  <c r="B968" i="80"/>
  <c r="B484" i="80"/>
  <c r="B1347" i="80"/>
  <c r="B1835" i="80"/>
  <c r="B253" i="80"/>
  <c r="B2655" i="80"/>
  <c r="B2767" i="80"/>
  <c r="B1722" i="80"/>
  <c r="B1853" i="80"/>
  <c r="B1970" i="80"/>
  <c r="B1396" i="80"/>
  <c r="B2607" i="80"/>
  <c r="B2777" i="80"/>
  <c r="B1127" i="80"/>
  <c r="B2010" i="80"/>
  <c r="B1857" i="80"/>
  <c r="B2644" i="80"/>
  <c r="B3099" i="80"/>
  <c r="B1617" i="80"/>
  <c r="B843" i="80"/>
  <c r="B1216" i="80"/>
  <c r="B2693" i="80"/>
  <c r="B1318" i="80"/>
  <c r="B885" i="80"/>
  <c r="B1161" i="80"/>
  <c r="B3171" i="80"/>
  <c r="B1903" i="80"/>
  <c r="B2213" i="80"/>
  <c r="B1349" i="80"/>
  <c r="B1524" i="80"/>
  <c r="B1368" i="80"/>
  <c r="B1896" i="80"/>
  <c r="B23" i="80"/>
  <c r="B1311" i="80"/>
  <c r="B3295" i="80"/>
  <c r="B545" i="80"/>
  <c r="B2390" i="80"/>
  <c r="B1358" i="80"/>
  <c r="B10" i="80"/>
  <c r="B603" i="80"/>
  <c r="B2730" i="80"/>
  <c r="B1527" i="80"/>
  <c r="B1864" i="80"/>
  <c r="B439" i="80"/>
  <c r="B747" i="80"/>
  <c r="B1094" i="80"/>
  <c r="B1044" i="80"/>
  <c r="B867" i="80"/>
  <c r="B225" i="80"/>
  <c r="B279" i="80"/>
  <c r="B120" i="80"/>
  <c r="B929" i="80"/>
  <c r="B1241" i="80"/>
  <c r="B2038" i="80"/>
  <c r="B1173" i="80"/>
  <c r="B1513" i="80"/>
  <c r="B570" i="80"/>
  <c r="B680" i="80"/>
  <c r="B2141" i="80"/>
  <c r="B2445" i="80"/>
  <c r="B2058" i="80"/>
  <c r="B38" i="80"/>
  <c r="B3420" i="80"/>
  <c r="B801" i="80"/>
  <c r="B1314" i="80"/>
  <c r="B322" i="80"/>
  <c r="B1370" i="80"/>
  <c r="B502" i="80"/>
  <c r="B2192" i="80"/>
  <c r="B281" i="80"/>
  <c r="B838" i="80"/>
  <c r="B246" i="80"/>
  <c r="B853" i="80"/>
  <c r="B70" i="80"/>
  <c r="B417" i="80"/>
  <c r="B2502" i="80"/>
  <c r="B2177" i="80"/>
  <c r="B151" i="80"/>
  <c r="B1841" i="80"/>
  <c r="B1475" i="80"/>
  <c r="B486" i="80"/>
  <c r="B1523" i="80"/>
  <c r="B341" i="80"/>
  <c r="B2069" i="80"/>
  <c r="B442" i="80"/>
  <c r="B59" i="80"/>
  <c r="B624" i="80"/>
  <c r="B1561" i="80"/>
  <c r="B1159" i="80"/>
  <c r="B825" i="80"/>
  <c r="B743" i="80"/>
  <c r="B287" i="80"/>
  <c r="B160" i="80"/>
  <c r="B931" i="80"/>
  <c r="B765" i="80"/>
  <c r="B357" i="80"/>
  <c r="B1027" i="80"/>
  <c r="B2776" i="80"/>
  <c r="B523" i="80"/>
  <c r="B27" i="80"/>
  <c r="B1941" i="80"/>
  <c r="B1107" i="80"/>
  <c r="B1870" i="80"/>
  <c r="B415" i="80"/>
  <c r="B789" i="80"/>
  <c r="B1300" i="80"/>
  <c r="B1149" i="80"/>
  <c r="B1890" i="80"/>
  <c r="B1902" i="80"/>
  <c r="B737" i="80"/>
  <c r="B1037" i="80"/>
  <c r="B1301" i="80"/>
  <c r="B2405" i="80"/>
  <c r="B2388" i="80"/>
  <c r="B33" i="80"/>
  <c r="B1178" i="80"/>
  <c r="B2422" i="80"/>
  <c r="B1738" i="80"/>
  <c r="B2085" i="80"/>
  <c r="B77" i="80"/>
  <c r="B2735" i="80"/>
  <c r="B566" i="80"/>
  <c r="B398" i="80"/>
  <c r="B1929" i="80"/>
  <c r="B229" i="80"/>
  <c r="B1098" i="80"/>
  <c r="B126" i="80"/>
  <c r="B471" i="80"/>
  <c r="B326" i="80"/>
  <c r="B235" i="80"/>
  <c r="B2510" i="80"/>
  <c r="B166" i="80"/>
  <c r="B515" i="80"/>
  <c r="B407" i="80"/>
  <c r="B1081" i="80"/>
  <c r="B254" i="80"/>
  <c r="B67" i="80"/>
  <c r="B841" i="80"/>
  <c r="B2451" i="80"/>
  <c r="B1415" i="80"/>
  <c r="B716" i="80"/>
  <c r="B592" i="80"/>
  <c r="B528" i="80"/>
  <c r="B350" i="80"/>
  <c r="B526" i="80"/>
  <c r="B402" i="80"/>
  <c r="B2054" i="80"/>
  <c r="B401" i="80"/>
  <c r="B2415" i="80"/>
  <c r="B4140" i="80"/>
  <c r="B1103" i="80"/>
  <c r="B13" i="80"/>
  <c r="B1653" i="80"/>
  <c r="B1155" i="80"/>
  <c r="B2335" i="80"/>
  <c r="B1066" i="80"/>
  <c r="B1147" i="80"/>
  <c r="B849" i="80"/>
  <c r="B473" i="80"/>
  <c r="B1165" i="80"/>
  <c r="B639" i="80"/>
  <c r="B1818" i="80"/>
  <c r="B1321" i="80"/>
  <c r="B1369" i="80"/>
  <c r="B1998" i="80"/>
  <c r="B876" i="80"/>
  <c r="B891" i="80"/>
  <c r="B2002" i="80"/>
  <c r="B1586" i="80"/>
  <c r="B2327" i="80"/>
  <c r="B774" i="80"/>
  <c r="B861" i="80"/>
  <c r="B809" i="80"/>
  <c r="B3251" i="80"/>
  <c r="B1109" i="80"/>
  <c r="B1509" i="80"/>
  <c r="B411" i="80"/>
  <c r="B12" i="80"/>
  <c r="B829" i="80"/>
  <c r="B890" i="80"/>
  <c r="B831" i="80"/>
  <c r="B884" i="80"/>
  <c r="B2474" i="80"/>
  <c r="B594" i="80"/>
  <c r="B2684" i="80"/>
  <c r="B2937" i="80"/>
  <c r="B1993" i="80"/>
  <c r="B2498" i="80"/>
  <c r="B1702" i="80"/>
  <c r="B1154" i="80"/>
  <c r="B1503" i="80"/>
  <c r="B202" i="80"/>
  <c r="B808" i="80"/>
  <c r="B521" i="80"/>
  <c r="B1280" i="80"/>
  <c r="B839" i="80"/>
  <c r="B250" i="80"/>
  <c r="B601" i="80"/>
  <c r="B1842" i="80"/>
  <c r="B1675" i="80"/>
  <c r="B423" i="80"/>
  <c r="B3175" i="80"/>
  <c r="B576" i="80"/>
  <c r="B289" i="80"/>
  <c r="B2385" i="80"/>
  <c r="B2694" i="80"/>
  <c r="B1336" i="80"/>
  <c r="B903" i="80"/>
  <c r="B1064" i="80"/>
  <c r="B2065" i="80"/>
  <c r="B1152" i="80"/>
  <c r="B1571" i="80"/>
  <c r="B2041" i="80"/>
  <c r="B3170" i="80"/>
  <c r="B1005" i="80"/>
  <c r="B676" i="80"/>
  <c r="B568" i="80"/>
  <c r="B22" i="80"/>
  <c r="B925" i="80"/>
  <c r="B96" i="80"/>
  <c r="B2067" i="80"/>
  <c r="B2233" i="80"/>
  <c r="B205" i="80"/>
  <c r="B1140" i="80"/>
  <c r="B1110" i="80"/>
  <c r="B1054" i="80"/>
  <c r="B1718" i="80"/>
  <c r="B1195" i="80"/>
  <c r="B1739" i="80"/>
  <c r="B1129" i="80"/>
  <c r="B622" i="80"/>
  <c r="B2001" i="80"/>
  <c r="B2450" i="80"/>
  <c r="B234" i="80"/>
  <c r="B1204" i="80"/>
  <c r="B2240" i="80"/>
  <c r="B1588" i="80"/>
  <c r="B210" i="80"/>
  <c r="B420" i="80"/>
  <c r="B637" i="80"/>
  <c r="B454" i="80"/>
  <c r="B506" i="80"/>
  <c r="B950" i="80"/>
  <c r="B2884" i="80"/>
  <c r="B2197" i="80"/>
  <c r="B826" i="80"/>
  <c r="B1987" i="80"/>
  <c r="B1549" i="80"/>
  <c r="B1188" i="80"/>
  <c r="B565" i="80"/>
  <c r="B2902" i="80"/>
  <c r="B2145" i="80"/>
  <c r="B1102" i="80"/>
  <c r="B3004" i="80"/>
  <c r="B2342" i="80"/>
  <c r="B228" i="80"/>
  <c r="B386" i="80"/>
  <c r="B490" i="80"/>
  <c r="B2678" i="80"/>
  <c r="B3269" i="80"/>
  <c r="B1047" i="80"/>
  <c r="B2444" i="80"/>
  <c r="B1622" i="80"/>
  <c r="B1983" i="80"/>
  <c r="B307" i="80"/>
  <c r="B429" i="80"/>
  <c r="B710" i="80"/>
  <c r="B2550" i="80"/>
  <c r="B656" i="80"/>
  <c r="B1557" i="80"/>
  <c r="B1726" i="80"/>
  <c r="B2401" i="80"/>
  <c r="B2963" i="80"/>
  <c r="B1529" i="80"/>
  <c r="B1023" i="80"/>
  <c r="B702" i="80"/>
  <c r="B946" i="80"/>
  <c r="B362" i="80"/>
  <c r="B1340" i="80"/>
  <c r="B1866" i="80"/>
  <c r="B1843" i="80"/>
  <c r="B734" i="80"/>
  <c r="B1926" i="80"/>
  <c r="B1153" i="80"/>
  <c r="B2273" i="80"/>
  <c r="B1694" i="80"/>
  <c r="B2154" i="80"/>
  <c r="B1924" i="80"/>
  <c r="B1075" i="80"/>
  <c r="B208" i="80"/>
  <c r="B1244" i="80"/>
  <c r="B1840" i="80"/>
  <c r="B1723" i="80"/>
  <c r="B552" i="80"/>
  <c r="B2199" i="80"/>
  <c r="B703" i="80"/>
  <c r="B2397" i="80"/>
  <c r="B972" i="80"/>
  <c r="B14" i="80"/>
  <c r="B41" i="80"/>
  <c r="B578" i="80"/>
  <c r="B1010" i="80"/>
  <c r="B1703" i="80"/>
  <c r="B1489" i="80"/>
  <c r="B721" i="80"/>
  <c r="B878" i="80"/>
  <c r="B3651" i="80"/>
  <c r="B652" i="80"/>
  <c r="B784" i="80"/>
  <c r="B2992" i="80"/>
  <c r="B1838" i="80"/>
  <c r="B590" i="80"/>
  <c r="B2174" i="80"/>
  <c r="B1910" i="80"/>
  <c r="B2182" i="80"/>
  <c r="B560" i="80"/>
  <c r="B1233" i="80"/>
  <c r="B262" i="80"/>
  <c r="B2166" i="80"/>
  <c r="B324" i="80"/>
  <c r="B662" i="80"/>
  <c r="B608" i="80"/>
  <c r="B378" i="80"/>
  <c r="B2458" i="80"/>
  <c r="B543" i="80"/>
  <c r="B1985" i="80"/>
  <c r="B595" i="80"/>
  <c r="B153" i="80"/>
  <c r="B114" i="80"/>
  <c r="B1123" i="80"/>
  <c r="B331" i="80"/>
  <c r="B681" i="80"/>
  <c r="B342" i="80"/>
  <c r="B1121" i="80"/>
  <c r="B1264" i="80"/>
  <c r="B1257" i="80"/>
  <c r="B787" i="80"/>
  <c r="B643" i="80"/>
  <c r="B1339" i="80"/>
  <c r="B2165" i="80"/>
  <c r="B344" i="80"/>
  <c r="B620" i="80"/>
  <c r="B872" i="80"/>
  <c r="B837" i="80"/>
  <c r="B437" i="80"/>
  <c r="B1410" i="80"/>
  <c r="B1304" i="80"/>
  <c r="B908" i="80"/>
  <c r="B121" i="80"/>
  <c r="B1041" i="80"/>
  <c r="B1391" i="80"/>
  <c r="B2491" i="80"/>
  <c r="B265" i="80"/>
  <c r="B1575" i="80"/>
  <c r="B735" i="80"/>
  <c r="B536" i="80"/>
  <c r="B1105" i="80"/>
  <c r="B1083" i="80"/>
  <c r="B539" i="80"/>
  <c r="B241" i="80"/>
  <c r="B2871" i="80"/>
  <c r="B1285" i="80"/>
  <c r="B1015" i="80"/>
  <c r="B1096" i="80"/>
  <c r="B1193" i="80"/>
  <c r="B388" i="80"/>
  <c r="B2006" i="80"/>
  <c r="B177" i="80"/>
  <c r="B1205" i="80"/>
  <c r="B1714" i="80"/>
  <c r="B260" i="80"/>
  <c r="B185" i="80"/>
  <c r="B1272" i="80"/>
  <c r="B2536" i="80"/>
  <c r="B1290" i="80"/>
  <c r="B283" i="80"/>
  <c r="B1445" i="80"/>
  <c r="B315" i="80"/>
  <c r="B803" i="80"/>
  <c r="B1308" i="80"/>
  <c r="B345" i="80"/>
  <c r="B79" i="80"/>
  <c r="B1186" i="80"/>
  <c r="B450" i="80"/>
  <c r="B708" i="80"/>
  <c r="B330" i="80"/>
  <c r="B1059" i="80"/>
  <c r="B1302" i="80"/>
  <c r="B807" i="80"/>
  <c r="B1051" i="80"/>
  <c r="B2370" i="80"/>
  <c r="B1852" i="80"/>
  <c r="B1455" i="80"/>
  <c r="B616" i="80"/>
  <c r="B313" i="80"/>
  <c r="B488" i="80"/>
  <c r="B186" i="80"/>
  <c r="B733" i="80"/>
  <c r="B1057" i="80"/>
  <c r="B1459" i="80"/>
  <c r="B706" i="80"/>
  <c r="B1880" i="80"/>
  <c r="B1613" i="80"/>
  <c r="B693" i="80"/>
  <c r="B961" i="80"/>
  <c r="B2102" i="80"/>
  <c r="B612" i="80"/>
  <c r="B2087" i="80"/>
  <c r="B1411" i="80"/>
  <c r="B1421" i="80"/>
  <c r="B1642" i="80"/>
  <c r="B1189" i="80"/>
  <c r="B179" i="80"/>
  <c r="B678" i="80"/>
  <c r="B569" i="80"/>
  <c r="B1892" i="80"/>
  <c r="B1803" i="80"/>
  <c r="B385" i="80"/>
  <c r="B1122" i="80"/>
  <c r="B583" i="80"/>
  <c r="B1775" i="80"/>
  <c r="B2497" i="80"/>
  <c r="B609" i="80"/>
  <c r="B39" i="80"/>
  <c r="B212" i="80"/>
  <c r="B611" i="80"/>
  <c r="B1967" i="80"/>
  <c r="B47" i="80"/>
  <c r="B43" i="80"/>
  <c r="B1293" i="80"/>
  <c r="B1515" i="80"/>
  <c r="B1185" i="80"/>
  <c r="B926" i="80"/>
  <c r="B291" i="80"/>
  <c r="B783" i="80"/>
  <c r="B2446" i="80"/>
  <c r="B2214" i="80"/>
  <c r="B518" i="80"/>
  <c r="B109" i="80"/>
  <c r="B780" i="80"/>
  <c r="B2463" i="80"/>
  <c r="B965" i="80"/>
  <c r="B750" i="80"/>
  <c r="B771" i="80"/>
  <c r="B412" i="80"/>
  <c r="B1499" i="80"/>
  <c r="B1361" i="80"/>
  <c r="B795" i="80"/>
  <c r="B2334" i="80"/>
  <c r="B2646" i="80"/>
  <c r="B557" i="80"/>
  <c r="B161" i="80"/>
  <c r="B275" i="80"/>
  <c r="B621" i="80"/>
  <c r="B1031" i="80"/>
  <c r="B556" i="80"/>
  <c r="B2134" i="80"/>
  <c r="B1777" i="80"/>
  <c r="B1328" i="80"/>
  <c r="B81" i="80"/>
  <c r="B2113" i="80"/>
  <c r="B2163" i="80"/>
  <c r="B359" i="80"/>
  <c r="B1288" i="80"/>
  <c r="B537" i="80"/>
  <c r="B2030" i="80"/>
  <c r="B3288" i="80"/>
  <c r="B1416" i="80"/>
  <c r="B2357" i="80"/>
  <c r="B2289" i="80"/>
  <c r="B2480" i="80"/>
  <c r="B1869" i="80"/>
  <c r="B1934" i="80"/>
  <c r="B2053" i="80"/>
  <c r="B1382" i="80"/>
  <c r="B697" i="80"/>
  <c r="B3215" i="80"/>
  <c r="B988" i="80"/>
  <c r="B2440" i="80"/>
  <c r="B3005" i="80"/>
  <c r="B2186" i="80"/>
  <c r="B2906" i="80"/>
  <c r="B2080" i="80"/>
  <c r="B854" i="80"/>
  <c r="B1453" i="80"/>
  <c r="B830" i="80"/>
  <c r="B889" i="80"/>
  <c r="B243" i="80"/>
  <c r="B1495" i="80"/>
  <c r="B1776" i="80"/>
  <c r="B1150" i="80"/>
  <c r="B2731" i="80"/>
  <c r="B1484" i="80"/>
  <c r="B767" i="80"/>
  <c r="B2373" i="80"/>
  <c r="B1133" i="80"/>
  <c r="B135" i="80"/>
  <c r="B475" i="80"/>
  <c r="B2927" i="80"/>
  <c r="B2285" i="80"/>
  <c r="B460" i="80"/>
  <c r="B2626" i="80"/>
  <c r="B1465" i="80"/>
  <c r="B2150" i="80"/>
  <c r="B3154" i="80"/>
  <c r="B2125" i="80"/>
  <c r="B143" i="80"/>
  <c r="B1867" i="80"/>
  <c r="B88" i="80"/>
  <c r="B2140" i="80"/>
  <c r="B846" i="80"/>
  <c r="B1206" i="80"/>
  <c r="B834" i="80"/>
  <c r="B2218" i="80"/>
  <c r="B1514" i="80"/>
  <c r="B778" i="80"/>
  <c r="B2234" i="80"/>
  <c r="B2674" i="80"/>
  <c r="B2726" i="80"/>
  <c r="B1537" i="80"/>
  <c r="B1827" i="80"/>
  <c r="B2146" i="80"/>
  <c r="B1754" i="80"/>
  <c r="B3056" i="80"/>
  <c r="B337" i="80"/>
  <c r="B644" i="80"/>
  <c r="B2593" i="80"/>
  <c r="B393" i="80"/>
  <c r="B732" i="80"/>
  <c r="B2169" i="80"/>
  <c r="B1090" i="80"/>
  <c r="B1461" i="80"/>
  <c r="B372" i="80"/>
  <c r="B497" i="80"/>
  <c r="B440" i="80"/>
  <c r="B516" i="80"/>
  <c r="B469" i="80"/>
  <c r="B741" i="80"/>
  <c r="B3726" i="80"/>
  <c r="B238" i="80"/>
  <c r="B746" i="80"/>
  <c r="B144" i="80"/>
  <c r="B2654" i="80"/>
  <c r="B948" i="80"/>
  <c r="B906" i="80"/>
  <c r="B727" i="80"/>
  <c r="B1243" i="80"/>
  <c r="B1177" i="80"/>
  <c r="B1737" i="80"/>
  <c r="B8" i="80"/>
  <c r="B1676" i="80"/>
  <c r="B325" i="80"/>
  <c r="B76" i="80"/>
  <c r="B1901" i="80"/>
  <c r="B382" i="80"/>
  <c r="B1146" i="80"/>
  <c r="B1854" i="80"/>
  <c r="B456" i="80"/>
  <c r="B3363" i="80"/>
  <c r="B811" i="80"/>
  <c r="B232" i="80"/>
  <c r="B859" i="80"/>
  <c r="B355" i="80"/>
  <c r="B1141" i="80"/>
  <c r="B377" i="80"/>
  <c r="B542" i="80"/>
  <c r="B1065" i="80"/>
  <c r="B2133" i="80"/>
  <c r="B1788" i="80"/>
  <c r="B650" i="80"/>
  <c r="B577" i="80"/>
  <c r="B2427" i="80"/>
  <c r="B2651" i="80"/>
  <c r="B3114" i="80"/>
  <c r="B975" i="80"/>
  <c r="B664" i="80"/>
  <c r="B1922" i="80"/>
  <c r="B1933" i="80"/>
  <c r="B332" i="80"/>
  <c r="B286" i="80"/>
  <c r="B1609" i="80"/>
  <c r="B1179" i="80"/>
  <c r="B1223" i="80"/>
  <c r="B309" i="80"/>
  <c r="B3355" i="80"/>
  <c r="B814" i="80"/>
  <c r="B695" i="80"/>
  <c r="B1799" i="80"/>
  <c r="B269" i="80"/>
  <c r="B2159" i="80"/>
  <c r="B1938" i="80"/>
  <c r="B335" i="80"/>
  <c r="B110" i="80"/>
  <c r="B806" i="80"/>
  <c r="B901" i="80"/>
  <c r="B777" i="80"/>
  <c r="B2372" i="80"/>
  <c r="B247" i="80"/>
  <c r="B881" i="80"/>
  <c r="B366" i="80"/>
  <c r="B567" i="80"/>
  <c r="B1535" i="80"/>
  <c r="B176" i="80"/>
  <c r="B1231" i="80"/>
  <c r="B1275" i="80"/>
  <c r="B182" i="80"/>
  <c r="B1028" i="80"/>
  <c r="B2417" i="80"/>
  <c r="B2086" i="80"/>
  <c r="B507" i="80"/>
  <c r="B917" i="80"/>
  <c r="B1814" i="80"/>
  <c r="B1641" i="80"/>
  <c r="B1496" i="80"/>
  <c r="B1346" i="80"/>
  <c r="B19" i="80"/>
  <c r="B165" i="80"/>
  <c r="B1284" i="80"/>
  <c r="B555" i="80"/>
  <c r="B170" i="80"/>
  <c r="B1307" i="80"/>
  <c r="B2426" i="80"/>
  <c r="B75" i="80"/>
  <c r="B1883" i="80"/>
  <c r="B1605" i="80"/>
  <c r="B413" i="80"/>
  <c r="B2179" i="80"/>
  <c r="B2081" i="80"/>
  <c r="B1255" i="80"/>
  <c r="B1115" i="80"/>
  <c r="B1952" i="80"/>
  <c r="B671" i="80"/>
  <c r="B1203" i="80"/>
  <c r="B214" i="80"/>
  <c r="B953" i="80"/>
  <c r="B338" i="80"/>
  <c r="B729" i="80"/>
  <c r="B2434" i="80"/>
  <c r="B4403" i="80"/>
  <c r="B1240" i="80"/>
  <c r="B1762" i="80"/>
  <c r="B3343" i="80"/>
  <c r="B1555" i="80"/>
  <c r="B723" i="80"/>
  <c r="B162" i="80"/>
  <c r="B562" i="80"/>
  <c r="B1061" i="80"/>
  <c r="B1327" i="80"/>
  <c r="B2702" i="80"/>
  <c r="B2728" i="80"/>
  <c r="B1957" i="80"/>
  <c r="B40" i="80"/>
  <c r="B156" i="80"/>
  <c r="B598" i="80"/>
  <c r="B2952" i="80"/>
  <c r="B389" i="80"/>
  <c r="B2495" i="80"/>
  <c r="B2005" i="80"/>
  <c r="B790" i="80"/>
  <c r="B2487" i="80"/>
  <c r="B188" i="80"/>
  <c r="B815" i="80"/>
  <c r="B1269" i="80"/>
  <c r="B481" i="80"/>
  <c r="B449" i="80"/>
  <c r="B1286" i="80"/>
  <c r="B575" i="80"/>
  <c r="B1746" i="80"/>
  <c r="B317" i="80"/>
  <c r="B591" i="80"/>
  <c r="B3613" i="80"/>
  <c r="B2763" i="80"/>
  <c r="B1655" i="80"/>
  <c r="B1778" i="80"/>
  <c r="B112" i="80"/>
  <c r="B2901" i="80"/>
  <c r="B45" i="80"/>
  <c r="B1326" i="80"/>
  <c r="B268" i="80"/>
  <c r="B1925" i="80"/>
  <c r="B781" i="80"/>
  <c r="B581" i="80"/>
  <c r="B1310" i="80"/>
  <c r="B1573" i="80"/>
  <c r="B1913" i="80"/>
  <c r="B709" i="80"/>
  <c r="B986" i="80"/>
  <c r="B2247" i="80"/>
  <c r="B1108" i="80"/>
  <c r="B213" i="80"/>
  <c r="B549" i="80"/>
  <c r="B58" i="80"/>
  <c r="B1113" i="80"/>
  <c r="B1831" i="80"/>
  <c r="B251" i="80"/>
  <c r="B2000" i="80"/>
  <c r="B476" i="80"/>
  <c r="B659" i="80"/>
  <c r="B406" i="80"/>
  <c r="B457" i="80"/>
  <c r="B116" i="80"/>
  <c r="B3107" i="80"/>
  <c r="B2015" i="80"/>
  <c r="B3116" i="80"/>
  <c r="B477" i="80"/>
  <c r="B272" i="80"/>
  <c r="B2539" i="80"/>
  <c r="B1685" i="80"/>
  <c r="B712" i="80"/>
  <c r="B739" i="80"/>
  <c r="B1261" i="80"/>
  <c r="B1187" i="80"/>
  <c r="B2885" i="80"/>
  <c r="B810" i="80"/>
  <c r="B2324" i="80"/>
  <c r="B2147" i="80"/>
  <c r="B1384" i="80"/>
  <c r="B1071" i="80"/>
  <c r="B3268" i="80"/>
  <c r="B1446" i="80"/>
  <c r="B1359" i="80"/>
  <c r="B2330" i="80"/>
  <c r="B1371" i="80"/>
  <c r="B2371" i="80"/>
  <c r="B888" i="80"/>
  <c r="B2598" i="80"/>
  <c r="B2161" i="80"/>
  <c r="B1721" i="80"/>
  <c r="B2623" i="80"/>
  <c r="B2359" i="80"/>
  <c r="B2132" i="80"/>
  <c r="B2311" i="80"/>
  <c r="B1252" i="80"/>
  <c r="B3317" i="80"/>
  <c r="B2468" i="80"/>
  <c r="B1213" i="80"/>
  <c r="B3323" i="80"/>
  <c r="B3547" i="80"/>
  <c r="B3644" i="80"/>
  <c r="B383" i="80"/>
  <c r="B231" i="80"/>
  <c r="B1774" i="80"/>
  <c r="B1771" i="80"/>
  <c r="B632" i="80"/>
  <c r="B1156" i="80"/>
  <c r="B1639" i="80"/>
  <c r="B2153" i="80"/>
  <c r="B1971" i="80"/>
  <c r="B1579" i="80"/>
  <c r="B580" i="80"/>
  <c r="B2583" i="80"/>
  <c r="B2793" i="80"/>
  <c r="B647" i="80"/>
  <c r="B1564" i="80"/>
  <c r="B1544" i="80"/>
  <c r="B958" i="80"/>
  <c r="B2121" i="80"/>
  <c r="B1706" i="80"/>
  <c r="B1945" i="80"/>
  <c r="B1100" i="80"/>
  <c r="B46" i="80"/>
  <c r="B886" i="80"/>
  <c r="B2868" i="80"/>
  <c r="B1797" i="80"/>
  <c r="B17" i="80"/>
  <c r="B89" i="80"/>
  <c r="B954" i="80"/>
  <c r="B178" i="80"/>
  <c r="B320" i="80"/>
  <c r="B1074" i="80"/>
  <c r="B1208" i="80"/>
  <c r="B939" i="80"/>
  <c r="B520" i="80"/>
  <c r="B1809" i="80"/>
  <c r="B100" i="80"/>
  <c r="B139" i="80"/>
  <c r="B1858" i="80"/>
  <c r="B794" i="80"/>
  <c r="B894" i="80"/>
  <c r="B1786" i="80"/>
  <c r="B1373" i="80"/>
  <c r="B1342" i="80"/>
  <c r="B3293" i="80"/>
  <c r="B2257" i="80"/>
  <c r="B2084" i="80"/>
  <c r="B980" i="80"/>
  <c r="B258" i="80"/>
  <c r="B267" i="80"/>
  <c r="B731" i="80"/>
  <c r="B1493" i="80"/>
  <c r="B610" i="80"/>
  <c r="B1222" i="80"/>
  <c r="B2529" i="80"/>
  <c r="B869" i="80"/>
  <c r="B1589" i="80"/>
  <c r="B905" i="80"/>
  <c r="B995" i="80"/>
  <c r="B321" i="80"/>
  <c r="B532" i="80"/>
  <c r="B898" i="80"/>
  <c r="B1251" i="80"/>
  <c r="B1250" i="80"/>
  <c r="B5" i="80"/>
  <c r="B1403" i="80"/>
  <c r="B979" i="80"/>
  <c r="B922" i="80"/>
  <c r="B2799" i="80"/>
  <c r="B638" i="80"/>
  <c r="B1460" i="80"/>
  <c r="B2391" i="80"/>
  <c r="B653" i="80"/>
  <c r="B1220" i="80"/>
  <c r="B893" i="80"/>
  <c r="B512" i="80"/>
  <c r="B505" i="80"/>
  <c r="B1055" i="80"/>
  <c r="B2358" i="80"/>
  <c r="B1665" i="80"/>
  <c r="B895" i="80"/>
  <c r="B1498" i="80"/>
  <c r="B2423" i="80"/>
  <c r="B2608" i="80"/>
  <c r="B418" i="80"/>
  <c r="B2076" i="80"/>
  <c r="B714" i="80"/>
  <c r="B1106" i="80"/>
  <c r="B1812" i="80"/>
  <c r="B1132" i="80"/>
  <c r="B685" i="80"/>
  <c r="B2170" i="80"/>
  <c r="B346" i="80"/>
  <c r="B855" i="80"/>
  <c r="B561" i="80"/>
  <c r="B2338" i="80"/>
  <c r="B589" i="80"/>
  <c r="B1354" i="80"/>
  <c r="B282" i="80"/>
  <c r="B579" i="80"/>
  <c r="B461" i="80"/>
  <c r="B755" i="80"/>
  <c r="B563" i="80"/>
  <c r="B276" i="80"/>
  <c r="B983" i="80"/>
  <c r="B635" i="80"/>
  <c r="B1463" i="80"/>
  <c r="B3680" i="80"/>
  <c r="B918" i="80"/>
  <c r="B2181" i="80"/>
  <c r="B312" i="80"/>
  <c r="B2965" i="80"/>
  <c r="B82" i="80"/>
  <c r="B358" i="80"/>
  <c r="B915" i="80"/>
  <c r="B796" i="80"/>
  <c r="B148" i="80"/>
  <c r="B128" i="80"/>
  <c r="B106" i="80"/>
  <c r="B2049" i="80"/>
  <c r="B168" i="80"/>
  <c r="B1990" i="80"/>
  <c r="B1182" i="80"/>
  <c r="B600" i="80"/>
  <c r="B587" i="80"/>
  <c r="B1089" i="80"/>
  <c r="B123" i="80"/>
  <c r="B819" i="80"/>
  <c r="B665" i="80"/>
  <c r="B102" i="80"/>
  <c r="B1365" i="80"/>
  <c r="B2834" i="80"/>
  <c r="B2378" i="80"/>
  <c r="B1350" i="80"/>
  <c r="B973" i="80"/>
  <c r="B2051" i="80"/>
  <c r="B1143" i="80"/>
  <c r="B1148" i="80"/>
  <c r="B758" i="80"/>
  <c r="B1815" i="80"/>
  <c r="B1930" i="80"/>
  <c r="B2188" i="80"/>
  <c r="B935" i="80"/>
  <c r="B883" i="80"/>
  <c r="B61" i="80"/>
  <c r="B1893" i="80"/>
  <c r="B259" i="80"/>
  <c r="B1578" i="80"/>
  <c r="B206" i="80"/>
  <c r="B2149" i="80"/>
  <c r="B452" i="80"/>
  <c r="B510" i="80"/>
  <c r="B858" i="80"/>
  <c r="B2395" i="80"/>
  <c r="B1236" i="80"/>
  <c r="B74" i="80"/>
  <c r="B1543" i="80"/>
  <c r="B1611" i="80"/>
  <c r="B1408" i="80"/>
  <c r="B142" i="80"/>
  <c r="B140" i="80"/>
  <c r="B963" i="80"/>
  <c r="B661" i="80"/>
  <c r="B593" i="80"/>
  <c r="B237" i="80"/>
  <c r="B728" i="80"/>
  <c r="B141" i="80"/>
  <c r="B1306" i="80"/>
  <c r="B997" i="80"/>
  <c r="B822" i="80"/>
  <c r="B546" i="80"/>
  <c r="B127" i="80"/>
  <c r="B184" i="80"/>
  <c r="B369" i="80"/>
  <c r="B2138" i="80"/>
  <c r="B1942" i="80"/>
  <c r="B1274" i="80"/>
  <c r="B466" i="80"/>
  <c r="B969" i="80"/>
  <c r="B2394" i="80"/>
  <c r="B2688" i="80"/>
  <c r="B303" i="80"/>
  <c r="B1385" i="80"/>
  <c r="B514" i="80"/>
  <c r="B619" i="80"/>
  <c r="B1162" i="80"/>
  <c r="B1337" i="80"/>
  <c r="B447" i="80"/>
  <c r="B224" i="80"/>
  <c r="B715" i="80"/>
  <c r="B1069" i="80"/>
  <c r="B2492" i="80"/>
  <c r="B559" i="80"/>
  <c r="B873" i="80"/>
  <c r="B1906" i="80"/>
  <c r="B192" i="80"/>
  <c r="B1953" i="80"/>
  <c r="B433" i="80"/>
  <c r="B2063" i="80"/>
  <c r="B987" i="80"/>
  <c r="B374" i="80"/>
  <c r="B124" i="80"/>
  <c r="B1228" i="80"/>
  <c r="B651" i="80"/>
  <c r="B193" i="80"/>
  <c r="B1007" i="80"/>
  <c r="B698" i="80"/>
  <c r="B90" i="80"/>
  <c r="B553" i="80"/>
  <c r="B1749" i="80"/>
  <c r="B1882" i="80"/>
  <c r="B2485" i="80"/>
  <c r="B1277" i="80"/>
  <c r="B1649" i="80"/>
  <c r="B1164" i="80"/>
  <c r="B494" i="80"/>
  <c r="B955" i="80"/>
  <c r="B2129" i="80"/>
  <c r="B395" i="80"/>
  <c r="B1886" i="80"/>
  <c r="B370" i="80"/>
  <c r="B1850" i="80"/>
  <c r="B613" i="80"/>
  <c r="B1781" i="80"/>
  <c r="B1289" i="80"/>
  <c r="B1672" i="80"/>
  <c r="B1417" i="80"/>
  <c r="B757" i="80"/>
  <c r="B2333" i="80"/>
  <c r="B711" i="80"/>
  <c r="B183" i="80"/>
  <c r="B294" i="80"/>
  <c r="B1833" i="80"/>
  <c r="B2079" i="80"/>
  <c r="B122" i="80"/>
  <c r="B384" i="80"/>
  <c r="B817" i="80"/>
  <c r="B397" i="80"/>
  <c r="B498" i="80"/>
  <c r="B630" i="80"/>
  <c r="B835" i="80"/>
  <c r="B1693" i="80"/>
  <c r="B2018" i="80"/>
  <c r="B823" i="80"/>
  <c r="B1013" i="80"/>
  <c r="B679" i="80"/>
  <c r="B2111" i="80"/>
  <c r="B1104" i="80"/>
  <c r="B1405" i="80"/>
  <c r="B2022" i="80"/>
  <c r="B911" i="80"/>
  <c r="B1169" i="80"/>
  <c r="B2107" i="80"/>
  <c r="B1026" i="80"/>
  <c r="B857" i="80"/>
  <c r="B694" i="80"/>
  <c r="B866" i="80"/>
  <c r="B634" i="80"/>
  <c r="B2340" i="80"/>
  <c r="B1017" i="80"/>
  <c r="B2410" i="80"/>
  <c r="B1657" i="80"/>
  <c r="B971" i="80"/>
  <c r="B1175" i="80"/>
  <c r="B2452" i="80"/>
  <c r="B159" i="80"/>
  <c r="B535" i="80"/>
  <c r="B1080" i="80"/>
  <c r="B862" i="80"/>
  <c r="B751" i="80"/>
  <c r="B51" i="80"/>
  <c r="B57" i="80"/>
  <c r="B171" i="80"/>
  <c r="B158" i="80"/>
  <c r="B1794" i="80"/>
  <c r="B292" i="80"/>
  <c r="B547" i="80"/>
  <c r="B87" i="80"/>
  <c r="B2343" i="80"/>
  <c r="B2592" i="80"/>
  <c r="B1230" i="80"/>
  <c r="B483" i="80"/>
  <c r="B636" i="80"/>
  <c r="B300" i="80"/>
  <c r="B660" i="80"/>
  <c r="B376" i="80"/>
  <c r="B775" i="80"/>
  <c r="B421" i="80"/>
  <c r="B970" i="80"/>
  <c r="B2221" i="80"/>
  <c r="B874" i="80"/>
  <c r="B1643" i="80"/>
  <c r="B649" i="80"/>
  <c r="B299" i="80"/>
  <c r="B347" i="80"/>
  <c r="B1710" i="80"/>
  <c r="B115" i="80"/>
  <c r="B99" i="80"/>
  <c r="B851" i="80"/>
  <c r="B351" i="80"/>
  <c r="B821" i="80"/>
  <c r="B199" i="80"/>
  <c r="B1784" i="80"/>
  <c r="B293" i="80"/>
  <c r="B1135" i="80"/>
  <c r="B1128" i="80"/>
  <c r="B742" i="80"/>
  <c r="B574" i="80"/>
  <c r="B248" i="80"/>
  <c r="B105" i="80"/>
  <c r="B941" i="80"/>
  <c r="B947" i="80"/>
  <c r="B914" i="80"/>
  <c r="B564" i="80"/>
  <c r="B2362" i="80"/>
  <c r="B2323" i="80"/>
  <c r="B2428" i="80"/>
  <c r="B288" i="80"/>
  <c r="B840" i="80"/>
  <c r="B113" i="80"/>
  <c r="B485" i="80"/>
  <c r="B882" i="80"/>
  <c r="B215" i="80"/>
  <c r="B1019" i="80"/>
  <c r="B2805" i="80"/>
  <c r="B927" i="80"/>
  <c r="B1545" i="80"/>
  <c r="B1011" i="80"/>
  <c r="B25" i="80"/>
  <c r="B95" i="80"/>
  <c r="B938" i="80"/>
  <c r="B844" i="80"/>
  <c r="B1832" i="80"/>
  <c r="B897" i="80"/>
  <c r="B1333" i="80"/>
  <c r="B1848" i="80"/>
  <c r="B1949" i="80"/>
  <c r="B196" i="80"/>
  <c r="B18" i="80"/>
  <c r="B3776" i="80"/>
  <c r="B2175" i="80"/>
  <c r="B699" i="80"/>
  <c r="B1266" i="80"/>
  <c r="B1375" i="80"/>
  <c r="B940" i="80"/>
  <c r="B1033" i="80"/>
  <c r="B2288" i="80"/>
  <c r="B657" i="80"/>
  <c r="B1363" i="80"/>
  <c r="B290" i="80"/>
  <c r="B985" i="80"/>
  <c r="B333" i="80"/>
  <c r="B2517" i="80"/>
  <c r="B130" i="80"/>
  <c r="B380" i="80"/>
  <c r="B416" i="80"/>
  <c r="B4465" i="80"/>
  <c r="B2783" i="80"/>
  <c r="B1315" i="80"/>
  <c r="B943" i="80"/>
  <c r="B606" i="80"/>
  <c r="B1790" i="80"/>
  <c r="B1837" i="80"/>
  <c r="B327" i="80"/>
  <c r="B472" i="80"/>
  <c r="B1825" i="80"/>
  <c r="B2033" i="80"/>
  <c r="B414" i="80"/>
  <c r="B42" i="80"/>
  <c r="B63" i="80"/>
  <c r="B353" i="80"/>
  <c r="B169" i="80"/>
  <c r="B558" i="80"/>
  <c r="B1834" i="80"/>
  <c r="B2602" i="80"/>
  <c r="B1134" i="80"/>
  <c r="B15" i="80"/>
  <c r="B435" i="80"/>
  <c r="B1804" i="80"/>
  <c r="B511" i="80"/>
  <c r="B3232" i="80"/>
  <c r="B334" i="80"/>
  <c r="B187" i="80"/>
  <c r="B444" i="80"/>
  <c r="B495" i="80"/>
  <c r="B91" i="80"/>
  <c r="B1120" i="80"/>
  <c r="B773" i="80"/>
  <c r="B1816" i="80"/>
  <c r="B2303" i="80"/>
  <c r="B749" i="80"/>
  <c r="B1087" i="80"/>
  <c r="B1909" i="80"/>
  <c r="B786" i="80"/>
  <c r="B1073" i="80"/>
  <c r="B1715" i="80"/>
  <c r="B1049" i="80"/>
  <c r="B426" i="80"/>
  <c r="B530" i="80"/>
  <c r="B617" i="80"/>
  <c r="B1325" i="80"/>
  <c r="B198" i="80"/>
  <c r="B428" i="80"/>
  <c r="B1330" i="80"/>
  <c r="B1138" i="80"/>
  <c r="B1183" i="80"/>
  <c r="B164" i="80"/>
  <c r="B2470" i="80"/>
  <c r="B645" i="80"/>
  <c r="B1317" i="80"/>
  <c r="B726" i="80"/>
  <c r="B2031" i="80"/>
  <c r="B3119" i="80"/>
  <c r="B3131" i="80"/>
  <c r="B119" i="80"/>
  <c r="B422" i="80"/>
  <c r="B667" i="80"/>
  <c r="B44" i="80"/>
  <c r="B145" i="80"/>
  <c r="B1427" i="80"/>
  <c r="B174" i="80"/>
  <c r="B923" i="80"/>
  <c r="B1167" i="80"/>
  <c r="B1810" i="80"/>
  <c r="B226" i="80"/>
  <c r="B2365" i="80"/>
  <c r="B937" i="80"/>
  <c r="B6" i="80"/>
  <c r="B1025" i="80"/>
  <c r="B462" i="80"/>
  <c r="B1036" i="80"/>
  <c r="B441" i="80"/>
  <c r="B2139" i="80"/>
  <c r="B2095" i="80"/>
  <c r="B1785" i="80"/>
  <c r="B360" i="80"/>
  <c r="B431" i="80"/>
  <c r="B207" i="80"/>
  <c r="B2270" i="80"/>
  <c r="B2232" i="80"/>
  <c r="B354" i="80"/>
  <c r="B233" i="80"/>
  <c r="B586" i="80"/>
  <c r="B875" i="80"/>
  <c r="B3314" i="80"/>
  <c r="B352" i="80"/>
  <c r="B329" i="80"/>
  <c r="B1245" i="80"/>
  <c r="B496" i="80"/>
  <c r="B387" i="80"/>
  <c r="B792" i="80"/>
  <c r="B195" i="80"/>
  <c r="B1393" i="80"/>
  <c r="B37" i="80"/>
  <c r="B689" i="80"/>
  <c r="B1452" i="80"/>
  <c r="B602" i="80"/>
  <c r="B2013" i="80"/>
  <c r="B298" i="80"/>
  <c r="B29" i="80"/>
  <c r="B310" i="80"/>
  <c r="B1131" i="80"/>
  <c r="B318" i="80"/>
  <c r="B133" i="80"/>
  <c r="B1246" i="80"/>
  <c r="B683" i="80"/>
  <c r="B1729" i="80"/>
  <c r="B719" i="80"/>
  <c r="B443" i="80"/>
  <c r="B104" i="80"/>
  <c r="B705" i="80"/>
  <c r="B132" i="80"/>
  <c r="B899" i="80"/>
  <c r="B1793" i="80"/>
  <c r="B1679" i="80"/>
  <c r="B2637" i="80"/>
  <c r="B1802" i="80"/>
  <c r="B1937" i="80"/>
  <c r="B1389" i="80"/>
  <c r="B1682" i="80"/>
  <c r="B1862" i="80"/>
  <c r="B1525" i="80"/>
  <c r="B297" i="80"/>
  <c r="B482" i="80"/>
  <c r="B1758" i="80"/>
  <c r="B2231" i="80"/>
  <c r="B1268" i="80"/>
  <c r="B2325" i="80"/>
  <c r="B364" i="80"/>
  <c r="B730" i="80"/>
  <c r="B1614" i="80"/>
  <c r="B1806" i="80"/>
  <c r="B296" i="80"/>
  <c r="B673" i="80"/>
  <c r="B959" i="80"/>
  <c r="B1335" i="80"/>
  <c r="B633" i="80"/>
  <c r="B3291" i="80"/>
  <c r="B131" i="80"/>
  <c r="B1006" i="80"/>
  <c r="B379" i="80"/>
  <c r="B677" i="80"/>
  <c r="B1004" i="80"/>
  <c r="B1800" i="80"/>
  <c r="F1800" i="80" l="1"/>
  <c r="C1800" i="80"/>
  <c r="D1800" i="80"/>
  <c r="E1800" i="80" s="1"/>
  <c r="C1004" i="80"/>
  <c r="F1004" i="80"/>
  <c r="D1004" i="80"/>
  <c r="E1004" i="80" s="1"/>
  <c r="F677" i="80"/>
  <c r="D677" i="80"/>
  <c r="E677" i="80" s="1"/>
  <c r="C677" i="80"/>
  <c r="C379" i="80"/>
  <c r="F379" i="80"/>
  <c r="D379" i="80"/>
  <c r="E379" i="80" s="1"/>
  <c r="C1006" i="80"/>
  <c r="F1006" i="80"/>
  <c r="D1006" i="80"/>
  <c r="E1006" i="80" s="1"/>
  <c r="C131" i="80"/>
  <c r="F131" i="80"/>
  <c r="D131" i="80"/>
  <c r="E131" i="80" s="1"/>
  <c r="F3291" i="80"/>
  <c r="D3291" i="80"/>
  <c r="E3291" i="80" s="1"/>
  <c r="C3291" i="80"/>
  <c r="D633" i="80"/>
  <c r="E633" i="80" s="1"/>
  <c r="F633" i="80"/>
  <c r="C633" i="80"/>
  <c r="F1335" i="80"/>
  <c r="D1335" i="80"/>
  <c r="E1335" i="80" s="1"/>
  <c r="C1335" i="80"/>
  <c r="C959" i="80"/>
  <c r="F959" i="80"/>
  <c r="D959" i="80"/>
  <c r="E959" i="80" s="1"/>
  <c r="F673" i="80"/>
  <c r="D673" i="80"/>
  <c r="E673" i="80" s="1"/>
  <c r="C673" i="80"/>
  <c r="D296" i="80"/>
  <c r="E296" i="80" s="1"/>
  <c r="F296" i="80"/>
  <c r="C296" i="80"/>
  <c r="C1806" i="80"/>
  <c r="F1806" i="80"/>
  <c r="D1806" i="80"/>
  <c r="E1806" i="80" s="1"/>
  <c r="C1614" i="80"/>
  <c r="D1614" i="80"/>
  <c r="E1614" i="80" s="1"/>
  <c r="F1614" i="80"/>
  <c r="D730" i="80"/>
  <c r="E730" i="80" s="1"/>
  <c r="C730" i="80"/>
  <c r="F730" i="80"/>
  <c r="D364" i="80"/>
  <c r="E364" i="80" s="1"/>
  <c r="F364" i="80"/>
  <c r="C364" i="80"/>
  <c r="D2325" i="80"/>
  <c r="E2325" i="80" s="1"/>
  <c r="C2325" i="80"/>
  <c r="F2325" i="80"/>
  <c r="C1268" i="80"/>
  <c r="F1268" i="80"/>
  <c r="D1268" i="80"/>
  <c r="E1268" i="80" s="1"/>
  <c r="C2231" i="80"/>
  <c r="D2231" i="80"/>
  <c r="E2231" i="80" s="1"/>
  <c r="F2231" i="80"/>
  <c r="F1758" i="80"/>
  <c r="C1758" i="80"/>
  <c r="D1758" i="80"/>
  <c r="E1758" i="80" s="1"/>
  <c r="C482" i="80"/>
  <c r="D482" i="80"/>
  <c r="E482" i="80" s="1"/>
  <c r="F482" i="80"/>
  <c r="C297" i="80"/>
  <c r="F297" i="80"/>
  <c r="D297" i="80"/>
  <c r="E297" i="80" s="1"/>
  <c r="F1525" i="80"/>
  <c r="D1525" i="80"/>
  <c r="E1525" i="80" s="1"/>
  <c r="C1525" i="80"/>
  <c r="F1862" i="80"/>
  <c r="D1862" i="80"/>
  <c r="E1862" i="80" s="1"/>
  <c r="C1862" i="80"/>
  <c r="D1682" i="80"/>
  <c r="E1682" i="80" s="1"/>
  <c r="F1682" i="80"/>
  <c r="C1682" i="80"/>
  <c r="D1389" i="80"/>
  <c r="E1389" i="80" s="1"/>
  <c r="F1389" i="80"/>
  <c r="C1389" i="80"/>
  <c r="D1937" i="80"/>
  <c r="E1937" i="80" s="1"/>
  <c r="C1937" i="80"/>
  <c r="F1937" i="80"/>
  <c r="C1802" i="80"/>
  <c r="F1802" i="80"/>
  <c r="D1802" i="80"/>
  <c r="E1802" i="80" s="1"/>
  <c r="D2637" i="80"/>
  <c r="E2637" i="80" s="1"/>
  <c r="F2637" i="80"/>
  <c r="C2637" i="80"/>
  <c r="F1679" i="80"/>
  <c r="D1679" i="80"/>
  <c r="E1679" i="80" s="1"/>
  <c r="C1679" i="80"/>
  <c r="C1793" i="80"/>
  <c r="D1793" i="80"/>
  <c r="E1793" i="80" s="1"/>
  <c r="F1793" i="80"/>
  <c r="C899" i="80"/>
  <c r="D899" i="80"/>
  <c r="E899" i="80" s="1"/>
  <c r="F899" i="80"/>
  <c r="F132" i="80"/>
  <c r="D132" i="80"/>
  <c r="E132" i="80" s="1"/>
  <c r="C132" i="80"/>
  <c r="D705" i="80"/>
  <c r="E705" i="80" s="1"/>
  <c r="F705" i="80"/>
  <c r="C705" i="80"/>
  <c r="D104" i="80"/>
  <c r="E104" i="80" s="1"/>
  <c r="F104" i="80"/>
  <c r="C104" i="80"/>
  <c r="D443" i="80"/>
  <c r="E443" i="80" s="1"/>
  <c r="F443" i="80"/>
  <c r="C443" i="80"/>
  <c r="F719" i="80"/>
  <c r="D719" i="80"/>
  <c r="E719" i="80" s="1"/>
  <c r="C719" i="80"/>
  <c r="C1729" i="80"/>
  <c r="F1729" i="80"/>
  <c r="D1729" i="80"/>
  <c r="E1729" i="80" s="1"/>
  <c r="C683" i="80"/>
  <c r="D683" i="80"/>
  <c r="E683" i="80" s="1"/>
  <c r="F683" i="80"/>
  <c r="D1246" i="80"/>
  <c r="E1246" i="80" s="1"/>
  <c r="C1246" i="80"/>
  <c r="F1246" i="80"/>
  <c r="D133" i="80"/>
  <c r="E133" i="80" s="1"/>
  <c r="F133" i="80"/>
  <c r="C133" i="80"/>
  <c r="D318" i="80"/>
  <c r="E318" i="80" s="1"/>
  <c r="C318" i="80"/>
  <c r="F318" i="80"/>
  <c r="C1131" i="80"/>
  <c r="D1131" i="80"/>
  <c r="E1131" i="80" s="1"/>
  <c r="F1131" i="80"/>
  <c r="D310" i="80"/>
  <c r="E310" i="80" s="1"/>
  <c r="C310" i="80"/>
  <c r="F310" i="80"/>
  <c r="F29" i="80"/>
  <c r="C29" i="80"/>
  <c r="D29" i="80"/>
  <c r="E29" i="80" s="1"/>
  <c r="D298" i="80"/>
  <c r="E298" i="80" s="1"/>
  <c r="F298" i="80"/>
  <c r="C298" i="80"/>
  <c r="C2013" i="80"/>
  <c r="F2013" i="80"/>
  <c r="D2013" i="80"/>
  <c r="E2013" i="80" s="1"/>
  <c r="F602" i="80"/>
  <c r="D602" i="80"/>
  <c r="E602" i="80" s="1"/>
  <c r="C602" i="80"/>
  <c r="C1452" i="80"/>
  <c r="D1452" i="80"/>
  <c r="E1452" i="80" s="1"/>
  <c r="F1452" i="80"/>
  <c r="C689" i="80"/>
  <c r="D689" i="80"/>
  <c r="E689" i="80" s="1"/>
  <c r="F689" i="80"/>
  <c r="D37" i="80"/>
  <c r="E37" i="80" s="1"/>
  <c r="C37" i="80"/>
  <c r="F37" i="80"/>
  <c r="D1393" i="80"/>
  <c r="E1393" i="80" s="1"/>
  <c r="C1393" i="80"/>
  <c r="F1393" i="80"/>
  <c r="F195" i="80"/>
  <c r="C195" i="80"/>
  <c r="D195" i="80"/>
  <c r="E195" i="80" s="1"/>
  <c r="F792" i="80"/>
  <c r="C792" i="80"/>
  <c r="D792" i="80"/>
  <c r="E792" i="80" s="1"/>
  <c r="F387" i="80"/>
  <c r="C387" i="80"/>
  <c r="D387" i="80"/>
  <c r="E387" i="80" s="1"/>
  <c r="C496" i="80"/>
  <c r="F496" i="80"/>
  <c r="D496" i="80"/>
  <c r="E496" i="80" s="1"/>
  <c r="D1245" i="80"/>
  <c r="E1245" i="80" s="1"/>
  <c r="F1245" i="80"/>
  <c r="C1245" i="80"/>
  <c r="F329" i="80"/>
  <c r="C329" i="80"/>
  <c r="D329" i="80"/>
  <c r="E329" i="80" s="1"/>
  <c r="D352" i="80"/>
  <c r="E352" i="80" s="1"/>
  <c r="F352" i="80"/>
  <c r="C352" i="80"/>
  <c r="D3314" i="80"/>
  <c r="E3314" i="80" s="1"/>
  <c r="C3314" i="80"/>
  <c r="F3314" i="80"/>
  <c r="F875" i="80"/>
  <c r="D875" i="80"/>
  <c r="E875" i="80" s="1"/>
  <c r="C875" i="80"/>
  <c r="C586" i="80"/>
  <c r="D586" i="80"/>
  <c r="E586" i="80" s="1"/>
  <c r="F586" i="80"/>
  <c r="D233" i="80"/>
  <c r="E233" i="80" s="1"/>
  <c r="C233" i="80"/>
  <c r="F233" i="80"/>
  <c r="F354" i="80"/>
  <c r="D354" i="80"/>
  <c r="E354" i="80" s="1"/>
  <c r="C354" i="80"/>
  <c r="D2232" i="80"/>
  <c r="E2232" i="80" s="1"/>
  <c r="C2232" i="80"/>
  <c r="F2232" i="80"/>
  <c r="F2270" i="80"/>
  <c r="D2270" i="80"/>
  <c r="E2270" i="80" s="1"/>
  <c r="C2270" i="80"/>
  <c r="F207" i="80"/>
  <c r="C207" i="80"/>
  <c r="D207" i="80"/>
  <c r="E207" i="80" s="1"/>
  <c r="D431" i="80"/>
  <c r="E431" i="80" s="1"/>
  <c r="C431" i="80"/>
  <c r="F431" i="80"/>
  <c r="F360" i="80"/>
  <c r="D360" i="80"/>
  <c r="E360" i="80" s="1"/>
  <c r="C360" i="80"/>
  <c r="F1785" i="80"/>
  <c r="D1785" i="80"/>
  <c r="E1785" i="80" s="1"/>
  <c r="C1785" i="80"/>
  <c r="C2095" i="80"/>
  <c r="F2095" i="80"/>
  <c r="D2095" i="80"/>
  <c r="E2095" i="80" s="1"/>
  <c r="D2139" i="80"/>
  <c r="E2139" i="80" s="1"/>
  <c r="C2139" i="80"/>
  <c r="F2139" i="80"/>
  <c r="C441" i="80"/>
  <c r="F441" i="80"/>
  <c r="D441" i="80"/>
  <c r="E441" i="80" s="1"/>
  <c r="F1036" i="80"/>
  <c r="D1036" i="80"/>
  <c r="E1036" i="80" s="1"/>
  <c r="C1036" i="80"/>
  <c r="C462" i="80"/>
  <c r="F462" i="80"/>
  <c r="D462" i="80"/>
  <c r="E462" i="80" s="1"/>
  <c r="D1025" i="80"/>
  <c r="E1025" i="80" s="1"/>
  <c r="F1025" i="80"/>
  <c r="C1025" i="80"/>
  <c r="F6" i="80"/>
  <c r="D6" i="80"/>
  <c r="E6" i="80" s="1"/>
  <c r="C6" i="80"/>
  <c r="D937" i="80"/>
  <c r="E937" i="80" s="1"/>
  <c r="C937" i="80"/>
  <c r="F937" i="80"/>
  <c r="F2365" i="80"/>
  <c r="D2365" i="80"/>
  <c r="E2365" i="80" s="1"/>
  <c r="C2365" i="80"/>
  <c r="D226" i="80"/>
  <c r="E226" i="80" s="1"/>
  <c r="F226" i="80"/>
  <c r="C226" i="80"/>
  <c r="F1810" i="80"/>
  <c r="C1810" i="80"/>
  <c r="D1810" i="80"/>
  <c r="E1810" i="80" s="1"/>
  <c r="D1167" i="80"/>
  <c r="E1167" i="80" s="1"/>
  <c r="C1167" i="80"/>
  <c r="F1167" i="80"/>
  <c r="F923" i="80"/>
  <c r="C923" i="80"/>
  <c r="D923" i="80"/>
  <c r="E923" i="80" s="1"/>
  <c r="C174" i="80"/>
  <c r="F174" i="80"/>
  <c r="D174" i="80"/>
  <c r="E174" i="80" s="1"/>
  <c r="F1427" i="80"/>
  <c r="D1427" i="80"/>
  <c r="E1427" i="80" s="1"/>
  <c r="C1427" i="80"/>
  <c r="F145" i="80"/>
  <c r="D145" i="80"/>
  <c r="E145" i="80" s="1"/>
  <c r="C145" i="80"/>
  <c r="C44" i="80"/>
  <c r="F44" i="80"/>
  <c r="D44" i="80"/>
  <c r="E44" i="80" s="1"/>
  <c r="C667" i="80"/>
  <c r="D667" i="80"/>
  <c r="E667" i="80" s="1"/>
  <c r="F667" i="80"/>
  <c r="C422" i="80"/>
  <c r="D422" i="80"/>
  <c r="E422" i="80" s="1"/>
  <c r="F422" i="80"/>
  <c r="D119" i="80"/>
  <c r="E119" i="80" s="1"/>
  <c r="C119" i="80"/>
  <c r="F119" i="80"/>
  <c r="F3131" i="80"/>
  <c r="D3131" i="80"/>
  <c r="E3131" i="80" s="1"/>
  <c r="C3131" i="80"/>
  <c r="D3119" i="80"/>
  <c r="E3119" i="80" s="1"/>
  <c r="C3119" i="80"/>
  <c r="F3119" i="80"/>
  <c r="C2031" i="80"/>
  <c r="F2031" i="80"/>
  <c r="D2031" i="80"/>
  <c r="E2031" i="80" s="1"/>
  <c r="F726" i="80"/>
  <c r="D726" i="80"/>
  <c r="E726" i="80" s="1"/>
  <c r="C726" i="80"/>
  <c r="D1317" i="80"/>
  <c r="E1317" i="80" s="1"/>
  <c r="C1317" i="80"/>
  <c r="F1317" i="80"/>
  <c r="C645" i="80"/>
  <c r="F645" i="80"/>
  <c r="D645" i="80"/>
  <c r="E645" i="80" s="1"/>
  <c r="F2470" i="80"/>
  <c r="D2470" i="80"/>
  <c r="E2470" i="80" s="1"/>
  <c r="C2470" i="80"/>
  <c r="F164" i="80"/>
  <c r="D164" i="80"/>
  <c r="E164" i="80" s="1"/>
  <c r="C164" i="80"/>
  <c r="D1183" i="80"/>
  <c r="E1183" i="80" s="1"/>
  <c r="C1183" i="80"/>
  <c r="F1183" i="80"/>
  <c r="F1138" i="80"/>
  <c r="C1138" i="80"/>
  <c r="D1138" i="80"/>
  <c r="E1138" i="80" s="1"/>
  <c r="F1330" i="80"/>
  <c r="D1330" i="80"/>
  <c r="E1330" i="80" s="1"/>
  <c r="C1330" i="80"/>
  <c r="F428" i="80"/>
  <c r="C428" i="80"/>
  <c r="D428" i="80"/>
  <c r="E428" i="80" s="1"/>
  <c r="D198" i="80"/>
  <c r="E198" i="80" s="1"/>
  <c r="F198" i="80"/>
  <c r="C198" i="80"/>
  <c r="D1325" i="80"/>
  <c r="E1325" i="80" s="1"/>
  <c r="C1325" i="80"/>
  <c r="F1325" i="80"/>
  <c r="F617" i="80"/>
  <c r="D617" i="80"/>
  <c r="E617" i="80" s="1"/>
  <c r="C617" i="80"/>
  <c r="C530" i="80"/>
  <c r="F530" i="80"/>
  <c r="D530" i="80"/>
  <c r="E530" i="80" s="1"/>
  <c r="D426" i="80"/>
  <c r="E426" i="80" s="1"/>
  <c r="F426" i="80"/>
  <c r="C426" i="80"/>
  <c r="D1049" i="80"/>
  <c r="E1049" i="80" s="1"/>
  <c r="C1049" i="80"/>
  <c r="F1049" i="80"/>
  <c r="D1715" i="80"/>
  <c r="E1715" i="80" s="1"/>
  <c r="F1715" i="80"/>
  <c r="C1715" i="80"/>
  <c r="F1073" i="80"/>
  <c r="D1073" i="80"/>
  <c r="E1073" i="80" s="1"/>
  <c r="C1073" i="80"/>
  <c r="F786" i="80"/>
  <c r="D786" i="80"/>
  <c r="E786" i="80" s="1"/>
  <c r="C786" i="80"/>
  <c r="C1909" i="80"/>
  <c r="F1909" i="80"/>
  <c r="D1909" i="80"/>
  <c r="E1909" i="80" s="1"/>
  <c r="C1087" i="80"/>
  <c r="F1087" i="80"/>
  <c r="D1087" i="80"/>
  <c r="E1087" i="80" s="1"/>
  <c r="C749" i="80"/>
  <c r="F749" i="80"/>
  <c r="D749" i="80"/>
  <c r="E749" i="80" s="1"/>
  <c r="D2303" i="80"/>
  <c r="E2303" i="80" s="1"/>
  <c r="C2303" i="80"/>
  <c r="F2303" i="80"/>
  <c r="C1816" i="80"/>
  <c r="D1816" i="80"/>
  <c r="E1816" i="80" s="1"/>
  <c r="F1816" i="80"/>
  <c r="D773" i="80"/>
  <c r="E773" i="80" s="1"/>
  <c r="C773" i="80"/>
  <c r="F773" i="80"/>
  <c r="D1120" i="80"/>
  <c r="E1120" i="80" s="1"/>
  <c r="C1120" i="80"/>
  <c r="F1120" i="80"/>
  <c r="D91" i="80"/>
  <c r="E91" i="80" s="1"/>
  <c r="F91" i="80"/>
  <c r="C91" i="80"/>
  <c r="C495" i="80"/>
  <c r="F495" i="80"/>
  <c r="D495" i="80"/>
  <c r="E495" i="80" s="1"/>
  <c r="F444" i="80"/>
  <c r="D444" i="80"/>
  <c r="E444" i="80" s="1"/>
  <c r="C444" i="80"/>
  <c r="F187" i="80"/>
  <c r="D187" i="80"/>
  <c r="E187" i="80" s="1"/>
  <c r="C187" i="80"/>
  <c r="F334" i="80"/>
  <c r="D334" i="80"/>
  <c r="E334" i="80" s="1"/>
  <c r="C334" i="80"/>
  <c r="F3232" i="80"/>
  <c r="C3232" i="80"/>
  <c r="D3232" i="80"/>
  <c r="E3232" i="80" s="1"/>
  <c r="D511" i="80"/>
  <c r="E511" i="80" s="1"/>
  <c r="C511" i="80"/>
  <c r="F511" i="80"/>
  <c r="C1804" i="80"/>
  <c r="D1804" i="80"/>
  <c r="E1804" i="80" s="1"/>
  <c r="F1804" i="80"/>
  <c r="D435" i="80"/>
  <c r="E435" i="80" s="1"/>
  <c r="C435" i="80"/>
  <c r="F435" i="80"/>
  <c r="D15" i="80"/>
  <c r="E15" i="80" s="1"/>
  <c r="C15" i="80"/>
  <c r="F15" i="80"/>
  <c r="F1134" i="80"/>
  <c r="D1134" i="80"/>
  <c r="E1134" i="80" s="1"/>
  <c r="C1134" i="80"/>
  <c r="C2602" i="80"/>
  <c r="D2602" i="80"/>
  <c r="E2602" i="80" s="1"/>
  <c r="F2602" i="80"/>
  <c r="C1834" i="80"/>
  <c r="F1834" i="80"/>
  <c r="D1834" i="80"/>
  <c r="E1834" i="80" s="1"/>
  <c r="C558" i="80"/>
  <c r="F558" i="80"/>
  <c r="D558" i="80"/>
  <c r="E558" i="80" s="1"/>
  <c r="C169" i="80"/>
  <c r="D169" i="80"/>
  <c r="E169" i="80" s="1"/>
  <c r="F169" i="80"/>
  <c r="D353" i="80"/>
  <c r="E353" i="80" s="1"/>
  <c r="F353" i="80"/>
  <c r="C353" i="80"/>
  <c r="D63" i="80"/>
  <c r="E63" i="80" s="1"/>
  <c r="C63" i="80"/>
  <c r="F63" i="80"/>
  <c r="D42" i="80"/>
  <c r="E42" i="80" s="1"/>
  <c r="C42" i="80"/>
  <c r="F42" i="80"/>
  <c r="F414" i="80"/>
  <c r="D414" i="80"/>
  <c r="E414" i="80" s="1"/>
  <c r="C414" i="80"/>
  <c r="F2033" i="80"/>
  <c r="D2033" i="80"/>
  <c r="E2033" i="80" s="1"/>
  <c r="C2033" i="80"/>
  <c r="F1825" i="80"/>
  <c r="D1825" i="80"/>
  <c r="E1825" i="80" s="1"/>
  <c r="C1825" i="80"/>
  <c r="D472" i="80"/>
  <c r="E472" i="80" s="1"/>
  <c r="C472" i="80"/>
  <c r="F472" i="80"/>
  <c r="F327" i="80"/>
  <c r="D327" i="80"/>
  <c r="E327" i="80" s="1"/>
  <c r="C327" i="80"/>
  <c r="C1837" i="80"/>
  <c r="F1837" i="80"/>
  <c r="D1837" i="80"/>
  <c r="E1837" i="80" s="1"/>
  <c r="D1790" i="80"/>
  <c r="E1790" i="80" s="1"/>
  <c r="C1790" i="80"/>
  <c r="F1790" i="80"/>
  <c r="F606" i="80"/>
  <c r="D606" i="80"/>
  <c r="E606" i="80" s="1"/>
  <c r="C606" i="80"/>
  <c r="F943" i="80"/>
  <c r="D943" i="80"/>
  <c r="E943" i="80" s="1"/>
  <c r="C943" i="80"/>
  <c r="D1315" i="80"/>
  <c r="E1315" i="80" s="1"/>
  <c r="C1315" i="80"/>
  <c r="F1315" i="80"/>
  <c r="C2783" i="80"/>
  <c r="F2783" i="80"/>
  <c r="D2783" i="80"/>
  <c r="E2783" i="80" s="1"/>
  <c r="F4465" i="80"/>
  <c r="C4465" i="80"/>
  <c r="D4465" i="80"/>
  <c r="E4465" i="80" s="1"/>
  <c r="C416" i="80"/>
  <c r="F416" i="80"/>
  <c r="D416" i="80"/>
  <c r="E416" i="80" s="1"/>
  <c r="F380" i="80"/>
  <c r="C380" i="80"/>
  <c r="D380" i="80"/>
  <c r="E380" i="80" s="1"/>
  <c r="C130" i="80"/>
  <c r="F130" i="80"/>
  <c r="D130" i="80"/>
  <c r="E130" i="80" s="1"/>
  <c r="D2517" i="80"/>
  <c r="E2517" i="80" s="1"/>
  <c r="C2517" i="80"/>
  <c r="F2517" i="80"/>
  <c r="D333" i="80"/>
  <c r="E333" i="80" s="1"/>
  <c r="C333" i="80"/>
  <c r="F333" i="80"/>
  <c r="D985" i="80"/>
  <c r="E985" i="80" s="1"/>
  <c r="F985" i="80"/>
  <c r="C985" i="80"/>
  <c r="C290" i="80"/>
  <c r="F290" i="80"/>
  <c r="D290" i="80"/>
  <c r="E290" i="80" s="1"/>
  <c r="C1363" i="80"/>
  <c r="F1363" i="80"/>
  <c r="D1363" i="80"/>
  <c r="E1363" i="80" s="1"/>
  <c r="F657" i="80"/>
  <c r="C657" i="80"/>
  <c r="D657" i="80"/>
  <c r="E657" i="80" s="1"/>
  <c r="D2288" i="80"/>
  <c r="E2288" i="80" s="1"/>
  <c r="C2288" i="80"/>
  <c r="F2288" i="80"/>
  <c r="F1033" i="80"/>
  <c r="C1033" i="80"/>
  <c r="D1033" i="80"/>
  <c r="E1033" i="80" s="1"/>
  <c r="D940" i="80"/>
  <c r="E940" i="80" s="1"/>
  <c r="C940" i="80"/>
  <c r="F940" i="80"/>
  <c r="F1375" i="80"/>
  <c r="D1375" i="80"/>
  <c r="E1375" i="80" s="1"/>
  <c r="C1375" i="80"/>
  <c r="C1266" i="80"/>
  <c r="F1266" i="80"/>
  <c r="D1266" i="80"/>
  <c r="E1266" i="80" s="1"/>
  <c r="F699" i="80"/>
  <c r="D699" i="80"/>
  <c r="E699" i="80" s="1"/>
  <c r="C699" i="80"/>
  <c r="F2175" i="80"/>
  <c r="D2175" i="80"/>
  <c r="E2175" i="80" s="1"/>
  <c r="C2175" i="80"/>
  <c r="C3776" i="80"/>
  <c r="F3776" i="80"/>
  <c r="D3776" i="80"/>
  <c r="E3776" i="80" s="1"/>
  <c r="F18" i="80"/>
  <c r="D18" i="80"/>
  <c r="E18" i="80" s="1"/>
  <c r="C18" i="80"/>
  <c r="D196" i="80"/>
  <c r="E196" i="80" s="1"/>
  <c r="F196" i="80"/>
  <c r="C196" i="80"/>
  <c r="C1949" i="80"/>
  <c r="F1949" i="80"/>
  <c r="D1949" i="80"/>
  <c r="E1949" i="80" s="1"/>
  <c r="D1848" i="80"/>
  <c r="E1848" i="80" s="1"/>
  <c r="C1848" i="80"/>
  <c r="F1848" i="80"/>
  <c r="D1333" i="80"/>
  <c r="E1333" i="80" s="1"/>
  <c r="C1333" i="80"/>
  <c r="F1333" i="80"/>
  <c r="D897" i="80"/>
  <c r="E897" i="80" s="1"/>
  <c r="F897" i="80"/>
  <c r="C897" i="80"/>
  <c r="D1832" i="80"/>
  <c r="E1832" i="80" s="1"/>
  <c r="C1832" i="80"/>
  <c r="F1832" i="80"/>
  <c r="D844" i="80"/>
  <c r="E844" i="80" s="1"/>
  <c r="F844" i="80"/>
  <c r="C844" i="80"/>
  <c r="C938" i="80"/>
  <c r="F938" i="80"/>
  <c r="D938" i="80"/>
  <c r="E938" i="80" s="1"/>
  <c r="D95" i="80"/>
  <c r="E95" i="80" s="1"/>
  <c r="F95" i="80"/>
  <c r="C95" i="80"/>
  <c r="C25" i="80"/>
  <c r="D25" i="80"/>
  <c r="E25" i="80" s="1"/>
  <c r="F25" i="80"/>
  <c r="F1011" i="80"/>
  <c r="C1011" i="80"/>
  <c r="D1011" i="80"/>
  <c r="E1011" i="80" s="1"/>
  <c r="C1545" i="80"/>
  <c r="D1545" i="80"/>
  <c r="E1545" i="80" s="1"/>
  <c r="F1545" i="80"/>
  <c r="F927" i="80"/>
  <c r="C927" i="80"/>
  <c r="D927" i="80"/>
  <c r="E927" i="80" s="1"/>
  <c r="F2805" i="80"/>
  <c r="D2805" i="80"/>
  <c r="E2805" i="80" s="1"/>
  <c r="C2805" i="80"/>
  <c r="F1019" i="80"/>
  <c r="C1019" i="80"/>
  <c r="D1019" i="80"/>
  <c r="E1019" i="80" s="1"/>
  <c r="C215" i="80"/>
  <c r="F215" i="80"/>
  <c r="D215" i="80"/>
  <c r="E215" i="80" s="1"/>
  <c r="F882" i="80"/>
  <c r="C882" i="80"/>
  <c r="D882" i="80"/>
  <c r="E882" i="80" s="1"/>
  <c r="F485" i="80"/>
  <c r="D485" i="80"/>
  <c r="E485" i="80" s="1"/>
  <c r="C485" i="80"/>
  <c r="F113" i="80"/>
  <c r="C113" i="80"/>
  <c r="D113" i="80"/>
  <c r="E113" i="80" s="1"/>
  <c r="C840" i="80"/>
  <c r="F840" i="80"/>
  <c r="D840" i="80"/>
  <c r="E840" i="80" s="1"/>
  <c r="C288" i="80"/>
  <c r="F288" i="80"/>
  <c r="D288" i="80"/>
  <c r="E288" i="80" s="1"/>
  <c r="F2428" i="80"/>
  <c r="D2428" i="80"/>
  <c r="E2428" i="80" s="1"/>
  <c r="C2428" i="80"/>
  <c r="D2323" i="80"/>
  <c r="E2323" i="80" s="1"/>
  <c r="F2323" i="80"/>
  <c r="C2323" i="80"/>
  <c r="F2362" i="80"/>
  <c r="D2362" i="80"/>
  <c r="E2362" i="80" s="1"/>
  <c r="C2362" i="80"/>
  <c r="D564" i="80"/>
  <c r="E564" i="80" s="1"/>
  <c r="F564" i="80"/>
  <c r="C564" i="80"/>
  <c r="D914" i="80"/>
  <c r="E914" i="80" s="1"/>
  <c r="C914" i="80"/>
  <c r="F914" i="80"/>
  <c r="C947" i="80"/>
  <c r="D947" i="80"/>
  <c r="E947" i="80" s="1"/>
  <c r="F947" i="80"/>
  <c r="C941" i="80"/>
  <c r="F941" i="80"/>
  <c r="D941" i="80"/>
  <c r="E941" i="80" s="1"/>
  <c r="C105" i="80"/>
  <c r="F105" i="80"/>
  <c r="D105" i="80"/>
  <c r="E105" i="80" s="1"/>
  <c r="F248" i="80"/>
  <c r="D248" i="80"/>
  <c r="E248" i="80" s="1"/>
  <c r="C248" i="80"/>
  <c r="D574" i="80"/>
  <c r="E574" i="80" s="1"/>
  <c r="F574" i="80"/>
  <c r="C574" i="80"/>
  <c r="C742" i="80"/>
  <c r="F742" i="80"/>
  <c r="D742" i="80"/>
  <c r="E742" i="80" s="1"/>
  <c r="D1128" i="80"/>
  <c r="E1128" i="80" s="1"/>
  <c r="C1128" i="80"/>
  <c r="F1128" i="80"/>
  <c r="C1135" i="80"/>
  <c r="F1135" i="80"/>
  <c r="D1135" i="80"/>
  <c r="E1135" i="80" s="1"/>
  <c r="F293" i="80"/>
  <c r="D293" i="80"/>
  <c r="E293" i="80" s="1"/>
  <c r="C293" i="80"/>
  <c r="F1784" i="80"/>
  <c r="D1784" i="80"/>
  <c r="E1784" i="80" s="1"/>
  <c r="C1784" i="80"/>
  <c r="D199" i="80"/>
  <c r="E199" i="80" s="1"/>
  <c r="C199" i="80"/>
  <c r="F199" i="80"/>
  <c r="F821" i="80"/>
  <c r="D821" i="80"/>
  <c r="E821" i="80" s="1"/>
  <c r="C821" i="80"/>
  <c r="D351" i="80"/>
  <c r="E351" i="80" s="1"/>
  <c r="C351" i="80"/>
  <c r="F351" i="80"/>
  <c r="F851" i="80"/>
  <c r="D851" i="80"/>
  <c r="E851" i="80" s="1"/>
  <c r="C851" i="80"/>
  <c r="C99" i="80"/>
  <c r="F99" i="80"/>
  <c r="D99" i="80"/>
  <c r="E99" i="80" s="1"/>
  <c r="C115" i="80"/>
  <c r="F115" i="80"/>
  <c r="D115" i="80"/>
  <c r="E115" i="80" s="1"/>
  <c r="F1710" i="80"/>
  <c r="C1710" i="80"/>
  <c r="D1710" i="80"/>
  <c r="E1710" i="80" s="1"/>
  <c r="D347" i="80"/>
  <c r="E347" i="80" s="1"/>
  <c r="C347" i="80"/>
  <c r="F347" i="80"/>
  <c r="C299" i="80"/>
  <c r="F299" i="80"/>
  <c r="D299" i="80"/>
  <c r="E299" i="80" s="1"/>
  <c r="D649" i="80"/>
  <c r="E649" i="80" s="1"/>
  <c r="F649" i="80"/>
  <c r="C649" i="80"/>
  <c r="F1643" i="80"/>
  <c r="D1643" i="80"/>
  <c r="E1643" i="80" s="1"/>
  <c r="C1643" i="80"/>
  <c r="D874" i="80"/>
  <c r="E874" i="80" s="1"/>
  <c r="C874" i="80"/>
  <c r="F874" i="80"/>
  <c r="C2221" i="80"/>
  <c r="D2221" i="80"/>
  <c r="E2221" i="80" s="1"/>
  <c r="F2221" i="80"/>
  <c r="D970" i="80"/>
  <c r="E970" i="80" s="1"/>
  <c r="F970" i="80"/>
  <c r="C970" i="80"/>
  <c r="C421" i="80"/>
  <c r="F421" i="80"/>
  <c r="D421" i="80"/>
  <c r="E421" i="80" s="1"/>
  <c r="C775" i="80"/>
  <c r="F775" i="80"/>
  <c r="D775" i="80"/>
  <c r="E775" i="80" s="1"/>
  <c r="F376" i="80"/>
  <c r="D376" i="80"/>
  <c r="E376" i="80" s="1"/>
  <c r="C376" i="80"/>
  <c r="F660" i="80"/>
  <c r="D660" i="80"/>
  <c r="E660" i="80" s="1"/>
  <c r="C660" i="80"/>
  <c r="F300" i="80"/>
  <c r="D300" i="80"/>
  <c r="E300" i="80" s="1"/>
  <c r="C300" i="80"/>
  <c r="C636" i="80"/>
  <c r="F636" i="80"/>
  <c r="D636" i="80"/>
  <c r="E636" i="80" s="1"/>
  <c r="D483" i="80"/>
  <c r="E483" i="80" s="1"/>
  <c r="C483" i="80"/>
  <c r="F483" i="80"/>
  <c r="C1230" i="80"/>
  <c r="D1230" i="80"/>
  <c r="E1230" i="80" s="1"/>
  <c r="F1230" i="80"/>
  <c r="C2592" i="80"/>
  <c r="D2592" i="80"/>
  <c r="E2592" i="80" s="1"/>
  <c r="F2592" i="80"/>
  <c r="C2343" i="80"/>
  <c r="F2343" i="80"/>
  <c r="D2343" i="80"/>
  <c r="E2343" i="80" s="1"/>
  <c r="F87" i="80"/>
  <c r="D87" i="80"/>
  <c r="E87" i="80" s="1"/>
  <c r="C87" i="80"/>
  <c r="D547" i="80"/>
  <c r="E547" i="80" s="1"/>
  <c r="C547" i="80"/>
  <c r="F547" i="80"/>
  <c r="D292" i="80"/>
  <c r="E292" i="80" s="1"/>
  <c r="C292" i="80"/>
  <c r="F292" i="80"/>
  <c r="F1794" i="80"/>
  <c r="D1794" i="80"/>
  <c r="E1794" i="80" s="1"/>
  <c r="C1794" i="80"/>
  <c r="F158" i="80"/>
  <c r="D158" i="80"/>
  <c r="E158" i="80" s="1"/>
  <c r="C158" i="80"/>
  <c r="D171" i="80"/>
  <c r="E171" i="80" s="1"/>
  <c r="C171" i="80"/>
  <c r="F171" i="80"/>
  <c r="C57" i="80"/>
  <c r="D57" i="80"/>
  <c r="E57" i="80" s="1"/>
  <c r="F57" i="80"/>
  <c r="C51" i="80"/>
  <c r="D51" i="80"/>
  <c r="E51" i="80" s="1"/>
  <c r="F51" i="80"/>
  <c r="D751" i="80"/>
  <c r="E751" i="80" s="1"/>
  <c r="F751" i="80"/>
  <c r="C751" i="80"/>
  <c r="F862" i="80"/>
  <c r="D862" i="80"/>
  <c r="E862" i="80" s="1"/>
  <c r="C862" i="80"/>
  <c r="D1080" i="80"/>
  <c r="E1080" i="80" s="1"/>
  <c r="C1080" i="80"/>
  <c r="F1080" i="80"/>
  <c r="C535" i="80"/>
  <c r="F535" i="80"/>
  <c r="D535" i="80"/>
  <c r="E535" i="80" s="1"/>
  <c r="C159" i="80"/>
  <c r="F159" i="80"/>
  <c r="D159" i="80"/>
  <c r="E159" i="80" s="1"/>
  <c r="F2452" i="80"/>
  <c r="D2452" i="80"/>
  <c r="E2452" i="80" s="1"/>
  <c r="C2452" i="80"/>
  <c r="F1175" i="80"/>
  <c r="D1175" i="80"/>
  <c r="E1175" i="80" s="1"/>
  <c r="C1175" i="80"/>
  <c r="D971" i="80"/>
  <c r="E971" i="80" s="1"/>
  <c r="C971" i="80"/>
  <c r="F971" i="80"/>
  <c r="D1657" i="80"/>
  <c r="E1657" i="80" s="1"/>
  <c r="F1657" i="80"/>
  <c r="C1657" i="80"/>
  <c r="C2410" i="80"/>
  <c r="D2410" i="80"/>
  <c r="E2410" i="80" s="1"/>
  <c r="F2410" i="80"/>
  <c r="D1017" i="80"/>
  <c r="E1017" i="80" s="1"/>
  <c r="F1017" i="80"/>
  <c r="C1017" i="80"/>
  <c r="C2340" i="80"/>
  <c r="D2340" i="80"/>
  <c r="E2340" i="80" s="1"/>
  <c r="F2340" i="80"/>
  <c r="F634" i="80"/>
  <c r="C634" i="80"/>
  <c r="D634" i="80"/>
  <c r="E634" i="80" s="1"/>
  <c r="C866" i="80"/>
  <c r="D866" i="80"/>
  <c r="E866" i="80" s="1"/>
  <c r="F866" i="80"/>
  <c r="C694" i="80"/>
  <c r="D694" i="80"/>
  <c r="E694" i="80" s="1"/>
  <c r="F694" i="80"/>
  <c r="C857" i="80"/>
  <c r="D857" i="80"/>
  <c r="E857" i="80" s="1"/>
  <c r="F857" i="80"/>
  <c r="F1026" i="80"/>
  <c r="C1026" i="80"/>
  <c r="D1026" i="80"/>
  <c r="E1026" i="80" s="1"/>
  <c r="D2107" i="80"/>
  <c r="E2107" i="80" s="1"/>
  <c r="C2107" i="80"/>
  <c r="F2107" i="80"/>
  <c r="C1169" i="80"/>
  <c r="D1169" i="80"/>
  <c r="E1169" i="80" s="1"/>
  <c r="F1169" i="80"/>
  <c r="F911" i="80"/>
  <c r="C911" i="80"/>
  <c r="D911" i="80"/>
  <c r="E911" i="80" s="1"/>
  <c r="C2022" i="80"/>
  <c r="F2022" i="80"/>
  <c r="D2022" i="80"/>
  <c r="E2022" i="80" s="1"/>
  <c r="D1405" i="80"/>
  <c r="E1405" i="80" s="1"/>
  <c r="F1405" i="80"/>
  <c r="C1405" i="80"/>
  <c r="C1104" i="80"/>
  <c r="D1104" i="80"/>
  <c r="E1104" i="80" s="1"/>
  <c r="F1104" i="80"/>
  <c r="D2111" i="80"/>
  <c r="E2111" i="80" s="1"/>
  <c r="F2111" i="80"/>
  <c r="C2111" i="80"/>
  <c r="C679" i="80"/>
  <c r="D679" i="80"/>
  <c r="E679" i="80" s="1"/>
  <c r="F679" i="80"/>
  <c r="C1013" i="80"/>
  <c r="D1013" i="80"/>
  <c r="E1013" i="80" s="1"/>
  <c r="F1013" i="80"/>
  <c r="F823" i="80"/>
  <c r="C823" i="80"/>
  <c r="D823" i="80"/>
  <c r="E823" i="80" s="1"/>
  <c r="C2018" i="80"/>
  <c r="F2018" i="80"/>
  <c r="D2018" i="80"/>
  <c r="E2018" i="80" s="1"/>
  <c r="D1693" i="80"/>
  <c r="E1693" i="80" s="1"/>
  <c r="C1693" i="80"/>
  <c r="F1693" i="80"/>
  <c r="C835" i="80"/>
  <c r="F835" i="80"/>
  <c r="D835" i="80"/>
  <c r="E835" i="80" s="1"/>
  <c r="C630" i="80"/>
  <c r="F630" i="80"/>
  <c r="D630" i="80"/>
  <c r="E630" i="80" s="1"/>
  <c r="D498" i="80"/>
  <c r="E498" i="80" s="1"/>
  <c r="C498" i="80"/>
  <c r="F498" i="80"/>
  <c r="D397" i="80"/>
  <c r="E397" i="80" s="1"/>
  <c r="F397" i="80"/>
  <c r="C397" i="80"/>
  <c r="F817" i="80"/>
  <c r="C817" i="80"/>
  <c r="D817" i="80"/>
  <c r="E817" i="80" s="1"/>
  <c r="F384" i="80"/>
  <c r="D384" i="80"/>
  <c r="E384" i="80" s="1"/>
  <c r="C384" i="80"/>
  <c r="F122" i="80"/>
  <c r="C122" i="80"/>
  <c r="D122" i="80"/>
  <c r="E122" i="80" s="1"/>
  <c r="C2079" i="80"/>
  <c r="D2079" i="80"/>
  <c r="E2079" i="80" s="1"/>
  <c r="F2079" i="80"/>
  <c r="D1833" i="80"/>
  <c r="E1833" i="80" s="1"/>
  <c r="C1833" i="80"/>
  <c r="F1833" i="80"/>
  <c r="F294" i="80"/>
  <c r="D294" i="80"/>
  <c r="E294" i="80" s="1"/>
  <c r="C294" i="80"/>
  <c r="D183" i="80"/>
  <c r="E183" i="80" s="1"/>
  <c r="C183" i="80"/>
  <c r="F183" i="80"/>
  <c r="D711" i="80"/>
  <c r="E711" i="80" s="1"/>
  <c r="C711" i="80"/>
  <c r="F711" i="80"/>
  <c r="D2333" i="80"/>
  <c r="E2333" i="80" s="1"/>
  <c r="C2333" i="80"/>
  <c r="F2333" i="80"/>
  <c r="F757" i="80"/>
  <c r="D757" i="80"/>
  <c r="E757" i="80" s="1"/>
  <c r="C757" i="80"/>
  <c r="F1417" i="80"/>
  <c r="D1417" i="80"/>
  <c r="E1417" i="80" s="1"/>
  <c r="C1417" i="80"/>
  <c r="F1672" i="80"/>
  <c r="C1672" i="80"/>
  <c r="D1672" i="80"/>
  <c r="E1672" i="80" s="1"/>
  <c r="F1289" i="80"/>
  <c r="D1289" i="80"/>
  <c r="E1289" i="80" s="1"/>
  <c r="C1289" i="80"/>
  <c r="C1781" i="80"/>
  <c r="F1781" i="80"/>
  <c r="D1781" i="80"/>
  <c r="E1781" i="80" s="1"/>
  <c r="C613" i="80"/>
  <c r="F613" i="80"/>
  <c r="D613" i="80"/>
  <c r="E613" i="80" s="1"/>
  <c r="F1850" i="80"/>
  <c r="D1850" i="80"/>
  <c r="E1850" i="80" s="1"/>
  <c r="C1850" i="80"/>
  <c r="D370" i="80"/>
  <c r="E370" i="80" s="1"/>
  <c r="F370" i="80"/>
  <c r="C370" i="80"/>
  <c r="F1886" i="80"/>
  <c r="D1886" i="80"/>
  <c r="E1886" i="80" s="1"/>
  <c r="C1886" i="80"/>
  <c r="C395" i="80"/>
  <c r="F395" i="80"/>
  <c r="D395" i="80"/>
  <c r="E395" i="80" s="1"/>
  <c r="D2129" i="80"/>
  <c r="E2129" i="80" s="1"/>
  <c r="C2129" i="80"/>
  <c r="F2129" i="80"/>
  <c r="D955" i="80"/>
  <c r="E955" i="80" s="1"/>
  <c r="C955" i="80"/>
  <c r="F955" i="80"/>
  <c r="D494" i="80"/>
  <c r="E494" i="80" s="1"/>
  <c r="C494" i="80"/>
  <c r="F494" i="80"/>
  <c r="D1164" i="80"/>
  <c r="E1164" i="80" s="1"/>
  <c r="C1164" i="80"/>
  <c r="F1164" i="80"/>
  <c r="F1649" i="80"/>
  <c r="D1649" i="80"/>
  <c r="E1649" i="80" s="1"/>
  <c r="C1649" i="80"/>
  <c r="C1277" i="80"/>
  <c r="F1277" i="80"/>
  <c r="D1277" i="80"/>
  <c r="E1277" i="80" s="1"/>
  <c r="C2485" i="80"/>
  <c r="F2485" i="80"/>
  <c r="D2485" i="80"/>
  <c r="E2485" i="80" s="1"/>
  <c r="D1882" i="80"/>
  <c r="E1882" i="80" s="1"/>
  <c r="C1882" i="80"/>
  <c r="F1882" i="80"/>
  <c r="D1749" i="80"/>
  <c r="E1749" i="80" s="1"/>
  <c r="F1749" i="80"/>
  <c r="C1749" i="80"/>
  <c r="C553" i="80"/>
  <c r="F553" i="80"/>
  <c r="D553" i="80"/>
  <c r="E553" i="80" s="1"/>
  <c r="C90" i="80"/>
  <c r="D90" i="80"/>
  <c r="E90" i="80" s="1"/>
  <c r="F90" i="80"/>
  <c r="D698" i="80"/>
  <c r="E698" i="80" s="1"/>
  <c r="C698" i="80"/>
  <c r="F698" i="80"/>
  <c r="C1007" i="80"/>
  <c r="F1007" i="80"/>
  <c r="D1007" i="80"/>
  <c r="E1007" i="80" s="1"/>
  <c r="F193" i="80"/>
  <c r="D193" i="80"/>
  <c r="E193" i="80" s="1"/>
  <c r="C193" i="80"/>
  <c r="C651" i="80"/>
  <c r="F651" i="80"/>
  <c r="D651" i="80"/>
  <c r="E651" i="80" s="1"/>
  <c r="F1228" i="80"/>
  <c r="D1228" i="80"/>
  <c r="E1228" i="80" s="1"/>
  <c r="C1228" i="80"/>
  <c r="D124" i="80"/>
  <c r="E124" i="80" s="1"/>
  <c r="F124" i="80"/>
  <c r="C124" i="80"/>
  <c r="C374" i="80"/>
  <c r="F374" i="80"/>
  <c r="D374" i="80"/>
  <c r="E374" i="80" s="1"/>
  <c r="C987" i="80"/>
  <c r="D987" i="80"/>
  <c r="E987" i="80" s="1"/>
  <c r="F987" i="80"/>
  <c r="D2063" i="80"/>
  <c r="E2063" i="80" s="1"/>
  <c r="F2063" i="80"/>
  <c r="C2063" i="80"/>
  <c r="C433" i="80"/>
  <c r="F433" i="80"/>
  <c r="D433" i="80"/>
  <c r="E433" i="80" s="1"/>
  <c r="C1953" i="80"/>
  <c r="F1953" i="80"/>
  <c r="D1953" i="80"/>
  <c r="E1953" i="80" s="1"/>
  <c r="D192" i="80"/>
  <c r="E192" i="80" s="1"/>
  <c r="C192" i="80"/>
  <c r="F192" i="80"/>
  <c r="D1906" i="80"/>
  <c r="E1906" i="80" s="1"/>
  <c r="C1906" i="80"/>
  <c r="F1906" i="80"/>
  <c r="F873" i="80"/>
  <c r="C873" i="80"/>
  <c r="D873" i="80"/>
  <c r="E873" i="80" s="1"/>
  <c r="D559" i="80"/>
  <c r="E559" i="80" s="1"/>
  <c r="C559" i="80"/>
  <c r="F559" i="80"/>
  <c r="F2492" i="80"/>
  <c r="D2492" i="80"/>
  <c r="E2492" i="80" s="1"/>
  <c r="C2492" i="80"/>
  <c r="C1069" i="80"/>
  <c r="F1069" i="80"/>
  <c r="D1069" i="80"/>
  <c r="E1069" i="80" s="1"/>
  <c r="F715" i="80"/>
  <c r="D715" i="80"/>
  <c r="E715" i="80" s="1"/>
  <c r="C715" i="80"/>
  <c r="C224" i="80"/>
  <c r="F224" i="80"/>
  <c r="D224" i="80"/>
  <c r="E224" i="80" s="1"/>
  <c r="D447" i="80"/>
  <c r="E447" i="80" s="1"/>
  <c r="C447" i="80"/>
  <c r="F447" i="80"/>
  <c r="D1337" i="80"/>
  <c r="E1337" i="80" s="1"/>
  <c r="C1337" i="80"/>
  <c r="F1337" i="80"/>
  <c r="F1162" i="80"/>
  <c r="D1162" i="80"/>
  <c r="E1162" i="80" s="1"/>
  <c r="C1162" i="80"/>
  <c r="C619" i="80"/>
  <c r="D619" i="80"/>
  <c r="E619" i="80" s="1"/>
  <c r="F619" i="80"/>
  <c r="D514" i="80"/>
  <c r="E514" i="80" s="1"/>
  <c r="C514" i="80"/>
  <c r="F514" i="80"/>
  <c r="F1385" i="80"/>
  <c r="D1385" i="80"/>
  <c r="E1385" i="80" s="1"/>
  <c r="C1385" i="80"/>
  <c r="D303" i="80"/>
  <c r="E303" i="80" s="1"/>
  <c r="F303" i="80"/>
  <c r="C303" i="80"/>
  <c r="F2688" i="80"/>
  <c r="C2688" i="80"/>
  <c r="D2688" i="80"/>
  <c r="E2688" i="80" s="1"/>
  <c r="F2394" i="80"/>
  <c r="D2394" i="80"/>
  <c r="E2394" i="80" s="1"/>
  <c r="C2394" i="80"/>
  <c r="D969" i="80"/>
  <c r="E969" i="80" s="1"/>
  <c r="C969" i="80"/>
  <c r="F969" i="80"/>
  <c r="C466" i="80"/>
  <c r="F466" i="80"/>
  <c r="D466" i="80"/>
  <c r="E466" i="80" s="1"/>
  <c r="D1274" i="80"/>
  <c r="E1274" i="80" s="1"/>
  <c r="F1274" i="80"/>
  <c r="C1274" i="80"/>
  <c r="C1942" i="80"/>
  <c r="F1942" i="80"/>
  <c r="D1942" i="80"/>
  <c r="E1942" i="80" s="1"/>
  <c r="C2138" i="80"/>
  <c r="D2138" i="80"/>
  <c r="E2138" i="80" s="1"/>
  <c r="F2138" i="80"/>
  <c r="D369" i="80"/>
  <c r="E369" i="80" s="1"/>
  <c r="C369" i="80"/>
  <c r="F369" i="80"/>
  <c r="D184" i="80"/>
  <c r="E184" i="80" s="1"/>
  <c r="C184" i="80"/>
  <c r="F184" i="80"/>
  <c r="D127" i="80"/>
  <c r="E127" i="80" s="1"/>
  <c r="F127" i="80"/>
  <c r="C127" i="80"/>
  <c r="C546" i="80"/>
  <c r="F546" i="80"/>
  <c r="D546" i="80"/>
  <c r="E546" i="80" s="1"/>
  <c r="D822" i="80"/>
  <c r="E822" i="80" s="1"/>
  <c r="C822" i="80"/>
  <c r="F822" i="80"/>
  <c r="F997" i="80"/>
  <c r="D997" i="80"/>
  <c r="E997" i="80" s="1"/>
  <c r="C997" i="80"/>
  <c r="C1306" i="80"/>
  <c r="F1306" i="80"/>
  <c r="D1306" i="80"/>
  <c r="E1306" i="80" s="1"/>
  <c r="C141" i="80"/>
  <c r="F141" i="80"/>
  <c r="D141" i="80"/>
  <c r="E141" i="80" s="1"/>
  <c r="D728" i="80"/>
  <c r="E728" i="80" s="1"/>
  <c r="C728" i="80"/>
  <c r="F728" i="80"/>
  <c r="C237" i="80"/>
  <c r="D237" i="80"/>
  <c r="E237" i="80" s="1"/>
  <c r="F237" i="80"/>
  <c r="D593" i="80"/>
  <c r="E593" i="80" s="1"/>
  <c r="C593" i="80"/>
  <c r="F593" i="80"/>
  <c r="F661" i="80"/>
  <c r="D661" i="80"/>
  <c r="E661" i="80" s="1"/>
  <c r="C661" i="80"/>
  <c r="D963" i="80"/>
  <c r="E963" i="80" s="1"/>
  <c r="C963" i="80"/>
  <c r="F963" i="80"/>
  <c r="C140" i="80"/>
  <c r="F140" i="80"/>
  <c r="D140" i="80"/>
  <c r="E140" i="80" s="1"/>
  <c r="C142" i="80"/>
  <c r="F142" i="80"/>
  <c r="D142" i="80"/>
  <c r="E142" i="80" s="1"/>
  <c r="D1408" i="80"/>
  <c r="E1408" i="80" s="1"/>
  <c r="F1408" i="80"/>
  <c r="C1408" i="80"/>
  <c r="C1611" i="80"/>
  <c r="D1611" i="80"/>
  <c r="E1611" i="80" s="1"/>
  <c r="F1611" i="80"/>
  <c r="F1543" i="80"/>
  <c r="D1543" i="80"/>
  <c r="E1543" i="80" s="1"/>
  <c r="C1543" i="80"/>
  <c r="C74" i="80"/>
  <c r="D74" i="80"/>
  <c r="E74" i="80" s="1"/>
  <c r="F74" i="80"/>
  <c r="F1236" i="80"/>
  <c r="C1236" i="80"/>
  <c r="D1236" i="80"/>
  <c r="E1236" i="80" s="1"/>
  <c r="D2395" i="80"/>
  <c r="E2395" i="80" s="1"/>
  <c r="C2395" i="80"/>
  <c r="F2395" i="80"/>
  <c r="F858" i="80"/>
  <c r="D858" i="80"/>
  <c r="E858" i="80" s="1"/>
  <c r="C858" i="80"/>
  <c r="D510" i="80"/>
  <c r="E510" i="80" s="1"/>
  <c r="C510" i="80"/>
  <c r="F510" i="80"/>
  <c r="C452" i="80"/>
  <c r="F452" i="80"/>
  <c r="D452" i="80"/>
  <c r="E452" i="80" s="1"/>
  <c r="C2149" i="80"/>
  <c r="F2149" i="80"/>
  <c r="D2149" i="80"/>
  <c r="E2149" i="80" s="1"/>
  <c r="D206" i="80"/>
  <c r="E206" i="80" s="1"/>
  <c r="C206" i="80"/>
  <c r="F206" i="80"/>
  <c r="C1578" i="80"/>
  <c r="D1578" i="80"/>
  <c r="E1578" i="80" s="1"/>
  <c r="F1578" i="80"/>
  <c r="D259" i="80"/>
  <c r="E259" i="80" s="1"/>
  <c r="F259" i="80"/>
  <c r="C259" i="80"/>
  <c r="D1893" i="80"/>
  <c r="E1893" i="80" s="1"/>
  <c r="C1893" i="80"/>
  <c r="F1893" i="80"/>
  <c r="F61" i="80"/>
  <c r="C61" i="80"/>
  <c r="D61" i="80"/>
  <c r="E61" i="80" s="1"/>
  <c r="D883" i="80"/>
  <c r="E883" i="80" s="1"/>
  <c r="F883" i="80"/>
  <c r="C883" i="80"/>
  <c r="F935" i="80"/>
  <c r="D935" i="80"/>
  <c r="E935" i="80" s="1"/>
  <c r="C935" i="80"/>
  <c r="C2188" i="80"/>
  <c r="D2188" i="80"/>
  <c r="E2188" i="80" s="1"/>
  <c r="F2188" i="80"/>
  <c r="C1930" i="80"/>
  <c r="F1930" i="80"/>
  <c r="D1930" i="80"/>
  <c r="E1930" i="80" s="1"/>
  <c r="D1815" i="80"/>
  <c r="E1815" i="80" s="1"/>
  <c r="C1815" i="80"/>
  <c r="F1815" i="80"/>
  <c r="F758" i="80"/>
  <c r="C758" i="80"/>
  <c r="D758" i="80"/>
  <c r="E758" i="80" s="1"/>
  <c r="F1148" i="80"/>
  <c r="D1148" i="80"/>
  <c r="E1148" i="80" s="1"/>
  <c r="C1148" i="80"/>
  <c r="D1143" i="80"/>
  <c r="E1143" i="80" s="1"/>
  <c r="C1143" i="80"/>
  <c r="F1143" i="80"/>
  <c r="D2051" i="80"/>
  <c r="E2051" i="80" s="1"/>
  <c r="F2051" i="80"/>
  <c r="C2051" i="80"/>
  <c r="F973" i="80"/>
  <c r="D973" i="80"/>
  <c r="E973" i="80" s="1"/>
  <c r="C973" i="80"/>
  <c r="D1350" i="80"/>
  <c r="E1350" i="80" s="1"/>
  <c r="F1350" i="80"/>
  <c r="C1350" i="80"/>
  <c r="D2378" i="80"/>
  <c r="E2378" i="80" s="1"/>
  <c r="C2378" i="80"/>
  <c r="F2378" i="80"/>
  <c r="F2834" i="80"/>
  <c r="D2834" i="80"/>
  <c r="E2834" i="80" s="1"/>
  <c r="C2834" i="80"/>
  <c r="C1365" i="80"/>
  <c r="D1365" i="80"/>
  <c r="E1365" i="80" s="1"/>
  <c r="F1365" i="80"/>
  <c r="D102" i="80"/>
  <c r="E102" i="80" s="1"/>
  <c r="C102" i="80"/>
  <c r="F102" i="80"/>
  <c r="D665" i="80"/>
  <c r="E665" i="80" s="1"/>
  <c r="C665" i="80"/>
  <c r="F665" i="80"/>
  <c r="D819" i="80"/>
  <c r="E819" i="80" s="1"/>
  <c r="C819" i="80"/>
  <c r="F819" i="80"/>
  <c r="F123" i="80"/>
  <c r="D123" i="80"/>
  <c r="E123" i="80" s="1"/>
  <c r="C123" i="80"/>
  <c r="C1089" i="80"/>
  <c r="F1089" i="80"/>
  <c r="D1089" i="80"/>
  <c r="E1089" i="80" s="1"/>
  <c r="D587" i="80"/>
  <c r="E587" i="80" s="1"/>
  <c r="C587" i="80"/>
  <c r="F587" i="80"/>
  <c r="C600" i="80"/>
  <c r="F600" i="80"/>
  <c r="D600" i="80"/>
  <c r="E600" i="80" s="1"/>
  <c r="F1182" i="80"/>
  <c r="C1182" i="80"/>
  <c r="D1182" i="80"/>
  <c r="E1182" i="80" s="1"/>
  <c r="F1990" i="80"/>
  <c r="D1990" i="80"/>
  <c r="E1990" i="80" s="1"/>
  <c r="C1990" i="80"/>
  <c r="D168" i="80"/>
  <c r="E168" i="80" s="1"/>
  <c r="C168" i="80"/>
  <c r="F168" i="80"/>
  <c r="C2049" i="80"/>
  <c r="F2049" i="80"/>
  <c r="D2049" i="80"/>
  <c r="E2049" i="80" s="1"/>
  <c r="F106" i="80"/>
  <c r="D106" i="80"/>
  <c r="E106" i="80" s="1"/>
  <c r="C106" i="80"/>
  <c r="C128" i="80"/>
  <c r="F128" i="80"/>
  <c r="D128" i="80"/>
  <c r="E128" i="80" s="1"/>
  <c r="C148" i="80"/>
  <c r="F148" i="80"/>
  <c r="D148" i="80"/>
  <c r="E148" i="80" s="1"/>
  <c r="D796" i="80"/>
  <c r="E796" i="80" s="1"/>
  <c r="F796" i="80"/>
  <c r="C796" i="80"/>
  <c r="C915" i="80"/>
  <c r="F915" i="80"/>
  <c r="D915" i="80"/>
  <c r="E915" i="80" s="1"/>
  <c r="C358" i="80"/>
  <c r="F358" i="80"/>
  <c r="D358" i="80"/>
  <c r="E358" i="80" s="1"/>
  <c r="D82" i="80"/>
  <c r="E82" i="80" s="1"/>
  <c r="F82" i="80"/>
  <c r="C82" i="80"/>
  <c r="C2965" i="80"/>
  <c r="D2965" i="80"/>
  <c r="E2965" i="80" s="1"/>
  <c r="F2965" i="80"/>
  <c r="D312" i="80"/>
  <c r="E312" i="80" s="1"/>
  <c r="C312" i="80"/>
  <c r="F312" i="80"/>
  <c r="F2181" i="80"/>
  <c r="D2181" i="80"/>
  <c r="E2181" i="80" s="1"/>
  <c r="C2181" i="80"/>
  <c r="F918" i="80"/>
  <c r="C918" i="80"/>
  <c r="D918" i="80"/>
  <c r="E918" i="80" s="1"/>
  <c r="F3680" i="80"/>
  <c r="C3680" i="80"/>
  <c r="D3680" i="80"/>
  <c r="E3680" i="80" s="1"/>
  <c r="D1463" i="80"/>
  <c r="E1463" i="80" s="1"/>
  <c r="F1463" i="80"/>
  <c r="C1463" i="80"/>
  <c r="C635" i="80"/>
  <c r="F635" i="80"/>
  <c r="D635" i="80"/>
  <c r="E635" i="80" s="1"/>
  <c r="D983" i="80"/>
  <c r="E983" i="80" s="1"/>
  <c r="C983" i="80"/>
  <c r="F983" i="80"/>
  <c r="D276" i="80"/>
  <c r="E276" i="80" s="1"/>
  <c r="F276" i="80"/>
  <c r="C276" i="80"/>
  <c r="C563" i="80"/>
  <c r="D563" i="80"/>
  <c r="E563" i="80" s="1"/>
  <c r="F563" i="80"/>
  <c r="F755" i="80"/>
  <c r="D755" i="80"/>
  <c r="E755" i="80" s="1"/>
  <c r="C755" i="80"/>
  <c r="D461" i="80"/>
  <c r="E461" i="80" s="1"/>
  <c r="F461" i="80"/>
  <c r="C461" i="80"/>
  <c r="D579" i="80"/>
  <c r="E579" i="80" s="1"/>
  <c r="F579" i="80"/>
  <c r="C579" i="80"/>
  <c r="D282" i="80"/>
  <c r="E282" i="80" s="1"/>
  <c r="F282" i="80"/>
  <c r="C282" i="80"/>
  <c r="F1354" i="80"/>
  <c r="D1354" i="80"/>
  <c r="E1354" i="80" s="1"/>
  <c r="C1354" i="80"/>
  <c r="F589" i="80"/>
  <c r="D589" i="80"/>
  <c r="E589" i="80" s="1"/>
  <c r="C589" i="80"/>
  <c r="C2338" i="80"/>
  <c r="F2338" i="80"/>
  <c r="D2338" i="80"/>
  <c r="E2338" i="80" s="1"/>
  <c r="C561" i="80"/>
  <c r="F561" i="80"/>
  <c r="D561" i="80"/>
  <c r="E561" i="80" s="1"/>
  <c r="C855" i="80"/>
  <c r="F855" i="80"/>
  <c r="D855" i="80"/>
  <c r="E855" i="80" s="1"/>
  <c r="D346" i="80"/>
  <c r="E346" i="80" s="1"/>
  <c r="C346" i="80"/>
  <c r="F346" i="80"/>
  <c r="D2170" i="80"/>
  <c r="E2170" i="80" s="1"/>
  <c r="C2170" i="80"/>
  <c r="F2170" i="80"/>
  <c r="D685" i="80"/>
  <c r="E685" i="80" s="1"/>
  <c r="C685" i="80"/>
  <c r="F685" i="80"/>
  <c r="D1132" i="80"/>
  <c r="E1132" i="80" s="1"/>
  <c r="F1132" i="80"/>
  <c r="C1132" i="80"/>
  <c r="D1812" i="80"/>
  <c r="E1812" i="80" s="1"/>
  <c r="C1812" i="80"/>
  <c r="F1812" i="80"/>
  <c r="D1106" i="80"/>
  <c r="E1106" i="80" s="1"/>
  <c r="C1106" i="80"/>
  <c r="F1106" i="80"/>
  <c r="D714" i="80"/>
  <c r="E714" i="80" s="1"/>
  <c r="F714" i="80"/>
  <c r="C714" i="80"/>
  <c r="D2076" i="80"/>
  <c r="E2076" i="80" s="1"/>
  <c r="C2076" i="80"/>
  <c r="F2076" i="80"/>
  <c r="D418" i="80"/>
  <c r="E418" i="80" s="1"/>
  <c r="F418" i="80"/>
  <c r="C418" i="80"/>
  <c r="F2608" i="80"/>
  <c r="C2608" i="80"/>
  <c r="D2608" i="80"/>
  <c r="E2608" i="80" s="1"/>
  <c r="F2423" i="80"/>
  <c r="D2423" i="80"/>
  <c r="E2423" i="80" s="1"/>
  <c r="C2423" i="80"/>
  <c r="D1498" i="80"/>
  <c r="E1498" i="80" s="1"/>
  <c r="F1498" i="80"/>
  <c r="C1498" i="80"/>
  <c r="F895" i="80"/>
  <c r="D895" i="80"/>
  <c r="E895" i="80" s="1"/>
  <c r="C895" i="80"/>
  <c r="F1665" i="80"/>
  <c r="C1665" i="80"/>
  <c r="D1665" i="80"/>
  <c r="E1665" i="80" s="1"/>
  <c r="D2358" i="80"/>
  <c r="E2358" i="80" s="1"/>
  <c r="C2358" i="80"/>
  <c r="F2358" i="80"/>
  <c r="C1055" i="80"/>
  <c r="F1055" i="80"/>
  <c r="D1055" i="80"/>
  <c r="E1055" i="80" s="1"/>
  <c r="C505" i="80"/>
  <c r="F505" i="80"/>
  <c r="D505" i="80"/>
  <c r="E505" i="80" s="1"/>
  <c r="F512" i="80"/>
  <c r="D512" i="80"/>
  <c r="E512" i="80" s="1"/>
  <c r="C512" i="80"/>
  <c r="C893" i="80"/>
  <c r="F893" i="80"/>
  <c r="D893" i="80"/>
  <c r="E893" i="80" s="1"/>
  <c r="D1220" i="80"/>
  <c r="E1220" i="80" s="1"/>
  <c r="C1220" i="80"/>
  <c r="F1220" i="80"/>
  <c r="F653" i="80"/>
  <c r="D653" i="80"/>
  <c r="E653" i="80" s="1"/>
  <c r="C653" i="80"/>
  <c r="D2391" i="80"/>
  <c r="E2391" i="80" s="1"/>
  <c r="C2391" i="80"/>
  <c r="F2391" i="80"/>
  <c r="F1460" i="80"/>
  <c r="C1460" i="80"/>
  <c r="D1460" i="80"/>
  <c r="E1460" i="80" s="1"/>
  <c r="C638" i="80"/>
  <c r="F638" i="80"/>
  <c r="D638" i="80"/>
  <c r="E638" i="80" s="1"/>
  <c r="C2799" i="80"/>
  <c r="D2799" i="80"/>
  <c r="E2799" i="80" s="1"/>
  <c r="F2799" i="80"/>
  <c r="D922" i="80"/>
  <c r="E922" i="80" s="1"/>
  <c r="C922" i="80"/>
  <c r="F922" i="80"/>
  <c r="F979" i="80"/>
  <c r="D979" i="80"/>
  <c r="E979" i="80" s="1"/>
  <c r="C979" i="80"/>
  <c r="C1403" i="80"/>
  <c r="D1403" i="80"/>
  <c r="E1403" i="80" s="1"/>
  <c r="F1403" i="80"/>
  <c r="Q2" i="80"/>
  <c r="C5" i="80"/>
  <c r="F5" i="80"/>
  <c r="H3" i="80"/>
  <c r="J3" i="80" s="1"/>
  <c r="D5" i="80"/>
  <c r="E5" i="80" s="1"/>
  <c r="D1250" i="80"/>
  <c r="E1250" i="80" s="1"/>
  <c r="F1250" i="80"/>
  <c r="C1250" i="80"/>
  <c r="D1251" i="80"/>
  <c r="E1251" i="80" s="1"/>
  <c r="C1251" i="80"/>
  <c r="F1251" i="80"/>
  <c r="C898" i="80"/>
  <c r="F898" i="80"/>
  <c r="D898" i="80"/>
  <c r="E898" i="80" s="1"/>
  <c r="C532" i="80"/>
  <c r="F532" i="80"/>
  <c r="D532" i="80"/>
  <c r="E532" i="80" s="1"/>
  <c r="D321" i="80"/>
  <c r="E321" i="80" s="1"/>
  <c r="C321" i="80"/>
  <c r="F321" i="80"/>
  <c r="F995" i="80"/>
  <c r="D995" i="80"/>
  <c r="E995" i="80" s="1"/>
  <c r="C995" i="80"/>
  <c r="D905" i="80"/>
  <c r="E905" i="80" s="1"/>
  <c r="C905" i="80"/>
  <c r="F905" i="80"/>
  <c r="D1589" i="80"/>
  <c r="E1589" i="80" s="1"/>
  <c r="C1589" i="80"/>
  <c r="F1589" i="80"/>
  <c r="D869" i="80"/>
  <c r="E869" i="80" s="1"/>
  <c r="C869" i="80"/>
  <c r="F869" i="80"/>
  <c r="C2529" i="80"/>
  <c r="D2529" i="80"/>
  <c r="E2529" i="80" s="1"/>
  <c r="F2529" i="80"/>
  <c r="D1222" i="80"/>
  <c r="E1222" i="80" s="1"/>
  <c r="C1222" i="80"/>
  <c r="F1222" i="80"/>
  <c r="C610" i="80"/>
  <c r="F610" i="80"/>
  <c r="D610" i="80"/>
  <c r="E610" i="80" s="1"/>
  <c r="C1493" i="80"/>
  <c r="F1493" i="80"/>
  <c r="D1493" i="80"/>
  <c r="E1493" i="80" s="1"/>
  <c r="D731" i="80"/>
  <c r="E731" i="80" s="1"/>
  <c r="C731" i="80"/>
  <c r="F731" i="80"/>
  <c r="D267" i="80"/>
  <c r="E267" i="80" s="1"/>
  <c r="F267" i="80"/>
  <c r="C267" i="80"/>
  <c r="C258" i="80"/>
  <c r="F258" i="80"/>
  <c r="D258" i="80"/>
  <c r="E258" i="80" s="1"/>
  <c r="F980" i="80"/>
  <c r="D980" i="80"/>
  <c r="E980" i="80" s="1"/>
  <c r="C980" i="80"/>
  <c r="C2084" i="80"/>
  <c r="F2084" i="80"/>
  <c r="D2084" i="80"/>
  <c r="E2084" i="80" s="1"/>
  <c r="D2257" i="80"/>
  <c r="E2257" i="80" s="1"/>
  <c r="C2257" i="80"/>
  <c r="F2257" i="80"/>
  <c r="C3293" i="80"/>
  <c r="D3293" i="80"/>
  <c r="E3293" i="80" s="1"/>
  <c r="F3293" i="80"/>
  <c r="C1342" i="80"/>
  <c r="D1342" i="80"/>
  <c r="E1342" i="80" s="1"/>
  <c r="F1342" i="80"/>
  <c r="C1373" i="80"/>
  <c r="D1373" i="80"/>
  <c r="E1373" i="80" s="1"/>
  <c r="F1373" i="80"/>
  <c r="F1786" i="80"/>
  <c r="C1786" i="80"/>
  <c r="D1786" i="80"/>
  <c r="E1786" i="80" s="1"/>
  <c r="C894" i="80"/>
  <c r="F894" i="80"/>
  <c r="D894" i="80"/>
  <c r="E894" i="80" s="1"/>
  <c r="F794" i="80"/>
  <c r="C794" i="80"/>
  <c r="D794" i="80"/>
  <c r="E794" i="80" s="1"/>
  <c r="D1858" i="80"/>
  <c r="E1858" i="80" s="1"/>
  <c r="C1858" i="80"/>
  <c r="F1858" i="80"/>
  <c r="F139" i="80"/>
  <c r="D139" i="80"/>
  <c r="E139" i="80" s="1"/>
  <c r="C139" i="80"/>
  <c r="D100" i="80"/>
  <c r="E100" i="80" s="1"/>
  <c r="C100" i="80"/>
  <c r="F100" i="80"/>
  <c r="F1809" i="80"/>
  <c r="C1809" i="80"/>
  <c r="D1809" i="80"/>
  <c r="E1809" i="80" s="1"/>
  <c r="C520" i="80"/>
  <c r="F520" i="80"/>
  <c r="D520" i="80"/>
  <c r="E520" i="80" s="1"/>
  <c r="D939" i="80"/>
  <c r="E939" i="80" s="1"/>
  <c r="F939" i="80"/>
  <c r="C939" i="80"/>
  <c r="F1208" i="80"/>
  <c r="D1208" i="80"/>
  <c r="E1208" i="80" s="1"/>
  <c r="C1208" i="80"/>
  <c r="F1074" i="80"/>
  <c r="D1074" i="80"/>
  <c r="E1074" i="80" s="1"/>
  <c r="C1074" i="80"/>
  <c r="C320" i="80"/>
  <c r="D320" i="80"/>
  <c r="E320" i="80" s="1"/>
  <c r="F320" i="80"/>
  <c r="D178" i="80"/>
  <c r="E178" i="80" s="1"/>
  <c r="C178" i="80"/>
  <c r="F178" i="80"/>
  <c r="F954" i="80"/>
  <c r="D954" i="80"/>
  <c r="E954" i="80" s="1"/>
  <c r="C954" i="80"/>
  <c r="C89" i="80"/>
  <c r="F89" i="80"/>
  <c r="D89" i="80"/>
  <c r="E89" i="80" s="1"/>
  <c r="D17" i="80"/>
  <c r="E17" i="80" s="1"/>
  <c r="F17" i="80"/>
  <c r="C17" i="80"/>
  <c r="F1797" i="80"/>
  <c r="D1797" i="80"/>
  <c r="E1797" i="80" s="1"/>
  <c r="C1797" i="80"/>
  <c r="C2868" i="80"/>
  <c r="F2868" i="80"/>
  <c r="D2868" i="80"/>
  <c r="E2868" i="80" s="1"/>
  <c r="D886" i="80"/>
  <c r="E886" i="80" s="1"/>
  <c r="C886" i="80"/>
  <c r="F886" i="80"/>
  <c r="F46" i="80"/>
  <c r="C46" i="80"/>
  <c r="D46" i="80"/>
  <c r="E46" i="80" s="1"/>
  <c r="C1100" i="80"/>
  <c r="D1100" i="80"/>
  <c r="E1100" i="80" s="1"/>
  <c r="F1100" i="80"/>
  <c r="F1945" i="80"/>
  <c r="D1945" i="80"/>
  <c r="E1945" i="80" s="1"/>
  <c r="C1945" i="80"/>
  <c r="C1706" i="80"/>
  <c r="F1706" i="80"/>
  <c r="D1706" i="80"/>
  <c r="E1706" i="80" s="1"/>
  <c r="F2121" i="80"/>
  <c r="D2121" i="80"/>
  <c r="E2121" i="80" s="1"/>
  <c r="C2121" i="80"/>
  <c r="D958" i="80"/>
  <c r="E958" i="80" s="1"/>
  <c r="F958" i="80"/>
  <c r="C958" i="80"/>
  <c r="D1544" i="80"/>
  <c r="E1544" i="80" s="1"/>
  <c r="F1544" i="80"/>
  <c r="C1544" i="80"/>
  <c r="F1564" i="80"/>
  <c r="D1564" i="80"/>
  <c r="E1564" i="80" s="1"/>
  <c r="C1564" i="80"/>
  <c r="D647" i="80"/>
  <c r="E647" i="80" s="1"/>
  <c r="F647" i="80"/>
  <c r="C647" i="80"/>
  <c r="D2793" i="80"/>
  <c r="E2793" i="80" s="1"/>
  <c r="C2793" i="80"/>
  <c r="F2793" i="80"/>
  <c r="D2583" i="80"/>
  <c r="E2583" i="80" s="1"/>
  <c r="C2583" i="80"/>
  <c r="F2583" i="80"/>
  <c r="C580" i="80"/>
  <c r="F580" i="80"/>
  <c r="D580" i="80"/>
  <c r="E580" i="80" s="1"/>
  <c r="D1579" i="80"/>
  <c r="E1579" i="80" s="1"/>
  <c r="C1579" i="80"/>
  <c r="F1579" i="80"/>
  <c r="F1971" i="80"/>
  <c r="C1971" i="80"/>
  <c r="D1971" i="80"/>
  <c r="E1971" i="80" s="1"/>
  <c r="F2153" i="80"/>
  <c r="D2153" i="80"/>
  <c r="E2153" i="80" s="1"/>
  <c r="C2153" i="80"/>
  <c r="F1639" i="80"/>
  <c r="C1639" i="80"/>
  <c r="D1639" i="80"/>
  <c r="E1639" i="80" s="1"/>
  <c r="C1156" i="80"/>
  <c r="D1156" i="80"/>
  <c r="E1156" i="80" s="1"/>
  <c r="F1156" i="80"/>
  <c r="D632" i="80"/>
  <c r="E632" i="80" s="1"/>
  <c r="F632" i="80"/>
  <c r="C632" i="80"/>
  <c r="D1771" i="80"/>
  <c r="E1771" i="80" s="1"/>
  <c r="F1771" i="80"/>
  <c r="C1771" i="80"/>
  <c r="D1774" i="80"/>
  <c r="E1774" i="80" s="1"/>
  <c r="C1774" i="80"/>
  <c r="F1774" i="80"/>
  <c r="F231" i="80"/>
  <c r="D231" i="80"/>
  <c r="E231" i="80" s="1"/>
  <c r="C231" i="80"/>
  <c r="D383" i="80"/>
  <c r="E383" i="80" s="1"/>
  <c r="F383" i="80"/>
  <c r="C383" i="80"/>
  <c r="F3644" i="80"/>
  <c r="C3644" i="80"/>
  <c r="D3644" i="80"/>
  <c r="E3644" i="80" s="1"/>
  <c r="D3547" i="80"/>
  <c r="E3547" i="80" s="1"/>
  <c r="F3547" i="80"/>
  <c r="C3547" i="80"/>
  <c r="C3323" i="80"/>
  <c r="D3323" i="80"/>
  <c r="E3323" i="80" s="1"/>
  <c r="F3323" i="80"/>
  <c r="F1213" i="80"/>
  <c r="C1213" i="80"/>
  <c r="D1213" i="80"/>
  <c r="E1213" i="80" s="1"/>
  <c r="D2468" i="80"/>
  <c r="E2468" i="80" s="1"/>
  <c r="F2468" i="80"/>
  <c r="C2468" i="80"/>
  <c r="C3317" i="80"/>
  <c r="F3317" i="80"/>
  <c r="D3317" i="80"/>
  <c r="E3317" i="80" s="1"/>
  <c r="D1252" i="80"/>
  <c r="E1252" i="80" s="1"/>
  <c r="F1252" i="80"/>
  <c r="C1252" i="80"/>
  <c r="C2311" i="80"/>
  <c r="D2311" i="80"/>
  <c r="E2311" i="80" s="1"/>
  <c r="F2311" i="80"/>
  <c r="D2132" i="80"/>
  <c r="E2132" i="80" s="1"/>
  <c r="F2132" i="80"/>
  <c r="C2132" i="80"/>
  <c r="F2359" i="80"/>
  <c r="D2359" i="80"/>
  <c r="E2359" i="80" s="1"/>
  <c r="C2359" i="80"/>
  <c r="D2623" i="80"/>
  <c r="E2623" i="80" s="1"/>
  <c r="C2623" i="80"/>
  <c r="F2623" i="80"/>
  <c r="D1721" i="80"/>
  <c r="E1721" i="80" s="1"/>
  <c r="C1721" i="80"/>
  <c r="F1721" i="80"/>
  <c r="C2161" i="80"/>
  <c r="F2161" i="80"/>
  <c r="D2161" i="80"/>
  <c r="E2161" i="80" s="1"/>
  <c r="C2598" i="80"/>
  <c r="D2598" i="80"/>
  <c r="E2598" i="80" s="1"/>
  <c r="F2598" i="80"/>
  <c r="D888" i="80"/>
  <c r="E888" i="80" s="1"/>
  <c r="C888" i="80"/>
  <c r="F888" i="80"/>
  <c r="C2371" i="80"/>
  <c r="F2371" i="80"/>
  <c r="D2371" i="80"/>
  <c r="E2371" i="80" s="1"/>
  <c r="D1371" i="80"/>
  <c r="E1371" i="80" s="1"/>
  <c r="C1371" i="80"/>
  <c r="F1371" i="80"/>
  <c r="C2330" i="80"/>
  <c r="F2330" i="80"/>
  <c r="D2330" i="80"/>
  <c r="E2330" i="80" s="1"/>
  <c r="C1359" i="80"/>
  <c r="F1359" i="80"/>
  <c r="D1359" i="80"/>
  <c r="E1359" i="80" s="1"/>
  <c r="D1446" i="80"/>
  <c r="E1446" i="80" s="1"/>
  <c r="F1446" i="80"/>
  <c r="C1446" i="80"/>
  <c r="C3268" i="80"/>
  <c r="D3268" i="80"/>
  <c r="E3268" i="80" s="1"/>
  <c r="F3268" i="80"/>
  <c r="F1071" i="80"/>
  <c r="D1071" i="80"/>
  <c r="E1071" i="80" s="1"/>
  <c r="C1071" i="80"/>
  <c r="D1384" i="80"/>
  <c r="E1384" i="80" s="1"/>
  <c r="F1384" i="80"/>
  <c r="C1384" i="80"/>
  <c r="D2147" i="80"/>
  <c r="E2147" i="80" s="1"/>
  <c r="C2147" i="80"/>
  <c r="F2147" i="80"/>
  <c r="F2324" i="80"/>
  <c r="D2324" i="80"/>
  <c r="E2324" i="80" s="1"/>
  <c r="C2324" i="80"/>
  <c r="F810" i="80"/>
  <c r="D810" i="80"/>
  <c r="E810" i="80" s="1"/>
  <c r="C810" i="80"/>
  <c r="D2885" i="80"/>
  <c r="E2885" i="80" s="1"/>
  <c r="C2885" i="80"/>
  <c r="F2885" i="80"/>
  <c r="D1187" i="80"/>
  <c r="E1187" i="80" s="1"/>
  <c r="C1187" i="80"/>
  <c r="F1187" i="80"/>
  <c r="D1261" i="80"/>
  <c r="E1261" i="80" s="1"/>
  <c r="C1261" i="80"/>
  <c r="F1261" i="80"/>
  <c r="D739" i="80"/>
  <c r="E739" i="80" s="1"/>
  <c r="C739" i="80"/>
  <c r="F739" i="80"/>
  <c r="C712" i="80"/>
  <c r="D712" i="80"/>
  <c r="E712" i="80" s="1"/>
  <c r="F712" i="80"/>
  <c r="D1685" i="80"/>
  <c r="E1685" i="80" s="1"/>
  <c r="F1685" i="80"/>
  <c r="C1685" i="80"/>
  <c r="D2539" i="80"/>
  <c r="E2539" i="80" s="1"/>
  <c r="F2539" i="80"/>
  <c r="C2539" i="80"/>
  <c r="F272" i="80"/>
  <c r="D272" i="80"/>
  <c r="E272" i="80" s="1"/>
  <c r="C272" i="80"/>
  <c r="D477" i="80"/>
  <c r="E477" i="80" s="1"/>
  <c r="F477" i="80"/>
  <c r="C477" i="80"/>
  <c r="C3116" i="80"/>
  <c r="F3116" i="80"/>
  <c r="D3116" i="80"/>
  <c r="E3116" i="80" s="1"/>
  <c r="F2015" i="80"/>
  <c r="D2015" i="80"/>
  <c r="E2015" i="80" s="1"/>
  <c r="C2015" i="80"/>
  <c r="C3107" i="80"/>
  <c r="D3107" i="80"/>
  <c r="E3107" i="80" s="1"/>
  <c r="F3107" i="80"/>
  <c r="C116" i="80"/>
  <c r="F116" i="80"/>
  <c r="D116" i="80"/>
  <c r="E116" i="80" s="1"/>
  <c r="D457" i="80"/>
  <c r="E457" i="80" s="1"/>
  <c r="F457" i="80"/>
  <c r="C457" i="80"/>
  <c r="D406" i="80"/>
  <c r="E406" i="80" s="1"/>
  <c r="F406" i="80"/>
  <c r="C406" i="80"/>
  <c r="D659" i="80"/>
  <c r="E659" i="80" s="1"/>
  <c r="F659" i="80"/>
  <c r="C659" i="80"/>
  <c r="F476" i="80"/>
  <c r="D476" i="80"/>
  <c r="E476" i="80" s="1"/>
  <c r="C476" i="80"/>
  <c r="F2000" i="80"/>
  <c r="D2000" i="80"/>
  <c r="E2000" i="80" s="1"/>
  <c r="C2000" i="80"/>
  <c r="D251" i="80"/>
  <c r="E251" i="80" s="1"/>
  <c r="C251" i="80"/>
  <c r="F251" i="80"/>
  <c r="C1831" i="80"/>
  <c r="F1831" i="80"/>
  <c r="D1831" i="80"/>
  <c r="E1831" i="80" s="1"/>
  <c r="C1113" i="80"/>
  <c r="F1113" i="80"/>
  <c r="D1113" i="80"/>
  <c r="E1113" i="80" s="1"/>
  <c r="C58" i="80"/>
  <c r="F58" i="80"/>
  <c r="D58" i="80"/>
  <c r="E58" i="80" s="1"/>
  <c r="C549" i="80"/>
  <c r="F549" i="80"/>
  <c r="D549" i="80"/>
  <c r="E549" i="80" s="1"/>
  <c r="C213" i="80"/>
  <c r="F213" i="80"/>
  <c r="D213" i="80"/>
  <c r="E213" i="80" s="1"/>
  <c r="D1108" i="80"/>
  <c r="E1108" i="80" s="1"/>
  <c r="F1108" i="80"/>
  <c r="C1108" i="80"/>
  <c r="C2247" i="80"/>
  <c r="F2247" i="80"/>
  <c r="D2247" i="80"/>
  <c r="E2247" i="80" s="1"/>
  <c r="F986" i="80"/>
  <c r="D986" i="80"/>
  <c r="E986" i="80" s="1"/>
  <c r="C986" i="80"/>
  <c r="C709" i="80"/>
  <c r="D709" i="80"/>
  <c r="E709" i="80" s="1"/>
  <c r="F709" i="80"/>
  <c r="D1913" i="80"/>
  <c r="E1913" i="80" s="1"/>
  <c r="F1913" i="80"/>
  <c r="C1913" i="80"/>
  <c r="C1573" i="80"/>
  <c r="D1573" i="80"/>
  <c r="E1573" i="80" s="1"/>
  <c r="F1573" i="80"/>
  <c r="C1310" i="80"/>
  <c r="F1310" i="80"/>
  <c r="D1310" i="80"/>
  <c r="E1310" i="80" s="1"/>
  <c r="D581" i="80"/>
  <c r="E581" i="80" s="1"/>
  <c r="C581" i="80"/>
  <c r="F581" i="80"/>
  <c r="C781" i="80"/>
  <c r="F781" i="80"/>
  <c r="D781" i="80"/>
  <c r="E781" i="80" s="1"/>
  <c r="C1925" i="80"/>
  <c r="F1925" i="80"/>
  <c r="D1925" i="80"/>
  <c r="E1925" i="80" s="1"/>
  <c r="D268" i="80"/>
  <c r="E268" i="80" s="1"/>
  <c r="C268" i="80"/>
  <c r="F268" i="80"/>
  <c r="F1326" i="80"/>
  <c r="C1326" i="80"/>
  <c r="D1326" i="80"/>
  <c r="E1326" i="80" s="1"/>
  <c r="F45" i="80"/>
  <c r="C45" i="80"/>
  <c r="D45" i="80"/>
  <c r="E45" i="80" s="1"/>
  <c r="F2901" i="80"/>
  <c r="D2901" i="80"/>
  <c r="E2901" i="80" s="1"/>
  <c r="C2901" i="80"/>
  <c r="F112" i="80"/>
  <c r="D112" i="80"/>
  <c r="E112" i="80" s="1"/>
  <c r="C112" i="80"/>
  <c r="D1778" i="80"/>
  <c r="E1778" i="80" s="1"/>
  <c r="F1778" i="80"/>
  <c r="C1778" i="80"/>
  <c r="C1655" i="80"/>
  <c r="F1655" i="80"/>
  <c r="D1655" i="80"/>
  <c r="E1655" i="80" s="1"/>
  <c r="D2763" i="80"/>
  <c r="E2763" i="80" s="1"/>
  <c r="C2763" i="80"/>
  <c r="F2763" i="80"/>
  <c r="F3613" i="80"/>
  <c r="D3613" i="80"/>
  <c r="E3613" i="80" s="1"/>
  <c r="C3613" i="80"/>
  <c r="F591" i="80"/>
  <c r="D591" i="80"/>
  <c r="E591" i="80" s="1"/>
  <c r="C591" i="80"/>
  <c r="D317" i="80"/>
  <c r="E317" i="80" s="1"/>
  <c r="F317" i="80"/>
  <c r="C317" i="80"/>
  <c r="F1746" i="80"/>
  <c r="C1746" i="80"/>
  <c r="D1746" i="80"/>
  <c r="E1746" i="80" s="1"/>
  <c r="C575" i="80"/>
  <c r="F575" i="80"/>
  <c r="D575" i="80"/>
  <c r="E575" i="80" s="1"/>
  <c r="C1286" i="80"/>
  <c r="F1286" i="80"/>
  <c r="D1286" i="80"/>
  <c r="E1286" i="80" s="1"/>
  <c r="C449" i="80"/>
  <c r="F449" i="80"/>
  <c r="D449" i="80"/>
  <c r="E449" i="80" s="1"/>
  <c r="F481" i="80"/>
  <c r="D481" i="80"/>
  <c r="E481" i="80" s="1"/>
  <c r="C481" i="80"/>
  <c r="F1269" i="80"/>
  <c r="D1269" i="80"/>
  <c r="E1269" i="80" s="1"/>
  <c r="C1269" i="80"/>
  <c r="F815" i="80"/>
  <c r="D815" i="80"/>
  <c r="E815" i="80" s="1"/>
  <c r="C815" i="80"/>
  <c r="F188" i="80"/>
  <c r="D188" i="80"/>
  <c r="E188" i="80" s="1"/>
  <c r="C188" i="80"/>
  <c r="C2487" i="80"/>
  <c r="F2487" i="80"/>
  <c r="D2487" i="80"/>
  <c r="E2487" i="80" s="1"/>
  <c r="D790" i="80"/>
  <c r="E790" i="80" s="1"/>
  <c r="C790" i="80"/>
  <c r="F790" i="80"/>
  <c r="C2005" i="80"/>
  <c r="F2005" i="80"/>
  <c r="D2005" i="80"/>
  <c r="E2005" i="80" s="1"/>
  <c r="D2495" i="80"/>
  <c r="E2495" i="80" s="1"/>
  <c r="C2495" i="80"/>
  <c r="F2495" i="80"/>
  <c r="F389" i="80"/>
  <c r="D389" i="80"/>
  <c r="E389" i="80" s="1"/>
  <c r="C389" i="80"/>
  <c r="C2952" i="80"/>
  <c r="D2952" i="80"/>
  <c r="E2952" i="80" s="1"/>
  <c r="F2952" i="80"/>
  <c r="C598" i="80"/>
  <c r="F598" i="80"/>
  <c r="D598" i="80"/>
  <c r="E598" i="80" s="1"/>
  <c r="F156" i="80"/>
  <c r="D156" i="80"/>
  <c r="E156" i="80" s="1"/>
  <c r="C156" i="80"/>
  <c r="C40" i="80"/>
  <c r="D40" i="80"/>
  <c r="E40" i="80" s="1"/>
  <c r="F40" i="80"/>
  <c r="C1957" i="80"/>
  <c r="F1957" i="80"/>
  <c r="D1957" i="80"/>
  <c r="E1957" i="80" s="1"/>
  <c r="D2728" i="80"/>
  <c r="E2728" i="80" s="1"/>
  <c r="C2728" i="80"/>
  <c r="F2728" i="80"/>
  <c r="D2702" i="80"/>
  <c r="E2702" i="80" s="1"/>
  <c r="F2702" i="80"/>
  <c r="C2702" i="80"/>
  <c r="D1327" i="80"/>
  <c r="E1327" i="80" s="1"/>
  <c r="C1327" i="80"/>
  <c r="F1327" i="80"/>
  <c r="C1061" i="80"/>
  <c r="F1061" i="80"/>
  <c r="D1061" i="80"/>
  <c r="E1061" i="80" s="1"/>
  <c r="D562" i="80"/>
  <c r="E562" i="80" s="1"/>
  <c r="F562" i="80"/>
  <c r="C562" i="80"/>
  <c r="D162" i="80"/>
  <c r="E162" i="80" s="1"/>
  <c r="C162" i="80"/>
  <c r="F162" i="80"/>
  <c r="D723" i="80"/>
  <c r="E723" i="80" s="1"/>
  <c r="F723" i="80"/>
  <c r="C723" i="80"/>
  <c r="C1555" i="80"/>
  <c r="D1555" i="80"/>
  <c r="E1555" i="80" s="1"/>
  <c r="F1555" i="80"/>
  <c r="D3343" i="80"/>
  <c r="E3343" i="80" s="1"/>
  <c r="C3343" i="80"/>
  <c r="F3343" i="80"/>
  <c r="D1762" i="80"/>
  <c r="E1762" i="80" s="1"/>
  <c r="F1762" i="80"/>
  <c r="C1762" i="80"/>
  <c r="F1240" i="80"/>
  <c r="C1240" i="80"/>
  <c r="D1240" i="80"/>
  <c r="E1240" i="80" s="1"/>
  <c r="D4403" i="80"/>
  <c r="E4403" i="80" s="1"/>
  <c r="F4403" i="80"/>
  <c r="C4403" i="80"/>
  <c r="F2434" i="80"/>
  <c r="D2434" i="80"/>
  <c r="E2434" i="80" s="1"/>
  <c r="C2434" i="80"/>
  <c r="F729" i="80"/>
  <c r="C729" i="80"/>
  <c r="D729" i="80"/>
  <c r="E729" i="80" s="1"/>
  <c r="D338" i="80"/>
  <c r="E338" i="80" s="1"/>
  <c r="C338" i="80"/>
  <c r="F338" i="80"/>
  <c r="D953" i="80"/>
  <c r="E953" i="80" s="1"/>
  <c r="C953" i="80"/>
  <c r="F953" i="80"/>
  <c r="C214" i="80"/>
  <c r="F214" i="80"/>
  <c r="D214" i="80"/>
  <c r="E214" i="80" s="1"/>
  <c r="F1203" i="80"/>
  <c r="D1203" i="80"/>
  <c r="E1203" i="80" s="1"/>
  <c r="C1203" i="80"/>
  <c r="F671" i="80"/>
  <c r="D671" i="80"/>
  <c r="E671" i="80" s="1"/>
  <c r="C671" i="80"/>
  <c r="D1952" i="80"/>
  <c r="E1952" i="80" s="1"/>
  <c r="C1952" i="80"/>
  <c r="F1952" i="80"/>
  <c r="F1115" i="80"/>
  <c r="D1115" i="80"/>
  <c r="E1115" i="80" s="1"/>
  <c r="C1115" i="80"/>
  <c r="C1255" i="80"/>
  <c r="D1255" i="80"/>
  <c r="E1255" i="80" s="1"/>
  <c r="F1255" i="80"/>
  <c r="D2081" i="80"/>
  <c r="E2081" i="80" s="1"/>
  <c r="C2081" i="80"/>
  <c r="F2081" i="80"/>
  <c r="D2179" i="80"/>
  <c r="E2179" i="80" s="1"/>
  <c r="C2179" i="80"/>
  <c r="F2179" i="80"/>
  <c r="C413" i="80"/>
  <c r="F413" i="80"/>
  <c r="D413" i="80"/>
  <c r="E413" i="80" s="1"/>
  <c r="D1605" i="80"/>
  <c r="E1605" i="80" s="1"/>
  <c r="C1605" i="80"/>
  <c r="F1605" i="80"/>
  <c r="C1883" i="80"/>
  <c r="F1883" i="80"/>
  <c r="D1883" i="80"/>
  <c r="E1883" i="80" s="1"/>
  <c r="D75" i="80"/>
  <c r="E75" i="80" s="1"/>
  <c r="F75" i="80"/>
  <c r="C75" i="80"/>
  <c r="C2426" i="80"/>
  <c r="F2426" i="80"/>
  <c r="D2426" i="80"/>
  <c r="E2426" i="80" s="1"/>
  <c r="C1307" i="80"/>
  <c r="F1307" i="80"/>
  <c r="D1307" i="80"/>
  <c r="E1307" i="80" s="1"/>
  <c r="D170" i="80"/>
  <c r="E170" i="80" s="1"/>
  <c r="C170" i="80"/>
  <c r="F170" i="80"/>
  <c r="F555" i="80"/>
  <c r="C555" i="80"/>
  <c r="D555" i="80"/>
  <c r="E555" i="80" s="1"/>
  <c r="F1284" i="80"/>
  <c r="D1284" i="80"/>
  <c r="E1284" i="80" s="1"/>
  <c r="C1284" i="80"/>
  <c r="D165" i="80"/>
  <c r="E165" i="80" s="1"/>
  <c r="F165" i="80"/>
  <c r="C165" i="80"/>
  <c r="F19" i="80"/>
  <c r="C19" i="80"/>
  <c r="D19" i="80"/>
  <c r="E19" i="80" s="1"/>
  <c r="F1346" i="80"/>
  <c r="D1346" i="80"/>
  <c r="E1346" i="80" s="1"/>
  <c r="C1346" i="80"/>
  <c r="D1496" i="80"/>
  <c r="E1496" i="80" s="1"/>
  <c r="F1496" i="80"/>
  <c r="C1496" i="80"/>
  <c r="C1641" i="80"/>
  <c r="D1641" i="80"/>
  <c r="E1641" i="80" s="1"/>
  <c r="F1641" i="80"/>
  <c r="C1814" i="80"/>
  <c r="F1814" i="80"/>
  <c r="D1814" i="80"/>
  <c r="E1814" i="80" s="1"/>
  <c r="F917" i="80"/>
  <c r="D917" i="80"/>
  <c r="E917" i="80" s="1"/>
  <c r="C917" i="80"/>
  <c r="F507" i="80"/>
  <c r="C507" i="80"/>
  <c r="D507" i="80"/>
  <c r="E507" i="80" s="1"/>
  <c r="C2086" i="80"/>
  <c r="F2086" i="80"/>
  <c r="D2086" i="80"/>
  <c r="E2086" i="80" s="1"/>
  <c r="C2417" i="80"/>
  <c r="F2417" i="80"/>
  <c r="D2417" i="80"/>
  <c r="E2417" i="80" s="1"/>
  <c r="D1028" i="80"/>
  <c r="E1028" i="80" s="1"/>
  <c r="F1028" i="80"/>
  <c r="C1028" i="80"/>
  <c r="C182" i="80"/>
  <c r="F182" i="80"/>
  <c r="D182" i="80"/>
  <c r="E182" i="80" s="1"/>
  <c r="D1275" i="80"/>
  <c r="E1275" i="80" s="1"/>
  <c r="C1275" i="80"/>
  <c r="F1275" i="80"/>
  <c r="D1231" i="80"/>
  <c r="E1231" i="80" s="1"/>
  <c r="F1231" i="80"/>
  <c r="C1231" i="80"/>
  <c r="D176" i="80"/>
  <c r="E176" i="80" s="1"/>
  <c r="C176" i="80"/>
  <c r="F176" i="80"/>
  <c r="C1535" i="80"/>
  <c r="D1535" i="80"/>
  <c r="E1535" i="80" s="1"/>
  <c r="F1535" i="80"/>
  <c r="C567" i="80"/>
  <c r="D567" i="80"/>
  <c r="E567" i="80" s="1"/>
  <c r="F567" i="80"/>
  <c r="F366" i="80"/>
  <c r="D366" i="80"/>
  <c r="E366" i="80" s="1"/>
  <c r="C366" i="80"/>
  <c r="F881" i="80"/>
  <c r="C881" i="80"/>
  <c r="D881" i="80"/>
  <c r="E881" i="80" s="1"/>
  <c r="D247" i="80"/>
  <c r="E247" i="80" s="1"/>
  <c r="F247" i="80"/>
  <c r="C247" i="80"/>
  <c r="F2372" i="80"/>
  <c r="D2372" i="80"/>
  <c r="E2372" i="80" s="1"/>
  <c r="C2372" i="80"/>
  <c r="D777" i="80"/>
  <c r="E777" i="80" s="1"/>
  <c r="F777" i="80"/>
  <c r="C777" i="80"/>
  <c r="D901" i="80"/>
  <c r="E901" i="80" s="1"/>
  <c r="C901" i="80"/>
  <c r="F901" i="80"/>
  <c r="F806" i="80"/>
  <c r="D806" i="80"/>
  <c r="E806" i="80" s="1"/>
  <c r="C806" i="80"/>
  <c r="F110" i="80"/>
  <c r="D110" i="80"/>
  <c r="E110" i="80" s="1"/>
  <c r="C110" i="80"/>
  <c r="C335" i="80"/>
  <c r="F335" i="80"/>
  <c r="D335" i="80"/>
  <c r="E335" i="80" s="1"/>
  <c r="F1938" i="80"/>
  <c r="C1938" i="80"/>
  <c r="D1938" i="80"/>
  <c r="E1938" i="80" s="1"/>
  <c r="C2159" i="80"/>
  <c r="D2159" i="80"/>
  <c r="E2159" i="80" s="1"/>
  <c r="F2159" i="80"/>
  <c r="F269" i="80"/>
  <c r="C269" i="80"/>
  <c r="D269" i="80"/>
  <c r="E269" i="80" s="1"/>
  <c r="C1799" i="80"/>
  <c r="F1799" i="80"/>
  <c r="D1799" i="80"/>
  <c r="E1799" i="80" s="1"/>
  <c r="F695" i="80"/>
  <c r="C695" i="80"/>
  <c r="D695" i="80"/>
  <c r="E695" i="80" s="1"/>
  <c r="C814" i="80"/>
  <c r="D814" i="80"/>
  <c r="E814" i="80" s="1"/>
  <c r="F814" i="80"/>
  <c r="D3355" i="80"/>
  <c r="E3355" i="80" s="1"/>
  <c r="F3355" i="80"/>
  <c r="C3355" i="80"/>
  <c r="D309" i="80"/>
  <c r="E309" i="80" s="1"/>
  <c r="F309" i="80"/>
  <c r="C309" i="80"/>
  <c r="D1223" i="80"/>
  <c r="E1223" i="80" s="1"/>
  <c r="C1223" i="80"/>
  <c r="F1223" i="80"/>
  <c r="F1179" i="80"/>
  <c r="D1179" i="80"/>
  <c r="E1179" i="80" s="1"/>
  <c r="C1179" i="80"/>
  <c r="D1609" i="80"/>
  <c r="E1609" i="80" s="1"/>
  <c r="C1609" i="80"/>
  <c r="F1609" i="80"/>
  <c r="D286" i="80"/>
  <c r="E286" i="80" s="1"/>
  <c r="C286" i="80"/>
  <c r="F286" i="80"/>
  <c r="D332" i="80"/>
  <c r="E332" i="80" s="1"/>
  <c r="C332" i="80"/>
  <c r="F332" i="80"/>
  <c r="F1933" i="80"/>
  <c r="C1933" i="80"/>
  <c r="D1933" i="80"/>
  <c r="E1933" i="80" s="1"/>
  <c r="D1922" i="80"/>
  <c r="E1922" i="80" s="1"/>
  <c r="C1922" i="80"/>
  <c r="F1922" i="80"/>
  <c r="C664" i="80"/>
  <c r="F664" i="80"/>
  <c r="D664" i="80"/>
  <c r="E664" i="80" s="1"/>
  <c r="F975" i="80"/>
  <c r="D975" i="80"/>
  <c r="E975" i="80" s="1"/>
  <c r="C975" i="80"/>
  <c r="D3114" i="80"/>
  <c r="E3114" i="80" s="1"/>
  <c r="C3114" i="80"/>
  <c r="F3114" i="80"/>
  <c r="D2651" i="80"/>
  <c r="E2651" i="80" s="1"/>
  <c r="C2651" i="80"/>
  <c r="F2651" i="80"/>
  <c r="D2427" i="80"/>
  <c r="E2427" i="80" s="1"/>
  <c r="C2427" i="80"/>
  <c r="F2427" i="80"/>
  <c r="C577" i="80"/>
  <c r="D577" i="80"/>
  <c r="E577" i="80" s="1"/>
  <c r="F577" i="80"/>
  <c r="F650" i="80"/>
  <c r="D650" i="80"/>
  <c r="E650" i="80" s="1"/>
  <c r="C650" i="80"/>
  <c r="D1788" i="80"/>
  <c r="E1788" i="80" s="1"/>
  <c r="C1788" i="80"/>
  <c r="F1788" i="80"/>
  <c r="C2133" i="80"/>
  <c r="F2133" i="80"/>
  <c r="D2133" i="80"/>
  <c r="E2133" i="80" s="1"/>
  <c r="F1065" i="80"/>
  <c r="D1065" i="80"/>
  <c r="E1065" i="80" s="1"/>
  <c r="C1065" i="80"/>
  <c r="C542" i="80"/>
  <c r="F542" i="80"/>
  <c r="D542" i="80"/>
  <c r="E542" i="80" s="1"/>
  <c r="D377" i="80"/>
  <c r="E377" i="80" s="1"/>
  <c r="C377" i="80"/>
  <c r="F377" i="80"/>
  <c r="C1141" i="80"/>
  <c r="D1141" i="80"/>
  <c r="E1141" i="80" s="1"/>
  <c r="F1141" i="80"/>
  <c r="D355" i="80"/>
  <c r="E355" i="80" s="1"/>
  <c r="C355" i="80"/>
  <c r="F355" i="80"/>
  <c r="D859" i="80"/>
  <c r="E859" i="80" s="1"/>
  <c r="C859" i="80"/>
  <c r="F859" i="80"/>
  <c r="F232" i="80"/>
  <c r="D232" i="80"/>
  <c r="E232" i="80" s="1"/>
  <c r="C232" i="80"/>
  <c r="F811" i="80"/>
  <c r="C811" i="80"/>
  <c r="D811" i="80"/>
  <c r="E811" i="80" s="1"/>
  <c r="F3363" i="80"/>
  <c r="D3363" i="80"/>
  <c r="E3363" i="80" s="1"/>
  <c r="C3363" i="80"/>
  <c r="C456" i="80"/>
  <c r="F456" i="80"/>
  <c r="D456" i="80"/>
  <c r="E456" i="80" s="1"/>
  <c r="D1854" i="80"/>
  <c r="E1854" i="80" s="1"/>
  <c r="C1854" i="80"/>
  <c r="F1854" i="80"/>
  <c r="F1146" i="80"/>
  <c r="C1146" i="80"/>
  <c r="D1146" i="80"/>
  <c r="E1146" i="80" s="1"/>
  <c r="D382" i="80"/>
  <c r="E382" i="80" s="1"/>
  <c r="C382" i="80"/>
  <c r="F382" i="80"/>
  <c r="F1901" i="80"/>
  <c r="D1901" i="80"/>
  <c r="E1901" i="80" s="1"/>
  <c r="C1901" i="80"/>
  <c r="F76" i="80"/>
  <c r="C76" i="80"/>
  <c r="D76" i="80"/>
  <c r="E76" i="80" s="1"/>
  <c r="C325" i="80"/>
  <c r="F325" i="80"/>
  <c r="D325" i="80"/>
  <c r="E325" i="80" s="1"/>
  <c r="C1676" i="80"/>
  <c r="D1676" i="80"/>
  <c r="E1676" i="80" s="1"/>
  <c r="F1676" i="80"/>
  <c r="C8" i="80"/>
  <c r="F8" i="80"/>
  <c r="D8" i="80"/>
  <c r="E8" i="80" s="1"/>
  <c r="F1737" i="80"/>
  <c r="D1737" i="80"/>
  <c r="E1737" i="80" s="1"/>
  <c r="C1737" i="80"/>
  <c r="C1177" i="80"/>
  <c r="D1177" i="80"/>
  <c r="E1177" i="80" s="1"/>
  <c r="F1177" i="80"/>
  <c r="C1243" i="80"/>
  <c r="F1243" i="80"/>
  <c r="D1243" i="80"/>
  <c r="E1243" i="80" s="1"/>
  <c r="D727" i="80"/>
  <c r="E727" i="80" s="1"/>
  <c r="C727" i="80"/>
  <c r="F727" i="80"/>
  <c r="C906" i="80"/>
  <c r="F906" i="80"/>
  <c r="D906" i="80"/>
  <c r="E906" i="80" s="1"/>
  <c r="F948" i="80"/>
  <c r="D948" i="80"/>
  <c r="E948" i="80" s="1"/>
  <c r="C948" i="80"/>
  <c r="C2654" i="80"/>
  <c r="F2654" i="80"/>
  <c r="D2654" i="80"/>
  <c r="E2654" i="80" s="1"/>
  <c r="D144" i="80"/>
  <c r="E144" i="80" s="1"/>
  <c r="C144" i="80"/>
  <c r="F144" i="80"/>
  <c r="C746" i="80"/>
  <c r="D746" i="80"/>
  <c r="E746" i="80" s="1"/>
  <c r="F746" i="80"/>
  <c r="F238" i="80"/>
  <c r="C238" i="80"/>
  <c r="D238" i="80"/>
  <c r="E238" i="80" s="1"/>
  <c r="C3726" i="80"/>
  <c r="F3726" i="80"/>
  <c r="D3726" i="80"/>
  <c r="E3726" i="80" s="1"/>
  <c r="D741" i="80"/>
  <c r="E741" i="80" s="1"/>
  <c r="C741" i="80"/>
  <c r="F741" i="80"/>
  <c r="F469" i="80"/>
  <c r="D469" i="80"/>
  <c r="E469" i="80" s="1"/>
  <c r="C469" i="80"/>
  <c r="C516" i="80"/>
  <c r="F516" i="80"/>
  <c r="D516" i="80"/>
  <c r="E516" i="80" s="1"/>
  <c r="D440" i="80"/>
  <c r="E440" i="80" s="1"/>
  <c r="F440" i="80"/>
  <c r="C440" i="80"/>
  <c r="C497" i="80"/>
  <c r="F497" i="80"/>
  <c r="D497" i="80"/>
  <c r="E497" i="80" s="1"/>
  <c r="F372" i="80"/>
  <c r="D372" i="80"/>
  <c r="E372" i="80" s="1"/>
  <c r="C372" i="80"/>
  <c r="D1461" i="80"/>
  <c r="E1461" i="80" s="1"/>
  <c r="C1461" i="80"/>
  <c r="F1461" i="80"/>
  <c r="D1090" i="80"/>
  <c r="E1090" i="80" s="1"/>
  <c r="C1090" i="80"/>
  <c r="F1090" i="80"/>
  <c r="D2169" i="80"/>
  <c r="E2169" i="80" s="1"/>
  <c r="F2169" i="80"/>
  <c r="C2169" i="80"/>
  <c r="D732" i="80"/>
  <c r="E732" i="80" s="1"/>
  <c r="F732" i="80"/>
  <c r="C732" i="80"/>
  <c r="C393" i="80"/>
  <c r="D393" i="80"/>
  <c r="E393" i="80" s="1"/>
  <c r="F393" i="80"/>
  <c r="C2593" i="80"/>
  <c r="F2593" i="80"/>
  <c r="D2593" i="80"/>
  <c r="E2593" i="80" s="1"/>
  <c r="C644" i="80"/>
  <c r="F644" i="80"/>
  <c r="D644" i="80"/>
  <c r="E644" i="80" s="1"/>
  <c r="D337" i="80"/>
  <c r="E337" i="80" s="1"/>
  <c r="F337" i="80"/>
  <c r="C337" i="80"/>
  <c r="D3056" i="80"/>
  <c r="E3056" i="80" s="1"/>
  <c r="C3056" i="80"/>
  <c r="F3056" i="80"/>
  <c r="C1754" i="80"/>
  <c r="D1754" i="80"/>
  <c r="E1754" i="80" s="1"/>
  <c r="F1754" i="80"/>
  <c r="C2146" i="80"/>
  <c r="D2146" i="80"/>
  <c r="E2146" i="80" s="1"/>
  <c r="F2146" i="80"/>
  <c r="C1827" i="80"/>
  <c r="D1827" i="80"/>
  <c r="E1827" i="80" s="1"/>
  <c r="F1827" i="80"/>
  <c r="C1537" i="80"/>
  <c r="D1537" i="80"/>
  <c r="E1537" i="80" s="1"/>
  <c r="F1537" i="80"/>
  <c r="D2726" i="80"/>
  <c r="E2726" i="80" s="1"/>
  <c r="F2726" i="80"/>
  <c r="C2726" i="80"/>
  <c r="F2674" i="80"/>
  <c r="C2674" i="80"/>
  <c r="D2674" i="80"/>
  <c r="E2674" i="80" s="1"/>
  <c r="D2234" i="80"/>
  <c r="E2234" i="80" s="1"/>
  <c r="C2234" i="80"/>
  <c r="F2234" i="80"/>
  <c r="D778" i="80"/>
  <c r="E778" i="80" s="1"/>
  <c r="C778" i="80"/>
  <c r="F778" i="80"/>
  <c r="D1514" i="80"/>
  <c r="E1514" i="80" s="1"/>
  <c r="F1514" i="80"/>
  <c r="C1514" i="80"/>
  <c r="C2218" i="80"/>
  <c r="F2218" i="80"/>
  <c r="D2218" i="80"/>
  <c r="E2218" i="80" s="1"/>
  <c r="C834" i="80"/>
  <c r="F834" i="80"/>
  <c r="D834" i="80"/>
  <c r="E834" i="80" s="1"/>
  <c r="F1206" i="80"/>
  <c r="C1206" i="80"/>
  <c r="D1206" i="80"/>
  <c r="E1206" i="80" s="1"/>
  <c r="F846" i="80"/>
  <c r="C846" i="80"/>
  <c r="D846" i="80"/>
  <c r="E846" i="80" s="1"/>
  <c r="C2140" i="80"/>
  <c r="F2140" i="80"/>
  <c r="D2140" i="80"/>
  <c r="E2140" i="80" s="1"/>
  <c r="F88" i="80"/>
  <c r="D88" i="80"/>
  <c r="E88" i="80" s="1"/>
  <c r="C88" i="80"/>
  <c r="F1867" i="80"/>
  <c r="D1867" i="80"/>
  <c r="E1867" i="80" s="1"/>
  <c r="C1867" i="80"/>
  <c r="D143" i="80"/>
  <c r="E143" i="80" s="1"/>
  <c r="C143" i="80"/>
  <c r="F143" i="80"/>
  <c r="C2125" i="80"/>
  <c r="F2125" i="80"/>
  <c r="D2125" i="80"/>
  <c r="E2125" i="80" s="1"/>
  <c r="F3154" i="80"/>
  <c r="D3154" i="80"/>
  <c r="E3154" i="80" s="1"/>
  <c r="C3154" i="80"/>
  <c r="D2150" i="80"/>
  <c r="E2150" i="80" s="1"/>
  <c r="F2150" i="80"/>
  <c r="C2150" i="80"/>
  <c r="C1465" i="80"/>
  <c r="F1465" i="80"/>
  <c r="D1465" i="80"/>
  <c r="E1465" i="80" s="1"/>
  <c r="D2626" i="80"/>
  <c r="E2626" i="80" s="1"/>
  <c r="C2626" i="80"/>
  <c r="F2626" i="80"/>
  <c r="C460" i="80"/>
  <c r="F460" i="80"/>
  <c r="D460" i="80"/>
  <c r="E460" i="80" s="1"/>
  <c r="F2285" i="80"/>
  <c r="D2285" i="80"/>
  <c r="E2285" i="80" s="1"/>
  <c r="C2285" i="80"/>
  <c r="C2927" i="80"/>
  <c r="D2927" i="80"/>
  <c r="E2927" i="80" s="1"/>
  <c r="F2927" i="80"/>
  <c r="F475" i="80"/>
  <c r="C475" i="80"/>
  <c r="D475" i="80"/>
  <c r="E475" i="80" s="1"/>
  <c r="C135" i="80"/>
  <c r="F135" i="80"/>
  <c r="D135" i="80"/>
  <c r="E135" i="80" s="1"/>
  <c r="F1133" i="80"/>
  <c r="C1133" i="80"/>
  <c r="D1133" i="80"/>
  <c r="E1133" i="80" s="1"/>
  <c r="C2373" i="80"/>
  <c r="D2373" i="80"/>
  <c r="E2373" i="80" s="1"/>
  <c r="F2373" i="80"/>
  <c r="D767" i="80"/>
  <c r="E767" i="80" s="1"/>
  <c r="F767" i="80"/>
  <c r="C767" i="80"/>
  <c r="D1484" i="80"/>
  <c r="E1484" i="80" s="1"/>
  <c r="C1484" i="80"/>
  <c r="F1484" i="80"/>
  <c r="C2731" i="80"/>
  <c r="D2731" i="80"/>
  <c r="E2731" i="80" s="1"/>
  <c r="F2731" i="80"/>
  <c r="F1150" i="80"/>
  <c r="C1150" i="80"/>
  <c r="D1150" i="80"/>
  <c r="E1150" i="80" s="1"/>
  <c r="D1776" i="80"/>
  <c r="E1776" i="80" s="1"/>
  <c r="F1776" i="80"/>
  <c r="C1776" i="80"/>
  <c r="C1495" i="80"/>
  <c r="F1495" i="80"/>
  <c r="D1495" i="80"/>
  <c r="E1495" i="80" s="1"/>
  <c r="F243" i="80"/>
  <c r="C243" i="80"/>
  <c r="D243" i="80"/>
  <c r="E243" i="80" s="1"/>
  <c r="D889" i="80"/>
  <c r="E889" i="80" s="1"/>
  <c r="C889" i="80"/>
  <c r="F889" i="80"/>
  <c r="F830" i="80"/>
  <c r="C830" i="80"/>
  <c r="D830" i="80"/>
  <c r="E830" i="80" s="1"/>
  <c r="D1453" i="80"/>
  <c r="E1453" i="80" s="1"/>
  <c r="C1453" i="80"/>
  <c r="F1453" i="80"/>
  <c r="F854" i="80"/>
  <c r="D854" i="80"/>
  <c r="E854" i="80" s="1"/>
  <c r="C854" i="80"/>
  <c r="F2080" i="80"/>
  <c r="D2080" i="80"/>
  <c r="E2080" i="80" s="1"/>
  <c r="C2080" i="80"/>
  <c r="D2906" i="80"/>
  <c r="E2906" i="80" s="1"/>
  <c r="C2906" i="80"/>
  <c r="F2906" i="80"/>
  <c r="C2186" i="80"/>
  <c r="F2186" i="80"/>
  <c r="D2186" i="80"/>
  <c r="E2186" i="80" s="1"/>
  <c r="D3005" i="80"/>
  <c r="E3005" i="80" s="1"/>
  <c r="C3005" i="80"/>
  <c r="F3005" i="80"/>
  <c r="C2440" i="80"/>
  <c r="D2440" i="80"/>
  <c r="E2440" i="80" s="1"/>
  <c r="F2440" i="80"/>
  <c r="F988" i="80"/>
  <c r="D988" i="80"/>
  <c r="E988" i="80" s="1"/>
  <c r="C988" i="80"/>
  <c r="D3215" i="80"/>
  <c r="E3215" i="80" s="1"/>
  <c r="C3215" i="80"/>
  <c r="F3215" i="80"/>
  <c r="C697" i="80"/>
  <c r="F697" i="80"/>
  <c r="D697" i="80"/>
  <c r="E697" i="80" s="1"/>
  <c r="D1382" i="80"/>
  <c r="E1382" i="80" s="1"/>
  <c r="F1382" i="80"/>
  <c r="C1382" i="80"/>
  <c r="C2053" i="80"/>
  <c r="F2053" i="80"/>
  <c r="D2053" i="80"/>
  <c r="E2053" i="80" s="1"/>
  <c r="F1934" i="80"/>
  <c r="D1934" i="80"/>
  <c r="E1934" i="80" s="1"/>
  <c r="C1934" i="80"/>
  <c r="D1869" i="80"/>
  <c r="E1869" i="80" s="1"/>
  <c r="C1869" i="80"/>
  <c r="F1869" i="80"/>
  <c r="F2480" i="80"/>
  <c r="D2480" i="80"/>
  <c r="E2480" i="80" s="1"/>
  <c r="C2480" i="80"/>
  <c r="D2289" i="80"/>
  <c r="E2289" i="80" s="1"/>
  <c r="C2289" i="80"/>
  <c r="F2289" i="80"/>
  <c r="C2357" i="80"/>
  <c r="F2357" i="80"/>
  <c r="D2357" i="80"/>
  <c r="E2357" i="80" s="1"/>
  <c r="D1416" i="80"/>
  <c r="E1416" i="80" s="1"/>
  <c r="F1416" i="80"/>
  <c r="C1416" i="80"/>
  <c r="C3288" i="80"/>
  <c r="F3288" i="80"/>
  <c r="D3288" i="80"/>
  <c r="E3288" i="80" s="1"/>
  <c r="F2030" i="80"/>
  <c r="C2030" i="80"/>
  <c r="D2030" i="80"/>
  <c r="E2030" i="80" s="1"/>
  <c r="D537" i="80"/>
  <c r="E537" i="80" s="1"/>
  <c r="F537" i="80"/>
  <c r="C537" i="80"/>
  <c r="D1288" i="80"/>
  <c r="E1288" i="80" s="1"/>
  <c r="C1288" i="80"/>
  <c r="F1288" i="80"/>
  <c r="D359" i="80"/>
  <c r="E359" i="80" s="1"/>
  <c r="C359" i="80"/>
  <c r="F359" i="80"/>
  <c r="C2163" i="80"/>
  <c r="F2163" i="80"/>
  <c r="D2163" i="80"/>
  <c r="E2163" i="80" s="1"/>
  <c r="F2113" i="80"/>
  <c r="C2113" i="80"/>
  <c r="D2113" i="80"/>
  <c r="E2113" i="80" s="1"/>
  <c r="C81" i="80"/>
  <c r="D81" i="80"/>
  <c r="E81" i="80" s="1"/>
  <c r="F81" i="80"/>
  <c r="C1328" i="80"/>
  <c r="F1328" i="80"/>
  <c r="D1328" i="80"/>
  <c r="E1328" i="80" s="1"/>
  <c r="C1777" i="80"/>
  <c r="F1777" i="80"/>
  <c r="D1777" i="80"/>
  <c r="E1777" i="80" s="1"/>
  <c r="C2134" i="80"/>
  <c r="F2134" i="80"/>
  <c r="D2134" i="80"/>
  <c r="E2134" i="80" s="1"/>
  <c r="F556" i="80"/>
  <c r="D556" i="80"/>
  <c r="E556" i="80" s="1"/>
  <c r="C556" i="80"/>
  <c r="D1031" i="80"/>
  <c r="E1031" i="80" s="1"/>
  <c r="C1031" i="80"/>
  <c r="F1031" i="80"/>
  <c r="D621" i="80"/>
  <c r="E621" i="80" s="1"/>
  <c r="F621" i="80"/>
  <c r="C621" i="80"/>
  <c r="D275" i="80"/>
  <c r="E275" i="80" s="1"/>
  <c r="C275" i="80"/>
  <c r="F275" i="80"/>
  <c r="F161" i="80"/>
  <c r="D161" i="80"/>
  <c r="E161" i="80" s="1"/>
  <c r="C161" i="80"/>
  <c r="D557" i="80"/>
  <c r="E557" i="80" s="1"/>
  <c r="C557" i="80"/>
  <c r="F557" i="80"/>
  <c r="C2646" i="80"/>
  <c r="D2646" i="80"/>
  <c r="E2646" i="80" s="1"/>
  <c r="F2646" i="80"/>
  <c r="D2334" i="80"/>
  <c r="E2334" i="80" s="1"/>
  <c r="C2334" i="80"/>
  <c r="F2334" i="80"/>
  <c r="F795" i="80"/>
  <c r="D795" i="80"/>
  <c r="E795" i="80" s="1"/>
  <c r="C795" i="80"/>
  <c r="D1361" i="80"/>
  <c r="E1361" i="80" s="1"/>
  <c r="F1361" i="80"/>
  <c r="C1361" i="80"/>
  <c r="C1499" i="80"/>
  <c r="D1499" i="80"/>
  <c r="E1499" i="80" s="1"/>
  <c r="F1499" i="80"/>
  <c r="C412" i="80"/>
  <c r="D412" i="80"/>
  <c r="E412" i="80" s="1"/>
  <c r="F412" i="80"/>
  <c r="F771" i="80"/>
  <c r="C771" i="80"/>
  <c r="D771" i="80"/>
  <c r="E771" i="80" s="1"/>
  <c r="D750" i="80"/>
  <c r="E750" i="80" s="1"/>
  <c r="F750" i="80"/>
  <c r="C750" i="80"/>
  <c r="C965" i="80"/>
  <c r="F965" i="80"/>
  <c r="D965" i="80"/>
  <c r="E965" i="80" s="1"/>
  <c r="C2463" i="80"/>
  <c r="F2463" i="80"/>
  <c r="D2463" i="80"/>
  <c r="E2463" i="80" s="1"/>
  <c r="F780" i="80"/>
  <c r="D780" i="80"/>
  <c r="E780" i="80" s="1"/>
  <c r="C780" i="80"/>
  <c r="F109" i="80"/>
  <c r="D109" i="80"/>
  <c r="E109" i="80" s="1"/>
  <c r="C109" i="80"/>
  <c r="D518" i="80"/>
  <c r="E518" i="80" s="1"/>
  <c r="C518" i="80"/>
  <c r="F518" i="80"/>
  <c r="C2214" i="80"/>
  <c r="F2214" i="80"/>
  <c r="D2214" i="80"/>
  <c r="E2214" i="80" s="1"/>
  <c r="D2446" i="80"/>
  <c r="E2446" i="80" s="1"/>
  <c r="C2446" i="80"/>
  <c r="F2446" i="80"/>
  <c r="C783" i="80"/>
  <c r="F783" i="80"/>
  <c r="D783" i="80"/>
  <c r="E783" i="80" s="1"/>
  <c r="F291" i="80"/>
  <c r="D291" i="80"/>
  <c r="E291" i="80" s="1"/>
  <c r="C291" i="80"/>
  <c r="D926" i="80"/>
  <c r="E926" i="80" s="1"/>
  <c r="C926" i="80"/>
  <c r="F926" i="80"/>
  <c r="D1185" i="80"/>
  <c r="E1185" i="80" s="1"/>
  <c r="C1185" i="80"/>
  <c r="F1185" i="80"/>
  <c r="C1515" i="80"/>
  <c r="F1515" i="80"/>
  <c r="D1515" i="80"/>
  <c r="E1515" i="80" s="1"/>
  <c r="C1293" i="80"/>
  <c r="D1293" i="80"/>
  <c r="E1293" i="80" s="1"/>
  <c r="F1293" i="80"/>
  <c r="D43" i="80"/>
  <c r="E43" i="80" s="1"/>
  <c r="C43" i="80"/>
  <c r="F43" i="80"/>
  <c r="D47" i="80"/>
  <c r="E47" i="80" s="1"/>
  <c r="F47" i="80"/>
  <c r="C47" i="80"/>
  <c r="D1967" i="80"/>
  <c r="E1967" i="80" s="1"/>
  <c r="C1967" i="80"/>
  <c r="F1967" i="80"/>
  <c r="F611" i="80"/>
  <c r="D611" i="80"/>
  <c r="E611" i="80" s="1"/>
  <c r="C611" i="80"/>
  <c r="F212" i="80"/>
  <c r="D212" i="80"/>
  <c r="E212" i="80" s="1"/>
  <c r="C212" i="80"/>
  <c r="D39" i="80"/>
  <c r="E39" i="80" s="1"/>
  <c r="C39" i="80"/>
  <c r="F39" i="80"/>
  <c r="D609" i="80"/>
  <c r="E609" i="80" s="1"/>
  <c r="C609" i="80"/>
  <c r="F609" i="80"/>
  <c r="D2497" i="80"/>
  <c r="E2497" i="80" s="1"/>
  <c r="C2497" i="80"/>
  <c r="F2497" i="80"/>
  <c r="D1775" i="80"/>
  <c r="E1775" i="80" s="1"/>
  <c r="C1775" i="80"/>
  <c r="F1775" i="80"/>
  <c r="D583" i="80"/>
  <c r="E583" i="80" s="1"/>
  <c r="C583" i="80"/>
  <c r="F583" i="80"/>
  <c r="C1122" i="80"/>
  <c r="D1122" i="80"/>
  <c r="E1122" i="80" s="1"/>
  <c r="F1122" i="80"/>
  <c r="D385" i="80"/>
  <c r="E385" i="80" s="1"/>
  <c r="C385" i="80"/>
  <c r="F385" i="80"/>
  <c r="C1803" i="80"/>
  <c r="F1803" i="80"/>
  <c r="D1803" i="80"/>
  <c r="E1803" i="80" s="1"/>
  <c r="C1892" i="80"/>
  <c r="F1892" i="80"/>
  <c r="D1892" i="80"/>
  <c r="E1892" i="80" s="1"/>
  <c r="F569" i="80"/>
  <c r="D569" i="80"/>
  <c r="E569" i="80" s="1"/>
  <c r="C569" i="80"/>
  <c r="F678" i="80"/>
  <c r="D678" i="80"/>
  <c r="E678" i="80" s="1"/>
  <c r="C678" i="80"/>
  <c r="D179" i="80"/>
  <c r="E179" i="80" s="1"/>
  <c r="F179" i="80"/>
  <c r="C179" i="80"/>
  <c r="F1189" i="80"/>
  <c r="D1189" i="80"/>
  <c r="E1189" i="80" s="1"/>
  <c r="C1189" i="80"/>
  <c r="D1642" i="80"/>
  <c r="E1642" i="80" s="1"/>
  <c r="F1642" i="80"/>
  <c r="C1642" i="80"/>
  <c r="D1421" i="80"/>
  <c r="E1421" i="80" s="1"/>
  <c r="C1421" i="80"/>
  <c r="F1421" i="80"/>
  <c r="C1411" i="80"/>
  <c r="F1411" i="80"/>
  <c r="D1411" i="80"/>
  <c r="E1411" i="80" s="1"/>
  <c r="C2087" i="80"/>
  <c r="D2087" i="80"/>
  <c r="E2087" i="80" s="1"/>
  <c r="F2087" i="80"/>
  <c r="C612" i="80"/>
  <c r="F612" i="80"/>
  <c r="D612" i="80"/>
  <c r="E612" i="80" s="1"/>
  <c r="D2102" i="80"/>
  <c r="E2102" i="80" s="1"/>
  <c r="C2102" i="80"/>
  <c r="F2102" i="80"/>
  <c r="F961" i="80"/>
  <c r="D961" i="80"/>
  <c r="E961" i="80" s="1"/>
  <c r="C961" i="80"/>
  <c r="F693" i="80"/>
  <c r="D693" i="80"/>
  <c r="E693" i="80" s="1"/>
  <c r="C693" i="80"/>
  <c r="F1613" i="80"/>
  <c r="D1613" i="80"/>
  <c r="E1613" i="80" s="1"/>
  <c r="C1613" i="80"/>
  <c r="D1880" i="80"/>
  <c r="E1880" i="80" s="1"/>
  <c r="F1880" i="80"/>
  <c r="C1880" i="80"/>
  <c r="F706" i="80"/>
  <c r="D706" i="80"/>
  <c r="E706" i="80" s="1"/>
  <c r="C706" i="80"/>
  <c r="F1459" i="80"/>
  <c r="D1459" i="80"/>
  <c r="E1459" i="80" s="1"/>
  <c r="C1459" i="80"/>
  <c r="D1057" i="80"/>
  <c r="E1057" i="80" s="1"/>
  <c r="F1057" i="80"/>
  <c r="C1057" i="80"/>
  <c r="D733" i="80"/>
  <c r="E733" i="80" s="1"/>
  <c r="F733" i="80"/>
  <c r="C733" i="80"/>
  <c r="D186" i="80"/>
  <c r="E186" i="80" s="1"/>
  <c r="C186" i="80"/>
  <c r="F186" i="80"/>
  <c r="D488" i="80"/>
  <c r="E488" i="80" s="1"/>
  <c r="C488" i="80"/>
  <c r="F488" i="80"/>
  <c r="D313" i="80"/>
  <c r="E313" i="80" s="1"/>
  <c r="C313" i="80"/>
  <c r="F313" i="80"/>
  <c r="C616" i="80"/>
  <c r="F616" i="80"/>
  <c r="D616" i="80"/>
  <c r="E616" i="80" s="1"/>
  <c r="F1455" i="80"/>
  <c r="D1455" i="80"/>
  <c r="E1455" i="80" s="1"/>
  <c r="C1455" i="80"/>
  <c r="D1852" i="80"/>
  <c r="E1852" i="80" s="1"/>
  <c r="C1852" i="80"/>
  <c r="F1852" i="80"/>
  <c r="D2370" i="80"/>
  <c r="E2370" i="80" s="1"/>
  <c r="C2370" i="80"/>
  <c r="F2370" i="80"/>
  <c r="F1051" i="80"/>
  <c r="D1051" i="80"/>
  <c r="E1051" i="80" s="1"/>
  <c r="C1051" i="80"/>
  <c r="C807" i="80"/>
  <c r="D807" i="80"/>
  <c r="E807" i="80" s="1"/>
  <c r="F807" i="80"/>
  <c r="F1302" i="80"/>
  <c r="C1302" i="80"/>
  <c r="D1302" i="80"/>
  <c r="E1302" i="80" s="1"/>
  <c r="F1059" i="80"/>
  <c r="C1059" i="80"/>
  <c r="D1059" i="80"/>
  <c r="E1059" i="80" s="1"/>
  <c r="D330" i="80"/>
  <c r="E330" i="80" s="1"/>
  <c r="C330" i="80"/>
  <c r="F330" i="80"/>
  <c r="C708" i="80"/>
  <c r="D708" i="80"/>
  <c r="E708" i="80" s="1"/>
  <c r="F708" i="80"/>
  <c r="F450" i="80"/>
  <c r="C450" i="80"/>
  <c r="D450" i="80"/>
  <c r="E450" i="80" s="1"/>
  <c r="C1186" i="80"/>
  <c r="F1186" i="80"/>
  <c r="D1186" i="80"/>
  <c r="E1186" i="80" s="1"/>
  <c r="C79" i="80"/>
  <c r="D79" i="80"/>
  <c r="E79" i="80" s="1"/>
  <c r="F79" i="80"/>
  <c r="D345" i="80"/>
  <c r="E345" i="80" s="1"/>
  <c r="C345" i="80"/>
  <c r="F345" i="80"/>
  <c r="C1308" i="80"/>
  <c r="F1308" i="80"/>
  <c r="D1308" i="80"/>
  <c r="E1308" i="80" s="1"/>
  <c r="F803" i="80"/>
  <c r="D803" i="80"/>
  <c r="E803" i="80" s="1"/>
  <c r="C803" i="80"/>
  <c r="D315" i="80"/>
  <c r="E315" i="80" s="1"/>
  <c r="C315" i="80"/>
  <c r="F315" i="80"/>
  <c r="D1445" i="80"/>
  <c r="E1445" i="80" s="1"/>
  <c r="C1445" i="80"/>
  <c r="F1445" i="80"/>
  <c r="C283" i="80"/>
  <c r="F283" i="80"/>
  <c r="D283" i="80"/>
  <c r="E283" i="80" s="1"/>
  <c r="C1290" i="80"/>
  <c r="F1290" i="80"/>
  <c r="D1290" i="80"/>
  <c r="E1290" i="80" s="1"/>
  <c r="D2536" i="80"/>
  <c r="E2536" i="80" s="1"/>
  <c r="C2536" i="80"/>
  <c r="F2536" i="80"/>
  <c r="D1272" i="80"/>
  <c r="E1272" i="80" s="1"/>
  <c r="C1272" i="80"/>
  <c r="F1272" i="80"/>
  <c r="F185" i="80"/>
  <c r="D185" i="80"/>
  <c r="E185" i="80" s="1"/>
  <c r="C185" i="80"/>
  <c r="F260" i="80"/>
  <c r="D260" i="80"/>
  <c r="E260" i="80" s="1"/>
  <c r="C260" i="80"/>
  <c r="F1714" i="80"/>
  <c r="D1714" i="80"/>
  <c r="E1714" i="80" s="1"/>
  <c r="C1714" i="80"/>
  <c r="D1205" i="80"/>
  <c r="E1205" i="80" s="1"/>
  <c r="C1205" i="80"/>
  <c r="F1205" i="80"/>
  <c r="C177" i="80"/>
  <c r="F177" i="80"/>
  <c r="D177" i="80"/>
  <c r="E177" i="80" s="1"/>
  <c r="C2006" i="80"/>
  <c r="F2006" i="80"/>
  <c r="D2006" i="80"/>
  <c r="E2006" i="80" s="1"/>
  <c r="C388" i="80"/>
  <c r="D388" i="80"/>
  <c r="E388" i="80" s="1"/>
  <c r="F388" i="80"/>
  <c r="F1193" i="80"/>
  <c r="D1193" i="80"/>
  <c r="E1193" i="80" s="1"/>
  <c r="C1193" i="80"/>
  <c r="C1096" i="80"/>
  <c r="D1096" i="80"/>
  <c r="E1096" i="80" s="1"/>
  <c r="F1096" i="80"/>
  <c r="F1015" i="80"/>
  <c r="D1015" i="80"/>
  <c r="E1015" i="80" s="1"/>
  <c r="C1015" i="80"/>
  <c r="D1285" i="80"/>
  <c r="E1285" i="80" s="1"/>
  <c r="F1285" i="80"/>
  <c r="C1285" i="80"/>
  <c r="D2871" i="80"/>
  <c r="E2871" i="80" s="1"/>
  <c r="C2871" i="80"/>
  <c r="F2871" i="80"/>
  <c r="C241" i="80"/>
  <c r="D241" i="80"/>
  <c r="E241" i="80" s="1"/>
  <c r="F241" i="80"/>
  <c r="F539" i="80"/>
  <c r="C539" i="80"/>
  <c r="D539" i="80"/>
  <c r="E539" i="80" s="1"/>
  <c r="C1083" i="80"/>
  <c r="D1083" i="80"/>
  <c r="E1083" i="80" s="1"/>
  <c r="F1083" i="80"/>
  <c r="D1105" i="80"/>
  <c r="E1105" i="80" s="1"/>
  <c r="C1105" i="80"/>
  <c r="F1105" i="80"/>
  <c r="C536" i="80"/>
  <c r="F536" i="80"/>
  <c r="D536" i="80"/>
  <c r="E536" i="80" s="1"/>
  <c r="D735" i="80"/>
  <c r="E735" i="80" s="1"/>
  <c r="C735" i="80"/>
  <c r="F735" i="80"/>
  <c r="C1575" i="80"/>
  <c r="F1575" i="80"/>
  <c r="D1575" i="80"/>
  <c r="E1575" i="80" s="1"/>
  <c r="F265" i="80"/>
  <c r="D265" i="80"/>
  <c r="E265" i="80" s="1"/>
  <c r="C265" i="80"/>
  <c r="C2491" i="80"/>
  <c r="F2491" i="80"/>
  <c r="D2491" i="80"/>
  <c r="E2491" i="80" s="1"/>
  <c r="D1391" i="80"/>
  <c r="E1391" i="80" s="1"/>
  <c r="C1391" i="80"/>
  <c r="F1391" i="80"/>
  <c r="C1041" i="80"/>
  <c r="F1041" i="80"/>
  <c r="D1041" i="80"/>
  <c r="E1041" i="80" s="1"/>
  <c r="C121" i="80"/>
  <c r="F121" i="80"/>
  <c r="D121" i="80"/>
  <c r="E121" i="80" s="1"/>
  <c r="C908" i="80"/>
  <c r="F908" i="80"/>
  <c r="D908" i="80"/>
  <c r="E908" i="80" s="1"/>
  <c r="F1304" i="80"/>
  <c r="C1304" i="80"/>
  <c r="D1304" i="80"/>
  <c r="E1304" i="80" s="1"/>
  <c r="C1410" i="80"/>
  <c r="D1410" i="80"/>
  <c r="E1410" i="80" s="1"/>
  <c r="F1410" i="80"/>
  <c r="C437" i="80"/>
  <c r="F437" i="80"/>
  <c r="D437" i="80"/>
  <c r="E437" i="80" s="1"/>
  <c r="F837" i="80"/>
  <c r="C837" i="80"/>
  <c r="D837" i="80"/>
  <c r="E837" i="80" s="1"/>
  <c r="C872" i="80"/>
  <c r="D872" i="80"/>
  <c r="E872" i="80" s="1"/>
  <c r="F872" i="80"/>
  <c r="F620" i="80"/>
  <c r="C620" i="80"/>
  <c r="D620" i="80"/>
  <c r="E620" i="80" s="1"/>
  <c r="F344" i="80"/>
  <c r="D344" i="80"/>
  <c r="E344" i="80" s="1"/>
  <c r="C344" i="80"/>
  <c r="C2165" i="80"/>
  <c r="D2165" i="80"/>
  <c r="E2165" i="80" s="1"/>
  <c r="F2165" i="80"/>
  <c r="D1339" i="80"/>
  <c r="E1339" i="80" s="1"/>
  <c r="F1339" i="80"/>
  <c r="C1339" i="80"/>
  <c r="D643" i="80"/>
  <c r="E643" i="80" s="1"/>
  <c r="F643" i="80"/>
  <c r="C643" i="80"/>
  <c r="F787" i="80"/>
  <c r="D787" i="80"/>
  <c r="E787" i="80" s="1"/>
  <c r="C787" i="80"/>
  <c r="F1257" i="80"/>
  <c r="D1257" i="80"/>
  <c r="E1257" i="80" s="1"/>
  <c r="C1257" i="80"/>
  <c r="F1264" i="80"/>
  <c r="C1264" i="80"/>
  <c r="D1264" i="80"/>
  <c r="E1264" i="80" s="1"/>
  <c r="F1121" i="80"/>
  <c r="D1121" i="80"/>
  <c r="E1121" i="80" s="1"/>
  <c r="C1121" i="80"/>
  <c r="F342" i="80"/>
  <c r="C342" i="80"/>
  <c r="D342" i="80"/>
  <c r="E342" i="80" s="1"/>
  <c r="C681" i="80"/>
  <c r="F681" i="80"/>
  <c r="D681" i="80"/>
  <c r="E681" i="80" s="1"/>
  <c r="C331" i="80"/>
  <c r="F331" i="80"/>
  <c r="D331" i="80"/>
  <c r="E331" i="80" s="1"/>
  <c r="F1123" i="80"/>
  <c r="C1123" i="80"/>
  <c r="D1123" i="80"/>
  <c r="E1123" i="80" s="1"/>
  <c r="C114" i="80"/>
  <c r="D114" i="80"/>
  <c r="E114" i="80" s="1"/>
  <c r="F114" i="80"/>
  <c r="F153" i="80"/>
  <c r="D153" i="80"/>
  <c r="E153" i="80" s="1"/>
  <c r="C153" i="80"/>
  <c r="D595" i="80"/>
  <c r="E595" i="80" s="1"/>
  <c r="C595" i="80"/>
  <c r="F595" i="80"/>
  <c r="F1985" i="80"/>
  <c r="D1985" i="80"/>
  <c r="E1985" i="80" s="1"/>
  <c r="C1985" i="80"/>
  <c r="F543" i="80"/>
  <c r="D543" i="80"/>
  <c r="E543" i="80" s="1"/>
  <c r="C543" i="80"/>
  <c r="C2458" i="80"/>
  <c r="F2458" i="80"/>
  <c r="D2458" i="80"/>
  <c r="E2458" i="80" s="1"/>
  <c r="C378" i="80"/>
  <c r="F378" i="80"/>
  <c r="D378" i="80"/>
  <c r="E378" i="80" s="1"/>
  <c r="F608" i="80"/>
  <c r="D608" i="80"/>
  <c r="E608" i="80" s="1"/>
  <c r="C608" i="80"/>
  <c r="D662" i="80"/>
  <c r="E662" i="80" s="1"/>
  <c r="F662" i="80"/>
  <c r="C662" i="80"/>
  <c r="F324" i="80"/>
  <c r="D324" i="80"/>
  <c r="E324" i="80" s="1"/>
  <c r="C324" i="80"/>
  <c r="C2166" i="80"/>
  <c r="F2166" i="80"/>
  <c r="D2166" i="80"/>
  <c r="E2166" i="80" s="1"/>
  <c r="D262" i="80"/>
  <c r="E262" i="80" s="1"/>
  <c r="C262" i="80"/>
  <c r="F262" i="80"/>
  <c r="D1233" i="80"/>
  <c r="E1233" i="80" s="1"/>
  <c r="C1233" i="80"/>
  <c r="F1233" i="80"/>
  <c r="C560" i="80"/>
  <c r="D560" i="80"/>
  <c r="E560" i="80" s="1"/>
  <c r="F560" i="80"/>
  <c r="F2182" i="80"/>
  <c r="D2182" i="80"/>
  <c r="E2182" i="80" s="1"/>
  <c r="C2182" i="80"/>
  <c r="D1910" i="80"/>
  <c r="E1910" i="80" s="1"/>
  <c r="C1910" i="80"/>
  <c r="F1910" i="80"/>
  <c r="F2174" i="80"/>
  <c r="C2174" i="80"/>
  <c r="D2174" i="80"/>
  <c r="E2174" i="80" s="1"/>
  <c r="D590" i="80"/>
  <c r="E590" i="80" s="1"/>
  <c r="F590" i="80"/>
  <c r="C590" i="80"/>
  <c r="D1838" i="80"/>
  <c r="E1838" i="80" s="1"/>
  <c r="F1838" i="80"/>
  <c r="C1838" i="80"/>
  <c r="D2992" i="80"/>
  <c r="E2992" i="80" s="1"/>
  <c r="C2992" i="80"/>
  <c r="F2992" i="80"/>
  <c r="D784" i="80"/>
  <c r="E784" i="80" s="1"/>
  <c r="C784" i="80"/>
  <c r="F784" i="80"/>
  <c r="C652" i="80"/>
  <c r="F652" i="80"/>
  <c r="D652" i="80"/>
  <c r="E652" i="80" s="1"/>
  <c r="F3651" i="80"/>
  <c r="C3651" i="80"/>
  <c r="D3651" i="80"/>
  <c r="E3651" i="80" s="1"/>
  <c r="C878" i="80"/>
  <c r="F878" i="80"/>
  <c r="D878" i="80"/>
  <c r="E878" i="80" s="1"/>
  <c r="C721" i="80"/>
  <c r="F721" i="80"/>
  <c r="D721" i="80"/>
  <c r="E721" i="80" s="1"/>
  <c r="C1489" i="80"/>
  <c r="F1489" i="80"/>
  <c r="D1489" i="80"/>
  <c r="E1489" i="80" s="1"/>
  <c r="D1703" i="80"/>
  <c r="E1703" i="80" s="1"/>
  <c r="F1703" i="80"/>
  <c r="C1703" i="80"/>
  <c r="C1010" i="80"/>
  <c r="F1010" i="80"/>
  <c r="D1010" i="80"/>
  <c r="E1010" i="80" s="1"/>
  <c r="C578" i="80"/>
  <c r="F578" i="80"/>
  <c r="D578" i="80"/>
  <c r="E578" i="80" s="1"/>
  <c r="D41" i="80"/>
  <c r="E41" i="80" s="1"/>
  <c r="F41" i="80"/>
  <c r="C41" i="80"/>
  <c r="F14" i="80"/>
  <c r="D14" i="80"/>
  <c r="E14" i="80" s="1"/>
  <c r="C14" i="80"/>
  <c r="F972" i="80"/>
  <c r="D972" i="80"/>
  <c r="E972" i="80" s="1"/>
  <c r="C972" i="80"/>
  <c r="C2397" i="80"/>
  <c r="F2397" i="80"/>
  <c r="D2397" i="80"/>
  <c r="E2397" i="80" s="1"/>
  <c r="F703" i="80"/>
  <c r="D703" i="80"/>
  <c r="E703" i="80" s="1"/>
  <c r="C703" i="80"/>
  <c r="C2199" i="80"/>
  <c r="F2199" i="80"/>
  <c r="D2199" i="80"/>
  <c r="E2199" i="80" s="1"/>
  <c r="D552" i="80"/>
  <c r="E552" i="80" s="1"/>
  <c r="C552" i="80"/>
  <c r="F552" i="80"/>
  <c r="D1723" i="80"/>
  <c r="E1723" i="80" s="1"/>
  <c r="F1723" i="80"/>
  <c r="C1723" i="80"/>
  <c r="D1840" i="80"/>
  <c r="E1840" i="80" s="1"/>
  <c r="C1840" i="80"/>
  <c r="F1840" i="80"/>
  <c r="D1244" i="80"/>
  <c r="E1244" i="80" s="1"/>
  <c r="C1244" i="80"/>
  <c r="F1244" i="80"/>
  <c r="F208" i="80"/>
  <c r="D208" i="80"/>
  <c r="E208" i="80" s="1"/>
  <c r="C208" i="80"/>
  <c r="F1075" i="80"/>
  <c r="C1075" i="80"/>
  <c r="D1075" i="80"/>
  <c r="E1075" i="80" s="1"/>
  <c r="C1924" i="80"/>
  <c r="D1924" i="80"/>
  <c r="E1924" i="80" s="1"/>
  <c r="F1924" i="80"/>
  <c r="C2154" i="80"/>
  <c r="F2154" i="80"/>
  <c r="D2154" i="80"/>
  <c r="E2154" i="80" s="1"/>
  <c r="F1694" i="80"/>
  <c r="D1694" i="80"/>
  <c r="E1694" i="80" s="1"/>
  <c r="C1694" i="80"/>
  <c r="F2273" i="80"/>
  <c r="C2273" i="80"/>
  <c r="D2273" i="80"/>
  <c r="E2273" i="80" s="1"/>
  <c r="F1153" i="80"/>
  <c r="C1153" i="80"/>
  <c r="D1153" i="80"/>
  <c r="E1153" i="80" s="1"/>
  <c r="C1926" i="80"/>
  <c r="F1926" i="80"/>
  <c r="D1926" i="80"/>
  <c r="E1926" i="80" s="1"/>
  <c r="C734" i="80"/>
  <c r="F734" i="80"/>
  <c r="D734" i="80"/>
  <c r="E734" i="80" s="1"/>
  <c r="F1843" i="80"/>
  <c r="C1843" i="80"/>
  <c r="D1843" i="80"/>
  <c r="E1843" i="80" s="1"/>
  <c r="C1866" i="80"/>
  <c r="D1866" i="80"/>
  <c r="E1866" i="80" s="1"/>
  <c r="F1866" i="80"/>
  <c r="C1340" i="80"/>
  <c r="D1340" i="80"/>
  <c r="E1340" i="80" s="1"/>
  <c r="F1340" i="80"/>
  <c r="C362" i="80"/>
  <c r="F362" i="80"/>
  <c r="D362" i="80"/>
  <c r="E362" i="80" s="1"/>
  <c r="D946" i="80"/>
  <c r="E946" i="80" s="1"/>
  <c r="C946" i="80"/>
  <c r="F946" i="80"/>
  <c r="F702" i="80"/>
  <c r="C702" i="80"/>
  <c r="D702" i="80"/>
  <c r="E702" i="80" s="1"/>
  <c r="F1023" i="80"/>
  <c r="D1023" i="80"/>
  <c r="E1023" i="80" s="1"/>
  <c r="C1023" i="80"/>
  <c r="D1529" i="80"/>
  <c r="E1529" i="80" s="1"/>
  <c r="C1529" i="80"/>
  <c r="F1529" i="80"/>
  <c r="F2963" i="80"/>
  <c r="D2963" i="80"/>
  <c r="E2963" i="80" s="1"/>
  <c r="C2963" i="80"/>
  <c r="D2401" i="80"/>
  <c r="E2401" i="80" s="1"/>
  <c r="C2401" i="80"/>
  <c r="F2401" i="80"/>
  <c r="C1726" i="80"/>
  <c r="D1726" i="80"/>
  <c r="E1726" i="80" s="1"/>
  <c r="F1726" i="80"/>
  <c r="F1557" i="80"/>
  <c r="C1557" i="80"/>
  <c r="D1557" i="80"/>
  <c r="E1557" i="80" s="1"/>
  <c r="D656" i="80"/>
  <c r="E656" i="80" s="1"/>
  <c r="C656" i="80"/>
  <c r="F656" i="80"/>
  <c r="C2550" i="80"/>
  <c r="D2550" i="80"/>
  <c r="E2550" i="80" s="1"/>
  <c r="F2550" i="80"/>
  <c r="D710" i="80"/>
  <c r="E710" i="80" s="1"/>
  <c r="C710" i="80"/>
  <c r="F710" i="80"/>
  <c r="F429" i="80"/>
  <c r="C429" i="80"/>
  <c r="D429" i="80"/>
  <c r="E429" i="80" s="1"/>
  <c r="F307" i="80"/>
  <c r="C307" i="80"/>
  <c r="D307" i="80"/>
  <c r="E307" i="80" s="1"/>
  <c r="D1983" i="80"/>
  <c r="E1983" i="80" s="1"/>
  <c r="C1983" i="80"/>
  <c r="F1983" i="80"/>
  <c r="F1622" i="80"/>
  <c r="C1622" i="80"/>
  <c r="D1622" i="80"/>
  <c r="E1622" i="80" s="1"/>
  <c r="D2444" i="80"/>
  <c r="E2444" i="80" s="1"/>
  <c r="C2444" i="80"/>
  <c r="F2444" i="80"/>
  <c r="F1047" i="80"/>
  <c r="C1047" i="80"/>
  <c r="D1047" i="80"/>
  <c r="E1047" i="80" s="1"/>
  <c r="F3269" i="80"/>
  <c r="D3269" i="80"/>
  <c r="E3269" i="80" s="1"/>
  <c r="C3269" i="80"/>
  <c r="D2678" i="80"/>
  <c r="E2678" i="80" s="1"/>
  <c r="F2678" i="80"/>
  <c r="C2678" i="80"/>
  <c r="C490" i="80"/>
  <c r="F490" i="80"/>
  <c r="D490" i="80"/>
  <c r="E490" i="80" s="1"/>
  <c r="C386" i="80"/>
  <c r="F386" i="80"/>
  <c r="D386" i="80"/>
  <c r="E386" i="80" s="1"/>
  <c r="F228" i="80"/>
  <c r="D228" i="80"/>
  <c r="E228" i="80" s="1"/>
  <c r="C228" i="80"/>
  <c r="F2342" i="80"/>
  <c r="D2342" i="80"/>
  <c r="E2342" i="80" s="1"/>
  <c r="C2342" i="80"/>
  <c r="D3004" i="80"/>
  <c r="E3004" i="80" s="1"/>
  <c r="F3004" i="80"/>
  <c r="C3004" i="80"/>
  <c r="C1102" i="80"/>
  <c r="F1102" i="80"/>
  <c r="D1102" i="80"/>
  <c r="E1102" i="80" s="1"/>
  <c r="C2145" i="80"/>
  <c r="D2145" i="80"/>
  <c r="E2145" i="80" s="1"/>
  <c r="F2145" i="80"/>
  <c r="D2902" i="80"/>
  <c r="E2902" i="80" s="1"/>
  <c r="F2902" i="80"/>
  <c r="C2902" i="80"/>
  <c r="C565" i="80"/>
  <c r="F565" i="80"/>
  <c r="D565" i="80"/>
  <c r="E565" i="80" s="1"/>
  <c r="C1188" i="80"/>
  <c r="D1188" i="80"/>
  <c r="E1188" i="80" s="1"/>
  <c r="F1188" i="80"/>
  <c r="F1549" i="80"/>
  <c r="D1549" i="80"/>
  <c r="E1549" i="80" s="1"/>
  <c r="C1549" i="80"/>
  <c r="F1987" i="80"/>
  <c r="D1987" i="80"/>
  <c r="E1987" i="80" s="1"/>
  <c r="C1987" i="80"/>
  <c r="C826" i="80"/>
  <c r="F826" i="80"/>
  <c r="D826" i="80"/>
  <c r="E826" i="80" s="1"/>
  <c r="F2197" i="80"/>
  <c r="C2197" i="80"/>
  <c r="D2197" i="80"/>
  <c r="E2197" i="80" s="1"/>
  <c r="D2884" i="80"/>
  <c r="E2884" i="80" s="1"/>
  <c r="F2884" i="80"/>
  <c r="C2884" i="80"/>
  <c r="C950" i="80"/>
  <c r="D950" i="80"/>
  <c r="E950" i="80" s="1"/>
  <c r="F950" i="80"/>
  <c r="D506" i="80"/>
  <c r="E506" i="80" s="1"/>
  <c r="F506" i="80"/>
  <c r="C506" i="80"/>
  <c r="C454" i="80"/>
  <c r="D454" i="80"/>
  <c r="E454" i="80" s="1"/>
  <c r="F454" i="80"/>
  <c r="C637" i="80"/>
  <c r="D637" i="80"/>
  <c r="E637" i="80" s="1"/>
  <c r="F637" i="80"/>
  <c r="C420" i="80"/>
  <c r="F420" i="80"/>
  <c r="D420" i="80"/>
  <c r="E420" i="80" s="1"/>
  <c r="D210" i="80"/>
  <c r="E210" i="80" s="1"/>
  <c r="F210" i="80"/>
  <c r="C210" i="80"/>
  <c r="F1588" i="80"/>
  <c r="D1588" i="80"/>
  <c r="E1588" i="80" s="1"/>
  <c r="C1588" i="80"/>
  <c r="F2240" i="80"/>
  <c r="C2240" i="80"/>
  <c r="D2240" i="80"/>
  <c r="E2240" i="80" s="1"/>
  <c r="F1204" i="80"/>
  <c r="D1204" i="80"/>
  <c r="E1204" i="80" s="1"/>
  <c r="C1204" i="80"/>
  <c r="C234" i="80"/>
  <c r="F234" i="80"/>
  <c r="D234" i="80"/>
  <c r="E234" i="80" s="1"/>
  <c r="D2450" i="80"/>
  <c r="E2450" i="80" s="1"/>
  <c r="F2450" i="80"/>
  <c r="C2450" i="80"/>
  <c r="C2001" i="80"/>
  <c r="F2001" i="80"/>
  <c r="D2001" i="80"/>
  <c r="E2001" i="80" s="1"/>
  <c r="F622" i="80"/>
  <c r="D622" i="80"/>
  <c r="E622" i="80" s="1"/>
  <c r="C622" i="80"/>
  <c r="D1129" i="80"/>
  <c r="E1129" i="80" s="1"/>
  <c r="C1129" i="80"/>
  <c r="F1129" i="80"/>
  <c r="F1739" i="80"/>
  <c r="D1739" i="80"/>
  <c r="E1739" i="80" s="1"/>
  <c r="C1739" i="80"/>
  <c r="C1195" i="80"/>
  <c r="F1195" i="80"/>
  <c r="D1195" i="80"/>
  <c r="E1195" i="80" s="1"/>
  <c r="C1718" i="80"/>
  <c r="D1718" i="80"/>
  <c r="E1718" i="80" s="1"/>
  <c r="F1718" i="80"/>
  <c r="C1054" i="80"/>
  <c r="F1054" i="80"/>
  <c r="D1054" i="80"/>
  <c r="E1054" i="80" s="1"/>
  <c r="D1110" i="80"/>
  <c r="E1110" i="80" s="1"/>
  <c r="C1110" i="80"/>
  <c r="F1110" i="80"/>
  <c r="D1140" i="80"/>
  <c r="E1140" i="80" s="1"/>
  <c r="C1140" i="80"/>
  <c r="F1140" i="80"/>
  <c r="D205" i="80"/>
  <c r="E205" i="80" s="1"/>
  <c r="F205" i="80"/>
  <c r="C205" i="80"/>
  <c r="C2233" i="80"/>
  <c r="F2233" i="80"/>
  <c r="D2233" i="80"/>
  <c r="E2233" i="80" s="1"/>
  <c r="C2067" i="80"/>
  <c r="F2067" i="80"/>
  <c r="D2067" i="80"/>
  <c r="E2067" i="80" s="1"/>
  <c r="D96" i="80"/>
  <c r="E96" i="80" s="1"/>
  <c r="C96" i="80"/>
  <c r="F96" i="80"/>
  <c r="C925" i="80"/>
  <c r="F925" i="80"/>
  <c r="D925" i="80"/>
  <c r="E925" i="80" s="1"/>
  <c r="D22" i="80"/>
  <c r="E22" i="80" s="1"/>
  <c r="C22" i="80"/>
  <c r="F22" i="80"/>
  <c r="D568" i="80"/>
  <c r="E568" i="80" s="1"/>
  <c r="C568" i="80"/>
  <c r="F568" i="80"/>
  <c r="D676" i="80"/>
  <c r="E676" i="80" s="1"/>
  <c r="C676" i="80"/>
  <c r="F676" i="80"/>
  <c r="D1005" i="80"/>
  <c r="E1005" i="80" s="1"/>
  <c r="C1005" i="80"/>
  <c r="F1005" i="80"/>
  <c r="D3170" i="80"/>
  <c r="E3170" i="80" s="1"/>
  <c r="C3170" i="80"/>
  <c r="F3170" i="80"/>
  <c r="D2041" i="80"/>
  <c r="E2041" i="80" s="1"/>
  <c r="F2041" i="80"/>
  <c r="C2041" i="80"/>
  <c r="C1571" i="80"/>
  <c r="D1571" i="80"/>
  <c r="E1571" i="80" s="1"/>
  <c r="F1571" i="80"/>
  <c r="C1152" i="80"/>
  <c r="F1152" i="80"/>
  <c r="D1152" i="80"/>
  <c r="E1152" i="80" s="1"/>
  <c r="C2065" i="80"/>
  <c r="D2065" i="80"/>
  <c r="E2065" i="80" s="1"/>
  <c r="F2065" i="80"/>
  <c r="D1064" i="80"/>
  <c r="E1064" i="80" s="1"/>
  <c r="C1064" i="80"/>
  <c r="F1064" i="80"/>
  <c r="F903" i="80"/>
  <c r="D903" i="80"/>
  <c r="E903" i="80" s="1"/>
  <c r="C903" i="80"/>
  <c r="C1336" i="80"/>
  <c r="F1336" i="80"/>
  <c r="D1336" i="80"/>
  <c r="E1336" i="80" s="1"/>
  <c r="C2694" i="80"/>
  <c r="F2694" i="80"/>
  <c r="D2694" i="80"/>
  <c r="E2694" i="80" s="1"/>
  <c r="F2385" i="80"/>
  <c r="C2385" i="80"/>
  <c r="D2385" i="80"/>
  <c r="E2385" i="80" s="1"/>
  <c r="F289" i="80"/>
  <c r="D289" i="80"/>
  <c r="E289" i="80" s="1"/>
  <c r="C289" i="80"/>
  <c r="D576" i="80"/>
  <c r="E576" i="80" s="1"/>
  <c r="F576" i="80"/>
  <c r="C576" i="80"/>
  <c r="C3175" i="80"/>
  <c r="F3175" i="80"/>
  <c r="D3175" i="80"/>
  <c r="E3175" i="80" s="1"/>
  <c r="C423" i="80"/>
  <c r="F423" i="80"/>
  <c r="D423" i="80"/>
  <c r="E423" i="80" s="1"/>
  <c r="C1675" i="80"/>
  <c r="F1675" i="80"/>
  <c r="D1675" i="80"/>
  <c r="E1675" i="80" s="1"/>
  <c r="D1842" i="80"/>
  <c r="E1842" i="80" s="1"/>
  <c r="C1842" i="80"/>
  <c r="F1842" i="80"/>
  <c r="F601" i="80"/>
  <c r="D601" i="80"/>
  <c r="E601" i="80" s="1"/>
  <c r="C601" i="80"/>
  <c r="F250" i="80"/>
  <c r="D250" i="80"/>
  <c r="E250" i="80" s="1"/>
  <c r="C250" i="80"/>
  <c r="D839" i="80"/>
  <c r="E839" i="80" s="1"/>
  <c r="C839" i="80"/>
  <c r="F839" i="80"/>
  <c r="F1280" i="80"/>
  <c r="D1280" i="80"/>
  <c r="E1280" i="80" s="1"/>
  <c r="C1280" i="80"/>
  <c r="F521" i="80"/>
  <c r="D521" i="80"/>
  <c r="E521" i="80" s="1"/>
  <c r="C521" i="80"/>
  <c r="F808" i="80"/>
  <c r="D808" i="80"/>
  <c r="E808" i="80" s="1"/>
  <c r="C808" i="80"/>
  <c r="C202" i="80"/>
  <c r="F202" i="80"/>
  <c r="D202" i="80"/>
  <c r="E202" i="80" s="1"/>
  <c r="C1503" i="80"/>
  <c r="D1503" i="80"/>
  <c r="E1503" i="80" s="1"/>
  <c r="F1503" i="80"/>
  <c r="C1154" i="80"/>
  <c r="F1154" i="80"/>
  <c r="D1154" i="80"/>
  <c r="E1154" i="80" s="1"/>
  <c r="D1702" i="80"/>
  <c r="E1702" i="80" s="1"/>
  <c r="C1702" i="80"/>
  <c r="F1702" i="80"/>
  <c r="C2498" i="80"/>
  <c r="D2498" i="80"/>
  <c r="E2498" i="80" s="1"/>
  <c r="F2498" i="80"/>
  <c r="D1993" i="80"/>
  <c r="E1993" i="80" s="1"/>
  <c r="F1993" i="80"/>
  <c r="C1993" i="80"/>
  <c r="D2937" i="80"/>
  <c r="E2937" i="80" s="1"/>
  <c r="C2937" i="80"/>
  <c r="F2937" i="80"/>
  <c r="F2684" i="80"/>
  <c r="C2684" i="80"/>
  <c r="D2684" i="80"/>
  <c r="E2684" i="80" s="1"/>
  <c r="F594" i="80"/>
  <c r="D594" i="80"/>
  <c r="E594" i="80" s="1"/>
  <c r="C594" i="80"/>
  <c r="D2474" i="80"/>
  <c r="E2474" i="80" s="1"/>
  <c r="C2474" i="80"/>
  <c r="F2474" i="80"/>
  <c r="D884" i="80"/>
  <c r="E884" i="80" s="1"/>
  <c r="C884" i="80"/>
  <c r="F884" i="80"/>
  <c r="F831" i="80"/>
  <c r="D831" i="80"/>
  <c r="E831" i="80" s="1"/>
  <c r="C831" i="80"/>
  <c r="F890" i="80"/>
  <c r="D890" i="80"/>
  <c r="E890" i="80" s="1"/>
  <c r="C890" i="80"/>
  <c r="C829" i="80"/>
  <c r="F829" i="80"/>
  <c r="D829" i="80"/>
  <c r="E829" i="80" s="1"/>
  <c r="C12" i="80"/>
  <c r="F12" i="80"/>
  <c r="D12" i="80"/>
  <c r="E12" i="80" s="1"/>
  <c r="D411" i="80"/>
  <c r="E411" i="80" s="1"/>
  <c r="C411" i="80"/>
  <c r="F411" i="80"/>
  <c r="C1509" i="80"/>
  <c r="F1509" i="80"/>
  <c r="D1509" i="80"/>
  <c r="E1509" i="80" s="1"/>
  <c r="D1109" i="80"/>
  <c r="E1109" i="80" s="1"/>
  <c r="C1109" i="80"/>
  <c r="F1109" i="80"/>
  <c r="C3251" i="80"/>
  <c r="F3251" i="80"/>
  <c r="D3251" i="80"/>
  <c r="E3251" i="80" s="1"/>
  <c r="D809" i="80"/>
  <c r="E809" i="80" s="1"/>
  <c r="F809" i="80"/>
  <c r="C809" i="80"/>
  <c r="C861" i="80"/>
  <c r="D861" i="80"/>
  <c r="E861" i="80" s="1"/>
  <c r="F861" i="80"/>
  <c r="D774" i="80"/>
  <c r="E774" i="80" s="1"/>
  <c r="F774" i="80"/>
  <c r="C774" i="80"/>
  <c r="C2327" i="80"/>
  <c r="F2327" i="80"/>
  <c r="D2327" i="80"/>
  <c r="E2327" i="80" s="1"/>
  <c r="F1586" i="80"/>
  <c r="C1586" i="80"/>
  <c r="D1586" i="80"/>
  <c r="E1586" i="80" s="1"/>
  <c r="D2002" i="80"/>
  <c r="E2002" i="80" s="1"/>
  <c r="F2002" i="80"/>
  <c r="C2002" i="80"/>
  <c r="C891" i="80"/>
  <c r="F891" i="80"/>
  <c r="D891" i="80"/>
  <c r="E891" i="80" s="1"/>
  <c r="C876" i="80"/>
  <c r="F876" i="80"/>
  <c r="D876" i="80"/>
  <c r="E876" i="80" s="1"/>
  <c r="F1998" i="80"/>
  <c r="C1998" i="80"/>
  <c r="D1998" i="80"/>
  <c r="E1998" i="80" s="1"/>
  <c r="D1369" i="80"/>
  <c r="E1369" i="80" s="1"/>
  <c r="C1369" i="80"/>
  <c r="F1369" i="80"/>
  <c r="C1321" i="80"/>
  <c r="F1321" i="80"/>
  <c r="D1321" i="80"/>
  <c r="E1321" i="80" s="1"/>
  <c r="F1818" i="80"/>
  <c r="C1818" i="80"/>
  <c r="D1818" i="80"/>
  <c r="E1818" i="80" s="1"/>
  <c r="D639" i="80"/>
  <c r="E639" i="80" s="1"/>
  <c r="C639" i="80"/>
  <c r="F639" i="80"/>
  <c r="C1165" i="80"/>
  <c r="D1165" i="80"/>
  <c r="E1165" i="80" s="1"/>
  <c r="F1165" i="80"/>
  <c r="F473" i="80"/>
  <c r="D473" i="80"/>
  <c r="E473" i="80" s="1"/>
  <c r="C473" i="80"/>
  <c r="F849" i="80"/>
  <c r="D849" i="80"/>
  <c r="E849" i="80" s="1"/>
  <c r="C849" i="80"/>
  <c r="C1147" i="80"/>
  <c r="F1147" i="80"/>
  <c r="D1147" i="80"/>
  <c r="E1147" i="80" s="1"/>
  <c r="C1066" i="80"/>
  <c r="D1066" i="80"/>
  <c r="E1066" i="80" s="1"/>
  <c r="F1066" i="80"/>
  <c r="F2335" i="80"/>
  <c r="D2335" i="80"/>
  <c r="E2335" i="80" s="1"/>
  <c r="C2335" i="80"/>
  <c r="D1155" i="80"/>
  <c r="E1155" i="80" s="1"/>
  <c r="C1155" i="80"/>
  <c r="F1155" i="80"/>
  <c r="C1653" i="80"/>
  <c r="F1653" i="80"/>
  <c r="D1653" i="80"/>
  <c r="E1653" i="80" s="1"/>
  <c r="D13" i="80"/>
  <c r="E13" i="80" s="1"/>
  <c r="C13" i="80"/>
  <c r="F13" i="80"/>
  <c r="C1103" i="80"/>
  <c r="F1103" i="80"/>
  <c r="D1103" i="80"/>
  <c r="E1103" i="80" s="1"/>
  <c r="C4140" i="80"/>
  <c r="F4140" i="80"/>
  <c r="D4140" i="80"/>
  <c r="E4140" i="80" s="1"/>
  <c r="F2415" i="80"/>
  <c r="C2415" i="80"/>
  <c r="D2415" i="80"/>
  <c r="E2415" i="80" s="1"/>
  <c r="F401" i="80"/>
  <c r="D401" i="80"/>
  <c r="E401" i="80" s="1"/>
  <c r="C401" i="80"/>
  <c r="D2054" i="80"/>
  <c r="E2054" i="80" s="1"/>
  <c r="C2054" i="80"/>
  <c r="F2054" i="80"/>
  <c r="C402" i="80"/>
  <c r="D402" i="80"/>
  <c r="E402" i="80" s="1"/>
  <c r="F402" i="80"/>
  <c r="F526" i="80"/>
  <c r="D526" i="80"/>
  <c r="E526" i="80" s="1"/>
  <c r="C526" i="80"/>
  <c r="C350" i="80"/>
  <c r="F350" i="80"/>
  <c r="D350" i="80"/>
  <c r="E350" i="80" s="1"/>
  <c r="C528" i="80"/>
  <c r="F528" i="80"/>
  <c r="D528" i="80"/>
  <c r="E528" i="80" s="1"/>
  <c r="C592" i="80"/>
  <c r="F592" i="80"/>
  <c r="D592" i="80"/>
  <c r="E592" i="80" s="1"/>
  <c r="D716" i="80"/>
  <c r="E716" i="80" s="1"/>
  <c r="C716" i="80"/>
  <c r="F716" i="80"/>
  <c r="C1415" i="80"/>
  <c r="F1415" i="80"/>
  <c r="D1415" i="80"/>
  <c r="E1415" i="80" s="1"/>
  <c r="F2451" i="80"/>
  <c r="D2451" i="80"/>
  <c r="E2451" i="80" s="1"/>
  <c r="C2451" i="80"/>
  <c r="D841" i="80"/>
  <c r="E841" i="80" s="1"/>
  <c r="C841" i="80"/>
  <c r="F841" i="80"/>
  <c r="C67" i="80"/>
  <c r="D67" i="80"/>
  <c r="E67" i="80" s="1"/>
  <c r="F67" i="80"/>
  <c r="D254" i="80"/>
  <c r="E254" i="80" s="1"/>
  <c r="F254" i="80"/>
  <c r="C254" i="80"/>
  <c r="D1081" i="80"/>
  <c r="E1081" i="80" s="1"/>
  <c r="C1081" i="80"/>
  <c r="F1081" i="80"/>
  <c r="D407" i="80"/>
  <c r="E407" i="80" s="1"/>
  <c r="F407" i="80"/>
  <c r="C407" i="80"/>
  <c r="F515" i="80"/>
  <c r="C515" i="80"/>
  <c r="D515" i="80"/>
  <c r="E515" i="80" s="1"/>
  <c r="D166" i="80"/>
  <c r="E166" i="80" s="1"/>
  <c r="F166" i="80"/>
  <c r="C166" i="80"/>
  <c r="F2510" i="80"/>
  <c r="D2510" i="80"/>
  <c r="E2510" i="80" s="1"/>
  <c r="C2510" i="80"/>
  <c r="D235" i="80"/>
  <c r="E235" i="80" s="1"/>
  <c r="C235" i="80"/>
  <c r="F235" i="80"/>
  <c r="F326" i="80"/>
  <c r="D326" i="80"/>
  <c r="E326" i="80" s="1"/>
  <c r="C326" i="80"/>
  <c r="C471" i="80"/>
  <c r="F471" i="80"/>
  <c r="D471" i="80"/>
  <c r="E471" i="80" s="1"/>
  <c r="F126" i="80"/>
  <c r="D126" i="80"/>
  <c r="E126" i="80" s="1"/>
  <c r="C126" i="80"/>
  <c r="C1098" i="80"/>
  <c r="F1098" i="80"/>
  <c r="D1098" i="80"/>
  <c r="E1098" i="80" s="1"/>
  <c r="D229" i="80"/>
  <c r="E229" i="80" s="1"/>
  <c r="C229" i="80"/>
  <c r="F229" i="80"/>
  <c r="F1929" i="80"/>
  <c r="D1929" i="80"/>
  <c r="E1929" i="80" s="1"/>
  <c r="C1929" i="80"/>
  <c r="C398" i="80"/>
  <c r="D398" i="80"/>
  <c r="E398" i="80" s="1"/>
  <c r="F398" i="80"/>
  <c r="D566" i="80"/>
  <c r="E566" i="80" s="1"/>
  <c r="C566" i="80"/>
  <c r="F566" i="80"/>
  <c r="D2735" i="80"/>
  <c r="E2735" i="80" s="1"/>
  <c r="C2735" i="80"/>
  <c r="F2735" i="80"/>
  <c r="D77" i="80"/>
  <c r="E77" i="80" s="1"/>
  <c r="C77" i="80"/>
  <c r="F77" i="80"/>
  <c r="F2085" i="80"/>
  <c r="D2085" i="80"/>
  <c r="E2085" i="80" s="1"/>
  <c r="C2085" i="80"/>
  <c r="D1738" i="80"/>
  <c r="E1738" i="80" s="1"/>
  <c r="F1738" i="80"/>
  <c r="C1738" i="80"/>
  <c r="C2422" i="80"/>
  <c r="F2422" i="80"/>
  <c r="D2422" i="80"/>
  <c r="E2422" i="80" s="1"/>
  <c r="C1178" i="80"/>
  <c r="F1178" i="80"/>
  <c r="D1178" i="80"/>
  <c r="E1178" i="80" s="1"/>
  <c r="C33" i="80"/>
  <c r="D33" i="80"/>
  <c r="E33" i="80" s="1"/>
  <c r="F33" i="80"/>
  <c r="C2388" i="80"/>
  <c r="F2388" i="80"/>
  <c r="D2388" i="80"/>
  <c r="E2388" i="80" s="1"/>
  <c r="C2405" i="80"/>
  <c r="F2405" i="80"/>
  <c r="D2405" i="80"/>
  <c r="E2405" i="80" s="1"/>
  <c r="D1301" i="80"/>
  <c r="E1301" i="80" s="1"/>
  <c r="C1301" i="80"/>
  <c r="F1301" i="80"/>
  <c r="D1037" i="80"/>
  <c r="E1037" i="80" s="1"/>
  <c r="C1037" i="80"/>
  <c r="F1037" i="80"/>
  <c r="D737" i="80"/>
  <c r="E737" i="80" s="1"/>
  <c r="C737" i="80"/>
  <c r="F737" i="80"/>
  <c r="D1902" i="80"/>
  <c r="E1902" i="80" s="1"/>
  <c r="C1902" i="80"/>
  <c r="F1902" i="80"/>
  <c r="D1890" i="80"/>
  <c r="E1890" i="80" s="1"/>
  <c r="C1890" i="80"/>
  <c r="F1890" i="80"/>
  <c r="C1149" i="80"/>
  <c r="F1149" i="80"/>
  <c r="D1149" i="80"/>
  <c r="E1149" i="80" s="1"/>
  <c r="F1300" i="80"/>
  <c r="D1300" i="80"/>
  <c r="E1300" i="80" s="1"/>
  <c r="C1300" i="80"/>
  <c r="D789" i="80"/>
  <c r="E789" i="80" s="1"/>
  <c r="C789" i="80"/>
  <c r="F789" i="80"/>
  <c r="C415" i="80"/>
  <c r="D415" i="80"/>
  <c r="E415" i="80" s="1"/>
  <c r="F415" i="80"/>
  <c r="D1870" i="80"/>
  <c r="E1870" i="80" s="1"/>
  <c r="F1870" i="80"/>
  <c r="C1870" i="80"/>
  <c r="C1107" i="80"/>
  <c r="F1107" i="80"/>
  <c r="D1107" i="80"/>
  <c r="E1107" i="80" s="1"/>
  <c r="D1941" i="80"/>
  <c r="E1941" i="80" s="1"/>
  <c r="C1941" i="80"/>
  <c r="F1941" i="80"/>
  <c r="C27" i="80"/>
  <c r="D27" i="80"/>
  <c r="E27" i="80" s="1"/>
  <c r="F27" i="80"/>
  <c r="C523" i="80"/>
  <c r="F523" i="80"/>
  <c r="D523" i="80"/>
  <c r="E523" i="80" s="1"/>
  <c r="D2776" i="80"/>
  <c r="E2776" i="80" s="1"/>
  <c r="C2776" i="80"/>
  <c r="F2776" i="80"/>
  <c r="D1027" i="80"/>
  <c r="E1027" i="80" s="1"/>
  <c r="C1027" i="80"/>
  <c r="F1027" i="80"/>
  <c r="D357" i="80"/>
  <c r="E357" i="80" s="1"/>
  <c r="C357" i="80"/>
  <c r="F357" i="80"/>
  <c r="D765" i="80"/>
  <c r="E765" i="80" s="1"/>
  <c r="C765" i="80"/>
  <c r="F765" i="80"/>
  <c r="C931" i="80"/>
  <c r="F931" i="80"/>
  <c r="D931" i="80"/>
  <c r="E931" i="80" s="1"/>
  <c r="C160" i="80"/>
  <c r="F160" i="80"/>
  <c r="D160" i="80"/>
  <c r="E160" i="80" s="1"/>
  <c r="D287" i="80"/>
  <c r="E287" i="80" s="1"/>
  <c r="F287" i="80"/>
  <c r="C287" i="80"/>
  <c r="F743" i="80"/>
  <c r="C743" i="80"/>
  <c r="D743" i="80"/>
  <c r="E743" i="80" s="1"/>
  <c r="D825" i="80"/>
  <c r="E825" i="80" s="1"/>
  <c r="F825" i="80"/>
  <c r="C825" i="80"/>
  <c r="D1159" i="80"/>
  <c r="E1159" i="80" s="1"/>
  <c r="F1159" i="80"/>
  <c r="C1159" i="80"/>
  <c r="F1561" i="80"/>
  <c r="C1561" i="80"/>
  <c r="D1561" i="80"/>
  <c r="E1561" i="80" s="1"/>
  <c r="D624" i="80"/>
  <c r="E624" i="80" s="1"/>
  <c r="C624" i="80"/>
  <c r="F624" i="80"/>
  <c r="D59" i="80"/>
  <c r="E59" i="80" s="1"/>
  <c r="F59" i="80"/>
  <c r="C59" i="80"/>
  <c r="D442" i="80"/>
  <c r="E442" i="80" s="1"/>
  <c r="C442" i="80"/>
  <c r="F442" i="80"/>
  <c r="F2069" i="80"/>
  <c r="D2069" i="80"/>
  <c r="E2069" i="80" s="1"/>
  <c r="C2069" i="80"/>
  <c r="D341" i="80"/>
  <c r="E341" i="80" s="1"/>
  <c r="C341" i="80"/>
  <c r="F341" i="80"/>
  <c r="C1523" i="80"/>
  <c r="D1523" i="80"/>
  <c r="E1523" i="80" s="1"/>
  <c r="F1523" i="80"/>
  <c r="C486" i="80"/>
  <c r="D486" i="80"/>
  <c r="E486" i="80" s="1"/>
  <c r="F486" i="80"/>
  <c r="D1475" i="80"/>
  <c r="E1475" i="80" s="1"/>
  <c r="F1475" i="80"/>
  <c r="C1475" i="80"/>
  <c r="D1841" i="80"/>
  <c r="E1841" i="80" s="1"/>
  <c r="C1841" i="80"/>
  <c r="F1841" i="80"/>
  <c r="F151" i="80"/>
  <c r="D151" i="80"/>
  <c r="E151" i="80" s="1"/>
  <c r="C151" i="80"/>
  <c r="C2177" i="80"/>
  <c r="D2177" i="80"/>
  <c r="E2177" i="80" s="1"/>
  <c r="F2177" i="80"/>
  <c r="D2502" i="80"/>
  <c r="E2502" i="80" s="1"/>
  <c r="F2502" i="80"/>
  <c r="C2502" i="80"/>
  <c r="C417" i="80"/>
  <c r="F417" i="80"/>
  <c r="D417" i="80"/>
  <c r="E417" i="80" s="1"/>
  <c r="F70" i="80"/>
  <c r="D70" i="80"/>
  <c r="E70" i="80" s="1"/>
  <c r="C70" i="80"/>
  <c r="F853" i="80"/>
  <c r="D853" i="80"/>
  <c r="E853" i="80" s="1"/>
  <c r="C853" i="80"/>
  <c r="C246" i="80"/>
  <c r="F246" i="80"/>
  <c r="D246" i="80"/>
  <c r="E246" i="80" s="1"/>
  <c r="F838" i="80"/>
  <c r="D838" i="80"/>
  <c r="E838" i="80" s="1"/>
  <c r="C838" i="80"/>
  <c r="F281" i="80"/>
  <c r="D281" i="80"/>
  <c r="E281" i="80" s="1"/>
  <c r="C281" i="80"/>
  <c r="F2192" i="80"/>
  <c r="D2192" i="80"/>
  <c r="E2192" i="80" s="1"/>
  <c r="C2192" i="80"/>
  <c r="D502" i="80"/>
  <c r="E502" i="80" s="1"/>
  <c r="C502" i="80"/>
  <c r="F502" i="80"/>
  <c r="D1370" i="80"/>
  <c r="E1370" i="80" s="1"/>
  <c r="F1370" i="80"/>
  <c r="C1370" i="80"/>
  <c r="D322" i="80"/>
  <c r="E322" i="80" s="1"/>
  <c r="C322" i="80"/>
  <c r="F322" i="80"/>
  <c r="C1314" i="80"/>
  <c r="F1314" i="80"/>
  <c r="D1314" i="80"/>
  <c r="E1314" i="80" s="1"/>
  <c r="C801" i="80"/>
  <c r="F801" i="80"/>
  <c r="D801" i="80"/>
  <c r="E801" i="80" s="1"/>
  <c r="C3420" i="80"/>
  <c r="F3420" i="80"/>
  <c r="D3420" i="80"/>
  <c r="E3420" i="80" s="1"/>
  <c r="D38" i="80"/>
  <c r="E38" i="80" s="1"/>
  <c r="C38" i="80"/>
  <c r="F38" i="80"/>
  <c r="C2058" i="80"/>
  <c r="D2058" i="80"/>
  <c r="E2058" i="80" s="1"/>
  <c r="F2058" i="80"/>
  <c r="D2445" i="80"/>
  <c r="E2445" i="80" s="1"/>
  <c r="C2445" i="80"/>
  <c r="F2445" i="80"/>
  <c r="F2141" i="80"/>
  <c r="D2141" i="80"/>
  <c r="E2141" i="80" s="1"/>
  <c r="C2141" i="80"/>
  <c r="C680" i="80"/>
  <c r="F680" i="80"/>
  <c r="D680" i="80"/>
  <c r="E680" i="80" s="1"/>
  <c r="D570" i="80"/>
  <c r="E570" i="80" s="1"/>
  <c r="C570" i="80"/>
  <c r="F570" i="80"/>
  <c r="C1513" i="80"/>
  <c r="F1513" i="80"/>
  <c r="D1513" i="80"/>
  <c r="E1513" i="80" s="1"/>
  <c r="C1173" i="80"/>
  <c r="F1173" i="80"/>
  <c r="D1173" i="80"/>
  <c r="E1173" i="80" s="1"/>
  <c r="D2038" i="80"/>
  <c r="E2038" i="80" s="1"/>
  <c r="C2038" i="80"/>
  <c r="F2038" i="80"/>
  <c r="C1241" i="80"/>
  <c r="F1241" i="80"/>
  <c r="D1241" i="80"/>
  <c r="E1241" i="80" s="1"/>
  <c r="C929" i="80"/>
  <c r="D929" i="80"/>
  <c r="E929" i="80" s="1"/>
  <c r="F929" i="80"/>
  <c r="F120" i="80"/>
  <c r="D120" i="80"/>
  <c r="E120" i="80" s="1"/>
  <c r="C120" i="80"/>
  <c r="C279" i="80"/>
  <c r="F279" i="80"/>
  <c r="D279" i="80"/>
  <c r="E279" i="80" s="1"/>
  <c r="D225" i="80"/>
  <c r="E225" i="80" s="1"/>
  <c r="C225" i="80"/>
  <c r="F225" i="80"/>
  <c r="F867" i="80"/>
  <c r="D867" i="80"/>
  <c r="E867" i="80" s="1"/>
  <c r="C867" i="80"/>
  <c r="C1044" i="80"/>
  <c r="D1044" i="80"/>
  <c r="E1044" i="80" s="1"/>
  <c r="F1044" i="80"/>
  <c r="C1094" i="80"/>
  <c r="F1094" i="80"/>
  <c r="D1094" i="80"/>
  <c r="E1094" i="80" s="1"/>
  <c r="D747" i="80"/>
  <c r="E747" i="80" s="1"/>
  <c r="C747" i="80"/>
  <c r="F747" i="80"/>
  <c r="D439" i="80"/>
  <c r="E439" i="80" s="1"/>
  <c r="C439" i="80"/>
  <c r="F439" i="80"/>
  <c r="D1864" i="80"/>
  <c r="E1864" i="80" s="1"/>
  <c r="F1864" i="80"/>
  <c r="C1864" i="80"/>
  <c r="D1527" i="80"/>
  <c r="E1527" i="80" s="1"/>
  <c r="C1527" i="80"/>
  <c r="F1527" i="80"/>
  <c r="F2730" i="80"/>
  <c r="D2730" i="80"/>
  <c r="E2730" i="80" s="1"/>
  <c r="C2730" i="80"/>
  <c r="D603" i="80"/>
  <c r="E603" i="80" s="1"/>
  <c r="C603" i="80"/>
  <c r="F603" i="80"/>
  <c r="C10" i="80"/>
  <c r="F10" i="80"/>
  <c r="D10" i="80"/>
  <c r="E10" i="80" s="1"/>
  <c r="C1358" i="80"/>
  <c r="D1358" i="80"/>
  <c r="E1358" i="80" s="1"/>
  <c r="F1358" i="80"/>
  <c r="C2390" i="80"/>
  <c r="F2390" i="80"/>
  <c r="D2390" i="80"/>
  <c r="E2390" i="80" s="1"/>
  <c r="F545" i="80"/>
  <c r="D545" i="80"/>
  <c r="E545" i="80" s="1"/>
  <c r="C545" i="80"/>
  <c r="D3295" i="80"/>
  <c r="E3295" i="80" s="1"/>
  <c r="F3295" i="80"/>
  <c r="C3295" i="80"/>
  <c r="F1311" i="80"/>
  <c r="C1311" i="80"/>
  <c r="D1311" i="80"/>
  <c r="E1311" i="80" s="1"/>
  <c r="D23" i="80"/>
  <c r="E23" i="80" s="1"/>
  <c r="F23" i="80"/>
  <c r="C23" i="80"/>
  <c r="C1896" i="80"/>
  <c r="D1896" i="80"/>
  <c r="E1896" i="80" s="1"/>
  <c r="F1896" i="80"/>
  <c r="D1368" i="80"/>
  <c r="E1368" i="80" s="1"/>
  <c r="C1368" i="80"/>
  <c r="F1368" i="80"/>
  <c r="C1524" i="80"/>
  <c r="F1524" i="80"/>
  <c r="D1524" i="80"/>
  <c r="E1524" i="80" s="1"/>
  <c r="D1349" i="80"/>
  <c r="E1349" i="80" s="1"/>
  <c r="F1349" i="80"/>
  <c r="C1349" i="80"/>
  <c r="F2213" i="80"/>
  <c r="D2213" i="80"/>
  <c r="E2213" i="80" s="1"/>
  <c r="C2213" i="80"/>
  <c r="F1903" i="80"/>
  <c r="D1903" i="80"/>
  <c r="E1903" i="80" s="1"/>
  <c r="C1903" i="80"/>
  <c r="C3171" i="80"/>
  <c r="F3171" i="80"/>
  <c r="D3171" i="80"/>
  <c r="E3171" i="80" s="1"/>
  <c r="C1161" i="80"/>
  <c r="D1161" i="80"/>
  <c r="E1161" i="80" s="1"/>
  <c r="F1161" i="80"/>
  <c r="C885" i="80"/>
  <c r="F885" i="80"/>
  <c r="D885" i="80"/>
  <c r="E885" i="80" s="1"/>
  <c r="F1318" i="80"/>
  <c r="D1318" i="80"/>
  <c r="E1318" i="80" s="1"/>
  <c r="C1318" i="80"/>
  <c r="C2693" i="80"/>
  <c r="F2693" i="80"/>
  <c r="D2693" i="80"/>
  <c r="E2693" i="80" s="1"/>
  <c r="C1216" i="80"/>
  <c r="F1216" i="80"/>
  <c r="D1216" i="80"/>
  <c r="E1216" i="80" s="1"/>
  <c r="F843" i="80"/>
  <c r="D843" i="80"/>
  <c r="E843" i="80" s="1"/>
  <c r="C843" i="80"/>
  <c r="D1617" i="80"/>
  <c r="E1617" i="80" s="1"/>
  <c r="C1617" i="80"/>
  <c r="F1617" i="80"/>
  <c r="D3099" i="80"/>
  <c r="E3099" i="80" s="1"/>
  <c r="C3099" i="80"/>
  <c r="F3099" i="80"/>
  <c r="D2644" i="80"/>
  <c r="E2644" i="80" s="1"/>
  <c r="C2644" i="80"/>
  <c r="F2644" i="80"/>
  <c r="F1857" i="80"/>
  <c r="D1857" i="80"/>
  <c r="E1857" i="80" s="1"/>
  <c r="C1857" i="80"/>
  <c r="F2010" i="80"/>
  <c r="D2010" i="80"/>
  <c r="E2010" i="80" s="1"/>
  <c r="C2010" i="80"/>
  <c r="C1127" i="80"/>
  <c r="F1127" i="80"/>
  <c r="D1127" i="80"/>
  <c r="E1127" i="80" s="1"/>
  <c r="D2777" i="80"/>
  <c r="E2777" i="80" s="1"/>
  <c r="F2777" i="80"/>
  <c r="C2777" i="80"/>
  <c r="C2607" i="80"/>
  <c r="D2607" i="80"/>
  <c r="E2607" i="80" s="1"/>
  <c r="F2607" i="80"/>
  <c r="C1396" i="80"/>
  <c r="F1396" i="80"/>
  <c r="D1396" i="80"/>
  <c r="E1396" i="80" s="1"/>
  <c r="D1970" i="80"/>
  <c r="E1970" i="80" s="1"/>
  <c r="F1970" i="80"/>
  <c r="C1970" i="80"/>
  <c r="C1853" i="80"/>
  <c r="F1853" i="80"/>
  <c r="D1853" i="80"/>
  <c r="E1853" i="80" s="1"/>
  <c r="F1722" i="80"/>
  <c r="C1722" i="80"/>
  <c r="D1722" i="80"/>
  <c r="E1722" i="80" s="1"/>
  <c r="F2767" i="80"/>
  <c r="C2767" i="80"/>
  <c r="D2767" i="80"/>
  <c r="E2767" i="80" s="1"/>
  <c r="C2655" i="80"/>
  <c r="F2655" i="80"/>
  <c r="D2655" i="80"/>
  <c r="E2655" i="80" s="1"/>
  <c r="C253" i="80"/>
  <c r="D253" i="80"/>
  <c r="E253" i="80" s="1"/>
  <c r="F253" i="80"/>
  <c r="D1835" i="80"/>
  <c r="E1835" i="80" s="1"/>
  <c r="C1835" i="80"/>
  <c r="F1835" i="80"/>
  <c r="C1347" i="80"/>
  <c r="F1347" i="80"/>
  <c r="D1347" i="80"/>
  <c r="E1347" i="80" s="1"/>
  <c r="F484" i="80"/>
  <c r="D484" i="80"/>
  <c r="E484" i="80" s="1"/>
  <c r="C484" i="80"/>
  <c r="F968" i="80"/>
  <c r="D968" i="80"/>
  <c r="E968" i="80" s="1"/>
  <c r="C968" i="80"/>
  <c r="D419" i="80"/>
  <c r="E419" i="80" s="1"/>
  <c r="C419" i="80"/>
  <c r="F419" i="80"/>
  <c r="F146" i="80"/>
  <c r="D146" i="80"/>
  <c r="E146" i="80" s="1"/>
  <c r="C146" i="80"/>
  <c r="D30" i="80"/>
  <c r="E30" i="80" s="1"/>
  <c r="C30" i="80"/>
  <c r="F30" i="80"/>
  <c r="F3172" i="80"/>
  <c r="C3172" i="80"/>
  <c r="D3172" i="80"/>
  <c r="E3172" i="80" s="1"/>
  <c r="D1988" i="80"/>
  <c r="E1988" i="80" s="1"/>
  <c r="F1988" i="80"/>
  <c r="C1988" i="80"/>
  <c r="F2070" i="80"/>
  <c r="C2070" i="80"/>
  <c r="D2070" i="80"/>
  <c r="E2070" i="80" s="1"/>
  <c r="F1629" i="80"/>
  <c r="C1629" i="80"/>
  <c r="D1629" i="80"/>
  <c r="E1629" i="80" s="1"/>
  <c r="F1698" i="80"/>
  <c r="C1698" i="80"/>
  <c r="D1698" i="80"/>
  <c r="E1698" i="80" s="1"/>
  <c r="F525" i="80"/>
  <c r="D525" i="80"/>
  <c r="E525" i="80" s="1"/>
  <c r="C525" i="80"/>
  <c r="D314" i="80"/>
  <c r="E314" i="80" s="1"/>
  <c r="C314" i="80"/>
  <c r="F314" i="80"/>
  <c r="D3360" i="80"/>
  <c r="E3360" i="80" s="1"/>
  <c r="F3360" i="80"/>
  <c r="C3360" i="80"/>
  <c r="D1755" i="80"/>
  <c r="E1755" i="80" s="1"/>
  <c r="C1755" i="80"/>
  <c r="F1755" i="80"/>
  <c r="C1940" i="80"/>
  <c r="D1940" i="80"/>
  <c r="E1940" i="80" s="1"/>
  <c r="F1940" i="80"/>
  <c r="D340" i="80"/>
  <c r="E340" i="80" s="1"/>
  <c r="C340" i="80"/>
  <c r="F340" i="80"/>
  <c r="D2459" i="80"/>
  <c r="E2459" i="80" s="1"/>
  <c r="F2459" i="80"/>
  <c r="C2459" i="80"/>
  <c r="D1221" i="80"/>
  <c r="E1221" i="80" s="1"/>
  <c r="C1221" i="80"/>
  <c r="F1221" i="80"/>
  <c r="F470" i="80"/>
  <c r="D470" i="80"/>
  <c r="E470" i="80" s="1"/>
  <c r="C470" i="80"/>
  <c r="D403" i="80"/>
  <c r="E403" i="80" s="1"/>
  <c r="F403" i="80"/>
  <c r="C403" i="80"/>
  <c r="D2786" i="80"/>
  <c r="E2786" i="80" s="1"/>
  <c r="C2786" i="80"/>
  <c r="F2786" i="80"/>
  <c r="D136" i="80"/>
  <c r="E136" i="80" s="1"/>
  <c r="C136" i="80"/>
  <c r="F136" i="80"/>
  <c r="D916" i="80"/>
  <c r="E916" i="80" s="1"/>
  <c r="C916" i="80"/>
  <c r="F916" i="80"/>
  <c r="C256" i="80"/>
  <c r="F256" i="80"/>
  <c r="D256" i="80"/>
  <c r="E256" i="80" s="1"/>
  <c r="F1766" i="80"/>
  <c r="D1766" i="80"/>
  <c r="E1766" i="80" s="1"/>
  <c r="C1766" i="80"/>
  <c r="C936" i="80"/>
  <c r="F936" i="80"/>
  <c r="D936" i="80"/>
  <c r="E936" i="80" s="1"/>
  <c r="D2756" i="80"/>
  <c r="E2756" i="80" s="1"/>
  <c r="C2756" i="80"/>
  <c r="F2756" i="80"/>
  <c r="C1725" i="80"/>
  <c r="F1725" i="80"/>
  <c r="D1725" i="80"/>
  <c r="E1725" i="80" s="1"/>
  <c r="F2387" i="80"/>
  <c r="D2387" i="80"/>
  <c r="E2387" i="80" s="1"/>
  <c r="C2387" i="80"/>
  <c r="D1959" i="80"/>
  <c r="E1959" i="80" s="1"/>
  <c r="C1959" i="80"/>
  <c r="F1959" i="80"/>
  <c r="F1039" i="80"/>
  <c r="D1039" i="80"/>
  <c r="E1039" i="80" s="1"/>
  <c r="C1039" i="80"/>
  <c r="C2843" i="80"/>
  <c r="F2843" i="80"/>
  <c r="D2843" i="80"/>
  <c r="E2843" i="80" s="1"/>
  <c r="F3190" i="80"/>
  <c r="D3190" i="80"/>
  <c r="E3190" i="80" s="1"/>
  <c r="C3190" i="80"/>
  <c r="C572" i="80"/>
  <c r="F572" i="80"/>
  <c r="D572" i="80"/>
  <c r="E572" i="80" s="1"/>
  <c r="D2122" i="80"/>
  <c r="E2122" i="80" s="1"/>
  <c r="C2122" i="80"/>
  <c r="F2122" i="80"/>
  <c r="F1014" i="80"/>
  <c r="C1014" i="80"/>
  <c r="D1014" i="80"/>
  <c r="E1014" i="80" s="1"/>
  <c r="C2293" i="80"/>
  <c r="D2293" i="80"/>
  <c r="E2293" i="80" s="1"/>
  <c r="F2293" i="80"/>
  <c r="C94" i="80"/>
  <c r="F94" i="80"/>
  <c r="D94" i="80"/>
  <c r="E94" i="80" s="1"/>
  <c r="D245" i="80"/>
  <c r="E245" i="80" s="1"/>
  <c r="F245" i="80"/>
  <c r="C245" i="80"/>
  <c r="D2737" i="80"/>
  <c r="E2737" i="80" s="1"/>
  <c r="C2737" i="80"/>
  <c r="F2737" i="80"/>
  <c r="F1323" i="80"/>
  <c r="D1323" i="80"/>
  <c r="E1323" i="80" s="1"/>
  <c r="C1323" i="80"/>
  <c r="D2854" i="80"/>
  <c r="E2854" i="80" s="1"/>
  <c r="C2854" i="80"/>
  <c r="F2854" i="80"/>
  <c r="D623" i="80"/>
  <c r="E623" i="80" s="1"/>
  <c r="F623" i="80"/>
  <c r="C623" i="80"/>
  <c r="F2926" i="80"/>
  <c r="D2926" i="80"/>
  <c r="E2926" i="80" s="1"/>
  <c r="C2926" i="80"/>
  <c r="F3908" i="80"/>
  <c r="D3908" i="80"/>
  <c r="E3908" i="80" s="1"/>
  <c r="C3908" i="80"/>
  <c r="F798" i="80"/>
  <c r="D798" i="80"/>
  <c r="E798" i="80" s="1"/>
  <c r="C798" i="80"/>
  <c r="F465" i="80"/>
  <c r="D465" i="80"/>
  <c r="E465" i="80" s="1"/>
  <c r="C465" i="80"/>
  <c r="F2381" i="80"/>
  <c r="D2381" i="80"/>
  <c r="E2381" i="80" s="1"/>
  <c r="C2381" i="80"/>
  <c r="D627" i="80"/>
  <c r="E627" i="80" s="1"/>
  <c r="F627" i="80"/>
  <c r="C627" i="80"/>
  <c r="D448" i="80"/>
  <c r="E448" i="80" s="1"/>
  <c r="F448" i="80"/>
  <c r="C448" i="80"/>
  <c r="C2431" i="80"/>
  <c r="D2431" i="80"/>
  <c r="E2431" i="80" s="1"/>
  <c r="F2431" i="80"/>
  <c r="F928" i="80"/>
  <c r="C928" i="80"/>
  <c r="D928" i="80"/>
  <c r="E928" i="80" s="1"/>
  <c r="D4017" i="80"/>
  <c r="E4017" i="80" s="1"/>
  <c r="C4017" i="80"/>
  <c r="F4017" i="80"/>
  <c r="C129" i="80"/>
  <c r="F129" i="80"/>
  <c r="D129" i="80"/>
  <c r="E129" i="80" s="1"/>
  <c r="C2180" i="80"/>
  <c r="D2180" i="80"/>
  <c r="E2180" i="80" s="1"/>
  <c r="F2180" i="80"/>
  <c r="C2037" i="80"/>
  <c r="F2037" i="80"/>
  <c r="D2037" i="80"/>
  <c r="E2037" i="80" s="1"/>
  <c r="F147" i="80"/>
  <c r="C147" i="80"/>
  <c r="D147" i="80"/>
  <c r="E147" i="80" s="1"/>
  <c r="D3505" i="80"/>
  <c r="E3505" i="80" s="1"/>
  <c r="C3505" i="80"/>
  <c r="F3505" i="80"/>
  <c r="D173" i="80"/>
  <c r="E173" i="80" s="1"/>
  <c r="F173" i="80"/>
  <c r="C173" i="80"/>
  <c r="C1954" i="80"/>
  <c r="D1954" i="80"/>
  <c r="E1954" i="80" s="1"/>
  <c r="F1954" i="80"/>
  <c r="C216" i="80"/>
  <c r="F216" i="80"/>
  <c r="D216" i="80"/>
  <c r="E216" i="80" s="1"/>
  <c r="C942" i="80"/>
  <c r="F942" i="80"/>
  <c r="D942" i="80"/>
  <c r="E942" i="80" s="1"/>
  <c r="C791" i="80"/>
  <c r="D791" i="80"/>
  <c r="E791" i="80" s="1"/>
  <c r="F791" i="80"/>
  <c r="F3273" i="80"/>
  <c r="D3273" i="80"/>
  <c r="E3273" i="80" s="1"/>
  <c r="C3273" i="80"/>
  <c r="C451" i="80"/>
  <c r="D451" i="80"/>
  <c r="E451" i="80" s="1"/>
  <c r="F451" i="80"/>
  <c r="C1413" i="80"/>
  <c r="F1413" i="80"/>
  <c r="D1413" i="80"/>
  <c r="E1413" i="80" s="1"/>
  <c r="D1200" i="80"/>
  <c r="E1200" i="80" s="1"/>
  <c r="C1200" i="80"/>
  <c r="F1200" i="80"/>
  <c r="D242" i="80"/>
  <c r="E242" i="80" s="1"/>
  <c r="C242" i="80"/>
  <c r="F242" i="80"/>
  <c r="F26" i="80"/>
  <c r="D26" i="80"/>
  <c r="E26" i="80" s="1"/>
  <c r="C26" i="80"/>
  <c r="F1184" i="80"/>
  <c r="D1184" i="80"/>
  <c r="E1184" i="80" s="1"/>
  <c r="C1184" i="80"/>
  <c r="F766" i="80"/>
  <c r="D766" i="80"/>
  <c r="E766" i="80" s="1"/>
  <c r="C766" i="80"/>
  <c r="D2061" i="80"/>
  <c r="E2061" i="80" s="1"/>
  <c r="C2061" i="80"/>
  <c r="F2061" i="80"/>
  <c r="D2103" i="80"/>
  <c r="E2103" i="80" s="1"/>
  <c r="F2103" i="80"/>
  <c r="C2103" i="80"/>
  <c r="F3457" i="80"/>
  <c r="C3457" i="80"/>
  <c r="D3457" i="80"/>
  <c r="E3457" i="80" s="1"/>
  <c r="C2455" i="80"/>
  <c r="F2455" i="80"/>
  <c r="D2455" i="80"/>
  <c r="E2455" i="80" s="1"/>
  <c r="F2412" i="80"/>
  <c r="C2412" i="80"/>
  <c r="D2412" i="80"/>
  <c r="E2412" i="80" s="1"/>
  <c r="D648" i="80"/>
  <c r="E648" i="80" s="1"/>
  <c r="C648" i="80"/>
  <c r="F648" i="80"/>
  <c r="F1580" i="80"/>
  <c r="C1580" i="80"/>
  <c r="D1580" i="80"/>
  <c r="E1580" i="80" s="1"/>
  <c r="D203" i="80"/>
  <c r="E203" i="80" s="1"/>
  <c r="F203" i="80"/>
  <c r="C203" i="80"/>
  <c r="D759" i="80"/>
  <c r="E759" i="80" s="1"/>
  <c r="C759" i="80"/>
  <c r="F759" i="80"/>
  <c r="D2020" i="80"/>
  <c r="E2020" i="80" s="1"/>
  <c r="C2020" i="80"/>
  <c r="F2020" i="80"/>
  <c r="D2973" i="80"/>
  <c r="E2973" i="80" s="1"/>
  <c r="C2973" i="80"/>
  <c r="F2973" i="80"/>
  <c r="D2077" i="80"/>
  <c r="E2077" i="80" s="1"/>
  <c r="C2077" i="80"/>
  <c r="F2077" i="80"/>
  <c r="D805" i="80"/>
  <c r="E805" i="80" s="1"/>
  <c r="F805" i="80"/>
  <c r="C805" i="80"/>
  <c r="C1962" i="80"/>
  <c r="F1962" i="80"/>
  <c r="D1962" i="80"/>
  <c r="E1962" i="80" s="1"/>
  <c r="C295" i="80"/>
  <c r="F295" i="80"/>
  <c r="D295" i="80"/>
  <c r="E295" i="80" s="1"/>
  <c r="F990" i="80"/>
  <c r="D990" i="80"/>
  <c r="E990" i="80" s="1"/>
  <c r="C990" i="80"/>
  <c r="C2706" i="80"/>
  <c r="F2706" i="80"/>
  <c r="D2706" i="80"/>
  <c r="E2706" i="80" s="1"/>
  <c r="D152" i="80"/>
  <c r="E152" i="80" s="1"/>
  <c r="C152" i="80"/>
  <c r="F152" i="80"/>
  <c r="D478" i="80"/>
  <c r="E478" i="80" s="1"/>
  <c r="F478" i="80"/>
  <c r="C478" i="80"/>
  <c r="C3276" i="80"/>
  <c r="F3276" i="80"/>
  <c r="D3276" i="80"/>
  <c r="E3276" i="80" s="1"/>
  <c r="D438" i="80"/>
  <c r="E438" i="80" s="1"/>
  <c r="C438" i="80"/>
  <c r="F438" i="80"/>
  <c r="F163" i="80"/>
  <c r="C163" i="80"/>
  <c r="D163" i="80"/>
  <c r="E163" i="80" s="1"/>
  <c r="C430" i="80"/>
  <c r="D430" i="80"/>
  <c r="E430" i="80" s="1"/>
  <c r="F430" i="80"/>
  <c r="D691" i="80"/>
  <c r="E691" i="80" s="1"/>
  <c r="F691" i="80"/>
  <c r="C691" i="80"/>
  <c r="D2353" i="80"/>
  <c r="E2353" i="80" s="1"/>
  <c r="F2353" i="80"/>
  <c r="C2353" i="80"/>
  <c r="D103" i="80"/>
  <c r="E103" i="80" s="1"/>
  <c r="C103" i="80"/>
  <c r="F103" i="80"/>
  <c r="C2558" i="80"/>
  <c r="D2558" i="80"/>
  <c r="E2558" i="80" s="1"/>
  <c r="F2558" i="80"/>
  <c r="C618" i="80"/>
  <c r="F618" i="80"/>
  <c r="D618" i="80"/>
  <c r="E618" i="80" s="1"/>
  <c r="D2437" i="80"/>
  <c r="E2437" i="80" s="1"/>
  <c r="F2437" i="80"/>
  <c r="C2437" i="80"/>
  <c r="C2936" i="80"/>
  <c r="D2936" i="80"/>
  <c r="E2936" i="80" s="1"/>
  <c r="F2936" i="80"/>
  <c r="D3039" i="80"/>
  <c r="E3039" i="80" s="1"/>
  <c r="F3039" i="80"/>
  <c r="C3039" i="80"/>
  <c r="F1711" i="80"/>
  <c r="D1711" i="80"/>
  <c r="E1711" i="80" s="1"/>
  <c r="C1711" i="80"/>
  <c r="C1669" i="80"/>
  <c r="F1669" i="80"/>
  <c r="D1669" i="80"/>
  <c r="E1669" i="80" s="1"/>
  <c r="C736" i="80"/>
  <c r="D736" i="80"/>
  <c r="E736" i="80" s="1"/>
  <c r="F736" i="80"/>
  <c r="D1884" i="80"/>
  <c r="E1884" i="80" s="1"/>
  <c r="F1884" i="80"/>
  <c r="C1884" i="80"/>
  <c r="F2976" i="80"/>
  <c r="D2976" i="80"/>
  <c r="E2976" i="80" s="1"/>
  <c r="C2976" i="80"/>
  <c r="D1248" i="80"/>
  <c r="E1248" i="80" s="1"/>
  <c r="C1248" i="80"/>
  <c r="F1248" i="80"/>
  <c r="C1345" i="80"/>
  <c r="F1345" i="80"/>
  <c r="D1345" i="80"/>
  <c r="E1345" i="80" s="1"/>
  <c r="C2376" i="80"/>
  <c r="F2376" i="80"/>
  <c r="D2376" i="80"/>
  <c r="E2376" i="80" s="1"/>
  <c r="F1447" i="80"/>
  <c r="D1447" i="80"/>
  <c r="E1447" i="80" s="1"/>
  <c r="C1447" i="80"/>
  <c r="F828" i="80"/>
  <c r="D828" i="80"/>
  <c r="E828" i="80" s="1"/>
  <c r="C828" i="80"/>
  <c r="D1283" i="80"/>
  <c r="E1283" i="80" s="1"/>
  <c r="C1283" i="80"/>
  <c r="F1283" i="80"/>
  <c r="D2586" i="80"/>
  <c r="E2586" i="80" s="1"/>
  <c r="C2586" i="80"/>
  <c r="F2586" i="80"/>
  <c r="F1731" i="80"/>
  <c r="C1731" i="80"/>
  <c r="D1731" i="80"/>
  <c r="E1731" i="80" s="1"/>
  <c r="C1683" i="80"/>
  <c r="F1683" i="80"/>
  <c r="D1683" i="80"/>
  <c r="E1683" i="80" s="1"/>
  <c r="D1119" i="80"/>
  <c r="E1119" i="80" s="1"/>
  <c r="C1119" i="80"/>
  <c r="F1119" i="80"/>
  <c r="C921" i="80"/>
  <c r="D921" i="80"/>
  <c r="E921" i="80" s="1"/>
  <c r="F921" i="80"/>
  <c r="D2717" i="80"/>
  <c r="E2717" i="80" s="1"/>
  <c r="C2717" i="80"/>
  <c r="F2717" i="80"/>
  <c r="F1849" i="80"/>
  <c r="C1849" i="80"/>
  <c r="D1849" i="80"/>
  <c r="E1849" i="80" s="1"/>
  <c r="F3397" i="80"/>
  <c r="D3397" i="80"/>
  <c r="E3397" i="80" s="1"/>
  <c r="C3397" i="80"/>
  <c r="C1637" i="80"/>
  <c r="F1637" i="80"/>
  <c r="D1637" i="80"/>
  <c r="E1637" i="80" s="1"/>
  <c r="C833" i="80"/>
  <c r="F833" i="80"/>
  <c r="D833" i="80"/>
  <c r="E833" i="80" s="1"/>
  <c r="C907" i="80"/>
  <c r="F907" i="80"/>
  <c r="D907" i="80"/>
  <c r="E907" i="80" s="1"/>
  <c r="D1618" i="80"/>
  <c r="E1618" i="80" s="1"/>
  <c r="F1618" i="80"/>
  <c r="C1618" i="80"/>
  <c r="F692" i="80"/>
  <c r="D692" i="80"/>
  <c r="E692" i="80" s="1"/>
  <c r="C692" i="80"/>
  <c r="C474" i="80"/>
  <c r="F474" i="80"/>
  <c r="D474" i="80"/>
  <c r="E474" i="80" s="1"/>
  <c r="F3361" i="80"/>
  <c r="D3361" i="80"/>
  <c r="E3361" i="80" s="1"/>
  <c r="C3361" i="80"/>
  <c r="F1563" i="80"/>
  <c r="D1563" i="80"/>
  <c r="E1563" i="80" s="1"/>
  <c r="C1563" i="80"/>
  <c r="F2238" i="80"/>
  <c r="D2238" i="80"/>
  <c r="E2238" i="80" s="1"/>
  <c r="C2238" i="80"/>
  <c r="C1392" i="80"/>
  <c r="F1392" i="80"/>
  <c r="D1392" i="80"/>
  <c r="E1392" i="80" s="1"/>
  <c r="D1576" i="80"/>
  <c r="E1576" i="80" s="1"/>
  <c r="C1576" i="80"/>
  <c r="F1576" i="80"/>
  <c r="D763" i="80"/>
  <c r="E763" i="80" s="1"/>
  <c r="F763" i="80"/>
  <c r="C763" i="80"/>
  <c r="F138" i="80"/>
  <c r="D138" i="80"/>
  <c r="E138" i="80" s="1"/>
  <c r="C138" i="80"/>
  <c r="F4250" i="80"/>
  <c r="D4250" i="80"/>
  <c r="E4250" i="80" s="1"/>
  <c r="C4250" i="80"/>
  <c r="F1362" i="80"/>
  <c r="C1362" i="80"/>
  <c r="D1362" i="80"/>
  <c r="E1362" i="80" s="1"/>
  <c r="D1619" i="80"/>
  <c r="E1619" i="80" s="1"/>
  <c r="F1619" i="80"/>
  <c r="C1619" i="80"/>
  <c r="C2309" i="80"/>
  <c r="F2309" i="80"/>
  <c r="D2309" i="80"/>
  <c r="E2309" i="80" s="1"/>
  <c r="F3647" i="80"/>
  <c r="D3647" i="80"/>
  <c r="E3647" i="80" s="1"/>
  <c r="C3647" i="80"/>
  <c r="F2527" i="80"/>
  <c r="D2527" i="80"/>
  <c r="E2527" i="80" s="1"/>
  <c r="C2527" i="80"/>
  <c r="C2534" i="80"/>
  <c r="F2534" i="80"/>
  <c r="D2534" i="80"/>
  <c r="E2534" i="80" s="1"/>
  <c r="F2481" i="80"/>
  <c r="C2481" i="80"/>
  <c r="D2481" i="80"/>
  <c r="E2481" i="80" s="1"/>
  <c r="F1093" i="80"/>
  <c r="D1093" i="80"/>
  <c r="E1093" i="80" s="1"/>
  <c r="C1093" i="80"/>
  <c r="D2314" i="80"/>
  <c r="E2314" i="80" s="1"/>
  <c r="F2314" i="80"/>
  <c r="C2314" i="80"/>
  <c r="F800" i="80"/>
  <c r="D800" i="80"/>
  <c r="E800" i="80" s="1"/>
  <c r="C800" i="80"/>
  <c r="F3167" i="80"/>
  <c r="C3167" i="80"/>
  <c r="D3167" i="80"/>
  <c r="E3167" i="80" s="1"/>
  <c r="F2523" i="80"/>
  <c r="C2523" i="80"/>
  <c r="D2523" i="80"/>
  <c r="E2523" i="80" s="1"/>
  <c r="D2465" i="80"/>
  <c r="E2465" i="80" s="1"/>
  <c r="F2465" i="80"/>
  <c r="C2465" i="80"/>
  <c r="F551" i="80"/>
  <c r="C551" i="80"/>
  <c r="D551" i="80"/>
  <c r="E551" i="80" s="1"/>
  <c r="F73" i="80"/>
  <c r="C73" i="80"/>
  <c r="D73" i="80"/>
  <c r="E73" i="80" s="1"/>
  <c r="C1237" i="80"/>
  <c r="F1237" i="80"/>
  <c r="D1237" i="80"/>
  <c r="E1237" i="80" s="1"/>
  <c r="C2577" i="80"/>
  <c r="F2577" i="80"/>
  <c r="D2577" i="80"/>
  <c r="E2577" i="80" s="1"/>
  <c r="F2464" i="80"/>
  <c r="D2464" i="80"/>
  <c r="E2464" i="80" s="1"/>
  <c r="C2464" i="80"/>
  <c r="F2128" i="80"/>
  <c r="D2128" i="80"/>
  <c r="E2128" i="80" s="1"/>
  <c r="C2128" i="80"/>
  <c r="C190" i="80"/>
  <c r="F190" i="80"/>
  <c r="D190" i="80"/>
  <c r="E190" i="80" s="1"/>
  <c r="D3266" i="80"/>
  <c r="E3266" i="80" s="1"/>
  <c r="C3266" i="80"/>
  <c r="F3266" i="80"/>
  <c r="C1700" i="80"/>
  <c r="F1700" i="80"/>
  <c r="D1700" i="80"/>
  <c r="E1700" i="80" s="1"/>
  <c r="F877" i="80"/>
  <c r="D877" i="80"/>
  <c r="E877" i="80" s="1"/>
  <c r="C877" i="80"/>
  <c r="C1621" i="80"/>
  <c r="F1621" i="80"/>
  <c r="D1621" i="80"/>
  <c r="E1621" i="80" s="1"/>
  <c r="F1376" i="80"/>
  <c r="D1376" i="80"/>
  <c r="E1376" i="80" s="1"/>
  <c r="C1376" i="80"/>
  <c r="C1900" i="80"/>
  <c r="D1900" i="80"/>
  <c r="E1900" i="80" s="1"/>
  <c r="F1900" i="80"/>
  <c r="C394" i="80"/>
  <c r="F394" i="80"/>
  <c r="D394" i="80"/>
  <c r="E394" i="80" s="1"/>
  <c r="D2449" i="80"/>
  <c r="E2449" i="80" s="1"/>
  <c r="C2449" i="80"/>
  <c r="F2449" i="80"/>
  <c r="F519" i="80"/>
  <c r="D519" i="80"/>
  <c r="E519" i="80" s="1"/>
  <c r="C519" i="80"/>
  <c r="F2460" i="80"/>
  <c r="C2460" i="80"/>
  <c r="D2460" i="80"/>
  <c r="E2460" i="80" s="1"/>
  <c r="F669" i="80"/>
  <c r="D669" i="80"/>
  <c r="E669" i="80" s="1"/>
  <c r="C669" i="80"/>
  <c r="C1860" i="80"/>
  <c r="F1860" i="80"/>
  <c r="D1860" i="80"/>
  <c r="E1860" i="80" s="1"/>
  <c r="F2210" i="80"/>
  <c r="D2210" i="80"/>
  <c r="E2210" i="80" s="1"/>
  <c r="C2210" i="80"/>
  <c r="C932" i="80"/>
  <c r="F932" i="80"/>
  <c r="D932" i="80"/>
  <c r="E932" i="80" s="1"/>
  <c r="D2176" i="80"/>
  <c r="E2176" i="80" s="1"/>
  <c r="C2176" i="80"/>
  <c r="F2176" i="80"/>
  <c r="F524" i="80"/>
  <c r="D524" i="80"/>
  <c r="E524" i="80" s="1"/>
  <c r="C524" i="80"/>
  <c r="F1919" i="80"/>
  <c r="D1919" i="80"/>
  <c r="E1919" i="80" s="1"/>
  <c r="C1919" i="80"/>
  <c r="C887" i="80"/>
  <c r="F887" i="80"/>
  <c r="D887" i="80"/>
  <c r="E887" i="80" s="1"/>
  <c r="F1765" i="80"/>
  <c r="D1765" i="80"/>
  <c r="E1765" i="80" s="1"/>
  <c r="C1765" i="80"/>
  <c r="C707" i="80"/>
  <c r="F707" i="80"/>
  <c r="D707" i="80"/>
  <c r="E707" i="80" s="1"/>
  <c r="C933" i="80"/>
  <c r="F933" i="80"/>
  <c r="D933" i="80"/>
  <c r="E933" i="80" s="1"/>
  <c r="D9" i="80"/>
  <c r="E9" i="80" s="1"/>
  <c r="F9" i="80"/>
  <c r="C9" i="80"/>
  <c r="C1662" i="80"/>
  <c r="D1662" i="80"/>
  <c r="E1662" i="80" s="1"/>
  <c r="F1662" i="80"/>
  <c r="F1334" i="80"/>
  <c r="D1334" i="80"/>
  <c r="E1334" i="80" s="1"/>
  <c r="C1334" i="80"/>
  <c r="F2669" i="80"/>
  <c r="D2669" i="80"/>
  <c r="E2669" i="80" s="1"/>
  <c r="C2669" i="80"/>
  <c r="C1351" i="80"/>
  <c r="D1351" i="80"/>
  <c r="E1351" i="80" s="1"/>
  <c r="F1351" i="80"/>
  <c r="C904" i="80"/>
  <c r="D904" i="80"/>
  <c r="E904" i="80" s="1"/>
  <c r="F904" i="80"/>
  <c r="D604" i="80"/>
  <c r="E604" i="80" s="1"/>
  <c r="C604" i="80"/>
  <c r="F604" i="80"/>
  <c r="C1157" i="80"/>
  <c r="F1157" i="80"/>
  <c r="D1157" i="80"/>
  <c r="E1157" i="80" s="1"/>
  <c r="C2471" i="80"/>
  <c r="F2471" i="80"/>
  <c r="D2471" i="80"/>
  <c r="E2471" i="80" s="1"/>
  <c r="F1553" i="80"/>
  <c r="C1553" i="80"/>
  <c r="D1553" i="80"/>
  <c r="E1553" i="80" s="1"/>
  <c r="C793" i="80"/>
  <c r="F793" i="80"/>
  <c r="D793" i="80"/>
  <c r="E793" i="80" s="1"/>
  <c r="F1593" i="80"/>
  <c r="C1593" i="80"/>
  <c r="D1593" i="80"/>
  <c r="E1593" i="80" s="1"/>
  <c r="C211" i="80"/>
  <c r="D211" i="80"/>
  <c r="E211" i="80" s="1"/>
  <c r="F211" i="80"/>
  <c r="C957" i="80"/>
  <c r="F957" i="80"/>
  <c r="D957" i="80"/>
  <c r="E957" i="80" s="1"/>
  <c r="F2547" i="80"/>
  <c r="D2547" i="80"/>
  <c r="E2547" i="80" s="1"/>
  <c r="C2547" i="80"/>
  <c r="F2511" i="80"/>
  <c r="D2511" i="80"/>
  <c r="E2511" i="80" s="1"/>
  <c r="C2511" i="80"/>
  <c r="C270" i="80"/>
  <c r="F270" i="80"/>
  <c r="D270" i="80"/>
  <c r="E270" i="80" s="1"/>
  <c r="F218" i="80"/>
  <c r="C218" i="80"/>
  <c r="D218" i="80"/>
  <c r="E218" i="80" s="1"/>
  <c r="F1145" i="80"/>
  <c r="C1145" i="80"/>
  <c r="D1145" i="80"/>
  <c r="E1145" i="80" s="1"/>
  <c r="F2478" i="80"/>
  <c r="C2478" i="80"/>
  <c r="D2478" i="80"/>
  <c r="E2478" i="80" s="1"/>
  <c r="D1560" i="80"/>
  <c r="E1560" i="80" s="1"/>
  <c r="C1560" i="80"/>
  <c r="F1560" i="80"/>
  <c r="D1125" i="80"/>
  <c r="E1125" i="80" s="1"/>
  <c r="F1125" i="80"/>
  <c r="C1125" i="80"/>
  <c r="D2851" i="80"/>
  <c r="E2851" i="80" s="1"/>
  <c r="C2851" i="80"/>
  <c r="F2851" i="80"/>
  <c r="C1507" i="80"/>
  <c r="D1507" i="80"/>
  <c r="E1507" i="80" s="1"/>
  <c r="F1507" i="80"/>
  <c r="F2812" i="80"/>
  <c r="C2812" i="80"/>
  <c r="D2812" i="80"/>
  <c r="E2812" i="80" s="1"/>
  <c r="D1282" i="80"/>
  <c r="E1282" i="80" s="1"/>
  <c r="F1282" i="80"/>
  <c r="C1282" i="80"/>
  <c r="C4285" i="80"/>
  <c r="F4285" i="80"/>
  <c r="D4285" i="80"/>
  <c r="E4285" i="80" s="1"/>
  <c r="F500" i="80"/>
  <c r="D500" i="80"/>
  <c r="E500" i="80" s="1"/>
  <c r="C500" i="80"/>
  <c r="D2347" i="80"/>
  <c r="E2347" i="80" s="1"/>
  <c r="C2347" i="80"/>
  <c r="F2347" i="80"/>
  <c r="D1097" i="80"/>
  <c r="E1097" i="80" s="1"/>
  <c r="C1097" i="80"/>
  <c r="F1097" i="80"/>
  <c r="F1556" i="80"/>
  <c r="C1556" i="80"/>
  <c r="D1556" i="80"/>
  <c r="E1556" i="80" s="1"/>
  <c r="F2116" i="80"/>
  <c r="C2116" i="80"/>
  <c r="D2116" i="80"/>
  <c r="E2116" i="80" s="1"/>
  <c r="D343" i="80"/>
  <c r="E343" i="80" s="1"/>
  <c r="C343" i="80"/>
  <c r="F343" i="80"/>
  <c r="D3494" i="80"/>
  <c r="E3494" i="80" s="1"/>
  <c r="F3494" i="80"/>
  <c r="C3494" i="80"/>
  <c r="C1029" i="80"/>
  <c r="F1029" i="80"/>
  <c r="D1029" i="80"/>
  <c r="E1029" i="80" s="1"/>
  <c r="C64" i="80"/>
  <c r="D64" i="80"/>
  <c r="E64" i="80" s="1"/>
  <c r="F64" i="80"/>
  <c r="C1381" i="80"/>
  <c r="F1381" i="80"/>
  <c r="D1381" i="80"/>
  <c r="E1381" i="80" s="1"/>
  <c r="C16" i="80"/>
  <c r="D16" i="80"/>
  <c r="E16" i="80" s="1"/>
  <c r="F16" i="80"/>
  <c r="D2220" i="80"/>
  <c r="E2220" i="80" s="1"/>
  <c r="C2220" i="80"/>
  <c r="F2220" i="80"/>
  <c r="D2123" i="80"/>
  <c r="E2123" i="80" s="1"/>
  <c r="C2123" i="80"/>
  <c r="F2123" i="80"/>
  <c r="F2016" i="80"/>
  <c r="D2016" i="80"/>
  <c r="E2016" i="80" s="1"/>
  <c r="C2016" i="80"/>
  <c r="C1994" i="80"/>
  <c r="F1994" i="80"/>
  <c r="D1994" i="80"/>
  <c r="E1994" i="80" s="1"/>
  <c r="C3308" i="80"/>
  <c r="D3308" i="80"/>
  <c r="E3308" i="80" s="1"/>
  <c r="F3308" i="80"/>
  <c r="F1000" i="80"/>
  <c r="D1000" i="80"/>
  <c r="E1000" i="80" s="1"/>
  <c r="C1000" i="80"/>
  <c r="D1656" i="80"/>
  <c r="E1656" i="80" s="1"/>
  <c r="F1656" i="80"/>
  <c r="C1656" i="80"/>
  <c r="D799" i="80"/>
  <c r="E799" i="80" s="1"/>
  <c r="F799" i="80"/>
  <c r="C799" i="80"/>
  <c r="F1191" i="80"/>
  <c r="C1191" i="80"/>
  <c r="D1191" i="80"/>
  <c r="E1191" i="80" s="1"/>
  <c r="F1856" i="80"/>
  <c r="D1856" i="80"/>
  <c r="E1856" i="80" s="1"/>
  <c r="C1856" i="80"/>
  <c r="D227" i="80"/>
  <c r="E227" i="80" s="1"/>
  <c r="C227" i="80"/>
  <c r="F227" i="80"/>
  <c r="C760" i="80"/>
  <c r="D760" i="80"/>
  <c r="E760" i="80" s="1"/>
  <c r="F760" i="80"/>
  <c r="C2712" i="80"/>
  <c r="D2712" i="80"/>
  <c r="E2712" i="80" s="1"/>
  <c r="F2712" i="80"/>
  <c r="D2722" i="80"/>
  <c r="E2722" i="80" s="1"/>
  <c r="C2722" i="80"/>
  <c r="F2722" i="80"/>
  <c r="C1944" i="80"/>
  <c r="F1944" i="80"/>
  <c r="D1944" i="80"/>
  <c r="E1944" i="80" s="1"/>
  <c r="D1253" i="80"/>
  <c r="E1253" i="80" s="1"/>
  <c r="F1253" i="80"/>
  <c r="C1253" i="80"/>
  <c r="F3225" i="80"/>
  <c r="D3225" i="80"/>
  <c r="E3225" i="80" s="1"/>
  <c r="C3225" i="80"/>
  <c r="F2685" i="80"/>
  <c r="D2685" i="80"/>
  <c r="E2685" i="80" s="1"/>
  <c r="C2685" i="80"/>
  <c r="F305" i="80"/>
  <c r="D305" i="80"/>
  <c r="E305" i="80" s="1"/>
  <c r="C305" i="80"/>
  <c r="C201" i="80"/>
  <c r="D201" i="80"/>
  <c r="E201" i="80" s="1"/>
  <c r="F201" i="80"/>
  <c r="C1320" i="80"/>
  <c r="F1320" i="80"/>
  <c r="D1320" i="80"/>
  <c r="E1320" i="80" s="1"/>
  <c r="C1697" i="80"/>
  <c r="F1697" i="80"/>
  <c r="D1697" i="80"/>
  <c r="E1697" i="80" s="1"/>
  <c r="D28" i="80"/>
  <c r="E28" i="80" s="1"/>
  <c r="C28" i="80"/>
  <c r="F28" i="80"/>
  <c r="C1294" i="80"/>
  <c r="F1294" i="80"/>
  <c r="D1294" i="80"/>
  <c r="E1294" i="80" s="1"/>
  <c r="F748" i="80"/>
  <c r="D748" i="80"/>
  <c r="E748" i="80" s="1"/>
  <c r="C748" i="80"/>
  <c r="F1256" i="80"/>
  <c r="C1256" i="80"/>
  <c r="D1256" i="80"/>
  <c r="E1256" i="80" s="1"/>
  <c r="D409" i="80"/>
  <c r="E409" i="80" s="1"/>
  <c r="F409" i="80"/>
  <c r="C409" i="80"/>
  <c r="D992" i="80"/>
  <c r="E992" i="80" s="1"/>
  <c r="C992" i="80"/>
  <c r="F992" i="80"/>
  <c r="D4280" i="80"/>
  <c r="E4280" i="80" s="1"/>
  <c r="C4280" i="80"/>
  <c r="F4280" i="80"/>
  <c r="D2659" i="80"/>
  <c r="E2659" i="80" s="1"/>
  <c r="C2659" i="80"/>
  <c r="F2659" i="80"/>
  <c r="C3615" i="80"/>
  <c r="D3615" i="80"/>
  <c r="E3615" i="80" s="1"/>
  <c r="F3615" i="80"/>
  <c r="F3456" i="80"/>
  <c r="D3456" i="80"/>
  <c r="E3456" i="80" s="1"/>
  <c r="C3456" i="80"/>
  <c r="D3815" i="80"/>
  <c r="E3815" i="80" s="1"/>
  <c r="C3815" i="80"/>
  <c r="F3815" i="80"/>
  <c r="D2346" i="80"/>
  <c r="E2346" i="80" s="1"/>
  <c r="F2346" i="80"/>
  <c r="C2346" i="80"/>
  <c r="F1829" i="80"/>
  <c r="D1829" i="80"/>
  <c r="E1829" i="80" s="1"/>
  <c r="C1829" i="80"/>
  <c r="C1009" i="80"/>
  <c r="F1009" i="80"/>
  <c r="D1009" i="80"/>
  <c r="E1009" i="80" s="1"/>
  <c r="F2541" i="80"/>
  <c r="D2541" i="80"/>
  <c r="E2541" i="80" s="1"/>
  <c r="C2541" i="80"/>
  <c r="C1076" i="80"/>
  <c r="F1076" i="80"/>
  <c r="D1076" i="80"/>
  <c r="E1076" i="80" s="1"/>
  <c r="D1441" i="80"/>
  <c r="E1441" i="80" s="1"/>
  <c r="C1441" i="80"/>
  <c r="F1441" i="80"/>
  <c r="C3228" i="80"/>
  <c r="D3228" i="80"/>
  <c r="E3228" i="80" s="1"/>
  <c r="F3228" i="80"/>
  <c r="C2082" i="80"/>
  <c r="F2082" i="80"/>
  <c r="D2082" i="80"/>
  <c r="E2082" i="80" s="1"/>
  <c r="D2341" i="80"/>
  <c r="E2341" i="80" s="1"/>
  <c r="C2341" i="80"/>
  <c r="F2341" i="80"/>
  <c r="F2588" i="80"/>
  <c r="C2588" i="80"/>
  <c r="D2588" i="80"/>
  <c r="E2588" i="80" s="1"/>
  <c r="C2130" i="80"/>
  <c r="F2130" i="80"/>
  <c r="D2130" i="80"/>
  <c r="E2130" i="80" s="1"/>
  <c r="D2810" i="80"/>
  <c r="E2810" i="80" s="1"/>
  <c r="C2810" i="80"/>
  <c r="F2810" i="80"/>
  <c r="D2032" i="80"/>
  <c r="E2032" i="80" s="1"/>
  <c r="C2032" i="80"/>
  <c r="F2032" i="80"/>
  <c r="C1894" i="80"/>
  <c r="F1894" i="80"/>
  <c r="D1894" i="80"/>
  <c r="E1894" i="80" s="1"/>
  <c r="C2932" i="80"/>
  <c r="F2932" i="80"/>
  <c r="D2932" i="80"/>
  <c r="E2932" i="80" s="1"/>
  <c r="F2642" i="80"/>
  <c r="C2642" i="80"/>
  <c r="D2642" i="80"/>
  <c r="E2642" i="80" s="1"/>
  <c r="F2104" i="80"/>
  <c r="D2104" i="80"/>
  <c r="E2104" i="80" s="1"/>
  <c r="C2104" i="80"/>
  <c r="F967" i="80"/>
  <c r="D967" i="80"/>
  <c r="E967" i="80" s="1"/>
  <c r="C967" i="80"/>
  <c r="C1691" i="80"/>
  <c r="D1691" i="80"/>
  <c r="E1691" i="80" s="1"/>
  <c r="F1691" i="80"/>
  <c r="F257" i="80"/>
  <c r="D257" i="80"/>
  <c r="E257" i="80" s="1"/>
  <c r="C257" i="80"/>
  <c r="D277" i="80"/>
  <c r="E277" i="80" s="1"/>
  <c r="C277" i="80"/>
  <c r="F277" i="80"/>
  <c r="D367" i="80"/>
  <c r="E367" i="80" s="1"/>
  <c r="F367" i="80"/>
  <c r="C367" i="80"/>
  <c r="C2740" i="80"/>
  <c r="F2740" i="80"/>
  <c r="D2740" i="80"/>
  <c r="E2740" i="80" s="1"/>
  <c r="C2698" i="80"/>
  <c r="D2698" i="80"/>
  <c r="E2698" i="80" s="1"/>
  <c r="F2698" i="80"/>
  <c r="D2504" i="80"/>
  <c r="E2504" i="80" s="1"/>
  <c r="C2504" i="80"/>
  <c r="F2504" i="80"/>
  <c r="D1420" i="80"/>
  <c r="E1420" i="80" s="1"/>
  <c r="F1420" i="80"/>
  <c r="C1420" i="80"/>
  <c r="F582" i="80"/>
  <c r="D582" i="80"/>
  <c r="E582" i="80" s="1"/>
  <c r="C582" i="80"/>
  <c r="D2844" i="80"/>
  <c r="E2844" i="80" s="1"/>
  <c r="F2844" i="80"/>
  <c r="C2844" i="80"/>
  <c r="C3043" i="80"/>
  <c r="F3043" i="80"/>
  <c r="D3043" i="80"/>
  <c r="E3043" i="80" s="1"/>
  <c r="F1782" i="80"/>
  <c r="D1782" i="80"/>
  <c r="E1782" i="80" s="1"/>
  <c r="C1782" i="80"/>
  <c r="F2229" i="80"/>
  <c r="D2229" i="80"/>
  <c r="E2229" i="80" s="1"/>
  <c r="C2229" i="80"/>
  <c r="C2905" i="80"/>
  <c r="F2905" i="80"/>
  <c r="D2905" i="80"/>
  <c r="E2905" i="80" s="1"/>
  <c r="F3742" i="80"/>
  <c r="D3742" i="80"/>
  <c r="E3742" i="80" s="1"/>
  <c r="C3742" i="80"/>
  <c r="F3432" i="80"/>
  <c r="D3432" i="80"/>
  <c r="E3432" i="80" s="1"/>
  <c r="C3432" i="80"/>
  <c r="C1454" i="80"/>
  <c r="D1454" i="80"/>
  <c r="E1454" i="80" s="1"/>
  <c r="F1454" i="80"/>
  <c r="D3782" i="80"/>
  <c r="E3782" i="80" s="1"/>
  <c r="C3782" i="80"/>
  <c r="F3782" i="80"/>
  <c r="D2259" i="80"/>
  <c r="E2259" i="80" s="1"/>
  <c r="C2259" i="80"/>
  <c r="F2259" i="80"/>
  <c r="C3126" i="80"/>
  <c r="F3126" i="80"/>
  <c r="D3126" i="80"/>
  <c r="E3126" i="80" s="1"/>
  <c r="F3007" i="80"/>
  <c r="D3007" i="80"/>
  <c r="E3007" i="80" s="1"/>
  <c r="C3007" i="80"/>
  <c r="D2329" i="80"/>
  <c r="E2329" i="80" s="1"/>
  <c r="C2329" i="80"/>
  <c r="F2329" i="80"/>
  <c r="C1144" i="80"/>
  <c r="F1144" i="80"/>
  <c r="D1144" i="80"/>
  <c r="E1144" i="80" s="1"/>
  <c r="D2852" i="80"/>
  <c r="E2852" i="80" s="1"/>
  <c r="C2852" i="80"/>
  <c r="F2852" i="80"/>
  <c r="F2089" i="80"/>
  <c r="D2089" i="80"/>
  <c r="E2089" i="80" s="1"/>
  <c r="C2089" i="80"/>
  <c r="C2847" i="80"/>
  <c r="F2847" i="80"/>
  <c r="D2847" i="80"/>
  <c r="E2847" i="80" s="1"/>
  <c r="D3304" i="80"/>
  <c r="E3304" i="80" s="1"/>
  <c r="F3304" i="80"/>
  <c r="C3304" i="80"/>
  <c r="D2496" i="80"/>
  <c r="E2496" i="80" s="1"/>
  <c r="C2496" i="80"/>
  <c r="F2496" i="80"/>
  <c r="D154" i="80"/>
  <c r="E154" i="80" s="1"/>
  <c r="C154" i="80"/>
  <c r="F154" i="80"/>
  <c r="F3224" i="80"/>
  <c r="C3224" i="80"/>
  <c r="D3224" i="80"/>
  <c r="E3224" i="80" s="1"/>
  <c r="D1440" i="80"/>
  <c r="E1440" i="80" s="1"/>
  <c r="F1440" i="80"/>
  <c r="C1440" i="80"/>
  <c r="D626" i="80"/>
  <c r="E626" i="80" s="1"/>
  <c r="C626" i="80"/>
  <c r="F626" i="80"/>
  <c r="C3311" i="80"/>
  <c r="D3311" i="80"/>
  <c r="E3311" i="80" s="1"/>
  <c r="F3311" i="80"/>
  <c r="F1667" i="80"/>
  <c r="C1667" i="80"/>
  <c r="D1667" i="80"/>
  <c r="E1667" i="80" s="1"/>
  <c r="D2928" i="80"/>
  <c r="E2928" i="80" s="1"/>
  <c r="C2928" i="80"/>
  <c r="F2928" i="80"/>
  <c r="F408" i="80"/>
  <c r="D408" i="80"/>
  <c r="E408" i="80" s="1"/>
  <c r="C408" i="80"/>
  <c r="F2479" i="80"/>
  <c r="D2479" i="80"/>
  <c r="E2479" i="80" s="1"/>
  <c r="C2479" i="80"/>
  <c r="D571" i="80"/>
  <c r="E571" i="80" s="1"/>
  <c r="C571" i="80"/>
  <c r="F571" i="80"/>
  <c r="D1419" i="80"/>
  <c r="E1419" i="80" s="1"/>
  <c r="C1419" i="80"/>
  <c r="F1419" i="80"/>
  <c r="C1418" i="80"/>
  <c r="D1418" i="80"/>
  <c r="E1418" i="80" s="1"/>
  <c r="F1418" i="80"/>
  <c r="C588" i="80"/>
  <c r="F588" i="80"/>
  <c r="D588" i="80"/>
  <c r="E588" i="80" s="1"/>
  <c r="D2509" i="80"/>
  <c r="E2509" i="80" s="1"/>
  <c r="C2509" i="80"/>
  <c r="F2509" i="80"/>
  <c r="F3010" i="80"/>
  <c r="D3010" i="80"/>
  <c r="E3010" i="80" s="1"/>
  <c r="C3010" i="80"/>
  <c r="F301" i="80"/>
  <c r="D301" i="80"/>
  <c r="E301" i="80" s="1"/>
  <c r="C301" i="80"/>
  <c r="D1839" i="80"/>
  <c r="E1839" i="80" s="1"/>
  <c r="C1839" i="80"/>
  <c r="F1839" i="80"/>
  <c r="D2115" i="80"/>
  <c r="E2115" i="80" s="1"/>
  <c r="C2115" i="80"/>
  <c r="F2115" i="80"/>
  <c r="F3465" i="80"/>
  <c r="D3465" i="80"/>
  <c r="E3465" i="80" s="1"/>
  <c r="C3465" i="80"/>
  <c r="F4153" i="80"/>
  <c r="D4153" i="80"/>
  <c r="E4153" i="80" s="1"/>
  <c r="C4153" i="80"/>
  <c r="D1602" i="80"/>
  <c r="E1602" i="80" s="1"/>
  <c r="F1602" i="80"/>
  <c r="C1602" i="80"/>
  <c r="D1859" i="80"/>
  <c r="E1859" i="80" s="1"/>
  <c r="C1859" i="80"/>
  <c r="F1859" i="80"/>
  <c r="F949" i="80"/>
  <c r="D949" i="80"/>
  <c r="E949" i="80" s="1"/>
  <c r="C949" i="80"/>
  <c r="F410" i="80"/>
  <c r="D410" i="80"/>
  <c r="E410" i="80" s="1"/>
  <c r="C410" i="80"/>
  <c r="C328" i="80"/>
  <c r="F328" i="80"/>
  <c r="D328" i="80"/>
  <c r="E328" i="80" s="1"/>
  <c r="D356" i="80"/>
  <c r="E356" i="80" s="1"/>
  <c r="F356" i="80"/>
  <c r="C356" i="80"/>
  <c r="C513" i="80"/>
  <c r="D513" i="80"/>
  <c r="E513" i="80" s="1"/>
  <c r="F513" i="80"/>
  <c r="F339" i="80"/>
  <c r="D339" i="80"/>
  <c r="E339" i="80" s="1"/>
  <c r="C339" i="80"/>
  <c r="D1908" i="80"/>
  <c r="E1908" i="80" s="1"/>
  <c r="F1908" i="80"/>
  <c r="C1908" i="80"/>
  <c r="C3865" i="80"/>
  <c r="F3865" i="80"/>
  <c r="D3865" i="80"/>
  <c r="E3865" i="80" s="1"/>
  <c r="C3208" i="80"/>
  <c r="D3208" i="80"/>
  <c r="E3208" i="80" s="1"/>
  <c r="F3208" i="80"/>
  <c r="D107" i="80"/>
  <c r="E107" i="80" s="1"/>
  <c r="C107" i="80"/>
  <c r="F107" i="80"/>
  <c r="F1348" i="80"/>
  <c r="D1348" i="80"/>
  <c r="E1348" i="80" s="1"/>
  <c r="C1348" i="80"/>
  <c r="F2518" i="80"/>
  <c r="D2518" i="80"/>
  <c r="E2518" i="80" s="1"/>
  <c r="C2518" i="80"/>
  <c r="C531" i="80"/>
  <c r="F531" i="80"/>
  <c r="D531" i="80"/>
  <c r="E531" i="80" s="1"/>
  <c r="D1681" i="80"/>
  <c r="E1681" i="80" s="1"/>
  <c r="C1681" i="80"/>
  <c r="F1681" i="80"/>
  <c r="D1651" i="80"/>
  <c r="E1651" i="80" s="1"/>
  <c r="C1651" i="80"/>
  <c r="F1651" i="80"/>
  <c r="D3231" i="80"/>
  <c r="E3231" i="80" s="1"/>
  <c r="F3231" i="80"/>
  <c r="C3231" i="80"/>
  <c r="F1449" i="80"/>
  <c r="D1449" i="80"/>
  <c r="E1449" i="80" s="1"/>
  <c r="C1449" i="80"/>
  <c r="C1111" i="80"/>
  <c r="D1111" i="80"/>
  <c r="E1111" i="80" s="1"/>
  <c r="F1111" i="80"/>
  <c r="F3015" i="80"/>
  <c r="C3015" i="80"/>
  <c r="D3015" i="80"/>
  <c r="E3015" i="80" s="1"/>
  <c r="D2980" i="80"/>
  <c r="E2980" i="80" s="1"/>
  <c r="F2980" i="80"/>
  <c r="C2980" i="80"/>
  <c r="F752" i="80"/>
  <c r="D752" i="80"/>
  <c r="E752" i="80" s="1"/>
  <c r="C752" i="80"/>
  <c r="C264" i="80"/>
  <c r="F264" i="80"/>
  <c r="D264" i="80"/>
  <c r="E264" i="80" s="1"/>
  <c r="C1585" i="80"/>
  <c r="F1585" i="80"/>
  <c r="D1585" i="80"/>
  <c r="E1585" i="80" s="1"/>
  <c r="D2823" i="80"/>
  <c r="E2823" i="80" s="1"/>
  <c r="C2823" i="80"/>
  <c r="F2823" i="80"/>
  <c r="C1740" i="80"/>
  <c r="F1740" i="80"/>
  <c r="D1740" i="80"/>
  <c r="E1740" i="80" s="1"/>
  <c r="D308" i="80"/>
  <c r="E308" i="80" s="1"/>
  <c r="C308" i="80"/>
  <c r="F308" i="80"/>
  <c r="C981" i="80"/>
  <c r="F981" i="80"/>
  <c r="D981" i="80"/>
  <c r="E981" i="80" s="1"/>
  <c r="D1995" i="80"/>
  <c r="E1995" i="80" s="1"/>
  <c r="C1995" i="80"/>
  <c r="F1995" i="80"/>
  <c r="D628" i="80"/>
  <c r="E628" i="80" s="1"/>
  <c r="C628" i="80"/>
  <c r="F628" i="80"/>
  <c r="C718" i="80"/>
  <c r="F718" i="80"/>
  <c r="D718" i="80"/>
  <c r="E718" i="80" s="1"/>
  <c r="F2399" i="80"/>
  <c r="C2399" i="80"/>
  <c r="D2399" i="80"/>
  <c r="E2399" i="80" s="1"/>
  <c r="D1577" i="80"/>
  <c r="E1577" i="80" s="1"/>
  <c r="F1577" i="80"/>
  <c r="C1577" i="80"/>
  <c r="C302" i="80"/>
  <c r="F302" i="80"/>
  <c r="D302" i="80"/>
  <c r="E302" i="80" s="1"/>
  <c r="F50" i="80"/>
  <c r="D50" i="80"/>
  <c r="E50" i="80" s="1"/>
  <c r="C50" i="80"/>
  <c r="F1504" i="80"/>
  <c r="C1504" i="80"/>
  <c r="D1504" i="80"/>
  <c r="E1504" i="80" s="1"/>
  <c r="F2454" i="80"/>
  <c r="D2454" i="80"/>
  <c r="E2454" i="80" s="1"/>
  <c r="C2454" i="80"/>
  <c r="D2117" i="80"/>
  <c r="E2117" i="80" s="1"/>
  <c r="F2117" i="80"/>
  <c r="C2117" i="80"/>
  <c r="D2348" i="80"/>
  <c r="E2348" i="80" s="1"/>
  <c r="F2348" i="80"/>
  <c r="C2348" i="80"/>
  <c r="D2499" i="80"/>
  <c r="E2499" i="80" s="1"/>
  <c r="F2499" i="80"/>
  <c r="C2499" i="80"/>
  <c r="D508" i="80"/>
  <c r="E508" i="80" s="1"/>
  <c r="F508" i="80"/>
  <c r="C508" i="80"/>
  <c r="C2874" i="80"/>
  <c r="D2874" i="80"/>
  <c r="E2874" i="80" s="1"/>
  <c r="F2874" i="80"/>
  <c r="D2404" i="80"/>
  <c r="E2404" i="80" s="1"/>
  <c r="F2404" i="80"/>
  <c r="C2404" i="80"/>
  <c r="D2453" i="80"/>
  <c r="E2453" i="80" s="1"/>
  <c r="F2453" i="80"/>
  <c r="C2453" i="80"/>
  <c r="F924" i="80"/>
  <c r="D924" i="80"/>
  <c r="E924" i="80" s="1"/>
  <c r="C924" i="80"/>
  <c r="D1316" i="80"/>
  <c r="E1316" i="80" s="1"/>
  <c r="F1316" i="80"/>
  <c r="C1316" i="80"/>
  <c r="F724" i="80"/>
  <c r="C724" i="80"/>
  <c r="D724" i="80"/>
  <c r="E724" i="80" s="1"/>
  <c r="F2419" i="80"/>
  <c r="C2419" i="80"/>
  <c r="D2419" i="80"/>
  <c r="E2419" i="80" s="1"/>
  <c r="F3425" i="80"/>
  <c r="D3425" i="80"/>
  <c r="E3425" i="80" s="1"/>
  <c r="C3425" i="80"/>
  <c r="D1043" i="80"/>
  <c r="E1043" i="80" s="1"/>
  <c r="F1043" i="80"/>
  <c r="C1043" i="80"/>
  <c r="F172" i="80"/>
  <c r="C172" i="80"/>
  <c r="D172" i="80"/>
  <c r="E172" i="80" s="1"/>
  <c r="F2331" i="80"/>
  <c r="D2331" i="80"/>
  <c r="E2331" i="80" s="1"/>
  <c r="C2331" i="80"/>
  <c r="F2062" i="80"/>
  <c r="D2062" i="80"/>
  <c r="E2062" i="80" s="1"/>
  <c r="C2062" i="80"/>
  <c r="D2639" i="80"/>
  <c r="E2639" i="80" s="1"/>
  <c r="C2639" i="80"/>
  <c r="F2639" i="80"/>
  <c r="D84" i="80"/>
  <c r="E84" i="80" s="1"/>
  <c r="F84" i="80"/>
  <c r="C84" i="80"/>
  <c r="D1904" i="80"/>
  <c r="E1904" i="80" s="1"/>
  <c r="C1904" i="80"/>
  <c r="F1904" i="80"/>
  <c r="F2109" i="80"/>
  <c r="D2109" i="80"/>
  <c r="E2109" i="80" s="1"/>
  <c r="C2109" i="80"/>
  <c r="F2099" i="80"/>
  <c r="C2099" i="80"/>
  <c r="D2099" i="80"/>
  <c r="E2099" i="80" s="1"/>
  <c r="F285" i="80"/>
  <c r="C285" i="80"/>
  <c r="D285" i="80"/>
  <c r="E285" i="80" s="1"/>
  <c r="F2816" i="80"/>
  <c r="D2816" i="80"/>
  <c r="E2816" i="80" s="1"/>
  <c r="C2816" i="80"/>
  <c r="C2948" i="80"/>
  <c r="F2948" i="80"/>
  <c r="D2948" i="80"/>
  <c r="E2948" i="80" s="1"/>
  <c r="C2017" i="80"/>
  <c r="F2017" i="80"/>
  <c r="D2017" i="80"/>
  <c r="E2017" i="80" s="1"/>
  <c r="D2513" i="80"/>
  <c r="E2513" i="80" s="1"/>
  <c r="C2513" i="80"/>
  <c r="F2513" i="80"/>
  <c r="C2097" i="80"/>
  <c r="F2097" i="80"/>
  <c r="D2097" i="80"/>
  <c r="E2097" i="80" s="1"/>
  <c r="C1846" i="80"/>
  <c r="D1846" i="80"/>
  <c r="E1846" i="80" s="1"/>
  <c r="F1846" i="80"/>
  <c r="D4046" i="80"/>
  <c r="E4046" i="80" s="1"/>
  <c r="C4046" i="80"/>
  <c r="F4046" i="80"/>
  <c r="D363" i="80"/>
  <c r="E363" i="80" s="1"/>
  <c r="C363" i="80"/>
  <c r="F363" i="80"/>
  <c r="D1303" i="80"/>
  <c r="E1303" i="80" s="1"/>
  <c r="C1303" i="80"/>
  <c r="F1303" i="80"/>
  <c r="D2770" i="80"/>
  <c r="E2770" i="80" s="1"/>
  <c r="C2770" i="80"/>
  <c r="F2770" i="80"/>
  <c r="F2889" i="80"/>
  <c r="C2889" i="80"/>
  <c r="D2889" i="80"/>
  <c r="E2889" i="80" s="1"/>
  <c r="D236" i="80"/>
  <c r="E236" i="80" s="1"/>
  <c r="C236" i="80"/>
  <c r="F236" i="80"/>
  <c r="D1497" i="80"/>
  <c r="E1497" i="80" s="1"/>
  <c r="C1497" i="80"/>
  <c r="F1497" i="80"/>
  <c r="F1851" i="80"/>
  <c r="D1851" i="80"/>
  <c r="E1851" i="80" s="1"/>
  <c r="C1851" i="80"/>
  <c r="F4139" i="80"/>
  <c r="D4139" i="80"/>
  <c r="E4139" i="80" s="1"/>
  <c r="C4139" i="80"/>
  <c r="F640" i="80"/>
  <c r="C640" i="80"/>
  <c r="D640" i="80"/>
  <c r="E640" i="80" s="1"/>
  <c r="C197" i="80"/>
  <c r="F197" i="80"/>
  <c r="D197" i="80"/>
  <c r="E197" i="80" s="1"/>
  <c r="C3227" i="80"/>
  <c r="D3227" i="80"/>
  <c r="E3227" i="80" s="1"/>
  <c r="F3227" i="80"/>
  <c r="D1568" i="80"/>
  <c r="E1568" i="80" s="1"/>
  <c r="F1568" i="80"/>
  <c r="C1568" i="80"/>
  <c r="F769" i="80"/>
  <c r="C769" i="80"/>
  <c r="D769" i="80"/>
  <c r="E769" i="80" s="1"/>
  <c r="D2377" i="80"/>
  <c r="E2377" i="80" s="1"/>
  <c r="C2377" i="80"/>
  <c r="F2377" i="80"/>
  <c r="D149" i="80"/>
  <c r="E149" i="80" s="1"/>
  <c r="C149" i="80"/>
  <c r="F149" i="80"/>
  <c r="D1207" i="80"/>
  <c r="E1207" i="80" s="1"/>
  <c r="C1207" i="80"/>
  <c r="F1207" i="80"/>
  <c r="F2034" i="80"/>
  <c r="D2034" i="80"/>
  <c r="E2034" i="80" s="1"/>
  <c r="C2034" i="80"/>
  <c r="D1973" i="80"/>
  <c r="E1973" i="80" s="1"/>
  <c r="F1973" i="80"/>
  <c r="C1973" i="80"/>
  <c r="F1439" i="80"/>
  <c r="D1439" i="80"/>
  <c r="E1439" i="80" s="1"/>
  <c r="C1439" i="80"/>
  <c r="D425" i="80"/>
  <c r="E425" i="80" s="1"/>
  <c r="F425" i="80"/>
  <c r="C425" i="80"/>
  <c r="F1423" i="80"/>
  <c r="D1423" i="80"/>
  <c r="E1423" i="80" s="1"/>
  <c r="C1423" i="80"/>
  <c r="D2447" i="80"/>
  <c r="E2447" i="80" s="1"/>
  <c r="F2447" i="80"/>
  <c r="C2447" i="80"/>
  <c r="C1291" i="80"/>
  <c r="D1291" i="80"/>
  <c r="E1291" i="80" s="1"/>
  <c r="F1291" i="80"/>
  <c r="C1921" i="80"/>
  <c r="D1921" i="80"/>
  <c r="E1921" i="80" s="1"/>
  <c r="F1921" i="80"/>
  <c r="F2237" i="80"/>
  <c r="D2237" i="80"/>
  <c r="E2237" i="80" s="1"/>
  <c r="C2237" i="80"/>
  <c r="D1558" i="80"/>
  <c r="E1558" i="80" s="1"/>
  <c r="F1558" i="80"/>
  <c r="C1558" i="80"/>
  <c r="D3600" i="80"/>
  <c r="E3600" i="80" s="1"/>
  <c r="C3600" i="80"/>
  <c r="F3600" i="80"/>
  <c r="C1582" i="80"/>
  <c r="D1582" i="80"/>
  <c r="E1582" i="80" s="1"/>
  <c r="F1582" i="80"/>
  <c r="F896" i="80"/>
  <c r="C896" i="80"/>
  <c r="D896" i="80"/>
  <c r="E896" i="80" s="1"/>
  <c r="F1875" i="80"/>
  <c r="D1875" i="80"/>
  <c r="E1875" i="80" s="1"/>
  <c r="C1875" i="80"/>
  <c r="C200" i="80"/>
  <c r="D200" i="80"/>
  <c r="E200" i="80" s="1"/>
  <c r="F200" i="80"/>
  <c r="F80" i="80"/>
  <c r="D80" i="80"/>
  <c r="E80" i="80" s="1"/>
  <c r="C80" i="80"/>
  <c r="C1398" i="80"/>
  <c r="F1398" i="80"/>
  <c r="D1398" i="80"/>
  <c r="E1398" i="80" s="1"/>
  <c r="D223" i="80"/>
  <c r="E223" i="80" s="1"/>
  <c r="C223" i="80"/>
  <c r="F223" i="80"/>
  <c r="C2386" i="80"/>
  <c r="F2386" i="80"/>
  <c r="D2386" i="80"/>
  <c r="E2386" i="80" s="1"/>
  <c r="F674" i="80"/>
  <c r="C674" i="80"/>
  <c r="D674" i="80"/>
  <c r="E674" i="80" s="1"/>
  <c r="F2898" i="80"/>
  <c r="D2898" i="80"/>
  <c r="E2898" i="80" s="1"/>
  <c r="C2898" i="80"/>
  <c r="F1278" i="80"/>
  <c r="D1278" i="80"/>
  <c r="E1278" i="80" s="1"/>
  <c r="C1278" i="80"/>
  <c r="F2910" i="80"/>
  <c r="C2910" i="80"/>
  <c r="D2910" i="80"/>
  <c r="E2910" i="80" s="1"/>
  <c r="F934" i="80"/>
  <c r="C934" i="80"/>
  <c r="D934" i="80"/>
  <c r="E934" i="80" s="1"/>
  <c r="F725" i="80"/>
  <c r="C725" i="80"/>
  <c r="D725" i="80"/>
  <c r="E725" i="80" s="1"/>
  <c r="C361" i="80"/>
  <c r="F361" i="80"/>
  <c r="D361" i="80"/>
  <c r="E361" i="80" s="1"/>
  <c r="C1474" i="80"/>
  <c r="D1474" i="80"/>
  <c r="E1474" i="80" s="1"/>
  <c r="F1474" i="80"/>
  <c r="D209" i="80"/>
  <c r="E209" i="80" s="1"/>
  <c r="C209" i="80"/>
  <c r="F209" i="80"/>
  <c r="D1659" i="80"/>
  <c r="E1659" i="80" s="1"/>
  <c r="C1659" i="80"/>
  <c r="F1659" i="80"/>
  <c r="F2215" i="80"/>
  <c r="D2215" i="80"/>
  <c r="E2215" i="80" s="1"/>
  <c r="C2215" i="80"/>
  <c r="C1874" i="80"/>
  <c r="F1874" i="80"/>
  <c r="D1874" i="80"/>
  <c r="E1874" i="80" s="1"/>
  <c r="D1713" i="80"/>
  <c r="E1713" i="80" s="1"/>
  <c r="F1713" i="80"/>
  <c r="C1713" i="80"/>
  <c r="F1826" i="80"/>
  <c r="D1826" i="80"/>
  <c r="E1826" i="80" s="1"/>
  <c r="C1826" i="80"/>
  <c r="F404" i="80"/>
  <c r="D404" i="80"/>
  <c r="E404" i="80" s="1"/>
  <c r="C404" i="80"/>
  <c r="C252" i="80"/>
  <c r="D252" i="80"/>
  <c r="E252" i="80" s="1"/>
  <c r="F252" i="80"/>
  <c r="C1628" i="80"/>
  <c r="D1628" i="80"/>
  <c r="E1628" i="80" s="1"/>
  <c r="F1628" i="80"/>
  <c r="D1969" i="80"/>
  <c r="E1969" i="80" s="1"/>
  <c r="C1969" i="80"/>
  <c r="F1969" i="80"/>
  <c r="C2368" i="80"/>
  <c r="F2368" i="80"/>
  <c r="D2368" i="80"/>
  <c r="E2368" i="80" s="1"/>
  <c r="C2374" i="80"/>
  <c r="F2374" i="80"/>
  <c r="D2374" i="80"/>
  <c r="E2374" i="80" s="1"/>
  <c r="C2007" i="80"/>
  <c r="F2007" i="80"/>
  <c r="D2007" i="80"/>
  <c r="E2007" i="80" s="1"/>
  <c r="F1232" i="80"/>
  <c r="C1232" i="80"/>
  <c r="D1232" i="80"/>
  <c r="E1232" i="80" s="1"/>
  <c r="F1114" i="80"/>
  <c r="D1114" i="80"/>
  <c r="E1114" i="80" s="1"/>
  <c r="C1114" i="80"/>
  <c r="C596" i="80"/>
  <c r="D596" i="80"/>
  <c r="E596" i="80" s="1"/>
  <c r="F596" i="80"/>
  <c r="D3074" i="80"/>
  <c r="E3074" i="80" s="1"/>
  <c r="C3074" i="80"/>
  <c r="F3074" i="80"/>
  <c r="C3272" i="80"/>
  <c r="F3272" i="80"/>
  <c r="D3272" i="80"/>
  <c r="E3272" i="80" s="1"/>
  <c r="F1042" i="80"/>
  <c r="C1042" i="80"/>
  <c r="D1042" i="80"/>
  <c r="E1042" i="80" s="1"/>
  <c r="F2266" i="80"/>
  <c r="C2266" i="80"/>
  <c r="D2266" i="80"/>
  <c r="E2266" i="80" s="1"/>
  <c r="C2436" i="80"/>
  <c r="D2436" i="80"/>
  <c r="E2436" i="80" s="1"/>
  <c r="F2436" i="80"/>
  <c r="D509" i="80"/>
  <c r="E509" i="80" s="1"/>
  <c r="F509" i="80"/>
  <c r="C509" i="80"/>
  <c r="D2402" i="80"/>
  <c r="E2402" i="80" s="1"/>
  <c r="C2402" i="80"/>
  <c r="F2402" i="80"/>
  <c r="C2209" i="80"/>
  <c r="F2209" i="80"/>
  <c r="D2209" i="80"/>
  <c r="E2209" i="80" s="1"/>
  <c r="D1341" i="80"/>
  <c r="E1341" i="80" s="1"/>
  <c r="C1341" i="80"/>
  <c r="F1341" i="80"/>
  <c r="C3608" i="80"/>
  <c r="F3608" i="80"/>
  <c r="D3608" i="80"/>
  <c r="E3608" i="80" s="1"/>
  <c r="D2997" i="80"/>
  <c r="E2997" i="80" s="1"/>
  <c r="F2997" i="80"/>
  <c r="C2997" i="80"/>
  <c r="D1271" i="80"/>
  <c r="E1271" i="80" s="1"/>
  <c r="F1271" i="80"/>
  <c r="C1271" i="80"/>
  <c r="F1531" i="80"/>
  <c r="C1531" i="80"/>
  <c r="D1531" i="80"/>
  <c r="E1531" i="80" s="1"/>
  <c r="F1136" i="80"/>
  <c r="D1136" i="80"/>
  <c r="E1136" i="80" s="1"/>
  <c r="C1136" i="80"/>
  <c r="D2421" i="80"/>
  <c r="E2421" i="80" s="1"/>
  <c r="C2421" i="80"/>
  <c r="F2421" i="80"/>
  <c r="F60" i="80"/>
  <c r="C60" i="80"/>
  <c r="D60" i="80"/>
  <c r="E60" i="80" s="1"/>
  <c r="F912" i="80"/>
  <c r="D912" i="80"/>
  <c r="E912" i="80" s="1"/>
  <c r="C912" i="80"/>
  <c r="D1298" i="80"/>
  <c r="E1298" i="80" s="1"/>
  <c r="C1298" i="80"/>
  <c r="F1298" i="80"/>
  <c r="F2066" i="80"/>
  <c r="D2066" i="80"/>
  <c r="E2066" i="80" s="1"/>
  <c r="C2066" i="80"/>
  <c r="C1130" i="80"/>
  <c r="D1130" i="80"/>
  <c r="E1130" i="80" s="1"/>
  <c r="F1130" i="80"/>
  <c r="D1943" i="80"/>
  <c r="E1943" i="80" s="1"/>
  <c r="C1943" i="80"/>
  <c r="F1943" i="80"/>
  <c r="C2356" i="80"/>
  <c r="F2356" i="80"/>
  <c r="D2356" i="80"/>
  <c r="E2356" i="80" s="1"/>
  <c r="C1631" i="80"/>
  <c r="D1631" i="80"/>
  <c r="E1631" i="80" s="1"/>
  <c r="F1631" i="80"/>
  <c r="C2277" i="80"/>
  <c r="D2277" i="80"/>
  <c r="E2277" i="80" s="1"/>
  <c r="F2277" i="80"/>
  <c r="D3077" i="80"/>
  <c r="E3077" i="80" s="1"/>
  <c r="F3077" i="80"/>
  <c r="C3077" i="80"/>
  <c r="C1224" i="80"/>
  <c r="F1224" i="80"/>
  <c r="D1224" i="80"/>
  <c r="E1224" i="80" s="1"/>
  <c r="C2960" i="80"/>
  <c r="F2960" i="80"/>
  <c r="D2960" i="80"/>
  <c r="E2960" i="80" s="1"/>
  <c r="D2909" i="80"/>
  <c r="E2909" i="80" s="1"/>
  <c r="C2909" i="80"/>
  <c r="F2909" i="80"/>
  <c r="D2827" i="80"/>
  <c r="E2827" i="80" s="1"/>
  <c r="F2827" i="80"/>
  <c r="C2827" i="80"/>
  <c r="C111" i="80"/>
  <c r="F111" i="80"/>
  <c r="D111" i="80"/>
  <c r="E111" i="80" s="1"/>
  <c r="F261" i="80"/>
  <c r="C261" i="80"/>
  <c r="D261" i="80"/>
  <c r="E261" i="80" s="1"/>
  <c r="C491" i="80"/>
  <c r="D491" i="80"/>
  <c r="E491" i="80" s="1"/>
  <c r="F491" i="80"/>
  <c r="D458" i="80"/>
  <c r="E458" i="80" s="1"/>
  <c r="C458" i="80"/>
  <c r="F458" i="80"/>
  <c r="D2631" i="80"/>
  <c r="E2631" i="80" s="1"/>
  <c r="C2631" i="80"/>
  <c r="F2631" i="80"/>
  <c r="D2167" i="80"/>
  <c r="E2167" i="80" s="1"/>
  <c r="C2167" i="80"/>
  <c r="F2167" i="80"/>
  <c r="D1401" i="80"/>
  <c r="E1401" i="80" s="1"/>
  <c r="C1401" i="80"/>
  <c r="F1401" i="80"/>
  <c r="F72" i="80"/>
  <c r="D72" i="80"/>
  <c r="E72" i="80" s="1"/>
  <c r="C72" i="80"/>
  <c r="D3109" i="80"/>
  <c r="E3109" i="80" s="1"/>
  <c r="C3109" i="80"/>
  <c r="F3109" i="80"/>
  <c r="C1982" i="80"/>
  <c r="F1982" i="80"/>
  <c r="D1982" i="80"/>
  <c r="E1982" i="80" s="1"/>
  <c r="C1296" i="80"/>
  <c r="F1296" i="80"/>
  <c r="D1296" i="80"/>
  <c r="E1296" i="80" s="1"/>
  <c r="C3162" i="80"/>
  <c r="F3162" i="80"/>
  <c r="D3162" i="80"/>
  <c r="E3162" i="80" s="1"/>
  <c r="F2483" i="80"/>
  <c r="D2483" i="80"/>
  <c r="E2483" i="80" s="1"/>
  <c r="C2483" i="80"/>
  <c r="C1060" i="80"/>
  <c r="F1060" i="80"/>
  <c r="D1060" i="80"/>
  <c r="E1060" i="80" s="1"/>
  <c r="F2172" i="80"/>
  <c r="D2172" i="80"/>
  <c r="E2172" i="80" s="1"/>
  <c r="C2172" i="80"/>
  <c r="D3681" i="80"/>
  <c r="E3681" i="80" s="1"/>
  <c r="C3681" i="80"/>
  <c r="F3681" i="80"/>
  <c r="F1686" i="80"/>
  <c r="C1686" i="80"/>
  <c r="D1686" i="80"/>
  <c r="E1686" i="80" s="1"/>
  <c r="F2689" i="80"/>
  <c r="D2689" i="80"/>
  <c r="E2689" i="80" s="1"/>
  <c r="C2689" i="80"/>
  <c r="C240" i="80"/>
  <c r="F240" i="80"/>
  <c r="D240" i="80"/>
  <c r="E240" i="80" s="1"/>
  <c r="F1581" i="80"/>
  <c r="D1581" i="80"/>
  <c r="E1581" i="80" s="1"/>
  <c r="C1581" i="80"/>
  <c r="D2819" i="80"/>
  <c r="E2819" i="80" s="1"/>
  <c r="F2819" i="80"/>
  <c r="C2819" i="80"/>
  <c r="F701" i="80"/>
  <c r="D701" i="80"/>
  <c r="E701" i="80" s="1"/>
  <c r="C701" i="80"/>
  <c r="D436" i="80"/>
  <c r="E436" i="80" s="1"/>
  <c r="C436" i="80"/>
  <c r="F436" i="80"/>
  <c r="F2769" i="80"/>
  <c r="D2769" i="80"/>
  <c r="E2769" i="80" s="1"/>
  <c r="C2769" i="80"/>
  <c r="F432" i="80"/>
  <c r="C432" i="80"/>
  <c r="D432" i="80"/>
  <c r="E432" i="80" s="1"/>
  <c r="C2912" i="80"/>
  <c r="F2912" i="80"/>
  <c r="D2912" i="80"/>
  <c r="E2912" i="80" s="1"/>
  <c r="D951" i="80"/>
  <c r="E951" i="80" s="1"/>
  <c r="C951" i="80"/>
  <c r="F951" i="80"/>
  <c r="D32" i="80"/>
  <c r="E32" i="80" s="1"/>
  <c r="C32" i="80"/>
  <c r="F32" i="80"/>
  <c r="D2268" i="80"/>
  <c r="E2268" i="80" s="1"/>
  <c r="C2268" i="80"/>
  <c r="F2268" i="80"/>
  <c r="F2808" i="80"/>
  <c r="D2808" i="80"/>
  <c r="E2808" i="80" s="1"/>
  <c r="C2808" i="80"/>
  <c r="D1038" i="80"/>
  <c r="E1038" i="80" s="1"/>
  <c r="C1038" i="80"/>
  <c r="F1038" i="80"/>
  <c r="F1414" i="80"/>
  <c r="C1414" i="80"/>
  <c r="D1414" i="80"/>
  <c r="E1414" i="80" s="1"/>
  <c r="D1332" i="80"/>
  <c r="E1332" i="80" s="1"/>
  <c r="C1332" i="80"/>
  <c r="F1332" i="80"/>
  <c r="C3193" i="80"/>
  <c r="F3193" i="80"/>
  <c r="D3193" i="80"/>
  <c r="E3193" i="80" s="1"/>
  <c r="F1126" i="80"/>
  <c r="D1126" i="80"/>
  <c r="E1126" i="80" s="1"/>
  <c r="C1126" i="80"/>
  <c r="F3979" i="80"/>
  <c r="D3979" i="80"/>
  <c r="E3979" i="80" s="1"/>
  <c r="C3979" i="80"/>
  <c r="F1956" i="80"/>
  <c r="D1956" i="80"/>
  <c r="E1956" i="80" s="1"/>
  <c r="C1956" i="80"/>
  <c r="D3549" i="80"/>
  <c r="E3549" i="80" s="1"/>
  <c r="C3549" i="80"/>
  <c r="F3549" i="80"/>
  <c r="F1888" i="80"/>
  <c r="D1888" i="80"/>
  <c r="E1888" i="80" s="1"/>
  <c r="C1888" i="80"/>
  <c r="D1677" i="80"/>
  <c r="E1677" i="80" s="1"/>
  <c r="C1677" i="80"/>
  <c r="F1677" i="80"/>
  <c r="D1168" i="80"/>
  <c r="E1168" i="80" s="1"/>
  <c r="C1168" i="80"/>
  <c r="F1168" i="80"/>
  <c r="C3545" i="80"/>
  <c r="F3545" i="80"/>
  <c r="D3545" i="80"/>
  <c r="E3545" i="80" s="1"/>
  <c r="F2317" i="80"/>
  <c r="C2317" i="80"/>
  <c r="D2317" i="80"/>
  <c r="E2317" i="80" s="1"/>
  <c r="C945" i="80"/>
  <c r="D945" i="80"/>
  <c r="E945" i="80" s="1"/>
  <c r="F945" i="80"/>
  <c r="C2009" i="80"/>
  <c r="F2009" i="80"/>
  <c r="D2009" i="80"/>
  <c r="E2009" i="80" s="1"/>
  <c r="D2260" i="80"/>
  <c r="E2260" i="80" s="1"/>
  <c r="C2260" i="80"/>
  <c r="F2260" i="80"/>
  <c r="D2190" i="80"/>
  <c r="E2190" i="80" s="1"/>
  <c r="C2190" i="80"/>
  <c r="F2190" i="80"/>
  <c r="F3145" i="80"/>
  <c r="D3145" i="80"/>
  <c r="E3145" i="80" s="1"/>
  <c r="C3145" i="80"/>
  <c r="C3275" i="80"/>
  <c r="F3275" i="80"/>
  <c r="D3275" i="80"/>
  <c r="E3275" i="80" s="1"/>
  <c r="C1281" i="80"/>
  <c r="F1281" i="80"/>
  <c r="D1281" i="80"/>
  <c r="E1281" i="80" s="1"/>
  <c r="F2638" i="80"/>
  <c r="C2638" i="80"/>
  <c r="D2638" i="80"/>
  <c r="E2638" i="80" s="1"/>
  <c r="F2302" i="80"/>
  <c r="C2302" i="80"/>
  <c r="D2302" i="80"/>
  <c r="E2302" i="80" s="1"/>
  <c r="D2136" i="80"/>
  <c r="E2136" i="80" s="1"/>
  <c r="C2136" i="80"/>
  <c r="F2136" i="80"/>
  <c r="D3604" i="80"/>
  <c r="E3604" i="80" s="1"/>
  <c r="C3604" i="80"/>
  <c r="F3604" i="80"/>
  <c r="F2748" i="80"/>
  <c r="D2748" i="80"/>
  <c r="E2748" i="80" s="1"/>
  <c r="C2748" i="80"/>
  <c r="F2201" i="80"/>
  <c r="C2201" i="80"/>
  <c r="D2201" i="80"/>
  <c r="E2201" i="80" s="1"/>
  <c r="C976" i="80"/>
  <c r="F976" i="80"/>
  <c r="D976" i="80"/>
  <c r="E976" i="80" s="1"/>
  <c r="C2114" i="80"/>
  <c r="F2114" i="80"/>
  <c r="D2114" i="80"/>
  <c r="E2114" i="80" s="1"/>
  <c r="C3635" i="80"/>
  <c r="F3635" i="80"/>
  <c r="D3635" i="80"/>
  <c r="E3635" i="80" s="1"/>
  <c r="C2196" i="80"/>
  <c r="F2196" i="80"/>
  <c r="D2196" i="80"/>
  <c r="E2196" i="80" s="1"/>
  <c r="F3094" i="80"/>
  <c r="D3094" i="80"/>
  <c r="E3094" i="80" s="1"/>
  <c r="C3094" i="80"/>
  <c r="F1242" i="80"/>
  <c r="C1242" i="80"/>
  <c r="D1242" i="80"/>
  <c r="E1242" i="80" s="1"/>
  <c r="D2093" i="80"/>
  <c r="E2093" i="80" s="1"/>
  <c r="C2093" i="80"/>
  <c r="F2093" i="80"/>
  <c r="D1357" i="80"/>
  <c r="E1357" i="80" s="1"/>
  <c r="C1357" i="80"/>
  <c r="F1357" i="80"/>
  <c r="C2822" i="80"/>
  <c r="F2822" i="80"/>
  <c r="D2822" i="80"/>
  <c r="E2822" i="80" s="1"/>
  <c r="C1569" i="80"/>
  <c r="F1569" i="80"/>
  <c r="D1569" i="80"/>
  <c r="E1569" i="80" s="1"/>
  <c r="F2287" i="80"/>
  <c r="D2287" i="80"/>
  <c r="E2287" i="80" s="1"/>
  <c r="C2287" i="80"/>
  <c r="C1020" i="80"/>
  <c r="F1020" i="80"/>
  <c r="D1020" i="80"/>
  <c r="E1020" i="80" s="1"/>
  <c r="D2230" i="80"/>
  <c r="E2230" i="80" s="1"/>
  <c r="C2230" i="80"/>
  <c r="F2230" i="80"/>
  <c r="F4113" i="80"/>
  <c r="C4113" i="80"/>
  <c r="D4113" i="80"/>
  <c r="E4113" i="80" s="1"/>
  <c r="C2863" i="80"/>
  <c r="F2863" i="80"/>
  <c r="D2863" i="80"/>
  <c r="E2863" i="80" s="1"/>
  <c r="D3869" i="80"/>
  <c r="E3869" i="80" s="1"/>
  <c r="C3869" i="80"/>
  <c r="F3869" i="80"/>
  <c r="C2328" i="80"/>
  <c r="F2328" i="80"/>
  <c r="D2328" i="80"/>
  <c r="E2328" i="80" s="1"/>
  <c r="F1479" i="80"/>
  <c r="C1479" i="80"/>
  <c r="D1479" i="80"/>
  <c r="E1479" i="80" s="1"/>
  <c r="C2923" i="80"/>
  <c r="F2923" i="80"/>
  <c r="D2923" i="80"/>
  <c r="E2923" i="80" s="1"/>
  <c r="C455" i="80"/>
  <c r="F455" i="80"/>
  <c r="D455" i="80"/>
  <c r="E455" i="80" s="1"/>
  <c r="C1623" i="80"/>
  <c r="F1623" i="80"/>
  <c r="D1623" i="80"/>
  <c r="E1623" i="80" s="1"/>
  <c r="F3003" i="80"/>
  <c r="D3003" i="80"/>
  <c r="E3003" i="80" s="1"/>
  <c r="C3003" i="80"/>
  <c r="F2711" i="80"/>
  <c r="C2711" i="80"/>
  <c r="D2711" i="80"/>
  <c r="E2711" i="80" s="1"/>
  <c r="D1380" i="80"/>
  <c r="E1380" i="80" s="1"/>
  <c r="F1380" i="80"/>
  <c r="C1380" i="80"/>
  <c r="D1012" i="80"/>
  <c r="E1012" i="80" s="1"/>
  <c r="C1012" i="80"/>
  <c r="F1012" i="80"/>
  <c r="D2938" i="80"/>
  <c r="E2938" i="80" s="1"/>
  <c r="C2938" i="80"/>
  <c r="F2938" i="80"/>
  <c r="C3953" i="80"/>
  <c r="F3953" i="80"/>
  <c r="D3953" i="80"/>
  <c r="E3953" i="80" s="1"/>
  <c r="C2841" i="80"/>
  <c r="F2841" i="80"/>
  <c r="D2841" i="80"/>
  <c r="E2841" i="80" s="1"/>
  <c r="D2568" i="80"/>
  <c r="E2568" i="80" s="1"/>
  <c r="C2568" i="80"/>
  <c r="F2568" i="80"/>
  <c r="F2430" i="80"/>
  <c r="D2430" i="80"/>
  <c r="E2430" i="80" s="1"/>
  <c r="C2430" i="80"/>
  <c r="F118" i="80"/>
  <c r="D118" i="80"/>
  <c r="E118" i="80" s="1"/>
  <c r="C118" i="80"/>
  <c r="D1542" i="80"/>
  <c r="E1542" i="80" s="1"/>
  <c r="F1542" i="80"/>
  <c r="C1542" i="80"/>
  <c r="C1891" i="80"/>
  <c r="F1891" i="80"/>
  <c r="D1891" i="80"/>
  <c r="E1891" i="80" s="1"/>
  <c r="F1996" i="80"/>
  <c r="D1996" i="80"/>
  <c r="E1996" i="80" s="1"/>
  <c r="C1996" i="80"/>
  <c r="D1263" i="80"/>
  <c r="E1263" i="80" s="1"/>
  <c r="F1263" i="80"/>
  <c r="C1263" i="80"/>
  <c r="F2916" i="80"/>
  <c r="C2916" i="80"/>
  <c r="D2916" i="80"/>
  <c r="E2916" i="80" s="1"/>
  <c r="C2904" i="80"/>
  <c r="F2904" i="80"/>
  <c r="D2904" i="80"/>
  <c r="E2904" i="80" s="1"/>
  <c r="D2758" i="80"/>
  <c r="E2758" i="80" s="1"/>
  <c r="C2758" i="80"/>
  <c r="F2758" i="80"/>
  <c r="D2848" i="80"/>
  <c r="E2848" i="80" s="1"/>
  <c r="C2848" i="80"/>
  <c r="F2848" i="80"/>
  <c r="C1084" i="80"/>
  <c r="F1084" i="80"/>
  <c r="D1084" i="80"/>
  <c r="E1084" i="80" s="1"/>
  <c r="D3057" i="80"/>
  <c r="E3057" i="80" s="1"/>
  <c r="F3057" i="80"/>
  <c r="C3057" i="80"/>
  <c r="F1426" i="80"/>
  <c r="D1426" i="80"/>
  <c r="E1426" i="80" s="1"/>
  <c r="C1426" i="80"/>
  <c r="F845" i="80"/>
  <c r="C845" i="80"/>
  <c r="D845" i="80"/>
  <c r="E845" i="80" s="1"/>
  <c r="D2227" i="80"/>
  <c r="E2227" i="80" s="1"/>
  <c r="F2227" i="80"/>
  <c r="C2227" i="80"/>
  <c r="C1352" i="80"/>
  <c r="D1352" i="80"/>
  <c r="E1352" i="80" s="1"/>
  <c r="F1352" i="80"/>
  <c r="C2245" i="80"/>
  <c r="D2245" i="80"/>
  <c r="E2245" i="80" s="1"/>
  <c r="F2245" i="80"/>
  <c r="F1429" i="80"/>
  <c r="C1429" i="80"/>
  <c r="D1429" i="80"/>
  <c r="E1429" i="80" s="1"/>
  <c r="F2850" i="80"/>
  <c r="C2850" i="80"/>
  <c r="D2850" i="80"/>
  <c r="E2850" i="80" s="1"/>
  <c r="D1058" i="80"/>
  <c r="E1058" i="80" s="1"/>
  <c r="F1058" i="80"/>
  <c r="C1058" i="80"/>
  <c r="C1045" i="80"/>
  <c r="D1045" i="80"/>
  <c r="E1045" i="80" s="1"/>
  <c r="F1045" i="80"/>
  <c r="F2127" i="80"/>
  <c r="C2127" i="80"/>
  <c r="D2127" i="80"/>
  <c r="E2127" i="80" s="1"/>
  <c r="C2622" i="80"/>
  <c r="F2622" i="80"/>
  <c r="D2622" i="80"/>
  <c r="E2622" i="80" s="1"/>
  <c r="D365" i="80"/>
  <c r="E365" i="80" s="1"/>
  <c r="C365" i="80"/>
  <c r="F365" i="80"/>
  <c r="C605" i="80"/>
  <c r="D605" i="80"/>
  <c r="E605" i="80" s="1"/>
  <c r="F605" i="80"/>
  <c r="C2605" i="80"/>
  <c r="F2605" i="80"/>
  <c r="D2605" i="80"/>
  <c r="E2605" i="80" s="1"/>
  <c r="F271" i="80"/>
  <c r="C271" i="80"/>
  <c r="D271" i="80"/>
  <c r="E271" i="80" s="1"/>
  <c r="D663" i="80"/>
  <c r="E663" i="80" s="1"/>
  <c r="C663" i="80"/>
  <c r="F663" i="80"/>
  <c r="D2057" i="80"/>
  <c r="E2057" i="80" s="1"/>
  <c r="C2057" i="80"/>
  <c r="F2057" i="80"/>
  <c r="C1485" i="80"/>
  <c r="D1485" i="80"/>
  <c r="E1485" i="80" s="1"/>
  <c r="F1485" i="80"/>
  <c r="C2807" i="80"/>
  <c r="F2807" i="80"/>
  <c r="D2807" i="80"/>
  <c r="E2807" i="80" s="1"/>
  <c r="C864" i="80"/>
  <c r="F864" i="80"/>
  <c r="D864" i="80"/>
  <c r="E864" i="80" s="1"/>
  <c r="F83" i="80"/>
  <c r="C83" i="80"/>
  <c r="D83" i="80"/>
  <c r="E83" i="80" s="1"/>
  <c r="D1536" i="80"/>
  <c r="E1536" i="80" s="1"/>
  <c r="F1536" i="80"/>
  <c r="C1536" i="80"/>
  <c r="D2241" i="80"/>
  <c r="E2241" i="80" s="1"/>
  <c r="F2241" i="80"/>
  <c r="C2241" i="80"/>
  <c r="D1194" i="80"/>
  <c r="E1194" i="80" s="1"/>
  <c r="C1194" i="80"/>
  <c r="F1194" i="80"/>
  <c r="C919" i="80"/>
  <c r="D919" i="80"/>
  <c r="E919" i="80" s="1"/>
  <c r="F919" i="80"/>
  <c r="F3083" i="80"/>
  <c r="D3083" i="80"/>
  <c r="E3083" i="80" s="1"/>
  <c r="C3083" i="80"/>
  <c r="D847" i="80"/>
  <c r="E847" i="80" s="1"/>
  <c r="C847" i="80"/>
  <c r="F847" i="80"/>
  <c r="C1845" i="80"/>
  <c r="F1845" i="80"/>
  <c r="D1845" i="80"/>
  <c r="E1845" i="80" s="1"/>
  <c r="C1379" i="80"/>
  <c r="F1379" i="80"/>
  <c r="D1379" i="80"/>
  <c r="E1379" i="80" s="1"/>
  <c r="F2958" i="80"/>
  <c r="D2958" i="80"/>
  <c r="E2958" i="80" s="1"/>
  <c r="C2958" i="80"/>
  <c r="D239" i="80"/>
  <c r="E239" i="80" s="1"/>
  <c r="C239" i="80"/>
  <c r="F239" i="80"/>
  <c r="F2349" i="80"/>
  <c r="D2349" i="80"/>
  <c r="E2349" i="80" s="1"/>
  <c r="C2349" i="80"/>
  <c r="D1745" i="80"/>
  <c r="E1745" i="80" s="1"/>
  <c r="F1745" i="80"/>
  <c r="C1745" i="80"/>
  <c r="D2228" i="80"/>
  <c r="E2228" i="80" s="1"/>
  <c r="C2228" i="80"/>
  <c r="F2228" i="80"/>
  <c r="F108" i="80"/>
  <c r="C108" i="80"/>
  <c r="D108" i="80"/>
  <c r="E108" i="80" s="1"/>
  <c r="C3783" i="80"/>
  <c r="D3783" i="80"/>
  <c r="E3783" i="80" s="1"/>
  <c r="F3783" i="80"/>
  <c r="D2024" i="80"/>
  <c r="E2024" i="80" s="1"/>
  <c r="F2024" i="80"/>
  <c r="C2024" i="80"/>
  <c r="F1811" i="80"/>
  <c r="C1811" i="80"/>
  <c r="D1811" i="80"/>
  <c r="E1811" i="80" s="1"/>
  <c r="F1878" i="80"/>
  <c r="C1878" i="80"/>
  <c r="D1878" i="80"/>
  <c r="E1878" i="80" s="1"/>
  <c r="C1636" i="80"/>
  <c r="D1636" i="80"/>
  <c r="E1636" i="80" s="1"/>
  <c r="F1636" i="80"/>
  <c r="C2490" i="80"/>
  <c r="D2490" i="80"/>
  <c r="E2490" i="80" s="1"/>
  <c r="F2490" i="80"/>
  <c r="C2606" i="80"/>
  <c r="F2606" i="80"/>
  <c r="D2606" i="80"/>
  <c r="E2606" i="80" s="1"/>
  <c r="F2704" i="80"/>
  <c r="C2704" i="80"/>
  <c r="D2704" i="80"/>
  <c r="E2704" i="80" s="1"/>
  <c r="D3512" i="80"/>
  <c r="E3512" i="80" s="1"/>
  <c r="F3512" i="80"/>
  <c r="C3512" i="80"/>
  <c r="D31" i="80"/>
  <c r="E31" i="80" s="1"/>
  <c r="F31" i="80"/>
  <c r="C31" i="80"/>
  <c r="C2516" i="80"/>
  <c r="F2516" i="80"/>
  <c r="D2516" i="80"/>
  <c r="E2516" i="80" s="1"/>
  <c r="C468" i="80"/>
  <c r="F468" i="80"/>
  <c r="D468" i="80"/>
  <c r="E468" i="80" s="1"/>
  <c r="F7" i="80"/>
  <c r="D7" i="80"/>
  <c r="E7" i="80" s="1"/>
  <c r="C7" i="80"/>
  <c r="C2953" i="80"/>
  <c r="D2953" i="80"/>
  <c r="E2953" i="80" s="1"/>
  <c r="F2953" i="80"/>
  <c r="C900" i="80"/>
  <c r="F900" i="80"/>
  <c r="D900" i="80"/>
  <c r="E900" i="80" s="1"/>
  <c r="D2254" i="80"/>
  <c r="E2254" i="80" s="1"/>
  <c r="F2254" i="80"/>
  <c r="C2254" i="80"/>
  <c r="C745" i="80"/>
  <c r="D745" i="80"/>
  <c r="E745" i="80" s="1"/>
  <c r="F745" i="80"/>
  <c r="D768" i="80"/>
  <c r="E768" i="80" s="1"/>
  <c r="F768" i="80"/>
  <c r="C768" i="80"/>
  <c r="F2546" i="80"/>
  <c r="D2546" i="80"/>
  <c r="E2546" i="80" s="1"/>
  <c r="C2546" i="80"/>
  <c r="C480" i="80"/>
  <c r="D480" i="80"/>
  <c r="E480" i="80" s="1"/>
  <c r="F480" i="80"/>
  <c r="C2205" i="80"/>
  <c r="F2205" i="80"/>
  <c r="D2205" i="80"/>
  <c r="E2205" i="80" s="1"/>
  <c r="D852" i="80"/>
  <c r="E852" i="80" s="1"/>
  <c r="C852" i="80"/>
  <c r="F852" i="80"/>
  <c r="C1501" i="80"/>
  <c r="D1501" i="80"/>
  <c r="E1501" i="80" s="1"/>
  <c r="F1501" i="80"/>
  <c r="C982" i="80"/>
  <c r="F982" i="80"/>
  <c r="D982" i="80"/>
  <c r="E982" i="80" s="1"/>
  <c r="D191" i="80"/>
  <c r="E191" i="80" s="1"/>
  <c r="F191" i="80"/>
  <c r="C191" i="80"/>
  <c r="C1769" i="80"/>
  <c r="F1769" i="80"/>
  <c r="D1769" i="80"/>
  <c r="E1769" i="80" s="1"/>
  <c r="C909" i="80"/>
  <c r="F909" i="80"/>
  <c r="D909" i="80"/>
  <c r="E909" i="80" s="1"/>
  <c r="F98" i="80"/>
  <c r="D98" i="80"/>
  <c r="E98" i="80" s="1"/>
  <c r="C98" i="80"/>
  <c r="D860" i="80"/>
  <c r="E860" i="80" s="1"/>
  <c r="C860" i="80"/>
  <c r="F860" i="80"/>
  <c r="F3150" i="80"/>
  <c r="C3150" i="80"/>
  <c r="D3150" i="80"/>
  <c r="E3150" i="80" s="1"/>
  <c r="D1491" i="80"/>
  <c r="E1491" i="80" s="1"/>
  <c r="F1491" i="80"/>
  <c r="C1491" i="80"/>
  <c r="F1432" i="80"/>
  <c r="D1432" i="80"/>
  <c r="E1432" i="80" s="1"/>
  <c r="C1432" i="80"/>
  <c r="F1997" i="80"/>
  <c r="C1997" i="80"/>
  <c r="D1997" i="80"/>
  <c r="E1997" i="80" s="1"/>
  <c r="F273" i="80"/>
  <c r="D273" i="80"/>
  <c r="E273" i="80" s="1"/>
  <c r="C273" i="80"/>
  <c r="F1338" i="80"/>
  <c r="C1338" i="80"/>
  <c r="D1338" i="80"/>
  <c r="E1338" i="80" s="1"/>
  <c r="D1989" i="80"/>
  <c r="E1989" i="80" s="1"/>
  <c r="C1989" i="80"/>
  <c r="F1989" i="80"/>
  <c r="F1743" i="80"/>
  <c r="C1743" i="80"/>
  <c r="D1743" i="80"/>
  <c r="E1743" i="80" s="1"/>
  <c r="F1270" i="80"/>
  <c r="C1270" i="80"/>
  <c r="D1270" i="80"/>
  <c r="E1270" i="80" s="1"/>
  <c r="F744" i="80"/>
  <c r="D744" i="80"/>
  <c r="E744" i="80" s="1"/>
  <c r="C744" i="80"/>
  <c r="D373" i="80"/>
  <c r="E373" i="80" s="1"/>
  <c r="C373" i="80"/>
  <c r="F373" i="80"/>
  <c r="C1780" i="80"/>
  <c r="D1780" i="80"/>
  <c r="E1780" i="80" s="1"/>
  <c r="F1780" i="80"/>
  <c r="C2012" i="80"/>
  <c r="F2012" i="80"/>
  <c r="D2012" i="80"/>
  <c r="E2012" i="80" s="1"/>
  <c r="F1805" i="80"/>
  <c r="D1805" i="80"/>
  <c r="E1805" i="80" s="1"/>
  <c r="C1805" i="80"/>
  <c r="C1192" i="80"/>
  <c r="F1192" i="80"/>
  <c r="D1192" i="80"/>
  <c r="E1192" i="80" s="1"/>
  <c r="D625" i="80"/>
  <c r="E625" i="80" s="1"/>
  <c r="C625" i="80"/>
  <c r="F625" i="80"/>
  <c r="D2126" i="80"/>
  <c r="E2126" i="80" s="1"/>
  <c r="C2126" i="80"/>
  <c r="F2126" i="80"/>
  <c r="F3759" i="80"/>
  <c r="D3759" i="80"/>
  <c r="E3759" i="80" s="1"/>
  <c r="C3759" i="80"/>
  <c r="C479" i="80"/>
  <c r="F479" i="80"/>
  <c r="D479" i="80"/>
  <c r="E479" i="80" s="1"/>
  <c r="D1424" i="80"/>
  <c r="E1424" i="80" s="1"/>
  <c r="F1424" i="80"/>
  <c r="C1424" i="80"/>
  <c r="D2917" i="80"/>
  <c r="E2917" i="80" s="1"/>
  <c r="C2917" i="80"/>
  <c r="F2917" i="80"/>
  <c r="F2295" i="80"/>
  <c r="C2295" i="80"/>
  <c r="D2295" i="80"/>
  <c r="E2295" i="80" s="1"/>
  <c r="F1353" i="80"/>
  <c r="C1353" i="80"/>
  <c r="D1353" i="80"/>
  <c r="E1353" i="80" s="1"/>
  <c r="D3798" i="80"/>
  <c r="E3798" i="80" s="1"/>
  <c r="C3798" i="80"/>
  <c r="F3798" i="80"/>
  <c r="C599" i="80"/>
  <c r="F599" i="80"/>
  <c r="D599" i="80"/>
  <c r="E599" i="80" s="1"/>
  <c r="F3792" i="80"/>
  <c r="D3792" i="80"/>
  <c r="E3792" i="80" s="1"/>
  <c r="C3792" i="80"/>
  <c r="D55" i="80"/>
  <c r="E55" i="80" s="1"/>
  <c r="F55" i="80"/>
  <c r="C55" i="80"/>
  <c r="D1196" i="80"/>
  <c r="E1196" i="80" s="1"/>
  <c r="C1196" i="80"/>
  <c r="F1196" i="80"/>
  <c r="D2367" i="80"/>
  <c r="E2367" i="80" s="1"/>
  <c r="F2367" i="80"/>
  <c r="C2367" i="80"/>
  <c r="D1820" i="80"/>
  <c r="E1820" i="80" s="1"/>
  <c r="F1820" i="80"/>
  <c r="C1820" i="80"/>
  <c r="D2396" i="80"/>
  <c r="E2396" i="80" s="1"/>
  <c r="F2396" i="80"/>
  <c r="C2396" i="80"/>
  <c r="D368" i="80"/>
  <c r="E368" i="80" s="1"/>
  <c r="F368" i="80"/>
  <c r="C368" i="80"/>
  <c r="D3922" i="80"/>
  <c r="E3922" i="80" s="1"/>
  <c r="C3922" i="80"/>
  <c r="F3922" i="80"/>
  <c r="D1750" i="80"/>
  <c r="E1750" i="80" s="1"/>
  <c r="F1750" i="80"/>
  <c r="C1750" i="80"/>
  <c r="D117" i="80"/>
  <c r="E117" i="80" s="1"/>
  <c r="F117" i="80"/>
  <c r="C117" i="80"/>
  <c r="D1079" i="80"/>
  <c r="E1079" i="80" s="1"/>
  <c r="F1079" i="80"/>
  <c r="C1079" i="80"/>
  <c r="C3566" i="80"/>
  <c r="F3566" i="80"/>
  <c r="D3566" i="80"/>
  <c r="E3566" i="80" s="1"/>
  <c r="D2040" i="80"/>
  <c r="E2040" i="80" s="1"/>
  <c r="C2040" i="80"/>
  <c r="F2040" i="80"/>
  <c r="F1287" i="80"/>
  <c r="C1287" i="80"/>
  <c r="D1287" i="80"/>
  <c r="E1287" i="80" s="1"/>
  <c r="D1343" i="80"/>
  <c r="E1343" i="80" s="1"/>
  <c r="C1343" i="80"/>
  <c r="F1343" i="80"/>
  <c r="C3803" i="80"/>
  <c r="F3803" i="80"/>
  <c r="D3803" i="80"/>
  <c r="E3803" i="80" s="1"/>
  <c r="D527" i="80"/>
  <c r="E527" i="80" s="1"/>
  <c r="F527" i="80"/>
  <c r="C527" i="80"/>
  <c r="D375" i="80"/>
  <c r="E375" i="80" s="1"/>
  <c r="C375" i="80"/>
  <c r="F375" i="80"/>
  <c r="D779" i="80"/>
  <c r="E779" i="80" s="1"/>
  <c r="C779" i="80"/>
  <c r="F779" i="80"/>
  <c r="C1734" i="80"/>
  <c r="D1734" i="80"/>
  <c r="E1734" i="80" s="1"/>
  <c r="F1734" i="80"/>
  <c r="D902" i="80"/>
  <c r="E902" i="80" s="1"/>
  <c r="C902" i="80"/>
  <c r="F902" i="80"/>
  <c r="C4401" i="80"/>
  <c r="D4401" i="80"/>
  <c r="E4401" i="80" s="1"/>
  <c r="F4401" i="80"/>
  <c r="F2977" i="80"/>
  <c r="C2977" i="80"/>
  <c r="D2977" i="80"/>
  <c r="E2977" i="80" s="1"/>
  <c r="D503" i="80"/>
  <c r="E503" i="80" s="1"/>
  <c r="C503" i="80"/>
  <c r="F503" i="80"/>
  <c r="D3128" i="80"/>
  <c r="E3128" i="80" s="1"/>
  <c r="C3128" i="80"/>
  <c r="F3128" i="80"/>
  <c r="F1616" i="80"/>
  <c r="D1616" i="80"/>
  <c r="E1616" i="80" s="1"/>
  <c r="C1616" i="80"/>
  <c r="C1046" i="80"/>
  <c r="D1046" i="80"/>
  <c r="E1046" i="80" s="1"/>
  <c r="F1046" i="80"/>
  <c r="C446" i="80"/>
  <c r="D446" i="80"/>
  <c r="E446" i="80" s="1"/>
  <c r="F446" i="80"/>
  <c r="C1594" i="80"/>
  <c r="D1594" i="80"/>
  <c r="E1594" i="80" s="1"/>
  <c r="F1594" i="80"/>
  <c r="D2101" i="80"/>
  <c r="E2101" i="80" s="1"/>
  <c r="C2101" i="80"/>
  <c r="F2101" i="80"/>
  <c r="C776" i="80"/>
  <c r="F776" i="80"/>
  <c r="D776" i="80"/>
  <c r="E776" i="80" s="1"/>
  <c r="D1118" i="80"/>
  <c r="E1118" i="80" s="1"/>
  <c r="C1118" i="80"/>
  <c r="F1118" i="80"/>
  <c r="F1003" i="80"/>
  <c r="D1003" i="80"/>
  <c r="E1003" i="80" s="1"/>
  <c r="C1003" i="80"/>
  <c r="F1821" i="80"/>
  <c r="D1821" i="80"/>
  <c r="E1821" i="80" s="1"/>
  <c r="C1821" i="80"/>
  <c r="D54" i="80"/>
  <c r="E54" i="80" s="1"/>
  <c r="C54" i="80"/>
  <c r="F54" i="80"/>
  <c r="F2461" i="80"/>
  <c r="D2461" i="80"/>
  <c r="E2461" i="80" s="1"/>
  <c r="C2461" i="80"/>
  <c r="D1877" i="80"/>
  <c r="E1877" i="80" s="1"/>
  <c r="C1877" i="80"/>
  <c r="F1877" i="80"/>
  <c r="D827" i="80"/>
  <c r="E827" i="80" s="1"/>
  <c r="C827" i="80"/>
  <c r="F827" i="80"/>
  <c r="F137" i="80"/>
  <c r="D137" i="80"/>
  <c r="E137" i="80" s="1"/>
  <c r="C137" i="80"/>
  <c r="F1767" i="80"/>
  <c r="C1767" i="80"/>
  <c r="D1767" i="80"/>
  <c r="E1767" i="80" s="1"/>
  <c r="F1319" i="80"/>
  <c r="D1319" i="80"/>
  <c r="E1319" i="80" s="1"/>
  <c r="C1319" i="80"/>
  <c r="F1170" i="80"/>
  <c r="D1170" i="80"/>
  <c r="E1170" i="80" s="1"/>
  <c r="C1170" i="80"/>
  <c r="C842" i="80"/>
  <c r="F842" i="80"/>
  <c r="D842" i="80"/>
  <c r="E842" i="80" s="1"/>
  <c r="C3181" i="80"/>
  <c r="F3181" i="80"/>
  <c r="D3181" i="80"/>
  <c r="E3181" i="80" s="1"/>
  <c r="F4124" i="80"/>
  <c r="D4124" i="80"/>
  <c r="E4124" i="80" s="1"/>
  <c r="C4124" i="80"/>
  <c r="C20" i="80"/>
  <c r="F20" i="80"/>
  <c r="D20" i="80"/>
  <c r="E20" i="80" s="1"/>
  <c r="C1344" i="80"/>
  <c r="D1344" i="80"/>
  <c r="E1344" i="80" s="1"/>
  <c r="F1344" i="80"/>
  <c r="C3778" i="80"/>
  <c r="F3778" i="80"/>
  <c r="D3778" i="80"/>
  <c r="E3778" i="80" s="1"/>
  <c r="C1297" i="80"/>
  <c r="F1297" i="80"/>
  <c r="D1297" i="80"/>
  <c r="E1297" i="80" s="1"/>
  <c r="F2838" i="80"/>
  <c r="C2838" i="80"/>
  <c r="D2838" i="80"/>
  <c r="E2838" i="80" s="1"/>
  <c r="D1218" i="80"/>
  <c r="E1218" i="80" s="1"/>
  <c r="F1218" i="80"/>
  <c r="C1218" i="80"/>
  <c r="D2996" i="80"/>
  <c r="E2996" i="80" s="1"/>
  <c r="C2996" i="80"/>
  <c r="F2996" i="80"/>
  <c r="C848" i="80"/>
  <c r="D848" i="80"/>
  <c r="E848" i="80" s="1"/>
  <c r="F848" i="80"/>
  <c r="D3103" i="80"/>
  <c r="E3103" i="80" s="1"/>
  <c r="C3103" i="80"/>
  <c r="F3103" i="80"/>
  <c r="F1099" i="80"/>
  <c r="D1099" i="80"/>
  <c r="E1099" i="80" s="1"/>
  <c r="C1099" i="80"/>
  <c r="D544" i="80"/>
  <c r="E544" i="80" s="1"/>
  <c r="C544" i="80"/>
  <c r="F544" i="80"/>
  <c r="D3899" i="80"/>
  <c r="E3899" i="80" s="1"/>
  <c r="C3899" i="80"/>
  <c r="F3899" i="80"/>
  <c r="C1624" i="80"/>
  <c r="D1624" i="80"/>
  <c r="E1624" i="80" s="1"/>
  <c r="F1624" i="80"/>
  <c r="C4309" i="80"/>
  <c r="F4309" i="80"/>
  <c r="D4309" i="80"/>
  <c r="E4309" i="80" s="1"/>
  <c r="F836" i="80"/>
  <c r="D836" i="80"/>
  <c r="E836" i="80" s="1"/>
  <c r="C836" i="80"/>
  <c r="D684" i="80"/>
  <c r="E684" i="80" s="1"/>
  <c r="C684" i="80"/>
  <c r="F684" i="80"/>
  <c r="F2790" i="80"/>
  <c r="D2790" i="80"/>
  <c r="E2790" i="80" s="1"/>
  <c r="C2790" i="80"/>
  <c r="C658" i="80"/>
  <c r="F658" i="80"/>
  <c r="D658" i="80"/>
  <c r="E658" i="80" s="1"/>
  <c r="F1836" i="80"/>
  <c r="C1836" i="80"/>
  <c r="D1836" i="80"/>
  <c r="E1836" i="80" s="1"/>
  <c r="C2486" i="80"/>
  <c r="F2486" i="80"/>
  <c r="D2486" i="80"/>
  <c r="E2486" i="80" s="1"/>
  <c r="C3292" i="80"/>
  <c r="D3292" i="80"/>
  <c r="E3292" i="80" s="1"/>
  <c r="F3292" i="80"/>
  <c r="C2406" i="80"/>
  <c r="F2406" i="80"/>
  <c r="D2406" i="80"/>
  <c r="E2406" i="80" s="1"/>
  <c r="D2408" i="80"/>
  <c r="E2408" i="80" s="1"/>
  <c r="C2408" i="80"/>
  <c r="F2408" i="80"/>
  <c r="C2500" i="80"/>
  <c r="F2500" i="80"/>
  <c r="D2500" i="80"/>
  <c r="E2500" i="80" s="1"/>
  <c r="D381" i="80"/>
  <c r="E381" i="80" s="1"/>
  <c r="F381" i="80"/>
  <c r="C381" i="80"/>
  <c r="D2269" i="80"/>
  <c r="E2269" i="80" s="1"/>
  <c r="C2269" i="80"/>
  <c r="F2269" i="80"/>
  <c r="F2072" i="80"/>
  <c r="D2072" i="80"/>
  <c r="E2072" i="80" s="1"/>
  <c r="C2072" i="80"/>
  <c r="C1634" i="80"/>
  <c r="D1634" i="80"/>
  <c r="E1634" i="80" s="1"/>
  <c r="F1634" i="80"/>
  <c r="D2400" i="80"/>
  <c r="E2400" i="80" s="1"/>
  <c r="C2400" i="80"/>
  <c r="F2400" i="80"/>
  <c r="C2760" i="80"/>
  <c r="F2760" i="80"/>
  <c r="D2760" i="80"/>
  <c r="E2760" i="80" s="1"/>
  <c r="D1757" i="80"/>
  <c r="E1757" i="80" s="1"/>
  <c r="C1757" i="80"/>
  <c r="F1757" i="80"/>
  <c r="C1958" i="80"/>
  <c r="F1958" i="80"/>
  <c r="D1958" i="80"/>
  <c r="E1958" i="80" s="1"/>
  <c r="C1481" i="80"/>
  <c r="F1481" i="80"/>
  <c r="D1481" i="80"/>
  <c r="E1481" i="80" s="1"/>
  <c r="D2800" i="80"/>
  <c r="E2800" i="80" s="1"/>
  <c r="C2800" i="80"/>
  <c r="F2800" i="80"/>
  <c r="C1085" i="80"/>
  <c r="F1085" i="80"/>
  <c r="D1085" i="80"/>
  <c r="E1085" i="80" s="1"/>
  <c r="D2866" i="80"/>
  <c r="E2866" i="80" s="1"/>
  <c r="C2866" i="80"/>
  <c r="F2866" i="80"/>
  <c r="C3439" i="80"/>
  <c r="F3439" i="80"/>
  <c r="D3439" i="80"/>
  <c r="E3439" i="80" s="1"/>
  <c r="F463" i="80"/>
  <c r="D463" i="80"/>
  <c r="E463" i="80" s="1"/>
  <c r="C463" i="80"/>
  <c r="D999" i="80"/>
  <c r="E999" i="80" s="1"/>
  <c r="C999" i="80"/>
  <c r="F999" i="80"/>
  <c r="D3568" i="80"/>
  <c r="E3568" i="80" s="1"/>
  <c r="F3568" i="80"/>
  <c r="C3568" i="80"/>
  <c r="C3250" i="80"/>
  <c r="F3250" i="80"/>
  <c r="D3250" i="80"/>
  <c r="E3250" i="80" s="1"/>
  <c r="C2581" i="80"/>
  <c r="F2581" i="80"/>
  <c r="D2581" i="80"/>
  <c r="E2581" i="80" s="1"/>
  <c r="C1574" i="80"/>
  <c r="D1574" i="80"/>
  <c r="E1574" i="80" s="1"/>
  <c r="F1574" i="80"/>
  <c r="C2477" i="80"/>
  <c r="F2477" i="80"/>
  <c r="D2477" i="80"/>
  <c r="E2477" i="80" s="1"/>
  <c r="F2251" i="80"/>
  <c r="D2251" i="80"/>
  <c r="E2251" i="80" s="1"/>
  <c r="C2251" i="80"/>
  <c r="F1951" i="80"/>
  <c r="D1951" i="80"/>
  <c r="E1951" i="80" s="1"/>
  <c r="C1951" i="80"/>
  <c r="D2833" i="80"/>
  <c r="E2833" i="80" s="1"/>
  <c r="C2833" i="80"/>
  <c r="F2833" i="80"/>
  <c r="F2135" i="80"/>
  <c r="D2135" i="80"/>
  <c r="E2135" i="80" s="1"/>
  <c r="C2135" i="80"/>
  <c r="D1978" i="80"/>
  <c r="E1978" i="80" s="1"/>
  <c r="C1978" i="80"/>
  <c r="F1978" i="80"/>
  <c r="C2508" i="80"/>
  <c r="D2508" i="80"/>
  <c r="E2508" i="80" s="1"/>
  <c r="F2508" i="80"/>
  <c r="C1965" i="80"/>
  <c r="F1965" i="80"/>
  <c r="D1965" i="80"/>
  <c r="E1965" i="80" s="1"/>
  <c r="C3462" i="80"/>
  <c r="F3462" i="80"/>
  <c r="D3462" i="80"/>
  <c r="E3462" i="80" s="1"/>
  <c r="D3084" i="80"/>
  <c r="E3084" i="80" s="1"/>
  <c r="C3084" i="80"/>
  <c r="F3084" i="80"/>
  <c r="D3173" i="80"/>
  <c r="E3173" i="80" s="1"/>
  <c r="F3173" i="80"/>
  <c r="C3173" i="80"/>
  <c r="F1486" i="80"/>
  <c r="C1486" i="80"/>
  <c r="D1486" i="80"/>
  <c r="E1486" i="80" s="1"/>
  <c r="F2745" i="80"/>
  <c r="D2745" i="80"/>
  <c r="E2745" i="80" s="1"/>
  <c r="C2745" i="80"/>
  <c r="C2393" i="80"/>
  <c r="F2393" i="80"/>
  <c r="D2393" i="80"/>
  <c r="E2393" i="80" s="1"/>
  <c r="C2198" i="80"/>
  <c r="F2198" i="80"/>
  <c r="D2198" i="80"/>
  <c r="E2198" i="80" s="1"/>
  <c r="D2619" i="80"/>
  <c r="E2619" i="80" s="1"/>
  <c r="C2619" i="80"/>
  <c r="F2619" i="80"/>
  <c r="C1219" i="80"/>
  <c r="F1219" i="80"/>
  <c r="D1219" i="80"/>
  <c r="E1219" i="80" s="1"/>
  <c r="C2697" i="80"/>
  <c r="F2697" i="80"/>
  <c r="D2697" i="80"/>
  <c r="E2697" i="80" s="1"/>
  <c r="D1647" i="80"/>
  <c r="E1647" i="80" s="1"/>
  <c r="C1647" i="80"/>
  <c r="F1647" i="80"/>
  <c r="C2780" i="80"/>
  <c r="F2780" i="80"/>
  <c r="D2780" i="80"/>
  <c r="E2780" i="80" s="1"/>
  <c r="D1372" i="80"/>
  <c r="E1372" i="80" s="1"/>
  <c r="C1372" i="80"/>
  <c r="F1372" i="80"/>
  <c r="C2991" i="80"/>
  <c r="F2991" i="80"/>
  <c r="D2991" i="80"/>
  <c r="E2991" i="80" s="1"/>
  <c r="F35" i="80"/>
  <c r="C35" i="80"/>
  <c r="D35" i="80"/>
  <c r="E35" i="80" s="1"/>
  <c r="F1234" i="80"/>
  <c r="C1234" i="80"/>
  <c r="D1234" i="80"/>
  <c r="E1234" i="80" s="1"/>
  <c r="D2439" i="80"/>
  <c r="E2439" i="80" s="1"/>
  <c r="C2439" i="80"/>
  <c r="F2439" i="80"/>
  <c r="F1808" i="80"/>
  <c r="D1808" i="80"/>
  <c r="E1808" i="80" s="1"/>
  <c r="C1808" i="80"/>
  <c r="C1002" i="80"/>
  <c r="F1002" i="80"/>
  <c r="D1002" i="80"/>
  <c r="E1002" i="80" s="1"/>
  <c r="C2647" i="80"/>
  <c r="F2647" i="80"/>
  <c r="D2647" i="80"/>
  <c r="E2647" i="80" s="1"/>
  <c r="C1813" i="80"/>
  <c r="D1813" i="80"/>
  <c r="E1813" i="80" s="1"/>
  <c r="F1813" i="80"/>
  <c r="C1633" i="80"/>
  <c r="F1633" i="80"/>
  <c r="D1633" i="80"/>
  <c r="E1633" i="80" s="1"/>
  <c r="F1139" i="80"/>
  <c r="D1139" i="80"/>
  <c r="E1139" i="80" s="1"/>
  <c r="C1139" i="80"/>
  <c r="F3492" i="80"/>
  <c r="D3492" i="80"/>
  <c r="E3492" i="80" s="1"/>
  <c r="C3492" i="80"/>
  <c r="D1927" i="80"/>
  <c r="E1927" i="80" s="1"/>
  <c r="C1927" i="80"/>
  <c r="F1927" i="80"/>
  <c r="F3156" i="80"/>
  <c r="D3156" i="80"/>
  <c r="E3156" i="80" s="1"/>
  <c r="C3156" i="80"/>
  <c r="C3401" i="80"/>
  <c r="F3401" i="80"/>
  <c r="D3401" i="80"/>
  <c r="E3401" i="80" s="1"/>
  <c r="F2821" i="80"/>
  <c r="D2821" i="80"/>
  <c r="E2821" i="80" s="1"/>
  <c r="C2821" i="80"/>
  <c r="C1477" i="80"/>
  <c r="F1477" i="80"/>
  <c r="D1477" i="80"/>
  <c r="E1477" i="80" s="1"/>
  <c r="F1008" i="80"/>
  <c r="D1008" i="80"/>
  <c r="E1008" i="80" s="1"/>
  <c r="C1008" i="80"/>
  <c r="D323" i="80"/>
  <c r="E323" i="80" s="1"/>
  <c r="F323" i="80"/>
  <c r="C323" i="80"/>
  <c r="D316" i="80"/>
  <c r="E316" i="80" s="1"/>
  <c r="F316" i="80"/>
  <c r="C316" i="80"/>
  <c r="F1198" i="80"/>
  <c r="D1198" i="80"/>
  <c r="E1198" i="80" s="1"/>
  <c r="C1198" i="80"/>
  <c r="C1117" i="80"/>
  <c r="D1117" i="80"/>
  <c r="E1117" i="80" s="1"/>
  <c r="F1117" i="80"/>
  <c r="D284" i="80"/>
  <c r="E284" i="80" s="1"/>
  <c r="C284" i="80"/>
  <c r="F284" i="80"/>
  <c r="F1313" i="80"/>
  <c r="C1313" i="80"/>
  <c r="D1313" i="80"/>
  <c r="E1313" i="80" s="1"/>
  <c r="D85" i="80"/>
  <c r="E85" i="80" s="1"/>
  <c r="C85" i="80"/>
  <c r="F85" i="80"/>
  <c r="D2587" i="80"/>
  <c r="E2587" i="80" s="1"/>
  <c r="C2587" i="80"/>
  <c r="F2587" i="80"/>
  <c r="F2425" i="80"/>
  <c r="D2425" i="80"/>
  <c r="E2425" i="80" s="1"/>
  <c r="C2425" i="80"/>
  <c r="F1584" i="80"/>
  <c r="D1584" i="80"/>
  <c r="E1584" i="80" s="1"/>
  <c r="C1584" i="80"/>
  <c r="F1116" i="80"/>
  <c r="C1116" i="80"/>
  <c r="D1116" i="80"/>
  <c r="E1116" i="80" s="1"/>
  <c r="D2326" i="80"/>
  <c r="E2326" i="80" s="1"/>
  <c r="C2326" i="80"/>
  <c r="F2326" i="80"/>
  <c r="F49" i="80"/>
  <c r="D49" i="80"/>
  <c r="E49" i="80" s="1"/>
  <c r="C49" i="80"/>
  <c r="C3561" i="80"/>
  <c r="D3561" i="80"/>
  <c r="E3561" i="80" s="1"/>
  <c r="F3561" i="80"/>
  <c r="C863" i="80"/>
  <c r="F863" i="80"/>
  <c r="D863" i="80"/>
  <c r="E863" i="80" s="1"/>
  <c r="D2896" i="80"/>
  <c r="E2896" i="80" s="1"/>
  <c r="F2896" i="80"/>
  <c r="C2896" i="80"/>
  <c r="D1464" i="80"/>
  <c r="E1464" i="80" s="1"/>
  <c r="C1464" i="80"/>
  <c r="F1464" i="80"/>
  <c r="D2380" i="80"/>
  <c r="E2380" i="80" s="1"/>
  <c r="F2380" i="80"/>
  <c r="C2380" i="80"/>
  <c r="D764" i="80"/>
  <c r="E764" i="80" s="1"/>
  <c r="F764" i="80"/>
  <c r="C764" i="80"/>
  <c r="C1151" i="80"/>
  <c r="F1151" i="80"/>
  <c r="D1151" i="80"/>
  <c r="E1151" i="80" s="1"/>
  <c r="C11" i="80"/>
  <c r="D11" i="80"/>
  <c r="E11" i="80" s="1"/>
  <c r="F11" i="80"/>
  <c r="F2052" i="80"/>
  <c r="D2052" i="80"/>
  <c r="E2052" i="80" s="1"/>
  <c r="C2052" i="80"/>
  <c r="F2803" i="80"/>
  <c r="D2803" i="80"/>
  <c r="E2803" i="80" s="1"/>
  <c r="C2803" i="80"/>
  <c r="F2818" i="80"/>
  <c r="D2818" i="80"/>
  <c r="E2818" i="80" s="1"/>
  <c r="C2818" i="80"/>
  <c r="C1247" i="80"/>
  <c r="F1247" i="80"/>
  <c r="D1247" i="80"/>
  <c r="E1247" i="80" s="1"/>
  <c r="F427" i="80"/>
  <c r="D427" i="80"/>
  <c r="E427" i="80" s="1"/>
  <c r="C427" i="80"/>
  <c r="D1068" i="80"/>
  <c r="E1068" i="80" s="1"/>
  <c r="C1068" i="80"/>
  <c r="F1068" i="80"/>
  <c r="C1587" i="80"/>
  <c r="D1587" i="80"/>
  <c r="E1587" i="80" s="1"/>
  <c r="F1587" i="80"/>
  <c r="D910" i="80"/>
  <c r="E910" i="80" s="1"/>
  <c r="C910" i="80"/>
  <c r="F910" i="80"/>
  <c r="C2144" i="80"/>
  <c r="F2144" i="80"/>
  <c r="D2144" i="80"/>
  <c r="E2144" i="80" s="1"/>
  <c r="C1768" i="80"/>
  <c r="F1768" i="80"/>
  <c r="D1768" i="80"/>
  <c r="E1768" i="80" s="1"/>
  <c r="D1625" i="80"/>
  <c r="E1625" i="80" s="1"/>
  <c r="C1625" i="80"/>
  <c r="F1625" i="80"/>
  <c r="F2537" i="80"/>
  <c r="D2537" i="80"/>
  <c r="E2537" i="80" s="1"/>
  <c r="C2537" i="80"/>
  <c r="D1091" i="80"/>
  <c r="E1091" i="80" s="1"/>
  <c r="C1091" i="80"/>
  <c r="F1091" i="80"/>
  <c r="D390" i="80"/>
  <c r="E390" i="80" s="1"/>
  <c r="C390" i="80"/>
  <c r="F390" i="80"/>
  <c r="C464" i="80"/>
  <c r="F464" i="80"/>
  <c r="D464" i="80"/>
  <c r="E464" i="80" s="1"/>
  <c r="C1506" i="80"/>
  <c r="F1506" i="80"/>
  <c r="D1506" i="80"/>
  <c r="E1506" i="80" s="1"/>
  <c r="F797" i="80"/>
  <c r="D797" i="80"/>
  <c r="E797" i="80" s="1"/>
  <c r="C797" i="80"/>
  <c r="C1876" i="80"/>
  <c r="F1876" i="80"/>
  <c r="D1876" i="80"/>
  <c r="E1876" i="80" s="1"/>
  <c r="C2068" i="80"/>
  <c r="F2068" i="80"/>
  <c r="D2068" i="80"/>
  <c r="E2068" i="80" s="1"/>
  <c r="F2617" i="80"/>
  <c r="D2617" i="80"/>
  <c r="E2617" i="80" s="1"/>
  <c r="C2617" i="80"/>
  <c r="D221" i="80"/>
  <c r="E221" i="80" s="1"/>
  <c r="C221" i="80"/>
  <c r="F221" i="80"/>
  <c r="F2628" i="80"/>
  <c r="D2628" i="80"/>
  <c r="E2628" i="80" s="1"/>
  <c r="C2628" i="80"/>
  <c r="C3417" i="80"/>
  <c r="D3417" i="80"/>
  <c r="E3417" i="80" s="1"/>
  <c r="F3417" i="80"/>
  <c r="D1822" i="80"/>
  <c r="E1822" i="80" s="1"/>
  <c r="F1822" i="80"/>
  <c r="C1822" i="80"/>
  <c r="D2545" i="80"/>
  <c r="E2545" i="80" s="1"/>
  <c r="F2545" i="80"/>
  <c r="C2545" i="80"/>
  <c r="F2713" i="80"/>
  <c r="D2713" i="80"/>
  <c r="E2713" i="80" s="1"/>
  <c r="C2713" i="80"/>
  <c r="F3127" i="80"/>
  <c r="D3127" i="80"/>
  <c r="E3127" i="80" s="1"/>
  <c r="C3127" i="80"/>
  <c r="C1844" i="80"/>
  <c r="D1844" i="80"/>
  <c r="E1844" i="80" s="1"/>
  <c r="F1844" i="80"/>
  <c r="C2700" i="80"/>
  <c r="D2700" i="80"/>
  <c r="E2700" i="80" s="1"/>
  <c r="F2700" i="80"/>
  <c r="F396" i="80"/>
  <c r="D396" i="80"/>
  <c r="E396" i="80" s="1"/>
  <c r="C396" i="80"/>
  <c r="C2442" i="80"/>
  <c r="F2442" i="80"/>
  <c r="D2442" i="80"/>
  <c r="E2442" i="80" s="1"/>
  <c r="C1050" i="80"/>
  <c r="F1050" i="80"/>
  <c r="D1050" i="80"/>
  <c r="E1050" i="80" s="1"/>
  <c r="D1823" i="80"/>
  <c r="E1823" i="80" s="1"/>
  <c r="C1823" i="80"/>
  <c r="F1823" i="80"/>
  <c r="C2321" i="80"/>
  <c r="F2321" i="80"/>
  <c r="D2321" i="80"/>
  <c r="E2321" i="80" s="1"/>
  <c r="F675" i="80"/>
  <c r="D675" i="80"/>
  <c r="E675" i="80" s="1"/>
  <c r="C675" i="80"/>
  <c r="C977" i="80"/>
  <c r="F977" i="80"/>
  <c r="D977" i="80"/>
  <c r="E977" i="80" s="1"/>
  <c r="F62" i="80"/>
  <c r="D62" i="80"/>
  <c r="E62" i="80" s="1"/>
  <c r="C62" i="80"/>
  <c r="C1705" i="80"/>
  <c r="D1705" i="80"/>
  <c r="E1705" i="80" s="1"/>
  <c r="F1705" i="80"/>
  <c r="D1946" i="80"/>
  <c r="E1946" i="80" s="1"/>
  <c r="F1946" i="80"/>
  <c r="C1946" i="80"/>
  <c r="C249" i="80"/>
  <c r="F249" i="80"/>
  <c r="D249" i="80"/>
  <c r="E249" i="80" s="1"/>
  <c r="C1673" i="80"/>
  <c r="F1673" i="80"/>
  <c r="D1673" i="80"/>
  <c r="E1673" i="80" s="1"/>
  <c r="C1719" i="80"/>
  <c r="D1719" i="80"/>
  <c r="E1719" i="80" s="1"/>
  <c r="F1719" i="80"/>
  <c r="D2350" i="80"/>
  <c r="E2350" i="80" s="1"/>
  <c r="C2350" i="80"/>
  <c r="F2350" i="80"/>
  <c r="D1407" i="80"/>
  <c r="E1407" i="80" s="1"/>
  <c r="F1407" i="80"/>
  <c r="C1407" i="80"/>
  <c r="C1935" i="80"/>
  <c r="F1935" i="80"/>
  <c r="D1935" i="80"/>
  <c r="E1935" i="80" s="1"/>
  <c r="C134" i="80"/>
  <c r="F134" i="80"/>
  <c r="D134" i="80"/>
  <c r="E134" i="80" s="1"/>
  <c r="C2418" i="80"/>
  <c r="D2418" i="80"/>
  <c r="E2418" i="80" s="1"/>
  <c r="F2418" i="80"/>
  <c r="F2200" i="80"/>
  <c r="D2200" i="80"/>
  <c r="E2200" i="80" s="1"/>
  <c r="C2200" i="80"/>
  <c r="D2789" i="80"/>
  <c r="E2789" i="80" s="1"/>
  <c r="C2789" i="80"/>
  <c r="F2789" i="80"/>
  <c r="F1166" i="80"/>
  <c r="D1166" i="80"/>
  <c r="E1166" i="80" s="1"/>
  <c r="C1166" i="80"/>
  <c r="F2624" i="80"/>
  <c r="D2624" i="80"/>
  <c r="E2624" i="80" s="1"/>
  <c r="C2624" i="80"/>
  <c r="F1964" i="80"/>
  <c r="D1964" i="80"/>
  <c r="E1964" i="80" s="1"/>
  <c r="C1964" i="80"/>
  <c r="F529" i="80"/>
  <c r="D529" i="80"/>
  <c r="E529" i="80" s="1"/>
  <c r="C529" i="80"/>
  <c r="C1387" i="80"/>
  <c r="F1387" i="80"/>
  <c r="D1387" i="80"/>
  <c r="E1387" i="80" s="1"/>
  <c r="D2570" i="80"/>
  <c r="E2570" i="80" s="1"/>
  <c r="F2570" i="80"/>
  <c r="C2570" i="80"/>
  <c r="C1554" i="80"/>
  <c r="F1554" i="80"/>
  <c r="D1554" i="80"/>
  <c r="E1554" i="80" s="1"/>
  <c r="D1399" i="80"/>
  <c r="E1399" i="80" s="1"/>
  <c r="C1399" i="80"/>
  <c r="F1399" i="80"/>
  <c r="C1612" i="80"/>
  <c r="F1612" i="80"/>
  <c r="D1612" i="80"/>
  <c r="E1612" i="80" s="1"/>
  <c r="D489" i="80"/>
  <c r="E489" i="80" s="1"/>
  <c r="C489" i="80"/>
  <c r="F489" i="80"/>
  <c r="C2363" i="80"/>
  <c r="F2363" i="80"/>
  <c r="D2363" i="80"/>
  <c r="E2363" i="80" s="1"/>
  <c r="D534" i="80"/>
  <c r="E534" i="80" s="1"/>
  <c r="C534" i="80"/>
  <c r="F534" i="80"/>
  <c r="C1171" i="80"/>
  <c r="F1171" i="80"/>
  <c r="D1171" i="80"/>
  <c r="E1171" i="80" s="1"/>
  <c r="D1792" i="80"/>
  <c r="E1792" i="80" s="1"/>
  <c r="F1792" i="80"/>
  <c r="C1792" i="80"/>
  <c r="F319" i="80"/>
  <c r="D319" i="80"/>
  <c r="E319" i="80" s="1"/>
  <c r="C319" i="80"/>
  <c r="F2046" i="80"/>
  <c r="C2046" i="80"/>
  <c r="D2046" i="80"/>
  <c r="E2046" i="80" s="1"/>
  <c r="D2433" i="80"/>
  <c r="E2433" i="80" s="1"/>
  <c r="C2433" i="80"/>
  <c r="F2433" i="80"/>
  <c r="D1377" i="80"/>
  <c r="E1377" i="80" s="1"/>
  <c r="C1377" i="80"/>
  <c r="F1377" i="80"/>
  <c r="C2579" i="80"/>
  <c r="F2579" i="80"/>
  <c r="D2579" i="80"/>
  <c r="E2579" i="80" s="1"/>
  <c r="D2355" i="80"/>
  <c r="E2355" i="80" s="1"/>
  <c r="C2355" i="80"/>
  <c r="F2355" i="80"/>
  <c r="C1960" i="80"/>
  <c r="F1960" i="80"/>
  <c r="D1960" i="80"/>
  <c r="E1960" i="80" s="1"/>
  <c r="C1830" i="80"/>
  <c r="F1830" i="80"/>
  <c r="D1830" i="80"/>
  <c r="E1830" i="80" s="1"/>
  <c r="C311" i="80"/>
  <c r="F311" i="80"/>
  <c r="D311" i="80"/>
  <c r="E311" i="80" s="1"/>
  <c r="D782" i="80"/>
  <c r="E782" i="80" s="1"/>
  <c r="F782" i="80"/>
  <c r="C782" i="80"/>
  <c r="F306" i="80"/>
  <c r="D306" i="80"/>
  <c r="E306" i="80" s="1"/>
  <c r="C306" i="80"/>
  <c r="F614" i="80"/>
  <c r="D614" i="80"/>
  <c r="E614" i="80" s="1"/>
  <c r="C614" i="80"/>
  <c r="D2379" i="80"/>
  <c r="E2379" i="80" s="1"/>
  <c r="C2379" i="80"/>
  <c r="F2379" i="80"/>
  <c r="C2753" i="80"/>
  <c r="F2753" i="80"/>
  <c r="D2753" i="80"/>
  <c r="E2753" i="80" s="1"/>
  <c r="C2944" i="80"/>
  <c r="F2944" i="80"/>
  <c r="D2944" i="80"/>
  <c r="E2944" i="80" s="1"/>
  <c r="C2271" i="80"/>
  <c r="D2271" i="80"/>
  <c r="E2271" i="80" s="1"/>
  <c r="F2271" i="80"/>
  <c r="C1021" i="80"/>
  <c r="F1021" i="80"/>
  <c r="D1021" i="80"/>
  <c r="E1021" i="80" s="1"/>
  <c r="F1779" i="80"/>
  <c r="C1779" i="80"/>
  <c r="D1779" i="80"/>
  <c r="E1779" i="80" s="1"/>
  <c r="C150" i="80"/>
  <c r="D150" i="80"/>
  <c r="E150" i="80" s="1"/>
  <c r="F150" i="80"/>
  <c r="C453" i="80"/>
  <c r="D453" i="80"/>
  <c r="E453" i="80" s="1"/>
  <c r="F453" i="80"/>
  <c r="C1018" i="80"/>
  <c r="D1018" i="80"/>
  <c r="E1018" i="80" s="1"/>
  <c r="F1018" i="80"/>
  <c r="F3371" i="80"/>
  <c r="C3371" i="80"/>
  <c r="D3371" i="80"/>
  <c r="E3371" i="80" s="1"/>
  <c r="C1305" i="80"/>
  <c r="F1305" i="80"/>
  <c r="D1305" i="80"/>
  <c r="E1305" i="80" s="1"/>
  <c r="F2576" i="80"/>
  <c r="D2576" i="80"/>
  <c r="E2576" i="80" s="1"/>
  <c r="C2576" i="80"/>
  <c r="F2207" i="80"/>
  <c r="C2207" i="80"/>
  <c r="D2207" i="80"/>
  <c r="E2207" i="80" s="1"/>
  <c r="F3068" i="80"/>
  <c r="D3068" i="80"/>
  <c r="E3068" i="80" s="1"/>
  <c r="C3068" i="80"/>
  <c r="D554" i="80"/>
  <c r="E554" i="80" s="1"/>
  <c r="C554" i="80"/>
  <c r="F554" i="80"/>
  <c r="D4378" i="80"/>
  <c r="E4378" i="80" s="1"/>
  <c r="C4378" i="80"/>
  <c r="F4378" i="80"/>
  <c r="D504" i="80"/>
  <c r="E504" i="80" s="1"/>
  <c r="C504" i="80"/>
  <c r="F504" i="80"/>
  <c r="C1801" i="80"/>
  <c r="F1801" i="80"/>
  <c r="D1801" i="80"/>
  <c r="E1801" i="80" s="1"/>
  <c r="D2021" i="80"/>
  <c r="E2021" i="80" s="1"/>
  <c r="C2021" i="80"/>
  <c r="F2021" i="80"/>
  <c r="D996" i="80"/>
  <c r="E996" i="80" s="1"/>
  <c r="F996" i="80"/>
  <c r="C996" i="80"/>
  <c r="D1974" i="80"/>
  <c r="E1974" i="80" s="1"/>
  <c r="C1974" i="80"/>
  <c r="F1974" i="80"/>
  <c r="D4111" i="80"/>
  <c r="E4111" i="80" s="1"/>
  <c r="F4111" i="80"/>
  <c r="C4111" i="80"/>
  <c r="F3279" i="80"/>
  <c r="D3279" i="80"/>
  <c r="E3279" i="80" s="1"/>
  <c r="C3279" i="80"/>
  <c r="C1873" i="80"/>
  <c r="D1873" i="80"/>
  <c r="E1873" i="80" s="1"/>
  <c r="F1873" i="80"/>
  <c r="F540" i="80"/>
  <c r="D540" i="80"/>
  <c r="E540" i="80" s="1"/>
  <c r="C540" i="80"/>
  <c r="C641" i="80"/>
  <c r="F641" i="80"/>
  <c r="D641" i="80"/>
  <c r="E641" i="80" s="1"/>
  <c r="D1638" i="80"/>
  <c r="E1638" i="80" s="1"/>
  <c r="F1638" i="80"/>
  <c r="C1638" i="80"/>
  <c r="C2224" i="80"/>
  <c r="D2224" i="80"/>
  <c r="E2224" i="80" s="1"/>
  <c r="F2224" i="80"/>
  <c r="C1295" i="80"/>
  <c r="D1295" i="80"/>
  <c r="E1295" i="80" s="1"/>
  <c r="F1295" i="80"/>
  <c r="C2366" i="80"/>
  <c r="F2366" i="80"/>
  <c r="D2366" i="80"/>
  <c r="E2366" i="80" s="1"/>
  <c r="C1918" i="80"/>
  <c r="D1918" i="80"/>
  <c r="E1918" i="80" s="1"/>
  <c r="F1918" i="80"/>
  <c r="C2075" i="80"/>
  <c r="F2075" i="80"/>
  <c r="D2075" i="80"/>
  <c r="E2075" i="80" s="1"/>
  <c r="D3574" i="80"/>
  <c r="E3574" i="80" s="1"/>
  <c r="C3574" i="80"/>
  <c r="F3574" i="80"/>
  <c r="C1360" i="80"/>
  <c r="D1360" i="80"/>
  <c r="E1360" i="80" s="1"/>
  <c r="F1360" i="80"/>
  <c r="C1254" i="80"/>
  <c r="D1254" i="80"/>
  <c r="E1254" i="80" s="1"/>
  <c r="F1254" i="80"/>
  <c r="C3423" i="80"/>
  <c r="F3423" i="80"/>
  <c r="D3423" i="80"/>
  <c r="E3423" i="80" s="1"/>
  <c r="D1229" i="80"/>
  <c r="E1229" i="80" s="1"/>
  <c r="C1229" i="80"/>
  <c r="F1229" i="80"/>
  <c r="D1034" i="80"/>
  <c r="E1034" i="80" s="1"/>
  <c r="C1034" i="80"/>
  <c r="F1034" i="80"/>
  <c r="D1689" i="80"/>
  <c r="E1689" i="80" s="1"/>
  <c r="C1689" i="80"/>
  <c r="F1689" i="80"/>
  <c r="F879" i="80"/>
  <c r="D879" i="80"/>
  <c r="E879" i="80" s="1"/>
  <c r="C879" i="80"/>
  <c r="D86" i="80"/>
  <c r="E86" i="80" s="1"/>
  <c r="C86" i="80"/>
  <c r="F86" i="80"/>
  <c r="D336" i="80"/>
  <c r="E336" i="80" s="1"/>
  <c r="C336" i="80"/>
  <c r="F336" i="80"/>
  <c r="C65" i="80"/>
  <c r="F65" i="80"/>
  <c r="D65" i="80"/>
  <c r="E65" i="80" s="1"/>
  <c r="F155" i="80"/>
  <c r="D155" i="80"/>
  <c r="E155" i="80" s="1"/>
  <c r="C155" i="80"/>
  <c r="C194" i="80"/>
  <c r="F194" i="80"/>
  <c r="D194" i="80"/>
  <c r="E194" i="80" s="1"/>
  <c r="D2354" i="80"/>
  <c r="E2354" i="80" s="1"/>
  <c r="C2354" i="80"/>
  <c r="F2354" i="80"/>
  <c r="C966" i="80"/>
  <c r="F966" i="80"/>
  <c r="D966" i="80"/>
  <c r="E966" i="80" s="1"/>
  <c r="C850" i="80"/>
  <c r="F850" i="80"/>
  <c r="D850" i="80"/>
  <c r="E850" i="80" s="1"/>
  <c r="F2828" i="80"/>
  <c r="D2828" i="80"/>
  <c r="E2828" i="80" s="1"/>
  <c r="C2828" i="80"/>
  <c r="D631" i="80"/>
  <c r="E631" i="80" s="1"/>
  <c r="C631" i="80"/>
  <c r="F631" i="80"/>
  <c r="D1511" i="80"/>
  <c r="E1511" i="80" s="1"/>
  <c r="C1511" i="80"/>
  <c r="F1511" i="80"/>
  <c r="F865" i="80"/>
  <c r="D865" i="80"/>
  <c r="E865" i="80" s="1"/>
  <c r="C865" i="80"/>
  <c r="F280" i="80"/>
  <c r="D280" i="80"/>
  <c r="E280" i="80" s="1"/>
  <c r="C280" i="80"/>
  <c r="D1101" i="80"/>
  <c r="E1101" i="80" s="1"/>
  <c r="F1101" i="80"/>
  <c r="C1101" i="80"/>
  <c r="F538" i="80"/>
  <c r="C538" i="80"/>
  <c r="D538" i="80"/>
  <c r="E538" i="80" s="1"/>
  <c r="D1172" i="80"/>
  <c r="E1172" i="80" s="1"/>
  <c r="C1172" i="80"/>
  <c r="F1172" i="80"/>
  <c r="C69" i="80"/>
  <c r="F69" i="80"/>
  <c r="D69" i="80"/>
  <c r="E69" i="80" s="1"/>
  <c r="D3483" i="80"/>
  <c r="E3483" i="80" s="1"/>
  <c r="C3483" i="80"/>
  <c r="F3483" i="80"/>
  <c r="F2351" i="80"/>
  <c r="D2351" i="80"/>
  <c r="E2351" i="80" s="1"/>
  <c r="C2351" i="80"/>
  <c r="F812" i="80"/>
  <c r="D812" i="80"/>
  <c r="E812" i="80" s="1"/>
  <c r="C812" i="80"/>
  <c r="D2856" i="80"/>
  <c r="E2856" i="80" s="1"/>
  <c r="C2856" i="80"/>
  <c r="F2856" i="80"/>
  <c r="F53" i="80"/>
  <c r="C53" i="80"/>
  <c r="D53" i="80"/>
  <c r="E53" i="80" s="1"/>
  <c r="C2493" i="80"/>
  <c r="F2493" i="80"/>
  <c r="D2493" i="80"/>
  <c r="E2493" i="80" s="1"/>
  <c r="F818" i="80"/>
  <c r="D818" i="80"/>
  <c r="E818" i="80" s="1"/>
  <c r="C818" i="80"/>
  <c r="C2503" i="80"/>
  <c r="F2503" i="80"/>
  <c r="D2503" i="80"/>
  <c r="E2503" i="80" s="1"/>
  <c r="F1847" i="80"/>
  <c r="D1847" i="80"/>
  <c r="E1847" i="80" s="1"/>
  <c r="C1847" i="80"/>
  <c r="C2255" i="80"/>
  <c r="F2255" i="80"/>
  <c r="D2255" i="80"/>
  <c r="E2255" i="80" s="1"/>
  <c r="D2802" i="80"/>
  <c r="E2802" i="80" s="1"/>
  <c r="C2802" i="80"/>
  <c r="F2802" i="80"/>
  <c r="D2489" i="80"/>
  <c r="E2489" i="80" s="1"/>
  <c r="C2489" i="80"/>
  <c r="F2489" i="80"/>
  <c r="C2364" i="80"/>
  <c r="F2364" i="80"/>
  <c r="D2364" i="80"/>
  <c r="E2364" i="80" s="1"/>
  <c r="D2817" i="80"/>
  <c r="E2817" i="80" s="1"/>
  <c r="C2817" i="80"/>
  <c r="F2817" i="80"/>
  <c r="F2962" i="80"/>
  <c r="D2962" i="80"/>
  <c r="E2962" i="80" s="1"/>
  <c r="C2962" i="80"/>
  <c r="D1796" i="80"/>
  <c r="E1796" i="80" s="1"/>
  <c r="C1796" i="80"/>
  <c r="F1796" i="80"/>
  <c r="D2226" i="80"/>
  <c r="E2226" i="80" s="1"/>
  <c r="C2226" i="80"/>
  <c r="F2226" i="80"/>
  <c r="C1436" i="80"/>
  <c r="D1436" i="80"/>
  <c r="E1436" i="80" s="1"/>
  <c r="F1436" i="80"/>
  <c r="D2131" i="80"/>
  <c r="E2131" i="80" s="1"/>
  <c r="C2131" i="80"/>
  <c r="F2131" i="80"/>
  <c r="C3562" i="80"/>
  <c r="F3562" i="80"/>
  <c r="D3562" i="80"/>
  <c r="E3562" i="80" s="1"/>
  <c r="C3645" i="80"/>
  <c r="F3645" i="80"/>
  <c r="D3645" i="80"/>
  <c r="E3645" i="80" s="1"/>
  <c r="F1433" i="80"/>
  <c r="C1433" i="80"/>
  <c r="D1433" i="80"/>
  <c r="E1433" i="80" s="1"/>
  <c r="F2389" i="80"/>
  <c r="C2389" i="80"/>
  <c r="D2389" i="80"/>
  <c r="E2389" i="80" s="1"/>
  <c r="F493" i="80"/>
  <c r="D493" i="80"/>
  <c r="E493" i="80" s="1"/>
  <c r="C493" i="80"/>
  <c r="C3239" i="80"/>
  <c r="D3239" i="80"/>
  <c r="E3239" i="80" s="1"/>
  <c r="F3239" i="80"/>
  <c r="C913" i="80"/>
  <c r="F913" i="80"/>
  <c r="D913" i="80"/>
  <c r="E913" i="80" s="1"/>
  <c r="C1600" i="80"/>
  <c r="D1600" i="80"/>
  <c r="E1600" i="80" s="1"/>
  <c r="F1600" i="80"/>
  <c r="C2171" i="80"/>
  <c r="F2171" i="80"/>
  <c r="D2171" i="80"/>
  <c r="E2171" i="80" s="1"/>
  <c r="F1259" i="80"/>
  <c r="C1259" i="80"/>
  <c r="D1259" i="80"/>
  <c r="E1259" i="80" s="1"/>
  <c r="F1469" i="80"/>
  <c r="D1469" i="80"/>
  <c r="E1469" i="80" s="1"/>
  <c r="C1469" i="80"/>
  <c r="F391" i="80"/>
  <c r="D391" i="80"/>
  <c r="E391" i="80" s="1"/>
  <c r="C391" i="80"/>
  <c r="F2582" i="80"/>
  <c r="C2582" i="80"/>
  <c r="D2582" i="80"/>
  <c r="E2582" i="80" s="1"/>
  <c r="D4485" i="80"/>
  <c r="E4485" i="80" s="1"/>
  <c r="F4485" i="80"/>
  <c r="C4485" i="80"/>
  <c r="D2384" i="80"/>
  <c r="E2384" i="80" s="1"/>
  <c r="C2384" i="80"/>
  <c r="F2384" i="80"/>
  <c r="C2522" i="80"/>
  <c r="F2522" i="80"/>
  <c r="D2522" i="80"/>
  <c r="E2522" i="80" s="1"/>
  <c r="D459" i="80"/>
  <c r="E459" i="80" s="1"/>
  <c r="C459" i="80"/>
  <c r="F459" i="80"/>
  <c r="D1863" i="80"/>
  <c r="E1863" i="80" s="1"/>
  <c r="F1863" i="80"/>
  <c r="C1863" i="80"/>
  <c r="C467" i="80"/>
  <c r="F467" i="80"/>
  <c r="D467" i="80"/>
  <c r="E467" i="80" s="1"/>
  <c r="C2318" i="80"/>
  <c r="D2318" i="80"/>
  <c r="E2318" i="80" s="1"/>
  <c r="F2318" i="80"/>
  <c r="F3808" i="80"/>
  <c r="D3808" i="80"/>
  <c r="E3808" i="80" s="1"/>
  <c r="C3808" i="80"/>
  <c r="C1078" i="80"/>
  <c r="F1078" i="80"/>
  <c r="D1078" i="80"/>
  <c r="E1078" i="80" s="1"/>
  <c r="F2738" i="80"/>
  <c r="D2738" i="80"/>
  <c r="E2738" i="80" s="1"/>
  <c r="C2738" i="80"/>
  <c r="C2597" i="80"/>
  <c r="F2597" i="80"/>
  <c r="D2597" i="80"/>
  <c r="E2597" i="80" s="1"/>
  <c r="F1212" i="80"/>
  <c r="D1212" i="80"/>
  <c r="E1212" i="80" s="1"/>
  <c r="C1212" i="80"/>
  <c r="D1916" i="80"/>
  <c r="E1916" i="80" s="1"/>
  <c r="C1916" i="80"/>
  <c r="F1916" i="80"/>
  <c r="C2361" i="80"/>
  <c r="F2361" i="80"/>
  <c r="D2361" i="80"/>
  <c r="E2361" i="80" s="1"/>
  <c r="C3060" i="80"/>
  <c r="F3060" i="80"/>
  <c r="D3060" i="80"/>
  <c r="E3060" i="80" s="1"/>
  <c r="D1226" i="80"/>
  <c r="E1226" i="80" s="1"/>
  <c r="F1226" i="80"/>
  <c r="C1226" i="80"/>
  <c r="D4306" i="80"/>
  <c r="E4306" i="80" s="1"/>
  <c r="F4306" i="80"/>
  <c r="C4306" i="80"/>
  <c r="D1688" i="80"/>
  <c r="E1688" i="80" s="1"/>
  <c r="F1688" i="80"/>
  <c r="C1688" i="80"/>
  <c r="C1610" i="80"/>
  <c r="D1610" i="80"/>
  <c r="E1610" i="80" s="1"/>
  <c r="F1610" i="80"/>
  <c r="D2217" i="80"/>
  <c r="E2217" i="80" s="1"/>
  <c r="C2217" i="80"/>
  <c r="F2217" i="80"/>
  <c r="D1457" i="80"/>
  <c r="E1457" i="80" s="1"/>
  <c r="F1457" i="80"/>
  <c r="C1457" i="80"/>
  <c r="C3345" i="80"/>
  <c r="F3345" i="80"/>
  <c r="D3345" i="80"/>
  <c r="E3345" i="80" s="1"/>
  <c r="C717" i="80"/>
  <c r="D717" i="80"/>
  <c r="E717" i="80" s="1"/>
  <c r="F717" i="80"/>
  <c r="C892" i="80"/>
  <c r="F892" i="80"/>
  <c r="D892" i="80"/>
  <c r="E892" i="80" s="1"/>
  <c r="C1567" i="80"/>
  <c r="F1567" i="80"/>
  <c r="D1567" i="80"/>
  <c r="E1567" i="80" s="1"/>
  <c r="F1521" i="80"/>
  <c r="D1521" i="80"/>
  <c r="E1521" i="80" s="1"/>
  <c r="C1521" i="80"/>
  <c r="F1868" i="80"/>
  <c r="D1868" i="80"/>
  <c r="E1868" i="80" s="1"/>
  <c r="C1868" i="80"/>
  <c r="F255" i="80"/>
  <c r="C255" i="80"/>
  <c r="D255" i="80"/>
  <c r="E255" i="80" s="1"/>
  <c r="D762" i="80"/>
  <c r="E762" i="80" s="1"/>
  <c r="F762" i="80"/>
  <c r="C762" i="80"/>
  <c r="F1211" i="80"/>
  <c r="C1211" i="80"/>
  <c r="D1211" i="80"/>
  <c r="E1211" i="80" s="1"/>
  <c r="F3897" i="80"/>
  <c r="D3897" i="80"/>
  <c r="E3897" i="80" s="1"/>
  <c r="C3897" i="80"/>
  <c r="C1490" i="80"/>
  <c r="D1490" i="80"/>
  <c r="E1490" i="80" s="1"/>
  <c r="F1490" i="80"/>
  <c r="F629" i="80"/>
  <c r="C629" i="80"/>
  <c r="D629" i="80"/>
  <c r="E629" i="80" s="1"/>
  <c r="C2635" i="80"/>
  <c r="F2635" i="80"/>
  <c r="D2635" i="80"/>
  <c r="E2635" i="80" s="1"/>
  <c r="D584" i="80"/>
  <c r="E584" i="80" s="1"/>
  <c r="F584" i="80"/>
  <c r="C584" i="80"/>
  <c r="D2429" i="80"/>
  <c r="E2429" i="80" s="1"/>
  <c r="F2429" i="80"/>
  <c r="C2429" i="80"/>
  <c r="D2820" i="80"/>
  <c r="E2820" i="80" s="1"/>
  <c r="C2820" i="80"/>
  <c r="F2820" i="80"/>
  <c r="C1931" i="80"/>
  <c r="F1931" i="80"/>
  <c r="D1931" i="80"/>
  <c r="E1931" i="80" s="1"/>
  <c r="C2633" i="80"/>
  <c r="F2633" i="80"/>
  <c r="D2633" i="80"/>
  <c r="E2633" i="80" s="1"/>
  <c r="C1548" i="80"/>
  <c r="D1548" i="80"/>
  <c r="E1548" i="80" s="1"/>
  <c r="F1548" i="80"/>
  <c r="F3685" i="80"/>
  <c r="D3685" i="80"/>
  <c r="E3685" i="80" s="1"/>
  <c r="C3685" i="80"/>
  <c r="C2315" i="80"/>
  <c r="F2315" i="80"/>
  <c r="D2315" i="80"/>
  <c r="E2315" i="80" s="1"/>
  <c r="D2806" i="80"/>
  <c r="E2806" i="80" s="1"/>
  <c r="C2806" i="80"/>
  <c r="F2806" i="80"/>
  <c r="D3730" i="80"/>
  <c r="E3730" i="80" s="1"/>
  <c r="C3730" i="80"/>
  <c r="F3730" i="80"/>
  <c r="F2208" i="80"/>
  <c r="D2208" i="80"/>
  <c r="E2208" i="80" s="1"/>
  <c r="C2208" i="80"/>
  <c r="C399" i="80"/>
  <c r="F399" i="80"/>
  <c r="D399" i="80"/>
  <c r="E399" i="80" s="1"/>
  <c r="D1518" i="80"/>
  <c r="E1518" i="80" s="1"/>
  <c r="F1518" i="80"/>
  <c r="C1518" i="80"/>
  <c r="F2019" i="80"/>
  <c r="D2019" i="80"/>
  <c r="E2019" i="80" s="1"/>
  <c r="C2019" i="80"/>
  <c r="C3375" i="80"/>
  <c r="F3375" i="80"/>
  <c r="D3375" i="80"/>
  <c r="E3375" i="80" s="1"/>
  <c r="C646" i="80"/>
  <c r="F646" i="80"/>
  <c r="D646" i="80"/>
  <c r="E646" i="80" s="1"/>
  <c r="F2888" i="80"/>
  <c r="D2888" i="80"/>
  <c r="E2888" i="80" s="1"/>
  <c r="C2888" i="80"/>
  <c r="D2528" i="80"/>
  <c r="E2528" i="80" s="1"/>
  <c r="C2528" i="80"/>
  <c r="F2528" i="80"/>
  <c r="C1756" i="80"/>
  <c r="F1756" i="80"/>
  <c r="D1756" i="80"/>
  <c r="E1756" i="80" s="1"/>
  <c r="D1599" i="80"/>
  <c r="E1599" i="80" s="1"/>
  <c r="C1599" i="80"/>
  <c r="F1599" i="80"/>
  <c r="F1709" i="80"/>
  <c r="D1709" i="80"/>
  <c r="E1709" i="80" s="1"/>
  <c r="C1709" i="80"/>
  <c r="D2043" i="80"/>
  <c r="E2043" i="80" s="1"/>
  <c r="C2043" i="80"/>
  <c r="F2043" i="80"/>
  <c r="C2825" i="80"/>
  <c r="F2825" i="80"/>
  <c r="D2825" i="80"/>
  <c r="E2825" i="80" s="1"/>
  <c r="C984" i="80"/>
  <c r="F984" i="80"/>
  <c r="D984" i="80"/>
  <c r="E984" i="80" s="1"/>
  <c r="F204" i="80"/>
  <c r="C204" i="80"/>
  <c r="D204" i="80"/>
  <c r="E204" i="80" s="1"/>
  <c r="D670" i="80"/>
  <c r="E670" i="80" s="1"/>
  <c r="C670" i="80"/>
  <c r="F670" i="80"/>
  <c r="D1487" i="80"/>
  <c r="E1487" i="80" s="1"/>
  <c r="C1487" i="80"/>
  <c r="F1487" i="80"/>
  <c r="D3248" i="80"/>
  <c r="E3248" i="80" s="1"/>
  <c r="F3248" i="80"/>
  <c r="C3248" i="80"/>
  <c r="D2930" i="80"/>
  <c r="E2930" i="80" s="1"/>
  <c r="C2930" i="80"/>
  <c r="F2930" i="80"/>
  <c r="F3675" i="80"/>
  <c r="D3675" i="80"/>
  <c r="E3675" i="80" s="1"/>
  <c r="C3675" i="80"/>
  <c r="F2668" i="80"/>
  <c r="C2668" i="80"/>
  <c r="D2668" i="80"/>
  <c r="E2668" i="80" s="1"/>
  <c r="C3155" i="80"/>
  <c r="F3155" i="80"/>
  <c r="D3155" i="80"/>
  <c r="E3155" i="80" s="1"/>
  <c r="F1608" i="80"/>
  <c r="C1608" i="80"/>
  <c r="D1608" i="80"/>
  <c r="E1608" i="80" s="1"/>
  <c r="F3165" i="80"/>
  <c r="D3165" i="80"/>
  <c r="E3165" i="80" s="1"/>
  <c r="C3165" i="80"/>
  <c r="C2666" i="80"/>
  <c r="D2666" i="80"/>
  <c r="E2666" i="80" s="1"/>
  <c r="F2666" i="80"/>
  <c r="D1981" i="80"/>
  <c r="E1981" i="80" s="1"/>
  <c r="F1981" i="80"/>
  <c r="C1981" i="80"/>
  <c r="F868" i="80"/>
  <c r="D868" i="80"/>
  <c r="E868" i="80" s="1"/>
  <c r="C868" i="80"/>
  <c r="F1807" i="80"/>
  <c r="D1807" i="80"/>
  <c r="E1807" i="80" s="1"/>
  <c r="C1807" i="80"/>
  <c r="F1915" i="80"/>
  <c r="D1915" i="80"/>
  <c r="E1915" i="80" s="1"/>
  <c r="C1915" i="80"/>
  <c r="C3791" i="80"/>
  <c r="F3791" i="80"/>
  <c r="D3791" i="80"/>
  <c r="E3791" i="80" s="1"/>
  <c r="C1202" i="80"/>
  <c r="D1202" i="80"/>
  <c r="E1202" i="80" s="1"/>
  <c r="F1202" i="80"/>
  <c r="F266" i="80"/>
  <c r="D266" i="80"/>
  <c r="E266" i="80" s="1"/>
  <c r="C266" i="80"/>
  <c r="F2307" i="80"/>
  <c r="D2307" i="80"/>
  <c r="E2307" i="80" s="1"/>
  <c r="C2307" i="80"/>
  <c r="C3758" i="80"/>
  <c r="D3758" i="80"/>
  <c r="E3758" i="80" s="1"/>
  <c r="F3758" i="80"/>
  <c r="F1217" i="80"/>
  <c r="C1217" i="80"/>
  <c r="D1217" i="80"/>
  <c r="E1217" i="80" s="1"/>
  <c r="F1539" i="80"/>
  <c r="C1539" i="80"/>
  <c r="D1539" i="80"/>
  <c r="E1539" i="80" s="1"/>
  <c r="D24" i="80"/>
  <c r="E24" i="80" s="1"/>
  <c r="C24" i="80"/>
  <c r="F24" i="80"/>
  <c r="D2035" i="80"/>
  <c r="E2035" i="80" s="1"/>
  <c r="C2035" i="80"/>
  <c r="F2035" i="80"/>
  <c r="F175" i="80"/>
  <c r="D175" i="80"/>
  <c r="E175" i="80" s="1"/>
  <c r="C175" i="80"/>
  <c r="C1717" i="80"/>
  <c r="F1717" i="80"/>
  <c r="D1717" i="80"/>
  <c r="E1717" i="80" s="1"/>
  <c r="D1789" i="80"/>
  <c r="E1789" i="80" s="1"/>
  <c r="C1789" i="80"/>
  <c r="F1789" i="80"/>
  <c r="F2246" i="80"/>
  <c r="D2246" i="80"/>
  <c r="E2246" i="80" s="1"/>
  <c r="C2246" i="80"/>
  <c r="F642" i="80"/>
  <c r="D642" i="80"/>
  <c r="E642" i="80" s="1"/>
  <c r="C642" i="80"/>
  <c r="D1977" i="80"/>
  <c r="E1977" i="80" s="1"/>
  <c r="F1977" i="80"/>
  <c r="C1977" i="80"/>
  <c r="C3558" i="80"/>
  <c r="D3558" i="80"/>
  <c r="E3558" i="80" s="1"/>
  <c r="F3558" i="80"/>
  <c r="D2143" i="80"/>
  <c r="E2143" i="80" s="1"/>
  <c r="C2143" i="80"/>
  <c r="F2143" i="80"/>
  <c r="D3305" i="80"/>
  <c r="E3305" i="80" s="1"/>
  <c r="C3305" i="80"/>
  <c r="F3305" i="80"/>
  <c r="D2409" i="80"/>
  <c r="E2409" i="80" s="1"/>
  <c r="C2409" i="80"/>
  <c r="F2409" i="80"/>
  <c r="D2267" i="80"/>
  <c r="E2267" i="80" s="1"/>
  <c r="C2267" i="80"/>
  <c r="F2267" i="80"/>
  <c r="D1701" i="80"/>
  <c r="E1701" i="80" s="1"/>
  <c r="C1701" i="80"/>
  <c r="F1701" i="80"/>
  <c r="D3315" i="80"/>
  <c r="E3315" i="80" s="1"/>
  <c r="C3315" i="80"/>
  <c r="F3315" i="80"/>
  <c r="F2565" i="80"/>
  <c r="D2565" i="80"/>
  <c r="E2565" i="80" s="1"/>
  <c r="C2565" i="80"/>
  <c r="C1442" i="80"/>
  <c r="F1442" i="80"/>
  <c r="D1442" i="80"/>
  <c r="E1442" i="80" s="1"/>
  <c r="D180" i="80"/>
  <c r="E180" i="80" s="1"/>
  <c r="C180" i="80"/>
  <c r="F180" i="80"/>
  <c r="C607" i="80"/>
  <c r="F607" i="80"/>
  <c r="D607" i="80"/>
  <c r="E607" i="80" s="1"/>
  <c r="D2219" i="80"/>
  <c r="E2219" i="80" s="1"/>
  <c r="C2219" i="80"/>
  <c r="F2219" i="80"/>
  <c r="C1819" i="80"/>
  <c r="F1819" i="80"/>
  <c r="D1819" i="80"/>
  <c r="E1819" i="80" s="1"/>
  <c r="D1070" i="80"/>
  <c r="E1070" i="80" s="1"/>
  <c r="C1070" i="80"/>
  <c r="F1070" i="80"/>
  <c r="C3379" i="80"/>
  <c r="F3379" i="80"/>
  <c r="D3379" i="80"/>
  <c r="E3379" i="80" s="1"/>
  <c r="D3542" i="80"/>
  <c r="E3542" i="80" s="1"/>
  <c r="C3542" i="80"/>
  <c r="F3542" i="80"/>
  <c r="D2014" i="80"/>
  <c r="E2014" i="80" s="1"/>
  <c r="C2014" i="80"/>
  <c r="F2014" i="80"/>
  <c r="C1181" i="80"/>
  <c r="F1181" i="80"/>
  <c r="D1181" i="80"/>
  <c r="E1181" i="80" s="1"/>
  <c r="D2552" i="80"/>
  <c r="E2552" i="80" s="1"/>
  <c r="F2552" i="80"/>
  <c r="C2552" i="80"/>
  <c r="D1331" i="80"/>
  <c r="E1331" i="80" s="1"/>
  <c r="C1331" i="80"/>
  <c r="F1331" i="80"/>
  <c r="D3307" i="80"/>
  <c r="E3307" i="80" s="1"/>
  <c r="C3307" i="80"/>
  <c r="F3307" i="80"/>
  <c r="D2501" i="80"/>
  <c r="E2501" i="80" s="1"/>
  <c r="C2501" i="80"/>
  <c r="F2501" i="80"/>
  <c r="F1265" i="80"/>
  <c r="D1265" i="80"/>
  <c r="E1265" i="80" s="1"/>
  <c r="C1265" i="80"/>
  <c r="D21" i="80"/>
  <c r="E21" i="80" s="1"/>
  <c r="F21" i="80"/>
  <c r="C21" i="80"/>
  <c r="F2757" i="80"/>
  <c r="D2757" i="80"/>
  <c r="E2757" i="80" s="1"/>
  <c r="C2757" i="80"/>
  <c r="C1961" i="80"/>
  <c r="F1961" i="80"/>
  <c r="D1961" i="80"/>
  <c r="E1961" i="80" s="1"/>
  <c r="F974" i="80"/>
  <c r="D974" i="80"/>
  <c r="E974" i="80" s="1"/>
  <c r="C974" i="80"/>
  <c r="C3886" i="80"/>
  <c r="F3886" i="80"/>
  <c r="D3886" i="80"/>
  <c r="E3886" i="80" s="1"/>
  <c r="D3324" i="80"/>
  <c r="E3324" i="80" s="1"/>
  <c r="F3324" i="80"/>
  <c r="C3324" i="80"/>
  <c r="F3328" i="80"/>
  <c r="C3328" i="80"/>
  <c r="D3328" i="80"/>
  <c r="E3328" i="80" s="1"/>
  <c r="D1214" i="80"/>
  <c r="E1214" i="80" s="1"/>
  <c r="F1214" i="80"/>
  <c r="C1214" i="80"/>
  <c r="D2316" i="80"/>
  <c r="E2316" i="80" s="1"/>
  <c r="C2316" i="80"/>
  <c r="F2316" i="80"/>
  <c r="C2261" i="80"/>
  <c r="F2261" i="80"/>
  <c r="D2261" i="80"/>
  <c r="E2261" i="80" s="1"/>
  <c r="C3624" i="80"/>
  <c r="F3624" i="80"/>
  <c r="D3624" i="80"/>
  <c r="E3624" i="80" s="1"/>
  <c r="F4672" i="80"/>
  <c r="D4672" i="80"/>
  <c r="E4672" i="80" s="1"/>
  <c r="C4672" i="80"/>
  <c r="D3069" i="80"/>
  <c r="E3069" i="80" s="1"/>
  <c r="C3069" i="80"/>
  <c r="F3069" i="80"/>
  <c r="C3136" i="80"/>
  <c r="F3136" i="80"/>
  <c r="D3136" i="80"/>
  <c r="E3136" i="80" s="1"/>
  <c r="F2609" i="80"/>
  <c r="D2609" i="80"/>
  <c r="E2609" i="80" s="1"/>
  <c r="C2609" i="80"/>
  <c r="C1180" i="80"/>
  <c r="F1180" i="80"/>
  <c r="D1180" i="80"/>
  <c r="E1180" i="80" s="1"/>
  <c r="F1596" i="80"/>
  <c r="C1596" i="80"/>
  <c r="D1596" i="80"/>
  <c r="E1596" i="80" s="1"/>
  <c r="C3391" i="80"/>
  <c r="F3391" i="80"/>
  <c r="D3391" i="80"/>
  <c r="E3391" i="80" s="1"/>
  <c r="D2151" i="80"/>
  <c r="E2151" i="80" s="1"/>
  <c r="C2151" i="80"/>
  <c r="F2151" i="80"/>
  <c r="F1201" i="80"/>
  <c r="D1201" i="80"/>
  <c r="E1201" i="80" s="1"/>
  <c r="C1201" i="80"/>
  <c r="F1197" i="80"/>
  <c r="D1197" i="80"/>
  <c r="E1197" i="80" s="1"/>
  <c r="C1197" i="80"/>
  <c r="F3075" i="80"/>
  <c r="D3075" i="80"/>
  <c r="E3075" i="80" s="1"/>
  <c r="C3075" i="80"/>
  <c r="C3132" i="80"/>
  <c r="F3132" i="80"/>
  <c r="D3132" i="80"/>
  <c r="E3132" i="80" s="1"/>
  <c r="C2687" i="80"/>
  <c r="F2687" i="80"/>
  <c r="D2687" i="80"/>
  <c r="E2687" i="80" s="1"/>
  <c r="F2098" i="80"/>
  <c r="D2098" i="80"/>
  <c r="E2098" i="80" s="1"/>
  <c r="C2098" i="80"/>
  <c r="F3609" i="80"/>
  <c r="D3609" i="80"/>
  <c r="E3609" i="80" s="1"/>
  <c r="C3609" i="80"/>
  <c r="D1397" i="80"/>
  <c r="E1397" i="80" s="1"/>
  <c r="C1397" i="80"/>
  <c r="F1397" i="80"/>
  <c r="F1984" i="80"/>
  <c r="D1984" i="80"/>
  <c r="E1984" i="80" s="1"/>
  <c r="C1984" i="80"/>
  <c r="F2291" i="80"/>
  <c r="D2291" i="80"/>
  <c r="E2291" i="80" s="1"/>
  <c r="C2291" i="80"/>
  <c r="D3889" i="80"/>
  <c r="E3889" i="80" s="1"/>
  <c r="C3889" i="80"/>
  <c r="F3889" i="80"/>
  <c r="C2475" i="80"/>
  <c r="F2475" i="80"/>
  <c r="D2475" i="80"/>
  <c r="E2475" i="80" s="1"/>
  <c r="C2462" i="80"/>
  <c r="D2462" i="80"/>
  <c r="E2462" i="80" s="1"/>
  <c r="F2462" i="80"/>
  <c r="F2050" i="80"/>
  <c r="D2050" i="80"/>
  <c r="E2050" i="80" s="1"/>
  <c r="C2050" i="80"/>
  <c r="C654" i="80"/>
  <c r="F654" i="80"/>
  <c r="D654" i="80"/>
  <c r="E654" i="80" s="1"/>
  <c r="F3755" i="80"/>
  <c r="D3755" i="80"/>
  <c r="E3755" i="80" s="1"/>
  <c r="C3755" i="80"/>
  <c r="F1753" i="80"/>
  <c r="D1753" i="80"/>
  <c r="E1753" i="80" s="1"/>
  <c r="C1753" i="80"/>
  <c r="F2243" i="80"/>
  <c r="D2243" i="80"/>
  <c r="E2243" i="80" s="1"/>
  <c r="C2243" i="80"/>
  <c r="C1732" i="80"/>
  <c r="F1732" i="80"/>
  <c r="D1732" i="80"/>
  <c r="E1732" i="80" s="1"/>
  <c r="D348" i="80"/>
  <c r="E348" i="80" s="1"/>
  <c r="F348" i="80"/>
  <c r="C348" i="80"/>
  <c r="F2972" i="80"/>
  <c r="D2972" i="80"/>
  <c r="E2972" i="80" s="1"/>
  <c r="C2972" i="80"/>
  <c r="C3014" i="80"/>
  <c r="F3014" i="80"/>
  <c r="D3014" i="80"/>
  <c r="E3014" i="80" s="1"/>
  <c r="D2248" i="80"/>
  <c r="E2248" i="80" s="1"/>
  <c r="C2248" i="80"/>
  <c r="F2248" i="80"/>
  <c r="C713" i="80"/>
  <c r="D713" i="80"/>
  <c r="E713" i="80" s="1"/>
  <c r="F713" i="80"/>
  <c r="C1517" i="80"/>
  <c r="F1517" i="80"/>
  <c r="D1517" i="80"/>
  <c r="E1517" i="80" s="1"/>
  <c r="F2152" i="80"/>
  <c r="D2152" i="80"/>
  <c r="E2152" i="80" s="1"/>
  <c r="C2152" i="80"/>
  <c r="D2660" i="80"/>
  <c r="E2660" i="80" s="1"/>
  <c r="F2660" i="80"/>
  <c r="C2660" i="80"/>
  <c r="C1086" i="80"/>
  <c r="F1086" i="80"/>
  <c r="D1086" i="80"/>
  <c r="E1086" i="80" s="1"/>
  <c r="D3092" i="80"/>
  <c r="E3092" i="80" s="1"/>
  <c r="C3092" i="80"/>
  <c r="F3092" i="80"/>
  <c r="F2721" i="80"/>
  <c r="D2721" i="80"/>
  <c r="E2721" i="80" s="1"/>
  <c r="C2721" i="80"/>
  <c r="C3329" i="80"/>
  <c r="F3329" i="80"/>
  <c r="D3329" i="80"/>
  <c r="E3329" i="80" s="1"/>
  <c r="C3595" i="80"/>
  <c r="F3595" i="80"/>
  <c r="D3595" i="80"/>
  <c r="E3595" i="80" s="1"/>
  <c r="D2656" i="80"/>
  <c r="E2656" i="80" s="1"/>
  <c r="C2656" i="80"/>
  <c r="F2656" i="80"/>
  <c r="D1468" i="80"/>
  <c r="E1468" i="80" s="1"/>
  <c r="F1468" i="80"/>
  <c r="C1468" i="80"/>
  <c r="D2554" i="80"/>
  <c r="E2554" i="80" s="1"/>
  <c r="F2554" i="80"/>
  <c r="C2554" i="80"/>
  <c r="C2563" i="80"/>
  <c r="F2563" i="80"/>
  <c r="D2563" i="80"/>
  <c r="E2563" i="80" s="1"/>
  <c r="F2946" i="80"/>
  <c r="D2946" i="80"/>
  <c r="E2946" i="80" s="1"/>
  <c r="C2946" i="80"/>
  <c r="F2515" i="80"/>
  <c r="D2515" i="80"/>
  <c r="E2515" i="80" s="1"/>
  <c r="C2515" i="80"/>
  <c r="F2775" i="80"/>
  <c r="D2775" i="80"/>
  <c r="E2775" i="80" s="1"/>
  <c r="C2775" i="80"/>
  <c r="F820" i="80"/>
  <c r="D820" i="80"/>
  <c r="E820" i="80" s="1"/>
  <c r="C820" i="80"/>
  <c r="C994" i="80"/>
  <c r="F994" i="80"/>
  <c r="D994" i="80"/>
  <c r="E994" i="80" s="1"/>
  <c r="F34" i="80"/>
  <c r="D34" i="80"/>
  <c r="E34" i="80" s="1"/>
  <c r="C34" i="80"/>
  <c r="F1053" i="80"/>
  <c r="D1053" i="80"/>
  <c r="E1053" i="80" s="1"/>
  <c r="C1053" i="80"/>
  <c r="F3244" i="80"/>
  <c r="C3244" i="80"/>
  <c r="D3244" i="80"/>
  <c r="E3244" i="80" s="1"/>
  <c r="C3750" i="80"/>
  <c r="F3750" i="80"/>
  <c r="D3750" i="80"/>
  <c r="E3750" i="80" s="1"/>
  <c r="D1124" i="80"/>
  <c r="E1124" i="80" s="1"/>
  <c r="C1124" i="80"/>
  <c r="F1124" i="80"/>
  <c r="D2299" i="80"/>
  <c r="E2299" i="80" s="1"/>
  <c r="C2299" i="80"/>
  <c r="F2299" i="80"/>
  <c r="C1911" i="80"/>
  <c r="F1911" i="80"/>
  <c r="D1911" i="80"/>
  <c r="E1911" i="80" s="1"/>
  <c r="D541" i="80"/>
  <c r="E541" i="80" s="1"/>
  <c r="C541" i="80"/>
  <c r="F541" i="80"/>
  <c r="F2071" i="80"/>
  <c r="D2071" i="80"/>
  <c r="E2071" i="80" s="1"/>
  <c r="C2071" i="80"/>
  <c r="F2787" i="80"/>
  <c r="D2787" i="80"/>
  <c r="E2787" i="80" s="1"/>
  <c r="C2787" i="80"/>
  <c r="F1406" i="80"/>
  <c r="C1406" i="80"/>
  <c r="D1406" i="80"/>
  <c r="E1406" i="80" s="1"/>
  <c r="C824" i="80"/>
  <c r="F824" i="80"/>
  <c r="D824" i="80"/>
  <c r="E824" i="80" s="1"/>
  <c r="C1646" i="80"/>
  <c r="D1646" i="80"/>
  <c r="E1646" i="80" s="1"/>
  <c r="F1646" i="80"/>
  <c r="F1249" i="80"/>
  <c r="D1249" i="80"/>
  <c r="E1249" i="80" s="1"/>
  <c r="C1249" i="80"/>
  <c r="C1824" i="80"/>
  <c r="D1824" i="80"/>
  <c r="E1824" i="80" s="1"/>
  <c r="F1824" i="80"/>
  <c r="F1209" i="80"/>
  <c r="D1209" i="80"/>
  <c r="E1209" i="80" s="1"/>
  <c r="C1209" i="80"/>
  <c r="F1471" i="80"/>
  <c r="D1471" i="80"/>
  <c r="E1471" i="80" s="1"/>
  <c r="C1471" i="80"/>
  <c r="D2862" i="80"/>
  <c r="E2862" i="80" s="1"/>
  <c r="C2862" i="80"/>
  <c r="F2862" i="80"/>
  <c r="C3912" i="80"/>
  <c r="F3912" i="80"/>
  <c r="D3912" i="80"/>
  <c r="E3912" i="80" s="1"/>
  <c r="F1024" i="80"/>
  <c r="D1024" i="80"/>
  <c r="E1024" i="80" s="1"/>
  <c r="C1024" i="80"/>
  <c r="F2672" i="80"/>
  <c r="C2672" i="80"/>
  <c r="D2672" i="80"/>
  <c r="E2672" i="80" s="1"/>
  <c r="F964" i="80"/>
  <c r="D964" i="80"/>
  <c r="E964" i="80" s="1"/>
  <c r="C964" i="80"/>
  <c r="F597" i="80"/>
  <c r="D597" i="80"/>
  <c r="E597" i="80" s="1"/>
  <c r="C597" i="80"/>
  <c r="D1936" i="80"/>
  <c r="E1936" i="80" s="1"/>
  <c r="C1936" i="80"/>
  <c r="F1936" i="80"/>
  <c r="F3212" i="80"/>
  <c r="C3212" i="80"/>
  <c r="D3212" i="80"/>
  <c r="E3212" i="80" s="1"/>
  <c r="D2494" i="80"/>
  <c r="E2494" i="80" s="1"/>
  <c r="C2494" i="80"/>
  <c r="F2494" i="80"/>
  <c r="D2908" i="80"/>
  <c r="E2908" i="80" s="1"/>
  <c r="C2908" i="80"/>
  <c r="F2908" i="80"/>
  <c r="D1661" i="80"/>
  <c r="E1661" i="80" s="1"/>
  <c r="C1661" i="80"/>
  <c r="F1661" i="80"/>
  <c r="C3134" i="80"/>
  <c r="F3134" i="80"/>
  <c r="D3134" i="80"/>
  <c r="E3134" i="80" s="1"/>
  <c r="D1963" i="80"/>
  <c r="E1963" i="80" s="1"/>
  <c r="C1963" i="80"/>
  <c r="F1963" i="80"/>
  <c r="D1225" i="80"/>
  <c r="E1225" i="80" s="1"/>
  <c r="C1225" i="80"/>
  <c r="F1225" i="80"/>
  <c r="C3365" i="80"/>
  <c r="F3365" i="80"/>
  <c r="D3365" i="80"/>
  <c r="E3365" i="80" s="1"/>
  <c r="D3478" i="80"/>
  <c r="E3478" i="80" s="1"/>
  <c r="C3478" i="80"/>
  <c r="F3478" i="80"/>
  <c r="F3905" i="80"/>
  <c r="D3905" i="80"/>
  <c r="E3905" i="80" s="1"/>
  <c r="C3905" i="80"/>
  <c r="D2194" i="80"/>
  <c r="E2194" i="80" s="1"/>
  <c r="C2194" i="80"/>
  <c r="F2194" i="80"/>
  <c r="C3157" i="80"/>
  <c r="F3157" i="80"/>
  <c r="D3157" i="80"/>
  <c r="E3157" i="80" s="1"/>
  <c r="D3185" i="80"/>
  <c r="E3185" i="80" s="1"/>
  <c r="C3185" i="80"/>
  <c r="F3185" i="80"/>
  <c r="F3046" i="80"/>
  <c r="D3046" i="80"/>
  <c r="E3046" i="80" s="1"/>
  <c r="C3046" i="80"/>
  <c r="F2922" i="80"/>
  <c r="D2922" i="80"/>
  <c r="E2922" i="80" s="1"/>
  <c r="C2922" i="80"/>
  <c r="C4371" i="80"/>
  <c r="F4371" i="80"/>
  <c r="D4371" i="80"/>
  <c r="E4371" i="80" s="1"/>
  <c r="F3421" i="80"/>
  <c r="D3421" i="80"/>
  <c r="E3421" i="80" s="1"/>
  <c r="C3421" i="80"/>
  <c r="F3078" i="80"/>
  <c r="D3078" i="80"/>
  <c r="E3078" i="80" s="1"/>
  <c r="C3078" i="80"/>
  <c r="F3240" i="80"/>
  <c r="C3240" i="80"/>
  <c r="D3240" i="80"/>
  <c r="E3240" i="80" s="1"/>
  <c r="D3497" i="80"/>
  <c r="E3497" i="80" s="1"/>
  <c r="C3497" i="80"/>
  <c r="F3497" i="80"/>
  <c r="F3961" i="80"/>
  <c r="D3961" i="80"/>
  <c r="E3961" i="80" s="1"/>
  <c r="C3961" i="80"/>
  <c r="C3751" i="80"/>
  <c r="F3751" i="80"/>
  <c r="D3751" i="80"/>
  <c r="E3751" i="80" s="1"/>
  <c r="F2859" i="80"/>
  <c r="D2859" i="80"/>
  <c r="E2859" i="80" s="1"/>
  <c r="C2859" i="80"/>
  <c r="D3297" i="80"/>
  <c r="E3297" i="80" s="1"/>
  <c r="C3297" i="80"/>
  <c r="F3297" i="80"/>
  <c r="C3028" i="80"/>
  <c r="F3028" i="80"/>
  <c r="D3028" i="80"/>
  <c r="E3028" i="80" s="1"/>
  <c r="C405" i="80"/>
  <c r="F405" i="80"/>
  <c r="D405" i="80"/>
  <c r="E405" i="80" s="1"/>
  <c r="C4365" i="80"/>
  <c r="F4365" i="80"/>
  <c r="D4365" i="80"/>
  <c r="E4365" i="80" s="1"/>
  <c r="C2641" i="80"/>
  <c r="F2641" i="80"/>
  <c r="D2641" i="80"/>
  <c r="E2641" i="80" s="1"/>
  <c r="D1592" i="80"/>
  <c r="E1592" i="80" s="1"/>
  <c r="F1592" i="80"/>
  <c r="C1592" i="80"/>
  <c r="F2981" i="80"/>
  <c r="D2981" i="80"/>
  <c r="E2981" i="80" s="1"/>
  <c r="C2981" i="80"/>
  <c r="F3490" i="80"/>
  <c r="D3490" i="80"/>
  <c r="E3490" i="80" s="1"/>
  <c r="C3490" i="80"/>
  <c r="D3480" i="80"/>
  <c r="E3480" i="80" s="1"/>
  <c r="C3480" i="80"/>
  <c r="F3480" i="80"/>
  <c r="C4431" i="80"/>
  <c r="F4431" i="80"/>
  <c r="D4431" i="80"/>
  <c r="E4431" i="80" s="1"/>
  <c r="F1062" i="80"/>
  <c r="D1062" i="80"/>
  <c r="E1062" i="80" s="1"/>
  <c r="C1062" i="80"/>
  <c r="C3206" i="80"/>
  <c r="F3206" i="80"/>
  <c r="D3206" i="80"/>
  <c r="E3206" i="80" s="1"/>
  <c r="C3682" i="80"/>
  <c r="F3682" i="80"/>
  <c r="D3682" i="80"/>
  <c r="E3682" i="80" s="1"/>
  <c r="C2603" i="80"/>
  <c r="F2603" i="80"/>
  <c r="D2603" i="80"/>
  <c r="E2603" i="80" s="1"/>
  <c r="F3191" i="80"/>
  <c r="D3191" i="80"/>
  <c r="E3191" i="80" s="1"/>
  <c r="C3191" i="80"/>
  <c r="C244" i="80"/>
  <c r="F244" i="80"/>
  <c r="D244" i="80"/>
  <c r="E244" i="80" s="1"/>
  <c r="F1279" i="80"/>
  <c r="D1279" i="80"/>
  <c r="E1279" i="80" s="1"/>
  <c r="C1279" i="80"/>
  <c r="F690" i="80"/>
  <c r="D690" i="80"/>
  <c r="E690" i="80" s="1"/>
  <c r="C690" i="80"/>
  <c r="C1773" i="80"/>
  <c r="F1773" i="80"/>
  <c r="D1773" i="80"/>
  <c r="E1773" i="80" s="1"/>
  <c r="D1798" i="80"/>
  <c r="E1798" i="80" s="1"/>
  <c r="C1798" i="80"/>
  <c r="F1798" i="80"/>
  <c r="D2878" i="80"/>
  <c r="E2878" i="80" s="1"/>
  <c r="C2878" i="80"/>
  <c r="F2878" i="80"/>
  <c r="C1176" i="80"/>
  <c r="F1176" i="80"/>
  <c r="D1176" i="80"/>
  <c r="E1176" i="80" s="1"/>
  <c r="C2749" i="80"/>
  <c r="F2749" i="80"/>
  <c r="D2749" i="80"/>
  <c r="E2749" i="80" s="1"/>
  <c r="C3177" i="80"/>
  <c r="F3177" i="80"/>
  <c r="D3177" i="80"/>
  <c r="E3177" i="80" s="1"/>
  <c r="C3530" i="80"/>
  <c r="F3530" i="80"/>
  <c r="D3530" i="80"/>
  <c r="E3530" i="80" s="1"/>
  <c r="D3318" i="80"/>
  <c r="E3318" i="80" s="1"/>
  <c r="C3318" i="80"/>
  <c r="F3318" i="80"/>
  <c r="C1660" i="80"/>
  <c r="D1660" i="80"/>
  <c r="E1660" i="80" s="1"/>
  <c r="F1660" i="80"/>
  <c r="F2584" i="80"/>
  <c r="C2584" i="80"/>
  <c r="D2584" i="80"/>
  <c r="E2584" i="80" s="1"/>
  <c r="C3548" i="80"/>
  <c r="F3548" i="80"/>
  <c r="D3548" i="80"/>
  <c r="E3548" i="80" s="1"/>
  <c r="D3854" i="80"/>
  <c r="E3854" i="80" s="1"/>
  <c r="C3854" i="80"/>
  <c r="F3854" i="80"/>
  <c r="F3182" i="80"/>
  <c r="D3182" i="80"/>
  <c r="E3182" i="80" s="1"/>
  <c r="C3182" i="80"/>
  <c r="C3653" i="80"/>
  <c r="F3653" i="80"/>
  <c r="D3653" i="80"/>
  <c r="E3653" i="80" s="1"/>
  <c r="F2826" i="80"/>
  <c r="D2826" i="80"/>
  <c r="E2826" i="80" s="1"/>
  <c r="C2826" i="80"/>
  <c r="D4011" i="80"/>
  <c r="E4011" i="80" s="1"/>
  <c r="C4011" i="80"/>
  <c r="F4011" i="80"/>
  <c r="F1482" i="80"/>
  <c r="C1482" i="80"/>
  <c r="D1482" i="80"/>
  <c r="E1482" i="80" s="1"/>
  <c r="C3727" i="80"/>
  <c r="F3727" i="80"/>
  <c r="D3727" i="80"/>
  <c r="E3727" i="80" s="1"/>
  <c r="C189" i="80"/>
  <c r="F189" i="80"/>
  <c r="D189" i="80"/>
  <c r="E189" i="80" s="1"/>
  <c r="C3169" i="80"/>
  <c r="F3169" i="80"/>
  <c r="D3169" i="80"/>
  <c r="E3169" i="80" s="1"/>
  <c r="C2300" i="80"/>
  <c r="F2300" i="80"/>
  <c r="D2300" i="80"/>
  <c r="E2300" i="80" s="1"/>
  <c r="C2640" i="80"/>
  <c r="D2640" i="80"/>
  <c r="E2640" i="80" s="1"/>
  <c r="F2640" i="80"/>
  <c r="C2741" i="80"/>
  <c r="F2741" i="80"/>
  <c r="D2741" i="80"/>
  <c r="E2741" i="80" s="1"/>
  <c r="F4362" i="80"/>
  <c r="D4362" i="80"/>
  <c r="E4362" i="80" s="1"/>
  <c r="C4362" i="80"/>
  <c r="C3422" i="80"/>
  <c r="F3422" i="80"/>
  <c r="D3422" i="80"/>
  <c r="E3422" i="80" s="1"/>
  <c r="F3587" i="80"/>
  <c r="D3587" i="80"/>
  <c r="E3587" i="80" s="1"/>
  <c r="C3587" i="80"/>
  <c r="F930" i="80"/>
  <c r="D930" i="80"/>
  <c r="E930" i="80" s="1"/>
  <c r="C930" i="80"/>
  <c r="F3654" i="80"/>
  <c r="D3654" i="80"/>
  <c r="E3654" i="80" s="1"/>
  <c r="C3654" i="80"/>
  <c r="F3437" i="80"/>
  <c r="D3437" i="80"/>
  <c r="E3437" i="80" s="1"/>
  <c r="C3437" i="80"/>
  <c r="C3826" i="80"/>
  <c r="F3826" i="80"/>
  <c r="D3826" i="80"/>
  <c r="E3826" i="80" s="1"/>
  <c r="C4967" i="80"/>
  <c r="F4967" i="80"/>
  <c r="D4967" i="80"/>
  <c r="E4967" i="80" s="1"/>
  <c r="C3855" i="80"/>
  <c r="F3855" i="80"/>
  <c r="D3855" i="80"/>
  <c r="E3855" i="80" s="1"/>
  <c r="C2718" i="80"/>
  <c r="F2718" i="80"/>
  <c r="D2718" i="80"/>
  <c r="E2718" i="80" s="1"/>
  <c r="D2723" i="80"/>
  <c r="E2723" i="80" s="1"/>
  <c r="C2723" i="80"/>
  <c r="F2723" i="80"/>
  <c r="D1260" i="80"/>
  <c r="E1260" i="80" s="1"/>
  <c r="C1260" i="80"/>
  <c r="F1260" i="80"/>
  <c r="F1889" i="80"/>
  <c r="D1889" i="80"/>
  <c r="E1889" i="80" s="1"/>
  <c r="C1889" i="80"/>
  <c r="F4328" i="80"/>
  <c r="D4328" i="80"/>
  <c r="E4328" i="80" s="1"/>
  <c r="C4328" i="80"/>
  <c r="D3538" i="80"/>
  <c r="E3538" i="80" s="1"/>
  <c r="C3538" i="80"/>
  <c r="F3538" i="80"/>
  <c r="C2105" i="80"/>
  <c r="F2105" i="80"/>
  <c r="D2105" i="80"/>
  <c r="E2105" i="80" s="1"/>
  <c r="C1923" i="80"/>
  <c r="F1923" i="80"/>
  <c r="D1923" i="80"/>
  <c r="E1923" i="80" s="1"/>
  <c r="F3053" i="80"/>
  <c r="D3053" i="80"/>
  <c r="E3053" i="80" s="1"/>
  <c r="C3053" i="80"/>
  <c r="F2671" i="80"/>
  <c r="D2671" i="80"/>
  <c r="E2671" i="80" s="1"/>
  <c r="C2671" i="80"/>
  <c r="D1001" i="80"/>
  <c r="E1001" i="80" s="1"/>
  <c r="C1001" i="80"/>
  <c r="F1001" i="80"/>
  <c r="F2752" i="80"/>
  <c r="D2752" i="80"/>
  <c r="E2752" i="80" s="1"/>
  <c r="C2752" i="80"/>
  <c r="D2531" i="80"/>
  <c r="E2531" i="80" s="1"/>
  <c r="F2531" i="80"/>
  <c r="C2531" i="80"/>
  <c r="C3149" i="80"/>
  <c r="F3149" i="80"/>
  <c r="D3149" i="80"/>
  <c r="E3149" i="80" s="1"/>
  <c r="F1601" i="80"/>
  <c r="C1601" i="80"/>
  <c r="D1601" i="80"/>
  <c r="E1601" i="80" s="1"/>
  <c r="F1235" i="80"/>
  <c r="D1235" i="80"/>
  <c r="E1235" i="80" s="1"/>
  <c r="C1235" i="80"/>
  <c r="D3098" i="80"/>
  <c r="E3098" i="80" s="1"/>
  <c r="C3098" i="80"/>
  <c r="F3098" i="80"/>
  <c r="C2155" i="80"/>
  <c r="F2155" i="80"/>
  <c r="D2155" i="80"/>
  <c r="E2155" i="80" s="1"/>
  <c r="F522" i="80"/>
  <c r="C522" i="80"/>
  <c r="D522" i="80"/>
  <c r="E522" i="80" s="1"/>
  <c r="F2967" i="80"/>
  <c r="D2967" i="80"/>
  <c r="E2967" i="80" s="1"/>
  <c r="C2967" i="80"/>
  <c r="C2337" i="80"/>
  <c r="F2337" i="80"/>
  <c r="D2337" i="80"/>
  <c r="E2337" i="80" s="1"/>
  <c r="F993" i="80"/>
  <c r="D993" i="80"/>
  <c r="E993" i="80" s="1"/>
  <c r="C993" i="80"/>
  <c r="C3517" i="80"/>
  <c r="F3517" i="80"/>
  <c r="D3517" i="80"/>
  <c r="E3517" i="80" s="1"/>
  <c r="F3442" i="80"/>
  <c r="D3442" i="80"/>
  <c r="E3442" i="80" s="1"/>
  <c r="C3442" i="80"/>
  <c r="F2258" i="80"/>
  <c r="D2258" i="80"/>
  <c r="E2258" i="80" s="1"/>
  <c r="C2258" i="80"/>
  <c r="D2383" i="80"/>
  <c r="E2383" i="80" s="1"/>
  <c r="C2383" i="80"/>
  <c r="F2383" i="80"/>
  <c r="D1276" i="80"/>
  <c r="E1276" i="80" s="1"/>
  <c r="C1276" i="80"/>
  <c r="F1276" i="80"/>
  <c r="D1744" i="80"/>
  <c r="E1744" i="80" s="1"/>
  <c r="C1744" i="80"/>
  <c r="F1744" i="80"/>
  <c r="F2441" i="80"/>
  <c r="D2441" i="80"/>
  <c r="E2441" i="80" s="1"/>
  <c r="C2441" i="80"/>
  <c r="D2657" i="80"/>
  <c r="E2657" i="80" s="1"/>
  <c r="C2657" i="80"/>
  <c r="F2657" i="80"/>
  <c r="C686" i="80"/>
  <c r="D686" i="80"/>
  <c r="E686" i="80" s="1"/>
  <c r="F686" i="80"/>
  <c r="D1898" i="80"/>
  <c r="E1898" i="80" s="1"/>
  <c r="C1898" i="80"/>
  <c r="F1898" i="80"/>
  <c r="C2216" i="80"/>
  <c r="F2216" i="80"/>
  <c r="D2216" i="80"/>
  <c r="E2216" i="80" s="1"/>
  <c r="F2265" i="80"/>
  <c r="D2265" i="80"/>
  <c r="E2265" i="80" s="1"/>
  <c r="C2265" i="80"/>
  <c r="D1730" i="80"/>
  <c r="E1730" i="80" s="1"/>
  <c r="F1730" i="80"/>
  <c r="C1730" i="80"/>
  <c r="D3416" i="80"/>
  <c r="E3416" i="80" s="1"/>
  <c r="C3416" i="80"/>
  <c r="F3416" i="80"/>
  <c r="D1699" i="80"/>
  <c r="E1699" i="80" s="1"/>
  <c r="F1699" i="80"/>
  <c r="C1699" i="80"/>
  <c r="F1650" i="80"/>
  <c r="C1650" i="80"/>
  <c r="D1650" i="80"/>
  <c r="E1650" i="80" s="1"/>
  <c r="C1695" i="80"/>
  <c r="D1695" i="80"/>
  <c r="E1695" i="80" s="1"/>
  <c r="F1695" i="80"/>
  <c r="D2589" i="80"/>
  <c r="E2589" i="80" s="1"/>
  <c r="C2589" i="80"/>
  <c r="F2589" i="80"/>
  <c r="D2011" i="80"/>
  <c r="E2011" i="80" s="1"/>
  <c r="C2011" i="80"/>
  <c r="F2011" i="80"/>
  <c r="C2253" i="80"/>
  <c r="F2253" i="80"/>
  <c r="D2253" i="80"/>
  <c r="E2253" i="80" s="1"/>
  <c r="D2768" i="80"/>
  <c r="E2768" i="80" s="1"/>
  <c r="C2768" i="80"/>
  <c r="F2768" i="80"/>
  <c r="F2189" i="80"/>
  <c r="D2189" i="80"/>
  <c r="E2189" i="80" s="1"/>
  <c r="C2189" i="80"/>
  <c r="F2876" i="80"/>
  <c r="D2876" i="80"/>
  <c r="E2876" i="80" s="1"/>
  <c r="C2876" i="80"/>
  <c r="D3002" i="80"/>
  <c r="E3002" i="80" s="1"/>
  <c r="C3002" i="80"/>
  <c r="F3002" i="80"/>
  <c r="F1735" i="80"/>
  <c r="C1735" i="80"/>
  <c r="D1735" i="80"/>
  <c r="E1735" i="80" s="1"/>
  <c r="C2279" i="80"/>
  <c r="D2279" i="80"/>
  <c r="E2279" i="80" s="1"/>
  <c r="F2279" i="80"/>
  <c r="D2382" i="80"/>
  <c r="E2382" i="80" s="1"/>
  <c r="C2382" i="80"/>
  <c r="F2382" i="80"/>
  <c r="D3065" i="80"/>
  <c r="E3065" i="80" s="1"/>
  <c r="C3065" i="80"/>
  <c r="F3065" i="80"/>
  <c r="F2686" i="80"/>
  <c r="C2686" i="80"/>
  <c r="D2686" i="80"/>
  <c r="E2686" i="80" s="1"/>
  <c r="C3707" i="80"/>
  <c r="D3707" i="80"/>
  <c r="E3707" i="80" s="1"/>
  <c r="F3707" i="80"/>
  <c r="D3485" i="80"/>
  <c r="E3485" i="80" s="1"/>
  <c r="F3485" i="80"/>
  <c r="C3485" i="80"/>
  <c r="D499" i="80"/>
  <c r="E499" i="80" s="1"/>
  <c r="C499" i="80"/>
  <c r="F499" i="80"/>
  <c r="F2673" i="80"/>
  <c r="D2673" i="80"/>
  <c r="E2673" i="80" s="1"/>
  <c r="C2673" i="80"/>
  <c r="D3655" i="80"/>
  <c r="E3655" i="80" s="1"/>
  <c r="C3655" i="80"/>
  <c r="F3655" i="80"/>
  <c r="D756" i="80"/>
  <c r="E756" i="80" s="1"/>
  <c r="C756" i="80"/>
  <c r="F756" i="80"/>
  <c r="F2614" i="80"/>
  <c r="C2614" i="80"/>
  <c r="D2614" i="80"/>
  <c r="E2614" i="80" s="1"/>
  <c r="D3356" i="80"/>
  <c r="E3356" i="80" s="1"/>
  <c r="F3356" i="80"/>
  <c r="C3356" i="80"/>
  <c r="C3668" i="80"/>
  <c r="F3668" i="80"/>
  <c r="D3668" i="80"/>
  <c r="E3668" i="80" s="1"/>
  <c r="C1763" i="80"/>
  <c r="D1763" i="80"/>
  <c r="E1763" i="80" s="1"/>
  <c r="F1763" i="80"/>
  <c r="C3031" i="80"/>
  <c r="F3031" i="80"/>
  <c r="D3031" i="80"/>
  <c r="E3031" i="80" s="1"/>
  <c r="F3578" i="80"/>
  <c r="D3578" i="80"/>
  <c r="E3578" i="80" s="1"/>
  <c r="C3578" i="80"/>
  <c r="C1670" i="80"/>
  <c r="D1670" i="80"/>
  <c r="E1670" i="80" s="1"/>
  <c r="F1670" i="80"/>
  <c r="D2560" i="80"/>
  <c r="E2560" i="80" s="1"/>
  <c r="F2560" i="80"/>
  <c r="C2560" i="80"/>
  <c r="F78" i="80"/>
  <c r="D78" i="80"/>
  <c r="E78" i="80" s="1"/>
  <c r="C78" i="80"/>
  <c r="C1312" i="80"/>
  <c r="F1312" i="80"/>
  <c r="D1312" i="80"/>
  <c r="E1312" i="80" s="1"/>
  <c r="D1273" i="80"/>
  <c r="E1273" i="80" s="1"/>
  <c r="C1273" i="80"/>
  <c r="F1273" i="80"/>
  <c r="D2023" i="80"/>
  <c r="E2023" i="80" s="1"/>
  <c r="C2023" i="80"/>
  <c r="F2023" i="80"/>
  <c r="C230" i="80"/>
  <c r="F230" i="80"/>
  <c r="D230" i="80"/>
  <c r="E230" i="80" s="1"/>
  <c r="D1747" i="80"/>
  <c r="E1747" i="80" s="1"/>
  <c r="F1747" i="80"/>
  <c r="C1747" i="80"/>
  <c r="D944" i="80"/>
  <c r="E944" i="80" s="1"/>
  <c r="C944" i="80"/>
  <c r="F944" i="80"/>
  <c r="C2743" i="80"/>
  <c r="F2743" i="80"/>
  <c r="D2743" i="80"/>
  <c r="E2743" i="80" s="1"/>
  <c r="F1770" i="80"/>
  <c r="C1770" i="80"/>
  <c r="D1770" i="80"/>
  <c r="E1770" i="80" s="1"/>
  <c r="C1566" i="80"/>
  <c r="D1566" i="80"/>
  <c r="E1566" i="80" s="1"/>
  <c r="F1566" i="80"/>
  <c r="C2918" i="80"/>
  <c r="F2918" i="80"/>
  <c r="D2918" i="80"/>
  <c r="E2918" i="80" s="1"/>
  <c r="D688" i="80"/>
  <c r="E688" i="80" s="1"/>
  <c r="C688" i="80"/>
  <c r="F688" i="80"/>
  <c r="C687" i="80"/>
  <c r="F687" i="80"/>
  <c r="D687" i="80"/>
  <c r="E687" i="80" s="1"/>
  <c r="D2476" i="80"/>
  <c r="E2476" i="80" s="1"/>
  <c r="C2476" i="80"/>
  <c r="F2476" i="80"/>
  <c r="C3700" i="80"/>
  <c r="F3700" i="80"/>
  <c r="D3700" i="80"/>
  <c r="E3700" i="80" s="1"/>
  <c r="D3296" i="80"/>
  <c r="E3296" i="80" s="1"/>
  <c r="F3296" i="80"/>
  <c r="C3296" i="80"/>
  <c r="F1137" i="80"/>
  <c r="D1137" i="80"/>
  <c r="E1137" i="80" s="1"/>
  <c r="C1137" i="80"/>
  <c r="C2466" i="80"/>
  <c r="F2466" i="80"/>
  <c r="D2466" i="80"/>
  <c r="E2466" i="80" s="1"/>
  <c r="D3952" i="80"/>
  <c r="E3952" i="80" s="1"/>
  <c r="F3952" i="80"/>
  <c r="C3952" i="80"/>
  <c r="F3461" i="80"/>
  <c r="D3461" i="80"/>
  <c r="E3461" i="80" s="1"/>
  <c r="C3461" i="80"/>
  <c r="C761" i="80"/>
  <c r="F761" i="80"/>
  <c r="D761" i="80"/>
  <c r="E761" i="80" s="1"/>
  <c r="C2278" i="80"/>
  <c r="F2278" i="80"/>
  <c r="D2278" i="80"/>
  <c r="E2278" i="80" s="1"/>
  <c r="D1190" i="80"/>
  <c r="E1190" i="80" s="1"/>
  <c r="C1190" i="80"/>
  <c r="F1190" i="80"/>
  <c r="D585" i="80"/>
  <c r="E585" i="80" s="1"/>
  <c r="C585" i="80"/>
  <c r="F585" i="80"/>
  <c r="D4187" i="80"/>
  <c r="E4187" i="80" s="1"/>
  <c r="C4187" i="80"/>
  <c r="F4187" i="80"/>
  <c r="D2306" i="80"/>
  <c r="E2306" i="80" s="1"/>
  <c r="C2306" i="80"/>
  <c r="F2306" i="80"/>
  <c r="F2469" i="80"/>
  <c r="D2469" i="80"/>
  <c r="E2469" i="80" s="1"/>
  <c r="C2469" i="80"/>
  <c r="F3767" i="80"/>
  <c r="D3767" i="80"/>
  <c r="E3767" i="80" s="1"/>
  <c r="C3767" i="80"/>
  <c r="F1163" i="80"/>
  <c r="D1163" i="80"/>
  <c r="E1163" i="80" s="1"/>
  <c r="C1163" i="80"/>
  <c r="D157" i="80"/>
  <c r="E157" i="80" s="1"/>
  <c r="C157" i="80"/>
  <c r="F157" i="80"/>
  <c r="C740" i="80"/>
  <c r="F740" i="80"/>
  <c r="D740" i="80"/>
  <c r="E740" i="80" s="1"/>
  <c r="C2424" i="80"/>
  <c r="F2424" i="80"/>
  <c r="D2424" i="80"/>
  <c r="E2424" i="80" s="1"/>
  <c r="F1640" i="80"/>
  <c r="C1640" i="80"/>
  <c r="D1640" i="80"/>
  <c r="E1640" i="80" s="1"/>
  <c r="D3133" i="80"/>
  <c r="E3133" i="80" s="1"/>
  <c r="C3133" i="80"/>
  <c r="F3133" i="80"/>
  <c r="C2773" i="80"/>
  <c r="F2773" i="80"/>
  <c r="D2773" i="80"/>
  <c r="E2773" i="80" s="1"/>
  <c r="F66" i="80"/>
  <c r="D66" i="80"/>
  <c r="E66" i="80" s="1"/>
  <c r="C66" i="80"/>
  <c r="C1999" i="80"/>
  <c r="F1999" i="80"/>
  <c r="D1999" i="80"/>
  <c r="E1999" i="80" s="1"/>
  <c r="D978" i="80"/>
  <c r="E978" i="80" s="1"/>
  <c r="C978" i="80"/>
  <c r="F978" i="80"/>
  <c r="C1759" i="80"/>
  <c r="F1759" i="80"/>
  <c r="D1759" i="80"/>
  <c r="E1759" i="80" s="1"/>
  <c r="F3800" i="80"/>
  <c r="D3800" i="80"/>
  <c r="E3800" i="80" s="1"/>
  <c r="C3800" i="80"/>
  <c r="F2512" i="80"/>
  <c r="D2512" i="80"/>
  <c r="E2512" i="80" s="1"/>
  <c r="C2512" i="80"/>
  <c r="F4369" i="80"/>
  <c r="D4369" i="80"/>
  <c r="E4369" i="80" s="1"/>
  <c r="C4369" i="80"/>
  <c r="D2250" i="80"/>
  <c r="E2250" i="80" s="1"/>
  <c r="C2250" i="80"/>
  <c r="F2250" i="80"/>
  <c r="D4059" i="80"/>
  <c r="E4059" i="80" s="1"/>
  <c r="C4059" i="80"/>
  <c r="F4059" i="80"/>
  <c r="F1972" i="80"/>
  <c r="D1972" i="80"/>
  <c r="E1972" i="80" s="1"/>
  <c r="C1972" i="80"/>
  <c r="D2890" i="80"/>
  <c r="E2890" i="80" s="1"/>
  <c r="C2890" i="80"/>
  <c r="F2890" i="80"/>
  <c r="D960" i="80"/>
  <c r="E960" i="80" s="1"/>
  <c r="C960" i="80"/>
  <c r="F960" i="80"/>
  <c r="F4770" i="80"/>
  <c r="D4770" i="80"/>
  <c r="E4770" i="80" s="1"/>
  <c r="C4770" i="80"/>
  <c r="F2168" i="80"/>
  <c r="D2168" i="80"/>
  <c r="E2168" i="80" s="1"/>
  <c r="C2168" i="80"/>
  <c r="F3067" i="80"/>
  <c r="D3067" i="80"/>
  <c r="E3067" i="80" s="1"/>
  <c r="C3067" i="80"/>
  <c r="D3271" i="80"/>
  <c r="E3271" i="80" s="1"/>
  <c r="C3271" i="80"/>
  <c r="F3271" i="80"/>
  <c r="C2392" i="80"/>
  <c r="F2392" i="80"/>
  <c r="D2392" i="80"/>
  <c r="E2392" i="80" s="1"/>
  <c r="D2914" i="80"/>
  <c r="E2914" i="80" s="1"/>
  <c r="C2914" i="80"/>
  <c r="F2914" i="80"/>
  <c r="F3174" i="80"/>
  <c r="D3174" i="80"/>
  <c r="E3174" i="80" s="1"/>
  <c r="C3174" i="80"/>
  <c r="F2732" i="80"/>
  <c r="D2732" i="80"/>
  <c r="E2732" i="80" s="1"/>
  <c r="C2732" i="80"/>
  <c r="F704" i="80"/>
  <c r="D704" i="80"/>
  <c r="E704" i="80" s="1"/>
  <c r="C704" i="80"/>
  <c r="D3638" i="80"/>
  <c r="E3638" i="80" s="1"/>
  <c r="C3638" i="80"/>
  <c r="F3638" i="80"/>
  <c r="D3353" i="80"/>
  <c r="E3353" i="80" s="1"/>
  <c r="C3353" i="80"/>
  <c r="F3353" i="80"/>
  <c r="C3085" i="80"/>
  <c r="F3085" i="80"/>
  <c r="D3085" i="80"/>
  <c r="E3085" i="80" s="1"/>
  <c r="F3018" i="80"/>
  <c r="D3018" i="80"/>
  <c r="E3018" i="80" s="1"/>
  <c r="C3018" i="80"/>
  <c r="D2691" i="80"/>
  <c r="E2691" i="80" s="1"/>
  <c r="C2691" i="80"/>
  <c r="F2691" i="80"/>
  <c r="F2403" i="80"/>
  <c r="D2403" i="80"/>
  <c r="E2403" i="80" s="1"/>
  <c r="C2403" i="80"/>
  <c r="D3637" i="80"/>
  <c r="E3637" i="80" s="1"/>
  <c r="C3637" i="80"/>
  <c r="F3637" i="80"/>
  <c r="D2073" i="80"/>
  <c r="E2073" i="80" s="1"/>
  <c r="C2073" i="80"/>
  <c r="F2073" i="80"/>
  <c r="C668" i="80"/>
  <c r="F668" i="80"/>
  <c r="D668" i="80"/>
  <c r="E668" i="80" s="1"/>
  <c r="F1329" i="80"/>
  <c r="D1329" i="80"/>
  <c r="E1329" i="80" s="1"/>
  <c r="C1329" i="80"/>
  <c r="D3115" i="80"/>
  <c r="E3115" i="80" s="1"/>
  <c r="C3115" i="80"/>
  <c r="F3115" i="80"/>
  <c r="C3211" i="80"/>
  <c r="F3211" i="80"/>
  <c r="D3211" i="80"/>
  <c r="E3211" i="80" s="1"/>
  <c r="D2538" i="80"/>
  <c r="E2538" i="80" s="1"/>
  <c r="C2538" i="80"/>
  <c r="F2538" i="80"/>
  <c r="D2949" i="80"/>
  <c r="E2949" i="80" s="1"/>
  <c r="C2949" i="80"/>
  <c r="F2949" i="80"/>
  <c r="D2025" i="80"/>
  <c r="E2025" i="80" s="1"/>
  <c r="C2025" i="80"/>
  <c r="F2025" i="80"/>
  <c r="C788" i="80"/>
  <c r="F788" i="80"/>
  <c r="D788" i="80"/>
  <c r="E788" i="80" s="1"/>
  <c r="F1199" i="80"/>
  <c r="D1199" i="80"/>
  <c r="E1199" i="80" s="1"/>
  <c r="C1199" i="80"/>
  <c r="F1912" i="80"/>
  <c r="D1912" i="80"/>
  <c r="E1912" i="80" s="1"/>
  <c r="C1912" i="80"/>
  <c r="C3486" i="80"/>
  <c r="F3486" i="80"/>
  <c r="D3486" i="80"/>
  <c r="E3486" i="80" s="1"/>
  <c r="F56" i="80"/>
  <c r="D56" i="80"/>
  <c r="E56" i="80" s="1"/>
  <c r="C56" i="80"/>
  <c r="D2473" i="80"/>
  <c r="E2473" i="80" s="1"/>
  <c r="C2473" i="80"/>
  <c r="F2473" i="80"/>
  <c r="C3163" i="80"/>
  <c r="F3163" i="80"/>
  <c r="D3163" i="80"/>
  <c r="E3163" i="80" s="1"/>
  <c r="F2665" i="80"/>
  <c r="D2665" i="80"/>
  <c r="E2665" i="80" s="1"/>
  <c r="C2665" i="80"/>
  <c r="F1920" i="80"/>
  <c r="D1920" i="80"/>
  <c r="E1920" i="80" s="1"/>
  <c r="C1920" i="80"/>
  <c r="D4098" i="80"/>
  <c r="E4098" i="80" s="1"/>
  <c r="C4098" i="80"/>
  <c r="F4098" i="80"/>
  <c r="D2187" i="80"/>
  <c r="E2187" i="80" s="1"/>
  <c r="C2187" i="80"/>
  <c r="F2187" i="80"/>
  <c r="D1528" i="80"/>
  <c r="E1528" i="80" s="1"/>
  <c r="C1528" i="80"/>
  <c r="F1528" i="80"/>
  <c r="C2244" i="80"/>
  <c r="D2244" i="80"/>
  <c r="E2244" i="80" s="1"/>
  <c r="F2244" i="80"/>
  <c r="C2882" i="80"/>
  <c r="F2882" i="80"/>
  <c r="D2882" i="80"/>
  <c r="E2882" i="80" s="1"/>
  <c r="F1072" i="80"/>
  <c r="D1072" i="80"/>
  <c r="E1072" i="80" s="1"/>
  <c r="C1072" i="80"/>
  <c r="D2183" i="80"/>
  <c r="E2183" i="80" s="1"/>
  <c r="C2183" i="80"/>
  <c r="F2183" i="80"/>
  <c r="C3348" i="80"/>
  <c r="D3348" i="80"/>
  <c r="E3348" i="80" s="1"/>
  <c r="F3348" i="80"/>
  <c r="D2339" i="80"/>
  <c r="E2339" i="80" s="1"/>
  <c r="F2339" i="80"/>
  <c r="C2339" i="80"/>
  <c r="C3062" i="80"/>
  <c r="F3062" i="80"/>
  <c r="D3062" i="80"/>
  <c r="E3062" i="80" s="1"/>
  <c r="D2222" i="80"/>
  <c r="E2222" i="80" s="1"/>
  <c r="C2222" i="80"/>
  <c r="F2222" i="80"/>
  <c r="F816" i="80"/>
  <c r="C816" i="80"/>
  <c r="D816" i="80"/>
  <c r="E816" i="80" s="1"/>
  <c r="D2407" i="80"/>
  <c r="E2407" i="80" s="1"/>
  <c r="C2407" i="80"/>
  <c r="F2407" i="80"/>
  <c r="C3289" i="80"/>
  <c r="F3289" i="80"/>
  <c r="D3289" i="80"/>
  <c r="E3289" i="80" s="1"/>
  <c r="C871" i="80"/>
  <c r="F871" i="80"/>
  <c r="D871" i="80"/>
  <c r="E871" i="80" s="1"/>
  <c r="D2860" i="80"/>
  <c r="E2860" i="80" s="1"/>
  <c r="C2860" i="80"/>
  <c r="F2860" i="80"/>
  <c r="F1907" i="80"/>
  <c r="D1907" i="80"/>
  <c r="E1907" i="80" s="1"/>
  <c r="C1907" i="80"/>
  <c r="D1547" i="80"/>
  <c r="E1547" i="80" s="1"/>
  <c r="C1547" i="80"/>
  <c r="F1547" i="80"/>
  <c r="F2845" i="80"/>
  <c r="D2845" i="80"/>
  <c r="E2845" i="80" s="1"/>
  <c r="C2845" i="80"/>
  <c r="C3871" i="80"/>
  <c r="D3871" i="80"/>
  <c r="E3871" i="80" s="1"/>
  <c r="F3871" i="80"/>
  <c r="D2840" i="80"/>
  <c r="E2840" i="80" s="1"/>
  <c r="C2840" i="80"/>
  <c r="F2840" i="80"/>
  <c r="D2733" i="80"/>
  <c r="E2733" i="80" s="1"/>
  <c r="C2733" i="80"/>
  <c r="F2733" i="80"/>
  <c r="F3209" i="80"/>
  <c r="D3209" i="80"/>
  <c r="E3209" i="80" s="1"/>
  <c r="C3209" i="80"/>
  <c r="D2185" i="80"/>
  <c r="E2185" i="80" s="1"/>
  <c r="C2185" i="80"/>
  <c r="F2185" i="80"/>
  <c r="D3117" i="80"/>
  <c r="E3117" i="80" s="1"/>
  <c r="C3117" i="80"/>
  <c r="F3117" i="80"/>
  <c r="D97" i="80"/>
  <c r="E97" i="80" s="1"/>
  <c r="C97" i="80"/>
  <c r="F97" i="80"/>
  <c r="F2784" i="80"/>
  <c r="D2784" i="80"/>
  <c r="E2784" i="80" s="1"/>
  <c r="C2784" i="80"/>
  <c r="C1817" i="80"/>
  <c r="F1817" i="80"/>
  <c r="D1817" i="80"/>
  <c r="E1817" i="80" s="1"/>
  <c r="D2506" i="80"/>
  <c r="E2506" i="80" s="1"/>
  <c r="C2506" i="80"/>
  <c r="F2506" i="80"/>
  <c r="D3449" i="80"/>
  <c r="E3449" i="80" s="1"/>
  <c r="C3449" i="80"/>
  <c r="F3449" i="80"/>
  <c r="C3370" i="80"/>
  <c r="F3370" i="80"/>
  <c r="D3370" i="80"/>
  <c r="E3370" i="80" s="1"/>
  <c r="C2842" i="80"/>
  <c r="F2842" i="80"/>
  <c r="D2842" i="80"/>
  <c r="E2842" i="80" s="1"/>
  <c r="F2301" i="80"/>
  <c r="D2301" i="80"/>
  <c r="E2301" i="80" s="1"/>
  <c r="C2301" i="80"/>
  <c r="D1428" i="80"/>
  <c r="E1428" i="80" s="1"/>
  <c r="F1428" i="80"/>
  <c r="C1428" i="80"/>
  <c r="D3199" i="80"/>
  <c r="E3199" i="80" s="1"/>
  <c r="C3199" i="80"/>
  <c r="F3199" i="80"/>
  <c r="C856" i="80"/>
  <c r="F856" i="80"/>
  <c r="D856" i="80"/>
  <c r="E856" i="80" s="1"/>
  <c r="D1451" i="80"/>
  <c r="E1451" i="80" s="1"/>
  <c r="C1451" i="80"/>
  <c r="F1451" i="80"/>
  <c r="F3320" i="80"/>
  <c r="C3320" i="80"/>
  <c r="D3320" i="80"/>
  <c r="E3320" i="80" s="1"/>
  <c r="C492" i="80"/>
  <c r="F492" i="80"/>
  <c r="D492" i="80"/>
  <c r="E492" i="80" s="1"/>
  <c r="F1292" i="80"/>
  <c r="D1292" i="80"/>
  <c r="E1292" i="80" s="1"/>
  <c r="C1292" i="80"/>
  <c r="F2925" i="80"/>
  <c r="D2925" i="80"/>
  <c r="E2925" i="80" s="1"/>
  <c r="C2925" i="80"/>
  <c r="D2294" i="80"/>
  <c r="E2294" i="80" s="1"/>
  <c r="C2294" i="80"/>
  <c r="F2294" i="80"/>
  <c r="F3475" i="80"/>
  <c r="D3475" i="80"/>
  <c r="E3475" i="80" s="1"/>
  <c r="C3475" i="80"/>
  <c r="D48" i="80"/>
  <c r="E48" i="80" s="1"/>
  <c r="C48" i="80"/>
  <c r="F48" i="80"/>
  <c r="C1720" i="80"/>
  <c r="F1720" i="80"/>
  <c r="D1720" i="80"/>
  <c r="E1720" i="80" s="1"/>
  <c r="D2772" i="80"/>
  <c r="E2772" i="80" s="1"/>
  <c r="C2772" i="80"/>
  <c r="F2772" i="80"/>
  <c r="F3588" i="80"/>
  <c r="D3588" i="80"/>
  <c r="E3588" i="80" s="1"/>
  <c r="C3588" i="80"/>
  <c r="D3066" i="80"/>
  <c r="E3066" i="80" s="1"/>
  <c r="C3066" i="80"/>
  <c r="F3066" i="80"/>
  <c r="D3445" i="80"/>
  <c r="E3445" i="80" s="1"/>
  <c r="C3445" i="80"/>
  <c r="F3445" i="80"/>
  <c r="C4486" i="80"/>
  <c r="F4486" i="80"/>
  <c r="D4486" i="80"/>
  <c r="E4486" i="80" s="1"/>
  <c r="C4964" i="80"/>
  <c r="F4964" i="80"/>
  <c r="D4964" i="80"/>
  <c r="E4964" i="80" s="1"/>
  <c r="F4228" i="80"/>
  <c r="D4228" i="80"/>
  <c r="E4228" i="80" s="1"/>
  <c r="C4228" i="80"/>
  <c r="C2612" i="80"/>
  <c r="D2612" i="80"/>
  <c r="E2612" i="80" s="1"/>
  <c r="F2612" i="80"/>
  <c r="C3664" i="80"/>
  <c r="F3664" i="80"/>
  <c r="D3664" i="80"/>
  <c r="E3664" i="80" s="1"/>
  <c r="C1917" i="80"/>
  <c r="F1917" i="80"/>
  <c r="D1917" i="80"/>
  <c r="E1917" i="80" s="1"/>
  <c r="D2982" i="80"/>
  <c r="E2982" i="80" s="1"/>
  <c r="C2982" i="80"/>
  <c r="F2982" i="80"/>
  <c r="C1520" i="80"/>
  <c r="D1520" i="80"/>
  <c r="E1520" i="80" s="1"/>
  <c r="F1520" i="80"/>
  <c r="C2242" i="80"/>
  <c r="F2242" i="80"/>
  <c r="D2242" i="80"/>
  <c r="E2242" i="80" s="1"/>
  <c r="F3870" i="80"/>
  <c r="D3870" i="80"/>
  <c r="E3870" i="80" s="1"/>
  <c r="C3870" i="80"/>
  <c r="C3560" i="80"/>
  <c r="F3560" i="80"/>
  <c r="D3560" i="80"/>
  <c r="E3560" i="80" s="1"/>
  <c r="F4910" i="80"/>
  <c r="D4910" i="80"/>
  <c r="E4910" i="80" s="1"/>
  <c r="C4910" i="80"/>
  <c r="D1422" i="80"/>
  <c r="E1422" i="80" s="1"/>
  <c r="F1422" i="80"/>
  <c r="C1422" i="80"/>
  <c r="F2235" i="80"/>
  <c r="D2235" i="80"/>
  <c r="E2235" i="80" s="1"/>
  <c r="C2235" i="80"/>
  <c r="C4453" i="80"/>
  <c r="F4453" i="80"/>
  <c r="D4453" i="80"/>
  <c r="E4453" i="80" s="1"/>
  <c r="C3669" i="80"/>
  <c r="F3669" i="80"/>
  <c r="D3669" i="80"/>
  <c r="E3669" i="80" s="1"/>
  <c r="D3073" i="80"/>
  <c r="E3073" i="80" s="1"/>
  <c r="C3073" i="80"/>
  <c r="F3073" i="80"/>
  <c r="F3840" i="80"/>
  <c r="D3840" i="80"/>
  <c r="E3840" i="80" s="1"/>
  <c r="C3840" i="80"/>
  <c r="D3037" i="80"/>
  <c r="E3037" i="80" s="1"/>
  <c r="C3037" i="80"/>
  <c r="F3037" i="80"/>
  <c r="D3971" i="80"/>
  <c r="E3971" i="80" s="1"/>
  <c r="C3971" i="80"/>
  <c r="F3971" i="80"/>
  <c r="F4396" i="80"/>
  <c r="D4396" i="80"/>
  <c r="E4396" i="80" s="1"/>
  <c r="C4396" i="80"/>
  <c r="C2899" i="80"/>
  <c r="F2899" i="80"/>
  <c r="D2899" i="80"/>
  <c r="E2899" i="80" s="1"/>
  <c r="D2650" i="80"/>
  <c r="E2650" i="80" s="1"/>
  <c r="F2650" i="80"/>
  <c r="C2650" i="80"/>
  <c r="D1434" i="80"/>
  <c r="E1434" i="80" s="1"/>
  <c r="F1434" i="80"/>
  <c r="C1434" i="80"/>
  <c r="F3226" i="80"/>
  <c r="D3226" i="80"/>
  <c r="E3226" i="80" s="1"/>
  <c r="C3226" i="80"/>
  <c r="C3257" i="80"/>
  <c r="F3257" i="80"/>
  <c r="D3257" i="80"/>
  <c r="E3257" i="80" s="1"/>
  <c r="F1991" i="80"/>
  <c r="D1991" i="80"/>
  <c r="E1991" i="80" s="1"/>
  <c r="C1991" i="80"/>
  <c r="C1541" i="80"/>
  <c r="F1541" i="80"/>
  <c r="D1541" i="80"/>
  <c r="E1541" i="80" s="1"/>
  <c r="D1861" i="80"/>
  <c r="E1861" i="80" s="1"/>
  <c r="F1861" i="80"/>
  <c r="C1861" i="80"/>
  <c r="C3924" i="80"/>
  <c r="F3924" i="80"/>
  <c r="D3924" i="80"/>
  <c r="E3924" i="80" s="1"/>
  <c r="F548" i="80"/>
  <c r="D548" i="80"/>
  <c r="E548" i="80" s="1"/>
  <c r="C548" i="80"/>
  <c r="F92" i="80"/>
  <c r="D92" i="80"/>
  <c r="E92" i="80" s="1"/>
  <c r="C92" i="80"/>
  <c r="F3950" i="80"/>
  <c r="D3950" i="80"/>
  <c r="E3950" i="80" s="1"/>
  <c r="C3950" i="80"/>
  <c r="F3412" i="80"/>
  <c r="D3412" i="80"/>
  <c r="E3412" i="80" s="1"/>
  <c r="C3412" i="80"/>
  <c r="D1239" i="80"/>
  <c r="E1239" i="80" s="1"/>
  <c r="C1239" i="80"/>
  <c r="F1239" i="80"/>
  <c r="F3790" i="80"/>
  <c r="D3790" i="80"/>
  <c r="E3790" i="80" s="1"/>
  <c r="C3790" i="80"/>
  <c r="F1262" i="80"/>
  <c r="C1262" i="80"/>
  <c r="D1262" i="80"/>
  <c r="E1262" i="80" s="1"/>
  <c r="D3702" i="80"/>
  <c r="E3702" i="80" s="1"/>
  <c r="C3702" i="80"/>
  <c r="F3702" i="80"/>
  <c r="C1716" i="80"/>
  <c r="F1716" i="80"/>
  <c r="D1716" i="80"/>
  <c r="E1716" i="80" s="1"/>
  <c r="C3335" i="80"/>
  <c r="F3335" i="80"/>
  <c r="D3335" i="80"/>
  <c r="E3335" i="80" s="1"/>
  <c r="D1552" i="80"/>
  <c r="E1552" i="80" s="1"/>
  <c r="F1552" i="80"/>
  <c r="C1552" i="80"/>
  <c r="C2734" i="80"/>
  <c r="F2734" i="80"/>
  <c r="D2734" i="80"/>
  <c r="E2734" i="80" s="1"/>
  <c r="D3706" i="80"/>
  <c r="E3706" i="80" s="1"/>
  <c r="C3706" i="80"/>
  <c r="F3706" i="80"/>
  <c r="C4284" i="80"/>
  <c r="F4284" i="80"/>
  <c r="D4284" i="80"/>
  <c r="E4284" i="80" s="1"/>
  <c r="F3878" i="80"/>
  <c r="D3878" i="80"/>
  <c r="E3878" i="80" s="1"/>
  <c r="C3878" i="80"/>
  <c r="D4715" i="80"/>
  <c r="E4715" i="80" s="1"/>
  <c r="F4715" i="80"/>
  <c r="C4715" i="80"/>
  <c r="F2983" i="80"/>
  <c r="D2983" i="80"/>
  <c r="E2983" i="80" s="1"/>
  <c r="C2983" i="80"/>
  <c r="C3852" i="80"/>
  <c r="F3852" i="80"/>
  <c r="D3852" i="80"/>
  <c r="E3852" i="80" s="1"/>
  <c r="F3523" i="80"/>
  <c r="D3523" i="80"/>
  <c r="E3523" i="80" s="1"/>
  <c r="C3523" i="80"/>
  <c r="F3400" i="80"/>
  <c r="C3400" i="80"/>
  <c r="D3400" i="80"/>
  <c r="E3400" i="80" s="1"/>
  <c r="F3035" i="80"/>
  <c r="D3035" i="80"/>
  <c r="E3035" i="80" s="1"/>
  <c r="C3035" i="80"/>
  <c r="C3351" i="80"/>
  <c r="F3351" i="80"/>
  <c r="D3351" i="80"/>
  <c r="E3351" i="80" s="1"/>
  <c r="F2559" i="80"/>
  <c r="D2559" i="80"/>
  <c r="E2559" i="80" s="1"/>
  <c r="C2559" i="80"/>
  <c r="F2924" i="80"/>
  <c r="D2924" i="80"/>
  <c r="E2924" i="80" s="1"/>
  <c r="C2924" i="80"/>
  <c r="D3470" i="80"/>
  <c r="E3470" i="80" s="1"/>
  <c r="C3470" i="80"/>
  <c r="F3470" i="80"/>
  <c r="C2699" i="80"/>
  <c r="F2699" i="80"/>
  <c r="D2699" i="80"/>
  <c r="E2699" i="80" s="1"/>
  <c r="D3332" i="80"/>
  <c r="E3332" i="80" s="1"/>
  <c r="F3332" i="80"/>
  <c r="C3332" i="80"/>
  <c r="F3546" i="80"/>
  <c r="D3546" i="80"/>
  <c r="E3546" i="80" s="1"/>
  <c r="C3546" i="80"/>
  <c r="F3049" i="80"/>
  <c r="D3049" i="80"/>
  <c r="E3049" i="80" s="1"/>
  <c r="C3049" i="80"/>
  <c r="D3503" i="80"/>
  <c r="E3503" i="80" s="1"/>
  <c r="C3503" i="80"/>
  <c r="F3503" i="80"/>
  <c r="C2667" i="80"/>
  <c r="F2667" i="80"/>
  <c r="D2667" i="80"/>
  <c r="E2667" i="80" s="1"/>
  <c r="D3745" i="80"/>
  <c r="E3745" i="80" s="1"/>
  <c r="C3745" i="80"/>
  <c r="F3745" i="80"/>
  <c r="F3763" i="80"/>
  <c r="C3763" i="80"/>
  <c r="D3763" i="80"/>
  <c r="E3763" i="80" s="1"/>
  <c r="D533" i="80"/>
  <c r="E533" i="80" s="1"/>
  <c r="C533" i="80"/>
  <c r="F533" i="80"/>
  <c r="C3152" i="80"/>
  <c r="F3152" i="80"/>
  <c r="D3152" i="80"/>
  <c r="E3152" i="80" s="1"/>
  <c r="C1431" i="80"/>
  <c r="F1431" i="80"/>
  <c r="D1431" i="80"/>
  <c r="E1431" i="80" s="1"/>
  <c r="F3376" i="80"/>
  <c r="C3376" i="80"/>
  <c r="D3376" i="80"/>
  <c r="E3376" i="80" s="1"/>
  <c r="C770" i="80"/>
  <c r="F770" i="80"/>
  <c r="D770" i="80"/>
  <c r="E770" i="80" s="1"/>
  <c r="C2083" i="80"/>
  <c r="F2083" i="80"/>
  <c r="D2083" i="80"/>
  <c r="E2083" i="80" s="1"/>
  <c r="D2549" i="80"/>
  <c r="E2549" i="80" s="1"/>
  <c r="C2549" i="80"/>
  <c r="F2549" i="80"/>
  <c r="F1322" i="80"/>
  <c r="D1322" i="80"/>
  <c r="E1322" i="80" s="1"/>
  <c r="C1322" i="80"/>
  <c r="D696" i="80"/>
  <c r="E696" i="80" s="1"/>
  <c r="C696" i="80"/>
  <c r="F696" i="80"/>
  <c r="C68" i="80"/>
  <c r="F68" i="80"/>
  <c r="D68" i="80"/>
  <c r="E68" i="80" s="1"/>
  <c r="C1519" i="80"/>
  <c r="F1519" i="80"/>
  <c r="D1519" i="80"/>
  <c r="E1519" i="80" s="1"/>
  <c r="D2618" i="80"/>
  <c r="E2618" i="80" s="1"/>
  <c r="F2618" i="80"/>
  <c r="C2618" i="80"/>
  <c r="D2252" i="80"/>
  <c r="E2252" i="80" s="1"/>
  <c r="C2252" i="80"/>
  <c r="F2252" i="80"/>
  <c r="C3752" i="80"/>
  <c r="F3752" i="80"/>
  <c r="D3752" i="80"/>
  <c r="E3752" i="80" s="1"/>
  <c r="D3504" i="80"/>
  <c r="E3504" i="80" s="1"/>
  <c r="C3504" i="80"/>
  <c r="F3504" i="80"/>
  <c r="F3044" i="80"/>
  <c r="D3044" i="80"/>
  <c r="E3044" i="80" s="1"/>
  <c r="C3044" i="80"/>
  <c r="F754" i="80"/>
  <c r="D754" i="80"/>
  <c r="E754" i="80" s="1"/>
  <c r="C754" i="80"/>
  <c r="C2543" i="80"/>
  <c r="F2543" i="80"/>
  <c r="D2543" i="80"/>
  <c r="E2543" i="80" s="1"/>
  <c r="C2696" i="80"/>
  <c r="D2696" i="80"/>
  <c r="E2696" i="80" s="1"/>
  <c r="F2696" i="80"/>
  <c r="D1425" i="80"/>
  <c r="E1425" i="80" s="1"/>
  <c r="C1425" i="80"/>
  <c r="F1425" i="80"/>
  <c r="F1742" i="80"/>
  <c r="C1742" i="80"/>
  <c r="D1742" i="80"/>
  <c r="E1742" i="80" s="1"/>
  <c r="F1986" i="80"/>
  <c r="D1986" i="80"/>
  <c r="E1986" i="80" s="1"/>
  <c r="C1986" i="80"/>
  <c r="F2766" i="80"/>
  <c r="D2766" i="80"/>
  <c r="E2766" i="80" s="1"/>
  <c r="C2766" i="80"/>
  <c r="C263" i="80"/>
  <c r="F263" i="80"/>
  <c r="D263" i="80"/>
  <c r="E263" i="80" s="1"/>
  <c r="C1215" i="80"/>
  <c r="F1215" i="80"/>
  <c r="D1215" i="80"/>
  <c r="E1215" i="80" s="1"/>
  <c r="F550" i="80"/>
  <c r="D550" i="80"/>
  <c r="E550" i="80" s="1"/>
  <c r="C550" i="80"/>
  <c r="F1795" i="80"/>
  <c r="D1795" i="80"/>
  <c r="E1795" i="80" s="1"/>
  <c r="C1795" i="80"/>
  <c r="D2055" i="80"/>
  <c r="E2055" i="80" s="1"/>
  <c r="C2055" i="80"/>
  <c r="F2055" i="80"/>
  <c r="F962" i="80"/>
  <c r="D962" i="80"/>
  <c r="E962" i="80" s="1"/>
  <c r="C962" i="80"/>
  <c r="C3017" i="80"/>
  <c r="F3017" i="80"/>
  <c r="D3017" i="80"/>
  <c r="E3017" i="80" s="1"/>
  <c r="C813" i="80"/>
  <c r="F813" i="80"/>
  <c r="D813" i="80"/>
  <c r="E813" i="80" s="1"/>
  <c r="D2941" i="80"/>
  <c r="E2941" i="80" s="1"/>
  <c r="C2941" i="80"/>
  <c r="F2941" i="80"/>
  <c r="C1733" i="80"/>
  <c r="F1733" i="80"/>
  <c r="D1733" i="80"/>
  <c r="E1733" i="80" s="1"/>
  <c r="D2202" i="80"/>
  <c r="E2202" i="80" s="1"/>
  <c r="C2202" i="80"/>
  <c r="F2202" i="80"/>
  <c r="D1092" i="80"/>
  <c r="E1092" i="80" s="1"/>
  <c r="C1092" i="80"/>
  <c r="F1092" i="80"/>
  <c r="D3001" i="80"/>
  <c r="E3001" i="80" s="1"/>
  <c r="C3001" i="80"/>
  <c r="F3001" i="80"/>
  <c r="C2308" i="80"/>
  <c r="F2308" i="80"/>
  <c r="D2308" i="80"/>
  <c r="E2308" i="80" s="1"/>
  <c r="D2064" i="80"/>
  <c r="E2064" i="80" s="1"/>
  <c r="C2064" i="80"/>
  <c r="F2064" i="80"/>
  <c r="F101" i="80"/>
  <c r="D101" i="80"/>
  <c r="E101" i="80" s="1"/>
  <c r="C101" i="80"/>
  <c r="F3537" i="80"/>
  <c r="D3537" i="80"/>
  <c r="E3537" i="80" s="1"/>
  <c r="C3537" i="80"/>
  <c r="C2567" i="80"/>
  <c r="F2567" i="80"/>
  <c r="D2567" i="80"/>
  <c r="E2567" i="80" s="1"/>
  <c r="D2119" i="80"/>
  <c r="E2119" i="80" s="1"/>
  <c r="C2119" i="80"/>
  <c r="F2119" i="80"/>
  <c r="F3577" i="80"/>
  <c r="D3577" i="80"/>
  <c r="E3577" i="80" s="1"/>
  <c r="C3577" i="80"/>
  <c r="D772" i="80"/>
  <c r="E772" i="80" s="1"/>
  <c r="C772" i="80"/>
  <c r="F772" i="80"/>
  <c r="D2683" i="80"/>
  <c r="E2683" i="80" s="1"/>
  <c r="C2683" i="80"/>
  <c r="F2683" i="80"/>
  <c r="C2137" i="80"/>
  <c r="F2137" i="80"/>
  <c r="D2137" i="80"/>
  <c r="E2137" i="80" s="1"/>
  <c r="D1975" i="80"/>
  <c r="E1975" i="80" s="1"/>
  <c r="C1975" i="80"/>
  <c r="F1975" i="80"/>
  <c r="F682" i="80"/>
  <c r="D682" i="80"/>
  <c r="E682" i="80" s="1"/>
  <c r="C682" i="80"/>
  <c r="F2795" i="80"/>
  <c r="C2795" i="80"/>
  <c r="D2795" i="80"/>
  <c r="E2795" i="80" s="1"/>
  <c r="D2616" i="80"/>
  <c r="E2616" i="80" s="1"/>
  <c r="F2616" i="80"/>
  <c r="C2616" i="80"/>
  <c r="D2610" i="80"/>
  <c r="E2610" i="80" s="1"/>
  <c r="F2610" i="80"/>
  <c r="C2610" i="80"/>
  <c r="C1635" i="80"/>
  <c r="F1635" i="80"/>
  <c r="D1635" i="80"/>
  <c r="E1635" i="80" s="1"/>
  <c r="F2044" i="80"/>
  <c r="D2044" i="80"/>
  <c r="E2044" i="80" s="1"/>
  <c r="C2044" i="80"/>
  <c r="D434" i="80"/>
  <c r="E434" i="80" s="1"/>
  <c r="C434" i="80"/>
  <c r="F434" i="80"/>
  <c r="C1160" i="80"/>
  <c r="F1160" i="80"/>
  <c r="D1160" i="80"/>
  <c r="E1160" i="80" s="1"/>
  <c r="F1063" i="80"/>
  <c r="D1063" i="80"/>
  <c r="E1063" i="80" s="1"/>
  <c r="C1063" i="80"/>
  <c r="C2903" i="80"/>
  <c r="F2903" i="80"/>
  <c r="D2903" i="80"/>
  <c r="E2903" i="80" s="1"/>
  <c r="F722" i="80"/>
  <c r="D722" i="80"/>
  <c r="E722" i="80" s="1"/>
  <c r="C722" i="80"/>
  <c r="D672" i="80"/>
  <c r="E672" i="80" s="1"/>
  <c r="C672" i="80"/>
  <c r="F672" i="80"/>
  <c r="F1367" i="80"/>
  <c r="D1367" i="80"/>
  <c r="E1367" i="80" s="1"/>
  <c r="C1367" i="80"/>
  <c r="D1724" i="80"/>
  <c r="E1724" i="80" s="1"/>
  <c r="C1724" i="80"/>
  <c r="F1724" i="80"/>
  <c r="D2003" i="80"/>
  <c r="E2003" i="80" s="1"/>
  <c r="F2003" i="80"/>
  <c r="C2003" i="80"/>
  <c r="C349" i="80"/>
  <c r="F349" i="80"/>
  <c r="D349" i="80"/>
  <c r="E349" i="80" s="1"/>
  <c r="D1258" i="80"/>
  <c r="E1258" i="80" s="1"/>
  <c r="F1258" i="80"/>
  <c r="C1258" i="80"/>
  <c r="D3458" i="80"/>
  <c r="E3458" i="80" s="1"/>
  <c r="C3458" i="80"/>
  <c r="F3458" i="80"/>
  <c r="C1438" i="80"/>
  <c r="D1438" i="80"/>
  <c r="E1438" i="80" s="1"/>
  <c r="F1438" i="80"/>
  <c r="D4583" i="80"/>
  <c r="E4583" i="80" s="1"/>
  <c r="C4583" i="80"/>
  <c r="F4583" i="80"/>
  <c r="C2892" i="80"/>
  <c r="F2892" i="80"/>
  <c r="D2892" i="80"/>
  <c r="E2892" i="80" s="1"/>
  <c r="C2092" i="80"/>
  <c r="F2092" i="80"/>
  <c r="D2092" i="80"/>
  <c r="E2092" i="80" s="1"/>
  <c r="D2611" i="80"/>
  <c r="E2611" i="80" s="1"/>
  <c r="C2611" i="80"/>
  <c r="F2611" i="80"/>
  <c r="C3671" i="80"/>
  <c r="F3671" i="80"/>
  <c r="D3671" i="80"/>
  <c r="E3671" i="80" s="1"/>
  <c r="C2970" i="80"/>
  <c r="F2970" i="80"/>
  <c r="D2970" i="80"/>
  <c r="E2970" i="80" s="1"/>
  <c r="C1881" i="80"/>
  <c r="F1881" i="80"/>
  <c r="D1881" i="80"/>
  <c r="E1881" i="80" s="1"/>
  <c r="F2894" i="80"/>
  <c r="D2894" i="80"/>
  <c r="E2894" i="80" s="1"/>
  <c r="C2894" i="80"/>
  <c r="C2759" i="80"/>
  <c r="F2759" i="80"/>
  <c r="D2759" i="80"/>
  <c r="E2759" i="80" s="1"/>
  <c r="C1467" i="80"/>
  <c r="F1467" i="80"/>
  <c r="D1467" i="80"/>
  <c r="E1467" i="80" s="1"/>
  <c r="D3256" i="80"/>
  <c r="E3256" i="80" s="1"/>
  <c r="F3256" i="80"/>
  <c r="C3256" i="80"/>
  <c r="C2305" i="80"/>
  <c r="D2305" i="80"/>
  <c r="E2305" i="80" s="1"/>
  <c r="F2305" i="80"/>
  <c r="F3047" i="80"/>
  <c r="D3047" i="80"/>
  <c r="E3047" i="80" s="1"/>
  <c r="C3047" i="80"/>
  <c r="D3888" i="80"/>
  <c r="E3888" i="80" s="1"/>
  <c r="C3888" i="80"/>
  <c r="F3888" i="80"/>
  <c r="C2398" i="80"/>
  <c r="F2398" i="80"/>
  <c r="D2398" i="80"/>
  <c r="E2398" i="80" s="1"/>
  <c r="C785" i="80"/>
  <c r="D785" i="80"/>
  <c r="E785" i="80" s="1"/>
  <c r="F785" i="80"/>
  <c r="C2939" i="80"/>
  <c r="F2939" i="80"/>
  <c r="D2939" i="80"/>
  <c r="E2939" i="80" s="1"/>
  <c r="C3339" i="80"/>
  <c r="F3339" i="80"/>
  <c r="D3339" i="80"/>
  <c r="E3339" i="80" s="1"/>
  <c r="D2548" i="80"/>
  <c r="E2548" i="80" s="1"/>
  <c r="F2548" i="80"/>
  <c r="C2548" i="80"/>
  <c r="C2765" i="80"/>
  <c r="D2765" i="80"/>
  <c r="E2765" i="80" s="1"/>
  <c r="F2765" i="80"/>
  <c r="C424" i="80"/>
  <c r="F424" i="80"/>
  <c r="D424" i="80"/>
  <c r="E424" i="80" s="1"/>
  <c r="D1546" i="80"/>
  <c r="E1546" i="80" s="1"/>
  <c r="F1546" i="80"/>
  <c r="C1546" i="80"/>
  <c r="D4132" i="80"/>
  <c r="E4132" i="80" s="1"/>
  <c r="C4132" i="80"/>
  <c r="F4132" i="80"/>
  <c r="F1476" i="80"/>
  <c r="C1476" i="80"/>
  <c r="D1476" i="80"/>
  <c r="E1476" i="80" s="1"/>
  <c r="C1430" i="80"/>
  <c r="D1430" i="80"/>
  <c r="E1430" i="80" s="1"/>
  <c r="F1430" i="80"/>
  <c r="F2507" i="80"/>
  <c r="D2507" i="80"/>
  <c r="E2507" i="80" s="1"/>
  <c r="C2507" i="80"/>
  <c r="F2716" i="80"/>
  <c r="D2716" i="80"/>
  <c r="E2716" i="80" s="1"/>
  <c r="C2716" i="80"/>
  <c r="D274" i="80"/>
  <c r="E274" i="80" s="1"/>
  <c r="F274" i="80"/>
  <c r="C274" i="80"/>
  <c r="D2553" i="80"/>
  <c r="E2553" i="80" s="1"/>
  <c r="C2553" i="80"/>
  <c r="F2553" i="80"/>
  <c r="F3020" i="80"/>
  <c r="D3020" i="80"/>
  <c r="E3020" i="80" s="1"/>
  <c r="C3020" i="80"/>
  <c r="C1048" i="80"/>
  <c r="F1048" i="80"/>
  <c r="D1048" i="80"/>
  <c r="E1048" i="80" s="1"/>
  <c r="D1077" i="80"/>
  <c r="E1077" i="80" s="1"/>
  <c r="C1077" i="80"/>
  <c r="F1077" i="80"/>
  <c r="F3607" i="80"/>
  <c r="D3607" i="80"/>
  <c r="E3607" i="80" s="1"/>
  <c r="C3607" i="80"/>
  <c r="C3399" i="80"/>
  <c r="F3399" i="80"/>
  <c r="D3399" i="80"/>
  <c r="E3399" i="80" s="1"/>
  <c r="F4290" i="80"/>
  <c r="D4290" i="80"/>
  <c r="E4290" i="80" s="1"/>
  <c r="C4290" i="80"/>
  <c r="D2332" i="80"/>
  <c r="E2332" i="80" s="1"/>
  <c r="C2332" i="80"/>
  <c r="F2332" i="80"/>
  <c r="F3660" i="80"/>
  <c r="D3660" i="80"/>
  <c r="E3660" i="80" s="1"/>
  <c r="C3660" i="80"/>
  <c r="C222" i="80"/>
  <c r="F222" i="80"/>
  <c r="D222" i="80"/>
  <c r="E222" i="80" s="1"/>
  <c r="C2778" i="80"/>
  <c r="D2778" i="80"/>
  <c r="E2778" i="80" s="1"/>
  <c r="F2778" i="80"/>
  <c r="F4090" i="80"/>
  <c r="D4090" i="80"/>
  <c r="E4090" i="80" s="1"/>
  <c r="C4090" i="80"/>
  <c r="C1480" i="80"/>
  <c r="D1480" i="80"/>
  <c r="E1480" i="80" s="1"/>
  <c r="F1480" i="80"/>
  <c r="F998" i="80"/>
  <c r="C998" i="80"/>
  <c r="D998" i="80"/>
  <c r="E998" i="80" s="1"/>
  <c r="F1040" i="80"/>
  <c r="C1040" i="80"/>
  <c r="D1040" i="80"/>
  <c r="E1040" i="80" s="1"/>
  <c r="C3570" i="80"/>
  <c r="F3570" i="80"/>
  <c r="D3570" i="80"/>
  <c r="E3570" i="80" s="1"/>
  <c r="D3064" i="80"/>
  <c r="E3064" i="80" s="1"/>
  <c r="C3064" i="80"/>
  <c r="F3064" i="80"/>
  <c r="D2148" i="80"/>
  <c r="E2148" i="80" s="1"/>
  <c r="C2148" i="80"/>
  <c r="F2148" i="80"/>
  <c r="D1828" i="80"/>
  <c r="E1828" i="80" s="1"/>
  <c r="C1828" i="80"/>
  <c r="F1828" i="80"/>
  <c r="F2039" i="80"/>
  <c r="D2039" i="80"/>
  <c r="E2039" i="80" s="1"/>
  <c r="C2039" i="80"/>
  <c r="F3472" i="80"/>
  <c r="D3472" i="80"/>
  <c r="E3472" i="80" s="1"/>
  <c r="C3472" i="80"/>
  <c r="D3347" i="80"/>
  <c r="E3347" i="80" s="1"/>
  <c r="C3347" i="80"/>
  <c r="F3347" i="80"/>
  <c r="F2110" i="80"/>
  <c r="D2110" i="80"/>
  <c r="E2110" i="80" s="1"/>
  <c r="C2110" i="80"/>
  <c r="F3135" i="80"/>
  <c r="D3135" i="80"/>
  <c r="E3135" i="80" s="1"/>
  <c r="C3135" i="80"/>
  <c r="F2256" i="80"/>
  <c r="D2256" i="80"/>
  <c r="E2256" i="80" s="1"/>
  <c r="C2256" i="80"/>
  <c r="C2742" i="80"/>
  <c r="F2742" i="80"/>
  <c r="D2742" i="80"/>
  <c r="E2742" i="80" s="1"/>
  <c r="D2785" i="80"/>
  <c r="E2785" i="80" s="1"/>
  <c r="C2785" i="80"/>
  <c r="F2785" i="80"/>
  <c r="D1855" i="80"/>
  <c r="E1855" i="80" s="1"/>
  <c r="C1855" i="80"/>
  <c r="F1855" i="80"/>
  <c r="D3404" i="80"/>
  <c r="E3404" i="80" s="1"/>
  <c r="C3404" i="80"/>
  <c r="F3404" i="80"/>
  <c r="D2438" i="80"/>
  <c r="E2438" i="80" s="1"/>
  <c r="C2438" i="80"/>
  <c r="F2438" i="80"/>
  <c r="D2627" i="80"/>
  <c r="E2627" i="80" s="1"/>
  <c r="C2627" i="80"/>
  <c r="F2627" i="80"/>
  <c r="F4064" i="80"/>
  <c r="D4064" i="80"/>
  <c r="E4064" i="80" s="1"/>
  <c r="C4064" i="80"/>
  <c r="D2648" i="80"/>
  <c r="E2648" i="80" s="1"/>
  <c r="F2648" i="80"/>
  <c r="C2648" i="80"/>
  <c r="F2156" i="80"/>
  <c r="D2156" i="80"/>
  <c r="E2156" i="80" s="1"/>
  <c r="C2156" i="80"/>
  <c r="C2947" i="80"/>
  <c r="F2947" i="80"/>
  <c r="D2947" i="80"/>
  <c r="E2947" i="80" s="1"/>
  <c r="D3392" i="80"/>
  <c r="E3392" i="80" s="1"/>
  <c r="F3392" i="80"/>
  <c r="C3392" i="80"/>
  <c r="C3408" i="80"/>
  <c r="F3408" i="80"/>
  <c r="D3408" i="80"/>
  <c r="E3408" i="80" s="1"/>
  <c r="C1526" i="80"/>
  <c r="D1526" i="80"/>
  <c r="E1526" i="80" s="1"/>
  <c r="F1526" i="80"/>
  <c r="C2663" i="80"/>
  <c r="F2663" i="80"/>
  <c r="D2663" i="80"/>
  <c r="E2663" i="80" s="1"/>
  <c r="F3019" i="80"/>
  <c r="D3019" i="80"/>
  <c r="E3019" i="80" s="1"/>
  <c r="C3019" i="80"/>
  <c r="D666" i="80"/>
  <c r="E666" i="80" s="1"/>
  <c r="C666" i="80"/>
  <c r="F666" i="80"/>
  <c r="F3942" i="80"/>
  <c r="D3942" i="80"/>
  <c r="E3942" i="80" s="1"/>
  <c r="C3942" i="80"/>
  <c r="F2304" i="80"/>
  <c r="D2304" i="80"/>
  <c r="E2304" i="80" s="1"/>
  <c r="C2304" i="80"/>
  <c r="D1627" i="80"/>
  <c r="E1627" i="80" s="1"/>
  <c r="C1627" i="80"/>
  <c r="F1627" i="80"/>
  <c r="C217" i="80"/>
  <c r="F217" i="80"/>
  <c r="D217" i="80"/>
  <c r="E217" i="80" s="1"/>
  <c r="D1386" i="80"/>
  <c r="E1386" i="80" s="1"/>
  <c r="C1386" i="80"/>
  <c r="F1386" i="80"/>
  <c r="D2895" i="80"/>
  <c r="E2895" i="80" s="1"/>
  <c r="C2895" i="80"/>
  <c r="F2895" i="80"/>
  <c r="F52" i="80"/>
  <c r="D52" i="80"/>
  <c r="E52" i="80" s="1"/>
  <c r="C52" i="80"/>
  <c r="C2649" i="80"/>
  <c r="F2649" i="80"/>
  <c r="D2649" i="80"/>
  <c r="E2649" i="80" s="1"/>
  <c r="D1914" i="80"/>
  <c r="E1914" i="80" s="1"/>
  <c r="C1914" i="80"/>
  <c r="F1914" i="80"/>
  <c r="F1885" i="80"/>
  <c r="D1885" i="80"/>
  <c r="E1885" i="80" s="1"/>
  <c r="C1885" i="80"/>
  <c r="D2645" i="80"/>
  <c r="E2645" i="80" s="1"/>
  <c r="C2645" i="80"/>
  <c r="F2645" i="80"/>
  <c r="C2830" i="80"/>
  <c r="F2830" i="80"/>
  <c r="D2830" i="80"/>
  <c r="E2830" i="80" s="1"/>
  <c r="F3235" i="80"/>
  <c r="D3235" i="80"/>
  <c r="E3235" i="80" s="1"/>
  <c r="C3235" i="80"/>
  <c r="D3331" i="80"/>
  <c r="E3331" i="80" s="1"/>
  <c r="C3331" i="80"/>
  <c r="F3331" i="80"/>
  <c r="D2578" i="80"/>
  <c r="E2578" i="80" s="1"/>
  <c r="F2578" i="80"/>
  <c r="C2578" i="80"/>
  <c r="F2173" i="80"/>
  <c r="D2173" i="80"/>
  <c r="E2173" i="80" s="1"/>
  <c r="C2173" i="80"/>
  <c r="D802" i="80"/>
  <c r="E802" i="80" s="1"/>
  <c r="C802" i="80"/>
  <c r="F802" i="80"/>
  <c r="C3063" i="80"/>
  <c r="F3063" i="80"/>
  <c r="D3063" i="80"/>
  <c r="E3063" i="80" s="1"/>
  <c r="D2078" i="80"/>
  <c r="E2078" i="80" s="1"/>
  <c r="C2078" i="80"/>
  <c r="F2078" i="80"/>
  <c r="C2488" i="80"/>
  <c r="F2488" i="80"/>
  <c r="D2488" i="80"/>
  <c r="E2488" i="80" s="1"/>
  <c r="F1032" i="80"/>
  <c r="D1032" i="80"/>
  <c r="E1032" i="80" s="1"/>
  <c r="C1032" i="80"/>
  <c r="D2714" i="80"/>
  <c r="E2714" i="80" s="1"/>
  <c r="C2714" i="80"/>
  <c r="F2714" i="80"/>
  <c r="D2615" i="80"/>
  <c r="E2615" i="80" s="1"/>
  <c r="F2615" i="80"/>
  <c r="C2615" i="80"/>
  <c r="C2815" i="80"/>
  <c r="F2815" i="80"/>
  <c r="D2815" i="80"/>
  <c r="E2815" i="80" s="1"/>
  <c r="C3142" i="80"/>
  <c r="F3142" i="80"/>
  <c r="D3142" i="80"/>
  <c r="E3142" i="80" s="1"/>
  <c r="C4789" i="80"/>
  <c r="F4789" i="80"/>
  <c r="D4789" i="80"/>
  <c r="E4789" i="80" s="1"/>
  <c r="F3816" i="80"/>
  <c r="D3816" i="80"/>
  <c r="E3816" i="80" s="1"/>
  <c r="C3816" i="80"/>
  <c r="C1728" i="80"/>
  <c r="F1728" i="80"/>
  <c r="D1728" i="80"/>
  <c r="E1728" i="80" s="1"/>
  <c r="D3201" i="80"/>
  <c r="E3201" i="80" s="1"/>
  <c r="C3201" i="80"/>
  <c r="F3201" i="80"/>
  <c r="C2045" i="80"/>
  <c r="F2045" i="80"/>
  <c r="D2045" i="80"/>
  <c r="E2045" i="80" s="1"/>
  <c r="D3610" i="80"/>
  <c r="E3610" i="80" s="1"/>
  <c r="C3610" i="80"/>
  <c r="F3610" i="80"/>
  <c r="D2456" i="80"/>
  <c r="E2456" i="80" s="1"/>
  <c r="C2456" i="80"/>
  <c r="F2456" i="80"/>
  <c r="C3302" i="80"/>
  <c r="F3302" i="80"/>
  <c r="D3302" i="80"/>
  <c r="E3302" i="80" s="1"/>
  <c r="D2029" i="80"/>
  <c r="E2029" i="80" s="1"/>
  <c r="C2029" i="80"/>
  <c r="F2029" i="80"/>
  <c r="D2966" i="80"/>
  <c r="E2966" i="80" s="1"/>
  <c r="F2966" i="80"/>
  <c r="C2966" i="80"/>
  <c r="D1674" i="80"/>
  <c r="E1674" i="80" s="1"/>
  <c r="F1674" i="80"/>
  <c r="C1674" i="80"/>
  <c r="D2448" i="80"/>
  <c r="E2448" i="80" s="1"/>
  <c r="C2448" i="80"/>
  <c r="F2448" i="80"/>
  <c r="C3023" i="80"/>
  <c r="F3023" i="80"/>
  <c r="D3023" i="80"/>
  <c r="E3023" i="80" s="1"/>
  <c r="D3130" i="80"/>
  <c r="E3130" i="80" s="1"/>
  <c r="C3130" i="80"/>
  <c r="F3130" i="80"/>
  <c r="D3000" i="80"/>
  <c r="E3000" i="80" s="1"/>
  <c r="C3000" i="80"/>
  <c r="F3000" i="80"/>
  <c r="D2574" i="80"/>
  <c r="E2574" i="80" s="1"/>
  <c r="F2574" i="80"/>
  <c r="C2574" i="80"/>
  <c r="C2124" i="80"/>
  <c r="F2124" i="80"/>
  <c r="D2124" i="80"/>
  <c r="E2124" i="80" s="1"/>
  <c r="C3929" i="80"/>
  <c r="F3929" i="80"/>
  <c r="D3929" i="80"/>
  <c r="E3929" i="80" s="1"/>
  <c r="D2979" i="80"/>
  <c r="E2979" i="80" s="1"/>
  <c r="C2979" i="80"/>
  <c r="F2979" i="80"/>
  <c r="F3777" i="80"/>
  <c r="D3777" i="80"/>
  <c r="E3777" i="80" s="1"/>
  <c r="C3777" i="80"/>
  <c r="C3006" i="80"/>
  <c r="F3006" i="80"/>
  <c r="D3006" i="80"/>
  <c r="E3006" i="80" s="1"/>
  <c r="D3534" i="80"/>
  <c r="E3534" i="80" s="1"/>
  <c r="C3534" i="80"/>
  <c r="F3534" i="80"/>
  <c r="F3011" i="80"/>
  <c r="D3011" i="80"/>
  <c r="E3011" i="80" s="1"/>
  <c r="C3011" i="80"/>
  <c r="F3009" i="80"/>
  <c r="D3009" i="80"/>
  <c r="E3009" i="80" s="1"/>
  <c r="C3009" i="80"/>
  <c r="D3836" i="80"/>
  <c r="E3836" i="80" s="1"/>
  <c r="C3836" i="80"/>
  <c r="F3836" i="80"/>
  <c r="D3409" i="80"/>
  <c r="E3409" i="80" s="1"/>
  <c r="C3409" i="80"/>
  <c r="F3409" i="80"/>
  <c r="C2900" i="80"/>
  <c r="F2900" i="80"/>
  <c r="D2900" i="80"/>
  <c r="E2900" i="80" s="1"/>
  <c r="F2520" i="80"/>
  <c r="D2520" i="80"/>
  <c r="E2520" i="80" s="1"/>
  <c r="C2520" i="80"/>
  <c r="D3395" i="80"/>
  <c r="E3395" i="80" s="1"/>
  <c r="C3395" i="80"/>
  <c r="F3395" i="80"/>
  <c r="F3556" i="80"/>
  <c r="D3556" i="80"/>
  <c r="E3556" i="80" s="1"/>
  <c r="C3556" i="80"/>
  <c r="F3993" i="80"/>
  <c r="D3993" i="80"/>
  <c r="E3993" i="80" s="1"/>
  <c r="C3993" i="80"/>
  <c r="F3118" i="80"/>
  <c r="D3118" i="80"/>
  <c r="E3118" i="80" s="1"/>
  <c r="C3118" i="80"/>
  <c r="D1378" i="80"/>
  <c r="E1378" i="80" s="1"/>
  <c r="F1378" i="80"/>
  <c r="C1378" i="80"/>
  <c r="C3985" i="80"/>
  <c r="F3985" i="80"/>
  <c r="D3985" i="80"/>
  <c r="E3985" i="80" s="1"/>
  <c r="D3140" i="80"/>
  <c r="E3140" i="80" s="1"/>
  <c r="C3140" i="80"/>
  <c r="F3140" i="80"/>
  <c r="D3384" i="80"/>
  <c r="E3384" i="80" s="1"/>
  <c r="F3384" i="80"/>
  <c r="C3384" i="80"/>
  <c r="D2322" i="80"/>
  <c r="E2322" i="80" s="1"/>
  <c r="C2322" i="80"/>
  <c r="F2322" i="80"/>
  <c r="D3760" i="80"/>
  <c r="E3760" i="80" s="1"/>
  <c r="C3760" i="80"/>
  <c r="F3760" i="80"/>
  <c r="D1607" i="80"/>
  <c r="E1607" i="80" s="1"/>
  <c r="C1607" i="80"/>
  <c r="F1607" i="80"/>
  <c r="C3059" i="80"/>
  <c r="F3059" i="80"/>
  <c r="D3059" i="80"/>
  <c r="E3059" i="80" s="1"/>
  <c r="C1871" i="80"/>
  <c r="F1871" i="80"/>
  <c r="D1871" i="80"/>
  <c r="E1871" i="80" s="1"/>
  <c r="F3245" i="80"/>
  <c r="D3245" i="80"/>
  <c r="E3245" i="80" s="1"/>
  <c r="C3245" i="80"/>
  <c r="C1595" i="80"/>
  <c r="F1595" i="80"/>
  <c r="D1595" i="80"/>
  <c r="E1595" i="80" s="1"/>
  <c r="F2585" i="80"/>
  <c r="D2585" i="80"/>
  <c r="E2585" i="80" s="1"/>
  <c r="C2585" i="80"/>
  <c r="D1402" i="80"/>
  <c r="E1402" i="80" s="1"/>
  <c r="F1402" i="80"/>
  <c r="C1402" i="80"/>
  <c r="D3729" i="80"/>
  <c r="E3729" i="80" s="1"/>
  <c r="C3729" i="80"/>
  <c r="F3729" i="80"/>
  <c r="F2286" i="80"/>
  <c r="D2286" i="80"/>
  <c r="E2286" i="80" s="1"/>
  <c r="C2286" i="80"/>
  <c r="F2675" i="80"/>
  <c r="D2675" i="80"/>
  <c r="E2675" i="80" s="1"/>
  <c r="C2675" i="80"/>
  <c r="D4653" i="80"/>
  <c r="E4653" i="80" s="1"/>
  <c r="C4653" i="80"/>
  <c r="F4653" i="80"/>
  <c r="D2824" i="80"/>
  <c r="E2824" i="80" s="1"/>
  <c r="C2824" i="80"/>
  <c r="F2824" i="80"/>
  <c r="C2601" i="80"/>
  <c r="F2601" i="80"/>
  <c r="D2601" i="80"/>
  <c r="E2601" i="80" s="1"/>
  <c r="F2561" i="80"/>
  <c r="D2561" i="80"/>
  <c r="E2561" i="80" s="1"/>
  <c r="C2561" i="80"/>
  <c r="F3959" i="80"/>
  <c r="D3959" i="80"/>
  <c r="E3959" i="80" s="1"/>
  <c r="C3959" i="80"/>
  <c r="D2855" i="80"/>
  <c r="E2855" i="80" s="1"/>
  <c r="C2855" i="80"/>
  <c r="F2855" i="80"/>
  <c r="C3460" i="80"/>
  <c r="F3460" i="80"/>
  <c r="D3460" i="80"/>
  <c r="E3460" i="80" s="1"/>
  <c r="C1668" i="80"/>
  <c r="D1668" i="80"/>
  <c r="E1668" i="80" s="1"/>
  <c r="F1668" i="80"/>
  <c r="F4397" i="80"/>
  <c r="D4397" i="80"/>
  <c r="E4397" i="80" s="1"/>
  <c r="C4397" i="80"/>
  <c r="D4156" i="80"/>
  <c r="E4156" i="80" s="1"/>
  <c r="C4156" i="80"/>
  <c r="F4156" i="80"/>
  <c r="C3614" i="80"/>
  <c r="F3614" i="80"/>
  <c r="D3614" i="80"/>
  <c r="E3614" i="80" s="1"/>
  <c r="D1374" i="80"/>
  <c r="E1374" i="80" s="1"/>
  <c r="F1374" i="80"/>
  <c r="C1374" i="80"/>
  <c r="F1760" i="80"/>
  <c r="D1760" i="80"/>
  <c r="E1760" i="80" s="1"/>
  <c r="C1760" i="80"/>
  <c r="C2709" i="80"/>
  <c r="F2709" i="80"/>
  <c r="D2709" i="80"/>
  <c r="E2709" i="80" s="1"/>
  <c r="D2636" i="80"/>
  <c r="E2636" i="80" s="1"/>
  <c r="F2636" i="80"/>
  <c r="C2636" i="80"/>
  <c r="C3338" i="80"/>
  <c r="F3338" i="80"/>
  <c r="D3338" i="80"/>
  <c r="E3338" i="80" s="1"/>
  <c r="D3818" i="80"/>
  <c r="E3818" i="80" s="1"/>
  <c r="C3818" i="80"/>
  <c r="F3818" i="80"/>
  <c r="F2411" i="80"/>
  <c r="D2411" i="80"/>
  <c r="E2411" i="80" s="1"/>
  <c r="C2411" i="80"/>
  <c r="F3321" i="80"/>
  <c r="D3321" i="80"/>
  <c r="E3321" i="80" s="1"/>
  <c r="C3321" i="80"/>
  <c r="C3411" i="80"/>
  <c r="F3411" i="80"/>
  <c r="D3411" i="80"/>
  <c r="E3411" i="80" s="1"/>
  <c r="D1976" i="80"/>
  <c r="E1976" i="80" s="1"/>
  <c r="C1976" i="80"/>
  <c r="F1976" i="80"/>
  <c r="D2272" i="80"/>
  <c r="E2272" i="80" s="1"/>
  <c r="C2272" i="80"/>
  <c r="F2272" i="80"/>
  <c r="D1088" i="80"/>
  <c r="E1088" i="80" s="1"/>
  <c r="C1088" i="80"/>
  <c r="F1088" i="80"/>
  <c r="F2933" i="80"/>
  <c r="D2933" i="80"/>
  <c r="E2933" i="80" s="1"/>
  <c r="C2933" i="80"/>
  <c r="F3095" i="80"/>
  <c r="D3095" i="80"/>
  <c r="E3095" i="80" s="1"/>
  <c r="C3095" i="80"/>
  <c r="C3657" i="80"/>
  <c r="F3657" i="80"/>
  <c r="D3657" i="80"/>
  <c r="E3657" i="80" s="1"/>
  <c r="D2875" i="80"/>
  <c r="E2875" i="80" s="1"/>
  <c r="C2875" i="80"/>
  <c r="F2875" i="80"/>
  <c r="F2292" i="80"/>
  <c r="D2292" i="80"/>
  <c r="E2292" i="80" s="1"/>
  <c r="C2292" i="80"/>
  <c r="F5003" i="80"/>
  <c r="D5003" i="80"/>
  <c r="E5003" i="80" s="1"/>
  <c r="C5003" i="80"/>
  <c r="F2954" i="80"/>
  <c r="D2954" i="80"/>
  <c r="E2954" i="80" s="1"/>
  <c r="C2954" i="80"/>
  <c r="D3278" i="80"/>
  <c r="E3278" i="80" s="1"/>
  <c r="C3278" i="80"/>
  <c r="F3278" i="80"/>
  <c r="C2751" i="80"/>
  <c r="F2751" i="80"/>
  <c r="D2751" i="80"/>
  <c r="E2751" i="80" s="1"/>
  <c r="D3880" i="80"/>
  <c r="E3880" i="80" s="1"/>
  <c r="C3880" i="80"/>
  <c r="F3880" i="80"/>
  <c r="D3393" i="80"/>
  <c r="E3393" i="80" s="1"/>
  <c r="C3393" i="80"/>
  <c r="F3393" i="80"/>
  <c r="D2345" i="80"/>
  <c r="E2345" i="80" s="1"/>
  <c r="C2345" i="80"/>
  <c r="F2345" i="80"/>
  <c r="C2835" i="80"/>
  <c r="F2835" i="80"/>
  <c r="D2835" i="80"/>
  <c r="E2835" i="80" s="1"/>
  <c r="F2360" i="80"/>
  <c r="C2360" i="80"/>
  <c r="D2360" i="80"/>
  <c r="E2360" i="80" s="1"/>
  <c r="F3937" i="80"/>
  <c r="D3937" i="80"/>
  <c r="E3937" i="80" s="1"/>
  <c r="C3937" i="80"/>
  <c r="D4115" i="80"/>
  <c r="E4115" i="80" s="1"/>
  <c r="C4115" i="80"/>
  <c r="F4115" i="80"/>
  <c r="F517" i="80"/>
  <c r="D517" i="80"/>
  <c r="E517" i="80" s="1"/>
  <c r="C517" i="80"/>
  <c r="D304" i="80"/>
  <c r="E304" i="80" s="1"/>
  <c r="C304" i="80"/>
  <c r="F304" i="80"/>
  <c r="F2435" i="80"/>
  <c r="D2435" i="80"/>
  <c r="E2435" i="80" s="1"/>
  <c r="C2435" i="80"/>
  <c r="C1494" i="80"/>
  <c r="F1494" i="80"/>
  <c r="D1494" i="80"/>
  <c r="E1494" i="80" s="1"/>
  <c r="C1082" i="80"/>
  <c r="F1082" i="80"/>
  <c r="D1082" i="80"/>
  <c r="E1082" i="80" s="1"/>
  <c r="C1604" i="80"/>
  <c r="D1604" i="80"/>
  <c r="E1604" i="80" s="1"/>
  <c r="F1604" i="80"/>
  <c r="D832" i="80"/>
  <c r="E832" i="80" s="1"/>
  <c r="C832" i="80"/>
  <c r="F832" i="80"/>
  <c r="F1299" i="80"/>
  <c r="D1299" i="80"/>
  <c r="E1299" i="80" s="1"/>
  <c r="C1299" i="80"/>
  <c r="C3312" i="80"/>
  <c r="D3312" i="80"/>
  <c r="E3312" i="80" s="1"/>
  <c r="F3312" i="80"/>
  <c r="F2596" i="80"/>
  <c r="C2596" i="80"/>
  <c r="D2596" i="80"/>
  <c r="E2596" i="80" s="1"/>
  <c r="D2091" i="80"/>
  <c r="E2091" i="80" s="1"/>
  <c r="C2091" i="80"/>
  <c r="F2091" i="80"/>
  <c r="C2211" i="80"/>
  <c r="D2211" i="80"/>
  <c r="E2211" i="80" s="1"/>
  <c r="F2211" i="80"/>
  <c r="F1666" i="80"/>
  <c r="C1666" i="80"/>
  <c r="D1666" i="80"/>
  <c r="E1666" i="80" s="1"/>
  <c r="D1979" i="80"/>
  <c r="E1979" i="80" s="1"/>
  <c r="C1979" i="80"/>
  <c r="F1979" i="80"/>
  <c r="F1035" i="80"/>
  <c r="D1035" i="80"/>
  <c r="E1035" i="80" s="1"/>
  <c r="C1035" i="80"/>
  <c r="F2942" i="80"/>
  <c r="D2942" i="80"/>
  <c r="E2942" i="80" s="1"/>
  <c r="C2942" i="80"/>
  <c r="D1692" i="80"/>
  <c r="E1692" i="80" s="1"/>
  <c r="C1692" i="80"/>
  <c r="F1692" i="80"/>
  <c r="F2313" i="80"/>
  <c r="D2313" i="80"/>
  <c r="E2313" i="80" s="1"/>
  <c r="C2313" i="80"/>
  <c r="D501" i="80"/>
  <c r="E501" i="80" s="1"/>
  <c r="C501" i="80"/>
  <c r="F501" i="80"/>
  <c r="F2857" i="80"/>
  <c r="D2857" i="80"/>
  <c r="E2857" i="80" s="1"/>
  <c r="C2857" i="80"/>
  <c r="D2420" i="80"/>
  <c r="E2420" i="80" s="1"/>
  <c r="C2420" i="80"/>
  <c r="F2420" i="80"/>
  <c r="F3555" i="80"/>
  <c r="D3555" i="80"/>
  <c r="E3555" i="80" s="1"/>
  <c r="C3555" i="80"/>
  <c r="D2747" i="80"/>
  <c r="E2747" i="80" s="1"/>
  <c r="C2747" i="80"/>
  <c r="F2747" i="80"/>
  <c r="C3027" i="80"/>
  <c r="F3027" i="80"/>
  <c r="D3027" i="80"/>
  <c r="E3027" i="80" s="1"/>
  <c r="F1267" i="80"/>
  <c r="C1267" i="80"/>
  <c r="D1267" i="80"/>
  <c r="E1267" i="80" s="1"/>
  <c r="F2750" i="80"/>
  <c r="D2750" i="80"/>
  <c r="E2750" i="80" s="1"/>
  <c r="C2750" i="80"/>
  <c r="C3089" i="80"/>
  <c r="F3089" i="80"/>
  <c r="D3089" i="80"/>
  <c r="E3089" i="80" s="1"/>
  <c r="D3125" i="80"/>
  <c r="E3125" i="80" s="1"/>
  <c r="C3125" i="80"/>
  <c r="F3125" i="80"/>
  <c r="C1663" i="80"/>
  <c r="D1663" i="80"/>
  <c r="E1663" i="80" s="1"/>
  <c r="F1663" i="80"/>
  <c r="D1395" i="80"/>
  <c r="E1395" i="80" s="1"/>
  <c r="C1395" i="80"/>
  <c r="F1395" i="80"/>
  <c r="C1905" i="80"/>
  <c r="F1905" i="80"/>
  <c r="D1905" i="80"/>
  <c r="E1905" i="80" s="1"/>
  <c r="D920" i="80"/>
  <c r="E920" i="80" s="1"/>
  <c r="C920" i="80"/>
  <c r="F920" i="80"/>
  <c r="C4530" i="80"/>
  <c r="F4530" i="80"/>
  <c r="D4530" i="80"/>
  <c r="E4530" i="80" s="1"/>
  <c r="D1968" i="80"/>
  <c r="E1968" i="80" s="1"/>
  <c r="C1968" i="80"/>
  <c r="F1968" i="80"/>
  <c r="F1761" i="80"/>
  <c r="C1761" i="80"/>
  <c r="D1761" i="80"/>
  <c r="E1761" i="80" s="1"/>
  <c r="D3265" i="80"/>
  <c r="E3265" i="80" s="1"/>
  <c r="C3265" i="80"/>
  <c r="F3265" i="80"/>
  <c r="C615" i="80"/>
  <c r="D615" i="80"/>
  <c r="E615" i="80" s="1"/>
  <c r="F615" i="80"/>
  <c r="F3387" i="80"/>
  <c r="D3387" i="80"/>
  <c r="E3387" i="80" s="1"/>
  <c r="C3387" i="80"/>
  <c r="F3138" i="80"/>
  <c r="D3138" i="80"/>
  <c r="E3138" i="80" s="1"/>
  <c r="C3138" i="80"/>
  <c r="C4260" i="80"/>
  <c r="F4260" i="80"/>
  <c r="D4260" i="80"/>
  <c r="E4260" i="80" s="1"/>
  <c r="D278" i="80"/>
  <c r="E278" i="80" s="1"/>
  <c r="F278" i="80"/>
  <c r="C278" i="80"/>
  <c r="F2739" i="80"/>
  <c r="D2739" i="80"/>
  <c r="E2739" i="80" s="1"/>
  <c r="C2739" i="80"/>
  <c r="C1356" i="80"/>
  <c r="D1356" i="80"/>
  <c r="E1356" i="80" s="1"/>
  <c r="F1356" i="80"/>
  <c r="C1887" i="80"/>
  <c r="F1887" i="80"/>
  <c r="D1887" i="80"/>
  <c r="E1887" i="80" s="1"/>
  <c r="F1309" i="80"/>
  <c r="C1309" i="80"/>
  <c r="D1309" i="80"/>
  <c r="E1309" i="80" s="1"/>
  <c r="C3552" i="80"/>
  <c r="F3552" i="80"/>
  <c r="D3552" i="80"/>
  <c r="E3552" i="80" s="1"/>
  <c r="D2239" i="80"/>
  <c r="E2239" i="80" s="1"/>
  <c r="C2239" i="80"/>
  <c r="F2239" i="80"/>
  <c r="F2978" i="80"/>
  <c r="D2978" i="80"/>
  <c r="E2978" i="80" s="1"/>
  <c r="C2978" i="80"/>
  <c r="D3438" i="80"/>
  <c r="E3438" i="80" s="1"/>
  <c r="C3438" i="80"/>
  <c r="F3438" i="80"/>
  <c r="C2096" i="80"/>
  <c r="F2096" i="80"/>
  <c r="D2096" i="80"/>
  <c r="E2096" i="80" s="1"/>
  <c r="F2263" i="80"/>
  <c r="C2263" i="80"/>
  <c r="D2263" i="80"/>
  <c r="E2263" i="80" s="1"/>
  <c r="D2798" i="80"/>
  <c r="E2798" i="80" s="1"/>
  <c r="C2798" i="80"/>
  <c r="F2798" i="80"/>
  <c r="F1483" i="80"/>
  <c r="D1483" i="80"/>
  <c r="E1483" i="80" s="1"/>
  <c r="C1483" i="80"/>
  <c r="D1707" i="80"/>
  <c r="E1707" i="80" s="1"/>
  <c r="F1707" i="80"/>
  <c r="C1707" i="80"/>
  <c r="C1238" i="80"/>
  <c r="F1238" i="80"/>
  <c r="D1238" i="80"/>
  <c r="E1238" i="80" s="1"/>
  <c r="D2298" i="80"/>
  <c r="E2298" i="80" s="1"/>
  <c r="C2298" i="80"/>
  <c r="F2298" i="80"/>
  <c r="D2276" i="80"/>
  <c r="E2276" i="80" s="1"/>
  <c r="C2276" i="80"/>
  <c r="F2276" i="80"/>
  <c r="C4060" i="80"/>
  <c r="F4060" i="80"/>
  <c r="D4060" i="80"/>
  <c r="E4060" i="80" s="1"/>
  <c r="D4423" i="80"/>
  <c r="E4423" i="80" s="1"/>
  <c r="C4423" i="80"/>
  <c r="F4423" i="80"/>
  <c r="D880" i="80"/>
  <c r="E880" i="80" s="1"/>
  <c r="C880" i="80"/>
  <c r="F880" i="80"/>
  <c r="F1450" i="80"/>
  <c r="D1450" i="80"/>
  <c r="E1450" i="80" s="1"/>
  <c r="C1450" i="80"/>
  <c r="C2026" i="80"/>
  <c r="D2026" i="80"/>
  <c r="E2026" i="80" s="1"/>
  <c r="F2026" i="80"/>
  <c r="D2519" i="80"/>
  <c r="E2519" i="80" s="1"/>
  <c r="C2519" i="80"/>
  <c r="F2519" i="80"/>
  <c r="D487" i="80"/>
  <c r="E487" i="80" s="1"/>
  <c r="C487" i="80"/>
  <c r="F487" i="80"/>
  <c r="D1508" i="80"/>
  <c r="E1508" i="80" s="1"/>
  <c r="C1508" i="80"/>
  <c r="F1508" i="80"/>
  <c r="F3564" i="80"/>
  <c r="D3564" i="80"/>
  <c r="E3564" i="80" s="1"/>
  <c r="C3564" i="80"/>
  <c r="F2736" i="80"/>
  <c r="D2736" i="80"/>
  <c r="E2736" i="80" s="1"/>
  <c r="C2736" i="80"/>
  <c r="D2599" i="80"/>
  <c r="E2599" i="80" s="1"/>
  <c r="C2599" i="80"/>
  <c r="F2599" i="80"/>
  <c r="D3183" i="80"/>
  <c r="E3183" i="80" s="1"/>
  <c r="C3183" i="80"/>
  <c r="F3183" i="80"/>
  <c r="D1174" i="80"/>
  <c r="E1174" i="80" s="1"/>
  <c r="C1174" i="80"/>
  <c r="F1174" i="80"/>
  <c r="F2681" i="80"/>
  <c r="C2681" i="80"/>
  <c r="D2681" i="80"/>
  <c r="E2681" i="80" s="1"/>
  <c r="D2788" i="80"/>
  <c r="E2788" i="80" s="1"/>
  <c r="C2788" i="80"/>
  <c r="F2788" i="80"/>
  <c r="F2781" i="80"/>
  <c r="D2781" i="80"/>
  <c r="E2781" i="80" s="1"/>
  <c r="C2781" i="80"/>
  <c r="F3916" i="80"/>
  <c r="D3916" i="80"/>
  <c r="E3916" i="80" s="1"/>
  <c r="C3916" i="80"/>
  <c r="D1791" i="80"/>
  <c r="E1791" i="80" s="1"/>
  <c r="F1791" i="80"/>
  <c r="C1791" i="80"/>
  <c r="D1652" i="80"/>
  <c r="E1652" i="80" s="1"/>
  <c r="F1652" i="80"/>
  <c r="C1652" i="80"/>
  <c r="C3042" i="80"/>
  <c r="F3042" i="80"/>
  <c r="D3042" i="80"/>
  <c r="E3042" i="80" s="1"/>
  <c r="F3299" i="80"/>
  <c r="D3299" i="80"/>
  <c r="E3299" i="80" s="1"/>
  <c r="C3299" i="80"/>
  <c r="C655" i="80"/>
  <c r="D655" i="80"/>
  <c r="E655" i="80" s="1"/>
  <c r="F655" i="80"/>
  <c r="C1980" i="80"/>
  <c r="F1980" i="80"/>
  <c r="D1980" i="80"/>
  <c r="E1980" i="80" s="1"/>
  <c r="C1516" i="80"/>
  <c r="D1516" i="80"/>
  <c r="E1516" i="80" s="1"/>
  <c r="F1516" i="80"/>
  <c r="D2088" i="80"/>
  <c r="E2088" i="80" s="1"/>
  <c r="C2088" i="80"/>
  <c r="F2088" i="80"/>
  <c r="D2416" i="80"/>
  <c r="E2416" i="80" s="1"/>
  <c r="C2416" i="80"/>
  <c r="F2416" i="80"/>
  <c r="C2858" i="80"/>
  <c r="F2858" i="80"/>
  <c r="D2858" i="80"/>
  <c r="E2858" i="80" s="1"/>
  <c r="F991" i="80"/>
  <c r="D991" i="80"/>
  <c r="E991" i="80" s="1"/>
  <c r="C991" i="80"/>
  <c r="F3532" i="80"/>
  <c r="D3532" i="80"/>
  <c r="E3532" i="80" s="1"/>
  <c r="C3532" i="80"/>
  <c r="D738" i="80"/>
  <c r="E738" i="80" s="1"/>
  <c r="C738" i="80"/>
  <c r="F738" i="80"/>
  <c r="D4086" i="80"/>
  <c r="E4086" i="80" s="1"/>
  <c r="C4086" i="80"/>
  <c r="F4086" i="80"/>
  <c r="F3775" i="80"/>
  <c r="D3775" i="80"/>
  <c r="E3775" i="80" s="1"/>
  <c r="C3775" i="80"/>
  <c r="C2108" i="80"/>
  <c r="F2108" i="80"/>
  <c r="D2108" i="80"/>
  <c r="E2108" i="80" s="1"/>
  <c r="D1897" i="80"/>
  <c r="E1897" i="80" s="1"/>
  <c r="C1897" i="80"/>
  <c r="F1897" i="80"/>
  <c r="D181" i="80"/>
  <c r="E181" i="80" s="1"/>
  <c r="C181" i="80"/>
  <c r="F181" i="80"/>
  <c r="C2336" i="80"/>
  <c r="F2336" i="80"/>
  <c r="D2336" i="80"/>
  <c r="E2336" i="80" s="1"/>
  <c r="C3972" i="80"/>
  <c r="F3972" i="80"/>
  <c r="D3972" i="80"/>
  <c r="E3972" i="80" s="1"/>
  <c r="C2297" i="80"/>
  <c r="F2297" i="80"/>
  <c r="D2297" i="80"/>
  <c r="E2297" i="80" s="1"/>
  <c r="D3147" i="80"/>
  <c r="E3147" i="80" s="1"/>
  <c r="C3147" i="80"/>
  <c r="F3147" i="80"/>
  <c r="F1505" i="80"/>
  <c r="C1505" i="80"/>
  <c r="D1505" i="80"/>
  <c r="E1505" i="80" s="1"/>
  <c r="F3974" i="80"/>
  <c r="D3974" i="80"/>
  <c r="E3974" i="80" s="1"/>
  <c r="C3974" i="80"/>
  <c r="C3695" i="80"/>
  <c r="F3695" i="80"/>
  <c r="D3695" i="80"/>
  <c r="E3695" i="80" s="1"/>
  <c r="D1388" i="80"/>
  <c r="E1388" i="80" s="1"/>
  <c r="F1388" i="80"/>
  <c r="C1388" i="80"/>
  <c r="C2705" i="80"/>
  <c r="F2705" i="80"/>
  <c r="D2705" i="80"/>
  <c r="E2705" i="80" s="1"/>
  <c r="C1067" i="80"/>
  <c r="F1067" i="80"/>
  <c r="D1067" i="80"/>
  <c r="E1067" i="80" s="1"/>
  <c r="D3264" i="80"/>
  <c r="E3264" i="80" s="1"/>
  <c r="F3264" i="80"/>
  <c r="C3264" i="80"/>
  <c r="F1947" i="80"/>
  <c r="D1947" i="80"/>
  <c r="E1947" i="80" s="1"/>
  <c r="C1947" i="80"/>
  <c r="C3369" i="80"/>
  <c r="F3369" i="80"/>
  <c r="D3369" i="80"/>
  <c r="E3369" i="80" s="1"/>
  <c r="C3611" i="80"/>
  <c r="F3611" i="80"/>
  <c r="D3611" i="80"/>
  <c r="E3611" i="80" s="1"/>
  <c r="D1500" i="80"/>
  <c r="E1500" i="80" s="1"/>
  <c r="F1500" i="80"/>
  <c r="C1500" i="80"/>
  <c r="F2090" i="80"/>
  <c r="D2090" i="80"/>
  <c r="E2090" i="80" s="1"/>
  <c r="C2090" i="80"/>
  <c r="D1473" i="80"/>
  <c r="E1473" i="80" s="1"/>
  <c r="C1473" i="80"/>
  <c r="F1473" i="80"/>
  <c r="D2027" i="80"/>
  <c r="E2027" i="80" s="1"/>
  <c r="C2027" i="80"/>
  <c r="F2027" i="80"/>
  <c r="F2542" i="80"/>
  <c r="D2542" i="80"/>
  <c r="E2542" i="80" s="1"/>
  <c r="C2542" i="80"/>
  <c r="D2413" i="80"/>
  <c r="E2413" i="80" s="1"/>
  <c r="C2413" i="80"/>
  <c r="F2413" i="80"/>
  <c r="C1583" i="80"/>
  <c r="F1583" i="80"/>
  <c r="D1583" i="80"/>
  <c r="E1583" i="80" s="1"/>
  <c r="F1632" i="80"/>
  <c r="C1632" i="80"/>
  <c r="D1632" i="80"/>
  <c r="E1632" i="80" s="1"/>
  <c r="F2094" i="80"/>
  <c r="D2094" i="80"/>
  <c r="E2094" i="80" s="1"/>
  <c r="C2094" i="80"/>
  <c r="C2296" i="80"/>
  <c r="F2296" i="80"/>
  <c r="D2296" i="80"/>
  <c r="E2296" i="80" s="1"/>
  <c r="C36" i="80"/>
  <c r="F36" i="80"/>
  <c r="D36" i="80"/>
  <c r="E36" i="80" s="1"/>
  <c r="F3093" i="80"/>
  <c r="C3093" i="80"/>
  <c r="D3093" i="80"/>
  <c r="E3093" i="80" s="1"/>
  <c r="D2679" i="80"/>
  <c r="E2679" i="80" s="1"/>
  <c r="C2679" i="80"/>
  <c r="F2679" i="80"/>
  <c r="C1654" i="80"/>
  <c r="D1654" i="80"/>
  <c r="E1654" i="80" s="1"/>
  <c r="F1654" i="80"/>
  <c r="F2782" i="80"/>
  <c r="D2782" i="80"/>
  <c r="E2782" i="80" s="1"/>
  <c r="C2782" i="80"/>
  <c r="D1158" i="80"/>
  <c r="E1158" i="80" s="1"/>
  <c r="C1158" i="80"/>
  <c r="F1158" i="80"/>
  <c r="D1606" i="80"/>
  <c r="E1606" i="80" s="1"/>
  <c r="F1606" i="80"/>
  <c r="C1606" i="80"/>
  <c r="D1736" i="80"/>
  <c r="E1736" i="80" s="1"/>
  <c r="F1736" i="80"/>
  <c r="C1736" i="80"/>
  <c r="C2212" i="80"/>
  <c r="F2212" i="80"/>
  <c r="D2212" i="80"/>
  <c r="E2212" i="80" s="1"/>
  <c r="F3087" i="80"/>
  <c r="D3087" i="80"/>
  <c r="E3087" i="80" s="1"/>
  <c r="C3087" i="80"/>
  <c r="D1678" i="80"/>
  <c r="E1678" i="80" s="1"/>
  <c r="F1678" i="80"/>
  <c r="C1678" i="80"/>
  <c r="C2571" i="80"/>
  <c r="F2571" i="80"/>
  <c r="D2571" i="80"/>
  <c r="E2571" i="80" s="1"/>
  <c r="C2369" i="80"/>
  <c r="F2369" i="80"/>
  <c r="D2369" i="80"/>
  <c r="E2369" i="80" s="1"/>
  <c r="D1727" i="80"/>
  <c r="E1727" i="80" s="1"/>
  <c r="F1727" i="80"/>
  <c r="C1727" i="80"/>
  <c r="C3847" i="80"/>
  <c r="F3847" i="80"/>
  <c r="D3847" i="80"/>
  <c r="E3847" i="80" s="1"/>
  <c r="D2893" i="80"/>
  <c r="E2893" i="80" s="1"/>
  <c r="C2893" i="80"/>
  <c r="F2893" i="80"/>
  <c r="D1950" i="80"/>
  <c r="E1950" i="80" s="1"/>
  <c r="C1950" i="80"/>
  <c r="F1950" i="80"/>
  <c r="F2524" i="80"/>
  <c r="D2524" i="80"/>
  <c r="E2524" i="80" s="1"/>
  <c r="C2524" i="80"/>
  <c r="C1383" i="80"/>
  <c r="F1383" i="80"/>
  <c r="D1383" i="80"/>
  <c r="E1383" i="80" s="1"/>
  <c r="F1364" i="80"/>
  <c r="C1364" i="80"/>
  <c r="D1364" i="80"/>
  <c r="E1364" i="80" s="1"/>
  <c r="C1899" i="80"/>
  <c r="D1899" i="80"/>
  <c r="E1899" i="80" s="1"/>
  <c r="F1899" i="80"/>
  <c r="D4001" i="80"/>
  <c r="E4001" i="80" s="1"/>
  <c r="C4001" i="80"/>
  <c r="F4001" i="80"/>
  <c r="D1435" i="80"/>
  <c r="E1435" i="80" s="1"/>
  <c r="C1435" i="80"/>
  <c r="F1435" i="80"/>
  <c r="F1671" i="80"/>
  <c r="C1671" i="80"/>
  <c r="D1671" i="80"/>
  <c r="E1671" i="80" s="1"/>
  <c r="C3551" i="80"/>
  <c r="F3551" i="80"/>
  <c r="D3551" i="80"/>
  <c r="E3551" i="80" s="1"/>
  <c r="D2566" i="80"/>
  <c r="E2566" i="80" s="1"/>
  <c r="F2566" i="80"/>
  <c r="C2566" i="80"/>
  <c r="D71" i="80"/>
  <c r="E71" i="80" s="1"/>
  <c r="F71" i="80"/>
  <c r="C71" i="80"/>
  <c r="F1022" i="80"/>
  <c r="D1022" i="80"/>
  <c r="E1022" i="80" s="1"/>
  <c r="C1022" i="80"/>
  <c r="C3186" i="80"/>
  <c r="F3186" i="80"/>
  <c r="D3186" i="80"/>
  <c r="E3186" i="80" s="1"/>
  <c r="D3160" i="80"/>
  <c r="E3160" i="80" s="1"/>
  <c r="C3160" i="80"/>
  <c r="F3160" i="80"/>
  <c r="C1687" i="80"/>
  <c r="D1687" i="80"/>
  <c r="E1687" i="80" s="1"/>
  <c r="F1687" i="80"/>
  <c r="D3327" i="80"/>
  <c r="E3327" i="80" s="1"/>
  <c r="C3327" i="80"/>
  <c r="F3327" i="80"/>
  <c r="C3286" i="80"/>
  <c r="F3286" i="80"/>
  <c r="D3286" i="80"/>
  <c r="E3286" i="80" s="1"/>
  <c r="D2771" i="80"/>
  <c r="E2771" i="80" s="1"/>
  <c r="C2771" i="80"/>
  <c r="F2771" i="80"/>
  <c r="D2632" i="80"/>
  <c r="E2632" i="80" s="1"/>
  <c r="F2632" i="80"/>
  <c r="C2632" i="80"/>
  <c r="F3944" i="80"/>
  <c r="D3944" i="80"/>
  <c r="E3944" i="80" s="1"/>
  <c r="C3944" i="80"/>
  <c r="F2653" i="80"/>
  <c r="D2653" i="80"/>
  <c r="E2653" i="80" s="1"/>
  <c r="C2653" i="80"/>
  <c r="D1680" i="80"/>
  <c r="E1680" i="80" s="1"/>
  <c r="F1680" i="80"/>
  <c r="C1680" i="80"/>
  <c r="D2443" i="80"/>
  <c r="E2443" i="80" s="1"/>
  <c r="C2443" i="80"/>
  <c r="F2443" i="80"/>
  <c r="D2809" i="80"/>
  <c r="E2809" i="80" s="1"/>
  <c r="C2809" i="80"/>
  <c r="F2809" i="80"/>
  <c r="F1559" i="80"/>
  <c r="D1559" i="80"/>
  <c r="E1559" i="80" s="1"/>
  <c r="C1559" i="80"/>
  <c r="C2867" i="80"/>
  <c r="F2867" i="80"/>
  <c r="D2867" i="80"/>
  <c r="E2867" i="80" s="1"/>
  <c r="C753" i="80"/>
  <c r="F753" i="80"/>
  <c r="D753" i="80"/>
  <c r="E753" i="80" s="1"/>
  <c r="F1404" i="80"/>
  <c r="C1404" i="80"/>
  <c r="D1404" i="80"/>
  <c r="E1404" i="80" s="1"/>
  <c r="D2746" i="80"/>
  <c r="E2746" i="80" s="1"/>
  <c r="C2746" i="80"/>
  <c r="F2746" i="80"/>
  <c r="F2008" i="80"/>
  <c r="C2008" i="80"/>
  <c r="D2008" i="80"/>
  <c r="E2008" i="80" s="1"/>
  <c r="F2047" i="80"/>
  <c r="C2047" i="80"/>
  <c r="D2047" i="80"/>
  <c r="E2047" i="80" s="1"/>
  <c r="C2048" i="80"/>
  <c r="F2048" i="80"/>
  <c r="D2048" i="80"/>
  <c r="E2048" i="80" s="1"/>
  <c r="F400" i="80"/>
  <c r="C400" i="80"/>
  <c r="D400" i="80"/>
  <c r="E400" i="80" s="1"/>
  <c r="D125" i="80"/>
  <c r="E125" i="80" s="1"/>
  <c r="C125" i="80"/>
  <c r="F125" i="80"/>
  <c r="D3839" i="80"/>
  <c r="E3839" i="80" s="1"/>
  <c r="C3839" i="80"/>
  <c r="F3839" i="80"/>
  <c r="D2870" i="80"/>
  <c r="E2870" i="80" s="1"/>
  <c r="C2870" i="80"/>
  <c r="F2870" i="80"/>
  <c r="D1142" i="80"/>
  <c r="E1142" i="80" s="1"/>
  <c r="C1142" i="80"/>
  <c r="F1142" i="80"/>
  <c r="F3540" i="80"/>
  <c r="D3540" i="80"/>
  <c r="E3540" i="80" s="1"/>
  <c r="C3540" i="80"/>
  <c r="F2677" i="80"/>
  <c r="D2677" i="80"/>
  <c r="E2677" i="80" s="1"/>
  <c r="C2677" i="80"/>
  <c r="F2658" i="80"/>
  <c r="C2658" i="80"/>
  <c r="D2658" i="80"/>
  <c r="E2658" i="80" s="1"/>
  <c r="D1879" i="80"/>
  <c r="E1879" i="80" s="1"/>
  <c r="C1879" i="80"/>
  <c r="F1879" i="80"/>
  <c r="F1210" i="80"/>
  <c r="C1210" i="80"/>
  <c r="D1210" i="80"/>
  <c r="E1210" i="80" s="1"/>
  <c r="F1355" i="80"/>
  <c r="D1355" i="80"/>
  <c r="E1355" i="80" s="1"/>
  <c r="C1355" i="80"/>
  <c r="C220" i="80"/>
  <c r="D220" i="80"/>
  <c r="E220" i="80" s="1"/>
  <c r="F220" i="80"/>
  <c r="C3310" i="80"/>
  <c r="F3310" i="80"/>
  <c r="D3310" i="80"/>
  <c r="E3310" i="80" s="1"/>
  <c r="D2157" i="80"/>
  <c r="E2157" i="80" s="1"/>
  <c r="C2157" i="80"/>
  <c r="F2157" i="80"/>
  <c r="D1966" i="80"/>
  <c r="E1966" i="80" s="1"/>
  <c r="C1966" i="80"/>
  <c r="F1966" i="80"/>
  <c r="C3105" i="80"/>
  <c r="F3105" i="80"/>
  <c r="D3105" i="80"/>
  <c r="E3105" i="80" s="1"/>
  <c r="C3692" i="80"/>
  <c r="F3692" i="80"/>
  <c r="D3692" i="80"/>
  <c r="E3692" i="80" s="1"/>
  <c r="D2284" i="80"/>
  <c r="E2284" i="80" s="1"/>
  <c r="C2284" i="80"/>
  <c r="F2284" i="80"/>
  <c r="C3931" i="80"/>
  <c r="F3931" i="80"/>
  <c r="D3931" i="80"/>
  <c r="E3931" i="80" s="1"/>
  <c r="C2042" i="80"/>
  <c r="F2042" i="80"/>
  <c r="D2042" i="80"/>
  <c r="E2042" i="80" s="1"/>
  <c r="F4300" i="80"/>
  <c r="D4300" i="80"/>
  <c r="E4300" i="80" s="1"/>
  <c r="C4300" i="80"/>
  <c r="C4159" i="80"/>
  <c r="F4159" i="80"/>
  <c r="D4159" i="80"/>
  <c r="E4159" i="80" s="1"/>
  <c r="D3747" i="80"/>
  <c r="E3747" i="80" s="1"/>
  <c r="C3747" i="80"/>
  <c r="F3747" i="80"/>
  <c r="D3793" i="80"/>
  <c r="E3793" i="80" s="1"/>
  <c r="C3793" i="80"/>
  <c r="F3793" i="80"/>
  <c r="F3100" i="80"/>
  <c r="D3100" i="80"/>
  <c r="E3100" i="80" s="1"/>
  <c r="C3100" i="80"/>
  <c r="C3368" i="80"/>
  <c r="D3368" i="80"/>
  <c r="E3368" i="80" s="1"/>
  <c r="F3368" i="80"/>
  <c r="F2036" i="80"/>
  <c r="D2036" i="80"/>
  <c r="E2036" i="80" s="1"/>
  <c r="C2036" i="80"/>
  <c r="C2864" i="80"/>
  <c r="F2864" i="80"/>
  <c r="D2864" i="80"/>
  <c r="E2864" i="80" s="1"/>
  <c r="D1227" i="80"/>
  <c r="E1227" i="80" s="1"/>
  <c r="C1227" i="80"/>
  <c r="F1227" i="80"/>
  <c r="D1939" i="80"/>
  <c r="E1939" i="80" s="1"/>
  <c r="F1939" i="80"/>
  <c r="C1939" i="80"/>
  <c r="C3450" i="80"/>
  <c r="F3450" i="80"/>
  <c r="D3450" i="80"/>
  <c r="E3450" i="80" s="1"/>
  <c r="F3045" i="80"/>
  <c r="D3045" i="80"/>
  <c r="E3045" i="80" s="1"/>
  <c r="C3045" i="80"/>
  <c r="F4356" i="80"/>
  <c r="D4356" i="80"/>
  <c r="E4356" i="80" s="1"/>
  <c r="C4356" i="80"/>
  <c r="C4216" i="80"/>
  <c r="F4216" i="80"/>
  <c r="D4216" i="80"/>
  <c r="E4216" i="80" s="1"/>
  <c r="F3785" i="80"/>
  <c r="D3785" i="80"/>
  <c r="E3785" i="80" s="1"/>
  <c r="C3785" i="80"/>
  <c r="D1478" i="80"/>
  <c r="E1478" i="80" s="1"/>
  <c r="F1478" i="80"/>
  <c r="C1478" i="80"/>
  <c r="D3242" i="80"/>
  <c r="E3242" i="80" s="1"/>
  <c r="C3242" i="80"/>
  <c r="F3242" i="80"/>
  <c r="C3337" i="80"/>
  <c r="F3337" i="80"/>
  <c r="D3337" i="80"/>
  <c r="E3337" i="80" s="1"/>
  <c r="F2865" i="80"/>
  <c r="D2865" i="80"/>
  <c r="E2865" i="80" s="1"/>
  <c r="C2865" i="80"/>
  <c r="C3999" i="80"/>
  <c r="F3999" i="80"/>
  <c r="D3999" i="80"/>
  <c r="E3999" i="80" s="1"/>
  <c r="F2919" i="80"/>
  <c r="D2919" i="80"/>
  <c r="E2919" i="80" s="1"/>
  <c r="C2919" i="80"/>
  <c r="D3948" i="80"/>
  <c r="E3948" i="80" s="1"/>
  <c r="C3948" i="80"/>
  <c r="F3948" i="80"/>
  <c r="F3187" i="80"/>
  <c r="D3187" i="80"/>
  <c r="E3187" i="80" s="1"/>
  <c r="C3187" i="80"/>
  <c r="F2264" i="80"/>
  <c r="D2264" i="80"/>
  <c r="E2264" i="80" s="1"/>
  <c r="C2264" i="80"/>
  <c r="C1626" i="80"/>
  <c r="D1626" i="80"/>
  <c r="E1626" i="80" s="1"/>
  <c r="F1626" i="80"/>
  <c r="C3241" i="80"/>
  <c r="F3241" i="80"/>
  <c r="D3241" i="80"/>
  <c r="E3241" i="80" s="1"/>
  <c r="C3814" i="80"/>
  <c r="F3814" i="80"/>
  <c r="D3814" i="80"/>
  <c r="E3814" i="80" s="1"/>
  <c r="D2533" i="80"/>
  <c r="E2533" i="80" s="1"/>
  <c r="C2533" i="80"/>
  <c r="F2533" i="80"/>
  <c r="D1603" i="80"/>
  <c r="E1603" i="80" s="1"/>
  <c r="F1603" i="80"/>
  <c r="C1603" i="80"/>
  <c r="F219" i="80"/>
  <c r="D219" i="80"/>
  <c r="E219" i="80" s="1"/>
  <c r="C219" i="80"/>
  <c r="C989" i="80"/>
  <c r="F989" i="80"/>
  <c r="D989" i="80"/>
  <c r="E989" i="80" s="1"/>
  <c r="C2990" i="80"/>
  <c r="F2990" i="80"/>
  <c r="D2990" i="80"/>
  <c r="E2990" i="80" s="1"/>
  <c r="F1645" i="80"/>
  <c r="D1645" i="80"/>
  <c r="E1645" i="80" s="1"/>
  <c r="C1645" i="80"/>
  <c r="F1324" i="80"/>
  <c r="D1324" i="80"/>
  <c r="E1324" i="80" s="1"/>
  <c r="C1324" i="80"/>
  <c r="F3238" i="80"/>
  <c r="D3238" i="80"/>
  <c r="E3238" i="80" s="1"/>
  <c r="C3238" i="80"/>
  <c r="F3590" i="80"/>
  <c r="D3590" i="80"/>
  <c r="E3590" i="80" s="1"/>
  <c r="C3590" i="80"/>
  <c r="C1748" i="80"/>
  <c r="F1748" i="80"/>
  <c r="D1748" i="80"/>
  <c r="E1748" i="80" s="1"/>
  <c r="F3038" i="80"/>
  <c r="D3038" i="80"/>
  <c r="E3038" i="80" s="1"/>
  <c r="C3038" i="80"/>
  <c r="C3734" i="80"/>
  <c r="F3734" i="80"/>
  <c r="D3734" i="80"/>
  <c r="E3734" i="80" s="1"/>
  <c r="F3930" i="80"/>
  <c r="D3930" i="80"/>
  <c r="E3930" i="80" s="1"/>
  <c r="C3930" i="80"/>
  <c r="F2575" i="80"/>
  <c r="D2575" i="80"/>
  <c r="E2575" i="80" s="1"/>
  <c r="C2575" i="80"/>
  <c r="D2796" i="80"/>
  <c r="E2796" i="80" s="1"/>
  <c r="C2796" i="80"/>
  <c r="F2796" i="80"/>
  <c r="C3906" i="80"/>
  <c r="F3906" i="80"/>
  <c r="D3906" i="80"/>
  <c r="E3906" i="80" s="1"/>
  <c r="D3254" i="80"/>
  <c r="E3254" i="80" s="1"/>
  <c r="C3254" i="80"/>
  <c r="F3254" i="80"/>
  <c r="C2839" i="80"/>
  <c r="F2839" i="80"/>
  <c r="D2839" i="80"/>
  <c r="E2839" i="80" s="1"/>
  <c r="D3520" i="80"/>
  <c r="E3520" i="80" s="1"/>
  <c r="C3520" i="80"/>
  <c r="F3520" i="80"/>
  <c r="F2985" i="80"/>
  <c r="D2985" i="80"/>
  <c r="E2985" i="80" s="1"/>
  <c r="C2985" i="80"/>
  <c r="C3217" i="80"/>
  <c r="F3217" i="80"/>
  <c r="D3217" i="80"/>
  <c r="E3217" i="80" s="1"/>
  <c r="D1112" i="80"/>
  <c r="E1112" i="80" s="1"/>
  <c r="C1112" i="80"/>
  <c r="F1112" i="80"/>
  <c r="F4009" i="80"/>
  <c r="D4009" i="80"/>
  <c r="E4009" i="80" s="1"/>
  <c r="C4009" i="80"/>
  <c r="F4825" i="80"/>
  <c r="C4825" i="80"/>
  <c r="D4825" i="80"/>
  <c r="E4825" i="80" s="1"/>
  <c r="F2142" i="80"/>
  <c r="D2142" i="80"/>
  <c r="E2142" i="80" s="1"/>
  <c r="C2142" i="80"/>
  <c r="C3079" i="80"/>
  <c r="F3079" i="80"/>
  <c r="D3079" i="80"/>
  <c r="E3079" i="80" s="1"/>
  <c r="D3164" i="80"/>
  <c r="E3164" i="80" s="1"/>
  <c r="C3164" i="80"/>
  <c r="F3164" i="80"/>
  <c r="F3864" i="80"/>
  <c r="D3864" i="80"/>
  <c r="E3864" i="80" s="1"/>
  <c r="C3864" i="80"/>
  <c r="F3382" i="80"/>
  <c r="D3382" i="80"/>
  <c r="E3382" i="80" s="1"/>
  <c r="C3382" i="80"/>
  <c r="F2961" i="80"/>
  <c r="D2961" i="80"/>
  <c r="E2961" i="80" s="1"/>
  <c r="C2961" i="80"/>
  <c r="F3616" i="80"/>
  <c r="D3616" i="80"/>
  <c r="E3616" i="80" s="1"/>
  <c r="C3616" i="80"/>
  <c r="F3493" i="80"/>
  <c r="D3493" i="80"/>
  <c r="E3493" i="80" s="1"/>
  <c r="C3493" i="80"/>
  <c r="D392" i="80"/>
  <c r="E392" i="80" s="1"/>
  <c r="C392" i="80"/>
  <c r="F392" i="80"/>
  <c r="F3222" i="80"/>
  <c r="D3222" i="80"/>
  <c r="E3222" i="80" s="1"/>
  <c r="C3222" i="80"/>
  <c r="D4219" i="80"/>
  <c r="E4219" i="80" s="1"/>
  <c r="C4219" i="80"/>
  <c r="F4219" i="80"/>
  <c r="F2280" i="80"/>
  <c r="D2280" i="80"/>
  <c r="E2280" i="80" s="1"/>
  <c r="C2280" i="80"/>
  <c r="F3359" i="80"/>
  <c r="D3359" i="80"/>
  <c r="E3359" i="80" s="1"/>
  <c r="C3359" i="80"/>
  <c r="C3090" i="80"/>
  <c r="F3090" i="80"/>
  <c r="D3090" i="80"/>
  <c r="E3090" i="80" s="1"/>
  <c r="C1056" i="80"/>
  <c r="F1056" i="80"/>
  <c r="D1056" i="80"/>
  <c r="E1056" i="80" s="1"/>
  <c r="C2987" i="80"/>
  <c r="F2987" i="80"/>
  <c r="D2987" i="80"/>
  <c r="E2987" i="80" s="1"/>
  <c r="C3446" i="80"/>
  <c r="F3446" i="80"/>
  <c r="D3446" i="80"/>
  <c r="E3446" i="80" s="1"/>
  <c r="C2319" i="80"/>
  <c r="F2319" i="80"/>
  <c r="D2319" i="80"/>
  <c r="E2319" i="80" s="1"/>
  <c r="D3563" i="80"/>
  <c r="E3563" i="80" s="1"/>
  <c r="C3563" i="80"/>
  <c r="F3563" i="80"/>
  <c r="C1664" i="80"/>
  <c r="D1664" i="80"/>
  <c r="E1664" i="80" s="1"/>
  <c r="F1664" i="80"/>
  <c r="C2957" i="80"/>
  <c r="F2957" i="80"/>
  <c r="D2957" i="80"/>
  <c r="E2957" i="80" s="1"/>
  <c r="F1865" i="80"/>
  <c r="D1865" i="80"/>
  <c r="E1865" i="80" s="1"/>
  <c r="C1865" i="80"/>
  <c r="F2106" i="80"/>
  <c r="D2106" i="80"/>
  <c r="E2106" i="80" s="1"/>
  <c r="C2106" i="80"/>
  <c r="F1409" i="80"/>
  <c r="D1409" i="80"/>
  <c r="E1409" i="80" s="1"/>
  <c r="C1409" i="80"/>
  <c r="D2059" i="80"/>
  <c r="E2059" i="80" s="1"/>
  <c r="C2059" i="80"/>
  <c r="F2059" i="80"/>
  <c r="C1591" i="80"/>
  <c r="F1591" i="80"/>
  <c r="D1591" i="80"/>
  <c r="E1591" i="80" s="1"/>
  <c r="F2814" i="80"/>
  <c r="D2814" i="80"/>
  <c r="E2814" i="80" s="1"/>
  <c r="C2814" i="80"/>
  <c r="F2375" i="80"/>
  <c r="C2375" i="80"/>
  <c r="D2375" i="80"/>
  <c r="E2375" i="80" s="1"/>
  <c r="D2282" i="80"/>
  <c r="E2282" i="80" s="1"/>
  <c r="C2282" i="80"/>
  <c r="F2282" i="80"/>
  <c r="F2467" i="80"/>
  <c r="D2467" i="80"/>
  <c r="E2467" i="80" s="1"/>
  <c r="C2467" i="80"/>
  <c r="C3194" i="80"/>
  <c r="F3194" i="80"/>
  <c r="D3194" i="80"/>
  <c r="E3194" i="80" s="1"/>
  <c r="F1684" i="80"/>
  <c r="C1684" i="80"/>
  <c r="D1684" i="80"/>
  <c r="E1684" i="80" s="1"/>
  <c r="F3455" i="80"/>
  <c r="D3455" i="80"/>
  <c r="E3455" i="80" s="1"/>
  <c r="C3455" i="80"/>
  <c r="C3639" i="80"/>
  <c r="F3639" i="80"/>
  <c r="D3639" i="80"/>
  <c r="E3639" i="80" s="1"/>
  <c r="C3216" i="80"/>
  <c r="D3216" i="80"/>
  <c r="E3216" i="80" s="1"/>
  <c r="F3216" i="80"/>
  <c r="D4286" i="80"/>
  <c r="E4286" i="80" s="1"/>
  <c r="C4286" i="80"/>
  <c r="F4286" i="80"/>
  <c r="D4302" i="80"/>
  <c r="E4302" i="80" s="1"/>
  <c r="C4302" i="80"/>
  <c r="F4302" i="80"/>
  <c r="C3179" i="80"/>
  <c r="F3179" i="80"/>
  <c r="D3179" i="80"/>
  <c r="E3179" i="80" s="1"/>
  <c r="C3868" i="80"/>
  <c r="F3868" i="80"/>
  <c r="D3868" i="80"/>
  <c r="E3868" i="80" s="1"/>
  <c r="C3977" i="80"/>
  <c r="F3977" i="80"/>
  <c r="D3977" i="80"/>
  <c r="E3977" i="80" s="1"/>
  <c r="C4150" i="80"/>
  <c r="D4150" i="80"/>
  <c r="E4150" i="80" s="1"/>
  <c r="F4150" i="80"/>
  <c r="F3960" i="80"/>
  <c r="D3960" i="80"/>
  <c r="E3960" i="80" s="1"/>
  <c r="C3960" i="80"/>
  <c r="D4149" i="80"/>
  <c r="E4149" i="80" s="1"/>
  <c r="C4149" i="80"/>
  <c r="F4149" i="80"/>
  <c r="C3429" i="80"/>
  <c r="D3429" i="80"/>
  <c r="E3429" i="80" s="1"/>
  <c r="F3429" i="80"/>
  <c r="C2310" i="80"/>
  <c r="F2310" i="80"/>
  <c r="D2310" i="80"/>
  <c r="E2310" i="80" s="1"/>
  <c r="F1895" i="80"/>
  <c r="C1895" i="80"/>
  <c r="D1895" i="80"/>
  <c r="E1895" i="80" s="1"/>
  <c r="F3424" i="80"/>
  <c r="D3424" i="80"/>
  <c r="E3424" i="80" s="1"/>
  <c r="C3424" i="80"/>
  <c r="D2621" i="80"/>
  <c r="E2621" i="80" s="1"/>
  <c r="F2621" i="80"/>
  <c r="C2621" i="80"/>
  <c r="F956" i="80"/>
  <c r="D956" i="80"/>
  <c r="E956" i="80" s="1"/>
  <c r="C956" i="80"/>
  <c r="C2846" i="80"/>
  <c r="D2846" i="80"/>
  <c r="E2846" i="80" s="1"/>
  <c r="F2846" i="80"/>
  <c r="C1532" i="80"/>
  <c r="D1532" i="80"/>
  <c r="E1532" i="80" s="1"/>
  <c r="F1532" i="80"/>
  <c r="D4324" i="80"/>
  <c r="E4324" i="80" s="1"/>
  <c r="F4324" i="80"/>
  <c r="C4324" i="80"/>
  <c r="C3388" i="80"/>
  <c r="D3388" i="80"/>
  <c r="E3388" i="80" s="1"/>
  <c r="F3388" i="80"/>
  <c r="F1570" i="80"/>
  <c r="D1570" i="80"/>
  <c r="E1570" i="80" s="1"/>
  <c r="C1570" i="80"/>
  <c r="D2457" i="80"/>
  <c r="E2457" i="80" s="1"/>
  <c r="C2457" i="80"/>
  <c r="F2457" i="80"/>
  <c r="F3036" i="80"/>
  <c r="C3036" i="80"/>
  <c r="D3036" i="80"/>
  <c r="E3036" i="80" s="1"/>
  <c r="F3259" i="80"/>
  <c r="D3259" i="80"/>
  <c r="E3259" i="80" s="1"/>
  <c r="C3259" i="80"/>
  <c r="C1741" i="80"/>
  <c r="F1741" i="80"/>
  <c r="D1741" i="80"/>
  <c r="E1741" i="80" s="1"/>
  <c r="D1052" i="80"/>
  <c r="E1052" i="80" s="1"/>
  <c r="C1052" i="80"/>
  <c r="F1052" i="80"/>
  <c r="D93" i="80"/>
  <c r="E93" i="80" s="1"/>
  <c r="F93" i="80"/>
  <c r="C93" i="80"/>
  <c r="D2074" i="80"/>
  <c r="E2074" i="80" s="1"/>
  <c r="C2074" i="80"/>
  <c r="F2074" i="80"/>
  <c r="D3262" i="80"/>
  <c r="E3262" i="80" s="1"/>
  <c r="C3262" i="80"/>
  <c r="F3262" i="80"/>
  <c r="C4116" i="80"/>
  <c r="F4116" i="80"/>
  <c r="D4116" i="80"/>
  <c r="E4116" i="80" s="1"/>
  <c r="C3596" i="80"/>
  <c r="F3596" i="80"/>
  <c r="D3596" i="80"/>
  <c r="E3596" i="80" s="1"/>
  <c r="D4068" i="80"/>
  <c r="E4068" i="80" s="1"/>
  <c r="C4068" i="80"/>
  <c r="F4068" i="80"/>
  <c r="F3513" i="80"/>
  <c r="D3513" i="80"/>
  <c r="E3513" i="80" s="1"/>
  <c r="C3513" i="80"/>
  <c r="C3766" i="80"/>
  <c r="F3766" i="80"/>
  <c r="D3766" i="80"/>
  <c r="E3766" i="80" s="1"/>
  <c r="C4375" i="80"/>
  <c r="F4375" i="80"/>
  <c r="D4375" i="80"/>
  <c r="E4375" i="80" s="1"/>
  <c r="F3325" i="80"/>
  <c r="D3325" i="80"/>
  <c r="E3325" i="80" s="1"/>
  <c r="C3325" i="80"/>
  <c r="D3071" i="80"/>
  <c r="E3071" i="80" s="1"/>
  <c r="C3071" i="80"/>
  <c r="F3071" i="80"/>
  <c r="D3008" i="80"/>
  <c r="E3008" i="80" s="1"/>
  <c r="C3008" i="80"/>
  <c r="F3008" i="80"/>
  <c r="D2312" i="80"/>
  <c r="E2312" i="80" s="1"/>
  <c r="C2312" i="80"/>
  <c r="F2312" i="80"/>
  <c r="F2754" i="80"/>
  <c r="D2754" i="80"/>
  <c r="E2754" i="80" s="1"/>
  <c r="C2754" i="80"/>
  <c r="F1764" i="80"/>
  <c r="C1764" i="80"/>
  <c r="D1764" i="80"/>
  <c r="E1764" i="80" s="1"/>
  <c r="F4478" i="80"/>
  <c r="D4478" i="80"/>
  <c r="E4478" i="80" s="1"/>
  <c r="C4478" i="80"/>
  <c r="D3326" i="80"/>
  <c r="E3326" i="80" s="1"/>
  <c r="C3326" i="80"/>
  <c r="F3326" i="80"/>
  <c r="D2530" i="80"/>
  <c r="E2530" i="80" s="1"/>
  <c r="C2530" i="80"/>
  <c r="F2530" i="80"/>
  <c r="C3050" i="80"/>
  <c r="F3050" i="80"/>
  <c r="D3050" i="80"/>
  <c r="E3050" i="80" s="1"/>
  <c r="D1565" i="80"/>
  <c r="E1565" i="80" s="1"/>
  <c r="C1565" i="80"/>
  <c r="F1565" i="80"/>
  <c r="C3799" i="80"/>
  <c r="F3799" i="80"/>
  <c r="D3799" i="80"/>
  <c r="E3799" i="80" s="1"/>
  <c r="D3488" i="80"/>
  <c r="E3488" i="80" s="1"/>
  <c r="C3488" i="80"/>
  <c r="F3488" i="80"/>
  <c r="C3141" i="80"/>
  <c r="F3141" i="80"/>
  <c r="D3141" i="80"/>
  <c r="E3141" i="80" s="1"/>
  <c r="C2791" i="80"/>
  <c r="F2791" i="80"/>
  <c r="D2791" i="80"/>
  <c r="E2791" i="80" s="1"/>
  <c r="F2595" i="80"/>
  <c r="D2595" i="80"/>
  <c r="E2595" i="80" s="1"/>
  <c r="C2595" i="80"/>
  <c r="F3233" i="80"/>
  <c r="D3233" i="80"/>
  <c r="E3233" i="80" s="1"/>
  <c r="C3233" i="80"/>
  <c r="D4264" i="80"/>
  <c r="E4264" i="80" s="1"/>
  <c r="C4264" i="80"/>
  <c r="F4264" i="80"/>
  <c r="D1538" i="80"/>
  <c r="E1538" i="80" s="1"/>
  <c r="F1538" i="80"/>
  <c r="C1538" i="80"/>
  <c r="F3267" i="80"/>
  <c r="D3267" i="80"/>
  <c r="E3267" i="80" s="1"/>
  <c r="C3267" i="80"/>
  <c r="D2725" i="80"/>
  <c r="E2725" i="80" s="1"/>
  <c r="C2725" i="80"/>
  <c r="F2725" i="80"/>
  <c r="C3515" i="80"/>
  <c r="F3515" i="80"/>
  <c r="D3515" i="80"/>
  <c r="E3515" i="80" s="1"/>
  <c r="F2682" i="80"/>
  <c r="C2682" i="80"/>
  <c r="D2682" i="80"/>
  <c r="E2682" i="80" s="1"/>
  <c r="F2514" i="80"/>
  <c r="D2514" i="80"/>
  <c r="E2514" i="80" s="1"/>
  <c r="C2514" i="80"/>
  <c r="D2877" i="80"/>
  <c r="E2877" i="80" s="1"/>
  <c r="C2877" i="80"/>
  <c r="F2877" i="80"/>
  <c r="C4488" i="80"/>
  <c r="F4488" i="80"/>
  <c r="D4488" i="80"/>
  <c r="E4488" i="80" s="1"/>
  <c r="C3159" i="80"/>
  <c r="F3159" i="80"/>
  <c r="D3159" i="80"/>
  <c r="E3159" i="80" s="1"/>
  <c r="F3753" i="80"/>
  <c r="D3753" i="80"/>
  <c r="E3753" i="80" s="1"/>
  <c r="C3753" i="80"/>
  <c r="D3106" i="80"/>
  <c r="E3106" i="80" s="1"/>
  <c r="C3106" i="80"/>
  <c r="F3106" i="80"/>
  <c r="F3496" i="80"/>
  <c r="D3496" i="80"/>
  <c r="E3496" i="80" s="1"/>
  <c r="C3496" i="80"/>
  <c r="D3161" i="80"/>
  <c r="E3161" i="80" s="1"/>
  <c r="C3161" i="80"/>
  <c r="F3161" i="80"/>
  <c r="D2344" i="80"/>
  <c r="E2344" i="80" s="1"/>
  <c r="C2344" i="80"/>
  <c r="F2344" i="80"/>
  <c r="C3625" i="80"/>
  <c r="F3625" i="80"/>
  <c r="D3625" i="80"/>
  <c r="E3625" i="80" s="1"/>
  <c r="C4383" i="80"/>
  <c r="F4383" i="80"/>
  <c r="D4383" i="80"/>
  <c r="E4383" i="80" s="1"/>
  <c r="D3710" i="80"/>
  <c r="E3710" i="80" s="1"/>
  <c r="C3710" i="80"/>
  <c r="F3710" i="80"/>
  <c r="F2861" i="80"/>
  <c r="D2861" i="80"/>
  <c r="E2861" i="80" s="1"/>
  <c r="C2861" i="80"/>
  <c r="D3761" i="80"/>
  <c r="E3761" i="80" s="1"/>
  <c r="C3761" i="80"/>
  <c r="F3761" i="80"/>
  <c r="D3554" i="80"/>
  <c r="E3554" i="80" s="1"/>
  <c r="F3554" i="80"/>
  <c r="C3554" i="80"/>
  <c r="C3877" i="80"/>
  <c r="F3877" i="80"/>
  <c r="D3877" i="80"/>
  <c r="E3877" i="80" s="1"/>
  <c r="F4065" i="80"/>
  <c r="C4065" i="80"/>
  <c r="D4065" i="80"/>
  <c r="E4065" i="80" s="1"/>
  <c r="C3885" i="80"/>
  <c r="F3885" i="80"/>
  <c r="D3885" i="80"/>
  <c r="E3885" i="80" s="1"/>
  <c r="F4308" i="80"/>
  <c r="D4308" i="80"/>
  <c r="E4308" i="80" s="1"/>
  <c r="C4308" i="80"/>
  <c r="F4091" i="80"/>
  <c r="D4091" i="80"/>
  <c r="E4091" i="80" s="1"/>
  <c r="C4091" i="80"/>
  <c r="C1648" i="80"/>
  <c r="D1648" i="80"/>
  <c r="E1648" i="80" s="1"/>
  <c r="F1648" i="80"/>
  <c r="F3168" i="80"/>
  <c r="D3168" i="80"/>
  <c r="E3168" i="80" s="1"/>
  <c r="C3168" i="80"/>
  <c r="F4271" i="80"/>
  <c r="D4271" i="80"/>
  <c r="E4271" i="80" s="1"/>
  <c r="C4271" i="80"/>
  <c r="F4481" i="80"/>
  <c r="C4481" i="80"/>
  <c r="D4481" i="80"/>
  <c r="E4481" i="80" s="1"/>
  <c r="D3711" i="80"/>
  <c r="E3711" i="80" s="1"/>
  <c r="F3711" i="80"/>
  <c r="C3711" i="80"/>
  <c r="D3735" i="80"/>
  <c r="E3735" i="80" s="1"/>
  <c r="C3735" i="80"/>
  <c r="F3735" i="80"/>
  <c r="F3528" i="80"/>
  <c r="D3528" i="80"/>
  <c r="E3528" i="80" s="1"/>
  <c r="C3528" i="80"/>
  <c r="F3575" i="80"/>
  <c r="D3575" i="80"/>
  <c r="E3575" i="80" s="1"/>
  <c r="C3575" i="80"/>
  <c r="D4469" i="80"/>
  <c r="E4469" i="80" s="1"/>
  <c r="F4469" i="80"/>
  <c r="C4469" i="80"/>
  <c r="D2829" i="80"/>
  <c r="E2829" i="80" s="1"/>
  <c r="C2829" i="80"/>
  <c r="F2829" i="80"/>
  <c r="C3585" i="80"/>
  <c r="F3585" i="80"/>
  <c r="D3585" i="80"/>
  <c r="E3585" i="80" s="1"/>
  <c r="F4021" i="80"/>
  <c r="D4021" i="80"/>
  <c r="E4021" i="80" s="1"/>
  <c r="C4021" i="80"/>
  <c r="D4243" i="80"/>
  <c r="E4243" i="80" s="1"/>
  <c r="C4243" i="80"/>
  <c r="F4243" i="80"/>
  <c r="C3236" i="80"/>
  <c r="D3236" i="80"/>
  <c r="E3236" i="80" s="1"/>
  <c r="F3236" i="80"/>
  <c r="D3378" i="80"/>
  <c r="E3378" i="80" s="1"/>
  <c r="C3378" i="80"/>
  <c r="F3378" i="80"/>
  <c r="D2535" i="80"/>
  <c r="E2535" i="80" s="1"/>
  <c r="C2535" i="80"/>
  <c r="F2535" i="80"/>
  <c r="F4265" i="80"/>
  <c r="D4265" i="80"/>
  <c r="E4265" i="80" s="1"/>
  <c r="C4265" i="80"/>
  <c r="D1462" i="80"/>
  <c r="E1462" i="80" s="1"/>
  <c r="F1462" i="80"/>
  <c r="C1462" i="80"/>
  <c r="F2891" i="80"/>
  <c r="D2891" i="80"/>
  <c r="E2891" i="80" s="1"/>
  <c r="C2891" i="80"/>
  <c r="D4030" i="80"/>
  <c r="E4030" i="80" s="1"/>
  <c r="C4030" i="80"/>
  <c r="F4030" i="80"/>
  <c r="F4750" i="80"/>
  <c r="D4750" i="80"/>
  <c r="E4750" i="80" s="1"/>
  <c r="C4750" i="80"/>
  <c r="D3448" i="80"/>
  <c r="E3448" i="80" s="1"/>
  <c r="C3448" i="80"/>
  <c r="F3448" i="80"/>
  <c r="F4022" i="80"/>
  <c r="D4022" i="80"/>
  <c r="E4022" i="80" s="1"/>
  <c r="C4022" i="80"/>
  <c r="F1772" i="80"/>
  <c r="D1772" i="80"/>
  <c r="E1772" i="80" s="1"/>
  <c r="C1772" i="80"/>
  <c r="C1708" i="80"/>
  <c r="F1708" i="80"/>
  <c r="D1708" i="80"/>
  <c r="E1708" i="80" s="1"/>
  <c r="D3981" i="80"/>
  <c r="E3981" i="80" s="1"/>
  <c r="C3981" i="80"/>
  <c r="F3981" i="80"/>
  <c r="D4900" i="80"/>
  <c r="E4900" i="80" s="1"/>
  <c r="F4900" i="80"/>
  <c r="C4900" i="80"/>
  <c r="F4075" i="80"/>
  <c r="D4075" i="80"/>
  <c r="E4075" i="80" s="1"/>
  <c r="C4075" i="80"/>
  <c r="F3573" i="80"/>
  <c r="D3573" i="80"/>
  <c r="E3573" i="80" s="1"/>
  <c r="C3573" i="80"/>
  <c r="D4076" i="80"/>
  <c r="E4076" i="80" s="1"/>
  <c r="C4076" i="80"/>
  <c r="F4076" i="80"/>
  <c r="C3274" i="80"/>
  <c r="F3274" i="80"/>
  <c r="D3274" i="80"/>
  <c r="E3274" i="80" s="1"/>
  <c r="C4775" i="80"/>
  <c r="D4775" i="80"/>
  <c r="E4775" i="80" s="1"/>
  <c r="F4775" i="80"/>
  <c r="C3989" i="80"/>
  <c r="F3989" i="80"/>
  <c r="D3989" i="80"/>
  <c r="E3989" i="80" s="1"/>
  <c r="C4181" i="80"/>
  <c r="F4181" i="80"/>
  <c r="D4181" i="80"/>
  <c r="E4181" i="80" s="1"/>
  <c r="F1658" i="80"/>
  <c r="C1658" i="80"/>
  <c r="D1658" i="80"/>
  <c r="E1658" i="80" s="1"/>
  <c r="D1488" i="80"/>
  <c r="E1488" i="80" s="1"/>
  <c r="F1488" i="80"/>
  <c r="C1488" i="80"/>
  <c r="D3435" i="80"/>
  <c r="E3435" i="80" s="1"/>
  <c r="C3435" i="80"/>
  <c r="F3435" i="80"/>
  <c r="F3148" i="80"/>
  <c r="D3148" i="80"/>
  <c r="E3148" i="80" s="1"/>
  <c r="C3148" i="80"/>
  <c r="D3466" i="80"/>
  <c r="E3466" i="80" s="1"/>
  <c r="C3466" i="80"/>
  <c r="F3466" i="80"/>
  <c r="F3341" i="80"/>
  <c r="D3341" i="80"/>
  <c r="E3341" i="80" s="1"/>
  <c r="C3341" i="80"/>
  <c r="D4236" i="80"/>
  <c r="E4236" i="80" s="1"/>
  <c r="C4236" i="80"/>
  <c r="F4236" i="80"/>
  <c r="F2191" i="80"/>
  <c r="D2191" i="80"/>
  <c r="E2191" i="80" s="1"/>
  <c r="C2191" i="80"/>
  <c r="C2971" i="80"/>
  <c r="F2971" i="80"/>
  <c r="D2971" i="80"/>
  <c r="E2971" i="80" s="1"/>
  <c r="D4311" i="80"/>
  <c r="E4311" i="80" s="1"/>
  <c r="C4311" i="80"/>
  <c r="F4311" i="80"/>
  <c r="C3410" i="80"/>
  <c r="F3410" i="80"/>
  <c r="D3410" i="80"/>
  <c r="E3410" i="80" s="1"/>
  <c r="C2879" i="80"/>
  <c r="F2879" i="80"/>
  <c r="D2879" i="80"/>
  <c r="E2879" i="80" s="1"/>
  <c r="D3822" i="80"/>
  <c r="E3822" i="80" s="1"/>
  <c r="C3822" i="80"/>
  <c r="F3822" i="80"/>
  <c r="F4015" i="80"/>
  <c r="D4015" i="80"/>
  <c r="E4015" i="80" s="1"/>
  <c r="C4015" i="80"/>
  <c r="C3260" i="80"/>
  <c r="D3260" i="80"/>
  <c r="E3260" i="80" s="1"/>
  <c r="F3260" i="80"/>
  <c r="D4239" i="80"/>
  <c r="E4239" i="80" s="1"/>
  <c r="C4239" i="80"/>
  <c r="F4239" i="80"/>
  <c r="F4182" i="80"/>
  <c r="D4182" i="80"/>
  <c r="E4182" i="80" s="1"/>
  <c r="C4182" i="80"/>
  <c r="D2836" i="80"/>
  <c r="E2836" i="80" s="1"/>
  <c r="C2836" i="80"/>
  <c r="F2836" i="80"/>
  <c r="C3591" i="80"/>
  <c r="F3591" i="80"/>
  <c r="D3591" i="80"/>
  <c r="E3591" i="80" s="1"/>
  <c r="C3743" i="80"/>
  <c r="F3743" i="80"/>
  <c r="D3743" i="80"/>
  <c r="E3743" i="80" s="1"/>
  <c r="D4110" i="80"/>
  <c r="E4110" i="80" s="1"/>
  <c r="C4110" i="80"/>
  <c r="F4110" i="80"/>
  <c r="F3603" i="80"/>
  <c r="D3603" i="80"/>
  <c r="E3603" i="80" s="1"/>
  <c r="C3603" i="80"/>
  <c r="F3825" i="80"/>
  <c r="D3825" i="80"/>
  <c r="E3825" i="80" s="1"/>
  <c r="C3825" i="80"/>
  <c r="D3691" i="80"/>
  <c r="E3691" i="80" s="1"/>
  <c r="C3691" i="80"/>
  <c r="F3691" i="80"/>
  <c r="D1551" i="80"/>
  <c r="E1551" i="80" s="1"/>
  <c r="C1551" i="80"/>
  <c r="F1551" i="80"/>
  <c r="D1948" i="80"/>
  <c r="E1948" i="80" s="1"/>
  <c r="C1948" i="80"/>
  <c r="F1948" i="80"/>
  <c r="F3882" i="80"/>
  <c r="D3882" i="80"/>
  <c r="E3882" i="80" s="1"/>
  <c r="C3882" i="80"/>
  <c r="F700" i="80"/>
  <c r="C700" i="80"/>
  <c r="D700" i="80"/>
  <c r="E700" i="80" s="1"/>
  <c r="F2160" i="80"/>
  <c r="D2160" i="80"/>
  <c r="E2160" i="80" s="1"/>
  <c r="C2160" i="80"/>
  <c r="F2195" i="80"/>
  <c r="D2195" i="80"/>
  <c r="E2195" i="80" s="1"/>
  <c r="C2195" i="80"/>
  <c r="C445" i="80"/>
  <c r="F445" i="80"/>
  <c r="D445" i="80"/>
  <c r="E445" i="80" s="1"/>
  <c r="C2573" i="80"/>
  <c r="F2573" i="80"/>
  <c r="D2573" i="80"/>
  <c r="E2573" i="80" s="1"/>
  <c r="C3507" i="80"/>
  <c r="F3507" i="80"/>
  <c r="D3507" i="80"/>
  <c r="E3507" i="80" s="1"/>
  <c r="F3620" i="80"/>
  <c r="D3620" i="80"/>
  <c r="E3620" i="80" s="1"/>
  <c r="C3620" i="80"/>
  <c r="C2849" i="80"/>
  <c r="F2849" i="80"/>
  <c r="D2849" i="80"/>
  <c r="E2849" i="80" s="1"/>
  <c r="D3203" i="80"/>
  <c r="E3203" i="80" s="1"/>
  <c r="C3203" i="80"/>
  <c r="F3203" i="80"/>
  <c r="D3022" i="80"/>
  <c r="E3022" i="80" s="1"/>
  <c r="C3022" i="80"/>
  <c r="F3022" i="80"/>
  <c r="C2526" i="80"/>
  <c r="F2526" i="80"/>
  <c r="D2526" i="80"/>
  <c r="E2526" i="80" s="1"/>
  <c r="D2544" i="80"/>
  <c r="E2544" i="80" s="1"/>
  <c r="C2544" i="80"/>
  <c r="F2544" i="80"/>
  <c r="F3621" i="80"/>
  <c r="D3621" i="80"/>
  <c r="E3621" i="80" s="1"/>
  <c r="C3621" i="80"/>
  <c r="F4014" i="80"/>
  <c r="D4014" i="80"/>
  <c r="E4014" i="80" s="1"/>
  <c r="C4014" i="80"/>
  <c r="C2162" i="80"/>
  <c r="F2162" i="80"/>
  <c r="D2162" i="80"/>
  <c r="E2162" i="80" s="1"/>
  <c r="C2158" i="80"/>
  <c r="F2158" i="80"/>
  <c r="D2158" i="80"/>
  <c r="E2158" i="80" s="1"/>
  <c r="D1030" i="80"/>
  <c r="E1030" i="80" s="1"/>
  <c r="F1030" i="80"/>
  <c r="C1030" i="80"/>
  <c r="F4036" i="80"/>
  <c r="D4036" i="80"/>
  <c r="E4036" i="80" s="1"/>
  <c r="C4036" i="80"/>
  <c r="D4012" i="80"/>
  <c r="E4012" i="80" s="1"/>
  <c r="C4012" i="80"/>
  <c r="F4012" i="80"/>
  <c r="F2920" i="80"/>
  <c r="D2920" i="80"/>
  <c r="E2920" i="80" s="1"/>
  <c r="C2920" i="80"/>
  <c r="D3550" i="80"/>
  <c r="E3550" i="80" s="1"/>
  <c r="C3550" i="80"/>
  <c r="F3550" i="80"/>
  <c r="F3247" i="80"/>
  <c r="C3247" i="80"/>
  <c r="D3247" i="80"/>
  <c r="E3247" i="80" s="1"/>
  <c r="C2206" i="80"/>
  <c r="F2206" i="80"/>
  <c r="D2206" i="80"/>
  <c r="E2206" i="80" s="1"/>
  <c r="D2594" i="80"/>
  <c r="E2594" i="80" s="1"/>
  <c r="C2594" i="80"/>
  <c r="F2594" i="80"/>
  <c r="D3844" i="80"/>
  <c r="E3844" i="80" s="1"/>
  <c r="C3844" i="80"/>
  <c r="F3844" i="80"/>
  <c r="C3192" i="80"/>
  <c r="D3192" i="80"/>
  <c r="E3192" i="80" s="1"/>
  <c r="F3192" i="80"/>
  <c r="F4432" i="80"/>
  <c r="D4432" i="80"/>
  <c r="E4432" i="80" s="1"/>
  <c r="C4432" i="80"/>
  <c r="C2352" i="80"/>
  <c r="D2352" i="80"/>
  <c r="E2352" i="80" s="1"/>
  <c r="F2352" i="80"/>
  <c r="F2779" i="80"/>
  <c r="D2779" i="80"/>
  <c r="E2779" i="80" s="1"/>
  <c r="C2779" i="80"/>
  <c r="C3565" i="80"/>
  <c r="D3565" i="80"/>
  <c r="E3565" i="80" s="1"/>
  <c r="F3565" i="80"/>
  <c r="C2664" i="80"/>
  <c r="D2664" i="80"/>
  <c r="E2664" i="80" s="1"/>
  <c r="F2664" i="80"/>
  <c r="C2178" i="80"/>
  <c r="D2178" i="80"/>
  <c r="E2178" i="80" s="1"/>
  <c r="F2178" i="80"/>
  <c r="C1458" i="80"/>
  <c r="D1458" i="80"/>
  <c r="E1458" i="80" s="1"/>
  <c r="F1458" i="80"/>
  <c r="F2557" i="80"/>
  <c r="C2557" i="80"/>
  <c r="D2557" i="80"/>
  <c r="E2557" i="80" s="1"/>
  <c r="D3366" i="80"/>
  <c r="E3366" i="80" s="1"/>
  <c r="C3366" i="80"/>
  <c r="F3366" i="80"/>
  <c r="D3121" i="80"/>
  <c r="E3121" i="80" s="1"/>
  <c r="C3121" i="80"/>
  <c r="F3121" i="80"/>
  <c r="C2482" i="80"/>
  <c r="F2482" i="80"/>
  <c r="D2482" i="80"/>
  <c r="E2482" i="80" s="1"/>
  <c r="C1955" i="80"/>
  <c r="F1955" i="80"/>
  <c r="D1955" i="80"/>
  <c r="E1955" i="80" s="1"/>
  <c r="C167" i="80"/>
  <c r="F167" i="80"/>
  <c r="D167" i="80"/>
  <c r="E167" i="80" s="1"/>
  <c r="F2505" i="80"/>
  <c r="D2505" i="80"/>
  <c r="E2505" i="80" s="1"/>
  <c r="C2505" i="80"/>
  <c r="D3481" i="80"/>
  <c r="E3481" i="80" s="1"/>
  <c r="C3481" i="80"/>
  <c r="F3481" i="80"/>
  <c r="D2249" i="80"/>
  <c r="E2249" i="80" s="1"/>
  <c r="C2249" i="80"/>
  <c r="F2249" i="80"/>
  <c r="C3373" i="80"/>
  <c r="F3373" i="80"/>
  <c r="D3373" i="80"/>
  <c r="E3373" i="80" s="1"/>
  <c r="C3398" i="80"/>
  <c r="F3398" i="80"/>
  <c r="D3398" i="80"/>
  <c r="E3398" i="80" s="1"/>
  <c r="D3434" i="80"/>
  <c r="E3434" i="80" s="1"/>
  <c r="C3434" i="80"/>
  <c r="F3434" i="80"/>
  <c r="C1928" i="80"/>
  <c r="F1928" i="80"/>
  <c r="D1928" i="80"/>
  <c r="E1928" i="80" s="1"/>
  <c r="F1872" i="80"/>
  <c r="D1872" i="80"/>
  <c r="E1872" i="80" s="1"/>
  <c r="C1872" i="80"/>
  <c r="F3281" i="80"/>
  <c r="D3281" i="80"/>
  <c r="E3281" i="80" s="1"/>
  <c r="C3281" i="80"/>
  <c r="D3139" i="80"/>
  <c r="E3139" i="80" s="1"/>
  <c r="C3139" i="80"/>
  <c r="F3139" i="80"/>
  <c r="F2880" i="80"/>
  <c r="D2880" i="80"/>
  <c r="E2880" i="80" s="1"/>
  <c r="C2880" i="80"/>
  <c r="D2274" i="80"/>
  <c r="E2274" i="80" s="1"/>
  <c r="C2274" i="80"/>
  <c r="F2274" i="80"/>
  <c r="F1366" i="80"/>
  <c r="C1366" i="80"/>
  <c r="D1366" i="80"/>
  <c r="E1366" i="80" s="1"/>
  <c r="F3040" i="80"/>
  <c r="D3040" i="80"/>
  <c r="E3040" i="80" s="1"/>
  <c r="C3040" i="80"/>
  <c r="F3110" i="80"/>
  <c r="D3110" i="80"/>
  <c r="E3110" i="80" s="1"/>
  <c r="C3110" i="80"/>
  <c r="C3572" i="80"/>
  <c r="F3572" i="80"/>
  <c r="D3572" i="80"/>
  <c r="E3572" i="80" s="1"/>
  <c r="C1704" i="80"/>
  <c r="F1704" i="80"/>
  <c r="D1704" i="80"/>
  <c r="E1704" i="80" s="1"/>
  <c r="C1502" i="80"/>
  <c r="D1502" i="80"/>
  <c r="E1502" i="80" s="1"/>
  <c r="F1502" i="80"/>
  <c r="C1690" i="80"/>
  <c r="D1690" i="80"/>
  <c r="E1690" i="80" s="1"/>
  <c r="F1690" i="80"/>
  <c r="F3394" i="80"/>
  <c r="D3394" i="80"/>
  <c r="E3394" i="80" s="1"/>
  <c r="C3394" i="80"/>
  <c r="D2974" i="80"/>
  <c r="E2974" i="80" s="1"/>
  <c r="C2974" i="80"/>
  <c r="F2974" i="80"/>
  <c r="C952" i="80"/>
  <c r="F952" i="80"/>
  <c r="D952" i="80"/>
  <c r="E952" i="80" s="1"/>
  <c r="D2921" i="80"/>
  <c r="E2921" i="80" s="1"/>
  <c r="C2921" i="80"/>
  <c r="F2921" i="80"/>
  <c r="F2028" i="80"/>
  <c r="D2028" i="80"/>
  <c r="E2028" i="80" s="1"/>
  <c r="C2028" i="80"/>
  <c r="C3632" i="80"/>
  <c r="F3632" i="80"/>
  <c r="D3632" i="80"/>
  <c r="E3632" i="80" s="1"/>
  <c r="C1510" i="80"/>
  <c r="D1510" i="80"/>
  <c r="E1510" i="80" s="1"/>
  <c r="F1510" i="80"/>
  <c r="D3253" i="80"/>
  <c r="E3253" i="80" s="1"/>
  <c r="C3253" i="80"/>
  <c r="F3253" i="80"/>
  <c r="F3219" i="80"/>
  <c r="D3219" i="80"/>
  <c r="E3219" i="80" s="1"/>
  <c r="C3219" i="80"/>
  <c r="C4193" i="80"/>
  <c r="F4193" i="80"/>
  <c r="D4193" i="80"/>
  <c r="E4193" i="80" s="1"/>
  <c r="F3058" i="80"/>
  <c r="D3058" i="80"/>
  <c r="E3058" i="80" s="1"/>
  <c r="C3058" i="80"/>
  <c r="C3580" i="80"/>
  <c r="F3580" i="80"/>
  <c r="D3580" i="80"/>
  <c r="E3580" i="80" s="1"/>
  <c r="F4155" i="80"/>
  <c r="D4155" i="80"/>
  <c r="E4155" i="80" s="1"/>
  <c r="C4155" i="80"/>
  <c r="C3629" i="80"/>
  <c r="F3629" i="80"/>
  <c r="D3629" i="80"/>
  <c r="E3629" i="80" s="1"/>
  <c r="D3597" i="80"/>
  <c r="E3597" i="80" s="1"/>
  <c r="C3597" i="80"/>
  <c r="F3597" i="80"/>
  <c r="D3947" i="80"/>
  <c r="E3947" i="80" s="1"/>
  <c r="C3947" i="80"/>
  <c r="F3947" i="80"/>
  <c r="C2929" i="80"/>
  <c r="F2929" i="80"/>
  <c r="D2929" i="80"/>
  <c r="E2929" i="80" s="1"/>
  <c r="C2988" i="80"/>
  <c r="F2988" i="80"/>
  <c r="D2988" i="80"/>
  <c r="E2988" i="80" s="1"/>
  <c r="D4352" i="80"/>
  <c r="E4352" i="80" s="1"/>
  <c r="C4352" i="80"/>
  <c r="F4352" i="80"/>
  <c r="D2275" i="80"/>
  <c r="E2275" i="80" s="1"/>
  <c r="C2275" i="80"/>
  <c r="F2275" i="80"/>
  <c r="D2556" i="80"/>
  <c r="E2556" i="80" s="1"/>
  <c r="F2556" i="80"/>
  <c r="C2556" i="80"/>
  <c r="C1598" i="80"/>
  <c r="D1598" i="80"/>
  <c r="E1598" i="80" s="1"/>
  <c r="F1598" i="80"/>
  <c r="D3866" i="80"/>
  <c r="E3866" i="80" s="1"/>
  <c r="C3866" i="80"/>
  <c r="F3866" i="80"/>
  <c r="C4780" i="80"/>
  <c r="F4780" i="80"/>
  <c r="D4780" i="80"/>
  <c r="E4780" i="80" s="1"/>
  <c r="C3687" i="80"/>
  <c r="F3687" i="80"/>
  <c r="D3687" i="80"/>
  <c r="E3687" i="80" s="1"/>
  <c r="F3719" i="80"/>
  <c r="D3719" i="80"/>
  <c r="E3719" i="80" s="1"/>
  <c r="C3719" i="80"/>
  <c r="C3559" i="80"/>
  <c r="F3559" i="80"/>
  <c r="D3559" i="80"/>
  <c r="E3559" i="80" s="1"/>
  <c r="F1572" i="80"/>
  <c r="C1572" i="80"/>
  <c r="D1572" i="80"/>
  <c r="E1572" i="80" s="1"/>
  <c r="F2897" i="80"/>
  <c r="D2897" i="80"/>
  <c r="E2897" i="80" s="1"/>
  <c r="C2897" i="80"/>
  <c r="F3958" i="80"/>
  <c r="D3958" i="80"/>
  <c r="E3958" i="80" s="1"/>
  <c r="C3958" i="80"/>
  <c r="C3081" i="80"/>
  <c r="F3081" i="80"/>
  <c r="D3081" i="80"/>
  <c r="E3081" i="80" s="1"/>
  <c r="F3301" i="80"/>
  <c r="D3301" i="80"/>
  <c r="E3301" i="80" s="1"/>
  <c r="C3301" i="80"/>
  <c r="F2998" i="80"/>
  <c r="D2998" i="80"/>
  <c r="E2998" i="80" s="1"/>
  <c r="C2998" i="80"/>
  <c r="D4061" i="80"/>
  <c r="E4061" i="80" s="1"/>
  <c r="F4061" i="80"/>
  <c r="C4061" i="80"/>
  <c r="C3511" i="80"/>
  <c r="F3511" i="80"/>
  <c r="D3511" i="80"/>
  <c r="E3511" i="80" s="1"/>
  <c r="F3102" i="80"/>
  <c r="D3102" i="80"/>
  <c r="E3102" i="80" s="1"/>
  <c r="C3102" i="80"/>
  <c r="F4129" i="80"/>
  <c r="D4129" i="80"/>
  <c r="E4129" i="80" s="1"/>
  <c r="C4129" i="80"/>
  <c r="D3477" i="80"/>
  <c r="E3477" i="80" s="1"/>
  <c r="C3477" i="80"/>
  <c r="F3477" i="80"/>
  <c r="F4205" i="80"/>
  <c r="D4205" i="80"/>
  <c r="E4205" i="80" s="1"/>
  <c r="C4205" i="80"/>
  <c r="F4409" i="80"/>
  <c r="D4409" i="80"/>
  <c r="E4409" i="80" s="1"/>
  <c r="C4409" i="80"/>
  <c r="D4050" i="80"/>
  <c r="E4050" i="80" s="1"/>
  <c r="C4050" i="80"/>
  <c r="F4050" i="80"/>
  <c r="F1644" i="80"/>
  <c r="C1644" i="80"/>
  <c r="D1644" i="80"/>
  <c r="E1644" i="80" s="1"/>
  <c r="D3218" i="80"/>
  <c r="E3218" i="80" s="1"/>
  <c r="C3218" i="80"/>
  <c r="F3218" i="80"/>
  <c r="D4095" i="80"/>
  <c r="E4095" i="80" s="1"/>
  <c r="C4095" i="80"/>
  <c r="F4095" i="80"/>
  <c r="D3982" i="80"/>
  <c r="E3982" i="80" s="1"/>
  <c r="C3982" i="80"/>
  <c r="F3982" i="80"/>
  <c r="F3527" i="80"/>
  <c r="D3527" i="80"/>
  <c r="E3527" i="80" s="1"/>
  <c r="C3527" i="80"/>
  <c r="F4413" i="80"/>
  <c r="D4413" i="80"/>
  <c r="E4413" i="80" s="1"/>
  <c r="C4413" i="80"/>
  <c r="D1412" i="80"/>
  <c r="E1412" i="80" s="1"/>
  <c r="F1412" i="80"/>
  <c r="C1412" i="80"/>
  <c r="F3872" i="80"/>
  <c r="D3872" i="80"/>
  <c r="E3872" i="80" s="1"/>
  <c r="C3872" i="80"/>
  <c r="F3097" i="80"/>
  <c r="D3097" i="80"/>
  <c r="E3097" i="80" s="1"/>
  <c r="C3097" i="80"/>
  <c r="C3112" i="80"/>
  <c r="F3112" i="80"/>
  <c r="D3112" i="80"/>
  <c r="E3112" i="80" s="1"/>
  <c r="F3469" i="80"/>
  <c r="D3469" i="80"/>
  <c r="E3469" i="80" s="1"/>
  <c r="C3469" i="80"/>
  <c r="C2989" i="80"/>
  <c r="F2989" i="80"/>
  <c r="D2989" i="80"/>
  <c r="E2989" i="80" s="1"/>
  <c r="D3567" i="80"/>
  <c r="E3567" i="80" s="1"/>
  <c r="C3567" i="80"/>
  <c r="F3567" i="80"/>
  <c r="F3907" i="80"/>
  <c r="D3907" i="80"/>
  <c r="E3907" i="80" s="1"/>
  <c r="C3907" i="80"/>
  <c r="C3054" i="80"/>
  <c r="F3054" i="80"/>
  <c r="D3054" i="80"/>
  <c r="E3054" i="80" s="1"/>
  <c r="D4633" i="80"/>
  <c r="E4633" i="80" s="1"/>
  <c r="F4633" i="80"/>
  <c r="C4633" i="80"/>
  <c r="D2432" i="80"/>
  <c r="E2432" i="80" s="1"/>
  <c r="C2432" i="80"/>
  <c r="F2432" i="80"/>
  <c r="D3765" i="80"/>
  <c r="E3765" i="80" s="1"/>
  <c r="C3765" i="80"/>
  <c r="F3765" i="80"/>
  <c r="C4885" i="80"/>
  <c r="F4885" i="80"/>
  <c r="D4885" i="80"/>
  <c r="E4885" i="80" s="1"/>
  <c r="F2203" i="80"/>
  <c r="D2203" i="80"/>
  <c r="E2203" i="80" s="1"/>
  <c r="C2203" i="80"/>
  <c r="F2968" i="80"/>
  <c r="D2968" i="80"/>
  <c r="E2968" i="80" s="1"/>
  <c r="C2968" i="80"/>
  <c r="F2701" i="80"/>
  <c r="D2701" i="80"/>
  <c r="E2701" i="80" s="1"/>
  <c r="C2701" i="80"/>
  <c r="D3832" i="80"/>
  <c r="E3832" i="80" s="1"/>
  <c r="C3832" i="80"/>
  <c r="F3832" i="80"/>
  <c r="F4084" i="80"/>
  <c r="D4084" i="80"/>
  <c r="E4084" i="80" s="1"/>
  <c r="C4084" i="80"/>
  <c r="C3659" i="80"/>
  <c r="F3659" i="80"/>
  <c r="D3659" i="80"/>
  <c r="E3659" i="80" s="1"/>
  <c r="C3309" i="80"/>
  <c r="F3309" i="80"/>
  <c r="D3309" i="80"/>
  <c r="E3309" i="80" s="1"/>
  <c r="F3303" i="80"/>
  <c r="D3303" i="80"/>
  <c r="E3303" i="80" s="1"/>
  <c r="C3303" i="80"/>
  <c r="C4380" i="80"/>
  <c r="F4380" i="80"/>
  <c r="D4380" i="80"/>
  <c r="E4380" i="80" s="1"/>
  <c r="F3701" i="80"/>
  <c r="C3701" i="80"/>
  <c r="D3701" i="80"/>
  <c r="E3701" i="80" s="1"/>
  <c r="D4320" i="80"/>
  <c r="E4320" i="80" s="1"/>
  <c r="C4320" i="80"/>
  <c r="F4320" i="80"/>
  <c r="D4268" i="80"/>
  <c r="E4268" i="80" s="1"/>
  <c r="C4268" i="80"/>
  <c r="F4268" i="80"/>
  <c r="C4263" i="80"/>
  <c r="F4263" i="80"/>
  <c r="D4263" i="80"/>
  <c r="E4263" i="80" s="1"/>
  <c r="F3306" i="80"/>
  <c r="D3306" i="80"/>
  <c r="E3306" i="80" s="1"/>
  <c r="C3306" i="80"/>
  <c r="C2472" i="80"/>
  <c r="F2472" i="80"/>
  <c r="D2472" i="80"/>
  <c r="E2472" i="80" s="1"/>
  <c r="C2643" i="80"/>
  <c r="F2643" i="80"/>
  <c r="D2643" i="80"/>
  <c r="E2643" i="80" s="1"/>
  <c r="F2715" i="80"/>
  <c r="D2715" i="80"/>
  <c r="E2715" i="80" s="1"/>
  <c r="C2715" i="80"/>
  <c r="C4148" i="80"/>
  <c r="F4148" i="80"/>
  <c r="D4148" i="80"/>
  <c r="E4148" i="80" s="1"/>
  <c r="D3579" i="80"/>
  <c r="E3579" i="80" s="1"/>
  <c r="C3579" i="80"/>
  <c r="F3579" i="80"/>
  <c r="C2100" i="80"/>
  <c r="F2100" i="80"/>
  <c r="D2100" i="80"/>
  <c r="E2100" i="80" s="1"/>
  <c r="F4067" i="80"/>
  <c r="D4067" i="80"/>
  <c r="E4067" i="80" s="1"/>
  <c r="C4067" i="80"/>
  <c r="C4622" i="80"/>
  <c r="D4622" i="80"/>
  <c r="E4622" i="80" s="1"/>
  <c r="F4622" i="80"/>
  <c r="F2762" i="80"/>
  <c r="D2762" i="80"/>
  <c r="E2762" i="80" s="1"/>
  <c r="C2762" i="80"/>
  <c r="F3895" i="80"/>
  <c r="D3895" i="80"/>
  <c r="E3895" i="80" s="1"/>
  <c r="C3895" i="80"/>
  <c r="F3522" i="80"/>
  <c r="D3522" i="80"/>
  <c r="E3522" i="80" s="1"/>
  <c r="C3522" i="80"/>
  <c r="C3261" i="80"/>
  <c r="F3261" i="80"/>
  <c r="D3261" i="80"/>
  <c r="E3261" i="80" s="1"/>
  <c r="F4281" i="80"/>
  <c r="D4281" i="80"/>
  <c r="E4281" i="80" s="1"/>
  <c r="C4281" i="80"/>
  <c r="F3230" i="80"/>
  <c r="D3230" i="80"/>
  <c r="E3230" i="80" s="1"/>
  <c r="C3230" i="80"/>
  <c r="D3204" i="80"/>
  <c r="E3204" i="80" s="1"/>
  <c r="F3204" i="80"/>
  <c r="C3204" i="80"/>
  <c r="D2727" i="80"/>
  <c r="E2727" i="80" s="1"/>
  <c r="C2727" i="80"/>
  <c r="F2727" i="80"/>
  <c r="D3835" i="80"/>
  <c r="E3835" i="80" s="1"/>
  <c r="C3835" i="80"/>
  <c r="F3835" i="80"/>
  <c r="C3806" i="80"/>
  <c r="F3806" i="80"/>
  <c r="D3806" i="80"/>
  <c r="E3806" i="80" s="1"/>
  <c r="C3642" i="80"/>
  <c r="F3642" i="80"/>
  <c r="D3642" i="80"/>
  <c r="E3642" i="80" s="1"/>
  <c r="C2761" i="80"/>
  <c r="F2761" i="80"/>
  <c r="D2761" i="80"/>
  <c r="E2761" i="80" s="1"/>
  <c r="C3137" i="80"/>
  <c r="F3137" i="80"/>
  <c r="D3137" i="80"/>
  <c r="E3137" i="80" s="1"/>
  <c r="D2719" i="80"/>
  <c r="E2719" i="80" s="1"/>
  <c r="C2719" i="80"/>
  <c r="F2719" i="80"/>
  <c r="F3684" i="80"/>
  <c r="D3684" i="80"/>
  <c r="E3684" i="80" s="1"/>
  <c r="C3684" i="80"/>
  <c r="C3557" i="80"/>
  <c r="F3557" i="80"/>
  <c r="D3557" i="80"/>
  <c r="E3557" i="80" s="1"/>
  <c r="F1533" i="80"/>
  <c r="D1533" i="80"/>
  <c r="E1533" i="80" s="1"/>
  <c r="C1533" i="80"/>
  <c r="F2521" i="80"/>
  <c r="D2521" i="80"/>
  <c r="E2521" i="80" s="1"/>
  <c r="C2521" i="80"/>
  <c r="C3096" i="80"/>
  <c r="F3096" i="80"/>
  <c r="D3096" i="80"/>
  <c r="E3096" i="80" s="1"/>
  <c r="D1932" i="80"/>
  <c r="E1932" i="80" s="1"/>
  <c r="C1932" i="80"/>
  <c r="F1932" i="80"/>
  <c r="F2883" i="80"/>
  <c r="D2883" i="80"/>
  <c r="E2883" i="80" s="1"/>
  <c r="C2883" i="80"/>
  <c r="D3189" i="80"/>
  <c r="E3189" i="80" s="1"/>
  <c r="C3189" i="80"/>
  <c r="F3189" i="80"/>
  <c r="F4003" i="80"/>
  <c r="D4003" i="80"/>
  <c r="E4003" i="80" s="1"/>
  <c r="C4003" i="80"/>
  <c r="D573" i="80"/>
  <c r="E573" i="80" s="1"/>
  <c r="C573" i="80"/>
  <c r="F573" i="80"/>
  <c r="D2004" i="80"/>
  <c r="E2004" i="80" s="1"/>
  <c r="C2004" i="80"/>
  <c r="F2004" i="80"/>
  <c r="C1787" i="80"/>
  <c r="F1787" i="80"/>
  <c r="D1787" i="80"/>
  <c r="E1787" i="80" s="1"/>
  <c r="F804" i="80"/>
  <c r="D804" i="80"/>
  <c r="E804" i="80" s="1"/>
  <c r="C804" i="80"/>
  <c r="F4291" i="80"/>
  <c r="D4291" i="80"/>
  <c r="E4291" i="80" s="1"/>
  <c r="C4291" i="80"/>
  <c r="F3453" i="80"/>
  <c r="D3453" i="80"/>
  <c r="E3453" i="80" s="1"/>
  <c r="C3453" i="80"/>
  <c r="C4454" i="80"/>
  <c r="F4454" i="80"/>
  <c r="D4454" i="80"/>
  <c r="E4454" i="80" s="1"/>
  <c r="C3544" i="80"/>
  <c r="F3544" i="80"/>
  <c r="D3544" i="80"/>
  <c r="E3544" i="80" s="1"/>
  <c r="F3736" i="80"/>
  <c r="D3736" i="80"/>
  <c r="E3736" i="80" s="1"/>
  <c r="C3736" i="80"/>
  <c r="D4317" i="80"/>
  <c r="E4317" i="80" s="1"/>
  <c r="C4317" i="80"/>
  <c r="F4317" i="80"/>
  <c r="D3280" i="80"/>
  <c r="E3280" i="80" s="1"/>
  <c r="F3280" i="80"/>
  <c r="C3280" i="80"/>
  <c r="D3582" i="80"/>
  <c r="E3582" i="80" s="1"/>
  <c r="C3582" i="80"/>
  <c r="F3582" i="80"/>
  <c r="F2652" i="80"/>
  <c r="C2652" i="80"/>
  <c r="D2652" i="80"/>
  <c r="E2652" i="80" s="1"/>
  <c r="C3694" i="80"/>
  <c r="F3694" i="80"/>
  <c r="D3694" i="80"/>
  <c r="E3694" i="80" s="1"/>
  <c r="C3679" i="80"/>
  <c r="F3679" i="80"/>
  <c r="D3679" i="80"/>
  <c r="E3679" i="80" s="1"/>
  <c r="F2525" i="80"/>
  <c r="D2525" i="80"/>
  <c r="E2525" i="80" s="1"/>
  <c r="C2525" i="80"/>
  <c r="D4119" i="80"/>
  <c r="E4119" i="80" s="1"/>
  <c r="C4119" i="80"/>
  <c r="F4119" i="80"/>
  <c r="D3402" i="80"/>
  <c r="E3402" i="80" s="1"/>
  <c r="C3402" i="80"/>
  <c r="F3402" i="80"/>
  <c r="F2662" i="80"/>
  <c r="D2662" i="80"/>
  <c r="E2662" i="80" s="1"/>
  <c r="C2662" i="80"/>
  <c r="C3221" i="80"/>
  <c r="F3221" i="80"/>
  <c r="D3221" i="80"/>
  <c r="E3221" i="80" s="1"/>
  <c r="C3188" i="80"/>
  <c r="F3188" i="80"/>
  <c r="D3188" i="80"/>
  <c r="E3188" i="80" s="1"/>
  <c r="D3708" i="80"/>
  <c r="E3708" i="80" s="1"/>
  <c r="C3708" i="80"/>
  <c r="F3708" i="80"/>
  <c r="C3697" i="80"/>
  <c r="F3697" i="80"/>
  <c r="D3697" i="80"/>
  <c r="E3697" i="80" s="1"/>
  <c r="D3459" i="80"/>
  <c r="E3459" i="80" s="1"/>
  <c r="C3459" i="80"/>
  <c r="F3459" i="80"/>
  <c r="C2703" i="80"/>
  <c r="F2703" i="80"/>
  <c r="D2703" i="80"/>
  <c r="E2703" i="80" s="1"/>
  <c r="F3029" i="80"/>
  <c r="D3029" i="80"/>
  <c r="E3029" i="80" s="1"/>
  <c r="C3029" i="80"/>
  <c r="D870" i="80"/>
  <c r="E870" i="80" s="1"/>
  <c r="C870" i="80"/>
  <c r="F870" i="80"/>
  <c r="F3270" i="80"/>
  <c r="D3270" i="80"/>
  <c r="E3270" i="80" s="1"/>
  <c r="C3270" i="80"/>
  <c r="D3509" i="80"/>
  <c r="E3509" i="80" s="1"/>
  <c r="C3509" i="80"/>
  <c r="F3509" i="80"/>
  <c r="D3801" i="80"/>
  <c r="E3801" i="80" s="1"/>
  <c r="C3801" i="80"/>
  <c r="F3801" i="80"/>
  <c r="D4340" i="80"/>
  <c r="E4340" i="80" s="1"/>
  <c r="C4340" i="80"/>
  <c r="F4340" i="80"/>
  <c r="D4296" i="80"/>
  <c r="E4296" i="80" s="1"/>
  <c r="C4296" i="80"/>
  <c r="F4296" i="80"/>
  <c r="D3051" i="80"/>
  <c r="E3051" i="80" s="1"/>
  <c r="C3051" i="80"/>
  <c r="F3051" i="80"/>
  <c r="D3589" i="80"/>
  <c r="E3589" i="80" s="1"/>
  <c r="C3589" i="80"/>
  <c r="F3589" i="80"/>
  <c r="F720" i="80"/>
  <c r="D720" i="80"/>
  <c r="E720" i="80" s="1"/>
  <c r="C720" i="80"/>
  <c r="C3987" i="80"/>
  <c r="F3987" i="80"/>
  <c r="D3987" i="80"/>
  <c r="E3987" i="80" s="1"/>
  <c r="F4449" i="80"/>
  <c r="D4449" i="80"/>
  <c r="E4449" i="80" s="1"/>
  <c r="C4449" i="80"/>
  <c r="D3584" i="80"/>
  <c r="E3584" i="80" s="1"/>
  <c r="C3584" i="80"/>
  <c r="F3584" i="80"/>
  <c r="F4304" i="80"/>
  <c r="C4304" i="80"/>
  <c r="D4304" i="80"/>
  <c r="E4304" i="80" s="1"/>
  <c r="F1620" i="80"/>
  <c r="C1620" i="80"/>
  <c r="D1620" i="80"/>
  <c r="E1620" i="80" s="1"/>
  <c r="C3834" i="80"/>
  <c r="F3834" i="80"/>
  <c r="D3834" i="80"/>
  <c r="E3834" i="80" s="1"/>
  <c r="F4344" i="80"/>
  <c r="D4344" i="80"/>
  <c r="E4344" i="80" s="1"/>
  <c r="C4344" i="80"/>
  <c r="C4055" i="80"/>
  <c r="F4055" i="80"/>
  <c r="D4055" i="80"/>
  <c r="E4055" i="80" s="1"/>
  <c r="D3884" i="80"/>
  <c r="E3884" i="80" s="1"/>
  <c r="C3884" i="80"/>
  <c r="F3884" i="80"/>
  <c r="D4391" i="80"/>
  <c r="E4391" i="80" s="1"/>
  <c r="C4391" i="80"/>
  <c r="F4391" i="80"/>
  <c r="C1456" i="80"/>
  <c r="D1456" i="80"/>
  <c r="E1456" i="80" s="1"/>
  <c r="F1456" i="80"/>
  <c r="D3498" i="80"/>
  <c r="E3498" i="80" s="1"/>
  <c r="C3498" i="80"/>
  <c r="F3498" i="80"/>
  <c r="F3896" i="80"/>
  <c r="D3896" i="80"/>
  <c r="E3896" i="80" s="1"/>
  <c r="C3896" i="80"/>
  <c r="D3744" i="80"/>
  <c r="E3744" i="80" s="1"/>
  <c r="C3744" i="80"/>
  <c r="F3744" i="80"/>
  <c r="D2620" i="80"/>
  <c r="E2620" i="80" s="1"/>
  <c r="F2620" i="80"/>
  <c r="C2620" i="80"/>
  <c r="C4278" i="80"/>
  <c r="F4278" i="80"/>
  <c r="D4278" i="80"/>
  <c r="E4278" i="80" s="1"/>
  <c r="F1466" i="80"/>
  <c r="C1466" i="80"/>
  <c r="D1466" i="80"/>
  <c r="E1466" i="80" s="1"/>
  <c r="D4730" i="80"/>
  <c r="E4730" i="80" s="1"/>
  <c r="C4730" i="80"/>
  <c r="F4730" i="80"/>
  <c r="C3433" i="80"/>
  <c r="F3433" i="80"/>
  <c r="D3433" i="80"/>
  <c r="E3433" i="80" s="1"/>
  <c r="F3104" i="80"/>
  <c r="D3104" i="80"/>
  <c r="E3104" i="80" s="1"/>
  <c r="C3104" i="80"/>
  <c r="C2993" i="80"/>
  <c r="F2993" i="80"/>
  <c r="D2993" i="80"/>
  <c r="E2993" i="80" s="1"/>
  <c r="D2969" i="80"/>
  <c r="E2969" i="80" s="1"/>
  <c r="C2969" i="80"/>
  <c r="F2969" i="80"/>
  <c r="D3910" i="80"/>
  <c r="E3910" i="80" s="1"/>
  <c r="C3910" i="80"/>
  <c r="F3910" i="80"/>
  <c r="D3628" i="80"/>
  <c r="E3628" i="80" s="1"/>
  <c r="C3628" i="80"/>
  <c r="F3628" i="80"/>
  <c r="C4472" i="80"/>
  <c r="F4472" i="80"/>
  <c r="D4472" i="80"/>
  <c r="E4472" i="80" s="1"/>
  <c r="C4211" i="80"/>
  <c r="F4211" i="80"/>
  <c r="D4211" i="80"/>
  <c r="E4211" i="80" s="1"/>
  <c r="F2060" i="80"/>
  <c r="D2060" i="80"/>
  <c r="E2060" i="80" s="1"/>
  <c r="C2060" i="80"/>
  <c r="C2555" i="80"/>
  <c r="F2555" i="80"/>
  <c r="D2555" i="80"/>
  <c r="E2555" i="80" s="1"/>
  <c r="D4266" i="80"/>
  <c r="E4266" i="80" s="1"/>
  <c r="C4266" i="80"/>
  <c r="F4266" i="80"/>
  <c r="D4164" i="80"/>
  <c r="E4164" i="80" s="1"/>
  <c r="C4164" i="80"/>
  <c r="F4164" i="80"/>
  <c r="C4411" i="80"/>
  <c r="F4411" i="80"/>
  <c r="D4411" i="80"/>
  <c r="E4411" i="80" s="1"/>
  <c r="F4751" i="80"/>
  <c r="C4751" i="80"/>
  <c r="D4751" i="80"/>
  <c r="E4751" i="80" s="1"/>
  <c r="D3184" i="80"/>
  <c r="E3184" i="80" s="1"/>
  <c r="C3184" i="80"/>
  <c r="F3184" i="80"/>
  <c r="D3452" i="80"/>
  <c r="E3452" i="80" s="1"/>
  <c r="C3452" i="80"/>
  <c r="F3452" i="80"/>
  <c r="C3698" i="80"/>
  <c r="F3698" i="80"/>
  <c r="D3698" i="80"/>
  <c r="E3698" i="80" s="1"/>
  <c r="F2986" i="80"/>
  <c r="D2986" i="80"/>
  <c r="E2986" i="80" s="1"/>
  <c r="C2986" i="80"/>
  <c r="C3891" i="80"/>
  <c r="D3891" i="80"/>
  <c r="E3891" i="80" s="1"/>
  <c r="F3891" i="80"/>
  <c r="C3901" i="80"/>
  <c r="F3901" i="80"/>
  <c r="D3901" i="80"/>
  <c r="E3901" i="80" s="1"/>
  <c r="F3316" i="80"/>
  <c r="C3316" i="80"/>
  <c r="D3316" i="80"/>
  <c r="E3316" i="80" s="1"/>
  <c r="F4126" i="80"/>
  <c r="C4126" i="80"/>
  <c r="D4126" i="80"/>
  <c r="E4126" i="80" s="1"/>
  <c r="F3957" i="80"/>
  <c r="D3957" i="80"/>
  <c r="E3957" i="80" s="1"/>
  <c r="C3957" i="80"/>
  <c r="C4688" i="80"/>
  <c r="F4688" i="80"/>
  <c r="D4688" i="80"/>
  <c r="E4688" i="80" s="1"/>
  <c r="F4475" i="80"/>
  <c r="D4475" i="80"/>
  <c r="E4475" i="80" s="1"/>
  <c r="C4475" i="80"/>
  <c r="D3197" i="80"/>
  <c r="E3197" i="80" s="1"/>
  <c r="C3197" i="80"/>
  <c r="F3197" i="80"/>
  <c r="D4984" i="80"/>
  <c r="E4984" i="80" s="1"/>
  <c r="C4984" i="80"/>
  <c r="F4984" i="80"/>
  <c r="D3833" i="80"/>
  <c r="E3833" i="80" s="1"/>
  <c r="F3833" i="80"/>
  <c r="C3833" i="80"/>
  <c r="F4208" i="80"/>
  <c r="D4208" i="80"/>
  <c r="E4208" i="80" s="1"/>
  <c r="C4208" i="80"/>
  <c r="F4491" i="80"/>
  <c r="D4491" i="80"/>
  <c r="E4491" i="80" s="1"/>
  <c r="C4491" i="80"/>
  <c r="C3120" i="80"/>
  <c r="F3120" i="80"/>
  <c r="D3120" i="80"/>
  <c r="E3120" i="80" s="1"/>
  <c r="F3524" i="80"/>
  <c r="D3524" i="80"/>
  <c r="E3524" i="80" s="1"/>
  <c r="C3524" i="80"/>
  <c r="D4811" i="80"/>
  <c r="E4811" i="80" s="1"/>
  <c r="C4811" i="80"/>
  <c r="F4811" i="80"/>
  <c r="F4564" i="80"/>
  <c r="C4564" i="80"/>
  <c r="D4564" i="80"/>
  <c r="E4564" i="80" s="1"/>
  <c r="C1443" i="80"/>
  <c r="F1443" i="80"/>
  <c r="D1443" i="80"/>
  <c r="E1443" i="80" s="1"/>
  <c r="D3389" i="80"/>
  <c r="E3389" i="80" s="1"/>
  <c r="C3389" i="80"/>
  <c r="F3389" i="80"/>
  <c r="D4028" i="80"/>
  <c r="E4028" i="80" s="1"/>
  <c r="C4028" i="80"/>
  <c r="F4028" i="80"/>
  <c r="D4031" i="80"/>
  <c r="E4031" i="80" s="1"/>
  <c r="C4031" i="80"/>
  <c r="F4031" i="80"/>
  <c r="C3426" i="80"/>
  <c r="F3426" i="80"/>
  <c r="D3426" i="80"/>
  <c r="E3426" i="80" s="1"/>
  <c r="C3863" i="80"/>
  <c r="D3863" i="80"/>
  <c r="E3863" i="80" s="1"/>
  <c r="F3863" i="80"/>
  <c r="C3678" i="80"/>
  <c r="F3678" i="80"/>
  <c r="D3678" i="80"/>
  <c r="E3678" i="80" s="1"/>
  <c r="D3249" i="80"/>
  <c r="E3249" i="80" s="1"/>
  <c r="C3249" i="80"/>
  <c r="F3249" i="80"/>
  <c r="F3202" i="80"/>
  <c r="D3202" i="80"/>
  <c r="E3202" i="80" s="1"/>
  <c r="C3202" i="80"/>
  <c r="D2572" i="80"/>
  <c r="E2572" i="80" s="1"/>
  <c r="F2572" i="80"/>
  <c r="C2572" i="80"/>
  <c r="D2872" i="80"/>
  <c r="E2872" i="80" s="1"/>
  <c r="C2872" i="80"/>
  <c r="F2872" i="80"/>
  <c r="D4044" i="80"/>
  <c r="E4044" i="80" s="1"/>
  <c r="C4044" i="80"/>
  <c r="F4044" i="80"/>
  <c r="D2869" i="80"/>
  <c r="E2869" i="80" s="1"/>
  <c r="C2869" i="80"/>
  <c r="F2869" i="80"/>
  <c r="F4282" i="80"/>
  <c r="D4282" i="80"/>
  <c r="E4282" i="80" s="1"/>
  <c r="C4282" i="80"/>
  <c r="D3940" i="80"/>
  <c r="E3940" i="80" s="1"/>
  <c r="C3940" i="80"/>
  <c r="F3940" i="80"/>
  <c r="D2831" i="80"/>
  <c r="E2831" i="80" s="1"/>
  <c r="C2831" i="80"/>
  <c r="F2831" i="80"/>
  <c r="D4557" i="80"/>
  <c r="E4557" i="80" s="1"/>
  <c r="C4557" i="80"/>
  <c r="F4557" i="80"/>
  <c r="D3917" i="80"/>
  <c r="E3917" i="80" s="1"/>
  <c r="C3917" i="80"/>
  <c r="F3917" i="80"/>
  <c r="F2118" i="80"/>
  <c r="D2118" i="80"/>
  <c r="E2118" i="80" s="1"/>
  <c r="C2118" i="80"/>
  <c r="C2913" i="80"/>
  <c r="F2913" i="80"/>
  <c r="D2913" i="80"/>
  <c r="E2913" i="80" s="1"/>
  <c r="C2692" i="80"/>
  <c r="D2692" i="80"/>
  <c r="E2692" i="80" s="1"/>
  <c r="F2692" i="80"/>
  <c r="D3627" i="80"/>
  <c r="E3627" i="80" s="1"/>
  <c r="C3627" i="80"/>
  <c r="F3627" i="80"/>
  <c r="F3464" i="80"/>
  <c r="D3464" i="80"/>
  <c r="E3464" i="80" s="1"/>
  <c r="C3464" i="80"/>
  <c r="F3385" i="80"/>
  <c r="D3385" i="80"/>
  <c r="E3385" i="80" s="1"/>
  <c r="C3385" i="80"/>
  <c r="F3178" i="80"/>
  <c r="D3178" i="80"/>
  <c r="E3178" i="80" s="1"/>
  <c r="C3178" i="80"/>
  <c r="C2320" i="80"/>
  <c r="F2320" i="80"/>
  <c r="D2320" i="80"/>
  <c r="E2320" i="80" s="1"/>
  <c r="F3633" i="80"/>
  <c r="D3633" i="80"/>
  <c r="E3633" i="80" s="1"/>
  <c r="C3633" i="80"/>
  <c r="F3108" i="80"/>
  <c r="D3108" i="80"/>
  <c r="E3108" i="80" s="1"/>
  <c r="C3108" i="80"/>
  <c r="D3013" i="80"/>
  <c r="E3013" i="80" s="1"/>
  <c r="C3013" i="80"/>
  <c r="F3013" i="80"/>
  <c r="C3352" i="80"/>
  <c r="D3352" i="80"/>
  <c r="E3352" i="80" s="1"/>
  <c r="F3352" i="80"/>
  <c r="C3914" i="80"/>
  <c r="F3914" i="80"/>
  <c r="D3914" i="80"/>
  <c r="E3914" i="80" s="1"/>
  <c r="D3536" i="80"/>
  <c r="E3536" i="80" s="1"/>
  <c r="C3536" i="80"/>
  <c r="F3536" i="80"/>
  <c r="D1472" i="80"/>
  <c r="E1472" i="80" s="1"/>
  <c r="F1472" i="80"/>
  <c r="C1472" i="80"/>
  <c r="C1752" i="80"/>
  <c r="F1752" i="80"/>
  <c r="D1752" i="80"/>
  <c r="E1752" i="80" s="1"/>
  <c r="C2934" i="80"/>
  <c r="F2934" i="80"/>
  <c r="D2934" i="80"/>
  <c r="E2934" i="80" s="1"/>
  <c r="C2873" i="80"/>
  <c r="F2873" i="80"/>
  <c r="D2873" i="80"/>
  <c r="E2873" i="80" s="1"/>
  <c r="D2236" i="80"/>
  <c r="E2236" i="80" s="1"/>
  <c r="C2236" i="80"/>
  <c r="F2236" i="80"/>
  <c r="D4882" i="80"/>
  <c r="E4882" i="80" s="1"/>
  <c r="C4882" i="80"/>
  <c r="F4882" i="80"/>
  <c r="D371" i="80"/>
  <c r="E371" i="80" s="1"/>
  <c r="C371" i="80"/>
  <c r="F371" i="80"/>
  <c r="F1522" i="80"/>
  <c r="C1522" i="80"/>
  <c r="D1522" i="80"/>
  <c r="E1522" i="80" s="1"/>
  <c r="F2956" i="80"/>
  <c r="D2956" i="80"/>
  <c r="E2956" i="80" s="1"/>
  <c r="C2956" i="80"/>
  <c r="C1615" i="80"/>
  <c r="F1615" i="80"/>
  <c r="D1615" i="80"/>
  <c r="E1615" i="80" s="1"/>
  <c r="C1095" i="80"/>
  <c r="D1095" i="80"/>
  <c r="E1095" i="80" s="1"/>
  <c r="F1095" i="80"/>
  <c r="F3689" i="80"/>
  <c r="D3689" i="80"/>
  <c r="E3689" i="80" s="1"/>
  <c r="C3689" i="80"/>
  <c r="C2225" i="80"/>
  <c r="F2225" i="80"/>
  <c r="D2225" i="80"/>
  <c r="E2225" i="80" s="1"/>
  <c r="F4463" i="80"/>
  <c r="C4463" i="80"/>
  <c r="D4463" i="80"/>
  <c r="E4463" i="80" s="1"/>
  <c r="F2931" i="80"/>
  <c r="D2931" i="80"/>
  <c r="E2931" i="80" s="1"/>
  <c r="C2931" i="80"/>
  <c r="D2281" i="80"/>
  <c r="E2281" i="80" s="1"/>
  <c r="C2281" i="80"/>
  <c r="F2281" i="80"/>
  <c r="D3576" i="80"/>
  <c r="E3576" i="80" s="1"/>
  <c r="C3576" i="80"/>
  <c r="F3576" i="80"/>
  <c r="F2720" i="80"/>
  <c r="D2720" i="80"/>
  <c r="E2720" i="80" s="1"/>
  <c r="C2720" i="80"/>
  <c r="D3619" i="80"/>
  <c r="E3619" i="80" s="1"/>
  <c r="C3619" i="80"/>
  <c r="F3619" i="80"/>
  <c r="F3258" i="80"/>
  <c r="D3258" i="80"/>
  <c r="E3258" i="80" s="1"/>
  <c r="C3258" i="80"/>
  <c r="C2112" i="80"/>
  <c r="F2112" i="80"/>
  <c r="D2112" i="80"/>
  <c r="E2112" i="80" s="1"/>
  <c r="D4436" i="80"/>
  <c r="E4436" i="80" s="1"/>
  <c r="C4436" i="80"/>
  <c r="F4436" i="80"/>
  <c r="F3195" i="80"/>
  <c r="D3195" i="80"/>
  <c r="E3195" i="80" s="1"/>
  <c r="C3195" i="80"/>
  <c r="C2999" i="80"/>
  <c r="F2999" i="80"/>
  <c r="D2999" i="80"/>
  <c r="E2999" i="80" s="1"/>
  <c r="C3569" i="80"/>
  <c r="F3569" i="80"/>
  <c r="D3569" i="80"/>
  <c r="E3569" i="80" s="1"/>
  <c r="F3807" i="80"/>
  <c r="D3807" i="80"/>
  <c r="E3807" i="80" s="1"/>
  <c r="C3807" i="80"/>
  <c r="D1390" i="80"/>
  <c r="E1390" i="80" s="1"/>
  <c r="F1390" i="80"/>
  <c r="C1390" i="80"/>
  <c r="D1394" i="80"/>
  <c r="E1394" i="80" s="1"/>
  <c r="F1394" i="80"/>
  <c r="C1394" i="80"/>
  <c r="C1492" i="80"/>
  <c r="D1492" i="80"/>
  <c r="E1492" i="80" s="1"/>
  <c r="F1492" i="80"/>
  <c r="D3123" i="80"/>
  <c r="E3123" i="80" s="1"/>
  <c r="C3123" i="80"/>
  <c r="F3123" i="80"/>
  <c r="D3061" i="80"/>
  <c r="E3061" i="80" s="1"/>
  <c r="C3061" i="80"/>
  <c r="F3061" i="80"/>
  <c r="C3704" i="80"/>
  <c r="F3704" i="80"/>
  <c r="D3704" i="80"/>
  <c r="E3704" i="80" s="1"/>
  <c r="D3021" i="80"/>
  <c r="E3021" i="80" s="1"/>
  <c r="C3021" i="80"/>
  <c r="F3021" i="80"/>
  <c r="F1992" i="80"/>
  <c r="D1992" i="80"/>
  <c r="E1992" i="80" s="1"/>
  <c r="C1992" i="80"/>
  <c r="F4188" i="80"/>
  <c r="D4188" i="80"/>
  <c r="E4188" i="80" s="1"/>
  <c r="C4188" i="80"/>
  <c r="F3430" i="80"/>
  <c r="D3430" i="80"/>
  <c r="E3430" i="80" s="1"/>
  <c r="C3430" i="80"/>
  <c r="C2600" i="80"/>
  <c r="D2600" i="80"/>
  <c r="E2600" i="80" s="1"/>
  <c r="F2600" i="80"/>
  <c r="D4258" i="80"/>
  <c r="E4258" i="80" s="1"/>
  <c r="C4258" i="80"/>
  <c r="F4258" i="80"/>
  <c r="F2414" i="80"/>
  <c r="D2414" i="80"/>
  <c r="E2414" i="80" s="1"/>
  <c r="C2414" i="80"/>
  <c r="C3963" i="80"/>
  <c r="F3963" i="80"/>
  <c r="D3963" i="80"/>
  <c r="E3963" i="80" s="1"/>
  <c r="F3631" i="80"/>
  <c r="D3631" i="80"/>
  <c r="E3631" i="80" s="1"/>
  <c r="C3631" i="80"/>
  <c r="D3237" i="80"/>
  <c r="E3237" i="80" s="1"/>
  <c r="C3237" i="80"/>
  <c r="F3237" i="80"/>
  <c r="F4097" i="80"/>
  <c r="C4097" i="80"/>
  <c r="D4097" i="80"/>
  <c r="E4097" i="80" s="1"/>
  <c r="D4249" i="80"/>
  <c r="E4249" i="80" s="1"/>
  <c r="C4249" i="80"/>
  <c r="F4249" i="80"/>
  <c r="C3501" i="80"/>
  <c r="F3501" i="80"/>
  <c r="D3501" i="80"/>
  <c r="E3501" i="80" s="1"/>
  <c r="D2676" i="80"/>
  <c r="E2676" i="80" s="1"/>
  <c r="F2676" i="80"/>
  <c r="C2676" i="80"/>
  <c r="C3334" i="80"/>
  <c r="F3334" i="80"/>
  <c r="D3334" i="80"/>
  <c r="E3334" i="80" s="1"/>
  <c r="C2120" i="80"/>
  <c r="F2120" i="80"/>
  <c r="D2120" i="80"/>
  <c r="E2120" i="80" s="1"/>
  <c r="F3151" i="80"/>
  <c r="D3151" i="80"/>
  <c r="E3151" i="80" s="1"/>
  <c r="C3151" i="80"/>
  <c r="C1448" i="80"/>
  <c r="D1448" i="80"/>
  <c r="E1448" i="80" s="1"/>
  <c r="F1448" i="80"/>
  <c r="D2056" i="80"/>
  <c r="E2056" i="80" s="1"/>
  <c r="C2056" i="80"/>
  <c r="F2056" i="80"/>
  <c r="D3867" i="80"/>
  <c r="E3867" i="80" s="1"/>
  <c r="F3867" i="80"/>
  <c r="C3867" i="80"/>
  <c r="F3913" i="80"/>
  <c r="D3913" i="80"/>
  <c r="E3913" i="80" s="1"/>
  <c r="C3913" i="80"/>
  <c r="D2755" i="80"/>
  <c r="E2755" i="80" s="1"/>
  <c r="C2755" i="80"/>
  <c r="F2755" i="80"/>
  <c r="C3787" i="80"/>
  <c r="F3787" i="80"/>
  <c r="D3787" i="80"/>
  <c r="E3787" i="80" s="1"/>
  <c r="D3200" i="80"/>
  <c r="E3200" i="80" s="1"/>
  <c r="F3200" i="80"/>
  <c r="C3200" i="80"/>
  <c r="D4783" i="80"/>
  <c r="E4783" i="80" s="1"/>
  <c r="C4783" i="80"/>
  <c r="F4783" i="80"/>
  <c r="C3374" i="80"/>
  <c r="F3374" i="80"/>
  <c r="D3374" i="80"/>
  <c r="E3374" i="80" s="1"/>
  <c r="C2943" i="80"/>
  <c r="F2943" i="80"/>
  <c r="D2943" i="80"/>
  <c r="E2943" i="80" s="1"/>
  <c r="D2708" i="80"/>
  <c r="E2708" i="80" s="1"/>
  <c r="F2708" i="80"/>
  <c r="C2708" i="80"/>
  <c r="C3605" i="80"/>
  <c r="F3605" i="80"/>
  <c r="D3605" i="80"/>
  <c r="E3605" i="80" s="1"/>
  <c r="D1550" i="80"/>
  <c r="E1550" i="80" s="1"/>
  <c r="F1550" i="80"/>
  <c r="C1550" i="80"/>
  <c r="C4253" i="80"/>
  <c r="F4253" i="80"/>
  <c r="D4253" i="80"/>
  <c r="E4253" i="80" s="1"/>
  <c r="F3415" i="80"/>
  <c r="D3415" i="80"/>
  <c r="E3415" i="80" s="1"/>
  <c r="C3415" i="80"/>
  <c r="F2804" i="80"/>
  <c r="D2804" i="80"/>
  <c r="E2804" i="80" s="1"/>
  <c r="C2804" i="80"/>
  <c r="C3255" i="80"/>
  <c r="F3255" i="80"/>
  <c r="D3255" i="80"/>
  <c r="E3255" i="80" s="1"/>
  <c r="D3693" i="80"/>
  <c r="E3693" i="80" s="1"/>
  <c r="C3693" i="80"/>
  <c r="F3693" i="80"/>
  <c r="C4621" i="80"/>
  <c r="D4621" i="80"/>
  <c r="E4621" i="80" s="1"/>
  <c r="F4621" i="80"/>
  <c r="C4337" i="80"/>
  <c r="F4337" i="80"/>
  <c r="D4337" i="80"/>
  <c r="E4337" i="80" s="1"/>
  <c r="C3928" i="80"/>
  <c r="F3928" i="80"/>
  <c r="D3928" i="80"/>
  <c r="E3928" i="80" s="1"/>
  <c r="D4589" i="80"/>
  <c r="E4589" i="80" s="1"/>
  <c r="F4589" i="80"/>
  <c r="C4589" i="80"/>
  <c r="C3699" i="80"/>
  <c r="F3699" i="80"/>
  <c r="D3699" i="80"/>
  <c r="E3699" i="80" s="1"/>
  <c r="C3641" i="80"/>
  <c r="F3641" i="80"/>
  <c r="D3641" i="80"/>
  <c r="E3641" i="80" s="1"/>
  <c r="F3176" i="80"/>
  <c r="D3176" i="80"/>
  <c r="E3176" i="80" s="1"/>
  <c r="C3176" i="80"/>
  <c r="F4501" i="80"/>
  <c r="D4501" i="80"/>
  <c r="E4501" i="80" s="1"/>
  <c r="C4501" i="80"/>
  <c r="F4974" i="80"/>
  <c r="D4974" i="80"/>
  <c r="E4974" i="80" s="1"/>
  <c r="C4974" i="80"/>
  <c r="C3728" i="80"/>
  <c r="F3728" i="80"/>
  <c r="D3728" i="80"/>
  <c r="E3728" i="80" s="1"/>
  <c r="F4439" i="80"/>
  <c r="D4439" i="80"/>
  <c r="E4439" i="80" s="1"/>
  <c r="C4439" i="80"/>
  <c r="C3263" i="80"/>
  <c r="F3263" i="80"/>
  <c r="D3263" i="80"/>
  <c r="E3263" i="80" s="1"/>
  <c r="F4081" i="80"/>
  <c r="C4081" i="80"/>
  <c r="D4081" i="80"/>
  <c r="E4081" i="80" s="1"/>
  <c r="F4242" i="80"/>
  <c r="D4242" i="80"/>
  <c r="E4242" i="80" s="1"/>
  <c r="C4242" i="80"/>
  <c r="F3198" i="80"/>
  <c r="D3198" i="80"/>
  <c r="E3198" i="80" s="1"/>
  <c r="C3198" i="80"/>
  <c r="F4734" i="80"/>
  <c r="C4734" i="80"/>
  <c r="D4734" i="80"/>
  <c r="E4734" i="80" s="1"/>
  <c r="F3234" i="80"/>
  <c r="D3234" i="80"/>
  <c r="E3234" i="80" s="1"/>
  <c r="C3234" i="80"/>
  <c r="F3846" i="80"/>
  <c r="D3846" i="80"/>
  <c r="E3846" i="80" s="1"/>
  <c r="C3846" i="80"/>
  <c r="F4318" i="80"/>
  <c r="D4318" i="80"/>
  <c r="E4318" i="80" s="1"/>
  <c r="C4318" i="80"/>
  <c r="D1696" i="80"/>
  <c r="E1696" i="80" s="1"/>
  <c r="C1696" i="80"/>
  <c r="F1696" i="80"/>
  <c r="C3518" i="80"/>
  <c r="F3518" i="80"/>
  <c r="D3518" i="80"/>
  <c r="E3518" i="80" s="1"/>
  <c r="D3032" i="80"/>
  <c r="E3032" i="80" s="1"/>
  <c r="C3032" i="80"/>
  <c r="F3032" i="80"/>
  <c r="D4024" i="80"/>
  <c r="E4024" i="80" s="1"/>
  <c r="C4024" i="80"/>
  <c r="F4024" i="80"/>
  <c r="D1437" i="80"/>
  <c r="E1437" i="80" s="1"/>
  <c r="C1437" i="80"/>
  <c r="F1437" i="80"/>
  <c r="F4748" i="80"/>
  <c r="C4748" i="80"/>
  <c r="D4748" i="80"/>
  <c r="E4748" i="80" s="1"/>
  <c r="C3705" i="80"/>
  <c r="D3705" i="80"/>
  <c r="E3705" i="80" s="1"/>
  <c r="F3705" i="80"/>
  <c r="D3350" i="80"/>
  <c r="E3350" i="80" s="1"/>
  <c r="C3350" i="80"/>
  <c r="F3350" i="80"/>
  <c r="D3048" i="80"/>
  <c r="E3048" i="80" s="1"/>
  <c r="C3048" i="80"/>
  <c r="F3048" i="80"/>
  <c r="C3487" i="80"/>
  <c r="F3487" i="80"/>
  <c r="D3487" i="80"/>
  <c r="E3487" i="80" s="1"/>
  <c r="C3357" i="80"/>
  <c r="F3357" i="80"/>
  <c r="D3357" i="80"/>
  <c r="E3357" i="80" s="1"/>
  <c r="F1530" i="80"/>
  <c r="C1530" i="80"/>
  <c r="D1530" i="80"/>
  <c r="E1530" i="80" s="1"/>
  <c r="F2887" i="80"/>
  <c r="D2887" i="80"/>
  <c r="E2887" i="80" s="1"/>
  <c r="C2887" i="80"/>
  <c r="C3652" i="80"/>
  <c r="F3652" i="80"/>
  <c r="D3652" i="80"/>
  <c r="E3652" i="80" s="1"/>
  <c r="D4037" i="80"/>
  <c r="E4037" i="80" s="1"/>
  <c r="F4037" i="80"/>
  <c r="C4037" i="80"/>
  <c r="F2630" i="80"/>
  <c r="C2630" i="80"/>
  <c r="D2630" i="80"/>
  <c r="E2630" i="80" s="1"/>
  <c r="F3210" i="80"/>
  <c r="D3210" i="80"/>
  <c r="E3210" i="80" s="1"/>
  <c r="C3210" i="80"/>
  <c r="F2707" i="80"/>
  <c r="C2707" i="80"/>
  <c r="D2707" i="80"/>
  <c r="E2707" i="80" s="1"/>
  <c r="C4846" i="80"/>
  <c r="D4846" i="80"/>
  <c r="E4846" i="80" s="1"/>
  <c r="F4846" i="80"/>
  <c r="F3034" i="80"/>
  <c r="D3034" i="80"/>
  <c r="E3034" i="80" s="1"/>
  <c r="C3034" i="80"/>
  <c r="F3541" i="80"/>
  <c r="D3541" i="80"/>
  <c r="E3541" i="80" s="1"/>
  <c r="C3541" i="80"/>
  <c r="D3052" i="80"/>
  <c r="E3052" i="80" s="1"/>
  <c r="C3052" i="80"/>
  <c r="F3052" i="80"/>
  <c r="D4109" i="80"/>
  <c r="E4109" i="80" s="1"/>
  <c r="F4109" i="80"/>
  <c r="C4109" i="80"/>
  <c r="D3646" i="80"/>
  <c r="E3646" i="80" s="1"/>
  <c r="C3646" i="80"/>
  <c r="F3646" i="80"/>
  <c r="C3406" i="80"/>
  <c r="F3406" i="80"/>
  <c r="D3406" i="80"/>
  <c r="E3406" i="80" s="1"/>
  <c r="C2604" i="80"/>
  <c r="D2604" i="80"/>
  <c r="E2604" i="80" s="1"/>
  <c r="F2604" i="80"/>
  <c r="D4004" i="80"/>
  <c r="E4004" i="80" s="1"/>
  <c r="C4004" i="80"/>
  <c r="F4004" i="80"/>
  <c r="F4394" i="80"/>
  <c r="D4394" i="80"/>
  <c r="E4394" i="80" s="1"/>
  <c r="C4394" i="80"/>
  <c r="C4442" i="80"/>
  <c r="F4442" i="80"/>
  <c r="D4442" i="80"/>
  <c r="E4442" i="80" s="1"/>
  <c r="C2625" i="80"/>
  <c r="F2625" i="80"/>
  <c r="D2625" i="80"/>
  <c r="E2625" i="80" s="1"/>
  <c r="F4191" i="80"/>
  <c r="D4191" i="80"/>
  <c r="E4191" i="80" s="1"/>
  <c r="C4191" i="80"/>
  <c r="F3571" i="80"/>
  <c r="D3571" i="80"/>
  <c r="E3571" i="80" s="1"/>
  <c r="C3571" i="80"/>
  <c r="D3851" i="80"/>
  <c r="E3851" i="80" s="1"/>
  <c r="C3851" i="80"/>
  <c r="F3851" i="80"/>
  <c r="F4274" i="80"/>
  <c r="D4274" i="80"/>
  <c r="E4274" i="80" s="1"/>
  <c r="C4274" i="80"/>
  <c r="F2853" i="80"/>
  <c r="D2853" i="80"/>
  <c r="E2853" i="80" s="1"/>
  <c r="C2853" i="80"/>
  <c r="C3024" i="80"/>
  <c r="F3024" i="80"/>
  <c r="D3024" i="80"/>
  <c r="E3024" i="80" s="1"/>
  <c r="C3246" i="80"/>
  <c r="F3246" i="80"/>
  <c r="D3246" i="80"/>
  <c r="E3246" i="80" s="1"/>
  <c r="F4524" i="80"/>
  <c r="D4524" i="80"/>
  <c r="E4524" i="80" s="1"/>
  <c r="C4524" i="80"/>
  <c r="F2262" i="80"/>
  <c r="D2262" i="80"/>
  <c r="E2262" i="80" s="1"/>
  <c r="C2262" i="80"/>
  <c r="F4498" i="80"/>
  <c r="D4498" i="80"/>
  <c r="E4498" i="80" s="1"/>
  <c r="C4498" i="80"/>
  <c r="F4347" i="80"/>
  <c r="D4347" i="80"/>
  <c r="E4347" i="80" s="1"/>
  <c r="C4347" i="80"/>
  <c r="C3427" i="80"/>
  <c r="F3427" i="80"/>
  <c r="D3427" i="80"/>
  <c r="E3427" i="80" s="1"/>
  <c r="F4646" i="80"/>
  <c r="D4646" i="80"/>
  <c r="E4646" i="80" s="1"/>
  <c r="C4646" i="80"/>
  <c r="C3300" i="80"/>
  <c r="D3300" i="80"/>
  <c r="E3300" i="80" s="1"/>
  <c r="F3300" i="80"/>
  <c r="D4849" i="80"/>
  <c r="E4849" i="80" s="1"/>
  <c r="F4849" i="80"/>
  <c r="C4849" i="80"/>
  <c r="C4458" i="80"/>
  <c r="F4458" i="80"/>
  <c r="D4458" i="80"/>
  <c r="E4458" i="80" s="1"/>
  <c r="D3436" i="80"/>
  <c r="E3436" i="80" s="1"/>
  <c r="C3436" i="80"/>
  <c r="F3436" i="80"/>
  <c r="F3966" i="80"/>
  <c r="D3966" i="80"/>
  <c r="E3966" i="80" s="1"/>
  <c r="C3966" i="80"/>
  <c r="F4117" i="80"/>
  <c r="C4117" i="80"/>
  <c r="D4117" i="80"/>
  <c r="E4117" i="80" s="1"/>
  <c r="C3904" i="80"/>
  <c r="F3904" i="80"/>
  <c r="D3904" i="80"/>
  <c r="E3904" i="80" s="1"/>
  <c r="D3688" i="80"/>
  <c r="E3688" i="80" s="1"/>
  <c r="C3688" i="80"/>
  <c r="F3688" i="80"/>
  <c r="C4705" i="80"/>
  <c r="F4705" i="80"/>
  <c r="D4705" i="80"/>
  <c r="E4705" i="80" s="1"/>
  <c r="C4402" i="80"/>
  <c r="F4402" i="80"/>
  <c r="D4402" i="80"/>
  <c r="E4402" i="80" s="1"/>
  <c r="C3143" i="80"/>
  <c r="F3143" i="80"/>
  <c r="D3143" i="80"/>
  <c r="E3143" i="80" s="1"/>
  <c r="D3581" i="80"/>
  <c r="E3581" i="80" s="1"/>
  <c r="C3581" i="80"/>
  <c r="F3581" i="80"/>
  <c r="D4043" i="80"/>
  <c r="E4043" i="80" s="1"/>
  <c r="C4043" i="80"/>
  <c r="F4043" i="80"/>
  <c r="F3667" i="80"/>
  <c r="D3667" i="80"/>
  <c r="E3667" i="80" s="1"/>
  <c r="C3667" i="80"/>
  <c r="D4180" i="80"/>
  <c r="E4180" i="80" s="1"/>
  <c r="C4180" i="80"/>
  <c r="F4180" i="80"/>
  <c r="C3712" i="80"/>
  <c r="F3712" i="80"/>
  <c r="D3712" i="80"/>
  <c r="E3712" i="80" s="1"/>
  <c r="D2164" i="80"/>
  <c r="E2164" i="80" s="1"/>
  <c r="C2164" i="80"/>
  <c r="F2164" i="80"/>
  <c r="C4914" i="80"/>
  <c r="F4914" i="80"/>
  <c r="D4914" i="80"/>
  <c r="E4914" i="80" s="1"/>
  <c r="F4179" i="80"/>
  <c r="D4179" i="80"/>
  <c r="E4179" i="80" s="1"/>
  <c r="C4179" i="80"/>
  <c r="C3502" i="80"/>
  <c r="F3502" i="80"/>
  <c r="D3502" i="80"/>
  <c r="E3502" i="80" s="1"/>
  <c r="C4146" i="80"/>
  <c r="F4146" i="80"/>
  <c r="D4146" i="80"/>
  <c r="E4146" i="80" s="1"/>
  <c r="D1562" i="80"/>
  <c r="E1562" i="80" s="1"/>
  <c r="F1562" i="80"/>
  <c r="C1562" i="80"/>
  <c r="F3738" i="80"/>
  <c r="D3738" i="80"/>
  <c r="E3738" i="80" s="1"/>
  <c r="C3738" i="80"/>
  <c r="D4426" i="80"/>
  <c r="E4426" i="80" s="1"/>
  <c r="C4426" i="80"/>
  <c r="F4426" i="80"/>
  <c r="F1712" i="80"/>
  <c r="D1712" i="80"/>
  <c r="E1712" i="80" s="1"/>
  <c r="C1712" i="80"/>
  <c r="C4006" i="80"/>
  <c r="F4006" i="80"/>
  <c r="D4006" i="80"/>
  <c r="E4006" i="80" s="1"/>
  <c r="F3510" i="80"/>
  <c r="D3510" i="80"/>
  <c r="E3510" i="80" s="1"/>
  <c r="C3510" i="80"/>
  <c r="C4123" i="80"/>
  <c r="F4123" i="80"/>
  <c r="D4123" i="80"/>
  <c r="E4123" i="80" s="1"/>
  <c r="C2590" i="80"/>
  <c r="D2590" i="80"/>
  <c r="E2590" i="80" s="1"/>
  <c r="F2590" i="80"/>
  <c r="F4157" i="80"/>
  <c r="D4157" i="80"/>
  <c r="E4157" i="80" s="1"/>
  <c r="C4157" i="80"/>
  <c r="C3396" i="80"/>
  <c r="D3396" i="80"/>
  <c r="E3396" i="80" s="1"/>
  <c r="F3396" i="80"/>
  <c r="C2729" i="80"/>
  <c r="F2729" i="80"/>
  <c r="D2729" i="80"/>
  <c r="E2729" i="80" s="1"/>
  <c r="C4387" i="80"/>
  <c r="F4387" i="80"/>
  <c r="D4387" i="80"/>
  <c r="E4387" i="80" s="1"/>
  <c r="D4073" i="80"/>
  <c r="E4073" i="80" s="1"/>
  <c r="F4073" i="80"/>
  <c r="C4073" i="80"/>
  <c r="C3463" i="80"/>
  <c r="F3463" i="80"/>
  <c r="D3463" i="80"/>
  <c r="E3463" i="80" s="1"/>
  <c r="F4759" i="80"/>
  <c r="C4759" i="80"/>
  <c r="D4759" i="80"/>
  <c r="E4759" i="80" s="1"/>
  <c r="D4152" i="80"/>
  <c r="E4152" i="80" s="1"/>
  <c r="C4152" i="80"/>
  <c r="F4152" i="80"/>
  <c r="D3076" i="80"/>
  <c r="E3076" i="80" s="1"/>
  <c r="C3076" i="80"/>
  <c r="F3076" i="80"/>
  <c r="D4270" i="80"/>
  <c r="E4270" i="80" s="1"/>
  <c r="C4270" i="80"/>
  <c r="F4270" i="80"/>
  <c r="C3819" i="80"/>
  <c r="F3819" i="80"/>
  <c r="D3819" i="80"/>
  <c r="E3819" i="80" s="1"/>
  <c r="F3890" i="80"/>
  <c r="D3890" i="80"/>
  <c r="E3890" i="80" s="1"/>
  <c r="C3890" i="80"/>
  <c r="F4000" i="80"/>
  <c r="D4000" i="80"/>
  <c r="E4000" i="80" s="1"/>
  <c r="C4000" i="80"/>
  <c r="D4158" i="80"/>
  <c r="E4158" i="80" s="1"/>
  <c r="C4158" i="80"/>
  <c r="F4158" i="80"/>
  <c r="C3283" i="80"/>
  <c r="F3283" i="80"/>
  <c r="D3283" i="80"/>
  <c r="E3283" i="80" s="1"/>
  <c r="D3041" i="80"/>
  <c r="E3041" i="80" s="1"/>
  <c r="C3041" i="80"/>
  <c r="F3041" i="80"/>
  <c r="F4719" i="80"/>
  <c r="D4719" i="80"/>
  <c r="E4719" i="80" s="1"/>
  <c r="C4719" i="80"/>
  <c r="C4566" i="80"/>
  <c r="F4566" i="80"/>
  <c r="D4566" i="80"/>
  <c r="E4566" i="80" s="1"/>
  <c r="D4787" i="80"/>
  <c r="E4787" i="80" s="1"/>
  <c r="C4787" i="80"/>
  <c r="F4787" i="80"/>
  <c r="D3779" i="80"/>
  <c r="E3779" i="80" s="1"/>
  <c r="C3779" i="80"/>
  <c r="F3779" i="80"/>
  <c r="F4760" i="80"/>
  <c r="C4760" i="80"/>
  <c r="D4760" i="80"/>
  <c r="E4760" i="80" s="1"/>
  <c r="D4600" i="80"/>
  <c r="E4600" i="80" s="1"/>
  <c r="F4600" i="80"/>
  <c r="C4600" i="80"/>
  <c r="F4466" i="80"/>
  <c r="D4466" i="80"/>
  <c r="E4466" i="80" s="1"/>
  <c r="C4466" i="80"/>
  <c r="F4056" i="80"/>
  <c r="D4056" i="80"/>
  <c r="E4056" i="80" s="1"/>
  <c r="C4056" i="80"/>
  <c r="D4368" i="80"/>
  <c r="E4368" i="80" s="1"/>
  <c r="C4368" i="80"/>
  <c r="F4368" i="80"/>
  <c r="F3717" i="80"/>
  <c r="D3717" i="80"/>
  <c r="E3717" i="80" s="1"/>
  <c r="C3717" i="80"/>
  <c r="D3146" i="80"/>
  <c r="E3146" i="80" s="1"/>
  <c r="C3146" i="80"/>
  <c r="F3146" i="80"/>
  <c r="D4460" i="80"/>
  <c r="E4460" i="80" s="1"/>
  <c r="C4460" i="80"/>
  <c r="F4460" i="80"/>
  <c r="C3521" i="80"/>
  <c r="F3521" i="80"/>
  <c r="D3521" i="80"/>
  <c r="E3521" i="80" s="1"/>
  <c r="D4892" i="80"/>
  <c r="E4892" i="80" s="1"/>
  <c r="C4892" i="80"/>
  <c r="F4892" i="80"/>
  <c r="C4889" i="80"/>
  <c r="F4889" i="80"/>
  <c r="D4889" i="80"/>
  <c r="E4889" i="80" s="1"/>
  <c r="F4577" i="80"/>
  <c r="D4577" i="80"/>
  <c r="E4577" i="80" s="1"/>
  <c r="C4577" i="80"/>
  <c r="C4680" i="80"/>
  <c r="F4680" i="80"/>
  <c r="D4680" i="80"/>
  <c r="E4680" i="80" s="1"/>
  <c r="D4765" i="80"/>
  <c r="E4765" i="80" s="1"/>
  <c r="C4765" i="80"/>
  <c r="F4765" i="80"/>
  <c r="D3986" i="80"/>
  <c r="E3986" i="80" s="1"/>
  <c r="C3986" i="80"/>
  <c r="F3986" i="80"/>
  <c r="C4215" i="80"/>
  <c r="F4215" i="80"/>
  <c r="D4215" i="80"/>
  <c r="E4215" i="80" s="1"/>
  <c r="C4926" i="80"/>
  <c r="D4926" i="80"/>
  <c r="E4926" i="80" s="1"/>
  <c r="F4926" i="80"/>
  <c r="F4518" i="80"/>
  <c r="D4518" i="80"/>
  <c r="E4518" i="80" s="1"/>
  <c r="C4518" i="80"/>
  <c r="F4114" i="80"/>
  <c r="D4114" i="80"/>
  <c r="E4114" i="80" s="1"/>
  <c r="C4114" i="80"/>
  <c r="F4033" i="80"/>
  <c r="C4033" i="80"/>
  <c r="D4033" i="80"/>
  <c r="E4033" i="80" s="1"/>
  <c r="F4973" i="80"/>
  <c r="D4973" i="80"/>
  <c r="E4973" i="80" s="1"/>
  <c r="C4973" i="80"/>
  <c r="D5002" i="80"/>
  <c r="E5002" i="80" s="1"/>
  <c r="F5002" i="80"/>
  <c r="C5002" i="80"/>
  <c r="F4604" i="80"/>
  <c r="D4604" i="80"/>
  <c r="E4604" i="80" s="1"/>
  <c r="C4604" i="80"/>
  <c r="F4768" i="80"/>
  <c r="D4768" i="80"/>
  <c r="E4768" i="80" s="1"/>
  <c r="C4768" i="80"/>
  <c r="D3770" i="80"/>
  <c r="E3770" i="80" s="1"/>
  <c r="C3770" i="80"/>
  <c r="F3770" i="80"/>
  <c r="D3686" i="80"/>
  <c r="E3686" i="80" s="1"/>
  <c r="C3686" i="80"/>
  <c r="F3686" i="80"/>
  <c r="D4341" i="80"/>
  <c r="E4341" i="80" s="1"/>
  <c r="C4341" i="80"/>
  <c r="F4341" i="80"/>
  <c r="C4671" i="80"/>
  <c r="F4671" i="80"/>
  <c r="D4671" i="80"/>
  <c r="E4671" i="80" s="1"/>
  <c r="D4452" i="80"/>
  <c r="E4452" i="80" s="1"/>
  <c r="C4452" i="80"/>
  <c r="F4452" i="80"/>
  <c r="F4339" i="80"/>
  <c r="D4339" i="80"/>
  <c r="E4339" i="80" s="1"/>
  <c r="C4339" i="80"/>
  <c r="D3749" i="80"/>
  <c r="E3749" i="80" s="1"/>
  <c r="F3749" i="80"/>
  <c r="C3749" i="80"/>
  <c r="F4476" i="80"/>
  <c r="D4476" i="80"/>
  <c r="E4476" i="80" s="1"/>
  <c r="C4476" i="80"/>
  <c r="F3810" i="80"/>
  <c r="D3810" i="80"/>
  <c r="E3810" i="80" s="1"/>
  <c r="C3810" i="80"/>
  <c r="C2959" i="80"/>
  <c r="F2959" i="80"/>
  <c r="D2959" i="80"/>
  <c r="E2959" i="80" s="1"/>
  <c r="F4422" i="80"/>
  <c r="D4422" i="80"/>
  <c r="E4422" i="80" s="1"/>
  <c r="C4422" i="80"/>
  <c r="F3812" i="80"/>
  <c r="D3812" i="80"/>
  <c r="E3812" i="80" s="1"/>
  <c r="C3812" i="80"/>
  <c r="D4875" i="80"/>
  <c r="E4875" i="80" s="1"/>
  <c r="F4875" i="80"/>
  <c r="C4875" i="80"/>
  <c r="F3441" i="80"/>
  <c r="D3441" i="80"/>
  <c r="E3441" i="80" s="1"/>
  <c r="C3441" i="80"/>
  <c r="F4888" i="80"/>
  <c r="C4888" i="80"/>
  <c r="D4888" i="80"/>
  <c r="E4888" i="80" s="1"/>
  <c r="C4042" i="80"/>
  <c r="F4042" i="80"/>
  <c r="D4042" i="80"/>
  <c r="E4042" i="80" s="1"/>
  <c r="D2680" i="80"/>
  <c r="E2680" i="80" s="1"/>
  <c r="F2680" i="80"/>
  <c r="C2680" i="80"/>
  <c r="D4778" i="80"/>
  <c r="E4778" i="80" s="1"/>
  <c r="C4778" i="80"/>
  <c r="F4778" i="80"/>
  <c r="C4534" i="80"/>
  <c r="F4534" i="80"/>
  <c r="D4534" i="80"/>
  <c r="E4534" i="80" s="1"/>
  <c r="D3390" i="80"/>
  <c r="E3390" i="80" s="1"/>
  <c r="C3390" i="80"/>
  <c r="F3390" i="80"/>
  <c r="C3333" i="80"/>
  <c r="F3333" i="80"/>
  <c r="D3333" i="80"/>
  <c r="E3333" i="80" s="1"/>
  <c r="C3992" i="80"/>
  <c r="F3992" i="80"/>
  <c r="D3992" i="80"/>
  <c r="E3992" i="80" s="1"/>
  <c r="D3674" i="80"/>
  <c r="E3674" i="80" s="1"/>
  <c r="F3674" i="80"/>
  <c r="C3674" i="80"/>
  <c r="F3277" i="80"/>
  <c r="D3277" i="80"/>
  <c r="E3277" i="80" s="1"/>
  <c r="C3277" i="80"/>
  <c r="F4558" i="80"/>
  <c r="D4558" i="80"/>
  <c r="E4558" i="80" s="1"/>
  <c r="C4558" i="80"/>
  <c r="F4246" i="80"/>
  <c r="D4246" i="80"/>
  <c r="E4246" i="80" s="1"/>
  <c r="C4246" i="80"/>
  <c r="D4776" i="80"/>
  <c r="E4776" i="80" s="1"/>
  <c r="F4776" i="80"/>
  <c r="C4776" i="80"/>
  <c r="C3723" i="80"/>
  <c r="D3723" i="80"/>
  <c r="E3723" i="80" s="1"/>
  <c r="F3723" i="80"/>
  <c r="C4596" i="80"/>
  <c r="F4596" i="80"/>
  <c r="D4596" i="80"/>
  <c r="E4596" i="80" s="1"/>
  <c r="D4446" i="80"/>
  <c r="E4446" i="80" s="1"/>
  <c r="C4446" i="80"/>
  <c r="F4446" i="80"/>
  <c r="C4686" i="80"/>
  <c r="D4686" i="80"/>
  <c r="E4686" i="80" s="1"/>
  <c r="F4686" i="80"/>
  <c r="F2907" i="80"/>
  <c r="D2907" i="80"/>
  <c r="E2907" i="80" s="1"/>
  <c r="C2907" i="80"/>
  <c r="C3158" i="80"/>
  <c r="F3158" i="80"/>
  <c r="D3158" i="80"/>
  <c r="E3158" i="80" s="1"/>
  <c r="F4105" i="80"/>
  <c r="C4105" i="80"/>
  <c r="D4105" i="80"/>
  <c r="E4105" i="80" s="1"/>
  <c r="C3857" i="80"/>
  <c r="F3857" i="80"/>
  <c r="D3857" i="80"/>
  <c r="E3857" i="80" s="1"/>
  <c r="F3784" i="80"/>
  <c r="D3784" i="80"/>
  <c r="E3784" i="80" s="1"/>
  <c r="C3784" i="80"/>
  <c r="C4083" i="80"/>
  <c r="F4083" i="80"/>
  <c r="D4083" i="80"/>
  <c r="E4083" i="80" s="1"/>
  <c r="C4112" i="80"/>
  <c r="F4112" i="80"/>
  <c r="D4112" i="80"/>
  <c r="E4112" i="80" s="1"/>
  <c r="D3617" i="80"/>
  <c r="E3617" i="80" s="1"/>
  <c r="F3617" i="80"/>
  <c r="C3617" i="80"/>
  <c r="D4313" i="80"/>
  <c r="E4313" i="80" s="1"/>
  <c r="C4313" i="80"/>
  <c r="F4313" i="80"/>
  <c r="F3367" i="80"/>
  <c r="D3367" i="80"/>
  <c r="E3367" i="80" s="1"/>
  <c r="C3367" i="80"/>
  <c r="F2569" i="80"/>
  <c r="D2569" i="80"/>
  <c r="E2569" i="80" s="1"/>
  <c r="C2569" i="80"/>
  <c r="C2283" i="80"/>
  <c r="F2283" i="80"/>
  <c r="D2283" i="80"/>
  <c r="E2283" i="80" s="1"/>
  <c r="D2710" i="80"/>
  <c r="E2710" i="80" s="1"/>
  <c r="C2710" i="80"/>
  <c r="F2710" i="80"/>
  <c r="D3875" i="80"/>
  <c r="E3875" i="80" s="1"/>
  <c r="F3875" i="80"/>
  <c r="C3875" i="80"/>
  <c r="F4272" i="80"/>
  <c r="D4272" i="80"/>
  <c r="E4272" i="80" s="1"/>
  <c r="C4272" i="80"/>
  <c r="D4766" i="80"/>
  <c r="E4766" i="80" s="1"/>
  <c r="C4766" i="80"/>
  <c r="F4766" i="80"/>
  <c r="D4480" i="80"/>
  <c r="E4480" i="80" s="1"/>
  <c r="C4480" i="80"/>
  <c r="F4480" i="80"/>
  <c r="F2995" i="80"/>
  <c r="D2995" i="80"/>
  <c r="E2995" i="80" s="1"/>
  <c r="C2995" i="80"/>
  <c r="D3696" i="80"/>
  <c r="E3696" i="80" s="1"/>
  <c r="C3696" i="80"/>
  <c r="F3696" i="80"/>
  <c r="C3482" i="80"/>
  <c r="F3482" i="80"/>
  <c r="D3482" i="80"/>
  <c r="E3482" i="80" s="1"/>
  <c r="C2837" i="80"/>
  <c r="F2837" i="80"/>
  <c r="D2837" i="80"/>
  <c r="E2837" i="80" s="1"/>
  <c r="C2690" i="80"/>
  <c r="D2690" i="80"/>
  <c r="E2690" i="80" s="1"/>
  <c r="F2690" i="80"/>
  <c r="C4333" i="80"/>
  <c r="F4333" i="80"/>
  <c r="D4333" i="80"/>
  <c r="E4333" i="80" s="1"/>
  <c r="F3129" i="80"/>
  <c r="D3129" i="80"/>
  <c r="E3129" i="80" s="1"/>
  <c r="C3129" i="80"/>
  <c r="C4165" i="80"/>
  <c r="F4165" i="80"/>
  <c r="D4165" i="80"/>
  <c r="E4165" i="80" s="1"/>
  <c r="C3720" i="80"/>
  <c r="F3720" i="80"/>
  <c r="D3720" i="80"/>
  <c r="E3720" i="80" s="1"/>
  <c r="F3900" i="80"/>
  <c r="D3900" i="80"/>
  <c r="E3900" i="80" s="1"/>
  <c r="C3900" i="80"/>
  <c r="D4295" i="80"/>
  <c r="E4295" i="80" s="1"/>
  <c r="C4295" i="80"/>
  <c r="F4295" i="80"/>
  <c r="C4943" i="80"/>
  <c r="F4943" i="80"/>
  <c r="D4943" i="80"/>
  <c r="E4943" i="80" s="1"/>
  <c r="F3926" i="80"/>
  <c r="D3926" i="80"/>
  <c r="E3926" i="80" s="1"/>
  <c r="C3926" i="80"/>
  <c r="F3838" i="80"/>
  <c r="D3838" i="80"/>
  <c r="E3838" i="80" s="1"/>
  <c r="C3838" i="80"/>
  <c r="C4063" i="80"/>
  <c r="F4063" i="80"/>
  <c r="D4063" i="80"/>
  <c r="E4063" i="80" s="1"/>
  <c r="C2613" i="80"/>
  <c r="F2613" i="80"/>
  <c r="D2613" i="80"/>
  <c r="E2613" i="80" s="1"/>
  <c r="F3444" i="80"/>
  <c r="D3444" i="80"/>
  <c r="E3444" i="80" s="1"/>
  <c r="C3444" i="80"/>
  <c r="C3180" i="80"/>
  <c r="F3180" i="80"/>
  <c r="D3180" i="80"/>
  <c r="E3180" i="80" s="1"/>
  <c r="F4237" i="80"/>
  <c r="D4237" i="80"/>
  <c r="E4237" i="80" s="1"/>
  <c r="C4237" i="80"/>
  <c r="D3592" i="80"/>
  <c r="E3592" i="80" s="1"/>
  <c r="C3592" i="80"/>
  <c r="F3592" i="80"/>
  <c r="C3229" i="80"/>
  <c r="F3229" i="80"/>
  <c r="D3229" i="80"/>
  <c r="E3229" i="80" s="1"/>
  <c r="C3447" i="80"/>
  <c r="F3447" i="80"/>
  <c r="D3447" i="80"/>
  <c r="E3447" i="80" s="1"/>
  <c r="D2975" i="80"/>
  <c r="E2975" i="80" s="1"/>
  <c r="C2975" i="80"/>
  <c r="F2975" i="80"/>
  <c r="C3781" i="80"/>
  <c r="F3781" i="80"/>
  <c r="D3781" i="80"/>
  <c r="E3781" i="80" s="1"/>
  <c r="D3828" i="80"/>
  <c r="E3828" i="80" s="1"/>
  <c r="C3828" i="80"/>
  <c r="F3828" i="80"/>
  <c r="C3377" i="80"/>
  <c r="F3377" i="80"/>
  <c r="D3377" i="80"/>
  <c r="E3377" i="80" s="1"/>
  <c r="C3823" i="80"/>
  <c r="F3823" i="80"/>
  <c r="D3823" i="80"/>
  <c r="E3823" i="80" s="1"/>
  <c r="C3601" i="80"/>
  <c r="F3601" i="80"/>
  <c r="D3601" i="80"/>
  <c r="E3601" i="80" s="1"/>
  <c r="F3407" i="80"/>
  <c r="D3407" i="80"/>
  <c r="E3407" i="80" s="1"/>
  <c r="C3407" i="80"/>
  <c r="F3830" i="80"/>
  <c r="D3830" i="80"/>
  <c r="E3830" i="80" s="1"/>
  <c r="C3830" i="80"/>
  <c r="F3762" i="80"/>
  <c r="D3762" i="80"/>
  <c r="E3762" i="80" s="1"/>
  <c r="C3762" i="80"/>
  <c r="D2695" i="80"/>
  <c r="E2695" i="80" s="1"/>
  <c r="C2695" i="80"/>
  <c r="F2695" i="80"/>
  <c r="D1751" i="80"/>
  <c r="E1751" i="80" s="1"/>
  <c r="F1751" i="80"/>
  <c r="C1751" i="80"/>
  <c r="D4104" i="80"/>
  <c r="E4104" i="80" s="1"/>
  <c r="F4104" i="80"/>
  <c r="C4104" i="80"/>
  <c r="C4252" i="80"/>
  <c r="F4252" i="80"/>
  <c r="D4252" i="80"/>
  <c r="E4252" i="80" s="1"/>
  <c r="D3824" i="80"/>
  <c r="E3824" i="80" s="1"/>
  <c r="F3824" i="80"/>
  <c r="C3824" i="80"/>
  <c r="D4235" i="80"/>
  <c r="E4235" i="80" s="1"/>
  <c r="C4235" i="80"/>
  <c r="F4235" i="80"/>
  <c r="C3998" i="80"/>
  <c r="D3998" i="80"/>
  <c r="E3998" i="80" s="1"/>
  <c r="F3998" i="80"/>
  <c r="C3252" i="80"/>
  <c r="D3252" i="80"/>
  <c r="E3252" i="80" s="1"/>
  <c r="F3252" i="80"/>
  <c r="D4471" i="80"/>
  <c r="E4471" i="80" s="1"/>
  <c r="C4471" i="80"/>
  <c r="F4471" i="80"/>
  <c r="F4473" i="80"/>
  <c r="C4473" i="80"/>
  <c r="D4473" i="80"/>
  <c r="E4473" i="80" s="1"/>
  <c r="F4548" i="80"/>
  <c r="D4548" i="80"/>
  <c r="E4548" i="80" s="1"/>
  <c r="C4548" i="80"/>
  <c r="F3454" i="80"/>
  <c r="D3454" i="80"/>
  <c r="E3454" i="80" s="1"/>
  <c r="C3454" i="80"/>
  <c r="D3893" i="80"/>
  <c r="E3893" i="80" s="1"/>
  <c r="C3893" i="80"/>
  <c r="F3893" i="80"/>
  <c r="C3983" i="80"/>
  <c r="F3983" i="80"/>
  <c r="D3983" i="80"/>
  <c r="E3983" i="80" s="1"/>
  <c r="F4348" i="80"/>
  <c r="C4348" i="80"/>
  <c r="D4348" i="80"/>
  <c r="E4348" i="80" s="1"/>
  <c r="D3282" i="80"/>
  <c r="E3282" i="80" s="1"/>
  <c r="C3282" i="80"/>
  <c r="F3282" i="80"/>
  <c r="D2540" i="80"/>
  <c r="E2540" i="80" s="1"/>
  <c r="F2540" i="80"/>
  <c r="C2540" i="80"/>
  <c r="D3220" i="80"/>
  <c r="E3220" i="80" s="1"/>
  <c r="F3220" i="80"/>
  <c r="C3220" i="80"/>
  <c r="C3012" i="80"/>
  <c r="D3012" i="80"/>
  <c r="E3012" i="80" s="1"/>
  <c r="F3012" i="80"/>
  <c r="C3721" i="80"/>
  <c r="F3721" i="80"/>
  <c r="D3721" i="80"/>
  <c r="E3721" i="80" s="1"/>
  <c r="D4696" i="80"/>
  <c r="E4696" i="80" s="1"/>
  <c r="F4696" i="80"/>
  <c r="C4696" i="80"/>
  <c r="D3843" i="80"/>
  <c r="E3843" i="80" s="1"/>
  <c r="C3843" i="80"/>
  <c r="F3843" i="80"/>
  <c r="F4176" i="80"/>
  <c r="C4176" i="80"/>
  <c r="D4176" i="80"/>
  <c r="E4176" i="80" s="1"/>
  <c r="F4048" i="80"/>
  <c r="D4048" i="80"/>
  <c r="E4048" i="80" s="1"/>
  <c r="C4048" i="80"/>
  <c r="F4127" i="80"/>
  <c r="D4127" i="80"/>
  <c r="E4127" i="80" s="1"/>
  <c r="C4127" i="80"/>
  <c r="D4026" i="80"/>
  <c r="E4026" i="80" s="1"/>
  <c r="C4026" i="80"/>
  <c r="F4026" i="80"/>
  <c r="F4854" i="80"/>
  <c r="C4854" i="80"/>
  <c r="D4854" i="80"/>
  <c r="E4854" i="80" s="1"/>
  <c r="C3196" i="80"/>
  <c r="D3196" i="80"/>
  <c r="E3196" i="80" s="1"/>
  <c r="F3196" i="80"/>
  <c r="D4053" i="80"/>
  <c r="E4053" i="80" s="1"/>
  <c r="F4053" i="80"/>
  <c r="C4053" i="80"/>
  <c r="F3845" i="80"/>
  <c r="D3845" i="80"/>
  <c r="E3845" i="80" s="1"/>
  <c r="C3845" i="80"/>
  <c r="F4082" i="80"/>
  <c r="D4082" i="80"/>
  <c r="E4082" i="80" s="1"/>
  <c r="C4082" i="80"/>
  <c r="C4555" i="80"/>
  <c r="F4555" i="80"/>
  <c r="D4555" i="80"/>
  <c r="E4555" i="80" s="1"/>
  <c r="D4997" i="80"/>
  <c r="E4997" i="80" s="1"/>
  <c r="F4997" i="80"/>
  <c r="C4997" i="80"/>
  <c r="D4134" i="80"/>
  <c r="E4134" i="80" s="1"/>
  <c r="C4134" i="80"/>
  <c r="F4134" i="80"/>
  <c r="F3290" i="80"/>
  <c r="D3290" i="80"/>
  <c r="E3290" i="80" s="1"/>
  <c r="C3290" i="80"/>
  <c r="D4353" i="80"/>
  <c r="E4353" i="80" s="1"/>
  <c r="C4353" i="80"/>
  <c r="F4353" i="80"/>
  <c r="C4241" i="80"/>
  <c r="F4241" i="80"/>
  <c r="D4241" i="80"/>
  <c r="E4241" i="80" s="1"/>
  <c r="F4852" i="80"/>
  <c r="D4852" i="80"/>
  <c r="E4852" i="80" s="1"/>
  <c r="C4852" i="80"/>
  <c r="F3925" i="80"/>
  <c r="C3925" i="80"/>
  <c r="D3925" i="80"/>
  <c r="E3925" i="80" s="1"/>
  <c r="D4231" i="80"/>
  <c r="E4231" i="80" s="1"/>
  <c r="C4231" i="80"/>
  <c r="F4231" i="80"/>
  <c r="C4277" i="80"/>
  <c r="F4277" i="80"/>
  <c r="D4277" i="80"/>
  <c r="E4277" i="80" s="1"/>
  <c r="F4107" i="80"/>
  <c r="D4107" i="80"/>
  <c r="E4107" i="80" s="1"/>
  <c r="C4107" i="80"/>
  <c r="D3618" i="80"/>
  <c r="E3618" i="80" s="1"/>
  <c r="C3618" i="80"/>
  <c r="F3618" i="80"/>
  <c r="C4212" i="80"/>
  <c r="F4212" i="80"/>
  <c r="D4212" i="80"/>
  <c r="E4212" i="80" s="1"/>
  <c r="C4514" i="80"/>
  <c r="F4514" i="80"/>
  <c r="D4514" i="80"/>
  <c r="E4514" i="80" s="1"/>
  <c r="C4689" i="80"/>
  <c r="D4689" i="80"/>
  <c r="E4689" i="80" s="1"/>
  <c r="F4689" i="80"/>
  <c r="F4611" i="80"/>
  <c r="D4611" i="80"/>
  <c r="E4611" i="80" s="1"/>
  <c r="C4611" i="80"/>
  <c r="D2193" i="80"/>
  <c r="E2193" i="80" s="1"/>
  <c r="C2193" i="80"/>
  <c r="F2193" i="80"/>
  <c r="D3756" i="80"/>
  <c r="E3756" i="80" s="1"/>
  <c r="C3756" i="80"/>
  <c r="F3756" i="80"/>
  <c r="C4297" i="80"/>
  <c r="F4297" i="80"/>
  <c r="D4297" i="80"/>
  <c r="E4297" i="80" s="1"/>
  <c r="C4968" i="80"/>
  <c r="F4968" i="80"/>
  <c r="D4968" i="80"/>
  <c r="E4968" i="80" s="1"/>
  <c r="F3499" i="80"/>
  <c r="D3499" i="80"/>
  <c r="E3499" i="80" s="1"/>
  <c r="C3499" i="80"/>
  <c r="D4634" i="80"/>
  <c r="E4634" i="80" s="1"/>
  <c r="F4634" i="80"/>
  <c r="C4634" i="80"/>
  <c r="F3636" i="80"/>
  <c r="D3636" i="80"/>
  <c r="E3636" i="80" s="1"/>
  <c r="C3636" i="80"/>
  <c r="F4361" i="80"/>
  <c r="D4361" i="80"/>
  <c r="E4361" i="80" s="1"/>
  <c r="C4361" i="80"/>
  <c r="F4542" i="80"/>
  <c r="D4542" i="80"/>
  <c r="E4542" i="80" s="1"/>
  <c r="C4542" i="80"/>
  <c r="C3927" i="80"/>
  <c r="F3927" i="80"/>
  <c r="D3927" i="80"/>
  <c r="E3927" i="80" s="1"/>
  <c r="C4200" i="80"/>
  <c r="F4200" i="80"/>
  <c r="D4200" i="80"/>
  <c r="E4200" i="80" s="1"/>
  <c r="C3030" i="80"/>
  <c r="F3030" i="80"/>
  <c r="D3030" i="80"/>
  <c r="E3030" i="80" s="1"/>
  <c r="C4992" i="80"/>
  <c r="F4992" i="80"/>
  <c r="D4992" i="80"/>
  <c r="E4992" i="80" s="1"/>
  <c r="F4330" i="80"/>
  <c r="D4330" i="80"/>
  <c r="E4330" i="80" s="1"/>
  <c r="C4330" i="80"/>
  <c r="F3362" i="80"/>
  <c r="D3362" i="80"/>
  <c r="E3362" i="80" s="1"/>
  <c r="C3362" i="80"/>
  <c r="D4020" i="80"/>
  <c r="E4020" i="80" s="1"/>
  <c r="C4020" i="80"/>
  <c r="F4020" i="80"/>
  <c r="D2564" i="80"/>
  <c r="E2564" i="80" s="1"/>
  <c r="F2564" i="80"/>
  <c r="C2564" i="80"/>
  <c r="C4652" i="80"/>
  <c r="D4652" i="80"/>
  <c r="E4652" i="80" s="1"/>
  <c r="F4652" i="80"/>
  <c r="F3672" i="80"/>
  <c r="D3672" i="80"/>
  <c r="E3672" i="80" s="1"/>
  <c r="C3672" i="80"/>
  <c r="F4550" i="80"/>
  <c r="C4550" i="80"/>
  <c r="D4550" i="80"/>
  <c r="E4550" i="80" s="1"/>
  <c r="C4917" i="80"/>
  <c r="F4917" i="80"/>
  <c r="D4917" i="80"/>
  <c r="E4917" i="80" s="1"/>
  <c r="D4307" i="80"/>
  <c r="E4307" i="80" s="1"/>
  <c r="C4307" i="80"/>
  <c r="F4307" i="80"/>
  <c r="F4941" i="80"/>
  <c r="D4941" i="80"/>
  <c r="E4941" i="80" s="1"/>
  <c r="C4941" i="80"/>
  <c r="C4381" i="80"/>
  <c r="F4381" i="80"/>
  <c r="D4381" i="80"/>
  <c r="E4381" i="80" s="1"/>
  <c r="D4936" i="80"/>
  <c r="E4936" i="80" s="1"/>
  <c r="C4936" i="80"/>
  <c r="F4936" i="80"/>
  <c r="F2940" i="80"/>
  <c r="D2940" i="80"/>
  <c r="E2940" i="80" s="1"/>
  <c r="C2940" i="80"/>
  <c r="F4326" i="80"/>
  <c r="C4326" i="80"/>
  <c r="D4326" i="80"/>
  <c r="E4326" i="80" s="1"/>
  <c r="D4740" i="80"/>
  <c r="E4740" i="80" s="1"/>
  <c r="C4740" i="80"/>
  <c r="F4740" i="80"/>
  <c r="F4527" i="80"/>
  <c r="C4527" i="80"/>
  <c r="D4527" i="80"/>
  <c r="E4527" i="80" s="1"/>
  <c r="C4599" i="80"/>
  <c r="F4599" i="80"/>
  <c r="D4599" i="80"/>
  <c r="E4599" i="80" s="1"/>
  <c r="D4905" i="80"/>
  <c r="E4905" i="80" s="1"/>
  <c r="C4905" i="80"/>
  <c r="F4905" i="80"/>
  <c r="C4415" i="80"/>
  <c r="F4415" i="80"/>
  <c r="D4415" i="80"/>
  <c r="E4415" i="80" s="1"/>
  <c r="D4507" i="80"/>
  <c r="E4507" i="80" s="1"/>
  <c r="C4507" i="80"/>
  <c r="F4507" i="80"/>
  <c r="D3984" i="80"/>
  <c r="E3984" i="80" s="1"/>
  <c r="C3984" i="80"/>
  <c r="F3984" i="80"/>
  <c r="D2551" i="80"/>
  <c r="E2551" i="80" s="1"/>
  <c r="C2551" i="80"/>
  <c r="F2551" i="80"/>
  <c r="F4500" i="80"/>
  <c r="D4500" i="80"/>
  <c r="E4500" i="80" s="1"/>
  <c r="C4500" i="80"/>
  <c r="C3025" i="80"/>
  <c r="F3025" i="80"/>
  <c r="D3025" i="80"/>
  <c r="E3025" i="80" s="1"/>
  <c r="F4636" i="80"/>
  <c r="D4636" i="80"/>
  <c r="E4636" i="80" s="1"/>
  <c r="C4636" i="80"/>
  <c r="D4035" i="80"/>
  <c r="E4035" i="80" s="1"/>
  <c r="C4035" i="80"/>
  <c r="F4035" i="80"/>
  <c r="C3539" i="80"/>
  <c r="F3539" i="80"/>
  <c r="D3539" i="80"/>
  <c r="E3539" i="80" s="1"/>
  <c r="D2580" i="80"/>
  <c r="E2580" i="80" s="1"/>
  <c r="F2580" i="80"/>
  <c r="C2580" i="80"/>
  <c r="C3122" i="80"/>
  <c r="F3122" i="80"/>
  <c r="D3122" i="80"/>
  <c r="E3122" i="80" s="1"/>
  <c r="F3419" i="80"/>
  <c r="D3419" i="80"/>
  <c r="E3419" i="80" s="1"/>
  <c r="C3419" i="80"/>
  <c r="F4047" i="80"/>
  <c r="D4047" i="80"/>
  <c r="E4047" i="80" s="1"/>
  <c r="C4047" i="80"/>
  <c r="F4170" i="80"/>
  <c r="D4170" i="80"/>
  <c r="E4170" i="80" s="1"/>
  <c r="C4170" i="80"/>
  <c r="F2955" i="80"/>
  <c r="D2955" i="80"/>
  <c r="E2955" i="80" s="1"/>
  <c r="C2955" i="80"/>
  <c r="F4802" i="80"/>
  <c r="D4802" i="80"/>
  <c r="E4802" i="80" s="1"/>
  <c r="C4802" i="80"/>
  <c r="C3683" i="80"/>
  <c r="F3683" i="80"/>
  <c r="D3683" i="80"/>
  <c r="E3683" i="80" s="1"/>
  <c r="C3531" i="80"/>
  <c r="F3531" i="80"/>
  <c r="D3531" i="80"/>
  <c r="E3531" i="80" s="1"/>
  <c r="F3243" i="80"/>
  <c r="D3243" i="80"/>
  <c r="E3243" i="80" s="1"/>
  <c r="C3243" i="80"/>
  <c r="D2562" i="80"/>
  <c r="E2562" i="80" s="1"/>
  <c r="F2562" i="80"/>
  <c r="C2562" i="80"/>
  <c r="F4440" i="80"/>
  <c r="D4440" i="80"/>
  <c r="E4440" i="80" s="1"/>
  <c r="C4440" i="80"/>
  <c r="C3842" i="80"/>
  <c r="F3842" i="80"/>
  <c r="D3842" i="80"/>
  <c r="E3842" i="80" s="1"/>
  <c r="C4793" i="80"/>
  <c r="F4793" i="80"/>
  <c r="D4793" i="80"/>
  <c r="E4793" i="80" s="1"/>
  <c r="D3722" i="80"/>
  <c r="E3722" i="80" s="1"/>
  <c r="C3722" i="80"/>
  <c r="F3722" i="80"/>
  <c r="F3383" i="80"/>
  <c r="D3383" i="80"/>
  <c r="E3383" i="80" s="1"/>
  <c r="C3383" i="80"/>
  <c r="C4539" i="80"/>
  <c r="F4539" i="80"/>
  <c r="D4539" i="80"/>
  <c r="E4539" i="80" s="1"/>
  <c r="C1630" i="80"/>
  <c r="D1630" i="80"/>
  <c r="E1630" i="80" s="1"/>
  <c r="F1630" i="80"/>
  <c r="D3451" i="80"/>
  <c r="E3451" i="80" s="1"/>
  <c r="F3451" i="80"/>
  <c r="C3451" i="80"/>
  <c r="F2994" i="80"/>
  <c r="C2994" i="80"/>
  <c r="D2994" i="80"/>
  <c r="E2994" i="80" s="1"/>
  <c r="D4506" i="80"/>
  <c r="E4506" i="80" s="1"/>
  <c r="F4506" i="80"/>
  <c r="C4506" i="80"/>
  <c r="F3468" i="80"/>
  <c r="C3468" i="80"/>
  <c r="D3468" i="80"/>
  <c r="E3468" i="80" s="1"/>
  <c r="C3936" i="80"/>
  <c r="D3936" i="80"/>
  <c r="E3936" i="80" s="1"/>
  <c r="F3936" i="80"/>
  <c r="D1783" i="80"/>
  <c r="E1783" i="80" s="1"/>
  <c r="F1783" i="80"/>
  <c r="C1783" i="80"/>
  <c r="C4937" i="80"/>
  <c r="F4937" i="80"/>
  <c r="D4937" i="80"/>
  <c r="E4937" i="80" s="1"/>
  <c r="C1016" i="80"/>
  <c r="D1016" i="80"/>
  <c r="E1016" i="80" s="1"/>
  <c r="F1016" i="80"/>
  <c r="D2797" i="80"/>
  <c r="E2797" i="80" s="1"/>
  <c r="F2797" i="80"/>
  <c r="C2797" i="80"/>
  <c r="C3525" i="80"/>
  <c r="D3525" i="80"/>
  <c r="E3525" i="80" s="1"/>
  <c r="F3525" i="80"/>
  <c r="D3831" i="80"/>
  <c r="E3831" i="80" s="1"/>
  <c r="F3831" i="80"/>
  <c r="C3831" i="80"/>
  <c r="D3862" i="80"/>
  <c r="E3862" i="80" s="1"/>
  <c r="F3862" i="80"/>
  <c r="C3862" i="80"/>
  <c r="D3080" i="80"/>
  <c r="E3080" i="80" s="1"/>
  <c r="F3080" i="80"/>
  <c r="C3080" i="80"/>
  <c r="F1470" i="80"/>
  <c r="D1470" i="80"/>
  <c r="E1470" i="80" s="1"/>
  <c r="C1470" i="80"/>
  <c r="D4382" i="80"/>
  <c r="E4382" i="80" s="1"/>
  <c r="F4382" i="80"/>
  <c r="C4382" i="80"/>
  <c r="F4025" i="80"/>
  <c r="C4025" i="80"/>
  <c r="D4025" i="80"/>
  <c r="E4025" i="80" s="1"/>
  <c r="C4483" i="80"/>
  <c r="D4483" i="80"/>
  <c r="E4483" i="80" s="1"/>
  <c r="F4483" i="80"/>
  <c r="F3418" i="80"/>
  <c r="C3418" i="80"/>
  <c r="D3418" i="80"/>
  <c r="E3418" i="80" s="1"/>
  <c r="D4121" i="80"/>
  <c r="E4121" i="80" s="1"/>
  <c r="C4121" i="80"/>
  <c r="F4121" i="80"/>
  <c r="C4407" i="80"/>
  <c r="D4407" i="80"/>
  <c r="E4407" i="80" s="1"/>
  <c r="F4407" i="80"/>
  <c r="F4918" i="80"/>
  <c r="D4918" i="80"/>
  <c r="E4918" i="80" s="1"/>
  <c r="C4918" i="80"/>
  <c r="C4921" i="80"/>
  <c r="D4921" i="80"/>
  <c r="E4921" i="80" s="1"/>
  <c r="F4921" i="80"/>
  <c r="D4094" i="80"/>
  <c r="E4094" i="80" s="1"/>
  <c r="C4094" i="80"/>
  <c r="F4094" i="80"/>
  <c r="F4204" i="80"/>
  <c r="D4204" i="80"/>
  <c r="E4204" i="80" s="1"/>
  <c r="C4204" i="80"/>
  <c r="D3887" i="80"/>
  <c r="E3887" i="80" s="1"/>
  <c r="F3887" i="80"/>
  <c r="C3887" i="80"/>
  <c r="D4223" i="80"/>
  <c r="E4223" i="80" s="1"/>
  <c r="C4223" i="80"/>
  <c r="F4223" i="80"/>
  <c r="D3757" i="80"/>
  <c r="E3757" i="80" s="1"/>
  <c r="C3757" i="80"/>
  <c r="F3757" i="80"/>
  <c r="F3811" i="80"/>
  <c r="D3811" i="80"/>
  <c r="E3811" i="80" s="1"/>
  <c r="C3811" i="80"/>
  <c r="D4418" i="80"/>
  <c r="E4418" i="80" s="1"/>
  <c r="C4418" i="80"/>
  <c r="F4418" i="80"/>
  <c r="C3962" i="80"/>
  <c r="F3962" i="80"/>
  <c r="D3962" i="80"/>
  <c r="E3962" i="80" s="1"/>
  <c r="C4222" i="80"/>
  <c r="F4222" i="80"/>
  <c r="D4222" i="80"/>
  <c r="E4222" i="80" s="1"/>
  <c r="D4717" i="80"/>
  <c r="E4717" i="80" s="1"/>
  <c r="C4717" i="80"/>
  <c r="F4717" i="80"/>
  <c r="D4836" i="80"/>
  <c r="E4836" i="80" s="1"/>
  <c r="F4836" i="80"/>
  <c r="C4836" i="80"/>
  <c r="C2744" i="80"/>
  <c r="F2744" i="80"/>
  <c r="D2744" i="80"/>
  <c r="E2744" i="80" s="1"/>
  <c r="C4444" i="80"/>
  <c r="F4444" i="80"/>
  <c r="D4444" i="80"/>
  <c r="E4444" i="80" s="1"/>
  <c r="D3101" i="80"/>
  <c r="E3101" i="80" s="1"/>
  <c r="C3101" i="80"/>
  <c r="F3101" i="80"/>
  <c r="D4578" i="80"/>
  <c r="E4578" i="80" s="1"/>
  <c r="C4578" i="80"/>
  <c r="F4578" i="80"/>
  <c r="C4077" i="80"/>
  <c r="D4077" i="80"/>
  <c r="E4077" i="80" s="1"/>
  <c r="F4077" i="80"/>
  <c r="D4185" i="80"/>
  <c r="E4185" i="80" s="1"/>
  <c r="C4185" i="80"/>
  <c r="F4185" i="80"/>
  <c r="F4795" i="80"/>
  <c r="D4795" i="80"/>
  <c r="E4795" i="80" s="1"/>
  <c r="C4795" i="80"/>
  <c r="C3918" i="80"/>
  <c r="F3918" i="80"/>
  <c r="D3918" i="80"/>
  <c r="E3918" i="80" s="1"/>
  <c r="D4388" i="80"/>
  <c r="E4388" i="80" s="1"/>
  <c r="C4388" i="80"/>
  <c r="F4388" i="80"/>
  <c r="C4376" i="80"/>
  <c r="F4376" i="80"/>
  <c r="D4376" i="80"/>
  <c r="E4376" i="80" s="1"/>
  <c r="F3676" i="80"/>
  <c r="D3676" i="80"/>
  <c r="E3676" i="80" s="1"/>
  <c r="C3676" i="80"/>
  <c r="D3996" i="80"/>
  <c r="E3996" i="80" s="1"/>
  <c r="C3996" i="80"/>
  <c r="F3996" i="80"/>
  <c r="D3354" i="80"/>
  <c r="E3354" i="80" s="1"/>
  <c r="C3354" i="80"/>
  <c r="F3354" i="80"/>
  <c r="F4346" i="80"/>
  <c r="D4346" i="80"/>
  <c r="E4346" i="80" s="1"/>
  <c r="C4346" i="80"/>
  <c r="F3805" i="80"/>
  <c r="D3805" i="80"/>
  <c r="E3805" i="80" s="1"/>
  <c r="C3805" i="80"/>
  <c r="D4470" i="80"/>
  <c r="E4470" i="80" s="1"/>
  <c r="C4470" i="80"/>
  <c r="F4470" i="80"/>
  <c r="D4462" i="80"/>
  <c r="E4462" i="80" s="1"/>
  <c r="C4462" i="80"/>
  <c r="F4462" i="80"/>
  <c r="F3714" i="80"/>
  <c r="D3714" i="80"/>
  <c r="E3714" i="80" s="1"/>
  <c r="C3714" i="80"/>
  <c r="C4338" i="80"/>
  <c r="F4338" i="80"/>
  <c r="D4338" i="80"/>
  <c r="E4338" i="80" s="1"/>
  <c r="C3491" i="80"/>
  <c r="F3491" i="80"/>
  <c r="D3491" i="80"/>
  <c r="E3491" i="80" s="1"/>
  <c r="F4273" i="80"/>
  <c r="D4273" i="80"/>
  <c r="E4273" i="80" s="1"/>
  <c r="C4273" i="80"/>
  <c r="F4697" i="80"/>
  <c r="D4697" i="80"/>
  <c r="E4697" i="80" s="1"/>
  <c r="C4697" i="80"/>
  <c r="C4078" i="80"/>
  <c r="F4078" i="80"/>
  <c r="D4078" i="80"/>
  <c r="E4078" i="80" s="1"/>
  <c r="F3923" i="80"/>
  <c r="D3923" i="80"/>
  <c r="E3923" i="80" s="1"/>
  <c r="C3923" i="80"/>
  <c r="F3606" i="80"/>
  <c r="D3606" i="80"/>
  <c r="E3606" i="80" s="1"/>
  <c r="C3606" i="80"/>
  <c r="C3386" i="80"/>
  <c r="F3386" i="80"/>
  <c r="D3386" i="80"/>
  <c r="E3386" i="80" s="1"/>
  <c r="F4206" i="80"/>
  <c r="C4206" i="80"/>
  <c r="D4206" i="80"/>
  <c r="E4206" i="80" s="1"/>
  <c r="C3773" i="80"/>
  <c r="F3773" i="80"/>
  <c r="D3773" i="80"/>
  <c r="E3773" i="80" s="1"/>
  <c r="C3443" i="80"/>
  <c r="F3443" i="80"/>
  <c r="D3443" i="80"/>
  <c r="E3443" i="80" s="1"/>
  <c r="F4499" i="80"/>
  <c r="D4499" i="80"/>
  <c r="E4499" i="80" s="1"/>
  <c r="C4499" i="80"/>
  <c r="D4648" i="80"/>
  <c r="E4648" i="80" s="1"/>
  <c r="F4648" i="80"/>
  <c r="C4648" i="80"/>
  <c r="D4294" i="80"/>
  <c r="E4294" i="80" s="1"/>
  <c r="C4294" i="80"/>
  <c r="F4294" i="80"/>
  <c r="F4089" i="80"/>
  <c r="C4089" i="80"/>
  <c r="D4089" i="80"/>
  <c r="E4089" i="80" s="1"/>
  <c r="F3111" i="80"/>
  <c r="D3111" i="80"/>
  <c r="E3111" i="80" s="1"/>
  <c r="C3111" i="80"/>
  <c r="D4468" i="80"/>
  <c r="E4468" i="80" s="1"/>
  <c r="C4468" i="80"/>
  <c r="F4468" i="80"/>
  <c r="D4062" i="80"/>
  <c r="E4062" i="80" s="1"/>
  <c r="C4062" i="80"/>
  <c r="F4062" i="80"/>
  <c r="C4008" i="80"/>
  <c r="F4008" i="80"/>
  <c r="D4008" i="80"/>
  <c r="E4008" i="80" s="1"/>
  <c r="F4913" i="80"/>
  <c r="D4913" i="80"/>
  <c r="E4913" i="80" s="1"/>
  <c r="C4913" i="80"/>
  <c r="C3796" i="80"/>
  <c r="F3796" i="80"/>
  <c r="D3796" i="80"/>
  <c r="E3796" i="80" s="1"/>
  <c r="D4850" i="80"/>
  <c r="E4850" i="80" s="1"/>
  <c r="C4850" i="80"/>
  <c r="F4850" i="80"/>
  <c r="D3935" i="80"/>
  <c r="E3935" i="80" s="1"/>
  <c r="C3935" i="80"/>
  <c r="F3935" i="80"/>
  <c r="D4635" i="80"/>
  <c r="E4635" i="80" s="1"/>
  <c r="C4635" i="80"/>
  <c r="F4635" i="80"/>
  <c r="D4482" i="80"/>
  <c r="E4482" i="80" s="1"/>
  <c r="F4482" i="80"/>
  <c r="C4482" i="80"/>
  <c r="C4666" i="80"/>
  <c r="F4666" i="80"/>
  <c r="D4666" i="80"/>
  <c r="E4666" i="80" s="1"/>
  <c r="C4654" i="80"/>
  <c r="D4654" i="80"/>
  <c r="E4654" i="80" s="1"/>
  <c r="F4654" i="80"/>
  <c r="C4019" i="80"/>
  <c r="F4019" i="80"/>
  <c r="D4019" i="80"/>
  <c r="E4019" i="80" s="1"/>
  <c r="C2984" i="80"/>
  <c r="F2984" i="80"/>
  <c r="D2984" i="80"/>
  <c r="E2984" i="80" s="1"/>
  <c r="F3640" i="80"/>
  <c r="D3640" i="80"/>
  <c r="E3640" i="80" s="1"/>
  <c r="C3640" i="80"/>
  <c r="D3322" i="80"/>
  <c r="E3322" i="80" s="1"/>
  <c r="C3322" i="80"/>
  <c r="F3322" i="80"/>
  <c r="C3431" i="80"/>
  <c r="F3431" i="80"/>
  <c r="D3431" i="80"/>
  <c r="E3431" i="80" s="1"/>
  <c r="C3969" i="80"/>
  <c r="F3969" i="80"/>
  <c r="D3969" i="80"/>
  <c r="E3969" i="80" s="1"/>
  <c r="C4911" i="80"/>
  <c r="F4911" i="80"/>
  <c r="D4911" i="80"/>
  <c r="E4911" i="80" s="1"/>
  <c r="D4433" i="80"/>
  <c r="E4433" i="80" s="1"/>
  <c r="C4433" i="80"/>
  <c r="F4433" i="80"/>
  <c r="F1512" i="80"/>
  <c r="C1512" i="80"/>
  <c r="D1512" i="80"/>
  <c r="E1512" i="80" s="1"/>
  <c r="F3088" i="80"/>
  <c r="D3088" i="80"/>
  <c r="E3088" i="80" s="1"/>
  <c r="C3088" i="80"/>
  <c r="C4079" i="80"/>
  <c r="F4079" i="80"/>
  <c r="D4079" i="80"/>
  <c r="E4079" i="80" s="1"/>
  <c r="F3902" i="80"/>
  <c r="D3902" i="80"/>
  <c r="E3902" i="80" s="1"/>
  <c r="C3902" i="80"/>
  <c r="C3634" i="80"/>
  <c r="F3634" i="80"/>
  <c r="D3634" i="80"/>
  <c r="E3634" i="80" s="1"/>
  <c r="D2184" i="80"/>
  <c r="E2184" i="80" s="1"/>
  <c r="C2184" i="80"/>
  <c r="F2184" i="80"/>
  <c r="C4322" i="80"/>
  <c r="F4322" i="80"/>
  <c r="D4322" i="80"/>
  <c r="E4322" i="80" s="1"/>
  <c r="C4532" i="80"/>
  <c r="D4532" i="80"/>
  <c r="E4532" i="80" s="1"/>
  <c r="F4532" i="80"/>
  <c r="D4327" i="80"/>
  <c r="E4327" i="80" s="1"/>
  <c r="C4327" i="80"/>
  <c r="F4327" i="80"/>
  <c r="F3945" i="80"/>
  <c r="D3945" i="80"/>
  <c r="E3945" i="80" s="1"/>
  <c r="C3945" i="80"/>
  <c r="D1540" i="80"/>
  <c r="E1540" i="80" s="1"/>
  <c r="F1540" i="80"/>
  <c r="C1540" i="80"/>
  <c r="C4269" i="80"/>
  <c r="F4269" i="80"/>
  <c r="D4269" i="80"/>
  <c r="E4269" i="80" s="1"/>
  <c r="D3344" i="80"/>
  <c r="E3344" i="80" s="1"/>
  <c r="F3344" i="80"/>
  <c r="C3344" i="80"/>
  <c r="D3381" i="80"/>
  <c r="E3381" i="80" s="1"/>
  <c r="C3381" i="80"/>
  <c r="F3381" i="80"/>
  <c r="D4951" i="80"/>
  <c r="E4951" i="80" s="1"/>
  <c r="C4951" i="80"/>
  <c r="F4951" i="80"/>
  <c r="C3648" i="80"/>
  <c r="F3648" i="80"/>
  <c r="D3648" i="80"/>
  <c r="E3648" i="80" s="1"/>
  <c r="C4131" i="80"/>
  <c r="F4131" i="80"/>
  <c r="D4131" i="80"/>
  <c r="E4131" i="80" s="1"/>
  <c r="F3372" i="80"/>
  <c r="C3372" i="80"/>
  <c r="D3372" i="80"/>
  <c r="E3372" i="80" s="1"/>
  <c r="D3612" i="80"/>
  <c r="E3612" i="80" s="1"/>
  <c r="C3612" i="80"/>
  <c r="F3612" i="80"/>
  <c r="D3768" i="80"/>
  <c r="E3768" i="80" s="1"/>
  <c r="C3768" i="80"/>
  <c r="F3768" i="80"/>
  <c r="D3535" i="80"/>
  <c r="E3535" i="80" s="1"/>
  <c r="C3535" i="80"/>
  <c r="F3535" i="80"/>
  <c r="C4435" i="80"/>
  <c r="F4435" i="80"/>
  <c r="D4435" i="80"/>
  <c r="E4435" i="80" s="1"/>
  <c r="C3673" i="80"/>
  <c r="F3673" i="80"/>
  <c r="D3673" i="80"/>
  <c r="E3673" i="80" s="1"/>
  <c r="F2813" i="80"/>
  <c r="D2813" i="80"/>
  <c r="E2813" i="80" s="1"/>
  <c r="C2813" i="80"/>
  <c r="C3330" i="80"/>
  <c r="F3330" i="80"/>
  <c r="D3330" i="80"/>
  <c r="E3330" i="80" s="1"/>
  <c r="D3166" i="80"/>
  <c r="E3166" i="80" s="1"/>
  <c r="C3166" i="80"/>
  <c r="F3166" i="80"/>
  <c r="C4712" i="80"/>
  <c r="D4712" i="80"/>
  <c r="E4712" i="80" s="1"/>
  <c r="F4712" i="80"/>
  <c r="C2792" i="80"/>
  <c r="F2792" i="80"/>
  <c r="D2792" i="80"/>
  <c r="E2792" i="80" s="1"/>
  <c r="C1590" i="80"/>
  <c r="D1590" i="80"/>
  <c r="E1590" i="80" s="1"/>
  <c r="F1590" i="80"/>
  <c r="D4233" i="80"/>
  <c r="E4233" i="80" s="1"/>
  <c r="C4233" i="80"/>
  <c r="F4233" i="80"/>
  <c r="F3955" i="80"/>
  <c r="D3955" i="80"/>
  <c r="E3955" i="80" s="1"/>
  <c r="C3955" i="80"/>
  <c r="D4687" i="80"/>
  <c r="E4687" i="80" s="1"/>
  <c r="C4687" i="80"/>
  <c r="F4687" i="80"/>
  <c r="F3113" i="80"/>
  <c r="D3113" i="80"/>
  <c r="E3113" i="80" s="1"/>
  <c r="C3113" i="80"/>
  <c r="C3414" i="80"/>
  <c r="F3414" i="80"/>
  <c r="D3414" i="80"/>
  <c r="E3414" i="80" s="1"/>
  <c r="F1400" i="80"/>
  <c r="C1400" i="80"/>
  <c r="D1400" i="80"/>
  <c r="E1400" i="80" s="1"/>
  <c r="F3690" i="80"/>
  <c r="D3690" i="80"/>
  <c r="E3690" i="80" s="1"/>
  <c r="C3690" i="80"/>
  <c r="D2801" i="80"/>
  <c r="E2801" i="80" s="1"/>
  <c r="C2801" i="80"/>
  <c r="F2801" i="80"/>
  <c r="F2532" i="80"/>
  <c r="D2532" i="80"/>
  <c r="E2532" i="80" s="1"/>
  <c r="C2532" i="80"/>
  <c r="D1597" i="80"/>
  <c r="E1597" i="80" s="1"/>
  <c r="C1597" i="80"/>
  <c r="F1597" i="80"/>
  <c r="F3737" i="80"/>
  <c r="D3737" i="80"/>
  <c r="E3737" i="80" s="1"/>
  <c r="C3737" i="80"/>
  <c r="C3213" i="80"/>
  <c r="F3213" i="80"/>
  <c r="D3213" i="80"/>
  <c r="E3213" i="80" s="1"/>
  <c r="F3873" i="80"/>
  <c r="C3873" i="80"/>
  <c r="D3873" i="80"/>
  <c r="E3873" i="80" s="1"/>
  <c r="C4298" i="80"/>
  <c r="D4298" i="80"/>
  <c r="E4298" i="80" s="1"/>
  <c r="F4298" i="80"/>
  <c r="C3797" i="80"/>
  <c r="D3797" i="80"/>
  <c r="E3797" i="80" s="1"/>
  <c r="F3797" i="80"/>
  <c r="D3670" i="80"/>
  <c r="E3670" i="80" s="1"/>
  <c r="F3670" i="80"/>
  <c r="C3670" i="80"/>
  <c r="D3205" i="80"/>
  <c r="E3205" i="80" s="1"/>
  <c r="F3205" i="80"/>
  <c r="C3205" i="80"/>
  <c r="C3658" i="80"/>
  <c r="D3658" i="80"/>
  <c r="E3658" i="80" s="1"/>
  <c r="F3658" i="80"/>
  <c r="D3440" i="80"/>
  <c r="E3440" i="80" s="1"/>
  <c r="F3440" i="80"/>
  <c r="C3440" i="80"/>
  <c r="F4196" i="80"/>
  <c r="C4196" i="80"/>
  <c r="D4196" i="80"/>
  <c r="E4196" i="80" s="1"/>
  <c r="D3082" i="80"/>
  <c r="E3082" i="80" s="1"/>
  <c r="F3082" i="80"/>
  <c r="C3082" i="80"/>
  <c r="F4922" i="80"/>
  <c r="C4922" i="80"/>
  <c r="D4922" i="80"/>
  <c r="E4922" i="80" s="1"/>
  <c r="F4220" i="80"/>
  <c r="C4220" i="80"/>
  <c r="D4220" i="80"/>
  <c r="E4220" i="80" s="1"/>
  <c r="D4172" i="80"/>
  <c r="E4172" i="80" s="1"/>
  <c r="F4172" i="80"/>
  <c r="C4172" i="80"/>
  <c r="D3467" i="80"/>
  <c r="E3467" i="80" s="1"/>
  <c r="F3467" i="80"/>
  <c r="C3467" i="80"/>
  <c r="D4010" i="80"/>
  <c r="E4010" i="80" s="1"/>
  <c r="F4010" i="80"/>
  <c r="C4010" i="80"/>
  <c r="F3643" i="80"/>
  <c r="C3643" i="80"/>
  <c r="D3643" i="80"/>
  <c r="E3643" i="80" s="1"/>
  <c r="D3124" i="80"/>
  <c r="E3124" i="80" s="1"/>
  <c r="F3124" i="80"/>
  <c r="C3124" i="80"/>
  <c r="F2832" i="80"/>
  <c r="C2832" i="80"/>
  <c r="D2832" i="80"/>
  <c r="E2832" i="80" s="1"/>
  <c r="D3980" i="80"/>
  <c r="E3980" i="80" s="1"/>
  <c r="F3980" i="80"/>
  <c r="C3980" i="80"/>
  <c r="F3319" i="80"/>
  <c r="C3319" i="80"/>
  <c r="D3319" i="80"/>
  <c r="E3319" i="80" s="1"/>
  <c r="C4016" i="80"/>
  <c r="D4016" i="80"/>
  <c r="E4016" i="80" s="1"/>
  <c r="F4016" i="80"/>
  <c r="F4517" i="80"/>
  <c r="C4517" i="80"/>
  <c r="D4517" i="80"/>
  <c r="E4517" i="80" s="1"/>
  <c r="F2290" i="80"/>
  <c r="C2290" i="80"/>
  <c r="D2290" i="80"/>
  <c r="E2290" i="80" s="1"/>
  <c r="C4864" i="80"/>
  <c r="D4864" i="80"/>
  <c r="E4864" i="80" s="1"/>
  <c r="F4864" i="80"/>
  <c r="C3772" i="80"/>
  <c r="F3772" i="80"/>
  <c r="D3772" i="80"/>
  <c r="E3772" i="80" s="1"/>
  <c r="F4251" i="80"/>
  <c r="D4251" i="80"/>
  <c r="E4251" i="80" s="1"/>
  <c r="C4251" i="80"/>
  <c r="C4354" i="80"/>
  <c r="F4354" i="80"/>
  <c r="D4354" i="80"/>
  <c r="E4354" i="80" s="1"/>
  <c r="C4267" i="80"/>
  <c r="D4267" i="80"/>
  <c r="E4267" i="80" s="1"/>
  <c r="F4267" i="80"/>
  <c r="D4614" i="80"/>
  <c r="E4614" i="80" s="1"/>
  <c r="F4614" i="80"/>
  <c r="C4614" i="80"/>
  <c r="C3997" i="80"/>
  <c r="F3997" i="80"/>
  <c r="D3997" i="80"/>
  <c r="E3997" i="80" s="1"/>
  <c r="F4858" i="80"/>
  <c r="C4858" i="80"/>
  <c r="D4858" i="80"/>
  <c r="E4858" i="80" s="1"/>
  <c r="D4533" i="80"/>
  <c r="E4533" i="80" s="1"/>
  <c r="C4533" i="80"/>
  <c r="F4533" i="80"/>
  <c r="D3602" i="80"/>
  <c r="E3602" i="80" s="1"/>
  <c r="C3602" i="80"/>
  <c r="F3602" i="80"/>
  <c r="C4637" i="80"/>
  <c r="D4637" i="80"/>
  <c r="E4637" i="80" s="1"/>
  <c r="F4637" i="80"/>
  <c r="C4929" i="80"/>
  <c r="D4929" i="80"/>
  <c r="E4929" i="80" s="1"/>
  <c r="F4929" i="80"/>
  <c r="D4947" i="80"/>
  <c r="E4947" i="80" s="1"/>
  <c r="C4947" i="80"/>
  <c r="F4947" i="80"/>
  <c r="D4523" i="80"/>
  <c r="E4523" i="80" s="1"/>
  <c r="C4523" i="80"/>
  <c r="F4523" i="80"/>
  <c r="F3780" i="80"/>
  <c r="D3780" i="80"/>
  <c r="E3780" i="80" s="1"/>
  <c r="C3780" i="80"/>
  <c r="D4027" i="80"/>
  <c r="E4027" i="80" s="1"/>
  <c r="C4027" i="80"/>
  <c r="F4027" i="80"/>
  <c r="D4939" i="80"/>
  <c r="E4939" i="80" s="1"/>
  <c r="C4939" i="80"/>
  <c r="F4939" i="80"/>
  <c r="C4982" i="80"/>
  <c r="F4982" i="80"/>
  <c r="D4982" i="80"/>
  <c r="E4982" i="80" s="1"/>
  <c r="C4872" i="80"/>
  <c r="F4872" i="80"/>
  <c r="D4872" i="80"/>
  <c r="E4872" i="80" s="1"/>
  <c r="D3716" i="80"/>
  <c r="E3716" i="80" s="1"/>
  <c r="C3716" i="80"/>
  <c r="F3716" i="80"/>
  <c r="C4108" i="80"/>
  <c r="F4108" i="80"/>
  <c r="D4108" i="80"/>
  <c r="E4108" i="80" s="1"/>
  <c r="D4145" i="80"/>
  <c r="E4145" i="80" s="1"/>
  <c r="C4145" i="80"/>
  <c r="F4145" i="80"/>
  <c r="C4560" i="80"/>
  <c r="D4560" i="80"/>
  <c r="E4560" i="80" s="1"/>
  <c r="F4560" i="80"/>
  <c r="D4979" i="80"/>
  <c r="E4979" i="80" s="1"/>
  <c r="C4979" i="80"/>
  <c r="F4979" i="80"/>
  <c r="D3849" i="80"/>
  <c r="E3849" i="80" s="1"/>
  <c r="C3849" i="80"/>
  <c r="F3849" i="80"/>
  <c r="C4087" i="80"/>
  <c r="F4087" i="80"/>
  <c r="D4087" i="80"/>
  <c r="E4087" i="80" s="1"/>
  <c r="D4305" i="80"/>
  <c r="E4305" i="80" s="1"/>
  <c r="C4305" i="80"/>
  <c r="F4305" i="80"/>
  <c r="C4771" i="80"/>
  <c r="F4771" i="80"/>
  <c r="D4771" i="80"/>
  <c r="E4771" i="80" s="1"/>
  <c r="F4807" i="80"/>
  <c r="D4807" i="80"/>
  <c r="E4807" i="80" s="1"/>
  <c r="C4807" i="80"/>
  <c r="F4429" i="80"/>
  <c r="D4429" i="80"/>
  <c r="E4429" i="80" s="1"/>
  <c r="C4429" i="80"/>
  <c r="F3970" i="80"/>
  <c r="D3970" i="80"/>
  <c r="E3970" i="80" s="1"/>
  <c r="C3970" i="80"/>
  <c r="D2945" i="80"/>
  <c r="E2945" i="80" s="1"/>
  <c r="C2945" i="80"/>
  <c r="F2945" i="80"/>
  <c r="D4197" i="80"/>
  <c r="E4197" i="80" s="1"/>
  <c r="F4197" i="80"/>
  <c r="C4197" i="80"/>
  <c r="C3898" i="80"/>
  <c r="F3898" i="80"/>
  <c r="D3898" i="80"/>
  <c r="E3898" i="80" s="1"/>
  <c r="C3718" i="80"/>
  <c r="F3718" i="80"/>
  <c r="D3718" i="80"/>
  <c r="E3718" i="80" s="1"/>
  <c r="F3919" i="80"/>
  <c r="D3919" i="80"/>
  <c r="E3919" i="80" s="1"/>
  <c r="C3919" i="80"/>
  <c r="D3514" i="80"/>
  <c r="E3514" i="80" s="1"/>
  <c r="C3514" i="80"/>
  <c r="F3514" i="80"/>
  <c r="F3789" i="80"/>
  <c r="D3789" i="80"/>
  <c r="E3789" i="80" s="1"/>
  <c r="C3789" i="80"/>
  <c r="D4213" i="80"/>
  <c r="E4213" i="80" s="1"/>
  <c r="C4213" i="80"/>
  <c r="F4213" i="80"/>
  <c r="F4080" i="80"/>
  <c r="D4080" i="80"/>
  <c r="E4080" i="80" s="1"/>
  <c r="C4080" i="80"/>
  <c r="D4342" i="80"/>
  <c r="E4342" i="80" s="1"/>
  <c r="C4342" i="80"/>
  <c r="F4342" i="80"/>
  <c r="F4961" i="80"/>
  <c r="C4961" i="80"/>
  <c r="D4961" i="80"/>
  <c r="E4961" i="80" s="1"/>
  <c r="C4752" i="80"/>
  <c r="D4752" i="80"/>
  <c r="E4752" i="80" s="1"/>
  <c r="F4752" i="80"/>
  <c r="D1444" i="80"/>
  <c r="E1444" i="80" s="1"/>
  <c r="F1444" i="80"/>
  <c r="C1444" i="80"/>
  <c r="C4620" i="80"/>
  <c r="F4620" i="80"/>
  <c r="D4620" i="80"/>
  <c r="E4620" i="80" s="1"/>
  <c r="C4495" i="80"/>
  <c r="D4495" i="80"/>
  <c r="E4495" i="80" s="1"/>
  <c r="F4495" i="80"/>
  <c r="F3709" i="80"/>
  <c r="C3709" i="80"/>
  <c r="D3709" i="80"/>
  <c r="E3709" i="80" s="1"/>
  <c r="C3995" i="80"/>
  <c r="F3995" i="80"/>
  <c r="D3995" i="80"/>
  <c r="E3995" i="80" s="1"/>
  <c r="D4641" i="80"/>
  <c r="E4641" i="80" s="1"/>
  <c r="C4641" i="80"/>
  <c r="F4641" i="80"/>
  <c r="F4262" i="80"/>
  <c r="C4262" i="80"/>
  <c r="D4262" i="80"/>
  <c r="E4262" i="80" s="1"/>
  <c r="F4521" i="80"/>
  <c r="D4521" i="80"/>
  <c r="E4521" i="80" s="1"/>
  <c r="C4521" i="80"/>
  <c r="F4829" i="80"/>
  <c r="D4829" i="80"/>
  <c r="E4829" i="80" s="1"/>
  <c r="C4829" i="80"/>
  <c r="D4920" i="80"/>
  <c r="E4920" i="80" s="1"/>
  <c r="F4920" i="80"/>
  <c r="C4920" i="80"/>
  <c r="F4441" i="80"/>
  <c r="D4441" i="80"/>
  <c r="E4441" i="80" s="1"/>
  <c r="C4441" i="80"/>
  <c r="F4816" i="80"/>
  <c r="C4816" i="80"/>
  <c r="D4816" i="80"/>
  <c r="E4816" i="80" s="1"/>
  <c r="F4587" i="80"/>
  <c r="C4587" i="80"/>
  <c r="D4587" i="80"/>
  <c r="E4587" i="80" s="1"/>
  <c r="C4871" i="80"/>
  <c r="D4871" i="80"/>
  <c r="E4871" i="80" s="1"/>
  <c r="F4871" i="80"/>
  <c r="C4336" i="80"/>
  <c r="F4336" i="80"/>
  <c r="D4336" i="80"/>
  <c r="E4336" i="80" s="1"/>
  <c r="F4692" i="80"/>
  <c r="D4692" i="80"/>
  <c r="E4692" i="80" s="1"/>
  <c r="C4692" i="80"/>
  <c r="D4467" i="80"/>
  <c r="E4467" i="80" s="1"/>
  <c r="C4467" i="80"/>
  <c r="F4467" i="80"/>
  <c r="C4833" i="80"/>
  <c r="D4833" i="80"/>
  <c r="E4833" i="80" s="1"/>
  <c r="F4833" i="80"/>
  <c r="F4390" i="80"/>
  <c r="D4390" i="80"/>
  <c r="E4390" i="80" s="1"/>
  <c r="C4390" i="80"/>
  <c r="D4970" i="80"/>
  <c r="E4970" i="80" s="1"/>
  <c r="F4970" i="80"/>
  <c r="C4970" i="80"/>
  <c r="C3829" i="80"/>
  <c r="F3829" i="80"/>
  <c r="D3829" i="80"/>
  <c r="E3829" i="80" s="1"/>
  <c r="D2724" i="80"/>
  <c r="E2724" i="80" s="1"/>
  <c r="C2724" i="80"/>
  <c r="F2724" i="80"/>
  <c r="D4177" i="80"/>
  <c r="E4177" i="80" s="1"/>
  <c r="C4177" i="80"/>
  <c r="F4177" i="80"/>
  <c r="D3853" i="80"/>
  <c r="E3853" i="80" s="1"/>
  <c r="C3853" i="80"/>
  <c r="F3853" i="80"/>
  <c r="D4420" i="80"/>
  <c r="E4420" i="80" s="1"/>
  <c r="C4420" i="80"/>
  <c r="F4420" i="80"/>
  <c r="C4438" i="80"/>
  <c r="F4438" i="80"/>
  <c r="D4438" i="80"/>
  <c r="E4438" i="80" s="1"/>
  <c r="D4691" i="80"/>
  <c r="E4691" i="80" s="1"/>
  <c r="F4691" i="80"/>
  <c r="C4691" i="80"/>
  <c r="C4202" i="80"/>
  <c r="F4202" i="80"/>
  <c r="D4202" i="80"/>
  <c r="E4202" i="80" s="1"/>
  <c r="C4520" i="80"/>
  <c r="F4520" i="80"/>
  <c r="D4520" i="80"/>
  <c r="E4520" i="80" s="1"/>
  <c r="F4427" i="80"/>
  <c r="D4427" i="80"/>
  <c r="E4427" i="80" s="1"/>
  <c r="C4427" i="80"/>
  <c r="F4178" i="80"/>
  <c r="D4178" i="80"/>
  <c r="E4178" i="80" s="1"/>
  <c r="C4178" i="80"/>
  <c r="F3915" i="80"/>
  <c r="D3915" i="80"/>
  <c r="E3915" i="80" s="1"/>
  <c r="C3915" i="80"/>
  <c r="D4701" i="80"/>
  <c r="E4701" i="80" s="1"/>
  <c r="F4701" i="80"/>
  <c r="C4701" i="80"/>
  <c r="C4166" i="80"/>
  <c r="D4166" i="80"/>
  <c r="E4166" i="80" s="1"/>
  <c r="F4166" i="80"/>
  <c r="F3990" i="80"/>
  <c r="D3990" i="80"/>
  <c r="E3990" i="80" s="1"/>
  <c r="C3990" i="80"/>
  <c r="F4657" i="80"/>
  <c r="C4657" i="80"/>
  <c r="D4657" i="80"/>
  <c r="E4657" i="80" s="1"/>
  <c r="D4897" i="80"/>
  <c r="E4897" i="80" s="1"/>
  <c r="C4897" i="80"/>
  <c r="F4897" i="80"/>
  <c r="D3223" i="80"/>
  <c r="E3223" i="80" s="1"/>
  <c r="C3223" i="80"/>
  <c r="F3223" i="80"/>
  <c r="C4572" i="80"/>
  <c r="D4572" i="80"/>
  <c r="E4572" i="80" s="1"/>
  <c r="F4572" i="80"/>
  <c r="D4928" i="80"/>
  <c r="E4928" i="80" s="1"/>
  <c r="C4928" i="80"/>
  <c r="F4928" i="80"/>
  <c r="D4447" i="80"/>
  <c r="E4447" i="80" s="1"/>
  <c r="C4447" i="80"/>
  <c r="F4447" i="80"/>
  <c r="C4419" i="80"/>
  <c r="F4419" i="80"/>
  <c r="D4419" i="80"/>
  <c r="E4419" i="80" s="1"/>
  <c r="C2223" i="80"/>
  <c r="F2223" i="80"/>
  <c r="D2223" i="80"/>
  <c r="E2223" i="80" s="1"/>
  <c r="F2484" i="80"/>
  <c r="D2484" i="80"/>
  <c r="E2484" i="80" s="1"/>
  <c r="C2484" i="80"/>
  <c r="C4451" i="80"/>
  <c r="F4451" i="80"/>
  <c r="D4451" i="80"/>
  <c r="E4451" i="80" s="1"/>
  <c r="C4505" i="80"/>
  <c r="F4505" i="80"/>
  <c r="D4505" i="80"/>
  <c r="E4505" i="80" s="1"/>
  <c r="D3804" i="80"/>
  <c r="E3804" i="80" s="1"/>
  <c r="C3804" i="80"/>
  <c r="F3804" i="80"/>
  <c r="F3850" i="80"/>
  <c r="D3850" i="80"/>
  <c r="E3850" i="80" s="1"/>
  <c r="C3850" i="80"/>
  <c r="C4710" i="80"/>
  <c r="F4710" i="80"/>
  <c r="D4710" i="80"/>
  <c r="E4710" i="80" s="1"/>
  <c r="C4809" i="80"/>
  <c r="F4809" i="80"/>
  <c r="D4809" i="80"/>
  <c r="E4809" i="80" s="1"/>
  <c r="D3336" i="80"/>
  <c r="E3336" i="80" s="1"/>
  <c r="F3336" i="80"/>
  <c r="C3336" i="80"/>
  <c r="F4357" i="80"/>
  <c r="D4357" i="80"/>
  <c r="E4357" i="80" s="1"/>
  <c r="C4357" i="80"/>
  <c r="D4349" i="80"/>
  <c r="E4349" i="80" s="1"/>
  <c r="C4349" i="80"/>
  <c r="F4349" i="80"/>
  <c r="F3713" i="80"/>
  <c r="C3713" i="80"/>
  <c r="D3713" i="80"/>
  <c r="E3713" i="80" s="1"/>
  <c r="D4292" i="80"/>
  <c r="E4292" i="80" s="1"/>
  <c r="C4292" i="80"/>
  <c r="F4292" i="80"/>
  <c r="D3788" i="80"/>
  <c r="E3788" i="80" s="1"/>
  <c r="C3788" i="80"/>
  <c r="F3788" i="80"/>
  <c r="D4763" i="80"/>
  <c r="E4763" i="80" s="1"/>
  <c r="C4763" i="80"/>
  <c r="F4763" i="80"/>
  <c r="D4725" i="80"/>
  <c r="E4725" i="80" s="1"/>
  <c r="F4725" i="80"/>
  <c r="C4725" i="80"/>
  <c r="D3978" i="80"/>
  <c r="E3978" i="80" s="1"/>
  <c r="C3978" i="80"/>
  <c r="F3978" i="80"/>
  <c r="C4608" i="80"/>
  <c r="F4608" i="80"/>
  <c r="D4608" i="80"/>
  <c r="E4608" i="80" s="1"/>
  <c r="C4756" i="80"/>
  <c r="F4756" i="80"/>
  <c r="D4756" i="80"/>
  <c r="E4756" i="80" s="1"/>
  <c r="C4668" i="80"/>
  <c r="F4668" i="80"/>
  <c r="D4668" i="80"/>
  <c r="E4668" i="80" s="1"/>
  <c r="C4477" i="80"/>
  <c r="D4477" i="80"/>
  <c r="E4477" i="80" s="1"/>
  <c r="F4477" i="80"/>
  <c r="C4350" i="80"/>
  <c r="F4350" i="80"/>
  <c r="D4350" i="80"/>
  <c r="E4350" i="80" s="1"/>
  <c r="C3484" i="80"/>
  <c r="F3484" i="80"/>
  <c r="D3484" i="80"/>
  <c r="E3484" i="80" s="1"/>
  <c r="D3732" i="80"/>
  <c r="E3732" i="80" s="1"/>
  <c r="C3732" i="80"/>
  <c r="F3732" i="80"/>
  <c r="C3861" i="80"/>
  <c r="F3861" i="80"/>
  <c r="D3861" i="80"/>
  <c r="E3861" i="80" s="1"/>
  <c r="F3771" i="80"/>
  <c r="D3771" i="80"/>
  <c r="E3771" i="80" s="1"/>
  <c r="C3771" i="80"/>
  <c r="D4312" i="80"/>
  <c r="E4312" i="80" s="1"/>
  <c r="C4312" i="80"/>
  <c r="F4312" i="80"/>
  <c r="F4895" i="80"/>
  <c r="D4895" i="80"/>
  <c r="E4895" i="80" s="1"/>
  <c r="C4895" i="80"/>
  <c r="F4803" i="80"/>
  <c r="D4803" i="80"/>
  <c r="E4803" i="80" s="1"/>
  <c r="C4803" i="80"/>
  <c r="F4099" i="80"/>
  <c r="D4099" i="80"/>
  <c r="E4099" i="80" s="1"/>
  <c r="C4099" i="80"/>
  <c r="C4971" i="80"/>
  <c r="F4971" i="80"/>
  <c r="D4971" i="80"/>
  <c r="E4971" i="80" s="1"/>
  <c r="D3473" i="80"/>
  <c r="E3473" i="80" s="1"/>
  <c r="C3473" i="80"/>
  <c r="F3473" i="80"/>
  <c r="F4737" i="80"/>
  <c r="C4737" i="80"/>
  <c r="D4737" i="80"/>
  <c r="E4737" i="80" s="1"/>
  <c r="C4293" i="80"/>
  <c r="D4293" i="80"/>
  <c r="E4293" i="80" s="1"/>
  <c r="F4293" i="80"/>
  <c r="F4287" i="80"/>
  <c r="D4287" i="80"/>
  <c r="E4287" i="80" s="1"/>
  <c r="C4287" i="80"/>
  <c r="F4965" i="80"/>
  <c r="D4965" i="80"/>
  <c r="E4965" i="80" s="1"/>
  <c r="C4965" i="80"/>
  <c r="D3649" i="80"/>
  <c r="E3649" i="80" s="1"/>
  <c r="C3649" i="80"/>
  <c r="F3649" i="80"/>
  <c r="F4594" i="80"/>
  <c r="D4594" i="80"/>
  <c r="E4594" i="80" s="1"/>
  <c r="C4594" i="80"/>
  <c r="F4738" i="80"/>
  <c r="D4738" i="80"/>
  <c r="E4738" i="80" s="1"/>
  <c r="C4738" i="80"/>
  <c r="D4190" i="80"/>
  <c r="E4190" i="80" s="1"/>
  <c r="F4190" i="80"/>
  <c r="C4190" i="80"/>
  <c r="C4661" i="80"/>
  <c r="D4661" i="80"/>
  <c r="E4661" i="80" s="1"/>
  <c r="F4661" i="80"/>
  <c r="D4398" i="80"/>
  <c r="E4398" i="80" s="1"/>
  <c r="C4398" i="80"/>
  <c r="F4398" i="80"/>
  <c r="D4133" i="80"/>
  <c r="E4133" i="80" s="1"/>
  <c r="C4133" i="80"/>
  <c r="F4133" i="80"/>
  <c r="C4679" i="80"/>
  <c r="F4679" i="80"/>
  <c r="D4679" i="80"/>
  <c r="E4679" i="80" s="1"/>
  <c r="C4669" i="80"/>
  <c r="F4669" i="80"/>
  <c r="D4669" i="80"/>
  <c r="E4669" i="80" s="1"/>
  <c r="C4210" i="80"/>
  <c r="F4210" i="80"/>
  <c r="D4210" i="80"/>
  <c r="E4210" i="80" s="1"/>
  <c r="D4804" i="80"/>
  <c r="E4804" i="80" s="1"/>
  <c r="F4804" i="80"/>
  <c r="C4804" i="80"/>
  <c r="F4880" i="80"/>
  <c r="D4880" i="80"/>
  <c r="E4880" i="80" s="1"/>
  <c r="C4880" i="80"/>
  <c r="D3428" i="80"/>
  <c r="E3428" i="80" s="1"/>
  <c r="F3428" i="80"/>
  <c r="C3428" i="80"/>
  <c r="D4840" i="80"/>
  <c r="E4840" i="80" s="1"/>
  <c r="C4840" i="80"/>
  <c r="F4840" i="80"/>
  <c r="D3091" i="80"/>
  <c r="E3091" i="80" s="1"/>
  <c r="C3091" i="80"/>
  <c r="F3091" i="80"/>
  <c r="D3346" i="80"/>
  <c r="E3346" i="80" s="1"/>
  <c r="C3346" i="80"/>
  <c r="F3346" i="80"/>
  <c r="F4995" i="80"/>
  <c r="C4995" i="80"/>
  <c r="D4995" i="80"/>
  <c r="E4995" i="80" s="1"/>
  <c r="C4203" i="80"/>
  <c r="F4203" i="80"/>
  <c r="D4203" i="80"/>
  <c r="E4203" i="80" s="1"/>
  <c r="C3622" i="80"/>
  <c r="F3622" i="80"/>
  <c r="D3622" i="80"/>
  <c r="E3622" i="80" s="1"/>
  <c r="C3921" i="80"/>
  <c r="F3921" i="80"/>
  <c r="D3921" i="80"/>
  <c r="E3921" i="80" s="1"/>
  <c r="F3593" i="80"/>
  <c r="D3593" i="80"/>
  <c r="E3593" i="80" s="1"/>
  <c r="C3593" i="80"/>
  <c r="D4810" i="80"/>
  <c r="E4810" i="80" s="1"/>
  <c r="C4810" i="80"/>
  <c r="F4810" i="80"/>
  <c r="C4535" i="80"/>
  <c r="F4535" i="80"/>
  <c r="D4535" i="80"/>
  <c r="E4535" i="80" s="1"/>
  <c r="F3976" i="80"/>
  <c r="D3976" i="80"/>
  <c r="E3976" i="80" s="1"/>
  <c r="C3976" i="80"/>
  <c r="C4325" i="80"/>
  <c r="F4325" i="80"/>
  <c r="D4325" i="80"/>
  <c r="E4325" i="80" s="1"/>
  <c r="C4651" i="80"/>
  <c r="F4651" i="80"/>
  <c r="D4651" i="80"/>
  <c r="E4651" i="80" s="1"/>
  <c r="C4221" i="80"/>
  <c r="F4221" i="80"/>
  <c r="D4221" i="80"/>
  <c r="E4221" i="80" s="1"/>
  <c r="F4279" i="80"/>
  <c r="D4279" i="80"/>
  <c r="E4279" i="80" s="1"/>
  <c r="C4279" i="80"/>
  <c r="C3774" i="80"/>
  <c r="F3774" i="80"/>
  <c r="D3774" i="80"/>
  <c r="E3774" i="80" s="1"/>
  <c r="F3553" i="80"/>
  <c r="D3553" i="80"/>
  <c r="E3553" i="80" s="1"/>
  <c r="C3553" i="80"/>
  <c r="C2774" i="80"/>
  <c r="F2774" i="80"/>
  <c r="D2774" i="80"/>
  <c r="E2774" i="80" s="1"/>
  <c r="C3879" i="80"/>
  <c r="D3879" i="80"/>
  <c r="E3879" i="80" s="1"/>
  <c r="F3879" i="80"/>
  <c r="C4565" i="80"/>
  <c r="F4565" i="80"/>
  <c r="D4565" i="80"/>
  <c r="E4565" i="80" s="1"/>
  <c r="D4160" i="80"/>
  <c r="E4160" i="80" s="1"/>
  <c r="F4160" i="80"/>
  <c r="C4160" i="80"/>
  <c r="C4096" i="80"/>
  <c r="F4096" i="80"/>
  <c r="D4096" i="80"/>
  <c r="E4096" i="80" s="1"/>
  <c r="F3033" i="80"/>
  <c r="D3033" i="80"/>
  <c r="E3033" i="80" s="1"/>
  <c r="C3033" i="80"/>
  <c r="F2935" i="80"/>
  <c r="D2935" i="80"/>
  <c r="E2935" i="80" s="1"/>
  <c r="C2935" i="80"/>
  <c r="C4869" i="80"/>
  <c r="D4869" i="80"/>
  <c r="E4869" i="80" s="1"/>
  <c r="F4869" i="80"/>
  <c r="F4175" i="80"/>
  <c r="D4175" i="80"/>
  <c r="E4175" i="80" s="1"/>
  <c r="C4175" i="80"/>
  <c r="F4700" i="80"/>
  <c r="D4700" i="80"/>
  <c r="E4700" i="80" s="1"/>
  <c r="C4700" i="80"/>
  <c r="F3949" i="80"/>
  <c r="D3949" i="80"/>
  <c r="E3949" i="80" s="1"/>
  <c r="C3949" i="80"/>
  <c r="D4832" i="80"/>
  <c r="E4832" i="80" s="1"/>
  <c r="C4832" i="80"/>
  <c r="F4832" i="80"/>
  <c r="D4627" i="80"/>
  <c r="E4627" i="80" s="1"/>
  <c r="C4627" i="80"/>
  <c r="F4627" i="80"/>
  <c r="D4234" i="80"/>
  <c r="E4234" i="80" s="1"/>
  <c r="C4234" i="80"/>
  <c r="F4234" i="80"/>
  <c r="C4835" i="80"/>
  <c r="F4835" i="80"/>
  <c r="D4835" i="80"/>
  <c r="E4835" i="80" s="1"/>
  <c r="C4229" i="80"/>
  <c r="F4229" i="80"/>
  <c r="D4229" i="80"/>
  <c r="E4229" i="80" s="1"/>
  <c r="C4547" i="80"/>
  <c r="D4547" i="80"/>
  <c r="E4547" i="80" s="1"/>
  <c r="F4547" i="80"/>
  <c r="C3848" i="80"/>
  <c r="D3848" i="80"/>
  <c r="E3848" i="80" s="1"/>
  <c r="F3848" i="80"/>
  <c r="C3802" i="80"/>
  <c r="F3802" i="80"/>
  <c r="D3802" i="80"/>
  <c r="E3802" i="80" s="1"/>
  <c r="C3583" i="80"/>
  <c r="F3583" i="80"/>
  <c r="D3583" i="80"/>
  <c r="E3583" i="80" s="1"/>
  <c r="F4069" i="80"/>
  <c r="D4069" i="80"/>
  <c r="E4069" i="80" s="1"/>
  <c r="C4069" i="80"/>
  <c r="C4393" i="80"/>
  <c r="F4393" i="80"/>
  <c r="D4393" i="80"/>
  <c r="E4393" i="80" s="1"/>
  <c r="D3207" i="80"/>
  <c r="E3207" i="80" s="1"/>
  <c r="C3207" i="80"/>
  <c r="F3207" i="80"/>
  <c r="C4618" i="80"/>
  <c r="D4618" i="80"/>
  <c r="E4618" i="80" s="1"/>
  <c r="F4618" i="80"/>
  <c r="F4822" i="80"/>
  <c r="D4822" i="80"/>
  <c r="E4822" i="80" s="1"/>
  <c r="C4822" i="80"/>
  <c r="D3764" i="80"/>
  <c r="E3764" i="80" s="1"/>
  <c r="C3764" i="80"/>
  <c r="F3764" i="80"/>
  <c r="F4839" i="80"/>
  <c r="C4839" i="80"/>
  <c r="D4839" i="80"/>
  <c r="E4839" i="80" s="1"/>
  <c r="D5004" i="80"/>
  <c r="E5004" i="80" s="1"/>
  <c r="F5004" i="80"/>
  <c r="C5004" i="80"/>
  <c r="F4529" i="80"/>
  <c r="D4529" i="80"/>
  <c r="E4529" i="80" s="1"/>
  <c r="C4529" i="80"/>
  <c r="C4782" i="80"/>
  <c r="D4782" i="80"/>
  <c r="E4782" i="80" s="1"/>
  <c r="F4782" i="80"/>
  <c r="D3144" i="80"/>
  <c r="E3144" i="80" s="1"/>
  <c r="C3144" i="80"/>
  <c r="F3144" i="80"/>
  <c r="D3489" i="80"/>
  <c r="E3489" i="80" s="1"/>
  <c r="C3489" i="80"/>
  <c r="F3489" i="80"/>
  <c r="C3739" i="80"/>
  <c r="F3739" i="80"/>
  <c r="D3739" i="80"/>
  <c r="E3739" i="80" s="1"/>
  <c r="D4994" i="80"/>
  <c r="E4994" i="80" s="1"/>
  <c r="C4994" i="80"/>
  <c r="F4994" i="80"/>
  <c r="D4183" i="80"/>
  <c r="E4183" i="80" s="1"/>
  <c r="C4183" i="80"/>
  <c r="F4183" i="80"/>
  <c r="F4421" i="80"/>
  <c r="D4421" i="80"/>
  <c r="E4421" i="80" s="1"/>
  <c r="C4421" i="80"/>
  <c r="C4217" i="80"/>
  <c r="D4217" i="80"/>
  <c r="E4217" i="80" s="1"/>
  <c r="F4217" i="80"/>
  <c r="C4386" i="80"/>
  <c r="D4386" i="80"/>
  <c r="E4386" i="80" s="1"/>
  <c r="F4386" i="80"/>
  <c r="F4329" i="80"/>
  <c r="D4329" i="80"/>
  <c r="E4329" i="80" s="1"/>
  <c r="C4329" i="80"/>
  <c r="F4023" i="80"/>
  <c r="D4023" i="80"/>
  <c r="E4023" i="80" s="1"/>
  <c r="C4023" i="80"/>
  <c r="C4032" i="80"/>
  <c r="F4032" i="80"/>
  <c r="D4032" i="80"/>
  <c r="E4032" i="80" s="1"/>
  <c r="D3495" i="80"/>
  <c r="E3495" i="80" s="1"/>
  <c r="C3495" i="80"/>
  <c r="F3495" i="80"/>
  <c r="F4844" i="80"/>
  <c r="D4844" i="80"/>
  <c r="E4844" i="80" s="1"/>
  <c r="C4844" i="80"/>
  <c r="C4581" i="80"/>
  <c r="F4581" i="80"/>
  <c r="D4581" i="80"/>
  <c r="E4581" i="80" s="1"/>
  <c r="F3594" i="80"/>
  <c r="D3594" i="80"/>
  <c r="E3594" i="80" s="1"/>
  <c r="C3594" i="80"/>
  <c r="D4071" i="80"/>
  <c r="E4071" i="80" s="1"/>
  <c r="C4071" i="80"/>
  <c r="F4071" i="80"/>
  <c r="D4331" i="80"/>
  <c r="E4331" i="80" s="1"/>
  <c r="C4331" i="80"/>
  <c r="F4331" i="80"/>
  <c r="D3662" i="80"/>
  <c r="E3662" i="80" s="1"/>
  <c r="C3662" i="80"/>
  <c r="F3662" i="80"/>
  <c r="D4363" i="80"/>
  <c r="E4363" i="80" s="1"/>
  <c r="C4363" i="80"/>
  <c r="F4363" i="80"/>
  <c r="D4779" i="80"/>
  <c r="E4779" i="80" s="1"/>
  <c r="C4779" i="80"/>
  <c r="F4779" i="80"/>
  <c r="C3479" i="80"/>
  <c r="F3479" i="80"/>
  <c r="D3479" i="80"/>
  <c r="E3479" i="80" s="1"/>
  <c r="C4615" i="80"/>
  <c r="F4615" i="80"/>
  <c r="D4615" i="80"/>
  <c r="E4615" i="80" s="1"/>
  <c r="C4955" i="80"/>
  <c r="F4955" i="80"/>
  <c r="D4955" i="80"/>
  <c r="E4955" i="80" s="1"/>
  <c r="F4013" i="80"/>
  <c r="D4013" i="80"/>
  <c r="E4013" i="80" s="1"/>
  <c r="C4013" i="80"/>
  <c r="F4445" i="80"/>
  <c r="D4445" i="80"/>
  <c r="E4445" i="80" s="1"/>
  <c r="C4445" i="80"/>
  <c r="C3932" i="80"/>
  <c r="F3932" i="80"/>
  <c r="D3932" i="80"/>
  <c r="E3932" i="80" s="1"/>
  <c r="D4301" i="80"/>
  <c r="E4301" i="80" s="1"/>
  <c r="C4301" i="80"/>
  <c r="F4301" i="80"/>
  <c r="F3741" i="80"/>
  <c r="D3741" i="80"/>
  <c r="E3741" i="80" s="1"/>
  <c r="C3741" i="80"/>
  <c r="C4417" i="80"/>
  <c r="F4417" i="80"/>
  <c r="D4417" i="80"/>
  <c r="E4417" i="80" s="1"/>
  <c r="C3630" i="80"/>
  <c r="F3630" i="80"/>
  <c r="D3630" i="80"/>
  <c r="E3630" i="80" s="1"/>
  <c r="D3892" i="80"/>
  <c r="E3892" i="80" s="1"/>
  <c r="F3892" i="80"/>
  <c r="C3892" i="80"/>
  <c r="F4975" i="80"/>
  <c r="D4975" i="80"/>
  <c r="E4975" i="80" s="1"/>
  <c r="C4975" i="80"/>
  <c r="C4136" i="80"/>
  <c r="F4136" i="80"/>
  <c r="D4136" i="80"/>
  <c r="E4136" i="80" s="1"/>
  <c r="C3086" i="80"/>
  <c r="F3086" i="80"/>
  <c r="D3086" i="80"/>
  <c r="E3086" i="80" s="1"/>
  <c r="D2886" i="80"/>
  <c r="E2886" i="80" s="1"/>
  <c r="C2886" i="80"/>
  <c r="F2886" i="80"/>
  <c r="C3526" i="80"/>
  <c r="F3526" i="80"/>
  <c r="D3526" i="80"/>
  <c r="E3526" i="80" s="1"/>
  <c r="F3920" i="80"/>
  <c r="D3920" i="80"/>
  <c r="E3920" i="80" s="1"/>
  <c r="C3920" i="80"/>
  <c r="C4029" i="80"/>
  <c r="D4029" i="80"/>
  <c r="E4029" i="80" s="1"/>
  <c r="F4029" i="80"/>
  <c r="C3016" i="80"/>
  <c r="F3016" i="80"/>
  <c r="D3016" i="80"/>
  <c r="E3016" i="80" s="1"/>
  <c r="F4335" i="80"/>
  <c r="C4335" i="80"/>
  <c r="D4335" i="80"/>
  <c r="E4335" i="80" s="1"/>
  <c r="F4319" i="80"/>
  <c r="D4319" i="80"/>
  <c r="E4319" i="80" s="1"/>
  <c r="C4319" i="80"/>
  <c r="D3876" i="80"/>
  <c r="E3876" i="80" s="1"/>
  <c r="C3876" i="80"/>
  <c r="F3876" i="80"/>
  <c r="C3666" i="80"/>
  <c r="F3666" i="80"/>
  <c r="D3666" i="80"/>
  <c r="E3666" i="80" s="1"/>
  <c r="F3954" i="80"/>
  <c r="D3954" i="80"/>
  <c r="E3954" i="80" s="1"/>
  <c r="C3954" i="80"/>
  <c r="C4721" i="80"/>
  <c r="D4721" i="80"/>
  <c r="E4721" i="80" s="1"/>
  <c r="F4721" i="80"/>
  <c r="F4088" i="80"/>
  <c r="D4088" i="80"/>
  <c r="E4088" i="80" s="1"/>
  <c r="C4088" i="80"/>
  <c r="D2964" i="80"/>
  <c r="E2964" i="80" s="1"/>
  <c r="C2964" i="80"/>
  <c r="F2964" i="80"/>
  <c r="D4247" i="80"/>
  <c r="E4247" i="80" s="1"/>
  <c r="C4247" i="80"/>
  <c r="F4247" i="80"/>
  <c r="F3740" i="80"/>
  <c r="D3740" i="80"/>
  <c r="E3740" i="80" s="1"/>
  <c r="C3740" i="80"/>
  <c r="C4496" i="80"/>
  <c r="F4496" i="80"/>
  <c r="D4496" i="80"/>
  <c r="E4496" i="80" s="1"/>
  <c r="F3938" i="80"/>
  <c r="D3938" i="80"/>
  <c r="E3938" i="80" s="1"/>
  <c r="C3938" i="80"/>
  <c r="C2629" i="80"/>
  <c r="F2629" i="80"/>
  <c r="D2629" i="80"/>
  <c r="E2629" i="80" s="1"/>
  <c r="D4808" i="80"/>
  <c r="E4808" i="80" s="1"/>
  <c r="C4808" i="80"/>
  <c r="F4808" i="80"/>
  <c r="F3055" i="80"/>
  <c r="D3055" i="80"/>
  <c r="E3055" i="80" s="1"/>
  <c r="C3055" i="80"/>
  <c r="C3858" i="80"/>
  <c r="F3858" i="80"/>
  <c r="D3858" i="80"/>
  <c r="E3858" i="80" s="1"/>
  <c r="C4226" i="80"/>
  <c r="D4226" i="80"/>
  <c r="E4226" i="80" s="1"/>
  <c r="F4226" i="80"/>
  <c r="D4479" i="80"/>
  <c r="E4479" i="80" s="1"/>
  <c r="C4479" i="80"/>
  <c r="F4479" i="80"/>
  <c r="C2591" i="80"/>
  <c r="F2591" i="80"/>
  <c r="D2591" i="80"/>
  <c r="E2591" i="80" s="1"/>
  <c r="C3941" i="80"/>
  <c r="F3941" i="80"/>
  <c r="D3941" i="80"/>
  <c r="E3941" i="80" s="1"/>
  <c r="C4588" i="80"/>
  <c r="F4588" i="80"/>
  <c r="D4588" i="80"/>
  <c r="E4588" i="80" s="1"/>
  <c r="C3725" i="80"/>
  <c r="F3725" i="80"/>
  <c r="D3725" i="80"/>
  <c r="E3725" i="80" s="1"/>
  <c r="D4198" i="80"/>
  <c r="E4198" i="80" s="1"/>
  <c r="C4198" i="80"/>
  <c r="F4198" i="80"/>
  <c r="C4797" i="80"/>
  <c r="D4797" i="80"/>
  <c r="E4797" i="80" s="1"/>
  <c r="F4797" i="80"/>
  <c r="C4930" i="80"/>
  <c r="D4930" i="80"/>
  <c r="E4930" i="80" s="1"/>
  <c r="F4930" i="80"/>
  <c r="C4629" i="80"/>
  <c r="D4629" i="80"/>
  <c r="E4629" i="80" s="1"/>
  <c r="F4629" i="80"/>
  <c r="F3733" i="80"/>
  <c r="D3733" i="80"/>
  <c r="E3733" i="80" s="1"/>
  <c r="C3733" i="80"/>
  <c r="C4713" i="80"/>
  <c r="F4713" i="80"/>
  <c r="D4713" i="80"/>
  <c r="E4713" i="80" s="1"/>
  <c r="F4502" i="80"/>
  <c r="D4502" i="80"/>
  <c r="E4502" i="80" s="1"/>
  <c r="C4502" i="80"/>
  <c r="D4815" i="80"/>
  <c r="E4815" i="80" s="1"/>
  <c r="C4815" i="80"/>
  <c r="F4815" i="80"/>
  <c r="C3284" i="80"/>
  <c r="D3284" i="80"/>
  <c r="E3284" i="80" s="1"/>
  <c r="F3284" i="80"/>
  <c r="C4484" i="80"/>
  <c r="D4484" i="80"/>
  <c r="E4484" i="80" s="1"/>
  <c r="F4484" i="80"/>
  <c r="F4568" i="80"/>
  <c r="D4568" i="80"/>
  <c r="E4568" i="80" s="1"/>
  <c r="C4568" i="80"/>
  <c r="D4283" i="80"/>
  <c r="E4283" i="80" s="1"/>
  <c r="C4283" i="80"/>
  <c r="F4283" i="80"/>
  <c r="C4845" i="80"/>
  <c r="D4845" i="80"/>
  <c r="E4845" i="80" s="1"/>
  <c r="F4845" i="80"/>
  <c r="C4867" i="80"/>
  <c r="F4867" i="80"/>
  <c r="D4867" i="80"/>
  <c r="E4867" i="80" s="1"/>
  <c r="F4693" i="80"/>
  <c r="C4693" i="80"/>
  <c r="D4693" i="80"/>
  <c r="E4693" i="80" s="1"/>
  <c r="F4842" i="80"/>
  <c r="D4842" i="80"/>
  <c r="E4842" i="80" s="1"/>
  <c r="C4842" i="80"/>
  <c r="D4723" i="80"/>
  <c r="E4723" i="80" s="1"/>
  <c r="F4723" i="80"/>
  <c r="C4723" i="80"/>
  <c r="D4005" i="80"/>
  <c r="E4005" i="80" s="1"/>
  <c r="C4005" i="80"/>
  <c r="F4005" i="80"/>
  <c r="F4540" i="80"/>
  <c r="C4540" i="80"/>
  <c r="D4540" i="80"/>
  <c r="E4540" i="80" s="1"/>
  <c r="F4658" i="80"/>
  <c r="C4658" i="80"/>
  <c r="D4658" i="80"/>
  <c r="E4658" i="80" s="1"/>
  <c r="F4754" i="80"/>
  <c r="D4754" i="80"/>
  <c r="E4754" i="80" s="1"/>
  <c r="C4754" i="80"/>
  <c r="C4746" i="80"/>
  <c r="D4746" i="80"/>
  <c r="E4746" i="80" s="1"/>
  <c r="F4746" i="80"/>
  <c r="F4886" i="80"/>
  <c r="C4886" i="80"/>
  <c r="D4886" i="80"/>
  <c r="E4886" i="80" s="1"/>
  <c r="D4207" i="80"/>
  <c r="E4207" i="80" s="1"/>
  <c r="F4207" i="80"/>
  <c r="C4207" i="80"/>
  <c r="F2911" i="80"/>
  <c r="D2911" i="80"/>
  <c r="E2911" i="80" s="1"/>
  <c r="C2911" i="80"/>
  <c r="F4214" i="80"/>
  <c r="D4214" i="80"/>
  <c r="E4214" i="80" s="1"/>
  <c r="C4214" i="80"/>
  <c r="C4645" i="80"/>
  <c r="D4645" i="80"/>
  <c r="E4645" i="80" s="1"/>
  <c r="F4645" i="80"/>
  <c r="D4040" i="80"/>
  <c r="E4040" i="80" s="1"/>
  <c r="C4040" i="80"/>
  <c r="F4040" i="80"/>
  <c r="D3813" i="80"/>
  <c r="E3813" i="80" s="1"/>
  <c r="C3813" i="80"/>
  <c r="F3813" i="80"/>
  <c r="D2670" i="80"/>
  <c r="E2670" i="80" s="1"/>
  <c r="F2670" i="80"/>
  <c r="C2670" i="80"/>
  <c r="D4966" i="80"/>
  <c r="E4966" i="80" s="1"/>
  <c r="F4966" i="80"/>
  <c r="C4966" i="80"/>
  <c r="C3026" i="80"/>
  <c r="F3026" i="80"/>
  <c r="D3026" i="80"/>
  <c r="E3026" i="80" s="1"/>
  <c r="C3656" i="80"/>
  <c r="F3656" i="80"/>
  <c r="D3656" i="80"/>
  <c r="E3656" i="80" s="1"/>
  <c r="C3500" i="80"/>
  <c r="F3500" i="80"/>
  <c r="D3500" i="80"/>
  <c r="E3500" i="80" s="1"/>
  <c r="C2764" i="80"/>
  <c r="F2764" i="80"/>
  <c r="D2764" i="80"/>
  <c r="E2764" i="80" s="1"/>
  <c r="F4647" i="80"/>
  <c r="D4647" i="80"/>
  <c r="E4647" i="80" s="1"/>
  <c r="C4647" i="80"/>
  <c r="C3881" i="80"/>
  <c r="F3881" i="80"/>
  <c r="D3881" i="80"/>
  <c r="E3881" i="80" s="1"/>
  <c r="F3586" i="80"/>
  <c r="D3586" i="80"/>
  <c r="E3586" i="80" s="1"/>
  <c r="C3586" i="80"/>
  <c r="F3943" i="80"/>
  <c r="D3943" i="80"/>
  <c r="E3943" i="80" s="1"/>
  <c r="C3943" i="80"/>
  <c r="C4315" i="80"/>
  <c r="F4315" i="80"/>
  <c r="D4315" i="80"/>
  <c r="E4315" i="80" s="1"/>
  <c r="F3856" i="80"/>
  <c r="D3856" i="80"/>
  <c r="E3856" i="80" s="1"/>
  <c r="C3856" i="80"/>
  <c r="F3529" i="80"/>
  <c r="D3529" i="80"/>
  <c r="E3529" i="80" s="1"/>
  <c r="C3529" i="80"/>
  <c r="C4959" i="80"/>
  <c r="F4959" i="80"/>
  <c r="D4959" i="80"/>
  <c r="E4959" i="80" s="1"/>
  <c r="C3072" i="80"/>
  <c r="F3072" i="80"/>
  <c r="D3072" i="80"/>
  <c r="E3072" i="80" s="1"/>
  <c r="D4950" i="80"/>
  <c r="E4950" i="80" s="1"/>
  <c r="F4950" i="80"/>
  <c r="C4950" i="80"/>
  <c r="C3665" i="80"/>
  <c r="F3665" i="80"/>
  <c r="D3665" i="80"/>
  <c r="E3665" i="80" s="1"/>
  <c r="C4574" i="80"/>
  <c r="F4574" i="80"/>
  <c r="D4574" i="80"/>
  <c r="E4574" i="80" s="1"/>
  <c r="D4580" i="80"/>
  <c r="E4580" i="80" s="1"/>
  <c r="F4580" i="80"/>
  <c r="C4580" i="80"/>
  <c r="C3703" i="80"/>
  <c r="D3703" i="80"/>
  <c r="E3703" i="80" s="1"/>
  <c r="F3703" i="80"/>
  <c r="C4742" i="80"/>
  <c r="D4742" i="80"/>
  <c r="E4742" i="80" s="1"/>
  <c r="F4742" i="80"/>
  <c r="D4248" i="80"/>
  <c r="E4248" i="80" s="1"/>
  <c r="F4248" i="80"/>
  <c r="C4248" i="80"/>
  <c r="C3715" i="80"/>
  <c r="D3715" i="80"/>
  <c r="E3715" i="80" s="1"/>
  <c r="F3715" i="80"/>
  <c r="F4769" i="80"/>
  <c r="C4769" i="80"/>
  <c r="D4769" i="80"/>
  <c r="E4769" i="80" s="1"/>
  <c r="D4948" i="80"/>
  <c r="E4948" i="80" s="1"/>
  <c r="C4948" i="80"/>
  <c r="F4948" i="80"/>
  <c r="D3967" i="80"/>
  <c r="E3967" i="80" s="1"/>
  <c r="C3967" i="80"/>
  <c r="F3967" i="80"/>
  <c r="C3340" i="80"/>
  <c r="D3340" i="80"/>
  <c r="E3340" i="80" s="1"/>
  <c r="F3340" i="80"/>
  <c r="F4163" i="80"/>
  <c r="D4163" i="80"/>
  <c r="E4163" i="80" s="1"/>
  <c r="C4163" i="80"/>
  <c r="C3946" i="80"/>
  <c r="F3946" i="80"/>
  <c r="D3946" i="80"/>
  <c r="E3946" i="80" s="1"/>
  <c r="D2881" i="80"/>
  <c r="E2881" i="80" s="1"/>
  <c r="C2881" i="80"/>
  <c r="F2881" i="80"/>
  <c r="C4593" i="80"/>
  <c r="D4593" i="80"/>
  <c r="E4593" i="80" s="1"/>
  <c r="F4593" i="80"/>
  <c r="D5000" i="80"/>
  <c r="E5000" i="80" s="1"/>
  <c r="C5000" i="80"/>
  <c r="F5000" i="80"/>
  <c r="C4259" i="80"/>
  <c r="F4259" i="80"/>
  <c r="D4259" i="80"/>
  <c r="E4259" i="80" s="1"/>
  <c r="C4100" i="80"/>
  <c r="F4100" i="80"/>
  <c r="D4100" i="80"/>
  <c r="E4100" i="80" s="1"/>
  <c r="C4370" i="80"/>
  <c r="F4370" i="80"/>
  <c r="D4370" i="80"/>
  <c r="E4370" i="80" s="1"/>
  <c r="F4786" i="80"/>
  <c r="D4786" i="80"/>
  <c r="E4786" i="80" s="1"/>
  <c r="C4786" i="80"/>
  <c r="F4051" i="80"/>
  <c r="D4051" i="80"/>
  <c r="E4051" i="80" s="1"/>
  <c r="C4051" i="80"/>
  <c r="F3661" i="80"/>
  <c r="D3661" i="80"/>
  <c r="E3661" i="80" s="1"/>
  <c r="C3661" i="80"/>
  <c r="C4745" i="80"/>
  <c r="D4745" i="80"/>
  <c r="E4745" i="80" s="1"/>
  <c r="F4745" i="80"/>
  <c r="D4904" i="80"/>
  <c r="E4904" i="80" s="1"/>
  <c r="F4904" i="80"/>
  <c r="C4904" i="80"/>
  <c r="F3519" i="80"/>
  <c r="D3519" i="80"/>
  <c r="E3519" i="80" s="1"/>
  <c r="C3519" i="80"/>
  <c r="D4706" i="80"/>
  <c r="E4706" i="80" s="1"/>
  <c r="F4706" i="80"/>
  <c r="C4706" i="80"/>
  <c r="F4531" i="80"/>
  <c r="D4531" i="80"/>
  <c r="E4531" i="80" s="1"/>
  <c r="C4531" i="80"/>
  <c r="F2661" i="80"/>
  <c r="D2661" i="80"/>
  <c r="E2661" i="80" s="1"/>
  <c r="C2661" i="80"/>
  <c r="F3724" i="80"/>
  <c r="D3724" i="80"/>
  <c r="E3724" i="80" s="1"/>
  <c r="C3724" i="80"/>
  <c r="F3349" i="80"/>
  <c r="C3349" i="80"/>
  <c r="D3349" i="80"/>
  <c r="E3349" i="80" s="1"/>
  <c r="F4843" i="80"/>
  <c r="C4843" i="80"/>
  <c r="D4843" i="80"/>
  <c r="E4843" i="80" s="1"/>
  <c r="D2794" i="80"/>
  <c r="E2794" i="80" s="1"/>
  <c r="C2794" i="80"/>
  <c r="F2794" i="80"/>
  <c r="F4828" i="80"/>
  <c r="D4828" i="80"/>
  <c r="E4828" i="80" s="1"/>
  <c r="C4828" i="80"/>
  <c r="C4450" i="80"/>
  <c r="D4450" i="80"/>
  <c r="E4450" i="80" s="1"/>
  <c r="F4450" i="80"/>
  <c r="D4093" i="80"/>
  <c r="E4093" i="80" s="1"/>
  <c r="F4093" i="80"/>
  <c r="C4093" i="80"/>
  <c r="D3909" i="80"/>
  <c r="E3909" i="80" s="1"/>
  <c r="C3909" i="80"/>
  <c r="F3909" i="80"/>
  <c r="C3358" i="80"/>
  <c r="F3358" i="80"/>
  <c r="D3358" i="80"/>
  <c r="E3358" i="80" s="1"/>
  <c r="C3994" i="80"/>
  <c r="F3994" i="80"/>
  <c r="D3994" i="80"/>
  <c r="E3994" i="80" s="1"/>
  <c r="D4038" i="80"/>
  <c r="E4038" i="80" s="1"/>
  <c r="C4038" i="80"/>
  <c r="F4038" i="80"/>
  <c r="F4707" i="80"/>
  <c r="D4707" i="80"/>
  <c r="E4707" i="80" s="1"/>
  <c r="C4707" i="80"/>
  <c r="C4632" i="80"/>
  <c r="F4632" i="80"/>
  <c r="D4632" i="80"/>
  <c r="E4632" i="80" s="1"/>
  <c r="F4996" i="80"/>
  <c r="C4996" i="80"/>
  <c r="D4996" i="80"/>
  <c r="E4996" i="80" s="1"/>
  <c r="F3543" i="80"/>
  <c r="D3543" i="80"/>
  <c r="E3543" i="80" s="1"/>
  <c r="C3543" i="80"/>
  <c r="D4256" i="80"/>
  <c r="E4256" i="80" s="1"/>
  <c r="C4256" i="80"/>
  <c r="F4256" i="80"/>
  <c r="D4976" i="80"/>
  <c r="E4976" i="80" s="1"/>
  <c r="C4976" i="80"/>
  <c r="F4976" i="80"/>
  <c r="C4744" i="80"/>
  <c r="D4744" i="80"/>
  <c r="E4744" i="80" s="1"/>
  <c r="F4744" i="80"/>
  <c r="F3474" i="80"/>
  <c r="D3474" i="80"/>
  <c r="E3474" i="80" s="1"/>
  <c r="C3474" i="80"/>
  <c r="C4838" i="80"/>
  <c r="D4838" i="80"/>
  <c r="E4838" i="80" s="1"/>
  <c r="F4838" i="80"/>
  <c r="C3405" i="80"/>
  <c r="F3405" i="80"/>
  <c r="D3405" i="80"/>
  <c r="E3405" i="80" s="1"/>
  <c r="C3598" i="80"/>
  <c r="F3598" i="80"/>
  <c r="D3598" i="80"/>
  <c r="E3598" i="80" s="1"/>
  <c r="C3364" i="80"/>
  <c r="D3364" i="80"/>
  <c r="E3364" i="80" s="1"/>
  <c r="F3364" i="80"/>
  <c r="D4412" i="80"/>
  <c r="E4412" i="80" s="1"/>
  <c r="C4412" i="80"/>
  <c r="F4412" i="80"/>
  <c r="D3298" i="80"/>
  <c r="E3298" i="80" s="1"/>
  <c r="C3298" i="80"/>
  <c r="F3298" i="80"/>
  <c r="C3403" i="80"/>
  <c r="D3403" i="80"/>
  <c r="E3403" i="80" s="1"/>
  <c r="F3403" i="80"/>
  <c r="C3754" i="80"/>
  <c r="F3754" i="80"/>
  <c r="D3754" i="80"/>
  <c r="E3754" i="80" s="1"/>
  <c r="C2811" i="80"/>
  <c r="F2811" i="80"/>
  <c r="D2811" i="80"/>
  <c r="E2811" i="80" s="1"/>
  <c r="C4575" i="80"/>
  <c r="F4575" i="80"/>
  <c r="D4575" i="80"/>
  <c r="E4575" i="80" s="1"/>
  <c r="D3874" i="80"/>
  <c r="E3874" i="80" s="1"/>
  <c r="C3874" i="80"/>
  <c r="F3874" i="80"/>
  <c r="C4988" i="80"/>
  <c r="F4988" i="80"/>
  <c r="D4988" i="80"/>
  <c r="E4988" i="80" s="1"/>
  <c r="F4049" i="80"/>
  <c r="C4049" i="80"/>
  <c r="D4049" i="80"/>
  <c r="E4049" i="80" s="1"/>
  <c r="F4169" i="80"/>
  <c r="D4169" i="80"/>
  <c r="E4169" i="80" s="1"/>
  <c r="C4169" i="80"/>
  <c r="C4893" i="80"/>
  <c r="D4893" i="80"/>
  <c r="E4893" i="80" s="1"/>
  <c r="F4893" i="80"/>
  <c r="D2634" i="80"/>
  <c r="E2634" i="80" s="1"/>
  <c r="F2634" i="80"/>
  <c r="C2634" i="80"/>
  <c r="C4039" i="80"/>
  <c r="F4039" i="80"/>
  <c r="D4039" i="80"/>
  <c r="E4039" i="80" s="1"/>
  <c r="D1534" i="80"/>
  <c r="E1534" i="80" s="1"/>
  <c r="F1534" i="80"/>
  <c r="C1534" i="80"/>
  <c r="C4536" i="80"/>
  <c r="F4536" i="80"/>
  <c r="D4536" i="80"/>
  <c r="E4536" i="80" s="1"/>
  <c r="F4147" i="80"/>
  <c r="D4147" i="80"/>
  <c r="E4147" i="80" s="1"/>
  <c r="C4147" i="80"/>
  <c r="C4103" i="80"/>
  <c r="F4103" i="80"/>
  <c r="D4103" i="80"/>
  <c r="E4103" i="80" s="1"/>
  <c r="F4735" i="80"/>
  <c r="D4735" i="80"/>
  <c r="E4735" i="80" s="1"/>
  <c r="C4735" i="80"/>
  <c r="D4902" i="80"/>
  <c r="E4902" i="80" s="1"/>
  <c r="C4902" i="80"/>
  <c r="F4902" i="80"/>
  <c r="D4617" i="80"/>
  <c r="E4617" i="80" s="1"/>
  <c r="F4617" i="80"/>
  <c r="C4617" i="80"/>
  <c r="D4606" i="80"/>
  <c r="E4606" i="80" s="1"/>
  <c r="F4606" i="80"/>
  <c r="C4606" i="80"/>
  <c r="C3626" i="80"/>
  <c r="F3626" i="80"/>
  <c r="D3626" i="80"/>
  <c r="E3626" i="80" s="1"/>
  <c r="F4275" i="80"/>
  <c r="D4275" i="80"/>
  <c r="E4275" i="80" s="1"/>
  <c r="C4275" i="80"/>
  <c r="F4772" i="80"/>
  <c r="D4772" i="80"/>
  <c r="E4772" i="80" s="1"/>
  <c r="C4772" i="80"/>
  <c r="D3748" i="80"/>
  <c r="E3748" i="80" s="1"/>
  <c r="C3748" i="80"/>
  <c r="F3748" i="80"/>
  <c r="F4954" i="80"/>
  <c r="C4954" i="80"/>
  <c r="D4954" i="80"/>
  <c r="E4954" i="80" s="1"/>
  <c r="D4912" i="80"/>
  <c r="E4912" i="80" s="1"/>
  <c r="F4912" i="80"/>
  <c r="C4912" i="80"/>
  <c r="C3933" i="80"/>
  <c r="F3933" i="80"/>
  <c r="D3933" i="80"/>
  <c r="E3933" i="80" s="1"/>
  <c r="D4245" i="80"/>
  <c r="E4245" i="80" s="1"/>
  <c r="C4245" i="80"/>
  <c r="F4245" i="80"/>
  <c r="F3911" i="80"/>
  <c r="D3911" i="80"/>
  <c r="E3911" i="80" s="1"/>
  <c r="C3911" i="80"/>
  <c r="F4602" i="80"/>
  <c r="C4602" i="80"/>
  <c r="D4602" i="80"/>
  <c r="E4602" i="80" s="1"/>
  <c r="D4493" i="80"/>
  <c r="E4493" i="80" s="1"/>
  <c r="F4493" i="80"/>
  <c r="C4493" i="80"/>
  <c r="D4788" i="80"/>
  <c r="E4788" i="80" s="1"/>
  <c r="F4788" i="80"/>
  <c r="C4788" i="80"/>
  <c r="C3623" i="80"/>
  <c r="F3623" i="80"/>
  <c r="D3623" i="80"/>
  <c r="E3623" i="80" s="1"/>
  <c r="D4934" i="80"/>
  <c r="E4934" i="80" s="1"/>
  <c r="F4934" i="80"/>
  <c r="C4934" i="80"/>
  <c r="D4456" i="80"/>
  <c r="E4456" i="80" s="1"/>
  <c r="F4456" i="80"/>
  <c r="C4456" i="80"/>
  <c r="C4377" i="80"/>
  <c r="F4377" i="80"/>
  <c r="D4377" i="80"/>
  <c r="E4377" i="80" s="1"/>
  <c r="C4916" i="80"/>
  <c r="F4916" i="80"/>
  <c r="D4916" i="80"/>
  <c r="E4916" i="80" s="1"/>
  <c r="C3506" i="80"/>
  <c r="D3506" i="80"/>
  <c r="E3506" i="80" s="1"/>
  <c r="F3506" i="80"/>
  <c r="C3380" i="80"/>
  <c r="F3380" i="80"/>
  <c r="D3380" i="80"/>
  <c r="E3380" i="80" s="1"/>
  <c r="D4834" i="80"/>
  <c r="E4834" i="80" s="1"/>
  <c r="F4834" i="80"/>
  <c r="C4834" i="80"/>
  <c r="C4494" i="80"/>
  <c r="D4494" i="80"/>
  <c r="E4494" i="80" s="1"/>
  <c r="F4494" i="80"/>
  <c r="C4704" i="80"/>
  <c r="D4704" i="80"/>
  <c r="E4704" i="80" s="1"/>
  <c r="F4704" i="80"/>
  <c r="F4490" i="80"/>
  <c r="D4490" i="80"/>
  <c r="E4490" i="80" s="1"/>
  <c r="C4490" i="80"/>
  <c r="F4218" i="80"/>
  <c r="D4218" i="80"/>
  <c r="E4218" i="80" s="1"/>
  <c r="C4218" i="80"/>
  <c r="C3650" i="80"/>
  <c r="D3650" i="80"/>
  <c r="E3650" i="80" s="1"/>
  <c r="F3650" i="80"/>
  <c r="F3934" i="80"/>
  <c r="D3934" i="80"/>
  <c r="E3934" i="80" s="1"/>
  <c r="C3934" i="80"/>
  <c r="C4856" i="80"/>
  <c r="F4856" i="80"/>
  <c r="D4856" i="80"/>
  <c r="E4856" i="80" s="1"/>
  <c r="F4538" i="80"/>
  <c r="C4538" i="80"/>
  <c r="D4538" i="80"/>
  <c r="E4538" i="80" s="1"/>
  <c r="F4367" i="80"/>
  <c r="C4367" i="80"/>
  <c r="D4367" i="80"/>
  <c r="E4367" i="80" s="1"/>
  <c r="F4171" i="80"/>
  <c r="D4171" i="80"/>
  <c r="E4171" i="80" s="1"/>
  <c r="C4171" i="80"/>
  <c r="F4135" i="80"/>
  <c r="D4135" i="80"/>
  <c r="E4135" i="80" s="1"/>
  <c r="C4135" i="80"/>
  <c r="D3516" i="80"/>
  <c r="E3516" i="80" s="1"/>
  <c r="C3516" i="80"/>
  <c r="F3516" i="80"/>
  <c r="F4820" i="80"/>
  <c r="D4820" i="80"/>
  <c r="E4820" i="80" s="1"/>
  <c r="C4820" i="80"/>
  <c r="C3795" i="80"/>
  <c r="F3795" i="80"/>
  <c r="D3795" i="80"/>
  <c r="E3795" i="80" s="1"/>
  <c r="F4610" i="80"/>
  <c r="C4610" i="80"/>
  <c r="D4610" i="80"/>
  <c r="E4610" i="80" s="1"/>
  <c r="D4254" i="80"/>
  <c r="E4254" i="80" s="1"/>
  <c r="C4254" i="80"/>
  <c r="F4254" i="80"/>
  <c r="F4556" i="80"/>
  <c r="C4556" i="80"/>
  <c r="D4556" i="80"/>
  <c r="E4556" i="80" s="1"/>
  <c r="D4522" i="80"/>
  <c r="E4522" i="80" s="1"/>
  <c r="C4522" i="80"/>
  <c r="F4522" i="80"/>
  <c r="D4676" i="80"/>
  <c r="E4676" i="80" s="1"/>
  <c r="C4676" i="80"/>
  <c r="F4676" i="80"/>
  <c r="F4800" i="80"/>
  <c r="D4800" i="80"/>
  <c r="E4800" i="80" s="1"/>
  <c r="C4800" i="80"/>
  <c r="D4603" i="80"/>
  <c r="E4603" i="80" s="1"/>
  <c r="F4603" i="80"/>
  <c r="C4603" i="80"/>
  <c r="C4561" i="80"/>
  <c r="F4561" i="80"/>
  <c r="D4561" i="80"/>
  <c r="E4561" i="80" s="1"/>
  <c r="F4591" i="80"/>
  <c r="D4591" i="80"/>
  <c r="E4591" i="80" s="1"/>
  <c r="C4591" i="80"/>
  <c r="D4240" i="80"/>
  <c r="E4240" i="80" s="1"/>
  <c r="C4240" i="80"/>
  <c r="F4240" i="80"/>
  <c r="D4987" i="80"/>
  <c r="E4987" i="80" s="1"/>
  <c r="F4987" i="80"/>
  <c r="C4987" i="80"/>
  <c r="C4956" i="80"/>
  <c r="D4956" i="80"/>
  <c r="E4956" i="80" s="1"/>
  <c r="F4956" i="80"/>
  <c r="F4784" i="80"/>
  <c r="D4784" i="80"/>
  <c r="E4784" i="80" s="1"/>
  <c r="C4784" i="80"/>
  <c r="D4399" i="80"/>
  <c r="E4399" i="80" s="1"/>
  <c r="F4399" i="80"/>
  <c r="C4399" i="80"/>
  <c r="D4729" i="80"/>
  <c r="E4729" i="80" s="1"/>
  <c r="C4729" i="80"/>
  <c r="F4729" i="80"/>
  <c r="F4041" i="80"/>
  <c r="C4041" i="80"/>
  <c r="D4041" i="80"/>
  <c r="E4041" i="80" s="1"/>
  <c r="D4877" i="80"/>
  <c r="E4877" i="80" s="1"/>
  <c r="C4877" i="80"/>
  <c r="F4877" i="80"/>
  <c r="C4878" i="80"/>
  <c r="D4878" i="80"/>
  <c r="E4878" i="80" s="1"/>
  <c r="F4878" i="80"/>
  <c r="D4543" i="80"/>
  <c r="E4543" i="80" s="1"/>
  <c r="F4543" i="80"/>
  <c r="C4543" i="80"/>
  <c r="C3677" i="80"/>
  <c r="F3677" i="80"/>
  <c r="D3677" i="80"/>
  <c r="E3677" i="80" s="1"/>
  <c r="D4790" i="80"/>
  <c r="E4790" i="80" s="1"/>
  <c r="C4790" i="80"/>
  <c r="F4790" i="80"/>
  <c r="D4058" i="80"/>
  <c r="E4058" i="80" s="1"/>
  <c r="F4058" i="80"/>
  <c r="C4058" i="80"/>
  <c r="F4798" i="80"/>
  <c r="C4798" i="80"/>
  <c r="D4798" i="80"/>
  <c r="E4798" i="80" s="1"/>
  <c r="C4351" i="80"/>
  <c r="D4351" i="80"/>
  <c r="E4351" i="80" s="1"/>
  <c r="F4351" i="80"/>
  <c r="C4799" i="80"/>
  <c r="F4799" i="80"/>
  <c r="D4799" i="80"/>
  <c r="E4799" i="80" s="1"/>
  <c r="F4938" i="80"/>
  <c r="C4938" i="80"/>
  <c r="D4938" i="80"/>
  <c r="E4938" i="80" s="1"/>
  <c r="C4890" i="80"/>
  <c r="D4890" i="80"/>
  <c r="E4890" i="80" s="1"/>
  <c r="F4890" i="80"/>
  <c r="D4981" i="80"/>
  <c r="E4981" i="80" s="1"/>
  <c r="F4981" i="80"/>
  <c r="C4981" i="80"/>
  <c r="C4085" i="80"/>
  <c r="D4085" i="80"/>
  <c r="E4085" i="80" s="1"/>
  <c r="F4085" i="80"/>
  <c r="D4946" i="80"/>
  <c r="E4946" i="80" s="1"/>
  <c r="C4946" i="80"/>
  <c r="F4946" i="80"/>
  <c r="C4698" i="80"/>
  <c r="F4698" i="80"/>
  <c r="D4698" i="80"/>
  <c r="E4698" i="80" s="1"/>
  <c r="C4424" i="80"/>
  <c r="F4424" i="80"/>
  <c r="D4424" i="80"/>
  <c r="E4424" i="80" s="1"/>
  <c r="D4670" i="80"/>
  <c r="E4670" i="80" s="1"/>
  <c r="F4670" i="80"/>
  <c r="C4670" i="80"/>
  <c r="C3841" i="80"/>
  <c r="D3841" i="80"/>
  <c r="E3841" i="80" s="1"/>
  <c r="F3841" i="80"/>
  <c r="D4841" i="80"/>
  <c r="E4841" i="80" s="1"/>
  <c r="F4841" i="80"/>
  <c r="C4841" i="80"/>
  <c r="F4931" i="80"/>
  <c r="D4931" i="80"/>
  <c r="E4931" i="80" s="1"/>
  <c r="C4931" i="80"/>
  <c r="D4794" i="80"/>
  <c r="E4794" i="80" s="1"/>
  <c r="F4794" i="80"/>
  <c r="C4794" i="80"/>
  <c r="F4034" i="80"/>
  <c r="D4034" i="80"/>
  <c r="E4034" i="80" s="1"/>
  <c r="C4034" i="80"/>
  <c r="C4209" i="80"/>
  <c r="D4209" i="80"/>
  <c r="E4209" i="80" s="1"/>
  <c r="F4209" i="80"/>
  <c r="D3965" i="80"/>
  <c r="E3965" i="80" s="1"/>
  <c r="C3965" i="80"/>
  <c r="F3965" i="80"/>
  <c r="C4741" i="80"/>
  <c r="D4741" i="80"/>
  <c r="E4741" i="80" s="1"/>
  <c r="F4741" i="80"/>
  <c r="D3956" i="80"/>
  <c r="E3956" i="80" s="1"/>
  <c r="C3956" i="80"/>
  <c r="F3956" i="80"/>
  <c r="F4969" i="80"/>
  <c r="D4969" i="80"/>
  <c r="E4969" i="80" s="1"/>
  <c r="C4969" i="80"/>
  <c r="D3214" i="80"/>
  <c r="E3214" i="80" s="1"/>
  <c r="C3214" i="80"/>
  <c r="F3214" i="80"/>
  <c r="D3731" i="80"/>
  <c r="E3731" i="80" s="1"/>
  <c r="C3731" i="80"/>
  <c r="F3731" i="80"/>
  <c r="C3837" i="80"/>
  <c r="F3837" i="80"/>
  <c r="D3837" i="80"/>
  <c r="E3837" i="80" s="1"/>
  <c r="C4199" i="80"/>
  <c r="D4199" i="80"/>
  <c r="E4199" i="80" s="1"/>
  <c r="F4199" i="80"/>
  <c r="C4385" i="80"/>
  <c r="F4385" i="80"/>
  <c r="D4385" i="80"/>
  <c r="E4385" i="80" s="1"/>
  <c r="C4989" i="80"/>
  <c r="F4989" i="80"/>
  <c r="D4989" i="80"/>
  <c r="E4989" i="80" s="1"/>
  <c r="F4102" i="80"/>
  <c r="D4102" i="80"/>
  <c r="E4102" i="80" s="1"/>
  <c r="C4102" i="80"/>
  <c r="C4141" i="80"/>
  <c r="F4141" i="80"/>
  <c r="D4141" i="80"/>
  <c r="E4141" i="80" s="1"/>
  <c r="D4716" i="80"/>
  <c r="E4716" i="80" s="1"/>
  <c r="F4716" i="80"/>
  <c r="C4716" i="80"/>
  <c r="C4972" i="80"/>
  <c r="F4972" i="80"/>
  <c r="D4972" i="80"/>
  <c r="E4972" i="80" s="1"/>
  <c r="C4827" i="80"/>
  <c r="F4827" i="80"/>
  <c r="D4827" i="80"/>
  <c r="E4827" i="80" s="1"/>
  <c r="D4881" i="80"/>
  <c r="E4881" i="80" s="1"/>
  <c r="C4881" i="80"/>
  <c r="F4881" i="80"/>
  <c r="D4430" i="80"/>
  <c r="E4430" i="80" s="1"/>
  <c r="C4430" i="80"/>
  <c r="F4430" i="80"/>
  <c r="C4862" i="80"/>
  <c r="D4862" i="80"/>
  <c r="E4862" i="80" s="1"/>
  <c r="F4862" i="80"/>
  <c r="F4373" i="80"/>
  <c r="D4373" i="80"/>
  <c r="E4373" i="80" s="1"/>
  <c r="C4373" i="80"/>
  <c r="F4072" i="80"/>
  <c r="D4072" i="80"/>
  <c r="E4072" i="80" s="1"/>
  <c r="C4072" i="80"/>
  <c r="C3859" i="80"/>
  <c r="F3859" i="80"/>
  <c r="D3859" i="80"/>
  <c r="E3859" i="80" s="1"/>
  <c r="D4837" i="80"/>
  <c r="E4837" i="80" s="1"/>
  <c r="F4837" i="80"/>
  <c r="C4837" i="80"/>
  <c r="F4154" i="80"/>
  <c r="D4154" i="80"/>
  <c r="E4154" i="80" s="1"/>
  <c r="C4154" i="80"/>
  <c r="F4736" i="80"/>
  <c r="D4736" i="80"/>
  <c r="E4736" i="80" s="1"/>
  <c r="C4736" i="80"/>
  <c r="D4303" i="80"/>
  <c r="E4303" i="80" s="1"/>
  <c r="F4303" i="80"/>
  <c r="C4303" i="80"/>
  <c r="F4092" i="80"/>
  <c r="D4092" i="80"/>
  <c r="E4092" i="80" s="1"/>
  <c r="C4092" i="80"/>
  <c r="F4232" i="80"/>
  <c r="D4232" i="80"/>
  <c r="E4232" i="80" s="1"/>
  <c r="C4232" i="80"/>
  <c r="F4389" i="80"/>
  <c r="D4389" i="80"/>
  <c r="E4389" i="80" s="1"/>
  <c r="C4389" i="80"/>
  <c r="D4238" i="80"/>
  <c r="E4238" i="80" s="1"/>
  <c r="C4238" i="80"/>
  <c r="F4238" i="80"/>
  <c r="C3975" i="80"/>
  <c r="F3975" i="80"/>
  <c r="D3975" i="80"/>
  <c r="E3975" i="80" s="1"/>
  <c r="D4644" i="80"/>
  <c r="E4644" i="80" s="1"/>
  <c r="F4644" i="80"/>
  <c r="C4644" i="80"/>
  <c r="F4826" i="80"/>
  <c r="C4826" i="80"/>
  <c r="D4826" i="80"/>
  <c r="E4826" i="80" s="1"/>
  <c r="D4492" i="80"/>
  <c r="E4492" i="80" s="1"/>
  <c r="F4492" i="80"/>
  <c r="C4492" i="80"/>
  <c r="C4659" i="80"/>
  <c r="D4659" i="80"/>
  <c r="E4659" i="80" s="1"/>
  <c r="F4659" i="80"/>
  <c r="D4777" i="80"/>
  <c r="E4777" i="80" s="1"/>
  <c r="F4777" i="80"/>
  <c r="C4777" i="80"/>
  <c r="F4847" i="80"/>
  <c r="D4847" i="80"/>
  <c r="E4847" i="80" s="1"/>
  <c r="C4847" i="80"/>
  <c r="F4299" i="80"/>
  <c r="D4299" i="80"/>
  <c r="E4299" i="80" s="1"/>
  <c r="C4299" i="80"/>
  <c r="C4860" i="80"/>
  <c r="F4860" i="80"/>
  <c r="D4860" i="80"/>
  <c r="E4860" i="80" s="1"/>
  <c r="F4901" i="80"/>
  <c r="C4901" i="80"/>
  <c r="D4901" i="80"/>
  <c r="E4901" i="80" s="1"/>
  <c r="F4066" i="80"/>
  <c r="C4066" i="80"/>
  <c r="D4066" i="80"/>
  <c r="E4066" i="80" s="1"/>
  <c r="D4345" i="80"/>
  <c r="E4345" i="80" s="1"/>
  <c r="F4345" i="80"/>
  <c r="C4345" i="80"/>
  <c r="F4884" i="80"/>
  <c r="D4884" i="80"/>
  <c r="E4884" i="80" s="1"/>
  <c r="C4884" i="80"/>
  <c r="C3599" i="80"/>
  <c r="F3599" i="80"/>
  <c r="D3599" i="80"/>
  <c r="E3599" i="80" s="1"/>
  <c r="F4545" i="80"/>
  <c r="C4545" i="80"/>
  <c r="D4545" i="80"/>
  <c r="E4545" i="80" s="1"/>
  <c r="F4998" i="80"/>
  <c r="D4998" i="80"/>
  <c r="E4998" i="80" s="1"/>
  <c r="C4998" i="80"/>
  <c r="F4549" i="80"/>
  <c r="D4549" i="80"/>
  <c r="E4549" i="80" s="1"/>
  <c r="C4549" i="80"/>
  <c r="D3951" i="80"/>
  <c r="E3951" i="80" s="1"/>
  <c r="F3951" i="80"/>
  <c r="C3951" i="80"/>
  <c r="F3894" i="80"/>
  <c r="C3894" i="80"/>
  <c r="D3894" i="80"/>
  <c r="E3894" i="80" s="1"/>
  <c r="C4559" i="80"/>
  <c r="F4559" i="80"/>
  <c r="D4559" i="80"/>
  <c r="E4559" i="80" s="1"/>
  <c r="D4879" i="80"/>
  <c r="E4879" i="80" s="1"/>
  <c r="C4879" i="80"/>
  <c r="F4879" i="80"/>
  <c r="C4724" i="80"/>
  <c r="F4724" i="80"/>
  <c r="D4724" i="80"/>
  <c r="E4724" i="80" s="1"/>
  <c r="F4999" i="80"/>
  <c r="D4999" i="80"/>
  <c r="E4999" i="80" s="1"/>
  <c r="C4999" i="80"/>
  <c r="C4848" i="80"/>
  <c r="D4848" i="80"/>
  <c r="E4848" i="80" s="1"/>
  <c r="F4848" i="80"/>
  <c r="D4464" i="80"/>
  <c r="E4464" i="80" s="1"/>
  <c r="F4464" i="80"/>
  <c r="C4464" i="80"/>
  <c r="C4570" i="80"/>
  <c r="D4570" i="80"/>
  <c r="E4570" i="80" s="1"/>
  <c r="F4570" i="80"/>
  <c r="C4952" i="80"/>
  <c r="D4952" i="80"/>
  <c r="E4952" i="80" s="1"/>
  <c r="F4952" i="80"/>
  <c r="C4702" i="80"/>
  <c r="D4702" i="80"/>
  <c r="E4702" i="80" s="1"/>
  <c r="F4702" i="80"/>
  <c r="D3508" i="80"/>
  <c r="E3508" i="80" s="1"/>
  <c r="C3508" i="80"/>
  <c r="F3508" i="80"/>
  <c r="C4074" i="80"/>
  <c r="F4074" i="80"/>
  <c r="D4074" i="80"/>
  <c r="E4074" i="80" s="1"/>
  <c r="F4650" i="80"/>
  <c r="C4650" i="80"/>
  <c r="D4650" i="80"/>
  <c r="E4650" i="80" s="1"/>
  <c r="C4201" i="80"/>
  <c r="F4201" i="80"/>
  <c r="D4201" i="80"/>
  <c r="E4201" i="80" s="1"/>
  <c r="D4726" i="80"/>
  <c r="E4726" i="80" s="1"/>
  <c r="C4726" i="80"/>
  <c r="F4726" i="80"/>
  <c r="C4552" i="80"/>
  <c r="D4552" i="80"/>
  <c r="E4552" i="80" s="1"/>
  <c r="F4552" i="80"/>
  <c r="F4321" i="80"/>
  <c r="C4321" i="80"/>
  <c r="D4321" i="80"/>
  <c r="E4321" i="80" s="1"/>
  <c r="C4681" i="80"/>
  <c r="F4681" i="80"/>
  <c r="D4681" i="80"/>
  <c r="E4681" i="80" s="1"/>
  <c r="D3820" i="80"/>
  <c r="E3820" i="80" s="1"/>
  <c r="F3820" i="80"/>
  <c r="C3820" i="80"/>
  <c r="C4663" i="80"/>
  <c r="D4663" i="80"/>
  <c r="E4663" i="80" s="1"/>
  <c r="F4663" i="80"/>
  <c r="C4631" i="80"/>
  <c r="D4631" i="80"/>
  <c r="E4631" i="80" s="1"/>
  <c r="F4631" i="80"/>
  <c r="F3070" i="80"/>
  <c r="C3070" i="80"/>
  <c r="D3070" i="80"/>
  <c r="E3070" i="80" s="1"/>
  <c r="F4563" i="80"/>
  <c r="C4563" i="80"/>
  <c r="D4563" i="80"/>
  <c r="E4563" i="80" s="1"/>
  <c r="F4823" i="80"/>
  <c r="D4823" i="80"/>
  <c r="E4823" i="80" s="1"/>
  <c r="C4823" i="80"/>
  <c r="D4814" i="80"/>
  <c r="E4814" i="80" s="1"/>
  <c r="C4814" i="80"/>
  <c r="F4814" i="80"/>
  <c r="F4261" i="80"/>
  <c r="C4261" i="80"/>
  <c r="D4261" i="80"/>
  <c r="E4261" i="80" s="1"/>
  <c r="F3413" i="80"/>
  <c r="C3413" i="80"/>
  <c r="D3413" i="80"/>
  <c r="E3413" i="80" s="1"/>
  <c r="F4677" i="80"/>
  <c r="C4677" i="80"/>
  <c r="D4677" i="80"/>
  <c r="E4677" i="80" s="1"/>
  <c r="D4623" i="80"/>
  <c r="E4623" i="80" s="1"/>
  <c r="C4623" i="80"/>
  <c r="F4623" i="80"/>
  <c r="D4762" i="80"/>
  <c r="E4762" i="80" s="1"/>
  <c r="F4762" i="80"/>
  <c r="C4762" i="80"/>
  <c r="F4364" i="80"/>
  <c r="C4364" i="80"/>
  <c r="D4364" i="80"/>
  <c r="E4364" i="80" s="1"/>
  <c r="F4667" i="80"/>
  <c r="C4667" i="80"/>
  <c r="D4667" i="80"/>
  <c r="E4667" i="80" s="1"/>
  <c r="D4590" i="80"/>
  <c r="E4590" i="80" s="1"/>
  <c r="F4590" i="80"/>
  <c r="C4590" i="80"/>
  <c r="F4942" i="80"/>
  <c r="D4942" i="80"/>
  <c r="E4942" i="80" s="1"/>
  <c r="C4942" i="80"/>
  <c r="D4639" i="80"/>
  <c r="E4639" i="80" s="1"/>
  <c r="F4639" i="80"/>
  <c r="C4639" i="80"/>
  <c r="F3769" i="80"/>
  <c r="D3769" i="80"/>
  <c r="E3769" i="80" s="1"/>
  <c r="C3769" i="80"/>
  <c r="C4553" i="80"/>
  <c r="D4553" i="80"/>
  <c r="E4553" i="80" s="1"/>
  <c r="F4553" i="80"/>
  <c r="F4410" i="80"/>
  <c r="C4410" i="80"/>
  <c r="D4410" i="80"/>
  <c r="E4410" i="80" s="1"/>
  <c r="C4781" i="80"/>
  <c r="D4781" i="80"/>
  <c r="E4781" i="80" s="1"/>
  <c r="F4781" i="80"/>
  <c r="D4791" i="80"/>
  <c r="E4791" i="80" s="1"/>
  <c r="F4791" i="80"/>
  <c r="C4791" i="80"/>
  <c r="C3342" i="80"/>
  <c r="D3342" i="80"/>
  <c r="E3342" i="80" s="1"/>
  <c r="F3342" i="80"/>
  <c r="C4374" i="80"/>
  <c r="D4374" i="80"/>
  <c r="E4374" i="80" s="1"/>
  <c r="F4374" i="80"/>
  <c r="D4586" i="80"/>
  <c r="E4586" i="80" s="1"/>
  <c r="F4586" i="80"/>
  <c r="C4586" i="80"/>
  <c r="F4819" i="80"/>
  <c r="D4819" i="80"/>
  <c r="E4819" i="80" s="1"/>
  <c r="C4819" i="80"/>
  <c r="C4861" i="80"/>
  <c r="D4861" i="80"/>
  <c r="E4861" i="80" s="1"/>
  <c r="F4861" i="80"/>
  <c r="C4874" i="80"/>
  <c r="F4874" i="80"/>
  <c r="D4874" i="80"/>
  <c r="E4874" i="80" s="1"/>
  <c r="F4935" i="80"/>
  <c r="C4935" i="80"/>
  <c r="D4935" i="80"/>
  <c r="E4935" i="80" s="1"/>
  <c r="F4528" i="80"/>
  <c r="D4528" i="80"/>
  <c r="E4528" i="80" s="1"/>
  <c r="C4528" i="80"/>
  <c r="F4949" i="80"/>
  <c r="D4949" i="80"/>
  <c r="E4949" i="80" s="1"/>
  <c r="C4949" i="80"/>
  <c r="D3988" i="80"/>
  <c r="E3988" i="80" s="1"/>
  <c r="C3988" i="80"/>
  <c r="F3988" i="80"/>
  <c r="F4925" i="80"/>
  <c r="D4925" i="80"/>
  <c r="E4925" i="80" s="1"/>
  <c r="C4925" i="80"/>
  <c r="D4607" i="80"/>
  <c r="E4607" i="80" s="1"/>
  <c r="F4607" i="80"/>
  <c r="C4607" i="80"/>
  <c r="F4887" i="80"/>
  <c r="D4887" i="80"/>
  <c r="E4887" i="80" s="1"/>
  <c r="C4887" i="80"/>
  <c r="F4002" i="80"/>
  <c r="C4002" i="80"/>
  <c r="D4002" i="80"/>
  <c r="E4002" i="80" s="1"/>
  <c r="C4546" i="80"/>
  <c r="D4546" i="80"/>
  <c r="E4546" i="80" s="1"/>
  <c r="F4546" i="80"/>
  <c r="F3746" i="80"/>
  <c r="D3746" i="80"/>
  <c r="E3746" i="80" s="1"/>
  <c r="C3746" i="80"/>
  <c r="F4573" i="80"/>
  <c r="C4573" i="80"/>
  <c r="D4573" i="80"/>
  <c r="E4573" i="80" s="1"/>
  <c r="F4601" i="80"/>
  <c r="D4601" i="80"/>
  <c r="E4601" i="80" s="1"/>
  <c r="C4601" i="80"/>
  <c r="D4052" i="80"/>
  <c r="E4052" i="80" s="1"/>
  <c r="C4052" i="80"/>
  <c r="F4052" i="80"/>
  <c r="D4404" i="80"/>
  <c r="E4404" i="80" s="1"/>
  <c r="F4404" i="80"/>
  <c r="C4404" i="80"/>
  <c r="C4662" i="80"/>
  <c r="F4662" i="80"/>
  <c r="D4662" i="80"/>
  <c r="E4662" i="80" s="1"/>
  <c r="D4537" i="80"/>
  <c r="E4537" i="80" s="1"/>
  <c r="C4537" i="80"/>
  <c r="F4537" i="80"/>
  <c r="D3471" i="80"/>
  <c r="E3471" i="80" s="1"/>
  <c r="C3471" i="80"/>
  <c r="F3471" i="80"/>
  <c r="D4457" i="80"/>
  <c r="E4457" i="80" s="1"/>
  <c r="C4457" i="80"/>
  <c r="F4457" i="80"/>
  <c r="F4675" i="80"/>
  <c r="D4675" i="80"/>
  <c r="E4675" i="80" s="1"/>
  <c r="C4675" i="80"/>
  <c r="C4162" i="80"/>
  <c r="F4162" i="80"/>
  <c r="D4162" i="80"/>
  <c r="E4162" i="80" s="1"/>
  <c r="C4334" i="80"/>
  <c r="D4334" i="80"/>
  <c r="E4334" i="80" s="1"/>
  <c r="F4334" i="80"/>
  <c r="C4908" i="80"/>
  <c r="D4908" i="80"/>
  <c r="E4908" i="80" s="1"/>
  <c r="F4908" i="80"/>
  <c r="D4774" i="80"/>
  <c r="E4774" i="80" s="1"/>
  <c r="C4774" i="80"/>
  <c r="F4774" i="80"/>
  <c r="C4504" i="80"/>
  <c r="F4504" i="80"/>
  <c r="D4504" i="80"/>
  <c r="E4504" i="80" s="1"/>
  <c r="F4244" i="80"/>
  <c r="C4244" i="80"/>
  <c r="D4244" i="80"/>
  <c r="E4244" i="80" s="1"/>
  <c r="D4612" i="80"/>
  <c r="E4612" i="80" s="1"/>
  <c r="F4612" i="80"/>
  <c r="C4612" i="80"/>
  <c r="D4792" i="80"/>
  <c r="E4792" i="80" s="1"/>
  <c r="F4792" i="80"/>
  <c r="C4792" i="80"/>
  <c r="F4903" i="80"/>
  <c r="C4903" i="80"/>
  <c r="D4903" i="80"/>
  <c r="E4903" i="80" s="1"/>
  <c r="C4144" i="80"/>
  <c r="D4144" i="80"/>
  <c r="E4144" i="80" s="1"/>
  <c r="F4144" i="80"/>
  <c r="C4137" i="80"/>
  <c r="F4137" i="80"/>
  <c r="D4137" i="80"/>
  <c r="E4137" i="80" s="1"/>
  <c r="F4898" i="80"/>
  <c r="C4898" i="80"/>
  <c r="D4898" i="80"/>
  <c r="E4898" i="80" s="1"/>
  <c r="D4980" i="80"/>
  <c r="E4980" i="80" s="1"/>
  <c r="F4980" i="80"/>
  <c r="C4980" i="80"/>
  <c r="C4899" i="80"/>
  <c r="D4899" i="80"/>
  <c r="E4899" i="80" s="1"/>
  <c r="F4899" i="80"/>
  <c r="D4739" i="80"/>
  <c r="E4739" i="80" s="1"/>
  <c r="F4739" i="80"/>
  <c r="C4739" i="80"/>
  <c r="F3809" i="80"/>
  <c r="C3809" i="80"/>
  <c r="D3809" i="80"/>
  <c r="E3809" i="80" s="1"/>
  <c r="C4562" i="80"/>
  <c r="F4562" i="80"/>
  <c r="D4562" i="80"/>
  <c r="E4562" i="80" s="1"/>
  <c r="C4963" i="80"/>
  <c r="F4963" i="80"/>
  <c r="D4963" i="80"/>
  <c r="E4963" i="80" s="1"/>
  <c r="C3533" i="80"/>
  <c r="F3533" i="80"/>
  <c r="D3533" i="80"/>
  <c r="E3533" i="80" s="1"/>
  <c r="D4395" i="80"/>
  <c r="E4395" i="80" s="1"/>
  <c r="F4395" i="80"/>
  <c r="C4395" i="80"/>
  <c r="D4289" i="80"/>
  <c r="E4289" i="80" s="1"/>
  <c r="F4289" i="80"/>
  <c r="C4289" i="80"/>
  <c r="C4785" i="80"/>
  <c r="D4785" i="80"/>
  <c r="E4785" i="80" s="1"/>
  <c r="F4785" i="80"/>
  <c r="F4711" i="80"/>
  <c r="C4711" i="80"/>
  <c r="D4711" i="80"/>
  <c r="E4711" i="80" s="1"/>
  <c r="C3991" i="80"/>
  <c r="F3991" i="80"/>
  <c r="D3991" i="80"/>
  <c r="E3991" i="80" s="1"/>
  <c r="C4143" i="80"/>
  <c r="F4143" i="80"/>
  <c r="D4143" i="80"/>
  <c r="E4143" i="80" s="1"/>
  <c r="C4915" i="80"/>
  <c r="F4915" i="80"/>
  <c r="D4915" i="80"/>
  <c r="E4915" i="80" s="1"/>
  <c r="D4192" i="80"/>
  <c r="E4192" i="80" s="1"/>
  <c r="F4192" i="80"/>
  <c r="C4192" i="80"/>
  <c r="C4812" i="80"/>
  <c r="D4812" i="80"/>
  <c r="E4812" i="80" s="1"/>
  <c r="F4812" i="80"/>
  <c r="D4883" i="80"/>
  <c r="E4883" i="80" s="1"/>
  <c r="C4883" i="80"/>
  <c r="F4883" i="80"/>
  <c r="F4512" i="80"/>
  <c r="C4512" i="80"/>
  <c r="D4512" i="80"/>
  <c r="E4512" i="80" s="1"/>
  <c r="C4355" i="80"/>
  <c r="D4355" i="80"/>
  <c r="E4355" i="80" s="1"/>
  <c r="F4355" i="80"/>
  <c r="F4405" i="80"/>
  <c r="C4405" i="80"/>
  <c r="D4405" i="80"/>
  <c r="E4405" i="80" s="1"/>
  <c r="C4986" i="80"/>
  <c r="D4986" i="80"/>
  <c r="E4986" i="80" s="1"/>
  <c r="F4986" i="80"/>
  <c r="D4130" i="80"/>
  <c r="E4130" i="80" s="1"/>
  <c r="F4130" i="80"/>
  <c r="C4130" i="80"/>
  <c r="F3794" i="80"/>
  <c r="D3794" i="80"/>
  <c r="E3794" i="80" s="1"/>
  <c r="C3794" i="80"/>
  <c r="C4656" i="80"/>
  <c r="F4656" i="80"/>
  <c r="D4656" i="80"/>
  <c r="E4656" i="80" s="1"/>
  <c r="F4851" i="80"/>
  <c r="D4851" i="80"/>
  <c r="E4851" i="80" s="1"/>
  <c r="C4851" i="80"/>
  <c r="C4118" i="80"/>
  <c r="F4118" i="80"/>
  <c r="D4118" i="80"/>
  <c r="E4118" i="80" s="1"/>
  <c r="C4958" i="80"/>
  <c r="D4958" i="80"/>
  <c r="E4958" i="80" s="1"/>
  <c r="F4958" i="80"/>
  <c r="D4161" i="80"/>
  <c r="E4161" i="80" s="1"/>
  <c r="C4161" i="80"/>
  <c r="F4161" i="80"/>
  <c r="F4151" i="80"/>
  <c r="C4151" i="80"/>
  <c r="D4151" i="80"/>
  <c r="E4151" i="80" s="1"/>
  <c r="C3973" i="80"/>
  <c r="D3973" i="80"/>
  <c r="E3973" i="80" s="1"/>
  <c r="F3973" i="80"/>
  <c r="C4714" i="80"/>
  <c r="D4714" i="80"/>
  <c r="E4714" i="80" s="1"/>
  <c r="F4714" i="80"/>
  <c r="C4873" i="80"/>
  <c r="F4873" i="80"/>
  <c r="D4873" i="80"/>
  <c r="E4873" i="80" s="1"/>
  <c r="D3821" i="80"/>
  <c r="E3821" i="80" s="1"/>
  <c r="C3821" i="80"/>
  <c r="F3821" i="80"/>
  <c r="F2950" i="80"/>
  <c r="D2950" i="80"/>
  <c r="E2950" i="80" s="1"/>
  <c r="C2950" i="80"/>
  <c r="D4425" i="80"/>
  <c r="E4425" i="80" s="1"/>
  <c r="C4425" i="80"/>
  <c r="F4425" i="80"/>
  <c r="C4592" i="80"/>
  <c r="D4592" i="80"/>
  <c r="E4592" i="80" s="1"/>
  <c r="F4592" i="80"/>
  <c r="F4584" i="80"/>
  <c r="C4584" i="80"/>
  <c r="D4584" i="80"/>
  <c r="E4584" i="80" s="1"/>
  <c r="C4906" i="80"/>
  <c r="F4906" i="80"/>
  <c r="D4906" i="80"/>
  <c r="E4906" i="80" s="1"/>
  <c r="C4168" i="80"/>
  <c r="D4168" i="80"/>
  <c r="E4168" i="80" s="1"/>
  <c r="F4168" i="80"/>
  <c r="F4649" i="80"/>
  <c r="D4649" i="80"/>
  <c r="E4649" i="80" s="1"/>
  <c r="C4649" i="80"/>
  <c r="F4757" i="80"/>
  <c r="D4757" i="80"/>
  <c r="E4757" i="80" s="1"/>
  <c r="C4757" i="80"/>
  <c r="C4544" i="80"/>
  <c r="D4544" i="80"/>
  <c r="E4544" i="80" s="1"/>
  <c r="F4544" i="80"/>
  <c r="C4605" i="80"/>
  <c r="F4605" i="80"/>
  <c r="D4605" i="80"/>
  <c r="E4605" i="80" s="1"/>
  <c r="D4624" i="80"/>
  <c r="E4624" i="80" s="1"/>
  <c r="F4624" i="80"/>
  <c r="C4624" i="80"/>
  <c r="D4753" i="80"/>
  <c r="E4753" i="80" s="1"/>
  <c r="C4753" i="80"/>
  <c r="F4753" i="80"/>
  <c r="F4773" i="80"/>
  <c r="D4773" i="80"/>
  <c r="E4773" i="80" s="1"/>
  <c r="C4773" i="80"/>
  <c r="D4945" i="80"/>
  <c r="E4945" i="80" s="1"/>
  <c r="C4945" i="80"/>
  <c r="F4945" i="80"/>
  <c r="D4515" i="80"/>
  <c r="E4515" i="80" s="1"/>
  <c r="C4515" i="80"/>
  <c r="F4515" i="80"/>
  <c r="D4853" i="80"/>
  <c r="E4853" i="80" s="1"/>
  <c r="F4853" i="80"/>
  <c r="C4853" i="80"/>
  <c r="D4567" i="80"/>
  <c r="E4567" i="80" s="1"/>
  <c r="F4567" i="80"/>
  <c r="C4567" i="80"/>
  <c r="C4732" i="80"/>
  <c r="F4732" i="80"/>
  <c r="D4732" i="80"/>
  <c r="E4732" i="80" s="1"/>
  <c r="D4991" i="80"/>
  <c r="E4991" i="80" s="1"/>
  <c r="F4991" i="80"/>
  <c r="C4991" i="80"/>
  <c r="F4384" i="80"/>
  <c r="C4384" i="80"/>
  <c r="D4384" i="80"/>
  <c r="E4384" i="80" s="1"/>
  <c r="F4985" i="80"/>
  <c r="D4985" i="80"/>
  <c r="E4985" i="80" s="1"/>
  <c r="C4985" i="80"/>
  <c r="F4227" i="80"/>
  <c r="C4227" i="80"/>
  <c r="D4227" i="80"/>
  <c r="E4227" i="80" s="1"/>
  <c r="C4582" i="80"/>
  <c r="F4582" i="80"/>
  <c r="D4582" i="80"/>
  <c r="E4582" i="80" s="1"/>
  <c r="C4722" i="80"/>
  <c r="D4722" i="80"/>
  <c r="E4722" i="80" s="1"/>
  <c r="F4722" i="80"/>
  <c r="F4186" i="80"/>
  <c r="C4186" i="80"/>
  <c r="D4186" i="80"/>
  <c r="E4186" i="80" s="1"/>
  <c r="F4138" i="80"/>
  <c r="D4138" i="80"/>
  <c r="E4138" i="80" s="1"/>
  <c r="C4138" i="80"/>
  <c r="C4695" i="80"/>
  <c r="D4695" i="80"/>
  <c r="E4695" i="80" s="1"/>
  <c r="F4695" i="80"/>
  <c r="C4406" i="80"/>
  <c r="D4406" i="80"/>
  <c r="E4406" i="80" s="1"/>
  <c r="F4406" i="80"/>
  <c r="C4525" i="80"/>
  <c r="F4525" i="80"/>
  <c r="D4525" i="80"/>
  <c r="E4525" i="80" s="1"/>
  <c r="F4489" i="80"/>
  <c r="C4489" i="80"/>
  <c r="D4489" i="80"/>
  <c r="E4489" i="80" s="1"/>
  <c r="D4018" i="80"/>
  <c r="E4018" i="80" s="1"/>
  <c r="C4018" i="80"/>
  <c r="F4018" i="80"/>
  <c r="C4511" i="80"/>
  <c r="D4511" i="80"/>
  <c r="E4511" i="80" s="1"/>
  <c r="F4511" i="80"/>
  <c r="C4597" i="80"/>
  <c r="F4597" i="80"/>
  <c r="D4597" i="80"/>
  <c r="E4597" i="80" s="1"/>
  <c r="F4682" i="80"/>
  <c r="D4682" i="80"/>
  <c r="E4682" i="80" s="1"/>
  <c r="C4682" i="80"/>
  <c r="D4755" i="80"/>
  <c r="E4755" i="80" s="1"/>
  <c r="C4755" i="80"/>
  <c r="F4755" i="80"/>
  <c r="D3294" i="80"/>
  <c r="E3294" i="80" s="1"/>
  <c r="C3294" i="80"/>
  <c r="F3294" i="80"/>
  <c r="D4288" i="80"/>
  <c r="E4288" i="80" s="1"/>
  <c r="C4288" i="80"/>
  <c r="F4288" i="80"/>
  <c r="C4699" i="80"/>
  <c r="F4699" i="80"/>
  <c r="D4699" i="80"/>
  <c r="E4699" i="80" s="1"/>
  <c r="D4831" i="80"/>
  <c r="E4831" i="80" s="1"/>
  <c r="F4831" i="80"/>
  <c r="C4831" i="80"/>
  <c r="D4865" i="80"/>
  <c r="E4865" i="80" s="1"/>
  <c r="F4865" i="80"/>
  <c r="C4865" i="80"/>
  <c r="C4195" i="80"/>
  <c r="F4195" i="80"/>
  <c r="D4195" i="80"/>
  <c r="E4195" i="80" s="1"/>
  <c r="C4189" i="80"/>
  <c r="F4189" i="80"/>
  <c r="D4189" i="80"/>
  <c r="E4189" i="80" s="1"/>
  <c r="C4595" i="80"/>
  <c r="D4595" i="80"/>
  <c r="E4595" i="80" s="1"/>
  <c r="F4595" i="80"/>
  <c r="C4125" i="80"/>
  <c r="F4125" i="80"/>
  <c r="D4125" i="80"/>
  <c r="E4125" i="80" s="1"/>
  <c r="C4437" i="80"/>
  <c r="F4437" i="80"/>
  <c r="D4437" i="80"/>
  <c r="E4437" i="80" s="1"/>
  <c r="C4866" i="80"/>
  <c r="F4866" i="80"/>
  <c r="D4866" i="80"/>
  <c r="E4866" i="80" s="1"/>
  <c r="C4070" i="80"/>
  <c r="F4070" i="80"/>
  <c r="D4070" i="80"/>
  <c r="E4070" i="80" s="1"/>
  <c r="D4731" i="80"/>
  <c r="E4731" i="80" s="1"/>
  <c r="C4731" i="80"/>
  <c r="F4731" i="80"/>
  <c r="C4510" i="80"/>
  <c r="F4510" i="80"/>
  <c r="D4510" i="80"/>
  <c r="E4510" i="80" s="1"/>
  <c r="F4541" i="80"/>
  <c r="C4541" i="80"/>
  <c r="D4541" i="80"/>
  <c r="E4541" i="80" s="1"/>
  <c r="F4868" i="80"/>
  <c r="D4868" i="80"/>
  <c r="E4868" i="80" s="1"/>
  <c r="C4868" i="80"/>
  <c r="F4609" i="80"/>
  <c r="D4609" i="80"/>
  <c r="E4609" i="80" s="1"/>
  <c r="C4609" i="80"/>
  <c r="D4057" i="80"/>
  <c r="E4057" i="80" s="1"/>
  <c r="F4057" i="80"/>
  <c r="C4057" i="80"/>
  <c r="F3883" i="80"/>
  <c r="D3883" i="80"/>
  <c r="E3883" i="80" s="1"/>
  <c r="C3883" i="80"/>
  <c r="F4690" i="80"/>
  <c r="D4690" i="80"/>
  <c r="E4690" i="80" s="1"/>
  <c r="C4690" i="80"/>
  <c r="F4174" i="80"/>
  <c r="D4174" i="80"/>
  <c r="E4174" i="80" s="1"/>
  <c r="C4174" i="80"/>
  <c r="D4434" i="80"/>
  <c r="E4434" i="80" s="1"/>
  <c r="F4434" i="80"/>
  <c r="C4434" i="80"/>
  <c r="C4316" i="80"/>
  <c r="F4316" i="80"/>
  <c r="D4316" i="80"/>
  <c r="E4316" i="80" s="1"/>
  <c r="C4414" i="80"/>
  <c r="F4414" i="80"/>
  <c r="D4414" i="80"/>
  <c r="E4414" i="80" s="1"/>
  <c r="C3968" i="80"/>
  <c r="F3968" i="80"/>
  <c r="D3968" i="80"/>
  <c r="E3968" i="80" s="1"/>
  <c r="C4576" i="80"/>
  <c r="F4576" i="80"/>
  <c r="D4576" i="80"/>
  <c r="E4576" i="80" s="1"/>
  <c r="F4674" i="80"/>
  <c r="D4674" i="80"/>
  <c r="E4674" i="80" s="1"/>
  <c r="C4674" i="80"/>
  <c r="F4194" i="80"/>
  <c r="D4194" i="80"/>
  <c r="E4194" i="80" s="1"/>
  <c r="C4194" i="80"/>
  <c r="D4045" i="80"/>
  <c r="E4045" i="80" s="1"/>
  <c r="F4045" i="80"/>
  <c r="C4045" i="80"/>
  <c r="D5001" i="80"/>
  <c r="E5001" i="80" s="1"/>
  <c r="F5001" i="80"/>
  <c r="C5001" i="80"/>
  <c r="F4813" i="80"/>
  <c r="C4813" i="80"/>
  <c r="D4813" i="80"/>
  <c r="E4813" i="80" s="1"/>
  <c r="F4257" i="80"/>
  <c r="C4257" i="80"/>
  <c r="D4257" i="80"/>
  <c r="E4257" i="80" s="1"/>
  <c r="F4366" i="80"/>
  <c r="C4366" i="80"/>
  <c r="D4366" i="80"/>
  <c r="E4366" i="80" s="1"/>
  <c r="D4870" i="80"/>
  <c r="E4870" i="80" s="1"/>
  <c r="F4870" i="80"/>
  <c r="C4870" i="80"/>
  <c r="C4983" i="80"/>
  <c r="D4983" i="80"/>
  <c r="E4983" i="80" s="1"/>
  <c r="F4983" i="80"/>
  <c r="F4625" i="80"/>
  <c r="C4625" i="80"/>
  <c r="D4625" i="80"/>
  <c r="E4625" i="80" s="1"/>
  <c r="F4343" i="80"/>
  <c r="C4343" i="80"/>
  <c r="D4343" i="80"/>
  <c r="E4343" i="80" s="1"/>
  <c r="D4314" i="80"/>
  <c r="E4314" i="80" s="1"/>
  <c r="C4314" i="80"/>
  <c r="F4314" i="80"/>
  <c r="F4526" i="80"/>
  <c r="C4526" i="80"/>
  <c r="D4526" i="80"/>
  <c r="E4526" i="80" s="1"/>
  <c r="F4323" i="80"/>
  <c r="C4323" i="80"/>
  <c r="D4323" i="80"/>
  <c r="E4323" i="80" s="1"/>
  <c r="F4455" i="80"/>
  <c r="D4455" i="80"/>
  <c r="E4455" i="80" s="1"/>
  <c r="C4455" i="80"/>
  <c r="F4694" i="80"/>
  <c r="D4694" i="80"/>
  <c r="E4694" i="80" s="1"/>
  <c r="C4694" i="80"/>
  <c r="F3939" i="80"/>
  <c r="D3939" i="80"/>
  <c r="E3939" i="80" s="1"/>
  <c r="C3939" i="80"/>
  <c r="F4894" i="80"/>
  <c r="D4894" i="80"/>
  <c r="E4894" i="80" s="1"/>
  <c r="C4894" i="80"/>
  <c r="D4224" i="80"/>
  <c r="E4224" i="80" s="1"/>
  <c r="C4224" i="80"/>
  <c r="F4224" i="80"/>
  <c r="F4408" i="80"/>
  <c r="D4408" i="80"/>
  <c r="E4408" i="80" s="1"/>
  <c r="C4408" i="80"/>
  <c r="F4876" i="80"/>
  <c r="D4876" i="80"/>
  <c r="E4876" i="80" s="1"/>
  <c r="C4876" i="80"/>
  <c r="D4054" i="80"/>
  <c r="E4054" i="80" s="1"/>
  <c r="F4054" i="80"/>
  <c r="C4054" i="80"/>
  <c r="C4516" i="80"/>
  <c r="F4516" i="80"/>
  <c r="D4516" i="80"/>
  <c r="E4516" i="80" s="1"/>
  <c r="D4519" i="80"/>
  <c r="E4519" i="80" s="1"/>
  <c r="F4519" i="80"/>
  <c r="C4519" i="80"/>
  <c r="F4818" i="80"/>
  <c r="C4818" i="80"/>
  <c r="D4818" i="80"/>
  <c r="E4818" i="80" s="1"/>
  <c r="D4857" i="80"/>
  <c r="E4857" i="80" s="1"/>
  <c r="C4857" i="80"/>
  <c r="F4857" i="80"/>
  <c r="C3903" i="80"/>
  <c r="F3903" i="80"/>
  <c r="D3903" i="80"/>
  <c r="E3903" i="80" s="1"/>
  <c r="C4579" i="80"/>
  <c r="F4579" i="80"/>
  <c r="D4579" i="80"/>
  <c r="E4579" i="80" s="1"/>
  <c r="C4708" i="80"/>
  <c r="F4708" i="80"/>
  <c r="D4708" i="80"/>
  <c r="E4708" i="80" s="1"/>
  <c r="C4509" i="80"/>
  <c r="D4509" i="80"/>
  <c r="E4509" i="80" s="1"/>
  <c r="F4509" i="80"/>
  <c r="C4718" i="80"/>
  <c r="D4718" i="80"/>
  <c r="E4718" i="80" s="1"/>
  <c r="F4718" i="80"/>
  <c r="D4990" i="80"/>
  <c r="E4990" i="80" s="1"/>
  <c r="F4990" i="80"/>
  <c r="C4990" i="80"/>
  <c r="C4448" i="80"/>
  <c r="D4448" i="80"/>
  <c r="E4448" i="80" s="1"/>
  <c r="F4448" i="80"/>
  <c r="D4173" i="80"/>
  <c r="E4173" i="80" s="1"/>
  <c r="C4173" i="80"/>
  <c r="F4173" i="80"/>
  <c r="D4919" i="80"/>
  <c r="E4919" i="80" s="1"/>
  <c r="C4919" i="80"/>
  <c r="F4919" i="80"/>
  <c r="C4665" i="80"/>
  <c r="F4665" i="80"/>
  <c r="D4665" i="80"/>
  <c r="E4665" i="80" s="1"/>
  <c r="F3827" i="80"/>
  <c r="D3827" i="80"/>
  <c r="E3827" i="80" s="1"/>
  <c r="C3827" i="80"/>
  <c r="C4628" i="80"/>
  <c r="F4628" i="80"/>
  <c r="D4628" i="80"/>
  <c r="E4628" i="80" s="1"/>
  <c r="C4598" i="80"/>
  <c r="D4598" i="80"/>
  <c r="E4598" i="80" s="1"/>
  <c r="F4598" i="80"/>
  <c r="C4678" i="80"/>
  <c r="D4678" i="80"/>
  <c r="E4678" i="80" s="1"/>
  <c r="F4678" i="80"/>
  <c r="F4613" i="80"/>
  <c r="D4613" i="80"/>
  <c r="E4613" i="80" s="1"/>
  <c r="C4613" i="80"/>
  <c r="D4927" i="80"/>
  <c r="E4927" i="80" s="1"/>
  <c r="F4927" i="80"/>
  <c r="C4927" i="80"/>
  <c r="F4487" i="80"/>
  <c r="C4487" i="80"/>
  <c r="D4487" i="80"/>
  <c r="E4487" i="80" s="1"/>
  <c r="F4638" i="80"/>
  <c r="C4638" i="80"/>
  <c r="D4638" i="80"/>
  <c r="E4638" i="80" s="1"/>
  <c r="C4727" i="80"/>
  <c r="D4727" i="80"/>
  <c r="E4727" i="80" s="1"/>
  <c r="F4727" i="80"/>
  <c r="F4428" i="80"/>
  <c r="D4428" i="80"/>
  <c r="E4428" i="80" s="1"/>
  <c r="C4428" i="80"/>
  <c r="F4619" i="80"/>
  <c r="D4619" i="80"/>
  <c r="E4619" i="80" s="1"/>
  <c r="C4619" i="80"/>
  <c r="D4400" i="80"/>
  <c r="E4400" i="80" s="1"/>
  <c r="C4400" i="80"/>
  <c r="F4400" i="80"/>
  <c r="F3786" i="80"/>
  <c r="D3786" i="80"/>
  <c r="E3786" i="80" s="1"/>
  <c r="C3786" i="80"/>
  <c r="C4977" i="80"/>
  <c r="F4977" i="80"/>
  <c r="D4977" i="80"/>
  <c r="E4977" i="80" s="1"/>
  <c r="F4749" i="80"/>
  <c r="D4749" i="80"/>
  <c r="E4749" i="80" s="1"/>
  <c r="C4749" i="80"/>
  <c r="D4225" i="80"/>
  <c r="E4225" i="80" s="1"/>
  <c r="F4225" i="80"/>
  <c r="C4225" i="80"/>
  <c r="C4896" i="80"/>
  <c r="F4896" i="80"/>
  <c r="D4896" i="80"/>
  <c r="E4896" i="80" s="1"/>
  <c r="C4933" i="80"/>
  <c r="D4933" i="80"/>
  <c r="E4933" i="80" s="1"/>
  <c r="F4933" i="80"/>
  <c r="D4758" i="80"/>
  <c r="E4758" i="80" s="1"/>
  <c r="F4758" i="80"/>
  <c r="C4758" i="80"/>
  <c r="D4801" i="80"/>
  <c r="E4801" i="80" s="1"/>
  <c r="F4801" i="80"/>
  <c r="C4801" i="80"/>
  <c r="F3287" i="80"/>
  <c r="D3287" i="80"/>
  <c r="E3287" i="80" s="1"/>
  <c r="C3287" i="80"/>
  <c r="C4684" i="80"/>
  <c r="F4684" i="80"/>
  <c r="D4684" i="80"/>
  <c r="E4684" i="80" s="1"/>
  <c r="C4796" i="80"/>
  <c r="D4796" i="80"/>
  <c r="E4796" i="80" s="1"/>
  <c r="F4796" i="80"/>
  <c r="C4122" i="80"/>
  <c r="F4122" i="80"/>
  <c r="D4122" i="80"/>
  <c r="E4122" i="80" s="1"/>
  <c r="C4640" i="80"/>
  <c r="F4640" i="80"/>
  <c r="D4640" i="80"/>
  <c r="E4640" i="80" s="1"/>
  <c r="F3964" i="80"/>
  <c r="C3964" i="80"/>
  <c r="D3964" i="80"/>
  <c r="E3964" i="80" s="1"/>
  <c r="C4007" i="80"/>
  <c r="D4007" i="80"/>
  <c r="E4007" i="80" s="1"/>
  <c r="F4007" i="80"/>
  <c r="F4932" i="80"/>
  <c r="D4932" i="80"/>
  <c r="E4932" i="80" s="1"/>
  <c r="C4932" i="80"/>
  <c r="F4392" i="80"/>
  <c r="D4392" i="80"/>
  <c r="E4392" i="80" s="1"/>
  <c r="C4392" i="80"/>
  <c r="C4962" i="80"/>
  <c r="F4962" i="80"/>
  <c r="D4962" i="80"/>
  <c r="E4962" i="80" s="1"/>
  <c r="C4664" i="80"/>
  <c r="D4664" i="80"/>
  <c r="E4664" i="80" s="1"/>
  <c r="F4664" i="80"/>
  <c r="F4497" i="80"/>
  <c r="D4497" i="80"/>
  <c r="E4497" i="80" s="1"/>
  <c r="C4497" i="80"/>
  <c r="C4571" i="80"/>
  <c r="D4571" i="80"/>
  <c r="E4571" i="80" s="1"/>
  <c r="F4571" i="80"/>
  <c r="C4821" i="80"/>
  <c r="D4821" i="80"/>
  <c r="E4821" i="80" s="1"/>
  <c r="F4821" i="80"/>
  <c r="F4685" i="80"/>
  <c r="D4685" i="80"/>
  <c r="E4685" i="80" s="1"/>
  <c r="C4685" i="80"/>
  <c r="F3817" i="80"/>
  <c r="D3817" i="80"/>
  <c r="E3817" i="80" s="1"/>
  <c r="C3817" i="80"/>
  <c r="C4767" i="80"/>
  <c r="D4767" i="80"/>
  <c r="E4767" i="80" s="1"/>
  <c r="F4767" i="80"/>
  <c r="C4923" i="80"/>
  <c r="F4923" i="80"/>
  <c r="D4923" i="80"/>
  <c r="E4923" i="80" s="1"/>
  <c r="C4230" i="80"/>
  <c r="D4230" i="80"/>
  <c r="E4230" i="80" s="1"/>
  <c r="F4230" i="80"/>
  <c r="C4859" i="80"/>
  <c r="D4859" i="80"/>
  <c r="E4859" i="80" s="1"/>
  <c r="F4859" i="80"/>
  <c r="C4830" i="80"/>
  <c r="F4830" i="80"/>
  <c r="D4830" i="80"/>
  <c r="E4830" i="80" s="1"/>
  <c r="F4683" i="80"/>
  <c r="D4683" i="80"/>
  <c r="E4683" i="80" s="1"/>
  <c r="C4683" i="80"/>
  <c r="D4554" i="80"/>
  <c r="E4554" i="80" s="1"/>
  <c r="F4554" i="80"/>
  <c r="C4554" i="80"/>
  <c r="D4167" i="80"/>
  <c r="E4167" i="80" s="1"/>
  <c r="C4167" i="80"/>
  <c r="F4167" i="80"/>
  <c r="D2951" i="80"/>
  <c r="E2951" i="80" s="1"/>
  <c r="C2951" i="80"/>
  <c r="F2951" i="80"/>
  <c r="F4630" i="80"/>
  <c r="D4630" i="80"/>
  <c r="E4630" i="80" s="1"/>
  <c r="C4630" i="80"/>
  <c r="D4276" i="80"/>
  <c r="E4276" i="80" s="1"/>
  <c r="C4276" i="80"/>
  <c r="F4276" i="80"/>
  <c r="F4372" i="80"/>
  <c r="D4372" i="80"/>
  <c r="E4372" i="80" s="1"/>
  <c r="C4372" i="80"/>
  <c r="F4761" i="80"/>
  <c r="D4761" i="80"/>
  <c r="E4761" i="80" s="1"/>
  <c r="C4761" i="80"/>
  <c r="D4960" i="80"/>
  <c r="E4960" i="80" s="1"/>
  <c r="F4960" i="80"/>
  <c r="C4960" i="80"/>
  <c r="F4106" i="80"/>
  <c r="D4106" i="80"/>
  <c r="E4106" i="80" s="1"/>
  <c r="C4106" i="80"/>
  <c r="C2204" i="80"/>
  <c r="F2204" i="80"/>
  <c r="D2204" i="80"/>
  <c r="E2204" i="80" s="1"/>
  <c r="F4508" i="80"/>
  <c r="D4508" i="80"/>
  <c r="E4508" i="80" s="1"/>
  <c r="C4508" i="80"/>
  <c r="D2915" i="80"/>
  <c r="E2915" i="80" s="1"/>
  <c r="C2915" i="80"/>
  <c r="F2915" i="80"/>
  <c r="F4551" i="80"/>
  <c r="C4551" i="80"/>
  <c r="D4551" i="80"/>
  <c r="E4551" i="80" s="1"/>
  <c r="D4907" i="80"/>
  <c r="E4907" i="80" s="1"/>
  <c r="C4907" i="80"/>
  <c r="F4907" i="80"/>
  <c r="C4569" i="80"/>
  <c r="D4569" i="80"/>
  <c r="E4569" i="80" s="1"/>
  <c r="F4569" i="80"/>
  <c r="F4764" i="80"/>
  <c r="C4764" i="80"/>
  <c r="D4764" i="80"/>
  <c r="E4764" i="80" s="1"/>
  <c r="F4824" i="80"/>
  <c r="C4824" i="80"/>
  <c r="D4824" i="80"/>
  <c r="E4824" i="80" s="1"/>
  <c r="F4360" i="80"/>
  <c r="C4360" i="80"/>
  <c r="D4360" i="80"/>
  <c r="E4360" i="80" s="1"/>
  <c r="D3285" i="80"/>
  <c r="E3285" i="80" s="1"/>
  <c r="F3285" i="80"/>
  <c r="C3285" i="80"/>
  <c r="D4728" i="80"/>
  <c r="E4728" i="80" s="1"/>
  <c r="C4728" i="80"/>
  <c r="F4728" i="80"/>
  <c r="C4359" i="80"/>
  <c r="D4359" i="80"/>
  <c r="E4359" i="80" s="1"/>
  <c r="F4359" i="80"/>
  <c r="D4443" i="80"/>
  <c r="E4443" i="80" s="1"/>
  <c r="F4443" i="80"/>
  <c r="C4443" i="80"/>
  <c r="C4379" i="80"/>
  <c r="F4379" i="80"/>
  <c r="D4379" i="80"/>
  <c r="E4379" i="80" s="1"/>
  <c r="D4626" i="80"/>
  <c r="E4626" i="80" s="1"/>
  <c r="F4626" i="80"/>
  <c r="C4626" i="80"/>
  <c r="C4461" i="80"/>
  <c r="F4461" i="80"/>
  <c r="D4461" i="80"/>
  <c r="E4461" i="80" s="1"/>
  <c r="D4643" i="80"/>
  <c r="E4643" i="80" s="1"/>
  <c r="C4643" i="80"/>
  <c r="F4643" i="80"/>
  <c r="D3476" i="80"/>
  <c r="E3476" i="80" s="1"/>
  <c r="C3476" i="80"/>
  <c r="F3476" i="80"/>
  <c r="F4184" i="80"/>
  <c r="C4184" i="80"/>
  <c r="D4184" i="80"/>
  <c r="E4184" i="80" s="1"/>
  <c r="C4142" i="80"/>
  <c r="D4142" i="80"/>
  <c r="E4142" i="80" s="1"/>
  <c r="F4142" i="80"/>
  <c r="F4940" i="80"/>
  <c r="C4940" i="80"/>
  <c r="D4940" i="80"/>
  <c r="E4940" i="80" s="1"/>
  <c r="D4733" i="80"/>
  <c r="E4733" i="80" s="1"/>
  <c r="F4733" i="80"/>
  <c r="C4733" i="80"/>
  <c r="D4743" i="80"/>
  <c r="E4743" i="80" s="1"/>
  <c r="C4743" i="80"/>
  <c r="F4743" i="80"/>
  <c r="D4655" i="80"/>
  <c r="E4655" i="80" s="1"/>
  <c r="C4655" i="80"/>
  <c r="F4655" i="80"/>
  <c r="C4944" i="80"/>
  <c r="D4944" i="80"/>
  <c r="E4944" i="80" s="1"/>
  <c r="F4944" i="80"/>
  <c r="C4720" i="80"/>
  <c r="F4720" i="80"/>
  <c r="D4720" i="80"/>
  <c r="E4720" i="80" s="1"/>
  <c r="D4310" i="80"/>
  <c r="E4310" i="80" s="1"/>
  <c r="C4310" i="80"/>
  <c r="F4310" i="80"/>
  <c r="C4642" i="80"/>
  <c r="D4642" i="80"/>
  <c r="E4642" i="80" s="1"/>
  <c r="F4642" i="80"/>
  <c r="C3860" i="80"/>
  <c r="D3860" i="80"/>
  <c r="E3860" i="80" s="1"/>
  <c r="F3860" i="80"/>
  <c r="D4358" i="80"/>
  <c r="E4358" i="80" s="1"/>
  <c r="C4358" i="80"/>
  <c r="F4358" i="80"/>
  <c r="F4120" i="80"/>
  <c r="D4120" i="80"/>
  <c r="E4120" i="80" s="1"/>
  <c r="C4120" i="80"/>
  <c r="D4128" i="80"/>
  <c r="E4128" i="80" s="1"/>
  <c r="C4128" i="80"/>
  <c r="F4128" i="80"/>
  <c r="F3153" i="80"/>
  <c r="D3153" i="80"/>
  <c r="E3153" i="80" s="1"/>
  <c r="C3153" i="80"/>
  <c r="C4978" i="80"/>
  <c r="F4978" i="80"/>
  <c r="D4978" i="80"/>
  <c r="E4978" i="80" s="1"/>
  <c r="F4459" i="80"/>
  <c r="D4459" i="80"/>
  <c r="E4459" i="80" s="1"/>
  <c r="C4459" i="80"/>
  <c r="C4817" i="80"/>
  <c r="D4817" i="80"/>
  <c r="E4817" i="80" s="1"/>
  <c r="F4817" i="80"/>
  <c r="D4855" i="80"/>
  <c r="E4855" i="80" s="1"/>
  <c r="F4855" i="80"/>
  <c r="C4855" i="80"/>
  <c r="C4513" i="80"/>
  <c r="F4513" i="80"/>
  <c r="D4513" i="80"/>
  <c r="E4513" i="80" s="1"/>
  <c r="D4806" i="80"/>
  <c r="E4806" i="80" s="1"/>
  <c r="C4806" i="80"/>
  <c r="F4806" i="80"/>
  <c r="F4805" i="80"/>
  <c r="C4805" i="80"/>
  <c r="D4805" i="80"/>
  <c r="E4805" i="80" s="1"/>
  <c r="C4993" i="80"/>
  <c r="D4993" i="80"/>
  <c r="E4993" i="80" s="1"/>
  <c r="F4993" i="80"/>
  <c r="D4909" i="80"/>
  <c r="E4909" i="80" s="1"/>
  <c r="C4909" i="80"/>
  <c r="F4909" i="80"/>
  <c r="C3663" i="80"/>
  <c r="F3663" i="80"/>
  <c r="D3663" i="80"/>
  <c r="E3663" i="80" s="1"/>
  <c r="C4957" i="80"/>
  <c r="F4957" i="80"/>
  <c r="D4957" i="80"/>
  <c r="E4957" i="80" s="1"/>
  <c r="F4616" i="80"/>
  <c r="C4616" i="80"/>
  <c r="D4616" i="80"/>
  <c r="E4616" i="80" s="1"/>
  <c r="C4747" i="80"/>
  <c r="F4747" i="80"/>
  <c r="D4747" i="80"/>
  <c r="E4747" i="80" s="1"/>
  <c r="D4673" i="80"/>
  <c r="E4673" i="80" s="1"/>
  <c r="F4673" i="80"/>
  <c r="C4673" i="80"/>
  <c r="F4660" i="80"/>
  <c r="C4660" i="80"/>
  <c r="D4660" i="80"/>
  <c r="E4660" i="80" s="1"/>
  <c r="F4953" i="80"/>
  <c r="C4953" i="80"/>
  <c r="D4953" i="80"/>
  <c r="E4953" i="80" s="1"/>
  <c r="F4416" i="80"/>
  <c r="D4416" i="80"/>
  <c r="E4416" i="80" s="1"/>
  <c r="C4416" i="80"/>
  <c r="F4585" i="80"/>
  <c r="D4585" i="80"/>
  <c r="E4585" i="80" s="1"/>
  <c r="C4585" i="80"/>
  <c r="C4891" i="80"/>
  <c r="D4891" i="80"/>
  <c r="E4891" i="80" s="1"/>
  <c r="F4891" i="80"/>
  <c r="F4332" i="80"/>
  <c r="D4332" i="80"/>
  <c r="E4332" i="80" s="1"/>
  <c r="C4332" i="80"/>
  <c r="F4863" i="80"/>
  <c r="C4863" i="80"/>
  <c r="D4863" i="80"/>
  <c r="E4863" i="80" s="1"/>
  <c r="D4101" i="80"/>
  <c r="E4101" i="80" s="1"/>
  <c r="F4101" i="80"/>
  <c r="C4101" i="80"/>
  <c r="D4709" i="80"/>
  <c r="E4709" i="80" s="1"/>
  <c r="F4709" i="80"/>
  <c r="C4709" i="80"/>
  <c r="F4924" i="80"/>
  <c r="D4924" i="80"/>
  <c r="E4924" i="80" s="1"/>
  <c r="C4924" i="80"/>
  <c r="D3313" i="80"/>
  <c r="E3313" i="80" s="1"/>
  <c r="F3313" i="80"/>
  <c r="C3313" i="80"/>
  <c r="C4703" i="80"/>
  <c r="F4703" i="80"/>
  <c r="D4703" i="80"/>
  <c r="E4703" i="80" s="1"/>
  <c r="F4503" i="80"/>
  <c r="D4503" i="80"/>
  <c r="E4503" i="80" s="1"/>
  <c r="C4503" i="80"/>
  <c r="D4474" i="80"/>
  <c r="E4474" i="80" s="1"/>
  <c r="C4474" i="80"/>
  <c r="F4474" i="80"/>
  <c r="F4255" i="80"/>
  <c r="D4255" i="80"/>
  <c r="E4255" i="80" s="1"/>
  <c r="C4255" i="80"/>
  <c r="L19" i="78"/>
  <c r="M13" i="78"/>
  <c r="M14" i="78" s="1"/>
  <c r="M16" i="78" s="1"/>
  <c r="X26" i="74" s="1"/>
  <c r="X26" i="73" s="1"/>
  <c r="K16" i="78"/>
  <c r="V26" i="74" s="1"/>
  <c r="V26" i="73" s="1"/>
  <c r="K15" i="78"/>
  <c r="K17" i="78" s="1"/>
  <c r="V28" i="74" s="1"/>
  <c r="V28" i="73" s="1"/>
  <c r="N14" i="77"/>
  <c r="N9" i="78" s="1"/>
  <c r="L15" i="78"/>
  <c r="L17" i="78" s="1"/>
  <c r="W28" i="74" s="1"/>
  <c r="W28" i="73" s="1"/>
  <c r="O39" i="83"/>
  <c r="O9" i="83" s="1"/>
  <c r="AB1" i="83"/>
  <c r="O12" i="83"/>
  <c r="O41" i="83"/>
  <c r="O10" i="83" s="1"/>
  <c r="O13" i="77"/>
  <c r="P19" i="76"/>
  <c r="P15" i="76"/>
  <c r="P17" i="76" s="1"/>
  <c r="P9" i="77"/>
  <c r="P8" i="77"/>
  <c r="Q12" i="77"/>
  <c r="R5" i="77"/>
  <c r="U4" i="76"/>
  <c r="C30" i="73"/>
  <c r="G29" i="74"/>
  <c r="R3" i="76"/>
  <c r="R5" i="78"/>
  <c r="Q12" i="78"/>
  <c r="U4" i="78"/>
  <c r="R5" i="76"/>
  <c r="Q12" i="76"/>
  <c r="Q13" i="76" s="1"/>
  <c r="Q14" i="76" s="1"/>
  <c r="G29" i="73"/>
  <c r="H28" i="74"/>
  <c r="Q3" i="77"/>
  <c r="S3" i="78"/>
  <c r="Q19" i="72"/>
  <c r="AC25" i="70"/>
  <c r="AC25" i="69" s="1"/>
  <c r="Q15" i="72"/>
  <c r="Q17" i="72" s="1"/>
  <c r="AC27" i="70" s="1"/>
  <c r="AC27" i="69" s="1"/>
  <c r="U4" i="72"/>
  <c r="S3" i="72"/>
  <c r="R12" i="72"/>
  <c r="R13" i="72" s="1"/>
  <c r="R14" i="72" s="1"/>
  <c r="R16" i="72" s="1"/>
  <c r="S5" i="72"/>
  <c r="U4" i="68"/>
  <c r="AC17" i="66"/>
  <c r="AC17" i="65" s="1"/>
  <c r="Q15" i="68"/>
  <c r="Q17" i="68" s="1"/>
  <c r="AC19" i="66" s="1"/>
  <c r="AC19" i="65" s="1"/>
  <c r="Q19" i="68"/>
  <c r="S3" i="68"/>
  <c r="R13" i="68"/>
  <c r="R14" i="68" s="1"/>
  <c r="R16" i="68" s="1"/>
  <c r="S12" i="68"/>
  <c r="T5" i="68"/>
  <c r="AH17" i="41"/>
  <c r="P18" i="41"/>
  <c r="Q18" i="41"/>
  <c r="R18" i="41"/>
  <c r="S18" i="41"/>
  <c r="T18" i="41"/>
  <c r="U18" i="41"/>
  <c r="V18" i="41"/>
  <c r="W18" i="41"/>
  <c r="X18" i="41"/>
  <c r="Y18" i="41"/>
  <c r="Z18" i="41"/>
  <c r="AA18" i="41"/>
  <c r="AB18" i="41"/>
  <c r="AC18" i="41"/>
  <c r="AD18" i="41"/>
  <c r="AE18" i="41"/>
  <c r="AF18" i="41"/>
  <c r="AG18" i="41"/>
  <c r="AH18" i="41"/>
  <c r="AH19" i="41"/>
  <c r="M17" i="41"/>
  <c r="AE18" i="9"/>
  <c r="AF18" i="9"/>
  <c r="AG18" i="9"/>
  <c r="V18" i="9"/>
  <c r="W18" i="9"/>
  <c r="X18" i="9"/>
  <c r="Y18" i="9"/>
  <c r="Z18" i="9"/>
  <c r="AA18" i="9"/>
  <c r="AB18" i="9"/>
  <c r="AC18" i="9"/>
  <c r="AD18" i="9"/>
  <c r="L16" i="35"/>
  <c r="M16" i="35"/>
  <c r="N16" i="35"/>
  <c r="O16" i="35"/>
  <c r="P16" i="35"/>
  <c r="Q16" i="35"/>
  <c r="R16" i="35"/>
  <c r="S16" i="35"/>
  <c r="T16" i="35"/>
  <c r="U16" i="35"/>
  <c r="V16" i="35"/>
  <c r="C16" i="35"/>
  <c r="D16" i="35"/>
  <c r="E16" i="35"/>
  <c r="F16" i="35"/>
  <c r="G16" i="35"/>
  <c r="H16" i="35"/>
  <c r="I16" i="35"/>
  <c r="J16" i="35"/>
  <c r="K16" i="35"/>
  <c r="B16" i="35"/>
  <c r="I18" i="8"/>
  <c r="J18" i="8"/>
  <c r="K18" i="8"/>
  <c r="L18" i="8"/>
  <c r="M18" i="8"/>
  <c r="N18" i="8"/>
  <c r="O18" i="8"/>
  <c r="P18" i="8"/>
  <c r="Q18" i="8"/>
  <c r="R18" i="8"/>
  <c r="S18" i="8"/>
  <c r="T18" i="8"/>
  <c r="U18" i="8"/>
  <c r="V18" i="8"/>
  <c r="F18" i="8"/>
  <c r="G18" i="8"/>
  <c r="H18" i="8"/>
  <c r="B19" i="8"/>
  <c r="E18" i="8"/>
  <c r="D18" i="8"/>
  <c r="C18" i="8"/>
  <c r="B18" i="8"/>
  <c r="O2" i="80" l="1"/>
  <c r="O1" i="80"/>
  <c r="O3" i="80"/>
  <c r="R2" i="80" s="1"/>
  <c r="T2" i="80" s="1"/>
  <c r="L3" i="80"/>
  <c r="X2" i="80" s="1"/>
  <c r="N15" i="77"/>
  <c r="M15" i="78"/>
  <c r="M17" i="78" s="1"/>
  <c r="X28" i="74" s="1"/>
  <c r="X28" i="73" s="1"/>
  <c r="M19" i="78"/>
  <c r="N8" i="78"/>
  <c r="N13" i="78" s="1"/>
  <c r="N14" i="78" s="1"/>
  <c r="N16" i="78" s="1"/>
  <c r="Y26" i="74" s="1"/>
  <c r="Y26" i="73" s="1"/>
  <c r="O14" i="77"/>
  <c r="O9" i="78" s="1"/>
  <c r="P13" i="77"/>
  <c r="O11" i="83"/>
  <c r="O51" i="83" s="1"/>
  <c r="O71" i="83"/>
  <c r="O105" i="83"/>
  <c r="O129" i="83"/>
  <c r="O131" i="83"/>
  <c r="O135" i="83"/>
  <c r="O125" i="83"/>
  <c r="O14" i="83"/>
  <c r="AC1" i="83"/>
  <c r="R3" i="77"/>
  <c r="S5" i="76"/>
  <c r="R12" i="76"/>
  <c r="R13" i="76" s="1"/>
  <c r="R14" i="76" s="1"/>
  <c r="R12" i="78"/>
  <c r="S5" i="78"/>
  <c r="H29" i="73"/>
  <c r="Q15" i="76"/>
  <c r="Q17" i="76" s="1"/>
  <c r="Q19" i="76"/>
  <c r="Q9" i="77"/>
  <c r="Q8" i="77"/>
  <c r="V4" i="76"/>
  <c r="T3" i="78"/>
  <c r="V4" i="78"/>
  <c r="S3" i="76"/>
  <c r="H29" i="74"/>
  <c r="H30" i="73" s="1"/>
  <c r="G30" i="73"/>
  <c r="S5" i="77"/>
  <c r="R12" i="77"/>
  <c r="R19" i="72"/>
  <c r="AD25" i="70"/>
  <c r="AD25" i="69" s="1"/>
  <c r="R15" i="72"/>
  <c r="R17" i="72" s="1"/>
  <c r="AD27" i="70" s="1"/>
  <c r="AD27" i="69" s="1"/>
  <c r="T3" i="72"/>
  <c r="T5" i="72"/>
  <c r="S12" i="72"/>
  <c r="S13" i="72" s="1"/>
  <c r="S14" i="72" s="1"/>
  <c r="S16" i="72" s="1"/>
  <c r="V4" i="72"/>
  <c r="R19" i="68"/>
  <c r="AD17" i="66"/>
  <c r="AD17" i="65" s="1"/>
  <c r="R15" i="68"/>
  <c r="R17" i="68" s="1"/>
  <c r="AD19" i="66" s="1"/>
  <c r="AD19" i="65" s="1"/>
  <c r="T3" i="68"/>
  <c r="S13" i="68"/>
  <c r="S14" i="68" s="1"/>
  <c r="S16" i="68" s="1"/>
  <c r="V4" i="68"/>
  <c r="T12" i="68"/>
  <c r="U5" i="68"/>
  <c r="B19" i="35"/>
  <c r="F18" i="35"/>
  <c r="E18" i="35"/>
  <c r="D18" i="35"/>
  <c r="C18" i="35"/>
  <c r="B18" i="35"/>
  <c r="R3" i="80" l="1"/>
  <c r="T3" i="80" s="1"/>
  <c r="V2" i="80" s="1"/>
  <c r="P1" i="80"/>
  <c r="O93" i="83"/>
  <c r="O119" i="83"/>
  <c r="O15" i="83"/>
  <c r="O16" i="83" s="1"/>
  <c r="O123" i="83"/>
  <c r="O69" i="83"/>
  <c r="O137" i="83"/>
  <c r="O111" i="83"/>
  <c r="O99" i="83"/>
  <c r="O59" i="83"/>
  <c r="O77" i="83"/>
  <c r="O47" i="83"/>
  <c r="O101" i="83"/>
  <c r="O45" i="83"/>
  <c r="O57" i="83"/>
  <c r="O87" i="83"/>
  <c r="O89" i="83"/>
  <c r="O81" i="83"/>
  <c r="O53" i="83"/>
  <c r="O15" i="77"/>
  <c r="N19" i="78"/>
  <c r="N15" i="78"/>
  <c r="N17" i="78" s="1"/>
  <c r="Y28" i="74" s="1"/>
  <c r="Y28" i="73" s="1"/>
  <c r="O8" i="78"/>
  <c r="O13" i="78" s="1"/>
  <c r="O14" i="78" s="1"/>
  <c r="P14" i="77"/>
  <c r="P8" i="78" s="1"/>
  <c r="O113" i="83"/>
  <c r="O107" i="83"/>
  <c r="O117" i="83"/>
  <c r="O95" i="83"/>
  <c r="O75" i="83"/>
  <c r="O83" i="83"/>
  <c r="O65" i="83"/>
  <c r="O63" i="83"/>
  <c r="AD1" i="83"/>
  <c r="Q13" i="77"/>
  <c r="C39" i="74"/>
  <c r="C39" i="73" s="1"/>
  <c r="R15" i="76"/>
  <c r="R17" i="76" s="1"/>
  <c r="R19" i="76"/>
  <c r="R9" i="77"/>
  <c r="R8" i="77"/>
  <c r="S3" i="77"/>
  <c r="T5" i="77"/>
  <c r="S12" i="77"/>
  <c r="T3" i="76"/>
  <c r="U3" i="78"/>
  <c r="S12" i="76"/>
  <c r="S13" i="76" s="1"/>
  <c r="S14" i="76" s="1"/>
  <c r="T5" i="76"/>
  <c r="S12" i="78"/>
  <c r="T5" i="78"/>
  <c r="AE25" i="70"/>
  <c r="AE25" i="69" s="1"/>
  <c r="S15" i="72"/>
  <c r="S17" i="72" s="1"/>
  <c r="AE27" i="70" s="1"/>
  <c r="AE27" i="69" s="1"/>
  <c r="S19" i="72"/>
  <c r="U3" i="72"/>
  <c r="T12" i="72"/>
  <c r="T13" i="72" s="1"/>
  <c r="T14" i="72" s="1"/>
  <c r="T16" i="72" s="1"/>
  <c r="U5" i="72"/>
  <c r="U3" i="68"/>
  <c r="T13" i="68"/>
  <c r="T14" i="68" s="1"/>
  <c r="T16" i="68" s="1"/>
  <c r="V5" i="68"/>
  <c r="V12" i="68" s="1"/>
  <c r="U12" i="68"/>
  <c r="S19" i="68"/>
  <c r="AE17" i="66"/>
  <c r="AE17" i="65" s="1"/>
  <c r="S15" i="68"/>
  <c r="S17" i="68" s="1"/>
  <c r="AE19" i="66" s="1"/>
  <c r="AE19" i="65" s="1"/>
  <c r="V1" i="80" l="1"/>
  <c r="X1" i="80" s="1"/>
  <c r="O42" i="83"/>
  <c r="H44" i="83" s="1"/>
  <c r="J44" i="83" s="1"/>
  <c r="O102" i="83"/>
  <c r="O78" i="83"/>
  <c r="O108" i="83"/>
  <c r="O60" i="83"/>
  <c r="O120" i="83"/>
  <c r="O115" i="83"/>
  <c r="O84" i="83"/>
  <c r="O43" i="83"/>
  <c r="H46" i="83" s="1"/>
  <c r="I46" i="83" s="1"/>
  <c r="O114" i="83"/>
  <c r="O103" i="83"/>
  <c r="O79" i="83"/>
  <c r="O48" i="83"/>
  <c r="O126" i="83"/>
  <c r="O96" i="83"/>
  <c r="O61" i="83"/>
  <c r="O67" i="83"/>
  <c r="P9" i="78"/>
  <c r="P13" i="78" s="1"/>
  <c r="P15" i="77"/>
  <c r="O16" i="78"/>
  <c r="Z26" i="74" s="1"/>
  <c r="Z26" i="73" s="1"/>
  <c r="O19" i="78"/>
  <c r="O15" i="78"/>
  <c r="O17" i="78" s="1"/>
  <c r="Z28" i="74" s="1"/>
  <c r="Z28" i="73" s="1"/>
  <c r="Q14" i="77"/>
  <c r="Q8" i="78" s="1"/>
  <c r="O127" i="83"/>
  <c r="O121" i="83"/>
  <c r="O91" i="83"/>
  <c r="O85" i="83"/>
  <c r="O73" i="83"/>
  <c r="O54" i="83"/>
  <c r="O66" i="83"/>
  <c r="O55" i="83"/>
  <c r="O132" i="83"/>
  <c r="O133" i="83"/>
  <c r="O109" i="83"/>
  <c r="O97" i="83"/>
  <c r="O90" i="83"/>
  <c r="O72" i="83"/>
  <c r="O49" i="83"/>
  <c r="K46" i="83"/>
  <c r="L46" i="83"/>
  <c r="O46" i="83"/>
  <c r="I44" i="83"/>
  <c r="L44" i="83"/>
  <c r="M44" i="83"/>
  <c r="AE1" i="83"/>
  <c r="R13" i="77"/>
  <c r="S15" i="76"/>
  <c r="S17" i="76" s="1"/>
  <c r="S19" i="76"/>
  <c r="S9" i="77"/>
  <c r="S8" i="77"/>
  <c r="T12" i="76"/>
  <c r="T13" i="76" s="1"/>
  <c r="T14" i="76" s="1"/>
  <c r="U5" i="76"/>
  <c r="U3" i="76"/>
  <c r="U5" i="78"/>
  <c r="T12" i="78"/>
  <c r="V3" i="78"/>
  <c r="U5" i="77"/>
  <c r="T12" i="77"/>
  <c r="T3" i="77"/>
  <c r="AF25" i="70"/>
  <c r="AF25" i="69" s="1"/>
  <c r="T15" i="72"/>
  <c r="T17" i="72" s="1"/>
  <c r="AF27" i="70" s="1"/>
  <c r="AF27" i="69" s="1"/>
  <c r="T19" i="72"/>
  <c r="V3" i="72"/>
  <c r="V5" i="72"/>
  <c r="V12" i="72" s="1"/>
  <c r="U12" i="72"/>
  <c r="U13" i="72" s="1"/>
  <c r="U14" i="72" s="1"/>
  <c r="U16" i="72" s="1"/>
  <c r="AF17" i="66"/>
  <c r="AF17" i="65" s="1"/>
  <c r="T15" i="68"/>
  <c r="T17" i="68" s="1"/>
  <c r="AF19" i="66" s="1"/>
  <c r="AF19" i="65" s="1"/>
  <c r="T19" i="68"/>
  <c r="V3" i="68"/>
  <c r="V13" i="68" s="1"/>
  <c r="V14" i="68" s="1"/>
  <c r="V16" i="68" s="1"/>
  <c r="U13" i="68"/>
  <c r="U14" i="68" s="1"/>
  <c r="U16" i="68" s="1"/>
  <c r="C6" i="9"/>
  <c r="O44" i="83" l="1"/>
  <c r="K44" i="83"/>
  <c r="N46" i="83"/>
  <c r="J46" i="83"/>
  <c r="P12" i="83" s="1"/>
  <c r="N44" i="83"/>
  <c r="M46" i="83"/>
  <c r="Q15" i="77"/>
  <c r="R14" i="77"/>
  <c r="R15" i="77" s="1"/>
  <c r="Q9" i="78"/>
  <c r="Q13" i="78" s="1"/>
  <c r="P14" i="78"/>
  <c r="P16" i="78" s="1"/>
  <c r="AA26" i="74" s="1"/>
  <c r="AA26" i="73" s="1"/>
  <c r="R9" i="78"/>
  <c r="P45" i="83"/>
  <c r="P9" i="83" s="1"/>
  <c r="S13" i="77"/>
  <c r="T19" i="76"/>
  <c r="T15" i="76"/>
  <c r="T17" i="76" s="1"/>
  <c r="T9" i="77"/>
  <c r="T8" i="77"/>
  <c r="V5" i="78"/>
  <c r="V12" i="78" s="1"/>
  <c r="U12" i="78"/>
  <c r="U12" i="77"/>
  <c r="V5" i="77"/>
  <c r="V12" i="77" s="1"/>
  <c r="V3" i="76"/>
  <c r="U3" i="77"/>
  <c r="V5" i="76"/>
  <c r="V12" i="76" s="1"/>
  <c r="U12" i="76"/>
  <c r="U13" i="76" s="1"/>
  <c r="U14" i="76" s="1"/>
  <c r="V13" i="72"/>
  <c r="V14" i="72" s="1"/>
  <c r="V16" i="72" s="1"/>
  <c r="U19" i="72"/>
  <c r="AG25" i="70"/>
  <c r="AG25" i="69" s="1"/>
  <c r="U15" i="72"/>
  <c r="U17" i="72" s="1"/>
  <c r="AG27" i="70" s="1"/>
  <c r="AG27" i="69" s="1"/>
  <c r="AG17" i="66"/>
  <c r="AG17" i="65" s="1"/>
  <c r="U15" i="68"/>
  <c r="U17" i="68" s="1"/>
  <c r="AG19" i="66" s="1"/>
  <c r="AG19" i="65" s="1"/>
  <c r="U19" i="68"/>
  <c r="V19" i="68"/>
  <c r="AH17" i="66"/>
  <c r="AH17" i="65" s="1"/>
  <c r="V15" i="68"/>
  <c r="V17" i="68" s="1"/>
  <c r="P81" i="59"/>
  <c r="S80" i="59"/>
  <c r="R80" i="59"/>
  <c r="P80" i="59"/>
  <c r="P59" i="59"/>
  <c r="Q59" i="59" s="1"/>
  <c r="S53" i="59"/>
  <c r="R53" i="59"/>
  <c r="P53" i="59"/>
  <c r="S52" i="59"/>
  <c r="R52" i="59"/>
  <c r="P52" i="59"/>
  <c r="L29" i="59"/>
  <c r="L28" i="59"/>
  <c r="H8" i="59"/>
  <c r="U53" i="59" s="1"/>
  <c r="H7" i="59"/>
  <c r="U52" i="59" s="1"/>
  <c r="P47" i="83" l="1"/>
  <c r="P10" i="83" s="1"/>
  <c r="P11" i="83" s="1"/>
  <c r="P71" i="83" s="1"/>
  <c r="R8" i="78"/>
  <c r="R13" i="78" s="1"/>
  <c r="Q14" i="78"/>
  <c r="Q16" i="78" s="1"/>
  <c r="AB26" i="74" s="1"/>
  <c r="AB26" i="73" s="1"/>
  <c r="P15" i="78"/>
  <c r="P17" i="78" s="1"/>
  <c r="AA28" i="74" s="1"/>
  <c r="AA28" i="73" s="1"/>
  <c r="U8" i="77"/>
  <c r="U9" i="77"/>
  <c r="S15" i="77"/>
  <c r="S14" i="77"/>
  <c r="P19" i="78"/>
  <c r="T13" i="77"/>
  <c r="P59" i="83"/>
  <c r="P69" i="83"/>
  <c r="P63" i="83"/>
  <c r="P75" i="83"/>
  <c r="P77" i="83"/>
  <c r="P81" i="83"/>
  <c r="P99" i="83"/>
  <c r="P89" i="83"/>
  <c r="P95" i="83"/>
  <c r="P105" i="83"/>
  <c r="P137" i="83"/>
  <c r="P117" i="83"/>
  <c r="P129" i="83"/>
  <c r="P131" i="83"/>
  <c r="P107" i="83"/>
  <c r="P123" i="83"/>
  <c r="P135" i="83"/>
  <c r="P14" i="83"/>
  <c r="S8" i="78"/>
  <c r="S9" i="78"/>
  <c r="U15" i="76"/>
  <c r="U17" i="76" s="1"/>
  <c r="U19" i="76"/>
  <c r="V13" i="76"/>
  <c r="V14" i="76" s="1"/>
  <c r="V3" i="77"/>
  <c r="V19" i="72"/>
  <c r="AH25" i="70"/>
  <c r="AH25" i="69" s="1"/>
  <c r="V15" i="72"/>
  <c r="V17" i="72" s="1"/>
  <c r="AH19" i="66"/>
  <c r="AH19" i="65" s="1"/>
  <c r="C21" i="68"/>
  <c r="W53" i="59"/>
  <c r="V53" i="59"/>
  <c r="V52" i="59"/>
  <c r="W52" i="59"/>
  <c r="P125" i="83" l="1"/>
  <c r="P93" i="83"/>
  <c r="P87" i="83"/>
  <c r="P65" i="83"/>
  <c r="P51" i="83"/>
  <c r="P57" i="83"/>
  <c r="P15" i="83"/>
  <c r="P16" i="83" s="1"/>
  <c r="P111" i="83"/>
  <c r="P119" i="83"/>
  <c r="P113" i="83"/>
  <c r="P101" i="83"/>
  <c r="P83" i="83"/>
  <c r="P53" i="83"/>
  <c r="Q15" i="78"/>
  <c r="Q17" i="78" s="1"/>
  <c r="AB28" i="74" s="1"/>
  <c r="AB28" i="73" s="1"/>
  <c r="U13" i="77"/>
  <c r="U14" i="77" s="1"/>
  <c r="U15" i="77" s="1"/>
  <c r="T14" i="77"/>
  <c r="T9" i="78" s="1"/>
  <c r="V9" i="77"/>
  <c r="V8" i="77"/>
  <c r="R14" i="78"/>
  <c r="R16" i="78" s="1"/>
  <c r="AC26" i="74" s="1"/>
  <c r="AC26" i="73" s="1"/>
  <c r="Q19" i="78"/>
  <c r="T8" i="78"/>
  <c r="T15" i="77"/>
  <c r="S13" i="78"/>
  <c r="R19" i="78"/>
  <c r="V15" i="76"/>
  <c r="V17" i="76" s="1"/>
  <c r="C21" i="76" s="1"/>
  <c r="V19" i="76"/>
  <c r="AH27" i="70"/>
  <c r="AH27" i="69" s="1"/>
  <c r="C21" i="72"/>
  <c r="E21" i="68"/>
  <c r="I21" i="68"/>
  <c r="G21" i="68"/>
  <c r="O10" i="9"/>
  <c r="P48" i="83" l="1"/>
  <c r="H50" i="83" s="1"/>
  <c r="P50" i="83" s="1"/>
  <c r="P97" i="83"/>
  <c r="P61" i="83"/>
  <c r="P127" i="83"/>
  <c r="R15" i="78"/>
  <c r="R17" i="78" s="1"/>
  <c r="AC28" i="74" s="1"/>
  <c r="AC28" i="73" s="1"/>
  <c r="T13" i="78"/>
  <c r="T14" i="78"/>
  <c r="T16" i="78" s="1"/>
  <c r="AE26" i="74" s="1"/>
  <c r="AE26" i="73" s="1"/>
  <c r="V13" i="77"/>
  <c r="V14" i="77" s="1"/>
  <c r="V15" i="77" s="1"/>
  <c r="S14" i="78"/>
  <c r="S16" i="78" s="1"/>
  <c r="AD26" i="74" s="1"/>
  <c r="AD26" i="73" s="1"/>
  <c r="S15" i="78"/>
  <c r="S17" i="78" s="1"/>
  <c r="AD28" i="74" s="1"/>
  <c r="AD28" i="73" s="1"/>
  <c r="P121" i="83"/>
  <c r="P103" i="83"/>
  <c r="P133" i="83"/>
  <c r="P85" i="83"/>
  <c r="P114" i="83"/>
  <c r="P109" i="83"/>
  <c r="P67" i="83"/>
  <c r="P132" i="83"/>
  <c r="P115" i="83"/>
  <c r="P120" i="83"/>
  <c r="P96" i="83"/>
  <c r="P91" i="83"/>
  <c r="P84" i="83"/>
  <c r="P55" i="83"/>
  <c r="P54" i="83"/>
  <c r="P78" i="83"/>
  <c r="P79" i="83"/>
  <c r="P73" i="83"/>
  <c r="P49" i="83"/>
  <c r="H52" i="83" s="1"/>
  <c r="P52" i="83" s="1"/>
  <c r="P108" i="83"/>
  <c r="P126" i="83"/>
  <c r="P102" i="83"/>
  <c r="P90" i="83"/>
  <c r="P66" i="83"/>
  <c r="P60" i="83"/>
  <c r="P72" i="83"/>
  <c r="I50" i="83"/>
  <c r="J50" i="83"/>
  <c r="K50" i="83"/>
  <c r="L50" i="83"/>
  <c r="M50" i="83"/>
  <c r="N50" i="83"/>
  <c r="O50" i="83"/>
  <c r="I21" i="76"/>
  <c r="G21" i="76"/>
  <c r="E21" i="76"/>
  <c r="E22" i="76" s="1"/>
  <c r="E21" i="72"/>
  <c r="I21" i="72"/>
  <c r="G21" i="72"/>
  <c r="Q12" i="66"/>
  <c r="Q12" i="65"/>
  <c r="P12" i="66"/>
  <c r="P12" i="65"/>
  <c r="M11" i="14"/>
  <c r="L11" i="14"/>
  <c r="K11" i="14"/>
  <c r="R10" i="14"/>
  <c r="M10" i="14"/>
  <c r="L10" i="14"/>
  <c r="K10" i="14"/>
  <c r="M9" i="14"/>
  <c r="L9" i="14"/>
  <c r="K9" i="14"/>
  <c r="M8" i="14"/>
  <c r="L8" i="14"/>
  <c r="K8" i="14"/>
  <c r="L7" i="14"/>
  <c r="K7" i="14"/>
  <c r="L6" i="14"/>
  <c r="K6" i="14"/>
  <c r="K5" i="14"/>
  <c r="M19" i="14"/>
  <c r="L19" i="14"/>
  <c r="K19" i="14"/>
  <c r="M18" i="14"/>
  <c r="L18" i="14"/>
  <c r="K18" i="14"/>
  <c r="M17" i="14"/>
  <c r="L17" i="14"/>
  <c r="K17" i="14"/>
  <c r="M16" i="14"/>
  <c r="L16" i="14"/>
  <c r="K16" i="14"/>
  <c r="M15" i="14"/>
  <c r="L15" i="14"/>
  <c r="K15" i="14"/>
  <c r="M14" i="14"/>
  <c r="L14" i="14"/>
  <c r="K14" i="14"/>
  <c r="M13" i="14"/>
  <c r="L13" i="14"/>
  <c r="K13" i="14"/>
  <c r="M12" i="14"/>
  <c r="L12" i="14"/>
  <c r="K12" i="14"/>
  <c r="T19" i="78" l="1"/>
  <c r="S19" i="78"/>
  <c r="T15" i="78"/>
  <c r="T17" i="78" s="1"/>
  <c r="AE28" i="74" s="1"/>
  <c r="AE28" i="73" s="1"/>
  <c r="U9" i="78"/>
  <c r="U8" i="78"/>
  <c r="N52" i="83"/>
  <c r="I52" i="83"/>
  <c r="M52" i="83"/>
  <c r="Q51" i="83"/>
  <c r="Q9" i="83" s="1"/>
  <c r="L52" i="83"/>
  <c r="O52" i="83"/>
  <c r="J52" i="83"/>
  <c r="K52" i="83"/>
  <c r="V8" i="78"/>
  <c r="V9" i="78"/>
  <c r="Q20" i="70"/>
  <c r="Q20" i="69"/>
  <c r="P20" i="70"/>
  <c r="P20" i="69"/>
  <c r="Q53" i="83" l="1"/>
  <c r="Q10" i="83" s="1"/>
  <c r="Q11" i="83" s="1"/>
  <c r="Q69" i="83" s="1"/>
  <c r="U13" i="78"/>
  <c r="U14" i="78" s="1"/>
  <c r="Q12" i="83"/>
  <c r="Q123" i="83"/>
  <c r="V13" i="78"/>
  <c r="D6" i="9"/>
  <c r="D6" i="41" s="1"/>
  <c r="D9" i="41"/>
  <c r="D12" i="41"/>
  <c r="Q14" i="83" l="1"/>
  <c r="Q131" i="83"/>
  <c r="Q137" i="83"/>
  <c r="Q89" i="83"/>
  <c r="Q105" i="83"/>
  <c r="Q71" i="83"/>
  <c r="Q81" i="83"/>
  <c r="Q65" i="83"/>
  <c r="Q119" i="83"/>
  <c r="Q113" i="83"/>
  <c r="Q87" i="83"/>
  <c r="Q93" i="83"/>
  <c r="Q63" i="83"/>
  <c r="Q59" i="83"/>
  <c r="Q15" i="83"/>
  <c r="Q111" i="83"/>
  <c r="Q117" i="83"/>
  <c r="Q101" i="83"/>
  <c r="Q107" i="83"/>
  <c r="Q77" i="83"/>
  <c r="Q83" i="83"/>
  <c r="Q57" i="83"/>
  <c r="Q135" i="83"/>
  <c r="Q129" i="83"/>
  <c r="Q125" i="83"/>
  <c r="Q99" i="83"/>
  <c r="Q95" i="83"/>
  <c r="Q75" i="83"/>
  <c r="U16" i="78"/>
  <c r="AF26" i="74" s="1"/>
  <c r="AF26" i="73" s="1"/>
  <c r="U19" i="78"/>
  <c r="U15" i="78"/>
  <c r="U17" i="78" s="1"/>
  <c r="AF28" i="74" s="1"/>
  <c r="AF28" i="73" s="1"/>
  <c r="V14" i="78"/>
  <c r="V16" i="78" s="1"/>
  <c r="AG26" i="74" s="1"/>
  <c r="AG26" i="73" s="1"/>
  <c r="D29" i="41"/>
  <c r="Q16" i="83" l="1"/>
  <c r="Q54" i="83"/>
  <c r="H56" i="83" s="1"/>
  <c r="L56" i="83" s="1"/>
  <c r="Q91" i="83"/>
  <c r="Q121" i="83"/>
  <c r="Q114" i="83"/>
  <c r="Q73" i="83"/>
  <c r="Q90" i="83"/>
  <c r="Q133" i="83"/>
  <c r="Q79" i="83"/>
  <c r="Q127" i="83"/>
  <c r="Q85" i="83"/>
  <c r="Q109" i="83"/>
  <c r="V19" i="78"/>
  <c r="V15" i="78"/>
  <c r="V17" i="78" s="1"/>
  <c r="AG28" i="74" s="1"/>
  <c r="AG28" i="73" s="1"/>
  <c r="Q115" i="83"/>
  <c r="Q120" i="83"/>
  <c r="Q108" i="83"/>
  <c r="Q102" i="83"/>
  <c r="Q84" i="83"/>
  <c r="Q67" i="83"/>
  <c r="Q66" i="83"/>
  <c r="Q97" i="83"/>
  <c r="Q72" i="83"/>
  <c r="Q60" i="83"/>
  <c r="Q61" i="83"/>
  <c r="Q126" i="83"/>
  <c r="Q132" i="83"/>
  <c r="Q103" i="83"/>
  <c r="Q96" i="83"/>
  <c r="Q55" i="83"/>
  <c r="H58" i="83" s="1"/>
  <c r="L58" i="83" s="1"/>
  <c r="Q78" i="83"/>
  <c r="I56" i="83"/>
  <c r="K56" i="83"/>
  <c r="M56" i="83"/>
  <c r="O56" i="83"/>
  <c r="K58" i="83"/>
  <c r="O58" i="83" l="1"/>
  <c r="Q56" i="83"/>
  <c r="N58" i="83"/>
  <c r="J58" i="83"/>
  <c r="R12" i="83" s="1"/>
  <c r="N56" i="83"/>
  <c r="J56" i="83"/>
  <c r="R57" i="83" s="1"/>
  <c r="R9" i="83" s="1"/>
  <c r="Q58" i="83"/>
  <c r="M58" i="83"/>
  <c r="I58" i="83"/>
  <c r="P58" i="83"/>
  <c r="P56" i="83"/>
  <c r="C21" i="78"/>
  <c r="I21" i="78" s="1"/>
  <c r="N12" i="75" s="1"/>
  <c r="R59" i="83" l="1"/>
  <c r="R10" i="83" s="1"/>
  <c r="R11" i="83" s="1"/>
  <c r="G21" i="78"/>
  <c r="P21" i="73" s="1"/>
  <c r="E21" i="78"/>
  <c r="O21" i="74"/>
  <c r="O21" i="73" s="1"/>
  <c r="N11" i="75"/>
  <c r="C7" i="9"/>
  <c r="D7" i="9" s="1"/>
  <c r="D7" i="41" s="1"/>
  <c r="C8" i="9"/>
  <c r="D8" i="9" s="1"/>
  <c r="D8" i="41" s="1"/>
  <c r="C10" i="9"/>
  <c r="C11" i="9"/>
  <c r="D11" i="9" s="1"/>
  <c r="D11" i="41" s="1"/>
  <c r="C13" i="9"/>
  <c r="D13" i="9" s="1"/>
  <c r="D13" i="41" s="1"/>
  <c r="C4" i="9"/>
  <c r="C29" i="9" s="1"/>
  <c r="N18" i="41"/>
  <c r="O18" i="41"/>
  <c r="M18" i="41"/>
  <c r="M8" i="41"/>
  <c r="M9" i="41"/>
  <c r="M10" i="41"/>
  <c r="M11" i="41"/>
  <c r="M12" i="41"/>
  <c r="N7" i="41"/>
  <c r="M7" i="41"/>
  <c r="B4" i="41"/>
  <c r="F20" i="41"/>
  <c r="F21" i="41"/>
  <c r="L2" i="41"/>
  <c r="F15" i="41"/>
  <c r="E5" i="41"/>
  <c r="E6" i="41"/>
  <c r="E7" i="41"/>
  <c r="E8" i="41"/>
  <c r="E9" i="41"/>
  <c r="E12" i="41"/>
  <c r="E3" i="41"/>
  <c r="E4" i="41"/>
  <c r="E2" i="41"/>
  <c r="B2" i="41"/>
  <c r="D16" i="41"/>
  <c r="D19" i="41"/>
  <c r="C19" i="41"/>
  <c r="C28" i="41"/>
  <c r="C29" i="41"/>
  <c r="B23" i="41"/>
  <c r="B18" i="41"/>
  <c r="B19" i="41"/>
  <c r="B20" i="41"/>
  <c r="B21" i="41"/>
  <c r="B17" i="41"/>
  <c r="B16" i="41"/>
  <c r="B15" i="41"/>
  <c r="B5" i="41"/>
  <c r="B6" i="41"/>
  <c r="B7" i="41"/>
  <c r="B8" i="41"/>
  <c r="B9" i="41"/>
  <c r="B10" i="41"/>
  <c r="B11" i="41"/>
  <c r="B12" i="41"/>
  <c r="B13" i="41"/>
  <c r="B3" i="41"/>
  <c r="B1" i="41"/>
  <c r="R69" i="83" l="1"/>
  <c r="R75" i="83"/>
  <c r="R93" i="83"/>
  <c r="R99" i="83"/>
  <c r="R113" i="83"/>
  <c r="R117" i="83"/>
  <c r="R15" i="83"/>
  <c r="R16" i="83" s="1"/>
  <c r="R71" i="83"/>
  <c r="R95" i="83"/>
  <c r="R125" i="83"/>
  <c r="R119" i="83"/>
  <c r="R65" i="83"/>
  <c r="R83" i="83"/>
  <c r="R89" i="83"/>
  <c r="R105" i="83"/>
  <c r="R123" i="83"/>
  <c r="R137" i="83"/>
  <c r="R129" i="83"/>
  <c r="R63" i="83"/>
  <c r="R101" i="83"/>
  <c r="R87" i="83"/>
  <c r="R107" i="83"/>
  <c r="R81" i="83"/>
  <c r="R111" i="83"/>
  <c r="R14" i="83"/>
  <c r="R77" i="83"/>
  <c r="R135" i="83"/>
  <c r="R131" i="83"/>
  <c r="O22" i="73"/>
  <c r="P11" i="75"/>
  <c r="P21" i="74"/>
  <c r="O22" i="74" s="1"/>
  <c r="D10" i="9"/>
  <c r="D10" i="41" s="1"/>
  <c r="D4" i="9"/>
  <c r="D4" i="41" s="1"/>
  <c r="AM194" i="15"/>
  <c r="R60" i="83" l="1"/>
  <c r="H62" i="83" s="1"/>
  <c r="R62" i="83" s="1"/>
  <c r="R66" i="83"/>
  <c r="R72" i="83"/>
  <c r="R73" i="83"/>
  <c r="R78" i="83"/>
  <c r="R61" i="83"/>
  <c r="H64" i="83" s="1"/>
  <c r="R67" i="83"/>
  <c r="R79" i="83"/>
  <c r="R84" i="83"/>
  <c r="R85" i="83"/>
  <c r="R96" i="83"/>
  <c r="R97" i="83"/>
  <c r="R102" i="83"/>
  <c r="R91" i="83"/>
  <c r="R103" i="83"/>
  <c r="R90" i="83"/>
  <c r="R115" i="83"/>
  <c r="R127" i="83"/>
  <c r="R108" i="83"/>
  <c r="R114" i="83"/>
  <c r="R132" i="83"/>
  <c r="R109" i="83"/>
  <c r="R120" i="83"/>
  <c r="R121" i="83"/>
  <c r="R126" i="83"/>
  <c r="R133" i="83"/>
  <c r="AA75" i="15"/>
  <c r="I64" i="83" l="1"/>
  <c r="J64" i="83"/>
  <c r="K64" i="83"/>
  <c r="L64" i="83"/>
  <c r="M64" i="83"/>
  <c r="N64" i="83"/>
  <c r="O64" i="83"/>
  <c r="P64" i="83"/>
  <c r="Q64" i="83"/>
  <c r="R64" i="83"/>
  <c r="I62" i="83"/>
  <c r="J62" i="83"/>
  <c r="K62" i="83"/>
  <c r="L62" i="83"/>
  <c r="M62" i="83"/>
  <c r="N62" i="83"/>
  <c r="O62" i="83"/>
  <c r="P62" i="83"/>
  <c r="Q62" i="83"/>
  <c r="C30" i="41"/>
  <c r="S63" i="83" l="1"/>
  <c r="S9" i="83" s="1"/>
  <c r="S12" i="83"/>
  <c r="S65" i="83"/>
  <c r="S10" i="83" s="1"/>
  <c r="A4" i="35"/>
  <c r="V18" i="35"/>
  <c r="U18" i="35"/>
  <c r="T18" i="35"/>
  <c r="S18" i="35"/>
  <c r="R18" i="35"/>
  <c r="Q18" i="35"/>
  <c r="P18" i="35"/>
  <c r="O18" i="35"/>
  <c r="N18" i="35"/>
  <c r="M18" i="35"/>
  <c r="L18" i="35"/>
  <c r="K18" i="35"/>
  <c r="J18" i="35"/>
  <c r="I18" i="35"/>
  <c r="H18" i="35"/>
  <c r="G18" i="35"/>
  <c r="E4" i="35"/>
  <c r="D4" i="35"/>
  <c r="S11" i="83" l="1"/>
  <c r="S71" i="83"/>
  <c r="S77" i="83"/>
  <c r="S69" i="83"/>
  <c r="S81" i="83"/>
  <c r="S83" i="83"/>
  <c r="S75" i="83"/>
  <c r="S89" i="83"/>
  <c r="S101" i="83"/>
  <c r="S93" i="83"/>
  <c r="S95" i="83"/>
  <c r="S105" i="83"/>
  <c r="S87" i="83"/>
  <c r="S99" i="83"/>
  <c r="S107" i="83"/>
  <c r="S117" i="83"/>
  <c r="S119" i="83"/>
  <c r="S129" i="83"/>
  <c r="S131" i="83"/>
  <c r="S111" i="83"/>
  <c r="S123" i="83"/>
  <c r="S135" i="83"/>
  <c r="S113" i="83"/>
  <c r="S125" i="83"/>
  <c r="S137" i="83"/>
  <c r="S15" i="83"/>
  <c r="S14" i="83"/>
  <c r="F4" i="35"/>
  <c r="S16" i="83" l="1"/>
  <c r="G4" i="35"/>
  <c r="S67" i="83" l="1"/>
  <c r="H70" i="83" s="1"/>
  <c r="S70" i="83" s="1"/>
  <c r="S66" i="83"/>
  <c r="H68" i="83" s="1"/>
  <c r="S84" i="83"/>
  <c r="S72" i="83"/>
  <c r="S73" i="83"/>
  <c r="S78" i="83"/>
  <c r="S79" i="83"/>
  <c r="S90" i="83"/>
  <c r="S85" i="83"/>
  <c r="S96" i="83"/>
  <c r="S97" i="83"/>
  <c r="S102" i="83"/>
  <c r="S91" i="83"/>
  <c r="S103" i="83"/>
  <c r="S109" i="83"/>
  <c r="S120" i="83"/>
  <c r="S121" i="83"/>
  <c r="S126" i="83"/>
  <c r="S133" i="83"/>
  <c r="S115" i="83"/>
  <c r="S127" i="83"/>
  <c r="S108" i="83"/>
  <c r="S114" i="83"/>
  <c r="S132" i="83"/>
  <c r="H4" i="35"/>
  <c r="I68" i="83" l="1"/>
  <c r="J68" i="83"/>
  <c r="K68" i="83"/>
  <c r="L68" i="83"/>
  <c r="M68" i="83"/>
  <c r="N68" i="83"/>
  <c r="O68" i="83"/>
  <c r="P68" i="83"/>
  <c r="Q68" i="83"/>
  <c r="R68" i="83"/>
  <c r="S68" i="83"/>
  <c r="I70" i="83"/>
  <c r="J70" i="83"/>
  <c r="K70" i="83"/>
  <c r="L70" i="83"/>
  <c r="M70" i="83"/>
  <c r="N70" i="83"/>
  <c r="O70" i="83"/>
  <c r="P70" i="83"/>
  <c r="Q70" i="83"/>
  <c r="R70" i="83"/>
  <c r="I4" i="35"/>
  <c r="T12" i="83" l="1"/>
  <c r="T71" i="83"/>
  <c r="T10" i="83" s="1"/>
  <c r="T69" i="83"/>
  <c r="T9" i="83" s="1"/>
  <c r="J4" i="35"/>
  <c r="T11" i="83" l="1"/>
  <c r="T77" i="83" s="1"/>
  <c r="T75" i="83"/>
  <c r="T83" i="83"/>
  <c r="T87" i="83"/>
  <c r="T101" i="83"/>
  <c r="T93" i="83"/>
  <c r="T113" i="83"/>
  <c r="T125" i="83"/>
  <c r="T117" i="83"/>
  <c r="T119" i="83"/>
  <c r="T111" i="83"/>
  <c r="T123" i="83"/>
  <c r="T15" i="83"/>
  <c r="K4" i="35"/>
  <c r="T14" i="83" l="1"/>
  <c r="T16" i="83" s="1"/>
  <c r="T131" i="83"/>
  <c r="T107" i="83"/>
  <c r="T105" i="83"/>
  <c r="T89" i="83"/>
  <c r="T81" i="83"/>
  <c r="T135" i="83"/>
  <c r="T129" i="83"/>
  <c r="T137" i="83"/>
  <c r="T95" i="83"/>
  <c r="T99" i="83"/>
  <c r="L4" i="35"/>
  <c r="T73" i="83" l="1"/>
  <c r="H76" i="83" s="1"/>
  <c r="I76" i="83" s="1"/>
  <c r="T90" i="83"/>
  <c r="T102" i="83"/>
  <c r="T126" i="83"/>
  <c r="T108" i="83"/>
  <c r="T72" i="83"/>
  <c r="H74" i="83" s="1"/>
  <c r="T74" i="83" s="1"/>
  <c r="T78" i="83"/>
  <c r="T85" i="83"/>
  <c r="T109" i="83"/>
  <c r="T133" i="83"/>
  <c r="T114" i="83"/>
  <c r="T79" i="83"/>
  <c r="T91" i="83"/>
  <c r="T96" i="83"/>
  <c r="T120" i="83"/>
  <c r="T115" i="83"/>
  <c r="T132" i="83"/>
  <c r="T84" i="83"/>
  <c r="T103" i="83"/>
  <c r="T97" i="83"/>
  <c r="T121" i="83"/>
  <c r="T127" i="83"/>
  <c r="K76" i="83"/>
  <c r="L76" i="83"/>
  <c r="O76" i="83"/>
  <c r="P76" i="83"/>
  <c r="S76" i="83"/>
  <c r="T76" i="83"/>
  <c r="L74" i="83"/>
  <c r="P74" i="83"/>
  <c r="M4" i="35"/>
  <c r="R74" i="83" l="1"/>
  <c r="N74" i="83"/>
  <c r="J74" i="83"/>
  <c r="R76" i="83"/>
  <c r="N76" i="83"/>
  <c r="J76" i="83"/>
  <c r="U77" i="83" s="1"/>
  <c r="U10" i="83" s="1"/>
  <c r="S74" i="83"/>
  <c r="O74" i="83"/>
  <c r="K74" i="83"/>
  <c r="U75" i="83" s="1"/>
  <c r="U9" i="83" s="1"/>
  <c r="Q74" i="83"/>
  <c r="M74" i="83"/>
  <c r="I74" i="83"/>
  <c r="Q76" i="83"/>
  <c r="M76" i="83"/>
  <c r="N4" i="35"/>
  <c r="U11" i="83" l="1"/>
  <c r="U12" i="83" s="1"/>
  <c r="O4" i="35"/>
  <c r="U81" i="83" l="1"/>
  <c r="U83" i="83"/>
  <c r="U93" i="83"/>
  <c r="U95" i="83"/>
  <c r="U105" i="83"/>
  <c r="U107" i="83"/>
  <c r="U87" i="83"/>
  <c r="U99" i="83"/>
  <c r="U89" i="83"/>
  <c r="U101" i="83"/>
  <c r="U113" i="83"/>
  <c r="U125" i="83"/>
  <c r="U137" i="83"/>
  <c r="U117" i="83"/>
  <c r="U119" i="83"/>
  <c r="U129" i="83"/>
  <c r="U131" i="83"/>
  <c r="U111" i="83"/>
  <c r="U123" i="83"/>
  <c r="U135" i="83"/>
  <c r="U14" i="83"/>
  <c r="U15" i="83"/>
  <c r="U16" i="83" s="1"/>
  <c r="P4" i="35"/>
  <c r="U78" i="83" l="1"/>
  <c r="H80" i="83" s="1"/>
  <c r="U80" i="83" s="1"/>
  <c r="U79" i="83"/>
  <c r="H82" i="83" s="1"/>
  <c r="U82" i="83" s="1"/>
  <c r="U85" i="83"/>
  <c r="U96" i="83"/>
  <c r="U97" i="83"/>
  <c r="U102" i="83"/>
  <c r="U91" i="83"/>
  <c r="U103" i="83"/>
  <c r="U84" i="83"/>
  <c r="U90" i="83"/>
  <c r="U108" i="83"/>
  <c r="U114" i="83"/>
  <c r="U132" i="83"/>
  <c r="U109" i="83"/>
  <c r="U120" i="83"/>
  <c r="U121" i="83"/>
  <c r="U126" i="83"/>
  <c r="U133" i="83"/>
  <c r="U115" i="83"/>
  <c r="U127" i="83"/>
  <c r="Q4" i="35"/>
  <c r="I82" i="83" l="1"/>
  <c r="J82" i="83"/>
  <c r="K82" i="83"/>
  <c r="L82" i="83"/>
  <c r="M82" i="83"/>
  <c r="N82" i="83"/>
  <c r="O82" i="83"/>
  <c r="P82" i="83"/>
  <c r="Q82" i="83"/>
  <c r="R82" i="83"/>
  <c r="S82" i="83"/>
  <c r="T82" i="83"/>
  <c r="I80" i="83"/>
  <c r="J80" i="83"/>
  <c r="K80" i="83"/>
  <c r="L80" i="83"/>
  <c r="M80" i="83"/>
  <c r="N80" i="83"/>
  <c r="O80" i="83"/>
  <c r="P80" i="83"/>
  <c r="Q80" i="83"/>
  <c r="R80" i="83"/>
  <c r="S80" i="83"/>
  <c r="T80" i="83"/>
  <c r="R4" i="35"/>
  <c r="V81" i="83" l="1"/>
  <c r="V9" i="83" s="1"/>
  <c r="V83" i="83"/>
  <c r="V10" i="83" s="1"/>
  <c r="S4" i="35"/>
  <c r="V12" i="83" l="1"/>
  <c r="V11" i="83"/>
  <c r="T4" i="35"/>
  <c r="V89" i="83" l="1"/>
  <c r="V101" i="83"/>
  <c r="V93" i="83"/>
  <c r="V95" i="83"/>
  <c r="V87" i="83"/>
  <c r="V99" i="83"/>
  <c r="V111" i="83"/>
  <c r="V123" i="83"/>
  <c r="V135" i="83"/>
  <c r="V105" i="83"/>
  <c r="V107" i="83"/>
  <c r="V113" i="83"/>
  <c r="V125" i="83"/>
  <c r="V137" i="83"/>
  <c r="V117" i="83"/>
  <c r="V119" i="83"/>
  <c r="V129" i="83"/>
  <c r="V131" i="83"/>
  <c r="V14" i="83"/>
  <c r="V15" i="83"/>
  <c r="V16" i="83" s="1"/>
  <c r="U4" i="35"/>
  <c r="V85" i="83" l="1"/>
  <c r="H88" i="83" s="1"/>
  <c r="V88" i="83" s="1"/>
  <c r="V96" i="83"/>
  <c r="V97" i="83"/>
  <c r="V102" i="83"/>
  <c r="V91" i="83"/>
  <c r="V103" i="83"/>
  <c r="V84" i="83"/>
  <c r="H86" i="83" s="1"/>
  <c r="V90" i="83"/>
  <c r="V115" i="83"/>
  <c r="V127" i="83"/>
  <c r="V108" i="83"/>
  <c r="V114" i="83"/>
  <c r="V132" i="83"/>
  <c r="V109" i="83"/>
  <c r="V120" i="83"/>
  <c r="V121" i="83"/>
  <c r="V126" i="83"/>
  <c r="V133" i="83"/>
  <c r="V4" i="35"/>
  <c r="I86" i="83" l="1"/>
  <c r="J86" i="83"/>
  <c r="K86" i="83"/>
  <c r="L86" i="83"/>
  <c r="M86" i="83"/>
  <c r="N86" i="83"/>
  <c r="O86" i="83"/>
  <c r="P86" i="83"/>
  <c r="Q86" i="83"/>
  <c r="R86" i="83"/>
  <c r="S86" i="83"/>
  <c r="T86" i="83"/>
  <c r="U86" i="83"/>
  <c r="I88" i="83"/>
  <c r="J88" i="83"/>
  <c r="K88" i="83"/>
  <c r="L88" i="83"/>
  <c r="M88" i="83"/>
  <c r="N88" i="83"/>
  <c r="O88" i="83"/>
  <c r="P88" i="83"/>
  <c r="Q88" i="83"/>
  <c r="R88" i="83"/>
  <c r="S88" i="83"/>
  <c r="T88" i="83"/>
  <c r="U88" i="83"/>
  <c r="V86" i="83"/>
  <c r="C21" i="13"/>
  <c r="N13" i="13"/>
  <c r="O13" i="13"/>
  <c r="P13" i="13"/>
  <c r="Q13" i="13"/>
  <c r="R13" i="13"/>
  <c r="S13" i="13"/>
  <c r="T13" i="13"/>
  <c r="M13" i="13"/>
  <c r="D10" i="31"/>
  <c r="C9" i="31"/>
  <c r="C8" i="31"/>
  <c r="C6" i="31"/>
  <c r="D6" i="31" s="1"/>
  <c r="E6" i="31" s="1"/>
  <c r="F6" i="31" s="1"/>
  <c r="G6" i="31" s="1"/>
  <c r="H6" i="31" s="1"/>
  <c r="I6" i="31" s="1"/>
  <c r="J6" i="31" s="1"/>
  <c r="K6" i="31" s="1"/>
  <c r="L6" i="31" s="1"/>
  <c r="M6" i="31" s="1"/>
  <c r="N6" i="31" s="1"/>
  <c r="O6" i="31" s="1"/>
  <c r="P6" i="31" s="1"/>
  <c r="Q6" i="31" s="1"/>
  <c r="R6" i="31" s="1"/>
  <c r="S6" i="31" s="1"/>
  <c r="T6" i="31" s="1"/>
  <c r="U6" i="31" s="1"/>
  <c r="V6" i="31" s="1"/>
  <c r="K133" i="34"/>
  <c r="J133" i="34"/>
  <c r="K131" i="34"/>
  <c r="J131" i="34"/>
  <c r="K127" i="34"/>
  <c r="J127" i="34"/>
  <c r="K125" i="34"/>
  <c r="J125" i="34"/>
  <c r="K121" i="34"/>
  <c r="J121" i="34"/>
  <c r="K119" i="34"/>
  <c r="J119" i="34"/>
  <c r="K115" i="34"/>
  <c r="J115" i="34"/>
  <c r="K113" i="34"/>
  <c r="J113" i="34"/>
  <c r="K109" i="34"/>
  <c r="J109" i="34"/>
  <c r="K107" i="34"/>
  <c r="J107" i="34"/>
  <c r="K103" i="34"/>
  <c r="J103" i="34"/>
  <c r="K101" i="34"/>
  <c r="J101" i="34"/>
  <c r="L97" i="34"/>
  <c r="K97" i="34"/>
  <c r="J97" i="34"/>
  <c r="K95" i="34"/>
  <c r="J95" i="34"/>
  <c r="K91" i="34"/>
  <c r="J91" i="34"/>
  <c r="K89" i="34"/>
  <c r="J89" i="34"/>
  <c r="K85" i="34"/>
  <c r="J85" i="34"/>
  <c r="K83" i="34"/>
  <c r="J83" i="34"/>
  <c r="K79" i="34"/>
  <c r="J79" i="34"/>
  <c r="K77" i="34"/>
  <c r="J77" i="34"/>
  <c r="K73" i="34"/>
  <c r="J73" i="34"/>
  <c r="K71" i="34"/>
  <c r="J71" i="34"/>
  <c r="K67" i="34"/>
  <c r="J67" i="34"/>
  <c r="L65" i="34"/>
  <c r="K65" i="34"/>
  <c r="J65" i="34"/>
  <c r="K61" i="34"/>
  <c r="J61" i="34"/>
  <c r="L59" i="34"/>
  <c r="K59" i="34"/>
  <c r="J59" i="34"/>
  <c r="K55" i="34"/>
  <c r="J55" i="34"/>
  <c r="K53" i="34"/>
  <c r="J53" i="34"/>
  <c r="K49" i="34"/>
  <c r="J49" i="34"/>
  <c r="L47" i="34"/>
  <c r="K47" i="34"/>
  <c r="J47" i="34"/>
  <c r="K43" i="34"/>
  <c r="J43" i="34"/>
  <c r="L41" i="34"/>
  <c r="K41" i="34"/>
  <c r="J41" i="34"/>
  <c r="K37" i="34"/>
  <c r="J37" i="34"/>
  <c r="L35" i="34"/>
  <c r="K35" i="34"/>
  <c r="J35" i="34"/>
  <c r="K31" i="34"/>
  <c r="J31" i="34"/>
  <c r="K29" i="34"/>
  <c r="J29" i="34"/>
  <c r="K25" i="34"/>
  <c r="J25" i="34"/>
  <c r="L23" i="34"/>
  <c r="K23" i="34"/>
  <c r="J23" i="34"/>
  <c r="K19" i="34"/>
  <c r="J19" i="34"/>
  <c r="L17" i="34"/>
  <c r="K17" i="34"/>
  <c r="J17" i="34"/>
  <c r="A11" i="34"/>
  <c r="B11" i="34" s="1"/>
  <c r="A10" i="34"/>
  <c r="B10" i="34" s="1"/>
  <c r="B9" i="34"/>
  <c r="D9" i="34" s="1"/>
  <c r="J8" i="34"/>
  <c r="B8" i="34"/>
  <c r="D8" i="34" s="1"/>
  <c r="L7" i="34"/>
  <c r="L55" i="34" s="1"/>
  <c r="K133" i="33"/>
  <c r="J133" i="33"/>
  <c r="K131" i="33"/>
  <c r="J131" i="33"/>
  <c r="K127" i="33"/>
  <c r="J127" i="33"/>
  <c r="K125" i="33"/>
  <c r="J125" i="33"/>
  <c r="K121" i="33"/>
  <c r="J121" i="33"/>
  <c r="K119" i="33"/>
  <c r="J119" i="33"/>
  <c r="K115" i="33"/>
  <c r="J115" i="33"/>
  <c r="K113" i="33"/>
  <c r="J113" i="33"/>
  <c r="K109" i="33"/>
  <c r="J109" i="33"/>
  <c r="K107" i="33"/>
  <c r="J107" i="33"/>
  <c r="K103" i="33"/>
  <c r="J103" i="33"/>
  <c r="K101" i="33"/>
  <c r="J101" i="33"/>
  <c r="K97" i="33"/>
  <c r="J97" i="33"/>
  <c r="K95" i="33"/>
  <c r="J95" i="33"/>
  <c r="K91" i="33"/>
  <c r="J91" i="33"/>
  <c r="K89" i="33"/>
  <c r="J89" i="33"/>
  <c r="K85" i="33"/>
  <c r="J85" i="33"/>
  <c r="K83" i="33"/>
  <c r="J83" i="33"/>
  <c r="K79" i="33"/>
  <c r="J79" i="33"/>
  <c r="K77" i="33"/>
  <c r="J77" i="33"/>
  <c r="K73" i="33"/>
  <c r="J73" i="33"/>
  <c r="K71" i="33"/>
  <c r="J71" i="33"/>
  <c r="K67" i="33"/>
  <c r="J67" i="33"/>
  <c r="K65" i="33"/>
  <c r="J65" i="33"/>
  <c r="K61" i="33"/>
  <c r="J61" i="33"/>
  <c r="L59" i="33"/>
  <c r="K59" i="33"/>
  <c r="J59" i="33"/>
  <c r="K55" i="33"/>
  <c r="J55" i="33"/>
  <c r="K53" i="33"/>
  <c r="J53" i="33"/>
  <c r="K49" i="33"/>
  <c r="J49" i="33"/>
  <c r="K47" i="33"/>
  <c r="J47" i="33"/>
  <c r="K43" i="33"/>
  <c r="J43" i="33"/>
  <c r="K41" i="33"/>
  <c r="J41" i="33"/>
  <c r="K37" i="33"/>
  <c r="J37" i="33"/>
  <c r="K35" i="33"/>
  <c r="J35" i="33"/>
  <c r="K31" i="33"/>
  <c r="J31" i="33"/>
  <c r="K29" i="33"/>
  <c r="J29" i="33"/>
  <c r="K25" i="33"/>
  <c r="J25" i="33"/>
  <c r="K23" i="33"/>
  <c r="J23" i="33"/>
  <c r="K19" i="33"/>
  <c r="J19" i="33"/>
  <c r="K17" i="33"/>
  <c r="J17" i="33"/>
  <c r="A11" i="33"/>
  <c r="B11" i="33" s="1"/>
  <c r="A10" i="33"/>
  <c r="B10" i="33" s="1"/>
  <c r="B9" i="33"/>
  <c r="D9" i="33" s="1"/>
  <c r="K8" i="33"/>
  <c r="L8" i="33" s="1"/>
  <c r="J8" i="33"/>
  <c r="B8" i="33"/>
  <c r="D8" i="33" s="1"/>
  <c r="L7" i="33"/>
  <c r="K133" i="32"/>
  <c r="J133" i="32"/>
  <c r="K131" i="32"/>
  <c r="J131" i="32"/>
  <c r="K127" i="32"/>
  <c r="J127" i="32"/>
  <c r="K125" i="32"/>
  <c r="J125" i="32"/>
  <c r="K121" i="32"/>
  <c r="J121" i="32"/>
  <c r="K119" i="32"/>
  <c r="J119" i="32"/>
  <c r="K115" i="32"/>
  <c r="J115" i="32"/>
  <c r="K113" i="32"/>
  <c r="J113" i="32"/>
  <c r="K109" i="32"/>
  <c r="J109" i="32"/>
  <c r="K107" i="32"/>
  <c r="J107" i="32"/>
  <c r="K103" i="32"/>
  <c r="J103" i="32"/>
  <c r="K101" i="32"/>
  <c r="J101" i="32"/>
  <c r="K97" i="32"/>
  <c r="J97" i="32"/>
  <c r="K95" i="32"/>
  <c r="J95" i="32"/>
  <c r="K91" i="32"/>
  <c r="J91" i="32"/>
  <c r="K89" i="32"/>
  <c r="J89" i="32"/>
  <c r="K85" i="32"/>
  <c r="J85" i="32"/>
  <c r="K83" i="32"/>
  <c r="J83" i="32"/>
  <c r="K79" i="32"/>
  <c r="J79" i="32"/>
  <c r="K77" i="32"/>
  <c r="J77" i="32"/>
  <c r="K73" i="32"/>
  <c r="J73" i="32"/>
  <c r="K71" i="32"/>
  <c r="J71" i="32"/>
  <c r="K67" i="32"/>
  <c r="J67" i="32"/>
  <c r="K65" i="32"/>
  <c r="J65" i="32"/>
  <c r="K61" i="32"/>
  <c r="J61" i="32"/>
  <c r="K59" i="32"/>
  <c r="J59" i="32"/>
  <c r="K55" i="32"/>
  <c r="J55" i="32"/>
  <c r="K53" i="32"/>
  <c r="J53" i="32"/>
  <c r="K49" i="32"/>
  <c r="J49" i="32"/>
  <c r="K47" i="32"/>
  <c r="J47" i="32"/>
  <c r="K43" i="32"/>
  <c r="J43" i="32"/>
  <c r="K41" i="32"/>
  <c r="J41" i="32"/>
  <c r="K37" i="32"/>
  <c r="J37" i="32"/>
  <c r="K35" i="32"/>
  <c r="J35" i="32"/>
  <c r="K31" i="32"/>
  <c r="J31" i="32"/>
  <c r="K29" i="32"/>
  <c r="J29" i="32"/>
  <c r="K25" i="32"/>
  <c r="J25" i="32"/>
  <c r="K23" i="32"/>
  <c r="J23" i="32"/>
  <c r="K19" i="32"/>
  <c r="J19" i="32"/>
  <c r="K17" i="32"/>
  <c r="J17" i="32"/>
  <c r="A11" i="32"/>
  <c r="B11" i="32" s="1"/>
  <c r="A10" i="32"/>
  <c r="B10" i="32" s="1"/>
  <c r="B9" i="32"/>
  <c r="D9" i="32" s="1"/>
  <c r="J8" i="32"/>
  <c r="K8" i="32" s="1"/>
  <c r="B8" i="32"/>
  <c r="D8" i="32" s="1"/>
  <c r="L7" i="32"/>
  <c r="A3" i="31"/>
  <c r="A4" i="31"/>
  <c r="B19" i="31"/>
  <c r="V18" i="31"/>
  <c r="U18" i="31"/>
  <c r="T18" i="31"/>
  <c r="S18" i="31"/>
  <c r="R18" i="31"/>
  <c r="Q18" i="31"/>
  <c r="P18" i="31"/>
  <c r="O18" i="31"/>
  <c r="N18" i="31"/>
  <c r="M18" i="31"/>
  <c r="L18" i="31"/>
  <c r="K18" i="31"/>
  <c r="J18" i="31"/>
  <c r="I18" i="31"/>
  <c r="H18" i="31"/>
  <c r="G18" i="31"/>
  <c r="F18" i="31"/>
  <c r="E18" i="31"/>
  <c r="D18" i="31"/>
  <c r="B18" i="31"/>
  <c r="B17" i="31"/>
  <c r="D4" i="31"/>
  <c r="L14" i="13"/>
  <c r="L13" i="13"/>
  <c r="W12" i="83" l="1"/>
  <c r="W89" i="83"/>
  <c r="W10" i="83" s="1"/>
  <c r="W87" i="83"/>
  <c r="W9" i="83" s="1"/>
  <c r="W11" i="83" s="1"/>
  <c r="J10" i="34"/>
  <c r="J11" i="34" s="1"/>
  <c r="L10" i="33"/>
  <c r="L11" i="33" s="1"/>
  <c r="E10" i="31"/>
  <c r="J9" i="34"/>
  <c r="L19" i="34"/>
  <c r="L29" i="34"/>
  <c r="L31" i="34"/>
  <c r="L43" i="34"/>
  <c r="L53" i="34"/>
  <c r="L133" i="34"/>
  <c r="L121" i="34"/>
  <c r="L119" i="34"/>
  <c r="L127" i="34"/>
  <c r="L125" i="34"/>
  <c r="L131" i="34"/>
  <c r="L113" i="34"/>
  <c r="L107" i="34"/>
  <c r="L95" i="34"/>
  <c r="L83" i="34"/>
  <c r="L71" i="34"/>
  <c r="L109" i="34"/>
  <c r="L101" i="34"/>
  <c r="L91" i="34"/>
  <c r="L89" i="34"/>
  <c r="L79" i="34"/>
  <c r="L77" i="34"/>
  <c r="L67" i="34"/>
  <c r="L103" i="34"/>
  <c r="L61" i="34"/>
  <c r="L49" i="34"/>
  <c r="L37" i="34"/>
  <c r="L25" i="34"/>
  <c r="L115" i="34"/>
  <c r="L85" i="34"/>
  <c r="K8" i="34"/>
  <c r="L73" i="34"/>
  <c r="L133" i="33"/>
  <c r="L131" i="33"/>
  <c r="L119" i="33"/>
  <c r="L125" i="33"/>
  <c r="L121" i="33"/>
  <c r="L107" i="33"/>
  <c r="L115" i="33"/>
  <c r="L109" i="33"/>
  <c r="L127" i="33"/>
  <c r="L95" i="33"/>
  <c r="L113" i="33"/>
  <c r="L83" i="33"/>
  <c r="L71" i="33"/>
  <c r="L91" i="33"/>
  <c r="L89" i="33"/>
  <c r="L79" i="33"/>
  <c r="L77" i="33"/>
  <c r="L67" i="33"/>
  <c r="L65" i="33"/>
  <c r="L103" i="33"/>
  <c r="L101" i="33"/>
  <c r="L97" i="33"/>
  <c r="L85" i="33"/>
  <c r="L73" i="33"/>
  <c r="L61" i="33"/>
  <c r="L47" i="33"/>
  <c r="L35" i="33"/>
  <c r="L55" i="33"/>
  <c r="L53" i="33"/>
  <c r="L43" i="33"/>
  <c r="L41" i="33"/>
  <c r="L31" i="33"/>
  <c r="L29" i="33"/>
  <c r="L19" i="33"/>
  <c r="L17" i="33"/>
  <c r="M8" i="33"/>
  <c r="K10" i="33"/>
  <c r="K11" i="33" s="1"/>
  <c r="J9" i="33"/>
  <c r="L37" i="33"/>
  <c r="K9" i="33"/>
  <c r="J10" i="33"/>
  <c r="J11" i="33" s="1"/>
  <c r="L9" i="33"/>
  <c r="L23" i="33"/>
  <c r="L25" i="33"/>
  <c r="L49" i="33"/>
  <c r="J9" i="32"/>
  <c r="K9" i="32"/>
  <c r="K10" i="32"/>
  <c r="K11" i="32" s="1"/>
  <c r="L8" i="32"/>
  <c r="L133" i="32"/>
  <c r="L121" i="32"/>
  <c r="L131" i="32"/>
  <c r="L119" i="32"/>
  <c r="L109" i="32"/>
  <c r="L127" i="32"/>
  <c r="L125" i="32"/>
  <c r="L113" i="32"/>
  <c r="L95" i="32"/>
  <c r="L103" i="32"/>
  <c r="L101" i="32"/>
  <c r="L107" i="32"/>
  <c r="L83" i="32"/>
  <c r="L71" i="32"/>
  <c r="L59" i="32"/>
  <c r="L89" i="32"/>
  <c r="L79" i="32"/>
  <c r="L65" i="32"/>
  <c r="L47" i="32"/>
  <c r="L35" i="32"/>
  <c r="L23" i="32"/>
  <c r="L77" i="32"/>
  <c r="L73" i="32"/>
  <c r="L53" i="32"/>
  <c r="L43" i="32"/>
  <c r="L41" i="32"/>
  <c r="L31" i="32"/>
  <c r="L29" i="32"/>
  <c r="L19" i="32"/>
  <c r="L17" i="32"/>
  <c r="L97" i="32"/>
  <c r="L85" i="32"/>
  <c r="L67" i="32"/>
  <c r="L61" i="32"/>
  <c r="L55" i="32"/>
  <c r="L49" i="32"/>
  <c r="L37" i="32"/>
  <c r="L25" i="32"/>
  <c r="J10" i="32"/>
  <c r="J11" i="32" s="1"/>
  <c r="L115" i="32"/>
  <c r="L91" i="32"/>
  <c r="C3" i="31"/>
  <c r="E4" i="31"/>
  <c r="F10" i="31"/>
  <c r="K133" i="30"/>
  <c r="J133" i="30"/>
  <c r="K131" i="30"/>
  <c r="J131" i="30"/>
  <c r="K127" i="30"/>
  <c r="J127" i="30"/>
  <c r="K125" i="30"/>
  <c r="J125" i="30"/>
  <c r="K121" i="30"/>
  <c r="J121" i="30"/>
  <c r="K119" i="30"/>
  <c r="J119" i="30"/>
  <c r="K115" i="30"/>
  <c r="J115" i="30"/>
  <c r="K113" i="30"/>
  <c r="J113" i="30"/>
  <c r="K109" i="30"/>
  <c r="J109" i="30"/>
  <c r="K107" i="30"/>
  <c r="J107" i="30"/>
  <c r="K103" i="30"/>
  <c r="J103" i="30"/>
  <c r="K101" i="30"/>
  <c r="J101" i="30"/>
  <c r="K97" i="30"/>
  <c r="J97" i="30"/>
  <c r="K95" i="30"/>
  <c r="J95" i="30"/>
  <c r="K91" i="30"/>
  <c r="J91" i="30"/>
  <c r="K89" i="30"/>
  <c r="J89" i="30"/>
  <c r="K85" i="30"/>
  <c r="J85" i="30"/>
  <c r="K83" i="30"/>
  <c r="J83" i="30"/>
  <c r="K79" i="30"/>
  <c r="J79" i="30"/>
  <c r="K77" i="30"/>
  <c r="J77" i="30"/>
  <c r="K73" i="30"/>
  <c r="J73" i="30"/>
  <c r="L71" i="30"/>
  <c r="K71" i="30"/>
  <c r="J71" i="30"/>
  <c r="K67" i="30"/>
  <c r="J67" i="30"/>
  <c r="K65" i="30"/>
  <c r="J65" i="30"/>
  <c r="K61" i="30"/>
  <c r="J61" i="30"/>
  <c r="L59" i="30"/>
  <c r="K59" i="30"/>
  <c r="J59" i="30"/>
  <c r="L55" i="30"/>
  <c r="K55" i="30"/>
  <c r="J55" i="30"/>
  <c r="L53" i="30"/>
  <c r="K53" i="30"/>
  <c r="J53" i="30"/>
  <c r="K49" i="30"/>
  <c r="J49" i="30"/>
  <c r="L47" i="30"/>
  <c r="K47" i="30"/>
  <c r="J47" i="30"/>
  <c r="L43" i="30"/>
  <c r="K43" i="30"/>
  <c r="J43" i="30"/>
  <c r="L41" i="30"/>
  <c r="K41" i="30"/>
  <c r="J41" i="30"/>
  <c r="K37" i="30"/>
  <c r="J37" i="30"/>
  <c r="L35" i="30"/>
  <c r="K35" i="30"/>
  <c r="J35" i="30"/>
  <c r="L31" i="30"/>
  <c r="K31" i="30"/>
  <c r="J31" i="30"/>
  <c r="L29" i="30"/>
  <c r="K29" i="30"/>
  <c r="J29" i="30"/>
  <c r="K25" i="30"/>
  <c r="J25" i="30"/>
  <c r="L23" i="30"/>
  <c r="K23" i="30"/>
  <c r="J23" i="30"/>
  <c r="L19" i="30"/>
  <c r="K19" i="30"/>
  <c r="J19" i="30"/>
  <c r="L17" i="30"/>
  <c r="K17" i="30"/>
  <c r="J17" i="30"/>
  <c r="A11" i="30"/>
  <c r="B11" i="30" s="1"/>
  <c r="A10" i="30"/>
  <c r="B10" i="30" s="1"/>
  <c r="B9" i="30"/>
  <c r="D9" i="30" s="1"/>
  <c r="J8" i="30"/>
  <c r="K8" i="30" s="1"/>
  <c r="L8" i="30" s="1"/>
  <c r="B8" i="30"/>
  <c r="D8" i="30" s="1"/>
  <c r="L7" i="30"/>
  <c r="L91" i="30" s="1"/>
  <c r="K133" i="29"/>
  <c r="J133" i="29"/>
  <c r="K131" i="29"/>
  <c r="J131" i="29"/>
  <c r="K127" i="29"/>
  <c r="J127" i="29"/>
  <c r="K125" i="29"/>
  <c r="J125" i="29"/>
  <c r="K121" i="29"/>
  <c r="J121" i="29"/>
  <c r="K119" i="29"/>
  <c r="J119" i="29"/>
  <c r="K115" i="29"/>
  <c r="J115" i="29"/>
  <c r="K113" i="29"/>
  <c r="J113" i="29"/>
  <c r="K109" i="29"/>
  <c r="J109" i="29"/>
  <c r="K107" i="29"/>
  <c r="J107" i="29"/>
  <c r="K103" i="29"/>
  <c r="J103" i="29"/>
  <c r="K101" i="29"/>
  <c r="J101" i="29"/>
  <c r="K97" i="29"/>
  <c r="J97" i="29"/>
  <c r="K95" i="29"/>
  <c r="J95" i="29"/>
  <c r="K91" i="29"/>
  <c r="J91" i="29"/>
  <c r="K89" i="29"/>
  <c r="J89" i="29"/>
  <c r="K85" i="29"/>
  <c r="J85" i="29"/>
  <c r="K83" i="29"/>
  <c r="J83" i="29"/>
  <c r="K79" i="29"/>
  <c r="J79" i="29"/>
  <c r="K77" i="29"/>
  <c r="J77" i="29"/>
  <c r="K73" i="29"/>
  <c r="J73" i="29"/>
  <c r="K71" i="29"/>
  <c r="J71" i="29"/>
  <c r="K67" i="29"/>
  <c r="J67" i="29"/>
  <c r="L65" i="29"/>
  <c r="K65" i="29"/>
  <c r="J65" i="29"/>
  <c r="K61" i="29"/>
  <c r="J61" i="29"/>
  <c r="K59" i="29"/>
  <c r="J59" i="29"/>
  <c r="K55" i="29"/>
  <c r="J55" i="29"/>
  <c r="K53" i="29"/>
  <c r="J53" i="29"/>
  <c r="K49" i="29"/>
  <c r="J49" i="29"/>
  <c r="K47" i="29"/>
  <c r="J47" i="29"/>
  <c r="K43" i="29"/>
  <c r="J43" i="29"/>
  <c r="L41" i="29"/>
  <c r="K41" i="29"/>
  <c r="J41" i="29"/>
  <c r="K37" i="29"/>
  <c r="J37" i="29"/>
  <c r="K35" i="29"/>
  <c r="J35" i="29"/>
  <c r="K31" i="29"/>
  <c r="J31" i="29"/>
  <c r="K29" i="29"/>
  <c r="J29" i="29"/>
  <c r="K25" i="29"/>
  <c r="J25" i="29"/>
  <c r="K23" i="29"/>
  <c r="J23" i="29"/>
  <c r="K19" i="29"/>
  <c r="J19" i="29"/>
  <c r="K17" i="29"/>
  <c r="J17" i="29"/>
  <c r="A11" i="29"/>
  <c r="B11" i="29" s="1"/>
  <c r="A10" i="29"/>
  <c r="B10" i="29" s="1"/>
  <c r="B9" i="29"/>
  <c r="D9" i="29" s="1"/>
  <c r="J8" i="29"/>
  <c r="K8" i="29" s="1"/>
  <c r="L8" i="29" s="1"/>
  <c r="B8" i="29"/>
  <c r="D8" i="29" s="1"/>
  <c r="L7" i="29"/>
  <c r="K133" i="28"/>
  <c r="J133" i="28"/>
  <c r="K131" i="28"/>
  <c r="J131" i="28"/>
  <c r="K127" i="28"/>
  <c r="J127" i="28"/>
  <c r="K125" i="28"/>
  <c r="J125" i="28"/>
  <c r="K121" i="28"/>
  <c r="J121" i="28"/>
  <c r="K119" i="28"/>
  <c r="J119" i="28"/>
  <c r="K115" i="28"/>
  <c r="J115" i="28"/>
  <c r="K113" i="28"/>
  <c r="J113" i="28"/>
  <c r="K109" i="28"/>
  <c r="J109" i="28"/>
  <c r="K107" i="28"/>
  <c r="J107" i="28"/>
  <c r="K103" i="28"/>
  <c r="J103" i="28"/>
  <c r="K101" i="28"/>
  <c r="J101" i="28"/>
  <c r="K97" i="28"/>
  <c r="J97" i="28"/>
  <c r="K95" i="28"/>
  <c r="J95" i="28"/>
  <c r="K91" i="28"/>
  <c r="J91" i="28"/>
  <c r="K89" i="28"/>
  <c r="J89" i="28"/>
  <c r="K85" i="28"/>
  <c r="J85" i="28"/>
  <c r="K83" i="28"/>
  <c r="J83" i="28"/>
  <c r="K79" i="28"/>
  <c r="J79" i="28"/>
  <c r="K77" i="28"/>
  <c r="J77" i="28"/>
  <c r="K73" i="28"/>
  <c r="J73" i="28"/>
  <c r="K71" i="28"/>
  <c r="J71" i="28"/>
  <c r="K67" i="28"/>
  <c r="J67" i="28"/>
  <c r="K65" i="28"/>
  <c r="J65" i="28"/>
  <c r="K61" i="28"/>
  <c r="J61" i="28"/>
  <c r="K59" i="28"/>
  <c r="J59" i="28"/>
  <c r="K55" i="28"/>
  <c r="J55" i="28"/>
  <c r="K53" i="28"/>
  <c r="J53" i="28"/>
  <c r="K49" i="28"/>
  <c r="J49" i="28"/>
  <c r="K47" i="28"/>
  <c r="J47" i="28"/>
  <c r="K43" i="28"/>
  <c r="J43" i="28"/>
  <c r="K41" i="28"/>
  <c r="J41" i="28"/>
  <c r="K37" i="28"/>
  <c r="J37" i="28"/>
  <c r="K35" i="28"/>
  <c r="J35" i="28"/>
  <c r="K31" i="28"/>
  <c r="J31" i="28"/>
  <c r="K29" i="28"/>
  <c r="J29" i="28"/>
  <c r="K25" i="28"/>
  <c r="J25" i="28"/>
  <c r="K23" i="28"/>
  <c r="J23" i="28"/>
  <c r="K19" i="28"/>
  <c r="J19" i="28"/>
  <c r="K17" i="28"/>
  <c r="J17" i="28"/>
  <c r="A11" i="28"/>
  <c r="B11" i="28" s="1"/>
  <c r="A10" i="28"/>
  <c r="B10" i="28" s="1"/>
  <c r="B9" i="28"/>
  <c r="D9" i="28" s="1"/>
  <c r="J8" i="28"/>
  <c r="B8" i="28"/>
  <c r="D8" i="28" s="1"/>
  <c r="L7" i="28"/>
  <c r="K133" i="27"/>
  <c r="J133" i="27"/>
  <c r="K131" i="27"/>
  <c r="J131" i="27"/>
  <c r="K127" i="27"/>
  <c r="J127" i="27"/>
  <c r="K125" i="27"/>
  <c r="J125" i="27"/>
  <c r="K121" i="27"/>
  <c r="J121" i="27"/>
  <c r="K119" i="27"/>
  <c r="J119" i="27"/>
  <c r="K115" i="27"/>
  <c r="J115" i="27"/>
  <c r="K113" i="27"/>
  <c r="J113" i="27"/>
  <c r="L109" i="27"/>
  <c r="K109" i="27"/>
  <c r="J109" i="27"/>
  <c r="K107" i="27"/>
  <c r="J107" i="27"/>
  <c r="K103" i="27"/>
  <c r="J103" i="27"/>
  <c r="K101" i="27"/>
  <c r="J101" i="27"/>
  <c r="K97" i="27"/>
  <c r="J97" i="27"/>
  <c r="K95" i="27"/>
  <c r="J95" i="27"/>
  <c r="K91" i="27"/>
  <c r="J91" i="27"/>
  <c r="K89" i="27"/>
  <c r="J89" i="27"/>
  <c r="K85" i="27"/>
  <c r="J85" i="27"/>
  <c r="K83" i="27"/>
  <c r="J83" i="27"/>
  <c r="K79" i="27"/>
  <c r="J79" i="27"/>
  <c r="K77" i="27"/>
  <c r="J77" i="27"/>
  <c r="K73" i="27"/>
  <c r="J73" i="27"/>
  <c r="L71" i="27"/>
  <c r="K71" i="27"/>
  <c r="J71" i="27"/>
  <c r="K67" i="27"/>
  <c r="J67" i="27"/>
  <c r="K65" i="27"/>
  <c r="J65" i="27"/>
  <c r="K61" i="27"/>
  <c r="J61" i="27"/>
  <c r="K59" i="27"/>
  <c r="J59" i="27"/>
  <c r="K55" i="27"/>
  <c r="J55" i="27"/>
  <c r="K53" i="27"/>
  <c r="J53" i="27"/>
  <c r="K49" i="27"/>
  <c r="J49" i="27"/>
  <c r="L47" i="27"/>
  <c r="K47" i="27"/>
  <c r="J47" i="27"/>
  <c r="K43" i="27"/>
  <c r="J43" i="27"/>
  <c r="K41" i="27"/>
  <c r="J41" i="27"/>
  <c r="K37" i="27"/>
  <c r="J37" i="27"/>
  <c r="K35" i="27"/>
  <c r="J35" i="27"/>
  <c r="K31" i="27"/>
  <c r="J31" i="27"/>
  <c r="K29" i="27"/>
  <c r="J29" i="27"/>
  <c r="K25" i="27"/>
  <c r="J25" i="27"/>
  <c r="L23" i="27"/>
  <c r="K23" i="27"/>
  <c r="J23" i="27"/>
  <c r="K19" i="27"/>
  <c r="J19" i="27"/>
  <c r="K17" i="27"/>
  <c r="J17" i="27"/>
  <c r="A11" i="27"/>
  <c r="B11" i="27" s="1"/>
  <c r="A10" i="27"/>
  <c r="B10" i="27" s="1"/>
  <c r="B9" i="27"/>
  <c r="D9" i="27" s="1"/>
  <c r="J8" i="27"/>
  <c r="B8" i="27"/>
  <c r="D8" i="27" s="1"/>
  <c r="L7" i="27"/>
  <c r="K133" i="26"/>
  <c r="J133" i="26"/>
  <c r="K131" i="26"/>
  <c r="J131" i="26"/>
  <c r="K127" i="26"/>
  <c r="J127" i="26"/>
  <c r="K125" i="26"/>
  <c r="J125" i="26"/>
  <c r="K121" i="26"/>
  <c r="J121" i="26"/>
  <c r="K119" i="26"/>
  <c r="J119" i="26"/>
  <c r="K115" i="26"/>
  <c r="J115" i="26"/>
  <c r="K113" i="26"/>
  <c r="J113" i="26"/>
  <c r="K109" i="26"/>
  <c r="J109" i="26"/>
  <c r="K107" i="26"/>
  <c r="J107" i="26"/>
  <c r="K103" i="26"/>
  <c r="J103" i="26"/>
  <c r="K101" i="26"/>
  <c r="J101" i="26"/>
  <c r="K97" i="26"/>
  <c r="J97" i="26"/>
  <c r="K95" i="26"/>
  <c r="J95" i="26"/>
  <c r="K91" i="26"/>
  <c r="J91" i="26"/>
  <c r="K89" i="26"/>
  <c r="J89" i="26"/>
  <c r="K85" i="26"/>
  <c r="J85" i="26"/>
  <c r="K83" i="26"/>
  <c r="J83" i="26"/>
  <c r="K79" i="26"/>
  <c r="J79" i="26"/>
  <c r="K77" i="26"/>
  <c r="J77" i="26"/>
  <c r="K73" i="26"/>
  <c r="J73" i="26"/>
  <c r="K71" i="26"/>
  <c r="J71" i="26"/>
  <c r="K67" i="26"/>
  <c r="J67" i="26"/>
  <c r="K65" i="26"/>
  <c r="J65" i="26"/>
  <c r="K61" i="26"/>
  <c r="J61" i="26"/>
  <c r="K59" i="26"/>
  <c r="J59" i="26"/>
  <c r="K55" i="26"/>
  <c r="J55" i="26"/>
  <c r="K53" i="26"/>
  <c r="J53" i="26"/>
  <c r="K49" i="26"/>
  <c r="J49" i="26"/>
  <c r="K47" i="26"/>
  <c r="J47" i="26"/>
  <c r="K43" i="26"/>
  <c r="J43" i="26"/>
  <c r="K41" i="26"/>
  <c r="J41" i="26"/>
  <c r="K37" i="26"/>
  <c r="J37" i="26"/>
  <c r="K35" i="26"/>
  <c r="J35" i="26"/>
  <c r="K31" i="26"/>
  <c r="J31" i="26"/>
  <c r="K29" i="26"/>
  <c r="J29" i="26"/>
  <c r="K25" i="26"/>
  <c r="J25" i="26"/>
  <c r="K23" i="26"/>
  <c r="J23" i="26"/>
  <c r="K19" i="26"/>
  <c r="J19" i="26"/>
  <c r="K17" i="26"/>
  <c r="J17" i="26"/>
  <c r="A11" i="26"/>
  <c r="B11" i="26" s="1"/>
  <c r="A10" i="26"/>
  <c r="B10" i="26" s="1"/>
  <c r="B9" i="26"/>
  <c r="D9" i="26" s="1"/>
  <c r="K8" i="26"/>
  <c r="J8" i="26"/>
  <c r="B8" i="26"/>
  <c r="D8" i="26" s="1"/>
  <c r="L7" i="26"/>
  <c r="K133" i="25"/>
  <c r="J133" i="25"/>
  <c r="K131" i="25"/>
  <c r="J131" i="25"/>
  <c r="K127" i="25"/>
  <c r="J127" i="25"/>
  <c r="K125" i="25"/>
  <c r="J125" i="25"/>
  <c r="K121" i="25"/>
  <c r="J121" i="25"/>
  <c r="K119" i="25"/>
  <c r="J119" i="25"/>
  <c r="K115" i="25"/>
  <c r="J115" i="25"/>
  <c r="K113" i="25"/>
  <c r="J113" i="25"/>
  <c r="K109" i="25"/>
  <c r="J109" i="25"/>
  <c r="K107" i="25"/>
  <c r="J107" i="25"/>
  <c r="K103" i="25"/>
  <c r="J103" i="25"/>
  <c r="K101" i="25"/>
  <c r="J101" i="25"/>
  <c r="K97" i="25"/>
  <c r="J97" i="25"/>
  <c r="K95" i="25"/>
  <c r="J95" i="25"/>
  <c r="K91" i="25"/>
  <c r="J91" i="25"/>
  <c r="K89" i="25"/>
  <c r="J89" i="25"/>
  <c r="K85" i="25"/>
  <c r="J85" i="25"/>
  <c r="K83" i="25"/>
  <c r="J83" i="25"/>
  <c r="K79" i="25"/>
  <c r="J79" i="25"/>
  <c r="K77" i="25"/>
  <c r="J77" i="25"/>
  <c r="K73" i="25"/>
  <c r="J73" i="25"/>
  <c r="K71" i="25"/>
  <c r="J71" i="25"/>
  <c r="K67" i="25"/>
  <c r="J67" i="25"/>
  <c r="K65" i="25"/>
  <c r="J65" i="25"/>
  <c r="K61" i="25"/>
  <c r="J61" i="25"/>
  <c r="K59" i="25"/>
  <c r="J59" i="25"/>
  <c r="K55" i="25"/>
  <c r="J55" i="25"/>
  <c r="K53" i="25"/>
  <c r="J53" i="25"/>
  <c r="K49" i="25"/>
  <c r="J49" i="25"/>
  <c r="K47" i="25"/>
  <c r="J47" i="25"/>
  <c r="K43" i="25"/>
  <c r="J43" i="25"/>
  <c r="K41" i="25"/>
  <c r="J41" i="25"/>
  <c r="K37" i="25"/>
  <c r="J37" i="25"/>
  <c r="K35" i="25"/>
  <c r="J35" i="25"/>
  <c r="K31" i="25"/>
  <c r="J31" i="25"/>
  <c r="K29" i="25"/>
  <c r="J29" i="25"/>
  <c r="K25" i="25"/>
  <c r="J25" i="25"/>
  <c r="K23" i="25"/>
  <c r="J23" i="25"/>
  <c r="K19" i="25"/>
  <c r="J19" i="25"/>
  <c r="K17" i="25"/>
  <c r="J17" i="25"/>
  <c r="A11" i="25"/>
  <c r="B11" i="25" s="1"/>
  <c r="A10" i="25"/>
  <c r="B10" i="25" s="1"/>
  <c r="B9" i="25"/>
  <c r="D9" i="25" s="1"/>
  <c r="B8" i="25"/>
  <c r="D8" i="25" s="1"/>
  <c r="L7" i="25"/>
  <c r="J8" i="25"/>
  <c r="W101" i="83" l="1"/>
  <c r="W93" i="83"/>
  <c r="W95" i="83"/>
  <c r="W105" i="83"/>
  <c r="W99" i="83"/>
  <c r="W117" i="83"/>
  <c r="W119" i="83"/>
  <c r="W129" i="83"/>
  <c r="W131" i="83"/>
  <c r="W111" i="83"/>
  <c r="W123" i="83"/>
  <c r="W135" i="83"/>
  <c r="W107" i="83"/>
  <c r="W113" i="83"/>
  <c r="W125" i="83"/>
  <c r="W137" i="83"/>
  <c r="W14" i="83"/>
  <c r="W15" i="83"/>
  <c r="W16" i="83" s="1"/>
  <c r="L12" i="33"/>
  <c r="L129" i="33" s="1"/>
  <c r="J12" i="34"/>
  <c r="J129" i="34" s="1"/>
  <c r="L8" i="34"/>
  <c r="K10" i="34"/>
  <c r="K11" i="34" s="1"/>
  <c r="K9" i="34"/>
  <c r="L128" i="33"/>
  <c r="L80" i="33"/>
  <c r="L63" i="33"/>
  <c r="L51" i="33"/>
  <c r="L62" i="33"/>
  <c r="L56" i="33"/>
  <c r="L50" i="33"/>
  <c r="L45" i="33"/>
  <c r="L44" i="33"/>
  <c r="L33" i="33"/>
  <c r="L26" i="33"/>
  <c r="L21" i="33"/>
  <c r="L20" i="33"/>
  <c r="L15" i="33"/>
  <c r="L14" i="33"/>
  <c r="L86" i="33"/>
  <c r="J12" i="33"/>
  <c r="M10" i="33"/>
  <c r="M11" i="33" s="1"/>
  <c r="N8" i="33"/>
  <c r="K12" i="33"/>
  <c r="K12" i="32"/>
  <c r="J12" i="32"/>
  <c r="L10" i="32"/>
  <c r="L11" i="32" s="1"/>
  <c r="M8" i="32"/>
  <c r="L9" i="32"/>
  <c r="G10" i="31"/>
  <c r="F4" i="31"/>
  <c r="C1" i="31"/>
  <c r="D3" i="31"/>
  <c r="L9" i="30"/>
  <c r="M8" i="30"/>
  <c r="K10" i="30"/>
  <c r="K11" i="30" s="1"/>
  <c r="J10" i="30"/>
  <c r="J11" i="30" s="1"/>
  <c r="M10" i="30"/>
  <c r="M11" i="30" s="1"/>
  <c r="N8" i="30"/>
  <c r="L10" i="30"/>
  <c r="L11" i="30" s="1"/>
  <c r="K9" i="30"/>
  <c r="J9" i="30"/>
  <c r="L133" i="30"/>
  <c r="L121" i="30"/>
  <c r="L131" i="30"/>
  <c r="L127" i="30"/>
  <c r="L125" i="30"/>
  <c r="L119" i="30"/>
  <c r="L109" i="30"/>
  <c r="L95" i="30"/>
  <c r="L83" i="30"/>
  <c r="L115" i="30"/>
  <c r="L113" i="30"/>
  <c r="L107" i="30"/>
  <c r="L103" i="30"/>
  <c r="L101" i="30"/>
  <c r="L97" i="30"/>
  <c r="L89" i="30"/>
  <c r="L85" i="30"/>
  <c r="L77" i="30"/>
  <c r="L67" i="30"/>
  <c r="L65" i="30"/>
  <c r="L79" i="30"/>
  <c r="L73" i="30"/>
  <c r="L25" i="30"/>
  <c r="L37" i="30"/>
  <c r="L49" i="30"/>
  <c r="L61" i="30"/>
  <c r="K10" i="29"/>
  <c r="K11" i="29" s="1"/>
  <c r="J10" i="29"/>
  <c r="J11" i="29" s="1"/>
  <c r="L9" i="29"/>
  <c r="K9" i="29"/>
  <c r="L133" i="29"/>
  <c r="L121" i="29"/>
  <c r="L125" i="29"/>
  <c r="L119" i="29"/>
  <c r="L109" i="29"/>
  <c r="L97" i="29"/>
  <c r="L131" i="29"/>
  <c r="L127" i="29"/>
  <c r="L107" i="29"/>
  <c r="L103" i="29"/>
  <c r="L101" i="29"/>
  <c r="L91" i="29"/>
  <c r="L89" i="29"/>
  <c r="L79" i="29"/>
  <c r="L77" i="29"/>
  <c r="L115" i="29"/>
  <c r="L73" i="29"/>
  <c r="L61" i="29"/>
  <c r="L49" i="29"/>
  <c r="L37" i="29"/>
  <c r="L25" i="29"/>
  <c r="L95" i="29"/>
  <c r="L113" i="29"/>
  <c r="L83" i="29"/>
  <c r="L67" i="29"/>
  <c r="L55" i="29"/>
  <c r="L53" i="29"/>
  <c r="L43" i="29"/>
  <c r="L31" i="29"/>
  <c r="L29" i="29"/>
  <c r="L19" i="29"/>
  <c r="L10" i="29"/>
  <c r="L11" i="29" s="1"/>
  <c r="L35" i="29"/>
  <c r="L71" i="29"/>
  <c r="L85" i="29"/>
  <c r="M8" i="29"/>
  <c r="J9" i="29"/>
  <c r="L47" i="29"/>
  <c r="L17" i="29"/>
  <c r="L23" i="29"/>
  <c r="L59" i="29"/>
  <c r="J10" i="28"/>
  <c r="J11" i="28" s="1"/>
  <c r="K8" i="28"/>
  <c r="K9" i="28"/>
  <c r="J9" i="28"/>
  <c r="L133" i="28"/>
  <c r="L121" i="28"/>
  <c r="L131" i="28"/>
  <c r="L119" i="28"/>
  <c r="L127" i="28"/>
  <c r="L125" i="28"/>
  <c r="L115" i="28"/>
  <c r="L113" i="28"/>
  <c r="L95" i="28"/>
  <c r="L109" i="28"/>
  <c r="L107" i="28"/>
  <c r="L103" i="28"/>
  <c r="L101" i="28"/>
  <c r="L97" i="28"/>
  <c r="L83" i="28"/>
  <c r="L71" i="28"/>
  <c r="L59" i="28"/>
  <c r="L47" i="28"/>
  <c r="L89" i="28"/>
  <c r="L79" i="28"/>
  <c r="L77" i="28"/>
  <c r="L67" i="28"/>
  <c r="L65" i="28"/>
  <c r="L55" i="28"/>
  <c r="L53" i="28"/>
  <c r="L43" i="28"/>
  <c r="L41" i="28"/>
  <c r="L91" i="28"/>
  <c r="L85" i="28"/>
  <c r="L73" i="28"/>
  <c r="L61" i="28"/>
  <c r="L25" i="28"/>
  <c r="L37" i="28"/>
  <c r="L49" i="28"/>
  <c r="L17" i="28"/>
  <c r="L19" i="28"/>
  <c r="L29" i="28"/>
  <c r="L31" i="28"/>
  <c r="L23" i="28"/>
  <c r="L35" i="28"/>
  <c r="L133" i="27"/>
  <c r="L121" i="27"/>
  <c r="L131" i="27"/>
  <c r="L119" i="27"/>
  <c r="L115" i="27"/>
  <c r="L107" i="27"/>
  <c r="L95" i="27"/>
  <c r="L83" i="27"/>
  <c r="L73" i="27"/>
  <c r="L125" i="27"/>
  <c r="L91" i="27"/>
  <c r="L89" i="27"/>
  <c r="L85" i="27"/>
  <c r="L67" i="27"/>
  <c r="L65" i="27"/>
  <c r="L55" i="27"/>
  <c r="L53" i="27"/>
  <c r="L43" i="27"/>
  <c r="L41" i="27"/>
  <c r="L31" i="27"/>
  <c r="L29" i="27"/>
  <c r="L19" i="27"/>
  <c r="L17" i="27"/>
  <c r="L61" i="27"/>
  <c r="L49" i="27"/>
  <c r="L37" i="27"/>
  <c r="L25" i="27"/>
  <c r="L127" i="27"/>
  <c r="L97" i="27"/>
  <c r="L79" i="27"/>
  <c r="L77" i="27"/>
  <c r="L35" i="27"/>
  <c r="L59" i="27"/>
  <c r="L113" i="27"/>
  <c r="J10" i="27"/>
  <c r="J11" i="27" s="1"/>
  <c r="K8" i="27"/>
  <c r="J9" i="27"/>
  <c r="L101" i="27"/>
  <c r="L103" i="27"/>
  <c r="J10" i="26"/>
  <c r="J11" i="26" s="1"/>
  <c r="K10" i="26"/>
  <c r="K11" i="26" s="1"/>
  <c r="L133" i="26"/>
  <c r="L131" i="26"/>
  <c r="L119" i="26"/>
  <c r="L125" i="26"/>
  <c r="L127" i="26"/>
  <c r="L121" i="26"/>
  <c r="L115" i="26"/>
  <c r="L107" i="26"/>
  <c r="L113" i="26"/>
  <c r="L97" i="26"/>
  <c r="L83" i="26"/>
  <c r="L71" i="26"/>
  <c r="L91" i="26"/>
  <c r="L89" i="26"/>
  <c r="L79" i="26"/>
  <c r="L77" i="26"/>
  <c r="L67" i="26"/>
  <c r="L65" i="26"/>
  <c r="L85" i="26"/>
  <c r="L59" i="26"/>
  <c r="L47" i="26"/>
  <c r="L35" i="26"/>
  <c r="L23" i="26"/>
  <c r="L101" i="26"/>
  <c r="L95" i="26"/>
  <c r="J9" i="26"/>
  <c r="L8" i="26"/>
  <c r="K9" i="26"/>
  <c r="K12" i="26" s="1"/>
  <c r="L19" i="26"/>
  <c r="L9" i="26"/>
  <c r="L25" i="26"/>
  <c r="L29" i="26"/>
  <c r="L49" i="26"/>
  <c r="L53" i="26"/>
  <c r="L73" i="26"/>
  <c r="L61" i="26"/>
  <c r="L37" i="26"/>
  <c r="L55" i="26"/>
  <c r="L109" i="26"/>
  <c r="L17" i="26"/>
  <c r="L31" i="26"/>
  <c r="L41" i="26"/>
  <c r="L43" i="26"/>
  <c r="L103" i="26"/>
  <c r="L133" i="25"/>
  <c r="L121" i="25"/>
  <c r="L131" i="25"/>
  <c r="L119" i="25"/>
  <c r="L127" i="25"/>
  <c r="L125" i="25"/>
  <c r="L115" i="25"/>
  <c r="L113" i="25"/>
  <c r="L109" i="25"/>
  <c r="L107" i="25"/>
  <c r="L95" i="25"/>
  <c r="L103" i="25"/>
  <c r="L101" i="25"/>
  <c r="L91" i="25"/>
  <c r="L97" i="25"/>
  <c r="L83" i="25"/>
  <c r="L71" i="25"/>
  <c r="L59" i="25"/>
  <c r="L47" i="25"/>
  <c r="L89" i="25"/>
  <c r="L79" i="25"/>
  <c r="L77" i="25"/>
  <c r="L67" i="25"/>
  <c r="L65" i="25"/>
  <c r="L55" i="25"/>
  <c r="L53" i="25"/>
  <c r="L43" i="25"/>
  <c r="L41" i="25"/>
  <c r="L85" i="25"/>
  <c r="L73" i="25"/>
  <c r="L61" i="25"/>
  <c r="L49" i="25"/>
  <c r="L35" i="25"/>
  <c r="L23" i="25"/>
  <c r="L31" i="25"/>
  <c r="L29" i="25"/>
  <c r="L19" i="25"/>
  <c r="L17" i="25"/>
  <c r="L37" i="25"/>
  <c r="L25" i="25"/>
  <c r="K8" i="25"/>
  <c r="J10" i="25"/>
  <c r="J11" i="25" s="1"/>
  <c r="J9" i="25"/>
  <c r="K9" i="25"/>
  <c r="E11" i="9"/>
  <c r="E11" i="41" s="1"/>
  <c r="L27" i="33" l="1"/>
  <c r="L68" i="33"/>
  <c r="L32" i="33"/>
  <c r="L92" i="33"/>
  <c r="L39" i="33"/>
  <c r="L38" i="33"/>
  <c r="L93" i="33"/>
  <c r="L57" i="33"/>
  <c r="L87" i="33"/>
  <c r="L69" i="33"/>
  <c r="L122" i="33"/>
  <c r="W90" i="83"/>
  <c r="H92" i="83" s="1"/>
  <c r="W92" i="83" s="1"/>
  <c r="W96" i="83"/>
  <c r="W97" i="83"/>
  <c r="W102" i="83"/>
  <c r="W91" i="83"/>
  <c r="H94" i="83" s="1"/>
  <c r="W94" i="83" s="1"/>
  <c r="W103" i="83"/>
  <c r="W109" i="83"/>
  <c r="W120" i="83"/>
  <c r="W121" i="83"/>
  <c r="W126" i="83"/>
  <c r="W133" i="83"/>
  <c r="W115" i="83"/>
  <c r="W127" i="83"/>
  <c r="W108" i="83"/>
  <c r="W114" i="83"/>
  <c r="W132" i="83"/>
  <c r="L105" i="33"/>
  <c r="L116" i="33"/>
  <c r="L81" i="33"/>
  <c r="L75" i="33"/>
  <c r="L117" i="33"/>
  <c r="L123" i="33"/>
  <c r="L74" i="33"/>
  <c r="L98" i="33"/>
  <c r="L110" i="33"/>
  <c r="L104" i="33"/>
  <c r="L99" i="33"/>
  <c r="L111" i="33"/>
  <c r="L12" i="30"/>
  <c r="J74" i="34"/>
  <c r="J75" i="34"/>
  <c r="J15" i="34"/>
  <c r="J20" i="34"/>
  <c r="J14" i="34"/>
  <c r="J44" i="34"/>
  <c r="J32" i="34"/>
  <c r="J99" i="34"/>
  <c r="J62" i="34"/>
  <c r="J21" i="34"/>
  <c r="J45" i="34"/>
  <c r="J27" i="34"/>
  <c r="J123" i="34"/>
  <c r="J68" i="34"/>
  <c r="J38" i="34"/>
  <c r="J81" i="34"/>
  <c r="J26" i="34"/>
  <c r="J50" i="34"/>
  <c r="J69" i="34"/>
  <c r="J104" i="34"/>
  <c r="J56" i="34"/>
  <c r="J87" i="34"/>
  <c r="J33" i="34"/>
  <c r="J57" i="34"/>
  <c r="J98" i="34"/>
  <c r="J51" i="34"/>
  <c r="J63" i="34"/>
  <c r="J80" i="34"/>
  <c r="J93" i="34"/>
  <c r="J110" i="34"/>
  <c r="J105" i="34"/>
  <c r="J111" i="34"/>
  <c r="J12" i="28"/>
  <c r="J128" i="28" s="1"/>
  <c r="J12" i="29"/>
  <c r="J123" i="29" s="1"/>
  <c r="J39" i="34"/>
  <c r="J92" i="34"/>
  <c r="J86" i="34"/>
  <c r="J116" i="34"/>
  <c r="J117" i="34"/>
  <c r="J128" i="34"/>
  <c r="J122" i="34"/>
  <c r="K12" i="30"/>
  <c r="K122" i="30" s="1"/>
  <c r="K12" i="34"/>
  <c r="K129" i="34" s="1"/>
  <c r="L10" i="34"/>
  <c r="L11" i="34" s="1"/>
  <c r="M8" i="34"/>
  <c r="L9" i="34"/>
  <c r="J129" i="33"/>
  <c r="J122" i="33"/>
  <c r="J123" i="33"/>
  <c r="J117" i="33"/>
  <c r="J105" i="33"/>
  <c r="J128" i="33"/>
  <c r="J111" i="33"/>
  <c r="J104" i="33"/>
  <c r="J116" i="33"/>
  <c r="J110" i="33"/>
  <c r="J86" i="33"/>
  <c r="J80" i="33"/>
  <c r="J62" i="33"/>
  <c r="J56" i="33"/>
  <c r="J99" i="33"/>
  <c r="J87" i="33"/>
  <c r="J75" i="33"/>
  <c r="J63" i="33"/>
  <c r="J57" i="33"/>
  <c r="J50" i="33"/>
  <c r="J45" i="33"/>
  <c r="J44" i="33"/>
  <c r="J33" i="33"/>
  <c r="J81" i="33"/>
  <c r="J68" i="33"/>
  <c r="J98" i="33"/>
  <c r="J93" i="33"/>
  <c r="J92" i="33"/>
  <c r="J69" i="33"/>
  <c r="J38" i="33"/>
  <c r="J32" i="33"/>
  <c r="J14" i="33"/>
  <c r="J51" i="33"/>
  <c r="J27" i="33"/>
  <c r="J20" i="33"/>
  <c r="J26" i="33"/>
  <c r="J21" i="33"/>
  <c r="J74" i="33"/>
  <c r="J39" i="33"/>
  <c r="J15" i="33"/>
  <c r="K129" i="33"/>
  <c r="K128" i="33"/>
  <c r="K110" i="33"/>
  <c r="K111" i="33"/>
  <c r="K104" i="33"/>
  <c r="K123" i="33"/>
  <c r="K122" i="33"/>
  <c r="K116" i="33"/>
  <c r="K117" i="33"/>
  <c r="K86" i="33"/>
  <c r="K80" i="33"/>
  <c r="K99" i="33"/>
  <c r="K87" i="33"/>
  <c r="K75" i="33"/>
  <c r="K63" i="33"/>
  <c r="K98" i="33"/>
  <c r="K93" i="33"/>
  <c r="K92" i="33"/>
  <c r="K81" i="33"/>
  <c r="K74" i="33"/>
  <c r="K69" i="33"/>
  <c r="K68" i="33"/>
  <c r="K57" i="33"/>
  <c r="K38" i="33"/>
  <c r="K32" i="33"/>
  <c r="K105" i="33"/>
  <c r="K51" i="33"/>
  <c r="K39" i="33"/>
  <c r="K27" i="33"/>
  <c r="K15" i="33"/>
  <c r="K45" i="33"/>
  <c r="K21" i="33"/>
  <c r="K14" i="33"/>
  <c r="K62" i="33"/>
  <c r="K56" i="33"/>
  <c r="K50" i="33"/>
  <c r="K44" i="33"/>
  <c r="K26" i="33"/>
  <c r="K33" i="33"/>
  <c r="K20" i="33"/>
  <c r="N10" i="33"/>
  <c r="N11" i="33" s="1"/>
  <c r="O8" i="33"/>
  <c r="J123" i="32"/>
  <c r="J129" i="32"/>
  <c r="J122" i="32"/>
  <c r="J128" i="32"/>
  <c r="J111" i="32"/>
  <c r="J117" i="32"/>
  <c r="J116" i="32"/>
  <c r="J110" i="32"/>
  <c r="J104" i="32"/>
  <c r="J98" i="32"/>
  <c r="J93" i="32"/>
  <c r="J92" i="32"/>
  <c r="J86" i="32"/>
  <c r="J56" i="32"/>
  <c r="J105" i="32"/>
  <c r="J87" i="32"/>
  <c r="J81" i="32"/>
  <c r="J74" i="32"/>
  <c r="J57" i="32"/>
  <c r="J38" i="32"/>
  <c r="J32" i="32"/>
  <c r="J14" i="32"/>
  <c r="J99" i="32"/>
  <c r="J69" i="32"/>
  <c r="J51" i="32"/>
  <c r="J39" i="32"/>
  <c r="J27" i="32"/>
  <c r="J68" i="32"/>
  <c r="J62" i="32"/>
  <c r="J15" i="32"/>
  <c r="J80" i="32"/>
  <c r="J75" i="32"/>
  <c r="J50" i="32"/>
  <c r="J44" i="32"/>
  <c r="J21" i="32"/>
  <c r="J63" i="32"/>
  <c r="J33" i="32"/>
  <c r="J26" i="32"/>
  <c r="J45" i="32"/>
  <c r="J20" i="32"/>
  <c r="M10" i="32"/>
  <c r="M11" i="32" s="1"/>
  <c r="N8" i="32"/>
  <c r="L12" i="32"/>
  <c r="K129" i="32"/>
  <c r="K122" i="32"/>
  <c r="K128" i="32"/>
  <c r="K117" i="32"/>
  <c r="K116" i="32"/>
  <c r="K110" i="32"/>
  <c r="K104" i="32"/>
  <c r="K123" i="32"/>
  <c r="K99" i="32"/>
  <c r="K111" i="32"/>
  <c r="K105" i="32"/>
  <c r="K86" i="32"/>
  <c r="K80" i="32"/>
  <c r="K62" i="32"/>
  <c r="K56" i="32"/>
  <c r="K87" i="32"/>
  <c r="K81" i="32"/>
  <c r="K74" i="32"/>
  <c r="K57" i="32"/>
  <c r="K38" i="32"/>
  <c r="K32" i="32"/>
  <c r="K69" i="32"/>
  <c r="K51" i="32"/>
  <c r="K39" i="32"/>
  <c r="K27" i="32"/>
  <c r="K15" i="32"/>
  <c r="K98" i="32"/>
  <c r="K93" i="32"/>
  <c r="K75" i="32"/>
  <c r="K68" i="32"/>
  <c r="K63" i="32"/>
  <c r="K50" i="32"/>
  <c r="K45" i="32"/>
  <c r="K44" i="32"/>
  <c r="K33" i="32"/>
  <c r="K26" i="32"/>
  <c r="K21" i="32"/>
  <c r="K92" i="32"/>
  <c r="K20" i="32"/>
  <c r="K14" i="32"/>
  <c r="G4" i="31"/>
  <c r="E3" i="31"/>
  <c r="H10" i="31"/>
  <c r="K12" i="29"/>
  <c r="K117" i="29" s="1"/>
  <c r="J12" i="26"/>
  <c r="J116" i="26" s="1"/>
  <c r="J12" i="30"/>
  <c r="J129" i="30" s="1"/>
  <c r="L129" i="30"/>
  <c r="L128" i="30"/>
  <c r="L123" i="30"/>
  <c r="L122" i="30"/>
  <c r="L110" i="30"/>
  <c r="L117" i="30"/>
  <c r="L116" i="30"/>
  <c r="L111" i="30"/>
  <c r="L104" i="30"/>
  <c r="L86" i="30"/>
  <c r="L80" i="30"/>
  <c r="L99" i="30"/>
  <c r="L87" i="30"/>
  <c r="L105" i="30"/>
  <c r="L75" i="30"/>
  <c r="L69" i="30"/>
  <c r="L68" i="30"/>
  <c r="L74" i="30"/>
  <c r="L98" i="30"/>
  <c r="L93" i="30"/>
  <c r="L92" i="30"/>
  <c r="L56" i="30"/>
  <c r="L38" i="30"/>
  <c r="L32" i="30"/>
  <c r="L14" i="30"/>
  <c r="L50" i="30"/>
  <c r="L45" i="30"/>
  <c r="L44" i="30"/>
  <c r="L21" i="30"/>
  <c r="L20" i="30"/>
  <c r="L81" i="30"/>
  <c r="L51" i="30"/>
  <c r="L63" i="30"/>
  <c r="L62" i="30"/>
  <c r="L57" i="30"/>
  <c r="L33" i="30"/>
  <c r="L26" i="30"/>
  <c r="L39" i="30"/>
  <c r="L27" i="30"/>
  <c r="L15" i="30"/>
  <c r="K129" i="30"/>
  <c r="K80" i="30"/>
  <c r="K68" i="30"/>
  <c r="K44" i="30"/>
  <c r="K20" i="30"/>
  <c r="K27" i="30"/>
  <c r="O8" i="30"/>
  <c r="N10" i="30"/>
  <c r="N11" i="30" s="1"/>
  <c r="N8" i="29"/>
  <c r="M10" i="29"/>
  <c r="M11" i="29" s="1"/>
  <c r="J111" i="29"/>
  <c r="J129" i="29"/>
  <c r="J116" i="29"/>
  <c r="J86" i="29"/>
  <c r="J75" i="29"/>
  <c r="J39" i="29"/>
  <c r="J128" i="29"/>
  <c r="J74" i="29"/>
  <c r="J57" i="29"/>
  <c r="J44" i="29"/>
  <c r="J26" i="29"/>
  <c r="J105" i="29"/>
  <c r="J81" i="29"/>
  <c r="J38" i="29"/>
  <c r="J62" i="29"/>
  <c r="L12" i="29"/>
  <c r="J57" i="28"/>
  <c r="K10" i="28"/>
  <c r="K11" i="28" s="1"/>
  <c r="K12" i="28" s="1"/>
  <c r="L8" i="28"/>
  <c r="L8" i="27"/>
  <c r="K10" i="27"/>
  <c r="K11" i="27" s="1"/>
  <c r="K9" i="27"/>
  <c r="J12" i="27"/>
  <c r="L10" i="26"/>
  <c r="L11" i="26" s="1"/>
  <c r="L12" i="26" s="1"/>
  <c r="M8" i="26"/>
  <c r="K129" i="26"/>
  <c r="K128" i="26"/>
  <c r="K123" i="26"/>
  <c r="K122" i="26"/>
  <c r="K117" i="26"/>
  <c r="K116" i="26"/>
  <c r="K110" i="26"/>
  <c r="K104" i="26"/>
  <c r="K111" i="26"/>
  <c r="K98" i="26"/>
  <c r="K93" i="26"/>
  <c r="K86" i="26"/>
  <c r="K80" i="26"/>
  <c r="K87" i="26"/>
  <c r="K75" i="26"/>
  <c r="K63" i="26"/>
  <c r="K81" i="26"/>
  <c r="K74" i="26"/>
  <c r="K68" i="26"/>
  <c r="K62" i="26"/>
  <c r="K56" i="26"/>
  <c r="K38" i="26"/>
  <c r="K32" i="26"/>
  <c r="K14" i="26"/>
  <c r="K105" i="26"/>
  <c r="K69" i="26"/>
  <c r="K57" i="26"/>
  <c r="K51" i="26"/>
  <c r="K39" i="26"/>
  <c r="K33" i="26"/>
  <c r="K20" i="26"/>
  <c r="K27" i="26"/>
  <c r="K26" i="26"/>
  <c r="K92" i="26"/>
  <c r="K50" i="26"/>
  <c r="K44" i="26"/>
  <c r="K45" i="26"/>
  <c r="K21" i="26"/>
  <c r="K99" i="26"/>
  <c r="K15" i="26"/>
  <c r="J12" i="25"/>
  <c r="J129" i="25" s="1"/>
  <c r="K10" i="25"/>
  <c r="K11" i="25" s="1"/>
  <c r="K12" i="25" s="1"/>
  <c r="L8" i="25"/>
  <c r="I94" i="83" l="1"/>
  <c r="J94" i="83"/>
  <c r="K94" i="83"/>
  <c r="L94" i="83"/>
  <c r="M94" i="83"/>
  <c r="N94" i="83"/>
  <c r="O94" i="83"/>
  <c r="P94" i="83"/>
  <c r="Q94" i="83"/>
  <c r="R94" i="83"/>
  <c r="S94" i="83"/>
  <c r="T94" i="83"/>
  <c r="U94" i="83"/>
  <c r="V94" i="83"/>
  <c r="I92" i="83"/>
  <c r="J92" i="83"/>
  <c r="K92" i="83"/>
  <c r="L92" i="83"/>
  <c r="M92" i="83"/>
  <c r="N92" i="83"/>
  <c r="O92" i="83"/>
  <c r="P92" i="83"/>
  <c r="Q92" i="83"/>
  <c r="R92" i="83"/>
  <c r="S92" i="83"/>
  <c r="T92" i="83"/>
  <c r="U92" i="83"/>
  <c r="V92" i="83"/>
  <c r="J87" i="28"/>
  <c r="J93" i="28"/>
  <c r="J39" i="28"/>
  <c r="J122" i="28"/>
  <c r="J51" i="28"/>
  <c r="J68" i="28"/>
  <c r="J111" i="28"/>
  <c r="J105" i="28"/>
  <c r="J129" i="28"/>
  <c r="J33" i="28"/>
  <c r="K86" i="29"/>
  <c r="J26" i="28"/>
  <c r="J50" i="28"/>
  <c r="J80" i="28"/>
  <c r="J110" i="28"/>
  <c r="J74" i="28"/>
  <c r="J14" i="28"/>
  <c r="J45" i="28"/>
  <c r="J86" i="28"/>
  <c r="J116" i="28"/>
  <c r="K129" i="29"/>
  <c r="J14" i="29"/>
  <c r="J87" i="29"/>
  <c r="J33" i="29"/>
  <c r="J68" i="29"/>
  <c r="J27" i="29"/>
  <c r="J80" i="29"/>
  <c r="J110" i="29"/>
  <c r="K51" i="30"/>
  <c r="K62" i="30"/>
  <c r="K116" i="30"/>
  <c r="J32" i="29"/>
  <c r="J56" i="29"/>
  <c r="J20" i="29"/>
  <c r="J50" i="29"/>
  <c r="J98" i="29"/>
  <c r="J51" i="29"/>
  <c r="J117" i="29"/>
  <c r="J99" i="29"/>
  <c r="K56" i="30"/>
  <c r="K26" i="30"/>
  <c r="K75" i="30"/>
  <c r="J92" i="30"/>
  <c r="J93" i="29"/>
  <c r="J92" i="29"/>
  <c r="J21" i="29"/>
  <c r="J45" i="29"/>
  <c r="J69" i="29"/>
  <c r="J15" i="29"/>
  <c r="J63" i="29"/>
  <c r="J104" i="29"/>
  <c r="J122" i="29"/>
  <c r="K14" i="30"/>
  <c r="K99" i="30"/>
  <c r="K50" i="30"/>
  <c r="K81" i="30"/>
  <c r="K63" i="29"/>
  <c r="K99" i="29"/>
  <c r="K33" i="29"/>
  <c r="K62" i="29"/>
  <c r="K68" i="29"/>
  <c r="J56" i="30"/>
  <c r="J116" i="30"/>
  <c r="J15" i="28"/>
  <c r="J69" i="28"/>
  <c r="J32" i="28"/>
  <c r="J81" i="28"/>
  <c r="J63" i="28"/>
  <c r="J56" i="28"/>
  <c r="J98" i="28"/>
  <c r="J99" i="28"/>
  <c r="J117" i="28"/>
  <c r="J123" i="28"/>
  <c r="J57" i="30"/>
  <c r="J20" i="28"/>
  <c r="J27" i="28"/>
  <c r="J44" i="28"/>
  <c r="J38" i="28"/>
  <c r="J21" i="28"/>
  <c r="J75" i="28"/>
  <c r="J62" i="28"/>
  <c r="J92" i="28"/>
  <c r="J104" i="28"/>
  <c r="J75" i="30"/>
  <c r="K38" i="30"/>
  <c r="K15" i="30"/>
  <c r="K74" i="30"/>
  <c r="K21" i="30"/>
  <c r="K45" i="30"/>
  <c r="K117" i="30"/>
  <c r="K87" i="30"/>
  <c r="K92" i="30"/>
  <c r="K86" i="30"/>
  <c r="K123" i="30"/>
  <c r="K93" i="30"/>
  <c r="K110" i="30"/>
  <c r="K104" i="30"/>
  <c r="K128" i="30"/>
  <c r="J74" i="26"/>
  <c r="K32" i="30"/>
  <c r="K39" i="30"/>
  <c r="K105" i="30"/>
  <c r="K33" i="30"/>
  <c r="K57" i="30"/>
  <c r="K69" i="30"/>
  <c r="K63" i="30"/>
  <c r="K98" i="30"/>
  <c r="K111" i="30"/>
  <c r="J14" i="25"/>
  <c r="J39" i="25"/>
  <c r="K15" i="29"/>
  <c r="K56" i="29"/>
  <c r="K110" i="29"/>
  <c r="K44" i="29"/>
  <c r="K80" i="29"/>
  <c r="K98" i="29"/>
  <c r="J63" i="25"/>
  <c r="K39" i="29"/>
  <c r="K92" i="29"/>
  <c r="K20" i="29"/>
  <c r="K50" i="29"/>
  <c r="K104" i="29"/>
  <c r="K105" i="29"/>
  <c r="J98" i="25"/>
  <c r="K32" i="29"/>
  <c r="K51" i="29"/>
  <c r="K93" i="29"/>
  <c r="K26" i="29"/>
  <c r="K57" i="29"/>
  <c r="K87" i="29"/>
  <c r="K122" i="29"/>
  <c r="J123" i="26"/>
  <c r="K51" i="34"/>
  <c r="J39" i="26"/>
  <c r="J128" i="26"/>
  <c r="K74" i="34"/>
  <c r="J87" i="26"/>
  <c r="K110" i="34"/>
  <c r="K50" i="34"/>
  <c r="J32" i="25"/>
  <c r="J104" i="26"/>
  <c r="K62" i="34"/>
  <c r="K98" i="34"/>
  <c r="K21" i="34"/>
  <c r="K87" i="34"/>
  <c r="K116" i="34"/>
  <c r="J75" i="25"/>
  <c r="J38" i="26"/>
  <c r="J68" i="26"/>
  <c r="J93" i="26"/>
  <c r="J50" i="25"/>
  <c r="J33" i="25"/>
  <c r="J80" i="25"/>
  <c r="J117" i="25"/>
  <c r="J14" i="26"/>
  <c r="J69" i="26"/>
  <c r="J44" i="26"/>
  <c r="J80" i="26"/>
  <c r="J98" i="26"/>
  <c r="K14" i="29"/>
  <c r="K27" i="29"/>
  <c r="K38" i="29"/>
  <c r="K81" i="29"/>
  <c r="K21" i="29"/>
  <c r="K45" i="29"/>
  <c r="K69" i="29"/>
  <c r="K111" i="29"/>
  <c r="K123" i="29"/>
  <c r="K116" i="29"/>
  <c r="K92" i="34"/>
  <c r="K38" i="34"/>
  <c r="K26" i="34"/>
  <c r="K99" i="34"/>
  <c r="K117" i="34"/>
  <c r="J20" i="25"/>
  <c r="J110" i="25"/>
  <c r="J62" i="26"/>
  <c r="J57" i="25"/>
  <c r="J15" i="25"/>
  <c r="J45" i="25"/>
  <c r="J93" i="25"/>
  <c r="J128" i="25"/>
  <c r="J33" i="26"/>
  <c r="J75" i="26"/>
  <c r="J92" i="26"/>
  <c r="J122" i="26"/>
  <c r="J111" i="26"/>
  <c r="K74" i="29"/>
  <c r="K75" i="29"/>
  <c r="K128" i="29"/>
  <c r="K39" i="34"/>
  <c r="K68" i="34"/>
  <c r="K45" i="34"/>
  <c r="K86" i="34"/>
  <c r="K122" i="34"/>
  <c r="J20" i="26"/>
  <c r="J51" i="26"/>
  <c r="J15" i="26"/>
  <c r="J21" i="26"/>
  <c r="J50" i="26"/>
  <c r="J81" i="26"/>
  <c r="J86" i="26"/>
  <c r="J99" i="26"/>
  <c r="J105" i="26"/>
  <c r="J129" i="26"/>
  <c r="J14" i="30"/>
  <c r="J33" i="30"/>
  <c r="J39" i="30"/>
  <c r="J104" i="30"/>
  <c r="J110" i="30"/>
  <c r="K14" i="34"/>
  <c r="K15" i="34"/>
  <c r="K63" i="34"/>
  <c r="K56" i="34"/>
  <c r="K81" i="34"/>
  <c r="K33" i="34"/>
  <c r="K57" i="34"/>
  <c r="K105" i="34"/>
  <c r="K104" i="34"/>
  <c r="K123" i="34"/>
  <c r="J20" i="30"/>
  <c r="J87" i="30"/>
  <c r="J86" i="30"/>
  <c r="J93" i="30"/>
  <c r="J117" i="30"/>
  <c r="J27" i="26"/>
  <c r="J32" i="26"/>
  <c r="J57" i="26"/>
  <c r="J26" i="26"/>
  <c r="J45" i="26"/>
  <c r="J56" i="26"/>
  <c r="J63" i="26"/>
  <c r="J110" i="26"/>
  <c r="J117" i="26"/>
  <c r="J80" i="30"/>
  <c r="J44" i="30"/>
  <c r="J51" i="30"/>
  <c r="J111" i="30"/>
  <c r="J128" i="30"/>
  <c r="L12" i="34"/>
  <c r="L128" i="34" s="1"/>
  <c r="K32" i="34"/>
  <c r="K27" i="34"/>
  <c r="K93" i="34"/>
  <c r="K69" i="34"/>
  <c r="K20" i="34"/>
  <c r="K44" i="34"/>
  <c r="K75" i="34"/>
  <c r="K80" i="34"/>
  <c r="K111" i="34"/>
  <c r="K128" i="34"/>
  <c r="M10" i="34"/>
  <c r="M11" i="34" s="1"/>
  <c r="N8" i="34"/>
  <c r="I16" i="33"/>
  <c r="P8" i="33"/>
  <c r="O10" i="33"/>
  <c r="O11" i="33" s="1"/>
  <c r="I18" i="33"/>
  <c r="O8" i="32"/>
  <c r="N10" i="32"/>
  <c r="N11" i="32" s="1"/>
  <c r="L128" i="32"/>
  <c r="L123" i="32"/>
  <c r="L122" i="32"/>
  <c r="L129" i="32"/>
  <c r="L99" i="32"/>
  <c r="L117" i="32"/>
  <c r="L111" i="32"/>
  <c r="L105" i="32"/>
  <c r="L98" i="32"/>
  <c r="L116" i="32"/>
  <c r="L110" i="32"/>
  <c r="L87" i="32"/>
  <c r="L75" i="32"/>
  <c r="L63" i="32"/>
  <c r="L69" i="32"/>
  <c r="L51" i="32"/>
  <c r="L39" i="32"/>
  <c r="L27" i="32"/>
  <c r="L93" i="32"/>
  <c r="L68" i="32"/>
  <c r="L50" i="32"/>
  <c r="L45" i="32"/>
  <c r="L44" i="32"/>
  <c r="L33" i="32"/>
  <c r="L26" i="32"/>
  <c r="L21" i="32"/>
  <c r="L20" i="32"/>
  <c r="L92" i="32"/>
  <c r="L80" i="32"/>
  <c r="L62" i="32"/>
  <c r="L57" i="32"/>
  <c r="L14" i="32"/>
  <c r="I16" i="32" s="1"/>
  <c r="L104" i="32"/>
  <c r="L86" i="32"/>
  <c r="L81" i="32"/>
  <c r="L38" i="32"/>
  <c r="L74" i="32"/>
  <c r="L56" i="32"/>
  <c r="L32" i="32"/>
  <c r="L15" i="32"/>
  <c r="I18" i="32" s="1"/>
  <c r="L18" i="32" s="1"/>
  <c r="H4" i="31"/>
  <c r="I10" i="31"/>
  <c r="F3" i="31"/>
  <c r="J62" i="25"/>
  <c r="J104" i="25"/>
  <c r="J123" i="25"/>
  <c r="J32" i="30"/>
  <c r="J21" i="30"/>
  <c r="J45" i="30"/>
  <c r="J15" i="30"/>
  <c r="J63" i="30"/>
  <c r="J62" i="30"/>
  <c r="J74" i="30"/>
  <c r="J98" i="30"/>
  <c r="J122" i="30"/>
  <c r="J123" i="30"/>
  <c r="K12" i="27"/>
  <c r="K128" i="27" s="1"/>
  <c r="J69" i="30"/>
  <c r="J38" i="30"/>
  <c r="J26" i="30"/>
  <c r="J50" i="30"/>
  <c r="J27" i="30"/>
  <c r="J68" i="30"/>
  <c r="J99" i="30"/>
  <c r="J81" i="30"/>
  <c r="J105" i="30"/>
  <c r="O10" i="30"/>
  <c r="O11" i="30" s="1"/>
  <c r="P8" i="30"/>
  <c r="L116" i="29"/>
  <c r="L111" i="29"/>
  <c r="L122" i="29"/>
  <c r="L117" i="29"/>
  <c r="L129" i="29"/>
  <c r="L110" i="29"/>
  <c r="L98" i="29"/>
  <c r="L93" i="29"/>
  <c r="L92" i="29"/>
  <c r="L81" i="29"/>
  <c r="L128" i="29"/>
  <c r="L86" i="29"/>
  <c r="L123" i="29"/>
  <c r="L105" i="29"/>
  <c r="L87" i="29"/>
  <c r="L62" i="29"/>
  <c r="L56" i="29"/>
  <c r="L38" i="29"/>
  <c r="L32" i="29"/>
  <c r="L14" i="29"/>
  <c r="L63" i="29"/>
  <c r="L51" i="29"/>
  <c r="L39" i="29"/>
  <c r="L27" i="29"/>
  <c r="L15" i="29"/>
  <c r="L99" i="29"/>
  <c r="L75" i="29"/>
  <c r="L69" i="29"/>
  <c r="L50" i="29"/>
  <c r="L45" i="29"/>
  <c r="L44" i="29"/>
  <c r="L21" i="29"/>
  <c r="L104" i="29"/>
  <c r="L80" i="29"/>
  <c r="L74" i="29"/>
  <c r="L33" i="29"/>
  <c r="L26" i="29"/>
  <c r="L20" i="29"/>
  <c r="L68" i="29"/>
  <c r="L57" i="29"/>
  <c r="O8" i="29"/>
  <c r="N10" i="29"/>
  <c r="N11" i="29" s="1"/>
  <c r="K129" i="28"/>
  <c r="K122" i="28"/>
  <c r="K128" i="28"/>
  <c r="K111" i="28"/>
  <c r="K117" i="28"/>
  <c r="K110" i="28"/>
  <c r="K104" i="28"/>
  <c r="K123" i="28"/>
  <c r="K116" i="28"/>
  <c r="K99" i="28"/>
  <c r="K105" i="28"/>
  <c r="K98" i="28"/>
  <c r="K86" i="28"/>
  <c r="K80" i="28"/>
  <c r="K62" i="28"/>
  <c r="K56" i="28"/>
  <c r="K87" i="28"/>
  <c r="K75" i="28"/>
  <c r="K63" i="28"/>
  <c r="K51" i="28"/>
  <c r="K81" i="28"/>
  <c r="K74" i="28"/>
  <c r="K69" i="28"/>
  <c r="K68" i="28"/>
  <c r="K57" i="28"/>
  <c r="K92" i="28"/>
  <c r="K38" i="28"/>
  <c r="K32" i="28"/>
  <c r="K14" i="28"/>
  <c r="K93" i="28"/>
  <c r="K39" i="28"/>
  <c r="K27" i="28"/>
  <c r="K15" i="28"/>
  <c r="K50" i="28"/>
  <c r="K45" i="28"/>
  <c r="K44" i="28"/>
  <c r="K33" i="28"/>
  <c r="K26" i="28"/>
  <c r="K21" i="28"/>
  <c r="K20" i="28"/>
  <c r="M8" i="28"/>
  <c r="L10" i="28"/>
  <c r="L11" i="28" s="1"/>
  <c r="L9" i="28"/>
  <c r="J123" i="27"/>
  <c r="J129" i="27"/>
  <c r="J122" i="27"/>
  <c r="J111" i="27"/>
  <c r="J128" i="27"/>
  <c r="J116" i="27"/>
  <c r="J75" i="27"/>
  <c r="J117" i="27"/>
  <c r="J110" i="27"/>
  <c r="J86" i="27"/>
  <c r="J81" i="27"/>
  <c r="J74" i="27"/>
  <c r="J69" i="27"/>
  <c r="J68" i="27"/>
  <c r="J98" i="27"/>
  <c r="J92" i="27"/>
  <c r="J62" i="27"/>
  <c r="J56" i="27"/>
  <c r="J38" i="27"/>
  <c r="J32" i="27"/>
  <c r="J14" i="27"/>
  <c r="J51" i="27"/>
  <c r="J39" i="27"/>
  <c r="J27" i="27"/>
  <c r="J15" i="27"/>
  <c r="J104" i="27"/>
  <c r="J99" i="27"/>
  <c r="J87" i="27"/>
  <c r="J63" i="27"/>
  <c r="J93" i="27"/>
  <c r="J80" i="27"/>
  <c r="J105" i="27"/>
  <c r="J26" i="27"/>
  <c r="J20" i="27"/>
  <c r="J57" i="27"/>
  <c r="J50" i="27"/>
  <c r="J45" i="27"/>
  <c r="J44" i="27"/>
  <c r="J33" i="27"/>
  <c r="J21" i="27"/>
  <c r="L10" i="27"/>
  <c r="L11" i="27" s="1"/>
  <c r="L9" i="27"/>
  <c r="M8" i="27"/>
  <c r="J68" i="25"/>
  <c r="J38" i="25"/>
  <c r="J74" i="25"/>
  <c r="J21" i="25"/>
  <c r="J69" i="25"/>
  <c r="J87" i="25"/>
  <c r="J86" i="25"/>
  <c r="J99" i="25"/>
  <c r="J105" i="25"/>
  <c r="J122" i="25"/>
  <c r="J81" i="25"/>
  <c r="J44" i="25"/>
  <c r="J27" i="25"/>
  <c r="J26" i="25"/>
  <c r="J51" i="25"/>
  <c r="J56" i="25"/>
  <c r="J92" i="25"/>
  <c r="J111" i="25"/>
  <c r="J116" i="25"/>
  <c r="L128" i="26"/>
  <c r="L123" i="26"/>
  <c r="L111" i="26"/>
  <c r="L129" i="26"/>
  <c r="L110" i="26"/>
  <c r="L104" i="26"/>
  <c r="L122" i="26"/>
  <c r="L117" i="26"/>
  <c r="L87" i="26"/>
  <c r="L75" i="26"/>
  <c r="L116" i="26"/>
  <c r="L105" i="26"/>
  <c r="L92" i="26"/>
  <c r="L81" i="26"/>
  <c r="L74" i="26"/>
  <c r="L69" i="26"/>
  <c r="L68" i="26"/>
  <c r="L51" i="26"/>
  <c r="L39" i="26"/>
  <c r="L27" i="26"/>
  <c r="L15" i="26"/>
  <c r="L98" i="26"/>
  <c r="L86" i="26"/>
  <c r="L93" i="26"/>
  <c r="L80" i="26"/>
  <c r="L45" i="26"/>
  <c r="L32" i="26"/>
  <c r="L21" i="26"/>
  <c r="L14" i="26"/>
  <c r="L63" i="26"/>
  <c r="L57" i="26"/>
  <c r="L56" i="26"/>
  <c r="L33" i="26"/>
  <c r="L20" i="26"/>
  <c r="L99" i="26"/>
  <c r="L62" i="26"/>
  <c r="L38" i="26"/>
  <c r="L26" i="26"/>
  <c r="L50" i="26"/>
  <c r="L44" i="26"/>
  <c r="N8" i="26"/>
  <c r="M10" i="26"/>
  <c r="M11" i="26" s="1"/>
  <c r="K129" i="25"/>
  <c r="K122" i="25"/>
  <c r="K128" i="25"/>
  <c r="K111" i="25"/>
  <c r="K117" i="25"/>
  <c r="K105" i="25"/>
  <c r="K104" i="25"/>
  <c r="K123" i="25"/>
  <c r="K116" i="25"/>
  <c r="K99" i="25"/>
  <c r="K98" i="25"/>
  <c r="K93" i="25"/>
  <c r="K86" i="25"/>
  <c r="K80" i="25"/>
  <c r="K62" i="25"/>
  <c r="K56" i="25"/>
  <c r="K87" i="25"/>
  <c r="K75" i="25"/>
  <c r="K63" i="25"/>
  <c r="K51" i="25"/>
  <c r="K81" i="25"/>
  <c r="K74" i="25"/>
  <c r="K69" i="25"/>
  <c r="K68" i="25"/>
  <c r="K57" i="25"/>
  <c r="K50" i="25"/>
  <c r="K45" i="25"/>
  <c r="K44" i="25"/>
  <c r="K110" i="25"/>
  <c r="K92" i="25"/>
  <c r="K38" i="25"/>
  <c r="K32" i="25"/>
  <c r="K14" i="25"/>
  <c r="K26" i="25"/>
  <c r="K20" i="25"/>
  <c r="K39" i="25"/>
  <c r="K27" i="25"/>
  <c r="K15" i="25"/>
  <c r="K33" i="25"/>
  <c r="K21" i="25"/>
  <c r="L10" i="25"/>
  <c r="L11" i="25" s="1"/>
  <c r="M8" i="25"/>
  <c r="L9" i="25"/>
  <c r="X93" i="83" l="1"/>
  <c r="X9" i="83" s="1"/>
  <c r="X12" i="83"/>
  <c r="X95" i="83"/>
  <c r="X10" i="83" s="1"/>
  <c r="I16" i="30"/>
  <c r="K16" i="30" s="1"/>
  <c r="I18" i="30"/>
  <c r="K18" i="30" s="1"/>
  <c r="I18" i="29"/>
  <c r="I16" i="26"/>
  <c r="J16" i="26" s="1"/>
  <c r="L92" i="34"/>
  <c r="I16" i="29"/>
  <c r="K16" i="29" s="1"/>
  <c r="K57" i="27"/>
  <c r="L104" i="34"/>
  <c r="L21" i="34"/>
  <c r="L38" i="34"/>
  <c r="L44" i="34"/>
  <c r="L56" i="34"/>
  <c r="L98" i="34"/>
  <c r="L122" i="34"/>
  <c r="L20" i="34"/>
  <c r="L27" i="34"/>
  <c r="L129" i="34"/>
  <c r="L87" i="34"/>
  <c r="L26" i="34"/>
  <c r="L51" i="34"/>
  <c r="L68" i="34"/>
  <c r="L99" i="34"/>
  <c r="K92" i="27"/>
  <c r="K63" i="27"/>
  <c r="K68" i="27"/>
  <c r="K81" i="27"/>
  <c r="K26" i="27"/>
  <c r="K116" i="27"/>
  <c r="K14" i="27"/>
  <c r="K75" i="27"/>
  <c r="K33" i="27"/>
  <c r="K15" i="27"/>
  <c r="K99" i="27"/>
  <c r="K86" i="27"/>
  <c r="K117" i="27"/>
  <c r="L33" i="34"/>
  <c r="L50" i="34"/>
  <c r="L63" i="34"/>
  <c r="L62" i="34"/>
  <c r="L74" i="34"/>
  <c r="L111" i="34"/>
  <c r="L105" i="34"/>
  <c r="I18" i="26"/>
  <c r="L18" i="26" s="1"/>
  <c r="K38" i="27"/>
  <c r="K62" i="27"/>
  <c r="K93" i="27"/>
  <c r="K44" i="27"/>
  <c r="K39" i="27"/>
  <c r="K105" i="27"/>
  <c r="K104" i="27"/>
  <c r="K122" i="27"/>
  <c r="L86" i="34"/>
  <c r="L15" i="34"/>
  <c r="I18" i="34" s="1"/>
  <c r="L18" i="34" s="1"/>
  <c r="L14" i="34"/>
  <c r="I16" i="34" s="1"/>
  <c r="K16" i="34" s="1"/>
  <c r="L80" i="34"/>
  <c r="L81" i="34"/>
  <c r="L117" i="34"/>
  <c r="L116" i="34"/>
  <c r="K80" i="27"/>
  <c r="K111" i="27"/>
  <c r="K20" i="27"/>
  <c r="K50" i="27"/>
  <c r="K51" i="27"/>
  <c r="K69" i="27"/>
  <c r="K123" i="27"/>
  <c r="K129" i="27"/>
  <c r="K56" i="27"/>
  <c r="K32" i="27"/>
  <c r="K98" i="27"/>
  <c r="K21" i="27"/>
  <c r="K45" i="27"/>
  <c r="K27" i="27"/>
  <c r="K87" i="27"/>
  <c r="K74" i="27"/>
  <c r="K110" i="27"/>
  <c r="L57" i="34"/>
  <c r="L45" i="34"/>
  <c r="L39" i="34"/>
  <c r="L32" i="34"/>
  <c r="L123" i="34"/>
  <c r="L69" i="34"/>
  <c r="L93" i="34"/>
  <c r="L75" i="34"/>
  <c r="L110" i="34"/>
  <c r="J18" i="34"/>
  <c r="M19" i="34" s="1"/>
  <c r="M6" i="34" s="1"/>
  <c r="L16" i="34"/>
  <c r="N10" i="34"/>
  <c r="N11" i="34" s="1"/>
  <c r="O8" i="34"/>
  <c r="L18" i="33"/>
  <c r="J18" i="33"/>
  <c r="M19" i="33" s="1"/>
  <c r="M6" i="33" s="1"/>
  <c r="K18" i="33"/>
  <c r="L16" i="33"/>
  <c r="J16" i="33"/>
  <c r="K16" i="33"/>
  <c r="Q8" i="33"/>
  <c r="P10" i="33"/>
  <c r="P11" i="33" s="1"/>
  <c r="J18" i="32"/>
  <c r="M19" i="32" s="1"/>
  <c r="M6" i="32" s="1"/>
  <c r="K18" i="32"/>
  <c r="J16" i="32"/>
  <c r="K16" i="32"/>
  <c r="L16" i="32"/>
  <c r="O10" i="32"/>
  <c r="O11" i="32" s="1"/>
  <c r="P8" i="32"/>
  <c r="J10" i="31"/>
  <c r="G3" i="31"/>
  <c r="I4" i="31"/>
  <c r="L12" i="28"/>
  <c r="L110" i="28" s="1"/>
  <c r="P10" i="30"/>
  <c r="P11" i="30" s="1"/>
  <c r="Q8" i="30"/>
  <c r="J18" i="30"/>
  <c r="M19" i="30" s="1"/>
  <c r="M6" i="30" s="1"/>
  <c r="L16" i="30"/>
  <c r="J16" i="30"/>
  <c r="K18" i="29"/>
  <c r="J18" i="29"/>
  <c r="M19" i="29" s="1"/>
  <c r="M6" i="29" s="1"/>
  <c r="P8" i="29"/>
  <c r="O10" i="29"/>
  <c r="O11" i="29" s="1"/>
  <c r="L18" i="29"/>
  <c r="M10" i="28"/>
  <c r="M11" i="28" s="1"/>
  <c r="N8" i="28"/>
  <c r="M10" i="27"/>
  <c r="M11" i="27" s="1"/>
  <c r="N8" i="27"/>
  <c r="L12" i="27"/>
  <c r="L12" i="25"/>
  <c r="L122" i="25" s="1"/>
  <c r="N10" i="26"/>
  <c r="N11" i="26" s="1"/>
  <c r="O8" i="26"/>
  <c r="N8" i="25"/>
  <c r="M10" i="25"/>
  <c r="M11" i="25" s="1"/>
  <c r="X11" i="83" l="1"/>
  <c r="L18" i="30"/>
  <c r="L16" i="26"/>
  <c r="K16" i="26"/>
  <c r="J16" i="29"/>
  <c r="L44" i="25"/>
  <c r="L81" i="25"/>
  <c r="L123" i="25"/>
  <c r="L128" i="25"/>
  <c r="L16" i="29"/>
  <c r="J18" i="26"/>
  <c r="M19" i="26" s="1"/>
  <c r="M6" i="26" s="1"/>
  <c r="K18" i="26"/>
  <c r="L50" i="28"/>
  <c r="K18" i="34"/>
  <c r="L15" i="25"/>
  <c r="I18" i="25" s="1"/>
  <c r="L18" i="25" s="1"/>
  <c r="L51" i="25"/>
  <c r="L111" i="28"/>
  <c r="L27" i="25"/>
  <c r="L99" i="25"/>
  <c r="L14" i="28"/>
  <c r="I16" i="28" s="1"/>
  <c r="L16" i="28" s="1"/>
  <c r="L117" i="28"/>
  <c r="J16" i="34"/>
  <c r="L104" i="25"/>
  <c r="L111" i="25"/>
  <c r="L80" i="28"/>
  <c r="L57" i="25"/>
  <c r="L117" i="25"/>
  <c r="L69" i="28"/>
  <c r="L26" i="25"/>
  <c r="L86" i="25"/>
  <c r="L87" i="25"/>
  <c r="L21" i="28"/>
  <c r="L122" i="28"/>
  <c r="L33" i="25"/>
  <c r="L14" i="25"/>
  <c r="I16" i="25" s="1"/>
  <c r="K16" i="25" s="1"/>
  <c r="L68" i="25"/>
  <c r="L92" i="25"/>
  <c r="L129" i="25"/>
  <c r="L27" i="28"/>
  <c r="L75" i="28"/>
  <c r="L26" i="28"/>
  <c r="L92" i="28"/>
  <c r="L74" i="28"/>
  <c r="L98" i="28"/>
  <c r="L123" i="28"/>
  <c r="L86" i="28"/>
  <c r="L15" i="28"/>
  <c r="I18" i="28" s="1"/>
  <c r="L18" i="28" s="1"/>
  <c r="L45" i="28"/>
  <c r="L63" i="28"/>
  <c r="L116" i="28"/>
  <c r="L32" i="28"/>
  <c r="L33" i="28"/>
  <c r="L39" i="28"/>
  <c r="L93" i="28"/>
  <c r="L57" i="28"/>
  <c r="L81" i="28"/>
  <c r="L87" i="28"/>
  <c r="L105" i="28"/>
  <c r="L129" i="28"/>
  <c r="L128" i="28"/>
  <c r="L56" i="28"/>
  <c r="L20" i="28"/>
  <c r="L38" i="28"/>
  <c r="L62" i="28"/>
  <c r="L44" i="28"/>
  <c r="L68" i="28"/>
  <c r="L51" i="28"/>
  <c r="L104" i="28"/>
  <c r="L99" i="28"/>
  <c r="M17" i="34"/>
  <c r="M5" i="34" s="1"/>
  <c r="M7" i="34" s="1"/>
  <c r="P8" i="34"/>
  <c r="O10" i="34"/>
  <c r="O11" i="34" s="1"/>
  <c r="Q10" i="33"/>
  <c r="Q11" i="33" s="1"/>
  <c r="R8" i="33"/>
  <c r="M17" i="33"/>
  <c r="M5" i="33" s="1"/>
  <c r="M7" i="33" s="1"/>
  <c r="P10" i="32"/>
  <c r="P11" i="32" s="1"/>
  <c r="Q8" i="32"/>
  <c r="M17" i="32"/>
  <c r="M5" i="32" s="1"/>
  <c r="M7" i="32" s="1"/>
  <c r="J4" i="31"/>
  <c r="K10" i="31"/>
  <c r="H3" i="31"/>
  <c r="L20" i="25"/>
  <c r="L62" i="25"/>
  <c r="L39" i="25"/>
  <c r="L32" i="25"/>
  <c r="L45" i="25"/>
  <c r="L69" i="25"/>
  <c r="L63" i="25"/>
  <c r="L93" i="25"/>
  <c r="L105" i="25"/>
  <c r="L110" i="25"/>
  <c r="M17" i="29"/>
  <c r="M5" i="29" s="1"/>
  <c r="M7" i="29" s="1"/>
  <c r="M121" i="29" s="1"/>
  <c r="L21" i="25"/>
  <c r="L80" i="25"/>
  <c r="L56" i="25"/>
  <c r="L38" i="25"/>
  <c r="L50" i="25"/>
  <c r="L74" i="25"/>
  <c r="L75" i="25"/>
  <c r="L98" i="25"/>
  <c r="L116" i="25"/>
  <c r="M17" i="30"/>
  <c r="M5" i="30" s="1"/>
  <c r="M7" i="30" s="1"/>
  <c r="Q10" i="30"/>
  <c r="Q11" i="30" s="1"/>
  <c r="R8" i="30"/>
  <c r="P10" i="29"/>
  <c r="P11" i="29" s="1"/>
  <c r="Q8" i="29"/>
  <c r="N10" i="28"/>
  <c r="N11" i="28" s="1"/>
  <c r="O8" i="28"/>
  <c r="L128" i="27"/>
  <c r="L129" i="27"/>
  <c r="L99" i="27"/>
  <c r="L87" i="27"/>
  <c r="L117" i="27"/>
  <c r="L110" i="27"/>
  <c r="L105" i="27"/>
  <c r="L86" i="27"/>
  <c r="L122" i="27"/>
  <c r="L111" i="27"/>
  <c r="L98" i="27"/>
  <c r="L93" i="27"/>
  <c r="L92" i="27"/>
  <c r="L80" i="27"/>
  <c r="L116" i="27"/>
  <c r="L104" i="27"/>
  <c r="L75" i="27"/>
  <c r="L57" i="27"/>
  <c r="L50" i="27"/>
  <c r="L45" i="27"/>
  <c r="L44" i="27"/>
  <c r="L33" i="27"/>
  <c r="L26" i="27"/>
  <c r="L21" i="27"/>
  <c r="L20" i="27"/>
  <c r="L123" i="27"/>
  <c r="L69" i="27"/>
  <c r="L68" i="27"/>
  <c r="L81" i="27"/>
  <c r="L62" i="27"/>
  <c r="L32" i="27"/>
  <c r="L14" i="27"/>
  <c r="I16" i="27" s="1"/>
  <c r="L16" i="27" s="1"/>
  <c r="L74" i="27"/>
  <c r="L51" i="27"/>
  <c r="L27" i="27"/>
  <c r="L56" i="27"/>
  <c r="L38" i="27"/>
  <c r="L63" i="27"/>
  <c r="L39" i="27"/>
  <c r="L15" i="27"/>
  <c r="I18" i="27" s="1"/>
  <c r="L18" i="27" s="1"/>
  <c r="N10" i="27"/>
  <c r="N11" i="27" s="1"/>
  <c r="O8" i="27"/>
  <c r="M17" i="26"/>
  <c r="M5" i="26" s="1"/>
  <c r="M7" i="26" s="1"/>
  <c r="P8" i="26"/>
  <c r="O10" i="26"/>
  <c r="O11" i="26" s="1"/>
  <c r="N10" i="25"/>
  <c r="N11" i="25" s="1"/>
  <c r="O8" i="25"/>
  <c r="AT151" i="15"/>
  <c r="AT153" i="15"/>
  <c r="AT145" i="15"/>
  <c r="AT147" i="15" s="1"/>
  <c r="X99" i="83" l="1"/>
  <c r="X101" i="83"/>
  <c r="X105" i="83"/>
  <c r="X107" i="83"/>
  <c r="X113" i="83"/>
  <c r="X125" i="83"/>
  <c r="X137" i="83"/>
  <c r="X117" i="83"/>
  <c r="X119" i="83"/>
  <c r="X129" i="83"/>
  <c r="X131" i="83"/>
  <c r="X111" i="83"/>
  <c r="X123" i="83"/>
  <c r="X135" i="83"/>
  <c r="X14" i="83"/>
  <c r="X15" i="83"/>
  <c r="X16" i="83" s="1"/>
  <c r="K18" i="25"/>
  <c r="K16" i="28"/>
  <c r="J16" i="28"/>
  <c r="J18" i="25"/>
  <c r="M19" i="25" s="1"/>
  <c r="M6" i="25" s="1"/>
  <c r="J16" i="25"/>
  <c r="L16" i="25"/>
  <c r="J18" i="28"/>
  <c r="M19" i="28" s="1"/>
  <c r="M6" i="28" s="1"/>
  <c r="M47" i="29"/>
  <c r="M107" i="30"/>
  <c r="M97" i="30"/>
  <c r="M83" i="30"/>
  <c r="M43" i="30"/>
  <c r="M133" i="30"/>
  <c r="M23" i="30"/>
  <c r="M79" i="30"/>
  <c r="M31" i="30"/>
  <c r="M125" i="26"/>
  <c r="M73" i="26"/>
  <c r="M49" i="26"/>
  <c r="M103" i="26"/>
  <c r="K18" i="28"/>
  <c r="M41" i="29"/>
  <c r="M23" i="26"/>
  <c r="M41" i="26"/>
  <c r="M65" i="26"/>
  <c r="M115" i="26"/>
  <c r="M73" i="29"/>
  <c r="M83" i="29"/>
  <c r="M53" i="30"/>
  <c r="M61" i="30"/>
  <c r="M35" i="30"/>
  <c r="M85" i="30"/>
  <c r="M91" i="30"/>
  <c r="M95" i="30"/>
  <c r="M115" i="30"/>
  <c r="M35" i="26"/>
  <c r="M53" i="26"/>
  <c r="M67" i="26"/>
  <c r="M121" i="26"/>
  <c r="M43" i="29"/>
  <c r="M113" i="29"/>
  <c r="M41" i="30"/>
  <c r="M67" i="30"/>
  <c r="M47" i="30"/>
  <c r="M121" i="30"/>
  <c r="M101" i="30"/>
  <c r="M109" i="30"/>
  <c r="M127" i="30"/>
  <c r="M25" i="26"/>
  <c r="M61" i="26"/>
  <c r="M91" i="26"/>
  <c r="M131" i="26"/>
  <c r="M17" i="28"/>
  <c r="M5" i="28" s="1"/>
  <c r="M115" i="29"/>
  <c r="M119" i="29"/>
  <c r="M29" i="30"/>
  <c r="M71" i="30"/>
  <c r="M25" i="30"/>
  <c r="M65" i="30"/>
  <c r="M77" i="30"/>
  <c r="M103" i="30"/>
  <c r="M125" i="30"/>
  <c r="M131" i="30"/>
  <c r="P10" i="34"/>
  <c r="P11" i="34" s="1"/>
  <c r="Q8" i="34"/>
  <c r="M131" i="34"/>
  <c r="M119" i="34"/>
  <c r="M121" i="34"/>
  <c r="M133" i="34"/>
  <c r="M113" i="34"/>
  <c r="M107" i="34"/>
  <c r="M127" i="34"/>
  <c r="M109" i="34"/>
  <c r="M101" i="34"/>
  <c r="M91" i="34"/>
  <c r="M89" i="34"/>
  <c r="M79" i="34"/>
  <c r="M77" i="34"/>
  <c r="M103" i="34"/>
  <c r="M97" i="34"/>
  <c r="M85" i="34"/>
  <c r="M73" i="34"/>
  <c r="M115" i="34"/>
  <c r="M67" i="34"/>
  <c r="M95" i="34"/>
  <c r="M83" i="34"/>
  <c r="M71" i="34"/>
  <c r="M59" i="34"/>
  <c r="M47" i="34"/>
  <c r="M35" i="34"/>
  <c r="M23" i="34"/>
  <c r="M125" i="34"/>
  <c r="M55" i="34"/>
  <c r="M53" i="34"/>
  <c r="M43" i="34"/>
  <c r="M31" i="34"/>
  <c r="M29" i="34"/>
  <c r="M49" i="34"/>
  <c r="M25" i="34"/>
  <c r="M65" i="34"/>
  <c r="M41" i="34"/>
  <c r="M61" i="34"/>
  <c r="M37" i="34"/>
  <c r="M9" i="34"/>
  <c r="M12" i="34" s="1"/>
  <c r="M131" i="33"/>
  <c r="M119" i="33"/>
  <c r="M127" i="33"/>
  <c r="M125" i="33"/>
  <c r="M115" i="33"/>
  <c r="M113" i="33"/>
  <c r="M121" i="33"/>
  <c r="M107" i="33"/>
  <c r="M103" i="33"/>
  <c r="M101" i="33"/>
  <c r="M133" i="33"/>
  <c r="M109" i="33"/>
  <c r="M95" i="33"/>
  <c r="M91" i="33"/>
  <c r="M89" i="33"/>
  <c r="M79" i="33"/>
  <c r="M77" i="33"/>
  <c r="M67" i="33"/>
  <c r="M97" i="33"/>
  <c r="M85" i="33"/>
  <c r="M73" i="33"/>
  <c r="M61" i="33"/>
  <c r="M65" i="33"/>
  <c r="M47" i="33"/>
  <c r="M35" i="33"/>
  <c r="M71" i="33"/>
  <c r="M55" i="33"/>
  <c r="M53" i="33"/>
  <c r="M43" i="33"/>
  <c r="M41" i="33"/>
  <c r="M31" i="33"/>
  <c r="M29" i="33"/>
  <c r="M59" i="33"/>
  <c r="M49" i="33"/>
  <c r="M37" i="33"/>
  <c r="M25" i="33"/>
  <c r="M23" i="33"/>
  <c r="M83" i="33"/>
  <c r="M9" i="33"/>
  <c r="M12" i="33" s="1"/>
  <c r="R10" i="33"/>
  <c r="R11" i="33" s="1"/>
  <c r="S8" i="33"/>
  <c r="M131" i="32"/>
  <c r="M127" i="32"/>
  <c r="M125" i="32"/>
  <c r="M133" i="32"/>
  <c r="M121" i="32"/>
  <c r="M115" i="32"/>
  <c r="M113" i="32"/>
  <c r="M103" i="32"/>
  <c r="M101" i="32"/>
  <c r="M91" i="32"/>
  <c r="M109" i="32"/>
  <c r="M107" i="32"/>
  <c r="M97" i="32"/>
  <c r="M119" i="32"/>
  <c r="M95" i="32"/>
  <c r="M89" i="32"/>
  <c r="M79" i="32"/>
  <c r="M77" i="32"/>
  <c r="M67" i="32"/>
  <c r="M65" i="32"/>
  <c r="M55" i="32"/>
  <c r="M53" i="32"/>
  <c r="M73" i="32"/>
  <c r="M43" i="32"/>
  <c r="M41" i="32"/>
  <c r="M31" i="32"/>
  <c r="M29" i="32"/>
  <c r="M85" i="32"/>
  <c r="M83" i="32"/>
  <c r="M71" i="32"/>
  <c r="M61" i="32"/>
  <c r="M49" i="32"/>
  <c r="M37" i="32"/>
  <c r="M25" i="32"/>
  <c r="M47" i="32"/>
  <c r="M35" i="32"/>
  <c r="M23" i="32"/>
  <c r="M59" i="32"/>
  <c r="M9" i="32"/>
  <c r="M12" i="32" s="1"/>
  <c r="Q10" i="32"/>
  <c r="Q11" i="32" s="1"/>
  <c r="R8" i="32"/>
  <c r="I3" i="31"/>
  <c r="L10" i="31"/>
  <c r="K4" i="31"/>
  <c r="M107" i="29"/>
  <c r="M9" i="29"/>
  <c r="M12" i="29" s="1"/>
  <c r="M123" i="29" s="1"/>
  <c r="M77" i="29"/>
  <c r="M59" i="29"/>
  <c r="M85" i="29"/>
  <c r="M95" i="26"/>
  <c r="M65" i="29"/>
  <c r="M53" i="29"/>
  <c r="M101" i="29"/>
  <c r="M89" i="29"/>
  <c r="M125" i="29"/>
  <c r="M109" i="29"/>
  <c r="M37" i="26"/>
  <c r="M29" i="26"/>
  <c r="M55" i="26"/>
  <c r="M85" i="26"/>
  <c r="M79" i="26"/>
  <c r="M133" i="26"/>
  <c r="M61" i="29"/>
  <c r="M25" i="29"/>
  <c r="M29" i="29"/>
  <c r="M55" i="29"/>
  <c r="M23" i="29"/>
  <c r="M71" i="29"/>
  <c r="M91" i="29"/>
  <c r="M127" i="29"/>
  <c r="M97" i="29"/>
  <c r="M133" i="29"/>
  <c r="M59" i="26"/>
  <c r="M31" i="26"/>
  <c r="M71" i="26"/>
  <c r="M119" i="26"/>
  <c r="M89" i="26"/>
  <c r="M107" i="26"/>
  <c r="M127" i="26"/>
  <c r="M37" i="29"/>
  <c r="M49" i="29"/>
  <c r="M31" i="29"/>
  <c r="M67" i="29"/>
  <c r="M35" i="29"/>
  <c r="M79" i="29"/>
  <c r="M103" i="29"/>
  <c r="M95" i="29"/>
  <c r="M131" i="29"/>
  <c r="M9" i="30"/>
  <c r="M12" i="30" s="1"/>
  <c r="M117" i="30" s="1"/>
  <c r="M55" i="30"/>
  <c r="M37" i="30"/>
  <c r="M49" i="30"/>
  <c r="M59" i="30"/>
  <c r="M73" i="30"/>
  <c r="M89" i="30"/>
  <c r="M113" i="30"/>
  <c r="M119" i="30"/>
  <c r="S8" i="30"/>
  <c r="R10" i="30"/>
  <c r="R11" i="30" s="1"/>
  <c r="R8" i="29"/>
  <c r="Q10" i="29"/>
  <c r="Q11" i="29" s="1"/>
  <c r="O10" i="28"/>
  <c r="O11" i="28" s="1"/>
  <c r="P8" i="28"/>
  <c r="P8" i="27"/>
  <c r="O10" i="27"/>
  <c r="O11" i="27" s="1"/>
  <c r="K18" i="27"/>
  <c r="J18" i="27"/>
  <c r="M19" i="27" s="1"/>
  <c r="M6" i="27" s="1"/>
  <c r="K16" i="27"/>
  <c r="J16" i="27"/>
  <c r="M9" i="26"/>
  <c r="M12" i="26" s="1"/>
  <c r="M122" i="26" s="1"/>
  <c r="M47" i="26"/>
  <c r="M97" i="26"/>
  <c r="M43" i="26"/>
  <c r="M83" i="26"/>
  <c r="M109" i="26"/>
  <c r="M77" i="26"/>
  <c r="M101" i="26"/>
  <c r="M113" i="26"/>
  <c r="P10" i="26"/>
  <c r="P11" i="26" s="1"/>
  <c r="Q8" i="26"/>
  <c r="O10" i="25"/>
  <c r="O11" i="25" s="1"/>
  <c r="P8" i="25"/>
  <c r="AT152" i="15"/>
  <c r="AV146" i="15"/>
  <c r="AP144" i="15"/>
  <c r="AP145" i="15" s="1"/>
  <c r="X103" i="83" l="1"/>
  <c r="X96" i="83"/>
  <c r="H98" i="83" s="1"/>
  <c r="X98" i="83" s="1"/>
  <c r="X97" i="83"/>
  <c r="H100" i="83" s="1"/>
  <c r="X102" i="83"/>
  <c r="X109" i="83"/>
  <c r="X120" i="83"/>
  <c r="X121" i="83"/>
  <c r="X126" i="83"/>
  <c r="X133" i="83"/>
  <c r="X115" i="83"/>
  <c r="X127" i="83"/>
  <c r="X108" i="83"/>
  <c r="X114" i="83"/>
  <c r="X132" i="83"/>
  <c r="M17" i="25"/>
  <c r="M5" i="25" s="1"/>
  <c r="M7" i="25" s="1"/>
  <c r="M125" i="25" s="1"/>
  <c r="M68" i="26"/>
  <c r="M33" i="29"/>
  <c r="M99" i="30"/>
  <c r="M7" i="28"/>
  <c r="M103" i="28" s="1"/>
  <c r="M110" i="30"/>
  <c r="M44" i="30"/>
  <c r="M63" i="29"/>
  <c r="M98" i="29"/>
  <c r="M27" i="30"/>
  <c r="M68" i="29"/>
  <c r="M104" i="29"/>
  <c r="M69" i="29"/>
  <c r="M32" i="30"/>
  <c r="M93" i="26"/>
  <c r="M86" i="29"/>
  <c r="M92" i="29"/>
  <c r="M129" i="29"/>
  <c r="M104" i="26"/>
  <c r="M50" i="29"/>
  <c r="M38" i="29"/>
  <c r="M80" i="26"/>
  <c r="M110" i="26"/>
  <c r="M74" i="29"/>
  <c r="M116" i="29"/>
  <c r="M87" i="29"/>
  <c r="M128" i="29"/>
  <c r="M33" i="30"/>
  <c r="M93" i="30"/>
  <c r="M44" i="26"/>
  <c r="M63" i="26"/>
  <c r="M38" i="26"/>
  <c r="M20" i="26"/>
  <c r="I22" i="26" s="1"/>
  <c r="M22" i="26" s="1"/>
  <c r="M45" i="26"/>
  <c r="M69" i="26"/>
  <c r="M116" i="26"/>
  <c r="M50" i="30"/>
  <c r="M62" i="30"/>
  <c r="M39" i="30"/>
  <c r="M38" i="30"/>
  <c r="M123" i="30"/>
  <c r="M98" i="30"/>
  <c r="M116" i="30"/>
  <c r="M32" i="26"/>
  <c r="M62" i="26"/>
  <c r="M21" i="26"/>
  <c r="I24" i="26" s="1"/>
  <c r="K24" i="26" s="1"/>
  <c r="M57" i="26"/>
  <c r="M92" i="26"/>
  <c r="M129" i="26"/>
  <c r="M20" i="29"/>
  <c r="I22" i="29" s="1"/>
  <c r="M22" i="29" s="1"/>
  <c r="M21" i="29"/>
  <c r="I24" i="29" s="1"/>
  <c r="K24" i="29" s="1"/>
  <c r="M27" i="29"/>
  <c r="M56" i="29"/>
  <c r="M110" i="29"/>
  <c r="M20" i="30"/>
  <c r="I22" i="30" s="1"/>
  <c r="J22" i="30" s="1"/>
  <c r="M63" i="30"/>
  <c r="M51" i="30"/>
  <c r="M74" i="30"/>
  <c r="M129" i="30"/>
  <c r="M105" i="30"/>
  <c r="M111" i="30"/>
  <c r="M39" i="26"/>
  <c r="M51" i="26"/>
  <c r="M75" i="26"/>
  <c r="M33" i="26"/>
  <c r="M86" i="26"/>
  <c r="M105" i="26"/>
  <c r="M128" i="26"/>
  <c r="M21" i="30"/>
  <c r="I24" i="30" s="1"/>
  <c r="M24" i="30" s="1"/>
  <c r="M26" i="30"/>
  <c r="M45" i="30"/>
  <c r="M80" i="30"/>
  <c r="M86" i="30"/>
  <c r="M81" i="30"/>
  <c r="M87" i="30"/>
  <c r="M128" i="30"/>
  <c r="M98" i="26"/>
  <c r="M74" i="26"/>
  <c r="M123" i="26"/>
  <c r="M117" i="26"/>
  <c r="M61" i="28"/>
  <c r="M26" i="29"/>
  <c r="M111" i="29"/>
  <c r="M44" i="29"/>
  <c r="M75" i="29"/>
  <c r="M39" i="29"/>
  <c r="M93" i="29"/>
  <c r="M62" i="29"/>
  <c r="M105" i="29"/>
  <c r="M122" i="29"/>
  <c r="M27" i="26"/>
  <c r="M56" i="26"/>
  <c r="M87" i="26"/>
  <c r="M26" i="26"/>
  <c r="M50" i="26"/>
  <c r="M111" i="26"/>
  <c r="M81" i="26"/>
  <c r="M99" i="26"/>
  <c r="M57" i="29"/>
  <c r="M80" i="29"/>
  <c r="M45" i="29"/>
  <c r="M99" i="29"/>
  <c r="M51" i="29"/>
  <c r="M32" i="29"/>
  <c r="M81" i="29"/>
  <c r="M117" i="29"/>
  <c r="M68" i="30"/>
  <c r="M57" i="30"/>
  <c r="M104" i="30"/>
  <c r="M69" i="30"/>
  <c r="M56" i="30"/>
  <c r="M122" i="30"/>
  <c r="M92" i="30"/>
  <c r="M75" i="30"/>
  <c r="M128" i="34"/>
  <c r="M123" i="34"/>
  <c r="M129" i="34"/>
  <c r="M122" i="34"/>
  <c r="M110" i="34"/>
  <c r="M116" i="34"/>
  <c r="M105" i="34"/>
  <c r="M117" i="34"/>
  <c r="M111" i="34"/>
  <c r="M98" i="34"/>
  <c r="M93" i="34"/>
  <c r="M92" i="34"/>
  <c r="M81" i="34"/>
  <c r="M74" i="34"/>
  <c r="M69" i="34"/>
  <c r="M68" i="34"/>
  <c r="M104" i="34"/>
  <c r="M62" i="34"/>
  <c r="M56" i="34"/>
  <c r="M38" i="34"/>
  <c r="M32" i="34"/>
  <c r="M86" i="34"/>
  <c r="M63" i="34"/>
  <c r="M51" i="34"/>
  <c r="M39" i="34"/>
  <c r="M27" i="34"/>
  <c r="M50" i="34"/>
  <c r="M45" i="34"/>
  <c r="M44" i="34"/>
  <c r="M21" i="34"/>
  <c r="I24" i="34" s="1"/>
  <c r="M24" i="34" s="1"/>
  <c r="M33" i="34"/>
  <c r="M26" i="34"/>
  <c r="M20" i="34"/>
  <c r="I22" i="34" s="1"/>
  <c r="M99" i="34"/>
  <c r="M75" i="34"/>
  <c r="M80" i="34"/>
  <c r="M57" i="34"/>
  <c r="M87" i="34"/>
  <c r="Q10" i="34"/>
  <c r="Q11" i="34" s="1"/>
  <c r="R8" i="34"/>
  <c r="M128" i="33"/>
  <c r="M123" i="33"/>
  <c r="M129" i="33"/>
  <c r="M122" i="33"/>
  <c r="M117" i="33"/>
  <c r="M116" i="33"/>
  <c r="M110" i="33"/>
  <c r="M105" i="33"/>
  <c r="M98" i="33"/>
  <c r="M99" i="33"/>
  <c r="M93" i="33"/>
  <c r="M92" i="33"/>
  <c r="M81" i="33"/>
  <c r="M74" i="33"/>
  <c r="M69" i="33"/>
  <c r="M68" i="33"/>
  <c r="M111" i="33"/>
  <c r="M86" i="33"/>
  <c r="M80" i="33"/>
  <c r="M62" i="33"/>
  <c r="M63" i="33"/>
  <c r="M51" i="33"/>
  <c r="M39" i="33"/>
  <c r="M56" i="33"/>
  <c r="M50" i="33"/>
  <c r="M45" i="33"/>
  <c r="M44" i="33"/>
  <c r="M33" i="33"/>
  <c r="M26" i="33"/>
  <c r="M104" i="33"/>
  <c r="M57" i="33"/>
  <c r="M32" i="33"/>
  <c r="M75" i="33"/>
  <c r="M38" i="33"/>
  <c r="M87" i="33"/>
  <c r="M20" i="33"/>
  <c r="I22" i="33" s="1"/>
  <c r="M22" i="33" s="1"/>
  <c r="M27" i="33"/>
  <c r="M21" i="33"/>
  <c r="I24" i="33" s="1"/>
  <c r="T8" i="33"/>
  <c r="S10" i="33"/>
  <c r="S11" i="33" s="1"/>
  <c r="M128" i="32"/>
  <c r="M123" i="32"/>
  <c r="M129" i="32"/>
  <c r="M122" i="32"/>
  <c r="M110" i="32"/>
  <c r="M117" i="32"/>
  <c r="M116" i="32"/>
  <c r="M111" i="32"/>
  <c r="M105" i="32"/>
  <c r="M98" i="32"/>
  <c r="M93" i="32"/>
  <c r="M92" i="32"/>
  <c r="M104" i="32"/>
  <c r="M81" i="32"/>
  <c r="M74" i="32"/>
  <c r="M69" i="32"/>
  <c r="M68" i="32"/>
  <c r="M57" i="32"/>
  <c r="M50" i="32"/>
  <c r="M45" i="32"/>
  <c r="M44" i="32"/>
  <c r="M33" i="32"/>
  <c r="M26" i="32"/>
  <c r="M21" i="32"/>
  <c r="I24" i="32" s="1"/>
  <c r="M24" i="32" s="1"/>
  <c r="M20" i="32"/>
  <c r="I22" i="32" s="1"/>
  <c r="M99" i="32"/>
  <c r="M80" i="32"/>
  <c r="M75" i="32"/>
  <c r="M63" i="32"/>
  <c r="M62" i="32"/>
  <c r="M86" i="32"/>
  <c r="M56" i="32"/>
  <c r="M38" i="32"/>
  <c r="M32" i="32"/>
  <c r="M39" i="32"/>
  <c r="M27" i="32"/>
  <c r="M51" i="32"/>
  <c r="M87" i="32"/>
  <c r="R10" i="32"/>
  <c r="R11" i="32" s="1"/>
  <c r="S8" i="32"/>
  <c r="J3" i="31"/>
  <c r="L4" i="31"/>
  <c r="M10" i="31"/>
  <c r="T8" i="30"/>
  <c r="S10" i="30"/>
  <c r="S11" i="30" s="1"/>
  <c r="M24" i="29"/>
  <c r="R10" i="29"/>
  <c r="R11" i="29" s="1"/>
  <c r="S8" i="29"/>
  <c r="Q8" i="28"/>
  <c r="P10" i="28"/>
  <c r="P11" i="28" s="1"/>
  <c r="M17" i="27"/>
  <c r="M5" i="27" s="1"/>
  <c r="M7" i="27" s="1"/>
  <c r="P10" i="27"/>
  <c r="P11" i="27" s="1"/>
  <c r="Q8" i="27"/>
  <c r="R8" i="26"/>
  <c r="Q10" i="26"/>
  <c r="Q11" i="26" s="1"/>
  <c r="M119" i="25"/>
  <c r="M127" i="25"/>
  <c r="M107" i="25"/>
  <c r="M121" i="25"/>
  <c r="M109" i="25"/>
  <c r="M103" i="25"/>
  <c r="M89" i="25"/>
  <c r="M79" i="25"/>
  <c r="M77" i="25"/>
  <c r="M67" i="25"/>
  <c r="M65" i="25"/>
  <c r="M55" i="25"/>
  <c r="M53" i="25"/>
  <c r="M43" i="25"/>
  <c r="M95" i="25"/>
  <c r="M91" i="25"/>
  <c r="M85" i="25"/>
  <c r="M73" i="25"/>
  <c r="M61" i="25"/>
  <c r="M49" i="25"/>
  <c r="M35" i="25"/>
  <c r="M23" i="25"/>
  <c r="M71" i="25"/>
  <c r="M41" i="25"/>
  <c r="M83" i="25"/>
  <c r="M47" i="25"/>
  <c r="M31" i="25"/>
  <c r="M29" i="25"/>
  <c r="M37" i="25"/>
  <c r="M25" i="25"/>
  <c r="M59" i="25"/>
  <c r="M9" i="25"/>
  <c r="M12" i="25" s="1"/>
  <c r="P10" i="25"/>
  <c r="P11" i="25" s="1"/>
  <c r="Q8" i="25"/>
  <c r="I100" i="83" l="1"/>
  <c r="J100" i="83"/>
  <c r="K100" i="83"/>
  <c r="L100" i="83"/>
  <c r="M100" i="83"/>
  <c r="N100" i="83"/>
  <c r="O100" i="83"/>
  <c r="P100" i="83"/>
  <c r="Q100" i="83"/>
  <c r="R100" i="83"/>
  <c r="S100" i="83"/>
  <c r="T100" i="83"/>
  <c r="U100" i="83"/>
  <c r="V100" i="83"/>
  <c r="W100" i="83"/>
  <c r="X100" i="83"/>
  <c r="I98" i="83"/>
  <c r="J98" i="83"/>
  <c r="K98" i="83"/>
  <c r="L98" i="83"/>
  <c r="M98" i="83"/>
  <c r="N98" i="83"/>
  <c r="O98" i="83"/>
  <c r="P98" i="83"/>
  <c r="Q98" i="83"/>
  <c r="R98" i="83"/>
  <c r="S98" i="83"/>
  <c r="T98" i="83"/>
  <c r="U98" i="83"/>
  <c r="V98" i="83"/>
  <c r="W98" i="83"/>
  <c r="M97" i="25"/>
  <c r="M113" i="25"/>
  <c r="M133" i="25"/>
  <c r="M131" i="25"/>
  <c r="M101" i="25"/>
  <c r="M115" i="25"/>
  <c r="J24" i="26"/>
  <c r="K22" i="29"/>
  <c r="M22" i="30"/>
  <c r="K22" i="30"/>
  <c r="M101" i="28"/>
  <c r="M107" i="28"/>
  <c r="M67" i="28"/>
  <c r="M47" i="28"/>
  <c r="M53" i="28"/>
  <c r="M41" i="28"/>
  <c r="M89" i="28"/>
  <c r="M71" i="28"/>
  <c r="M133" i="28"/>
  <c r="M31" i="28"/>
  <c r="M109" i="28"/>
  <c r="M49" i="28"/>
  <c r="M119" i="28"/>
  <c r="M97" i="28"/>
  <c r="M23" i="28"/>
  <c r="M65" i="28"/>
  <c r="M83" i="28"/>
  <c r="M91" i="28"/>
  <c r="M43" i="28"/>
  <c r="M113" i="28"/>
  <c r="M29" i="28"/>
  <c r="M55" i="28"/>
  <c r="M35" i="28"/>
  <c r="M115" i="28"/>
  <c r="M73" i="28"/>
  <c r="M9" i="28"/>
  <c r="M12" i="28" s="1"/>
  <c r="M21" i="28" s="1"/>
  <c r="I24" i="28" s="1"/>
  <c r="M79" i="28"/>
  <c r="M131" i="28"/>
  <c r="M77" i="28"/>
  <c r="M37" i="28"/>
  <c r="M59" i="28"/>
  <c r="M25" i="28"/>
  <c r="M125" i="28"/>
  <c r="M85" i="28"/>
  <c r="M121" i="28"/>
  <c r="M95" i="28"/>
  <c r="M127" i="28"/>
  <c r="K22" i="26"/>
  <c r="J22" i="26"/>
  <c r="K24" i="30"/>
  <c r="L24" i="29"/>
  <c r="L22" i="30"/>
  <c r="N23" i="30" s="1"/>
  <c r="N5" i="30" s="1"/>
  <c r="J24" i="29"/>
  <c r="N25" i="29" s="1"/>
  <c r="N6" i="29" s="1"/>
  <c r="M24" i="26"/>
  <c r="L24" i="26"/>
  <c r="N25" i="26" s="1"/>
  <c r="N6" i="26" s="1"/>
  <c r="M38" i="28"/>
  <c r="L22" i="29"/>
  <c r="J24" i="30"/>
  <c r="N25" i="30" s="1"/>
  <c r="N6" i="30" s="1"/>
  <c r="L22" i="26"/>
  <c r="M57" i="28"/>
  <c r="J22" i="29"/>
  <c r="L24" i="30"/>
  <c r="R10" i="34"/>
  <c r="R11" i="34" s="1"/>
  <c r="S8" i="34"/>
  <c r="J24" i="34"/>
  <c r="N25" i="34" s="1"/>
  <c r="N6" i="34" s="1"/>
  <c r="K24" i="34"/>
  <c r="L24" i="34"/>
  <c r="J22" i="34"/>
  <c r="K22" i="34"/>
  <c r="L22" i="34"/>
  <c r="M22" i="34"/>
  <c r="L24" i="33"/>
  <c r="J24" i="33"/>
  <c r="N25" i="33" s="1"/>
  <c r="N6" i="33" s="1"/>
  <c r="K24" i="33"/>
  <c r="M24" i="33"/>
  <c r="L22" i="33"/>
  <c r="K22" i="33"/>
  <c r="J22" i="33"/>
  <c r="U8" i="33"/>
  <c r="T10" i="33"/>
  <c r="T11" i="33" s="1"/>
  <c r="J22" i="32"/>
  <c r="K22" i="32"/>
  <c r="L22" i="32"/>
  <c r="J24" i="32"/>
  <c r="N25" i="32" s="1"/>
  <c r="N6" i="32" s="1"/>
  <c r="K24" i="32"/>
  <c r="L24" i="32"/>
  <c r="M22" i="32"/>
  <c r="S10" i="32"/>
  <c r="S11" i="32" s="1"/>
  <c r="T8" i="32"/>
  <c r="M4" i="31"/>
  <c r="N10" i="31"/>
  <c r="K3" i="31"/>
  <c r="T10" i="30"/>
  <c r="T11" i="30" s="1"/>
  <c r="U8" i="30"/>
  <c r="T8" i="29"/>
  <c r="S10" i="29"/>
  <c r="S11" i="29" s="1"/>
  <c r="Q10" i="28"/>
  <c r="Q11" i="28" s="1"/>
  <c r="R8" i="28"/>
  <c r="Q10" i="27"/>
  <c r="Q11" i="27" s="1"/>
  <c r="R8" i="27"/>
  <c r="M131" i="27"/>
  <c r="M119" i="27"/>
  <c r="M133" i="27"/>
  <c r="M125" i="27"/>
  <c r="M103" i="27"/>
  <c r="M101" i="27"/>
  <c r="M91" i="27"/>
  <c r="M89" i="27"/>
  <c r="M107" i="27"/>
  <c r="M95" i="27"/>
  <c r="M113" i="27"/>
  <c r="M97" i="27"/>
  <c r="M71" i="27"/>
  <c r="M127" i="27"/>
  <c r="M79" i="27"/>
  <c r="M77" i="27"/>
  <c r="M61" i="27"/>
  <c r="M49" i="27"/>
  <c r="M37" i="27"/>
  <c r="M25" i="27"/>
  <c r="M115" i="27"/>
  <c r="M109" i="27"/>
  <c r="M83" i="27"/>
  <c r="M73" i="27"/>
  <c r="M121" i="27"/>
  <c r="M85" i="27"/>
  <c r="M59" i="27"/>
  <c r="M35" i="27"/>
  <c r="M67" i="27"/>
  <c r="M43" i="27"/>
  <c r="M65" i="27"/>
  <c r="M53" i="27"/>
  <c r="M47" i="27"/>
  <c r="M41" i="27"/>
  <c r="M29" i="27"/>
  <c r="M23" i="27"/>
  <c r="M9" i="27"/>
  <c r="M12" i="27" s="1"/>
  <c r="M55" i="27"/>
  <c r="M31" i="27"/>
  <c r="R10" i="26"/>
  <c r="R11" i="26" s="1"/>
  <c r="S8" i="26"/>
  <c r="R8" i="25"/>
  <c r="Q10" i="25"/>
  <c r="Q11" i="25" s="1"/>
  <c r="M128" i="25"/>
  <c r="M123" i="25"/>
  <c r="M129" i="25"/>
  <c r="M122" i="25"/>
  <c r="M111" i="25"/>
  <c r="M117" i="25"/>
  <c r="M116" i="25"/>
  <c r="M98" i="25"/>
  <c r="M93" i="25"/>
  <c r="M92" i="25"/>
  <c r="M110" i="25"/>
  <c r="M104" i="25"/>
  <c r="M81" i="25"/>
  <c r="M74" i="25"/>
  <c r="M69" i="25"/>
  <c r="M68" i="25"/>
  <c r="M57" i="25"/>
  <c r="M50" i="25"/>
  <c r="M45" i="25"/>
  <c r="M44" i="25"/>
  <c r="M86" i="25"/>
  <c r="M80" i="25"/>
  <c r="M62" i="25"/>
  <c r="M56" i="25"/>
  <c r="M39" i="25"/>
  <c r="M27" i="25"/>
  <c r="M51" i="25"/>
  <c r="M99" i="25"/>
  <c r="M87" i="25"/>
  <c r="M75" i="25"/>
  <c r="M33" i="25"/>
  <c r="M26" i="25"/>
  <c r="M21" i="25"/>
  <c r="I24" i="25" s="1"/>
  <c r="M24" i="25" s="1"/>
  <c r="M20" i="25"/>
  <c r="I22" i="25" s="1"/>
  <c r="M22" i="25" s="1"/>
  <c r="M63" i="25"/>
  <c r="M32" i="25"/>
  <c r="M105" i="25"/>
  <c r="M38" i="25"/>
  <c r="Y99" i="83" l="1"/>
  <c r="Y9" i="83" s="1"/>
  <c r="Y12" i="83"/>
  <c r="Y101" i="83"/>
  <c r="Y10" i="83" s="1"/>
  <c r="Y11" i="83" s="1"/>
  <c r="M75" i="28"/>
  <c r="M122" i="28"/>
  <c r="M98" i="28"/>
  <c r="N23" i="26"/>
  <c r="N5" i="26" s="1"/>
  <c r="N7" i="26" s="1"/>
  <c r="M50" i="28"/>
  <c r="M93" i="28"/>
  <c r="J24" i="28"/>
  <c r="N25" i="28" s="1"/>
  <c r="N6" i="28" s="1"/>
  <c r="M24" i="28"/>
  <c r="K24" i="28"/>
  <c r="L24" i="28"/>
  <c r="M116" i="28"/>
  <c r="M86" i="28"/>
  <c r="M105" i="28"/>
  <c r="M80" i="28"/>
  <c r="M68" i="28"/>
  <c r="M45" i="28"/>
  <c r="M110" i="28"/>
  <c r="M129" i="28"/>
  <c r="M39" i="28"/>
  <c r="M99" i="28"/>
  <c r="M69" i="28"/>
  <c r="M32" i="28"/>
  <c r="M92" i="28"/>
  <c r="M33" i="28"/>
  <c r="M104" i="28"/>
  <c r="M26" i="28"/>
  <c r="M56" i="28"/>
  <c r="M20" i="28"/>
  <c r="I22" i="28" s="1"/>
  <c r="L22" i="28" s="1"/>
  <c r="M44" i="28"/>
  <c r="M111" i="28"/>
  <c r="M128" i="28"/>
  <c r="M117" i="28"/>
  <c r="M81" i="28"/>
  <c r="M27" i="28"/>
  <c r="M74" i="28"/>
  <c r="M63" i="28"/>
  <c r="M123" i="28"/>
  <c r="M87" i="28"/>
  <c r="M51" i="28"/>
  <c r="M62" i="28"/>
  <c r="N7" i="30"/>
  <c r="N115" i="30" s="1"/>
  <c r="N23" i="29"/>
  <c r="N5" i="29" s="1"/>
  <c r="N7" i="29" s="1"/>
  <c r="N127" i="29" s="1"/>
  <c r="N23" i="34"/>
  <c r="N5" i="34" s="1"/>
  <c r="N7" i="34" s="1"/>
  <c r="T8" i="34"/>
  <c r="S10" i="34"/>
  <c r="S11" i="34" s="1"/>
  <c r="N23" i="33"/>
  <c r="N5" i="33" s="1"/>
  <c r="N7" i="33" s="1"/>
  <c r="V8" i="33"/>
  <c r="U10" i="33"/>
  <c r="U11" i="33" s="1"/>
  <c r="T10" i="32"/>
  <c r="T11" i="32" s="1"/>
  <c r="U8" i="32"/>
  <c r="N23" i="32"/>
  <c r="N5" i="32" s="1"/>
  <c r="N7" i="32" s="1"/>
  <c r="O10" i="31"/>
  <c r="L3" i="31"/>
  <c r="N4" i="31"/>
  <c r="U10" i="30"/>
  <c r="U11" i="30" s="1"/>
  <c r="V8" i="30"/>
  <c r="N133" i="30"/>
  <c r="N77" i="30"/>
  <c r="N65" i="30"/>
  <c r="N73" i="30"/>
  <c r="N41" i="30"/>
  <c r="N49" i="30"/>
  <c r="N9" i="30"/>
  <c r="N12" i="30" s="1"/>
  <c r="N83" i="29"/>
  <c r="T10" i="29"/>
  <c r="T11" i="29" s="1"/>
  <c r="U8" i="29"/>
  <c r="R10" i="28"/>
  <c r="R11" i="28" s="1"/>
  <c r="S8" i="28"/>
  <c r="M128" i="27"/>
  <c r="M123" i="27"/>
  <c r="M129" i="27"/>
  <c r="M122" i="27"/>
  <c r="M110" i="27"/>
  <c r="M116" i="27"/>
  <c r="M111" i="27"/>
  <c r="M105" i="27"/>
  <c r="M98" i="27"/>
  <c r="M93" i="27"/>
  <c r="M92" i="27"/>
  <c r="M99" i="27"/>
  <c r="M87" i="27"/>
  <c r="M80" i="27"/>
  <c r="M104" i="27"/>
  <c r="M75" i="27"/>
  <c r="M69" i="27"/>
  <c r="M68" i="27"/>
  <c r="M56" i="27"/>
  <c r="M38" i="27"/>
  <c r="M32" i="27"/>
  <c r="M62" i="27"/>
  <c r="M74" i="27"/>
  <c r="M51" i="27"/>
  <c r="M27" i="27"/>
  <c r="M117" i="27"/>
  <c r="M86" i="27"/>
  <c r="M57" i="27"/>
  <c r="M50" i="27"/>
  <c r="M45" i="27"/>
  <c r="M44" i="27"/>
  <c r="M33" i="27"/>
  <c r="M21" i="27"/>
  <c r="I24" i="27" s="1"/>
  <c r="M24" i="27" s="1"/>
  <c r="M81" i="27"/>
  <c r="M63" i="27"/>
  <c r="M39" i="27"/>
  <c r="M20" i="27"/>
  <c r="I22" i="27" s="1"/>
  <c r="M26" i="27"/>
  <c r="R10" i="27"/>
  <c r="R11" i="27" s="1"/>
  <c r="S8" i="27"/>
  <c r="S10" i="26"/>
  <c r="S11" i="26" s="1"/>
  <c r="T8" i="26"/>
  <c r="N131" i="26"/>
  <c r="N127" i="26"/>
  <c r="N133" i="26"/>
  <c r="N121" i="26"/>
  <c r="N125" i="26"/>
  <c r="N119" i="26"/>
  <c r="N115" i="26"/>
  <c r="N103" i="26"/>
  <c r="N101" i="26"/>
  <c r="N113" i="26"/>
  <c r="N109" i="26"/>
  <c r="N85" i="26"/>
  <c r="N73" i="26"/>
  <c r="N95" i="26"/>
  <c r="N49" i="26"/>
  <c r="N37" i="26"/>
  <c r="N91" i="26"/>
  <c r="N89" i="26"/>
  <c r="N79" i="26"/>
  <c r="N67" i="26"/>
  <c r="N53" i="26"/>
  <c r="N35" i="26"/>
  <c r="N29" i="26"/>
  <c r="N77" i="26"/>
  <c r="N61" i="26"/>
  <c r="N59" i="26"/>
  <c r="N47" i="26"/>
  <c r="N83" i="26"/>
  <c r="N41" i="26"/>
  <c r="N107" i="26"/>
  <c r="N71" i="26"/>
  <c r="N65" i="26"/>
  <c r="N55" i="26"/>
  <c r="N97" i="26"/>
  <c r="N43" i="26"/>
  <c r="N31" i="26"/>
  <c r="N9" i="26"/>
  <c r="N12" i="26" s="1"/>
  <c r="J24" i="25"/>
  <c r="K24" i="25"/>
  <c r="L24" i="25"/>
  <c r="J22" i="25"/>
  <c r="K22" i="25"/>
  <c r="L22" i="25"/>
  <c r="S8" i="25"/>
  <c r="R10" i="25"/>
  <c r="R11" i="25" s="1"/>
  <c r="Y105" i="83" l="1"/>
  <c r="Y107" i="83"/>
  <c r="Y113" i="83"/>
  <c r="Y125" i="83"/>
  <c r="Y137" i="83"/>
  <c r="Y117" i="83"/>
  <c r="Y119" i="83"/>
  <c r="Y129" i="83"/>
  <c r="Y131" i="83"/>
  <c r="Y111" i="83"/>
  <c r="Y123" i="83"/>
  <c r="Y135" i="83"/>
  <c r="Y14" i="83"/>
  <c r="Y15" i="83"/>
  <c r="Y16" i="83" s="1"/>
  <c r="N77" i="29"/>
  <c r="N127" i="30"/>
  <c r="N101" i="30"/>
  <c r="N37" i="30"/>
  <c r="N95" i="30"/>
  <c r="N43" i="30"/>
  <c r="N35" i="30"/>
  <c r="N71" i="30"/>
  <c r="N85" i="30"/>
  <c r="N79" i="30"/>
  <c r="N103" i="30"/>
  <c r="N113" i="30"/>
  <c r="N61" i="30"/>
  <c r="N29" i="30"/>
  <c r="N53" i="30"/>
  <c r="N47" i="30"/>
  <c r="N83" i="30"/>
  <c r="N97" i="30"/>
  <c r="N89" i="30"/>
  <c r="N121" i="30"/>
  <c r="N119" i="30"/>
  <c r="N67" i="30"/>
  <c r="N31" i="30"/>
  <c r="N55" i="30"/>
  <c r="N59" i="30"/>
  <c r="N109" i="30"/>
  <c r="N107" i="30"/>
  <c r="N91" i="30"/>
  <c r="N125" i="30"/>
  <c r="N131" i="30"/>
  <c r="N109" i="29"/>
  <c r="N29" i="29"/>
  <c r="N103" i="29"/>
  <c r="N61" i="29"/>
  <c r="N43" i="29"/>
  <c r="N35" i="29"/>
  <c r="N115" i="29"/>
  <c r="K22" i="28"/>
  <c r="N9" i="29"/>
  <c r="N12" i="29" s="1"/>
  <c r="N99" i="29" s="1"/>
  <c r="N97" i="29"/>
  <c r="N49" i="29"/>
  <c r="N53" i="29"/>
  <c r="N79" i="29"/>
  <c r="N95" i="29"/>
  <c r="M22" i="28"/>
  <c r="J22" i="28"/>
  <c r="N107" i="29"/>
  <c r="N55" i="29"/>
  <c r="N59" i="29"/>
  <c r="N125" i="29"/>
  <c r="N133" i="29"/>
  <c r="N131" i="29"/>
  <c r="N85" i="29"/>
  <c r="N31" i="29"/>
  <c r="N67" i="29"/>
  <c r="N47" i="29"/>
  <c r="N89" i="29"/>
  <c r="N113" i="29"/>
  <c r="N119" i="29"/>
  <c r="N37" i="29"/>
  <c r="N73" i="29"/>
  <c r="N41" i="29"/>
  <c r="N65" i="29"/>
  <c r="N101" i="29"/>
  <c r="N71" i="29"/>
  <c r="N91" i="29"/>
  <c r="N121" i="29"/>
  <c r="N131" i="34"/>
  <c r="N127" i="34"/>
  <c r="N125" i="34"/>
  <c r="N133" i="34"/>
  <c r="N115" i="34"/>
  <c r="N119" i="34"/>
  <c r="N103" i="34"/>
  <c r="N121" i="34"/>
  <c r="N109" i="34"/>
  <c r="N97" i="34"/>
  <c r="N85" i="34"/>
  <c r="N73" i="34"/>
  <c r="N113" i="34"/>
  <c r="N107" i="34"/>
  <c r="N101" i="34"/>
  <c r="N95" i="34"/>
  <c r="N83" i="34"/>
  <c r="N77" i="34"/>
  <c r="N71" i="34"/>
  <c r="N59" i="34"/>
  <c r="N47" i="34"/>
  <c r="N35" i="34"/>
  <c r="N65" i="34"/>
  <c r="N55" i="34"/>
  <c r="N53" i="34"/>
  <c r="N43" i="34"/>
  <c r="N41" i="34"/>
  <c r="N31" i="34"/>
  <c r="N29" i="34"/>
  <c r="N49" i="34"/>
  <c r="N91" i="34"/>
  <c r="N79" i="34"/>
  <c r="N89" i="34"/>
  <c r="N67" i="34"/>
  <c r="N61" i="34"/>
  <c r="N37" i="34"/>
  <c r="N9" i="34"/>
  <c r="N12" i="34" s="1"/>
  <c r="T10" i="34"/>
  <c r="T11" i="34" s="1"/>
  <c r="U8" i="34"/>
  <c r="V10" i="33"/>
  <c r="V11" i="33" s="1"/>
  <c r="W8" i="33"/>
  <c r="N131" i="33"/>
  <c r="N127" i="33"/>
  <c r="N125" i="33"/>
  <c r="N133" i="33"/>
  <c r="N121" i="33"/>
  <c r="N109" i="33"/>
  <c r="N107" i="33"/>
  <c r="N103" i="33"/>
  <c r="N113" i="33"/>
  <c r="N97" i="33"/>
  <c r="N119" i="33"/>
  <c r="N85" i="33"/>
  <c r="N73" i="33"/>
  <c r="N101" i="33"/>
  <c r="N83" i="33"/>
  <c r="N71" i="33"/>
  <c r="N59" i="33"/>
  <c r="N115" i="33"/>
  <c r="N95" i="33"/>
  <c r="N55" i="33"/>
  <c r="N53" i="33"/>
  <c r="N43" i="33"/>
  <c r="N41" i="33"/>
  <c r="N31" i="33"/>
  <c r="N29" i="33"/>
  <c r="N91" i="33"/>
  <c r="N49" i="33"/>
  <c r="N37" i="33"/>
  <c r="N89" i="33"/>
  <c r="N79" i="33"/>
  <c r="N77" i="33"/>
  <c r="N67" i="33"/>
  <c r="N65" i="33"/>
  <c r="N61" i="33"/>
  <c r="N47" i="33"/>
  <c r="N35" i="33"/>
  <c r="N9" i="33"/>
  <c r="N12" i="33" s="1"/>
  <c r="U10" i="32"/>
  <c r="U11" i="32" s="1"/>
  <c r="V8" i="32"/>
  <c r="N131" i="32"/>
  <c r="N127" i="32"/>
  <c r="N125" i="32"/>
  <c r="N133" i="32"/>
  <c r="N121" i="32"/>
  <c r="N107" i="32"/>
  <c r="N115" i="32"/>
  <c r="N119" i="32"/>
  <c r="N109" i="32"/>
  <c r="N97" i="32"/>
  <c r="N113" i="32"/>
  <c r="N101" i="32"/>
  <c r="N85" i="32"/>
  <c r="N73" i="32"/>
  <c r="N61" i="32"/>
  <c r="N95" i="32"/>
  <c r="N83" i="32"/>
  <c r="N77" i="32"/>
  <c r="N71" i="32"/>
  <c r="N53" i="32"/>
  <c r="N49" i="32"/>
  <c r="N37" i="32"/>
  <c r="N103" i="32"/>
  <c r="N67" i="32"/>
  <c r="N55" i="32"/>
  <c r="N91" i="32"/>
  <c r="N59" i="32"/>
  <c r="N47" i="32"/>
  <c r="N35" i="32"/>
  <c r="N31" i="32"/>
  <c r="N29" i="32"/>
  <c r="N43" i="32"/>
  <c r="N89" i="32"/>
  <c r="N79" i="32"/>
  <c r="N65" i="32"/>
  <c r="N41" i="32"/>
  <c r="N9" i="32"/>
  <c r="N12" i="32" s="1"/>
  <c r="M3" i="31"/>
  <c r="P10" i="31"/>
  <c r="O4" i="31"/>
  <c r="N123" i="30"/>
  <c r="N117" i="30"/>
  <c r="N116" i="30"/>
  <c r="N129" i="30"/>
  <c r="N122" i="30"/>
  <c r="N105" i="30"/>
  <c r="N98" i="30"/>
  <c r="N93" i="30"/>
  <c r="N92" i="30"/>
  <c r="N81" i="30"/>
  <c r="N74" i="30"/>
  <c r="N110" i="30"/>
  <c r="N128" i="30"/>
  <c r="N104" i="30"/>
  <c r="N87" i="30"/>
  <c r="N62" i="30"/>
  <c r="N111" i="30"/>
  <c r="N80" i="30"/>
  <c r="N99" i="30"/>
  <c r="N86" i="30"/>
  <c r="N69" i="30"/>
  <c r="N51" i="30"/>
  <c r="N39" i="30"/>
  <c r="N27" i="30"/>
  <c r="I30" i="30" s="1"/>
  <c r="N30" i="30" s="1"/>
  <c r="N63" i="30"/>
  <c r="N57" i="30"/>
  <c r="N50" i="30"/>
  <c r="N45" i="30"/>
  <c r="N44" i="30"/>
  <c r="N33" i="30"/>
  <c r="N26" i="30"/>
  <c r="I28" i="30" s="1"/>
  <c r="N28" i="30" s="1"/>
  <c r="N32" i="30"/>
  <c r="N75" i="30"/>
  <c r="N56" i="30"/>
  <c r="N68" i="30"/>
  <c r="N38" i="30"/>
  <c r="W8" i="30"/>
  <c r="V10" i="30"/>
  <c r="V11" i="30" s="1"/>
  <c r="V8" i="29"/>
  <c r="U10" i="29"/>
  <c r="U11" i="29" s="1"/>
  <c r="N93" i="29"/>
  <c r="N33" i="29"/>
  <c r="S10" i="28"/>
  <c r="S11" i="28" s="1"/>
  <c r="T8" i="28"/>
  <c r="T8" i="27"/>
  <c r="S10" i="27"/>
  <c r="S11" i="27" s="1"/>
  <c r="K22" i="27"/>
  <c r="J22" i="27"/>
  <c r="L22" i="27"/>
  <c r="K24" i="27"/>
  <c r="J24" i="27"/>
  <c r="N25" i="27" s="1"/>
  <c r="N6" i="27" s="1"/>
  <c r="L24" i="27"/>
  <c r="M22" i="27"/>
  <c r="N23" i="25"/>
  <c r="N5" i="25" s="1"/>
  <c r="T10" i="26"/>
  <c r="T11" i="26" s="1"/>
  <c r="U8" i="26"/>
  <c r="N129" i="26"/>
  <c r="N123" i="26"/>
  <c r="N122" i="26"/>
  <c r="N111" i="26"/>
  <c r="N117" i="26"/>
  <c r="N105" i="26"/>
  <c r="N98" i="26"/>
  <c r="N93" i="26"/>
  <c r="N116" i="26"/>
  <c r="N110" i="26"/>
  <c r="N104" i="26"/>
  <c r="N99" i="26"/>
  <c r="N86" i="26"/>
  <c r="N80" i="26"/>
  <c r="N62" i="26"/>
  <c r="N87" i="26"/>
  <c r="N75" i="26"/>
  <c r="N92" i="26"/>
  <c r="N81" i="26"/>
  <c r="N68" i="26"/>
  <c r="N27" i="26"/>
  <c r="I30" i="26" s="1"/>
  <c r="N30" i="26" s="1"/>
  <c r="N26" i="26"/>
  <c r="I28" i="26" s="1"/>
  <c r="N28" i="26" s="1"/>
  <c r="N74" i="26"/>
  <c r="N57" i="26"/>
  <c r="N39" i="26"/>
  <c r="N33" i="26"/>
  <c r="N69" i="26"/>
  <c r="N38" i="26"/>
  <c r="N63" i="26"/>
  <c r="N56" i="26"/>
  <c r="N50" i="26"/>
  <c r="N44" i="26"/>
  <c r="N51" i="26"/>
  <c r="N32" i="26"/>
  <c r="N128" i="26"/>
  <c r="N45" i="26"/>
  <c r="N25" i="25"/>
  <c r="N6" i="25" s="1"/>
  <c r="S10" i="25"/>
  <c r="S11" i="25" s="1"/>
  <c r="T8" i="25"/>
  <c r="AT11" i="17"/>
  <c r="AM11" i="17"/>
  <c r="AT10" i="17"/>
  <c r="AM10" i="17"/>
  <c r="AT9" i="17"/>
  <c r="AM9" i="17"/>
  <c r="AT8" i="17"/>
  <c r="AM8" i="17"/>
  <c r="BA7" i="17"/>
  <c r="AZ7" i="17"/>
  <c r="AY7" i="17"/>
  <c r="AX7" i="17"/>
  <c r="AW7" i="17"/>
  <c r="AV7" i="17"/>
  <c r="AT7" i="17"/>
  <c r="AM7" i="17"/>
  <c r="BA6" i="17"/>
  <c r="AZ6" i="17"/>
  <c r="AY6" i="17"/>
  <c r="AX6" i="17"/>
  <c r="AW6" i="17"/>
  <c r="AM6" i="17"/>
  <c r="AN4" i="17"/>
  <c r="AL4" i="17"/>
  <c r="AK3" i="17"/>
  <c r="AL3" i="17" s="1"/>
  <c r="AL1" i="17"/>
  <c r="Y102" i="83" l="1"/>
  <c r="H104" i="83" s="1"/>
  <c r="Y104" i="83" s="1"/>
  <c r="Y103" i="83"/>
  <c r="H106" i="83" s="1"/>
  <c r="Y108" i="83"/>
  <c r="Y114" i="83"/>
  <c r="Y132" i="83"/>
  <c r="Y109" i="83"/>
  <c r="Y120" i="83"/>
  <c r="Y121" i="83"/>
  <c r="Y126" i="83"/>
  <c r="Y133" i="83"/>
  <c r="Y106" i="83"/>
  <c r="Y115" i="83"/>
  <c r="Y127" i="83"/>
  <c r="AN10" i="17"/>
  <c r="N23" i="28"/>
  <c r="N5" i="28" s="1"/>
  <c r="N7" i="28" s="1"/>
  <c r="N133" i="28" s="1"/>
  <c r="N86" i="29"/>
  <c r="N57" i="29"/>
  <c r="N56" i="29"/>
  <c r="N75" i="29"/>
  <c r="N111" i="29"/>
  <c r="N62" i="29"/>
  <c r="N39" i="29"/>
  <c r="N77" i="28"/>
  <c r="N98" i="29"/>
  <c r="N81" i="29"/>
  <c r="N44" i="29"/>
  <c r="N68" i="29"/>
  <c r="N116" i="29"/>
  <c r="N51" i="29"/>
  <c r="N105" i="29"/>
  <c r="N110" i="29"/>
  <c r="N128" i="29"/>
  <c r="N38" i="29"/>
  <c r="N104" i="29"/>
  <c r="N45" i="29"/>
  <c r="N69" i="29"/>
  <c r="N122" i="29"/>
  <c r="N63" i="29"/>
  <c r="N117" i="29"/>
  <c r="N129" i="29"/>
  <c r="N123" i="29"/>
  <c r="N87" i="29"/>
  <c r="N32" i="29"/>
  <c r="N26" i="29"/>
  <c r="I28" i="29" s="1"/>
  <c r="J28" i="29" s="1"/>
  <c r="N50" i="29"/>
  <c r="N74" i="29"/>
  <c r="N27" i="29"/>
  <c r="I30" i="29" s="1"/>
  <c r="M30" i="29" s="1"/>
  <c r="N92" i="29"/>
  <c r="N80" i="29"/>
  <c r="N7" i="25"/>
  <c r="N131" i="25" s="1"/>
  <c r="U10" i="34"/>
  <c r="U11" i="34" s="1"/>
  <c r="V8" i="34"/>
  <c r="N123" i="34"/>
  <c r="N129" i="34"/>
  <c r="N122" i="34"/>
  <c r="N117" i="34"/>
  <c r="N116" i="34"/>
  <c r="N128" i="34"/>
  <c r="N111" i="34"/>
  <c r="N110" i="34"/>
  <c r="N105" i="34"/>
  <c r="N104" i="34"/>
  <c r="N86" i="34"/>
  <c r="N80" i="34"/>
  <c r="N81" i="34"/>
  <c r="N74" i="34"/>
  <c r="N68" i="34"/>
  <c r="N63" i="34"/>
  <c r="N51" i="34"/>
  <c r="N39" i="34"/>
  <c r="N27" i="34"/>
  <c r="I30" i="34" s="1"/>
  <c r="N30" i="34" s="1"/>
  <c r="N99" i="34"/>
  <c r="N87" i="34"/>
  <c r="N75" i="34"/>
  <c r="N57" i="34"/>
  <c r="N50" i="34"/>
  <c r="N45" i="34"/>
  <c r="N44" i="34"/>
  <c r="N33" i="34"/>
  <c r="N26" i="34"/>
  <c r="I28" i="34" s="1"/>
  <c r="N69" i="34"/>
  <c r="N98" i="34"/>
  <c r="N93" i="34"/>
  <c r="N92" i="34"/>
  <c r="N62" i="34"/>
  <c r="N32" i="34"/>
  <c r="N56" i="34"/>
  <c r="N38" i="34"/>
  <c r="N129" i="33"/>
  <c r="N122" i="33"/>
  <c r="N128" i="33"/>
  <c r="N116" i="33"/>
  <c r="N110" i="33"/>
  <c r="N105" i="33"/>
  <c r="N123" i="33"/>
  <c r="N117" i="33"/>
  <c r="N111" i="33"/>
  <c r="N104" i="33"/>
  <c r="N98" i="33"/>
  <c r="N86" i="33"/>
  <c r="N80" i="33"/>
  <c r="N62" i="33"/>
  <c r="N56" i="33"/>
  <c r="N87" i="33"/>
  <c r="N75" i="33"/>
  <c r="N63" i="33"/>
  <c r="N81" i="33"/>
  <c r="N68" i="33"/>
  <c r="N50" i="33"/>
  <c r="N45" i="33"/>
  <c r="N44" i="33"/>
  <c r="N33" i="33"/>
  <c r="N93" i="33"/>
  <c r="N92" i="33"/>
  <c r="N69" i="33"/>
  <c r="N99" i="33"/>
  <c r="N74" i="33"/>
  <c r="N57" i="33"/>
  <c r="N38" i="33"/>
  <c r="N32" i="33"/>
  <c r="N39" i="33"/>
  <c r="N26" i="33"/>
  <c r="I28" i="33" s="1"/>
  <c r="N27" i="33"/>
  <c r="I30" i="33" s="1"/>
  <c r="N51" i="33"/>
  <c r="X8" i="33"/>
  <c r="W10" i="33"/>
  <c r="W11" i="33" s="1"/>
  <c r="W8" i="32"/>
  <c r="V10" i="32"/>
  <c r="V11" i="32" s="1"/>
  <c r="N123" i="32"/>
  <c r="N129" i="32"/>
  <c r="N122" i="32"/>
  <c r="N111" i="32"/>
  <c r="N117" i="32"/>
  <c r="N116" i="32"/>
  <c r="N104" i="32"/>
  <c r="N128" i="32"/>
  <c r="N105" i="32"/>
  <c r="N99" i="32"/>
  <c r="N93" i="32"/>
  <c r="N80" i="32"/>
  <c r="N75" i="32"/>
  <c r="N68" i="32"/>
  <c r="N63" i="32"/>
  <c r="N62" i="32"/>
  <c r="N110" i="32"/>
  <c r="N98" i="32"/>
  <c r="N92" i="32"/>
  <c r="N86" i="32"/>
  <c r="N56" i="32"/>
  <c r="N38" i="32"/>
  <c r="N32" i="32"/>
  <c r="N87" i="32"/>
  <c r="N81" i="32"/>
  <c r="N74" i="32"/>
  <c r="N57" i="32"/>
  <c r="N51" i="32"/>
  <c r="N39" i="32"/>
  <c r="N27" i="32"/>
  <c r="I30" i="32" s="1"/>
  <c r="N30" i="32" s="1"/>
  <c r="N50" i="32"/>
  <c r="N44" i="32"/>
  <c r="N69" i="32"/>
  <c r="N33" i="32"/>
  <c r="N26" i="32"/>
  <c r="I28" i="32" s="1"/>
  <c r="N28" i="32" s="1"/>
  <c r="N45" i="32"/>
  <c r="N3" i="31"/>
  <c r="M17" i="31"/>
  <c r="P4" i="31"/>
  <c r="Q10" i="31"/>
  <c r="K30" i="30"/>
  <c r="L30" i="30"/>
  <c r="J30" i="30"/>
  <c r="M30" i="30"/>
  <c r="W10" i="30"/>
  <c r="W11" i="30" s="1"/>
  <c r="X8" i="30"/>
  <c r="J28" i="30"/>
  <c r="K28" i="30"/>
  <c r="L28" i="30"/>
  <c r="M28" i="30"/>
  <c r="L30" i="29"/>
  <c r="V10" i="29"/>
  <c r="V11" i="29" s="1"/>
  <c r="W8" i="29"/>
  <c r="U8" i="28"/>
  <c r="T10" i="28"/>
  <c r="T11" i="28" s="1"/>
  <c r="N23" i="27"/>
  <c r="N5" i="27" s="1"/>
  <c r="N7" i="27" s="1"/>
  <c r="T10" i="27"/>
  <c r="T11" i="27" s="1"/>
  <c r="U8" i="27"/>
  <c r="K28" i="26"/>
  <c r="J28" i="26"/>
  <c r="L28" i="26"/>
  <c r="M28" i="26"/>
  <c r="V8" i="26"/>
  <c r="U10" i="26"/>
  <c r="U11" i="26" s="1"/>
  <c r="J30" i="26"/>
  <c r="K30" i="26"/>
  <c r="L30" i="26"/>
  <c r="M30" i="26"/>
  <c r="N97" i="25"/>
  <c r="N85" i="25"/>
  <c r="N43" i="25"/>
  <c r="N103" i="25"/>
  <c r="N95" i="25"/>
  <c r="N101" i="25"/>
  <c r="N37" i="25"/>
  <c r="N125" i="25"/>
  <c r="N55" i="25"/>
  <c r="N119" i="25"/>
  <c r="N31" i="25"/>
  <c r="N49" i="25"/>
  <c r="N115" i="25"/>
  <c r="N107" i="25"/>
  <c r="N89" i="25"/>
  <c r="N29" i="25"/>
  <c r="N91" i="25"/>
  <c r="N65" i="25"/>
  <c r="T10" i="25"/>
  <c r="T11" i="25" s="1"/>
  <c r="U8" i="25"/>
  <c r="AQ10" i="17"/>
  <c r="AZ10" i="17" s="1"/>
  <c r="AP10" i="17"/>
  <c r="AZ9" i="17" s="1"/>
  <c r="AO10" i="17"/>
  <c r="AZ8" i="17" s="1"/>
  <c r="AN6" i="17"/>
  <c r="AN8" i="17"/>
  <c r="AR10" i="17"/>
  <c r="AZ11" i="17" s="1"/>
  <c r="AN9" i="17"/>
  <c r="AN11" i="17"/>
  <c r="AN7" i="17"/>
  <c r="N113" i="28" l="1"/>
  <c r="N35" i="28"/>
  <c r="N37" i="28"/>
  <c r="N119" i="28"/>
  <c r="N125" i="28"/>
  <c r="N101" i="28"/>
  <c r="N31" i="28"/>
  <c r="N55" i="28"/>
  <c r="N95" i="28"/>
  <c r="N97" i="28"/>
  <c r="N79" i="28"/>
  <c r="N61" i="28"/>
  <c r="N29" i="28"/>
  <c r="N73" i="28"/>
  <c r="N65" i="28"/>
  <c r="N83" i="28"/>
  <c r="I106" i="83"/>
  <c r="J106" i="83"/>
  <c r="K106" i="83"/>
  <c r="L106" i="83"/>
  <c r="M106" i="83"/>
  <c r="N106" i="83"/>
  <c r="O106" i="83"/>
  <c r="P106" i="83"/>
  <c r="Q106" i="83"/>
  <c r="R106" i="83"/>
  <c r="S106" i="83"/>
  <c r="T106" i="83"/>
  <c r="U106" i="83"/>
  <c r="V106" i="83"/>
  <c r="W106" i="83"/>
  <c r="X106" i="83"/>
  <c r="I104" i="83"/>
  <c r="J104" i="83"/>
  <c r="K104" i="83"/>
  <c r="L104" i="83"/>
  <c r="M104" i="83"/>
  <c r="N104" i="83"/>
  <c r="O104" i="83"/>
  <c r="P104" i="83"/>
  <c r="Q104" i="83"/>
  <c r="R104" i="83"/>
  <c r="S104" i="83"/>
  <c r="T104" i="83"/>
  <c r="U104" i="83"/>
  <c r="V104" i="83"/>
  <c r="W104" i="83"/>
  <c r="X104" i="83"/>
  <c r="K28" i="29"/>
  <c r="N28" i="29"/>
  <c r="N127" i="28"/>
  <c r="N131" i="28"/>
  <c r="N107" i="28"/>
  <c r="N91" i="28"/>
  <c r="N41" i="28"/>
  <c r="N47" i="28"/>
  <c r="N121" i="28"/>
  <c r="N103" i="28"/>
  <c r="N71" i="28"/>
  <c r="N67" i="28"/>
  <c r="N9" i="28"/>
  <c r="N12" i="28" s="1"/>
  <c r="N115" i="28"/>
  <c r="N85" i="28"/>
  <c r="N59" i="28"/>
  <c r="N89" i="28"/>
  <c r="N109" i="28"/>
  <c r="N49" i="28"/>
  <c r="N43" i="28"/>
  <c r="N53" i="28"/>
  <c r="M28" i="29"/>
  <c r="L28" i="29"/>
  <c r="N41" i="25"/>
  <c r="N83" i="25"/>
  <c r="N127" i="25"/>
  <c r="N73" i="25"/>
  <c r="N71" i="25"/>
  <c r="N79" i="25"/>
  <c r="N9" i="25"/>
  <c r="N12" i="25" s="1"/>
  <c r="N129" i="25" s="1"/>
  <c r="N59" i="25"/>
  <c r="N133" i="25"/>
  <c r="N30" i="29"/>
  <c r="K30" i="29"/>
  <c r="O31" i="30"/>
  <c r="O6" i="30" s="1"/>
  <c r="J30" i="29"/>
  <c r="N35" i="25"/>
  <c r="N77" i="25"/>
  <c r="N61" i="25"/>
  <c r="N67" i="25"/>
  <c r="N121" i="25"/>
  <c r="N113" i="25"/>
  <c r="N47" i="25"/>
  <c r="N53" i="25"/>
  <c r="N109" i="25"/>
  <c r="N45" i="25"/>
  <c r="N104" i="25"/>
  <c r="J28" i="34"/>
  <c r="K28" i="34"/>
  <c r="L28" i="34"/>
  <c r="M28" i="34"/>
  <c r="J30" i="34"/>
  <c r="K30" i="34"/>
  <c r="L30" i="34"/>
  <c r="M30" i="34"/>
  <c r="V10" i="34"/>
  <c r="V11" i="34" s="1"/>
  <c r="W8" i="34"/>
  <c r="N28" i="34"/>
  <c r="L28" i="33"/>
  <c r="K28" i="33"/>
  <c r="J28" i="33"/>
  <c r="M28" i="33"/>
  <c r="N28" i="33"/>
  <c r="L30" i="33"/>
  <c r="J30" i="33"/>
  <c r="K30" i="33"/>
  <c r="M30" i="33"/>
  <c r="N30" i="33"/>
  <c r="X10" i="33"/>
  <c r="X11" i="33" s="1"/>
  <c r="Y8" i="33"/>
  <c r="W10" i="32"/>
  <c r="W11" i="32" s="1"/>
  <c r="X8" i="32"/>
  <c r="J28" i="32"/>
  <c r="K28" i="32"/>
  <c r="L28" i="32"/>
  <c r="M28" i="32"/>
  <c r="J30" i="32"/>
  <c r="K30" i="32"/>
  <c r="L30" i="32"/>
  <c r="M30" i="32"/>
  <c r="Q4" i="31"/>
  <c r="R10" i="31"/>
  <c r="M14" i="31"/>
  <c r="O3" i="31"/>
  <c r="N17" i="31"/>
  <c r="O29" i="30"/>
  <c r="O5" i="30" s="1"/>
  <c r="O7" i="30" s="1"/>
  <c r="X10" i="30"/>
  <c r="X11" i="30" s="1"/>
  <c r="Y8" i="30"/>
  <c r="O29" i="29"/>
  <c r="O5" i="29" s="1"/>
  <c r="W10" i="29"/>
  <c r="W11" i="29" s="1"/>
  <c r="X8" i="29"/>
  <c r="O31" i="29"/>
  <c r="O6" i="29" s="1"/>
  <c r="U10" i="28"/>
  <c r="U11" i="28" s="1"/>
  <c r="V8" i="28"/>
  <c r="N131" i="27"/>
  <c r="N119" i="27"/>
  <c r="N127" i="27"/>
  <c r="N125" i="27"/>
  <c r="N133" i="27"/>
  <c r="N109" i="27"/>
  <c r="N97" i="27"/>
  <c r="N85" i="27"/>
  <c r="N113" i="27"/>
  <c r="N91" i="27"/>
  <c r="N89" i="27"/>
  <c r="N71" i="27"/>
  <c r="N115" i="27"/>
  <c r="N101" i="27"/>
  <c r="N83" i="27"/>
  <c r="N79" i="27"/>
  <c r="N77" i="27"/>
  <c r="N73" i="27"/>
  <c r="N59" i="27"/>
  <c r="N47" i="27"/>
  <c r="N35" i="27"/>
  <c r="N121" i="27"/>
  <c r="N107" i="27"/>
  <c r="N67" i="27"/>
  <c r="N43" i="27"/>
  <c r="N65" i="27"/>
  <c r="N61" i="27"/>
  <c r="N53" i="27"/>
  <c r="N49" i="27"/>
  <c r="N41" i="27"/>
  <c r="N37" i="27"/>
  <c r="N29" i="27"/>
  <c r="N103" i="27"/>
  <c r="N95" i="27"/>
  <c r="N55" i="27"/>
  <c r="N31" i="27"/>
  <c r="N9" i="27"/>
  <c r="N12" i="27" s="1"/>
  <c r="U10" i="27"/>
  <c r="U11" i="27" s="1"/>
  <c r="V8" i="27"/>
  <c r="N63" i="25"/>
  <c r="N111" i="25"/>
  <c r="N87" i="25"/>
  <c r="N86" i="25"/>
  <c r="N39" i="25"/>
  <c r="N38" i="25"/>
  <c r="N128" i="25"/>
  <c r="O31" i="26"/>
  <c r="O6" i="26" s="1"/>
  <c r="O29" i="26"/>
  <c r="O5" i="26" s="1"/>
  <c r="V10" i="26"/>
  <c r="V11" i="26" s="1"/>
  <c r="W8" i="26"/>
  <c r="N81" i="25"/>
  <c r="N62" i="25"/>
  <c r="N99" i="25"/>
  <c r="V8" i="25"/>
  <c r="U10" i="25"/>
  <c r="U11" i="25" s="1"/>
  <c r="AO9" i="17"/>
  <c r="AY8" i="17" s="1"/>
  <c r="AR9" i="17"/>
  <c r="AY11" i="17" s="1"/>
  <c r="AQ9" i="17"/>
  <c r="AY10" i="17" s="1"/>
  <c r="AP9" i="17"/>
  <c r="AY9" i="17" s="1"/>
  <c r="AR7" i="17"/>
  <c r="AW11" i="17" s="1"/>
  <c r="AP7" i="17"/>
  <c r="AW9" i="17" s="1"/>
  <c r="AQ7" i="17"/>
  <c r="AW10" i="17" s="1"/>
  <c r="AO7" i="17"/>
  <c r="AW8" i="17" s="1"/>
  <c r="AP8" i="17"/>
  <c r="AX9" i="17" s="1"/>
  <c r="AO8" i="17"/>
  <c r="AR8" i="17"/>
  <c r="AX11" i="17" s="1"/>
  <c r="AQ8" i="17"/>
  <c r="AX10" i="17" s="1"/>
  <c r="AQ11" i="17"/>
  <c r="BA10" i="17" s="1"/>
  <c r="AO11" i="17"/>
  <c r="BA8" i="17" s="1"/>
  <c r="AP11" i="17"/>
  <c r="BA9" i="17" s="1"/>
  <c r="AR11" i="17"/>
  <c r="BA11" i="17" s="1"/>
  <c r="AQ6" i="17"/>
  <c r="AV10" i="17" s="1"/>
  <c r="AR6" i="17"/>
  <c r="AV11" i="17" s="1"/>
  <c r="AP6" i="17"/>
  <c r="AV9" i="17" s="1"/>
  <c r="AO6" i="17"/>
  <c r="AV8" i="17" s="1"/>
  <c r="O31" i="34" l="1"/>
  <c r="O6" i="34" s="1"/>
  <c r="Z105" i="83"/>
  <c r="Z9" i="83" s="1"/>
  <c r="Z12" i="83"/>
  <c r="Z107" i="83"/>
  <c r="Z10" i="83" s="1"/>
  <c r="N122" i="28"/>
  <c r="N111" i="28"/>
  <c r="N128" i="28"/>
  <c r="N80" i="28"/>
  <c r="N75" i="28"/>
  <c r="N68" i="28"/>
  <c r="N32" i="28"/>
  <c r="N27" i="28"/>
  <c r="I30" i="28" s="1"/>
  <c r="N62" i="28"/>
  <c r="N57" i="28"/>
  <c r="N33" i="28"/>
  <c r="N117" i="28"/>
  <c r="N104" i="28"/>
  <c r="N93" i="28"/>
  <c r="N63" i="28"/>
  <c r="N45" i="28"/>
  <c r="N123" i="28"/>
  <c r="N116" i="28"/>
  <c r="N99" i="28"/>
  <c r="N92" i="28"/>
  <c r="N56" i="28"/>
  <c r="N105" i="28"/>
  <c r="N51" i="28"/>
  <c r="N44" i="28"/>
  <c r="N74" i="28"/>
  <c r="N129" i="28"/>
  <c r="N110" i="28"/>
  <c r="N98" i="28"/>
  <c r="N86" i="28"/>
  <c r="N87" i="28"/>
  <c r="N81" i="28"/>
  <c r="N69" i="28"/>
  <c r="N38" i="28"/>
  <c r="N39" i="28"/>
  <c r="N50" i="28"/>
  <c r="N26" i="28"/>
  <c r="I28" i="28" s="1"/>
  <c r="N33" i="25"/>
  <c r="N92" i="25"/>
  <c r="N98" i="25"/>
  <c r="N32" i="25"/>
  <c r="N69" i="25"/>
  <c r="N105" i="25"/>
  <c r="N44" i="25"/>
  <c r="N74" i="25"/>
  <c r="N110" i="25"/>
  <c r="N122" i="25"/>
  <c r="N68" i="25"/>
  <c r="N50" i="25"/>
  <c r="N56" i="25"/>
  <c r="O31" i="33"/>
  <c r="O6" i="33" s="1"/>
  <c r="N75" i="25"/>
  <c r="N116" i="25"/>
  <c r="N27" i="25"/>
  <c r="I30" i="25" s="1"/>
  <c r="N30" i="25" s="1"/>
  <c r="N123" i="25"/>
  <c r="N26" i="25"/>
  <c r="I28" i="25" s="1"/>
  <c r="N28" i="25" s="1"/>
  <c r="N80" i="25"/>
  <c r="N93" i="25"/>
  <c r="N57" i="25"/>
  <c r="N117" i="25"/>
  <c r="N51" i="25"/>
  <c r="M30" i="25"/>
  <c r="O29" i="34"/>
  <c r="O5" i="34" s="1"/>
  <c r="O7" i="34" s="1"/>
  <c r="X8" i="34"/>
  <c r="W10" i="34"/>
  <c r="W11" i="34" s="1"/>
  <c r="O29" i="33"/>
  <c r="O5" i="33" s="1"/>
  <c r="Z8" i="33"/>
  <c r="Y10" i="33"/>
  <c r="Y11" i="33" s="1"/>
  <c r="X10" i="32"/>
  <c r="X11" i="32" s="1"/>
  <c r="Y8" i="32"/>
  <c r="O31" i="32"/>
  <c r="O6" i="32" s="1"/>
  <c r="O29" i="32"/>
  <c r="O5" i="32" s="1"/>
  <c r="N14" i="31"/>
  <c r="M19" i="31"/>
  <c r="S10" i="31"/>
  <c r="P3" i="31"/>
  <c r="O17" i="31"/>
  <c r="R4" i="31"/>
  <c r="Y10" i="30"/>
  <c r="Y11" i="30" s="1"/>
  <c r="Z8" i="30"/>
  <c r="O127" i="30"/>
  <c r="O125" i="30"/>
  <c r="O133" i="30"/>
  <c r="O109" i="30"/>
  <c r="O121" i="30"/>
  <c r="O119" i="30"/>
  <c r="O131" i="30"/>
  <c r="O113" i="30"/>
  <c r="O107" i="30"/>
  <c r="O97" i="30"/>
  <c r="O85" i="30"/>
  <c r="O115" i="30"/>
  <c r="O79" i="30"/>
  <c r="O71" i="30"/>
  <c r="O101" i="30"/>
  <c r="O95" i="30"/>
  <c r="O91" i="30"/>
  <c r="O77" i="30"/>
  <c r="O73" i="30"/>
  <c r="O55" i="30"/>
  <c r="O53" i="30"/>
  <c r="O43" i="30"/>
  <c r="O41" i="30"/>
  <c r="O103" i="30"/>
  <c r="O83" i="30"/>
  <c r="O67" i="30"/>
  <c r="O61" i="30"/>
  <c r="O49" i="30"/>
  <c r="O37" i="30"/>
  <c r="O65" i="30"/>
  <c r="O89" i="30"/>
  <c r="O59" i="30"/>
  <c r="O47" i="30"/>
  <c r="O35" i="30"/>
  <c r="O9" i="30"/>
  <c r="O12" i="30" s="1"/>
  <c r="O7" i="29"/>
  <c r="O125" i="29" s="1"/>
  <c r="X10" i="29"/>
  <c r="X11" i="29" s="1"/>
  <c r="Y8" i="29"/>
  <c r="V10" i="28"/>
  <c r="V11" i="28" s="1"/>
  <c r="W8" i="28"/>
  <c r="N123" i="27"/>
  <c r="N129" i="27"/>
  <c r="N122" i="27"/>
  <c r="N111" i="27"/>
  <c r="N117" i="27"/>
  <c r="N104" i="27"/>
  <c r="N98" i="27"/>
  <c r="N93" i="27"/>
  <c r="N92" i="27"/>
  <c r="N75" i="27"/>
  <c r="N81" i="27"/>
  <c r="N74" i="27"/>
  <c r="N69" i="27"/>
  <c r="N68" i="27"/>
  <c r="N110" i="27"/>
  <c r="N99" i="27"/>
  <c r="N87" i="27"/>
  <c r="N62" i="27"/>
  <c r="N56" i="27"/>
  <c r="N38" i="27"/>
  <c r="N32" i="27"/>
  <c r="N51" i="27"/>
  <c r="N39" i="27"/>
  <c r="N27" i="27"/>
  <c r="I30" i="27" s="1"/>
  <c r="N30" i="27" s="1"/>
  <c r="N105" i="27"/>
  <c r="N86" i="27"/>
  <c r="N80" i="27"/>
  <c r="N63" i="27"/>
  <c r="N128" i="27"/>
  <c r="N116" i="27"/>
  <c r="N57" i="27"/>
  <c r="N50" i="27"/>
  <c r="N45" i="27"/>
  <c r="N44" i="27"/>
  <c r="N33" i="27"/>
  <c r="N26" i="27"/>
  <c r="I28" i="27" s="1"/>
  <c r="N28" i="27" s="1"/>
  <c r="V10" i="27"/>
  <c r="V11" i="27" s="1"/>
  <c r="W8" i="27"/>
  <c r="O7" i="26"/>
  <c r="O127" i="26" s="1"/>
  <c r="X8" i="26"/>
  <c r="W10" i="26"/>
  <c r="W11" i="26" s="1"/>
  <c r="W8" i="25"/>
  <c r="V10" i="25"/>
  <c r="V11" i="25" s="1"/>
  <c r="AI8" i="17"/>
  <c r="AX8" i="17"/>
  <c r="Z11" i="83" l="1"/>
  <c r="L30" i="25"/>
  <c r="J28" i="28"/>
  <c r="N28" i="28"/>
  <c r="L28" i="28"/>
  <c r="M28" i="28"/>
  <c r="K28" i="28"/>
  <c r="N30" i="28"/>
  <c r="J30" i="28"/>
  <c r="K30" i="28"/>
  <c r="M30" i="28"/>
  <c r="L30" i="28"/>
  <c r="O37" i="29"/>
  <c r="O49" i="29"/>
  <c r="O35" i="29"/>
  <c r="O109" i="29"/>
  <c r="O91" i="29"/>
  <c r="O53" i="29"/>
  <c r="O7" i="33"/>
  <c r="K30" i="25"/>
  <c r="M28" i="25"/>
  <c r="K28" i="25"/>
  <c r="J30" i="25"/>
  <c r="O79" i="29"/>
  <c r="O43" i="29"/>
  <c r="L28" i="25"/>
  <c r="J28" i="25"/>
  <c r="O77" i="29"/>
  <c r="O7" i="32"/>
  <c r="O121" i="32" s="1"/>
  <c r="O95" i="29"/>
  <c r="O35" i="26"/>
  <c r="O131" i="29"/>
  <c r="O107" i="26"/>
  <c r="O127" i="29"/>
  <c r="O103" i="26"/>
  <c r="O41" i="26"/>
  <c r="O65" i="26"/>
  <c r="O113" i="26"/>
  <c r="O9" i="26"/>
  <c r="O12" i="26" s="1"/>
  <c r="O117" i="26" s="1"/>
  <c r="O121" i="26"/>
  <c r="O77" i="26"/>
  <c r="O71" i="26"/>
  <c r="O101" i="29"/>
  <c r="O85" i="26"/>
  <c r="O43" i="26"/>
  <c r="O89" i="26"/>
  <c r="O95" i="26"/>
  <c r="O115" i="26"/>
  <c r="O47" i="26"/>
  <c r="O55" i="26"/>
  <c r="O91" i="26"/>
  <c r="O97" i="26"/>
  <c r="O71" i="29"/>
  <c r="O85" i="29"/>
  <c r="O67" i="29"/>
  <c r="O115" i="29"/>
  <c r="O49" i="26"/>
  <c r="O61" i="26"/>
  <c r="O37" i="26"/>
  <c r="O67" i="26"/>
  <c r="O101" i="26"/>
  <c r="O109" i="26"/>
  <c r="O133" i="26"/>
  <c r="O125" i="26"/>
  <c r="O59" i="26"/>
  <c r="O53" i="26"/>
  <c r="O73" i="26"/>
  <c r="O79" i="26"/>
  <c r="O83" i="26"/>
  <c r="O119" i="26"/>
  <c r="O131" i="26"/>
  <c r="X10" i="34"/>
  <c r="X11" i="34" s="1"/>
  <c r="Y8" i="34"/>
  <c r="O127" i="34"/>
  <c r="O125" i="34"/>
  <c r="O133" i="34"/>
  <c r="O121" i="34"/>
  <c r="O131" i="34"/>
  <c r="O115" i="34"/>
  <c r="O113" i="34"/>
  <c r="O109" i="34"/>
  <c r="O119" i="34"/>
  <c r="O107" i="34"/>
  <c r="O103" i="34"/>
  <c r="O95" i="34"/>
  <c r="O83" i="34"/>
  <c r="O71" i="34"/>
  <c r="O85" i="34"/>
  <c r="O65" i="34"/>
  <c r="O55" i="34"/>
  <c r="O53" i="34"/>
  <c r="O43" i="34"/>
  <c r="O41" i="34"/>
  <c r="O91" i="34"/>
  <c r="O89" i="34"/>
  <c r="O79" i="34"/>
  <c r="O61" i="34"/>
  <c r="O49" i="34"/>
  <c r="O37" i="34"/>
  <c r="O47" i="34"/>
  <c r="O35" i="34"/>
  <c r="O73" i="34"/>
  <c r="O97" i="34"/>
  <c r="O77" i="34"/>
  <c r="O67" i="34"/>
  <c r="O59" i="34"/>
  <c r="O101" i="34"/>
  <c r="O9" i="34"/>
  <c r="O12" i="34" s="1"/>
  <c r="Z10" i="33"/>
  <c r="Z11" i="33" s="1"/>
  <c r="AA8" i="33"/>
  <c r="O127" i="33"/>
  <c r="O125" i="33"/>
  <c r="O133" i="33"/>
  <c r="O121" i="33"/>
  <c r="O113" i="33"/>
  <c r="O119" i="33"/>
  <c r="O131" i="33"/>
  <c r="O115" i="33"/>
  <c r="O109" i="33"/>
  <c r="O101" i="33"/>
  <c r="O97" i="33"/>
  <c r="O107" i="33"/>
  <c r="O103" i="33"/>
  <c r="O83" i="33"/>
  <c r="O71" i="33"/>
  <c r="O59" i="33"/>
  <c r="O95" i="33"/>
  <c r="O91" i="33"/>
  <c r="O89" i="33"/>
  <c r="O79" i="33"/>
  <c r="O77" i="33"/>
  <c r="O67" i="33"/>
  <c r="O65" i="33"/>
  <c r="O49" i="33"/>
  <c r="O37" i="33"/>
  <c r="O73" i="33"/>
  <c r="O85" i="33"/>
  <c r="O61" i="33"/>
  <c r="O47" i="33"/>
  <c r="O35" i="33"/>
  <c r="O41" i="33"/>
  <c r="O53" i="33"/>
  <c r="O55" i="33"/>
  <c r="O43" i="33"/>
  <c r="O9" i="33"/>
  <c r="O12" i="33" s="1"/>
  <c r="O127" i="32"/>
  <c r="O125" i="32"/>
  <c r="O133" i="32"/>
  <c r="O115" i="32"/>
  <c r="O113" i="32"/>
  <c r="O131" i="32"/>
  <c r="O107" i="32"/>
  <c r="O95" i="32"/>
  <c r="O109" i="32"/>
  <c r="O91" i="32"/>
  <c r="O85" i="32"/>
  <c r="O67" i="32"/>
  <c r="O61" i="32"/>
  <c r="O55" i="32"/>
  <c r="O97" i="32"/>
  <c r="O59" i="32"/>
  <c r="O47" i="32"/>
  <c r="O35" i="32"/>
  <c r="O89" i="32"/>
  <c r="O79" i="32"/>
  <c r="O65" i="32"/>
  <c r="O43" i="32"/>
  <c r="O41" i="32"/>
  <c r="O73" i="32"/>
  <c r="O53" i="32"/>
  <c r="O101" i="32"/>
  <c r="O77" i="32"/>
  <c r="O49" i="32"/>
  <c r="O83" i="32"/>
  <c r="O71" i="32"/>
  <c r="O37" i="32"/>
  <c r="O9" i="32"/>
  <c r="O12" i="32" s="1"/>
  <c r="Y10" i="32"/>
  <c r="Y11" i="32" s="1"/>
  <c r="Z8" i="32"/>
  <c r="Q3" i="31"/>
  <c r="P17" i="31"/>
  <c r="N19" i="31"/>
  <c r="S4" i="31"/>
  <c r="O14" i="31"/>
  <c r="T10" i="31"/>
  <c r="AA8" i="30"/>
  <c r="Z10" i="30"/>
  <c r="Z11" i="30" s="1"/>
  <c r="O129" i="30"/>
  <c r="O122" i="30"/>
  <c r="O128" i="30"/>
  <c r="O123" i="30"/>
  <c r="O110" i="30"/>
  <c r="O104" i="30"/>
  <c r="O86" i="30"/>
  <c r="O80" i="30"/>
  <c r="O117" i="30"/>
  <c r="O111" i="30"/>
  <c r="O116" i="30"/>
  <c r="O74" i="30"/>
  <c r="O63" i="30"/>
  <c r="O99" i="30"/>
  <c r="O69" i="30"/>
  <c r="O68" i="30"/>
  <c r="O105" i="30"/>
  <c r="O98" i="30"/>
  <c r="O93" i="30"/>
  <c r="O92" i="30"/>
  <c r="O87" i="30"/>
  <c r="O57" i="30"/>
  <c r="O50" i="30"/>
  <c r="O45" i="30"/>
  <c r="O44" i="30"/>
  <c r="O33" i="30"/>
  <c r="I36" i="30" s="1"/>
  <c r="O36" i="30" s="1"/>
  <c r="O81" i="30"/>
  <c r="O62" i="30"/>
  <c r="O51" i="30"/>
  <c r="O39" i="30"/>
  <c r="O75" i="30"/>
  <c r="O56" i="30"/>
  <c r="O38" i="30"/>
  <c r="O32" i="30"/>
  <c r="I34" i="30" s="1"/>
  <c r="O9" i="29"/>
  <c r="O12" i="29" s="1"/>
  <c r="O129" i="29" s="1"/>
  <c r="O47" i="29"/>
  <c r="O119" i="29"/>
  <c r="O61" i="29"/>
  <c r="O121" i="29"/>
  <c r="O55" i="29"/>
  <c r="O97" i="29"/>
  <c r="O103" i="29"/>
  <c r="O133" i="29"/>
  <c r="O89" i="29"/>
  <c r="O59" i="29"/>
  <c r="O107" i="29"/>
  <c r="O73" i="29"/>
  <c r="O41" i="29"/>
  <c r="O65" i="29"/>
  <c r="O83" i="29"/>
  <c r="O113" i="29"/>
  <c r="Z8" i="29"/>
  <c r="Y10" i="29"/>
  <c r="Y11" i="29" s="1"/>
  <c r="W10" i="28"/>
  <c r="W11" i="28" s="1"/>
  <c r="X8" i="28"/>
  <c r="X8" i="27"/>
  <c r="W10" i="27"/>
  <c r="W11" i="27" s="1"/>
  <c r="K30" i="27"/>
  <c r="J30" i="27"/>
  <c r="L30" i="27"/>
  <c r="M30" i="27"/>
  <c r="K28" i="27"/>
  <c r="J28" i="27"/>
  <c r="L28" i="27"/>
  <c r="M28" i="27"/>
  <c r="O110" i="26"/>
  <c r="O122" i="26"/>
  <c r="O99" i="26"/>
  <c r="O93" i="26"/>
  <c r="O92" i="26"/>
  <c r="O32" i="26"/>
  <c r="I34" i="26" s="1"/>
  <c r="O34" i="26" s="1"/>
  <c r="O62" i="26"/>
  <c r="O39" i="26"/>
  <c r="X10" i="26"/>
  <c r="X11" i="26" s="1"/>
  <c r="Y8" i="26"/>
  <c r="W10" i="25"/>
  <c r="W11" i="25" s="1"/>
  <c r="X8" i="25"/>
  <c r="AT11" i="16"/>
  <c r="AM11" i="16"/>
  <c r="AT10" i="16"/>
  <c r="AM10" i="16"/>
  <c r="AT9" i="16"/>
  <c r="AM9" i="16"/>
  <c r="AT8" i="16"/>
  <c r="AM8" i="16"/>
  <c r="BA7" i="16"/>
  <c r="AZ7" i="16"/>
  <c r="AY7" i="16"/>
  <c r="AX7" i="16"/>
  <c r="AW7" i="16"/>
  <c r="AV7" i="16"/>
  <c r="AU7" i="16"/>
  <c r="AT7" i="16"/>
  <c r="AM7" i="16"/>
  <c r="BA6" i="16"/>
  <c r="AZ6" i="16"/>
  <c r="AY6" i="16"/>
  <c r="AX6" i="16"/>
  <c r="AW6" i="16"/>
  <c r="AM6" i="16"/>
  <c r="AN4" i="16"/>
  <c r="AL4" i="16"/>
  <c r="AK3" i="16"/>
  <c r="AL3" i="16" s="1"/>
  <c r="AL1" i="16"/>
  <c r="O31" i="27" l="1"/>
  <c r="O6" i="27" s="1"/>
  <c r="O31" i="28"/>
  <c r="O6" i="28" s="1"/>
  <c r="Z111" i="83"/>
  <c r="Z123" i="83"/>
  <c r="Z135" i="83"/>
  <c r="Z113" i="83"/>
  <c r="Z125" i="83"/>
  <c r="Z137" i="83"/>
  <c r="Z117" i="83"/>
  <c r="Z119" i="83"/>
  <c r="Z129" i="83"/>
  <c r="Z131" i="83"/>
  <c r="Z14" i="83"/>
  <c r="Z15" i="83"/>
  <c r="O29" i="28"/>
  <c r="O5" i="28" s="1"/>
  <c r="O7" i="28" s="1"/>
  <c r="O29" i="25"/>
  <c r="O5" i="25" s="1"/>
  <c r="O31" i="25"/>
  <c r="O6" i="25" s="1"/>
  <c r="O68" i="26"/>
  <c r="O51" i="26"/>
  <c r="O81" i="26"/>
  <c r="O38" i="26"/>
  <c r="O63" i="26"/>
  <c r="O98" i="26"/>
  <c r="O105" i="26"/>
  <c r="O123" i="26"/>
  <c r="O128" i="26"/>
  <c r="O45" i="26"/>
  <c r="O57" i="26"/>
  <c r="O44" i="26"/>
  <c r="O56" i="26"/>
  <c r="O75" i="26"/>
  <c r="O80" i="26"/>
  <c r="O104" i="26"/>
  <c r="O116" i="26"/>
  <c r="O129" i="26"/>
  <c r="O33" i="26"/>
  <c r="I36" i="26" s="1"/>
  <c r="O36" i="26" s="1"/>
  <c r="O74" i="26"/>
  <c r="O50" i="26"/>
  <c r="O69" i="26"/>
  <c r="O87" i="26"/>
  <c r="O86" i="26"/>
  <c r="O111" i="26"/>
  <c r="O103" i="32"/>
  <c r="O119" i="32"/>
  <c r="O80" i="29"/>
  <c r="O45" i="29"/>
  <c r="O39" i="29"/>
  <c r="O69" i="29"/>
  <c r="O32" i="29"/>
  <c r="I34" i="29" s="1"/>
  <c r="L34" i="29" s="1"/>
  <c r="O87" i="29"/>
  <c r="O110" i="29"/>
  <c r="O116" i="29"/>
  <c r="O63" i="29"/>
  <c r="O62" i="29"/>
  <c r="O99" i="29"/>
  <c r="O50" i="29"/>
  <c r="O74" i="29"/>
  <c r="O104" i="29"/>
  <c r="O93" i="29"/>
  <c r="O117" i="29"/>
  <c r="O38" i="29"/>
  <c r="O81" i="29"/>
  <c r="O86" i="29"/>
  <c r="O33" i="29"/>
  <c r="I36" i="29" s="1"/>
  <c r="O36" i="29" s="1"/>
  <c r="O57" i="29"/>
  <c r="O123" i="29"/>
  <c r="O111" i="29"/>
  <c r="O98" i="29"/>
  <c r="O122" i="29"/>
  <c r="O29" i="27"/>
  <c r="O5" i="27" s="1"/>
  <c r="O7" i="27" s="1"/>
  <c r="O125" i="27" s="1"/>
  <c r="O51" i="29"/>
  <c r="O56" i="29"/>
  <c r="O92" i="29"/>
  <c r="O44" i="29"/>
  <c r="O68" i="29"/>
  <c r="O75" i="29"/>
  <c r="O128" i="29"/>
  <c r="O105" i="29"/>
  <c r="Y10" i="34"/>
  <c r="Y11" i="34" s="1"/>
  <c r="Z8" i="34"/>
  <c r="O129" i="34"/>
  <c r="O122" i="34"/>
  <c r="O117" i="34"/>
  <c r="O116" i="34"/>
  <c r="O111" i="34"/>
  <c r="O104" i="34"/>
  <c r="O86" i="34"/>
  <c r="O80" i="34"/>
  <c r="O99" i="34"/>
  <c r="O87" i="34"/>
  <c r="O75" i="34"/>
  <c r="O123" i="34"/>
  <c r="O57" i="34"/>
  <c r="O50" i="34"/>
  <c r="O45" i="34"/>
  <c r="O44" i="34"/>
  <c r="O33" i="34"/>
  <c r="I36" i="34" s="1"/>
  <c r="O128" i="34"/>
  <c r="O110" i="34"/>
  <c r="O105" i="34"/>
  <c r="O98" i="34"/>
  <c r="O93" i="34"/>
  <c r="O92" i="34"/>
  <c r="O69" i="34"/>
  <c r="O74" i="34"/>
  <c r="O62" i="34"/>
  <c r="O32" i="34"/>
  <c r="I34" i="34" s="1"/>
  <c r="O34" i="34" s="1"/>
  <c r="O38" i="34"/>
  <c r="O63" i="34"/>
  <c r="O81" i="34"/>
  <c r="O68" i="34"/>
  <c r="O56" i="34"/>
  <c r="O36" i="34"/>
  <c r="O51" i="34"/>
  <c r="O39" i="34"/>
  <c r="AB8" i="33"/>
  <c r="AA10" i="33"/>
  <c r="AA11" i="33" s="1"/>
  <c r="O129" i="33"/>
  <c r="O128" i="33"/>
  <c r="O122" i="33"/>
  <c r="O110" i="33"/>
  <c r="O123" i="33"/>
  <c r="O117" i="33"/>
  <c r="O111" i="33"/>
  <c r="O104" i="33"/>
  <c r="O86" i="33"/>
  <c r="O80" i="33"/>
  <c r="O87" i="33"/>
  <c r="O75" i="33"/>
  <c r="O63" i="33"/>
  <c r="O105" i="33"/>
  <c r="O99" i="33"/>
  <c r="O93" i="33"/>
  <c r="O92" i="33"/>
  <c r="O81" i="33"/>
  <c r="O74" i="33"/>
  <c r="O69" i="33"/>
  <c r="O68" i="33"/>
  <c r="O57" i="33"/>
  <c r="O56" i="33"/>
  <c r="O98" i="33"/>
  <c r="O62" i="33"/>
  <c r="O38" i="33"/>
  <c r="O32" i="33"/>
  <c r="I34" i="33" s="1"/>
  <c r="O34" i="33" s="1"/>
  <c r="O51" i="33"/>
  <c r="O39" i="33"/>
  <c r="O116" i="33"/>
  <c r="O50" i="33"/>
  <c r="O44" i="33"/>
  <c r="O45" i="33"/>
  <c r="O33" i="33"/>
  <c r="I36" i="33" s="1"/>
  <c r="O36" i="33" s="1"/>
  <c r="AA8" i="32"/>
  <c r="Z10" i="32"/>
  <c r="Z11" i="32" s="1"/>
  <c r="O129" i="32"/>
  <c r="O122" i="32"/>
  <c r="O128" i="32"/>
  <c r="O117" i="32"/>
  <c r="O116" i="32"/>
  <c r="O123" i="32"/>
  <c r="O104" i="32"/>
  <c r="O110" i="32"/>
  <c r="O99" i="32"/>
  <c r="O111" i="32"/>
  <c r="O105" i="32"/>
  <c r="O98" i="32"/>
  <c r="O93" i="32"/>
  <c r="O92" i="32"/>
  <c r="O86" i="32"/>
  <c r="O80" i="32"/>
  <c r="O62" i="32"/>
  <c r="O56" i="32"/>
  <c r="O38" i="32"/>
  <c r="O32" i="32"/>
  <c r="I34" i="32" s="1"/>
  <c r="O34" i="32" s="1"/>
  <c r="O87" i="32"/>
  <c r="O81" i="32"/>
  <c r="O74" i="32"/>
  <c r="O57" i="32"/>
  <c r="O51" i="32"/>
  <c r="O39" i="32"/>
  <c r="O69" i="32"/>
  <c r="O50" i="32"/>
  <c r="O45" i="32"/>
  <c r="O44" i="32"/>
  <c r="O33" i="32"/>
  <c r="I36" i="32" s="1"/>
  <c r="O36" i="32" s="1"/>
  <c r="O75" i="32"/>
  <c r="O63" i="32"/>
  <c r="O68" i="32"/>
  <c r="R3" i="31"/>
  <c r="Q17" i="31"/>
  <c r="O19" i="31"/>
  <c r="U10" i="31"/>
  <c r="T4" i="31"/>
  <c r="P14" i="31"/>
  <c r="K34" i="30"/>
  <c r="L34" i="30"/>
  <c r="J34" i="30"/>
  <c r="M34" i="30"/>
  <c r="N34" i="30"/>
  <c r="L36" i="30"/>
  <c r="K36" i="30"/>
  <c r="J36" i="30"/>
  <c r="M36" i="30"/>
  <c r="N36" i="30"/>
  <c r="O34" i="30"/>
  <c r="AB8" i="30"/>
  <c r="AA10" i="30"/>
  <c r="AA11" i="30" s="1"/>
  <c r="J34" i="29"/>
  <c r="N34" i="29"/>
  <c r="AA8" i="29"/>
  <c r="Z10" i="29"/>
  <c r="Z11" i="29" s="1"/>
  <c r="K36" i="29"/>
  <c r="L36" i="29"/>
  <c r="Y8" i="28"/>
  <c r="X10" i="28"/>
  <c r="X11" i="28" s="1"/>
  <c r="X10" i="27"/>
  <c r="X11" i="27" s="1"/>
  <c r="Y8" i="27"/>
  <c r="Z8" i="26"/>
  <c r="Y10" i="26"/>
  <c r="Y11" i="26" s="1"/>
  <c r="K36" i="26"/>
  <c r="J36" i="26"/>
  <c r="N36" i="26"/>
  <c r="J34" i="26"/>
  <c r="K34" i="26"/>
  <c r="L34" i="26"/>
  <c r="M34" i="26"/>
  <c r="N34" i="26"/>
  <c r="X10" i="25"/>
  <c r="X11" i="25" s="1"/>
  <c r="Y8" i="25"/>
  <c r="AN10" i="16"/>
  <c r="AN11" i="16"/>
  <c r="AN8" i="16"/>
  <c r="AN6" i="16"/>
  <c r="AN9" i="16"/>
  <c r="AN7" i="16"/>
  <c r="C27" i="9"/>
  <c r="P37" i="30" l="1"/>
  <c r="P6" i="30" s="1"/>
  <c r="Z16" i="83"/>
  <c r="Z115" i="83" s="1"/>
  <c r="Z109" i="83"/>
  <c r="H112" i="83" s="1"/>
  <c r="Z126" i="83"/>
  <c r="Z133" i="83"/>
  <c r="AP10" i="16"/>
  <c r="AZ9" i="16" s="1"/>
  <c r="AR10" i="16"/>
  <c r="AZ11" i="16" s="1"/>
  <c r="AO10" i="16"/>
  <c r="AZ8" i="16" s="1"/>
  <c r="AQ10" i="16"/>
  <c r="AZ10" i="16" s="1"/>
  <c r="K34" i="29"/>
  <c r="O7" i="25"/>
  <c r="O95" i="25" s="1"/>
  <c r="O127" i="28"/>
  <c r="O119" i="28"/>
  <c r="O113" i="28"/>
  <c r="O101" i="28"/>
  <c r="O71" i="28"/>
  <c r="O79" i="28"/>
  <c r="O55" i="28"/>
  <c r="O85" i="28"/>
  <c r="O125" i="28"/>
  <c r="O109" i="28"/>
  <c r="O115" i="28"/>
  <c r="O97" i="28"/>
  <c r="O59" i="28"/>
  <c r="O77" i="28"/>
  <c r="O53" i="28"/>
  <c r="O49" i="28"/>
  <c r="O133" i="28"/>
  <c r="O131" i="28"/>
  <c r="O95" i="28"/>
  <c r="O91" i="28"/>
  <c r="O47" i="28"/>
  <c r="O67" i="28"/>
  <c r="O43" i="28"/>
  <c r="O35" i="28"/>
  <c r="O9" i="28"/>
  <c r="O12" i="28" s="1"/>
  <c r="O121" i="28"/>
  <c r="O107" i="28"/>
  <c r="O103" i="28"/>
  <c r="O83" i="28"/>
  <c r="O89" i="28"/>
  <c r="O65" i="28"/>
  <c r="O41" i="28"/>
  <c r="O37" i="28"/>
  <c r="O73" i="28"/>
  <c r="O61" i="28"/>
  <c r="O103" i="25"/>
  <c r="O79" i="25"/>
  <c r="O47" i="25"/>
  <c r="O113" i="25"/>
  <c r="O53" i="25"/>
  <c r="O65" i="25"/>
  <c r="O49" i="25"/>
  <c r="O107" i="25"/>
  <c r="O37" i="25"/>
  <c r="O73" i="25"/>
  <c r="O77" i="25"/>
  <c r="O109" i="25"/>
  <c r="O35" i="25"/>
  <c r="O97" i="25"/>
  <c r="O85" i="25"/>
  <c r="O115" i="25"/>
  <c r="O43" i="25"/>
  <c r="O127" i="25"/>
  <c r="O125" i="25"/>
  <c r="M36" i="26"/>
  <c r="L36" i="26"/>
  <c r="O121" i="25"/>
  <c r="O71" i="25"/>
  <c r="O133" i="25"/>
  <c r="O55" i="25"/>
  <c r="O59" i="25"/>
  <c r="O67" i="25"/>
  <c r="O41" i="25"/>
  <c r="O34" i="29"/>
  <c r="M34" i="29"/>
  <c r="O43" i="27"/>
  <c r="O47" i="27"/>
  <c r="O101" i="27"/>
  <c r="O131" i="27"/>
  <c r="O95" i="27"/>
  <c r="O73" i="27"/>
  <c r="O127" i="27"/>
  <c r="O65" i="27"/>
  <c r="O77" i="27"/>
  <c r="N36" i="29"/>
  <c r="J36" i="29"/>
  <c r="M36" i="29"/>
  <c r="O53" i="27"/>
  <c r="O79" i="27"/>
  <c r="O121" i="27"/>
  <c r="O37" i="27"/>
  <c r="O67" i="27"/>
  <c r="O59" i="27"/>
  <c r="O85" i="27"/>
  <c r="O113" i="27"/>
  <c r="O9" i="27"/>
  <c r="O12" i="27" s="1"/>
  <c r="O117" i="27" s="1"/>
  <c r="O49" i="27"/>
  <c r="O107" i="27"/>
  <c r="O55" i="27"/>
  <c r="O89" i="27"/>
  <c r="O103" i="27"/>
  <c r="O83" i="27"/>
  <c r="O115" i="27"/>
  <c r="O133" i="27"/>
  <c r="O71" i="27"/>
  <c r="O61" i="27"/>
  <c r="O41" i="27"/>
  <c r="O35" i="27"/>
  <c r="O91" i="27"/>
  <c r="O109" i="27"/>
  <c r="O97" i="27"/>
  <c r="O119" i="27"/>
  <c r="J34" i="34"/>
  <c r="K34" i="34"/>
  <c r="L34" i="34"/>
  <c r="M34" i="34"/>
  <c r="N34" i="34"/>
  <c r="Z10" i="34"/>
  <c r="Z11" i="34" s="1"/>
  <c r="AA8" i="34"/>
  <c r="J36" i="34"/>
  <c r="K36" i="34"/>
  <c r="L36" i="34"/>
  <c r="M36" i="34"/>
  <c r="N36" i="34"/>
  <c r="L36" i="33"/>
  <c r="J36" i="33"/>
  <c r="K36" i="33"/>
  <c r="M36" i="33"/>
  <c r="N36" i="33"/>
  <c r="L34" i="33"/>
  <c r="J34" i="33"/>
  <c r="K34" i="33"/>
  <c r="M34" i="33"/>
  <c r="N34" i="33"/>
  <c r="AB10" i="33"/>
  <c r="AB11" i="33" s="1"/>
  <c r="AC8" i="33"/>
  <c r="J34" i="32"/>
  <c r="K34" i="32"/>
  <c r="L34" i="32"/>
  <c r="M34" i="32"/>
  <c r="N34" i="32"/>
  <c r="AA10" i="32"/>
  <c r="AA11" i="32" s="1"/>
  <c r="AB8" i="32"/>
  <c r="K36" i="32"/>
  <c r="J36" i="32"/>
  <c r="L36" i="32"/>
  <c r="M36" i="32"/>
  <c r="N36" i="32"/>
  <c r="Q14" i="31"/>
  <c r="P19" i="31"/>
  <c r="U4" i="31"/>
  <c r="V10" i="31"/>
  <c r="S3" i="31"/>
  <c r="R17" i="31"/>
  <c r="P35" i="30"/>
  <c r="P5" i="30" s="1"/>
  <c r="P7" i="30" s="1"/>
  <c r="P125" i="30" s="1"/>
  <c r="AB10" i="30"/>
  <c r="AB11" i="30" s="1"/>
  <c r="AC8" i="30"/>
  <c r="AA10" i="29"/>
  <c r="AA11" i="29" s="1"/>
  <c r="AB8" i="29"/>
  <c r="P35" i="29"/>
  <c r="P5" i="29" s="1"/>
  <c r="Y10" i="28"/>
  <c r="Y11" i="28" s="1"/>
  <c r="Z8" i="28"/>
  <c r="Y10" i="27"/>
  <c r="Y11" i="27" s="1"/>
  <c r="Z8" i="27"/>
  <c r="O122" i="27"/>
  <c r="O104" i="27"/>
  <c r="O74" i="27"/>
  <c r="O93" i="27"/>
  <c r="O39" i="27"/>
  <c r="O44" i="27"/>
  <c r="O99" i="27"/>
  <c r="O38" i="27"/>
  <c r="O62" i="27"/>
  <c r="P37" i="26"/>
  <c r="P6" i="26" s="1"/>
  <c r="P35" i="26"/>
  <c r="P5" i="26" s="1"/>
  <c r="Z10" i="26"/>
  <c r="Z11" i="26" s="1"/>
  <c r="AA8" i="26"/>
  <c r="Z8" i="25"/>
  <c r="Y10" i="25"/>
  <c r="Y11" i="25" s="1"/>
  <c r="AR7" i="16"/>
  <c r="AW11" i="16" s="1"/>
  <c r="AO7" i="16"/>
  <c r="AW8" i="16" s="1"/>
  <c r="AQ7" i="16"/>
  <c r="AW10" i="16" s="1"/>
  <c r="AP7" i="16"/>
  <c r="AW9" i="16" s="1"/>
  <c r="AP8" i="16"/>
  <c r="AX9" i="16" s="1"/>
  <c r="AQ8" i="16"/>
  <c r="AX10" i="16" s="1"/>
  <c r="AO8" i="16"/>
  <c r="AX8" i="16" s="1"/>
  <c r="AR8" i="16"/>
  <c r="AX11" i="16" s="1"/>
  <c r="AQ6" i="16"/>
  <c r="AV10" i="16" s="1"/>
  <c r="AP6" i="16"/>
  <c r="AV9" i="16" s="1"/>
  <c r="AO6" i="16"/>
  <c r="AV8" i="16" s="1"/>
  <c r="AR6" i="16"/>
  <c r="AV11" i="16" s="1"/>
  <c r="AO9" i="16"/>
  <c r="AY8" i="16" s="1"/>
  <c r="AR9" i="16"/>
  <c r="AY11" i="16" s="1"/>
  <c r="AQ9" i="16"/>
  <c r="AY10" i="16" s="1"/>
  <c r="AP9" i="16"/>
  <c r="AY9" i="16" s="1"/>
  <c r="AQ11" i="16"/>
  <c r="BA10" i="16" s="1"/>
  <c r="AP11" i="16"/>
  <c r="BA9" i="16" s="1"/>
  <c r="AO11" i="16"/>
  <c r="BA8" i="16" s="1"/>
  <c r="AR11" i="16"/>
  <c r="BA11" i="16" s="1"/>
  <c r="N39" i="15"/>
  <c r="O39" i="15"/>
  <c r="V39" i="15"/>
  <c r="W39" i="15"/>
  <c r="N40" i="15"/>
  <c r="O40" i="15"/>
  <c r="V40" i="15"/>
  <c r="W40" i="15"/>
  <c r="N41" i="15"/>
  <c r="O41" i="15"/>
  <c r="V41" i="15"/>
  <c r="W41" i="15"/>
  <c r="N42" i="15"/>
  <c r="O42" i="15"/>
  <c r="V42" i="15"/>
  <c r="W42" i="15"/>
  <c r="N43" i="15"/>
  <c r="O43" i="15"/>
  <c r="V43" i="15"/>
  <c r="W43" i="15"/>
  <c r="N44" i="15"/>
  <c r="O44" i="15"/>
  <c r="V44" i="15"/>
  <c r="W44" i="15"/>
  <c r="N45" i="15"/>
  <c r="O45" i="15"/>
  <c r="V45" i="15"/>
  <c r="W45" i="15"/>
  <c r="N46" i="15"/>
  <c r="O46" i="15"/>
  <c r="V46" i="15"/>
  <c r="W46" i="15"/>
  <c r="N47" i="15"/>
  <c r="O47" i="15"/>
  <c r="V47" i="15"/>
  <c r="W47" i="15"/>
  <c r="N48" i="15"/>
  <c r="O48" i="15"/>
  <c r="V48" i="15"/>
  <c r="W48" i="15"/>
  <c r="N49" i="15"/>
  <c r="O49" i="15"/>
  <c r="V49" i="15"/>
  <c r="W49" i="15"/>
  <c r="N50" i="15"/>
  <c r="O50" i="15"/>
  <c r="V50" i="15"/>
  <c r="W50" i="15"/>
  <c r="Z132" i="83" l="1"/>
  <c r="Z120" i="83"/>
  <c r="Z108" i="83"/>
  <c r="H110" i="83" s="1"/>
  <c r="Z110" i="83" s="1"/>
  <c r="Z127" i="83"/>
  <c r="Z121" i="83"/>
  <c r="Z114" i="83"/>
  <c r="O89" i="25"/>
  <c r="O9" i="25"/>
  <c r="O12" i="25" s="1"/>
  <c r="O61" i="25"/>
  <c r="O91" i="25"/>
  <c r="P37" i="34"/>
  <c r="P6" i="34" s="1"/>
  <c r="O131" i="25"/>
  <c r="O83" i="25"/>
  <c r="I112" i="83"/>
  <c r="J112" i="83"/>
  <c r="K112" i="83"/>
  <c r="L112" i="83"/>
  <c r="M112" i="83"/>
  <c r="N112" i="83"/>
  <c r="O112" i="83"/>
  <c r="P112" i="83"/>
  <c r="Q112" i="83"/>
  <c r="R112" i="83"/>
  <c r="S112" i="83"/>
  <c r="T112" i="83"/>
  <c r="U112" i="83"/>
  <c r="V112" i="83"/>
  <c r="W112" i="83"/>
  <c r="X112" i="83"/>
  <c r="Y112" i="83"/>
  <c r="I110" i="83"/>
  <c r="J110" i="83"/>
  <c r="K110" i="83"/>
  <c r="M110" i="83"/>
  <c r="N110" i="83"/>
  <c r="O110" i="83"/>
  <c r="P110" i="83"/>
  <c r="Q110" i="83"/>
  <c r="R110" i="83"/>
  <c r="S110" i="83"/>
  <c r="T110" i="83"/>
  <c r="U110" i="83"/>
  <c r="V110" i="83"/>
  <c r="W110" i="83"/>
  <c r="X110" i="83"/>
  <c r="Y110" i="83"/>
  <c r="Z112" i="83"/>
  <c r="O101" i="25"/>
  <c r="O119" i="25"/>
  <c r="O123" i="28"/>
  <c r="O99" i="28"/>
  <c r="O93" i="28"/>
  <c r="O62" i="28"/>
  <c r="O63" i="28"/>
  <c r="O69" i="28"/>
  <c r="O45" i="28"/>
  <c r="O39" i="28"/>
  <c r="O110" i="28"/>
  <c r="O92" i="28"/>
  <c r="O68" i="28"/>
  <c r="O117" i="28"/>
  <c r="O116" i="28"/>
  <c r="O86" i="28"/>
  <c r="O57" i="28"/>
  <c r="O33" i="28"/>
  <c r="I36" i="28" s="1"/>
  <c r="O129" i="28"/>
  <c r="O51" i="28"/>
  <c r="O81" i="28"/>
  <c r="O128" i="28"/>
  <c r="O104" i="28"/>
  <c r="O98" i="28"/>
  <c r="O80" i="28"/>
  <c r="O75" i="28"/>
  <c r="O74" i="28"/>
  <c r="O50" i="28"/>
  <c r="O32" i="28"/>
  <c r="I34" i="28" s="1"/>
  <c r="O111" i="28"/>
  <c r="O56" i="28"/>
  <c r="O44" i="28"/>
  <c r="O122" i="28"/>
  <c r="O105" i="28"/>
  <c r="O87" i="28"/>
  <c r="O38" i="28"/>
  <c r="P37" i="33"/>
  <c r="P6" i="33" s="1"/>
  <c r="P85" i="30"/>
  <c r="P73" i="30"/>
  <c r="P127" i="30"/>
  <c r="P37" i="29"/>
  <c r="P6" i="29" s="1"/>
  <c r="P7" i="29" s="1"/>
  <c r="P97" i="29" s="1"/>
  <c r="P41" i="30"/>
  <c r="P107" i="30"/>
  <c r="P131" i="30"/>
  <c r="P89" i="30"/>
  <c r="P61" i="30"/>
  <c r="P109" i="30"/>
  <c r="P49" i="30"/>
  <c r="P113" i="30"/>
  <c r="P121" i="30"/>
  <c r="O32" i="27"/>
  <c r="I34" i="27" s="1"/>
  <c r="K34" i="27" s="1"/>
  <c r="O56" i="27"/>
  <c r="O98" i="27"/>
  <c r="O45" i="27"/>
  <c r="O51" i="27"/>
  <c r="O105" i="27"/>
  <c r="O81" i="27"/>
  <c r="O128" i="27"/>
  <c r="O129" i="27"/>
  <c r="O68" i="27"/>
  <c r="O75" i="27"/>
  <c r="O110" i="27"/>
  <c r="O50" i="27"/>
  <c r="O63" i="27"/>
  <c r="O123" i="27"/>
  <c r="O111" i="27"/>
  <c r="O116" i="27"/>
  <c r="O87" i="27"/>
  <c r="O92" i="27"/>
  <c r="O33" i="27"/>
  <c r="I36" i="27" s="1"/>
  <c r="O36" i="27" s="1"/>
  <c r="O57" i="27"/>
  <c r="O80" i="27"/>
  <c r="O69" i="27"/>
  <c r="O86" i="27"/>
  <c r="P9" i="30"/>
  <c r="P12" i="30" s="1"/>
  <c r="P128" i="30" s="1"/>
  <c r="P47" i="30"/>
  <c r="P91" i="30"/>
  <c r="P83" i="30"/>
  <c r="P133" i="30"/>
  <c r="P35" i="34"/>
  <c r="P5" i="34" s="1"/>
  <c r="P7" i="34" s="1"/>
  <c r="AB8" i="34"/>
  <c r="AA10" i="34"/>
  <c r="AA11" i="34" s="1"/>
  <c r="AC10" i="33"/>
  <c r="AC11" i="33" s="1"/>
  <c r="AD8" i="33"/>
  <c r="P35" i="33"/>
  <c r="P5" i="33" s="1"/>
  <c r="AB10" i="32"/>
  <c r="AB11" i="32" s="1"/>
  <c r="AC8" i="32"/>
  <c r="P37" i="32"/>
  <c r="P6" i="32" s="1"/>
  <c r="P35" i="32"/>
  <c r="P5" i="32" s="1"/>
  <c r="R14" i="31"/>
  <c r="T3" i="31"/>
  <c r="S17" i="31"/>
  <c r="V4" i="31"/>
  <c r="Q19" i="31"/>
  <c r="P53" i="30"/>
  <c r="P77" i="30"/>
  <c r="P59" i="30"/>
  <c r="P79" i="30"/>
  <c r="P65" i="30"/>
  <c r="P101" i="30"/>
  <c r="P95" i="30"/>
  <c r="P119" i="30"/>
  <c r="P55" i="30"/>
  <c r="P43" i="30"/>
  <c r="P71" i="30"/>
  <c r="P97" i="30"/>
  <c r="P67" i="30"/>
  <c r="P103" i="30"/>
  <c r="P115" i="30"/>
  <c r="AC10" i="30"/>
  <c r="AC11" i="30" s="1"/>
  <c r="AD8" i="30"/>
  <c r="AB10" i="29"/>
  <c r="AB11" i="29" s="1"/>
  <c r="AC8" i="29"/>
  <c r="Z10" i="28"/>
  <c r="Z11" i="28" s="1"/>
  <c r="AA8" i="28"/>
  <c r="Z10" i="27"/>
  <c r="Z11" i="27" s="1"/>
  <c r="AA8" i="27"/>
  <c r="P7" i="26"/>
  <c r="P125" i="26" s="1"/>
  <c r="AA10" i="26"/>
  <c r="AA11" i="26" s="1"/>
  <c r="AB8" i="26"/>
  <c r="Z10" i="25"/>
  <c r="Z11" i="25" s="1"/>
  <c r="AA8" i="25"/>
  <c r="AA44" i="15"/>
  <c r="AA45" i="15" s="1"/>
  <c r="AA46" i="15" s="1"/>
  <c r="AA47" i="15" s="1"/>
  <c r="Z43" i="15"/>
  <c r="R44" i="15"/>
  <c r="R45" i="15" s="1"/>
  <c r="R46" i="15" s="1"/>
  <c r="R47" i="15" s="1"/>
  <c r="S43" i="15"/>
  <c r="AA43" i="15"/>
  <c r="R43" i="15"/>
  <c r="S44" i="15"/>
  <c r="S45" i="15" s="1"/>
  <c r="S46" i="15" s="1"/>
  <c r="S47" i="15" s="1"/>
  <c r="Z44" i="15"/>
  <c r="Z45" i="15" s="1"/>
  <c r="L110" i="83" l="1"/>
  <c r="O74" i="25"/>
  <c r="O50" i="25"/>
  <c r="O63" i="25"/>
  <c r="O123" i="25"/>
  <c r="O33" i="25"/>
  <c r="I36" i="25" s="1"/>
  <c r="O128" i="25"/>
  <c r="O80" i="25"/>
  <c r="O62" i="25"/>
  <c r="O39" i="25"/>
  <c r="O104" i="25"/>
  <c r="O99" i="25"/>
  <c r="O105" i="25"/>
  <c r="O45" i="25"/>
  <c r="O93" i="25"/>
  <c r="O56" i="25"/>
  <c r="O87" i="25"/>
  <c r="O117" i="25"/>
  <c r="O129" i="25"/>
  <c r="O51" i="25"/>
  <c r="O69" i="25"/>
  <c r="O81" i="25"/>
  <c r="O122" i="25"/>
  <c r="O75" i="25"/>
  <c r="O68" i="25"/>
  <c r="O57" i="25"/>
  <c r="O98" i="25"/>
  <c r="O92" i="25"/>
  <c r="O86" i="25"/>
  <c r="O38" i="25"/>
  <c r="O116" i="25"/>
  <c r="O44" i="25"/>
  <c r="O110" i="25"/>
  <c r="O111" i="25"/>
  <c r="O32" i="25"/>
  <c r="I34" i="25" s="1"/>
  <c r="AA111" i="83"/>
  <c r="AA9" i="83" s="1"/>
  <c r="AA12" i="83"/>
  <c r="AA113" i="83"/>
  <c r="AA10" i="83" s="1"/>
  <c r="P80" i="30"/>
  <c r="P44" i="30"/>
  <c r="O36" i="28"/>
  <c r="J36" i="28"/>
  <c r="N36" i="28"/>
  <c r="K36" i="28"/>
  <c r="L36" i="28"/>
  <c r="M36" i="28"/>
  <c r="M34" i="28"/>
  <c r="N34" i="28"/>
  <c r="K34" i="28"/>
  <c r="L34" i="28"/>
  <c r="J34" i="28"/>
  <c r="O34" i="28"/>
  <c r="P122" i="30"/>
  <c r="P7" i="33"/>
  <c r="P119" i="33" s="1"/>
  <c r="P74" i="30"/>
  <c r="P75" i="30"/>
  <c r="J34" i="27"/>
  <c r="N34" i="27"/>
  <c r="P68" i="30"/>
  <c r="M34" i="27"/>
  <c r="P39" i="30"/>
  <c r="I42" i="30" s="1"/>
  <c r="L42" i="30" s="1"/>
  <c r="P38" i="30"/>
  <c r="I40" i="30" s="1"/>
  <c r="L40" i="30" s="1"/>
  <c r="P81" i="30"/>
  <c r="P105" i="30"/>
  <c r="P86" i="30"/>
  <c r="P123" i="30"/>
  <c r="L34" i="27"/>
  <c r="P51" i="30"/>
  <c r="P56" i="30"/>
  <c r="P93" i="30"/>
  <c r="P87" i="30"/>
  <c r="P104" i="30"/>
  <c r="P129" i="30"/>
  <c r="O34" i="27"/>
  <c r="P45" i="30"/>
  <c r="P63" i="30"/>
  <c r="P98" i="30"/>
  <c r="P99" i="30"/>
  <c r="P117" i="30"/>
  <c r="P110" i="30"/>
  <c r="P7" i="32"/>
  <c r="P119" i="32" s="1"/>
  <c r="P47" i="26"/>
  <c r="P95" i="29"/>
  <c r="P79" i="29"/>
  <c r="N36" i="27"/>
  <c r="P103" i="26"/>
  <c r="P65" i="29"/>
  <c r="P101" i="26"/>
  <c r="P49" i="29"/>
  <c r="P109" i="29"/>
  <c r="K36" i="27"/>
  <c r="P115" i="29"/>
  <c r="P41" i="26"/>
  <c r="P43" i="29"/>
  <c r="P101" i="29"/>
  <c r="T43" i="15"/>
  <c r="T32" i="15" s="1"/>
  <c r="M36" i="27"/>
  <c r="P53" i="29"/>
  <c r="P41" i="29"/>
  <c r="P71" i="29"/>
  <c r="P61" i="29"/>
  <c r="P127" i="29"/>
  <c r="P89" i="29"/>
  <c r="P119" i="29"/>
  <c r="P121" i="29"/>
  <c r="P95" i="26"/>
  <c r="P121" i="26"/>
  <c r="L36" i="27"/>
  <c r="P9" i="29"/>
  <c r="P12" i="29" s="1"/>
  <c r="P128" i="29" s="1"/>
  <c r="P55" i="29"/>
  <c r="P47" i="29"/>
  <c r="P103" i="29"/>
  <c r="P73" i="29"/>
  <c r="P131" i="29"/>
  <c r="P91" i="29"/>
  <c r="P125" i="29"/>
  <c r="P133" i="29"/>
  <c r="P79" i="26"/>
  <c r="J36" i="27"/>
  <c r="P67" i="29"/>
  <c r="P83" i="29"/>
  <c r="P59" i="29"/>
  <c r="P107" i="29"/>
  <c r="P85" i="29"/>
  <c r="P77" i="29"/>
  <c r="P113" i="29"/>
  <c r="P131" i="26"/>
  <c r="P43" i="26"/>
  <c r="P65" i="26"/>
  <c r="P115" i="26"/>
  <c r="P109" i="26"/>
  <c r="P133" i="26"/>
  <c r="P55" i="26"/>
  <c r="P85" i="26"/>
  <c r="P61" i="26"/>
  <c r="P67" i="26"/>
  <c r="P91" i="26"/>
  <c r="P71" i="26"/>
  <c r="P107" i="26"/>
  <c r="P127" i="26"/>
  <c r="P53" i="26"/>
  <c r="P49" i="26"/>
  <c r="P73" i="26"/>
  <c r="P77" i="26"/>
  <c r="P97" i="26"/>
  <c r="P83" i="26"/>
  <c r="P113" i="26"/>
  <c r="P119" i="26"/>
  <c r="P50" i="30"/>
  <c r="P57" i="30"/>
  <c r="P62" i="30"/>
  <c r="P92" i="30"/>
  <c r="P69" i="30"/>
  <c r="P111" i="30"/>
  <c r="P116" i="30"/>
  <c r="P9" i="26"/>
  <c r="P12" i="26" s="1"/>
  <c r="P122" i="26" s="1"/>
  <c r="P59" i="26"/>
  <c r="P89" i="26"/>
  <c r="AB10" i="34"/>
  <c r="AB11" i="34" s="1"/>
  <c r="AC8" i="34"/>
  <c r="P133" i="34"/>
  <c r="P121" i="34"/>
  <c r="P131" i="34"/>
  <c r="P127" i="34"/>
  <c r="P119" i="34"/>
  <c r="P125" i="34"/>
  <c r="P115" i="34"/>
  <c r="P107" i="34"/>
  <c r="P113" i="34"/>
  <c r="P95" i="34"/>
  <c r="P83" i="34"/>
  <c r="P71" i="34"/>
  <c r="P101" i="34"/>
  <c r="P91" i="34"/>
  <c r="P89" i="34"/>
  <c r="P79" i="34"/>
  <c r="P77" i="34"/>
  <c r="P67" i="34"/>
  <c r="P61" i="34"/>
  <c r="P49" i="34"/>
  <c r="P109" i="34"/>
  <c r="P97" i="34"/>
  <c r="P73" i="34"/>
  <c r="P103" i="34"/>
  <c r="P43" i="34"/>
  <c r="P65" i="34"/>
  <c r="P59" i="34"/>
  <c r="P47" i="34"/>
  <c r="P41" i="34"/>
  <c r="P85" i="34"/>
  <c r="P55" i="34"/>
  <c r="P53" i="34"/>
  <c r="P9" i="34"/>
  <c r="P12" i="34" s="1"/>
  <c r="AD10" i="33"/>
  <c r="AD11" i="33" s="1"/>
  <c r="AE8" i="33"/>
  <c r="P133" i="33"/>
  <c r="P131" i="33"/>
  <c r="P127" i="33"/>
  <c r="P121" i="33"/>
  <c r="P95" i="33"/>
  <c r="P113" i="33"/>
  <c r="P71" i="33"/>
  <c r="P91" i="33"/>
  <c r="P77" i="33"/>
  <c r="P67" i="33"/>
  <c r="P125" i="33"/>
  <c r="P85" i="33"/>
  <c r="P97" i="33"/>
  <c r="P59" i="33"/>
  <c r="P53" i="33"/>
  <c r="P43" i="33"/>
  <c r="P9" i="33"/>
  <c r="P12" i="33" s="1"/>
  <c r="AC10" i="32"/>
  <c r="AC11" i="32" s="1"/>
  <c r="AD8" i="32"/>
  <c r="P133" i="32"/>
  <c r="S14" i="31"/>
  <c r="R19" i="31"/>
  <c r="U3" i="31"/>
  <c r="T17" i="31"/>
  <c r="N42" i="30"/>
  <c r="K40" i="30"/>
  <c r="AE8" i="30"/>
  <c r="AD10" i="30"/>
  <c r="AD11" i="30" s="1"/>
  <c r="AD8" i="29"/>
  <c r="AC10" i="29"/>
  <c r="AC11" i="29" s="1"/>
  <c r="AA10" i="28"/>
  <c r="AA11" i="28" s="1"/>
  <c r="AB8" i="28"/>
  <c r="AB8" i="27"/>
  <c r="AA10" i="27"/>
  <c r="AA11" i="27" s="1"/>
  <c r="AB10" i="26"/>
  <c r="AB11" i="26" s="1"/>
  <c r="AC8" i="26"/>
  <c r="AA10" i="25"/>
  <c r="AA11" i="25" s="1"/>
  <c r="AB8" i="25"/>
  <c r="AB43" i="15"/>
  <c r="U32" i="15" s="1"/>
  <c r="T45" i="15"/>
  <c r="T33" i="15" s="1"/>
  <c r="AB45" i="15"/>
  <c r="Z46" i="15"/>
  <c r="Z47" i="15" s="1"/>
  <c r="O34" i="25" l="1"/>
  <c r="L34" i="25"/>
  <c r="K34" i="25"/>
  <c r="M34" i="25"/>
  <c r="J34" i="25"/>
  <c r="P35" i="25" s="1"/>
  <c r="P5" i="25" s="1"/>
  <c r="N34" i="25"/>
  <c r="P37" i="28"/>
  <c r="P6" i="28" s="1"/>
  <c r="O36" i="25"/>
  <c r="L36" i="25"/>
  <c r="K36" i="25"/>
  <c r="M36" i="25"/>
  <c r="J36" i="25"/>
  <c r="N36" i="25"/>
  <c r="AA11" i="83"/>
  <c r="P49" i="33"/>
  <c r="P101" i="33"/>
  <c r="P61" i="33"/>
  <c r="P55" i="33"/>
  <c r="P79" i="33"/>
  <c r="P83" i="33"/>
  <c r="P109" i="33"/>
  <c r="P107" i="33"/>
  <c r="P41" i="33"/>
  <c r="P47" i="33"/>
  <c r="P73" i="33"/>
  <c r="P65" i="33"/>
  <c r="P89" i="33"/>
  <c r="P103" i="33"/>
  <c r="P115" i="33"/>
  <c r="P35" i="28"/>
  <c r="P5" i="28" s="1"/>
  <c r="T36" i="15"/>
  <c r="P65" i="32"/>
  <c r="P53" i="32"/>
  <c r="P109" i="32"/>
  <c r="K42" i="30"/>
  <c r="P59" i="32"/>
  <c r="P9" i="32"/>
  <c r="P12" i="32" s="1"/>
  <c r="P113" i="32"/>
  <c r="P37" i="27"/>
  <c r="P6" i="27" s="1"/>
  <c r="P86" i="26"/>
  <c r="M42" i="30"/>
  <c r="P67" i="32"/>
  <c r="P73" i="32"/>
  <c r="P79" i="32"/>
  <c r="P83" i="32"/>
  <c r="P101" i="32"/>
  <c r="P127" i="32"/>
  <c r="P129" i="26"/>
  <c r="P39" i="29"/>
  <c r="I42" i="29" s="1"/>
  <c r="P42" i="29" s="1"/>
  <c r="P55" i="32"/>
  <c r="P77" i="32"/>
  <c r="P91" i="32"/>
  <c r="P97" i="32"/>
  <c r="P103" i="32"/>
  <c r="P131" i="32"/>
  <c r="P38" i="29"/>
  <c r="I40" i="29" s="1"/>
  <c r="P40" i="29" s="1"/>
  <c r="O42" i="30"/>
  <c r="J42" i="30"/>
  <c r="P85" i="32"/>
  <c r="P43" i="32"/>
  <c r="P47" i="32"/>
  <c r="P115" i="32"/>
  <c r="P125" i="32"/>
  <c r="P121" i="32"/>
  <c r="M40" i="30"/>
  <c r="P35" i="27"/>
  <c r="P5" i="27" s="1"/>
  <c r="P40" i="30"/>
  <c r="O40" i="30"/>
  <c r="J40" i="30"/>
  <c r="P42" i="30"/>
  <c r="N40" i="30"/>
  <c r="P61" i="32"/>
  <c r="P49" i="32"/>
  <c r="P41" i="32"/>
  <c r="P89" i="32"/>
  <c r="P71" i="32"/>
  <c r="P107" i="32"/>
  <c r="P95" i="32"/>
  <c r="P105" i="29"/>
  <c r="P62" i="26"/>
  <c r="P111" i="26"/>
  <c r="P87" i="29"/>
  <c r="P122" i="29"/>
  <c r="P80" i="26"/>
  <c r="P98" i="26"/>
  <c r="P104" i="29"/>
  <c r="P38" i="26"/>
  <c r="I40" i="26" s="1"/>
  <c r="P40" i="26" s="1"/>
  <c r="P69" i="26"/>
  <c r="P93" i="29"/>
  <c r="P116" i="29"/>
  <c r="P45" i="26"/>
  <c r="P56" i="26"/>
  <c r="P99" i="26"/>
  <c r="P63" i="26"/>
  <c r="P74" i="26"/>
  <c r="P75" i="26"/>
  <c r="P116" i="26"/>
  <c r="P123" i="26"/>
  <c r="P69" i="29"/>
  <c r="P57" i="29"/>
  <c r="P56" i="29"/>
  <c r="P81" i="29"/>
  <c r="P44" i="26"/>
  <c r="P57" i="26"/>
  <c r="P39" i="26"/>
  <c r="I42" i="26" s="1"/>
  <c r="P42" i="26" s="1"/>
  <c r="P105" i="26"/>
  <c r="P81" i="26"/>
  <c r="P87" i="26"/>
  <c r="P104" i="26"/>
  <c r="P128" i="26"/>
  <c r="P44" i="29"/>
  <c r="P51" i="29"/>
  <c r="P68" i="29"/>
  <c r="P129" i="29"/>
  <c r="P62" i="29"/>
  <c r="P80" i="29"/>
  <c r="P92" i="29"/>
  <c r="P111" i="29"/>
  <c r="P50" i="29"/>
  <c r="P117" i="29"/>
  <c r="P75" i="29"/>
  <c r="P123" i="29"/>
  <c r="P50" i="26"/>
  <c r="P110" i="26"/>
  <c r="P117" i="26"/>
  <c r="P51" i="26"/>
  <c r="P68" i="26"/>
  <c r="P92" i="26"/>
  <c r="P93" i="26"/>
  <c r="P45" i="29"/>
  <c r="P63" i="29"/>
  <c r="P74" i="29"/>
  <c r="P98" i="29"/>
  <c r="P86" i="29"/>
  <c r="P110" i="29"/>
  <c r="P99" i="29"/>
  <c r="P128" i="34"/>
  <c r="P123" i="34"/>
  <c r="P129" i="34"/>
  <c r="P122" i="34"/>
  <c r="P111" i="34"/>
  <c r="P104" i="34"/>
  <c r="P117" i="34"/>
  <c r="P99" i="34"/>
  <c r="P87" i="34"/>
  <c r="P75" i="34"/>
  <c r="P116" i="34"/>
  <c r="P98" i="34"/>
  <c r="P93" i="34"/>
  <c r="P92" i="34"/>
  <c r="P81" i="34"/>
  <c r="P74" i="34"/>
  <c r="P69" i="34"/>
  <c r="P68" i="34"/>
  <c r="P110" i="34"/>
  <c r="P105" i="34"/>
  <c r="P86" i="34"/>
  <c r="P62" i="34"/>
  <c r="P56" i="34"/>
  <c r="P38" i="34"/>
  <c r="I40" i="34" s="1"/>
  <c r="P40" i="34" s="1"/>
  <c r="P50" i="34"/>
  <c r="P45" i="34"/>
  <c r="P80" i="34"/>
  <c r="P57" i="34"/>
  <c r="P63" i="34"/>
  <c r="P51" i="34"/>
  <c r="P39" i="34"/>
  <c r="I42" i="34" s="1"/>
  <c r="P44" i="34"/>
  <c r="AC10" i="34"/>
  <c r="AC11" i="34" s="1"/>
  <c r="AD8" i="34"/>
  <c r="AF8" i="33"/>
  <c r="AF10" i="33" s="1"/>
  <c r="AF11" i="33" s="1"/>
  <c r="AE10" i="33"/>
  <c r="AE11" i="33" s="1"/>
  <c r="P128" i="33"/>
  <c r="P123" i="33"/>
  <c r="P111" i="33"/>
  <c r="P129" i="33"/>
  <c r="P122" i="33"/>
  <c r="P104" i="33"/>
  <c r="P99" i="33"/>
  <c r="P116" i="33"/>
  <c r="P105" i="33"/>
  <c r="P110" i="33"/>
  <c r="P87" i="33"/>
  <c r="P75" i="33"/>
  <c r="P93" i="33"/>
  <c r="P92" i="33"/>
  <c r="P81" i="33"/>
  <c r="P74" i="33"/>
  <c r="P69" i="33"/>
  <c r="P68" i="33"/>
  <c r="P57" i="33"/>
  <c r="P98" i="33"/>
  <c r="P62" i="33"/>
  <c r="P38" i="33"/>
  <c r="I40" i="33" s="1"/>
  <c r="P40" i="33" s="1"/>
  <c r="P51" i="33"/>
  <c r="P39" i="33"/>
  <c r="I42" i="33" s="1"/>
  <c r="P42" i="33" s="1"/>
  <c r="P117" i="33"/>
  <c r="P86" i="33"/>
  <c r="P50" i="33"/>
  <c r="P45" i="33"/>
  <c r="P44" i="33"/>
  <c r="P80" i="33"/>
  <c r="P56" i="33"/>
  <c r="P63" i="33"/>
  <c r="P128" i="32"/>
  <c r="P123" i="32"/>
  <c r="P129" i="32"/>
  <c r="P111" i="32"/>
  <c r="P117" i="32"/>
  <c r="P110" i="32"/>
  <c r="P99" i="32"/>
  <c r="P116" i="32"/>
  <c r="P105" i="32"/>
  <c r="P98" i="32"/>
  <c r="P122" i="32"/>
  <c r="P104" i="32"/>
  <c r="P87" i="32"/>
  <c r="P75" i="32"/>
  <c r="P63" i="32"/>
  <c r="P51" i="32"/>
  <c r="P92" i="32"/>
  <c r="P86" i="32"/>
  <c r="P81" i="32"/>
  <c r="P74" i="32"/>
  <c r="P57" i="32"/>
  <c r="P56" i="32"/>
  <c r="P39" i="32"/>
  <c r="I42" i="32" s="1"/>
  <c r="P42" i="32" s="1"/>
  <c r="P69" i="32"/>
  <c r="P50" i="32"/>
  <c r="P45" i="32"/>
  <c r="P44" i="32"/>
  <c r="P68" i="32"/>
  <c r="P80" i="32"/>
  <c r="P38" i="32"/>
  <c r="I40" i="32" s="1"/>
  <c r="P93" i="32"/>
  <c r="P62" i="32"/>
  <c r="AE8" i="32"/>
  <c r="AD10" i="32"/>
  <c r="AD11" i="32" s="1"/>
  <c r="V3" i="31"/>
  <c r="V17" i="31" s="1"/>
  <c r="U17" i="31"/>
  <c r="S19" i="31"/>
  <c r="T14" i="31"/>
  <c r="AE10" i="30"/>
  <c r="AE11" i="30" s="1"/>
  <c r="AF8" i="30"/>
  <c r="AF10" i="30" s="1"/>
  <c r="AF11" i="30" s="1"/>
  <c r="Q43" i="30"/>
  <c r="Q6" i="30" s="1"/>
  <c r="L42" i="29"/>
  <c r="AE8" i="29"/>
  <c r="AD10" i="29"/>
  <c r="AD11" i="29" s="1"/>
  <c r="K40" i="29"/>
  <c r="O40" i="29"/>
  <c r="AC8" i="28"/>
  <c r="AB10" i="28"/>
  <c r="AB11" i="28" s="1"/>
  <c r="AB10" i="27"/>
  <c r="AB11" i="27" s="1"/>
  <c r="AC8" i="27"/>
  <c r="AD8" i="26"/>
  <c r="AC10" i="26"/>
  <c r="AC11" i="26" s="1"/>
  <c r="AB10" i="25"/>
  <c r="AB11" i="25" s="1"/>
  <c r="AC8" i="25"/>
  <c r="T34" i="15"/>
  <c r="T35" i="15" s="1"/>
  <c r="T46" i="15"/>
  <c r="T47" i="15" s="1"/>
  <c r="U33" i="15"/>
  <c r="U36" i="15" s="1"/>
  <c r="AB46" i="15"/>
  <c r="AB47" i="15" s="1"/>
  <c r="U34" i="15"/>
  <c r="U35" i="15" s="1"/>
  <c r="P7" i="28" l="1"/>
  <c r="P37" i="25"/>
  <c r="P6" i="25" s="1"/>
  <c r="P7" i="25" s="1"/>
  <c r="AA117" i="83"/>
  <c r="AA119" i="83"/>
  <c r="AA129" i="83"/>
  <c r="AA131" i="83"/>
  <c r="AA123" i="83"/>
  <c r="AA135" i="83"/>
  <c r="AA125" i="83"/>
  <c r="AA137" i="83"/>
  <c r="AA14" i="83"/>
  <c r="AA15" i="83"/>
  <c r="AA16" i="83" s="1"/>
  <c r="P7" i="27"/>
  <c r="P127" i="27" s="1"/>
  <c r="O42" i="29"/>
  <c r="J42" i="29"/>
  <c r="N42" i="29"/>
  <c r="K42" i="29"/>
  <c r="M42" i="29"/>
  <c r="N40" i="29"/>
  <c r="J40" i="29"/>
  <c r="M40" i="29"/>
  <c r="L40" i="29"/>
  <c r="Q41" i="29" s="1"/>
  <c r="Q5" i="29" s="1"/>
  <c r="P121" i="28"/>
  <c r="P125" i="28"/>
  <c r="P103" i="28"/>
  <c r="P83" i="28"/>
  <c r="P89" i="28"/>
  <c r="P65" i="28"/>
  <c r="P41" i="28"/>
  <c r="P61" i="28"/>
  <c r="P79" i="28"/>
  <c r="P49" i="28"/>
  <c r="P53" i="28"/>
  <c r="P131" i="28"/>
  <c r="P115" i="28"/>
  <c r="P101" i="28"/>
  <c r="P55" i="28"/>
  <c r="P119" i="28"/>
  <c r="P113" i="28"/>
  <c r="P97" i="28"/>
  <c r="P59" i="28"/>
  <c r="P85" i="28"/>
  <c r="P133" i="28"/>
  <c r="P127" i="28"/>
  <c r="P95" i="28"/>
  <c r="P107" i="28"/>
  <c r="P47" i="28"/>
  <c r="P67" i="28"/>
  <c r="P43" i="28"/>
  <c r="P73" i="28"/>
  <c r="P9" i="28"/>
  <c r="P12" i="28" s="1"/>
  <c r="P71" i="28"/>
  <c r="P109" i="28"/>
  <c r="P77" i="28"/>
  <c r="P91" i="28"/>
  <c r="O40" i="26"/>
  <c r="O42" i="26"/>
  <c r="K40" i="26"/>
  <c r="K42" i="26"/>
  <c r="J40" i="26"/>
  <c r="N42" i="26"/>
  <c r="M42" i="26"/>
  <c r="M40" i="26"/>
  <c r="J42" i="26"/>
  <c r="N40" i="26"/>
  <c r="L42" i="26"/>
  <c r="L40" i="26"/>
  <c r="Q41" i="30"/>
  <c r="Q5" i="30" s="1"/>
  <c r="Q7" i="30" s="1"/>
  <c r="Q121" i="30" s="1"/>
  <c r="P119" i="27"/>
  <c r="P95" i="27"/>
  <c r="P109" i="27"/>
  <c r="P61" i="27"/>
  <c r="P55" i="27"/>
  <c r="P47" i="27"/>
  <c r="P73" i="27"/>
  <c r="P9" i="27"/>
  <c r="P12" i="27" s="1"/>
  <c r="P128" i="27" s="1"/>
  <c r="P43" i="27"/>
  <c r="P103" i="27"/>
  <c r="P131" i="27"/>
  <c r="P133" i="27"/>
  <c r="P77" i="27"/>
  <c r="P71" i="27"/>
  <c r="P41" i="27"/>
  <c r="P65" i="27"/>
  <c r="P85" i="27"/>
  <c r="P125" i="27"/>
  <c r="P107" i="27"/>
  <c r="P121" i="27"/>
  <c r="P79" i="27"/>
  <c r="P101" i="27"/>
  <c r="P67" i="27"/>
  <c r="P113" i="27"/>
  <c r="P59" i="27"/>
  <c r="P91" i="27"/>
  <c r="P49" i="27"/>
  <c r="P53" i="27"/>
  <c r="P97" i="27"/>
  <c r="P115" i="27"/>
  <c r="P83" i="27"/>
  <c r="AD10" i="34"/>
  <c r="AD11" i="34" s="1"/>
  <c r="AE8" i="34"/>
  <c r="J42" i="34"/>
  <c r="K42" i="34"/>
  <c r="L42" i="34"/>
  <c r="M42" i="34"/>
  <c r="N42" i="34"/>
  <c r="O42" i="34"/>
  <c r="J40" i="34"/>
  <c r="K40" i="34"/>
  <c r="L40" i="34"/>
  <c r="M40" i="34"/>
  <c r="N40" i="34"/>
  <c r="O40" i="34"/>
  <c r="P42" i="34"/>
  <c r="L40" i="33"/>
  <c r="J40" i="33"/>
  <c r="K40" i="33"/>
  <c r="M40" i="33"/>
  <c r="N40" i="33"/>
  <c r="O40" i="33"/>
  <c r="L42" i="33"/>
  <c r="K42" i="33"/>
  <c r="J42" i="33"/>
  <c r="M42" i="33"/>
  <c r="N42" i="33"/>
  <c r="O42" i="33"/>
  <c r="K42" i="32"/>
  <c r="J42" i="32"/>
  <c r="L42" i="32"/>
  <c r="M42" i="32"/>
  <c r="N42" i="32"/>
  <c r="O42" i="32"/>
  <c r="AE10" i="32"/>
  <c r="AE11" i="32" s="1"/>
  <c r="AF8" i="32"/>
  <c r="AF10" i="32" s="1"/>
  <c r="AF11" i="32" s="1"/>
  <c r="K40" i="32"/>
  <c r="J40" i="32"/>
  <c r="L40" i="32"/>
  <c r="M40" i="32"/>
  <c r="N40" i="32"/>
  <c r="O40" i="32"/>
  <c r="P40" i="32"/>
  <c r="U14" i="31"/>
  <c r="T19" i="31"/>
  <c r="V14" i="31"/>
  <c r="AF8" i="29"/>
  <c r="AF10" i="29" s="1"/>
  <c r="AF11" i="29" s="1"/>
  <c r="AE10" i="29"/>
  <c r="AE11" i="29" s="1"/>
  <c r="Q43" i="29"/>
  <c r="Q6" i="29" s="1"/>
  <c r="AC10" i="28"/>
  <c r="AC11" i="28" s="1"/>
  <c r="AD8" i="28"/>
  <c r="P51" i="27"/>
  <c r="AC10" i="27"/>
  <c r="AC11" i="27" s="1"/>
  <c r="AD8" i="27"/>
  <c r="AD10" i="26"/>
  <c r="AD11" i="26" s="1"/>
  <c r="AE8" i="26"/>
  <c r="AD8" i="25"/>
  <c r="AC10" i="25"/>
  <c r="AC11" i="25" s="1"/>
  <c r="AR38" i="15"/>
  <c r="AR39" i="15" s="1"/>
  <c r="AN61" i="15"/>
  <c r="AN58" i="15"/>
  <c r="O25" i="15"/>
  <c r="N25" i="15"/>
  <c r="O24" i="15"/>
  <c r="N24" i="15"/>
  <c r="O23" i="15"/>
  <c r="N23" i="15"/>
  <c r="O22" i="15"/>
  <c r="N22" i="15"/>
  <c r="O21" i="15"/>
  <c r="N21" i="15"/>
  <c r="O20" i="15"/>
  <c r="N20" i="15"/>
  <c r="O19" i="15"/>
  <c r="N19" i="15"/>
  <c r="O18" i="15"/>
  <c r="N18" i="15"/>
  <c r="O17" i="15"/>
  <c r="N17" i="15"/>
  <c r="O16" i="15"/>
  <c r="N16" i="15"/>
  <c r="O15" i="15"/>
  <c r="N15" i="15"/>
  <c r="O14" i="15"/>
  <c r="N14" i="15"/>
  <c r="P131" i="25" l="1"/>
  <c r="P125" i="25"/>
  <c r="P77" i="25"/>
  <c r="P107" i="25"/>
  <c r="P41" i="25"/>
  <c r="P91" i="25"/>
  <c r="P85" i="25"/>
  <c r="P109" i="25"/>
  <c r="P61" i="25"/>
  <c r="P97" i="25"/>
  <c r="P103" i="25"/>
  <c r="P59" i="25"/>
  <c r="P65" i="25"/>
  <c r="P113" i="25"/>
  <c r="P55" i="25"/>
  <c r="P95" i="25"/>
  <c r="P43" i="25"/>
  <c r="P101" i="25"/>
  <c r="P53" i="25"/>
  <c r="P121" i="25"/>
  <c r="P89" i="25"/>
  <c r="P119" i="25"/>
  <c r="P79" i="25"/>
  <c r="P127" i="25"/>
  <c r="P67" i="25"/>
  <c r="P115" i="25"/>
  <c r="P73" i="25"/>
  <c r="P49" i="25"/>
  <c r="P83" i="25"/>
  <c r="P9" i="25"/>
  <c r="P12" i="25" s="1"/>
  <c r="P71" i="25"/>
  <c r="P133" i="25"/>
  <c r="P47" i="25"/>
  <c r="AA120" i="83"/>
  <c r="AA121" i="83"/>
  <c r="AA126" i="83"/>
  <c r="AA133" i="83"/>
  <c r="AA115" i="83"/>
  <c r="H118" i="83" s="1"/>
  <c r="AA118" i="83" s="1"/>
  <c r="AA127" i="83"/>
  <c r="AA114" i="83"/>
  <c r="H116" i="83" s="1"/>
  <c r="AA132" i="83"/>
  <c r="P89" i="27"/>
  <c r="P129" i="28"/>
  <c r="P99" i="28"/>
  <c r="P122" i="28"/>
  <c r="P51" i="28"/>
  <c r="P68" i="28"/>
  <c r="P44" i="28"/>
  <c r="P86" i="28"/>
  <c r="P38" i="28"/>
  <c r="I40" i="28" s="1"/>
  <c r="P117" i="28"/>
  <c r="P87" i="28"/>
  <c r="P39" i="28"/>
  <c r="I42" i="28" s="1"/>
  <c r="P116" i="28"/>
  <c r="P74" i="28"/>
  <c r="P92" i="28"/>
  <c r="P128" i="28"/>
  <c r="P81" i="28"/>
  <c r="P104" i="28"/>
  <c r="P98" i="28"/>
  <c r="P110" i="28"/>
  <c r="P111" i="28"/>
  <c r="P93" i="28"/>
  <c r="P63" i="28"/>
  <c r="P69" i="28"/>
  <c r="P45" i="28"/>
  <c r="P62" i="28"/>
  <c r="P80" i="28"/>
  <c r="P105" i="28"/>
  <c r="P57" i="28"/>
  <c r="P56" i="28"/>
  <c r="P123" i="28"/>
  <c r="P75" i="28"/>
  <c r="P50" i="28"/>
  <c r="Q43" i="26"/>
  <c r="Q6" i="26" s="1"/>
  <c r="Q41" i="26"/>
  <c r="Q5" i="26" s="1"/>
  <c r="P105" i="27"/>
  <c r="P56" i="27"/>
  <c r="P117" i="27"/>
  <c r="P44" i="27"/>
  <c r="P69" i="27"/>
  <c r="P75" i="27"/>
  <c r="P116" i="27"/>
  <c r="P93" i="27"/>
  <c r="P74" i="27"/>
  <c r="P57" i="27"/>
  <c r="P99" i="27"/>
  <c r="P39" i="27"/>
  <c r="I42" i="27" s="1"/>
  <c r="P42" i="27" s="1"/>
  <c r="P81" i="27"/>
  <c r="P129" i="27"/>
  <c r="P110" i="27"/>
  <c r="Q49" i="30"/>
  <c r="P62" i="27"/>
  <c r="P63" i="27"/>
  <c r="P111" i="27"/>
  <c r="P92" i="27"/>
  <c r="P45" i="27"/>
  <c r="P80" i="27"/>
  <c r="P122" i="27"/>
  <c r="P123" i="27"/>
  <c r="Q125" i="30"/>
  <c r="Q119" i="30"/>
  <c r="P68" i="27"/>
  <c r="P38" i="27"/>
  <c r="I40" i="27" s="1"/>
  <c r="P40" i="27" s="1"/>
  <c r="P104" i="27"/>
  <c r="P98" i="27"/>
  <c r="P50" i="27"/>
  <c r="P86" i="27"/>
  <c r="P87" i="27"/>
  <c r="Q7" i="29"/>
  <c r="Q121" i="29" s="1"/>
  <c r="Q9" i="30"/>
  <c r="Q12" i="30" s="1"/>
  <c r="Q122" i="30" s="1"/>
  <c r="Q91" i="30"/>
  <c r="Q95" i="30"/>
  <c r="Q53" i="30"/>
  <c r="Q47" i="30"/>
  <c r="Q85" i="30"/>
  <c r="Q133" i="30"/>
  <c r="Q101" i="30"/>
  <c r="Q115" i="30"/>
  <c r="Q55" i="30"/>
  <c r="Q59" i="30"/>
  <c r="Q61" i="30"/>
  <c r="Q77" i="30"/>
  <c r="Q103" i="30"/>
  <c r="Q131" i="30"/>
  <c r="Q65" i="30"/>
  <c r="Q71" i="30"/>
  <c r="Q73" i="30"/>
  <c r="Q79" i="30"/>
  <c r="Q83" i="30"/>
  <c r="Q107" i="30"/>
  <c r="Q7" i="26"/>
  <c r="Q127" i="26" s="1"/>
  <c r="Q67" i="30"/>
  <c r="Q97" i="30"/>
  <c r="Q113" i="30"/>
  <c r="Q89" i="30"/>
  <c r="Q109" i="30"/>
  <c r="Q127" i="30"/>
  <c r="Q43" i="34"/>
  <c r="Q6" i="34" s="1"/>
  <c r="AF8" i="34"/>
  <c r="AF10" i="34" s="1"/>
  <c r="AF11" i="34" s="1"/>
  <c r="AE10" i="34"/>
  <c r="AE11" i="34" s="1"/>
  <c r="Q41" i="34"/>
  <c r="Q5" i="34" s="1"/>
  <c r="Q41" i="33"/>
  <c r="Q5" i="33" s="1"/>
  <c r="Q43" i="33"/>
  <c r="Q6" i="33" s="1"/>
  <c r="Q41" i="32"/>
  <c r="Q5" i="32" s="1"/>
  <c r="Q43" i="32"/>
  <c r="Q6" i="32" s="1"/>
  <c r="V19" i="31"/>
  <c r="U19" i="31"/>
  <c r="Q119" i="29"/>
  <c r="Q85" i="29"/>
  <c r="Q71" i="29"/>
  <c r="Q91" i="29"/>
  <c r="Q83" i="29"/>
  <c r="Q49" i="29"/>
  <c r="AD10" i="28"/>
  <c r="AD11" i="28" s="1"/>
  <c r="AE8" i="28"/>
  <c r="AD10" i="27"/>
  <c r="AD11" i="27" s="1"/>
  <c r="AE8" i="27"/>
  <c r="AF8" i="26"/>
  <c r="AF10" i="26" s="1"/>
  <c r="AF11" i="26" s="1"/>
  <c r="AE10" i="26"/>
  <c r="AE11" i="26" s="1"/>
  <c r="AE8" i="25"/>
  <c r="AD10" i="25"/>
  <c r="AD11" i="25" s="1"/>
  <c r="R18" i="15"/>
  <c r="S19" i="15"/>
  <c r="S20" i="15" s="1"/>
  <c r="S21" i="15" s="1"/>
  <c r="S22" i="15" s="1"/>
  <c r="S18" i="15"/>
  <c r="R19" i="15"/>
  <c r="R20" i="15" s="1"/>
  <c r="R21" i="15" s="1"/>
  <c r="R22" i="15" s="1"/>
  <c r="P110" i="25" l="1"/>
  <c r="P57" i="25"/>
  <c r="P87" i="25"/>
  <c r="P44" i="25"/>
  <c r="P98" i="25"/>
  <c r="P56" i="25"/>
  <c r="P122" i="25"/>
  <c r="P86" i="25"/>
  <c r="P92" i="25"/>
  <c r="P116" i="25"/>
  <c r="P81" i="25"/>
  <c r="P104" i="25"/>
  <c r="P68" i="25"/>
  <c r="P117" i="25"/>
  <c r="P45" i="25"/>
  <c r="P99" i="25"/>
  <c r="P50" i="25"/>
  <c r="P105" i="25"/>
  <c r="P123" i="25"/>
  <c r="P93" i="25"/>
  <c r="P51" i="25"/>
  <c r="P128" i="25"/>
  <c r="P69" i="25"/>
  <c r="P129" i="25"/>
  <c r="P74" i="25"/>
  <c r="P80" i="25"/>
  <c r="P38" i="25"/>
  <c r="I40" i="25" s="1"/>
  <c r="P111" i="25"/>
  <c r="P39" i="25"/>
  <c r="I42" i="25" s="1"/>
  <c r="P63" i="25"/>
  <c r="P62" i="25"/>
  <c r="P75" i="25"/>
  <c r="I116" i="83"/>
  <c r="J116" i="83"/>
  <c r="K116" i="83"/>
  <c r="L116" i="83"/>
  <c r="M116" i="83"/>
  <c r="N116" i="83"/>
  <c r="O116" i="83"/>
  <c r="P116" i="83"/>
  <c r="Q116" i="83"/>
  <c r="R116" i="83"/>
  <c r="S116" i="83"/>
  <c r="T116" i="83"/>
  <c r="U116" i="83"/>
  <c r="V116" i="83"/>
  <c r="W116" i="83"/>
  <c r="X116" i="83"/>
  <c r="Y116" i="83"/>
  <c r="Z116" i="83"/>
  <c r="AA116" i="83"/>
  <c r="I118" i="83"/>
  <c r="J118" i="83"/>
  <c r="K118" i="83"/>
  <c r="L118" i="83"/>
  <c r="M118" i="83"/>
  <c r="N118" i="83"/>
  <c r="O118" i="83"/>
  <c r="P118" i="83"/>
  <c r="Q118" i="83"/>
  <c r="R118" i="83"/>
  <c r="S118" i="83"/>
  <c r="T118" i="83"/>
  <c r="U118" i="83"/>
  <c r="V118" i="83"/>
  <c r="W118" i="83"/>
  <c r="X118" i="83"/>
  <c r="Y118" i="83"/>
  <c r="Z118" i="83"/>
  <c r="Q53" i="29"/>
  <c r="Q79" i="29"/>
  <c r="Q127" i="29"/>
  <c r="Q9" i="29"/>
  <c r="Q12" i="29" s="1"/>
  <c r="Q128" i="29" s="1"/>
  <c r="Q55" i="29"/>
  <c r="Q77" i="29"/>
  <c r="Q107" i="29"/>
  <c r="Q113" i="29"/>
  <c r="Q131" i="29"/>
  <c r="Q61" i="29"/>
  <c r="Q95" i="29"/>
  <c r="Q103" i="29"/>
  <c r="Q125" i="29"/>
  <c r="J40" i="28"/>
  <c r="N40" i="28"/>
  <c r="P40" i="28"/>
  <c r="K40" i="28"/>
  <c r="O40" i="28"/>
  <c r="L40" i="28"/>
  <c r="M40" i="28"/>
  <c r="P42" i="28"/>
  <c r="M42" i="28"/>
  <c r="J42" i="28"/>
  <c r="N42" i="28"/>
  <c r="K42" i="28"/>
  <c r="O42" i="28"/>
  <c r="L42" i="28"/>
  <c r="K42" i="27"/>
  <c r="M40" i="27"/>
  <c r="L40" i="27"/>
  <c r="J42" i="27"/>
  <c r="Q77" i="26"/>
  <c r="O42" i="27"/>
  <c r="Q113" i="26"/>
  <c r="N42" i="27"/>
  <c r="Q45" i="30"/>
  <c r="I48" i="30" s="1"/>
  <c r="Q48" i="30" s="1"/>
  <c r="Q73" i="29"/>
  <c r="Q67" i="29"/>
  <c r="Q97" i="29"/>
  <c r="Q59" i="29"/>
  <c r="Q101" i="29"/>
  <c r="Q115" i="29"/>
  <c r="Q89" i="29"/>
  <c r="Q65" i="29"/>
  <c r="Q47" i="29"/>
  <c r="Q133" i="29"/>
  <c r="Q109" i="29"/>
  <c r="Q105" i="30"/>
  <c r="Q131" i="26"/>
  <c r="Q73" i="26"/>
  <c r="Q109" i="26"/>
  <c r="Q97" i="26"/>
  <c r="O40" i="27"/>
  <c r="J40" i="27"/>
  <c r="M42" i="27"/>
  <c r="Q71" i="26"/>
  <c r="Q95" i="26"/>
  <c r="N40" i="27"/>
  <c r="K40" i="27"/>
  <c r="L42" i="27"/>
  <c r="Q69" i="30"/>
  <c r="Q116" i="30"/>
  <c r="Q68" i="30"/>
  <c r="Q123" i="30"/>
  <c r="Q81" i="30"/>
  <c r="Q56" i="30"/>
  <c r="Q92" i="30"/>
  <c r="Q117" i="30"/>
  <c r="Q129" i="30"/>
  <c r="Q50" i="30"/>
  <c r="Q104" i="30"/>
  <c r="Q74" i="30"/>
  <c r="Q63" i="30"/>
  <c r="Q80" i="30"/>
  <c r="Q93" i="30"/>
  <c r="Q87" i="30"/>
  <c r="Q111" i="30"/>
  <c r="Q128" i="30"/>
  <c r="Q57" i="30"/>
  <c r="Q62" i="30"/>
  <c r="Q75" i="30"/>
  <c r="Q44" i="30"/>
  <c r="I46" i="30" s="1"/>
  <c r="Q46" i="30" s="1"/>
  <c r="Q86" i="30"/>
  <c r="Q51" i="30"/>
  <c r="Q110" i="30"/>
  <c r="Q98" i="30"/>
  <c r="Q99" i="30"/>
  <c r="Q83" i="26"/>
  <c r="Q53" i="26"/>
  <c r="Q85" i="26"/>
  <c r="Q79" i="26"/>
  <c r="Q121" i="26"/>
  <c r="Q107" i="26"/>
  <c r="Q115" i="26"/>
  <c r="Q125" i="26"/>
  <c r="Q9" i="26"/>
  <c r="Q12" i="26" s="1"/>
  <c r="Q129" i="26" s="1"/>
  <c r="Q47" i="26"/>
  <c r="Q55" i="26"/>
  <c r="Q65" i="26"/>
  <c r="Q89" i="26"/>
  <c r="Q101" i="26"/>
  <c r="Q133" i="26"/>
  <c r="Q49" i="26"/>
  <c r="Q59" i="26"/>
  <c r="Q61" i="26"/>
  <c r="Q67" i="26"/>
  <c r="Q91" i="26"/>
  <c r="Q103" i="26"/>
  <c r="Q119" i="26"/>
  <c r="Q7" i="34"/>
  <c r="Q131" i="34" s="1"/>
  <c r="Q7" i="33"/>
  <c r="Q7" i="32"/>
  <c r="J48" i="30"/>
  <c r="M48" i="30"/>
  <c r="P48" i="30"/>
  <c r="Q116" i="29"/>
  <c r="Q56" i="29"/>
  <c r="Q87" i="29"/>
  <c r="Q74" i="29"/>
  <c r="Q68" i="29"/>
  <c r="AE10" i="28"/>
  <c r="AE11" i="28" s="1"/>
  <c r="AF8" i="28"/>
  <c r="AF10" i="28" s="1"/>
  <c r="AF11" i="28" s="1"/>
  <c r="AF8" i="27"/>
  <c r="AF10" i="27" s="1"/>
  <c r="AF11" i="27" s="1"/>
  <c r="AE10" i="27"/>
  <c r="AE11" i="27" s="1"/>
  <c r="AE10" i="25"/>
  <c r="AE11" i="25" s="1"/>
  <c r="AF8" i="25"/>
  <c r="AF10" i="25" s="1"/>
  <c r="AF11" i="25" s="1"/>
  <c r="T18" i="15"/>
  <c r="T24" i="15" s="1"/>
  <c r="T20" i="15"/>
  <c r="T25" i="15" s="1"/>
  <c r="V33" i="15" s="1"/>
  <c r="M40" i="25" l="1"/>
  <c r="L40" i="25"/>
  <c r="P40" i="25"/>
  <c r="O40" i="25"/>
  <c r="K40" i="25"/>
  <c r="N40" i="25"/>
  <c r="J40" i="25"/>
  <c r="Q41" i="25" s="1"/>
  <c r="Q5" i="25" s="1"/>
  <c r="Q43" i="28"/>
  <c r="Q6" i="28" s="1"/>
  <c r="P42" i="25"/>
  <c r="M42" i="25"/>
  <c r="L42" i="25"/>
  <c r="J42" i="25"/>
  <c r="O42" i="25"/>
  <c r="N42" i="25"/>
  <c r="K42" i="25"/>
  <c r="AB12" i="83"/>
  <c r="AB119" i="83"/>
  <c r="AB10" i="83" s="1"/>
  <c r="AB117" i="83"/>
  <c r="AB9" i="83" s="1"/>
  <c r="AB11" i="83" s="1"/>
  <c r="Q45" i="29"/>
  <c r="I48" i="29" s="1"/>
  <c r="Q48" i="29" s="1"/>
  <c r="Q105" i="29"/>
  <c r="Q99" i="29"/>
  <c r="Q129" i="29"/>
  <c r="Q50" i="29"/>
  <c r="Q51" i="29"/>
  <c r="Q93" i="29"/>
  <c r="Q104" i="29"/>
  <c r="Q111" i="29"/>
  <c r="Q75" i="29"/>
  <c r="Q69" i="29"/>
  <c r="Q80" i="29"/>
  <c r="Q63" i="29"/>
  <c r="Q62" i="29"/>
  <c r="Q98" i="29"/>
  <c r="Q122" i="29"/>
  <c r="Q110" i="29"/>
  <c r="Q44" i="29"/>
  <c r="I46" i="29" s="1"/>
  <c r="Q57" i="29"/>
  <c r="Q92" i="29"/>
  <c r="Q81" i="29"/>
  <c r="Q86" i="29"/>
  <c r="Q117" i="29"/>
  <c r="Q123" i="29"/>
  <c r="Q41" i="28"/>
  <c r="Q5" i="28" s="1"/>
  <c r="Q7" i="28" s="1"/>
  <c r="Q115" i="28" s="1"/>
  <c r="V32" i="15"/>
  <c r="T28" i="15"/>
  <c r="Q44" i="26"/>
  <c r="I46" i="26" s="1"/>
  <c r="Q46" i="26" s="1"/>
  <c r="Q43" i="27"/>
  <c r="Q6" i="27" s="1"/>
  <c r="Q116" i="26"/>
  <c r="O48" i="30"/>
  <c r="K48" i="30"/>
  <c r="Q99" i="26"/>
  <c r="Q51" i="26"/>
  <c r="N48" i="30"/>
  <c r="L48" i="30"/>
  <c r="O46" i="30"/>
  <c r="Q41" i="27"/>
  <c r="Q5" i="27" s="1"/>
  <c r="K46" i="30"/>
  <c r="N46" i="30"/>
  <c r="J46" i="30"/>
  <c r="Q80" i="26"/>
  <c r="Q128" i="26"/>
  <c r="M46" i="30"/>
  <c r="Q87" i="26"/>
  <c r="Q81" i="26"/>
  <c r="P46" i="30"/>
  <c r="L46" i="30"/>
  <c r="Q85" i="34"/>
  <c r="Q55" i="34"/>
  <c r="Q65" i="34"/>
  <c r="Q59" i="34"/>
  <c r="Q86" i="26"/>
  <c r="Q45" i="26"/>
  <c r="I48" i="26" s="1"/>
  <c r="Q48" i="26" s="1"/>
  <c r="Q68" i="26"/>
  <c r="Q92" i="26"/>
  <c r="Q111" i="26"/>
  <c r="Q117" i="26"/>
  <c r="Q89" i="34"/>
  <c r="Q63" i="26"/>
  <c r="Q62" i="26"/>
  <c r="Q98" i="26"/>
  <c r="Q50" i="26"/>
  <c r="Q69" i="26"/>
  <c r="Q104" i="26"/>
  <c r="Q110" i="26"/>
  <c r="Q122" i="26"/>
  <c r="Q56" i="26"/>
  <c r="Q75" i="26"/>
  <c r="Q93" i="26"/>
  <c r="Q57" i="26"/>
  <c r="Q74" i="26"/>
  <c r="Q105" i="26"/>
  <c r="Q123" i="26"/>
  <c r="Q107" i="34"/>
  <c r="Q125" i="34"/>
  <c r="Q107" i="28"/>
  <c r="Q95" i="28"/>
  <c r="Q79" i="28"/>
  <c r="Q77" i="28"/>
  <c r="Q125" i="28"/>
  <c r="Q9" i="34"/>
  <c r="Q12" i="34" s="1"/>
  <c r="Q110" i="34" s="1"/>
  <c r="Q83" i="34"/>
  <c r="Q71" i="34"/>
  <c r="Q67" i="34"/>
  <c r="Q97" i="34"/>
  <c r="Q91" i="34"/>
  <c r="Q115" i="34"/>
  <c r="Q127" i="34"/>
  <c r="Q103" i="28"/>
  <c r="Q49" i="28"/>
  <c r="Q101" i="28"/>
  <c r="Q71" i="28"/>
  <c r="Q55" i="28"/>
  <c r="Q121" i="28"/>
  <c r="Q53" i="28"/>
  <c r="Q109" i="28"/>
  <c r="Q49" i="34"/>
  <c r="Q61" i="34"/>
  <c r="Q95" i="34"/>
  <c r="Q109" i="34"/>
  <c r="Q77" i="34"/>
  <c r="Q101" i="34"/>
  <c r="Q121" i="34"/>
  <c r="Q119" i="34"/>
  <c r="Q97" i="28"/>
  <c r="Q83" i="28"/>
  <c r="Q89" i="28"/>
  <c r="Q47" i="28"/>
  <c r="Q73" i="28"/>
  <c r="Q133" i="28"/>
  <c r="Q61" i="28"/>
  <c r="Q53" i="34"/>
  <c r="Q103" i="34"/>
  <c r="Q47" i="34"/>
  <c r="Q73" i="34"/>
  <c r="Q79" i="34"/>
  <c r="Q113" i="34"/>
  <c r="Q133" i="34"/>
  <c r="Q128" i="34"/>
  <c r="Q105" i="34"/>
  <c r="Q131" i="33"/>
  <c r="Q119" i="33"/>
  <c r="Q127" i="33"/>
  <c r="Q125" i="33"/>
  <c r="Q115" i="33"/>
  <c r="Q113" i="33"/>
  <c r="Q109" i="33"/>
  <c r="Q103" i="33"/>
  <c r="Q101" i="33"/>
  <c r="Q133" i="33"/>
  <c r="Q107" i="33"/>
  <c r="Q91" i="33"/>
  <c r="Q89" i="33"/>
  <c r="Q79" i="33"/>
  <c r="Q77" i="33"/>
  <c r="Q67" i="33"/>
  <c r="Q95" i="33"/>
  <c r="Q85" i="33"/>
  <c r="Q73" i="33"/>
  <c r="Q61" i="33"/>
  <c r="Q97" i="33"/>
  <c r="Q71" i="33"/>
  <c r="Q59" i="33"/>
  <c r="Q47" i="33"/>
  <c r="Q53" i="33"/>
  <c r="Q83" i="33"/>
  <c r="Q65" i="33"/>
  <c r="Q55" i="33"/>
  <c r="Q49" i="33"/>
  <c r="Q121" i="33"/>
  <c r="Q9" i="33"/>
  <c r="Q12" i="33" s="1"/>
  <c r="Q131" i="32"/>
  <c r="Q127" i="32"/>
  <c r="Q125" i="32"/>
  <c r="Q121" i="32"/>
  <c r="Q119" i="32"/>
  <c r="Q115" i="32"/>
  <c r="Q113" i="32"/>
  <c r="Q133" i="32"/>
  <c r="Q103" i="32"/>
  <c r="Q101" i="32"/>
  <c r="Q91" i="32"/>
  <c r="Q97" i="32"/>
  <c r="Q109" i="32"/>
  <c r="Q89" i="32"/>
  <c r="Q79" i="32"/>
  <c r="Q77" i="32"/>
  <c r="Q67" i="32"/>
  <c r="Q65" i="32"/>
  <c r="Q55" i="32"/>
  <c r="Q53" i="32"/>
  <c r="Q59" i="32"/>
  <c r="Q73" i="32"/>
  <c r="Q49" i="32"/>
  <c r="Q85" i="32"/>
  <c r="Q83" i="32"/>
  <c r="Q71" i="32"/>
  <c r="Q61" i="32"/>
  <c r="Q95" i="32"/>
  <c r="Q107" i="32"/>
  <c r="Q47" i="32"/>
  <c r="Q9" i="32"/>
  <c r="Q12" i="32" s="1"/>
  <c r="J46" i="29"/>
  <c r="K46" i="29"/>
  <c r="L46" i="29"/>
  <c r="M46" i="29"/>
  <c r="N46" i="29"/>
  <c r="O46" i="29"/>
  <c r="P46" i="29"/>
  <c r="Q46" i="29"/>
  <c r="J48" i="29"/>
  <c r="K48" i="29"/>
  <c r="L48" i="29"/>
  <c r="M48" i="29"/>
  <c r="N48" i="29"/>
  <c r="O48" i="29"/>
  <c r="P48" i="29"/>
  <c r="J46" i="26"/>
  <c r="K46" i="26"/>
  <c r="L46" i="26"/>
  <c r="M46" i="26"/>
  <c r="N46" i="26"/>
  <c r="O46" i="26"/>
  <c r="P46" i="26"/>
  <c r="T26" i="15"/>
  <c r="T27" i="15" s="1"/>
  <c r="V35" i="15" s="1"/>
  <c r="T21" i="15"/>
  <c r="T22" i="15" s="1"/>
  <c r="Q9" i="28" l="1"/>
  <c r="Q12" i="28" s="1"/>
  <c r="Q56" i="28" s="1"/>
  <c r="Q85" i="28"/>
  <c r="Q43" i="25"/>
  <c r="Q6" i="25" s="1"/>
  <c r="Q7" i="25" s="1"/>
  <c r="AB125" i="83"/>
  <c r="AB137" i="83"/>
  <c r="AB129" i="83"/>
  <c r="AB131" i="83"/>
  <c r="AB123" i="83"/>
  <c r="AB135" i="83"/>
  <c r="AB15" i="83"/>
  <c r="AB14" i="83"/>
  <c r="O48" i="26"/>
  <c r="Q50" i="34"/>
  <c r="Q7" i="27"/>
  <c r="Q131" i="27" s="1"/>
  <c r="Q131" i="28"/>
  <c r="Q119" i="28"/>
  <c r="Q113" i="28"/>
  <c r="Q65" i="28"/>
  <c r="Q127" i="28"/>
  <c r="Q59" i="28"/>
  <c r="Q67" i="28"/>
  <c r="Q91" i="28"/>
  <c r="R49" i="30"/>
  <c r="R6" i="30" s="1"/>
  <c r="Q104" i="34"/>
  <c r="Q87" i="34"/>
  <c r="Q74" i="34"/>
  <c r="K48" i="26"/>
  <c r="M48" i="26"/>
  <c r="N48" i="26"/>
  <c r="J48" i="26"/>
  <c r="P48" i="26"/>
  <c r="L48" i="26"/>
  <c r="R47" i="30"/>
  <c r="R5" i="30" s="1"/>
  <c r="Q57" i="34"/>
  <c r="Q111" i="34"/>
  <c r="Q99" i="34"/>
  <c r="Q92" i="34"/>
  <c r="Q129" i="34"/>
  <c r="Q44" i="34"/>
  <c r="I46" i="34" s="1"/>
  <c r="M46" i="34" s="1"/>
  <c r="Q51" i="34"/>
  <c r="Q56" i="34"/>
  <c r="Q68" i="34"/>
  <c r="Q93" i="34"/>
  <c r="Q117" i="34"/>
  <c r="Q45" i="34"/>
  <c r="I48" i="34" s="1"/>
  <c r="Q48" i="34" s="1"/>
  <c r="Q63" i="34"/>
  <c r="Q75" i="34"/>
  <c r="Q69" i="34"/>
  <c r="Q98" i="34"/>
  <c r="Q123" i="34"/>
  <c r="Q86" i="34"/>
  <c r="Q80" i="34"/>
  <c r="Q62" i="34"/>
  <c r="Q122" i="34"/>
  <c r="Q81" i="34"/>
  <c r="Q116" i="34"/>
  <c r="Q68" i="28"/>
  <c r="Q85" i="27"/>
  <c r="Q57" i="28"/>
  <c r="Q107" i="27"/>
  <c r="Q113" i="27"/>
  <c r="Q127" i="27"/>
  <c r="Q116" i="28"/>
  <c r="Q128" i="28"/>
  <c r="Q44" i="28"/>
  <c r="I46" i="28" s="1"/>
  <c r="L46" i="28" s="1"/>
  <c r="Q123" i="28"/>
  <c r="Q73" i="27"/>
  <c r="Q103" i="27"/>
  <c r="Q92" i="28"/>
  <c r="Q117" i="28"/>
  <c r="Q62" i="28"/>
  <c r="Q105" i="28"/>
  <c r="Q129" i="28"/>
  <c r="Q111" i="28"/>
  <c r="Q69" i="28"/>
  <c r="Q80" i="28"/>
  <c r="Q75" i="28"/>
  <c r="Q122" i="28"/>
  <c r="Q98" i="28"/>
  <c r="Q50" i="28"/>
  <c r="Q63" i="28"/>
  <c r="Q86" i="28"/>
  <c r="Q93" i="28"/>
  <c r="Q45" i="28"/>
  <c r="I48" i="28" s="1"/>
  <c r="Q51" i="28"/>
  <c r="Q81" i="28"/>
  <c r="Q87" i="28"/>
  <c r="Q55" i="27"/>
  <c r="Q67" i="27"/>
  <c r="Q95" i="27"/>
  <c r="Q74" i="28"/>
  <c r="Q110" i="28"/>
  <c r="Q104" i="28"/>
  <c r="Q99" i="28"/>
  <c r="P46" i="28"/>
  <c r="L46" i="34"/>
  <c r="Q128" i="33"/>
  <c r="Q123" i="33"/>
  <c r="Q129" i="33"/>
  <c r="Q122" i="33"/>
  <c r="Q117" i="33"/>
  <c r="Q116" i="33"/>
  <c r="Q111" i="33"/>
  <c r="Q105" i="33"/>
  <c r="Q98" i="33"/>
  <c r="Q110" i="33"/>
  <c r="Q93" i="33"/>
  <c r="Q92" i="33"/>
  <c r="Q81" i="33"/>
  <c r="Q74" i="33"/>
  <c r="Q69" i="33"/>
  <c r="Q68" i="33"/>
  <c r="Q99" i="33"/>
  <c r="Q104" i="33"/>
  <c r="Q86" i="33"/>
  <c r="Q80" i="33"/>
  <c r="Q62" i="33"/>
  <c r="Q51" i="33"/>
  <c r="Q57" i="33"/>
  <c r="Q50" i="33"/>
  <c r="Q45" i="33"/>
  <c r="I48" i="33" s="1"/>
  <c r="Q48" i="33" s="1"/>
  <c r="Q44" i="33"/>
  <c r="I46" i="33" s="1"/>
  <c r="Q87" i="33"/>
  <c r="Q75" i="33"/>
  <c r="Q63" i="33"/>
  <c r="Q56" i="33"/>
  <c r="Q128" i="32"/>
  <c r="Q123" i="32"/>
  <c r="Q129" i="32"/>
  <c r="Q122" i="32"/>
  <c r="Q110" i="32"/>
  <c r="Q117" i="32"/>
  <c r="Q116" i="32"/>
  <c r="Q105" i="32"/>
  <c r="Q98" i="32"/>
  <c r="Q93" i="32"/>
  <c r="Q92" i="32"/>
  <c r="Q104" i="32"/>
  <c r="Q99" i="32"/>
  <c r="Q81" i="32"/>
  <c r="Q74" i="32"/>
  <c r="Q69" i="32"/>
  <c r="Q68" i="32"/>
  <c r="Q57" i="32"/>
  <c r="Q87" i="32"/>
  <c r="Q51" i="32"/>
  <c r="Q50" i="32"/>
  <c r="Q45" i="32"/>
  <c r="I48" i="32" s="1"/>
  <c r="Q48" i="32" s="1"/>
  <c r="Q44" i="32"/>
  <c r="I46" i="32" s="1"/>
  <c r="Q46" i="32" s="1"/>
  <c r="Q80" i="32"/>
  <c r="Q75" i="32"/>
  <c r="Q63" i="32"/>
  <c r="Q62" i="32"/>
  <c r="Q86" i="32"/>
  <c r="Q56" i="32"/>
  <c r="Q111" i="32"/>
  <c r="R7" i="30"/>
  <c r="R49" i="29"/>
  <c r="R6" i="29" s="1"/>
  <c r="R47" i="29"/>
  <c r="R5" i="29" s="1"/>
  <c r="R47" i="26"/>
  <c r="R5" i="26" s="1"/>
  <c r="V34" i="15"/>
  <c r="U76" i="15"/>
  <c r="AA76" i="15" s="1"/>
  <c r="AA77" i="15" s="1"/>
  <c r="U75" i="15"/>
  <c r="U74" i="15"/>
  <c r="U73" i="15"/>
  <c r="AA73" i="15" s="1"/>
  <c r="U72" i="15"/>
  <c r="U64" i="15"/>
  <c r="U63" i="15"/>
  <c r="U62" i="15"/>
  <c r="AA58" i="15"/>
  <c r="AC53" i="15" s="1"/>
  <c r="U56" i="15"/>
  <c r="U55" i="15"/>
  <c r="AA56" i="15" s="1"/>
  <c r="Q125" i="25" l="1"/>
  <c r="Q103" i="25"/>
  <c r="Q133" i="25"/>
  <c r="Q115" i="25"/>
  <c r="Q107" i="25"/>
  <c r="Q49" i="25"/>
  <c r="Q109" i="25"/>
  <c r="Q61" i="25"/>
  <c r="Q113" i="25"/>
  <c r="Q119" i="25"/>
  <c r="Q89" i="25"/>
  <c r="Q59" i="25"/>
  <c r="Q53" i="25"/>
  <c r="Q121" i="25"/>
  <c r="Q55" i="25"/>
  <c r="Q127" i="25"/>
  <c r="Q83" i="25"/>
  <c r="Q91" i="25"/>
  <c r="Q9" i="25"/>
  <c r="Q12" i="25" s="1"/>
  <c r="Q85" i="25"/>
  <c r="Q77" i="25"/>
  <c r="Q131" i="25"/>
  <c r="Q79" i="25"/>
  <c r="Q65" i="25"/>
  <c r="Q67" i="25"/>
  <c r="Q73" i="25"/>
  <c r="Q95" i="25"/>
  <c r="Q71" i="25"/>
  <c r="Q97" i="25"/>
  <c r="Q47" i="25"/>
  <c r="Q101" i="25"/>
  <c r="AB16" i="83"/>
  <c r="AB120" i="83" s="1"/>
  <c r="H122" i="83" s="1"/>
  <c r="Q61" i="27"/>
  <c r="Q125" i="27"/>
  <c r="Q109" i="27"/>
  <c r="Q101" i="27"/>
  <c r="Q65" i="27"/>
  <c r="Q59" i="27"/>
  <c r="Q53" i="27"/>
  <c r="Q115" i="27"/>
  <c r="Q79" i="27"/>
  <c r="Q91" i="27"/>
  <c r="Q71" i="27"/>
  <c r="Q121" i="27"/>
  <c r="Q97" i="27"/>
  <c r="Q83" i="27"/>
  <c r="P46" i="34"/>
  <c r="Q89" i="27"/>
  <c r="Q47" i="27"/>
  <c r="Q49" i="27"/>
  <c r="Q119" i="27"/>
  <c r="Q77" i="27"/>
  <c r="Q133" i="27"/>
  <c r="Q9" i="27"/>
  <c r="Q12" i="27" s="1"/>
  <c r="Q110" i="27" s="1"/>
  <c r="O48" i="34"/>
  <c r="Q46" i="28"/>
  <c r="O46" i="34"/>
  <c r="K46" i="34"/>
  <c r="R49" i="26"/>
  <c r="R6" i="26" s="1"/>
  <c r="R7" i="26" s="1"/>
  <c r="N46" i="34"/>
  <c r="J46" i="34"/>
  <c r="Q46" i="34"/>
  <c r="K46" i="28"/>
  <c r="O46" i="28"/>
  <c r="N46" i="28"/>
  <c r="K48" i="34"/>
  <c r="N48" i="34"/>
  <c r="J48" i="34"/>
  <c r="M48" i="34"/>
  <c r="P48" i="34"/>
  <c r="L48" i="34"/>
  <c r="Q105" i="27"/>
  <c r="J46" i="28"/>
  <c r="M46" i="28"/>
  <c r="J48" i="28"/>
  <c r="N48" i="28"/>
  <c r="K48" i="28"/>
  <c r="O48" i="28"/>
  <c r="L48" i="28"/>
  <c r="P48" i="28"/>
  <c r="M48" i="28"/>
  <c r="R7" i="29"/>
  <c r="R119" i="29" s="1"/>
  <c r="Q48" i="28"/>
  <c r="L48" i="33"/>
  <c r="J48" i="33"/>
  <c r="K48" i="33"/>
  <c r="M48" i="33"/>
  <c r="N48" i="33"/>
  <c r="O48" i="33"/>
  <c r="P48" i="33"/>
  <c r="L46" i="33"/>
  <c r="J46" i="33"/>
  <c r="K46" i="33"/>
  <c r="M46" i="33"/>
  <c r="N46" i="33"/>
  <c r="O46" i="33"/>
  <c r="P46" i="33"/>
  <c r="Q46" i="33"/>
  <c r="K46" i="32"/>
  <c r="J46" i="32"/>
  <c r="L46" i="32"/>
  <c r="M46" i="32"/>
  <c r="N46" i="32"/>
  <c r="O46" i="32"/>
  <c r="P46" i="32"/>
  <c r="J48" i="32"/>
  <c r="K48" i="32"/>
  <c r="L48" i="32"/>
  <c r="M48" i="32"/>
  <c r="N48" i="32"/>
  <c r="O48" i="32"/>
  <c r="P48" i="32"/>
  <c r="R131" i="30"/>
  <c r="R119" i="30"/>
  <c r="R127" i="30"/>
  <c r="R115" i="30"/>
  <c r="R113" i="30"/>
  <c r="R133" i="30"/>
  <c r="R125" i="30"/>
  <c r="R109" i="30"/>
  <c r="R103" i="30"/>
  <c r="R101" i="30"/>
  <c r="R91" i="30"/>
  <c r="R89" i="30"/>
  <c r="R79" i="30"/>
  <c r="R77" i="30"/>
  <c r="R121" i="30"/>
  <c r="R97" i="30"/>
  <c r="R85" i="30"/>
  <c r="R107" i="30"/>
  <c r="R95" i="30"/>
  <c r="R71" i="30"/>
  <c r="R83" i="30"/>
  <c r="R59" i="30"/>
  <c r="R65" i="30"/>
  <c r="R55" i="30"/>
  <c r="R53" i="30"/>
  <c r="R67" i="30"/>
  <c r="R61" i="30"/>
  <c r="R73" i="30"/>
  <c r="R9" i="30"/>
  <c r="R12" i="30" s="1"/>
  <c r="R121" i="29"/>
  <c r="R113" i="29"/>
  <c r="AC76" i="15"/>
  <c r="W75" i="15"/>
  <c r="X75" i="15" s="1"/>
  <c r="AC58" i="15"/>
  <c r="W72" i="15"/>
  <c r="X72" i="15" s="1"/>
  <c r="AC55" i="15"/>
  <c r="AA55" i="15"/>
  <c r="W62" i="15"/>
  <c r="X62" i="15" s="1"/>
  <c r="W63" i="15"/>
  <c r="X63" i="15" s="1"/>
  <c r="W74" i="15"/>
  <c r="X74" i="15" s="1"/>
  <c r="X56" i="15"/>
  <c r="X55" i="15"/>
  <c r="AB133" i="83" l="1"/>
  <c r="AB132" i="83"/>
  <c r="AB126" i="83"/>
  <c r="AB127" i="83"/>
  <c r="AB121" i="83"/>
  <c r="H124" i="83" s="1"/>
  <c r="I124" i="83" s="1"/>
  <c r="AB122" i="83"/>
  <c r="Q68" i="27"/>
  <c r="Q56" i="27"/>
  <c r="Q111" i="27"/>
  <c r="Q122" i="25"/>
  <c r="Q116" i="25"/>
  <c r="Q99" i="25"/>
  <c r="Q117" i="25"/>
  <c r="Q62" i="25"/>
  <c r="Q63" i="25"/>
  <c r="Q128" i="25"/>
  <c r="Q45" i="25"/>
  <c r="I48" i="25" s="1"/>
  <c r="Q50" i="25"/>
  <c r="Q57" i="25"/>
  <c r="Q123" i="25"/>
  <c r="Q104" i="25"/>
  <c r="Q44" i="25"/>
  <c r="I46" i="25" s="1"/>
  <c r="Q69" i="25"/>
  <c r="Q87" i="25"/>
  <c r="Q86" i="25"/>
  <c r="Q129" i="25"/>
  <c r="Q51" i="25"/>
  <c r="Q81" i="25"/>
  <c r="Q111" i="25"/>
  <c r="Q68" i="25"/>
  <c r="Q75" i="25"/>
  <c r="Q105" i="25"/>
  <c r="Q92" i="25"/>
  <c r="Q74" i="25"/>
  <c r="Q56" i="25"/>
  <c r="Q93" i="25"/>
  <c r="Q98" i="25"/>
  <c r="Q80" i="25"/>
  <c r="Q110" i="25"/>
  <c r="Q86" i="27"/>
  <c r="Q80" i="27"/>
  <c r="L124" i="83"/>
  <c r="P124" i="83"/>
  <c r="T124" i="83"/>
  <c r="V124" i="83"/>
  <c r="X124" i="83"/>
  <c r="Z124" i="83"/>
  <c r="I122" i="83"/>
  <c r="J122" i="83"/>
  <c r="K122" i="83"/>
  <c r="L122" i="83"/>
  <c r="M122" i="83"/>
  <c r="N122" i="83"/>
  <c r="O122" i="83"/>
  <c r="P122" i="83"/>
  <c r="Q122" i="83"/>
  <c r="R122" i="83"/>
  <c r="S122" i="83"/>
  <c r="T122" i="83"/>
  <c r="U122" i="83"/>
  <c r="V122" i="83"/>
  <c r="W122" i="83"/>
  <c r="X122" i="83"/>
  <c r="Y122" i="83"/>
  <c r="Z122" i="83"/>
  <c r="AA122" i="83"/>
  <c r="AB124" i="83"/>
  <c r="Q92" i="27"/>
  <c r="Q122" i="27"/>
  <c r="Q74" i="27"/>
  <c r="Q116" i="27"/>
  <c r="Q104" i="27"/>
  <c r="Q98" i="27"/>
  <c r="Q87" i="27"/>
  <c r="Q51" i="27"/>
  <c r="Q129" i="27"/>
  <c r="Q57" i="27"/>
  <c r="Q69" i="27"/>
  <c r="Q117" i="27"/>
  <c r="Q50" i="27"/>
  <c r="Q99" i="27"/>
  <c r="Q44" i="27"/>
  <c r="I46" i="27" s="1"/>
  <c r="K46" i="27" s="1"/>
  <c r="Q93" i="27"/>
  <c r="Q75" i="27"/>
  <c r="Q128" i="27"/>
  <c r="Q45" i="27"/>
  <c r="I48" i="27" s="1"/>
  <c r="O48" i="27" s="1"/>
  <c r="Q81" i="27"/>
  <c r="Q62" i="27"/>
  <c r="Q123" i="27"/>
  <c r="Q63" i="27"/>
  <c r="R73" i="29"/>
  <c r="R65" i="29"/>
  <c r="R61" i="29"/>
  <c r="R83" i="29"/>
  <c r="R133" i="29"/>
  <c r="R103" i="29"/>
  <c r="R89" i="29"/>
  <c r="R109" i="29"/>
  <c r="R77" i="29"/>
  <c r="R55" i="29"/>
  <c r="R71" i="29"/>
  <c r="R107" i="29"/>
  <c r="R47" i="34"/>
  <c r="R5" i="34" s="1"/>
  <c r="Q46" i="27"/>
  <c r="O46" i="27"/>
  <c r="R121" i="26"/>
  <c r="R85" i="26"/>
  <c r="R53" i="26"/>
  <c r="P46" i="27"/>
  <c r="L46" i="27"/>
  <c r="R67" i="26"/>
  <c r="R9" i="29"/>
  <c r="R12" i="29" s="1"/>
  <c r="R123" i="29" s="1"/>
  <c r="R85" i="29"/>
  <c r="R53" i="29"/>
  <c r="R79" i="29"/>
  <c r="R59" i="29"/>
  <c r="R125" i="29"/>
  <c r="R95" i="29"/>
  <c r="R131" i="29"/>
  <c r="R101" i="26"/>
  <c r="R101" i="29"/>
  <c r="R115" i="29"/>
  <c r="R67" i="29"/>
  <c r="R91" i="29"/>
  <c r="R97" i="29"/>
  <c r="R127" i="29"/>
  <c r="R49" i="34"/>
  <c r="R6" i="34" s="1"/>
  <c r="R95" i="26"/>
  <c r="R133" i="26"/>
  <c r="R97" i="26"/>
  <c r="R47" i="28"/>
  <c r="R5" i="28" s="1"/>
  <c r="R49" i="28"/>
  <c r="R6" i="28" s="1"/>
  <c r="R127" i="26"/>
  <c r="R55" i="26"/>
  <c r="R71" i="26"/>
  <c r="R107" i="26"/>
  <c r="R9" i="26"/>
  <c r="R12" i="26" s="1"/>
  <c r="R111" i="26" s="1"/>
  <c r="R89" i="26"/>
  <c r="R61" i="26"/>
  <c r="R77" i="26"/>
  <c r="R125" i="26"/>
  <c r="R115" i="26"/>
  <c r="R119" i="26"/>
  <c r="R131" i="26"/>
  <c r="R79" i="26"/>
  <c r="R113" i="26"/>
  <c r="R103" i="26"/>
  <c r="R59" i="26"/>
  <c r="R91" i="26"/>
  <c r="R65" i="26"/>
  <c r="R83" i="26"/>
  <c r="R73" i="26"/>
  <c r="R109" i="26"/>
  <c r="R49" i="33"/>
  <c r="R6" i="33" s="1"/>
  <c r="R47" i="33"/>
  <c r="R5" i="33" s="1"/>
  <c r="R49" i="32"/>
  <c r="R6" i="32" s="1"/>
  <c r="R47" i="32"/>
  <c r="R5" i="32" s="1"/>
  <c r="R123" i="30"/>
  <c r="R128" i="30"/>
  <c r="R117" i="30"/>
  <c r="R116" i="30"/>
  <c r="R111" i="30"/>
  <c r="R105" i="30"/>
  <c r="R98" i="30"/>
  <c r="R93" i="30"/>
  <c r="R92" i="30"/>
  <c r="R81" i="30"/>
  <c r="R74" i="30"/>
  <c r="R129" i="30"/>
  <c r="R122" i="30"/>
  <c r="R110" i="30"/>
  <c r="R104" i="30"/>
  <c r="R99" i="30"/>
  <c r="R75" i="30"/>
  <c r="R62" i="30"/>
  <c r="R86" i="30"/>
  <c r="R80" i="30"/>
  <c r="R68" i="30"/>
  <c r="R51" i="30"/>
  <c r="I54" i="30" s="1"/>
  <c r="R54" i="30" s="1"/>
  <c r="R57" i="30"/>
  <c r="R50" i="30"/>
  <c r="I52" i="30" s="1"/>
  <c r="R52" i="30" s="1"/>
  <c r="R56" i="30"/>
  <c r="R63" i="30"/>
  <c r="R87" i="30"/>
  <c r="R69" i="30"/>
  <c r="R51" i="29"/>
  <c r="I54" i="29" s="1"/>
  <c r="R54" i="29" s="1"/>
  <c r="R129" i="26"/>
  <c r="R74" i="26"/>
  <c r="AA60" i="15"/>
  <c r="AC54" i="15"/>
  <c r="C25" i="9"/>
  <c r="C26" i="41" s="1"/>
  <c r="C24" i="41"/>
  <c r="AA124" i="83" l="1"/>
  <c r="W124" i="83"/>
  <c r="S124" i="83"/>
  <c r="O124" i="83"/>
  <c r="K124" i="83"/>
  <c r="R124" i="83"/>
  <c r="N124" i="83"/>
  <c r="AC125" i="83" s="1"/>
  <c r="AC10" i="83" s="1"/>
  <c r="J124" i="83"/>
  <c r="Y124" i="83"/>
  <c r="U124" i="83"/>
  <c r="Q124" i="83"/>
  <c r="M124" i="83"/>
  <c r="N46" i="27"/>
  <c r="J46" i="27"/>
  <c r="M46" i="27"/>
  <c r="Q48" i="25"/>
  <c r="O48" i="25"/>
  <c r="N48" i="25"/>
  <c r="J48" i="25"/>
  <c r="L48" i="25"/>
  <c r="M48" i="25"/>
  <c r="P48" i="25"/>
  <c r="K48" i="25"/>
  <c r="Q46" i="25"/>
  <c r="O46" i="25"/>
  <c r="L46" i="25"/>
  <c r="N46" i="25"/>
  <c r="M46" i="25"/>
  <c r="J46" i="25"/>
  <c r="K46" i="25"/>
  <c r="P46" i="25"/>
  <c r="AC123" i="83"/>
  <c r="AC9" i="83" s="1"/>
  <c r="M48" i="27"/>
  <c r="P48" i="27"/>
  <c r="L48" i="27"/>
  <c r="Q48" i="27"/>
  <c r="N48" i="27"/>
  <c r="R49" i="27" s="1"/>
  <c r="R6" i="27" s="1"/>
  <c r="J48" i="27"/>
  <c r="K48" i="27"/>
  <c r="R7" i="34"/>
  <c r="R63" i="26"/>
  <c r="R122" i="26"/>
  <c r="R117" i="26"/>
  <c r="R123" i="26"/>
  <c r="R92" i="26"/>
  <c r="R128" i="26"/>
  <c r="R110" i="29"/>
  <c r="R93" i="29"/>
  <c r="R116" i="29"/>
  <c r="R104" i="29"/>
  <c r="R69" i="29"/>
  <c r="R111" i="29"/>
  <c r="R47" i="27"/>
  <c r="R5" i="27" s="1"/>
  <c r="R50" i="29"/>
  <c r="I52" i="29" s="1"/>
  <c r="R52" i="29" s="1"/>
  <c r="R63" i="29"/>
  <c r="R117" i="29"/>
  <c r="R122" i="29"/>
  <c r="R104" i="26"/>
  <c r="R98" i="26"/>
  <c r="R75" i="29"/>
  <c r="R57" i="29"/>
  <c r="R92" i="29"/>
  <c r="R81" i="29"/>
  <c r="R86" i="29"/>
  <c r="R128" i="29"/>
  <c r="R129" i="29"/>
  <c r="R62" i="29"/>
  <c r="R74" i="29"/>
  <c r="R80" i="29"/>
  <c r="R75" i="26"/>
  <c r="R87" i="26"/>
  <c r="R62" i="26"/>
  <c r="R105" i="26"/>
  <c r="R56" i="29"/>
  <c r="R68" i="29"/>
  <c r="R98" i="29"/>
  <c r="R87" i="29"/>
  <c r="R105" i="29"/>
  <c r="R99" i="29"/>
  <c r="R7" i="28"/>
  <c r="R125" i="28" s="1"/>
  <c r="R51" i="26"/>
  <c r="I54" i="26" s="1"/>
  <c r="L54" i="26" s="1"/>
  <c r="R50" i="26"/>
  <c r="I52" i="26" s="1"/>
  <c r="K52" i="26" s="1"/>
  <c r="R56" i="26"/>
  <c r="R81" i="26"/>
  <c r="R80" i="26"/>
  <c r="R110" i="26"/>
  <c r="R116" i="26"/>
  <c r="R57" i="26"/>
  <c r="R69" i="26"/>
  <c r="R68" i="26"/>
  <c r="R99" i="26"/>
  <c r="R86" i="26"/>
  <c r="R93" i="26"/>
  <c r="R7" i="33"/>
  <c r="R127" i="33" s="1"/>
  <c r="R7" i="32"/>
  <c r="R133" i="32" s="1"/>
  <c r="R131" i="34"/>
  <c r="R127" i="34"/>
  <c r="R125" i="34"/>
  <c r="R121" i="34"/>
  <c r="R119" i="34"/>
  <c r="R115" i="34"/>
  <c r="R113" i="34"/>
  <c r="R103" i="34"/>
  <c r="R109" i="34"/>
  <c r="R97" i="34"/>
  <c r="R85" i="34"/>
  <c r="R73" i="34"/>
  <c r="R133" i="34"/>
  <c r="R91" i="34"/>
  <c r="R89" i="34"/>
  <c r="R79" i="34"/>
  <c r="R67" i="34"/>
  <c r="R59" i="34"/>
  <c r="R65" i="34"/>
  <c r="R55" i="34"/>
  <c r="R53" i="34"/>
  <c r="R77" i="34"/>
  <c r="R61" i="34"/>
  <c r="R101" i="34"/>
  <c r="R71" i="34"/>
  <c r="R83" i="34"/>
  <c r="R107" i="34"/>
  <c r="R95" i="34"/>
  <c r="R9" i="34"/>
  <c r="R12" i="34" s="1"/>
  <c r="R131" i="33"/>
  <c r="J52" i="30"/>
  <c r="K52" i="30"/>
  <c r="L52" i="30"/>
  <c r="M52" i="30"/>
  <c r="N52" i="30"/>
  <c r="O52" i="30"/>
  <c r="P52" i="30"/>
  <c r="Q52" i="30"/>
  <c r="K54" i="30"/>
  <c r="L54" i="30"/>
  <c r="J54" i="30"/>
  <c r="M54" i="30"/>
  <c r="N54" i="30"/>
  <c r="O54" i="30"/>
  <c r="P54" i="30"/>
  <c r="Q54" i="30"/>
  <c r="K54" i="29"/>
  <c r="J54" i="29"/>
  <c r="L54" i="29"/>
  <c r="M54" i="29"/>
  <c r="N54" i="29"/>
  <c r="O54" i="29"/>
  <c r="P54" i="29"/>
  <c r="Q54" i="29"/>
  <c r="J52" i="26"/>
  <c r="A11" i="12"/>
  <c r="B11" i="12" s="1"/>
  <c r="A10" i="12"/>
  <c r="B10" i="12" s="1"/>
  <c r="B7" i="12"/>
  <c r="J8" i="12" s="1"/>
  <c r="B9" i="12"/>
  <c r="D9" i="12" s="1"/>
  <c r="B8" i="12"/>
  <c r="D8" i="12" s="1"/>
  <c r="C11" i="13"/>
  <c r="E8" i="13"/>
  <c r="E7" i="13"/>
  <c r="K133" i="12"/>
  <c r="J133" i="12"/>
  <c r="K131" i="12"/>
  <c r="J131" i="12"/>
  <c r="K127" i="12"/>
  <c r="J127" i="12"/>
  <c r="K125" i="12"/>
  <c r="J125" i="12"/>
  <c r="K121" i="12"/>
  <c r="J121" i="12"/>
  <c r="K119" i="12"/>
  <c r="J119" i="12"/>
  <c r="K115" i="12"/>
  <c r="J115" i="12"/>
  <c r="K113" i="12"/>
  <c r="J113" i="12"/>
  <c r="K109" i="12"/>
  <c r="J109" i="12"/>
  <c r="K107" i="12"/>
  <c r="J107" i="12"/>
  <c r="K103" i="12"/>
  <c r="J103" i="12"/>
  <c r="K101" i="12"/>
  <c r="J101" i="12"/>
  <c r="K97" i="12"/>
  <c r="J97" i="12"/>
  <c r="K95" i="12"/>
  <c r="J95" i="12"/>
  <c r="K91" i="12"/>
  <c r="J91" i="12"/>
  <c r="K89" i="12"/>
  <c r="J89" i="12"/>
  <c r="K85" i="12"/>
  <c r="J85" i="12"/>
  <c r="K83" i="12"/>
  <c r="J83" i="12"/>
  <c r="K79" i="12"/>
  <c r="J79" i="12"/>
  <c r="K77" i="12"/>
  <c r="J77" i="12"/>
  <c r="K73" i="12"/>
  <c r="J73" i="12"/>
  <c r="K71" i="12"/>
  <c r="J71" i="12"/>
  <c r="K67" i="12"/>
  <c r="J67" i="12"/>
  <c r="K65" i="12"/>
  <c r="J65" i="12"/>
  <c r="K61" i="12"/>
  <c r="J61" i="12"/>
  <c r="K59" i="12"/>
  <c r="J59" i="12"/>
  <c r="K55" i="12"/>
  <c r="J55" i="12"/>
  <c r="K53" i="12"/>
  <c r="J53" i="12"/>
  <c r="K49" i="12"/>
  <c r="J49" i="12"/>
  <c r="K47" i="12"/>
  <c r="J47" i="12"/>
  <c r="K43" i="12"/>
  <c r="J43" i="12"/>
  <c r="K41" i="12"/>
  <c r="J41" i="12"/>
  <c r="K37" i="12"/>
  <c r="J37" i="12"/>
  <c r="K35" i="12"/>
  <c r="J35" i="12"/>
  <c r="K31" i="12"/>
  <c r="J31" i="12"/>
  <c r="K29" i="12"/>
  <c r="J29" i="12"/>
  <c r="K25" i="12"/>
  <c r="J25" i="12"/>
  <c r="K23" i="12"/>
  <c r="J23" i="12"/>
  <c r="K19" i="12"/>
  <c r="J19" i="12"/>
  <c r="K17" i="12"/>
  <c r="J17" i="12"/>
  <c r="L7" i="12"/>
  <c r="AC12" i="83" l="1"/>
  <c r="AC11" i="83"/>
  <c r="J9" i="12"/>
  <c r="R49" i="25"/>
  <c r="R6" i="25" s="1"/>
  <c r="R47" i="25"/>
  <c r="R5" i="25" s="1"/>
  <c r="R7" i="25" s="1"/>
  <c r="R125" i="25" s="1"/>
  <c r="AC137" i="83"/>
  <c r="AC129" i="83"/>
  <c r="AC131" i="83"/>
  <c r="AC135" i="83"/>
  <c r="AC14" i="83"/>
  <c r="AC15" i="83"/>
  <c r="AC16" i="83" s="1"/>
  <c r="R7" i="27"/>
  <c r="O54" i="26"/>
  <c r="J54" i="26"/>
  <c r="P52" i="29"/>
  <c r="L52" i="29"/>
  <c r="R54" i="26"/>
  <c r="R53" i="33"/>
  <c r="R83" i="33"/>
  <c r="R121" i="33"/>
  <c r="R101" i="28"/>
  <c r="R89" i="28"/>
  <c r="R9" i="28"/>
  <c r="R12" i="28" s="1"/>
  <c r="R128" i="28" s="1"/>
  <c r="K54" i="26"/>
  <c r="O52" i="29"/>
  <c r="Q54" i="26"/>
  <c r="M54" i="26"/>
  <c r="N52" i="29"/>
  <c r="J52" i="29"/>
  <c r="R85" i="28"/>
  <c r="R61" i="28"/>
  <c r="N54" i="26"/>
  <c r="K52" i="29"/>
  <c r="P54" i="26"/>
  <c r="Q52" i="29"/>
  <c r="M52" i="29"/>
  <c r="R109" i="28"/>
  <c r="R85" i="25"/>
  <c r="R77" i="28"/>
  <c r="R79" i="28"/>
  <c r="R97" i="28"/>
  <c r="R53" i="28"/>
  <c r="R95" i="28"/>
  <c r="R127" i="28"/>
  <c r="R107" i="28"/>
  <c r="R89" i="25"/>
  <c r="R97" i="25"/>
  <c r="R83" i="28"/>
  <c r="R55" i="28"/>
  <c r="R121" i="28"/>
  <c r="R103" i="28"/>
  <c r="R119" i="28"/>
  <c r="R67" i="28"/>
  <c r="R73" i="25"/>
  <c r="R133" i="25"/>
  <c r="R115" i="28"/>
  <c r="R91" i="28"/>
  <c r="R131" i="28"/>
  <c r="R59" i="28"/>
  <c r="R133" i="28"/>
  <c r="R65" i="28"/>
  <c r="R55" i="25"/>
  <c r="R71" i="25"/>
  <c r="R9" i="33"/>
  <c r="R12" i="33" s="1"/>
  <c r="R113" i="33"/>
  <c r="R79" i="25"/>
  <c r="R53" i="25"/>
  <c r="R103" i="25"/>
  <c r="N52" i="26"/>
  <c r="R55" i="33"/>
  <c r="R103" i="33"/>
  <c r="R119" i="25"/>
  <c r="R59" i="25"/>
  <c r="R109" i="25"/>
  <c r="R61" i="25"/>
  <c r="R115" i="25"/>
  <c r="R77" i="25"/>
  <c r="R121" i="25"/>
  <c r="R91" i="25"/>
  <c r="R131" i="25"/>
  <c r="R65" i="25"/>
  <c r="R95" i="25"/>
  <c r="R127" i="25"/>
  <c r="R107" i="25"/>
  <c r="R9" i="25"/>
  <c r="R12" i="25" s="1"/>
  <c r="R101" i="25"/>
  <c r="R83" i="25"/>
  <c r="R67" i="25"/>
  <c r="R113" i="25"/>
  <c r="R113" i="28"/>
  <c r="R109" i="32"/>
  <c r="R73" i="28"/>
  <c r="R71" i="28"/>
  <c r="Q52" i="26"/>
  <c r="M52" i="26"/>
  <c r="R67" i="33"/>
  <c r="R61" i="33"/>
  <c r="R91" i="33"/>
  <c r="R73" i="33"/>
  <c r="R97" i="33"/>
  <c r="R115" i="33"/>
  <c r="R133" i="33"/>
  <c r="P52" i="26"/>
  <c r="L52" i="26"/>
  <c r="R77" i="33"/>
  <c r="R65" i="33"/>
  <c r="R59" i="33"/>
  <c r="R85" i="33"/>
  <c r="R107" i="33"/>
  <c r="R109" i="33"/>
  <c r="R125" i="33"/>
  <c r="R52" i="26"/>
  <c r="O52" i="26"/>
  <c r="R125" i="32"/>
  <c r="R79" i="33"/>
  <c r="R89" i="33"/>
  <c r="R71" i="33"/>
  <c r="R95" i="33"/>
  <c r="R101" i="33"/>
  <c r="R119" i="33"/>
  <c r="R55" i="32"/>
  <c r="R65" i="32"/>
  <c r="R67" i="32"/>
  <c r="R79" i="32"/>
  <c r="R113" i="32"/>
  <c r="R127" i="32"/>
  <c r="R53" i="32"/>
  <c r="R61" i="32"/>
  <c r="R115" i="32"/>
  <c r="R71" i="32"/>
  <c r="R73" i="32"/>
  <c r="R107" i="32"/>
  <c r="R9" i="32"/>
  <c r="R12" i="32" s="1"/>
  <c r="R111" i="32" s="1"/>
  <c r="R95" i="32"/>
  <c r="R77" i="32"/>
  <c r="R89" i="32"/>
  <c r="R85" i="32"/>
  <c r="R119" i="32"/>
  <c r="R121" i="32"/>
  <c r="R131" i="32"/>
  <c r="R59" i="32"/>
  <c r="R101" i="32"/>
  <c r="R83" i="32"/>
  <c r="R91" i="32"/>
  <c r="R103" i="32"/>
  <c r="R97" i="32"/>
  <c r="R129" i="28"/>
  <c r="R75" i="28"/>
  <c r="R99" i="28"/>
  <c r="R86" i="28"/>
  <c r="R57" i="28"/>
  <c r="R80" i="28"/>
  <c r="R50" i="28"/>
  <c r="I52" i="28" s="1"/>
  <c r="R123" i="34"/>
  <c r="R129" i="34"/>
  <c r="R122" i="34"/>
  <c r="R117" i="34"/>
  <c r="R116" i="34"/>
  <c r="R111" i="34"/>
  <c r="R105" i="34"/>
  <c r="R110" i="34"/>
  <c r="R128" i="34"/>
  <c r="R86" i="34"/>
  <c r="R80" i="34"/>
  <c r="R104" i="34"/>
  <c r="R98" i="34"/>
  <c r="R93" i="34"/>
  <c r="R92" i="34"/>
  <c r="R69" i="34"/>
  <c r="R63" i="34"/>
  <c r="R51" i="34"/>
  <c r="I54" i="34" s="1"/>
  <c r="R54" i="34" s="1"/>
  <c r="R57" i="34"/>
  <c r="R50" i="34"/>
  <c r="I52" i="34" s="1"/>
  <c r="R99" i="34"/>
  <c r="R75" i="34"/>
  <c r="R74" i="34"/>
  <c r="R81" i="34"/>
  <c r="R68" i="34"/>
  <c r="R56" i="34"/>
  <c r="R87" i="34"/>
  <c r="R62" i="34"/>
  <c r="R129" i="33"/>
  <c r="R122" i="33"/>
  <c r="R128" i="33"/>
  <c r="R123" i="33"/>
  <c r="R105" i="33"/>
  <c r="R116" i="33"/>
  <c r="R110" i="33"/>
  <c r="R117" i="33"/>
  <c r="R104" i="33"/>
  <c r="R111" i="33"/>
  <c r="R99" i="33"/>
  <c r="R98" i="33"/>
  <c r="R86" i="33"/>
  <c r="R80" i="33"/>
  <c r="R62" i="33"/>
  <c r="R56" i="33"/>
  <c r="R87" i="33"/>
  <c r="R75" i="33"/>
  <c r="R63" i="33"/>
  <c r="R93" i="33"/>
  <c r="R92" i="33"/>
  <c r="R69" i="33"/>
  <c r="R57" i="33"/>
  <c r="R50" i="33"/>
  <c r="I52" i="33" s="1"/>
  <c r="R74" i="33"/>
  <c r="R68" i="33"/>
  <c r="R51" i="33"/>
  <c r="I54" i="33" s="1"/>
  <c r="R81" i="33"/>
  <c r="S55" i="30"/>
  <c r="S6" i="30" s="1"/>
  <c r="S53" i="30"/>
  <c r="S5" i="30" s="1"/>
  <c r="S55" i="29"/>
  <c r="S6" i="29" s="1"/>
  <c r="R131" i="27"/>
  <c r="R119" i="27"/>
  <c r="R127" i="27"/>
  <c r="R125" i="27"/>
  <c r="R121" i="27"/>
  <c r="R97" i="27"/>
  <c r="R85" i="27"/>
  <c r="R107" i="27"/>
  <c r="R95" i="27"/>
  <c r="R71" i="27"/>
  <c r="R133" i="27"/>
  <c r="R91" i="27"/>
  <c r="R89" i="27"/>
  <c r="R79" i="27"/>
  <c r="R77" i="27"/>
  <c r="R115" i="27"/>
  <c r="R113" i="27"/>
  <c r="R109" i="27"/>
  <c r="R101" i="27"/>
  <c r="R59" i="27"/>
  <c r="R103" i="27"/>
  <c r="R83" i="27"/>
  <c r="R55" i="27"/>
  <c r="R73" i="27"/>
  <c r="R67" i="27"/>
  <c r="R61" i="27"/>
  <c r="R65" i="27"/>
  <c r="R53" i="27"/>
  <c r="R9" i="27"/>
  <c r="R12" i="27" s="1"/>
  <c r="L133" i="12"/>
  <c r="L131" i="12"/>
  <c r="L119" i="12"/>
  <c r="L127" i="12"/>
  <c r="L121" i="12"/>
  <c r="L115" i="12"/>
  <c r="L113" i="12"/>
  <c r="L125" i="12"/>
  <c r="L109" i="12"/>
  <c r="L107" i="12"/>
  <c r="L103" i="12"/>
  <c r="L101" i="12"/>
  <c r="L97" i="12"/>
  <c r="L95" i="12"/>
  <c r="L91" i="12"/>
  <c r="L85" i="12"/>
  <c r="L77" i="12"/>
  <c r="L61" i="12"/>
  <c r="L55" i="12"/>
  <c r="L53" i="12"/>
  <c r="L35" i="12"/>
  <c r="L23" i="12"/>
  <c r="L89" i="12"/>
  <c r="L73" i="12"/>
  <c r="L71" i="12"/>
  <c r="L65" i="12"/>
  <c r="L59" i="12"/>
  <c r="L49" i="12"/>
  <c r="L43" i="12"/>
  <c r="L41" i="12"/>
  <c r="L31" i="12"/>
  <c r="L29" i="12"/>
  <c r="L19" i="12"/>
  <c r="L17" i="12"/>
  <c r="L79" i="12"/>
  <c r="L67" i="12"/>
  <c r="L37" i="12"/>
  <c r="L25" i="12"/>
  <c r="L83" i="12"/>
  <c r="L47" i="12"/>
  <c r="J10" i="12" l="1"/>
  <c r="J11" i="12" s="1"/>
  <c r="J12" i="12" s="1"/>
  <c r="K8" i="12"/>
  <c r="L8" i="12" s="1"/>
  <c r="L9" i="12" s="1"/>
  <c r="AC132" i="83"/>
  <c r="AC126" i="83"/>
  <c r="H128" i="83" s="1"/>
  <c r="AC128" i="83" s="1"/>
  <c r="AC133" i="83"/>
  <c r="AC127" i="83"/>
  <c r="H130" i="83" s="1"/>
  <c r="AC130" i="83" s="1"/>
  <c r="R68" i="28"/>
  <c r="R81" i="28"/>
  <c r="R104" i="28"/>
  <c r="R98" i="28"/>
  <c r="R110" i="28"/>
  <c r="R123" i="28"/>
  <c r="R56" i="28"/>
  <c r="R87" i="28"/>
  <c r="R93" i="28"/>
  <c r="R117" i="28"/>
  <c r="R63" i="28"/>
  <c r="R122" i="28"/>
  <c r="R51" i="28"/>
  <c r="I54" i="28" s="1"/>
  <c r="R111" i="28"/>
  <c r="R116" i="28"/>
  <c r="R92" i="28"/>
  <c r="R62" i="28"/>
  <c r="R105" i="28"/>
  <c r="R69" i="28"/>
  <c r="R74" i="28"/>
  <c r="S55" i="26"/>
  <c r="S6" i="26" s="1"/>
  <c r="R74" i="32"/>
  <c r="R105" i="32"/>
  <c r="S53" i="29"/>
  <c r="S5" i="29" s="1"/>
  <c r="S7" i="29" s="1"/>
  <c r="R92" i="32"/>
  <c r="R93" i="32"/>
  <c r="R122" i="32"/>
  <c r="S53" i="26"/>
  <c r="S5" i="26" s="1"/>
  <c r="S7" i="26" s="1"/>
  <c r="R128" i="32"/>
  <c r="R75" i="32"/>
  <c r="R123" i="25"/>
  <c r="R116" i="25"/>
  <c r="R104" i="25"/>
  <c r="R86" i="25"/>
  <c r="R98" i="25"/>
  <c r="R63" i="25"/>
  <c r="R68" i="25"/>
  <c r="R129" i="25"/>
  <c r="R105" i="25"/>
  <c r="R111" i="25"/>
  <c r="R80" i="25"/>
  <c r="R93" i="25"/>
  <c r="R51" i="25"/>
  <c r="I54" i="25" s="1"/>
  <c r="R57" i="25"/>
  <c r="R122" i="25"/>
  <c r="R128" i="25"/>
  <c r="R99" i="25"/>
  <c r="R62" i="25"/>
  <c r="R87" i="25"/>
  <c r="R50" i="25"/>
  <c r="I52" i="25" s="1"/>
  <c r="R69" i="25"/>
  <c r="R117" i="25"/>
  <c r="R110" i="25"/>
  <c r="R92" i="25"/>
  <c r="R56" i="25"/>
  <c r="R75" i="25"/>
  <c r="R81" i="25"/>
  <c r="R74" i="25"/>
  <c r="R87" i="32"/>
  <c r="R57" i="32"/>
  <c r="R62" i="32"/>
  <c r="R80" i="32"/>
  <c r="R110" i="32"/>
  <c r="R116" i="32"/>
  <c r="R129" i="32"/>
  <c r="R51" i="32"/>
  <c r="I54" i="32" s="1"/>
  <c r="K54" i="32" s="1"/>
  <c r="R56" i="32"/>
  <c r="R63" i="32"/>
  <c r="R69" i="32"/>
  <c r="R98" i="32"/>
  <c r="R117" i="32"/>
  <c r="R123" i="32"/>
  <c r="R50" i="32"/>
  <c r="I52" i="32" s="1"/>
  <c r="L52" i="32" s="1"/>
  <c r="R81" i="32"/>
  <c r="R86" i="32"/>
  <c r="R68" i="32"/>
  <c r="R99" i="32"/>
  <c r="R104" i="32"/>
  <c r="L54" i="28"/>
  <c r="P54" i="28"/>
  <c r="O54" i="28"/>
  <c r="M54" i="28"/>
  <c r="Q54" i="28"/>
  <c r="K54" i="28"/>
  <c r="J54" i="28"/>
  <c r="N54" i="28"/>
  <c r="R54" i="28"/>
  <c r="L52" i="28"/>
  <c r="P52" i="28"/>
  <c r="O52" i="28"/>
  <c r="M52" i="28"/>
  <c r="Q52" i="28"/>
  <c r="J52" i="28"/>
  <c r="N52" i="28"/>
  <c r="R52" i="28"/>
  <c r="K52" i="28"/>
  <c r="J52" i="34"/>
  <c r="K52" i="34"/>
  <c r="L52" i="34"/>
  <c r="M52" i="34"/>
  <c r="N52" i="34"/>
  <c r="O52" i="34"/>
  <c r="P52" i="34"/>
  <c r="Q52" i="34"/>
  <c r="R52" i="34"/>
  <c r="J54" i="34"/>
  <c r="K54" i="34"/>
  <c r="L54" i="34"/>
  <c r="M54" i="34"/>
  <c r="N54" i="34"/>
  <c r="O54" i="34"/>
  <c r="P54" i="34"/>
  <c r="Q54" i="34"/>
  <c r="L52" i="33"/>
  <c r="K52" i="33"/>
  <c r="J52" i="33"/>
  <c r="M52" i="33"/>
  <c r="N52" i="33"/>
  <c r="O52" i="33"/>
  <c r="P52" i="33"/>
  <c r="Q52" i="33"/>
  <c r="R52" i="33"/>
  <c r="L54" i="33"/>
  <c r="J54" i="33"/>
  <c r="K54" i="33"/>
  <c r="M54" i="33"/>
  <c r="N54" i="33"/>
  <c r="O54" i="33"/>
  <c r="P54" i="33"/>
  <c r="Q54" i="33"/>
  <c r="R54" i="33"/>
  <c r="J52" i="32"/>
  <c r="K52" i="32"/>
  <c r="S7" i="30"/>
  <c r="R123" i="27"/>
  <c r="R129" i="27"/>
  <c r="R122" i="27"/>
  <c r="R111" i="27"/>
  <c r="R128" i="27"/>
  <c r="R116" i="27"/>
  <c r="R117" i="27"/>
  <c r="R105" i="27"/>
  <c r="R99" i="27"/>
  <c r="R87" i="27"/>
  <c r="R75" i="27"/>
  <c r="R110" i="27"/>
  <c r="R104" i="27"/>
  <c r="R98" i="27"/>
  <c r="R93" i="27"/>
  <c r="R92" i="27"/>
  <c r="R81" i="27"/>
  <c r="R74" i="27"/>
  <c r="R69" i="27"/>
  <c r="R68" i="27"/>
  <c r="R86" i="27"/>
  <c r="R62" i="27"/>
  <c r="R56" i="27"/>
  <c r="R51" i="27"/>
  <c r="I54" i="27" s="1"/>
  <c r="R63" i="27"/>
  <c r="R80" i="27"/>
  <c r="R57" i="27"/>
  <c r="R50" i="27"/>
  <c r="I52" i="27" s="1"/>
  <c r="K9" i="12" l="1"/>
  <c r="K10" i="12"/>
  <c r="K11" i="12" s="1"/>
  <c r="L10" i="12"/>
  <c r="L11" i="12" s="1"/>
  <c r="L12" i="12" s="1"/>
  <c r="L111" i="12" s="1"/>
  <c r="M8" i="12"/>
  <c r="N8" i="12" s="1"/>
  <c r="I130" i="83"/>
  <c r="J130" i="83"/>
  <c r="K130" i="83"/>
  <c r="L130" i="83"/>
  <c r="M130" i="83"/>
  <c r="N130" i="83"/>
  <c r="O130" i="83"/>
  <c r="P130" i="83"/>
  <c r="Q130" i="83"/>
  <c r="R130" i="83"/>
  <c r="S130" i="83"/>
  <c r="T130" i="83"/>
  <c r="U130" i="83"/>
  <c r="V130" i="83"/>
  <c r="W130" i="83"/>
  <c r="X130" i="83"/>
  <c r="Y130" i="83"/>
  <c r="Z130" i="83"/>
  <c r="AA130" i="83"/>
  <c r="AB130" i="83"/>
  <c r="I128" i="83"/>
  <c r="J128" i="83"/>
  <c r="K128" i="83"/>
  <c r="L128" i="83"/>
  <c r="M128" i="83"/>
  <c r="N128" i="83"/>
  <c r="O128" i="83"/>
  <c r="P128" i="83"/>
  <c r="Q128" i="83"/>
  <c r="R128" i="83"/>
  <c r="S128" i="83"/>
  <c r="T128" i="83"/>
  <c r="U128" i="83"/>
  <c r="V128" i="83"/>
  <c r="W128" i="83"/>
  <c r="X128" i="83"/>
  <c r="Y128" i="83"/>
  <c r="Z128" i="83"/>
  <c r="AA128" i="83"/>
  <c r="AB128" i="83"/>
  <c r="S127" i="29"/>
  <c r="S119" i="29"/>
  <c r="S131" i="29"/>
  <c r="S73" i="29"/>
  <c r="S61" i="29"/>
  <c r="S133" i="26"/>
  <c r="S113" i="26"/>
  <c r="S67" i="26"/>
  <c r="S59" i="29"/>
  <c r="S65" i="29"/>
  <c r="S133" i="29"/>
  <c r="O52" i="32"/>
  <c r="S107" i="26"/>
  <c r="S127" i="26"/>
  <c r="Q54" i="32"/>
  <c r="S77" i="26"/>
  <c r="S65" i="26"/>
  <c r="S109" i="26"/>
  <c r="S71" i="29"/>
  <c r="S79" i="29"/>
  <c r="N52" i="32"/>
  <c r="L54" i="32"/>
  <c r="S85" i="29"/>
  <c r="S77" i="29"/>
  <c r="S89" i="29"/>
  <c r="S101" i="29"/>
  <c r="Q52" i="32"/>
  <c r="M52" i="32"/>
  <c r="S9" i="29"/>
  <c r="S12" i="29" s="1"/>
  <c r="S128" i="29" s="1"/>
  <c r="S97" i="29"/>
  <c r="S95" i="29"/>
  <c r="S83" i="29"/>
  <c r="S115" i="29"/>
  <c r="R52" i="32"/>
  <c r="P52" i="32"/>
  <c r="R52" i="25"/>
  <c r="Q52" i="25"/>
  <c r="J52" i="25"/>
  <c r="K52" i="25"/>
  <c r="O52" i="25"/>
  <c r="L52" i="25"/>
  <c r="P52" i="25"/>
  <c r="M52" i="25"/>
  <c r="N52" i="25"/>
  <c r="R54" i="25"/>
  <c r="J54" i="25"/>
  <c r="K54" i="25"/>
  <c r="O54" i="25"/>
  <c r="L54" i="25"/>
  <c r="P54" i="25"/>
  <c r="M54" i="25"/>
  <c r="Q54" i="25"/>
  <c r="N54" i="25"/>
  <c r="P54" i="32"/>
  <c r="J54" i="32"/>
  <c r="S91" i="26"/>
  <c r="S83" i="26"/>
  <c r="S121" i="26"/>
  <c r="S91" i="29"/>
  <c r="S109" i="29"/>
  <c r="S103" i="29"/>
  <c r="S125" i="29"/>
  <c r="R54" i="32"/>
  <c r="O54" i="32"/>
  <c r="S9" i="26"/>
  <c r="S12" i="26" s="1"/>
  <c r="S123" i="26" s="1"/>
  <c r="S59" i="26"/>
  <c r="S95" i="26"/>
  <c r="S125" i="26"/>
  <c r="S67" i="29"/>
  <c r="S121" i="29"/>
  <c r="S107" i="29"/>
  <c r="S113" i="29"/>
  <c r="M54" i="32"/>
  <c r="S79" i="26"/>
  <c r="S73" i="26"/>
  <c r="S101" i="26"/>
  <c r="S103" i="26"/>
  <c r="S115" i="26"/>
  <c r="S131" i="26"/>
  <c r="S61" i="26"/>
  <c r="S89" i="26"/>
  <c r="S85" i="26"/>
  <c r="S71" i="26"/>
  <c r="S97" i="26"/>
  <c r="S119" i="26"/>
  <c r="N54" i="32"/>
  <c r="S53" i="28"/>
  <c r="S5" i="28" s="1"/>
  <c r="S55" i="28"/>
  <c r="S6" i="28" s="1"/>
  <c r="S53" i="34"/>
  <c r="S5" i="34" s="1"/>
  <c r="S55" i="34"/>
  <c r="S6" i="34" s="1"/>
  <c r="S55" i="33"/>
  <c r="S6" i="33" s="1"/>
  <c r="S53" i="33"/>
  <c r="S5" i="33" s="1"/>
  <c r="S127" i="30"/>
  <c r="S125" i="30"/>
  <c r="S131" i="30"/>
  <c r="S109" i="30"/>
  <c r="S133" i="30"/>
  <c r="S121" i="30"/>
  <c r="S119" i="30"/>
  <c r="S97" i="30"/>
  <c r="S85" i="30"/>
  <c r="S73" i="30"/>
  <c r="S113" i="30"/>
  <c r="S107" i="30"/>
  <c r="S101" i="30"/>
  <c r="S91" i="30"/>
  <c r="S71" i="30"/>
  <c r="S115" i="30"/>
  <c r="S89" i="30"/>
  <c r="S83" i="30"/>
  <c r="S77" i="30"/>
  <c r="S103" i="30"/>
  <c r="S65" i="30"/>
  <c r="S79" i="30"/>
  <c r="S67" i="30"/>
  <c r="S61" i="30"/>
  <c r="S95" i="30"/>
  <c r="S59" i="30"/>
  <c r="S9" i="30"/>
  <c r="S12" i="30" s="1"/>
  <c r="K52" i="27"/>
  <c r="J52" i="27"/>
  <c r="L52" i="27"/>
  <c r="M52" i="27"/>
  <c r="N52" i="27"/>
  <c r="O52" i="27"/>
  <c r="P52" i="27"/>
  <c r="Q52" i="27"/>
  <c r="K54" i="27"/>
  <c r="J54" i="27"/>
  <c r="L54" i="27"/>
  <c r="M54" i="27"/>
  <c r="N54" i="27"/>
  <c r="O54" i="27"/>
  <c r="P54" i="27"/>
  <c r="Q54" i="27"/>
  <c r="R54" i="27"/>
  <c r="R52" i="27"/>
  <c r="S63" i="26"/>
  <c r="J123" i="12"/>
  <c r="J129" i="12"/>
  <c r="J122" i="12"/>
  <c r="J128" i="12"/>
  <c r="J110" i="12"/>
  <c r="J111" i="12"/>
  <c r="J105" i="12"/>
  <c r="J98" i="12"/>
  <c r="J117" i="12"/>
  <c r="J104" i="12"/>
  <c r="J116" i="12"/>
  <c r="J93" i="12"/>
  <c r="J92" i="12"/>
  <c r="J81" i="12"/>
  <c r="J74" i="12"/>
  <c r="J69" i="12"/>
  <c r="J68" i="12"/>
  <c r="J57" i="12"/>
  <c r="J50" i="12"/>
  <c r="J45" i="12"/>
  <c r="J44" i="12"/>
  <c r="J80" i="12"/>
  <c r="J63" i="12"/>
  <c r="J62" i="12"/>
  <c r="J51" i="12"/>
  <c r="J38" i="12"/>
  <c r="J32" i="12"/>
  <c r="J14" i="12"/>
  <c r="J86" i="12"/>
  <c r="J56" i="12"/>
  <c r="J39" i="12"/>
  <c r="J27" i="12"/>
  <c r="J99" i="12"/>
  <c r="J33" i="12"/>
  <c r="J26" i="12"/>
  <c r="J87" i="12"/>
  <c r="J75" i="12"/>
  <c r="J20" i="12"/>
  <c r="J15" i="12"/>
  <c r="J21" i="12"/>
  <c r="L123" i="12"/>
  <c r="L117" i="12"/>
  <c r="L129" i="12"/>
  <c r="L104" i="12"/>
  <c r="L110" i="12"/>
  <c r="L98" i="12"/>
  <c r="L92" i="12"/>
  <c r="L80" i="12"/>
  <c r="L56" i="12"/>
  <c r="L45" i="12"/>
  <c r="L27" i="12"/>
  <c r="L87" i="12"/>
  <c r="L75" i="12"/>
  <c r="L57" i="12"/>
  <c r="L26" i="12"/>
  <c r="L20" i="12"/>
  <c r="L44" i="12"/>
  <c r="L38" i="12"/>
  <c r="L32" i="12"/>
  <c r="L14" i="12"/>
  <c r="M10" i="12"/>
  <c r="M11" i="12" s="1"/>
  <c r="K12" i="12" l="1"/>
  <c r="K20" i="12" s="1"/>
  <c r="L63" i="12"/>
  <c r="L50" i="12"/>
  <c r="L33" i="12"/>
  <c r="L81" i="12"/>
  <c r="L39" i="12"/>
  <c r="L62" i="12"/>
  <c r="L93" i="12"/>
  <c r="L99" i="12"/>
  <c r="L116" i="12"/>
  <c r="L128" i="12"/>
  <c r="L74" i="12"/>
  <c r="L51" i="12"/>
  <c r="L21" i="12"/>
  <c r="L68" i="12"/>
  <c r="L15" i="12"/>
  <c r="L69" i="12"/>
  <c r="L86" i="12"/>
  <c r="L105" i="12"/>
  <c r="L122" i="12"/>
  <c r="AD129" i="83"/>
  <c r="AD9" i="83" s="1"/>
  <c r="AD12" i="83"/>
  <c r="AD131" i="83"/>
  <c r="AD10" i="83" s="1"/>
  <c r="S110" i="29"/>
  <c r="S80" i="29"/>
  <c r="S57" i="26"/>
  <c r="I60" i="26" s="1"/>
  <c r="S80" i="26"/>
  <c r="S53" i="32"/>
  <c r="S5" i="32" s="1"/>
  <c r="S98" i="26"/>
  <c r="S117" i="26"/>
  <c r="S68" i="26"/>
  <c r="S128" i="26"/>
  <c r="S63" i="29"/>
  <c r="S116" i="29"/>
  <c r="S111" i="29"/>
  <c r="S122" i="29"/>
  <c r="S74" i="29"/>
  <c r="S86" i="29"/>
  <c r="S104" i="29"/>
  <c r="S57" i="29"/>
  <c r="I60" i="29" s="1"/>
  <c r="K60" i="29" s="1"/>
  <c r="S92" i="29"/>
  <c r="S93" i="29"/>
  <c r="S117" i="29"/>
  <c r="S129" i="29"/>
  <c r="S62" i="29"/>
  <c r="S56" i="29"/>
  <c r="I58" i="29" s="1"/>
  <c r="L58" i="29" s="1"/>
  <c r="S68" i="29"/>
  <c r="S75" i="29"/>
  <c r="S98" i="29"/>
  <c r="S123" i="29"/>
  <c r="S81" i="29"/>
  <c r="S99" i="29"/>
  <c r="S69" i="29"/>
  <c r="S87" i="29"/>
  <c r="S105" i="29"/>
  <c r="S55" i="32"/>
  <c r="S6" i="32" s="1"/>
  <c r="S62" i="26"/>
  <c r="S105" i="26"/>
  <c r="S74" i="26"/>
  <c r="S75" i="26"/>
  <c r="S86" i="26"/>
  <c r="S110" i="26"/>
  <c r="S129" i="26"/>
  <c r="S69" i="26"/>
  <c r="S111" i="26"/>
  <c r="S81" i="26"/>
  <c r="S87" i="26"/>
  <c r="S104" i="26"/>
  <c r="S122" i="26"/>
  <c r="S92" i="26"/>
  <c r="S56" i="26"/>
  <c r="I58" i="26" s="1"/>
  <c r="S58" i="26" s="1"/>
  <c r="S93" i="26"/>
  <c r="S99" i="26"/>
  <c r="S116" i="26"/>
  <c r="S53" i="25"/>
  <c r="S5" i="25" s="1"/>
  <c r="S55" i="25"/>
  <c r="S6" i="25" s="1"/>
  <c r="S7" i="33"/>
  <c r="S125" i="33" s="1"/>
  <c r="S7" i="28"/>
  <c r="S7" i="34"/>
  <c r="S125" i="34" s="1"/>
  <c r="S129" i="30"/>
  <c r="S122" i="30"/>
  <c r="S128" i="30"/>
  <c r="S123" i="30"/>
  <c r="S117" i="30"/>
  <c r="S110" i="30"/>
  <c r="S104" i="30"/>
  <c r="S86" i="30"/>
  <c r="S80" i="30"/>
  <c r="S116" i="30"/>
  <c r="S111" i="30"/>
  <c r="S98" i="30"/>
  <c r="S93" i="30"/>
  <c r="S92" i="30"/>
  <c r="S81" i="30"/>
  <c r="S63" i="30"/>
  <c r="S105" i="30"/>
  <c r="S87" i="30"/>
  <c r="S74" i="30"/>
  <c r="S69" i="30"/>
  <c r="S68" i="30"/>
  <c r="S57" i="30"/>
  <c r="I60" i="30" s="1"/>
  <c r="S60" i="30" s="1"/>
  <c r="S75" i="30"/>
  <c r="S56" i="30"/>
  <c r="I58" i="30" s="1"/>
  <c r="S58" i="30" s="1"/>
  <c r="S99" i="30"/>
  <c r="S62" i="30"/>
  <c r="J58" i="29"/>
  <c r="K58" i="29"/>
  <c r="N58" i="29"/>
  <c r="O58" i="29"/>
  <c r="R58" i="29"/>
  <c r="S58" i="29"/>
  <c r="S55" i="27"/>
  <c r="S6" i="27" s="1"/>
  <c r="S53" i="27"/>
  <c r="S5" i="27" s="1"/>
  <c r="J60" i="26"/>
  <c r="K60" i="26"/>
  <c r="L60" i="26"/>
  <c r="M60" i="26"/>
  <c r="N60" i="26"/>
  <c r="O60" i="26"/>
  <c r="P60" i="26"/>
  <c r="Q60" i="26"/>
  <c r="R60" i="26"/>
  <c r="K58" i="26"/>
  <c r="S60" i="26"/>
  <c r="O8" i="12"/>
  <c r="N10" i="12"/>
  <c r="N11" i="12" s="1"/>
  <c r="K129" i="12" l="1"/>
  <c r="K56" i="12"/>
  <c r="K44" i="12"/>
  <c r="K26" i="12"/>
  <c r="K21" i="12"/>
  <c r="K86" i="12"/>
  <c r="K57" i="12"/>
  <c r="K74" i="12"/>
  <c r="K92" i="12"/>
  <c r="K116" i="12"/>
  <c r="K99" i="12"/>
  <c r="K110" i="12"/>
  <c r="K27" i="12"/>
  <c r="K33" i="12"/>
  <c r="K63" i="12"/>
  <c r="K87" i="12"/>
  <c r="K104" i="12"/>
  <c r="K51" i="12"/>
  <c r="K14" i="12"/>
  <c r="I16" i="12" s="1"/>
  <c r="K16" i="12" s="1"/>
  <c r="K117" i="12"/>
  <c r="K68" i="12"/>
  <c r="K75" i="12"/>
  <c r="K69" i="12"/>
  <c r="K81" i="12"/>
  <c r="K122" i="12"/>
  <c r="K45" i="12"/>
  <c r="K105" i="12"/>
  <c r="K62" i="12"/>
  <c r="K111" i="12"/>
  <c r="K32" i="12"/>
  <c r="K15" i="12"/>
  <c r="I18" i="12" s="1"/>
  <c r="J18" i="12" s="1"/>
  <c r="K80" i="12"/>
  <c r="K38" i="12"/>
  <c r="K39" i="12"/>
  <c r="K50" i="12"/>
  <c r="K93" i="12"/>
  <c r="K123" i="12"/>
  <c r="K98" i="12"/>
  <c r="K128" i="12"/>
  <c r="AD11" i="83"/>
  <c r="R58" i="26"/>
  <c r="Q58" i="29"/>
  <c r="M58" i="29"/>
  <c r="N58" i="26"/>
  <c r="P58" i="29"/>
  <c r="S7" i="32"/>
  <c r="S133" i="32" s="1"/>
  <c r="Q60" i="29"/>
  <c r="M60" i="29"/>
  <c r="S97" i="33"/>
  <c r="S109" i="33"/>
  <c r="P60" i="29"/>
  <c r="L60" i="29"/>
  <c r="J60" i="29"/>
  <c r="S60" i="29"/>
  <c r="O60" i="29"/>
  <c r="R60" i="29"/>
  <c r="N60" i="29"/>
  <c r="S103" i="33"/>
  <c r="S65" i="33"/>
  <c r="S59" i="33"/>
  <c r="M58" i="26"/>
  <c r="S121" i="33"/>
  <c r="Q58" i="26"/>
  <c r="P58" i="26"/>
  <c r="L58" i="26"/>
  <c r="S59" i="32"/>
  <c r="O58" i="26"/>
  <c r="J58" i="26"/>
  <c r="S71" i="32"/>
  <c r="S115" i="33"/>
  <c r="S109" i="32"/>
  <c r="S91" i="32"/>
  <c r="S107" i="32"/>
  <c r="S7" i="25"/>
  <c r="S9" i="25" s="1"/>
  <c r="S12" i="25" s="1"/>
  <c r="S125" i="32"/>
  <c r="S101" i="34"/>
  <c r="S103" i="25"/>
  <c r="S83" i="34"/>
  <c r="S65" i="32"/>
  <c r="S101" i="32"/>
  <c r="S127" i="32"/>
  <c r="S79" i="33"/>
  <c r="S119" i="33"/>
  <c r="S115" i="32"/>
  <c r="S127" i="33"/>
  <c r="S113" i="34"/>
  <c r="S61" i="32"/>
  <c r="S97" i="32"/>
  <c r="S131" i="32"/>
  <c r="S85" i="33"/>
  <c r="S89" i="33"/>
  <c r="S113" i="33"/>
  <c r="S59" i="34"/>
  <c r="S9" i="34"/>
  <c r="S12" i="34" s="1"/>
  <c r="S129" i="34" s="1"/>
  <c r="S79" i="34"/>
  <c r="S65" i="34"/>
  <c r="S95" i="34"/>
  <c r="S119" i="34"/>
  <c r="S79" i="32"/>
  <c r="S67" i="32"/>
  <c r="S77" i="32"/>
  <c r="S103" i="32"/>
  <c r="S119" i="32"/>
  <c r="S121" i="32"/>
  <c r="S9" i="33"/>
  <c r="S12" i="33" s="1"/>
  <c r="S129" i="33" s="1"/>
  <c r="S61" i="33"/>
  <c r="S67" i="33"/>
  <c r="S91" i="33"/>
  <c r="S71" i="33"/>
  <c r="S131" i="33"/>
  <c r="S133" i="33"/>
  <c r="S89" i="34"/>
  <c r="S91" i="34"/>
  <c r="S73" i="34"/>
  <c r="S109" i="34"/>
  <c r="S121" i="34"/>
  <c r="S9" i="32"/>
  <c r="S12" i="32" s="1"/>
  <c r="S128" i="32" s="1"/>
  <c r="S89" i="32"/>
  <c r="S85" i="32"/>
  <c r="S83" i="32"/>
  <c r="S95" i="32"/>
  <c r="S113" i="32"/>
  <c r="S95" i="33"/>
  <c r="S73" i="33"/>
  <c r="S77" i="33"/>
  <c r="S101" i="33"/>
  <c r="S83" i="33"/>
  <c r="S107" i="33"/>
  <c r="S107" i="34"/>
  <c r="S61" i="34"/>
  <c r="S71" i="34"/>
  <c r="S131" i="34"/>
  <c r="S127" i="34"/>
  <c r="S133" i="34"/>
  <c r="S85" i="34"/>
  <c r="S67" i="34"/>
  <c r="S77" i="34"/>
  <c r="S97" i="34"/>
  <c r="S103" i="34"/>
  <c r="S115" i="34"/>
  <c r="S121" i="28"/>
  <c r="S107" i="28"/>
  <c r="S103" i="28"/>
  <c r="S71" i="28"/>
  <c r="S77" i="28"/>
  <c r="S73" i="28"/>
  <c r="S113" i="28"/>
  <c r="S79" i="28"/>
  <c r="S127" i="28"/>
  <c r="S131" i="28"/>
  <c r="S115" i="28"/>
  <c r="S101" i="28"/>
  <c r="S59" i="28"/>
  <c r="S67" i="28"/>
  <c r="S85" i="28"/>
  <c r="S133" i="28"/>
  <c r="S97" i="28"/>
  <c r="S125" i="28"/>
  <c r="S109" i="28"/>
  <c r="S95" i="28"/>
  <c r="S91" i="28"/>
  <c r="S89" i="28"/>
  <c r="S65" i="28"/>
  <c r="S61" i="28"/>
  <c r="S119" i="28"/>
  <c r="S83" i="28"/>
  <c r="S9" i="28"/>
  <c r="S12" i="28" s="1"/>
  <c r="S123" i="34"/>
  <c r="S99" i="34"/>
  <c r="S57" i="34"/>
  <c r="I60" i="34" s="1"/>
  <c r="S56" i="34"/>
  <c r="I58" i="34" s="1"/>
  <c r="S58" i="34" s="1"/>
  <c r="K58" i="30"/>
  <c r="L58" i="30"/>
  <c r="J58" i="30"/>
  <c r="M58" i="30"/>
  <c r="N58" i="30"/>
  <c r="O58" i="30"/>
  <c r="P58" i="30"/>
  <c r="Q58" i="30"/>
  <c r="R58" i="30"/>
  <c r="J60" i="30"/>
  <c r="L60" i="30"/>
  <c r="K60" i="30"/>
  <c r="M60" i="30"/>
  <c r="N60" i="30"/>
  <c r="O60" i="30"/>
  <c r="P60" i="30"/>
  <c r="Q60" i="30"/>
  <c r="R60" i="30"/>
  <c r="T59" i="29"/>
  <c r="T5" i="29" s="1"/>
  <c r="S7" i="27"/>
  <c r="S125" i="27" s="1"/>
  <c r="T61" i="26"/>
  <c r="T6" i="26" s="1"/>
  <c r="O10" i="12"/>
  <c r="O11" i="12" s="1"/>
  <c r="P8" i="12"/>
  <c r="K18" i="12" l="1"/>
  <c r="J16" i="12"/>
  <c r="L18" i="12"/>
  <c r="L16" i="12"/>
  <c r="M17" i="12" s="1"/>
  <c r="M5" i="12" s="1"/>
  <c r="S107" i="25"/>
  <c r="S73" i="32"/>
  <c r="AD135" i="83"/>
  <c r="AD137" i="83"/>
  <c r="AD15" i="83"/>
  <c r="AD14" i="83"/>
  <c r="S63" i="34"/>
  <c r="S111" i="34"/>
  <c r="S98" i="34"/>
  <c r="S110" i="34"/>
  <c r="T61" i="29"/>
  <c r="T6" i="29" s="1"/>
  <c r="S104" i="34"/>
  <c r="S95" i="25"/>
  <c r="S119" i="25"/>
  <c r="S68" i="34"/>
  <c r="S105" i="34"/>
  <c r="S128" i="34"/>
  <c r="S71" i="25"/>
  <c r="S56" i="33"/>
  <c r="I58" i="33" s="1"/>
  <c r="S58" i="33" s="1"/>
  <c r="S98" i="33"/>
  <c r="S62" i="32"/>
  <c r="S125" i="25"/>
  <c r="S69" i="32"/>
  <c r="S110" i="32"/>
  <c r="S69" i="33"/>
  <c r="S116" i="33"/>
  <c r="T59" i="26"/>
  <c r="T5" i="26" s="1"/>
  <c r="T7" i="26" s="1"/>
  <c r="S87" i="32"/>
  <c r="S123" i="32"/>
  <c r="S93" i="33"/>
  <c r="S68" i="32"/>
  <c r="S122" i="32"/>
  <c r="S105" i="33"/>
  <c r="S77" i="25"/>
  <c r="S59" i="25"/>
  <c r="S62" i="34"/>
  <c r="S92" i="34"/>
  <c r="S74" i="34"/>
  <c r="S75" i="34"/>
  <c r="S80" i="34"/>
  <c r="S116" i="34"/>
  <c r="S122" i="34"/>
  <c r="S101" i="25"/>
  <c r="S83" i="25"/>
  <c r="S131" i="25"/>
  <c r="S109" i="25"/>
  <c r="S69" i="34"/>
  <c r="S93" i="34"/>
  <c r="S81" i="34"/>
  <c r="S87" i="34"/>
  <c r="S86" i="34"/>
  <c r="S117" i="34"/>
  <c r="S121" i="25"/>
  <c r="S61" i="25"/>
  <c r="S79" i="25"/>
  <c r="S67" i="25"/>
  <c r="S133" i="25"/>
  <c r="S89" i="25"/>
  <c r="S65" i="25"/>
  <c r="S113" i="25"/>
  <c r="S115" i="25"/>
  <c r="S127" i="25"/>
  <c r="S85" i="25"/>
  <c r="S73" i="25"/>
  <c r="S97" i="25"/>
  <c r="S91" i="25"/>
  <c r="S129" i="25"/>
  <c r="S57" i="25"/>
  <c r="I60" i="25" s="1"/>
  <c r="S122" i="25"/>
  <c r="S105" i="25"/>
  <c r="S98" i="25"/>
  <c r="S80" i="25"/>
  <c r="S75" i="25"/>
  <c r="S74" i="25"/>
  <c r="S92" i="25"/>
  <c r="S81" i="25"/>
  <c r="S128" i="25"/>
  <c r="S104" i="25"/>
  <c r="S93" i="25"/>
  <c r="S62" i="25"/>
  <c r="S63" i="25"/>
  <c r="S69" i="25"/>
  <c r="S110" i="25"/>
  <c r="S111" i="25"/>
  <c r="S117" i="25"/>
  <c r="S87" i="25"/>
  <c r="S123" i="25"/>
  <c r="S99" i="25"/>
  <c r="S116" i="25"/>
  <c r="S56" i="25"/>
  <c r="I58" i="25" s="1"/>
  <c r="S68" i="25"/>
  <c r="S86" i="25"/>
  <c r="S57" i="32"/>
  <c r="I60" i="32" s="1"/>
  <c r="S60" i="32" s="1"/>
  <c r="S92" i="32"/>
  <c r="S75" i="32"/>
  <c r="S80" i="32"/>
  <c r="S99" i="32"/>
  <c r="S116" i="32"/>
  <c r="S129" i="32"/>
  <c r="S99" i="33"/>
  <c r="S74" i="33"/>
  <c r="S63" i="33"/>
  <c r="S122" i="33"/>
  <c r="S111" i="33"/>
  <c r="S110" i="33"/>
  <c r="S74" i="32"/>
  <c r="S93" i="32"/>
  <c r="S98" i="32"/>
  <c r="S86" i="32"/>
  <c r="S111" i="32"/>
  <c r="S117" i="32"/>
  <c r="S62" i="33"/>
  <c r="S57" i="33"/>
  <c r="I60" i="33" s="1"/>
  <c r="M60" i="33" s="1"/>
  <c r="S81" i="33"/>
  <c r="S75" i="33"/>
  <c r="S80" i="33"/>
  <c r="S104" i="33"/>
  <c r="S128" i="33"/>
  <c r="S81" i="32"/>
  <c r="S63" i="32"/>
  <c r="S56" i="32"/>
  <c r="I58" i="32" s="1"/>
  <c r="S58" i="32" s="1"/>
  <c r="S105" i="32"/>
  <c r="S104" i="32"/>
  <c r="S123" i="33"/>
  <c r="S68" i="33"/>
  <c r="S92" i="33"/>
  <c r="S87" i="33"/>
  <c r="S86" i="33"/>
  <c r="S117" i="33"/>
  <c r="S61" i="27"/>
  <c r="S95" i="27"/>
  <c r="S71" i="27"/>
  <c r="S128" i="28"/>
  <c r="S104" i="28"/>
  <c r="S98" i="28"/>
  <c r="S80" i="28"/>
  <c r="S87" i="28"/>
  <c r="S74" i="28"/>
  <c r="S110" i="28"/>
  <c r="S81" i="28"/>
  <c r="S123" i="28"/>
  <c r="S99" i="28"/>
  <c r="S93" i="28"/>
  <c r="S62" i="28"/>
  <c r="S75" i="28"/>
  <c r="S69" i="28"/>
  <c r="S122" i="28"/>
  <c r="S105" i="28"/>
  <c r="S92" i="28"/>
  <c r="S57" i="28"/>
  <c r="I60" i="28" s="1"/>
  <c r="S129" i="28"/>
  <c r="S111" i="28"/>
  <c r="S117" i="28"/>
  <c r="S116" i="28"/>
  <c r="S56" i="28"/>
  <c r="I58" i="28" s="1"/>
  <c r="S63" i="28"/>
  <c r="S68" i="28"/>
  <c r="S86" i="28"/>
  <c r="S101" i="27"/>
  <c r="S131" i="27"/>
  <c r="S107" i="27"/>
  <c r="S91" i="27"/>
  <c r="S79" i="27"/>
  <c r="S67" i="27"/>
  <c r="S83" i="27"/>
  <c r="S113" i="27"/>
  <c r="S121" i="27"/>
  <c r="J60" i="34"/>
  <c r="K60" i="34"/>
  <c r="L60" i="34"/>
  <c r="M60" i="34"/>
  <c r="N60" i="34"/>
  <c r="O60" i="34"/>
  <c r="P60" i="34"/>
  <c r="Q60" i="34"/>
  <c r="R60" i="34"/>
  <c r="S60" i="34"/>
  <c r="J58" i="34"/>
  <c r="K58" i="34"/>
  <c r="L58" i="34"/>
  <c r="M58" i="34"/>
  <c r="N58" i="34"/>
  <c r="O58" i="34"/>
  <c r="P58" i="34"/>
  <c r="Q58" i="34"/>
  <c r="R58" i="34"/>
  <c r="K60" i="33"/>
  <c r="P60" i="33"/>
  <c r="L58" i="33"/>
  <c r="K58" i="33"/>
  <c r="J58" i="33"/>
  <c r="M58" i="33"/>
  <c r="N58" i="33"/>
  <c r="O58" i="33"/>
  <c r="P58" i="33"/>
  <c r="Q58" i="33"/>
  <c r="R58" i="33"/>
  <c r="S60" i="33"/>
  <c r="M60" i="32"/>
  <c r="Q60" i="32"/>
  <c r="L58" i="32"/>
  <c r="P58" i="32"/>
  <c r="S119" i="27"/>
  <c r="S85" i="27"/>
  <c r="S103" i="27"/>
  <c r="S97" i="27"/>
  <c r="S89" i="27"/>
  <c r="S115" i="27"/>
  <c r="S127" i="27"/>
  <c r="T7" i="29"/>
  <c r="T133" i="29" s="1"/>
  <c r="S9" i="27"/>
  <c r="S12" i="27" s="1"/>
  <c r="S128" i="27" s="1"/>
  <c r="S65" i="27"/>
  <c r="S59" i="27"/>
  <c r="S73" i="27"/>
  <c r="S77" i="27"/>
  <c r="S109" i="27"/>
  <c r="S133" i="27"/>
  <c r="T59" i="30"/>
  <c r="T5" i="30" s="1"/>
  <c r="T61" i="30"/>
  <c r="T6" i="30" s="1"/>
  <c r="M19" i="12"/>
  <c r="M6" i="12" s="1"/>
  <c r="Q8" i="12"/>
  <c r="P10" i="12"/>
  <c r="P11" i="12" s="1"/>
  <c r="AD16" i="83" l="1"/>
  <c r="AD132" i="83" s="1"/>
  <c r="H134" i="83" s="1"/>
  <c r="AD134" i="83" s="1"/>
  <c r="AD133" i="83"/>
  <c r="H136" i="83" s="1"/>
  <c r="O58" i="32"/>
  <c r="K58" i="32"/>
  <c r="P60" i="32"/>
  <c r="L60" i="32"/>
  <c r="O60" i="33"/>
  <c r="J60" i="33"/>
  <c r="R58" i="32"/>
  <c r="N58" i="32"/>
  <c r="J58" i="32"/>
  <c r="O60" i="32"/>
  <c r="J60" i="32"/>
  <c r="R60" i="33"/>
  <c r="N60" i="33"/>
  <c r="L60" i="33"/>
  <c r="Q58" i="32"/>
  <c r="M58" i="32"/>
  <c r="R60" i="32"/>
  <c r="N60" i="32"/>
  <c r="K60" i="32"/>
  <c r="Q60" i="33"/>
  <c r="K60" i="25"/>
  <c r="O60" i="25"/>
  <c r="S60" i="25"/>
  <c r="L60" i="25"/>
  <c r="Q60" i="25"/>
  <c r="J60" i="25"/>
  <c r="R60" i="25"/>
  <c r="P60" i="25"/>
  <c r="M60" i="25"/>
  <c r="N60" i="25"/>
  <c r="S58" i="25"/>
  <c r="L58" i="25"/>
  <c r="P58" i="25"/>
  <c r="M58" i="25"/>
  <c r="Q58" i="25"/>
  <c r="N58" i="25"/>
  <c r="K58" i="25"/>
  <c r="O58" i="25"/>
  <c r="J58" i="25"/>
  <c r="R58" i="25"/>
  <c r="M7" i="12"/>
  <c r="S99" i="27"/>
  <c r="T83" i="29"/>
  <c r="S122" i="27"/>
  <c r="T77" i="29"/>
  <c r="S74" i="27"/>
  <c r="T125" i="29"/>
  <c r="K58" i="28"/>
  <c r="O58" i="28"/>
  <c r="Q58" i="28"/>
  <c r="J58" i="28"/>
  <c r="N58" i="28"/>
  <c r="R58" i="28"/>
  <c r="L58" i="28"/>
  <c r="P58" i="28"/>
  <c r="M58" i="28"/>
  <c r="S63" i="27"/>
  <c r="T71" i="29"/>
  <c r="S111" i="27"/>
  <c r="T65" i="29"/>
  <c r="T113" i="29"/>
  <c r="S60" i="28"/>
  <c r="L60" i="28"/>
  <c r="P60" i="28"/>
  <c r="J60" i="28"/>
  <c r="R60" i="28"/>
  <c r="K60" i="28"/>
  <c r="O60" i="28"/>
  <c r="M60" i="28"/>
  <c r="Q60" i="28"/>
  <c r="N60" i="28"/>
  <c r="S58" i="28"/>
  <c r="S56" i="27"/>
  <c r="I58" i="27" s="1"/>
  <c r="J58" i="27" s="1"/>
  <c r="S98" i="27"/>
  <c r="T85" i="29"/>
  <c r="T91" i="29"/>
  <c r="T127" i="29"/>
  <c r="T103" i="29"/>
  <c r="T95" i="29"/>
  <c r="T131" i="29"/>
  <c r="T59" i="33"/>
  <c r="T5" i="33" s="1"/>
  <c r="T59" i="34"/>
  <c r="T5" i="34" s="1"/>
  <c r="T61" i="34"/>
  <c r="T6" i="34" s="1"/>
  <c r="S105" i="27"/>
  <c r="S81" i="27"/>
  <c r="S116" i="27"/>
  <c r="S75" i="27"/>
  <c r="S123" i="27"/>
  <c r="S92" i="27"/>
  <c r="S86" i="27"/>
  <c r="S117" i="27"/>
  <c r="T67" i="29"/>
  <c r="T115" i="29"/>
  <c r="T79" i="29"/>
  <c r="T107" i="29"/>
  <c r="T97" i="29"/>
  <c r="T121" i="29"/>
  <c r="S62" i="27"/>
  <c r="S68" i="27"/>
  <c r="S110" i="27"/>
  <c r="S129" i="27"/>
  <c r="S87" i="27"/>
  <c r="S80" i="27"/>
  <c r="S57" i="27"/>
  <c r="I60" i="27" s="1"/>
  <c r="J60" i="27" s="1"/>
  <c r="S69" i="27"/>
  <c r="S93" i="27"/>
  <c r="S104" i="27"/>
  <c r="T9" i="29"/>
  <c r="T12" i="29" s="1"/>
  <c r="T117" i="29" s="1"/>
  <c r="T101" i="29"/>
  <c r="T73" i="29"/>
  <c r="T89" i="29"/>
  <c r="T119" i="29"/>
  <c r="T109" i="29"/>
  <c r="T7" i="30"/>
  <c r="T133" i="30" s="1"/>
  <c r="T133" i="26"/>
  <c r="T131" i="26"/>
  <c r="T119" i="26"/>
  <c r="T127" i="26"/>
  <c r="T125" i="26"/>
  <c r="T115" i="26"/>
  <c r="T107" i="26"/>
  <c r="T95" i="26"/>
  <c r="T83" i="26"/>
  <c r="T71" i="26"/>
  <c r="T91" i="26"/>
  <c r="T89" i="26"/>
  <c r="T79" i="26"/>
  <c r="T77" i="26"/>
  <c r="T67" i="26"/>
  <c r="T65" i="26"/>
  <c r="T121" i="26"/>
  <c r="T113" i="26"/>
  <c r="T103" i="26"/>
  <c r="T97" i="26"/>
  <c r="T85" i="26"/>
  <c r="T109" i="26"/>
  <c r="T101" i="26"/>
  <c r="T73" i="26"/>
  <c r="T9" i="26"/>
  <c r="T12" i="26" s="1"/>
  <c r="R8" i="12"/>
  <c r="Q10" i="12"/>
  <c r="Q11" i="12" s="1"/>
  <c r="M131" i="12" l="1"/>
  <c r="M9" i="12"/>
  <c r="M12" i="12" s="1"/>
  <c r="M133" i="12"/>
  <c r="M107" i="12"/>
  <c r="M97" i="12"/>
  <c r="M25" i="12"/>
  <c r="M61" i="12"/>
  <c r="M101" i="12"/>
  <c r="M83" i="12"/>
  <c r="M35" i="12"/>
  <c r="M73" i="12"/>
  <c r="M113" i="12"/>
  <c r="M85" i="12"/>
  <c r="M71" i="12"/>
  <c r="M65" i="12"/>
  <c r="M47" i="12"/>
  <c r="M53" i="12"/>
  <c r="M43" i="12"/>
  <c r="M127" i="12"/>
  <c r="M41" i="12"/>
  <c r="M103" i="12"/>
  <c r="M91" i="12"/>
  <c r="M49" i="12"/>
  <c r="M121" i="12"/>
  <c r="M79" i="12"/>
  <c r="M115" i="12"/>
  <c r="M55" i="12"/>
  <c r="M37" i="12"/>
  <c r="I136" i="83"/>
  <c r="J136" i="83"/>
  <c r="K136" i="83"/>
  <c r="L136" i="83"/>
  <c r="M136" i="83"/>
  <c r="N136" i="83"/>
  <c r="O136" i="83"/>
  <c r="P136" i="83"/>
  <c r="Q136" i="83"/>
  <c r="R136" i="83"/>
  <c r="S136" i="83"/>
  <c r="T136" i="83"/>
  <c r="U136" i="83"/>
  <c r="V136" i="83"/>
  <c r="W136" i="83"/>
  <c r="X136" i="83"/>
  <c r="Y136" i="83"/>
  <c r="Z136" i="83"/>
  <c r="AA136" i="83"/>
  <c r="AB136" i="83"/>
  <c r="AC136" i="83"/>
  <c r="I134" i="83"/>
  <c r="J134" i="83"/>
  <c r="K134" i="83"/>
  <c r="L134" i="83"/>
  <c r="M134" i="83"/>
  <c r="N134" i="83"/>
  <c r="O134" i="83"/>
  <c r="P134" i="83"/>
  <c r="Q134" i="83"/>
  <c r="R134" i="83"/>
  <c r="S134" i="83"/>
  <c r="T134" i="83"/>
  <c r="U134" i="83"/>
  <c r="V134" i="83"/>
  <c r="W134" i="83"/>
  <c r="X134" i="83"/>
  <c r="Y134" i="83"/>
  <c r="Z134" i="83"/>
  <c r="AA134" i="83"/>
  <c r="AB134" i="83"/>
  <c r="AC134" i="83"/>
  <c r="AD136" i="83"/>
  <c r="T61" i="32"/>
  <c r="T6" i="32" s="1"/>
  <c r="M23" i="12"/>
  <c r="T61" i="33"/>
  <c r="T6" i="33" s="1"/>
  <c r="T7" i="33" s="1"/>
  <c r="T59" i="32"/>
  <c r="T5" i="32" s="1"/>
  <c r="M109" i="12"/>
  <c r="M29" i="12"/>
  <c r="M119" i="12"/>
  <c r="M89" i="12"/>
  <c r="M77" i="12"/>
  <c r="M95" i="12"/>
  <c r="M67" i="12"/>
  <c r="M125" i="12"/>
  <c r="M59" i="12"/>
  <c r="M31" i="12"/>
  <c r="T59" i="25"/>
  <c r="T5" i="25" s="1"/>
  <c r="T61" i="25"/>
  <c r="T6" i="25" s="1"/>
  <c r="T73" i="30"/>
  <c r="T65" i="30"/>
  <c r="Q60" i="27"/>
  <c r="M60" i="27"/>
  <c r="T85" i="30"/>
  <c r="K58" i="27"/>
  <c r="T103" i="30"/>
  <c r="T79" i="30"/>
  <c r="T83" i="30"/>
  <c r="R58" i="27"/>
  <c r="N58" i="27"/>
  <c r="T63" i="29"/>
  <c r="I66" i="29" s="1"/>
  <c r="T66" i="29" s="1"/>
  <c r="T123" i="29"/>
  <c r="P60" i="27"/>
  <c r="L60" i="27"/>
  <c r="T99" i="29"/>
  <c r="T110" i="29"/>
  <c r="R60" i="27"/>
  <c r="N60" i="27"/>
  <c r="K60" i="27"/>
  <c r="T74" i="29"/>
  <c r="T98" i="29"/>
  <c r="T91" i="30"/>
  <c r="T89" i="30"/>
  <c r="T61" i="28"/>
  <c r="T6" i="28" s="1"/>
  <c r="S60" i="27"/>
  <c r="O60" i="27"/>
  <c r="T111" i="29"/>
  <c r="Q58" i="27"/>
  <c r="M58" i="27"/>
  <c r="S58" i="27"/>
  <c r="P58" i="27"/>
  <c r="L58" i="27"/>
  <c r="T86" i="29"/>
  <c r="T75" i="29"/>
  <c r="T92" i="29"/>
  <c r="T113" i="30"/>
  <c r="T59" i="28"/>
  <c r="T5" i="28" s="1"/>
  <c r="O58" i="27"/>
  <c r="T69" i="29"/>
  <c r="T80" i="29"/>
  <c r="T104" i="29"/>
  <c r="T9" i="30"/>
  <c r="T12" i="30" s="1"/>
  <c r="T110" i="30" s="1"/>
  <c r="T71" i="30"/>
  <c r="T67" i="30"/>
  <c r="T97" i="30"/>
  <c r="T127" i="30"/>
  <c r="T125" i="30"/>
  <c r="T131" i="30"/>
  <c r="T109" i="30"/>
  <c r="T77" i="30"/>
  <c r="T101" i="30"/>
  <c r="T107" i="30"/>
  <c r="T121" i="30"/>
  <c r="T119" i="30"/>
  <c r="T7" i="34"/>
  <c r="T7" i="32"/>
  <c r="T68" i="29"/>
  <c r="T87" i="29"/>
  <c r="T129" i="29"/>
  <c r="T93" i="29"/>
  <c r="T116" i="29"/>
  <c r="T122" i="29"/>
  <c r="T95" i="30"/>
  <c r="T115" i="30"/>
  <c r="T128" i="29"/>
  <c r="T62" i="29"/>
  <c r="I64" i="29" s="1"/>
  <c r="T64" i="29" s="1"/>
  <c r="T105" i="29"/>
  <c r="T81" i="29"/>
  <c r="T128" i="26"/>
  <c r="T123" i="26"/>
  <c r="T129" i="26"/>
  <c r="T111" i="26"/>
  <c r="T110" i="26"/>
  <c r="T104" i="26"/>
  <c r="T117" i="26"/>
  <c r="T99" i="26"/>
  <c r="T87" i="26"/>
  <c r="T75" i="26"/>
  <c r="T105" i="26"/>
  <c r="T98" i="26"/>
  <c r="T93" i="26"/>
  <c r="T92" i="26"/>
  <c r="T81" i="26"/>
  <c r="T74" i="26"/>
  <c r="T69" i="26"/>
  <c r="T68" i="26"/>
  <c r="T116" i="26"/>
  <c r="T86" i="26"/>
  <c r="T122" i="26"/>
  <c r="T62" i="26"/>
  <c r="I64" i="26" s="1"/>
  <c r="T64" i="26" s="1"/>
  <c r="T63" i="26"/>
  <c r="I66" i="26" s="1"/>
  <c r="T80" i="26"/>
  <c r="S8" i="12"/>
  <c r="R10" i="12"/>
  <c r="R11" i="12" s="1"/>
  <c r="M122" i="12" l="1"/>
  <c r="M86" i="12"/>
  <c r="M104" i="12"/>
  <c r="M111" i="12"/>
  <c r="M63" i="12"/>
  <c r="M69" i="12"/>
  <c r="M116" i="12"/>
  <c r="M92" i="12"/>
  <c r="M44" i="12"/>
  <c r="M45" i="12"/>
  <c r="AE135" i="83"/>
  <c r="AE9" i="83" s="1"/>
  <c r="AE12" i="83"/>
  <c r="H12" i="83" s="1"/>
  <c r="I12" i="83" s="1"/>
  <c r="P7" i="82" s="1"/>
  <c r="AE137" i="83"/>
  <c r="AE10" i="83" s="1"/>
  <c r="M62" i="12"/>
  <c r="M75" i="12"/>
  <c r="M57" i="12"/>
  <c r="M128" i="12"/>
  <c r="M93" i="12"/>
  <c r="M81" i="12"/>
  <c r="M27" i="12"/>
  <c r="M21" i="12"/>
  <c r="I24" i="12" s="1"/>
  <c r="M24" i="12" s="1"/>
  <c r="M123" i="12"/>
  <c r="M20" i="12"/>
  <c r="I22" i="12" s="1"/>
  <c r="M22" i="12" s="1"/>
  <c r="M50" i="12"/>
  <c r="M32" i="12"/>
  <c r="M51" i="12"/>
  <c r="M87" i="12"/>
  <c r="M80" i="12"/>
  <c r="M56" i="12"/>
  <c r="M129" i="12"/>
  <c r="M33" i="12"/>
  <c r="M99" i="12"/>
  <c r="M117" i="12"/>
  <c r="M68" i="12"/>
  <c r="M26" i="12"/>
  <c r="M110" i="12"/>
  <c r="M74" i="12"/>
  <c r="M105" i="12"/>
  <c r="M38" i="12"/>
  <c r="M98" i="12"/>
  <c r="M39" i="12"/>
  <c r="L66" i="29"/>
  <c r="T119" i="33"/>
  <c r="T133" i="33"/>
  <c r="Q66" i="29"/>
  <c r="P66" i="29"/>
  <c r="M66" i="29"/>
  <c r="T61" i="27"/>
  <c r="T6" i="27" s="1"/>
  <c r="T103" i="33"/>
  <c r="T109" i="33"/>
  <c r="T77" i="33"/>
  <c r="T115" i="33"/>
  <c r="T79" i="33"/>
  <c r="T113" i="33"/>
  <c r="T9" i="33"/>
  <c r="T12" i="33" s="1"/>
  <c r="T117" i="33" s="1"/>
  <c r="T101" i="33"/>
  <c r="T131" i="33"/>
  <c r="T7" i="25"/>
  <c r="T93" i="30"/>
  <c r="T69" i="30"/>
  <c r="S66" i="29"/>
  <c r="O66" i="29"/>
  <c r="J66" i="29"/>
  <c r="T87" i="30"/>
  <c r="R66" i="29"/>
  <c r="N66" i="29"/>
  <c r="K66" i="29"/>
  <c r="T104" i="30"/>
  <c r="T127" i="33"/>
  <c r="T71" i="33"/>
  <c r="T107" i="33"/>
  <c r="R64" i="29"/>
  <c r="J64" i="29"/>
  <c r="M64" i="29"/>
  <c r="Q64" i="29"/>
  <c r="T7" i="28"/>
  <c r="T125" i="28" s="1"/>
  <c r="N64" i="29"/>
  <c r="P64" i="29"/>
  <c r="L64" i="29"/>
  <c r="T63" i="30"/>
  <c r="I66" i="30" s="1"/>
  <c r="T66" i="30" s="1"/>
  <c r="T123" i="30"/>
  <c r="T73" i="33"/>
  <c r="T65" i="33"/>
  <c r="T89" i="33"/>
  <c r="T83" i="33"/>
  <c r="T125" i="33"/>
  <c r="T121" i="33"/>
  <c r="S64" i="29"/>
  <c r="O64" i="29"/>
  <c r="K64" i="29"/>
  <c r="T85" i="33"/>
  <c r="T67" i="33"/>
  <c r="T91" i="33"/>
  <c r="T97" i="33"/>
  <c r="T95" i="33"/>
  <c r="T59" i="27"/>
  <c r="T5" i="27" s="1"/>
  <c r="T92" i="30"/>
  <c r="T75" i="30"/>
  <c r="T74" i="30"/>
  <c r="T99" i="30"/>
  <c r="T116" i="30"/>
  <c r="T128" i="30"/>
  <c r="T133" i="28"/>
  <c r="T98" i="30"/>
  <c r="T81" i="30"/>
  <c r="T105" i="30"/>
  <c r="T80" i="30"/>
  <c r="T117" i="30"/>
  <c r="T129" i="30"/>
  <c r="T62" i="30"/>
  <c r="I64" i="30" s="1"/>
  <c r="L64" i="30" s="1"/>
  <c r="T68" i="30"/>
  <c r="T111" i="30"/>
  <c r="T86" i="30"/>
  <c r="T122" i="30"/>
  <c r="T133" i="34"/>
  <c r="T121" i="34"/>
  <c r="T127" i="34"/>
  <c r="T125" i="34"/>
  <c r="T107" i="34"/>
  <c r="T131" i="34"/>
  <c r="T103" i="34"/>
  <c r="T95" i="34"/>
  <c r="T83" i="34"/>
  <c r="T71" i="34"/>
  <c r="T115" i="34"/>
  <c r="T109" i="34"/>
  <c r="T101" i="34"/>
  <c r="T91" i="34"/>
  <c r="T89" i="34"/>
  <c r="T79" i="34"/>
  <c r="T77" i="34"/>
  <c r="T67" i="34"/>
  <c r="T119" i="34"/>
  <c r="T113" i="34"/>
  <c r="T85" i="34"/>
  <c r="T97" i="34"/>
  <c r="T73" i="34"/>
  <c r="T65" i="34"/>
  <c r="T9" i="34"/>
  <c r="T12" i="34" s="1"/>
  <c r="T81" i="33"/>
  <c r="T133" i="32"/>
  <c r="T121" i="32"/>
  <c r="T131" i="32"/>
  <c r="T119" i="32"/>
  <c r="T125" i="32"/>
  <c r="T109" i="32"/>
  <c r="T127" i="32"/>
  <c r="T113" i="32"/>
  <c r="T107" i="32"/>
  <c r="T95" i="32"/>
  <c r="T115" i="32"/>
  <c r="T103" i="32"/>
  <c r="T101" i="32"/>
  <c r="T91" i="32"/>
  <c r="T83" i="32"/>
  <c r="T71" i="32"/>
  <c r="T97" i="32"/>
  <c r="T85" i="32"/>
  <c r="T67" i="32"/>
  <c r="T89" i="32"/>
  <c r="T79" i="32"/>
  <c r="T65" i="32"/>
  <c r="T73" i="32"/>
  <c r="T77" i="32"/>
  <c r="T9" i="32"/>
  <c r="T12" i="32" s="1"/>
  <c r="M66" i="30"/>
  <c r="K66" i="26"/>
  <c r="J66" i="26"/>
  <c r="L66" i="26"/>
  <c r="M66" i="26"/>
  <c r="N66" i="26"/>
  <c r="O66" i="26"/>
  <c r="P66" i="26"/>
  <c r="Q66" i="26"/>
  <c r="R66" i="26"/>
  <c r="S66" i="26"/>
  <c r="T66" i="26"/>
  <c r="J64" i="26"/>
  <c r="K64" i="26"/>
  <c r="L64" i="26"/>
  <c r="M64" i="26"/>
  <c r="N64" i="26"/>
  <c r="O64" i="26"/>
  <c r="P64" i="26"/>
  <c r="Q64" i="26"/>
  <c r="R64" i="26"/>
  <c r="S64" i="26"/>
  <c r="L22" i="12"/>
  <c r="S10" i="12"/>
  <c r="S11" i="12" s="1"/>
  <c r="T8" i="12"/>
  <c r="AE11" i="83" l="1"/>
  <c r="K24" i="12"/>
  <c r="K22" i="12"/>
  <c r="J22" i="12"/>
  <c r="AE14" i="83"/>
  <c r="AE15" i="83"/>
  <c r="AE16" i="83" s="1"/>
  <c r="J24" i="12"/>
  <c r="N25" i="12" s="1"/>
  <c r="N6" i="12" s="1"/>
  <c r="L24" i="12"/>
  <c r="T65" i="28"/>
  <c r="T7" i="27"/>
  <c r="T73" i="27" s="1"/>
  <c r="Q66" i="30"/>
  <c r="T9" i="28"/>
  <c r="T12" i="28" s="1"/>
  <c r="T117" i="28" s="1"/>
  <c r="T87" i="33"/>
  <c r="T80" i="33"/>
  <c r="T99" i="33"/>
  <c r="T116" i="33"/>
  <c r="T111" i="33"/>
  <c r="T63" i="33"/>
  <c r="I66" i="33" s="1"/>
  <c r="L66" i="33" s="1"/>
  <c r="T92" i="33"/>
  <c r="T104" i="33"/>
  <c r="T86" i="33"/>
  <c r="T69" i="33"/>
  <c r="T93" i="33"/>
  <c r="T105" i="33"/>
  <c r="T110" i="33"/>
  <c r="T128" i="33"/>
  <c r="T68" i="33"/>
  <c r="T129" i="33"/>
  <c r="T123" i="33"/>
  <c r="T71" i="27"/>
  <c r="T95" i="27"/>
  <c r="T79" i="27"/>
  <c r="T121" i="27"/>
  <c r="T62" i="33"/>
  <c r="I64" i="33" s="1"/>
  <c r="T64" i="33" s="1"/>
  <c r="T98" i="33"/>
  <c r="T74" i="33"/>
  <c r="T75" i="33"/>
  <c r="T122" i="33"/>
  <c r="T113" i="28"/>
  <c r="T67" i="28"/>
  <c r="T9" i="27"/>
  <c r="T12" i="27" s="1"/>
  <c r="T122" i="27" s="1"/>
  <c r="T119" i="27"/>
  <c r="T125" i="27"/>
  <c r="T103" i="27"/>
  <c r="T97" i="27"/>
  <c r="T107" i="27"/>
  <c r="T133" i="27"/>
  <c r="P66" i="30"/>
  <c r="K66" i="30"/>
  <c r="T121" i="25"/>
  <c r="T115" i="25"/>
  <c r="T107" i="25"/>
  <c r="T91" i="25"/>
  <c r="T89" i="25"/>
  <c r="T65" i="25"/>
  <c r="T125" i="25"/>
  <c r="T101" i="25"/>
  <c r="T71" i="25"/>
  <c r="T131" i="25"/>
  <c r="T113" i="25"/>
  <c r="T95" i="25"/>
  <c r="T97" i="25"/>
  <c r="T79" i="25"/>
  <c r="T85" i="25"/>
  <c r="T109" i="25"/>
  <c r="T9" i="25"/>
  <c r="T12" i="25" s="1"/>
  <c r="T119" i="25"/>
  <c r="T127" i="25"/>
  <c r="T103" i="25"/>
  <c r="T83" i="25"/>
  <c r="T77" i="25"/>
  <c r="T73" i="25"/>
  <c r="T133" i="25"/>
  <c r="T67" i="25"/>
  <c r="T89" i="27"/>
  <c r="T91" i="27"/>
  <c r="T65" i="27"/>
  <c r="T113" i="27"/>
  <c r="T101" i="27"/>
  <c r="T131" i="27"/>
  <c r="S66" i="30"/>
  <c r="O66" i="30"/>
  <c r="J66" i="30"/>
  <c r="T115" i="27"/>
  <c r="T77" i="27"/>
  <c r="T67" i="27"/>
  <c r="T127" i="27"/>
  <c r="T83" i="27"/>
  <c r="R66" i="30"/>
  <c r="N66" i="30"/>
  <c r="L66" i="30"/>
  <c r="K64" i="30"/>
  <c r="T121" i="28"/>
  <c r="T95" i="28"/>
  <c r="U67" i="29"/>
  <c r="U6" i="29" s="1"/>
  <c r="T77" i="28"/>
  <c r="T73" i="28"/>
  <c r="T91" i="28"/>
  <c r="T101" i="28"/>
  <c r="T85" i="28"/>
  <c r="T71" i="28"/>
  <c r="T83" i="28"/>
  <c r="T127" i="28"/>
  <c r="T109" i="28"/>
  <c r="T79" i="28"/>
  <c r="T89" i="28"/>
  <c r="T107" i="28"/>
  <c r="T119" i="28"/>
  <c r="T103" i="28"/>
  <c r="T131" i="28"/>
  <c r="T97" i="28"/>
  <c r="T115" i="28"/>
  <c r="R64" i="30"/>
  <c r="N64" i="30"/>
  <c r="U65" i="29"/>
  <c r="U5" i="29" s="1"/>
  <c r="U7" i="29" s="1"/>
  <c r="U115" i="29" s="1"/>
  <c r="M64" i="30"/>
  <c r="T64" i="30"/>
  <c r="P64" i="30"/>
  <c r="J64" i="30"/>
  <c r="Q64" i="30"/>
  <c r="S64" i="30"/>
  <c r="O64" i="30"/>
  <c r="T123" i="28"/>
  <c r="T74" i="28"/>
  <c r="T93" i="28"/>
  <c r="T122" i="28"/>
  <c r="T99" i="28"/>
  <c r="T62" i="28"/>
  <c r="I64" i="28" s="1"/>
  <c r="T64" i="28" s="1"/>
  <c r="T128" i="34"/>
  <c r="T129" i="34"/>
  <c r="T104" i="34"/>
  <c r="T123" i="34"/>
  <c r="T116" i="34"/>
  <c r="T111" i="34"/>
  <c r="T122" i="34"/>
  <c r="T105" i="34"/>
  <c r="T99" i="34"/>
  <c r="T87" i="34"/>
  <c r="T75" i="34"/>
  <c r="T110" i="34"/>
  <c r="T98" i="34"/>
  <c r="T93" i="34"/>
  <c r="T92" i="34"/>
  <c r="T81" i="34"/>
  <c r="T74" i="34"/>
  <c r="T69" i="34"/>
  <c r="T68" i="34"/>
  <c r="T80" i="34"/>
  <c r="T62" i="34"/>
  <c r="I64" i="34" s="1"/>
  <c r="T64" i="34" s="1"/>
  <c r="T63" i="34"/>
  <c r="I66" i="34" s="1"/>
  <c r="T66" i="34" s="1"/>
  <c r="T117" i="34"/>
  <c r="T86" i="34"/>
  <c r="O64" i="33"/>
  <c r="T128" i="32"/>
  <c r="T123" i="32"/>
  <c r="T129" i="32"/>
  <c r="T122" i="32"/>
  <c r="T111" i="32"/>
  <c r="T116" i="32"/>
  <c r="T99" i="32"/>
  <c r="T110" i="32"/>
  <c r="T105" i="32"/>
  <c r="T98" i="32"/>
  <c r="T93" i="32"/>
  <c r="T92" i="32"/>
  <c r="T87" i="32"/>
  <c r="T75" i="32"/>
  <c r="T63" i="32"/>
  <c r="I66" i="32" s="1"/>
  <c r="T66" i="32" s="1"/>
  <c r="T80" i="32"/>
  <c r="T62" i="32"/>
  <c r="I64" i="32" s="1"/>
  <c r="T86" i="32"/>
  <c r="T81" i="32"/>
  <c r="T74" i="32"/>
  <c r="T117" i="32"/>
  <c r="T104" i="32"/>
  <c r="T69" i="32"/>
  <c r="T68" i="32"/>
  <c r="N23" i="12"/>
  <c r="N5" i="12" s="1"/>
  <c r="T123" i="27"/>
  <c r="T87" i="27"/>
  <c r="T98" i="27"/>
  <c r="T116" i="27"/>
  <c r="T81" i="27"/>
  <c r="T63" i="27"/>
  <c r="I66" i="27" s="1"/>
  <c r="U65" i="26"/>
  <c r="U5" i="26" s="1"/>
  <c r="U67" i="26"/>
  <c r="U6" i="26" s="1"/>
  <c r="U8" i="12"/>
  <c r="T10" i="12"/>
  <c r="T11" i="12" s="1"/>
  <c r="N7" i="12" l="1"/>
  <c r="N9" i="12" s="1"/>
  <c r="N12" i="12" s="1"/>
  <c r="N122" i="12" s="1"/>
  <c r="J64" i="33"/>
  <c r="M66" i="33"/>
  <c r="Q66" i="33"/>
  <c r="S64" i="33"/>
  <c r="T66" i="33"/>
  <c r="P66" i="33"/>
  <c r="K66" i="33"/>
  <c r="R64" i="33"/>
  <c r="U65" i="33" s="1"/>
  <c r="U5" i="33" s="1"/>
  <c r="N64" i="33"/>
  <c r="L64" i="33"/>
  <c r="S66" i="33"/>
  <c r="O66" i="33"/>
  <c r="J66" i="33"/>
  <c r="Q64" i="33"/>
  <c r="M64" i="33"/>
  <c r="R66" i="33"/>
  <c r="N66" i="33"/>
  <c r="P64" i="33"/>
  <c r="K64" i="33"/>
  <c r="T104" i="28"/>
  <c r="T68" i="28"/>
  <c r="T110" i="28"/>
  <c r="T80" i="28"/>
  <c r="T116" i="28"/>
  <c r="T87" i="28"/>
  <c r="U71" i="29"/>
  <c r="T92" i="28"/>
  <c r="T63" i="28"/>
  <c r="I66" i="28" s="1"/>
  <c r="T66" i="28" s="1"/>
  <c r="T81" i="28"/>
  <c r="T69" i="28"/>
  <c r="T129" i="28"/>
  <c r="T98" i="28"/>
  <c r="T128" i="28"/>
  <c r="T111" i="28"/>
  <c r="T105" i="28"/>
  <c r="T75" i="28"/>
  <c r="T86" i="28"/>
  <c r="T109" i="27"/>
  <c r="T85" i="27"/>
  <c r="U95" i="29"/>
  <c r="U133" i="29"/>
  <c r="U107" i="29"/>
  <c r="T105" i="27"/>
  <c r="T69" i="27"/>
  <c r="T80" i="27"/>
  <c r="T99" i="27"/>
  <c r="T129" i="27"/>
  <c r="T117" i="27"/>
  <c r="T93" i="27"/>
  <c r="T110" i="27"/>
  <c r="T62" i="27"/>
  <c r="I64" i="27" s="1"/>
  <c r="M64" i="27" s="1"/>
  <c r="T75" i="27"/>
  <c r="T111" i="27"/>
  <c r="T128" i="27"/>
  <c r="T74" i="27"/>
  <c r="T68" i="27"/>
  <c r="T86" i="27"/>
  <c r="T92" i="27"/>
  <c r="T104" i="27"/>
  <c r="U125" i="29"/>
  <c r="U121" i="29"/>
  <c r="U67" i="30"/>
  <c r="U6" i="30" s="1"/>
  <c r="T123" i="25"/>
  <c r="T117" i="25"/>
  <c r="T111" i="25"/>
  <c r="T87" i="25"/>
  <c r="T81" i="25"/>
  <c r="T80" i="25"/>
  <c r="T129" i="25"/>
  <c r="T116" i="25"/>
  <c r="T98" i="25"/>
  <c r="T75" i="25"/>
  <c r="T74" i="25"/>
  <c r="T62" i="25"/>
  <c r="I64" i="25" s="1"/>
  <c r="T122" i="25"/>
  <c r="T92" i="25"/>
  <c r="T68" i="25"/>
  <c r="T110" i="25"/>
  <c r="T105" i="25"/>
  <c r="T93" i="25"/>
  <c r="T63" i="25"/>
  <c r="I66" i="25" s="1"/>
  <c r="T69" i="25"/>
  <c r="T86" i="25"/>
  <c r="T128" i="25"/>
  <c r="T99" i="25"/>
  <c r="T104" i="25"/>
  <c r="U73" i="29"/>
  <c r="U113" i="29"/>
  <c r="U97" i="29"/>
  <c r="U103" i="29"/>
  <c r="U131" i="29"/>
  <c r="U9" i="29"/>
  <c r="U12" i="29" s="1"/>
  <c r="U122" i="29" s="1"/>
  <c r="U83" i="29"/>
  <c r="U79" i="29"/>
  <c r="U101" i="29"/>
  <c r="U109" i="29"/>
  <c r="U127" i="29"/>
  <c r="U91" i="29"/>
  <c r="U89" i="29"/>
  <c r="U119" i="29"/>
  <c r="U77" i="29"/>
  <c r="U85" i="29"/>
  <c r="U65" i="30"/>
  <c r="U5" i="30" s="1"/>
  <c r="J64" i="28"/>
  <c r="N64" i="28"/>
  <c r="R64" i="28"/>
  <c r="M64" i="28"/>
  <c r="K64" i="28"/>
  <c r="O64" i="28"/>
  <c r="S64" i="28"/>
  <c r="Q64" i="28"/>
  <c r="L64" i="28"/>
  <c r="P64" i="28"/>
  <c r="J64" i="34"/>
  <c r="K64" i="34"/>
  <c r="L64" i="34"/>
  <c r="M64" i="34"/>
  <c r="N64" i="34"/>
  <c r="O64" i="34"/>
  <c r="P64" i="34"/>
  <c r="Q64" i="34"/>
  <c r="R64" i="34"/>
  <c r="S64" i="34"/>
  <c r="J66" i="34"/>
  <c r="K66" i="34"/>
  <c r="L66" i="34"/>
  <c r="M66" i="34"/>
  <c r="N66" i="34"/>
  <c r="O66" i="34"/>
  <c r="P66" i="34"/>
  <c r="Q66" i="34"/>
  <c r="R66" i="34"/>
  <c r="S66" i="34"/>
  <c r="J64" i="32"/>
  <c r="K64" i="32"/>
  <c r="L64" i="32"/>
  <c r="M64" i="32"/>
  <c r="N64" i="32"/>
  <c r="O64" i="32"/>
  <c r="P64" i="32"/>
  <c r="Q64" i="32"/>
  <c r="R64" i="32"/>
  <c r="S64" i="32"/>
  <c r="T64" i="32"/>
  <c r="J66" i="32"/>
  <c r="K66" i="32"/>
  <c r="L66" i="32"/>
  <c r="M66" i="32"/>
  <c r="N66" i="32"/>
  <c r="O66" i="32"/>
  <c r="P66" i="32"/>
  <c r="Q66" i="32"/>
  <c r="R66" i="32"/>
  <c r="S66" i="32"/>
  <c r="N67" i="12"/>
  <c r="N125" i="12"/>
  <c r="N65" i="12"/>
  <c r="N83" i="12"/>
  <c r="N31" i="12"/>
  <c r="N133" i="12"/>
  <c r="N101" i="12"/>
  <c r="N115" i="12"/>
  <c r="N79" i="12"/>
  <c r="N55" i="12"/>
  <c r="N59" i="12"/>
  <c r="N61" i="12"/>
  <c r="N73" i="12"/>
  <c r="N29" i="12"/>
  <c r="N131" i="12"/>
  <c r="N121" i="12"/>
  <c r="N113" i="12"/>
  <c r="N97" i="12"/>
  <c r="N77" i="12"/>
  <c r="N53" i="12"/>
  <c r="N37" i="12"/>
  <c r="N47" i="12"/>
  <c r="N41" i="12"/>
  <c r="N49" i="12"/>
  <c r="N119" i="12"/>
  <c r="N107" i="12"/>
  <c r="N91" i="12"/>
  <c r="N109" i="12"/>
  <c r="N85" i="12"/>
  <c r="N35" i="12"/>
  <c r="N103" i="12"/>
  <c r="N89" i="12"/>
  <c r="N71" i="12"/>
  <c r="N43" i="12"/>
  <c r="U104" i="29"/>
  <c r="U99" i="29"/>
  <c r="U75" i="29"/>
  <c r="U69" i="29"/>
  <c r="I72" i="29" s="1"/>
  <c r="U72" i="29" s="1"/>
  <c r="U116" i="29"/>
  <c r="U98" i="29"/>
  <c r="K66" i="27"/>
  <c r="J66" i="27"/>
  <c r="L66" i="27"/>
  <c r="M66" i="27"/>
  <c r="N66" i="27"/>
  <c r="O66" i="27"/>
  <c r="P66" i="27"/>
  <c r="Q66" i="27"/>
  <c r="R66" i="27"/>
  <c r="S66" i="27"/>
  <c r="T64" i="27"/>
  <c r="T66" i="27"/>
  <c r="U7" i="26"/>
  <c r="V8" i="12"/>
  <c r="U10" i="12"/>
  <c r="U11" i="12" s="1"/>
  <c r="N127" i="12" l="1"/>
  <c r="N95" i="12"/>
  <c r="U80" i="29"/>
  <c r="U110" i="29"/>
  <c r="U92" i="29"/>
  <c r="U87" i="29"/>
  <c r="U111" i="29"/>
  <c r="U67" i="33"/>
  <c r="U6" i="33" s="1"/>
  <c r="L64" i="27"/>
  <c r="S66" i="28"/>
  <c r="O66" i="28"/>
  <c r="K66" i="28"/>
  <c r="P66" i="28"/>
  <c r="J66" i="28"/>
  <c r="R66" i="28"/>
  <c r="Q66" i="28"/>
  <c r="L66" i="28"/>
  <c r="N66" i="28"/>
  <c r="M66" i="28"/>
  <c r="K64" i="27"/>
  <c r="S64" i="27"/>
  <c r="P64" i="27"/>
  <c r="O64" i="27"/>
  <c r="N64" i="27"/>
  <c r="R64" i="27"/>
  <c r="J64" i="27"/>
  <c r="Q64" i="27"/>
  <c r="U7" i="30"/>
  <c r="U133" i="30" s="1"/>
  <c r="T64" i="25"/>
  <c r="J64" i="25"/>
  <c r="N64" i="25"/>
  <c r="R64" i="25"/>
  <c r="M64" i="25"/>
  <c r="K64" i="25"/>
  <c r="O64" i="25"/>
  <c r="S64" i="25"/>
  <c r="Q64" i="25"/>
  <c r="L64" i="25"/>
  <c r="P64" i="25"/>
  <c r="T66" i="25"/>
  <c r="L66" i="25"/>
  <c r="P66" i="25"/>
  <c r="M66" i="25"/>
  <c r="Q66" i="25"/>
  <c r="O66" i="25"/>
  <c r="J66" i="25"/>
  <c r="N66" i="25"/>
  <c r="R66" i="25"/>
  <c r="K66" i="25"/>
  <c r="S66" i="25"/>
  <c r="U68" i="29"/>
  <c r="I70" i="29" s="1"/>
  <c r="M70" i="29" s="1"/>
  <c r="U123" i="29"/>
  <c r="U117" i="29"/>
  <c r="U93" i="29"/>
  <c r="U129" i="29"/>
  <c r="U128" i="29"/>
  <c r="U74" i="29"/>
  <c r="U81" i="29"/>
  <c r="U86" i="29"/>
  <c r="U105" i="29"/>
  <c r="N86" i="12"/>
  <c r="N32" i="12"/>
  <c r="N68" i="12"/>
  <c r="N104" i="12"/>
  <c r="U65" i="28"/>
  <c r="U5" i="28" s="1"/>
  <c r="N62" i="12"/>
  <c r="N45" i="12"/>
  <c r="N116" i="12"/>
  <c r="N26" i="12"/>
  <c r="I28" i="12" s="1"/>
  <c r="J28" i="12" s="1"/>
  <c r="N27" i="12"/>
  <c r="I30" i="12" s="1"/>
  <c r="N30" i="12" s="1"/>
  <c r="N63" i="12"/>
  <c r="N75" i="12"/>
  <c r="N50" i="12"/>
  <c r="N74" i="12"/>
  <c r="N99" i="12"/>
  <c r="N117" i="12"/>
  <c r="N110" i="12"/>
  <c r="N51" i="12"/>
  <c r="N44" i="12"/>
  <c r="N92" i="12"/>
  <c r="N105" i="12"/>
  <c r="N129" i="12"/>
  <c r="N56" i="12"/>
  <c r="N38" i="12"/>
  <c r="N69" i="12"/>
  <c r="N93" i="12"/>
  <c r="N111" i="12"/>
  <c r="N123" i="12"/>
  <c r="N33" i="12"/>
  <c r="N39" i="12"/>
  <c r="N80" i="12"/>
  <c r="N87" i="12"/>
  <c r="N57" i="12"/>
  <c r="N81" i="12"/>
  <c r="N128" i="12"/>
  <c r="N98" i="12"/>
  <c r="U67" i="32"/>
  <c r="U6" i="32" s="1"/>
  <c r="U7" i="33"/>
  <c r="U131" i="33" s="1"/>
  <c r="U67" i="34"/>
  <c r="U6" i="34" s="1"/>
  <c r="U65" i="34"/>
  <c r="U5" i="34" s="1"/>
  <c r="U65" i="32"/>
  <c r="U5" i="32" s="1"/>
  <c r="U113" i="30"/>
  <c r="U119" i="30"/>
  <c r="U71" i="30"/>
  <c r="U115" i="30"/>
  <c r="U97" i="30"/>
  <c r="U121" i="30"/>
  <c r="K72" i="29"/>
  <c r="J72" i="29"/>
  <c r="L72" i="29"/>
  <c r="M72" i="29"/>
  <c r="N72" i="29"/>
  <c r="O72" i="29"/>
  <c r="P72" i="29"/>
  <c r="Q72" i="29"/>
  <c r="R72" i="29"/>
  <c r="S72" i="29"/>
  <c r="T72" i="29"/>
  <c r="U67" i="27"/>
  <c r="U6" i="27" s="1"/>
  <c r="U131" i="26"/>
  <c r="U127" i="26"/>
  <c r="U125" i="26"/>
  <c r="U115" i="26"/>
  <c r="U113" i="26"/>
  <c r="U133" i="26"/>
  <c r="U121" i="26"/>
  <c r="U107" i="26"/>
  <c r="U95" i="26"/>
  <c r="U103" i="26"/>
  <c r="U101" i="26"/>
  <c r="U119" i="26"/>
  <c r="U91" i="26"/>
  <c r="U89" i="26"/>
  <c r="U79" i="26"/>
  <c r="U77" i="26"/>
  <c r="U109" i="26"/>
  <c r="U97" i="26"/>
  <c r="U85" i="26"/>
  <c r="U73" i="26"/>
  <c r="U83" i="26"/>
  <c r="U71" i="26"/>
  <c r="U9" i="26"/>
  <c r="U12" i="26" s="1"/>
  <c r="M28" i="12"/>
  <c r="W8" i="12"/>
  <c r="V10" i="12"/>
  <c r="V11" i="12" s="1"/>
  <c r="U67" i="28" l="1"/>
  <c r="U6" i="28" s="1"/>
  <c r="U65" i="27"/>
  <c r="U5" i="27" s="1"/>
  <c r="U95" i="30"/>
  <c r="U107" i="30"/>
  <c r="U83" i="30"/>
  <c r="U131" i="30"/>
  <c r="U9" i="30"/>
  <c r="U12" i="30" s="1"/>
  <c r="U128" i="30" s="1"/>
  <c r="U70" i="29"/>
  <c r="T70" i="29"/>
  <c r="U91" i="30"/>
  <c r="U77" i="30"/>
  <c r="U89" i="30"/>
  <c r="U127" i="30"/>
  <c r="U103" i="30"/>
  <c r="O70" i="29"/>
  <c r="U109" i="30"/>
  <c r="U125" i="30"/>
  <c r="U73" i="30"/>
  <c r="U101" i="30"/>
  <c r="U79" i="30"/>
  <c r="M30" i="12"/>
  <c r="J30" i="12"/>
  <c r="L30" i="12"/>
  <c r="J70" i="29"/>
  <c r="U85" i="30"/>
  <c r="U97" i="33"/>
  <c r="S70" i="29"/>
  <c r="N70" i="29"/>
  <c r="U83" i="33"/>
  <c r="U125" i="33"/>
  <c r="U133" i="33"/>
  <c r="R70" i="29"/>
  <c r="L70" i="29"/>
  <c r="U91" i="33"/>
  <c r="U67" i="25"/>
  <c r="U6" i="25" s="1"/>
  <c r="U65" i="25"/>
  <c r="U5" i="25" s="1"/>
  <c r="P70" i="29"/>
  <c r="K70" i="29"/>
  <c r="U107" i="33"/>
  <c r="L28" i="12"/>
  <c r="K28" i="12"/>
  <c r="N28" i="12"/>
  <c r="U85" i="33"/>
  <c r="U103" i="33"/>
  <c r="U7" i="28"/>
  <c r="U109" i="28" s="1"/>
  <c r="K30" i="12"/>
  <c r="Q70" i="29"/>
  <c r="U117" i="30"/>
  <c r="U77" i="33"/>
  <c r="U109" i="33"/>
  <c r="U87" i="30"/>
  <c r="U9" i="33"/>
  <c r="U12" i="33" s="1"/>
  <c r="U129" i="33" s="1"/>
  <c r="U95" i="33"/>
  <c r="U79" i="33"/>
  <c r="U121" i="33"/>
  <c r="U113" i="33"/>
  <c r="U119" i="33"/>
  <c r="U7" i="27"/>
  <c r="U133" i="27" s="1"/>
  <c r="U110" i="30"/>
  <c r="U71" i="33"/>
  <c r="U73" i="33"/>
  <c r="U89" i="33"/>
  <c r="U101" i="33"/>
  <c r="U115" i="33"/>
  <c r="U116" i="30"/>
  <c r="U7" i="32"/>
  <c r="U131" i="32" s="1"/>
  <c r="U127" i="33"/>
  <c r="U7" i="34"/>
  <c r="U131" i="34" s="1"/>
  <c r="U99" i="30"/>
  <c r="V73" i="29"/>
  <c r="V6" i="29" s="1"/>
  <c r="U128" i="26"/>
  <c r="U129" i="26"/>
  <c r="U122" i="26"/>
  <c r="U117" i="26"/>
  <c r="U116" i="26"/>
  <c r="U110" i="26"/>
  <c r="U99" i="26"/>
  <c r="U105" i="26"/>
  <c r="U98" i="26"/>
  <c r="U93" i="26"/>
  <c r="U92" i="26"/>
  <c r="U81" i="26"/>
  <c r="U74" i="26"/>
  <c r="U69" i="26"/>
  <c r="I72" i="26" s="1"/>
  <c r="U68" i="26"/>
  <c r="I70" i="26" s="1"/>
  <c r="U70" i="26" s="1"/>
  <c r="U111" i="26"/>
  <c r="U123" i="26"/>
  <c r="U86" i="26"/>
  <c r="U87" i="26"/>
  <c r="U75" i="26"/>
  <c r="U104" i="26"/>
  <c r="U80" i="26"/>
  <c r="W10" i="12"/>
  <c r="W11" i="12" s="1"/>
  <c r="X8" i="12"/>
  <c r="U131" i="28" l="1"/>
  <c r="U98" i="30"/>
  <c r="U105" i="30"/>
  <c r="U92" i="30"/>
  <c r="U81" i="30"/>
  <c r="U69" i="30"/>
  <c r="I72" i="30" s="1"/>
  <c r="J72" i="30" s="1"/>
  <c r="U123" i="30"/>
  <c r="U93" i="30"/>
  <c r="U86" i="30"/>
  <c r="U104" i="30"/>
  <c r="U68" i="30"/>
  <c r="I70" i="30" s="1"/>
  <c r="U70" i="30" s="1"/>
  <c r="U122" i="30"/>
  <c r="U80" i="30"/>
  <c r="U129" i="30"/>
  <c r="U111" i="30"/>
  <c r="U74" i="30"/>
  <c r="U75" i="30"/>
  <c r="U75" i="33"/>
  <c r="O29" i="12"/>
  <c r="O5" i="12" s="1"/>
  <c r="U93" i="33"/>
  <c r="U116" i="33"/>
  <c r="Q72" i="30"/>
  <c r="U86" i="33"/>
  <c r="U123" i="33"/>
  <c r="O31" i="12"/>
  <c r="O6" i="12" s="1"/>
  <c r="M72" i="30"/>
  <c r="U69" i="33"/>
  <c r="I72" i="33" s="1"/>
  <c r="K72" i="33" s="1"/>
  <c r="P70" i="30"/>
  <c r="U87" i="33"/>
  <c r="U74" i="33"/>
  <c r="U71" i="27"/>
  <c r="S70" i="30"/>
  <c r="O70" i="30"/>
  <c r="L70" i="30"/>
  <c r="U110" i="33"/>
  <c r="U104" i="33"/>
  <c r="U81" i="33"/>
  <c r="U105" i="33"/>
  <c r="U122" i="33"/>
  <c r="T70" i="30"/>
  <c r="K70" i="30"/>
  <c r="U99" i="33"/>
  <c r="U98" i="33"/>
  <c r="U117" i="33"/>
  <c r="U128" i="33"/>
  <c r="U89" i="27"/>
  <c r="R70" i="30"/>
  <c r="N70" i="30"/>
  <c r="J70" i="30"/>
  <c r="U103" i="32"/>
  <c r="U80" i="33"/>
  <c r="U68" i="33"/>
  <c r="I70" i="33" s="1"/>
  <c r="U70" i="33" s="1"/>
  <c r="U92" i="33"/>
  <c r="U111" i="33"/>
  <c r="U7" i="25"/>
  <c r="U109" i="25" s="1"/>
  <c r="V71" i="29"/>
  <c r="V5" i="29" s="1"/>
  <c r="V7" i="29" s="1"/>
  <c r="V131" i="29" s="1"/>
  <c r="U89" i="32"/>
  <c r="U107" i="27"/>
  <c r="U113" i="27"/>
  <c r="U77" i="27"/>
  <c r="U119" i="27"/>
  <c r="U109" i="34"/>
  <c r="U113" i="34"/>
  <c r="U95" i="34"/>
  <c r="U71" i="34"/>
  <c r="U73" i="34"/>
  <c r="U83" i="34"/>
  <c r="U89" i="34"/>
  <c r="U72" i="30"/>
  <c r="T72" i="30"/>
  <c r="P72" i="30"/>
  <c r="K72" i="30"/>
  <c r="U85" i="32"/>
  <c r="U107" i="32"/>
  <c r="U115" i="32"/>
  <c r="S72" i="30"/>
  <c r="O72" i="30"/>
  <c r="L72" i="30"/>
  <c r="U83" i="32"/>
  <c r="U121" i="32"/>
  <c r="U119" i="32"/>
  <c r="R72" i="30"/>
  <c r="N72" i="30"/>
  <c r="U77" i="32"/>
  <c r="U91" i="32"/>
  <c r="U127" i="32"/>
  <c r="U85" i="34"/>
  <c r="U97" i="27"/>
  <c r="U79" i="27"/>
  <c r="U115" i="27"/>
  <c r="U91" i="27"/>
  <c r="U121" i="27"/>
  <c r="U131" i="27"/>
  <c r="U9" i="34"/>
  <c r="U12" i="34" s="1"/>
  <c r="U123" i="34" s="1"/>
  <c r="U103" i="34"/>
  <c r="U77" i="34"/>
  <c r="U133" i="34"/>
  <c r="U121" i="28"/>
  <c r="U115" i="28"/>
  <c r="U113" i="28"/>
  <c r="U95" i="28"/>
  <c r="U77" i="28"/>
  <c r="U89" i="28"/>
  <c r="U79" i="28"/>
  <c r="U107" i="28"/>
  <c r="U9" i="28"/>
  <c r="U12" i="28" s="1"/>
  <c r="U91" i="28"/>
  <c r="U103" i="28"/>
  <c r="U101" i="28"/>
  <c r="U83" i="28"/>
  <c r="U71" i="28"/>
  <c r="U133" i="28"/>
  <c r="U127" i="28"/>
  <c r="U73" i="28"/>
  <c r="U97" i="28"/>
  <c r="U119" i="28"/>
  <c r="U125" i="28"/>
  <c r="U85" i="28"/>
  <c r="U109" i="27"/>
  <c r="U95" i="27"/>
  <c r="U83" i="27"/>
  <c r="U101" i="27"/>
  <c r="U127" i="27"/>
  <c r="U9" i="27"/>
  <c r="U12" i="27" s="1"/>
  <c r="U123" i="27" s="1"/>
  <c r="U73" i="27"/>
  <c r="U125" i="27"/>
  <c r="U85" i="27"/>
  <c r="U103" i="27"/>
  <c r="U101" i="34"/>
  <c r="U107" i="34"/>
  <c r="U125" i="34"/>
  <c r="U79" i="34"/>
  <c r="U115" i="34"/>
  <c r="U119" i="34"/>
  <c r="U9" i="32"/>
  <c r="U12" i="32" s="1"/>
  <c r="U123" i="32" s="1"/>
  <c r="U73" i="32"/>
  <c r="U95" i="32"/>
  <c r="U97" i="32"/>
  <c r="U113" i="32"/>
  <c r="U125" i="32"/>
  <c r="U71" i="32"/>
  <c r="U79" i="32"/>
  <c r="U109" i="32"/>
  <c r="U101" i="32"/>
  <c r="U133" i="32"/>
  <c r="U97" i="34"/>
  <c r="U91" i="34"/>
  <c r="U127" i="34"/>
  <c r="U121" i="34"/>
  <c r="U128" i="34"/>
  <c r="U86" i="34"/>
  <c r="L72" i="33"/>
  <c r="J72" i="33"/>
  <c r="M72" i="33"/>
  <c r="N72" i="33"/>
  <c r="O72" i="33"/>
  <c r="Q72" i="33"/>
  <c r="R72" i="33"/>
  <c r="S72" i="33"/>
  <c r="U72" i="33"/>
  <c r="K70" i="26"/>
  <c r="J70" i="26"/>
  <c r="L70" i="26"/>
  <c r="M70" i="26"/>
  <c r="N70" i="26"/>
  <c r="O70" i="26"/>
  <c r="P70" i="26"/>
  <c r="Q70" i="26"/>
  <c r="R70" i="26"/>
  <c r="S70" i="26"/>
  <c r="T70" i="26"/>
  <c r="J72" i="26"/>
  <c r="K72" i="26"/>
  <c r="L72" i="26"/>
  <c r="M72" i="26"/>
  <c r="N72" i="26"/>
  <c r="O72" i="26"/>
  <c r="P72" i="26"/>
  <c r="Q72" i="26"/>
  <c r="R72" i="26"/>
  <c r="S72" i="26"/>
  <c r="T72" i="26"/>
  <c r="U72" i="26"/>
  <c r="Y8" i="12"/>
  <c r="X10" i="12"/>
  <c r="X11" i="12" s="1"/>
  <c r="O7" i="12" l="1"/>
  <c r="O59" i="12" s="1"/>
  <c r="M70" i="30"/>
  <c r="Q70" i="30"/>
  <c r="U128" i="32"/>
  <c r="U68" i="32"/>
  <c r="I70" i="32" s="1"/>
  <c r="U70" i="32" s="1"/>
  <c r="U87" i="34"/>
  <c r="U110" i="34"/>
  <c r="U74" i="34"/>
  <c r="U98" i="34"/>
  <c r="N70" i="33"/>
  <c r="L70" i="33"/>
  <c r="R70" i="33"/>
  <c r="T72" i="33"/>
  <c r="P72" i="33"/>
  <c r="O53" i="12"/>
  <c r="O97" i="12"/>
  <c r="O115" i="12"/>
  <c r="O37" i="12"/>
  <c r="O113" i="12"/>
  <c r="O65" i="12"/>
  <c r="O49" i="12"/>
  <c r="V71" i="30"/>
  <c r="V5" i="30" s="1"/>
  <c r="U68" i="27"/>
  <c r="I70" i="27" s="1"/>
  <c r="U70" i="27" s="1"/>
  <c r="Q70" i="33"/>
  <c r="U110" i="27"/>
  <c r="T70" i="33"/>
  <c r="P70" i="33"/>
  <c r="K70" i="33"/>
  <c r="M70" i="33"/>
  <c r="S70" i="33"/>
  <c r="O70" i="33"/>
  <c r="J70" i="33"/>
  <c r="U128" i="27"/>
  <c r="U79" i="25"/>
  <c r="U77" i="25"/>
  <c r="U73" i="25"/>
  <c r="U119" i="25"/>
  <c r="U85" i="25"/>
  <c r="U131" i="25"/>
  <c r="U71" i="25"/>
  <c r="U104" i="27"/>
  <c r="U75" i="27"/>
  <c r="U101" i="25"/>
  <c r="U97" i="25"/>
  <c r="U89" i="25"/>
  <c r="U83" i="25"/>
  <c r="U121" i="25"/>
  <c r="U127" i="25"/>
  <c r="U95" i="25"/>
  <c r="U115" i="25"/>
  <c r="U91" i="25"/>
  <c r="U107" i="25"/>
  <c r="U92" i="27"/>
  <c r="U9" i="25"/>
  <c r="U12" i="25" s="1"/>
  <c r="U111" i="25" s="1"/>
  <c r="U113" i="25"/>
  <c r="U125" i="25"/>
  <c r="U103" i="25"/>
  <c r="U133" i="25"/>
  <c r="U117" i="34"/>
  <c r="U104" i="34"/>
  <c r="U81" i="34"/>
  <c r="U105" i="34"/>
  <c r="U122" i="34"/>
  <c r="U75" i="34"/>
  <c r="U68" i="34"/>
  <c r="I70" i="34" s="1"/>
  <c r="U70" i="34" s="1"/>
  <c r="U92" i="34"/>
  <c r="U111" i="34"/>
  <c r="U129" i="34"/>
  <c r="U99" i="34"/>
  <c r="U80" i="34"/>
  <c r="U69" i="34"/>
  <c r="I72" i="34" s="1"/>
  <c r="U72" i="34" s="1"/>
  <c r="U93" i="34"/>
  <c r="U116" i="34"/>
  <c r="V73" i="30"/>
  <c r="V6" i="30" s="1"/>
  <c r="U81" i="27"/>
  <c r="U116" i="27"/>
  <c r="U86" i="27"/>
  <c r="U93" i="27"/>
  <c r="U122" i="27"/>
  <c r="U87" i="27"/>
  <c r="U69" i="27"/>
  <c r="I72" i="27" s="1"/>
  <c r="M72" i="27" s="1"/>
  <c r="U80" i="27"/>
  <c r="U98" i="27"/>
  <c r="U129" i="27"/>
  <c r="U74" i="27"/>
  <c r="U99" i="27"/>
  <c r="U117" i="27"/>
  <c r="U111" i="27"/>
  <c r="U105" i="27"/>
  <c r="U104" i="32"/>
  <c r="U92" i="28"/>
  <c r="U122" i="28"/>
  <c r="U110" i="28"/>
  <c r="U98" i="28"/>
  <c r="U123" i="28"/>
  <c r="U116" i="28"/>
  <c r="U117" i="28"/>
  <c r="U111" i="28"/>
  <c r="U75" i="28"/>
  <c r="U69" i="28"/>
  <c r="I72" i="28" s="1"/>
  <c r="U105" i="28"/>
  <c r="U86" i="28"/>
  <c r="U81" i="28"/>
  <c r="U93" i="28"/>
  <c r="U68" i="28"/>
  <c r="I70" i="28" s="1"/>
  <c r="U87" i="28"/>
  <c r="U129" i="28"/>
  <c r="U80" i="28"/>
  <c r="U104" i="28"/>
  <c r="U128" i="28"/>
  <c r="U99" i="28"/>
  <c r="U74" i="28"/>
  <c r="U105" i="32"/>
  <c r="U80" i="32"/>
  <c r="U110" i="32"/>
  <c r="V127" i="29"/>
  <c r="V91" i="29"/>
  <c r="U99" i="32"/>
  <c r="U69" i="32"/>
  <c r="I72" i="32" s="1"/>
  <c r="U72" i="32" s="1"/>
  <c r="U92" i="32"/>
  <c r="U111" i="32"/>
  <c r="U122" i="32"/>
  <c r="V85" i="29"/>
  <c r="U87" i="32"/>
  <c r="U74" i="32"/>
  <c r="U93" i="32"/>
  <c r="U116" i="32"/>
  <c r="U129" i="32"/>
  <c r="V79" i="29"/>
  <c r="V115" i="29"/>
  <c r="U75" i="32"/>
  <c r="U86" i="32"/>
  <c r="U81" i="32"/>
  <c r="U98" i="32"/>
  <c r="U117" i="32"/>
  <c r="V113" i="29"/>
  <c r="V83" i="29"/>
  <c r="V97" i="29"/>
  <c r="V95" i="29"/>
  <c r="V9" i="29"/>
  <c r="V12" i="29" s="1"/>
  <c r="V116" i="29" s="1"/>
  <c r="V89" i="29"/>
  <c r="V103" i="29"/>
  <c r="V125" i="29"/>
  <c r="V77" i="29"/>
  <c r="V109" i="29"/>
  <c r="V101" i="29"/>
  <c r="V121" i="29"/>
  <c r="V119" i="29"/>
  <c r="V107" i="29"/>
  <c r="V7" i="30"/>
  <c r="V115" i="30" s="1"/>
  <c r="P70" i="34"/>
  <c r="K70" i="32"/>
  <c r="J70" i="32"/>
  <c r="L70" i="32"/>
  <c r="M70" i="32"/>
  <c r="N70" i="32"/>
  <c r="O70" i="32"/>
  <c r="P70" i="32"/>
  <c r="Q70" i="32"/>
  <c r="R70" i="32"/>
  <c r="S70" i="32"/>
  <c r="T70" i="32"/>
  <c r="V133" i="29"/>
  <c r="V73" i="26"/>
  <c r="V6" i="26" s="1"/>
  <c r="V71" i="26"/>
  <c r="V5" i="26" s="1"/>
  <c r="Z8" i="12"/>
  <c r="Y10" i="12"/>
  <c r="Y11" i="12" s="1"/>
  <c r="E13" i="9"/>
  <c r="F13" i="41" s="1"/>
  <c r="E10" i="9"/>
  <c r="E10" i="41" s="1"/>
  <c r="O103" i="12" l="1"/>
  <c r="O91" i="12"/>
  <c r="O71" i="12"/>
  <c r="O79" i="12"/>
  <c r="O77" i="12"/>
  <c r="O73" i="12"/>
  <c r="O95" i="12"/>
  <c r="O109" i="12"/>
  <c r="O85" i="12"/>
  <c r="O9" i="12"/>
  <c r="O12" i="12" s="1"/>
  <c r="O128" i="12" s="1"/>
  <c r="O41" i="12"/>
  <c r="O107" i="12"/>
  <c r="O127" i="12"/>
  <c r="O67" i="12"/>
  <c r="O121" i="12"/>
  <c r="O125" i="12"/>
  <c r="O131" i="12"/>
  <c r="O35" i="12"/>
  <c r="O119" i="12"/>
  <c r="O133" i="12"/>
  <c r="O55" i="12"/>
  <c r="O61" i="12"/>
  <c r="O43" i="12"/>
  <c r="O101" i="12"/>
  <c r="O47" i="12"/>
  <c r="O83" i="12"/>
  <c r="O89" i="12"/>
  <c r="V73" i="33"/>
  <c r="V6" i="33" s="1"/>
  <c r="M72" i="34"/>
  <c r="M70" i="34"/>
  <c r="L70" i="34"/>
  <c r="T70" i="34"/>
  <c r="P70" i="27"/>
  <c r="O116" i="12"/>
  <c r="J70" i="27"/>
  <c r="U122" i="25"/>
  <c r="U105" i="25"/>
  <c r="O105" i="12"/>
  <c r="T70" i="27"/>
  <c r="O70" i="27"/>
  <c r="K70" i="27"/>
  <c r="O81" i="12"/>
  <c r="S70" i="27"/>
  <c r="N70" i="27"/>
  <c r="U98" i="25"/>
  <c r="R70" i="27"/>
  <c r="L70" i="27"/>
  <c r="Q72" i="34"/>
  <c r="U81" i="25"/>
  <c r="O56" i="12"/>
  <c r="Q70" i="27"/>
  <c r="M70" i="27"/>
  <c r="T72" i="32"/>
  <c r="T72" i="34"/>
  <c r="P72" i="34"/>
  <c r="L72" i="34"/>
  <c r="Q70" i="34"/>
  <c r="V71" i="33"/>
  <c r="V5" i="33" s="1"/>
  <c r="V7" i="33" s="1"/>
  <c r="V127" i="33" s="1"/>
  <c r="P72" i="32"/>
  <c r="S72" i="34"/>
  <c r="O72" i="34"/>
  <c r="K72" i="34"/>
  <c r="L72" i="32"/>
  <c r="R72" i="34"/>
  <c r="N72" i="34"/>
  <c r="J72" i="34"/>
  <c r="V80" i="29"/>
  <c r="U86" i="25"/>
  <c r="U92" i="25"/>
  <c r="U69" i="25"/>
  <c r="I72" i="25" s="1"/>
  <c r="J72" i="25" s="1"/>
  <c r="U93" i="25"/>
  <c r="U129" i="25"/>
  <c r="U117" i="25"/>
  <c r="U116" i="25"/>
  <c r="U128" i="25"/>
  <c r="V131" i="30"/>
  <c r="U104" i="25"/>
  <c r="U87" i="25"/>
  <c r="U123" i="25"/>
  <c r="U99" i="25"/>
  <c r="O72" i="27"/>
  <c r="S70" i="34"/>
  <c r="O70" i="34"/>
  <c r="K70" i="34"/>
  <c r="R70" i="34"/>
  <c r="N70" i="34"/>
  <c r="J70" i="34"/>
  <c r="U68" i="25"/>
  <c r="I70" i="25" s="1"/>
  <c r="L70" i="25" s="1"/>
  <c r="U110" i="25"/>
  <c r="U74" i="25"/>
  <c r="U80" i="25"/>
  <c r="U75" i="25"/>
  <c r="V129" i="29"/>
  <c r="V75" i="29"/>
  <c r="I78" i="29" s="1"/>
  <c r="M78" i="29" s="1"/>
  <c r="V74" i="29"/>
  <c r="I76" i="29" s="1"/>
  <c r="M76" i="29" s="1"/>
  <c r="T72" i="27"/>
  <c r="L72" i="27"/>
  <c r="S72" i="27"/>
  <c r="J72" i="27"/>
  <c r="P72" i="27"/>
  <c r="R72" i="27"/>
  <c r="N72" i="27"/>
  <c r="K72" i="27"/>
  <c r="U72" i="27"/>
  <c r="Q72" i="27"/>
  <c r="V91" i="30"/>
  <c r="V92" i="29"/>
  <c r="V81" i="29"/>
  <c r="V86" i="29"/>
  <c r="V99" i="29"/>
  <c r="J72" i="28"/>
  <c r="T72" i="28"/>
  <c r="P72" i="28"/>
  <c r="U72" i="28"/>
  <c r="N72" i="28"/>
  <c r="K72" i="28"/>
  <c r="Q72" i="28"/>
  <c r="S72" i="28"/>
  <c r="M72" i="28"/>
  <c r="R72" i="28"/>
  <c r="O72" i="28"/>
  <c r="L72" i="28"/>
  <c r="P70" i="28"/>
  <c r="Q70" i="28"/>
  <c r="R70" i="28"/>
  <c r="L70" i="28"/>
  <c r="T70" i="28"/>
  <c r="O70" i="28"/>
  <c r="K70" i="28"/>
  <c r="M70" i="28"/>
  <c r="U70" i="28"/>
  <c r="J70" i="28"/>
  <c r="S70" i="28"/>
  <c r="N70" i="28"/>
  <c r="V122" i="29"/>
  <c r="V104" i="29"/>
  <c r="V87" i="29"/>
  <c r="V98" i="29"/>
  <c r="V111" i="29"/>
  <c r="V105" i="29"/>
  <c r="V128" i="29"/>
  <c r="V117" i="29"/>
  <c r="V110" i="29"/>
  <c r="V123" i="29"/>
  <c r="V93" i="29"/>
  <c r="V125" i="30"/>
  <c r="S72" i="32"/>
  <c r="O72" i="32"/>
  <c r="K72" i="32"/>
  <c r="R72" i="32"/>
  <c r="N72" i="32"/>
  <c r="J72" i="32"/>
  <c r="Q72" i="32"/>
  <c r="M72" i="32"/>
  <c r="V97" i="30"/>
  <c r="V103" i="30"/>
  <c r="V9" i="30"/>
  <c r="V12" i="30" s="1"/>
  <c r="V123" i="30" s="1"/>
  <c r="V133" i="30"/>
  <c r="V113" i="30"/>
  <c r="V95" i="30"/>
  <c r="V79" i="30"/>
  <c r="V121" i="30"/>
  <c r="V83" i="30"/>
  <c r="V109" i="30"/>
  <c r="V89" i="30"/>
  <c r="V127" i="30"/>
  <c r="V119" i="30"/>
  <c r="V107" i="30"/>
  <c r="V85" i="30"/>
  <c r="V77" i="30"/>
  <c r="V101" i="30"/>
  <c r="V71" i="32"/>
  <c r="V5" i="32" s="1"/>
  <c r="V7" i="26"/>
  <c r="V133" i="26" s="1"/>
  <c r="S78" i="29"/>
  <c r="L76" i="29"/>
  <c r="T76" i="29"/>
  <c r="AA8" i="12"/>
  <c r="Z10" i="12"/>
  <c r="Z11" i="12" s="1"/>
  <c r="A4" i="8"/>
  <c r="O38" i="12" l="1"/>
  <c r="O62" i="12"/>
  <c r="O123" i="12"/>
  <c r="O104" i="12"/>
  <c r="O51" i="12"/>
  <c r="O117" i="12"/>
  <c r="O44" i="12"/>
  <c r="O63" i="12"/>
  <c r="O50" i="12"/>
  <c r="O87" i="12"/>
  <c r="O45" i="12"/>
  <c r="O33" i="12"/>
  <c r="I36" i="12" s="1"/>
  <c r="M36" i="12" s="1"/>
  <c r="O69" i="12"/>
  <c r="O74" i="12"/>
  <c r="O80" i="12"/>
  <c r="O92" i="12"/>
  <c r="O111" i="12"/>
  <c r="O39" i="12"/>
  <c r="O110" i="12"/>
  <c r="O86" i="12"/>
  <c r="O129" i="12"/>
  <c r="O98" i="12"/>
  <c r="O68" i="12"/>
  <c r="O99" i="12"/>
  <c r="O57" i="12"/>
  <c r="O32" i="12"/>
  <c r="I34" i="12" s="1"/>
  <c r="M34" i="12" s="1"/>
  <c r="O122" i="12"/>
  <c r="O75" i="12"/>
  <c r="O93" i="12"/>
  <c r="N36" i="12"/>
  <c r="R78" i="29"/>
  <c r="N78" i="29"/>
  <c r="V78" i="29"/>
  <c r="L78" i="29"/>
  <c r="L36" i="12"/>
  <c r="J78" i="29"/>
  <c r="Q70" i="25"/>
  <c r="V71" i="34"/>
  <c r="V5" i="34" s="1"/>
  <c r="V73" i="34"/>
  <c r="V6" i="34" s="1"/>
  <c r="P78" i="29"/>
  <c r="T78" i="29"/>
  <c r="O78" i="29"/>
  <c r="K78" i="29"/>
  <c r="Q72" i="25"/>
  <c r="V71" i="27"/>
  <c r="V5" i="27" s="1"/>
  <c r="U78" i="29"/>
  <c r="Q78" i="29"/>
  <c r="T72" i="25"/>
  <c r="V121" i="33"/>
  <c r="M72" i="25"/>
  <c r="O70" i="25"/>
  <c r="J76" i="29"/>
  <c r="P72" i="25"/>
  <c r="S72" i="25"/>
  <c r="R72" i="25"/>
  <c r="S76" i="29"/>
  <c r="V76" i="29"/>
  <c r="P76" i="29"/>
  <c r="L72" i="25"/>
  <c r="O72" i="25"/>
  <c r="N72" i="25"/>
  <c r="O76" i="29"/>
  <c r="U72" i="25"/>
  <c r="K72" i="25"/>
  <c r="N70" i="25"/>
  <c r="K70" i="25"/>
  <c r="J70" i="25"/>
  <c r="M70" i="25"/>
  <c r="P70" i="25"/>
  <c r="T70" i="25"/>
  <c r="U70" i="25"/>
  <c r="S70" i="25"/>
  <c r="R70" i="25"/>
  <c r="V77" i="33"/>
  <c r="R76" i="29"/>
  <c r="K76" i="29"/>
  <c r="V83" i="33"/>
  <c r="N76" i="29"/>
  <c r="U76" i="29"/>
  <c r="Q76" i="29"/>
  <c r="V107" i="33"/>
  <c r="V79" i="33"/>
  <c r="V115" i="33"/>
  <c r="V133" i="33"/>
  <c r="V9" i="33"/>
  <c r="V12" i="33" s="1"/>
  <c r="V105" i="33" s="1"/>
  <c r="V89" i="33"/>
  <c r="V85" i="33"/>
  <c r="V101" i="33"/>
  <c r="V125" i="33"/>
  <c r="V95" i="33"/>
  <c r="V89" i="26"/>
  <c r="V98" i="30"/>
  <c r="V91" i="33"/>
  <c r="V113" i="33"/>
  <c r="V119" i="33"/>
  <c r="V103" i="33"/>
  <c r="V131" i="33"/>
  <c r="V73" i="27"/>
  <c r="V6" i="27" s="1"/>
  <c r="V97" i="33"/>
  <c r="V109" i="33"/>
  <c r="V71" i="28"/>
  <c r="V5" i="28" s="1"/>
  <c r="V73" i="28"/>
  <c r="V6" i="28" s="1"/>
  <c r="V73" i="32"/>
  <c r="V6" i="32" s="1"/>
  <c r="V7" i="32" s="1"/>
  <c r="V86" i="30"/>
  <c r="V80" i="30"/>
  <c r="V74" i="30"/>
  <c r="I76" i="30" s="1"/>
  <c r="V76" i="30" s="1"/>
  <c r="V103" i="26"/>
  <c r="V117" i="30"/>
  <c r="V95" i="26"/>
  <c r="V97" i="26"/>
  <c r="V121" i="26"/>
  <c r="V99" i="30"/>
  <c r="V104" i="30"/>
  <c r="V92" i="30"/>
  <c r="V128" i="30"/>
  <c r="V129" i="30"/>
  <c r="V107" i="26"/>
  <c r="V119" i="26"/>
  <c r="V110" i="30"/>
  <c r="V87" i="30"/>
  <c r="V81" i="30"/>
  <c r="V105" i="30"/>
  <c r="V122" i="30"/>
  <c r="V77" i="26"/>
  <c r="V113" i="26"/>
  <c r="V127" i="26"/>
  <c r="V75" i="30"/>
  <c r="I78" i="30" s="1"/>
  <c r="K78" i="30" s="1"/>
  <c r="V111" i="30"/>
  <c r="V93" i="30"/>
  <c r="V116" i="30"/>
  <c r="V9" i="26"/>
  <c r="V12" i="26" s="1"/>
  <c r="V111" i="26" s="1"/>
  <c r="V79" i="26"/>
  <c r="V85" i="26"/>
  <c r="V101" i="26"/>
  <c r="V125" i="26"/>
  <c r="V131" i="26"/>
  <c r="V83" i="26"/>
  <c r="V91" i="26"/>
  <c r="V109" i="26"/>
  <c r="V115" i="26"/>
  <c r="V111" i="33"/>
  <c r="V110" i="33"/>
  <c r="V93" i="33"/>
  <c r="V7" i="27"/>
  <c r="AA10" i="12"/>
  <c r="AA11" i="12" s="1"/>
  <c r="AB8" i="12"/>
  <c r="S18" i="9"/>
  <c r="T18" i="9"/>
  <c r="U18" i="9"/>
  <c r="N18" i="9"/>
  <c r="O18" i="9"/>
  <c r="P18" i="9"/>
  <c r="Q18" i="9"/>
  <c r="R18" i="9"/>
  <c r="M19" i="9"/>
  <c r="M19" i="41" s="1"/>
  <c r="M18" i="9"/>
  <c r="D13" i="5"/>
  <c r="C10" i="35" s="1"/>
  <c r="B10" i="5"/>
  <c r="B9" i="5"/>
  <c r="D8" i="5"/>
  <c r="D6" i="5"/>
  <c r="C6" i="35" s="1"/>
  <c r="D5" i="5"/>
  <c r="D4" i="5"/>
  <c r="G18" i="9"/>
  <c r="G19" i="41" s="1"/>
  <c r="C15" i="9"/>
  <c r="C16" i="41" s="1"/>
  <c r="N34" i="12" l="1"/>
  <c r="J36" i="12"/>
  <c r="J34" i="12"/>
  <c r="O36" i="12"/>
  <c r="K36" i="12"/>
  <c r="P37" i="12" s="1"/>
  <c r="P6" i="12" s="1"/>
  <c r="O34" i="12"/>
  <c r="K34" i="12"/>
  <c r="L34" i="12"/>
  <c r="P35" i="12"/>
  <c r="P5" i="12" s="1"/>
  <c r="V87" i="33"/>
  <c r="V86" i="33"/>
  <c r="W77" i="29"/>
  <c r="W5" i="29" s="1"/>
  <c r="W79" i="29"/>
  <c r="W6" i="29" s="1"/>
  <c r="V7" i="34"/>
  <c r="V131" i="34" s="1"/>
  <c r="C11" i="35"/>
  <c r="C11" i="31"/>
  <c r="D11" i="31" s="1"/>
  <c r="E11" i="31" s="1"/>
  <c r="F11" i="31" s="1"/>
  <c r="G11" i="31" s="1"/>
  <c r="H11" i="31" s="1"/>
  <c r="I11" i="31" s="1"/>
  <c r="J11" i="31" s="1"/>
  <c r="K11" i="31" s="1"/>
  <c r="L11" i="31" s="1"/>
  <c r="M11" i="31" s="1"/>
  <c r="N11" i="31" s="1"/>
  <c r="O11" i="31" s="1"/>
  <c r="P11" i="31" s="1"/>
  <c r="Q11" i="31" s="1"/>
  <c r="R11" i="31" s="1"/>
  <c r="S11" i="31" s="1"/>
  <c r="T11" i="31" s="1"/>
  <c r="U11" i="31" s="1"/>
  <c r="V11" i="31" s="1"/>
  <c r="C7" i="31"/>
  <c r="D7" i="31" s="1"/>
  <c r="E7" i="31" s="1"/>
  <c r="F7" i="31" s="1"/>
  <c r="G7" i="31" s="1"/>
  <c r="H7" i="31" s="1"/>
  <c r="I7" i="31" s="1"/>
  <c r="J7" i="31" s="1"/>
  <c r="K7" i="31" s="1"/>
  <c r="L7" i="31" s="1"/>
  <c r="M7" i="31" s="1"/>
  <c r="N7" i="31" s="1"/>
  <c r="O7" i="31" s="1"/>
  <c r="P7" i="31" s="1"/>
  <c r="Q7" i="31" s="1"/>
  <c r="R7" i="31" s="1"/>
  <c r="S7" i="31" s="1"/>
  <c r="T7" i="31" s="1"/>
  <c r="U7" i="31" s="1"/>
  <c r="V7" i="31" s="1"/>
  <c r="D6" i="35"/>
  <c r="E6" i="35" s="1"/>
  <c r="F6" i="35" s="1"/>
  <c r="G6" i="35" s="1"/>
  <c r="H6" i="35" s="1"/>
  <c r="I6" i="35" s="1"/>
  <c r="J6" i="35" s="1"/>
  <c r="K6" i="35" s="1"/>
  <c r="L6" i="35" s="1"/>
  <c r="M6" i="35" s="1"/>
  <c r="N6" i="35" s="1"/>
  <c r="O6" i="35" s="1"/>
  <c r="P6" i="35" s="1"/>
  <c r="Q6" i="35" s="1"/>
  <c r="R6" i="35" s="1"/>
  <c r="S6" i="35" s="1"/>
  <c r="T6" i="35" s="1"/>
  <c r="U6" i="35" s="1"/>
  <c r="V6" i="35" s="1"/>
  <c r="D10" i="35"/>
  <c r="V119" i="34"/>
  <c r="V133" i="34"/>
  <c r="V71" i="25"/>
  <c r="V5" i="25" s="1"/>
  <c r="V73" i="25"/>
  <c r="V6" i="25" s="1"/>
  <c r="R76" i="30"/>
  <c r="N76" i="30"/>
  <c r="V81" i="33"/>
  <c r="V98" i="33"/>
  <c r="V99" i="33"/>
  <c r="V116" i="33"/>
  <c r="V122" i="33"/>
  <c r="V91" i="34"/>
  <c r="V83" i="34"/>
  <c r="V107" i="34"/>
  <c r="V113" i="34"/>
  <c r="V125" i="34"/>
  <c r="V123" i="33"/>
  <c r="V85" i="34"/>
  <c r="V127" i="34"/>
  <c r="V74" i="33"/>
  <c r="I76" i="33" s="1"/>
  <c r="V76" i="33" s="1"/>
  <c r="V117" i="33"/>
  <c r="V128" i="33"/>
  <c r="V129" i="33"/>
  <c r="V121" i="34"/>
  <c r="V95" i="34"/>
  <c r="V103" i="34"/>
  <c r="V92" i="33"/>
  <c r="V75" i="33"/>
  <c r="I78" i="33" s="1"/>
  <c r="L78" i="33" s="1"/>
  <c r="V80" i="33"/>
  <c r="V104" i="33"/>
  <c r="V9" i="34"/>
  <c r="V12" i="34" s="1"/>
  <c r="V123" i="34" s="1"/>
  <c r="V89" i="34"/>
  <c r="V101" i="34"/>
  <c r="V97" i="34"/>
  <c r="V115" i="34"/>
  <c r="K76" i="30"/>
  <c r="V7" i="28"/>
  <c r="V98" i="26"/>
  <c r="L78" i="30"/>
  <c r="M76" i="30"/>
  <c r="T76" i="30"/>
  <c r="P76" i="30"/>
  <c r="L76" i="30"/>
  <c r="U76" i="30"/>
  <c r="Q76" i="30"/>
  <c r="V104" i="26"/>
  <c r="S76" i="30"/>
  <c r="O76" i="30"/>
  <c r="J76" i="30"/>
  <c r="V74" i="26"/>
  <c r="I76" i="26" s="1"/>
  <c r="V76" i="26" s="1"/>
  <c r="V122" i="26"/>
  <c r="V78" i="30"/>
  <c r="V87" i="26"/>
  <c r="R78" i="30"/>
  <c r="N78" i="30"/>
  <c r="V99" i="26"/>
  <c r="V116" i="26"/>
  <c r="V128" i="26"/>
  <c r="V105" i="26"/>
  <c r="V123" i="26"/>
  <c r="U78" i="30"/>
  <c r="Q78" i="30"/>
  <c r="M78" i="30"/>
  <c r="V110" i="26"/>
  <c r="V80" i="26"/>
  <c r="V92" i="26"/>
  <c r="V117" i="26"/>
  <c r="V129" i="26"/>
  <c r="T78" i="30"/>
  <c r="J78" i="30"/>
  <c r="P78" i="30"/>
  <c r="V81" i="26"/>
  <c r="V75" i="26"/>
  <c r="I78" i="26" s="1"/>
  <c r="V78" i="26" s="1"/>
  <c r="V86" i="26"/>
  <c r="V93" i="26"/>
  <c r="S78" i="30"/>
  <c r="O78" i="30"/>
  <c r="V105" i="34"/>
  <c r="V80" i="34"/>
  <c r="V87" i="34"/>
  <c r="J78" i="33"/>
  <c r="M78" i="33"/>
  <c r="P78" i="33"/>
  <c r="Q78" i="33"/>
  <c r="T78" i="33"/>
  <c r="U78" i="33"/>
  <c r="J76" i="33"/>
  <c r="K76" i="33"/>
  <c r="O76" i="33"/>
  <c r="P76" i="33"/>
  <c r="S76" i="33"/>
  <c r="T76" i="33"/>
  <c r="V131" i="32"/>
  <c r="V127" i="32"/>
  <c r="V125" i="32"/>
  <c r="V133" i="32"/>
  <c r="V121" i="32"/>
  <c r="V119" i="32"/>
  <c r="V107" i="32"/>
  <c r="V115" i="32"/>
  <c r="V97" i="32"/>
  <c r="V101" i="32"/>
  <c r="V85" i="32"/>
  <c r="V103" i="32"/>
  <c r="V95" i="32"/>
  <c r="V89" i="32"/>
  <c r="V79" i="32"/>
  <c r="V109" i="32"/>
  <c r="V91" i="32"/>
  <c r="V83" i="32"/>
  <c r="V77" i="32"/>
  <c r="V113" i="32"/>
  <c r="V9" i="32"/>
  <c r="V12" i="32" s="1"/>
  <c r="V131" i="27"/>
  <c r="V119" i="27"/>
  <c r="V127" i="27"/>
  <c r="V125" i="27"/>
  <c r="V133" i="27"/>
  <c r="V115" i="27"/>
  <c r="V97" i="27"/>
  <c r="V85" i="27"/>
  <c r="V121" i="27"/>
  <c r="V113" i="27"/>
  <c r="V103" i="27"/>
  <c r="V109" i="27"/>
  <c r="V107" i="27"/>
  <c r="V95" i="27"/>
  <c r="V79" i="27"/>
  <c r="V77" i="27"/>
  <c r="V91" i="27"/>
  <c r="V89" i="27"/>
  <c r="V101" i="27"/>
  <c r="V83" i="27"/>
  <c r="V9" i="27"/>
  <c r="V12" i="27" s="1"/>
  <c r="M76" i="26"/>
  <c r="Q76" i="26"/>
  <c r="U76" i="26"/>
  <c r="AC8" i="12"/>
  <c r="AB10" i="12"/>
  <c r="AB11" i="12" s="1"/>
  <c r="C10" i="7"/>
  <c r="D10" i="7" s="1"/>
  <c r="E10" i="7" s="1"/>
  <c r="F10" i="7" s="1"/>
  <c r="G10" i="7" s="1"/>
  <c r="H10" i="7" s="1"/>
  <c r="I10" i="7" s="1"/>
  <c r="J10" i="7" s="1"/>
  <c r="K10" i="7" s="1"/>
  <c r="L10" i="7" s="1"/>
  <c r="M10" i="7" s="1"/>
  <c r="N10" i="7" s="1"/>
  <c r="O10" i="7" s="1"/>
  <c r="P10" i="7" s="1"/>
  <c r="Q10" i="7" s="1"/>
  <c r="R10" i="7" s="1"/>
  <c r="S10" i="7" s="1"/>
  <c r="T10" i="7" s="1"/>
  <c r="U10" i="7" s="1"/>
  <c r="V10" i="7" s="1"/>
  <c r="C10" i="8"/>
  <c r="D10" i="8" s="1"/>
  <c r="E10" i="8" s="1"/>
  <c r="F10" i="8" s="1"/>
  <c r="G10" i="8" s="1"/>
  <c r="H10" i="8" s="1"/>
  <c r="I10" i="8" s="1"/>
  <c r="J10" i="8" s="1"/>
  <c r="K10" i="8" s="1"/>
  <c r="L10" i="8" s="1"/>
  <c r="M10" i="8" s="1"/>
  <c r="N10" i="8" s="1"/>
  <c r="O10" i="8" s="1"/>
  <c r="P10" i="8" s="1"/>
  <c r="Q10" i="8" s="1"/>
  <c r="R10" i="8" s="1"/>
  <c r="S10" i="8" s="1"/>
  <c r="T10" i="8" s="1"/>
  <c r="U10" i="8" s="1"/>
  <c r="V10" i="8" s="1"/>
  <c r="C11" i="8"/>
  <c r="D11" i="8" s="1"/>
  <c r="E11" i="8" s="1"/>
  <c r="F11" i="8" s="1"/>
  <c r="G11" i="8" s="1"/>
  <c r="H11" i="8" s="1"/>
  <c r="I11" i="8" s="1"/>
  <c r="J11" i="8" s="1"/>
  <c r="K11" i="8" s="1"/>
  <c r="L11" i="8" s="1"/>
  <c r="M11" i="8" s="1"/>
  <c r="N11" i="8" s="1"/>
  <c r="O11" i="8" s="1"/>
  <c r="P11" i="8" s="1"/>
  <c r="Q11" i="8" s="1"/>
  <c r="R11" i="8" s="1"/>
  <c r="S11" i="8" s="1"/>
  <c r="T11" i="8" s="1"/>
  <c r="U11" i="8" s="1"/>
  <c r="V11" i="8" s="1"/>
  <c r="C11" i="7"/>
  <c r="D11" i="7" s="1"/>
  <c r="E11" i="7" s="1"/>
  <c r="F11" i="7" s="1"/>
  <c r="G11" i="7" s="1"/>
  <c r="H11" i="7" s="1"/>
  <c r="I11" i="7" s="1"/>
  <c r="J11" i="7" s="1"/>
  <c r="K11" i="7" s="1"/>
  <c r="L11" i="7" s="1"/>
  <c r="M11" i="7" s="1"/>
  <c r="N11" i="7" s="1"/>
  <c r="O11" i="7" s="1"/>
  <c r="P11" i="7" s="1"/>
  <c r="Q11" i="7" s="1"/>
  <c r="R11" i="7" s="1"/>
  <c r="S11" i="7" s="1"/>
  <c r="T11" i="7" s="1"/>
  <c r="U11" i="7" s="1"/>
  <c r="V11" i="7" s="1"/>
  <c r="C6" i="8"/>
  <c r="D6" i="8" s="1"/>
  <c r="E6" i="8" s="1"/>
  <c r="F6" i="8" s="1"/>
  <c r="G6" i="8" s="1"/>
  <c r="H6" i="8" s="1"/>
  <c r="I6" i="8" s="1"/>
  <c r="J6" i="8" s="1"/>
  <c r="K6" i="8" s="1"/>
  <c r="L6" i="8" s="1"/>
  <c r="M6" i="8" s="1"/>
  <c r="N6" i="8" s="1"/>
  <c r="O6" i="8" s="1"/>
  <c r="P6" i="8" s="1"/>
  <c r="Q6" i="8" s="1"/>
  <c r="R6" i="8" s="1"/>
  <c r="S6" i="8" s="1"/>
  <c r="T6" i="8" s="1"/>
  <c r="U6" i="8" s="1"/>
  <c r="V6" i="8" s="1"/>
  <c r="E4" i="8"/>
  <c r="D4" i="8"/>
  <c r="D4" i="7"/>
  <c r="G19" i="5"/>
  <c r="B19" i="5"/>
  <c r="M18" i="5"/>
  <c r="N15" i="5"/>
  <c r="O14" i="5" s="1"/>
  <c r="M15" i="5"/>
  <c r="M14" i="5"/>
  <c r="E13" i="5"/>
  <c r="C13" i="5"/>
  <c r="H13" i="5" s="1"/>
  <c r="M12" i="5"/>
  <c r="O11" i="5"/>
  <c r="M11" i="5"/>
  <c r="L10" i="5"/>
  <c r="H10" i="5"/>
  <c r="C10" i="5"/>
  <c r="C8" i="35" s="1"/>
  <c r="D8" i="35" s="1"/>
  <c r="E8" i="35" s="1"/>
  <c r="F8" i="35" s="1"/>
  <c r="G8" i="35" s="1"/>
  <c r="H8" i="35" s="1"/>
  <c r="I8" i="35" s="1"/>
  <c r="J8" i="35" s="1"/>
  <c r="K8" i="35" s="1"/>
  <c r="L8" i="35" s="1"/>
  <c r="M8" i="35" s="1"/>
  <c r="N8" i="35" s="1"/>
  <c r="O8" i="35" s="1"/>
  <c r="P8" i="35" s="1"/>
  <c r="Q8" i="35" s="1"/>
  <c r="R8" i="35" s="1"/>
  <c r="S8" i="35" s="1"/>
  <c r="T8" i="35" s="1"/>
  <c r="U8" i="35" s="1"/>
  <c r="V8" i="35" s="1"/>
  <c r="H9" i="5"/>
  <c r="C9" i="5"/>
  <c r="E8" i="5"/>
  <c r="C8" i="5"/>
  <c r="I6" i="5"/>
  <c r="H6" i="5" s="1"/>
  <c r="E6" i="5"/>
  <c r="C6" i="5"/>
  <c r="C6" i="7" s="1"/>
  <c r="D6" i="7" s="1"/>
  <c r="E6" i="7" s="1"/>
  <c r="F6" i="7" s="1"/>
  <c r="G6" i="7" s="1"/>
  <c r="H6" i="7" s="1"/>
  <c r="I6" i="7" s="1"/>
  <c r="J6" i="7" s="1"/>
  <c r="K6" i="7" s="1"/>
  <c r="L6" i="7" s="1"/>
  <c r="M6" i="7" s="1"/>
  <c r="N6" i="7" s="1"/>
  <c r="O6" i="7" s="1"/>
  <c r="P6" i="7" s="1"/>
  <c r="Q6" i="7" s="1"/>
  <c r="R6" i="7" s="1"/>
  <c r="S6" i="7" s="1"/>
  <c r="T6" i="7" s="1"/>
  <c r="U6" i="7" s="1"/>
  <c r="V6" i="7" s="1"/>
  <c r="J5" i="5"/>
  <c r="H5" i="5"/>
  <c r="E5" i="5"/>
  <c r="C5" i="5"/>
  <c r="I4" i="5"/>
  <c r="H4" i="5" s="1"/>
  <c r="E4" i="5"/>
  <c r="C4" i="5"/>
  <c r="D7" i="8" l="1"/>
  <c r="E7" i="8" s="1"/>
  <c r="F7" i="8" s="1"/>
  <c r="G7" i="8" s="1"/>
  <c r="H7" i="8" s="1"/>
  <c r="I7" i="8" s="1"/>
  <c r="J7" i="8" s="1"/>
  <c r="K7" i="8" s="1"/>
  <c r="L7" i="8" s="1"/>
  <c r="M7" i="8" s="1"/>
  <c r="N7" i="8" s="1"/>
  <c r="O7" i="8" s="1"/>
  <c r="P7" i="8" s="1"/>
  <c r="Q7" i="8" s="1"/>
  <c r="R7" i="8" s="1"/>
  <c r="S7" i="8" s="1"/>
  <c r="T7" i="8" s="1"/>
  <c r="U7" i="8" s="1"/>
  <c r="V7" i="8" s="1"/>
  <c r="D7" i="7"/>
  <c r="E7" i="7" s="1"/>
  <c r="F7" i="7" s="1"/>
  <c r="G7" i="7" s="1"/>
  <c r="H7" i="7" s="1"/>
  <c r="I7" i="7" s="1"/>
  <c r="J7" i="7" s="1"/>
  <c r="K7" i="7" s="1"/>
  <c r="L7" i="7" s="1"/>
  <c r="M7" i="7" s="1"/>
  <c r="N7" i="7" s="1"/>
  <c r="O7" i="7" s="1"/>
  <c r="P7" i="7" s="1"/>
  <c r="Q7" i="7" s="1"/>
  <c r="R7" i="7" s="1"/>
  <c r="S7" i="7" s="1"/>
  <c r="T7" i="7" s="1"/>
  <c r="U7" i="7" s="1"/>
  <c r="V7" i="7" s="1"/>
  <c r="D7" i="35"/>
  <c r="E7" i="35" s="1"/>
  <c r="F7" i="35" s="1"/>
  <c r="G7" i="35" s="1"/>
  <c r="H7" i="35" s="1"/>
  <c r="I7" i="35" s="1"/>
  <c r="J7" i="35" s="1"/>
  <c r="K7" i="35" s="1"/>
  <c r="L7" i="35" s="1"/>
  <c r="M7" i="35" s="1"/>
  <c r="N7" i="35" s="1"/>
  <c r="O7" i="35" s="1"/>
  <c r="P7" i="35" s="1"/>
  <c r="Q7" i="35" s="1"/>
  <c r="R7" i="35" s="1"/>
  <c r="S7" i="35" s="1"/>
  <c r="T7" i="35" s="1"/>
  <c r="U7" i="35" s="1"/>
  <c r="V7" i="35" s="1"/>
  <c r="H31" i="5"/>
  <c r="H30" i="5"/>
  <c r="P7" i="12"/>
  <c r="P119" i="12" s="1"/>
  <c r="W7" i="29"/>
  <c r="W113" i="29" s="1"/>
  <c r="W121" i="29"/>
  <c r="W131" i="29"/>
  <c r="W89" i="29"/>
  <c r="W9" i="29"/>
  <c r="W12" i="29" s="1"/>
  <c r="W133" i="29"/>
  <c r="R76" i="33"/>
  <c r="N76" i="33"/>
  <c r="L76" i="33"/>
  <c r="S78" i="33"/>
  <c r="O78" i="33"/>
  <c r="K78" i="33"/>
  <c r="U76" i="33"/>
  <c r="Q76" i="33"/>
  <c r="M76" i="33"/>
  <c r="V78" i="33"/>
  <c r="R78" i="33"/>
  <c r="N78" i="33"/>
  <c r="V109" i="34"/>
  <c r="D11" i="35"/>
  <c r="V79" i="34"/>
  <c r="V77" i="34"/>
  <c r="C9" i="35"/>
  <c r="E10" i="35"/>
  <c r="V7" i="25"/>
  <c r="V92" i="34"/>
  <c r="V117" i="34"/>
  <c r="T76" i="26"/>
  <c r="P76" i="26"/>
  <c r="L76" i="26"/>
  <c r="V93" i="34"/>
  <c r="V99" i="34"/>
  <c r="V86" i="34"/>
  <c r="V111" i="34"/>
  <c r="V122" i="34"/>
  <c r="S76" i="26"/>
  <c r="O76" i="26"/>
  <c r="K76" i="26"/>
  <c r="V98" i="34"/>
  <c r="V74" i="34"/>
  <c r="I76" i="34" s="1"/>
  <c r="J76" i="34" s="1"/>
  <c r="V104" i="34"/>
  <c r="V128" i="34"/>
  <c r="V129" i="34"/>
  <c r="M78" i="26"/>
  <c r="R76" i="26"/>
  <c r="N76" i="26"/>
  <c r="J76" i="26"/>
  <c r="V75" i="34"/>
  <c r="I78" i="34" s="1"/>
  <c r="K78" i="34" s="1"/>
  <c r="V81" i="34"/>
  <c r="V110" i="34"/>
  <c r="V116" i="34"/>
  <c r="W85" i="29"/>
  <c r="W91" i="29"/>
  <c r="W109" i="29"/>
  <c r="W115" i="29"/>
  <c r="W125" i="29"/>
  <c r="W95" i="29"/>
  <c r="W83" i="29"/>
  <c r="W101" i="29"/>
  <c r="W119" i="29"/>
  <c r="W127" i="29"/>
  <c r="W107" i="29"/>
  <c r="W97" i="29"/>
  <c r="W103" i="29"/>
  <c r="W77" i="30"/>
  <c r="W5" i="30" s="1"/>
  <c r="W79" i="30"/>
  <c r="W6" i="30" s="1"/>
  <c r="V103" i="28"/>
  <c r="V89" i="28"/>
  <c r="V83" i="28"/>
  <c r="V131" i="28"/>
  <c r="V85" i="28"/>
  <c r="V101" i="28"/>
  <c r="V125" i="28"/>
  <c r="V119" i="28"/>
  <c r="V9" i="28"/>
  <c r="V12" i="28" s="1"/>
  <c r="V113" i="28"/>
  <c r="V77" i="28"/>
  <c r="V79" i="28"/>
  <c r="V127" i="28"/>
  <c r="V107" i="28"/>
  <c r="V115" i="28"/>
  <c r="V97" i="28"/>
  <c r="V121" i="28"/>
  <c r="V95" i="28"/>
  <c r="V109" i="28"/>
  <c r="V91" i="28"/>
  <c r="V133" i="28"/>
  <c r="U78" i="26"/>
  <c r="Q78" i="26"/>
  <c r="P73" i="12"/>
  <c r="T78" i="26"/>
  <c r="S78" i="26"/>
  <c r="O78" i="26"/>
  <c r="K78" i="26"/>
  <c r="P78" i="26"/>
  <c r="L78" i="26"/>
  <c r="R78" i="26"/>
  <c r="N78" i="26"/>
  <c r="J78" i="26"/>
  <c r="P121" i="12"/>
  <c r="P83" i="12"/>
  <c r="J78" i="34"/>
  <c r="L78" i="34"/>
  <c r="N78" i="34"/>
  <c r="R78" i="34"/>
  <c r="T78" i="34"/>
  <c r="M76" i="34"/>
  <c r="U76" i="34"/>
  <c r="W77" i="33"/>
  <c r="W5" i="33" s="1"/>
  <c r="W79" i="33"/>
  <c r="W6" i="33" s="1"/>
  <c r="V123" i="32"/>
  <c r="V129" i="32"/>
  <c r="V122" i="32"/>
  <c r="V111" i="32"/>
  <c r="V128" i="32"/>
  <c r="V117" i="32"/>
  <c r="V116" i="32"/>
  <c r="V110" i="32"/>
  <c r="V104" i="32"/>
  <c r="V105" i="32"/>
  <c r="V99" i="32"/>
  <c r="V93" i="32"/>
  <c r="V87" i="32"/>
  <c r="V81" i="32"/>
  <c r="V74" i="32"/>
  <c r="I76" i="32" s="1"/>
  <c r="V76" i="32" s="1"/>
  <c r="V92" i="32"/>
  <c r="V80" i="32"/>
  <c r="V75" i="32"/>
  <c r="I78" i="32" s="1"/>
  <c r="V78" i="32" s="1"/>
  <c r="V86" i="32"/>
  <c r="V98" i="32"/>
  <c r="P77" i="12"/>
  <c r="P59" i="12"/>
  <c r="P125" i="12"/>
  <c r="P95" i="12"/>
  <c r="P109" i="12"/>
  <c r="P41" i="12"/>
  <c r="P65" i="12"/>
  <c r="P71" i="12"/>
  <c r="P49" i="12"/>
  <c r="P89" i="12"/>
  <c r="P107" i="12"/>
  <c r="P53" i="12"/>
  <c r="P133" i="12"/>
  <c r="P55" i="12"/>
  <c r="P127" i="12"/>
  <c r="P61" i="12"/>
  <c r="P43" i="12"/>
  <c r="P97" i="12"/>
  <c r="P115" i="12"/>
  <c r="P85" i="12"/>
  <c r="P79" i="12"/>
  <c r="P91" i="12"/>
  <c r="P67" i="12"/>
  <c r="P103" i="12"/>
  <c r="W129" i="29"/>
  <c r="W122" i="29"/>
  <c r="W117" i="29"/>
  <c r="W116" i="29"/>
  <c r="W105" i="29"/>
  <c r="W98" i="29"/>
  <c r="W93" i="29"/>
  <c r="W111" i="29"/>
  <c r="W128" i="29"/>
  <c r="W87" i="29"/>
  <c r="W86" i="29"/>
  <c r="W81" i="29"/>
  <c r="I84" i="29" s="1"/>
  <c r="W104" i="29"/>
  <c r="W99" i="29"/>
  <c r="W92" i="29"/>
  <c r="W123" i="29"/>
  <c r="W110" i="29"/>
  <c r="W80" i="29"/>
  <c r="I82" i="29" s="1"/>
  <c r="W82" i="29" s="1"/>
  <c r="V123" i="27"/>
  <c r="V129" i="27"/>
  <c r="V122" i="27"/>
  <c r="V111" i="27"/>
  <c r="V110" i="27"/>
  <c r="V86" i="27"/>
  <c r="V75" i="27"/>
  <c r="I78" i="27" s="1"/>
  <c r="V78" i="27" s="1"/>
  <c r="V128" i="27"/>
  <c r="V116" i="27"/>
  <c r="V105" i="27"/>
  <c r="V99" i="27"/>
  <c r="V87" i="27"/>
  <c r="V81" i="27"/>
  <c r="V74" i="27"/>
  <c r="I76" i="27" s="1"/>
  <c r="V76" i="27" s="1"/>
  <c r="V104" i="27"/>
  <c r="V93" i="27"/>
  <c r="V80" i="27"/>
  <c r="V117" i="27"/>
  <c r="V92" i="27"/>
  <c r="V98" i="27"/>
  <c r="P113" i="12"/>
  <c r="P47" i="12"/>
  <c r="AD8" i="12"/>
  <c r="AC10" i="12"/>
  <c r="AC11" i="12" s="1"/>
  <c r="J4" i="5"/>
  <c r="J6" i="5"/>
  <c r="I13" i="5"/>
  <c r="E4" i="7"/>
  <c r="F4" i="8"/>
  <c r="P101" i="12" l="1"/>
  <c r="P131" i="12"/>
  <c r="P9" i="12"/>
  <c r="P12" i="12" s="1"/>
  <c r="P128" i="12" s="1"/>
  <c r="P78" i="34"/>
  <c r="V78" i="34"/>
  <c r="U78" i="34"/>
  <c r="Q78" i="34"/>
  <c r="M78" i="34"/>
  <c r="Q76" i="34"/>
  <c r="S78" i="34"/>
  <c r="O78" i="34"/>
  <c r="E11" i="35"/>
  <c r="D9" i="35"/>
  <c r="F10" i="35"/>
  <c r="V9" i="25"/>
  <c r="V12" i="25" s="1"/>
  <c r="V109" i="25"/>
  <c r="V101" i="25"/>
  <c r="V125" i="25"/>
  <c r="V121" i="25"/>
  <c r="V131" i="25"/>
  <c r="V85" i="25"/>
  <c r="V95" i="25"/>
  <c r="V77" i="25"/>
  <c r="V97" i="25"/>
  <c r="V79" i="25"/>
  <c r="V113" i="25"/>
  <c r="V133" i="25"/>
  <c r="V119" i="25"/>
  <c r="V89" i="25"/>
  <c r="V103" i="25"/>
  <c r="V107" i="25"/>
  <c r="V115" i="25"/>
  <c r="V91" i="25"/>
  <c r="V83" i="25"/>
  <c r="V127" i="25"/>
  <c r="W77" i="26"/>
  <c r="W5" i="26" s="1"/>
  <c r="T76" i="34"/>
  <c r="P76" i="34"/>
  <c r="L76" i="34"/>
  <c r="S76" i="34"/>
  <c r="O76" i="34"/>
  <c r="K76" i="34"/>
  <c r="V76" i="34"/>
  <c r="R76" i="34"/>
  <c r="N76" i="34"/>
  <c r="W7" i="30"/>
  <c r="W127" i="30" s="1"/>
  <c r="W79" i="26"/>
  <c r="W6" i="26" s="1"/>
  <c r="V99" i="28"/>
  <c r="V80" i="28"/>
  <c r="V86" i="28"/>
  <c r="V75" i="28"/>
  <c r="I78" i="28" s="1"/>
  <c r="V78" i="28" s="1"/>
  <c r="V129" i="28"/>
  <c r="V122" i="28"/>
  <c r="V92" i="28"/>
  <c r="V117" i="28"/>
  <c r="V81" i="28"/>
  <c r="V74" i="28"/>
  <c r="I76" i="28" s="1"/>
  <c r="V128" i="28"/>
  <c r="V123" i="28"/>
  <c r="V110" i="28"/>
  <c r="V116" i="28"/>
  <c r="V93" i="28"/>
  <c r="V104" i="28"/>
  <c r="V87" i="28"/>
  <c r="V105" i="28"/>
  <c r="V98" i="28"/>
  <c r="V111" i="28"/>
  <c r="W85" i="30"/>
  <c r="W95" i="30"/>
  <c r="W89" i="30"/>
  <c r="W79" i="34"/>
  <c r="W6" i="34" s="1"/>
  <c r="W7" i="33"/>
  <c r="J78" i="32"/>
  <c r="K78" i="32"/>
  <c r="L78" i="32"/>
  <c r="M78" i="32"/>
  <c r="N78" i="32"/>
  <c r="O78" i="32"/>
  <c r="P78" i="32"/>
  <c r="Q78" i="32"/>
  <c r="R78" i="32"/>
  <c r="S78" i="32"/>
  <c r="T78" i="32"/>
  <c r="U78" i="32"/>
  <c r="K76" i="32"/>
  <c r="J76" i="32"/>
  <c r="L76" i="32"/>
  <c r="M76" i="32"/>
  <c r="N76" i="32"/>
  <c r="O76" i="32"/>
  <c r="P76" i="32"/>
  <c r="Q76" i="32"/>
  <c r="R76" i="32"/>
  <c r="S76" i="32"/>
  <c r="T76" i="32"/>
  <c r="U76" i="32"/>
  <c r="P86" i="12"/>
  <c r="W133" i="30"/>
  <c r="K84" i="29"/>
  <c r="J84" i="29"/>
  <c r="L84" i="29"/>
  <c r="M84" i="29"/>
  <c r="N84" i="29"/>
  <c r="O84" i="29"/>
  <c r="P84" i="29"/>
  <c r="Q84" i="29"/>
  <c r="R84" i="29"/>
  <c r="S84" i="29"/>
  <c r="T84" i="29"/>
  <c r="U84" i="29"/>
  <c r="V84" i="29"/>
  <c r="K82" i="29"/>
  <c r="J82" i="29"/>
  <c r="L82" i="29"/>
  <c r="M82" i="29"/>
  <c r="N82" i="29"/>
  <c r="O82" i="29"/>
  <c r="P82" i="29"/>
  <c r="Q82" i="29"/>
  <c r="R82" i="29"/>
  <c r="S82" i="29"/>
  <c r="T82" i="29"/>
  <c r="U82" i="29"/>
  <c r="V82" i="29"/>
  <c r="W84" i="29"/>
  <c r="K78" i="27"/>
  <c r="J78" i="27"/>
  <c r="L78" i="27"/>
  <c r="M78" i="27"/>
  <c r="N78" i="27"/>
  <c r="O78" i="27"/>
  <c r="P78" i="27"/>
  <c r="Q78" i="27"/>
  <c r="R78" i="27"/>
  <c r="S78" i="27"/>
  <c r="T78" i="27"/>
  <c r="U78" i="27"/>
  <c r="K76" i="27"/>
  <c r="J76" i="27"/>
  <c r="L76" i="27"/>
  <c r="M76" i="27"/>
  <c r="N76" i="27"/>
  <c r="O76" i="27"/>
  <c r="P76" i="27"/>
  <c r="Q76" i="27"/>
  <c r="R76" i="27"/>
  <c r="S76" i="27"/>
  <c r="T76" i="27"/>
  <c r="U76" i="27"/>
  <c r="AE8" i="12"/>
  <c r="AD10" i="12"/>
  <c r="AD11" i="12" s="1"/>
  <c r="F4" i="7"/>
  <c r="J13" i="5"/>
  <c r="G4" i="8"/>
  <c r="P56" i="12" l="1"/>
  <c r="P117" i="12"/>
  <c r="P50" i="12"/>
  <c r="P123" i="12"/>
  <c r="P129" i="12"/>
  <c r="P92" i="12"/>
  <c r="P39" i="12"/>
  <c r="I42" i="12" s="1"/>
  <c r="M42" i="12" s="1"/>
  <c r="P68" i="12"/>
  <c r="P104" i="12"/>
  <c r="P122" i="12"/>
  <c r="P80" i="12"/>
  <c r="P38" i="12"/>
  <c r="I40" i="12" s="1"/>
  <c r="K40" i="12" s="1"/>
  <c r="P93" i="12"/>
  <c r="P62" i="12"/>
  <c r="P111" i="12"/>
  <c r="P116" i="12"/>
  <c r="P98" i="12"/>
  <c r="P75" i="12"/>
  <c r="P87" i="12"/>
  <c r="P44" i="12"/>
  <c r="P57" i="12"/>
  <c r="P81" i="12"/>
  <c r="P51" i="12"/>
  <c r="P45" i="12"/>
  <c r="P99" i="12"/>
  <c r="P74" i="12"/>
  <c r="P105" i="12"/>
  <c r="P69" i="12"/>
  <c r="P110" i="12"/>
  <c r="P63" i="12"/>
  <c r="O42" i="12"/>
  <c r="W7" i="26"/>
  <c r="W127" i="26" s="1"/>
  <c r="F11" i="35"/>
  <c r="W125" i="30"/>
  <c r="E9" i="35"/>
  <c r="G10" i="35"/>
  <c r="V117" i="25"/>
  <c r="V128" i="25"/>
  <c r="V116" i="25"/>
  <c r="V75" i="25"/>
  <c r="I78" i="25" s="1"/>
  <c r="V129" i="25"/>
  <c r="V110" i="25"/>
  <c r="V122" i="25"/>
  <c r="V99" i="25"/>
  <c r="V87" i="25"/>
  <c r="V123" i="25"/>
  <c r="V86" i="25"/>
  <c r="V74" i="25"/>
  <c r="I76" i="25" s="1"/>
  <c r="V80" i="25"/>
  <c r="V81" i="25"/>
  <c r="V93" i="25"/>
  <c r="V104" i="25"/>
  <c r="V92" i="25"/>
  <c r="V111" i="25"/>
  <c r="V105" i="25"/>
  <c r="V98" i="25"/>
  <c r="L40" i="12"/>
  <c r="W119" i="30"/>
  <c r="W121" i="30"/>
  <c r="W97" i="30"/>
  <c r="W9" i="30"/>
  <c r="W12" i="30" s="1"/>
  <c r="W81" i="30" s="1"/>
  <c r="I84" i="30" s="1"/>
  <c r="N40" i="12"/>
  <c r="O40" i="12"/>
  <c r="M40" i="12"/>
  <c r="W103" i="30"/>
  <c r="W131" i="30"/>
  <c r="W113" i="30"/>
  <c r="W107" i="30"/>
  <c r="W77" i="34"/>
  <c r="W5" i="34" s="1"/>
  <c r="W7" i="34" s="1"/>
  <c r="J40" i="12"/>
  <c r="W101" i="30"/>
  <c r="W115" i="30"/>
  <c r="W91" i="30"/>
  <c r="W83" i="30"/>
  <c r="W109" i="30"/>
  <c r="W111" i="30"/>
  <c r="W83" i="26"/>
  <c r="N42" i="12"/>
  <c r="W121" i="26"/>
  <c r="L76" i="28"/>
  <c r="R76" i="28"/>
  <c r="U76" i="28"/>
  <c r="O76" i="28"/>
  <c r="P76" i="28"/>
  <c r="S76" i="28"/>
  <c r="N76" i="28"/>
  <c r="Q76" i="28"/>
  <c r="T76" i="28"/>
  <c r="M76" i="28"/>
  <c r="K76" i="28"/>
  <c r="J76" i="28"/>
  <c r="W113" i="26"/>
  <c r="V76" i="28"/>
  <c r="W95" i="26"/>
  <c r="P78" i="28"/>
  <c r="O78" i="28"/>
  <c r="J78" i="28"/>
  <c r="L78" i="28"/>
  <c r="T78" i="28"/>
  <c r="M78" i="28"/>
  <c r="K78" i="28"/>
  <c r="U78" i="28"/>
  <c r="N78" i="28"/>
  <c r="Q78" i="28"/>
  <c r="S78" i="28"/>
  <c r="R78" i="28"/>
  <c r="W104" i="30"/>
  <c r="W123" i="30"/>
  <c r="L42" i="12"/>
  <c r="W9" i="26"/>
  <c r="W12" i="26" s="1"/>
  <c r="W129" i="26" s="1"/>
  <c r="W97" i="26"/>
  <c r="W103" i="26"/>
  <c r="W89" i="26"/>
  <c r="W107" i="26"/>
  <c r="W109" i="26"/>
  <c r="W133" i="26"/>
  <c r="W119" i="26"/>
  <c r="W101" i="26"/>
  <c r="W115" i="26"/>
  <c r="W85" i="26"/>
  <c r="W91" i="26"/>
  <c r="W131" i="26"/>
  <c r="W125" i="26"/>
  <c r="W127" i="33"/>
  <c r="W125" i="33"/>
  <c r="W133" i="33"/>
  <c r="W121" i="33"/>
  <c r="W131" i="33"/>
  <c r="W115" i="33"/>
  <c r="W109" i="33"/>
  <c r="W107" i="33"/>
  <c r="W119" i="33"/>
  <c r="W113" i="33"/>
  <c r="W101" i="33"/>
  <c r="W95" i="33"/>
  <c r="W103" i="33"/>
  <c r="W83" i="33"/>
  <c r="W97" i="33"/>
  <c r="W91" i="33"/>
  <c r="W89" i="33"/>
  <c r="W85" i="33"/>
  <c r="W9" i="33"/>
  <c r="W12" i="33" s="1"/>
  <c r="W77" i="32"/>
  <c r="W5" i="32" s="1"/>
  <c r="W79" i="32"/>
  <c r="W6" i="32" s="1"/>
  <c r="P42" i="12"/>
  <c r="K42" i="12"/>
  <c r="J42" i="12"/>
  <c r="X85" i="29"/>
  <c r="X6" i="29" s="1"/>
  <c r="X83" i="29"/>
  <c r="X5" i="29" s="1"/>
  <c r="W77" i="27"/>
  <c r="W5" i="27" s="1"/>
  <c r="W79" i="27"/>
  <c r="W6" i="27" s="1"/>
  <c r="AE10" i="12"/>
  <c r="AE11" i="12" s="1"/>
  <c r="AF8" i="12"/>
  <c r="AF10" i="12" s="1"/>
  <c r="AF11" i="12" s="1"/>
  <c r="E16" i="12" s="1"/>
  <c r="E8" i="31"/>
  <c r="D8" i="31"/>
  <c r="G4" i="7"/>
  <c r="H4" i="8"/>
  <c r="P40" i="12" l="1"/>
  <c r="W116" i="30"/>
  <c r="W92" i="30"/>
  <c r="G11" i="35"/>
  <c r="W117" i="30"/>
  <c r="W80" i="30"/>
  <c r="I82" i="30" s="1"/>
  <c r="Q41" i="12"/>
  <c r="Q5" i="12" s="1"/>
  <c r="W129" i="30"/>
  <c r="W110" i="30"/>
  <c r="W105" i="30"/>
  <c r="W86" i="30"/>
  <c r="W122" i="30"/>
  <c r="W87" i="30"/>
  <c r="W98" i="30"/>
  <c r="W99" i="30"/>
  <c r="M84" i="30"/>
  <c r="T84" i="30"/>
  <c r="F9" i="35"/>
  <c r="H10" i="35"/>
  <c r="V78" i="25"/>
  <c r="U78" i="25"/>
  <c r="Q78" i="25"/>
  <c r="L78" i="25"/>
  <c r="O78" i="25"/>
  <c r="J78" i="25"/>
  <c r="M78" i="25"/>
  <c r="K78" i="25"/>
  <c r="P78" i="25"/>
  <c r="N78" i="25"/>
  <c r="T78" i="25"/>
  <c r="R78" i="25"/>
  <c r="S78" i="25"/>
  <c r="M76" i="25"/>
  <c r="P76" i="25"/>
  <c r="T76" i="25"/>
  <c r="U76" i="25"/>
  <c r="S76" i="25"/>
  <c r="R76" i="25"/>
  <c r="Q76" i="25"/>
  <c r="J76" i="25"/>
  <c r="L76" i="25"/>
  <c r="O76" i="25"/>
  <c r="N76" i="25"/>
  <c r="K76" i="25"/>
  <c r="W128" i="30"/>
  <c r="W93" i="30"/>
  <c r="V76" i="25"/>
  <c r="W80" i="26"/>
  <c r="I82" i="26" s="1"/>
  <c r="W82" i="26" s="1"/>
  <c r="L84" i="30"/>
  <c r="W117" i="26"/>
  <c r="W86" i="26"/>
  <c r="W110" i="26"/>
  <c r="S84" i="30"/>
  <c r="K84" i="30"/>
  <c r="P84" i="30"/>
  <c r="W99" i="26"/>
  <c r="W111" i="26"/>
  <c r="W92" i="26"/>
  <c r="W122" i="26"/>
  <c r="W84" i="30"/>
  <c r="O84" i="30"/>
  <c r="W93" i="26"/>
  <c r="W98" i="26"/>
  <c r="W105" i="26"/>
  <c r="W123" i="26"/>
  <c r="W128" i="26"/>
  <c r="V84" i="30"/>
  <c r="R84" i="30"/>
  <c r="N84" i="30"/>
  <c r="J84" i="30"/>
  <c r="W81" i="26"/>
  <c r="I84" i="26" s="1"/>
  <c r="W84" i="26" s="1"/>
  <c r="W87" i="26"/>
  <c r="W104" i="26"/>
  <c r="W116" i="26"/>
  <c r="U84" i="30"/>
  <c r="Q84" i="30"/>
  <c r="W79" i="28"/>
  <c r="W6" i="28" s="1"/>
  <c r="W77" i="28"/>
  <c r="W5" i="28" s="1"/>
  <c r="X7" i="29"/>
  <c r="X133" i="29" s="1"/>
  <c r="W7" i="32"/>
  <c r="W127" i="32" s="1"/>
  <c r="Q43" i="12"/>
  <c r="Q6" i="12" s="1"/>
  <c r="W127" i="34"/>
  <c r="W125" i="34"/>
  <c r="W133" i="34"/>
  <c r="W121" i="34"/>
  <c r="W131" i="34"/>
  <c r="W119" i="34"/>
  <c r="W115" i="34"/>
  <c r="W113" i="34"/>
  <c r="W109" i="34"/>
  <c r="W107" i="34"/>
  <c r="W95" i="34"/>
  <c r="W83" i="34"/>
  <c r="W103" i="34"/>
  <c r="W85" i="34"/>
  <c r="W91" i="34"/>
  <c r="W89" i="34"/>
  <c r="W101" i="34"/>
  <c r="W97" i="34"/>
  <c r="W9" i="34"/>
  <c r="W12" i="34" s="1"/>
  <c r="W129" i="33"/>
  <c r="W128" i="33"/>
  <c r="W122" i="33"/>
  <c r="W110" i="33"/>
  <c r="W123" i="33"/>
  <c r="W116" i="33"/>
  <c r="W104" i="33"/>
  <c r="W117" i="33"/>
  <c r="W105" i="33"/>
  <c r="W99" i="33"/>
  <c r="W86" i="33"/>
  <c r="W80" i="33"/>
  <c r="I82" i="33" s="1"/>
  <c r="W82" i="33" s="1"/>
  <c r="W98" i="33"/>
  <c r="W87" i="33"/>
  <c r="W93" i="33"/>
  <c r="W92" i="33"/>
  <c r="W81" i="33"/>
  <c r="I84" i="33" s="1"/>
  <c r="W84" i="33" s="1"/>
  <c r="W111" i="33"/>
  <c r="X121" i="29"/>
  <c r="X97" i="29"/>
  <c r="X119" i="29"/>
  <c r="X115" i="29"/>
  <c r="X91" i="29"/>
  <c r="X101" i="29"/>
  <c r="X127" i="29"/>
  <c r="X103" i="29"/>
  <c r="W7" i="27"/>
  <c r="K82" i="26"/>
  <c r="J82" i="26"/>
  <c r="M82" i="26"/>
  <c r="N82" i="26"/>
  <c r="O82" i="26"/>
  <c r="Q82" i="26"/>
  <c r="R82" i="26"/>
  <c r="S82" i="26"/>
  <c r="U82" i="26"/>
  <c r="V82" i="26"/>
  <c r="K84" i="26"/>
  <c r="M84" i="26"/>
  <c r="O84" i="26"/>
  <c r="Q84" i="26"/>
  <c r="S84" i="26"/>
  <c r="U84" i="26"/>
  <c r="I4" i="8"/>
  <c r="F8" i="31"/>
  <c r="H4" i="7"/>
  <c r="Q7" i="12" l="1"/>
  <c r="Q77" i="12" s="1"/>
  <c r="T84" i="26"/>
  <c r="P84" i="26"/>
  <c r="L84" i="26"/>
  <c r="X95" i="29"/>
  <c r="X89" i="29"/>
  <c r="X107" i="29"/>
  <c r="X109" i="29"/>
  <c r="V84" i="26"/>
  <c r="R84" i="26"/>
  <c r="N84" i="26"/>
  <c r="J84" i="26"/>
  <c r="X9" i="29"/>
  <c r="X12" i="29" s="1"/>
  <c r="X128" i="29" s="1"/>
  <c r="X131" i="29"/>
  <c r="X113" i="29"/>
  <c r="X125" i="29"/>
  <c r="W7" i="28"/>
  <c r="W109" i="28" s="1"/>
  <c r="H11" i="35"/>
  <c r="W82" i="30"/>
  <c r="L82" i="30"/>
  <c r="N82" i="30"/>
  <c r="R82" i="30"/>
  <c r="V82" i="30"/>
  <c r="O82" i="30"/>
  <c r="P82" i="30"/>
  <c r="T82" i="30"/>
  <c r="K82" i="30"/>
  <c r="M82" i="30"/>
  <c r="Q82" i="30"/>
  <c r="U82" i="30"/>
  <c r="J82" i="30"/>
  <c r="S82" i="30"/>
  <c r="W77" i="25"/>
  <c r="W5" i="25" s="1"/>
  <c r="G9" i="35"/>
  <c r="I10" i="35"/>
  <c r="W79" i="25"/>
  <c r="W6" i="25" s="1"/>
  <c r="T82" i="26"/>
  <c r="P82" i="26"/>
  <c r="L82" i="26"/>
  <c r="X85" i="30"/>
  <c r="X6" i="30" s="1"/>
  <c r="Q131" i="12"/>
  <c r="W83" i="32"/>
  <c r="W103" i="32"/>
  <c r="W131" i="32"/>
  <c r="W121" i="32"/>
  <c r="W9" i="32"/>
  <c r="W12" i="32" s="1"/>
  <c r="W123" i="32" s="1"/>
  <c r="W91" i="32"/>
  <c r="W107" i="32"/>
  <c r="W119" i="32"/>
  <c r="W133" i="32"/>
  <c r="W97" i="32"/>
  <c r="W101" i="32"/>
  <c r="W95" i="32"/>
  <c r="W113" i="32"/>
  <c r="W125" i="32"/>
  <c r="W85" i="32"/>
  <c r="W89" i="32"/>
  <c r="W109" i="32"/>
  <c r="W115" i="32"/>
  <c r="Q59" i="12"/>
  <c r="Q67" i="12"/>
  <c r="W129" i="34"/>
  <c r="W122" i="34"/>
  <c r="W117" i="34"/>
  <c r="W116" i="34"/>
  <c r="W123" i="34"/>
  <c r="W128" i="34"/>
  <c r="W110" i="34"/>
  <c r="W104" i="34"/>
  <c r="W86" i="34"/>
  <c r="W80" i="34"/>
  <c r="I82" i="34" s="1"/>
  <c r="W82" i="34" s="1"/>
  <c r="W111" i="34"/>
  <c r="W99" i="34"/>
  <c r="W87" i="34"/>
  <c r="W98" i="34"/>
  <c r="W93" i="34"/>
  <c r="W92" i="34"/>
  <c r="W105" i="34"/>
  <c r="W81" i="34"/>
  <c r="I84" i="34" s="1"/>
  <c r="L84" i="33"/>
  <c r="J84" i="33"/>
  <c r="K84" i="33"/>
  <c r="M84" i="33"/>
  <c r="N84" i="33"/>
  <c r="O84" i="33"/>
  <c r="P84" i="33"/>
  <c r="Q84" i="33"/>
  <c r="R84" i="33"/>
  <c r="S84" i="33"/>
  <c r="T84" i="33"/>
  <c r="U84" i="33"/>
  <c r="V84" i="33"/>
  <c r="L82" i="33"/>
  <c r="K82" i="33"/>
  <c r="J82" i="33"/>
  <c r="M82" i="33"/>
  <c r="N82" i="33"/>
  <c r="O82" i="33"/>
  <c r="P82" i="33"/>
  <c r="Q82" i="33"/>
  <c r="R82" i="33"/>
  <c r="S82" i="33"/>
  <c r="T82" i="33"/>
  <c r="U82" i="33"/>
  <c r="V82" i="33"/>
  <c r="X129" i="29"/>
  <c r="X117" i="29"/>
  <c r="X92" i="29"/>
  <c r="X110" i="29"/>
  <c r="W127" i="27"/>
  <c r="W125" i="27"/>
  <c r="W133" i="27"/>
  <c r="W121" i="27"/>
  <c r="W131" i="27"/>
  <c r="W119" i="27"/>
  <c r="W115" i="27"/>
  <c r="W113" i="27"/>
  <c r="W109" i="27"/>
  <c r="W107" i="27"/>
  <c r="W95" i="27"/>
  <c r="W91" i="27"/>
  <c r="W89" i="27"/>
  <c r="W85" i="27"/>
  <c r="W97" i="27"/>
  <c r="W83" i="27"/>
  <c r="W103" i="27"/>
  <c r="W101" i="27"/>
  <c r="W9" i="27"/>
  <c r="W12" i="27" s="1"/>
  <c r="G8" i="31"/>
  <c r="J4" i="8"/>
  <c r="I4" i="7"/>
  <c r="Q49" i="12" l="1"/>
  <c r="Q127" i="12"/>
  <c r="Q53" i="12"/>
  <c r="Q89" i="12"/>
  <c r="Q91" i="12"/>
  <c r="Q71" i="12"/>
  <c r="Q125" i="12"/>
  <c r="Q115" i="12"/>
  <c r="Q103" i="12"/>
  <c r="Q97" i="12"/>
  <c r="Q61" i="12"/>
  <c r="Q133" i="12"/>
  <c r="Q9" i="12"/>
  <c r="Q12" i="12" s="1"/>
  <c r="Q83" i="12"/>
  <c r="Q47" i="12"/>
  <c r="Q55" i="12"/>
  <c r="Q79" i="12"/>
  <c r="Q85" i="12"/>
  <c r="Q65" i="12"/>
  <c r="Q107" i="12"/>
  <c r="Q119" i="12"/>
  <c r="Q109" i="12"/>
  <c r="Q101" i="12"/>
  <c r="Q113" i="12"/>
  <c r="Q121" i="12"/>
  <c r="Q73" i="12"/>
  <c r="Q95" i="12"/>
  <c r="W125" i="28"/>
  <c r="W121" i="28"/>
  <c r="W97" i="28"/>
  <c r="W85" i="28"/>
  <c r="X85" i="26"/>
  <c r="X6" i="26" s="1"/>
  <c r="X86" i="29"/>
  <c r="I88" i="29" s="1"/>
  <c r="X88" i="29" s="1"/>
  <c r="X87" i="29"/>
  <c r="I90" i="29" s="1"/>
  <c r="X90" i="29" s="1"/>
  <c r="X105" i="29"/>
  <c r="X122" i="29"/>
  <c r="W133" i="28"/>
  <c r="W127" i="28"/>
  <c r="W113" i="28"/>
  <c r="W83" i="28"/>
  <c r="W9" i="28"/>
  <c r="W12" i="28" s="1"/>
  <c r="X93" i="29"/>
  <c r="X99" i="29"/>
  <c r="X116" i="29"/>
  <c r="X123" i="29"/>
  <c r="W131" i="28"/>
  <c r="W107" i="28"/>
  <c r="W103" i="28"/>
  <c r="W119" i="28"/>
  <c r="W95" i="28"/>
  <c r="X98" i="29"/>
  <c r="X104" i="29"/>
  <c r="X111" i="29"/>
  <c r="W115" i="28"/>
  <c r="W89" i="28"/>
  <c r="W91" i="28"/>
  <c r="W101" i="28"/>
  <c r="I11" i="35"/>
  <c r="X83" i="26"/>
  <c r="X5" i="26" s="1"/>
  <c r="W7" i="25"/>
  <c r="W119" i="25" s="1"/>
  <c r="X83" i="30"/>
  <c r="X5" i="30" s="1"/>
  <c r="X7" i="30" s="1"/>
  <c r="X121" i="30" s="1"/>
  <c r="H9" i="35"/>
  <c r="J10" i="35"/>
  <c r="W133" i="25"/>
  <c r="W128" i="32"/>
  <c r="W92" i="32"/>
  <c r="W111" i="32"/>
  <c r="W105" i="32"/>
  <c r="W116" i="28"/>
  <c r="W122" i="28"/>
  <c r="W87" i="28"/>
  <c r="W111" i="28"/>
  <c r="W93" i="28"/>
  <c r="W129" i="28"/>
  <c r="W86" i="28"/>
  <c r="W92" i="28"/>
  <c r="W104" i="28"/>
  <c r="W98" i="28"/>
  <c r="W99" i="28"/>
  <c r="W123" i="28"/>
  <c r="W110" i="28"/>
  <c r="W105" i="28"/>
  <c r="W80" i="28"/>
  <c r="I82" i="28" s="1"/>
  <c r="W117" i="28"/>
  <c r="W128" i="28"/>
  <c r="W81" i="28"/>
  <c r="I84" i="28" s="1"/>
  <c r="W84" i="28" s="1"/>
  <c r="W93" i="32"/>
  <c r="W80" i="32"/>
  <c r="I82" i="32" s="1"/>
  <c r="W82" i="32" s="1"/>
  <c r="W110" i="32"/>
  <c r="W116" i="32"/>
  <c r="W122" i="32"/>
  <c r="W87" i="32"/>
  <c r="W86" i="32"/>
  <c r="W99" i="32"/>
  <c r="W117" i="32"/>
  <c r="W129" i="32"/>
  <c r="X103" i="30"/>
  <c r="W81" i="32"/>
  <c r="I84" i="32" s="1"/>
  <c r="L84" i="32" s="1"/>
  <c r="W98" i="32"/>
  <c r="W104" i="32"/>
  <c r="X115" i="30"/>
  <c r="X83" i="33"/>
  <c r="X5" i="33" s="1"/>
  <c r="J82" i="34"/>
  <c r="K82" i="34"/>
  <c r="L82" i="34"/>
  <c r="M82" i="34"/>
  <c r="N82" i="34"/>
  <c r="O82" i="34"/>
  <c r="P82" i="34"/>
  <c r="Q82" i="34"/>
  <c r="R82" i="34"/>
  <c r="S82" i="34"/>
  <c r="T82" i="34"/>
  <c r="U82" i="34"/>
  <c r="V82" i="34"/>
  <c r="J84" i="34"/>
  <c r="K84" i="34"/>
  <c r="L84" i="34"/>
  <c r="M84" i="34"/>
  <c r="N84" i="34"/>
  <c r="O84" i="34"/>
  <c r="P84" i="34"/>
  <c r="Q84" i="34"/>
  <c r="R84" i="34"/>
  <c r="S84" i="34"/>
  <c r="T84" i="34"/>
  <c r="U84" i="34"/>
  <c r="V84" i="34"/>
  <c r="W84" i="34"/>
  <c r="X85" i="33"/>
  <c r="X6" i="33" s="1"/>
  <c r="X7" i="33" s="1"/>
  <c r="J84" i="32"/>
  <c r="M82" i="32"/>
  <c r="Q82" i="32"/>
  <c r="U82" i="32"/>
  <c r="K88" i="29"/>
  <c r="J88" i="29"/>
  <c r="L88" i="29"/>
  <c r="M88" i="29"/>
  <c r="N88" i="29"/>
  <c r="O88" i="29"/>
  <c r="P88" i="29"/>
  <c r="Q88" i="29"/>
  <c r="R88" i="29"/>
  <c r="S88" i="29"/>
  <c r="T88" i="29"/>
  <c r="U88" i="29"/>
  <c r="V88" i="29"/>
  <c r="W88" i="29"/>
  <c r="J90" i="29"/>
  <c r="K90" i="29"/>
  <c r="L90" i="29"/>
  <c r="M90" i="29"/>
  <c r="N90" i="29"/>
  <c r="O90" i="29"/>
  <c r="P90" i="29"/>
  <c r="Q90" i="29"/>
  <c r="R90" i="29"/>
  <c r="S90" i="29"/>
  <c r="T90" i="29"/>
  <c r="U90" i="29"/>
  <c r="V90" i="29"/>
  <c r="W90" i="29"/>
  <c r="W129" i="27"/>
  <c r="W122" i="27"/>
  <c r="W117" i="27"/>
  <c r="W116" i="27"/>
  <c r="W104" i="27"/>
  <c r="W86" i="27"/>
  <c r="W128" i="27"/>
  <c r="W123" i="27"/>
  <c r="W105" i="27"/>
  <c r="W99" i="27"/>
  <c r="W87" i="27"/>
  <c r="W81" i="27"/>
  <c r="I84" i="27" s="1"/>
  <c r="W84" i="27" s="1"/>
  <c r="W98" i="27"/>
  <c r="W93" i="27"/>
  <c r="W92" i="27"/>
  <c r="W111" i="27"/>
  <c r="W80" i="27"/>
  <c r="I82" i="27" s="1"/>
  <c r="W110" i="27"/>
  <c r="X7" i="26"/>
  <c r="X133" i="26" s="1"/>
  <c r="J4" i="7"/>
  <c r="K4" i="8"/>
  <c r="H8" i="31"/>
  <c r="W103" i="25" l="1"/>
  <c r="Q123" i="12"/>
  <c r="Q98" i="12"/>
  <c r="Q81" i="12"/>
  <c r="Q50" i="12"/>
  <c r="Q93" i="12"/>
  <c r="Q128" i="12"/>
  <c r="Q56" i="12"/>
  <c r="Q80" i="12"/>
  <c r="Q51" i="12"/>
  <c r="Q62" i="12"/>
  <c r="Q122" i="12"/>
  <c r="Q44" i="12"/>
  <c r="I46" i="12" s="1"/>
  <c r="Q46" i="12" s="1"/>
  <c r="Q129" i="12"/>
  <c r="Q68" i="12"/>
  <c r="Q69" i="12"/>
  <c r="Q111" i="12"/>
  <c r="Q45" i="12"/>
  <c r="I48" i="12" s="1"/>
  <c r="M48" i="12" s="1"/>
  <c r="Q74" i="12"/>
  <c r="Q117" i="12"/>
  <c r="Q63" i="12"/>
  <c r="Q57" i="12"/>
  <c r="Q116" i="12"/>
  <c r="Q99" i="12"/>
  <c r="Q87" i="12"/>
  <c r="Q75" i="12"/>
  <c r="Q104" i="12"/>
  <c r="Q105" i="12"/>
  <c r="Q86" i="12"/>
  <c r="Q110" i="12"/>
  <c r="Q92" i="12"/>
  <c r="W97" i="25"/>
  <c r="W95" i="25"/>
  <c r="W115" i="25"/>
  <c r="W121" i="25"/>
  <c r="X119" i="30"/>
  <c r="W89" i="25"/>
  <c r="W9" i="25"/>
  <c r="W12" i="25" s="1"/>
  <c r="W81" i="25" s="1"/>
  <c r="I84" i="25" s="1"/>
  <c r="X91" i="30"/>
  <c r="X89" i="30"/>
  <c r="X127" i="30"/>
  <c r="X97" i="30"/>
  <c r="W85" i="25"/>
  <c r="W83" i="25"/>
  <c r="W107" i="25"/>
  <c r="X107" i="30"/>
  <c r="X95" i="30"/>
  <c r="X109" i="30"/>
  <c r="X113" i="30"/>
  <c r="X9" i="30"/>
  <c r="X12" i="30" s="1"/>
  <c r="X92" i="30" s="1"/>
  <c r="X131" i="30"/>
  <c r="X125" i="30"/>
  <c r="X133" i="30"/>
  <c r="X101" i="30"/>
  <c r="W91" i="25"/>
  <c r="W113" i="25"/>
  <c r="W125" i="25"/>
  <c r="W84" i="32"/>
  <c r="W101" i="25"/>
  <c r="W131" i="25"/>
  <c r="W127" i="25"/>
  <c r="W109" i="25"/>
  <c r="J11" i="35"/>
  <c r="I9" i="35"/>
  <c r="K10" i="35"/>
  <c r="W128" i="25"/>
  <c r="W99" i="25"/>
  <c r="O84" i="32"/>
  <c r="X119" i="26"/>
  <c r="S84" i="32"/>
  <c r="T82" i="32"/>
  <c r="P82" i="32"/>
  <c r="L82" i="32"/>
  <c r="S82" i="32"/>
  <c r="O82" i="32"/>
  <c r="K82" i="32"/>
  <c r="V82" i="32"/>
  <c r="R82" i="32"/>
  <c r="N82" i="32"/>
  <c r="J82" i="32"/>
  <c r="V84" i="32"/>
  <c r="R84" i="32"/>
  <c r="N84" i="32"/>
  <c r="K84" i="32"/>
  <c r="W82" i="28"/>
  <c r="O82" i="28"/>
  <c r="R82" i="28"/>
  <c r="K82" i="28"/>
  <c r="S82" i="28"/>
  <c r="T82" i="28"/>
  <c r="M82" i="28"/>
  <c r="J82" i="28"/>
  <c r="L82" i="28"/>
  <c r="U82" i="28"/>
  <c r="Q82" i="28"/>
  <c r="N82" i="28"/>
  <c r="P82" i="28"/>
  <c r="V82" i="28"/>
  <c r="U84" i="32"/>
  <c r="Q84" i="32"/>
  <c r="M84" i="32"/>
  <c r="U84" i="28"/>
  <c r="P84" i="28"/>
  <c r="M84" i="28"/>
  <c r="R84" i="28"/>
  <c r="S84" i="28"/>
  <c r="T84" i="28"/>
  <c r="Q84" i="28"/>
  <c r="V84" i="28"/>
  <c r="J84" i="28"/>
  <c r="L84" i="28"/>
  <c r="O84" i="28"/>
  <c r="N84" i="28"/>
  <c r="K84" i="28"/>
  <c r="T84" i="32"/>
  <c r="P84" i="32"/>
  <c r="J46" i="12"/>
  <c r="P46" i="12"/>
  <c r="O46" i="12"/>
  <c r="K46" i="12"/>
  <c r="L48" i="12"/>
  <c r="X89" i="26"/>
  <c r="X103" i="26"/>
  <c r="X101" i="26"/>
  <c r="X115" i="26"/>
  <c r="X113" i="26"/>
  <c r="X85" i="34"/>
  <c r="X6" i="34" s="1"/>
  <c r="X83" i="34"/>
  <c r="X5" i="34" s="1"/>
  <c r="X133" i="33"/>
  <c r="X131" i="33"/>
  <c r="X119" i="33"/>
  <c r="X127" i="33"/>
  <c r="X107" i="33"/>
  <c r="X125" i="33"/>
  <c r="X121" i="33"/>
  <c r="X113" i="33"/>
  <c r="X95" i="33"/>
  <c r="X103" i="33"/>
  <c r="X115" i="33"/>
  <c r="X97" i="33"/>
  <c r="X91" i="33"/>
  <c r="X89" i="33"/>
  <c r="X109" i="33"/>
  <c r="X101" i="33"/>
  <c r="X9" i="33"/>
  <c r="X12" i="33" s="1"/>
  <c r="X9" i="26"/>
  <c r="X12" i="26" s="1"/>
  <c r="X122" i="26" s="1"/>
  <c r="X91" i="26"/>
  <c r="X109" i="26"/>
  <c r="X121" i="26"/>
  <c r="X97" i="26"/>
  <c r="X95" i="26"/>
  <c r="X107" i="26"/>
  <c r="X125" i="26"/>
  <c r="X127" i="26"/>
  <c r="Y91" i="29"/>
  <c r="Y6" i="29" s="1"/>
  <c r="Y89" i="29"/>
  <c r="Y5" i="29" s="1"/>
  <c r="J84" i="27"/>
  <c r="K84" i="27"/>
  <c r="L84" i="27"/>
  <c r="M84" i="27"/>
  <c r="N84" i="27"/>
  <c r="O84" i="27"/>
  <c r="P84" i="27"/>
  <c r="Q84" i="27"/>
  <c r="R84" i="27"/>
  <c r="S84" i="27"/>
  <c r="T84" i="27"/>
  <c r="U84" i="27"/>
  <c r="V84" i="27"/>
  <c r="K82" i="27"/>
  <c r="J82" i="27"/>
  <c r="L82" i="27"/>
  <c r="M82" i="27"/>
  <c r="N82" i="27"/>
  <c r="O82" i="27"/>
  <c r="P82" i="27"/>
  <c r="Q82" i="27"/>
  <c r="R82" i="27"/>
  <c r="S82" i="27"/>
  <c r="T82" i="27"/>
  <c r="U82" i="27"/>
  <c r="V82" i="27"/>
  <c r="W82" i="27"/>
  <c r="X131" i="26"/>
  <c r="K4" i="7"/>
  <c r="L4" i="8"/>
  <c r="I8" i="31"/>
  <c r="P48" i="12" l="1"/>
  <c r="N46" i="12"/>
  <c r="L46" i="12"/>
  <c r="M46" i="12"/>
  <c r="K48" i="12"/>
  <c r="J48" i="12"/>
  <c r="Q48" i="12"/>
  <c r="N48" i="12"/>
  <c r="O48" i="12"/>
  <c r="W117" i="25"/>
  <c r="W105" i="25"/>
  <c r="X123" i="30"/>
  <c r="W104" i="25"/>
  <c r="X128" i="30"/>
  <c r="W122" i="25"/>
  <c r="X122" i="30"/>
  <c r="W86" i="25"/>
  <c r="W116" i="25"/>
  <c r="W87" i="25"/>
  <c r="W92" i="25"/>
  <c r="W110" i="25"/>
  <c r="W123" i="25"/>
  <c r="W80" i="25"/>
  <c r="I82" i="25" s="1"/>
  <c r="W129" i="25"/>
  <c r="W93" i="25"/>
  <c r="W111" i="25"/>
  <c r="W98" i="25"/>
  <c r="X86" i="30"/>
  <c r="I88" i="30" s="1"/>
  <c r="J88" i="30" s="1"/>
  <c r="X98" i="30"/>
  <c r="X93" i="30"/>
  <c r="X110" i="30"/>
  <c r="X111" i="30"/>
  <c r="X105" i="30"/>
  <c r="X129" i="30"/>
  <c r="X104" i="30"/>
  <c r="X99" i="30"/>
  <c r="X87" i="30"/>
  <c r="I90" i="30" s="1"/>
  <c r="X90" i="30" s="1"/>
  <c r="X117" i="30"/>
  <c r="X116" i="30"/>
  <c r="S88" i="30"/>
  <c r="K11" i="35"/>
  <c r="X128" i="26"/>
  <c r="J9" i="35"/>
  <c r="L10" i="35"/>
  <c r="W82" i="25"/>
  <c r="O82" i="25"/>
  <c r="S82" i="25"/>
  <c r="K82" i="25"/>
  <c r="N82" i="25"/>
  <c r="Q82" i="25"/>
  <c r="P82" i="25"/>
  <c r="V82" i="25"/>
  <c r="M82" i="25"/>
  <c r="L82" i="25"/>
  <c r="U82" i="25"/>
  <c r="T82" i="25"/>
  <c r="J82" i="25"/>
  <c r="R82" i="25"/>
  <c r="W84" i="25"/>
  <c r="K84" i="25"/>
  <c r="O84" i="25"/>
  <c r="S84" i="25"/>
  <c r="N84" i="25"/>
  <c r="L84" i="25"/>
  <c r="P84" i="25"/>
  <c r="T84" i="25"/>
  <c r="J84" i="25"/>
  <c r="V84" i="25"/>
  <c r="M84" i="25"/>
  <c r="Q84" i="25"/>
  <c r="U84" i="25"/>
  <c r="R84" i="25"/>
  <c r="U88" i="30"/>
  <c r="Q88" i="30"/>
  <c r="M88" i="30"/>
  <c r="T88" i="30"/>
  <c r="P88" i="30"/>
  <c r="K88" i="30"/>
  <c r="X83" i="32"/>
  <c r="X5" i="32" s="1"/>
  <c r="T90" i="30"/>
  <c r="P90" i="30"/>
  <c r="J90" i="30"/>
  <c r="W90" i="30"/>
  <c r="S90" i="30"/>
  <c r="O90" i="30"/>
  <c r="K90" i="30"/>
  <c r="X85" i="32"/>
  <c r="X6" i="32" s="1"/>
  <c r="X7" i="32" s="1"/>
  <c r="U90" i="30"/>
  <c r="Q90" i="30"/>
  <c r="M90" i="30"/>
  <c r="V90" i="30"/>
  <c r="R90" i="30"/>
  <c r="N90" i="30"/>
  <c r="L90" i="30"/>
  <c r="X83" i="28"/>
  <c r="X5" i="28" s="1"/>
  <c r="X85" i="28"/>
  <c r="X6" i="28" s="1"/>
  <c r="X92" i="26"/>
  <c r="X98" i="26"/>
  <c r="X87" i="26"/>
  <c r="I90" i="26" s="1"/>
  <c r="X90" i="26" s="1"/>
  <c r="X116" i="26"/>
  <c r="X123" i="26"/>
  <c r="X93" i="26"/>
  <c r="X110" i="26"/>
  <c r="X104" i="26"/>
  <c r="X86" i="26"/>
  <c r="I88" i="26" s="1"/>
  <c r="L88" i="26" s="1"/>
  <c r="X117" i="26"/>
  <c r="X111" i="26"/>
  <c r="R47" i="12"/>
  <c r="R5" i="12" s="1"/>
  <c r="X7" i="34"/>
  <c r="X128" i="33"/>
  <c r="X123" i="33"/>
  <c r="X111" i="33"/>
  <c r="X116" i="33"/>
  <c r="X104" i="33"/>
  <c r="X122" i="33"/>
  <c r="X117" i="33"/>
  <c r="X110" i="33"/>
  <c r="X99" i="33"/>
  <c r="X129" i="33"/>
  <c r="X105" i="33"/>
  <c r="X98" i="33"/>
  <c r="X87" i="33"/>
  <c r="I90" i="33" s="1"/>
  <c r="X90" i="33" s="1"/>
  <c r="X93" i="33"/>
  <c r="X92" i="33"/>
  <c r="X86" i="33"/>
  <c r="I88" i="33" s="1"/>
  <c r="X105" i="26"/>
  <c r="X99" i="26"/>
  <c r="X129" i="26"/>
  <c r="Y7" i="29"/>
  <c r="X83" i="27"/>
  <c r="X5" i="27" s="1"/>
  <c r="X85" i="27"/>
  <c r="X6" i="27" s="1"/>
  <c r="M4" i="8"/>
  <c r="J8" i="31"/>
  <c r="L4" i="7"/>
  <c r="R49" i="12" l="1"/>
  <c r="R6" i="12" s="1"/>
  <c r="R7" i="12" s="1"/>
  <c r="X88" i="30"/>
  <c r="L88" i="30"/>
  <c r="V88" i="30"/>
  <c r="O88" i="30"/>
  <c r="N88" i="30"/>
  <c r="W88" i="30"/>
  <c r="R88" i="30"/>
  <c r="L11" i="35"/>
  <c r="X83" i="25"/>
  <c r="X5" i="25" s="1"/>
  <c r="K9" i="35"/>
  <c r="M10" i="35"/>
  <c r="X85" i="25"/>
  <c r="X6" i="25" s="1"/>
  <c r="X7" i="28"/>
  <c r="X121" i="28" s="1"/>
  <c r="Q90" i="26"/>
  <c r="W88" i="26"/>
  <c r="O88" i="26"/>
  <c r="O90" i="26"/>
  <c r="Y91" i="30"/>
  <c r="Y6" i="30" s="1"/>
  <c r="W90" i="26"/>
  <c r="U88" i="26"/>
  <c r="M88" i="26"/>
  <c r="U90" i="26"/>
  <c r="M90" i="26"/>
  <c r="S88" i="26"/>
  <c r="K88" i="26"/>
  <c r="S90" i="26"/>
  <c r="K90" i="26"/>
  <c r="Q88" i="26"/>
  <c r="X88" i="26"/>
  <c r="T90" i="26"/>
  <c r="P90" i="26"/>
  <c r="L90" i="26"/>
  <c r="V88" i="26"/>
  <c r="R88" i="26"/>
  <c r="N88" i="26"/>
  <c r="J88" i="26"/>
  <c r="V90" i="26"/>
  <c r="R90" i="26"/>
  <c r="N90" i="26"/>
  <c r="J90" i="26"/>
  <c r="T88" i="26"/>
  <c r="P88" i="26"/>
  <c r="X109" i="28"/>
  <c r="X113" i="28"/>
  <c r="X133" i="34"/>
  <c r="X121" i="34"/>
  <c r="X131" i="34"/>
  <c r="X119" i="34"/>
  <c r="X113" i="34"/>
  <c r="X115" i="34"/>
  <c r="X107" i="34"/>
  <c r="X95" i="34"/>
  <c r="X103" i="34"/>
  <c r="X101" i="34"/>
  <c r="X91" i="34"/>
  <c r="X89" i="34"/>
  <c r="X97" i="34"/>
  <c r="X127" i="34"/>
  <c r="X109" i="34"/>
  <c r="X125" i="34"/>
  <c r="X9" i="34"/>
  <c r="X12" i="34" s="1"/>
  <c r="L88" i="33"/>
  <c r="J88" i="33"/>
  <c r="K88" i="33"/>
  <c r="M88" i="33"/>
  <c r="N88" i="33"/>
  <c r="O88" i="33"/>
  <c r="P88" i="33"/>
  <c r="Q88" i="33"/>
  <c r="R88" i="33"/>
  <c r="S88" i="33"/>
  <c r="T88" i="33"/>
  <c r="U88" i="33"/>
  <c r="V88" i="33"/>
  <c r="W88" i="33"/>
  <c r="L90" i="33"/>
  <c r="J90" i="33"/>
  <c r="K90" i="33"/>
  <c r="M90" i="33"/>
  <c r="N90" i="33"/>
  <c r="O90" i="33"/>
  <c r="P90" i="33"/>
  <c r="Q90" i="33"/>
  <c r="R90" i="33"/>
  <c r="S90" i="33"/>
  <c r="T90" i="33"/>
  <c r="U90" i="33"/>
  <c r="V90" i="33"/>
  <c r="W90" i="33"/>
  <c r="X88" i="33"/>
  <c r="X133" i="32"/>
  <c r="X121" i="32"/>
  <c r="X131" i="32"/>
  <c r="X119" i="32"/>
  <c r="X109" i="32"/>
  <c r="X127" i="32"/>
  <c r="X125" i="32"/>
  <c r="X115" i="32"/>
  <c r="X95" i="32"/>
  <c r="X107" i="32"/>
  <c r="X103" i="32"/>
  <c r="X101" i="32"/>
  <c r="X113" i="32"/>
  <c r="X97" i="32"/>
  <c r="X91" i="32"/>
  <c r="X89" i="32"/>
  <c r="X9" i="32"/>
  <c r="X12" i="32" s="1"/>
  <c r="Y131" i="29"/>
  <c r="Y127" i="29"/>
  <c r="Y133" i="29"/>
  <c r="Y121" i="29"/>
  <c r="Y113" i="29"/>
  <c r="Y109" i="29"/>
  <c r="Y95" i="29"/>
  <c r="Y115" i="29"/>
  <c r="Y119" i="29"/>
  <c r="Y107" i="29"/>
  <c r="Y125" i="29"/>
  <c r="Y103" i="29"/>
  <c r="Y97" i="29"/>
  <c r="Y101" i="29"/>
  <c r="Y9" i="29"/>
  <c r="Y12" i="29" s="1"/>
  <c r="X7" i="27"/>
  <c r="X109" i="27" s="1"/>
  <c r="K8" i="31"/>
  <c r="N4" i="8"/>
  <c r="M4" i="7"/>
  <c r="R77" i="12" l="1"/>
  <c r="R9" i="12"/>
  <c r="R12" i="12" s="1"/>
  <c r="Y89" i="30"/>
  <c r="Y5" i="30" s="1"/>
  <c r="Y7" i="30" s="1"/>
  <c r="X7" i="25"/>
  <c r="X121" i="25" s="1"/>
  <c r="M11" i="35"/>
  <c r="L9" i="35"/>
  <c r="N10" i="35"/>
  <c r="X119" i="25"/>
  <c r="X89" i="28"/>
  <c r="X133" i="28"/>
  <c r="X91" i="28"/>
  <c r="X125" i="28"/>
  <c r="X107" i="28"/>
  <c r="X95" i="28"/>
  <c r="X131" i="28"/>
  <c r="X103" i="28"/>
  <c r="X101" i="28"/>
  <c r="X9" i="28"/>
  <c r="X12" i="28" s="1"/>
  <c r="X92" i="28" s="1"/>
  <c r="X97" i="28"/>
  <c r="X119" i="28"/>
  <c r="X115" i="28"/>
  <c r="X127" i="28"/>
  <c r="Y91" i="26"/>
  <c r="Y6" i="26" s="1"/>
  <c r="Y89" i="26"/>
  <c r="Y5" i="26" s="1"/>
  <c r="R127" i="12"/>
  <c r="R95" i="12"/>
  <c r="R83" i="12"/>
  <c r="R103" i="12"/>
  <c r="R89" i="12"/>
  <c r="R115" i="12"/>
  <c r="R67" i="12"/>
  <c r="R71" i="12"/>
  <c r="R65" i="12"/>
  <c r="R73" i="12"/>
  <c r="R59" i="12"/>
  <c r="R55" i="12"/>
  <c r="R85" i="12"/>
  <c r="R109" i="12"/>
  <c r="R133" i="12"/>
  <c r="R91" i="12"/>
  <c r="R79" i="12"/>
  <c r="R125" i="12"/>
  <c r="R119" i="12"/>
  <c r="R131" i="12"/>
  <c r="R53" i="12"/>
  <c r="R121" i="12"/>
  <c r="R97" i="12"/>
  <c r="R107" i="12"/>
  <c r="R61" i="12"/>
  <c r="R113" i="12"/>
  <c r="R101" i="12"/>
  <c r="X91" i="27"/>
  <c r="X103" i="27"/>
  <c r="X125" i="27"/>
  <c r="X95" i="27"/>
  <c r="X97" i="27"/>
  <c r="X121" i="27"/>
  <c r="X9" i="27"/>
  <c r="X12" i="27" s="1"/>
  <c r="X123" i="27" s="1"/>
  <c r="X101" i="27"/>
  <c r="X119" i="27"/>
  <c r="X133" i="27"/>
  <c r="X131" i="27"/>
  <c r="X115" i="27"/>
  <c r="X127" i="27"/>
  <c r="Y91" i="33"/>
  <c r="Y6" i="33" s="1"/>
  <c r="X128" i="34"/>
  <c r="X123" i="34"/>
  <c r="X129" i="34"/>
  <c r="X122" i="34"/>
  <c r="X110" i="34"/>
  <c r="X104" i="34"/>
  <c r="X117" i="34"/>
  <c r="X111" i="34"/>
  <c r="X99" i="34"/>
  <c r="X87" i="34"/>
  <c r="I90" i="34" s="1"/>
  <c r="X90" i="34" s="1"/>
  <c r="X98" i="34"/>
  <c r="X93" i="34"/>
  <c r="X92" i="34"/>
  <c r="X86" i="34"/>
  <c r="I88" i="34" s="1"/>
  <c r="X88" i="34" s="1"/>
  <c r="X116" i="34"/>
  <c r="X105" i="34"/>
  <c r="Y89" i="33"/>
  <c r="Y5" i="33" s="1"/>
  <c r="X128" i="32"/>
  <c r="X123" i="32"/>
  <c r="X122" i="32"/>
  <c r="X111" i="32"/>
  <c r="X99" i="32"/>
  <c r="X129" i="32"/>
  <c r="X98" i="32"/>
  <c r="X117" i="32"/>
  <c r="X116" i="32"/>
  <c r="X105" i="32"/>
  <c r="X104" i="32"/>
  <c r="X87" i="32"/>
  <c r="I90" i="32" s="1"/>
  <c r="X90" i="32" s="1"/>
  <c r="X110" i="32"/>
  <c r="X93" i="32"/>
  <c r="X86" i="32"/>
  <c r="I88" i="32" s="1"/>
  <c r="X92" i="32"/>
  <c r="X113" i="27"/>
  <c r="X89" i="27"/>
  <c r="X107" i="27"/>
  <c r="Y128" i="29"/>
  <c r="Y110" i="29"/>
  <c r="Y104" i="29"/>
  <c r="Y129" i="29"/>
  <c r="Y123" i="29"/>
  <c r="Y122" i="29"/>
  <c r="Y116" i="29"/>
  <c r="Y117" i="29"/>
  <c r="Y111" i="29"/>
  <c r="Y92" i="29"/>
  <c r="I94" i="29" s="1"/>
  <c r="Y94" i="29" s="1"/>
  <c r="Y98" i="29"/>
  <c r="Y105" i="29"/>
  <c r="Y93" i="29"/>
  <c r="I96" i="29" s="1"/>
  <c r="Y99" i="29"/>
  <c r="X99" i="27"/>
  <c r="N4" i="7"/>
  <c r="L8" i="31"/>
  <c r="O4" i="8"/>
  <c r="X89" i="25" l="1"/>
  <c r="Y113" i="30"/>
  <c r="Y97" i="30"/>
  <c r="Y131" i="30"/>
  <c r="Y101" i="30"/>
  <c r="Y133" i="30"/>
  <c r="Y115" i="30"/>
  <c r="Y127" i="30"/>
  <c r="Y121" i="30"/>
  <c r="Y107" i="30"/>
  <c r="Y9" i="30"/>
  <c r="Y12" i="30" s="1"/>
  <c r="Y111" i="30" s="1"/>
  <c r="Y95" i="30"/>
  <c r="Y119" i="30"/>
  <c r="X103" i="25"/>
  <c r="X109" i="25"/>
  <c r="X95" i="25"/>
  <c r="X125" i="25"/>
  <c r="X113" i="25"/>
  <c r="X115" i="25"/>
  <c r="X101" i="25"/>
  <c r="X97" i="25"/>
  <c r="X131" i="25"/>
  <c r="X107" i="25"/>
  <c r="X91" i="25"/>
  <c r="X9" i="25"/>
  <c r="X12" i="25" s="1"/>
  <c r="X99" i="25" s="1"/>
  <c r="X127" i="25"/>
  <c r="Y98" i="30"/>
  <c r="Y117" i="30"/>
  <c r="X128" i="28"/>
  <c r="Y7" i="26"/>
  <c r="Y131" i="26" s="1"/>
  <c r="X133" i="25"/>
  <c r="Y125" i="30"/>
  <c r="Y103" i="30"/>
  <c r="Y109" i="30"/>
  <c r="N11" i="35"/>
  <c r="M9" i="35"/>
  <c r="O10" i="35"/>
  <c r="X93" i="28"/>
  <c r="X98" i="28"/>
  <c r="X116" i="28"/>
  <c r="X116" i="25"/>
  <c r="X117" i="25"/>
  <c r="X129" i="25"/>
  <c r="X92" i="25"/>
  <c r="X105" i="25"/>
  <c r="X104" i="25"/>
  <c r="X86" i="25"/>
  <c r="I88" i="25" s="1"/>
  <c r="X93" i="25"/>
  <c r="X87" i="25"/>
  <c r="I90" i="25" s="1"/>
  <c r="X90" i="25" s="1"/>
  <c r="X87" i="28"/>
  <c r="I90" i="28" s="1"/>
  <c r="X129" i="28"/>
  <c r="X111" i="28"/>
  <c r="X105" i="28"/>
  <c r="X99" i="28"/>
  <c r="X123" i="28"/>
  <c r="X122" i="28"/>
  <c r="X110" i="28"/>
  <c r="X104" i="28"/>
  <c r="X117" i="28"/>
  <c r="X86" i="28"/>
  <c r="I88" i="28" s="1"/>
  <c r="X88" i="28" s="1"/>
  <c r="X128" i="27"/>
  <c r="Y92" i="30"/>
  <c r="I94" i="30" s="1"/>
  <c r="M94" i="30" s="1"/>
  <c r="Y110" i="30"/>
  <c r="Y129" i="30"/>
  <c r="Y128" i="30"/>
  <c r="Y93" i="30"/>
  <c r="I96" i="30" s="1"/>
  <c r="Y96" i="30" s="1"/>
  <c r="Y99" i="30"/>
  <c r="R123" i="12"/>
  <c r="R50" i="12"/>
  <c r="I52" i="12" s="1"/>
  <c r="R52" i="12" s="1"/>
  <c r="R51" i="12"/>
  <c r="I54" i="12" s="1"/>
  <c r="R54" i="12" s="1"/>
  <c r="R74" i="12"/>
  <c r="R80" i="12"/>
  <c r="R56" i="12"/>
  <c r="R111" i="12"/>
  <c r="R117" i="12"/>
  <c r="R99" i="12"/>
  <c r="R63" i="12"/>
  <c r="R105" i="12"/>
  <c r="R116" i="12"/>
  <c r="R87" i="12"/>
  <c r="R86" i="12"/>
  <c r="R62" i="12"/>
  <c r="R69" i="12"/>
  <c r="R75" i="12"/>
  <c r="R104" i="12"/>
  <c r="R57" i="12"/>
  <c r="R68" i="12"/>
  <c r="R129" i="12"/>
  <c r="R98" i="12"/>
  <c r="R92" i="12"/>
  <c r="R128" i="12"/>
  <c r="R122" i="12"/>
  <c r="R110" i="12"/>
  <c r="R93" i="12"/>
  <c r="R81" i="12"/>
  <c r="J90" i="28"/>
  <c r="N90" i="28"/>
  <c r="R90" i="28"/>
  <c r="V90" i="28"/>
  <c r="K90" i="28"/>
  <c r="O90" i="28"/>
  <c r="S90" i="28"/>
  <c r="W90" i="28"/>
  <c r="M90" i="28"/>
  <c r="Q90" i="28"/>
  <c r="U90" i="28"/>
  <c r="L90" i="28"/>
  <c r="P90" i="28"/>
  <c r="T90" i="28"/>
  <c r="X90" i="28"/>
  <c r="Y7" i="33"/>
  <c r="Y119" i="33" s="1"/>
  <c r="X104" i="27"/>
  <c r="X93" i="27"/>
  <c r="X122" i="27"/>
  <c r="X98" i="27"/>
  <c r="X86" i="27"/>
  <c r="I88" i="27" s="1"/>
  <c r="M88" i="27" s="1"/>
  <c r="X117" i="27"/>
  <c r="X129" i="27"/>
  <c r="X116" i="27"/>
  <c r="X110" i="27"/>
  <c r="X111" i="27"/>
  <c r="X105" i="27"/>
  <c r="X92" i="27"/>
  <c r="X87" i="27"/>
  <c r="I90" i="27" s="1"/>
  <c r="L90" i="27" s="1"/>
  <c r="J88" i="34"/>
  <c r="K88" i="34"/>
  <c r="L88" i="34"/>
  <c r="M88" i="34"/>
  <c r="N88" i="34"/>
  <c r="O88" i="34"/>
  <c r="P88" i="34"/>
  <c r="Q88" i="34"/>
  <c r="R88" i="34"/>
  <c r="S88" i="34"/>
  <c r="T88" i="34"/>
  <c r="U88" i="34"/>
  <c r="V88" i="34"/>
  <c r="W88" i="34"/>
  <c r="J90" i="34"/>
  <c r="K90" i="34"/>
  <c r="L90" i="34"/>
  <c r="M90" i="34"/>
  <c r="N90" i="34"/>
  <c r="O90" i="34"/>
  <c r="P90" i="34"/>
  <c r="Q90" i="34"/>
  <c r="R90" i="34"/>
  <c r="S90" i="34"/>
  <c r="T90" i="34"/>
  <c r="U90" i="34"/>
  <c r="V90" i="34"/>
  <c r="W90" i="34"/>
  <c r="Y97" i="33"/>
  <c r="J88" i="32"/>
  <c r="K88" i="32"/>
  <c r="L88" i="32"/>
  <c r="M88" i="32"/>
  <c r="N88" i="32"/>
  <c r="O88" i="32"/>
  <c r="P88" i="32"/>
  <c r="Q88" i="32"/>
  <c r="R88" i="32"/>
  <c r="S88" i="32"/>
  <c r="T88" i="32"/>
  <c r="U88" i="32"/>
  <c r="V88" i="32"/>
  <c r="W88" i="32"/>
  <c r="J90" i="32"/>
  <c r="K90" i="32"/>
  <c r="L90" i="32"/>
  <c r="M90" i="32"/>
  <c r="N90" i="32"/>
  <c r="O90" i="32"/>
  <c r="P90" i="32"/>
  <c r="Q90" i="32"/>
  <c r="R90" i="32"/>
  <c r="S90" i="32"/>
  <c r="T90" i="32"/>
  <c r="U90" i="32"/>
  <c r="V90" i="32"/>
  <c r="W90" i="32"/>
  <c r="X88" i="32"/>
  <c r="Y103" i="26"/>
  <c r="Y125" i="26"/>
  <c r="Y101" i="26"/>
  <c r="Y119" i="26"/>
  <c r="Y97" i="26"/>
  <c r="Y95" i="26"/>
  <c r="Y113" i="26"/>
  <c r="Y127" i="26"/>
  <c r="Y121" i="26"/>
  <c r="Y9" i="26"/>
  <c r="Y12" i="26" s="1"/>
  <c r="Y122" i="26" s="1"/>
  <c r="Y133" i="26"/>
  <c r="Y109" i="26"/>
  <c r="Y107" i="26"/>
  <c r="Y115" i="26"/>
  <c r="L94" i="30"/>
  <c r="P94" i="30"/>
  <c r="T94" i="30"/>
  <c r="X94" i="30"/>
  <c r="M96" i="30"/>
  <c r="Q96" i="30"/>
  <c r="U96" i="30"/>
  <c r="Y94" i="30"/>
  <c r="J96" i="29"/>
  <c r="K96" i="29"/>
  <c r="L96" i="29"/>
  <c r="M96" i="29"/>
  <c r="N96" i="29"/>
  <c r="O96" i="29"/>
  <c r="P96" i="29"/>
  <c r="Q96" i="29"/>
  <c r="R96" i="29"/>
  <c r="S96" i="29"/>
  <c r="T96" i="29"/>
  <c r="U96" i="29"/>
  <c r="V96" i="29"/>
  <c r="W96" i="29"/>
  <c r="X96" i="29"/>
  <c r="K94" i="29"/>
  <c r="J94" i="29"/>
  <c r="L94" i="29"/>
  <c r="M94" i="29"/>
  <c r="N94" i="29"/>
  <c r="O94" i="29"/>
  <c r="P94" i="29"/>
  <c r="Q94" i="29"/>
  <c r="R94" i="29"/>
  <c r="S94" i="29"/>
  <c r="T94" i="29"/>
  <c r="U94" i="29"/>
  <c r="V94" i="29"/>
  <c r="W94" i="29"/>
  <c r="X94" i="29"/>
  <c r="Y96" i="29"/>
  <c r="Y99" i="26"/>
  <c r="M8" i="31"/>
  <c r="O4" i="7"/>
  <c r="P4" i="8"/>
  <c r="X128" i="25" l="1"/>
  <c r="X122" i="25"/>
  <c r="X111" i="25"/>
  <c r="X110" i="25"/>
  <c r="Y122" i="30"/>
  <c r="Y105" i="30"/>
  <c r="X123" i="25"/>
  <c r="X98" i="25"/>
  <c r="Y116" i="30"/>
  <c r="Y123" i="30"/>
  <c r="Y104" i="30"/>
  <c r="Y121" i="33"/>
  <c r="Y131" i="33"/>
  <c r="V88" i="28"/>
  <c r="O11" i="35"/>
  <c r="N9" i="35"/>
  <c r="P10" i="35"/>
  <c r="X88" i="25"/>
  <c r="L88" i="25"/>
  <c r="K88" i="25"/>
  <c r="J88" i="25"/>
  <c r="N88" i="25"/>
  <c r="W88" i="25"/>
  <c r="V88" i="25"/>
  <c r="U88" i="25"/>
  <c r="P88" i="25"/>
  <c r="M88" i="25"/>
  <c r="T88" i="25"/>
  <c r="S88" i="25"/>
  <c r="R88" i="25"/>
  <c r="Q88" i="25"/>
  <c r="O88" i="25"/>
  <c r="O88" i="28"/>
  <c r="J88" i="28"/>
  <c r="K88" i="28"/>
  <c r="U88" i="28"/>
  <c r="K90" i="25"/>
  <c r="R90" i="25"/>
  <c r="Q90" i="25"/>
  <c r="P90" i="25"/>
  <c r="O90" i="25"/>
  <c r="T90" i="25"/>
  <c r="V90" i="25"/>
  <c r="N90" i="25"/>
  <c r="M90" i="25"/>
  <c r="L90" i="25"/>
  <c r="S90" i="25"/>
  <c r="J90" i="25"/>
  <c r="W90" i="25"/>
  <c r="U90" i="25"/>
  <c r="L88" i="28"/>
  <c r="K96" i="30"/>
  <c r="O94" i="30"/>
  <c r="T96" i="30"/>
  <c r="P96" i="30"/>
  <c r="W94" i="30"/>
  <c r="K94" i="30"/>
  <c r="W96" i="30"/>
  <c r="S96" i="30"/>
  <c r="O96" i="30"/>
  <c r="J96" i="30"/>
  <c r="V94" i="30"/>
  <c r="R94" i="30"/>
  <c r="N94" i="30"/>
  <c r="J94" i="30"/>
  <c r="W88" i="28"/>
  <c r="T88" i="28"/>
  <c r="R88" i="28"/>
  <c r="Q88" i="28"/>
  <c r="X96" i="30"/>
  <c r="S94" i="30"/>
  <c r="V96" i="30"/>
  <c r="R96" i="30"/>
  <c r="N96" i="30"/>
  <c r="L96" i="30"/>
  <c r="U94" i="30"/>
  <c r="Q94" i="30"/>
  <c r="S88" i="28"/>
  <c r="P88" i="28"/>
  <c r="N88" i="28"/>
  <c r="M88" i="28"/>
  <c r="P88" i="27"/>
  <c r="O90" i="27"/>
  <c r="Y105" i="26"/>
  <c r="Y133" i="33"/>
  <c r="Y128" i="26"/>
  <c r="Y9" i="33"/>
  <c r="Y12" i="33" s="1"/>
  <c r="Y129" i="33" s="1"/>
  <c r="Y115" i="33"/>
  <c r="Y92" i="26"/>
  <c r="I94" i="26" s="1"/>
  <c r="Y94" i="26" s="1"/>
  <c r="Y129" i="26"/>
  <c r="Y116" i="26"/>
  <c r="Y101" i="33"/>
  <c r="Y127" i="33"/>
  <c r="Y93" i="26"/>
  <c r="I96" i="26" s="1"/>
  <c r="Y96" i="26" s="1"/>
  <c r="Y117" i="26"/>
  <c r="Y109" i="33"/>
  <c r="Y107" i="33"/>
  <c r="Y125" i="33"/>
  <c r="Y91" i="28"/>
  <c r="Y6" i="28" s="1"/>
  <c r="L54" i="12"/>
  <c r="J54" i="12"/>
  <c r="Q54" i="12"/>
  <c r="M54" i="12"/>
  <c r="N54" i="12"/>
  <c r="P54" i="12"/>
  <c r="K54" i="12"/>
  <c r="O54" i="12"/>
  <c r="M52" i="12"/>
  <c r="Q52" i="12"/>
  <c r="K52" i="12"/>
  <c r="P52" i="12"/>
  <c r="N52" i="12"/>
  <c r="O52" i="12"/>
  <c r="L52" i="12"/>
  <c r="J52" i="12"/>
  <c r="Y95" i="33"/>
  <c r="Y103" i="33"/>
  <c r="Y113" i="33"/>
  <c r="L88" i="27"/>
  <c r="J90" i="27"/>
  <c r="X88" i="27"/>
  <c r="W90" i="27"/>
  <c r="T88" i="27"/>
  <c r="S90" i="27"/>
  <c r="W88" i="27"/>
  <c r="S88" i="27"/>
  <c r="O88" i="27"/>
  <c r="J88" i="27"/>
  <c r="V90" i="27"/>
  <c r="R90" i="27"/>
  <c r="N90" i="27"/>
  <c r="K90" i="27"/>
  <c r="V88" i="27"/>
  <c r="R88" i="27"/>
  <c r="N88" i="27"/>
  <c r="K88" i="27"/>
  <c r="U90" i="27"/>
  <c r="Q90" i="27"/>
  <c r="M90" i="27"/>
  <c r="U88" i="27"/>
  <c r="Q88" i="27"/>
  <c r="X90" i="27"/>
  <c r="T90" i="27"/>
  <c r="P90" i="27"/>
  <c r="Y98" i="26"/>
  <c r="Y111" i="26"/>
  <c r="Y123" i="26"/>
  <c r="Y104" i="26"/>
  <c r="Y110" i="26"/>
  <c r="Y91" i="34"/>
  <c r="Y6" i="34" s="1"/>
  <c r="Y89" i="34"/>
  <c r="Y5" i="34" s="1"/>
  <c r="Y91" i="32"/>
  <c r="Y6" i="32" s="1"/>
  <c r="Y89" i="32"/>
  <c r="Y5" i="32" s="1"/>
  <c r="Z95" i="29"/>
  <c r="Z5" i="29" s="1"/>
  <c r="Z97" i="29"/>
  <c r="Z6" i="29" s="1"/>
  <c r="K94" i="26"/>
  <c r="L94" i="26"/>
  <c r="O94" i="26"/>
  <c r="P94" i="26"/>
  <c r="Q94" i="26"/>
  <c r="T94" i="26"/>
  <c r="U94" i="26"/>
  <c r="W94" i="26"/>
  <c r="Q4" i="8"/>
  <c r="P4" i="7"/>
  <c r="N8" i="31"/>
  <c r="Y111" i="33" l="1"/>
  <c r="Y117" i="33"/>
  <c r="Y99" i="33"/>
  <c r="Y98" i="33"/>
  <c r="Y122" i="33"/>
  <c r="Y92" i="33"/>
  <c r="I94" i="33" s="1"/>
  <c r="Y94" i="33" s="1"/>
  <c r="Y105" i="33"/>
  <c r="Y123" i="33"/>
  <c r="Y93" i="33"/>
  <c r="I96" i="33" s="1"/>
  <c r="Y96" i="33" s="1"/>
  <c r="Y116" i="33"/>
  <c r="Y128" i="33"/>
  <c r="P11" i="35"/>
  <c r="Z95" i="30"/>
  <c r="Z5" i="30" s="1"/>
  <c r="Z97" i="30"/>
  <c r="Z6" i="30" s="1"/>
  <c r="O9" i="35"/>
  <c r="Q10" i="35"/>
  <c r="Y91" i="25"/>
  <c r="Y6" i="25" s="1"/>
  <c r="Y89" i="25"/>
  <c r="Y5" i="25" s="1"/>
  <c r="T96" i="26"/>
  <c r="N96" i="26"/>
  <c r="Y89" i="28"/>
  <c r="Y5" i="28" s="1"/>
  <c r="Y7" i="28" s="1"/>
  <c r="X94" i="26"/>
  <c r="S94" i="26"/>
  <c r="M94" i="26"/>
  <c r="Y104" i="33"/>
  <c r="Y110" i="33"/>
  <c r="X96" i="26"/>
  <c r="M96" i="26"/>
  <c r="V96" i="26"/>
  <c r="Q96" i="26"/>
  <c r="L96" i="26"/>
  <c r="R96" i="26"/>
  <c r="U96" i="26"/>
  <c r="P96" i="26"/>
  <c r="K96" i="26"/>
  <c r="W96" i="26"/>
  <c r="S96" i="26"/>
  <c r="O96" i="26"/>
  <c r="J96" i="26"/>
  <c r="V94" i="26"/>
  <c r="R94" i="26"/>
  <c r="N94" i="26"/>
  <c r="J94" i="26"/>
  <c r="Y89" i="27"/>
  <c r="Y5" i="27" s="1"/>
  <c r="Y91" i="27"/>
  <c r="Y6" i="27" s="1"/>
  <c r="S55" i="12"/>
  <c r="S6" i="12" s="1"/>
  <c r="S53" i="12"/>
  <c r="S5" i="12" s="1"/>
  <c r="Y7" i="34"/>
  <c r="Y125" i="34" s="1"/>
  <c r="Y7" i="32"/>
  <c r="Y133" i="32" s="1"/>
  <c r="L94" i="33"/>
  <c r="S94" i="33"/>
  <c r="L96" i="33"/>
  <c r="K96" i="33"/>
  <c r="N96" i="33"/>
  <c r="O96" i="33"/>
  <c r="R96" i="33"/>
  <c r="S96" i="33"/>
  <c r="V96" i="33"/>
  <c r="W96" i="33"/>
  <c r="Z7" i="29"/>
  <c r="Z127" i="29" s="1"/>
  <c r="R4" i="8"/>
  <c r="Q4" i="7"/>
  <c r="O8" i="31"/>
  <c r="R94" i="33" l="1"/>
  <c r="J94" i="33"/>
  <c r="U96" i="33"/>
  <c r="Q96" i="33"/>
  <c r="M96" i="33"/>
  <c r="W94" i="33"/>
  <c r="O94" i="33"/>
  <c r="X96" i="33"/>
  <c r="T96" i="33"/>
  <c r="P96" i="33"/>
  <c r="J96" i="33"/>
  <c r="V94" i="33"/>
  <c r="N94" i="33"/>
  <c r="Z7" i="30"/>
  <c r="Z125" i="30" s="1"/>
  <c r="U94" i="33"/>
  <c r="Q94" i="33"/>
  <c r="M94" i="33"/>
  <c r="X94" i="33"/>
  <c r="T94" i="33"/>
  <c r="P94" i="33"/>
  <c r="K94" i="33"/>
  <c r="Q11" i="35"/>
  <c r="Z95" i="26"/>
  <c r="Z5" i="26" s="1"/>
  <c r="Z97" i="26"/>
  <c r="Z6" i="26" s="1"/>
  <c r="Y7" i="25"/>
  <c r="Y119" i="25" s="1"/>
  <c r="P9" i="35"/>
  <c r="R10" i="35"/>
  <c r="Y103" i="32"/>
  <c r="Y7" i="27"/>
  <c r="Y109" i="27" s="1"/>
  <c r="Y109" i="34"/>
  <c r="Y115" i="34"/>
  <c r="Y9" i="32"/>
  <c r="Y12" i="32" s="1"/>
  <c r="Y128" i="32" s="1"/>
  <c r="Y9" i="34"/>
  <c r="Y12" i="34" s="1"/>
  <c r="Y128" i="34" s="1"/>
  <c r="Y97" i="34"/>
  <c r="Y127" i="34"/>
  <c r="Y113" i="34"/>
  <c r="Y107" i="34"/>
  <c r="Y119" i="34"/>
  <c r="Y121" i="34"/>
  <c r="Y101" i="34"/>
  <c r="Y133" i="34"/>
  <c r="Y131" i="34"/>
  <c r="Y95" i="34"/>
  <c r="Y103" i="34"/>
  <c r="Y115" i="32"/>
  <c r="Y9" i="27"/>
  <c r="Y12" i="27" s="1"/>
  <c r="Y123" i="27" s="1"/>
  <c r="Y125" i="32"/>
  <c r="Y131" i="28"/>
  <c r="Y133" i="28"/>
  <c r="Y109" i="28"/>
  <c r="Y113" i="28"/>
  <c r="Y107" i="28"/>
  <c r="Y121" i="28"/>
  <c r="Y127" i="28"/>
  <c r="Y119" i="28"/>
  <c r="Y103" i="28"/>
  <c r="Y95" i="28"/>
  <c r="Y125" i="28"/>
  <c r="Y115" i="28"/>
  <c r="Y101" i="28"/>
  <c r="Y9" i="28"/>
  <c r="Y12" i="28" s="1"/>
  <c r="Y97" i="28"/>
  <c r="S7" i="12"/>
  <c r="S9" i="12" s="1"/>
  <c r="Z101" i="29"/>
  <c r="Y95" i="32"/>
  <c r="Y107" i="32"/>
  <c r="Y119" i="32"/>
  <c r="Y127" i="32"/>
  <c r="Y97" i="32"/>
  <c r="Y109" i="32"/>
  <c r="Y121" i="32"/>
  <c r="Y131" i="32"/>
  <c r="Y101" i="32"/>
  <c r="Y113" i="32"/>
  <c r="Z109" i="29"/>
  <c r="Z107" i="29"/>
  <c r="Z113" i="29"/>
  <c r="Z133" i="29"/>
  <c r="Z119" i="29"/>
  <c r="Z9" i="29"/>
  <c r="Z12" i="29" s="1"/>
  <c r="Z111" i="29" s="1"/>
  <c r="Z103" i="29"/>
  <c r="Z115" i="29"/>
  <c r="Z131" i="29"/>
  <c r="Z121" i="29"/>
  <c r="Z125" i="29"/>
  <c r="Y98" i="34"/>
  <c r="Y92" i="34"/>
  <c r="I94" i="34" s="1"/>
  <c r="Y94" i="34" s="1"/>
  <c r="Z95" i="33"/>
  <c r="Z5" i="33" s="1"/>
  <c r="Y128" i="27"/>
  <c r="P8" i="31"/>
  <c r="R4" i="7"/>
  <c r="S4" i="8"/>
  <c r="Z109" i="30" l="1"/>
  <c r="Z131" i="30"/>
  <c r="Z97" i="33"/>
  <c r="Z6" i="33" s="1"/>
  <c r="Z107" i="30"/>
  <c r="Z7" i="26"/>
  <c r="Z127" i="26" s="1"/>
  <c r="Z9" i="30"/>
  <c r="Z12" i="30" s="1"/>
  <c r="Z122" i="30" s="1"/>
  <c r="Z113" i="30"/>
  <c r="Z121" i="30"/>
  <c r="Z101" i="30"/>
  <c r="Z133" i="30"/>
  <c r="Y129" i="34"/>
  <c r="Y117" i="34"/>
  <c r="Z119" i="30"/>
  <c r="Y104" i="34"/>
  <c r="Y110" i="34"/>
  <c r="Z127" i="30"/>
  <c r="Z115" i="30"/>
  <c r="Z103" i="30"/>
  <c r="Y92" i="27"/>
  <c r="I94" i="27" s="1"/>
  <c r="Y116" i="34"/>
  <c r="Y111" i="34"/>
  <c r="Z116" i="29"/>
  <c r="Y99" i="27"/>
  <c r="Z99" i="30"/>
  <c r="I102" i="30" s="1"/>
  <c r="J102" i="30" s="1"/>
  <c r="Y99" i="34"/>
  <c r="Y105" i="34"/>
  <c r="Y123" i="34"/>
  <c r="Z98" i="29"/>
  <c r="I100" i="29" s="1"/>
  <c r="Z100" i="29" s="1"/>
  <c r="Y117" i="27"/>
  <c r="Z123" i="29"/>
  <c r="Y93" i="34"/>
  <c r="I96" i="34" s="1"/>
  <c r="Y96" i="34" s="1"/>
  <c r="Y122" i="34"/>
  <c r="Y97" i="25"/>
  <c r="Y103" i="25"/>
  <c r="Z129" i="29"/>
  <c r="Y109" i="25"/>
  <c r="Y131" i="25"/>
  <c r="Y133" i="25"/>
  <c r="Y95" i="25"/>
  <c r="Y115" i="25"/>
  <c r="Y107" i="25"/>
  <c r="Y121" i="25"/>
  <c r="Y101" i="25"/>
  <c r="Y125" i="25"/>
  <c r="Y9" i="25"/>
  <c r="Y12" i="25" s="1"/>
  <c r="Y98" i="25" s="1"/>
  <c r="Y127" i="25"/>
  <c r="Y104" i="32"/>
  <c r="Y113" i="25"/>
  <c r="R11" i="35"/>
  <c r="Y98" i="32"/>
  <c r="Z128" i="29"/>
  <c r="Y131" i="27"/>
  <c r="Y115" i="27"/>
  <c r="Q9" i="35"/>
  <c r="S10" i="35"/>
  <c r="Z110" i="29"/>
  <c r="Z98" i="30"/>
  <c r="I100" i="30" s="1"/>
  <c r="Z100" i="30" s="1"/>
  <c r="Z123" i="30"/>
  <c r="Y122" i="32"/>
  <c r="Z105" i="30"/>
  <c r="Y123" i="25"/>
  <c r="Y116" i="25"/>
  <c r="Y128" i="25"/>
  <c r="Y92" i="25"/>
  <c r="I94" i="25" s="1"/>
  <c r="Z9" i="26"/>
  <c r="Z12" i="26" s="1"/>
  <c r="Z111" i="26" s="1"/>
  <c r="Y116" i="32"/>
  <c r="Y97" i="27"/>
  <c r="Y125" i="27"/>
  <c r="Z131" i="26"/>
  <c r="Y104" i="27"/>
  <c r="Y98" i="27"/>
  <c r="Y110" i="27"/>
  <c r="Z122" i="29"/>
  <c r="Z104" i="29"/>
  <c r="Z99" i="29"/>
  <c r="I102" i="29" s="1"/>
  <c r="Z102" i="29" s="1"/>
  <c r="Z104" i="30"/>
  <c r="Z110" i="30"/>
  <c r="Z116" i="30"/>
  <c r="Y99" i="32"/>
  <c r="Y92" i="32"/>
  <c r="I94" i="32" s="1"/>
  <c r="Y94" i="32" s="1"/>
  <c r="Y117" i="32"/>
  <c r="Y123" i="32"/>
  <c r="Y101" i="27"/>
  <c r="Y95" i="27"/>
  <c r="Y107" i="27"/>
  <c r="Y127" i="27"/>
  <c r="Y122" i="27"/>
  <c r="Y93" i="27"/>
  <c r="I96" i="27" s="1"/>
  <c r="M96" i="27" s="1"/>
  <c r="Y129" i="27"/>
  <c r="Y105" i="32"/>
  <c r="Y129" i="32"/>
  <c r="Y103" i="27"/>
  <c r="Z109" i="26"/>
  <c r="Y111" i="27"/>
  <c r="Y116" i="27"/>
  <c r="Y105" i="27"/>
  <c r="Z105" i="29"/>
  <c r="Z117" i="29"/>
  <c r="Z111" i="30"/>
  <c r="Z128" i="30"/>
  <c r="Y111" i="32"/>
  <c r="Y93" i="32"/>
  <c r="I96" i="32" s="1"/>
  <c r="Y96" i="32" s="1"/>
  <c r="Y110" i="32"/>
  <c r="Y113" i="27"/>
  <c r="Y133" i="27"/>
  <c r="Y119" i="27"/>
  <c r="Y121" i="27"/>
  <c r="Z103" i="26"/>
  <c r="Z107" i="26"/>
  <c r="Z121" i="26"/>
  <c r="S121" i="12"/>
  <c r="S125" i="12"/>
  <c r="S113" i="12"/>
  <c r="S91" i="12"/>
  <c r="S95" i="12"/>
  <c r="S61" i="12"/>
  <c r="S133" i="12"/>
  <c r="S107" i="12"/>
  <c r="S115" i="12"/>
  <c r="S101" i="12"/>
  <c r="S79" i="12"/>
  <c r="S71" i="12"/>
  <c r="S127" i="12"/>
  <c r="S109" i="12"/>
  <c r="S59" i="12"/>
  <c r="S65" i="12"/>
  <c r="S89" i="12"/>
  <c r="S131" i="12"/>
  <c r="S85" i="12"/>
  <c r="S97" i="12"/>
  <c r="S67" i="12"/>
  <c r="S77" i="12"/>
  <c r="S83" i="12"/>
  <c r="S119" i="12"/>
  <c r="S12" i="12"/>
  <c r="S103" i="12"/>
  <c r="S73" i="12"/>
  <c r="Y123" i="28"/>
  <c r="Y117" i="28"/>
  <c r="Y92" i="28"/>
  <c r="I94" i="28" s="1"/>
  <c r="Y94" i="28" s="1"/>
  <c r="Y99" i="28"/>
  <c r="Y129" i="28"/>
  <c r="Y116" i="28"/>
  <c r="Y110" i="28"/>
  <c r="Y98" i="28"/>
  <c r="Y93" i="28"/>
  <c r="I96" i="28" s="1"/>
  <c r="Y104" i="28"/>
  <c r="Y111" i="28"/>
  <c r="Y122" i="28"/>
  <c r="Y105" i="28"/>
  <c r="Y128" i="28"/>
  <c r="Z125" i="26"/>
  <c r="Z101" i="26"/>
  <c r="Z7" i="33"/>
  <c r="Z125" i="33" s="1"/>
  <c r="J94" i="34"/>
  <c r="K94" i="34"/>
  <c r="L94" i="34"/>
  <c r="M94" i="34"/>
  <c r="N94" i="34"/>
  <c r="O94" i="34"/>
  <c r="P94" i="34"/>
  <c r="Q94" i="34"/>
  <c r="R94" i="34"/>
  <c r="S94" i="34"/>
  <c r="T94" i="34"/>
  <c r="U94" i="34"/>
  <c r="V94" i="34"/>
  <c r="W94" i="34"/>
  <c r="X94" i="34"/>
  <c r="L96" i="34"/>
  <c r="P96" i="34"/>
  <c r="T96" i="34"/>
  <c r="X96" i="34"/>
  <c r="N94" i="32"/>
  <c r="L102" i="30"/>
  <c r="O102" i="30"/>
  <c r="S102" i="30"/>
  <c r="W102" i="30"/>
  <c r="L100" i="30"/>
  <c r="P100" i="30"/>
  <c r="K100" i="29"/>
  <c r="N100" i="29"/>
  <c r="R100" i="29"/>
  <c r="V100" i="29"/>
  <c r="M102" i="29"/>
  <c r="K94" i="27"/>
  <c r="J94" i="27"/>
  <c r="L94" i="27"/>
  <c r="M94" i="27"/>
  <c r="N94" i="27"/>
  <c r="O94" i="27"/>
  <c r="P94" i="27"/>
  <c r="Q94" i="27"/>
  <c r="R94" i="27"/>
  <c r="S94" i="27"/>
  <c r="T94" i="27"/>
  <c r="U94" i="27"/>
  <c r="V94" i="27"/>
  <c r="W94" i="27"/>
  <c r="X94" i="27"/>
  <c r="T96" i="27"/>
  <c r="Y94" i="27"/>
  <c r="Z117" i="26"/>
  <c r="S4" i="7"/>
  <c r="T4" i="8"/>
  <c r="Q8" i="31"/>
  <c r="Y105" i="25" l="1"/>
  <c r="Y104" i="25"/>
  <c r="Y111" i="25"/>
  <c r="Y99" i="25"/>
  <c r="Y122" i="25"/>
  <c r="Y110" i="25"/>
  <c r="Y93" i="25"/>
  <c r="I96" i="25" s="1"/>
  <c r="Y96" i="25" s="1"/>
  <c r="Y129" i="25"/>
  <c r="Y117" i="25"/>
  <c r="Z128" i="26"/>
  <c r="T100" i="30"/>
  <c r="Z119" i="26"/>
  <c r="Z116" i="26"/>
  <c r="X100" i="30"/>
  <c r="X96" i="32"/>
  <c r="Z113" i="26"/>
  <c r="Z115" i="26"/>
  <c r="Z133" i="26"/>
  <c r="Y102" i="29"/>
  <c r="Y100" i="29"/>
  <c r="U100" i="29"/>
  <c r="Q100" i="29"/>
  <c r="M100" i="29"/>
  <c r="Z102" i="30"/>
  <c r="V102" i="30"/>
  <c r="R102" i="30"/>
  <c r="N102" i="30"/>
  <c r="K102" i="30"/>
  <c r="U102" i="29"/>
  <c r="X100" i="29"/>
  <c r="T100" i="29"/>
  <c r="P100" i="29"/>
  <c r="L100" i="29"/>
  <c r="Y102" i="30"/>
  <c r="U102" i="30"/>
  <c r="Q102" i="30"/>
  <c r="M102" i="30"/>
  <c r="Q102" i="29"/>
  <c r="W100" i="29"/>
  <c r="S100" i="29"/>
  <c r="O100" i="29"/>
  <c r="J100" i="29"/>
  <c r="X102" i="30"/>
  <c r="T102" i="30"/>
  <c r="P102" i="30"/>
  <c r="Z117" i="30"/>
  <c r="Z129" i="30"/>
  <c r="Z110" i="26"/>
  <c r="Z122" i="26"/>
  <c r="Z129" i="26"/>
  <c r="W100" i="30"/>
  <c r="S100" i="30"/>
  <c r="O100" i="30"/>
  <c r="K100" i="30"/>
  <c r="S96" i="32"/>
  <c r="W96" i="34"/>
  <c r="S96" i="34"/>
  <c r="O96" i="34"/>
  <c r="K96" i="34"/>
  <c r="Z98" i="26"/>
  <c r="I100" i="26" s="1"/>
  <c r="Z100" i="26" s="1"/>
  <c r="V100" i="30"/>
  <c r="R100" i="30"/>
  <c r="N100" i="30"/>
  <c r="J100" i="30"/>
  <c r="M96" i="32"/>
  <c r="V96" i="34"/>
  <c r="R96" i="34"/>
  <c r="N96" i="34"/>
  <c r="J96" i="34"/>
  <c r="Z104" i="26"/>
  <c r="Z123" i="26"/>
  <c r="Z99" i="26"/>
  <c r="I102" i="26" s="1"/>
  <c r="Z105" i="26"/>
  <c r="Y100" i="30"/>
  <c r="U100" i="30"/>
  <c r="Q100" i="30"/>
  <c r="M100" i="30"/>
  <c r="U96" i="34"/>
  <c r="Q96" i="34"/>
  <c r="M96" i="34"/>
  <c r="X102" i="29"/>
  <c r="T102" i="29"/>
  <c r="P102" i="29"/>
  <c r="L102" i="29"/>
  <c r="W102" i="29"/>
  <c r="S102" i="29"/>
  <c r="O102" i="29"/>
  <c r="J102" i="29"/>
  <c r="V102" i="29"/>
  <c r="R102" i="29"/>
  <c r="N102" i="29"/>
  <c r="K102" i="29"/>
  <c r="S11" i="35"/>
  <c r="R9" i="35"/>
  <c r="T10" i="35"/>
  <c r="W96" i="32"/>
  <c r="Q96" i="32"/>
  <c r="L96" i="32"/>
  <c r="L96" i="25"/>
  <c r="K96" i="25"/>
  <c r="S96" i="25"/>
  <c r="N96" i="25"/>
  <c r="R96" i="25"/>
  <c r="M96" i="25"/>
  <c r="O96" i="25"/>
  <c r="V96" i="25"/>
  <c r="U96" i="25"/>
  <c r="T96" i="25"/>
  <c r="Q96" i="25"/>
  <c r="P96" i="25"/>
  <c r="J96" i="25"/>
  <c r="W96" i="25"/>
  <c r="X96" i="25"/>
  <c r="U96" i="32"/>
  <c r="P96" i="32"/>
  <c r="J96" i="32"/>
  <c r="Y94" i="25"/>
  <c r="J94" i="25"/>
  <c r="W94" i="25"/>
  <c r="Q94" i="25"/>
  <c r="O94" i="25"/>
  <c r="V94" i="25"/>
  <c r="M94" i="25"/>
  <c r="L94" i="25"/>
  <c r="K94" i="25"/>
  <c r="R94" i="25"/>
  <c r="U94" i="25"/>
  <c r="T94" i="25"/>
  <c r="P94" i="25"/>
  <c r="S94" i="25"/>
  <c r="N94" i="25"/>
  <c r="X94" i="25"/>
  <c r="T96" i="32"/>
  <c r="O96" i="32"/>
  <c r="P96" i="27"/>
  <c r="V96" i="32"/>
  <c r="R96" i="32"/>
  <c r="N96" i="32"/>
  <c r="K96" i="32"/>
  <c r="K94" i="32"/>
  <c r="L96" i="27"/>
  <c r="V94" i="32"/>
  <c r="X96" i="27"/>
  <c r="R94" i="32"/>
  <c r="W96" i="27"/>
  <c r="S96" i="27"/>
  <c r="O96" i="27"/>
  <c r="J96" i="27"/>
  <c r="U94" i="32"/>
  <c r="Q94" i="32"/>
  <c r="M94" i="32"/>
  <c r="Z119" i="33"/>
  <c r="Y96" i="27"/>
  <c r="V96" i="27"/>
  <c r="R96" i="27"/>
  <c r="N96" i="27"/>
  <c r="K96" i="27"/>
  <c r="X94" i="32"/>
  <c r="T94" i="32"/>
  <c r="P94" i="32"/>
  <c r="L94" i="32"/>
  <c r="U96" i="27"/>
  <c r="Q96" i="27"/>
  <c r="W94" i="32"/>
  <c r="S94" i="32"/>
  <c r="O94" i="32"/>
  <c r="J94" i="32"/>
  <c r="Z127" i="33"/>
  <c r="Z101" i="33"/>
  <c r="Z9" i="33"/>
  <c r="Z12" i="33" s="1"/>
  <c r="Z129" i="33" s="1"/>
  <c r="Z121" i="33"/>
  <c r="Z103" i="33"/>
  <c r="Z131" i="33"/>
  <c r="Z107" i="33"/>
  <c r="Z113" i="33"/>
  <c r="Z133" i="33"/>
  <c r="Z115" i="33"/>
  <c r="Z109" i="33"/>
  <c r="K94" i="28"/>
  <c r="O94" i="28"/>
  <c r="S94" i="28"/>
  <c r="W94" i="28"/>
  <c r="P94" i="28"/>
  <c r="T94" i="28"/>
  <c r="J94" i="28"/>
  <c r="R94" i="28"/>
  <c r="L94" i="28"/>
  <c r="X94" i="28"/>
  <c r="M94" i="28"/>
  <c r="Q94" i="28"/>
  <c r="U94" i="28"/>
  <c r="N94" i="28"/>
  <c r="V94" i="28"/>
  <c r="Y96" i="28"/>
  <c r="L96" i="28"/>
  <c r="P96" i="28"/>
  <c r="T96" i="28"/>
  <c r="X96" i="28"/>
  <c r="M96" i="28"/>
  <c r="U96" i="28"/>
  <c r="K96" i="28"/>
  <c r="S96" i="28"/>
  <c r="Q96" i="28"/>
  <c r="J96" i="28"/>
  <c r="N96" i="28"/>
  <c r="R96" i="28"/>
  <c r="V96" i="28"/>
  <c r="O96" i="28"/>
  <c r="W96" i="28"/>
  <c r="S123" i="12"/>
  <c r="S122" i="12"/>
  <c r="S81" i="12"/>
  <c r="S104" i="12"/>
  <c r="S92" i="12"/>
  <c r="S111" i="12"/>
  <c r="S57" i="12"/>
  <c r="I60" i="12" s="1"/>
  <c r="S60" i="12" s="1"/>
  <c r="S98" i="12"/>
  <c r="S75" i="12"/>
  <c r="S69" i="12"/>
  <c r="S117" i="12"/>
  <c r="S87" i="12"/>
  <c r="S80" i="12"/>
  <c r="S105" i="12"/>
  <c r="S99" i="12"/>
  <c r="S62" i="12"/>
  <c r="S93" i="12"/>
  <c r="S129" i="12"/>
  <c r="S116" i="12"/>
  <c r="S128" i="12"/>
  <c r="S74" i="12"/>
  <c r="S86" i="12"/>
  <c r="S63" i="12"/>
  <c r="S68" i="12"/>
  <c r="S110" i="12"/>
  <c r="S56" i="12"/>
  <c r="I58" i="12" s="1"/>
  <c r="S58" i="12" s="1"/>
  <c r="Z95" i="34"/>
  <c r="Z5" i="34" s="1"/>
  <c r="Z97" i="32"/>
  <c r="Z6" i="32" s="1"/>
  <c r="Z95" i="27"/>
  <c r="Z5" i="27" s="1"/>
  <c r="K102" i="26"/>
  <c r="J102" i="26"/>
  <c r="L102" i="26"/>
  <c r="M102" i="26"/>
  <c r="N102" i="26"/>
  <c r="O102" i="26"/>
  <c r="P102" i="26"/>
  <c r="Q102" i="26"/>
  <c r="R102" i="26"/>
  <c r="S102" i="26"/>
  <c r="T102" i="26"/>
  <c r="U102" i="26"/>
  <c r="V102" i="26"/>
  <c r="W102" i="26"/>
  <c r="X102" i="26"/>
  <c r="Y102" i="26"/>
  <c r="J100" i="26"/>
  <c r="K100" i="26"/>
  <c r="L100" i="26"/>
  <c r="M100" i="26"/>
  <c r="N100" i="26"/>
  <c r="O100" i="26"/>
  <c r="P100" i="26"/>
  <c r="Q100" i="26"/>
  <c r="R100" i="26"/>
  <c r="S100" i="26"/>
  <c r="T100" i="26"/>
  <c r="U100" i="26"/>
  <c r="V100" i="26"/>
  <c r="W100" i="26"/>
  <c r="X100" i="26"/>
  <c r="Y100" i="26"/>
  <c r="Z102" i="26"/>
  <c r="T4" i="7"/>
  <c r="U4" i="8"/>
  <c r="R8" i="31"/>
  <c r="AA101" i="29" l="1"/>
  <c r="AA5" i="29" s="1"/>
  <c r="AA103" i="30"/>
  <c r="AA6" i="30" s="1"/>
  <c r="AA103" i="29"/>
  <c r="AA6" i="29" s="1"/>
  <c r="AA101" i="30"/>
  <c r="AA5" i="30" s="1"/>
  <c r="Z97" i="34"/>
  <c r="Z6" i="34" s="1"/>
  <c r="T11" i="35"/>
  <c r="Z97" i="25"/>
  <c r="Z6" i="25" s="1"/>
  <c r="S9" i="35"/>
  <c r="U10" i="35"/>
  <c r="Z97" i="27"/>
  <c r="Z6" i="27" s="1"/>
  <c r="Z7" i="27" s="1"/>
  <c r="Z95" i="25"/>
  <c r="Z5" i="25" s="1"/>
  <c r="Z95" i="32"/>
  <c r="Z5" i="32" s="1"/>
  <c r="Z7" i="32" s="1"/>
  <c r="Z110" i="33"/>
  <c r="Z123" i="33"/>
  <c r="Z98" i="33"/>
  <c r="I100" i="33" s="1"/>
  <c r="J100" i="33" s="1"/>
  <c r="Z122" i="33"/>
  <c r="Z128" i="33"/>
  <c r="Z99" i="33"/>
  <c r="I102" i="33" s="1"/>
  <c r="L102" i="33" s="1"/>
  <c r="Z111" i="33"/>
  <c r="Z104" i="33"/>
  <c r="Z117" i="33"/>
  <c r="Z116" i="33"/>
  <c r="Z105" i="33"/>
  <c r="Z95" i="28"/>
  <c r="Z5" i="28" s="1"/>
  <c r="Z97" i="28"/>
  <c r="Z6" i="28" s="1"/>
  <c r="M58" i="12"/>
  <c r="Q58" i="12"/>
  <c r="P58" i="12"/>
  <c r="O58" i="12"/>
  <c r="J58" i="12"/>
  <c r="R58" i="12"/>
  <c r="K58" i="12"/>
  <c r="L58" i="12"/>
  <c r="N58" i="12"/>
  <c r="N60" i="12"/>
  <c r="Q60" i="12"/>
  <c r="J60" i="12"/>
  <c r="P60" i="12"/>
  <c r="K60" i="12"/>
  <c r="R60" i="12"/>
  <c r="O60" i="12"/>
  <c r="M60" i="12"/>
  <c r="L60" i="12"/>
  <c r="AA7" i="29"/>
  <c r="AA115" i="29" s="1"/>
  <c r="Z7" i="34"/>
  <c r="Y102" i="33"/>
  <c r="AA103" i="26"/>
  <c r="AA6" i="26" s="1"/>
  <c r="AA101" i="26"/>
  <c r="AA5" i="26" s="1"/>
  <c r="U4" i="7"/>
  <c r="S8" i="31"/>
  <c r="V4" i="8"/>
  <c r="AA7" i="30" l="1"/>
  <c r="AA127" i="30" s="1"/>
  <c r="R100" i="33"/>
  <c r="Z7" i="25"/>
  <c r="Z115" i="25" s="1"/>
  <c r="Z100" i="33"/>
  <c r="U11" i="35"/>
  <c r="T9" i="35"/>
  <c r="V10" i="35"/>
  <c r="W100" i="33"/>
  <c r="O100" i="33"/>
  <c r="V100" i="33"/>
  <c r="N100" i="33"/>
  <c r="Z101" i="25"/>
  <c r="S100" i="33"/>
  <c r="L100" i="33"/>
  <c r="U102" i="33"/>
  <c r="Q102" i="33"/>
  <c r="M102" i="33"/>
  <c r="Y100" i="33"/>
  <c r="U100" i="33"/>
  <c r="Q100" i="33"/>
  <c r="M100" i="33"/>
  <c r="X100" i="33"/>
  <c r="T100" i="33"/>
  <c r="P100" i="33"/>
  <c r="K100" i="33"/>
  <c r="P102" i="33"/>
  <c r="W102" i="33"/>
  <c r="S102" i="33"/>
  <c r="O102" i="33"/>
  <c r="J102" i="33"/>
  <c r="X102" i="33"/>
  <c r="T102" i="33"/>
  <c r="K102" i="33"/>
  <c r="Z102" i="33"/>
  <c r="V102" i="33"/>
  <c r="R102" i="33"/>
  <c r="N102" i="33"/>
  <c r="AA119" i="29"/>
  <c r="AA133" i="29"/>
  <c r="AA125" i="29"/>
  <c r="AA9" i="29"/>
  <c r="AA12" i="29" s="1"/>
  <c r="AA116" i="29" s="1"/>
  <c r="AA131" i="29"/>
  <c r="AA121" i="29"/>
  <c r="AA113" i="29"/>
  <c r="AA127" i="29"/>
  <c r="AA109" i="29"/>
  <c r="AA107" i="29"/>
  <c r="T61" i="12"/>
  <c r="T6" i="12" s="1"/>
  <c r="T59" i="12"/>
  <c r="T5" i="12" s="1"/>
  <c r="Z7" i="28"/>
  <c r="AA113" i="30"/>
  <c r="AA119" i="30"/>
  <c r="AA9" i="30"/>
  <c r="AA12" i="30" s="1"/>
  <c r="AA128" i="30" s="1"/>
  <c r="AA133" i="30"/>
  <c r="AA121" i="30"/>
  <c r="AA107" i="30"/>
  <c r="AA131" i="30"/>
  <c r="AA125" i="30"/>
  <c r="AA115" i="30"/>
  <c r="AA109" i="30"/>
  <c r="AA7" i="26"/>
  <c r="AA131" i="26" s="1"/>
  <c r="Z131" i="34"/>
  <c r="Z127" i="34"/>
  <c r="Z125" i="34"/>
  <c r="Z121" i="34"/>
  <c r="Z115" i="34"/>
  <c r="Z103" i="34"/>
  <c r="Z101" i="34"/>
  <c r="Z133" i="34"/>
  <c r="Z119" i="34"/>
  <c r="Z109" i="34"/>
  <c r="Z113" i="34"/>
  <c r="Z107" i="34"/>
  <c r="Z9" i="34"/>
  <c r="Z12" i="34" s="1"/>
  <c r="Z131" i="32"/>
  <c r="Z119" i="32"/>
  <c r="Z127" i="32"/>
  <c r="Z125" i="32"/>
  <c r="Z133" i="32"/>
  <c r="Z121" i="32"/>
  <c r="Z107" i="32"/>
  <c r="Z115" i="32"/>
  <c r="Z113" i="32"/>
  <c r="Z103" i="32"/>
  <c r="Z109" i="32"/>
  <c r="Z101" i="32"/>
  <c r="Z9" i="32"/>
  <c r="Z12" i="32" s="1"/>
  <c r="Z127" i="27"/>
  <c r="Z113" i="27"/>
  <c r="Z107" i="27"/>
  <c r="Z115" i="27"/>
  <c r="Z125" i="27"/>
  <c r="Z101" i="27"/>
  <c r="Z109" i="27"/>
  <c r="Z131" i="27"/>
  <c r="Z121" i="27"/>
  <c r="Z103" i="27"/>
  <c r="Z9" i="27"/>
  <c r="Z12" i="27" s="1"/>
  <c r="Z119" i="27"/>
  <c r="Z133" i="27"/>
  <c r="T8" i="31"/>
  <c r="V4" i="7"/>
  <c r="Z133" i="25" l="1"/>
  <c r="Z103" i="25"/>
  <c r="Z125" i="25"/>
  <c r="Z109" i="25"/>
  <c r="Z131" i="25"/>
  <c r="V8" i="31"/>
  <c r="Z119" i="25"/>
  <c r="Z113" i="25"/>
  <c r="Z127" i="25"/>
  <c r="Z121" i="25"/>
  <c r="Z107" i="25"/>
  <c r="Z9" i="25"/>
  <c r="Z12" i="25" s="1"/>
  <c r="Z117" i="25" s="1"/>
  <c r="AA117" i="29"/>
  <c r="V11" i="35"/>
  <c r="U9" i="35"/>
  <c r="Z128" i="25"/>
  <c r="AA101" i="33"/>
  <c r="AA5" i="33" s="1"/>
  <c r="AA104" i="29"/>
  <c r="I106" i="29" s="1"/>
  <c r="AA106" i="29" s="1"/>
  <c r="AA123" i="29"/>
  <c r="AA129" i="29"/>
  <c r="AA105" i="29"/>
  <c r="I108" i="29" s="1"/>
  <c r="AA108" i="29" s="1"/>
  <c r="AA103" i="33"/>
  <c r="AA6" i="33" s="1"/>
  <c r="AA111" i="29"/>
  <c r="AA128" i="29"/>
  <c r="AA122" i="29"/>
  <c r="AA110" i="29"/>
  <c r="AA107" i="26"/>
  <c r="AA119" i="26"/>
  <c r="AA133" i="26"/>
  <c r="AA117" i="30"/>
  <c r="T7" i="12"/>
  <c r="AA111" i="30"/>
  <c r="AA116" i="30"/>
  <c r="Z131" i="28"/>
  <c r="Z121" i="28"/>
  <c r="Z109" i="28"/>
  <c r="Z9" i="28"/>
  <c r="Z12" i="28" s="1"/>
  <c r="Z133" i="28"/>
  <c r="Z101" i="28"/>
  <c r="Z127" i="28"/>
  <c r="Z119" i="28"/>
  <c r="Z107" i="28"/>
  <c r="Z115" i="28"/>
  <c r="Z113" i="28"/>
  <c r="Z125" i="28"/>
  <c r="Z103" i="28"/>
  <c r="AA105" i="30"/>
  <c r="I108" i="30" s="1"/>
  <c r="AA108" i="30" s="1"/>
  <c r="AA122" i="30"/>
  <c r="AA109" i="26"/>
  <c r="AA127" i="26"/>
  <c r="AA113" i="26"/>
  <c r="AA125" i="26"/>
  <c r="AA110" i="30"/>
  <c r="AA123" i="30"/>
  <c r="AA129" i="30"/>
  <c r="AA121" i="26"/>
  <c r="AA9" i="26"/>
  <c r="AA12" i="26" s="1"/>
  <c r="AA129" i="26" s="1"/>
  <c r="AA115" i="26"/>
  <c r="AA104" i="30"/>
  <c r="I106" i="30" s="1"/>
  <c r="M106" i="30" s="1"/>
  <c r="Z123" i="34"/>
  <c r="Z129" i="34"/>
  <c r="Z122" i="34"/>
  <c r="Z117" i="34"/>
  <c r="Z116" i="34"/>
  <c r="Z111" i="34"/>
  <c r="Z128" i="34"/>
  <c r="Z105" i="34"/>
  <c r="Z98" i="34"/>
  <c r="I100" i="34" s="1"/>
  <c r="Z100" i="34" s="1"/>
  <c r="Z110" i="34"/>
  <c r="Z99" i="34"/>
  <c r="I102" i="34" s="1"/>
  <c r="Z102" i="34" s="1"/>
  <c r="Z104" i="34"/>
  <c r="Z123" i="32"/>
  <c r="Z129" i="32"/>
  <c r="Z122" i="32"/>
  <c r="Z128" i="32"/>
  <c r="Z111" i="32"/>
  <c r="Z117" i="32"/>
  <c r="Z116" i="32"/>
  <c r="Z105" i="32"/>
  <c r="Z110" i="32"/>
  <c r="Z104" i="32"/>
  <c r="Z98" i="32"/>
  <c r="I100" i="32" s="1"/>
  <c r="Z99" i="32"/>
  <c r="I102" i="32" s="1"/>
  <c r="S106" i="29"/>
  <c r="W106" i="29"/>
  <c r="M108" i="29"/>
  <c r="Q108" i="29"/>
  <c r="U108" i="29"/>
  <c r="Y108" i="29"/>
  <c r="Z117" i="27"/>
  <c r="Z110" i="27"/>
  <c r="Z98" i="27"/>
  <c r="I100" i="27" s="1"/>
  <c r="Z111" i="27"/>
  <c r="Z116" i="27"/>
  <c r="Z129" i="27"/>
  <c r="Z128" i="27"/>
  <c r="Z105" i="27"/>
  <c r="Z122" i="27"/>
  <c r="Z123" i="27"/>
  <c r="Z99" i="27"/>
  <c r="I102" i="27" s="1"/>
  <c r="Z104" i="27"/>
  <c r="U8" i="31"/>
  <c r="T9" i="12" l="1"/>
  <c r="T12" i="12" s="1"/>
  <c r="Z116" i="25"/>
  <c r="Z99" i="25"/>
  <c r="I102" i="25" s="1"/>
  <c r="Z102" i="25" s="1"/>
  <c r="Z105" i="25"/>
  <c r="Z98" i="25"/>
  <c r="I100" i="25" s="1"/>
  <c r="Z100" i="25" s="1"/>
  <c r="X108" i="29"/>
  <c r="T108" i="29"/>
  <c r="P108" i="29"/>
  <c r="L108" i="29"/>
  <c r="Z129" i="25"/>
  <c r="Z122" i="25"/>
  <c r="W108" i="29"/>
  <c r="S108" i="29"/>
  <c r="O108" i="29"/>
  <c r="K108" i="29"/>
  <c r="Z108" i="29"/>
  <c r="V108" i="29"/>
  <c r="R108" i="29"/>
  <c r="N108" i="29"/>
  <c r="J108" i="29"/>
  <c r="AA7" i="33"/>
  <c r="Z110" i="25"/>
  <c r="Z123" i="25"/>
  <c r="Q108" i="30"/>
  <c r="T67" i="12"/>
  <c r="T127" i="12"/>
  <c r="Z111" i="25"/>
  <c r="Z104" i="25"/>
  <c r="T73" i="12"/>
  <c r="T95" i="12"/>
  <c r="O106" i="29"/>
  <c r="T103" i="12"/>
  <c r="T83" i="12"/>
  <c r="J106" i="29"/>
  <c r="T107" i="12"/>
  <c r="V106" i="29"/>
  <c r="N106" i="29"/>
  <c r="K106" i="29"/>
  <c r="Z106" i="29"/>
  <c r="R106" i="29"/>
  <c r="Y106" i="29"/>
  <c r="U106" i="29"/>
  <c r="Q106" i="29"/>
  <c r="M106" i="29"/>
  <c r="X106" i="29"/>
  <c r="T106" i="29"/>
  <c r="P106" i="29"/>
  <c r="L106" i="29"/>
  <c r="T131" i="12"/>
  <c r="T109" i="12"/>
  <c r="T65" i="12"/>
  <c r="T115" i="12"/>
  <c r="V9" i="35"/>
  <c r="L102" i="25"/>
  <c r="P102" i="25"/>
  <c r="T102" i="25"/>
  <c r="X102" i="25"/>
  <c r="M102" i="25"/>
  <c r="Q102" i="25"/>
  <c r="U102" i="25"/>
  <c r="Y102" i="25"/>
  <c r="J102" i="25"/>
  <c r="R102" i="25"/>
  <c r="V102" i="25"/>
  <c r="K102" i="25"/>
  <c r="S102" i="25"/>
  <c r="N102" i="25"/>
  <c r="O102" i="25"/>
  <c r="W102" i="25"/>
  <c r="J100" i="25"/>
  <c r="M100" i="25"/>
  <c r="X100" i="25"/>
  <c r="O100" i="25"/>
  <c r="L100" i="25"/>
  <c r="U100" i="25"/>
  <c r="T100" i="25"/>
  <c r="W100" i="25"/>
  <c r="V100" i="25"/>
  <c r="Q100" i="25"/>
  <c r="K100" i="25"/>
  <c r="N100" i="25"/>
  <c r="Y100" i="25"/>
  <c r="P100" i="25"/>
  <c r="S100" i="25"/>
  <c r="R100" i="25"/>
  <c r="Z108" i="30"/>
  <c r="K108" i="30"/>
  <c r="V108" i="30"/>
  <c r="T133" i="12"/>
  <c r="T97" i="12"/>
  <c r="AA116" i="26"/>
  <c r="AA110" i="26"/>
  <c r="AA123" i="26"/>
  <c r="AA104" i="26"/>
  <c r="I106" i="26" s="1"/>
  <c r="AA106" i="26" s="1"/>
  <c r="Y108" i="30"/>
  <c r="U108" i="30"/>
  <c r="P108" i="30"/>
  <c r="J108" i="30"/>
  <c r="X108" i="30"/>
  <c r="T108" i="30"/>
  <c r="N108" i="30"/>
  <c r="W108" i="30"/>
  <c r="R108" i="30"/>
  <c r="M108" i="30"/>
  <c r="W106" i="30"/>
  <c r="T113" i="12"/>
  <c r="T85" i="12"/>
  <c r="T79" i="12"/>
  <c r="T89" i="12"/>
  <c r="T121" i="12"/>
  <c r="T119" i="12"/>
  <c r="O106" i="30"/>
  <c r="T71" i="12"/>
  <c r="T125" i="12"/>
  <c r="T91" i="12"/>
  <c r="T101" i="12"/>
  <c r="T77" i="12"/>
  <c r="T106" i="30"/>
  <c r="K106" i="30"/>
  <c r="AA106" i="30"/>
  <c r="S106" i="30"/>
  <c r="J106" i="30"/>
  <c r="X106" i="30"/>
  <c r="P106" i="30"/>
  <c r="Z128" i="28"/>
  <c r="Z98" i="28"/>
  <c r="I100" i="28" s="1"/>
  <c r="Z100" i="28" s="1"/>
  <c r="Z104" i="28"/>
  <c r="Z123" i="28"/>
  <c r="Z129" i="28"/>
  <c r="Z116" i="28"/>
  <c r="Z99" i="28"/>
  <c r="I102" i="28" s="1"/>
  <c r="Z102" i="28" s="1"/>
  <c r="Z122" i="28"/>
  <c r="Z105" i="28"/>
  <c r="Z111" i="28"/>
  <c r="Z110" i="28"/>
  <c r="Z117" i="28"/>
  <c r="Z106" i="30"/>
  <c r="V106" i="30"/>
  <c r="R106" i="30"/>
  <c r="N106" i="30"/>
  <c r="L106" i="30"/>
  <c r="AA105" i="26"/>
  <c r="I108" i="26" s="1"/>
  <c r="J108" i="26" s="1"/>
  <c r="AA117" i="26"/>
  <c r="AA128" i="26"/>
  <c r="AA111" i="26"/>
  <c r="AA122" i="26"/>
  <c r="S108" i="30"/>
  <c r="O108" i="30"/>
  <c r="L108" i="30"/>
  <c r="Y106" i="30"/>
  <c r="U106" i="30"/>
  <c r="Q106" i="30"/>
  <c r="J102" i="34"/>
  <c r="K102" i="34"/>
  <c r="L102" i="34"/>
  <c r="M102" i="34"/>
  <c r="N102" i="34"/>
  <c r="O102" i="34"/>
  <c r="P102" i="34"/>
  <c r="Q102" i="34"/>
  <c r="R102" i="34"/>
  <c r="S102" i="34"/>
  <c r="T102" i="34"/>
  <c r="U102" i="34"/>
  <c r="V102" i="34"/>
  <c r="W102" i="34"/>
  <c r="X102" i="34"/>
  <c r="Y102" i="34"/>
  <c r="J100" i="34"/>
  <c r="K100" i="34"/>
  <c r="L100" i="34"/>
  <c r="M100" i="34"/>
  <c r="N100" i="34"/>
  <c r="O100" i="34"/>
  <c r="P100" i="34"/>
  <c r="Q100" i="34"/>
  <c r="R100" i="34"/>
  <c r="S100" i="34"/>
  <c r="T100" i="34"/>
  <c r="U100" i="34"/>
  <c r="V100" i="34"/>
  <c r="W100" i="34"/>
  <c r="X100" i="34"/>
  <c r="Y100" i="34"/>
  <c r="AA127" i="33"/>
  <c r="AA125" i="33"/>
  <c r="AA133" i="33"/>
  <c r="AA121" i="33"/>
  <c r="AA131" i="33"/>
  <c r="AA119" i="33"/>
  <c r="AA115" i="33"/>
  <c r="AA109" i="33"/>
  <c r="AA107" i="33"/>
  <c r="AA113" i="33"/>
  <c r="AA9" i="33"/>
  <c r="AA12" i="33" s="1"/>
  <c r="J102" i="32"/>
  <c r="K102" i="32"/>
  <c r="L102" i="32"/>
  <c r="M102" i="32"/>
  <c r="N102" i="32"/>
  <c r="O102" i="32"/>
  <c r="P102" i="32"/>
  <c r="Q102" i="32"/>
  <c r="R102" i="32"/>
  <c r="S102" i="32"/>
  <c r="T102" i="32"/>
  <c r="U102" i="32"/>
  <c r="V102" i="32"/>
  <c r="W102" i="32"/>
  <c r="X102" i="32"/>
  <c r="Y102" i="32"/>
  <c r="J100" i="32"/>
  <c r="K100" i="32"/>
  <c r="L100" i="32"/>
  <c r="M100" i="32"/>
  <c r="N100" i="32"/>
  <c r="O100" i="32"/>
  <c r="P100" i="32"/>
  <c r="Q100" i="32"/>
  <c r="R100" i="32"/>
  <c r="S100" i="32"/>
  <c r="T100" i="32"/>
  <c r="U100" i="32"/>
  <c r="V100" i="32"/>
  <c r="W100" i="32"/>
  <c r="X100" i="32"/>
  <c r="Y100" i="32"/>
  <c r="Z100" i="32"/>
  <c r="Z102" i="32"/>
  <c r="AB109" i="29"/>
  <c r="AB6" i="29" s="1"/>
  <c r="M102" i="27"/>
  <c r="Q102" i="27"/>
  <c r="U102" i="27"/>
  <c r="Y102" i="27"/>
  <c r="J102" i="27"/>
  <c r="O102" i="27"/>
  <c r="S102" i="27"/>
  <c r="W102" i="27"/>
  <c r="L102" i="27"/>
  <c r="T102" i="27"/>
  <c r="K102" i="27"/>
  <c r="N102" i="27"/>
  <c r="R102" i="27"/>
  <c r="V102" i="27"/>
  <c r="P102" i="27"/>
  <c r="X102" i="27"/>
  <c r="M100" i="27"/>
  <c r="Q100" i="27"/>
  <c r="U100" i="27"/>
  <c r="Y100" i="27"/>
  <c r="J100" i="27"/>
  <c r="O100" i="27"/>
  <c r="S100" i="27"/>
  <c r="W100" i="27"/>
  <c r="L100" i="27"/>
  <c r="T100" i="27"/>
  <c r="K100" i="27"/>
  <c r="N100" i="27"/>
  <c r="R100" i="27"/>
  <c r="V100" i="27"/>
  <c r="P100" i="27"/>
  <c r="X100" i="27"/>
  <c r="Z100" i="27"/>
  <c r="Z102" i="27"/>
  <c r="T87" i="12" l="1"/>
  <c r="T93" i="12"/>
  <c r="T117" i="12"/>
  <c r="T129" i="12"/>
  <c r="T123" i="12"/>
  <c r="T86" i="12"/>
  <c r="T98" i="12"/>
  <c r="T62" i="12"/>
  <c r="I64" i="12" s="1"/>
  <c r="T64" i="12" s="1"/>
  <c r="T116" i="12"/>
  <c r="T81" i="12"/>
  <c r="T128" i="12"/>
  <c r="T74" i="12"/>
  <c r="T69" i="12"/>
  <c r="T110" i="12"/>
  <c r="T75" i="12"/>
  <c r="T122" i="12"/>
  <c r="T104" i="12"/>
  <c r="T105" i="12"/>
  <c r="T80" i="12"/>
  <c r="T68" i="12"/>
  <c r="T99" i="12"/>
  <c r="T63" i="12"/>
  <c r="I66" i="12" s="1"/>
  <c r="T66" i="12" s="1"/>
  <c r="T92" i="12"/>
  <c r="T111" i="12"/>
  <c r="M108" i="26"/>
  <c r="AB107" i="29"/>
  <c r="AB5" i="29" s="1"/>
  <c r="AA101" i="25"/>
  <c r="AA5" i="25" s="1"/>
  <c r="AA103" i="25"/>
  <c r="AA6" i="25" s="1"/>
  <c r="N106" i="26"/>
  <c r="W106" i="26"/>
  <c r="V106" i="26"/>
  <c r="O106" i="26"/>
  <c r="Q108" i="26"/>
  <c r="S106" i="26"/>
  <c r="K106" i="26"/>
  <c r="Z106" i="26"/>
  <c r="R106" i="26"/>
  <c r="J106" i="26"/>
  <c r="Y106" i="26"/>
  <c r="U106" i="26"/>
  <c r="M106" i="26"/>
  <c r="Y108" i="26"/>
  <c r="Q106" i="26"/>
  <c r="X106" i="26"/>
  <c r="T106" i="26"/>
  <c r="P106" i="26"/>
  <c r="L106" i="26"/>
  <c r="U108" i="26"/>
  <c r="AB109" i="30"/>
  <c r="AB6" i="30" s="1"/>
  <c r="AB107" i="30"/>
  <c r="AB5" i="30" s="1"/>
  <c r="X108" i="26"/>
  <c r="T108" i="26"/>
  <c r="P108" i="26"/>
  <c r="L108" i="26"/>
  <c r="L102" i="28"/>
  <c r="P102" i="28"/>
  <c r="T102" i="28"/>
  <c r="X102" i="28"/>
  <c r="N102" i="28"/>
  <c r="M102" i="28"/>
  <c r="Q102" i="28"/>
  <c r="U102" i="28"/>
  <c r="Y102" i="28"/>
  <c r="J102" i="28"/>
  <c r="R102" i="28"/>
  <c r="V102" i="28"/>
  <c r="K102" i="28"/>
  <c r="O102" i="28"/>
  <c r="S102" i="28"/>
  <c r="W102" i="28"/>
  <c r="AA108" i="26"/>
  <c r="W108" i="26"/>
  <c r="O108" i="26"/>
  <c r="K108" i="26"/>
  <c r="N64" i="12"/>
  <c r="M100" i="28"/>
  <c r="Q100" i="28"/>
  <c r="U100" i="28"/>
  <c r="Y100" i="28"/>
  <c r="O100" i="28"/>
  <c r="W100" i="28"/>
  <c r="J100" i="28"/>
  <c r="N100" i="28"/>
  <c r="R100" i="28"/>
  <c r="V100" i="28"/>
  <c r="K100" i="28"/>
  <c r="S100" i="28"/>
  <c r="L100" i="28"/>
  <c r="P100" i="28"/>
  <c r="T100" i="28"/>
  <c r="X100" i="28"/>
  <c r="S108" i="26"/>
  <c r="Z108" i="26"/>
  <c r="V108" i="26"/>
  <c r="R108" i="26"/>
  <c r="N108" i="26"/>
  <c r="AB7" i="29"/>
  <c r="AB121" i="29" s="1"/>
  <c r="AA101" i="34"/>
  <c r="AA5" i="34" s="1"/>
  <c r="AA103" i="34"/>
  <c r="AA6" i="34" s="1"/>
  <c r="AA129" i="33"/>
  <c r="AA128" i="33"/>
  <c r="AA110" i="33"/>
  <c r="AA123" i="33"/>
  <c r="AA122" i="33"/>
  <c r="AA117" i="33"/>
  <c r="AA111" i="33"/>
  <c r="AA104" i="33"/>
  <c r="I106" i="33" s="1"/>
  <c r="AA106" i="33" s="1"/>
  <c r="AA116" i="33"/>
  <c r="AA105" i="33"/>
  <c r="I108" i="33" s="1"/>
  <c r="AA101" i="32"/>
  <c r="AA5" i="32" s="1"/>
  <c r="AA103" i="32"/>
  <c r="AA6" i="32" s="1"/>
  <c r="AA101" i="27"/>
  <c r="AA5" i="27" s="1"/>
  <c r="AA103" i="27"/>
  <c r="AA6" i="27" s="1"/>
  <c r="O64" i="12" l="1"/>
  <c r="P66" i="12"/>
  <c r="Q66" i="12"/>
  <c r="L66" i="12"/>
  <c r="U67" i="12" s="1"/>
  <c r="U6" i="12" s="1"/>
  <c r="M66" i="12"/>
  <c r="R66" i="12"/>
  <c r="J66" i="12"/>
  <c r="O66" i="12"/>
  <c r="N66" i="12"/>
  <c r="S66" i="12"/>
  <c r="P64" i="12"/>
  <c r="L64" i="12"/>
  <c r="M64" i="12"/>
  <c r="K64" i="12"/>
  <c r="S64" i="12"/>
  <c r="J64" i="12"/>
  <c r="Q64" i="12"/>
  <c r="R64" i="12"/>
  <c r="K66" i="12"/>
  <c r="AB7" i="30"/>
  <c r="AB133" i="30" s="1"/>
  <c r="AB113" i="29"/>
  <c r="AA7" i="25"/>
  <c r="AA133" i="25" s="1"/>
  <c r="AB107" i="26"/>
  <c r="AB5" i="26" s="1"/>
  <c r="AB113" i="30"/>
  <c r="AB127" i="30"/>
  <c r="AB9" i="30"/>
  <c r="AB12" i="30" s="1"/>
  <c r="AB129" i="30" s="1"/>
  <c r="AB115" i="30"/>
  <c r="AB109" i="26"/>
  <c r="AB6" i="26" s="1"/>
  <c r="AB125" i="29"/>
  <c r="AB127" i="29"/>
  <c r="AB9" i="29"/>
  <c r="AB12" i="29" s="1"/>
  <c r="AB116" i="29" s="1"/>
  <c r="AB133" i="29"/>
  <c r="AB115" i="29"/>
  <c r="AB119" i="29"/>
  <c r="AA101" i="28"/>
  <c r="AA5" i="28" s="1"/>
  <c r="AB131" i="29"/>
  <c r="AA7" i="34"/>
  <c r="AA127" i="34" s="1"/>
  <c r="AA103" i="28"/>
  <c r="AA6" i="28" s="1"/>
  <c r="L108" i="33"/>
  <c r="J108" i="33"/>
  <c r="K108" i="33"/>
  <c r="M108" i="33"/>
  <c r="N108" i="33"/>
  <c r="O108" i="33"/>
  <c r="P108" i="33"/>
  <c r="Q108" i="33"/>
  <c r="R108" i="33"/>
  <c r="S108" i="33"/>
  <c r="T108" i="33"/>
  <c r="U108" i="33"/>
  <c r="V108" i="33"/>
  <c r="W108" i="33"/>
  <c r="X108" i="33"/>
  <c r="Y108" i="33"/>
  <c r="Z108" i="33"/>
  <c r="L106" i="33"/>
  <c r="K106" i="33"/>
  <c r="J106" i="33"/>
  <c r="M106" i="33"/>
  <c r="N106" i="33"/>
  <c r="O106" i="33"/>
  <c r="P106" i="33"/>
  <c r="Q106" i="33"/>
  <c r="R106" i="33"/>
  <c r="S106" i="33"/>
  <c r="T106" i="33"/>
  <c r="U106" i="33"/>
  <c r="V106" i="33"/>
  <c r="W106" i="33"/>
  <c r="X106" i="33"/>
  <c r="Y106" i="33"/>
  <c r="Z106" i="33"/>
  <c r="AA108" i="33"/>
  <c r="AA7" i="32"/>
  <c r="AA127" i="32" s="1"/>
  <c r="AB123" i="30"/>
  <c r="AB122" i="30"/>
  <c r="AB117" i="30"/>
  <c r="AA7" i="27"/>
  <c r="U65" i="12" l="1"/>
  <c r="U5" i="12" s="1"/>
  <c r="U7" i="12" s="1"/>
  <c r="U9" i="12" s="1"/>
  <c r="AA125" i="25"/>
  <c r="AA131" i="25"/>
  <c r="AA127" i="25"/>
  <c r="AA9" i="25"/>
  <c r="AA12" i="25" s="1"/>
  <c r="AA104" i="25" s="1"/>
  <c r="I106" i="25" s="1"/>
  <c r="AA106" i="25" s="1"/>
  <c r="AA107" i="25"/>
  <c r="AA109" i="25"/>
  <c r="AA121" i="25"/>
  <c r="AA119" i="25"/>
  <c r="AB111" i="30"/>
  <c r="I114" i="30" s="1"/>
  <c r="AB128" i="30"/>
  <c r="AB131" i="30"/>
  <c r="AB121" i="30"/>
  <c r="AB116" i="30"/>
  <c r="AB119" i="30"/>
  <c r="AB125" i="30"/>
  <c r="AB110" i="30"/>
  <c r="I112" i="30" s="1"/>
  <c r="AB112" i="30" s="1"/>
  <c r="AB7" i="26"/>
  <c r="AB133" i="26" s="1"/>
  <c r="AA115" i="25"/>
  <c r="AA113" i="25"/>
  <c r="AA122" i="25"/>
  <c r="AA111" i="25"/>
  <c r="AB110" i="29"/>
  <c r="I112" i="29" s="1"/>
  <c r="AB112" i="29" s="1"/>
  <c r="AB117" i="29"/>
  <c r="AA9" i="34"/>
  <c r="AA12" i="34" s="1"/>
  <c r="AA122" i="34" s="1"/>
  <c r="AA109" i="34"/>
  <c r="AA113" i="34"/>
  <c r="AA121" i="34"/>
  <c r="AB128" i="29"/>
  <c r="AB123" i="29"/>
  <c r="AB129" i="29"/>
  <c r="AB111" i="29"/>
  <c r="I114" i="29" s="1"/>
  <c r="J114" i="29" s="1"/>
  <c r="AA131" i="34"/>
  <c r="AA133" i="34"/>
  <c r="AB122" i="29"/>
  <c r="AA119" i="34"/>
  <c r="AA125" i="34"/>
  <c r="AA107" i="34"/>
  <c r="AA115" i="34"/>
  <c r="AA7" i="28"/>
  <c r="AA113" i="32"/>
  <c r="AA109" i="32"/>
  <c r="AB125" i="26"/>
  <c r="AB115" i="26"/>
  <c r="AA9" i="32"/>
  <c r="AA12" i="32" s="1"/>
  <c r="AA122" i="32" s="1"/>
  <c r="AA119" i="32"/>
  <c r="AA133" i="32"/>
  <c r="AB107" i="33"/>
  <c r="AB5" i="33" s="1"/>
  <c r="AB9" i="26"/>
  <c r="AB12" i="26" s="1"/>
  <c r="AB128" i="26" s="1"/>
  <c r="AA107" i="32"/>
  <c r="AA115" i="32"/>
  <c r="AA131" i="32"/>
  <c r="AA121" i="32"/>
  <c r="AB109" i="33"/>
  <c r="AB6" i="33" s="1"/>
  <c r="AA125" i="32"/>
  <c r="AB121" i="26"/>
  <c r="J114" i="30"/>
  <c r="L114" i="30"/>
  <c r="K114" i="30"/>
  <c r="M114" i="30"/>
  <c r="N114" i="30"/>
  <c r="O114" i="30"/>
  <c r="P114" i="30"/>
  <c r="Q114" i="30"/>
  <c r="R114" i="30"/>
  <c r="S114" i="30"/>
  <c r="T114" i="30"/>
  <c r="U114" i="30"/>
  <c r="V114" i="30"/>
  <c r="W114" i="30"/>
  <c r="X114" i="30"/>
  <c r="Y114" i="30"/>
  <c r="Z114" i="30"/>
  <c r="AA114" i="30"/>
  <c r="AB114" i="30"/>
  <c r="K112" i="30"/>
  <c r="J112" i="30"/>
  <c r="N112" i="30"/>
  <c r="P112" i="30"/>
  <c r="R112" i="30"/>
  <c r="T112" i="30"/>
  <c r="V112" i="30"/>
  <c r="W112" i="30"/>
  <c r="X112" i="30"/>
  <c r="Z112" i="30"/>
  <c r="AA112" i="30"/>
  <c r="K112" i="29"/>
  <c r="O112" i="29"/>
  <c r="Q112" i="29"/>
  <c r="U112" i="29"/>
  <c r="V112" i="29"/>
  <c r="Z112" i="29"/>
  <c r="AA112" i="29"/>
  <c r="AA133" i="27"/>
  <c r="AA131" i="27"/>
  <c r="AA9" i="27"/>
  <c r="AA12" i="27" s="1"/>
  <c r="AA115" i="27"/>
  <c r="AA125" i="27"/>
  <c r="AA109" i="27"/>
  <c r="AA121" i="27"/>
  <c r="AA119" i="27"/>
  <c r="AA127" i="27"/>
  <c r="AA107" i="27"/>
  <c r="AA113" i="27"/>
  <c r="AB127" i="26"/>
  <c r="AB119" i="26"/>
  <c r="AB113" i="26"/>
  <c r="AB131" i="26"/>
  <c r="S112" i="30" l="1"/>
  <c r="O112" i="30"/>
  <c r="L112" i="30"/>
  <c r="AC113" i="30" s="1"/>
  <c r="AC5" i="30" s="1"/>
  <c r="AA116" i="25"/>
  <c r="AA117" i="25"/>
  <c r="Y112" i="30"/>
  <c r="U112" i="30"/>
  <c r="Q112" i="30"/>
  <c r="M112" i="30"/>
  <c r="AA129" i="25"/>
  <c r="AA105" i="25"/>
  <c r="I108" i="25" s="1"/>
  <c r="T108" i="25" s="1"/>
  <c r="AA123" i="25"/>
  <c r="AA128" i="25"/>
  <c r="AA110" i="25"/>
  <c r="AA104" i="34"/>
  <c r="I106" i="34" s="1"/>
  <c r="AA106" i="34" s="1"/>
  <c r="AA117" i="34"/>
  <c r="J112" i="29"/>
  <c r="AB129" i="26"/>
  <c r="AA123" i="32"/>
  <c r="AA128" i="34"/>
  <c r="AA111" i="34"/>
  <c r="AA110" i="34"/>
  <c r="AA116" i="34"/>
  <c r="AA129" i="34"/>
  <c r="AA105" i="34"/>
  <c r="I108" i="34" s="1"/>
  <c r="M108" i="34" s="1"/>
  <c r="AA123" i="34"/>
  <c r="Q106" i="25"/>
  <c r="J106" i="25"/>
  <c r="N106" i="25"/>
  <c r="R106" i="25"/>
  <c r="V106" i="25"/>
  <c r="Z106" i="25"/>
  <c r="P106" i="25"/>
  <c r="X106" i="25"/>
  <c r="U106" i="25"/>
  <c r="K106" i="25"/>
  <c r="O106" i="25"/>
  <c r="S106" i="25"/>
  <c r="W106" i="25"/>
  <c r="L106" i="25"/>
  <c r="T106" i="25"/>
  <c r="M106" i="25"/>
  <c r="Y106" i="25"/>
  <c r="Y112" i="29"/>
  <c r="S112" i="29"/>
  <c r="N112" i="29"/>
  <c r="K114" i="29"/>
  <c r="W112" i="29"/>
  <c r="R112" i="29"/>
  <c r="M112" i="29"/>
  <c r="AA108" i="25"/>
  <c r="P108" i="25"/>
  <c r="X108" i="25"/>
  <c r="V108" i="25"/>
  <c r="K108" i="25"/>
  <c r="M108" i="25"/>
  <c r="U108" i="25"/>
  <c r="J108" i="25"/>
  <c r="O108" i="25"/>
  <c r="AB122" i="26"/>
  <c r="X112" i="29"/>
  <c r="T112" i="29"/>
  <c r="P112" i="29"/>
  <c r="L112" i="29"/>
  <c r="AB7" i="33"/>
  <c r="AB119" i="33" s="1"/>
  <c r="Z114" i="29"/>
  <c r="R114" i="29"/>
  <c r="V114" i="29"/>
  <c r="N114" i="29"/>
  <c r="AA116" i="32"/>
  <c r="AB116" i="26"/>
  <c r="AB117" i="26"/>
  <c r="AB123" i="26"/>
  <c r="AA117" i="32"/>
  <c r="AB111" i="26"/>
  <c r="I114" i="26" s="1"/>
  <c r="AB114" i="26" s="1"/>
  <c r="AB110" i="26"/>
  <c r="I112" i="26" s="1"/>
  <c r="M112" i="26" s="1"/>
  <c r="AA104" i="32"/>
  <c r="I106" i="32" s="1"/>
  <c r="AA106" i="32" s="1"/>
  <c r="AA129" i="32"/>
  <c r="Y114" i="29"/>
  <c r="U114" i="29"/>
  <c r="Q114" i="29"/>
  <c r="M114" i="29"/>
  <c r="AB114" i="29"/>
  <c r="X114" i="29"/>
  <c r="T114" i="29"/>
  <c r="P114" i="29"/>
  <c r="L114" i="29"/>
  <c r="AA114" i="29"/>
  <c r="W114" i="29"/>
  <c r="S114" i="29"/>
  <c r="O114" i="29"/>
  <c r="AA110" i="32"/>
  <c r="AA128" i="32"/>
  <c r="AA111" i="32"/>
  <c r="AA105" i="32"/>
  <c r="I108" i="32" s="1"/>
  <c r="AA133" i="28"/>
  <c r="AA125" i="28"/>
  <c r="AA119" i="28"/>
  <c r="AA109" i="28"/>
  <c r="AA131" i="28"/>
  <c r="AA127" i="28"/>
  <c r="AA113" i="28"/>
  <c r="AA115" i="28"/>
  <c r="AA9" i="28"/>
  <c r="AA12" i="28" s="1"/>
  <c r="AA121" i="28"/>
  <c r="AA107" i="28"/>
  <c r="U127" i="12"/>
  <c r="U133" i="12"/>
  <c r="U89" i="12"/>
  <c r="U77" i="12"/>
  <c r="U85" i="12"/>
  <c r="U119" i="12"/>
  <c r="U109" i="12"/>
  <c r="U91" i="12"/>
  <c r="U121" i="12"/>
  <c r="U103" i="12"/>
  <c r="U97" i="12"/>
  <c r="U12" i="12"/>
  <c r="U71" i="12"/>
  <c r="U125" i="12"/>
  <c r="U107" i="12"/>
  <c r="U113" i="12"/>
  <c r="U83" i="12"/>
  <c r="U73" i="12"/>
  <c r="U115" i="12"/>
  <c r="U95" i="12"/>
  <c r="U131" i="12"/>
  <c r="U101" i="12"/>
  <c r="U79" i="12"/>
  <c r="J106" i="34"/>
  <c r="L106" i="34"/>
  <c r="N106" i="34"/>
  <c r="P106" i="34"/>
  <c r="R106" i="34"/>
  <c r="T106" i="34"/>
  <c r="V106" i="34"/>
  <c r="X106" i="34"/>
  <c r="Z106" i="34"/>
  <c r="L108" i="34"/>
  <c r="P108" i="34"/>
  <c r="T108" i="34"/>
  <c r="X108" i="34"/>
  <c r="J108" i="32"/>
  <c r="K108" i="32"/>
  <c r="L108" i="32"/>
  <c r="M108" i="32"/>
  <c r="N108" i="32"/>
  <c r="O108" i="32"/>
  <c r="P108" i="32"/>
  <c r="Q108" i="32"/>
  <c r="R108" i="32"/>
  <c r="S108" i="32"/>
  <c r="T108" i="32"/>
  <c r="U108" i="32"/>
  <c r="V108" i="32"/>
  <c r="W108" i="32"/>
  <c r="X108" i="32"/>
  <c r="Y108" i="32"/>
  <c r="Z108" i="32"/>
  <c r="AA108" i="32"/>
  <c r="T106" i="32"/>
  <c r="AC115" i="30"/>
  <c r="AC6" i="30" s="1"/>
  <c r="AA128" i="27"/>
  <c r="AA117" i="27"/>
  <c r="AA116" i="27"/>
  <c r="AA111" i="27"/>
  <c r="AA129" i="27"/>
  <c r="AA110" i="27"/>
  <c r="AA105" i="27"/>
  <c r="I108" i="27" s="1"/>
  <c r="AA108" i="27" s="1"/>
  <c r="AA104" i="27"/>
  <c r="I106" i="27" s="1"/>
  <c r="AA123" i="27"/>
  <c r="AA122" i="27"/>
  <c r="T112" i="26"/>
  <c r="L114" i="26"/>
  <c r="P114" i="26"/>
  <c r="R112" i="26" l="1"/>
  <c r="AA108" i="34"/>
  <c r="S108" i="34"/>
  <c r="K108" i="34"/>
  <c r="W106" i="34"/>
  <c r="S106" i="34"/>
  <c r="O106" i="34"/>
  <c r="K106" i="34"/>
  <c r="S108" i="25"/>
  <c r="Y108" i="25"/>
  <c r="W108" i="25"/>
  <c r="N108" i="25"/>
  <c r="L108" i="25"/>
  <c r="Z112" i="26"/>
  <c r="W108" i="34"/>
  <c r="O108" i="34"/>
  <c r="Y106" i="34"/>
  <c r="U106" i="34"/>
  <c r="Q106" i="34"/>
  <c r="M106" i="34"/>
  <c r="R108" i="25"/>
  <c r="Q108" i="25"/>
  <c r="Z108" i="25"/>
  <c r="O106" i="32"/>
  <c r="AB131" i="33"/>
  <c r="J106" i="32"/>
  <c r="Z106" i="32"/>
  <c r="X106" i="32"/>
  <c r="N106" i="32"/>
  <c r="AB112" i="26"/>
  <c r="X112" i="26"/>
  <c r="P112" i="26"/>
  <c r="W106" i="32"/>
  <c r="R106" i="32"/>
  <c r="L106" i="32"/>
  <c r="Z108" i="34"/>
  <c r="V108" i="34"/>
  <c r="R108" i="34"/>
  <c r="N108" i="34"/>
  <c r="J108" i="34"/>
  <c r="S106" i="32"/>
  <c r="V112" i="26"/>
  <c r="L112" i="26"/>
  <c r="V106" i="32"/>
  <c r="P106" i="32"/>
  <c r="K106" i="32"/>
  <c r="AB113" i="33"/>
  <c r="Y108" i="34"/>
  <c r="U108" i="34"/>
  <c r="Q108" i="34"/>
  <c r="X114" i="26"/>
  <c r="AB115" i="33"/>
  <c r="AB133" i="33"/>
  <c r="AB109" i="25"/>
  <c r="AB6" i="25" s="1"/>
  <c r="T114" i="26"/>
  <c r="AB121" i="33"/>
  <c r="AC113" i="29"/>
  <c r="AC5" i="29" s="1"/>
  <c r="AB107" i="25"/>
  <c r="AB5" i="25" s="1"/>
  <c r="AB7" i="25" s="1"/>
  <c r="AB9" i="33"/>
  <c r="AB12" i="33" s="1"/>
  <c r="AB128" i="33" s="1"/>
  <c r="AB125" i="33"/>
  <c r="AA112" i="26"/>
  <c r="W112" i="26"/>
  <c r="S112" i="26"/>
  <c r="O112" i="26"/>
  <c r="K112" i="26"/>
  <c r="Y106" i="32"/>
  <c r="U106" i="32"/>
  <c r="Q106" i="32"/>
  <c r="M106" i="32"/>
  <c r="AB127" i="33"/>
  <c r="N112" i="26"/>
  <c r="J112" i="26"/>
  <c r="Y112" i="26"/>
  <c r="U112" i="26"/>
  <c r="Q112" i="26"/>
  <c r="AA114" i="26"/>
  <c r="W114" i="26"/>
  <c r="S114" i="26"/>
  <c r="O114" i="26"/>
  <c r="J114" i="26"/>
  <c r="Z114" i="26"/>
  <c r="V114" i="26"/>
  <c r="R114" i="26"/>
  <c r="N114" i="26"/>
  <c r="K114" i="26"/>
  <c r="Y114" i="26"/>
  <c r="U114" i="26"/>
  <c r="Q114" i="26"/>
  <c r="M114" i="26"/>
  <c r="AC115" i="29"/>
  <c r="AC6" i="29" s="1"/>
  <c r="AC7" i="29" s="1"/>
  <c r="U123" i="12"/>
  <c r="U104" i="12"/>
  <c r="U75" i="12"/>
  <c r="U69" i="12"/>
  <c r="I72" i="12" s="1"/>
  <c r="U68" i="12"/>
  <c r="I70" i="12" s="1"/>
  <c r="U116" i="12"/>
  <c r="U74" i="12"/>
  <c r="U117" i="12"/>
  <c r="U80" i="12"/>
  <c r="U128" i="12"/>
  <c r="U93" i="12"/>
  <c r="U122" i="12"/>
  <c r="U98" i="12"/>
  <c r="U111" i="12"/>
  <c r="U86" i="12"/>
  <c r="U81" i="12"/>
  <c r="U129" i="12"/>
  <c r="U92" i="12"/>
  <c r="U110" i="12"/>
  <c r="U105" i="12"/>
  <c r="U99" i="12"/>
  <c r="U87" i="12"/>
  <c r="AA128" i="28"/>
  <c r="AA110" i="28"/>
  <c r="AA104" i="28"/>
  <c r="I106" i="28" s="1"/>
  <c r="AA123" i="28"/>
  <c r="AA116" i="28"/>
  <c r="AA117" i="28"/>
  <c r="AA111" i="28"/>
  <c r="AA129" i="28"/>
  <c r="AA122" i="28"/>
  <c r="AA105" i="28"/>
  <c r="I108" i="28" s="1"/>
  <c r="AA108" i="28" s="1"/>
  <c r="AB107" i="34"/>
  <c r="AB5" i="34" s="1"/>
  <c r="AB109" i="34"/>
  <c r="AB6" i="34" s="1"/>
  <c r="AB129" i="33"/>
  <c r="AB111" i="33"/>
  <c r="I114" i="33" s="1"/>
  <c r="AB122" i="33"/>
  <c r="AB117" i="33"/>
  <c r="AB109" i="32"/>
  <c r="AB6" i="32" s="1"/>
  <c r="AC7" i="30"/>
  <c r="J106" i="27"/>
  <c r="O106" i="27"/>
  <c r="S106" i="27"/>
  <c r="W106" i="27"/>
  <c r="P106" i="27"/>
  <c r="T106" i="27"/>
  <c r="M106" i="27"/>
  <c r="U106" i="27"/>
  <c r="N106" i="27"/>
  <c r="V106" i="27"/>
  <c r="L106" i="27"/>
  <c r="X106" i="27"/>
  <c r="Q106" i="27"/>
  <c r="Y106" i="27"/>
  <c r="K106" i="27"/>
  <c r="R106" i="27"/>
  <c r="Z106" i="27"/>
  <c r="M108" i="27"/>
  <c r="Q108" i="27"/>
  <c r="U108" i="27"/>
  <c r="Y108" i="27"/>
  <c r="N108" i="27"/>
  <c r="V108" i="27"/>
  <c r="Z108" i="27"/>
  <c r="J108" i="27"/>
  <c r="O108" i="27"/>
  <c r="W108" i="27"/>
  <c r="L108" i="27"/>
  <c r="T108" i="27"/>
  <c r="X108" i="27"/>
  <c r="K108" i="27"/>
  <c r="R108" i="27"/>
  <c r="S108" i="27"/>
  <c r="P108" i="27"/>
  <c r="AA106" i="27"/>
  <c r="AC115" i="26" l="1"/>
  <c r="AC6" i="26" s="1"/>
  <c r="AB110" i="33"/>
  <c r="I112" i="33" s="1"/>
  <c r="AB112" i="33" s="1"/>
  <c r="AB123" i="33"/>
  <c r="AB116" i="33"/>
  <c r="AC113" i="26"/>
  <c r="AC5" i="26" s="1"/>
  <c r="AB107" i="32"/>
  <c r="AB5" i="32" s="1"/>
  <c r="AC121" i="29"/>
  <c r="AC127" i="29"/>
  <c r="AB133" i="25"/>
  <c r="AB113" i="25"/>
  <c r="AB119" i="25"/>
  <c r="AB121" i="25"/>
  <c r="AB115" i="25"/>
  <c r="AB131" i="25"/>
  <c r="AB9" i="25"/>
  <c r="AB12" i="25" s="1"/>
  <c r="AB125" i="25"/>
  <c r="AB127" i="25"/>
  <c r="AC131" i="29"/>
  <c r="AC133" i="29"/>
  <c r="AC9" i="29"/>
  <c r="AC12" i="29" s="1"/>
  <c r="AC128" i="29" s="1"/>
  <c r="AC119" i="29"/>
  <c r="AC125" i="29"/>
  <c r="L106" i="28"/>
  <c r="P106" i="28"/>
  <c r="T106" i="28"/>
  <c r="X106" i="28"/>
  <c r="K106" i="28"/>
  <c r="S106" i="28"/>
  <c r="W106" i="28"/>
  <c r="M106" i="28"/>
  <c r="Q106" i="28"/>
  <c r="U106" i="28"/>
  <c r="Y106" i="28"/>
  <c r="J106" i="28"/>
  <c r="N106" i="28"/>
  <c r="R106" i="28"/>
  <c r="V106" i="28"/>
  <c r="Z106" i="28"/>
  <c r="O106" i="28"/>
  <c r="U70" i="12"/>
  <c r="K70" i="12"/>
  <c r="P70" i="12"/>
  <c r="O70" i="12"/>
  <c r="R70" i="12"/>
  <c r="J70" i="12"/>
  <c r="Q70" i="12"/>
  <c r="M70" i="12"/>
  <c r="N70" i="12"/>
  <c r="T70" i="12"/>
  <c r="S70" i="12"/>
  <c r="L70" i="12"/>
  <c r="M108" i="28"/>
  <c r="Q108" i="28"/>
  <c r="U108" i="28"/>
  <c r="Y108" i="28"/>
  <c r="L108" i="28"/>
  <c r="P108" i="28"/>
  <c r="X108" i="28"/>
  <c r="J108" i="28"/>
  <c r="N108" i="28"/>
  <c r="R108" i="28"/>
  <c r="V108" i="28"/>
  <c r="Z108" i="28"/>
  <c r="K108" i="28"/>
  <c r="O108" i="28"/>
  <c r="S108" i="28"/>
  <c r="W108" i="28"/>
  <c r="T108" i="28"/>
  <c r="U72" i="12"/>
  <c r="O72" i="12"/>
  <c r="P72" i="12"/>
  <c r="N72" i="12"/>
  <c r="R72" i="12"/>
  <c r="T72" i="12"/>
  <c r="K72" i="12"/>
  <c r="L72" i="12"/>
  <c r="Q72" i="12"/>
  <c r="J72" i="12"/>
  <c r="M72" i="12"/>
  <c r="S72" i="12"/>
  <c r="AA106" i="28"/>
  <c r="AB7" i="34"/>
  <c r="AB133" i="34" s="1"/>
  <c r="L114" i="33"/>
  <c r="J114" i="33"/>
  <c r="K114" i="33"/>
  <c r="M114" i="33"/>
  <c r="N114" i="33"/>
  <c r="O114" i="33"/>
  <c r="P114" i="33"/>
  <c r="Q114" i="33"/>
  <c r="R114" i="33"/>
  <c r="S114" i="33"/>
  <c r="T114" i="33"/>
  <c r="U114" i="33"/>
  <c r="V114" i="33"/>
  <c r="W114" i="33"/>
  <c r="X114" i="33"/>
  <c r="Y114" i="33"/>
  <c r="Z114" i="33"/>
  <c r="AA114" i="33"/>
  <c r="L112" i="33"/>
  <c r="J112" i="33"/>
  <c r="K112" i="33"/>
  <c r="M112" i="33"/>
  <c r="N112" i="33"/>
  <c r="O112" i="33"/>
  <c r="P112" i="33"/>
  <c r="Q112" i="33"/>
  <c r="R112" i="33"/>
  <c r="S112" i="33"/>
  <c r="T112" i="33"/>
  <c r="U112" i="33"/>
  <c r="V112" i="33"/>
  <c r="W112" i="33"/>
  <c r="X112" i="33"/>
  <c r="Y112" i="33"/>
  <c r="Z112" i="33"/>
  <c r="AA112" i="33"/>
  <c r="AB114" i="33"/>
  <c r="AB7" i="32"/>
  <c r="AB131" i="32" s="1"/>
  <c r="AC131" i="30"/>
  <c r="AC127" i="30"/>
  <c r="AC133" i="30"/>
  <c r="AC125" i="30"/>
  <c r="AC119" i="30"/>
  <c r="AC121" i="30"/>
  <c r="AC9" i="30"/>
  <c r="AC12" i="30" s="1"/>
  <c r="AC122" i="29"/>
  <c r="AB109" i="27"/>
  <c r="AB6" i="27" s="1"/>
  <c r="AB107" i="27"/>
  <c r="AB5" i="27" s="1"/>
  <c r="AC7" i="26"/>
  <c r="AC131" i="26" s="1"/>
  <c r="AC123" i="29" l="1"/>
  <c r="AB128" i="25"/>
  <c r="AB110" i="25"/>
  <c r="I112" i="25" s="1"/>
  <c r="AB111" i="25"/>
  <c r="I114" i="25" s="1"/>
  <c r="AB129" i="25"/>
  <c r="AB117" i="25"/>
  <c r="AB123" i="25"/>
  <c r="AB122" i="25"/>
  <c r="AB116" i="25"/>
  <c r="AC116" i="29"/>
  <c r="I118" i="29" s="1"/>
  <c r="AC118" i="29" s="1"/>
  <c r="AC129" i="29"/>
  <c r="AC117" i="29"/>
  <c r="I120" i="29" s="1"/>
  <c r="K120" i="29" s="1"/>
  <c r="V73" i="12"/>
  <c r="V6" i="12" s="1"/>
  <c r="AB107" i="28"/>
  <c r="AB5" i="28" s="1"/>
  <c r="V71" i="12"/>
  <c r="V5" i="12" s="1"/>
  <c r="AB9" i="34"/>
  <c r="AB12" i="34" s="1"/>
  <c r="AB117" i="34" s="1"/>
  <c r="AB125" i="32"/>
  <c r="AB109" i="28"/>
  <c r="AB6" i="28" s="1"/>
  <c r="AB125" i="34"/>
  <c r="AB127" i="34"/>
  <c r="AB133" i="32"/>
  <c r="AB115" i="34"/>
  <c r="AC121" i="26"/>
  <c r="AB9" i="32"/>
  <c r="AB12" i="32" s="1"/>
  <c r="AB128" i="32" s="1"/>
  <c r="AC133" i="26"/>
  <c r="AB127" i="32"/>
  <c r="AB115" i="32"/>
  <c r="AB119" i="32"/>
  <c r="AB113" i="32"/>
  <c r="AB121" i="32"/>
  <c r="AB113" i="34"/>
  <c r="AB119" i="34"/>
  <c r="AB131" i="34"/>
  <c r="AB121" i="34"/>
  <c r="AC113" i="33"/>
  <c r="AC5" i="33" s="1"/>
  <c r="AC115" i="33"/>
  <c r="AC6" i="33" s="1"/>
  <c r="AC128" i="30"/>
  <c r="AC116" i="30"/>
  <c r="I118" i="30" s="1"/>
  <c r="AC118" i="30" s="1"/>
  <c r="AC117" i="30"/>
  <c r="I120" i="30" s="1"/>
  <c r="AC123" i="30"/>
  <c r="AC122" i="30"/>
  <c r="AC129" i="30"/>
  <c r="T118" i="29"/>
  <c r="X118" i="29"/>
  <c r="M120" i="29"/>
  <c r="AC120" i="29"/>
  <c r="AB7" i="27"/>
  <c r="AC9" i="26"/>
  <c r="AC12" i="26" s="1"/>
  <c r="AC129" i="26" s="1"/>
  <c r="AC125" i="26"/>
  <c r="AC119" i="26"/>
  <c r="AC127" i="26"/>
  <c r="P118" i="29" l="1"/>
  <c r="AB118" i="29"/>
  <c r="L118" i="29"/>
  <c r="Y120" i="29"/>
  <c r="U120" i="29"/>
  <c r="Q120" i="29"/>
  <c r="AB120" i="29"/>
  <c r="X120" i="29"/>
  <c r="T120" i="29"/>
  <c r="P120" i="29"/>
  <c r="L120" i="29"/>
  <c r="V7" i="12"/>
  <c r="AA120" i="29"/>
  <c r="W120" i="29"/>
  <c r="S120" i="29"/>
  <c r="O120" i="29"/>
  <c r="J120" i="29"/>
  <c r="AB128" i="34"/>
  <c r="Z120" i="29"/>
  <c r="V120" i="29"/>
  <c r="R120" i="29"/>
  <c r="N120" i="29"/>
  <c r="AB123" i="34"/>
  <c r="AB111" i="34"/>
  <c r="I114" i="34" s="1"/>
  <c r="AB114" i="34" s="1"/>
  <c r="AB122" i="34"/>
  <c r="K114" i="25"/>
  <c r="O114" i="25"/>
  <c r="S114" i="25"/>
  <c r="W114" i="25"/>
  <c r="AA114" i="25"/>
  <c r="N114" i="25"/>
  <c r="Z114" i="25"/>
  <c r="L114" i="25"/>
  <c r="P114" i="25"/>
  <c r="T114" i="25"/>
  <c r="X114" i="25"/>
  <c r="J114" i="25"/>
  <c r="R114" i="25"/>
  <c r="M114" i="25"/>
  <c r="Q114" i="25"/>
  <c r="U114" i="25"/>
  <c r="Y114" i="25"/>
  <c r="V114" i="25"/>
  <c r="AA118" i="29"/>
  <c r="W118" i="29"/>
  <c r="S118" i="29"/>
  <c r="O118" i="29"/>
  <c r="K118" i="29"/>
  <c r="AB114" i="25"/>
  <c r="J112" i="25"/>
  <c r="N112" i="25"/>
  <c r="R112" i="25"/>
  <c r="V112" i="25"/>
  <c r="Z112" i="25"/>
  <c r="Q112" i="25"/>
  <c r="K112" i="25"/>
  <c r="O112" i="25"/>
  <c r="S112" i="25"/>
  <c r="W112" i="25"/>
  <c r="AA112" i="25"/>
  <c r="U112" i="25"/>
  <c r="L112" i="25"/>
  <c r="P112" i="25"/>
  <c r="T112" i="25"/>
  <c r="X112" i="25"/>
  <c r="M112" i="25"/>
  <c r="Y112" i="25"/>
  <c r="Z118" i="29"/>
  <c r="V118" i="29"/>
  <c r="R118" i="29"/>
  <c r="N118" i="29"/>
  <c r="J118" i="29"/>
  <c r="AB112" i="25"/>
  <c r="Y118" i="29"/>
  <c r="U118" i="29"/>
  <c r="Q118" i="29"/>
  <c r="M118" i="29"/>
  <c r="AB7" i="28"/>
  <c r="AB9" i="28" s="1"/>
  <c r="AB12" i="28" s="1"/>
  <c r="AB122" i="32"/>
  <c r="AB111" i="32"/>
  <c r="I114" i="32" s="1"/>
  <c r="AB114" i="32" s="1"/>
  <c r="AB116" i="32"/>
  <c r="AB123" i="32"/>
  <c r="AB129" i="34"/>
  <c r="AB117" i="32"/>
  <c r="AC7" i="33"/>
  <c r="AC119" i="33" s="1"/>
  <c r="AB110" i="34"/>
  <c r="I112" i="34" s="1"/>
  <c r="K112" i="34" s="1"/>
  <c r="AB110" i="32"/>
  <c r="I112" i="32" s="1"/>
  <c r="L112" i="32" s="1"/>
  <c r="AB129" i="32"/>
  <c r="AB116" i="34"/>
  <c r="AB133" i="28"/>
  <c r="AB127" i="28"/>
  <c r="AB125" i="28"/>
  <c r="AB113" i="28"/>
  <c r="AC116" i="26"/>
  <c r="I118" i="26" s="1"/>
  <c r="L118" i="26" s="1"/>
  <c r="AC123" i="26"/>
  <c r="AC128" i="26"/>
  <c r="AC117" i="26"/>
  <c r="I120" i="26" s="1"/>
  <c r="AC120" i="26" s="1"/>
  <c r="AC122" i="26"/>
  <c r="K120" i="30"/>
  <c r="J120" i="30"/>
  <c r="L120" i="30"/>
  <c r="M120" i="30"/>
  <c r="N120" i="30"/>
  <c r="O120" i="30"/>
  <c r="P120" i="30"/>
  <c r="Q120" i="30"/>
  <c r="R120" i="30"/>
  <c r="S120" i="30"/>
  <c r="T120" i="30"/>
  <c r="U120" i="30"/>
  <c r="V120" i="30"/>
  <c r="W120" i="30"/>
  <c r="X120" i="30"/>
  <c r="Y120" i="30"/>
  <c r="Z120" i="30"/>
  <c r="AA120" i="30"/>
  <c r="AB120" i="30"/>
  <c r="L118" i="30"/>
  <c r="K118" i="30"/>
  <c r="J118" i="30"/>
  <c r="M118" i="30"/>
  <c r="N118" i="30"/>
  <c r="O118" i="30"/>
  <c r="P118" i="30"/>
  <c r="Q118" i="30"/>
  <c r="R118" i="30"/>
  <c r="S118" i="30"/>
  <c r="T118" i="30"/>
  <c r="U118" i="30"/>
  <c r="V118" i="30"/>
  <c r="W118" i="30"/>
  <c r="X118" i="30"/>
  <c r="Y118" i="30"/>
  <c r="Z118" i="30"/>
  <c r="AA118" i="30"/>
  <c r="AB118" i="30"/>
  <c r="AC120" i="30"/>
  <c r="AB133" i="27"/>
  <c r="AB127" i="27"/>
  <c r="AB9" i="27"/>
  <c r="AB12" i="27" s="1"/>
  <c r="AB131" i="27"/>
  <c r="AB125" i="27"/>
  <c r="AB115" i="27"/>
  <c r="AB113" i="27"/>
  <c r="AB121" i="27"/>
  <c r="AB119" i="27"/>
  <c r="V89" i="12" l="1"/>
  <c r="V9" i="12"/>
  <c r="V12" i="12" s="1"/>
  <c r="V127" i="12"/>
  <c r="Z112" i="34"/>
  <c r="N112" i="34"/>
  <c r="Z114" i="32"/>
  <c r="V131" i="12"/>
  <c r="R114" i="32"/>
  <c r="V107" i="12"/>
  <c r="V97" i="12"/>
  <c r="K114" i="32"/>
  <c r="X114" i="32"/>
  <c r="P114" i="32"/>
  <c r="Z114" i="34"/>
  <c r="V114" i="34"/>
  <c r="R114" i="34"/>
  <c r="N114" i="34"/>
  <c r="J114" i="34"/>
  <c r="V95" i="12"/>
  <c r="V83" i="12"/>
  <c r="V125" i="12"/>
  <c r="V103" i="12"/>
  <c r="V113" i="12"/>
  <c r="AA114" i="34"/>
  <c r="V114" i="32"/>
  <c r="N114" i="32"/>
  <c r="Y114" i="34"/>
  <c r="U114" i="34"/>
  <c r="Q114" i="34"/>
  <c r="M114" i="34"/>
  <c r="V91" i="12"/>
  <c r="V109" i="12"/>
  <c r="V77" i="12"/>
  <c r="V119" i="12"/>
  <c r="V115" i="12"/>
  <c r="V133" i="12"/>
  <c r="W114" i="34"/>
  <c r="S114" i="34"/>
  <c r="O114" i="34"/>
  <c r="K114" i="34"/>
  <c r="T114" i="32"/>
  <c r="L114" i="32"/>
  <c r="J112" i="34"/>
  <c r="X114" i="34"/>
  <c r="T114" i="34"/>
  <c r="P114" i="34"/>
  <c r="L114" i="34"/>
  <c r="V79" i="12"/>
  <c r="V85" i="12"/>
  <c r="V101" i="12"/>
  <c r="V121" i="12"/>
  <c r="AD121" i="29"/>
  <c r="AD6" i="29" s="1"/>
  <c r="N120" i="26"/>
  <c r="O112" i="32"/>
  <c r="AD119" i="29"/>
  <c r="AD5" i="29" s="1"/>
  <c r="K112" i="32"/>
  <c r="AB115" i="28"/>
  <c r="AA112" i="32"/>
  <c r="V112" i="34"/>
  <c r="AB119" i="28"/>
  <c r="AB121" i="28"/>
  <c r="R112" i="34"/>
  <c r="AB131" i="28"/>
  <c r="W112" i="32"/>
  <c r="S112" i="32"/>
  <c r="AC115" i="25"/>
  <c r="AC6" i="25" s="1"/>
  <c r="Z112" i="32"/>
  <c r="V112" i="32"/>
  <c r="R112" i="32"/>
  <c r="N112" i="32"/>
  <c r="J112" i="32"/>
  <c r="Y112" i="32"/>
  <c r="U112" i="32"/>
  <c r="Q112" i="32"/>
  <c r="M112" i="32"/>
  <c r="AB112" i="32"/>
  <c r="X112" i="32"/>
  <c r="T112" i="32"/>
  <c r="P112" i="32"/>
  <c r="AC113" i="25"/>
  <c r="AC5" i="25" s="1"/>
  <c r="AC133" i="33"/>
  <c r="AC127" i="33"/>
  <c r="AC131" i="33"/>
  <c r="AC9" i="33"/>
  <c r="AC12" i="33" s="1"/>
  <c r="AC128" i="33" s="1"/>
  <c r="AA114" i="32"/>
  <c r="W114" i="32"/>
  <c r="S114" i="32"/>
  <c r="O114" i="32"/>
  <c r="J114" i="32"/>
  <c r="AC125" i="33"/>
  <c r="Y114" i="32"/>
  <c r="U114" i="32"/>
  <c r="Q114" i="32"/>
  <c r="M114" i="32"/>
  <c r="AC121" i="33"/>
  <c r="Y112" i="34"/>
  <c r="U112" i="34"/>
  <c r="Q112" i="34"/>
  <c r="M112" i="34"/>
  <c r="AB112" i="34"/>
  <c r="X112" i="34"/>
  <c r="T112" i="34"/>
  <c r="P112" i="34"/>
  <c r="L112" i="34"/>
  <c r="AA112" i="34"/>
  <c r="W112" i="34"/>
  <c r="S112" i="34"/>
  <c r="O112" i="34"/>
  <c r="J118" i="26"/>
  <c r="AC118" i="26"/>
  <c r="W118" i="26"/>
  <c r="O118" i="26"/>
  <c r="AA118" i="26"/>
  <c r="V120" i="26"/>
  <c r="S118" i="26"/>
  <c r="AB116" i="28"/>
  <c r="AB128" i="28"/>
  <c r="AB129" i="28"/>
  <c r="AB122" i="28"/>
  <c r="AB111" i="28"/>
  <c r="I114" i="28" s="1"/>
  <c r="AB123" i="28"/>
  <c r="AB117" i="28"/>
  <c r="AB110" i="28"/>
  <c r="I112" i="28" s="1"/>
  <c r="Z118" i="26"/>
  <c r="V118" i="26"/>
  <c r="R118" i="26"/>
  <c r="N118" i="26"/>
  <c r="K118" i="26"/>
  <c r="Y118" i="26"/>
  <c r="U118" i="26"/>
  <c r="Q118" i="26"/>
  <c r="M118" i="26"/>
  <c r="AB118" i="26"/>
  <c r="X118" i="26"/>
  <c r="T118" i="26"/>
  <c r="P118" i="26"/>
  <c r="Z120" i="26"/>
  <c r="J120" i="26"/>
  <c r="R120" i="26"/>
  <c r="AC122" i="33"/>
  <c r="Y120" i="26"/>
  <c r="U120" i="26"/>
  <c r="Q120" i="26"/>
  <c r="M120" i="26"/>
  <c r="AB120" i="26"/>
  <c r="X120" i="26"/>
  <c r="T120" i="26"/>
  <c r="P120" i="26"/>
  <c r="L120" i="26"/>
  <c r="AA120" i="26"/>
  <c r="W120" i="26"/>
  <c r="S120" i="26"/>
  <c r="O120" i="26"/>
  <c r="K120" i="26"/>
  <c r="AD119" i="30"/>
  <c r="AD5" i="30" s="1"/>
  <c r="AD121" i="30"/>
  <c r="AD6" i="30" s="1"/>
  <c r="AB117" i="27"/>
  <c r="AB110" i="27"/>
  <c r="I112" i="27" s="1"/>
  <c r="AB129" i="27"/>
  <c r="AB123" i="27"/>
  <c r="AB122" i="27"/>
  <c r="AB116" i="27"/>
  <c r="AB111" i="27"/>
  <c r="I114" i="27" s="1"/>
  <c r="AB128" i="27"/>
  <c r="V123" i="12" l="1"/>
  <c r="V74" i="12"/>
  <c r="I76" i="12" s="1"/>
  <c r="V76" i="12" s="1"/>
  <c r="V122" i="12"/>
  <c r="V117" i="12"/>
  <c r="V116" i="12"/>
  <c r="V111" i="12"/>
  <c r="V110" i="12"/>
  <c r="V99" i="12"/>
  <c r="V129" i="12"/>
  <c r="V80" i="12"/>
  <c r="V98" i="12"/>
  <c r="V104" i="12"/>
  <c r="V93" i="12"/>
  <c r="V105" i="12"/>
  <c r="V92" i="12"/>
  <c r="V128" i="12"/>
  <c r="V87" i="12"/>
  <c r="V81" i="12"/>
  <c r="V75" i="12"/>
  <c r="I78" i="12" s="1"/>
  <c r="V78" i="12" s="1"/>
  <c r="V86" i="12"/>
  <c r="AD7" i="29"/>
  <c r="AD125" i="29" s="1"/>
  <c r="AC115" i="34"/>
  <c r="AC6" i="34" s="1"/>
  <c r="AC129" i="33"/>
  <c r="AC117" i="33"/>
  <c r="I120" i="33" s="1"/>
  <c r="AC123" i="33"/>
  <c r="AC116" i="33"/>
  <c r="I118" i="33" s="1"/>
  <c r="AC118" i="33" s="1"/>
  <c r="AC7" i="25"/>
  <c r="AC119" i="25" s="1"/>
  <c r="AC113" i="32"/>
  <c r="AC5" i="32" s="1"/>
  <c r="AC115" i="32"/>
  <c r="AC6" i="32" s="1"/>
  <c r="AC133" i="25"/>
  <c r="AC125" i="25"/>
  <c r="AC113" i="34"/>
  <c r="AC5" i="34" s="1"/>
  <c r="AB112" i="28"/>
  <c r="U112" i="28"/>
  <c r="N112" i="28"/>
  <c r="K112" i="28"/>
  <c r="O112" i="28"/>
  <c r="S112" i="28"/>
  <c r="W112" i="28"/>
  <c r="AA112" i="28"/>
  <c r="M112" i="28"/>
  <c r="Y112" i="28"/>
  <c r="J112" i="28"/>
  <c r="V112" i="28"/>
  <c r="L112" i="28"/>
  <c r="P112" i="28"/>
  <c r="T112" i="28"/>
  <c r="X112" i="28"/>
  <c r="Q112" i="28"/>
  <c r="R112" i="28"/>
  <c r="Z112" i="28"/>
  <c r="AD119" i="26"/>
  <c r="AD5" i="26" s="1"/>
  <c r="Q76" i="12"/>
  <c r="U76" i="12"/>
  <c r="J76" i="12"/>
  <c r="T76" i="12"/>
  <c r="AB114" i="28"/>
  <c r="S114" i="28"/>
  <c r="P114" i="28"/>
  <c r="M114" i="28"/>
  <c r="Q114" i="28"/>
  <c r="U114" i="28"/>
  <c r="Y114" i="28"/>
  <c r="O114" i="28"/>
  <c r="AA114" i="28"/>
  <c r="L114" i="28"/>
  <c r="X114" i="28"/>
  <c r="J114" i="28"/>
  <c r="N114" i="28"/>
  <c r="R114" i="28"/>
  <c r="V114" i="28"/>
  <c r="Z114" i="28"/>
  <c r="K114" i="28"/>
  <c r="W114" i="28"/>
  <c r="T114" i="28"/>
  <c r="AD127" i="29"/>
  <c r="AD121" i="26"/>
  <c r="AD6" i="26" s="1"/>
  <c r="AC7" i="34"/>
  <c r="L120" i="33"/>
  <c r="K120" i="33"/>
  <c r="J120" i="33"/>
  <c r="M120" i="33"/>
  <c r="N120" i="33"/>
  <c r="O120" i="33"/>
  <c r="P120" i="33"/>
  <c r="Q120" i="33"/>
  <c r="R120" i="33"/>
  <c r="S120" i="33"/>
  <c r="T120" i="33"/>
  <c r="U120" i="33"/>
  <c r="V120" i="33"/>
  <c r="W120" i="33"/>
  <c r="X120" i="33"/>
  <c r="Y120" i="33"/>
  <c r="Z120" i="33"/>
  <c r="AA120" i="33"/>
  <c r="AB120" i="33"/>
  <c r="L118" i="33"/>
  <c r="J118" i="33"/>
  <c r="K118" i="33"/>
  <c r="M118" i="33"/>
  <c r="N118" i="33"/>
  <c r="O118" i="33"/>
  <c r="P118" i="33"/>
  <c r="Q118" i="33"/>
  <c r="R118" i="33"/>
  <c r="S118" i="33"/>
  <c r="T118" i="33"/>
  <c r="U118" i="33"/>
  <c r="V118" i="33"/>
  <c r="W118" i="33"/>
  <c r="X118" i="33"/>
  <c r="Y118" i="33"/>
  <c r="Z118" i="33"/>
  <c r="AA118" i="33"/>
  <c r="AB118" i="33"/>
  <c r="AC120" i="33"/>
  <c r="AD9" i="29"/>
  <c r="AD12" i="29" s="1"/>
  <c r="AD123" i="29" s="1"/>
  <c r="I126" i="29" s="1"/>
  <c r="AD126" i="29" s="1"/>
  <c r="AD131" i="29"/>
  <c r="AD133" i="29"/>
  <c r="AD7" i="30"/>
  <c r="M114" i="27"/>
  <c r="Q114" i="27"/>
  <c r="U114" i="27"/>
  <c r="Y114" i="27"/>
  <c r="J114" i="27"/>
  <c r="N114" i="27"/>
  <c r="R114" i="27"/>
  <c r="V114" i="27"/>
  <c r="Z114" i="27"/>
  <c r="K114" i="27"/>
  <c r="O114" i="27"/>
  <c r="S114" i="27"/>
  <c r="W114" i="27"/>
  <c r="AA114" i="27"/>
  <c r="L114" i="27"/>
  <c r="P114" i="27"/>
  <c r="T114" i="27"/>
  <c r="X114" i="27"/>
  <c r="AB112" i="27"/>
  <c r="K112" i="27"/>
  <c r="N112" i="27"/>
  <c r="R112" i="27"/>
  <c r="V112" i="27"/>
  <c r="Z112" i="27"/>
  <c r="Y112" i="27"/>
  <c r="J112" i="27"/>
  <c r="O112" i="27"/>
  <c r="S112" i="27"/>
  <c r="W112" i="27"/>
  <c r="AA112" i="27"/>
  <c r="L112" i="27"/>
  <c r="P112" i="27"/>
  <c r="T112" i="27"/>
  <c r="X112" i="27"/>
  <c r="M112" i="27"/>
  <c r="Q112" i="27"/>
  <c r="U112" i="27"/>
  <c r="AB114" i="27"/>
  <c r="S76" i="12" l="1"/>
  <c r="P76" i="12"/>
  <c r="L76" i="12"/>
  <c r="R76" i="12"/>
  <c r="K76" i="12"/>
  <c r="AC121" i="25"/>
  <c r="AC127" i="25"/>
  <c r="AC131" i="25"/>
  <c r="M76" i="12"/>
  <c r="O76" i="12"/>
  <c r="N76" i="12"/>
  <c r="J78" i="12"/>
  <c r="Q78" i="12"/>
  <c r="S78" i="12"/>
  <c r="K78" i="12"/>
  <c r="T78" i="12"/>
  <c r="U78" i="12"/>
  <c r="P78" i="12"/>
  <c r="L78" i="12"/>
  <c r="R78" i="12"/>
  <c r="M78" i="12"/>
  <c r="O78" i="12"/>
  <c r="N78" i="12"/>
  <c r="AC7" i="32"/>
  <c r="AC125" i="32" s="1"/>
  <c r="AC9" i="25"/>
  <c r="AC12" i="25" s="1"/>
  <c r="AC116" i="25" s="1"/>
  <c r="I118" i="25" s="1"/>
  <c r="AC118" i="25" s="1"/>
  <c r="AC113" i="28"/>
  <c r="AC5" i="28" s="1"/>
  <c r="AD7" i="26"/>
  <c r="AD131" i="26" s="1"/>
  <c r="AC115" i="28"/>
  <c r="AC6" i="28" s="1"/>
  <c r="AD129" i="29"/>
  <c r="AD122" i="29"/>
  <c r="I124" i="29" s="1"/>
  <c r="AD124" i="29" s="1"/>
  <c r="AD128" i="29"/>
  <c r="AC131" i="34"/>
  <c r="AC119" i="34"/>
  <c r="AC121" i="34"/>
  <c r="AC133" i="34"/>
  <c r="AC127" i="34"/>
  <c r="AC125" i="34"/>
  <c r="AC9" i="34"/>
  <c r="AC12" i="34" s="1"/>
  <c r="AD121" i="33"/>
  <c r="AD6" i="33" s="1"/>
  <c r="AD119" i="33"/>
  <c r="AD5" i="33" s="1"/>
  <c r="AD9" i="26"/>
  <c r="AD12" i="26" s="1"/>
  <c r="AD123" i="26" s="1"/>
  <c r="I126" i="26" s="1"/>
  <c r="AD126" i="26" s="1"/>
  <c r="AD131" i="30"/>
  <c r="AD133" i="30"/>
  <c r="AD125" i="30"/>
  <c r="AD127" i="30"/>
  <c r="AD9" i="30"/>
  <c r="AD12" i="30" s="1"/>
  <c r="K126" i="29"/>
  <c r="J126" i="29"/>
  <c r="L126" i="29"/>
  <c r="M126" i="29"/>
  <c r="N126" i="29"/>
  <c r="O126" i="29"/>
  <c r="P126" i="29"/>
  <c r="Q126" i="29"/>
  <c r="R126" i="29"/>
  <c r="S126" i="29"/>
  <c r="T126" i="29"/>
  <c r="U126" i="29"/>
  <c r="V126" i="29"/>
  <c r="W126" i="29"/>
  <c r="X126" i="29"/>
  <c r="Y126" i="29"/>
  <c r="Z126" i="29"/>
  <c r="AA126" i="29"/>
  <c r="AB126" i="29"/>
  <c r="AC126" i="29"/>
  <c r="X124" i="29"/>
  <c r="AC113" i="27"/>
  <c r="AC5" i="27" s="1"/>
  <c r="AC115" i="27"/>
  <c r="AC6" i="27" s="1"/>
  <c r="AC9" i="32" l="1"/>
  <c r="AC12" i="32" s="1"/>
  <c r="AC119" i="32"/>
  <c r="W77" i="12"/>
  <c r="W5" i="12" s="1"/>
  <c r="W79" i="12"/>
  <c r="W6" i="12" s="1"/>
  <c r="AC122" i="25"/>
  <c r="AC117" i="25"/>
  <c r="I120" i="25" s="1"/>
  <c r="L120" i="25" s="1"/>
  <c r="AC133" i="32"/>
  <c r="AC121" i="32"/>
  <c r="AC128" i="32"/>
  <c r="AC128" i="25"/>
  <c r="AC131" i="32"/>
  <c r="AC127" i="32"/>
  <c r="AC123" i="25"/>
  <c r="AC129" i="25"/>
  <c r="AC122" i="32"/>
  <c r="AC129" i="32"/>
  <c r="AC116" i="32"/>
  <c r="I118" i="32" s="1"/>
  <c r="L118" i="32" s="1"/>
  <c r="AC120" i="25"/>
  <c r="T120" i="25"/>
  <c r="AB120" i="25"/>
  <c r="J120" i="25"/>
  <c r="Z120" i="25"/>
  <c r="N120" i="25"/>
  <c r="V120" i="25"/>
  <c r="X120" i="25"/>
  <c r="P120" i="25"/>
  <c r="R120" i="25"/>
  <c r="U120" i="25"/>
  <c r="S120" i="25"/>
  <c r="Q120" i="25"/>
  <c r="O120" i="25"/>
  <c r="Y120" i="25"/>
  <c r="M120" i="25"/>
  <c r="AA120" i="25"/>
  <c r="K120" i="25"/>
  <c r="W120" i="25"/>
  <c r="K118" i="25"/>
  <c r="V118" i="25"/>
  <c r="AB118" i="25"/>
  <c r="Z118" i="25"/>
  <c r="X118" i="25"/>
  <c r="Y118" i="25"/>
  <c r="W118" i="25"/>
  <c r="T118" i="25"/>
  <c r="R118" i="25"/>
  <c r="P118" i="25"/>
  <c r="U118" i="25"/>
  <c r="S118" i="25"/>
  <c r="AA118" i="25"/>
  <c r="N118" i="25"/>
  <c r="L118" i="25"/>
  <c r="J118" i="25"/>
  <c r="Q118" i="25"/>
  <c r="O118" i="25"/>
  <c r="M118" i="25"/>
  <c r="AD128" i="26"/>
  <c r="AC7" i="28"/>
  <c r="AC131" i="28" s="1"/>
  <c r="AD129" i="26"/>
  <c r="AD127" i="26"/>
  <c r="AD133" i="26"/>
  <c r="AD125" i="26"/>
  <c r="R124" i="29"/>
  <c r="M124" i="29"/>
  <c r="AC124" i="29"/>
  <c r="AB124" i="29"/>
  <c r="Q124" i="29"/>
  <c r="Z124" i="29"/>
  <c r="U124" i="29"/>
  <c r="P124" i="29"/>
  <c r="K124" i="29"/>
  <c r="V124" i="29"/>
  <c r="L124" i="29"/>
  <c r="AD122" i="26"/>
  <c r="I124" i="26" s="1"/>
  <c r="K124" i="26" s="1"/>
  <c r="Y124" i="29"/>
  <c r="T124" i="29"/>
  <c r="N124" i="29"/>
  <c r="AA124" i="29"/>
  <c r="W124" i="29"/>
  <c r="S124" i="29"/>
  <c r="O124" i="29"/>
  <c r="J124" i="29"/>
  <c r="AD7" i="33"/>
  <c r="AD125" i="33" s="1"/>
  <c r="AC128" i="34"/>
  <c r="AC123" i="34"/>
  <c r="AC129" i="34"/>
  <c r="AC122" i="34"/>
  <c r="AC116" i="34"/>
  <c r="I118" i="34" s="1"/>
  <c r="AC118" i="34" s="1"/>
  <c r="AC117" i="34"/>
  <c r="I120" i="34" s="1"/>
  <c r="K118" i="32"/>
  <c r="O118" i="32"/>
  <c r="S118" i="32"/>
  <c r="W118" i="32"/>
  <c r="AA118" i="32"/>
  <c r="AD123" i="30"/>
  <c r="I126" i="30" s="1"/>
  <c r="AD126" i="30" s="1"/>
  <c r="AD129" i="30"/>
  <c r="AD122" i="30"/>
  <c r="I124" i="30" s="1"/>
  <c r="AD128" i="30"/>
  <c r="AE127" i="29"/>
  <c r="AE6" i="29" s="1"/>
  <c r="AC7" i="27"/>
  <c r="K126" i="26"/>
  <c r="J126" i="26"/>
  <c r="L126" i="26"/>
  <c r="M126" i="26"/>
  <c r="N126" i="26"/>
  <c r="O126" i="26"/>
  <c r="P126" i="26"/>
  <c r="Q126" i="26"/>
  <c r="R126" i="26"/>
  <c r="S126" i="26"/>
  <c r="T126" i="26"/>
  <c r="U126" i="26"/>
  <c r="V126" i="26"/>
  <c r="W126" i="26"/>
  <c r="X126" i="26"/>
  <c r="Y126" i="26"/>
  <c r="Z126" i="26"/>
  <c r="AA126" i="26"/>
  <c r="AB126" i="26"/>
  <c r="AC126" i="26"/>
  <c r="W7" i="12" l="1"/>
  <c r="W113" i="12" s="1"/>
  <c r="AC123" i="32"/>
  <c r="AC117" i="32"/>
  <c r="I120" i="32" s="1"/>
  <c r="Z118" i="32"/>
  <c r="V118" i="32"/>
  <c r="R118" i="32"/>
  <c r="N118" i="32"/>
  <c r="J118" i="32"/>
  <c r="Y118" i="32"/>
  <c r="U118" i="32"/>
  <c r="Q118" i="32"/>
  <c r="M118" i="32"/>
  <c r="AC118" i="32"/>
  <c r="AB118" i="32"/>
  <c r="X118" i="32"/>
  <c r="T118" i="32"/>
  <c r="P118" i="32"/>
  <c r="W121" i="12"/>
  <c r="W83" i="12"/>
  <c r="AD119" i="25"/>
  <c r="AD5" i="25" s="1"/>
  <c r="AD121" i="25"/>
  <c r="AD6" i="25" s="1"/>
  <c r="W107" i="12"/>
  <c r="W125" i="12"/>
  <c r="W101" i="12"/>
  <c r="W127" i="12"/>
  <c r="W85" i="12"/>
  <c r="W109" i="12"/>
  <c r="W119" i="12"/>
  <c r="AD131" i="33"/>
  <c r="AC133" i="28"/>
  <c r="AC121" i="28"/>
  <c r="AC127" i="28"/>
  <c r="AC9" i="28"/>
  <c r="AC12" i="28" s="1"/>
  <c r="AC117" i="28" s="1"/>
  <c r="I120" i="28" s="1"/>
  <c r="W95" i="12"/>
  <c r="U124" i="26"/>
  <c r="AC119" i="28"/>
  <c r="AC125" i="28"/>
  <c r="Q124" i="26"/>
  <c r="AC124" i="26"/>
  <c r="M124" i="26"/>
  <c r="Y124" i="26"/>
  <c r="AD9" i="33"/>
  <c r="AD12" i="33" s="1"/>
  <c r="AD128" i="33" s="1"/>
  <c r="AD127" i="33"/>
  <c r="AB124" i="26"/>
  <c r="X124" i="26"/>
  <c r="T124" i="26"/>
  <c r="P124" i="26"/>
  <c r="L124" i="26"/>
  <c r="AA124" i="26"/>
  <c r="W124" i="26"/>
  <c r="S124" i="26"/>
  <c r="O124" i="26"/>
  <c r="J124" i="26"/>
  <c r="AD124" i="26"/>
  <c r="Z124" i="26"/>
  <c r="V124" i="26"/>
  <c r="R124" i="26"/>
  <c r="N124" i="26"/>
  <c r="AD133" i="33"/>
  <c r="AE125" i="29"/>
  <c r="AE5" i="29" s="1"/>
  <c r="AE7" i="29" s="1"/>
  <c r="J120" i="34"/>
  <c r="K120" i="34"/>
  <c r="L120" i="34"/>
  <c r="M120" i="34"/>
  <c r="N120" i="34"/>
  <c r="O120" i="34"/>
  <c r="P120" i="34"/>
  <c r="Q120" i="34"/>
  <c r="R120" i="34"/>
  <c r="S120" i="34"/>
  <c r="T120" i="34"/>
  <c r="U120" i="34"/>
  <c r="V120" i="34"/>
  <c r="W120" i="34"/>
  <c r="X120" i="34"/>
  <c r="Y120" i="34"/>
  <c r="Z120" i="34"/>
  <c r="AA120" i="34"/>
  <c r="AB120" i="34"/>
  <c r="J118" i="34"/>
  <c r="K118" i="34"/>
  <c r="L118" i="34"/>
  <c r="M118" i="34"/>
  <c r="N118" i="34"/>
  <c r="O118" i="34"/>
  <c r="P118" i="34"/>
  <c r="Q118" i="34"/>
  <c r="R118" i="34"/>
  <c r="S118" i="34"/>
  <c r="T118" i="34"/>
  <c r="U118" i="34"/>
  <c r="V118" i="34"/>
  <c r="W118" i="34"/>
  <c r="X118" i="34"/>
  <c r="Y118" i="34"/>
  <c r="Z118" i="34"/>
  <c r="AA118" i="34"/>
  <c r="AB118" i="34"/>
  <c r="AC120" i="34"/>
  <c r="L126" i="30"/>
  <c r="J126" i="30"/>
  <c r="K126" i="30"/>
  <c r="M126" i="30"/>
  <c r="N126" i="30"/>
  <c r="O126" i="30"/>
  <c r="P126" i="30"/>
  <c r="Q126" i="30"/>
  <c r="R126" i="30"/>
  <c r="S126" i="30"/>
  <c r="T126" i="30"/>
  <c r="U126" i="30"/>
  <c r="V126" i="30"/>
  <c r="W126" i="30"/>
  <c r="X126" i="30"/>
  <c r="Y126" i="30"/>
  <c r="Z126" i="30"/>
  <c r="AA126" i="30"/>
  <c r="AB126" i="30"/>
  <c r="AC126" i="30"/>
  <c r="L124" i="30"/>
  <c r="J124" i="30"/>
  <c r="K124" i="30"/>
  <c r="M124" i="30"/>
  <c r="N124" i="30"/>
  <c r="O124" i="30"/>
  <c r="P124" i="30"/>
  <c r="Q124" i="30"/>
  <c r="R124" i="30"/>
  <c r="S124" i="30"/>
  <c r="T124" i="30"/>
  <c r="U124" i="30"/>
  <c r="V124" i="30"/>
  <c r="W124" i="30"/>
  <c r="X124" i="30"/>
  <c r="Y124" i="30"/>
  <c r="Z124" i="30"/>
  <c r="AA124" i="30"/>
  <c r="AB124" i="30"/>
  <c r="AC124" i="30"/>
  <c r="AD124" i="30"/>
  <c r="AC125" i="27"/>
  <c r="AC131" i="27"/>
  <c r="AC121" i="27"/>
  <c r="AC127" i="27"/>
  <c r="AC133" i="27"/>
  <c r="AC119" i="27"/>
  <c r="AC9" i="27"/>
  <c r="AC12" i="27" s="1"/>
  <c r="AE127" i="26"/>
  <c r="AE6" i="26" s="1"/>
  <c r="W9" i="12" l="1"/>
  <c r="W12" i="12" s="1"/>
  <c r="W116" i="12" s="1"/>
  <c r="W97" i="12"/>
  <c r="W89" i="12"/>
  <c r="W133" i="12"/>
  <c r="W91" i="12"/>
  <c r="W103" i="12"/>
  <c r="W131" i="12"/>
  <c r="W115" i="12"/>
  <c r="AC120" i="32"/>
  <c r="M120" i="32"/>
  <c r="Q120" i="32"/>
  <c r="U120" i="32"/>
  <c r="Y120" i="32"/>
  <c r="K120" i="32"/>
  <c r="N120" i="32"/>
  <c r="R120" i="32"/>
  <c r="V120" i="32"/>
  <c r="Z120" i="32"/>
  <c r="S120" i="32"/>
  <c r="AA120" i="32"/>
  <c r="J120" i="32"/>
  <c r="O120" i="32"/>
  <c r="W120" i="32"/>
  <c r="L120" i="32"/>
  <c r="P120" i="32"/>
  <c r="T120" i="32"/>
  <c r="X120" i="32"/>
  <c r="AB120" i="32"/>
  <c r="W105" i="12"/>
  <c r="AD119" i="32"/>
  <c r="AD5" i="32" s="1"/>
  <c r="W117" i="12"/>
  <c r="W129" i="12"/>
  <c r="W87" i="12"/>
  <c r="AD7" i="25"/>
  <c r="AD133" i="25" s="1"/>
  <c r="W111" i="12"/>
  <c r="W86" i="12"/>
  <c r="AD127" i="25"/>
  <c r="AD122" i="33"/>
  <c r="I124" i="33" s="1"/>
  <c r="L124" i="33" s="1"/>
  <c r="AC122" i="28"/>
  <c r="AC129" i="28"/>
  <c r="AC128" i="28"/>
  <c r="AC116" i="28"/>
  <c r="I118" i="28" s="1"/>
  <c r="AC118" i="28" s="1"/>
  <c r="AC123" i="28"/>
  <c r="AD129" i="33"/>
  <c r="AD123" i="33"/>
  <c r="I126" i="33" s="1"/>
  <c r="L126" i="33" s="1"/>
  <c r="AE125" i="26"/>
  <c r="AE5" i="26" s="1"/>
  <c r="AE7" i="26" s="1"/>
  <c r="AC120" i="28"/>
  <c r="J120" i="28"/>
  <c r="N120" i="28"/>
  <c r="R120" i="28"/>
  <c r="V120" i="28"/>
  <c r="Z120" i="28"/>
  <c r="M120" i="28"/>
  <c r="K120" i="28"/>
  <c r="O120" i="28"/>
  <c r="S120" i="28"/>
  <c r="W120" i="28"/>
  <c r="AA120" i="28"/>
  <c r="Q120" i="28"/>
  <c r="Y120" i="28"/>
  <c r="L120" i="28"/>
  <c r="P120" i="28"/>
  <c r="T120" i="28"/>
  <c r="X120" i="28"/>
  <c r="AB120" i="28"/>
  <c r="U120" i="28"/>
  <c r="AE9" i="29"/>
  <c r="AE12" i="29" s="1"/>
  <c r="AE129" i="29" s="1"/>
  <c r="I132" i="29" s="1"/>
  <c r="AE132" i="29" s="1"/>
  <c r="AE131" i="29"/>
  <c r="AE133" i="29"/>
  <c r="AD119" i="34"/>
  <c r="AD5" i="34" s="1"/>
  <c r="AD121" i="34"/>
  <c r="AD6" i="34" s="1"/>
  <c r="M126" i="33"/>
  <c r="Q126" i="33"/>
  <c r="U126" i="33"/>
  <c r="Y126" i="33"/>
  <c r="AC126" i="33"/>
  <c r="M124" i="33"/>
  <c r="U124" i="33"/>
  <c r="AC124" i="33"/>
  <c r="AE125" i="30"/>
  <c r="AE5" i="30" s="1"/>
  <c r="AE127" i="30"/>
  <c r="AE6" i="30" s="1"/>
  <c r="AC122" i="27"/>
  <c r="AC128" i="27"/>
  <c r="AC116" i="27"/>
  <c r="I118" i="27" s="1"/>
  <c r="AC118" i="27" s="1"/>
  <c r="AC123" i="27"/>
  <c r="AC117" i="27"/>
  <c r="I120" i="27" s="1"/>
  <c r="AC120" i="27" s="1"/>
  <c r="AC129" i="27"/>
  <c r="W92" i="12" l="1"/>
  <c r="W80" i="12"/>
  <c r="I82" i="12" s="1"/>
  <c r="W82" i="12" s="1"/>
  <c r="W98" i="12"/>
  <c r="W99" i="12"/>
  <c r="W122" i="12"/>
  <c r="W123" i="12"/>
  <c r="W93" i="12"/>
  <c r="W104" i="12"/>
  <c r="W128" i="12"/>
  <c r="W81" i="12"/>
  <c r="I84" i="12" s="1"/>
  <c r="S84" i="12" s="1"/>
  <c r="W110" i="12"/>
  <c r="AD121" i="32"/>
  <c r="AD6" i="32" s="1"/>
  <c r="AD7" i="32" s="1"/>
  <c r="AD127" i="32" s="1"/>
  <c r="M82" i="12"/>
  <c r="J82" i="12"/>
  <c r="V82" i="12"/>
  <c r="W118" i="28"/>
  <c r="AD9" i="25"/>
  <c r="AD12" i="25" s="1"/>
  <c r="Y118" i="28"/>
  <c r="Y124" i="33"/>
  <c r="L82" i="12"/>
  <c r="K82" i="12"/>
  <c r="T118" i="28"/>
  <c r="AD125" i="25"/>
  <c r="Q124" i="33"/>
  <c r="P82" i="12"/>
  <c r="AB118" i="28"/>
  <c r="AD131" i="25"/>
  <c r="R118" i="28"/>
  <c r="AB124" i="33"/>
  <c r="X124" i="33"/>
  <c r="T124" i="33"/>
  <c r="P124" i="33"/>
  <c r="K124" i="33"/>
  <c r="AA118" i="28"/>
  <c r="M118" i="28"/>
  <c r="U118" i="28"/>
  <c r="J118" i="28"/>
  <c r="N118" i="28"/>
  <c r="AA124" i="33"/>
  <c r="W124" i="33"/>
  <c r="S124" i="33"/>
  <c r="O124" i="33"/>
  <c r="J124" i="33"/>
  <c r="X118" i="28"/>
  <c r="O118" i="28"/>
  <c r="S118" i="28"/>
  <c r="V118" i="28"/>
  <c r="K118" i="28"/>
  <c r="AD124" i="33"/>
  <c r="Z124" i="33"/>
  <c r="V124" i="33"/>
  <c r="R124" i="33"/>
  <c r="N124" i="33"/>
  <c r="Q118" i="28"/>
  <c r="L118" i="28"/>
  <c r="P118" i="28"/>
  <c r="Z118" i="28"/>
  <c r="AE128" i="29"/>
  <c r="I130" i="29" s="1"/>
  <c r="AE130" i="29" s="1"/>
  <c r="AD128" i="25"/>
  <c r="AD123" i="25"/>
  <c r="I126" i="25" s="1"/>
  <c r="AD122" i="25"/>
  <c r="I124" i="25" s="1"/>
  <c r="AD129" i="25"/>
  <c r="AB126" i="33"/>
  <c r="T126" i="33"/>
  <c r="P126" i="33"/>
  <c r="K126" i="33"/>
  <c r="X126" i="33"/>
  <c r="AD126" i="33"/>
  <c r="AA126" i="33"/>
  <c r="W126" i="33"/>
  <c r="S126" i="33"/>
  <c r="O126" i="33"/>
  <c r="J126" i="33"/>
  <c r="Z126" i="33"/>
  <c r="V126" i="33"/>
  <c r="R126" i="33"/>
  <c r="N126" i="33"/>
  <c r="AD9" i="32"/>
  <c r="AD12" i="32" s="1"/>
  <c r="AD128" i="32" s="1"/>
  <c r="AD133" i="32"/>
  <c r="AD131" i="32"/>
  <c r="AD121" i="28"/>
  <c r="AD6" i="28" s="1"/>
  <c r="AD125" i="32"/>
  <c r="AD7" i="34"/>
  <c r="AE7" i="30"/>
  <c r="AE133" i="30" s="1"/>
  <c r="S130" i="29"/>
  <c r="AC130" i="29"/>
  <c r="K132" i="29"/>
  <c r="J132" i="29"/>
  <c r="L132" i="29"/>
  <c r="M132" i="29"/>
  <c r="N132" i="29"/>
  <c r="O132" i="29"/>
  <c r="P132" i="29"/>
  <c r="Q132" i="29"/>
  <c r="R132" i="29"/>
  <c r="S132" i="29"/>
  <c r="T132" i="29"/>
  <c r="U132" i="29"/>
  <c r="V132" i="29"/>
  <c r="W132" i="29"/>
  <c r="X132" i="29"/>
  <c r="Y132" i="29"/>
  <c r="Z132" i="29"/>
  <c r="AA132" i="29"/>
  <c r="AB132" i="29"/>
  <c r="AC132" i="29"/>
  <c r="AD132" i="29"/>
  <c r="L118" i="27"/>
  <c r="P118" i="27"/>
  <c r="T118" i="27"/>
  <c r="X118" i="27"/>
  <c r="AB118" i="27"/>
  <c r="M118" i="27"/>
  <c r="Q118" i="27"/>
  <c r="U118" i="27"/>
  <c r="Y118" i="27"/>
  <c r="J118" i="27"/>
  <c r="S118" i="27"/>
  <c r="AA118" i="27"/>
  <c r="K118" i="27"/>
  <c r="N118" i="27"/>
  <c r="R118" i="27"/>
  <c r="V118" i="27"/>
  <c r="Z118" i="27"/>
  <c r="O118" i="27"/>
  <c r="W118" i="27"/>
  <c r="L120" i="27"/>
  <c r="P120" i="27"/>
  <c r="T120" i="27"/>
  <c r="X120" i="27"/>
  <c r="AB120" i="27"/>
  <c r="M120" i="27"/>
  <c r="Q120" i="27"/>
  <c r="U120" i="27"/>
  <c r="Y120" i="27"/>
  <c r="O120" i="27"/>
  <c r="W120" i="27"/>
  <c r="K120" i="27"/>
  <c r="N120" i="27"/>
  <c r="R120" i="27"/>
  <c r="V120" i="27"/>
  <c r="Z120" i="27"/>
  <c r="J120" i="27"/>
  <c r="S120" i="27"/>
  <c r="AA120" i="27"/>
  <c r="AE133" i="26"/>
  <c r="AE131" i="26"/>
  <c r="AE9" i="26"/>
  <c r="AE12" i="26" s="1"/>
  <c r="R84" i="12" l="1"/>
  <c r="N84" i="12"/>
  <c r="Q82" i="12"/>
  <c r="M84" i="12"/>
  <c r="U82" i="12"/>
  <c r="S82" i="12"/>
  <c r="W84" i="12"/>
  <c r="Q84" i="12"/>
  <c r="U84" i="12"/>
  <c r="J84" i="12"/>
  <c r="P84" i="12"/>
  <c r="O84" i="12"/>
  <c r="R82" i="12"/>
  <c r="T84" i="12"/>
  <c r="O82" i="12"/>
  <c r="T82" i="12"/>
  <c r="K84" i="12"/>
  <c r="N82" i="12"/>
  <c r="V84" i="12"/>
  <c r="L84" i="12"/>
  <c r="X85" i="12"/>
  <c r="X6" i="12" s="1"/>
  <c r="X83" i="12"/>
  <c r="X5" i="12" s="1"/>
  <c r="AD122" i="32"/>
  <c r="I124" i="32" s="1"/>
  <c r="AD124" i="32" s="1"/>
  <c r="Y130" i="29"/>
  <c r="O130" i="29"/>
  <c r="X130" i="29"/>
  <c r="M130" i="29"/>
  <c r="T130" i="29"/>
  <c r="AB130" i="29"/>
  <c r="W130" i="29"/>
  <c r="Q130" i="29"/>
  <c r="L130" i="29"/>
  <c r="AA130" i="29"/>
  <c r="U130" i="29"/>
  <c r="P130" i="29"/>
  <c r="J130" i="29"/>
  <c r="AD130" i="29"/>
  <c r="Z130" i="29"/>
  <c r="V130" i="29"/>
  <c r="R130" i="29"/>
  <c r="N130" i="29"/>
  <c r="K130" i="29"/>
  <c r="AD119" i="28"/>
  <c r="AD5" i="28" s="1"/>
  <c r="AD7" i="28" s="1"/>
  <c r="AE125" i="33"/>
  <c r="AE5" i="33" s="1"/>
  <c r="K124" i="25"/>
  <c r="O124" i="25"/>
  <c r="S124" i="25"/>
  <c r="W124" i="25"/>
  <c r="AA124" i="25"/>
  <c r="L124" i="25"/>
  <c r="P124" i="25"/>
  <c r="T124" i="25"/>
  <c r="X124" i="25"/>
  <c r="AB124" i="25"/>
  <c r="N124" i="25"/>
  <c r="V124" i="25"/>
  <c r="M124" i="25"/>
  <c r="Q124" i="25"/>
  <c r="U124" i="25"/>
  <c r="Y124" i="25"/>
  <c r="AC124" i="25"/>
  <c r="J124" i="25"/>
  <c r="R124" i="25"/>
  <c r="Z124" i="25"/>
  <c r="AD126" i="25"/>
  <c r="J126" i="25"/>
  <c r="N126" i="25"/>
  <c r="R126" i="25"/>
  <c r="V126" i="25"/>
  <c r="Z126" i="25"/>
  <c r="K126" i="25"/>
  <c r="O126" i="25"/>
  <c r="S126" i="25"/>
  <c r="W126" i="25"/>
  <c r="AA126" i="25"/>
  <c r="Q126" i="25"/>
  <c r="Y126" i="25"/>
  <c r="L126" i="25"/>
  <c r="P126" i="25"/>
  <c r="T126" i="25"/>
  <c r="X126" i="25"/>
  <c r="AB126" i="25"/>
  <c r="M126" i="25"/>
  <c r="U126" i="25"/>
  <c r="AC126" i="25"/>
  <c r="AE127" i="33"/>
  <c r="AE6" i="33" s="1"/>
  <c r="AD124" i="25"/>
  <c r="AD129" i="32"/>
  <c r="AD123" i="32"/>
  <c r="I126" i="32" s="1"/>
  <c r="AD126" i="32" s="1"/>
  <c r="AE9" i="30"/>
  <c r="AE12" i="30" s="1"/>
  <c r="AE128" i="30" s="1"/>
  <c r="I130" i="30" s="1"/>
  <c r="AE131" i="30"/>
  <c r="AD121" i="27"/>
  <c r="AD6" i="27" s="1"/>
  <c r="AD131" i="34"/>
  <c r="AD127" i="34"/>
  <c r="AD125" i="34"/>
  <c r="AD133" i="34"/>
  <c r="AD9" i="34"/>
  <c r="AD12" i="34" s="1"/>
  <c r="J124" i="32"/>
  <c r="K124" i="32"/>
  <c r="L124" i="32"/>
  <c r="M124" i="32"/>
  <c r="N124" i="32"/>
  <c r="O124" i="32"/>
  <c r="P124" i="32"/>
  <c r="Q124" i="32"/>
  <c r="R124" i="32"/>
  <c r="S124" i="32"/>
  <c r="T124" i="32"/>
  <c r="U124" i="32"/>
  <c r="V124" i="32"/>
  <c r="W124" i="32"/>
  <c r="X124" i="32"/>
  <c r="Y124" i="32"/>
  <c r="Z124" i="32"/>
  <c r="AA124" i="32"/>
  <c r="AB124" i="32"/>
  <c r="AC124" i="32"/>
  <c r="P126" i="32"/>
  <c r="R126" i="32"/>
  <c r="X126" i="32"/>
  <c r="Z126" i="32"/>
  <c r="AF133" i="29"/>
  <c r="AF6" i="29" s="1"/>
  <c r="AD119" i="27"/>
  <c r="AD5" i="27" s="1"/>
  <c r="AE129" i="26"/>
  <c r="I132" i="26" s="1"/>
  <c r="AE132" i="26" s="1"/>
  <c r="AE128" i="26"/>
  <c r="I130" i="26" s="1"/>
  <c r="X7" i="12" l="1"/>
  <c r="X9" i="12" s="1"/>
  <c r="X12" i="12" s="1"/>
  <c r="V126" i="32"/>
  <c r="N126" i="32"/>
  <c r="AB126" i="32"/>
  <c r="T126" i="32"/>
  <c r="J126" i="32"/>
  <c r="AE7" i="33"/>
  <c r="AE133" i="33" s="1"/>
  <c r="AC126" i="32"/>
  <c r="Y126" i="32"/>
  <c r="U126" i="32"/>
  <c r="Q126" i="32"/>
  <c r="K126" i="32"/>
  <c r="AF131" i="29"/>
  <c r="AF5" i="29" s="1"/>
  <c r="AA126" i="32"/>
  <c r="W126" i="32"/>
  <c r="S126" i="32"/>
  <c r="O126" i="32"/>
  <c r="L126" i="32"/>
  <c r="M126" i="32"/>
  <c r="AE127" i="25"/>
  <c r="AE6" i="25" s="1"/>
  <c r="AE125" i="25"/>
  <c r="AE5" i="25" s="1"/>
  <c r="AE129" i="30"/>
  <c r="I132" i="30" s="1"/>
  <c r="AE132" i="30" s="1"/>
  <c r="AD7" i="27"/>
  <c r="AD125" i="27" s="1"/>
  <c r="AD127" i="28"/>
  <c r="AD9" i="28"/>
  <c r="AD12" i="28" s="1"/>
  <c r="AD125" i="28"/>
  <c r="AD131" i="28"/>
  <c r="AD133" i="28"/>
  <c r="X133" i="12"/>
  <c r="X103" i="12"/>
  <c r="X121" i="12"/>
  <c r="X95" i="12"/>
  <c r="X91" i="12"/>
  <c r="X109" i="12"/>
  <c r="X127" i="12"/>
  <c r="AD123" i="34"/>
  <c r="I126" i="34" s="1"/>
  <c r="AD126" i="34" s="1"/>
  <c r="AD129" i="34"/>
  <c r="AD122" i="34"/>
  <c r="I124" i="34" s="1"/>
  <c r="AD124" i="34" s="1"/>
  <c r="AD128" i="34"/>
  <c r="AE125" i="32"/>
  <c r="AE5" i="32" s="1"/>
  <c r="L130" i="30"/>
  <c r="J130" i="30"/>
  <c r="K130" i="30"/>
  <c r="M130" i="30"/>
  <c r="N130" i="30"/>
  <c r="O130" i="30"/>
  <c r="P130" i="30"/>
  <c r="Q130" i="30"/>
  <c r="R130" i="30"/>
  <c r="S130" i="30"/>
  <c r="T130" i="30"/>
  <c r="U130" i="30"/>
  <c r="V130" i="30"/>
  <c r="W130" i="30"/>
  <c r="X130" i="30"/>
  <c r="Y130" i="30"/>
  <c r="Z130" i="30"/>
  <c r="AA130" i="30"/>
  <c r="AB130" i="30"/>
  <c r="AC130" i="30"/>
  <c r="AD130" i="30"/>
  <c r="AE130" i="30"/>
  <c r="AF7" i="29"/>
  <c r="I12" i="13" s="1"/>
  <c r="AD9" i="27"/>
  <c r="AD12" i="27" s="1"/>
  <c r="K130" i="26"/>
  <c r="J130" i="26"/>
  <c r="L130" i="26"/>
  <c r="M130" i="26"/>
  <c r="N130" i="26"/>
  <c r="O130" i="26"/>
  <c r="P130" i="26"/>
  <c r="Q130" i="26"/>
  <c r="R130" i="26"/>
  <c r="S130" i="26"/>
  <c r="T130" i="26"/>
  <c r="U130" i="26"/>
  <c r="V130" i="26"/>
  <c r="W130" i="26"/>
  <c r="X130" i="26"/>
  <c r="Y130" i="26"/>
  <c r="Z130" i="26"/>
  <c r="AA130" i="26"/>
  <c r="AB130" i="26"/>
  <c r="AC130" i="26"/>
  <c r="AD130" i="26"/>
  <c r="AE130" i="26"/>
  <c r="J132" i="26"/>
  <c r="K132" i="26"/>
  <c r="L132" i="26"/>
  <c r="M132" i="26"/>
  <c r="N132" i="26"/>
  <c r="O132" i="26"/>
  <c r="P132" i="26"/>
  <c r="Q132" i="26"/>
  <c r="R132" i="26"/>
  <c r="S132" i="26"/>
  <c r="T132" i="26"/>
  <c r="U132" i="26"/>
  <c r="V132" i="26"/>
  <c r="W132" i="26"/>
  <c r="X132" i="26"/>
  <c r="Y132" i="26"/>
  <c r="Z132" i="26"/>
  <c r="AA132" i="26"/>
  <c r="AB132" i="26"/>
  <c r="AC132" i="26"/>
  <c r="AD132" i="26"/>
  <c r="X101" i="12" l="1"/>
  <c r="X125" i="12"/>
  <c r="X89" i="12"/>
  <c r="X115" i="12"/>
  <c r="X119" i="12"/>
  <c r="X113" i="12"/>
  <c r="X107" i="12"/>
  <c r="X131" i="12"/>
  <c r="X97" i="12"/>
  <c r="AE131" i="33"/>
  <c r="AE9" i="33"/>
  <c r="AE12" i="33" s="1"/>
  <c r="AE127" i="32"/>
  <c r="AE6" i="32" s="1"/>
  <c r="T132" i="30"/>
  <c r="P132" i="30"/>
  <c r="AB132" i="30"/>
  <c r="J132" i="30"/>
  <c r="X132" i="30"/>
  <c r="O132" i="30"/>
  <c r="W132" i="30"/>
  <c r="AD132" i="30"/>
  <c r="Z132" i="30"/>
  <c r="V132" i="30"/>
  <c r="R132" i="30"/>
  <c r="N132" i="30"/>
  <c r="L132" i="30"/>
  <c r="AA132" i="30"/>
  <c r="S132" i="30"/>
  <c r="K132" i="30"/>
  <c r="AC132" i="30"/>
  <c r="Y132" i="30"/>
  <c r="U132" i="30"/>
  <c r="Q132" i="30"/>
  <c r="M132" i="30"/>
  <c r="AE7" i="25"/>
  <c r="AE131" i="25" s="1"/>
  <c r="AD131" i="27"/>
  <c r="AD127" i="27"/>
  <c r="AD133" i="27"/>
  <c r="X123" i="12"/>
  <c r="X128" i="12"/>
  <c r="X110" i="12"/>
  <c r="X122" i="12"/>
  <c r="X92" i="12"/>
  <c r="X117" i="12"/>
  <c r="X98" i="12"/>
  <c r="X111" i="12"/>
  <c r="X93" i="12"/>
  <c r="X105" i="12"/>
  <c r="X116" i="12"/>
  <c r="X86" i="12"/>
  <c r="I88" i="12" s="1"/>
  <c r="X87" i="12"/>
  <c r="I90" i="12" s="1"/>
  <c r="X99" i="12"/>
  <c r="X129" i="12"/>
  <c r="X104" i="12"/>
  <c r="AD122" i="28"/>
  <c r="I124" i="28" s="1"/>
  <c r="AD129" i="28"/>
  <c r="AD128" i="28"/>
  <c r="AD123" i="28"/>
  <c r="I126" i="28" s="1"/>
  <c r="G14" i="31"/>
  <c r="J124" i="34"/>
  <c r="K124" i="34"/>
  <c r="L124" i="34"/>
  <c r="M124" i="34"/>
  <c r="N124" i="34"/>
  <c r="O124" i="34"/>
  <c r="P124" i="34"/>
  <c r="Q124" i="34"/>
  <c r="R124" i="34"/>
  <c r="S124" i="34"/>
  <c r="T124" i="34"/>
  <c r="U124" i="34"/>
  <c r="V124" i="34"/>
  <c r="W124" i="34"/>
  <c r="X124" i="34"/>
  <c r="Y124" i="34"/>
  <c r="Z124" i="34"/>
  <c r="AA124" i="34"/>
  <c r="AB124" i="34"/>
  <c r="AC124" i="34"/>
  <c r="J126" i="34"/>
  <c r="K126" i="34"/>
  <c r="L126" i="34"/>
  <c r="M126" i="34"/>
  <c r="N126" i="34"/>
  <c r="O126" i="34"/>
  <c r="P126" i="34"/>
  <c r="Q126" i="34"/>
  <c r="R126" i="34"/>
  <c r="S126" i="34"/>
  <c r="T126" i="34"/>
  <c r="U126" i="34"/>
  <c r="V126" i="34"/>
  <c r="W126" i="34"/>
  <c r="X126" i="34"/>
  <c r="Y126" i="34"/>
  <c r="Z126" i="34"/>
  <c r="AA126" i="34"/>
  <c r="AB126" i="34"/>
  <c r="AC126" i="34"/>
  <c r="AE7" i="32"/>
  <c r="AF9" i="29"/>
  <c r="AF12" i="29" s="1"/>
  <c r="AF131" i="30"/>
  <c r="AF5" i="30" s="1"/>
  <c r="AD123" i="27"/>
  <c r="I126" i="27" s="1"/>
  <c r="AD128" i="27"/>
  <c r="AD129" i="27"/>
  <c r="AD122" i="27"/>
  <c r="I124" i="27" s="1"/>
  <c r="AF133" i="26"/>
  <c r="AF6" i="26" s="1"/>
  <c r="AF131" i="26"/>
  <c r="AF5" i="26" s="1"/>
  <c r="AE128" i="33" l="1"/>
  <c r="I130" i="33" s="1"/>
  <c r="AE129" i="33"/>
  <c r="I132" i="33" s="1"/>
  <c r="AE9" i="25"/>
  <c r="AE12" i="25" s="1"/>
  <c r="AE128" i="25" s="1"/>
  <c r="I130" i="25" s="1"/>
  <c r="AE130" i="25" s="1"/>
  <c r="AF133" i="30"/>
  <c r="AF6" i="30" s="1"/>
  <c r="AE133" i="25"/>
  <c r="X88" i="12"/>
  <c r="M88" i="12"/>
  <c r="U88" i="12"/>
  <c r="Q88" i="12"/>
  <c r="O88" i="12"/>
  <c r="J88" i="12"/>
  <c r="L88" i="12"/>
  <c r="V88" i="12"/>
  <c r="P88" i="12"/>
  <c r="R88" i="12"/>
  <c r="S88" i="12"/>
  <c r="K88" i="12"/>
  <c r="W88" i="12"/>
  <c r="N88" i="12"/>
  <c r="T88" i="12"/>
  <c r="L126" i="28"/>
  <c r="P126" i="28"/>
  <c r="T126" i="28"/>
  <c r="X126" i="28"/>
  <c r="AB126" i="28"/>
  <c r="W126" i="28"/>
  <c r="M126" i="28"/>
  <c r="Q126" i="28"/>
  <c r="U126" i="28"/>
  <c r="Y126" i="28"/>
  <c r="AC126" i="28"/>
  <c r="K126" i="28"/>
  <c r="O126" i="28"/>
  <c r="AA126" i="28"/>
  <c r="J126" i="28"/>
  <c r="N126" i="28"/>
  <c r="R126" i="28"/>
  <c r="V126" i="28"/>
  <c r="Z126" i="28"/>
  <c r="S126" i="28"/>
  <c r="AD126" i="28"/>
  <c r="AD124" i="28"/>
  <c r="L124" i="28"/>
  <c r="P124" i="28"/>
  <c r="T124" i="28"/>
  <c r="X124" i="28"/>
  <c r="AB124" i="28"/>
  <c r="S124" i="28"/>
  <c r="M124" i="28"/>
  <c r="Q124" i="28"/>
  <c r="U124" i="28"/>
  <c r="Y124" i="28"/>
  <c r="AC124" i="28"/>
  <c r="O124" i="28"/>
  <c r="AA124" i="28"/>
  <c r="J124" i="28"/>
  <c r="N124" i="28"/>
  <c r="R124" i="28"/>
  <c r="V124" i="28"/>
  <c r="Z124" i="28"/>
  <c r="K124" i="28"/>
  <c r="W124" i="28"/>
  <c r="X90" i="12"/>
  <c r="J90" i="12"/>
  <c r="W90" i="12"/>
  <c r="O90" i="12"/>
  <c r="S90" i="12"/>
  <c r="K90" i="12"/>
  <c r="M90" i="12"/>
  <c r="V90" i="12"/>
  <c r="Q90" i="12"/>
  <c r="T90" i="12"/>
  <c r="R90" i="12"/>
  <c r="U90" i="12"/>
  <c r="N90" i="12"/>
  <c r="P90" i="12"/>
  <c r="L90" i="12"/>
  <c r="G15" i="31"/>
  <c r="P14" i="13" s="1"/>
  <c r="G13" i="31"/>
  <c r="G17" i="31" s="1"/>
  <c r="G19" i="31"/>
  <c r="I13" i="13"/>
  <c r="I14" i="13" s="1"/>
  <c r="AE127" i="34"/>
  <c r="AE6" i="34" s="1"/>
  <c r="AE125" i="34"/>
  <c r="AE5" i="34" s="1"/>
  <c r="AE133" i="32"/>
  <c r="AE131" i="32"/>
  <c r="AE9" i="32"/>
  <c r="AE12" i="32" s="1"/>
  <c r="AF7" i="26"/>
  <c r="G12" i="13" s="1"/>
  <c r="AF7" i="30"/>
  <c r="AD126" i="27"/>
  <c r="K126" i="27"/>
  <c r="O126" i="27"/>
  <c r="S126" i="27"/>
  <c r="W126" i="27"/>
  <c r="AA126" i="27"/>
  <c r="L126" i="27"/>
  <c r="P126" i="27"/>
  <c r="T126" i="27"/>
  <c r="X126" i="27"/>
  <c r="AB126" i="27"/>
  <c r="M126" i="27"/>
  <c r="Q126" i="27"/>
  <c r="U126" i="27"/>
  <c r="Y126" i="27"/>
  <c r="AC126" i="27"/>
  <c r="J126" i="27"/>
  <c r="N126" i="27"/>
  <c r="R126" i="27"/>
  <c r="V126" i="27"/>
  <c r="Z126" i="27"/>
  <c r="J124" i="27"/>
  <c r="O124" i="27"/>
  <c r="S124" i="27"/>
  <c r="W124" i="27"/>
  <c r="AA124" i="27"/>
  <c r="L124" i="27"/>
  <c r="P124" i="27"/>
  <c r="T124" i="27"/>
  <c r="X124" i="27"/>
  <c r="AB124" i="27"/>
  <c r="M124" i="27"/>
  <c r="Q124" i="27"/>
  <c r="U124" i="27"/>
  <c r="Y124" i="27"/>
  <c r="AC124" i="27"/>
  <c r="K124" i="27"/>
  <c r="N124" i="27"/>
  <c r="R124" i="27"/>
  <c r="V124" i="27"/>
  <c r="Z124" i="27"/>
  <c r="AD124" i="27"/>
  <c r="AE129" i="25" l="1"/>
  <c r="I132" i="25" s="1"/>
  <c r="AE132" i="33"/>
  <c r="J132" i="33"/>
  <c r="O132" i="33"/>
  <c r="S132" i="33"/>
  <c r="W132" i="33"/>
  <c r="AA132" i="33"/>
  <c r="K132" i="33"/>
  <c r="P132" i="33"/>
  <c r="T132" i="33"/>
  <c r="X132" i="33"/>
  <c r="AB132" i="33"/>
  <c r="Q132" i="33"/>
  <c r="Y132" i="33"/>
  <c r="M132" i="33"/>
  <c r="U132" i="33"/>
  <c r="AC132" i="33"/>
  <c r="L132" i="33"/>
  <c r="N132" i="33"/>
  <c r="R132" i="33"/>
  <c r="V132" i="33"/>
  <c r="Z132" i="33"/>
  <c r="AD132" i="33"/>
  <c r="M130" i="33"/>
  <c r="Q130" i="33"/>
  <c r="U130" i="33"/>
  <c r="Y130" i="33"/>
  <c r="AC130" i="33"/>
  <c r="L130" i="33"/>
  <c r="N130" i="33"/>
  <c r="R130" i="33"/>
  <c r="V130" i="33"/>
  <c r="Z130" i="33"/>
  <c r="AD130" i="33"/>
  <c r="K130" i="33"/>
  <c r="O130" i="33"/>
  <c r="S130" i="33"/>
  <c r="W130" i="33"/>
  <c r="AA130" i="33"/>
  <c r="AE130" i="33"/>
  <c r="J130" i="33"/>
  <c r="P130" i="33"/>
  <c r="T130" i="33"/>
  <c r="X130" i="33"/>
  <c r="AB130" i="33"/>
  <c r="AE132" i="25"/>
  <c r="L132" i="25"/>
  <c r="P132" i="25"/>
  <c r="T132" i="25"/>
  <c r="X132" i="25"/>
  <c r="AB132" i="25"/>
  <c r="K132" i="25"/>
  <c r="W132" i="25"/>
  <c r="M132" i="25"/>
  <c r="Q132" i="25"/>
  <c r="U132" i="25"/>
  <c r="Y132" i="25"/>
  <c r="AC132" i="25"/>
  <c r="S132" i="25"/>
  <c r="J132" i="25"/>
  <c r="N132" i="25"/>
  <c r="R132" i="25"/>
  <c r="V132" i="25"/>
  <c r="Z132" i="25"/>
  <c r="AD132" i="25"/>
  <c r="O132" i="25"/>
  <c r="AA132" i="25"/>
  <c r="J130" i="25"/>
  <c r="N130" i="25"/>
  <c r="R130" i="25"/>
  <c r="V130" i="25"/>
  <c r="Z130" i="25"/>
  <c r="AD130" i="25"/>
  <c r="U130" i="25"/>
  <c r="K130" i="25"/>
  <c r="O130" i="25"/>
  <c r="S130" i="25"/>
  <c r="W130" i="25"/>
  <c r="AA130" i="25"/>
  <c r="M130" i="25"/>
  <c r="Y130" i="25"/>
  <c r="L130" i="25"/>
  <c r="P130" i="25"/>
  <c r="T130" i="25"/>
  <c r="X130" i="25"/>
  <c r="AB130" i="25"/>
  <c r="Q130" i="25"/>
  <c r="AC130" i="25"/>
  <c r="Y91" i="12"/>
  <c r="Y6" i="12" s="1"/>
  <c r="AE127" i="28"/>
  <c r="AE6" i="28" s="1"/>
  <c r="Y89" i="12"/>
  <c r="Y5" i="12" s="1"/>
  <c r="AE125" i="28"/>
  <c r="AE5" i="28" s="1"/>
  <c r="AF9" i="26"/>
  <c r="AF12" i="26" s="1"/>
  <c r="E14" i="31"/>
  <c r="I14" i="31"/>
  <c r="AE7" i="34"/>
  <c r="AE129" i="32"/>
  <c r="I132" i="32" s="1"/>
  <c r="AE128" i="32"/>
  <c r="I130" i="32" s="1"/>
  <c r="AF9" i="30"/>
  <c r="AF12" i="30" s="1"/>
  <c r="AE125" i="27"/>
  <c r="AE5" i="27" s="1"/>
  <c r="AE127" i="27"/>
  <c r="AE6" i="27" s="1"/>
  <c r="AF133" i="33" l="1"/>
  <c r="AF6" i="33" s="1"/>
  <c r="AF131" i="33"/>
  <c r="AF5" i="33" s="1"/>
  <c r="AE7" i="28"/>
  <c r="AF133" i="25"/>
  <c r="AF6" i="25" s="1"/>
  <c r="AF131" i="25"/>
  <c r="AF5" i="25" s="1"/>
  <c r="AE133" i="28"/>
  <c r="AE131" i="28"/>
  <c r="AE9" i="28"/>
  <c r="AE12" i="28" s="1"/>
  <c r="Y7" i="12"/>
  <c r="Y9" i="12" s="1"/>
  <c r="I15" i="31"/>
  <c r="R14" i="13" s="1"/>
  <c r="I13" i="31"/>
  <c r="I17" i="31" s="1"/>
  <c r="I19" i="31"/>
  <c r="E15" i="31"/>
  <c r="N14" i="13" s="1"/>
  <c r="E13" i="31"/>
  <c r="E17" i="31" s="1"/>
  <c r="E20" i="31"/>
  <c r="E19" i="31"/>
  <c r="AE7" i="27"/>
  <c r="AE9" i="27" s="1"/>
  <c r="AE12" i="27" s="1"/>
  <c r="G13" i="13"/>
  <c r="G14" i="13" s="1"/>
  <c r="AE133" i="34"/>
  <c r="AE131" i="34"/>
  <c r="AE9" i="34"/>
  <c r="AE12" i="34" s="1"/>
  <c r="J132" i="32"/>
  <c r="K132" i="32"/>
  <c r="L132" i="32"/>
  <c r="M132" i="32"/>
  <c r="N132" i="32"/>
  <c r="O132" i="32"/>
  <c r="P132" i="32"/>
  <c r="Q132" i="32"/>
  <c r="R132" i="32"/>
  <c r="S132" i="32"/>
  <c r="T132" i="32"/>
  <c r="U132" i="32"/>
  <c r="V132" i="32"/>
  <c r="W132" i="32"/>
  <c r="X132" i="32"/>
  <c r="Y132" i="32"/>
  <c r="Z132" i="32"/>
  <c r="AA132" i="32"/>
  <c r="AB132" i="32"/>
  <c r="AC132" i="32"/>
  <c r="AD132" i="32"/>
  <c r="AE132" i="32"/>
  <c r="J130" i="32"/>
  <c r="K130" i="32"/>
  <c r="L130" i="32"/>
  <c r="M130" i="32"/>
  <c r="N130" i="32"/>
  <c r="O130" i="32"/>
  <c r="P130" i="32"/>
  <c r="Q130" i="32"/>
  <c r="R130" i="32"/>
  <c r="S130" i="32"/>
  <c r="T130" i="32"/>
  <c r="U130" i="32"/>
  <c r="V130" i="32"/>
  <c r="W130" i="32"/>
  <c r="X130" i="32"/>
  <c r="Y130" i="32"/>
  <c r="Z130" i="32"/>
  <c r="AA130" i="32"/>
  <c r="AB130" i="32"/>
  <c r="AC130" i="32"/>
  <c r="AD130" i="32"/>
  <c r="AE130" i="32"/>
  <c r="AF7" i="33" l="1"/>
  <c r="AF7" i="25"/>
  <c r="F12" i="13" s="1"/>
  <c r="Y107" i="12"/>
  <c r="Y133" i="12"/>
  <c r="Y121" i="12"/>
  <c r="Y12" i="12"/>
  <c r="Y103" i="12"/>
  <c r="Y125" i="12"/>
  <c r="Y97" i="12"/>
  <c r="Y113" i="12"/>
  <c r="Y115" i="12"/>
  <c r="Y119" i="12"/>
  <c r="Y109" i="12"/>
  <c r="Y131" i="12"/>
  <c r="Y95" i="12"/>
  <c r="Y101" i="12"/>
  <c r="Y127" i="12"/>
  <c r="AE129" i="28"/>
  <c r="I132" i="28" s="1"/>
  <c r="AE128" i="28"/>
  <c r="I130" i="28" s="1"/>
  <c r="AE130" i="28" s="1"/>
  <c r="AE131" i="27"/>
  <c r="AE133" i="27"/>
  <c r="AE129" i="34"/>
  <c r="I132" i="34" s="1"/>
  <c r="AE132" i="34" s="1"/>
  <c r="AE128" i="34"/>
  <c r="I130" i="34" s="1"/>
  <c r="AF133" i="32"/>
  <c r="AF6" i="32" s="1"/>
  <c r="AF131" i="32"/>
  <c r="AF5" i="32" s="1"/>
  <c r="AE129" i="27"/>
  <c r="I132" i="27" s="1"/>
  <c r="AE128" i="27"/>
  <c r="I130" i="27" s="1"/>
  <c r="AE130" i="27" s="1"/>
  <c r="H14" i="31" l="1"/>
  <c r="AF9" i="33"/>
  <c r="AF12" i="33" s="1"/>
  <c r="AF9" i="25"/>
  <c r="AF12" i="25" s="1"/>
  <c r="F13" i="13"/>
  <c r="F14" i="13" s="1"/>
  <c r="D14" i="31"/>
  <c r="AF7" i="32"/>
  <c r="AF9" i="32" s="1"/>
  <c r="AF12" i="32" s="1"/>
  <c r="AE132" i="28"/>
  <c r="J132" i="28"/>
  <c r="N132" i="28"/>
  <c r="R132" i="28"/>
  <c r="V132" i="28"/>
  <c r="Z132" i="28"/>
  <c r="AD132" i="28"/>
  <c r="Q132" i="28"/>
  <c r="AC132" i="28"/>
  <c r="K132" i="28"/>
  <c r="O132" i="28"/>
  <c r="S132" i="28"/>
  <c r="W132" i="28"/>
  <c r="AA132" i="28"/>
  <c r="U132" i="28"/>
  <c r="L132" i="28"/>
  <c r="P132" i="28"/>
  <c r="T132" i="28"/>
  <c r="X132" i="28"/>
  <c r="AB132" i="28"/>
  <c r="M132" i="28"/>
  <c r="Y132" i="28"/>
  <c r="Y122" i="12"/>
  <c r="Y99" i="12"/>
  <c r="Y104" i="12"/>
  <c r="Y128" i="12"/>
  <c r="Y117" i="12"/>
  <c r="Y105" i="12"/>
  <c r="Y92" i="12"/>
  <c r="I94" i="12" s="1"/>
  <c r="Y123" i="12"/>
  <c r="Y116" i="12"/>
  <c r="Y98" i="12"/>
  <c r="Y93" i="12"/>
  <c r="I96" i="12" s="1"/>
  <c r="Y96" i="12" s="1"/>
  <c r="Y129" i="12"/>
  <c r="Y110" i="12"/>
  <c r="Y111" i="12"/>
  <c r="L130" i="28"/>
  <c r="P130" i="28"/>
  <c r="T130" i="28"/>
  <c r="X130" i="28"/>
  <c r="AB130" i="28"/>
  <c r="K130" i="28"/>
  <c r="M130" i="28"/>
  <c r="Q130" i="28"/>
  <c r="U130" i="28"/>
  <c r="Y130" i="28"/>
  <c r="AC130" i="28"/>
  <c r="S130" i="28"/>
  <c r="AA130" i="28"/>
  <c r="J130" i="28"/>
  <c r="N130" i="28"/>
  <c r="R130" i="28"/>
  <c r="V130" i="28"/>
  <c r="Z130" i="28"/>
  <c r="AD130" i="28"/>
  <c r="O130" i="28"/>
  <c r="W130" i="28"/>
  <c r="J130" i="34"/>
  <c r="K130" i="34"/>
  <c r="L130" i="34"/>
  <c r="M130" i="34"/>
  <c r="N130" i="34"/>
  <c r="O130" i="34"/>
  <c r="P130" i="34"/>
  <c r="Q130" i="34"/>
  <c r="R130" i="34"/>
  <c r="S130" i="34"/>
  <c r="T130" i="34"/>
  <c r="U130" i="34"/>
  <c r="V130" i="34"/>
  <c r="W130" i="34"/>
  <c r="X130" i="34"/>
  <c r="Y130" i="34"/>
  <c r="Z130" i="34"/>
  <c r="AA130" i="34"/>
  <c r="AB130" i="34"/>
  <c r="AC130" i="34"/>
  <c r="AD130" i="34"/>
  <c r="AE130" i="34"/>
  <c r="J132" i="34"/>
  <c r="K132" i="34"/>
  <c r="L132" i="34"/>
  <c r="M132" i="34"/>
  <c r="N132" i="34"/>
  <c r="O132" i="34"/>
  <c r="P132" i="34"/>
  <c r="Q132" i="34"/>
  <c r="R132" i="34"/>
  <c r="S132" i="34"/>
  <c r="T132" i="34"/>
  <c r="U132" i="34"/>
  <c r="V132" i="34"/>
  <c r="W132" i="34"/>
  <c r="X132" i="34"/>
  <c r="Y132" i="34"/>
  <c r="Z132" i="34"/>
  <c r="AA132" i="34"/>
  <c r="AB132" i="34"/>
  <c r="AC132" i="34"/>
  <c r="AD132" i="34"/>
  <c r="M130" i="27"/>
  <c r="Q130" i="27"/>
  <c r="U130" i="27"/>
  <c r="Y130" i="27"/>
  <c r="AC130" i="27"/>
  <c r="K130" i="27"/>
  <c r="N130" i="27"/>
  <c r="R130" i="27"/>
  <c r="V130" i="27"/>
  <c r="Z130" i="27"/>
  <c r="W130" i="27"/>
  <c r="P130" i="27"/>
  <c r="X130" i="27"/>
  <c r="J130" i="27"/>
  <c r="O130" i="27"/>
  <c r="S130" i="27"/>
  <c r="AA130" i="27"/>
  <c r="L130" i="27"/>
  <c r="T130" i="27"/>
  <c r="AB130" i="27"/>
  <c r="AD130" i="27"/>
  <c r="AE132" i="27"/>
  <c r="K132" i="27"/>
  <c r="O132" i="27"/>
  <c r="S132" i="27"/>
  <c r="W132" i="27"/>
  <c r="AA132" i="27"/>
  <c r="R132" i="27"/>
  <c r="L132" i="27"/>
  <c r="P132" i="27"/>
  <c r="T132" i="27"/>
  <c r="X132" i="27"/>
  <c r="AB132" i="27"/>
  <c r="M132" i="27"/>
  <c r="Y132" i="27"/>
  <c r="N132" i="27"/>
  <c r="Z132" i="27"/>
  <c r="AD132" i="27"/>
  <c r="Q132" i="27"/>
  <c r="U132" i="27"/>
  <c r="AC132" i="27"/>
  <c r="J132" i="27"/>
  <c r="V132" i="27"/>
  <c r="H15" i="31" l="1"/>
  <c r="Q14" i="13" s="1"/>
  <c r="H13" i="31"/>
  <c r="H17" i="31" s="1"/>
  <c r="H19" i="31"/>
  <c r="H12" i="13"/>
  <c r="H13" i="13" s="1"/>
  <c r="H14" i="13" s="1"/>
  <c r="D19" i="31"/>
  <c r="D13" i="31"/>
  <c r="D17" i="31" s="1"/>
  <c r="D15" i="31"/>
  <c r="M14" i="13" s="1"/>
  <c r="F14" i="31"/>
  <c r="F19" i="31" s="1"/>
  <c r="AF131" i="28"/>
  <c r="AF5" i="28" s="1"/>
  <c r="AF133" i="28"/>
  <c r="AF6" i="28" s="1"/>
  <c r="K96" i="12"/>
  <c r="N96" i="12"/>
  <c r="R96" i="12"/>
  <c r="V96" i="12"/>
  <c r="U96" i="12"/>
  <c r="J96" i="12"/>
  <c r="O96" i="12"/>
  <c r="S96" i="12"/>
  <c r="W96" i="12"/>
  <c r="Q96" i="12"/>
  <c r="L96" i="12"/>
  <c r="P96" i="12"/>
  <c r="T96" i="12"/>
  <c r="X96" i="12"/>
  <c r="M96" i="12"/>
  <c r="Y94" i="12"/>
  <c r="J94" i="12"/>
  <c r="O94" i="12"/>
  <c r="S94" i="12"/>
  <c r="W94" i="12"/>
  <c r="X94" i="12"/>
  <c r="L94" i="12"/>
  <c r="P94" i="12"/>
  <c r="T94" i="12"/>
  <c r="K94" i="12"/>
  <c r="R94" i="12"/>
  <c r="M94" i="12"/>
  <c r="Q94" i="12"/>
  <c r="U94" i="12"/>
  <c r="N94" i="12"/>
  <c r="V94" i="12"/>
  <c r="AF133" i="34"/>
  <c r="AF6" i="34" s="1"/>
  <c r="AF131" i="34"/>
  <c r="AF5" i="34" s="1"/>
  <c r="AF133" i="27"/>
  <c r="AF6" i="27" s="1"/>
  <c r="AF131" i="27"/>
  <c r="AF5" i="27" s="1"/>
  <c r="F20" i="31" l="1"/>
  <c r="F13" i="31"/>
  <c r="F17" i="31" s="1"/>
  <c r="F15" i="31"/>
  <c r="O14" i="13" s="1"/>
  <c r="Z97" i="12"/>
  <c r="Z6" i="12" s="1"/>
  <c r="AF7" i="28"/>
  <c r="Z95" i="12"/>
  <c r="Z5" i="12" s="1"/>
  <c r="AF7" i="27"/>
  <c r="AF7" i="34"/>
  <c r="K14" i="31" l="1"/>
  <c r="AF9" i="28"/>
  <c r="AF12" i="28" s="1"/>
  <c r="L14" i="31"/>
  <c r="L13" i="31" s="1"/>
  <c r="L17" i="31" s="1"/>
  <c r="AF9" i="27"/>
  <c r="AF12" i="27" s="1"/>
  <c r="Z7" i="12"/>
  <c r="AF9" i="34"/>
  <c r="AF12" i="34" s="1"/>
  <c r="J14" i="31"/>
  <c r="Z125" i="12" l="1"/>
  <c r="Z9" i="12"/>
  <c r="Z12" i="12" s="1"/>
  <c r="Z123" i="12" s="1"/>
  <c r="K13" i="31"/>
  <c r="K17" i="31" s="1"/>
  <c r="K19" i="31"/>
  <c r="K15" i="31"/>
  <c r="T14" i="13" s="1"/>
  <c r="Z101" i="12"/>
  <c r="Z115" i="12"/>
  <c r="Z133" i="12"/>
  <c r="Z131" i="12"/>
  <c r="Z109" i="12"/>
  <c r="Z127" i="12"/>
  <c r="Z107" i="12"/>
  <c r="Z121" i="12"/>
  <c r="Z103" i="12"/>
  <c r="Z119" i="12"/>
  <c r="Z113" i="12"/>
  <c r="L15" i="31"/>
  <c r="L19" i="31"/>
  <c r="J15" i="31"/>
  <c r="S14" i="13" s="1"/>
  <c r="J13" i="31"/>
  <c r="J19" i="31"/>
  <c r="Z122" i="12" l="1"/>
  <c r="Z110" i="12"/>
  <c r="Z111" i="12"/>
  <c r="Z129" i="12"/>
  <c r="Z116" i="12"/>
  <c r="Z104" i="12"/>
  <c r="Z98" i="12"/>
  <c r="I100" i="12" s="1"/>
  <c r="Z100" i="12" s="1"/>
  <c r="Z117" i="12"/>
  <c r="Z128" i="12"/>
  <c r="Z105" i="12"/>
  <c r="Z99" i="12"/>
  <c r="I102" i="12" s="1"/>
  <c r="Z102" i="12" s="1"/>
  <c r="J17" i="31"/>
  <c r="C21" i="31"/>
  <c r="G21" i="31" s="1"/>
  <c r="Y100" i="12" l="1"/>
  <c r="Q100" i="12"/>
  <c r="U100" i="12"/>
  <c r="R102" i="12"/>
  <c r="K102" i="12"/>
  <c r="V102" i="12"/>
  <c r="N100" i="12"/>
  <c r="P100" i="12"/>
  <c r="W100" i="12"/>
  <c r="S102" i="12"/>
  <c r="M102" i="12"/>
  <c r="X102" i="12"/>
  <c r="Y102" i="12"/>
  <c r="K100" i="12"/>
  <c r="R100" i="12"/>
  <c r="V100" i="12"/>
  <c r="T102" i="12"/>
  <c r="P102" i="12"/>
  <c r="L100" i="12"/>
  <c r="O100" i="12"/>
  <c r="J100" i="12"/>
  <c r="U102" i="12"/>
  <c r="Q102" i="12"/>
  <c r="J102" i="12"/>
  <c r="S100" i="12"/>
  <c r="T100" i="12"/>
  <c r="M100" i="12"/>
  <c r="X100" i="12"/>
  <c r="W102" i="12"/>
  <c r="L102" i="12"/>
  <c r="O102" i="12"/>
  <c r="N102" i="12"/>
  <c r="E21" i="31"/>
  <c r="E22" i="31"/>
  <c r="I21" i="31"/>
  <c r="AA101" i="12" l="1"/>
  <c r="AA5" i="12" s="1"/>
  <c r="AA103" i="12"/>
  <c r="AA6" i="12" s="1"/>
  <c r="AA7" i="12" l="1"/>
  <c r="AA127" i="12" s="1"/>
  <c r="AA133" i="12" l="1"/>
  <c r="AA121" i="12"/>
  <c r="AA109" i="12"/>
  <c r="AA107" i="12"/>
  <c r="AA113" i="12"/>
  <c r="AA115" i="12"/>
  <c r="AA131" i="12"/>
  <c r="AA125" i="12"/>
  <c r="AA119" i="12"/>
  <c r="AA9" i="12"/>
  <c r="AA12" i="12" s="1"/>
  <c r="AA122" i="12" s="1"/>
  <c r="AA123" i="12" l="1"/>
  <c r="AA111" i="12"/>
  <c r="AA129" i="12"/>
  <c r="AA116" i="12"/>
  <c r="AA128" i="12"/>
  <c r="AA110" i="12"/>
  <c r="AA117" i="12"/>
  <c r="AA105" i="12"/>
  <c r="I108" i="12" s="1"/>
  <c r="M108" i="12" s="1"/>
  <c r="AA104" i="12"/>
  <c r="I106" i="12" s="1"/>
  <c r="AA106" i="12" s="1"/>
  <c r="X106" i="12" l="1"/>
  <c r="K106" i="12"/>
  <c r="AA108" i="12"/>
  <c r="Z108" i="12"/>
  <c r="X108" i="12"/>
  <c r="R108" i="12"/>
  <c r="O108" i="12"/>
  <c r="L108" i="12"/>
  <c r="R106" i="12"/>
  <c r="P108" i="12"/>
  <c r="N108" i="12"/>
  <c r="N106" i="12"/>
  <c r="Q108" i="12"/>
  <c r="W108" i="12"/>
  <c r="U106" i="12"/>
  <c r="U108" i="12"/>
  <c r="L106" i="12"/>
  <c r="V108" i="12"/>
  <c r="W106" i="12"/>
  <c r="S106" i="12"/>
  <c r="V106" i="12"/>
  <c r="O106" i="12"/>
  <c r="M106" i="12"/>
  <c r="P106" i="12"/>
  <c r="Q106" i="12"/>
  <c r="T108" i="12"/>
  <c r="S108" i="12"/>
  <c r="Y108" i="12"/>
  <c r="J108" i="12"/>
  <c r="T106" i="12"/>
  <c r="Z106" i="12"/>
  <c r="K108" i="12"/>
  <c r="Y106" i="12"/>
  <c r="J106" i="12"/>
  <c r="AB109" i="12" l="1"/>
  <c r="AB6" i="12" s="1"/>
  <c r="AB107" i="12"/>
  <c r="AB5" i="12" s="1"/>
  <c r="AB7" i="12" s="1"/>
  <c r="AB9" i="12" l="1"/>
  <c r="AB12" i="12" s="1"/>
  <c r="AB113" i="12"/>
  <c r="AB127" i="12"/>
  <c r="AB121" i="12"/>
  <c r="AB115" i="12"/>
  <c r="AB131" i="12"/>
  <c r="AB133" i="12"/>
  <c r="AB119" i="12"/>
  <c r="AB125" i="12"/>
  <c r="AB111" i="12" l="1"/>
  <c r="I114" i="12" s="1"/>
  <c r="S114" i="12" s="1"/>
  <c r="AB129" i="12"/>
  <c r="AB110" i="12"/>
  <c r="I112" i="12" s="1"/>
  <c r="AB112" i="12" s="1"/>
  <c r="AB117" i="12"/>
  <c r="AB123" i="12"/>
  <c r="AB116" i="12"/>
  <c r="AB128" i="12"/>
  <c r="AB122" i="12"/>
  <c r="AB114" i="12"/>
  <c r="R114" i="12"/>
  <c r="W114" i="12"/>
  <c r="P114" i="12"/>
  <c r="U114" i="12"/>
  <c r="T114" i="12"/>
  <c r="Q114" i="12"/>
  <c r="L114" i="12"/>
  <c r="M114" i="12"/>
  <c r="AA114" i="12"/>
  <c r="J114" i="12"/>
  <c r="O114" i="12"/>
  <c r="V114" i="12"/>
  <c r="N114" i="12"/>
  <c r="M112" i="12" l="1"/>
  <c r="Y112" i="12"/>
  <c r="Z114" i="12"/>
  <c r="N112" i="12"/>
  <c r="X114" i="12"/>
  <c r="S112" i="12"/>
  <c r="L112" i="12"/>
  <c r="K114" i="12"/>
  <c r="Y114" i="12"/>
  <c r="Z112" i="12"/>
  <c r="U112" i="12"/>
  <c r="X112" i="12"/>
  <c r="AA112" i="12"/>
  <c r="P112" i="12"/>
  <c r="W112" i="12"/>
  <c r="Q112" i="12"/>
  <c r="T112" i="12"/>
  <c r="R112" i="12"/>
  <c r="K112" i="12"/>
  <c r="J112" i="12"/>
  <c r="O112" i="12"/>
  <c r="V112" i="12"/>
  <c r="AC115" i="12"/>
  <c r="AC6" i="12" s="1"/>
  <c r="AC113" i="12" l="1"/>
  <c r="AC5" i="12" s="1"/>
  <c r="AC7" i="12" s="1"/>
  <c r="AC127" i="12" l="1"/>
  <c r="AC9" i="12"/>
  <c r="AC12" i="12" s="1"/>
  <c r="AC122" i="12" s="1"/>
  <c r="AC119" i="12"/>
  <c r="AC131" i="12"/>
  <c r="AC125" i="12"/>
  <c r="AC133" i="12"/>
  <c r="AC121" i="12"/>
  <c r="AC117" i="12" l="1"/>
  <c r="I120" i="12" s="1"/>
  <c r="L120" i="12" s="1"/>
  <c r="AC116" i="12"/>
  <c r="I118" i="12" s="1"/>
  <c r="Q118" i="12" s="1"/>
  <c r="AC128" i="12"/>
  <c r="AC129" i="12"/>
  <c r="AC123" i="12"/>
  <c r="AC118" i="12" l="1"/>
  <c r="P118" i="12"/>
  <c r="J120" i="12"/>
  <c r="V118" i="12"/>
  <c r="K120" i="12"/>
  <c r="N118" i="12"/>
  <c r="Z118" i="12"/>
  <c r="P120" i="12"/>
  <c r="U120" i="12"/>
  <c r="S118" i="12"/>
  <c r="AA118" i="12"/>
  <c r="Y118" i="12"/>
  <c r="Y120" i="12"/>
  <c r="K118" i="12"/>
  <c r="J118" i="12"/>
  <c r="X118" i="12"/>
  <c r="S120" i="12"/>
  <c r="AC120" i="12"/>
  <c r="L118" i="12"/>
  <c r="U118" i="12"/>
  <c r="O118" i="12"/>
  <c r="R118" i="12"/>
  <c r="AB120" i="12"/>
  <c r="W120" i="12"/>
  <c r="N120" i="12"/>
  <c r="R120" i="12"/>
  <c r="O120" i="12"/>
  <c r="Z120" i="12"/>
  <c r="Q120" i="12"/>
  <c r="M120" i="12"/>
  <c r="AB118" i="12"/>
  <c r="M118" i="12"/>
  <c r="W118" i="12"/>
  <c r="T118" i="12"/>
  <c r="X120" i="12"/>
  <c r="V120" i="12"/>
  <c r="AA120" i="12"/>
  <c r="T120" i="12"/>
  <c r="AD119" i="12" l="1"/>
  <c r="AD5" i="12" s="1"/>
  <c r="AD121" i="12"/>
  <c r="AD6" i="12" s="1"/>
  <c r="AD7" i="12" s="1"/>
  <c r="AD133" i="12" l="1"/>
  <c r="AD9" i="12"/>
  <c r="AD12" i="12" s="1"/>
  <c r="AD128" i="12" s="1"/>
  <c r="AD125" i="12"/>
  <c r="AD131" i="12"/>
  <c r="AD127" i="12"/>
  <c r="AD123" i="12" l="1"/>
  <c r="I126" i="12" s="1"/>
  <c r="M126" i="12" s="1"/>
  <c r="AD129" i="12"/>
  <c r="AD122" i="12"/>
  <c r="I124" i="12" s="1"/>
  <c r="AD124" i="12" s="1"/>
  <c r="Y126" i="12"/>
  <c r="Q126" i="12"/>
  <c r="N126" i="12"/>
  <c r="L126" i="12"/>
  <c r="J126" i="12"/>
  <c r="K126" i="12"/>
  <c r="S126" i="12"/>
  <c r="T126" i="12"/>
  <c r="Z126" i="12"/>
  <c r="P126" i="12"/>
  <c r="U126" i="12"/>
  <c r="AC126" i="12"/>
  <c r="E23" i="31"/>
  <c r="O7" i="13" s="1"/>
  <c r="O126" i="12" l="1"/>
  <c r="X126" i="12"/>
  <c r="AA126" i="12"/>
  <c r="V126" i="12"/>
  <c r="R126" i="12"/>
  <c r="AB126" i="12"/>
  <c r="W126" i="12"/>
  <c r="AD126" i="12"/>
  <c r="S124" i="12"/>
  <c r="AC124" i="12"/>
  <c r="AA124" i="12"/>
  <c r="M124" i="12"/>
  <c r="N124" i="12"/>
  <c r="AB124" i="12"/>
  <c r="T124" i="12"/>
  <c r="Q124" i="12"/>
  <c r="R124" i="12"/>
  <c r="J124" i="12"/>
  <c r="P124" i="12"/>
  <c r="O124" i="12"/>
  <c r="K124" i="12"/>
  <c r="Y124" i="12"/>
  <c r="Z124" i="12"/>
  <c r="L124" i="12"/>
  <c r="W124" i="12"/>
  <c r="U124" i="12"/>
  <c r="V124" i="12"/>
  <c r="X124" i="12"/>
  <c r="AE127" i="12"/>
  <c r="AE6" i="12" s="1"/>
  <c r="N7" i="13"/>
  <c r="AE125" i="12" l="1"/>
  <c r="AE5" i="12" s="1"/>
  <c r="AE7" i="12" s="1"/>
  <c r="AE9" i="12" s="1"/>
  <c r="AE133" i="12" l="1"/>
  <c r="AE131" i="12"/>
  <c r="AE12" i="12"/>
  <c r="AE128" i="12" l="1"/>
  <c r="I130" i="12" s="1"/>
  <c r="AE130" i="12" s="1"/>
  <c r="AE129" i="12"/>
  <c r="I132" i="12" s="1"/>
  <c r="M130" i="12" l="1"/>
  <c r="AB130" i="12"/>
  <c r="L130" i="12"/>
  <c r="S130" i="12"/>
  <c r="Z130" i="12"/>
  <c r="K130" i="12"/>
  <c r="Q130" i="12"/>
  <c r="O130" i="12"/>
  <c r="V130" i="12"/>
  <c r="AC130" i="12"/>
  <c r="P130" i="12"/>
  <c r="W130" i="12"/>
  <c r="N130" i="12"/>
  <c r="X130" i="12"/>
  <c r="U130" i="12"/>
  <c r="T130" i="12"/>
  <c r="AA130" i="12"/>
  <c r="J130" i="12"/>
  <c r="R130" i="12"/>
  <c r="Y130" i="12"/>
  <c r="AD130" i="12"/>
  <c r="AE132" i="12"/>
  <c r="P132" i="12"/>
  <c r="M132" i="12"/>
  <c r="Y132" i="12"/>
  <c r="AB132" i="12"/>
  <c r="AA132" i="12"/>
  <c r="Q132" i="12"/>
  <c r="S132" i="12"/>
  <c r="N132" i="12"/>
  <c r="AC132" i="12"/>
  <c r="L132" i="12"/>
  <c r="W132" i="12"/>
  <c r="U132" i="12"/>
  <c r="O132" i="12"/>
  <c r="V132" i="12"/>
  <c r="K132" i="12"/>
  <c r="Z132" i="12"/>
  <c r="X132" i="12"/>
  <c r="R132" i="12"/>
  <c r="T132" i="12"/>
  <c r="J132" i="12"/>
  <c r="AD132" i="12"/>
  <c r="AF133" i="12" l="1"/>
  <c r="AF6" i="12" s="1"/>
  <c r="AF131" i="12"/>
  <c r="AF5" i="12" s="1"/>
  <c r="AF7" i="12" l="1"/>
  <c r="B12" i="12" s="1"/>
  <c r="AF9" i="12" l="1"/>
  <c r="AF12" i="12" s="1"/>
  <c r="C12" i="13" l="1"/>
  <c r="C20" i="13" s="1"/>
  <c r="O11" i="9"/>
  <c r="A3" i="35" s="1"/>
  <c r="C3" i="35" s="1"/>
  <c r="C3" i="7" l="1"/>
  <c r="A3" i="8"/>
  <c r="C3" i="8" s="1"/>
  <c r="D3" i="35"/>
  <c r="C1" i="35"/>
  <c r="D3" i="7" l="1"/>
  <c r="C1" i="7"/>
  <c r="D3" i="8"/>
  <c r="E3" i="8" s="1"/>
  <c r="N14" i="5"/>
  <c r="O15" i="5" s="1"/>
  <c r="C1" i="8"/>
  <c r="E3" i="35"/>
  <c r="E3" i="7" l="1"/>
  <c r="F3" i="7" s="1"/>
  <c r="F3" i="8"/>
  <c r="G3" i="8" s="1"/>
  <c r="F3" i="35"/>
  <c r="G3" i="7" l="1"/>
  <c r="H3" i="8"/>
  <c r="G3" i="35"/>
  <c r="H3" i="7" l="1"/>
  <c r="H3" i="35"/>
  <c r="I3" i="8"/>
  <c r="I3" i="7" l="1"/>
  <c r="I3" i="35"/>
  <c r="J3" i="8"/>
  <c r="J3" i="7" l="1"/>
  <c r="K3" i="8"/>
  <c r="J3" i="35"/>
  <c r="K3" i="7" l="1"/>
  <c r="K3" i="35"/>
  <c r="L3" i="8"/>
  <c r="L3" i="7" l="1"/>
  <c r="L3" i="35"/>
  <c r="M3" i="8"/>
  <c r="M3" i="7" l="1"/>
  <c r="M3" i="35"/>
  <c r="N3" i="8"/>
  <c r="N3" i="7" l="1"/>
  <c r="O3" i="8"/>
  <c r="N3" i="35"/>
  <c r="O3" i="7" l="1"/>
  <c r="O3" i="35"/>
  <c r="P3" i="8"/>
  <c r="P3" i="7" l="1"/>
  <c r="Q3" i="8"/>
  <c r="P3" i="35"/>
  <c r="Q3" i="7" l="1"/>
  <c r="R3" i="8"/>
  <c r="Q3" i="35"/>
  <c r="R3" i="7" l="1"/>
  <c r="S3" i="8"/>
  <c r="R3" i="35"/>
  <c r="S3" i="7" l="1"/>
  <c r="S3" i="35"/>
  <c r="T3" i="8"/>
  <c r="T3" i="7" l="1"/>
  <c r="T3" i="35"/>
  <c r="U3" i="8"/>
  <c r="U3" i="7" l="1"/>
  <c r="V3" i="8"/>
  <c r="U3" i="35"/>
  <c r="V3" i="7" l="1"/>
  <c r="V3" i="35"/>
  <c r="C5" i="9" l="1"/>
  <c r="D7" i="5" s="1"/>
  <c r="I7" i="5" s="1"/>
  <c r="C32" i="41"/>
  <c r="AI118" i="41"/>
  <c r="AI120" i="41"/>
  <c r="AI119" i="41"/>
  <c r="C24" i="9" l="1"/>
  <c r="C25" i="41" s="1"/>
  <c r="D5" i="9"/>
  <c r="D3" i="9" s="1"/>
  <c r="D3" i="41" s="1"/>
  <c r="I24" i="5"/>
  <c r="H7" i="5"/>
  <c r="I23" i="5"/>
  <c r="J7" i="5"/>
  <c r="E7" i="5"/>
  <c r="C5" i="35"/>
  <c r="D23" i="5"/>
  <c r="C7" i="5"/>
  <c r="C5" i="7"/>
  <c r="C5" i="8"/>
  <c r="D24" i="5"/>
  <c r="C5" i="31"/>
  <c r="D5" i="31" s="1"/>
  <c r="E5" i="31" s="1"/>
  <c r="H29" i="5" l="1"/>
  <c r="H24" i="5"/>
  <c r="D5" i="41"/>
  <c r="D12" i="5"/>
  <c r="D11" i="5"/>
  <c r="D14" i="5" s="1"/>
  <c r="E14" i="5" s="1"/>
  <c r="D5" i="8"/>
  <c r="C12" i="8"/>
  <c r="C12" i="35"/>
  <c r="C13" i="35" s="1"/>
  <c r="C14" i="35" s="1"/>
  <c r="D5" i="35"/>
  <c r="H23" i="5"/>
  <c r="F5" i="31"/>
  <c r="H27" i="5"/>
  <c r="C24" i="5"/>
  <c r="C23" i="5"/>
  <c r="H26" i="5"/>
  <c r="H25" i="5"/>
  <c r="J24" i="5"/>
  <c r="J23" i="5"/>
  <c r="D5" i="7"/>
  <c r="C12" i="7"/>
  <c r="E24" i="5"/>
  <c r="E23" i="5"/>
  <c r="I12" i="5"/>
  <c r="I11" i="5"/>
  <c r="I14" i="5" s="1"/>
  <c r="E12" i="5" l="1"/>
  <c r="E11" i="5"/>
  <c r="H11" i="5"/>
  <c r="H12" i="5"/>
  <c r="E5" i="8"/>
  <c r="D12" i="8"/>
  <c r="C12" i="5"/>
  <c r="C11" i="5"/>
  <c r="E5" i="7"/>
  <c r="D12" i="7"/>
  <c r="G5" i="31"/>
  <c r="H5" i="31" s="1"/>
  <c r="I5" i="31" s="1"/>
  <c r="J5" i="31" s="1"/>
  <c r="K5" i="31" s="1"/>
  <c r="L5" i="31" s="1"/>
  <c r="M5" i="31" s="1"/>
  <c r="N5" i="31" s="1"/>
  <c r="O5" i="31" s="1"/>
  <c r="P5" i="31" s="1"/>
  <c r="Q5" i="31" s="1"/>
  <c r="R5" i="31" s="1"/>
  <c r="S5" i="31" s="1"/>
  <c r="T5" i="31" s="1"/>
  <c r="U5" i="31" s="1"/>
  <c r="V5" i="31" s="1"/>
  <c r="D12" i="35"/>
  <c r="D13" i="35" s="1"/>
  <c r="D14" i="35" s="1"/>
  <c r="E5" i="35"/>
  <c r="J12" i="5"/>
  <c r="J11" i="5"/>
  <c r="J14" i="5" s="1"/>
  <c r="C15" i="35"/>
  <c r="C17" i="35" s="1"/>
  <c r="C19" i="35"/>
  <c r="C8" i="7"/>
  <c r="C9" i="7"/>
  <c r="C13" i="7" l="1"/>
  <c r="C14" i="7" s="1"/>
  <c r="C8" i="8" s="1"/>
  <c r="H15" i="5"/>
  <c r="H16" i="5" s="1"/>
  <c r="H14" i="5"/>
  <c r="C14" i="5"/>
  <c r="G12" i="5"/>
  <c r="C15" i="5"/>
  <c r="C16" i="5" s="1"/>
  <c r="E12" i="35"/>
  <c r="E13" i="35" s="1"/>
  <c r="E14" i="35" s="1"/>
  <c r="F5" i="35"/>
  <c r="D19" i="35"/>
  <c r="D8" i="7"/>
  <c r="D9" i="7"/>
  <c r="D15" i="35"/>
  <c r="D17" i="35" s="1"/>
  <c r="E12" i="7"/>
  <c r="F5" i="7"/>
  <c r="F5" i="8"/>
  <c r="E12" i="8"/>
  <c r="C9" i="8" l="1"/>
  <c r="C13" i="8" s="1"/>
  <c r="C14" i="8" s="1"/>
  <c r="C16" i="8" s="1"/>
  <c r="C15" i="7"/>
  <c r="D13" i="7"/>
  <c r="D14" i="7" s="1"/>
  <c r="D15" i="7" s="1"/>
  <c r="F12" i="7"/>
  <c r="G5" i="7"/>
  <c r="E15" i="35"/>
  <c r="E17" i="35" s="1"/>
  <c r="E19" i="35"/>
  <c r="E20" i="35"/>
  <c r="E8" i="7"/>
  <c r="E9" i="7"/>
  <c r="D9" i="31"/>
  <c r="AH117" i="41"/>
  <c r="AR115" i="41" s="1"/>
  <c r="C17" i="5"/>
  <c r="H17" i="5"/>
  <c r="H19" i="5" s="1"/>
  <c r="F12" i="8"/>
  <c r="G5" i="8"/>
  <c r="G5" i="35"/>
  <c r="F12" i="35"/>
  <c r="F13" i="35" s="1"/>
  <c r="F14" i="35" s="1"/>
  <c r="D9" i="8" l="1"/>
  <c r="C19" i="8"/>
  <c r="N17" i="9"/>
  <c r="N17" i="41" s="1"/>
  <c r="C15" i="8"/>
  <c r="C17" i="8" s="1"/>
  <c r="N19" i="9" s="1"/>
  <c r="N19" i="41" s="1"/>
  <c r="D8" i="8"/>
  <c r="C19" i="5"/>
  <c r="C18" i="5" s="1"/>
  <c r="D18" i="5" s="1"/>
  <c r="H22" i="5"/>
  <c r="H18" i="5"/>
  <c r="I18" i="5" s="1"/>
  <c r="H5" i="8"/>
  <c r="G12" i="8"/>
  <c r="E13" i="7"/>
  <c r="E14" i="7" s="1"/>
  <c r="H5" i="7"/>
  <c r="G12" i="7"/>
  <c r="H5" i="35"/>
  <c r="G12" i="35"/>
  <c r="G13" i="35" s="1"/>
  <c r="G14" i="35" s="1"/>
  <c r="F15" i="35"/>
  <c r="F17" i="35" s="1"/>
  <c r="F8" i="7"/>
  <c r="F19" i="35"/>
  <c r="F9" i="7"/>
  <c r="F20" i="35"/>
  <c r="D13" i="8" l="1"/>
  <c r="D14" i="8" s="1"/>
  <c r="D16" i="8" s="1"/>
  <c r="C20" i="5"/>
  <c r="C22" i="5"/>
  <c r="F13" i="7"/>
  <c r="F14" i="7" s="1"/>
  <c r="F9" i="31" s="1"/>
  <c r="F12" i="31" s="1"/>
  <c r="I5" i="7"/>
  <c r="H12" i="7"/>
  <c r="E8" i="8"/>
  <c r="E9" i="31"/>
  <c r="E12" i="31" s="1"/>
  <c r="E9" i="8"/>
  <c r="E15" i="7"/>
  <c r="I10" i="5"/>
  <c r="I9" i="5"/>
  <c r="I5" i="35"/>
  <c r="H12" i="35"/>
  <c r="H13" i="35" s="1"/>
  <c r="H14" i="35" s="1"/>
  <c r="H12" i="8"/>
  <c r="I5" i="8"/>
  <c r="D9" i="5"/>
  <c r="D10" i="5"/>
  <c r="G8" i="7"/>
  <c r="G19" i="35"/>
  <c r="G9" i="7"/>
  <c r="G15" i="35"/>
  <c r="G17" i="35" s="1"/>
  <c r="D23" i="8"/>
  <c r="F8" i="8" l="1"/>
  <c r="F15" i="7"/>
  <c r="F9" i="8"/>
  <c r="I15" i="5"/>
  <c r="I16" i="5" s="1"/>
  <c r="I17" i="5" s="1"/>
  <c r="I19" i="5" s="1"/>
  <c r="D15" i="5"/>
  <c r="D16" i="5" s="1"/>
  <c r="D17" i="5" s="1"/>
  <c r="G13" i="7"/>
  <c r="G14" i="7" s="1"/>
  <c r="E13" i="8"/>
  <c r="E14" i="8" s="1"/>
  <c r="E16" i="8" s="1"/>
  <c r="J5" i="35"/>
  <c r="I12" i="35"/>
  <c r="I13" i="35" s="1"/>
  <c r="I14" i="35" s="1"/>
  <c r="I12" i="8"/>
  <c r="J5" i="8"/>
  <c r="D15" i="8"/>
  <c r="D17" i="8" s="1"/>
  <c r="O17" i="9"/>
  <c r="O17" i="41" s="1"/>
  <c r="D19" i="8"/>
  <c r="H8" i="7"/>
  <c r="H9" i="7"/>
  <c r="H15" i="35"/>
  <c r="H17" i="35" s="1"/>
  <c r="H19" i="35"/>
  <c r="I12" i="7"/>
  <c r="J5" i="7"/>
  <c r="H13" i="7" l="1"/>
  <c r="H14" i="7" s="1"/>
  <c r="H9" i="8" s="1"/>
  <c r="F13" i="8"/>
  <c r="D19" i="5"/>
  <c r="E10" i="5" s="1"/>
  <c r="K5" i="8"/>
  <c r="J12" i="8"/>
  <c r="I22" i="5"/>
  <c r="J9" i="5"/>
  <c r="I20" i="5"/>
  <c r="J10" i="5"/>
  <c r="I9" i="7"/>
  <c r="I8" i="7"/>
  <c r="I15" i="35"/>
  <c r="I17" i="35" s="1"/>
  <c r="I19" i="35"/>
  <c r="E19" i="8"/>
  <c r="E15" i="8"/>
  <c r="E17" i="8" s="1"/>
  <c r="P19" i="9" s="1"/>
  <c r="P19" i="41" s="1"/>
  <c r="P17" i="9"/>
  <c r="P17" i="41" s="1"/>
  <c r="E20" i="8"/>
  <c r="J12" i="7"/>
  <c r="K5" i="7"/>
  <c r="O19" i="9"/>
  <c r="O19" i="41" s="1"/>
  <c r="G9" i="31"/>
  <c r="G8" i="8"/>
  <c r="G9" i="8"/>
  <c r="G15" i="7"/>
  <c r="K5" i="35"/>
  <c r="J12" i="35"/>
  <c r="J13" i="35" s="1"/>
  <c r="J14" i="35" s="1"/>
  <c r="F14" i="8" l="1"/>
  <c r="F16" i="8" s="1"/>
  <c r="H9" i="31"/>
  <c r="H15" i="7"/>
  <c r="H8" i="8"/>
  <c r="H13" i="8" s="1"/>
  <c r="J15" i="5"/>
  <c r="J16" i="5" s="1"/>
  <c r="J17" i="5" s="1"/>
  <c r="D17" i="9" s="1"/>
  <c r="D18" i="41" s="1"/>
  <c r="E9" i="5"/>
  <c r="E15" i="5" s="1"/>
  <c r="E16" i="5" s="1"/>
  <c r="E17" i="5" s="1"/>
  <c r="C17" i="9" s="1"/>
  <c r="C18" i="41" s="1"/>
  <c r="F15" i="8"/>
  <c r="F17" i="8" s="1"/>
  <c r="Q19" i="9" s="1"/>
  <c r="Q19" i="41" s="1"/>
  <c r="Q17" i="9"/>
  <c r="Q17" i="41" s="1"/>
  <c r="F19" i="8"/>
  <c r="D22" i="5"/>
  <c r="D20" i="5"/>
  <c r="I13" i="7"/>
  <c r="I14" i="7" s="1"/>
  <c r="I9" i="8" s="1"/>
  <c r="G13" i="8"/>
  <c r="K12" i="35"/>
  <c r="K13" i="35" s="1"/>
  <c r="K14" i="35" s="1"/>
  <c r="L5" i="35"/>
  <c r="K12" i="7"/>
  <c r="L5" i="7"/>
  <c r="J8" i="7"/>
  <c r="J15" i="35"/>
  <c r="J17" i="35" s="1"/>
  <c r="J19" i="35"/>
  <c r="J9" i="7"/>
  <c r="K12" i="8"/>
  <c r="L5" i="8"/>
  <c r="G14" i="8" l="1"/>
  <c r="G16" i="8" s="1"/>
  <c r="H14" i="8"/>
  <c r="H16" i="8" s="1"/>
  <c r="S17" i="9" s="1"/>
  <c r="S17" i="41" s="1"/>
  <c r="F20" i="8"/>
  <c r="D16" i="9"/>
  <c r="D17" i="41" s="1"/>
  <c r="I9" i="31"/>
  <c r="I15" i="7"/>
  <c r="J13" i="7"/>
  <c r="J14" i="7" s="1"/>
  <c r="J15" i="7" s="1"/>
  <c r="H19" i="8"/>
  <c r="I8" i="8"/>
  <c r="I13" i="8" s="1"/>
  <c r="I14" i="8" s="1"/>
  <c r="I16" i="8" s="1"/>
  <c r="C16" i="9"/>
  <c r="C23" i="41" s="1"/>
  <c r="J19" i="5"/>
  <c r="D19" i="9" s="1"/>
  <c r="D20" i="41" s="1"/>
  <c r="G19" i="8"/>
  <c r="R17" i="9"/>
  <c r="R17" i="41" s="1"/>
  <c r="L12" i="8"/>
  <c r="M5" i="8"/>
  <c r="E19" i="5"/>
  <c r="L12" i="7"/>
  <c r="M5" i="7"/>
  <c r="L12" i="35"/>
  <c r="L13" i="35" s="1"/>
  <c r="L14" i="35" s="1"/>
  <c r="M5" i="35"/>
  <c r="K15" i="35"/>
  <c r="K17" i="35" s="1"/>
  <c r="K8" i="7"/>
  <c r="K19" i="35"/>
  <c r="K9" i="7"/>
  <c r="H15" i="8" l="1"/>
  <c r="H17" i="8" s="1"/>
  <c r="S19" i="9" s="1"/>
  <c r="S19" i="41" s="1"/>
  <c r="G15" i="8"/>
  <c r="G17" i="8" s="1"/>
  <c r="R19" i="9" s="1"/>
  <c r="R19" i="41" s="1"/>
  <c r="J9" i="31"/>
  <c r="J8" i="8"/>
  <c r="C17" i="41"/>
  <c r="AH116" i="41" s="1"/>
  <c r="AP115" i="41" s="1"/>
  <c r="C19" i="9"/>
  <c r="G19" i="9" s="1"/>
  <c r="J9" i="8"/>
  <c r="I19" i="8"/>
  <c r="I15" i="8"/>
  <c r="I17" i="8" s="1"/>
  <c r="T19" i="9" s="1"/>
  <c r="T19" i="41" s="1"/>
  <c r="T17" i="9"/>
  <c r="T17" i="41" s="1"/>
  <c r="J20" i="5"/>
  <c r="D20" i="9" s="1"/>
  <c r="D21" i="41" s="1"/>
  <c r="J22" i="5"/>
  <c r="M12" i="7"/>
  <c r="N5" i="7"/>
  <c r="K13" i="7"/>
  <c r="K14" i="7" s="1"/>
  <c r="M12" i="35"/>
  <c r="M13" i="35" s="1"/>
  <c r="M14" i="35" s="1"/>
  <c r="N5" i="35"/>
  <c r="E22" i="5"/>
  <c r="M19" i="5"/>
  <c r="E20" i="5"/>
  <c r="L15" i="35"/>
  <c r="L17" i="35" s="1"/>
  <c r="L9" i="7"/>
  <c r="L8" i="7"/>
  <c r="L19" i="35"/>
  <c r="L20" i="35"/>
  <c r="M12" i="8"/>
  <c r="N5" i="8"/>
  <c r="L13" i="7" l="1"/>
  <c r="L14" i="7" s="1"/>
  <c r="L9" i="8" s="1"/>
  <c r="C20" i="41"/>
  <c r="C20" i="9"/>
  <c r="G20" i="9" s="1"/>
  <c r="J13" i="8"/>
  <c r="M20" i="5"/>
  <c r="N12" i="8"/>
  <c r="O5" i="8"/>
  <c r="M8" i="7"/>
  <c r="M19" i="35"/>
  <c r="M15" i="35"/>
  <c r="M17" i="35" s="1"/>
  <c r="M9" i="7"/>
  <c r="K9" i="31"/>
  <c r="K8" i="8"/>
  <c r="K9" i="8"/>
  <c r="K15" i="7"/>
  <c r="O5" i="7"/>
  <c r="N12" i="7"/>
  <c r="L15" i="7"/>
  <c r="N12" i="35"/>
  <c r="N13" i="35" s="1"/>
  <c r="N14" i="35" s="1"/>
  <c r="O5" i="35"/>
  <c r="H19" i="9"/>
  <c r="G20" i="41"/>
  <c r="J14" i="8" l="1"/>
  <c r="L9" i="31"/>
  <c r="L8" i="8"/>
  <c r="L13" i="8" s="1"/>
  <c r="C21" i="41"/>
  <c r="M13" i="7"/>
  <c r="M14" i="7" s="1"/>
  <c r="M8" i="8" s="1"/>
  <c r="H20" i="41"/>
  <c r="P5" i="7"/>
  <c r="O12" i="7"/>
  <c r="K13" i="8"/>
  <c r="K14" i="8" s="1"/>
  <c r="K16" i="8" s="1"/>
  <c r="N8" i="7"/>
  <c r="N19" i="35"/>
  <c r="N15" i="35"/>
  <c r="N17" i="35" s="1"/>
  <c r="N9" i="7"/>
  <c r="O12" i="8"/>
  <c r="P5" i="8"/>
  <c r="O12" i="35"/>
  <c r="O13" i="35" s="1"/>
  <c r="O14" i="35" s="1"/>
  <c r="P5" i="35"/>
  <c r="H20" i="9"/>
  <c r="H21" i="41" s="1"/>
  <c r="G21" i="41"/>
  <c r="L14" i="8" l="1"/>
  <c r="L16" i="8" s="1"/>
  <c r="W17" i="9" s="1"/>
  <c r="W17" i="41" s="1"/>
  <c r="J16" i="8"/>
  <c r="U17" i="9" s="1"/>
  <c r="U17" i="41" s="1"/>
  <c r="J15" i="8"/>
  <c r="J17" i="8" s="1"/>
  <c r="U19" i="9" s="1"/>
  <c r="U19" i="41" s="1"/>
  <c r="J19" i="8"/>
  <c r="M15" i="7"/>
  <c r="M9" i="31"/>
  <c r="M9" i="8"/>
  <c r="M13" i="8" s="1"/>
  <c r="L19" i="8"/>
  <c r="L15" i="8"/>
  <c r="L17" i="8" s="1"/>
  <c r="W19" i="9" s="1"/>
  <c r="W19" i="41" s="1"/>
  <c r="N13" i="7"/>
  <c r="N14" i="7" s="1"/>
  <c r="N8" i="8" s="1"/>
  <c r="Q5" i="35"/>
  <c r="P12" i="35"/>
  <c r="P13" i="35" s="1"/>
  <c r="P14" i="35" s="1"/>
  <c r="Q5" i="7"/>
  <c r="P12" i="7"/>
  <c r="O8" i="7"/>
  <c r="O19" i="35"/>
  <c r="O9" i="7"/>
  <c r="O15" i="35"/>
  <c r="O17" i="35" s="1"/>
  <c r="P12" i="8"/>
  <c r="Q5" i="8"/>
  <c r="K15" i="8"/>
  <c r="K17" i="8" s="1"/>
  <c r="V19" i="9" s="1"/>
  <c r="V19" i="41" s="1"/>
  <c r="K19" i="8"/>
  <c r="V17" i="9"/>
  <c r="V17" i="41" s="1"/>
  <c r="C26" i="9"/>
  <c r="C27" i="41" s="1"/>
  <c r="M14" i="8" l="1"/>
  <c r="M16" i="8" s="1"/>
  <c r="N9" i="31"/>
  <c r="N15" i="7"/>
  <c r="X17" i="9"/>
  <c r="X17" i="41" s="1"/>
  <c r="N9" i="8"/>
  <c r="N13" i="8" s="1"/>
  <c r="O13" i="7"/>
  <c r="O14" i="7" s="1"/>
  <c r="O15" i="7" s="1"/>
  <c r="R5" i="7"/>
  <c r="Q12" i="7"/>
  <c r="P19" i="35"/>
  <c r="P9" i="7"/>
  <c r="P8" i="7"/>
  <c r="P15" i="35"/>
  <c r="P17" i="35" s="1"/>
  <c r="R5" i="8"/>
  <c r="Q12" i="8"/>
  <c r="R5" i="35"/>
  <c r="Q12" i="35"/>
  <c r="Q13" i="35" s="1"/>
  <c r="Q14" i="35" s="1"/>
  <c r="M15" i="8" l="1"/>
  <c r="M17" i="8" s="1"/>
  <c r="X19" i="9" s="1"/>
  <c r="X19" i="41" s="1"/>
  <c r="N14" i="8"/>
  <c r="N16" i="8" s="1"/>
  <c r="M19" i="8"/>
  <c r="P13" i="7"/>
  <c r="P14" i="7" s="1"/>
  <c r="P9" i="8" s="1"/>
  <c r="O9" i="31"/>
  <c r="Y17" i="9"/>
  <c r="Y17" i="41" s="1"/>
  <c r="O9" i="8"/>
  <c r="O8" i="8"/>
  <c r="N19" i="8"/>
  <c r="S5" i="7"/>
  <c r="R12" i="7"/>
  <c r="R12" i="35"/>
  <c r="R13" i="35" s="1"/>
  <c r="R14" i="35" s="1"/>
  <c r="S5" i="35"/>
  <c r="S5" i="8"/>
  <c r="R12" i="8"/>
  <c r="Q15" i="35"/>
  <c r="Q17" i="35" s="1"/>
  <c r="Q8" i="7"/>
  <c r="Q19" i="35"/>
  <c r="Q9" i="7"/>
  <c r="N15" i="8" l="1"/>
  <c r="N17" i="8" s="1"/>
  <c r="Y19" i="9" s="1"/>
  <c r="Y19" i="41" s="1"/>
  <c r="P8" i="8"/>
  <c r="P13" i="8" s="1"/>
  <c r="P14" i="8" s="1"/>
  <c r="P16" i="8" s="1"/>
  <c r="P15" i="7"/>
  <c r="P9" i="31"/>
  <c r="O13" i="8"/>
  <c r="S12" i="35"/>
  <c r="S13" i="35" s="1"/>
  <c r="S14" i="35" s="1"/>
  <c r="T5" i="35"/>
  <c r="R15" i="35"/>
  <c r="R17" i="35" s="1"/>
  <c r="R8" i="7"/>
  <c r="R19" i="35"/>
  <c r="R9" i="7"/>
  <c r="T5" i="8"/>
  <c r="S12" i="8"/>
  <c r="Q13" i="7"/>
  <c r="Q14" i="7" s="1"/>
  <c r="T5" i="7"/>
  <c r="S12" i="7"/>
  <c r="O14" i="8" l="1"/>
  <c r="O16" i="8" s="1"/>
  <c r="Z17" i="9" s="1"/>
  <c r="Z17" i="41" s="1"/>
  <c r="R13" i="7"/>
  <c r="R14" i="7" s="1"/>
  <c r="R15" i="7" s="1"/>
  <c r="U5" i="8"/>
  <c r="T12" i="8"/>
  <c r="U5" i="7"/>
  <c r="T12" i="7"/>
  <c r="P15" i="8"/>
  <c r="P17" i="8" s="1"/>
  <c r="AA19" i="9" s="1"/>
  <c r="AA19" i="41" s="1"/>
  <c r="P19" i="8"/>
  <c r="AA17" i="9"/>
  <c r="AA17" i="41" s="1"/>
  <c r="Q15" i="7"/>
  <c r="Q9" i="31"/>
  <c r="Q9" i="8"/>
  <c r="Q8" i="8"/>
  <c r="U5" i="35"/>
  <c r="T12" i="35"/>
  <c r="T13" i="35" s="1"/>
  <c r="T14" i="35" s="1"/>
  <c r="R8" i="8"/>
  <c r="R9" i="8"/>
  <c r="S19" i="35"/>
  <c r="S8" i="7"/>
  <c r="S15" i="35"/>
  <c r="S17" i="35" s="1"/>
  <c r="S9" i="7"/>
  <c r="O15" i="8" l="1"/>
  <c r="O17" i="8" s="1"/>
  <c r="Z19" i="9" s="1"/>
  <c r="Z19" i="41" s="1"/>
  <c r="O19" i="8"/>
  <c r="R9" i="31"/>
  <c r="S13" i="7"/>
  <c r="S14" i="7" s="1"/>
  <c r="S9" i="8" s="1"/>
  <c r="Q13" i="8"/>
  <c r="V5" i="35"/>
  <c r="V12" i="35" s="1"/>
  <c r="V13" i="35" s="1"/>
  <c r="V14" i="35" s="1"/>
  <c r="U12" i="35"/>
  <c r="U13" i="35" s="1"/>
  <c r="U14" i="35" s="1"/>
  <c r="U12" i="7"/>
  <c r="V5" i="7"/>
  <c r="V12" i="7" s="1"/>
  <c r="R13" i="8"/>
  <c r="R14" i="8" s="1"/>
  <c r="R16" i="8" s="1"/>
  <c r="T8" i="7"/>
  <c r="T15" i="35"/>
  <c r="T17" i="35" s="1"/>
  <c r="T19" i="35"/>
  <c r="T9" i="7"/>
  <c r="V5" i="8"/>
  <c r="V12" i="8" s="1"/>
  <c r="U12" i="8"/>
  <c r="Q14" i="8" l="1"/>
  <c r="Q16" i="8" s="1"/>
  <c r="S15" i="7"/>
  <c r="S9" i="31"/>
  <c r="S8" i="8"/>
  <c r="S13" i="8" s="1"/>
  <c r="S14" i="8" s="1"/>
  <c r="S16" i="8" s="1"/>
  <c r="T13" i="7"/>
  <c r="T14" i="7" s="1"/>
  <c r="T15" i="7" s="1"/>
  <c r="Q15" i="8"/>
  <c r="Q17" i="8" s="1"/>
  <c r="AB19" i="9" s="1"/>
  <c r="AB19" i="41" s="1"/>
  <c r="AB17" i="9"/>
  <c r="AB17" i="41" s="1"/>
  <c r="R15" i="8"/>
  <c r="R17" i="8" s="1"/>
  <c r="AC19" i="9" s="1"/>
  <c r="AC19" i="41" s="1"/>
  <c r="R19" i="8"/>
  <c r="AC17" i="9"/>
  <c r="AC17" i="41" s="1"/>
  <c r="U15" i="35"/>
  <c r="U17" i="35" s="1"/>
  <c r="U9" i="7"/>
  <c r="U19" i="35"/>
  <c r="U8" i="7"/>
  <c r="V8" i="7"/>
  <c r="V15" i="35"/>
  <c r="V17" i="35" s="1"/>
  <c r="V19" i="35"/>
  <c r="V9" i="7"/>
  <c r="Q19" i="8" l="1"/>
  <c r="T9" i="31"/>
  <c r="C21" i="35"/>
  <c r="G21" i="35" s="1"/>
  <c r="T9" i="8"/>
  <c r="T8" i="8"/>
  <c r="U13" i="7"/>
  <c r="U14" i="7" s="1"/>
  <c r="U15" i="7" s="1"/>
  <c r="S19" i="8"/>
  <c r="AD17" i="9"/>
  <c r="AD17" i="41" s="1"/>
  <c r="S15" i="8"/>
  <c r="S17" i="8" s="1"/>
  <c r="AD19" i="9" s="1"/>
  <c r="AD19" i="41" s="1"/>
  <c r="V13" i="7"/>
  <c r="V14" i="7" s="1"/>
  <c r="V8" i="8" s="1"/>
  <c r="I21" i="35"/>
  <c r="E21" i="35" l="1"/>
  <c r="T13" i="8"/>
  <c r="V9" i="8"/>
  <c r="V13" i="8" s="1"/>
  <c r="V9" i="31"/>
  <c r="U9" i="31"/>
  <c r="U8" i="8"/>
  <c r="U9" i="8"/>
  <c r="V15" i="7"/>
  <c r="V14" i="8" l="1"/>
  <c r="V16" i="8" s="1"/>
  <c r="AG17" i="9" s="1"/>
  <c r="AG17" i="41" s="1"/>
  <c r="T14" i="8"/>
  <c r="T16" i="8" s="1"/>
  <c r="AE17" i="9" s="1"/>
  <c r="AE17" i="41" s="1"/>
  <c r="U13" i="8"/>
  <c r="V15" i="8" l="1"/>
  <c r="V17" i="8" s="1"/>
  <c r="U14" i="8"/>
  <c r="U16" i="8" s="1"/>
  <c r="AF17" i="9" s="1"/>
  <c r="AF17" i="41" s="1"/>
  <c r="T19" i="8"/>
  <c r="V19" i="8"/>
  <c r="T15" i="8"/>
  <c r="T17" i="8" s="1"/>
  <c r="AE19" i="9" s="1"/>
  <c r="AE19" i="41" s="1"/>
  <c r="U19" i="8"/>
  <c r="AG19" i="9"/>
  <c r="AG19" i="41" s="1"/>
  <c r="U15" i="8" l="1"/>
  <c r="U17" i="8" s="1"/>
  <c r="AF19" i="9" s="1"/>
  <c r="AF19" i="41" s="1"/>
  <c r="C21" i="8" l="1"/>
  <c r="G21" i="8" s="1"/>
  <c r="P12" i="9" s="1"/>
  <c r="I21" i="8"/>
  <c r="N12" i="5" s="1"/>
  <c r="E21" i="8"/>
  <c r="O12" i="9" s="1"/>
  <c r="O13" i="9" l="1"/>
  <c r="P11" i="5"/>
  <c r="P12" i="41"/>
  <c r="N11" i="5"/>
  <c r="O12" i="41"/>
  <c r="O1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A157" authorId="0" shapeId="0" xr:uid="{9550E797-B75E-459E-A11A-DEFBEC3B22FC}">
      <text>
        <r>
          <rPr>
            <b/>
            <sz val="9"/>
            <color indexed="81"/>
            <rFont val="Tahoma"/>
            <family val="2"/>
          </rPr>
          <t>Roger:</t>
        </r>
        <r>
          <rPr>
            <sz val="9"/>
            <color indexed="81"/>
            <rFont val="Tahoma"/>
            <family val="2"/>
          </rPr>
          <t xml:space="preserve">
Check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B13" authorId="0" shapeId="0" xr:uid="{828AC22F-A4D5-42D3-9C14-4353EADC872A}">
      <text>
        <r>
          <rPr>
            <b/>
            <sz val="9"/>
            <color indexed="81"/>
            <rFont val="Tahoma"/>
            <family val="2"/>
          </rPr>
          <t>Roger:</t>
        </r>
        <r>
          <rPr>
            <sz val="9"/>
            <color indexed="81"/>
            <rFont val="Tahoma"/>
            <family val="2"/>
          </rPr>
          <t xml:space="preserve">
Not if option 1  or 2! For MAD it has been changed into a difference calculation for simplicity
</t>
        </r>
      </text>
    </comment>
    <comment ref="C13" authorId="0" shapeId="0" xr:uid="{0DEF63BB-C780-45CD-B824-87A057E0DFA4}">
      <text>
        <r>
          <rPr>
            <b/>
            <sz val="9"/>
            <color indexed="81"/>
            <rFont val="Tahoma"/>
            <family val="2"/>
          </rPr>
          <t>Roger:</t>
        </r>
        <r>
          <rPr>
            <sz val="9"/>
            <color indexed="81"/>
            <rFont val="Tahoma"/>
            <family val="2"/>
          </rPr>
          <t xml:space="preserve">
NOTE THIS HAS A FORMULA!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B13" authorId="0" shapeId="0" xr:uid="{5033F7F5-08DB-4E74-9593-32D9B1137182}">
      <text>
        <r>
          <rPr>
            <b/>
            <sz val="9"/>
            <color indexed="81"/>
            <rFont val="Tahoma"/>
            <family val="2"/>
          </rPr>
          <t>Roger:</t>
        </r>
        <r>
          <rPr>
            <sz val="9"/>
            <color indexed="81"/>
            <rFont val="Tahoma"/>
            <family val="2"/>
          </rPr>
          <t xml:space="preserve">
Not if option 1  or 2! For MAD it has been changed into a difference calculation for simplicity
</t>
        </r>
      </text>
    </comment>
    <comment ref="C13" authorId="0" shapeId="0" xr:uid="{2A739CAF-957A-4E41-8251-98394C1900C4}">
      <text>
        <r>
          <rPr>
            <b/>
            <sz val="9"/>
            <color indexed="81"/>
            <rFont val="Tahoma"/>
            <family val="2"/>
          </rPr>
          <t>Roger:</t>
        </r>
        <r>
          <rPr>
            <sz val="9"/>
            <color indexed="81"/>
            <rFont val="Tahoma"/>
            <family val="2"/>
          </rPr>
          <t xml:space="preserve">
NOTE THIS HAS A FORMULA!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D9" authorId="0" shapeId="0" xr:uid="{F62907B8-D472-43BB-A2D5-AE0F70950424}">
      <text>
        <r>
          <rPr>
            <b/>
            <sz val="9"/>
            <color indexed="81"/>
            <rFont val="Tahoma"/>
            <family val="2"/>
          </rPr>
          <t>Roger:</t>
        </r>
        <r>
          <rPr>
            <sz val="9"/>
            <color indexed="81"/>
            <rFont val="Tahoma"/>
            <family val="2"/>
          </rPr>
          <t xml:space="preserve">
use t-value based on number from normal Approx as 1st approximation</t>
        </r>
      </text>
    </comment>
    <comment ref="E9" authorId="0" shapeId="0" xr:uid="{2B8D091F-3E58-4D01-AEDF-36C0F4118A6A}">
      <text>
        <r>
          <rPr>
            <b/>
            <sz val="9"/>
            <color indexed="81"/>
            <rFont val="Tahoma"/>
            <family val="2"/>
          </rPr>
          <t>Roger:</t>
        </r>
        <r>
          <rPr>
            <sz val="9"/>
            <color indexed="81"/>
            <rFont val="Tahoma"/>
            <family val="2"/>
          </rPr>
          <t xml:space="preserve">
do it again based on number from first t approximation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C16" authorId="0" shapeId="0" xr:uid="{0CE7B143-B27C-4689-9740-C04AB4F8F66E}">
      <text>
        <r>
          <rPr>
            <b/>
            <sz val="9"/>
            <color indexed="81"/>
            <rFont val="Tahoma"/>
            <family val="2"/>
          </rPr>
          <t>Roger:</t>
        </r>
        <r>
          <rPr>
            <sz val="9"/>
            <color indexed="81"/>
            <rFont val="Tahoma"/>
            <family val="2"/>
          </rPr>
          <t xml:space="preserve">
no continuity correction 1/diff added</t>
        </r>
      </text>
    </comment>
    <comment ref="H16" authorId="0" shapeId="0" xr:uid="{88064D60-8108-42B4-9730-E5288FC9E7C5}">
      <text>
        <r>
          <rPr>
            <b/>
            <sz val="9"/>
            <color indexed="81"/>
            <rFont val="Tahoma"/>
            <family val="2"/>
          </rPr>
          <t>Roger:</t>
        </r>
        <r>
          <rPr>
            <sz val="9"/>
            <color indexed="81"/>
            <rFont val="Tahoma"/>
            <family val="2"/>
          </rPr>
          <t xml:space="preserve">
Not added continuity correction 1/diff, but see text box</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C16" authorId="0" shapeId="0" xr:uid="{A0292798-854B-4080-86F0-02CEE3068668}">
      <text>
        <r>
          <rPr>
            <b/>
            <sz val="9"/>
            <color indexed="81"/>
            <rFont val="Tahoma"/>
            <family val="2"/>
          </rPr>
          <t>Roger:</t>
        </r>
        <r>
          <rPr>
            <sz val="9"/>
            <color indexed="81"/>
            <rFont val="Tahoma"/>
            <family val="2"/>
          </rPr>
          <t xml:space="preserve">
No added continuity correction 1/diff</t>
        </r>
      </text>
    </comment>
    <comment ref="H16" authorId="0" shapeId="0" xr:uid="{6B1A1BA0-4015-4E84-A462-A64C9A99E60F}">
      <text>
        <r>
          <rPr>
            <b/>
            <sz val="9"/>
            <color indexed="81"/>
            <rFont val="Tahoma"/>
            <family val="2"/>
          </rPr>
          <t>Roger:</t>
        </r>
        <r>
          <rPr>
            <sz val="9"/>
            <color indexed="81"/>
            <rFont val="Tahoma"/>
            <family val="2"/>
          </rPr>
          <t xml:space="preserve">
added continuity correction 1/diff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Roger</author>
  </authors>
  <commentList>
    <comment ref="AA7" authorId="0" shapeId="0" xr:uid="{2839D528-7E0E-4C88-BA94-E8B223A3794E}">
      <text>
        <r>
          <rPr>
            <b/>
            <sz val="9"/>
            <color indexed="81"/>
            <rFont val="Tahoma"/>
            <family val="2"/>
          </rPr>
          <t>Roger:
Creating formulas in line 12,</t>
        </r>
        <r>
          <rPr>
            <sz val="9"/>
            <color indexed="81"/>
            <rFont val="Tahoma"/>
            <family val="2"/>
          </rPr>
          <t xml:space="preserve">
Formula for line AA12
then extend it
paste as values
remove leading quote each cell
Note cell N12 range needs changing to say m12:m12
</t>
        </r>
      </text>
    </comment>
  </commentList>
</comments>
</file>

<file path=xl/sharedStrings.xml><?xml version="1.0" encoding="utf-8"?>
<sst xmlns="http://schemas.openxmlformats.org/spreadsheetml/2006/main" count="2986" uniqueCount="1258">
  <si>
    <t>CONTENTS</t>
  </si>
  <si>
    <t>&lt; Hide norm</t>
  </si>
  <si>
    <t>Sample Size calcs</t>
  </si>
  <si>
    <t>m=1</t>
  </si>
  <si>
    <t>Norm Appx</t>
  </si>
  <si>
    <t>Using t Dist</t>
  </si>
  <si>
    <t>again..</t>
  </si>
  <si>
    <t>Diff</t>
  </si>
  <si>
    <t>m</t>
  </si>
  <si>
    <t>really Try (2)</t>
  </si>
  <si>
    <t>ρ (ICC)</t>
  </si>
  <si>
    <t>SD</t>
  </si>
  <si>
    <t>CV</t>
  </si>
  <si>
    <t>ZB error</t>
  </si>
  <si>
    <t>Za error (2tails)</t>
  </si>
  <si>
    <t>recommendation</t>
  </si>
  <si>
    <t>SD1</t>
  </si>
  <si>
    <t>SD2</t>
  </si>
  <si>
    <t>k</t>
  </si>
  <si>
    <t>Weights</t>
  </si>
  <si>
    <t>second+</t>
  </si>
  <si>
    <t>sqrt(n)</t>
  </si>
  <si>
    <t>First</t>
  </si>
  <si>
    <t>n</t>
  </si>
  <si>
    <t>kn</t>
  </si>
  <si>
    <t>Use N norm for T stat</t>
  </si>
  <si>
    <t>Total</t>
  </si>
  <si>
    <t>Subjects</t>
  </si>
  <si>
    <t>Samples</t>
  </si>
  <si>
    <t>Non-evaluable</t>
  </si>
  <si>
    <t>Overall</t>
  </si>
  <si>
    <t>SD mean</t>
  </si>
  <si>
    <t>a</t>
  </si>
  <si>
    <t>b</t>
  </si>
  <si>
    <t>a) sqrt((s^2 /m)*(1+p(m-1)))</t>
  </si>
  <si>
    <t>b) sqrt((s^2 /m)*(1+p(((m*(IF(CV&lt;0.23,1,(1+(CV^2))))) -1))))</t>
  </si>
  <si>
    <t>Cost</t>
  </si>
  <si>
    <t>N</t>
  </si>
  <si>
    <t>sSD</t>
  </si>
  <si>
    <t>p</t>
  </si>
  <si>
    <t>Za</t>
  </si>
  <si>
    <t>Zb</t>
  </si>
  <si>
    <t>Formula :</t>
  </si>
  <si>
    <t>m=sqrt((c/s) x ((1-p)/p))</t>
  </si>
  <si>
    <t>va Breukelen p1213</t>
  </si>
  <si>
    <t>does not use CV</t>
  </si>
  <si>
    <t>w</t>
  </si>
  <si>
    <t>c</t>
  </si>
  <si>
    <t>N+kN:</t>
  </si>
  <si>
    <t>Total Cost</t>
  </si>
  <si>
    <t>Min Cost</t>
  </si>
  <si>
    <t>measures</t>
  </si>
  <si>
    <t>Fixed Cost</t>
  </si>
  <si>
    <t>Setting up study</t>
  </si>
  <si>
    <t>Variable</t>
  </si>
  <si>
    <t>per subject</t>
  </si>
  <si>
    <t>per sample</t>
  </si>
  <si>
    <t>SAMPLE SIZE</t>
  </si>
  <si>
    <t>Normally distributed continuous endpoint</t>
  </si>
  <si>
    <t>This is the SD of the population from which the subjects are taken</t>
  </si>
  <si>
    <t>Number of samples/measures (m)</t>
  </si>
  <si>
    <t>Correlation ρ (ICC)</t>
  </si>
  <si>
    <t>The correlation between sample/measure values</t>
  </si>
  <si>
    <t>CV of m</t>
  </si>
  <si>
    <t>Power</t>
  </si>
  <si>
    <t>Alpha error (2 tails)</t>
  </si>
  <si>
    <t>Sample Size</t>
  </si>
  <si>
    <t>Subject 'Cost'</t>
  </si>
  <si>
    <t>Measure 'Cost'</t>
  </si>
  <si>
    <t>adjusted:</t>
  </si>
  <si>
    <t>Minimum</t>
  </si>
  <si>
    <t>by the mean, if the CV is less than 0.23 zero can be entered.</t>
  </si>
  <si>
    <t xml:space="preserve">The CV is the coefficient of variation of m, the CV is the SD of the m values divided </t>
  </si>
  <si>
    <t>Minimum 'Cost' Analysis</t>
  </si>
  <si>
    <t>Difference in means to detect</t>
  </si>
  <si>
    <t>(typical values are 80%, 85%, 90% or 95%)</t>
  </si>
  <si>
    <t>Ratio of N in groups (Gp2 : Gp1)</t>
  </si>
  <si>
    <t>e.g. if the mean in group 1 is 10 and that in group 2 is 13, the difference would be 3</t>
  </si>
  <si>
    <t>https://github.com/arcaldwell49/Superpower</t>
  </si>
  <si>
    <t>http://shiny.ieis.tue.nl/anova_power/</t>
  </si>
  <si>
    <t>SUPERPOWER</t>
  </si>
  <si>
    <t>SUPERPOWER Laken Caldwell</t>
  </si>
  <si>
    <t>Design</t>
  </si>
  <si>
    <t>2b*2w</t>
  </si>
  <si>
    <t>Sample size per cell</t>
  </si>
  <si>
    <t>Common SD</t>
  </si>
  <si>
    <t>Means for each cell</t>
  </si>
  <si>
    <t>Diff = 0.35</t>
  </si>
  <si>
    <t>m=2</t>
  </si>
  <si>
    <t>INPUT:</t>
  </si>
  <si>
    <t>(typical values are 5%, 2.5% or 1%)</t>
  </si>
  <si>
    <t>Superiority</t>
  </si>
  <si>
    <t>Non-Inferiority</t>
  </si>
  <si>
    <t>2x2x100 = 400 overall</t>
  </si>
  <si>
    <t>Analysis</t>
  </si>
  <si>
    <t>c4-c19 hidden</t>
  </si>
  <si>
    <t>Walter et al:</t>
  </si>
  <si>
    <t>Converge estimate on zero discrepancy</t>
  </si>
  <si>
    <t>20 iterations</t>
  </si>
  <si>
    <t>c1</t>
  </si>
  <si>
    <t>c2</t>
  </si>
  <si>
    <t>c3</t>
  </si>
  <si>
    <t>c4</t>
  </si>
  <si>
    <t>c5</t>
  </si>
  <si>
    <t>c6</t>
  </si>
  <si>
    <t>c7</t>
  </si>
  <si>
    <t>c8</t>
  </si>
  <si>
    <t>c9</t>
  </si>
  <si>
    <t>c10</t>
  </si>
  <si>
    <t>c11</t>
  </si>
  <si>
    <t>c12</t>
  </si>
  <si>
    <t>c13</t>
  </si>
  <si>
    <t>c14</t>
  </si>
  <si>
    <t>c15</t>
  </si>
  <si>
    <t>c16</t>
  </si>
  <si>
    <t>c17</t>
  </si>
  <si>
    <t>c18</t>
  </si>
  <si>
    <t>c19</t>
  </si>
  <si>
    <t>c20</t>
  </si>
  <si>
    <t>Starting Values</t>
  </si>
  <si>
    <t>mid start</t>
  </si>
  <si>
    <t>Ro</t>
  </si>
  <si>
    <t>ϴo</t>
  </si>
  <si>
    <t>k subjects</t>
  </si>
  <si>
    <t>R1</t>
  </si>
  <si>
    <t>ϴ1</t>
  </si>
  <si>
    <t>n observations</t>
  </si>
  <si>
    <t>Co</t>
  </si>
  <si>
    <t>(-ln(c0))^2</t>
  </si>
  <si>
    <t>Discrep</t>
  </si>
  <si>
    <t>nearest neg to zero</t>
  </si>
  <si>
    <t>nearest pos to zero</t>
  </si>
  <si>
    <t xml:space="preserve">c12 </t>
  </si>
  <si>
    <t>IntraClass Correlation Coefficient</t>
  </si>
  <si>
    <t>Reference</t>
  </si>
  <si>
    <t>ICC Samp Siz Walter.pdf       formula (10)</t>
  </si>
  <si>
    <t>Summary :</t>
  </si>
  <si>
    <t>* amend this for a one-sided comparison</t>
  </si>
  <si>
    <t>Estimating ICC with a given precision (width of 95% confidence interval)</t>
  </si>
  <si>
    <t>Precision</t>
  </si>
  <si>
    <t>ICC</t>
  </si>
  <si>
    <r>
      <t>ICC</t>
    </r>
    <r>
      <rPr>
        <sz val="11"/>
        <color theme="1"/>
        <rFont val="Arial"/>
        <family val="2"/>
      </rPr>
      <t>±</t>
    </r>
    <r>
      <rPr>
        <sz val="11"/>
        <color theme="1"/>
        <rFont val="Calibri"/>
        <family val="2"/>
      </rPr>
      <t>0.1</t>
    </r>
    <r>
      <rPr>
        <sz val="11"/>
        <color theme="1"/>
        <rFont val="Calibri"/>
        <family val="2"/>
        <scheme val="minor"/>
      </rPr>
      <t>*</t>
    </r>
  </si>
  <si>
    <r>
      <t>ICC</t>
    </r>
    <r>
      <rPr>
        <sz val="11"/>
        <color theme="1"/>
        <rFont val="Arial"/>
        <family val="2"/>
      </rPr>
      <t>±</t>
    </r>
    <r>
      <rPr>
        <sz val="11"/>
        <color theme="1"/>
        <rFont val="Calibri"/>
        <family val="2"/>
      </rPr>
      <t>0.2</t>
    </r>
    <r>
      <rPr>
        <sz val="11"/>
        <color theme="1"/>
        <rFont val="Calibri"/>
        <family val="2"/>
        <scheme val="minor"/>
      </rPr>
      <t/>
    </r>
  </si>
  <si>
    <r>
      <t>ICC</t>
    </r>
    <r>
      <rPr>
        <sz val="11"/>
        <color theme="1"/>
        <rFont val="Arial"/>
        <family val="2"/>
      </rPr>
      <t>±</t>
    </r>
    <r>
      <rPr>
        <sz val="11"/>
        <color theme="1"/>
        <rFont val="Calibri"/>
        <family val="2"/>
      </rPr>
      <t>0.3</t>
    </r>
    <r>
      <rPr>
        <sz val="11"/>
        <color theme="1"/>
        <rFont val="Calibri"/>
        <family val="2"/>
        <scheme val="minor"/>
      </rPr>
      <t/>
    </r>
  </si>
  <si>
    <t>Calculate using specific parameters</t>
  </si>
  <si>
    <t>specify ICC and precision</t>
  </si>
  <si>
    <t>ICC :</t>
  </si>
  <si>
    <t>Precision :</t>
  </si>
  <si>
    <t>Sample size</t>
  </si>
  <si>
    <t xml:space="preserve"> App</t>
  </si>
  <si>
    <t>STARS</t>
  </si>
  <si>
    <t>DATA</t>
  </si>
  <si>
    <t>Pt</t>
  </si>
  <si>
    <t>LvR</t>
  </si>
  <si>
    <t>AD</t>
  </si>
  <si>
    <t>AxDen</t>
  </si>
  <si>
    <t>set working directory</t>
  </si>
  <si>
    <t>ANALYSES</t>
  </si>
  <si>
    <t>R CODE</t>
  </si>
  <si>
    <t>library(lme4)</t>
  </si>
  <si>
    <t>library(lmerTest)</t>
  </si>
  <si>
    <r>
      <t>σ</t>
    </r>
    <r>
      <rPr>
        <vertAlign val="subscript"/>
        <sz val="11"/>
        <color theme="1"/>
        <rFont val="Calibri"/>
        <family val="2"/>
      </rPr>
      <t>s</t>
    </r>
    <r>
      <rPr>
        <vertAlign val="superscript"/>
        <sz val="11"/>
        <color theme="1"/>
        <rFont val="Calibri"/>
        <family val="2"/>
      </rPr>
      <t>2</t>
    </r>
  </si>
  <si>
    <t>between subject variance</t>
  </si>
  <si>
    <t>Armstrong&lt;- read.csv("ArmstrongStats.csv", header = TRUE, sep = ",", quote = "\"",dec = ".", fill = TRUE, colClasses = c("numeric"))</t>
  </si>
  <si>
    <t>Source</t>
  </si>
  <si>
    <t>Degrees of Freedom</t>
  </si>
  <si>
    <t>Sum of Squares</t>
  </si>
  <si>
    <t>MS</t>
  </si>
  <si>
    <t>Components of variance</t>
  </si>
  <si>
    <r>
      <t>σ</t>
    </r>
    <r>
      <rPr>
        <vertAlign val="superscript"/>
        <sz val="11"/>
        <color theme="1"/>
        <rFont val="Calibri"/>
        <family val="2"/>
      </rPr>
      <t>2</t>
    </r>
  </si>
  <si>
    <t>within subject variance</t>
  </si>
  <si>
    <t>Armstrong$fPt=Armstrong$Pt</t>
  </si>
  <si>
    <t>Subjects (Pt)</t>
  </si>
  <si>
    <r>
      <t>σ</t>
    </r>
    <r>
      <rPr>
        <vertAlign val="superscript"/>
        <sz val="11"/>
        <color theme="1"/>
        <rFont val="Calibri"/>
        <family val="2"/>
      </rPr>
      <t>2</t>
    </r>
    <r>
      <rPr>
        <sz val="11"/>
        <color theme="1"/>
        <rFont val="Calibri"/>
        <family val="2"/>
      </rPr>
      <t xml:space="preserve"> + σ</t>
    </r>
    <r>
      <rPr>
        <vertAlign val="subscript"/>
        <sz val="11"/>
        <color theme="1"/>
        <rFont val="Calibri"/>
        <family val="2"/>
      </rPr>
      <t>s</t>
    </r>
    <r>
      <rPr>
        <vertAlign val="superscript"/>
        <sz val="11"/>
        <color theme="1"/>
        <rFont val="Calibri"/>
        <family val="2"/>
      </rPr>
      <t>2</t>
    </r>
    <r>
      <rPr>
        <sz val="11"/>
        <color theme="1"/>
        <rFont val="Calibri"/>
        <family val="2"/>
      </rPr>
      <t xml:space="preserve"> = </t>
    </r>
  </si>
  <si>
    <r>
      <t>σ</t>
    </r>
    <r>
      <rPr>
        <vertAlign val="superscript"/>
        <sz val="11"/>
        <color theme="1"/>
        <rFont val="Calibri"/>
        <family val="2"/>
      </rPr>
      <t/>
    </r>
  </si>
  <si>
    <t>Armstrong$fPt=factor(Armstrong$fPt)</t>
  </si>
  <si>
    <r>
      <t>σ</t>
    </r>
    <r>
      <rPr>
        <vertAlign val="superscript"/>
        <sz val="11"/>
        <color theme="1"/>
        <rFont val="Calibri"/>
        <family val="2"/>
      </rPr>
      <t>2</t>
    </r>
    <r>
      <rPr>
        <sz val="11"/>
        <color theme="1"/>
        <rFont val="Calibri"/>
        <family val="2"/>
      </rPr>
      <t xml:space="preserve"> =</t>
    </r>
  </si>
  <si>
    <t>ArmstrongAD &lt;- Armstrong[ which(Armstrong$AD=="1"),]</t>
  </si>
  <si>
    <r>
      <t>σ</t>
    </r>
    <r>
      <rPr>
        <vertAlign val="subscript"/>
        <sz val="11"/>
        <color theme="1"/>
        <rFont val="Calibri"/>
        <family val="2"/>
      </rPr>
      <t>s</t>
    </r>
    <r>
      <rPr>
        <vertAlign val="superscript"/>
        <sz val="11"/>
        <color theme="1"/>
        <rFont val="Calibri"/>
        <family val="2"/>
      </rPr>
      <t>2</t>
    </r>
    <r>
      <rPr>
        <sz val="11"/>
        <color theme="1"/>
        <rFont val="Calibri"/>
        <family val="2"/>
      </rPr>
      <t xml:space="preserve"> = (82923-4877)/2</t>
    </r>
  </si>
  <si>
    <t>ArmstrongCont &lt;- Armstrong[ which(Armstrong$AD=="0"),]</t>
  </si>
  <si>
    <r>
      <t>σ</t>
    </r>
    <r>
      <rPr>
        <vertAlign val="subscript"/>
        <sz val="11"/>
        <color theme="1"/>
        <rFont val="Calibri"/>
        <family val="2"/>
      </rPr>
      <t>s</t>
    </r>
    <r>
      <rPr>
        <vertAlign val="superscript"/>
        <sz val="11"/>
        <color theme="1"/>
        <rFont val="Calibri"/>
        <family val="2"/>
      </rPr>
      <t>2</t>
    </r>
    <r>
      <rPr>
        <sz val="11"/>
        <color theme="1"/>
        <rFont val="Calibri"/>
        <family val="2"/>
      </rPr>
      <t xml:space="preserve"> =</t>
    </r>
  </si>
  <si>
    <r>
      <t>σ</t>
    </r>
    <r>
      <rPr>
        <vertAlign val="subscript"/>
        <sz val="11"/>
        <color theme="1"/>
        <rFont val="Calibri"/>
        <family val="2"/>
      </rPr>
      <t>s</t>
    </r>
  </si>
  <si>
    <t xml:space="preserve"> aov(AxDen ~Pt+ Error(LvR), data=ArmstrongCont)</t>
  </si>
  <si>
    <t>model = lmer(AxDen ~(1|Pt), data=ArmstrongCont, REML=TRUE)</t>
  </si>
  <si>
    <t>F</t>
  </si>
  <si>
    <t>P</t>
  </si>
  <si>
    <t>summary(model)</t>
  </si>
  <si>
    <t>Eyes</t>
  </si>
  <si>
    <t>Linear mixed model fit by REML. t-tests use Satterthwaite's method ['lmerModLmerTest']</t>
  </si>
  <si>
    <t>Error</t>
  </si>
  <si>
    <t>Formula: AxDen ~ (1 | Pt)</t>
  </si>
  <si>
    <t xml:space="preserve">   Data: ArmstrongCont</t>
  </si>
  <si>
    <t>REML criterion at convergence: 294.9</t>
  </si>
  <si>
    <t xml:space="preserve">Scaled residuals: </t>
  </si>
  <si>
    <t xml:space="preserve">     Min       1Q   Median       3Q      Max </t>
  </si>
  <si>
    <t xml:space="preserve">-1.19025 -0.61478  0.02347  0.53730  1.54126 </t>
  </si>
  <si>
    <t>Group</t>
  </si>
  <si>
    <t>Random effects:</t>
  </si>
  <si>
    <t xml:space="preserve"> Groups   Name        Variance Std.Dev.</t>
  </si>
  <si>
    <t>https://onlinelibrary.wiley.com/doi/epdf/10.1111/opo.12009</t>
  </si>
  <si>
    <t>Group X Eyes</t>
  </si>
  <si>
    <r>
      <t xml:space="preserve"> Pt       (Intercept) </t>
    </r>
    <r>
      <rPr>
        <sz val="10"/>
        <color rgb="FFC00000"/>
        <rFont val="Lucida Console"/>
        <family val="3"/>
      </rPr>
      <t>39023    197.54</t>
    </r>
    <r>
      <rPr>
        <sz val="10"/>
        <color rgb="FF000000"/>
        <rFont val="Lucida Console"/>
        <family val="3"/>
      </rPr>
      <t xml:space="preserve">  </t>
    </r>
  </si>
  <si>
    <r>
      <t xml:space="preserve"> Residual             </t>
    </r>
    <r>
      <rPr>
        <sz val="10"/>
        <color rgb="FFC00000"/>
        <rFont val="Lucida Console"/>
        <family val="3"/>
      </rPr>
      <t xml:space="preserve"> 4877     69.84 </t>
    </r>
    <r>
      <rPr>
        <sz val="10"/>
        <color rgb="FF000000"/>
        <rFont val="Lucida Console"/>
        <family val="3"/>
      </rPr>
      <t xml:space="preserve"> </t>
    </r>
  </si>
  <si>
    <t>Axon density was reduced in Alzheimer's subjects :</t>
  </si>
  <si>
    <t>Number of obs: 24, groups:  Pt, 12</t>
  </si>
  <si>
    <t>Fixed effects:</t>
  </si>
  <si>
    <t xml:space="preserve">            Estimate Std. Error     df t value Pr(&gt;|t|)    </t>
  </si>
  <si>
    <t>(Intercept)   886.12      58.78  11.00   15.07 1.08e-08 ***</t>
  </si>
  <si>
    <t>---</t>
  </si>
  <si>
    <t>Signif. codes:  0 ‘***’ 0.001 ‘**’ 0.01 ‘*’ 0.05 ‘.’ 0.1 ‘ ’ 1</t>
  </si>
  <si>
    <t>summary(aov(AxDen ~1+LvR+ Error(fPt), data=ArmstrongCont))</t>
  </si>
  <si>
    <t>Error: fPt</t>
  </si>
  <si>
    <t xml:space="preserve">          Df Sum Sq Mean Sq F value Pr(&gt;F)</t>
  </si>
  <si>
    <r>
      <t xml:space="preserve">Residuals 11 </t>
    </r>
    <r>
      <rPr>
        <sz val="10"/>
        <color rgb="FFC00000"/>
        <rFont val="Lucida Console"/>
        <family val="3"/>
      </rPr>
      <t xml:space="preserve">912155   82923 </t>
    </r>
    <r>
      <rPr>
        <sz val="10"/>
        <color rgb="FF000000"/>
        <rFont val="Lucida Console"/>
        <family val="3"/>
      </rPr>
      <t xml:space="preserve">              </t>
    </r>
  </si>
  <si>
    <t>Error: Within</t>
  </si>
  <si>
    <r>
      <t xml:space="preserve">LvR        1    </t>
    </r>
    <r>
      <rPr>
        <sz val="10"/>
        <color rgb="FFC00000"/>
        <rFont val="Lucida Console"/>
        <family val="3"/>
      </rPr>
      <t>876     876</t>
    </r>
    <r>
      <rPr>
        <sz val="10"/>
        <color rgb="FF000000"/>
        <rFont val="Lucida Console"/>
        <family val="3"/>
      </rPr>
      <t xml:space="preserve">   0.167   0.69</t>
    </r>
  </si>
  <si>
    <t>Raw Data :</t>
  </si>
  <si>
    <t>Subject Cont-R Cont-L AD-R AD-L</t>
  </si>
  <si>
    <t>(Subject ID used twice)</t>
  </si>
  <si>
    <r>
      <t xml:space="preserve">Residuals 11  </t>
    </r>
    <r>
      <rPr>
        <sz val="10"/>
        <color rgb="FFC00000"/>
        <rFont val="Lucida Console"/>
        <family val="3"/>
      </rPr>
      <t>57649    5241</t>
    </r>
  </si>
  <si>
    <t>A 673 766 538 377</t>
  </si>
  <si>
    <t>B 899 956 583 555</t>
  </si>
  <si>
    <t>C 616 605 696 298</t>
  </si>
  <si>
    <t>D 749 858 568 583</t>
  </si>
  <si>
    <t>summary(aov(AxDen ~1+AD*LvR+ Error(fPt), data=Armstrong))</t>
  </si>
  <si>
    <t>E 1078 1017 649 700</t>
  </si>
  <si>
    <t>F 978 861 284 458</t>
  </si>
  <si>
    <t>G 706 569 862 746</t>
  </si>
  <si>
    <t>H 1005 991 848 774</t>
  </si>
  <si>
    <t xml:space="preserve">          Df  Sum Sq Mean Sq F value   Pr(&gt;F)    </t>
  </si>
  <si>
    <t>I 1420 1258 716 698</t>
  </si>
  <si>
    <r>
      <t xml:space="preserve">AD         1 </t>
    </r>
    <r>
      <rPr>
        <sz val="10"/>
        <color rgb="FFC00000"/>
        <rFont val="Lucida Console"/>
        <family val="3"/>
      </rPr>
      <t>1097168 1097168   17.34</t>
    </r>
    <r>
      <rPr>
        <sz val="10"/>
        <color rgb="FF000000"/>
        <rFont val="Lucida Console"/>
        <family val="3"/>
      </rPr>
      <t xml:space="preserve"> 0.000404 ***</t>
    </r>
  </si>
  <si>
    <t>J 1003 997 508 563</t>
  </si>
  <si>
    <r>
      <t xml:space="preserve">Residuals 22 </t>
    </r>
    <r>
      <rPr>
        <sz val="10"/>
        <color rgb="FFC00000"/>
        <rFont val="Lucida Console"/>
        <family val="3"/>
      </rPr>
      <t>1392056   63275</t>
    </r>
    <r>
      <rPr>
        <sz val="10"/>
        <color rgb="FF000000"/>
        <rFont val="Lucida Console"/>
        <family val="3"/>
      </rPr>
      <t xml:space="preserve">                     </t>
    </r>
  </si>
  <si>
    <t>K 818 982 378 374</t>
  </si>
  <si>
    <t>L 761 701 621 633</t>
  </si>
  <si>
    <r>
      <t xml:space="preserve">LvR        1   </t>
    </r>
    <r>
      <rPr>
        <sz val="10"/>
        <color rgb="FFC00000"/>
        <rFont val="Lucida Console"/>
        <family val="3"/>
      </rPr>
      <t>8454    8454</t>
    </r>
    <r>
      <rPr>
        <sz val="10"/>
        <color rgb="FF000000"/>
        <rFont val="Lucida Console"/>
        <family val="3"/>
      </rPr>
      <t xml:space="preserve">  </t>
    </r>
    <r>
      <rPr>
        <sz val="10"/>
        <color rgb="FFC00000"/>
        <rFont val="Lucida Console"/>
        <family val="3"/>
      </rPr>
      <t xml:space="preserve"> 1.108  0.304</t>
    </r>
  </si>
  <si>
    <r>
      <t xml:space="preserve">AD:LvR     1   </t>
    </r>
    <r>
      <rPr>
        <sz val="10"/>
        <color rgb="FFC00000"/>
        <rFont val="Lucida Console"/>
        <family val="3"/>
      </rPr>
      <t>2509    2509   0.329</t>
    </r>
    <r>
      <rPr>
        <sz val="10"/>
        <color rgb="FF000000"/>
        <rFont val="Lucida Console"/>
        <family val="3"/>
      </rPr>
      <t xml:space="preserve"> </t>
    </r>
    <r>
      <rPr>
        <sz val="10"/>
        <color rgb="FFC00000"/>
        <rFont val="Lucida Console"/>
        <family val="3"/>
      </rPr>
      <t xml:space="preserve"> 0.572</t>
    </r>
  </si>
  <si>
    <r>
      <t xml:space="preserve">Residuals 22 </t>
    </r>
    <r>
      <rPr>
        <sz val="10"/>
        <color rgb="FFC00000"/>
        <rFont val="Lucida Console"/>
        <family val="3"/>
      </rPr>
      <t>167889    7631</t>
    </r>
  </si>
  <si>
    <t>From binomial5.xlsx</t>
  </si>
  <si>
    <t xml:space="preserve">load librarys </t>
  </si>
  <si>
    <r>
      <t>σ</t>
    </r>
    <r>
      <rPr>
        <vertAlign val="superscript"/>
        <sz val="11"/>
        <color theme="1"/>
        <rFont val="Calibri"/>
        <family val="2"/>
      </rPr>
      <t>2</t>
    </r>
    <r>
      <rPr>
        <sz val="11"/>
        <color theme="1"/>
        <rFont val="Calibri"/>
        <family val="2"/>
      </rPr>
      <t xml:space="preserve"> + 2σ</t>
    </r>
    <r>
      <rPr>
        <vertAlign val="subscript"/>
        <sz val="11"/>
        <color theme="1"/>
        <rFont val="Calibri"/>
        <family val="2"/>
      </rPr>
      <t>s</t>
    </r>
    <r>
      <rPr>
        <vertAlign val="superscript"/>
        <sz val="11"/>
        <color theme="1"/>
        <rFont val="Calibri"/>
        <family val="2"/>
      </rPr>
      <t>2</t>
    </r>
    <r>
      <rPr>
        <sz val="11"/>
        <color theme="1"/>
        <rFont val="Calibri"/>
        <family val="2"/>
      </rPr>
      <t xml:space="preserve"> = </t>
    </r>
  </si>
  <si>
    <r>
      <t>σ</t>
    </r>
    <r>
      <rPr>
        <vertAlign val="superscript"/>
        <sz val="11"/>
        <color theme="1"/>
        <rFont val="Calibri"/>
        <family val="2"/>
      </rPr>
      <t>2</t>
    </r>
    <r>
      <rPr>
        <sz val="11"/>
        <color theme="1"/>
        <rFont val="Calibri"/>
        <family val="2"/>
      </rPr>
      <t xml:space="preserve"> + σ</t>
    </r>
    <r>
      <rPr>
        <vertAlign val="subscript"/>
        <sz val="11"/>
        <color theme="1"/>
        <rFont val="Calibri"/>
        <family val="2"/>
      </rPr>
      <t>s</t>
    </r>
    <r>
      <rPr>
        <vertAlign val="superscript"/>
        <sz val="11"/>
        <color theme="1"/>
        <rFont val="Calibri"/>
        <family val="2"/>
      </rPr>
      <t>2</t>
    </r>
    <r>
      <rPr>
        <sz val="11"/>
        <color theme="1"/>
        <rFont val="Calibri"/>
        <family val="2"/>
      </rPr>
      <t xml:space="preserve"> = Overall Error per observation</t>
    </r>
  </si>
  <si>
    <t>read in data and create variables</t>
  </si>
  <si>
    <r>
      <t>σ</t>
    </r>
    <r>
      <rPr>
        <vertAlign val="subscript"/>
        <sz val="11"/>
        <color theme="1"/>
        <rFont val="Calibri"/>
        <family val="2"/>
      </rPr>
      <t>s</t>
    </r>
    <r>
      <rPr>
        <vertAlign val="superscript"/>
        <sz val="11"/>
        <color theme="1"/>
        <rFont val="Calibri"/>
        <family val="2"/>
      </rPr>
      <t>2</t>
    </r>
    <r>
      <rPr>
        <sz val="11"/>
        <color theme="1"/>
        <rFont val="Calibri"/>
        <family val="2"/>
      </rPr>
      <t>/(σ</t>
    </r>
    <r>
      <rPr>
        <vertAlign val="superscript"/>
        <sz val="11"/>
        <color theme="1"/>
        <rFont val="Calibri"/>
        <family val="2"/>
      </rPr>
      <t>2</t>
    </r>
    <r>
      <rPr>
        <sz val="11"/>
        <color theme="1"/>
        <rFont val="Calibri"/>
        <family val="2"/>
      </rPr>
      <t xml:space="preserve"> + σ</t>
    </r>
    <r>
      <rPr>
        <vertAlign val="subscript"/>
        <sz val="11"/>
        <color theme="1"/>
        <rFont val="Calibri"/>
        <family val="2"/>
      </rPr>
      <t>s</t>
    </r>
    <r>
      <rPr>
        <vertAlign val="superscript"/>
        <sz val="11"/>
        <color theme="1"/>
        <rFont val="Calibri"/>
        <family val="2"/>
      </rPr>
      <t>2</t>
    </r>
    <r>
      <rPr>
        <sz val="11"/>
        <color theme="1"/>
        <rFont val="Calibri"/>
        <family val="2"/>
      </rPr>
      <t>)</t>
    </r>
  </si>
  <si>
    <t>Within subjects</t>
  </si>
  <si>
    <t>Eyes (LvR)</t>
  </si>
  <si>
    <t>Subject error</t>
  </si>
  <si>
    <t>Eye error</t>
  </si>
  <si>
    <r>
      <t>σ</t>
    </r>
    <r>
      <rPr>
        <vertAlign val="superscript"/>
        <sz val="11"/>
        <color theme="1"/>
        <rFont val="Calibri"/>
        <family val="2"/>
      </rPr>
      <t>2</t>
    </r>
    <r>
      <rPr>
        <sz val="11"/>
        <color theme="1"/>
        <rFont val="Calibri"/>
        <family val="2"/>
      </rPr>
      <t xml:space="preserve"> + 2σ</t>
    </r>
    <r>
      <rPr>
        <vertAlign val="subscript"/>
        <sz val="11"/>
        <color theme="1"/>
        <rFont val="Calibri"/>
        <family val="2"/>
      </rPr>
      <t>s</t>
    </r>
    <r>
      <rPr>
        <vertAlign val="superscript"/>
        <sz val="11"/>
        <color theme="1"/>
        <rFont val="Calibri"/>
        <family val="2"/>
      </rPr>
      <t>2</t>
    </r>
    <r>
      <rPr>
        <sz val="11"/>
        <color theme="1"/>
        <rFont val="Calibri"/>
        <family val="2"/>
      </rPr>
      <t xml:space="preserve"> </t>
    </r>
  </si>
  <si>
    <r>
      <t>σ</t>
    </r>
    <r>
      <rPr>
        <vertAlign val="superscript"/>
        <sz val="11"/>
        <color theme="1"/>
        <rFont val="Calibri"/>
        <family val="2"/>
      </rPr>
      <t>2</t>
    </r>
    <r>
      <rPr>
        <sz val="11"/>
        <color theme="1"/>
        <rFont val="Calibri"/>
        <family val="2"/>
      </rPr>
      <t xml:space="preserve"> + σ</t>
    </r>
    <r>
      <rPr>
        <vertAlign val="subscript"/>
        <sz val="11"/>
        <color theme="1"/>
        <rFont val="Calibri"/>
        <family val="2"/>
      </rPr>
      <t>s</t>
    </r>
    <r>
      <rPr>
        <vertAlign val="superscript"/>
        <sz val="11"/>
        <color theme="1"/>
        <rFont val="Calibri"/>
        <family val="2"/>
      </rPr>
      <t>2</t>
    </r>
    <r>
      <rPr>
        <sz val="11"/>
        <color theme="1"/>
        <rFont val="Calibri"/>
        <family val="2"/>
      </rPr>
      <t xml:space="preserve"> </t>
    </r>
  </si>
  <si>
    <t>Formula: AxDen ~ AD + (1 | Pt)</t>
  </si>
  <si>
    <t xml:space="preserve">   Data: Armstrong</t>
  </si>
  <si>
    <t>REML criterion at convergence: 594.1</t>
  </si>
  <si>
    <t xml:space="preserve">-2.42357 -0.33319  0.06772  0.39474  2.18687 </t>
  </si>
  <si>
    <t>Number of obs: 48, groups:  Pt, 24</t>
  </si>
  <si>
    <t xml:space="preserve">            Estimate Std. Error      df t value Pr(&gt;|t|)    </t>
  </si>
  <si>
    <t>(Intercept)   886.12      51.35   22.00  17.258 2.83e-14 ***</t>
  </si>
  <si>
    <t>Correlation of Fixed Effects:</t>
  </si>
  <si>
    <t xml:space="preserve">   (Intr)</t>
  </si>
  <si>
    <t>AD -0.707</t>
  </si>
  <si>
    <t>Residuals 24 178851    7452</t>
  </si>
  <si>
    <r>
      <t>σ</t>
    </r>
    <r>
      <rPr>
        <vertAlign val="subscript"/>
        <sz val="11"/>
        <color theme="1"/>
        <rFont val="Calibri"/>
        <family val="2"/>
      </rPr>
      <t>s</t>
    </r>
    <r>
      <rPr>
        <vertAlign val="superscript"/>
        <sz val="11"/>
        <color theme="1"/>
        <rFont val="Calibri"/>
        <family val="2"/>
      </rPr>
      <t>2</t>
    </r>
    <r>
      <rPr>
        <sz val="11"/>
        <color theme="1"/>
        <rFont val="Calibri"/>
        <family val="2"/>
      </rPr>
      <t xml:space="preserve"> = (63275-7452)/2</t>
    </r>
  </si>
  <si>
    <t>Var</t>
  </si>
  <si>
    <t>Stdev</t>
  </si>
  <si>
    <t>SE</t>
  </si>
  <si>
    <t>Cont</t>
  </si>
  <si>
    <t>Mean</t>
  </si>
  <si>
    <r>
      <t xml:space="preserve">Residuals 22 1392056   </t>
    </r>
    <r>
      <rPr>
        <sz val="10"/>
        <color rgb="FF0070C0"/>
        <rFont val="Lucida Console"/>
        <family val="3"/>
      </rPr>
      <t>63275</t>
    </r>
    <r>
      <rPr>
        <sz val="10"/>
        <color rgb="FF000000"/>
        <rFont val="Lucida Console"/>
        <family val="3"/>
      </rPr>
      <t xml:space="preserve">                     </t>
    </r>
  </si>
  <si>
    <t>Difference</t>
  </si>
  <si>
    <t>t-value</t>
  </si>
  <si>
    <t>P-value</t>
  </si>
  <si>
    <t>Analysis based on within Pt Av.</t>
  </si>
  <si>
    <t>ContAv</t>
  </si>
  <si>
    <t>ADAv</t>
  </si>
  <si>
    <t>AD           -302.37      72.61   22.00  -4.164 0.000404 ***</t>
  </si>
  <si>
    <t>AD         1 1097168 1097168   17.34 0.000404 ***</t>
  </si>
  <si>
    <t>Summary</t>
  </si>
  <si>
    <t>Var*2/24</t>
  </si>
  <si>
    <t>see analysis below for 63275</t>
  </si>
  <si>
    <t>m=No of measures</t>
  </si>
  <si>
    <t>n= number in each group</t>
  </si>
  <si>
    <t>(Stats Methods)</t>
  </si>
  <si>
    <t>Calculating the SE of AD</t>
  </si>
  <si>
    <r>
      <t xml:space="preserve">Var for the means diff = </t>
    </r>
    <r>
      <rPr>
        <sz val="11"/>
        <color rgb="FF0070C0"/>
        <rFont val="Calibri"/>
        <family val="2"/>
        <scheme val="minor"/>
      </rPr>
      <t>63275.3</t>
    </r>
    <r>
      <rPr>
        <sz val="11"/>
        <color theme="1"/>
        <rFont val="Calibri"/>
        <family val="2"/>
        <scheme val="minor"/>
      </rPr>
      <t>*2/24</t>
    </r>
  </si>
  <si>
    <t>Output is in Black (not italics)</t>
  </si>
  <si>
    <t xml:space="preserve"> </t>
  </si>
  <si>
    <t>Var for the Diff in means= 2Residual Mean Square /mn</t>
  </si>
  <si>
    <t>=2</t>
  </si>
  <si>
    <t>=12</t>
  </si>
  <si>
    <t>Right</t>
  </si>
  <si>
    <t>Left</t>
  </si>
  <si>
    <t>Combined</t>
  </si>
  <si>
    <t>with the effect being assessed.</t>
  </si>
  <si>
    <t>This method illustrates correction for differences between repeats (eyes) and investigating any interation</t>
  </si>
  <si>
    <t>Cont Rt</t>
  </si>
  <si>
    <t>AD Rt</t>
  </si>
  <si>
    <t>Cont Lft</t>
  </si>
  <si>
    <t>AD Lft</t>
  </si>
  <si>
    <t>These sheets are protected and link to the sample size calculation sheets.</t>
  </si>
  <si>
    <t>Formulae within the cells can be viewed.</t>
  </si>
  <si>
    <t>INPUT SCREENS and SIMULATION RESULTS</t>
  </si>
  <si>
    <t>Correl</t>
  </si>
  <si>
    <t>A text Summary is included below</t>
  </si>
  <si>
    <t>Calculations</t>
  </si>
  <si>
    <t>d=0.4-0.2</t>
  </si>
  <si>
    <t>s^2</t>
  </si>
  <si>
    <t>t^2</t>
  </si>
  <si>
    <t>Zb=(sqrt(N d^2)/4t^2)-Za</t>
  </si>
  <si>
    <t>Correlation</t>
  </si>
  <si>
    <t>Sig. Level</t>
  </si>
  <si>
    <t>NA</t>
  </si>
  <si>
    <t>=0.3*(1-0.3)</t>
  </si>
  <si>
    <t>= (s^2/m)*(1+p(m-1))</t>
  </si>
  <si>
    <t>sides</t>
  </si>
  <si>
    <t>OTHER</t>
  </si>
  <si>
    <t>Tests : t-test, ANOVA, see Analysis Examples</t>
  </si>
  <si>
    <t>Za=(sqrt(N d^2)/4t^2)-Zb</t>
  </si>
  <si>
    <t>Sig Val</t>
  </si>
  <si>
    <t>Alpha</t>
  </si>
  <si>
    <t>Notes</t>
  </si>
  <si>
    <t>This sheet can be used to record Notes, and sample size calculations performed.</t>
  </si>
  <si>
    <t>alpha</t>
  </si>
  <si>
    <t>Number of subjects</t>
  </si>
  <si>
    <t>Width</t>
  </si>
  <si>
    <t>Confidence Interval for Intra-Class Correlation</t>
  </si>
  <si>
    <t>Confidence Limits</t>
  </si>
  <si>
    <t>Lower</t>
  </si>
  <si>
    <t>Upper</t>
  </si>
  <si>
    <t>Observations per subject</t>
  </si>
  <si>
    <t>B</t>
  </si>
  <si>
    <t>FIXED</t>
  </si>
  <si>
    <t>SD estimates based on Control patients</t>
  </si>
  <si>
    <t>e.g. enter 0.05 for 95% two sided</t>
  </si>
  <si>
    <t>0 for oneway, 1 for two way ANOVA*</t>
  </si>
  <si>
    <t>model1 = lmer(AxDen ~ AD + (1|Pt), data=Armstrong, REML=TRUE)</t>
  </si>
  <si>
    <t>summary(model1)</t>
  </si>
  <si>
    <t>Formula: AxDen ~ AD + LvR + (1 | Pt)</t>
  </si>
  <si>
    <t>REML criterion at convergence: 584.7</t>
  </si>
  <si>
    <t xml:space="preserve">    Min      1Q  Median      3Q     Max </t>
  </si>
  <si>
    <t xml:space="preserve">-2.2758 -0.4074  0.0264  0.4317  2.0398 </t>
  </si>
  <si>
    <t xml:space="preserve"> Pt       (Intercept) 27933    167.13  </t>
  </si>
  <si>
    <t xml:space="preserve"> Residual              7409     86.07  </t>
  </si>
  <si>
    <t>(Intercept)   899.40      52.83   24.57  17.025 4.15e-15 ***</t>
  </si>
  <si>
    <t>AD           -302.38      72.61   22.00  -4.164 0.000404 ***</t>
  </si>
  <si>
    <t xml:space="preserve">LvR           -26.54      24.85   23.00  -1.068 0.296516    </t>
  </si>
  <si>
    <t xml:space="preserve">    (Intr) AD    </t>
  </si>
  <si>
    <t xml:space="preserve">AD  -0.687       </t>
  </si>
  <si>
    <t>LvR -0.235  0.000</t>
  </si>
  <si>
    <t>model2 = lmer(AxDen ~ AD + LvR + (1|Pt), data=Armstrong, REML=TRUE)</t>
  </si>
  <si>
    <t>summary(model2)</t>
  </si>
  <si>
    <t xml:space="preserve">Residuals 22 1392056   63275                     </t>
  </si>
  <si>
    <t>LvR        1   8454    8454   1.141  0.297</t>
  </si>
  <si>
    <t>Residuals 23 170398    7409</t>
  </si>
  <si>
    <t>Within Pt Var= 7409*2/24</t>
  </si>
  <si>
    <t>summary(aov(AxDen ~1+AD+LvR+ Error(fPt), data=Armstrong))</t>
  </si>
  <si>
    <t>see section 7 below for estimation of the LvR difference</t>
  </si>
  <si>
    <t>&gt;summary(aov(AxDen ~1+AD+ Error(fPt), data=Armstrong))</t>
  </si>
  <si>
    <t>DATA&gt;</t>
  </si>
  <si>
    <t>Data&gt;</t>
  </si>
  <si>
    <r>
      <t>σ</t>
    </r>
    <r>
      <rPr>
        <vertAlign val="subscript"/>
        <sz val="11"/>
        <color theme="1"/>
        <rFont val="Calibri"/>
        <family val="2"/>
      </rPr>
      <t>s</t>
    </r>
    <r>
      <rPr>
        <vertAlign val="superscript"/>
        <sz val="11"/>
        <color theme="1"/>
        <rFont val="Calibri"/>
        <family val="2"/>
      </rPr>
      <t>2</t>
    </r>
    <r>
      <rPr>
        <sz val="11"/>
        <color theme="1"/>
        <rFont val="Calibri"/>
        <family val="2"/>
      </rPr>
      <t xml:space="preserve"> = (63275-7409)/2</t>
    </r>
  </si>
  <si>
    <r>
      <t>σ</t>
    </r>
    <r>
      <rPr>
        <vertAlign val="subscript"/>
        <sz val="11"/>
        <color rgb="FF0070C0"/>
        <rFont val="Calibri"/>
        <family val="2"/>
      </rPr>
      <t>s</t>
    </r>
    <r>
      <rPr>
        <vertAlign val="superscript"/>
        <sz val="11"/>
        <color rgb="FF0070C0"/>
        <rFont val="Calibri"/>
        <family val="2"/>
      </rPr>
      <t>2</t>
    </r>
    <r>
      <rPr>
        <sz val="11"/>
        <color rgb="FF0070C0"/>
        <rFont val="Calibri"/>
        <family val="2"/>
      </rPr>
      <t xml:space="preserve"> =</t>
    </r>
  </si>
  <si>
    <r>
      <t>σ</t>
    </r>
    <r>
      <rPr>
        <vertAlign val="superscript"/>
        <sz val="11"/>
        <color rgb="FF0070C0"/>
        <rFont val="Calibri"/>
        <family val="2"/>
      </rPr>
      <t>2</t>
    </r>
  </si>
  <si>
    <r>
      <t>σ</t>
    </r>
    <r>
      <rPr>
        <vertAlign val="superscript"/>
        <sz val="11"/>
        <color rgb="FF0070C0"/>
        <rFont val="Calibri"/>
        <family val="2"/>
      </rPr>
      <t>2</t>
    </r>
    <r>
      <rPr>
        <sz val="11"/>
        <color rgb="FF0070C0"/>
        <rFont val="Calibri"/>
        <family val="2"/>
      </rPr>
      <t xml:space="preserve"> + σ</t>
    </r>
    <r>
      <rPr>
        <vertAlign val="subscript"/>
        <sz val="11"/>
        <color rgb="FF0070C0"/>
        <rFont val="Calibri"/>
        <family val="2"/>
      </rPr>
      <t>s</t>
    </r>
    <r>
      <rPr>
        <vertAlign val="superscript"/>
        <sz val="11"/>
        <color rgb="FF0070C0"/>
        <rFont val="Calibri"/>
        <family val="2"/>
      </rPr>
      <t>2</t>
    </r>
    <r>
      <rPr>
        <sz val="11"/>
        <color rgb="FF0070C0"/>
        <rFont val="Calibri"/>
        <family val="2"/>
      </rPr>
      <t xml:space="preserve"> </t>
    </r>
  </si>
  <si>
    <r>
      <t>σ</t>
    </r>
    <r>
      <rPr>
        <vertAlign val="superscript"/>
        <sz val="11"/>
        <color rgb="FF0070C0"/>
        <rFont val="Calibri"/>
        <family val="2"/>
      </rPr>
      <t>2</t>
    </r>
    <r>
      <rPr>
        <sz val="11"/>
        <color rgb="FF0070C0"/>
        <rFont val="Calibri"/>
        <family val="2"/>
      </rPr>
      <t xml:space="preserve"> + 2σ</t>
    </r>
    <r>
      <rPr>
        <vertAlign val="subscript"/>
        <sz val="11"/>
        <color rgb="FF0070C0"/>
        <rFont val="Calibri"/>
        <family val="2"/>
      </rPr>
      <t>s</t>
    </r>
    <r>
      <rPr>
        <vertAlign val="superscript"/>
        <sz val="11"/>
        <color rgb="FF0070C0"/>
        <rFont val="Calibri"/>
        <family val="2"/>
      </rPr>
      <t>2</t>
    </r>
    <r>
      <rPr>
        <sz val="11"/>
        <color rgb="FF0070C0"/>
        <rFont val="Calibri"/>
        <family val="2"/>
      </rPr>
      <t xml:space="preserve"> </t>
    </r>
  </si>
  <si>
    <t>=-2*-112</t>
  </si>
  <si>
    <t>change</t>
  </si>
  <si>
    <t>unchanged</t>
  </si>
  <si>
    <t>changed</t>
  </si>
  <si>
    <t>Compare:</t>
  </si>
  <si>
    <t>(see Q138)</t>
  </si>
  <si>
    <r>
      <t>σ</t>
    </r>
    <r>
      <rPr>
        <vertAlign val="subscript"/>
        <sz val="11"/>
        <color rgb="FF0070C0"/>
        <rFont val="Calibri"/>
        <family val="2"/>
      </rPr>
      <t>s</t>
    </r>
    <r>
      <rPr>
        <vertAlign val="superscript"/>
        <sz val="11"/>
        <color rgb="FF0070C0"/>
        <rFont val="Calibri"/>
        <family val="2"/>
      </rPr>
      <t>2</t>
    </r>
    <r>
      <rPr>
        <sz val="11"/>
        <color rgb="FF0070C0"/>
        <rFont val="Calibri"/>
        <family val="2"/>
      </rPr>
      <t xml:space="preserve"> </t>
    </r>
  </si>
  <si>
    <t>Cell z30</t>
  </si>
  <si>
    <t>3. summary(aov(AxDen ~1+AD*LvR+ Error(fPt), data=Armstrong))</t>
  </si>
  <si>
    <t>ICC changed very little</t>
  </si>
  <si>
    <r>
      <t>2(σ</t>
    </r>
    <r>
      <rPr>
        <vertAlign val="superscript"/>
        <sz val="11"/>
        <color theme="1"/>
        <rFont val="Calibri"/>
        <family val="2"/>
      </rPr>
      <t>2</t>
    </r>
    <r>
      <rPr>
        <sz val="11"/>
        <color theme="1"/>
        <rFont val="Calibri"/>
        <family val="2"/>
      </rPr>
      <t xml:space="preserve"> + mσ</t>
    </r>
    <r>
      <rPr>
        <vertAlign val="subscript"/>
        <sz val="11"/>
        <color theme="1"/>
        <rFont val="Calibri"/>
        <family val="2"/>
      </rPr>
      <t>s</t>
    </r>
    <r>
      <rPr>
        <vertAlign val="superscript"/>
        <sz val="11"/>
        <color theme="1"/>
        <rFont val="Calibri"/>
        <family val="2"/>
      </rPr>
      <t>2</t>
    </r>
    <r>
      <rPr>
        <sz val="11"/>
        <color theme="1"/>
        <rFont val="Calibri"/>
        <family val="2"/>
      </rPr>
      <t xml:space="preserve"> )/nm</t>
    </r>
  </si>
  <si>
    <r>
      <t>2(σ</t>
    </r>
    <r>
      <rPr>
        <vertAlign val="superscript"/>
        <sz val="11"/>
        <color theme="1"/>
        <rFont val="Calibri"/>
        <family val="2"/>
      </rPr>
      <t>2</t>
    </r>
    <r>
      <rPr>
        <sz val="11"/>
        <color theme="1"/>
        <rFont val="Calibri"/>
        <family val="2"/>
      </rPr>
      <t xml:space="preserve"> /nm + σ</t>
    </r>
    <r>
      <rPr>
        <vertAlign val="subscript"/>
        <sz val="11"/>
        <color theme="1"/>
        <rFont val="Calibri"/>
        <family val="2"/>
      </rPr>
      <t>s</t>
    </r>
    <r>
      <rPr>
        <vertAlign val="superscript"/>
        <sz val="11"/>
        <color theme="1"/>
        <rFont val="Calibri"/>
        <family val="2"/>
      </rPr>
      <t>2</t>
    </r>
    <r>
      <rPr>
        <sz val="11"/>
        <color theme="1"/>
        <rFont val="Calibri"/>
        <family val="2"/>
      </rPr>
      <t xml:space="preserve"> /n)</t>
    </r>
  </si>
  <si>
    <t>Can minimse effect of within variance by increasing m</t>
  </si>
  <si>
    <t>Binomial endpoint</t>
  </si>
  <si>
    <t>p0</t>
  </si>
  <si>
    <t>p1</t>
  </si>
  <si>
    <t>The correlation between sample values</t>
  </si>
  <si>
    <t>The CV is the coefficient of variation of m, the SD of the m values divided by the mean,</t>
  </si>
  <si>
    <t>Ratio of n in groups (Gp2 : Gp1)</t>
  </si>
  <si>
    <t>Sample Size Required</t>
  </si>
  <si>
    <t>Wtd Average</t>
  </si>
  <si>
    <t>Difference to detect</t>
  </si>
  <si>
    <t>SD diff</t>
  </si>
  <si>
    <t>Bin</t>
  </si>
  <si>
    <t>b) sqrt((s^2 /m)*(1+p((m*(IF(CV&lt;0.23,1,(1+(CV^2)))) -1))))</t>
  </si>
  <si>
    <t>m=3</t>
  </si>
  <si>
    <t>m=4</t>
  </si>
  <si>
    <t>m=5</t>
  </si>
  <si>
    <t>samples</t>
  </si>
  <si>
    <t>Ave R0 R1</t>
  </si>
  <si>
    <t>Only up to 10</t>
  </si>
  <si>
    <t>'Cost' Analysis</t>
  </si>
  <si>
    <t>1. Similar Analyses using R</t>
  </si>
  <si>
    <t>similar analyses using R are shown to the right</t>
  </si>
  <si>
    <t>2. Analysis of individual eyes</t>
  </si>
  <si>
    <r>
      <t>Nested analysis of variance (ANOVA) with calculation of components of variance for</t>
    </r>
    <r>
      <rPr>
        <u/>
        <sz val="11"/>
        <color rgb="FF0070C0"/>
        <rFont val="Calibri"/>
        <family val="2"/>
        <scheme val="minor"/>
      </rPr>
      <t xml:space="preserve"> control data only</t>
    </r>
  </si>
  <si>
    <r>
      <t>A two-way ANOVA for</t>
    </r>
    <r>
      <rPr>
        <u/>
        <sz val="11"/>
        <color rgb="FF0070C0"/>
        <rFont val="Calibri"/>
        <family val="2"/>
        <scheme val="minor"/>
      </rPr>
      <t xml:space="preserve"> control data only</t>
    </r>
  </si>
  <si>
    <t>4. Analysis can be undertaken including a left vs right eye effect.</t>
  </si>
  <si>
    <r>
      <t xml:space="preserve">A two factor split-plot ANOVA </t>
    </r>
    <r>
      <rPr>
        <u/>
        <sz val="11"/>
        <color rgb="FF0070C0"/>
        <rFont val="Calibri"/>
        <family val="2"/>
        <scheme val="minor"/>
      </rPr>
      <t>comparing control with Alzheimer's disease (AD) subjects</t>
    </r>
  </si>
  <si>
    <t>5. The between subject effect can be added</t>
  </si>
  <si>
    <t>3) Nested ANOVA</t>
  </si>
  <si>
    <t>Left Eye</t>
  </si>
  <si>
    <t>RIGHT Eye</t>
  </si>
  <si>
    <t>4) 2 way ANOVA Control Data</t>
  </si>
  <si>
    <t>5) Two factor split plot ANOVA</t>
  </si>
  <si>
    <t>Basic Summary :</t>
  </si>
  <si>
    <t>Version 1.0</t>
  </si>
  <si>
    <t xml:space="preserve">Walter SD, Eliasziw M, Donner A (1998). Sample size and optimal designs for reliability studies. </t>
  </si>
  <si>
    <t>Stat Med;17(1):101-10. doi: 10.1002/(sici)1097-0258(19980115)17:1&lt;101::aid-sim727&gt;3.0.co;2-e.</t>
  </si>
  <si>
    <t>https://ncss-wpengine.netdna-ssl.com/wp-content/themes/ncss/pdf/Procedures/PASS/Confidence_Intervals_for_Intraclass_Correlation.pdf</t>
  </si>
  <si>
    <t>* e.g. see Analysis Examples 3 and 4</t>
  </si>
  <si>
    <t>Expected ICC</t>
  </si>
  <si>
    <t>click to select</t>
  </si>
  <si>
    <t>If it is possible to make multiple synchronous observations then the number of subjects</t>
  </si>
  <si>
    <t>In more detail :</t>
  </si>
  <si>
    <t>In this case, an average of the eye scores is used (and it is assumed there is no Left vs Right difference).</t>
  </si>
  <si>
    <t>95% CI</t>
  </si>
  <si>
    <t>Var*24/2</t>
  </si>
  <si>
    <t>If 'costs' can be applied to subjects and samples</t>
  </si>
  <si>
    <t>Relative sample sizes by number of observations (m) versus ICC  can be summarised :</t>
  </si>
  <si>
    <t>intra-class correlation (ICC).</t>
  </si>
  <si>
    <r>
      <t xml:space="preserve"> Pt       (Intercept) </t>
    </r>
    <r>
      <rPr>
        <sz val="10"/>
        <color rgb="FF00B050"/>
        <rFont val="Lucida Console"/>
        <family val="3"/>
      </rPr>
      <t>27912</t>
    </r>
    <r>
      <rPr>
        <sz val="10"/>
        <color rgb="FF000000"/>
        <rFont val="Lucida Console"/>
        <family val="3"/>
      </rPr>
      <t xml:space="preserve">    167.07  </t>
    </r>
  </si>
  <si>
    <r>
      <t xml:space="preserve"> Residual             </t>
    </r>
    <r>
      <rPr>
        <sz val="10"/>
        <color rgb="FF00B050"/>
        <rFont val="Lucida Console"/>
        <family val="3"/>
      </rPr>
      <t xml:space="preserve"> 7452</t>
    </r>
    <r>
      <rPr>
        <sz val="10"/>
        <color rgb="FF000000"/>
        <rFont val="Lucida Console"/>
        <family val="3"/>
      </rPr>
      <t xml:space="preserve">     86.33  </t>
    </r>
  </si>
  <si>
    <t>Right eye Analysis based on within Pt Av.</t>
  </si>
  <si>
    <t>Left eye Analysis based on within Pt Av.</t>
  </si>
  <si>
    <t>then the influence of 'cost' on the decision to use</t>
  </si>
  <si>
    <t>Group 1</t>
  </si>
  <si>
    <t>Group 2</t>
  </si>
  <si>
    <t>results are shown in blue</t>
  </si>
  <si>
    <t>only enter values (numeric) in the black boxes</t>
  </si>
  <si>
    <t>Standard Deviation (SD)</t>
  </si>
  <si>
    <t>% Samples / % subjects</t>
  </si>
  <si>
    <t/>
  </si>
  <si>
    <t>Measures</t>
  </si>
  <si>
    <t>100 / 100</t>
  </si>
  <si>
    <t>100 / 50</t>
  </si>
  <si>
    <t>106 / 53</t>
  </si>
  <si>
    <t>110 / 55</t>
  </si>
  <si>
    <t>116 / 58</t>
  </si>
  <si>
    <t>120 / 60</t>
  </si>
  <si>
    <t>126 / 63</t>
  </si>
  <si>
    <t>130 / 65</t>
  </si>
  <si>
    <t>136 / 68</t>
  </si>
  <si>
    <t>140 / 70</t>
  </si>
  <si>
    <t>146 / 73</t>
  </si>
  <si>
    <t>150 / 75</t>
  </si>
  <si>
    <t>156 / 78</t>
  </si>
  <si>
    <t>160 / 80</t>
  </si>
  <si>
    <t>166 / 83</t>
  </si>
  <si>
    <t>170 / 85</t>
  </si>
  <si>
    <t>176 / 88</t>
  </si>
  <si>
    <t>180 / 90</t>
  </si>
  <si>
    <t>186 / 93</t>
  </si>
  <si>
    <t>190 / 95</t>
  </si>
  <si>
    <t>196 / 98</t>
  </si>
  <si>
    <t>99 / 33</t>
  </si>
  <si>
    <t>111 / 37</t>
  </si>
  <si>
    <t>120 / 40</t>
  </si>
  <si>
    <t>129 / 43</t>
  </si>
  <si>
    <t>141 / 47</t>
  </si>
  <si>
    <t>150 / 50</t>
  </si>
  <si>
    <t>159 / 53</t>
  </si>
  <si>
    <t>171 / 57</t>
  </si>
  <si>
    <t>180 / 60</t>
  </si>
  <si>
    <t>189 / 63</t>
  </si>
  <si>
    <t>201 / 67</t>
  </si>
  <si>
    <t>210 / 70</t>
  </si>
  <si>
    <t>219 / 73</t>
  </si>
  <si>
    <t>231 / 77</t>
  </si>
  <si>
    <t>240 / 80</t>
  </si>
  <si>
    <t>249 / 83</t>
  </si>
  <si>
    <t>261 / 87</t>
  </si>
  <si>
    <t>270 / 90</t>
  </si>
  <si>
    <t>279 / 93</t>
  </si>
  <si>
    <t>291 / 97</t>
  </si>
  <si>
    <t>100 / 25</t>
  </si>
  <si>
    <t>116 / 29</t>
  </si>
  <si>
    <t>132 / 33</t>
  </si>
  <si>
    <t>144 / 36</t>
  </si>
  <si>
    <t>160 / 40</t>
  </si>
  <si>
    <t>176 / 44</t>
  </si>
  <si>
    <t>192 / 48</t>
  </si>
  <si>
    <t>204 / 51</t>
  </si>
  <si>
    <t>220 / 55</t>
  </si>
  <si>
    <t>236 / 59</t>
  </si>
  <si>
    <t>252 / 63</t>
  </si>
  <si>
    <t>264 / 66</t>
  </si>
  <si>
    <t>280 / 70</t>
  </si>
  <si>
    <t>296 / 74</t>
  </si>
  <si>
    <t>312 / 78</t>
  </si>
  <si>
    <t>324 / 81</t>
  </si>
  <si>
    <t>340 / 85</t>
  </si>
  <si>
    <t>356 / 89</t>
  </si>
  <si>
    <t>372 / 93</t>
  </si>
  <si>
    <t>384 / 96</t>
  </si>
  <si>
    <t>100 / 20</t>
  </si>
  <si>
    <t>120 / 24</t>
  </si>
  <si>
    <t>140 / 28</t>
  </si>
  <si>
    <t>160 / 32</t>
  </si>
  <si>
    <t>180 / 36</t>
  </si>
  <si>
    <t>200 / 40</t>
  </si>
  <si>
    <t>220 / 44</t>
  </si>
  <si>
    <t>240 / 48</t>
  </si>
  <si>
    <t>260 / 52</t>
  </si>
  <si>
    <t>280 / 56</t>
  </si>
  <si>
    <t>300 / 60</t>
  </si>
  <si>
    <t>320 / 64</t>
  </si>
  <si>
    <t>340 / 68</t>
  </si>
  <si>
    <t>360 / 72</t>
  </si>
  <si>
    <t>380 / 76</t>
  </si>
  <si>
    <t>400 / 80</t>
  </si>
  <si>
    <t>420 / 84</t>
  </si>
  <si>
    <t>440 / 88</t>
  </si>
  <si>
    <t>460 / 92</t>
  </si>
  <si>
    <t>480 / 96</t>
  </si>
  <si>
    <t>(m)</t>
  </si>
  <si>
    <t>binomial5</t>
  </si>
  <si>
    <t>Power increase, AR23</t>
  </si>
  <si>
    <t>200 / 100</t>
  </si>
  <si>
    <t>300 / 100</t>
  </si>
  <si>
    <t>400 / 100</t>
  </si>
  <si>
    <t>500 / 100</t>
  </si>
  <si>
    <t>The ICC is high, there would be little gain from the combined analysis:</t>
  </si>
  <si>
    <t>There is no evidence of a difference between eyes.</t>
  </si>
  <si>
    <r>
      <t>σ</t>
    </r>
    <r>
      <rPr>
        <vertAlign val="subscript"/>
        <sz val="11"/>
        <color theme="1"/>
        <rFont val="Calibri"/>
        <family val="2"/>
      </rPr>
      <t>s</t>
    </r>
    <r>
      <rPr>
        <vertAlign val="superscript"/>
        <sz val="11"/>
        <color theme="1"/>
        <rFont val="Calibri"/>
        <family val="2"/>
      </rPr>
      <t>2</t>
    </r>
    <r>
      <rPr>
        <sz val="11"/>
        <color theme="1"/>
        <rFont val="Calibri"/>
        <family val="2"/>
      </rPr>
      <t xml:space="preserve"> = (63275-7631)/2</t>
    </r>
  </si>
  <si>
    <t>6. Also shown is an analysis in R excluding the interaction term</t>
  </si>
  <si>
    <t>ICC =</t>
  </si>
  <si>
    <t>in a study can be reduced by adopting this strategy.</t>
  </si>
  <si>
    <t>The additional % of Subjects required for same design chartacteristics with m=1 can be calculated :</t>
  </si>
  <si>
    <t>more subjects are needed</t>
  </si>
  <si>
    <t>INTRODUCTION</t>
  </si>
  <si>
    <t>To do this, two sources of variation need to be considered, the between subject variation and the</t>
  </si>
  <si>
    <t>References</t>
  </si>
  <si>
    <t>install.packages("geepack")</t>
  </si>
  <si>
    <t>library(geepack)</t>
  </si>
  <si>
    <t>Call:</t>
  </si>
  <si>
    <t xml:space="preserve">geese(formula = formula(AxDen ~ AD), id = fPt, data = Armstrong, </t>
  </si>
  <si>
    <t xml:space="preserve">    family = gaussian, corstr = "ar1")</t>
  </si>
  <si>
    <t>Mean Model:</t>
  </si>
  <si>
    <t xml:space="preserve"> Mean Link:                 identity </t>
  </si>
  <si>
    <t xml:space="preserve"> Variance to Mean Relation: gaussian </t>
  </si>
  <si>
    <t xml:space="preserve"> Coefficients:</t>
  </si>
  <si>
    <t xml:space="preserve">            estimate san.se  wald        p</t>
  </si>
  <si>
    <t>(Intercept)      886   56.3 247.9 0.00e+00</t>
  </si>
  <si>
    <t>AD              -302   69.5  18.9 1.37e-05</t>
  </si>
  <si>
    <t>Scale Model:</t>
  </si>
  <si>
    <t xml:space="preserve"> Scale Link:                identity </t>
  </si>
  <si>
    <t xml:space="preserve"> Estimated Scale Parameters:</t>
  </si>
  <si>
    <t xml:space="preserve">            estimate san.se wald        p</t>
  </si>
  <si>
    <t>(Intercept)    32727   8862 13.6 0.000222</t>
  </si>
  <si>
    <t>Correlation Model:</t>
  </si>
  <si>
    <t xml:space="preserve"> Correlation Structure:     ar1 </t>
  </si>
  <si>
    <t xml:space="preserve"> Correlation Link:          identity </t>
  </si>
  <si>
    <t xml:space="preserve"> Estimated Correlation Parameters:</t>
  </si>
  <si>
    <t xml:space="preserve">      estimate san.se wald       p</t>
  </si>
  <si>
    <t>alpha    0.772  0.105 54.2 1.8e-13</t>
  </si>
  <si>
    <t xml:space="preserve">Returned Error Value:    0 </t>
  </si>
  <si>
    <t>Number of clusters:   24   Maximum cluster size: 2</t>
  </si>
  <si>
    <t>fit &lt;- geese(formula(AxDen ~ AD), data = Armstrong, id=fPt,  corstr="ar1", family = gaussian)</t>
  </si>
  <si>
    <t>summary(fit)</t>
  </si>
  <si>
    <t>z here</t>
  </si>
  <si>
    <t>Correlation (eyes)</t>
  </si>
  <si>
    <t>This analysis requires geepack in R</t>
  </si>
  <si>
    <t>tip: Data may need to be arranged (sorted) by subject for this analysis to work</t>
  </si>
  <si>
    <t>6) Estimating the LvR difference using R</t>
  </si>
  <si>
    <t>7) General Estimating Equation analysis.</t>
  </si>
  <si>
    <t>The SE of 69.5 is similar to 72.6 calculated in analysis 1 above.</t>
  </si>
  <si>
    <t>http://staff.pubhealth.ku.dk/~pd/mixed-jan.2006/R-mixed-geeglm-Lecture.pdf</t>
  </si>
  <si>
    <t>https://cran.r-project.org/web/packages/geepack/geepack.pdf</t>
  </si>
  <si>
    <t>Søren Højsgaard</t>
  </si>
  <si>
    <t>Biometry Research Unit</t>
  </si>
  <si>
    <t>Danish Institute of Agricultural Sciences</t>
  </si>
  <si>
    <t>Care is needed in choosing the correlation structure (see first reference)</t>
  </si>
  <si>
    <t>corstr = 'correlation structure' options are:</t>
  </si>
  <si>
    <t>This is similar to 0.79 in analysis 6.</t>
  </si>
  <si>
    <t>7. General estimating equation analysis.</t>
  </si>
  <si>
    <t>e.g. 85%</t>
  </si>
  <si>
    <t>e.g. 5%, double this to use one-tailed at the same level (e.g. 0.1 for one-sided 5%)</t>
  </si>
  <si>
    <t>e.g. there are 1 times as many subjects in group 2 as in group 1</t>
  </si>
  <si>
    <t>Distribution of lower alpha% Confidence Limit</t>
  </si>
  <si>
    <t>60%,60%</t>
  </si>
  <si>
    <t>Example :</t>
  </si>
  <si>
    <t>Distribution of estimated difference if p0=p1=60%</t>
  </si>
  <si>
    <t>Distribution of lower 5% Confidence Limit</t>
  </si>
  <si>
    <t>1. The simplest method is to use a summary statistic of the measures, e.g. the average of the measures, for analysis</t>
  </si>
  <si>
    <t>3. Analysis can be undertaken to look at the between subject and within subject variation</t>
  </si>
  <si>
    <t>Analysis using a t-test based on within subject average score</t>
  </si>
  <si>
    <t>Non-inferiority Schema:</t>
  </si>
  <si>
    <t>Distribution of upper 5% Confidence Limit</t>
  </si>
  <si>
    <r>
      <t>ICC= 1</t>
    </r>
    <r>
      <rPr>
        <vertAlign val="superscript"/>
        <sz val="11"/>
        <color theme="1"/>
        <rFont val="Calibri"/>
        <family val="2"/>
        <scheme val="minor"/>
      </rPr>
      <t>2</t>
    </r>
    <r>
      <rPr>
        <sz val="11"/>
        <color theme="1"/>
        <rFont val="Calibri"/>
        <family val="2"/>
        <scheme val="minor"/>
      </rPr>
      <t>/(1</t>
    </r>
    <r>
      <rPr>
        <vertAlign val="superscript"/>
        <sz val="11"/>
        <color theme="1"/>
        <rFont val="Calibri"/>
        <family val="2"/>
        <scheme val="minor"/>
      </rPr>
      <t>2</t>
    </r>
    <r>
      <rPr>
        <sz val="11"/>
        <color theme="1"/>
        <rFont val="Calibri"/>
        <family val="2"/>
        <scheme val="minor"/>
      </rPr>
      <t>+0.5</t>
    </r>
    <r>
      <rPr>
        <vertAlign val="superscript"/>
        <sz val="11"/>
        <color theme="1"/>
        <rFont val="Calibri"/>
        <family val="2"/>
        <scheme val="minor"/>
      </rPr>
      <t>2</t>
    </r>
    <r>
      <rPr>
        <sz val="11"/>
        <color theme="1"/>
        <rFont val="Calibri"/>
        <family val="2"/>
        <scheme val="minor"/>
      </rPr>
      <t>) = 0.8</t>
    </r>
  </si>
  <si>
    <t>Within Subject Variation</t>
  </si>
  <si>
    <t>Between Subject Variation</t>
  </si>
  <si>
    <t>Between Subject variance</t>
  </si>
  <si>
    <t>Between + within Subject variance</t>
  </si>
  <si>
    <t>(1 added arbitrarily)</t>
  </si>
  <si>
    <t>Links:</t>
  </si>
  <si>
    <t>One 2 group comparison between groups, 2 within group measurements</t>
  </si>
  <si>
    <t>This programme can also be used to investigate more complex</t>
  </si>
  <si>
    <t>correlation structures by inputting a correlation matrix.</t>
  </si>
  <si>
    <t>of the difference is less than 15%</t>
  </si>
  <si>
    <t xml:space="preserve">e.g. you want to show that the lower 95% one-sided confidence limit  </t>
  </si>
  <si>
    <t>is po and the true experimental group rate is pc</t>
  </si>
  <si>
    <r>
      <t>experimental group rates is less than pe</t>
    </r>
    <r>
      <rPr>
        <vertAlign val="subscript"/>
        <sz val="11"/>
        <color theme="1"/>
        <rFont val="Calibri"/>
        <family val="2"/>
        <scheme val="minor"/>
      </rPr>
      <t>inf</t>
    </r>
    <r>
      <rPr>
        <sz val="11"/>
        <color theme="1"/>
        <rFont val="Calibri"/>
        <family val="2"/>
        <scheme val="minor"/>
      </rPr>
      <t xml:space="preserve">-pc assuming the true control group rate </t>
    </r>
  </si>
  <si>
    <t>Distribution of estimated difference if pc=pe=60%</t>
  </si>
  <si>
    <t>The aim is to demonstrate that the difference between the control and</t>
  </si>
  <si>
    <t>You need to show that the difference is less than 15% at the 5% level.</t>
  </si>
  <si>
    <t xml:space="preserve">want to show the experimetal success rate is no less than 45%.  </t>
  </si>
  <si>
    <t xml:space="preserve">e.g. you think control and experimental success rates are 60% and you </t>
  </si>
  <si>
    <t>pc,pe</t>
  </si>
  <si>
    <r>
      <t>pe</t>
    </r>
    <r>
      <rPr>
        <vertAlign val="subscript"/>
        <sz val="11"/>
        <color rgb="FF0070C0"/>
        <rFont val="Calibri"/>
        <family val="2"/>
        <scheme val="minor"/>
      </rPr>
      <t>inf</t>
    </r>
    <r>
      <rPr>
        <sz val="11"/>
        <color rgb="FF0070C0"/>
        <rFont val="Calibri"/>
        <family val="2"/>
        <scheme val="minor"/>
      </rPr>
      <t>-pc</t>
    </r>
  </si>
  <si>
    <r>
      <t>pe</t>
    </r>
    <r>
      <rPr>
        <vertAlign val="subscript"/>
        <sz val="11"/>
        <color theme="1"/>
        <rFont val="Calibri"/>
        <family val="2"/>
        <scheme val="minor"/>
      </rPr>
      <t>inf</t>
    </r>
  </si>
  <si>
    <t>e.g. you might anticipate the control and experimental groups have similar</t>
  </si>
  <si>
    <t>Distribution of estimated difference if pc=pe</t>
  </si>
  <si>
    <t>the largest Experimental probability of success which implies inferiority</t>
  </si>
  <si>
    <r>
      <t>pe</t>
    </r>
    <r>
      <rPr>
        <vertAlign val="subscript"/>
        <sz val="11"/>
        <color rgb="FFFF0000"/>
        <rFont val="Calibri"/>
        <family val="2"/>
        <scheme val="minor"/>
      </rPr>
      <t>inf</t>
    </r>
  </si>
  <si>
    <t>the experimental probability of success equating to non-inferiority</t>
  </si>
  <si>
    <t>pe</t>
  </si>
  <si>
    <t>be the control probability of success</t>
  </si>
  <si>
    <t>pc</t>
  </si>
  <si>
    <t>or a Higher event rate implies inferiority</t>
  </si>
  <si>
    <t>A lower success rate implies inferiority</t>
  </si>
  <si>
    <t>Let</t>
  </si>
  <si>
    <t>Non-inferiority Guide:</t>
  </si>
  <si>
    <t>Experimental Group</t>
  </si>
  <si>
    <t>Control Group</t>
  </si>
  <si>
    <t>Ratio of n in groups (Exp: Control)</t>
  </si>
  <si>
    <t>halve this value for equivalence, (typical values are 5%, 2.5% or 1%)</t>
  </si>
  <si>
    <t>add CC</t>
  </si>
  <si>
    <t>ABS(pe-peinf)</t>
  </si>
  <si>
    <t>pe-pc-(peinf-pc)</t>
  </si>
  <si>
    <t>https://www.statstodo.com/Equiv2Proportions_Pgm.php</t>
  </si>
  <si>
    <t>Check</t>
  </si>
  <si>
    <t>of the difference is less than 0.35</t>
  </si>
  <si>
    <t>1,1</t>
  </si>
  <si>
    <t>is Mc and the true experimental group mean is Me.</t>
  </si>
  <si>
    <r>
      <t>experimental group rates is less than Me</t>
    </r>
    <r>
      <rPr>
        <vertAlign val="subscript"/>
        <sz val="11"/>
        <color theme="1"/>
        <rFont val="Calibri"/>
        <family val="2"/>
        <scheme val="minor"/>
      </rPr>
      <t>inf</t>
    </r>
    <r>
      <rPr>
        <sz val="11"/>
        <color theme="1"/>
        <rFont val="Calibri"/>
        <family val="2"/>
        <scheme val="minor"/>
      </rPr>
      <t xml:space="preserve">-Me assuming the true control group mean </t>
    </r>
  </si>
  <si>
    <t>1.35,1.35</t>
  </si>
  <si>
    <t>You need to show that the difference is less than 0.35 at the 5% level.</t>
  </si>
  <si>
    <t xml:space="preserve">want to show the experimetal Mean is no less than 1.  </t>
  </si>
  <si>
    <t xml:space="preserve">e.g. you think control and experimental Means are 1.35 and you </t>
  </si>
  <si>
    <t>Mc,Me</t>
  </si>
  <si>
    <r>
      <t>Me</t>
    </r>
    <r>
      <rPr>
        <vertAlign val="subscript"/>
        <sz val="11"/>
        <color rgb="FF0070C0"/>
        <rFont val="Calibri"/>
        <family val="2"/>
        <scheme val="minor"/>
      </rPr>
      <t>inf</t>
    </r>
    <r>
      <rPr>
        <sz val="11"/>
        <color rgb="FF0070C0"/>
        <rFont val="Calibri"/>
        <family val="2"/>
        <scheme val="minor"/>
      </rPr>
      <t>-Me</t>
    </r>
  </si>
  <si>
    <r>
      <t>Me</t>
    </r>
    <r>
      <rPr>
        <vertAlign val="subscript"/>
        <sz val="11"/>
        <color theme="1"/>
        <rFont val="Calibri"/>
        <family val="2"/>
        <scheme val="minor"/>
      </rPr>
      <t>inf</t>
    </r>
  </si>
  <si>
    <t>You might anticipate the control and experimental groups have similar</t>
  </si>
  <si>
    <t>the largest Experimental Mean which implies inferiority</t>
  </si>
  <si>
    <r>
      <t>Me</t>
    </r>
    <r>
      <rPr>
        <vertAlign val="subscript"/>
        <sz val="11"/>
        <color rgb="FFFF0000"/>
        <rFont val="Calibri"/>
        <family val="2"/>
        <scheme val="minor"/>
      </rPr>
      <t>inf</t>
    </r>
  </si>
  <si>
    <t xml:space="preserve">Experimental Group Mean </t>
  </si>
  <si>
    <t>Me</t>
  </si>
  <si>
    <t xml:space="preserve">Control Group Mean </t>
  </si>
  <si>
    <t>Mc</t>
  </si>
  <si>
    <t>or a Higher Mean implies inferiority</t>
  </si>
  <si>
    <t>A lower Mean implies inferiority</t>
  </si>
  <si>
    <t>Non-inferiority Continuous Normal distribution Guide:</t>
  </si>
  <si>
    <t>Experimental Group Mean (Me)</t>
  </si>
  <si>
    <t>Control Group Mean (Mc)</t>
  </si>
  <si>
    <t>https://www.statstodo.com/Equiv2Means_Pgm.php</t>
  </si>
  <si>
    <t>NI after a sheet name denotes non-inferiority</t>
  </si>
  <si>
    <t>Disclaimer</t>
  </si>
  <si>
    <r>
      <rPr>
        <b/>
        <sz val="16"/>
        <color theme="5" tint="-0.24994659260841701"/>
        <rFont val="Calibri"/>
        <family val="2"/>
        <scheme val="minor"/>
      </rPr>
      <t>S</t>
    </r>
    <r>
      <rPr>
        <b/>
        <sz val="16"/>
        <color theme="1"/>
        <rFont val="Calibri"/>
        <family val="2"/>
        <scheme val="minor"/>
      </rPr>
      <t>ample size calculations for</t>
    </r>
    <r>
      <rPr>
        <b/>
        <sz val="16"/>
        <color theme="4" tint="0.39994506668294322"/>
        <rFont val="Calibri"/>
        <family val="2"/>
        <scheme val="minor"/>
      </rPr>
      <t xml:space="preserve"> </t>
    </r>
    <r>
      <rPr>
        <b/>
        <sz val="16"/>
        <color theme="5" tint="-0.24994659260841701"/>
        <rFont val="Calibri"/>
        <family val="2"/>
        <scheme val="minor"/>
      </rPr>
      <t>T</t>
    </r>
    <r>
      <rPr>
        <b/>
        <sz val="16"/>
        <color theme="1"/>
        <rFont val="Calibri"/>
        <family val="2"/>
        <scheme val="minor"/>
      </rPr>
      <t>wo group comp</t>
    </r>
    <r>
      <rPr>
        <b/>
        <sz val="16"/>
        <rFont val="Calibri"/>
        <family val="2"/>
        <scheme val="minor"/>
      </rPr>
      <t>a</t>
    </r>
    <r>
      <rPr>
        <b/>
        <sz val="16"/>
        <color theme="1"/>
        <rFont val="Calibri"/>
        <family val="2"/>
        <scheme val="minor"/>
      </rPr>
      <t xml:space="preserve">risons with </t>
    </r>
    <r>
      <rPr>
        <b/>
        <sz val="16"/>
        <color theme="5" tint="-0.24994659260841701"/>
        <rFont val="Calibri"/>
        <family val="2"/>
        <scheme val="minor"/>
      </rPr>
      <t>R</t>
    </r>
    <r>
      <rPr>
        <b/>
        <sz val="16"/>
        <color theme="1"/>
        <rFont val="Calibri"/>
        <family val="2"/>
        <scheme val="minor"/>
      </rPr>
      <t xml:space="preserve">epeated </t>
    </r>
    <r>
      <rPr>
        <b/>
        <sz val="16"/>
        <color theme="5" tint="-0.24994659260841701"/>
        <rFont val="Calibri"/>
        <family val="2"/>
        <scheme val="minor"/>
      </rPr>
      <t>S</t>
    </r>
    <r>
      <rPr>
        <b/>
        <sz val="16"/>
        <color theme="1"/>
        <rFont val="Calibri"/>
        <family val="2"/>
        <scheme val="minor"/>
      </rPr>
      <t>ynchronous sampling</t>
    </r>
  </si>
  <si>
    <r>
      <t>The difference to exclude is then Me</t>
    </r>
    <r>
      <rPr>
        <vertAlign val="subscript"/>
        <sz val="11"/>
        <color theme="1"/>
        <rFont val="Calibri"/>
        <family val="2"/>
        <scheme val="minor"/>
      </rPr>
      <t>inf</t>
    </r>
    <r>
      <rPr>
        <sz val="11"/>
        <color theme="1"/>
        <rFont val="Calibri"/>
        <family val="2"/>
        <scheme val="minor"/>
      </rPr>
      <t xml:space="preserve"> - Me.</t>
    </r>
  </si>
  <si>
    <r>
      <t>Means (Me=Mc), and you want to show that the true Me is no worse than Me</t>
    </r>
    <r>
      <rPr>
        <vertAlign val="subscript"/>
        <sz val="11"/>
        <color theme="1"/>
        <rFont val="Calibri"/>
        <family val="2"/>
        <scheme val="minor"/>
      </rPr>
      <t>inf</t>
    </r>
    <r>
      <rPr>
        <sz val="11"/>
        <color theme="1"/>
        <rFont val="Calibri"/>
        <family val="2"/>
        <scheme val="minor"/>
      </rPr>
      <t>.</t>
    </r>
  </si>
  <si>
    <r>
      <t>The difference to exclude is then pe</t>
    </r>
    <r>
      <rPr>
        <vertAlign val="subscript"/>
        <sz val="11"/>
        <color theme="1"/>
        <rFont val="Calibri"/>
        <family val="2"/>
        <scheme val="minor"/>
      </rPr>
      <t>inf</t>
    </r>
    <r>
      <rPr>
        <sz val="11"/>
        <color theme="1"/>
        <rFont val="Calibri"/>
        <family val="2"/>
        <scheme val="minor"/>
      </rPr>
      <t xml:space="preserve"> - pe.</t>
    </r>
  </si>
  <si>
    <t>setwd("C:/Users/Myname/Documents/Data/This_project")</t>
  </si>
  <si>
    <r>
      <t>success rates (pe=pc), and you want to show that the true pe is no worse than pe</t>
    </r>
    <r>
      <rPr>
        <vertAlign val="subscript"/>
        <sz val="11"/>
        <color theme="1"/>
        <rFont val="Calibri"/>
        <family val="2"/>
        <scheme val="minor"/>
      </rPr>
      <t>inf</t>
    </r>
    <r>
      <rPr>
        <sz val="11"/>
        <color theme="1"/>
        <rFont val="Calibri"/>
        <family val="2"/>
        <scheme val="minor"/>
      </rPr>
      <t>.</t>
    </r>
  </si>
  <si>
    <t>yellow: 95%CI outcomes implying non-inferiority</t>
  </si>
  <si>
    <t>red :Outcome failing non-inferiority</t>
  </si>
  <si>
    <t>SAMPLE SIZE : Non-Inferiority</t>
  </si>
  <si>
    <t>Generalized linear mixed model fit by maximum likelihood (Laplace Approximation) ['glmerMod']</t>
  </si>
  <si>
    <t xml:space="preserve"> Family: binomial  ( logit )</t>
  </si>
  <si>
    <t xml:space="preserve">     AIC      BIC   logLik deviance df.resid </t>
  </si>
  <si>
    <t xml:space="preserve"> Groups Name        Variance Std.Dev.</t>
  </si>
  <si>
    <t xml:space="preserve">            Estimate Std. Error z value Pr(&gt;|z|)    </t>
  </si>
  <si>
    <t>ID</t>
  </si>
  <si>
    <t>Rept</t>
  </si>
  <si>
    <t>Resp</t>
  </si>
  <si>
    <t>Example of Binomial Analysis with simulated data</t>
  </si>
  <si>
    <t>Observed Response rates, this simulation</t>
  </si>
  <si>
    <t>Group 0</t>
  </si>
  <si>
    <t>1) Logistic Regression</t>
  </si>
  <si>
    <t>Bintry&lt;- read.csv("BintryData.csv", header = TRUE, sep = ",", quote = "\"",dec = ".", fill = TRUE, colClasses = c("numeric"))</t>
  </si>
  <si>
    <t>not needed&gt;</t>
  </si>
  <si>
    <t>Bintry$fID=Bintry$ID</t>
  </si>
  <si>
    <t>Bintry$fID=factor(Bintry$fID)</t>
  </si>
  <si>
    <t>BintryGp0 &lt;- Bintry[ which(Bintry$Gp=="0"),]</t>
  </si>
  <si>
    <t>BintryGp1 &lt;- Bintry[ which(Bintry$Gp=="1"),]</t>
  </si>
  <si>
    <t>attach(Bintry)</t>
  </si>
  <si>
    <t>table(Group,Resp)</t>
  </si>
  <si>
    <t>'glmer' should be used</t>
  </si>
  <si>
    <t>model1 = glmer(Resp~ Group + (1|ID), data=Bintry, family=binomial)</t>
  </si>
  <si>
    <t>Formula: Resp ~ Group + (1 | ID)</t>
  </si>
  <si>
    <t xml:space="preserve">   Data: Bintry</t>
  </si>
  <si>
    <t>Normal Approximation</t>
  </si>
  <si>
    <t xml:space="preserve">   497.8    509.8   -245.9    491.8      397 </t>
  </si>
  <si>
    <t>LcL</t>
  </si>
  <si>
    <t>Ucl</t>
  </si>
  <si>
    <t xml:space="preserve">-0.8801 -0.8393 -0.5350  1.0837  1.7815 </t>
  </si>
  <si>
    <t xml:space="preserve"> ID     (Intercept) 0.09942  0.3153  </t>
  </si>
  <si>
    <t>Within subject ID set to 0.5, estimated as 0.32</t>
  </si>
  <si>
    <t>Number of obs: 400, groups:  ID, 200</t>
  </si>
  <si>
    <t>Estimated Response rates</t>
  </si>
  <si>
    <t>(Intercept)  -1.2067     0.1858  -6.495 8.32e-11 ***</t>
  </si>
  <si>
    <t>Group         0.9386     0.2325   4.037 5.41e-05 ***</t>
  </si>
  <si>
    <t xml:space="preserve">      (Intr)</t>
  </si>
  <si>
    <t>Combined Varance/SE</t>
  </si>
  <si>
    <t>Group -0.768</t>
  </si>
  <si>
    <t>2) General Estimating Equation analysis.</t>
  </si>
  <si>
    <t>may need to order data by subject</t>
  </si>
  <si>
    <t>nBintry &lt;- Bintry[order(ID),]</t>
  </si>
  <si>
    <t>fit &lt;- geese(formula(Resp ~ Group), data = nBintry, id=ID,  corstr="ar1", family = binomial)</t>
  </si>
  <si>
    <t xml:space="preserve">geese(formula = formula(Resp ~ Group), id = ID, data = nBintry, </t>
  </si>
  <si>
    <t xml:space="preserve">    family = binomial, corstr = "ar1")</t>
  </si>
  <si>
    <t xml:space="preserve"> Mean Link:                 logit </t>
  </si>
  <si>
    <t xml:space="preserve"> Variance to Mean Relation: binomial </t>
  </si>
  <si>
    <t xml:space="preserve">              estimate    san.se     wald            p</t>
  </si>
  <si>
    <t>(Intercept) -1.1802903 0.1546287 58.26359 2.287059e-14</t>
  </si>
  <si>
    <t>Group        0.9188106 0.2182406 17.72478 2.552797e-05</t>
  </si>
  <si>
    <t xml:space="preserve">            estimate     san.se     wald p</t>
  </si>
  <si>
    <t>(Intercept)        1 0.05659014 312.2615 0</t>
  </si>
  <si>
    <t xml:space="preserve">        estimate     san.se       wald        p</t>
  </si>
  <si>
    <t>alpha 0.01279475 0.06589465 0.03770188 0.846043</t>
  </si>
  <si>
    <t>non-sig correlation…</t>
  </si>
  <si>
    <t>Number of clusters:   200   Maximum cluster size: 2</t>
  </si>
  <si>
    <t xml:space="preserve">Binomial Analysis Example </t>
  </si>
  <si>
    <t>set working directory, e.g.</t>
  </si>
  <si>
    <t>(General Estimating Equation below)</t>
  </si>
  <si>
    <t>Data is in (cols A-D), saved as a csv file called Bintry.csv here</t>
  </si>
  <si>
    <t>Subjects in 2 groups with response rates 20% and 45%, each with 2 repeats (Rept)</t>
  </si>
  <si>
    <t>Model set up: 400 subject, 2 groups of 200</t>
  </si>
  <si>
    <t>clusterPower.pdf (r-project.org)</t>
  </si>
  <si>
    <t>clusterPower :            doing various power analysis calculations for cluster randomized trials.</t>
  </si>
  <si>
    <t>clusterPower</t>
  </si>
  <si>
    <t>Link:</t>
  </si>
  <si>
    <t>crtpwr.2prop:              Power calculations for simple cluster randomized trials, binary outcome</t>
  </si>
  <si>
    <t>crtpwr.2mean:            Power calculations for simple cluster randomized trials, continuous outcome</t>
  </si>
  <si>
    <t>crtpwr.2rate:               Power calculations for simple cluster randomized trials, count outcome</t>
  </si>
  <si>
    <t>Note 'samples from subjects' are equivalent to</t>
  </si>
  <si>
    <t>'units within Clusters'</t>
  </si>
  <si>
    <t>Tests for Two Means in a Cluster-Randomized Design (netdna-ssl.com)</t>
  </si>
  <si>
    <t>page 8</t>
  </si>
  <si>
    <t>Results are shown in blue</t>
  </si>
  <si>
    <t>VALIDATION EXAMPLES</t>
  </si>
  <si>
    <t>Distribution of estimated difference if Mc=Me</t>
  </si>
  <si>
    <t>Distribution of estimated difference if Mc=Me=60%</t>
  </si>
  <si>
    <t>Distribution of estimated difference if Mc=Me=1</t>
  </si>
  <si>
    <t>by Daniël Lakens and Aaron Caldwell</t>
  </si>
  <si>
    <t>within subject variation (see right). Their relative size is important and can be summarised by the</t>
  </si>
  <si>
    <t>then click calculate</t>
  </si>
  <si>
    <t>Between Subject (ID), standard deviation is set to be 0.5</t>
  </si>
  <si>
    <t>pattern of response in simulated data</t>
  </si>
  <si>
    <t xml:space="preserve">    0   153  47</t>
  </si>
  <si>
    <t xml:space="preserve">    1   113  87</t>
  </si>
  <si>
    <t>Group    0    1</t>
  </si>
  <si>
    <t xml:space="preserve">         Resp</t>
  </si>
  <si>
    <t>e.g. if one sample is used rather than 2, with (rho=0.5), then 33% (75 -&gt; 100 in above table),</t>
  </si>
  <si>
    <t>c) sqrt((s^2 /m)*(1+p(m-1))*(1/(1-((cv^2)*(((m*p)/((m*p)-p+1))*(1-((m*p)/((m*p)-p+1))))))))</t>
  </si>
  <si>
    <t>&gt; library(clusterPower)</t>
  </si>
  <si>
    <t>&gt; crtpwr.2mean(n=10 ,d=1, icc=.1, varw=5)</t>
  </si>
  <si>
    <t xml:space="preserve">       m </t>
  </si>
  <si>
    <t>&gt;</t>
  </si>
  <si>
    <t>1) PASS example, from</t>
  </si>
  <si>
    <t>2) clusterPower in R</t>
  </si>
  <si>
    <t>bottom page 4</t>
  </si>
  <si>
    <t xml:space="preserve">&gt; crtpwr.2prop(n=10 ,p1=.1, p2=.2, icc=.1) </t>
  </si>
  <si>
    <t>'clusterPower' needs to be installed in R</t>
  </si>
  <si>
    <t>It contains useful functions such as :</t>
  </si>
  <si>
    <t>Want to use R or need more options? You could try:</t>
  </si>
  <si>
    <t xml:space="preserve">For Simulation based Checking of </t>
  </si>
  <si>
    <t>Continuous Normal Sample Sizes</t>
  </si>
  <si>
    <t>Sample sizes can be checked using simulation with:</t>
  </si>
  <si>
    <t>CONFIRMED by</t>
  </si>
  <si>
    <t xml:space="preserve">  Power versus Correlation</t>
  </si>
  <si>
    <t xml:space="preserve">  Alpha versus Correlation</t>
  </si>
  <si>
    <t xml:space="preserve">  Notes</t>
  </si>
  <si>
    <t>(SD 0.5, Variance=0.25)</t>
  </si>
  <si>
    <t>(SD 1, Variance=1)</t>
  </si>
  <si>
    <t>multiple observations can be modelled.</t>
  </si>
  <si>
    <r>
      <t xml:space="preserve">EXAMPLE - </t>
    </r>
    <r>
      <rPr>
        <b/>
        <i/>
        <u/>
        <sz val="11"/>
        <color theme="1"/>
        <rFont val="Calibri"/>
        <family val="2"/>
        <scheme val="minor"/>
      </rPr>
      <t>entering sample size data into SUPERPOWER using the following example:</t>
    </r>
  </si>
  <si>
    <t>1) clusterPower in R</t>
  </si>
  <si>
    <t>Tests for Two Proportions in a Cluster-Randomized Design (netdna-ssl.com)</t>
  </si>
  <si>
    <t>page 230-7</t>
  </si>
  <si>
    <t>2) PASS Cluster design</t>
  </si>
  <si>
    <t>1) PASS</t>
  </si>
  <si>
    <t>Confidence Intervals for Intraclass Correlation (netdna-ssl.com)</t>
  </si>
  <si>
    <t>ICC.Sample.Size.pdf (r-project.org)</t>
  </si>
  <si>
    <t>1) R program</t>
  </si>
  <si>
    <t>Could not install</t>
  </si>
  <si>
    <t>2) wnarifin</t>
  </si>
  <si>
    <t>wnarifin.github.io &gt; Sample size calculator</t>
  </si>
  <si>
    <t>see also:</t>
  </si>
  <si>
    <t>Calcs CN</t>
  </si>
  <si>
    <t>sd</t>
  </si>
  <si>
    <t>Vdiff= (SD1^2/n + SD2^2/nk)</t>
  </si>
  <si>
    <t>SDdiff= 1/sqrt(n)((SD1^2+ SD2^2/k)</t>
  </si>
  <si>
    <t>= SD1</t>
  </si>
  <si>
    <t>= SD2/sqrt(k)</t>
  </si>
  <si>
    <t>SDdiff= 1/sqrt(n)sqrt(SD1^2+ SD2^2)</t>
  </si>
  <si>
    <t>(Za+Zb)SDdiff=Diff</t>
  </si>
  <si>
    <t>(Za+Zb) 1/sqrt(n)sqrt(SD1^2+ SD2^2) =D</t>
  </si>
  <si>
    <t>(Za+Zb) sqrt(SD1^2+ SD2^2) /D  =sqrt(n)</t>
  </si>
  <si>
    <t>(C9+C10)*((((C11^2)+(C12^2)))^0.5)/C4</t>
  </si>
  <si>
    <t>Sheet</t>
  </si>
  <si>
    <t>Cell C15,</t>
  </si>
  <si>
    <t>Cell C13,</t>
  </si>
  <si>
    <t>CostCN (Norm)</t>
  </si>
  <si>
    <t>SD1 = SD of gp 1</t>
  </si>
  <si>
    <t>SD2 = SD of gp 2</t>
  </si>
  <si>
    <t>Item re-labelled</t>
  </si>
  <si>
    <r>
      <rPr>
        <sz val="11"/>
        <color theme="0" tint="-0.14996795556505021"/>
        <rFont val="Calibri"/>
        <family val="2"/>
        <scheme val="minor"/>
      </rPr>
      <t>C4*(1+(C3*C2))*</t>
    </r>
    <r>
      <rPr>
        <sz val="11"/>
        <color theme="0" tint="-0.14999847407452621"/>
        <rFont val="Calibri"/>
        <family val="2"/>
        <scheme val="minor"/>
      </rPr>
      <t>((</t>
    </r>
    <r>
      <rPr>
        <sz val="11"/>
        <color theme="1"/>
        <rFont val="Calibri"/>
        <family val="2"/>
        <scheme val="minor"/>
      </rPr>
      <t>(C8+C9)*(C12^2+((C12^2/C10)))^0.5/C11</t>
    </r>
    <r>
      <rPr>
        <sz val="11"/>
        <color theme="0" tint="-0.14999847407452621"/>
        <rFont val="Calibri"/>
        <family val="2"/>
        <scheme val="minor"/>
      </rPr>
      <t>)^2)</t>
    </r>
  </si>
  <si>
    <t>N/N Samples</t>
  </si>
  <si>
    <t>by the mean.</t>
  </si>
  <si>
    <t>Options with 1-20 measures are shown to the right</t>
  </si>
  <si>
    <t>It is assumed here the number of observations is kept constant,</t>
  </si>
  <si>
    <t>Example</t>
  </si>
  <si>
    <t>from bottom of page 3 in :</t>
  </si>
  <si>
    <t>For 200 subjects</t>
  </si>
  <si>
    <t>also gives 32</t>
  </si>
  <si>
    <t>n=15.94</t>
  </si>
  <si>
    <t>gives 37</t>
  </si>
  <si>
    <t xml:space="preserve">taken from </t>
  </si>
  <si>
    <t>Sample size for cluster randomized trials: effect of coefficient of variation of cluster size and analysis method | International Journal of Epidemiology | Oxford Academic (oup.com)</t>
  </si>
  <si>
    <t xml:space="preserve">3) Eldridge 2006 Example </t>
  </si>
  <si>
    <t>note STARS uses a later CV correction (2015), also from Eldridge</t>
  </si>
  <si>
    <t>Methods for sample size determination in cluster randomized trials | International Journal of Epidemiology | Oxford Academic (oup.com)</t>
  </si>
  <si>
    <t>gives 32 practices</t>
  </si>
  <si>
    <t>of a slightly different correction for CV</t>
  </si>
  <si>
    <t>STARS (using t-dist) giving 32 practices and 320 subjects rather than 29/290</t>
  </si>
  <si>
    <t>these differences may be due to use</t>
  </si>
  <si>
    <t>(also original 200 subjects not based on Normal Approx)</t>
  </si>
  <si>
    <t>Method 1, CV=0.64</t>
  </si>
  <si>
    <t>Method 2, CV 0.69</t>
  </si>
  <si>
    <t>Method 3, CV 0.975</t>
  </si>
  <si>
    <t xml:space="preserve">1) PASS example, </t>
  </si>
  <si>
    <t>modified for equivalence</t>
  </si>
  <si>
    <t>For the following calculation, it can be shown that the upper 2.5% confidence limit is 0.752 under Ho (ICC is 0.6) and the lower, one-sided 80% confidence limit is also 0.752 under H1 (ICC is 0.8)</t>
  </si>
  <si>
    <t>3) Using the confidence interval calculator</t>
  </si>
  <si>
    <t>1) R program could not be installed</t>
  </si>
  <si>
    <t>2) wnfarin</t>
  </si>
  <si>
    <t>Two additional points are :</t>
  </si>
  <si>
    <t>applied based on the Coefficient of Variation of the number of samples.</t>
  </si>
  <si>
    <t>STARS : 16</t>
  </si>
  <si>
    <t>Method 1</t>
  </si>
  <si>
    <t>Method 2</t>
  </si>
  <si>
    <t>Method 3</t>
  </si>
  <si>
    <t>STARS : 17</t>
  </si>
  <si>
    <t>STARS : 20</t>
  </si>
  <si>
    <t xml:space="preserve">R Command : </t>
  </si>
  <si>
    <t>library(clusterPower)</t>
  </si>
  <si>
    <t>in R</t>
  </si>
  <si>
    <t>V=B+W</t>
  </si>
  <si>
    <t>and</t>
  </si>
  <si>
    <t>B/(B+W)=p</t>
  </si>
  <si>
    <t>also</t>
  </si>
  <si>
    <t>W</t>
  </si>
  <si>
    <t>SD^2</t>
  </si>
  <si>
    <t>W=B(1-p)/p</t>
  </si>
  <si>
    <t>B=pSD^2</t>
  </si>
  <si>
    <t>W=SD^2-B</t>
  </si>
  <si>
    <t>W=SD^2(1-p)</t>
  </si>
  <si>
    <t>SD^2=B+W</t>
  </si>
  <si>
    <t>B=Bp+Wp</t>
  </si>
  <si>
    <t>SD=sqrt(B+W)</t>
  </si>
  <si>
    <t>B(1-p)=Wp</t>
  </si>
  <si>
    <t>W=pSD^2(1-p)/p</t>
  </si>
  <si>
    <t>SD^2-B = B(1-p)/p</t>
  </si>
  <si>
    <t>SD^2= B[(1-p)/p]  + B</t>
  </si>
  <si>
    <t>SD^2= B[1+(1-p)/p]</t>
  </si>
  <si>
    <t>(p+1-p)/p</t>
  </si>
  <si>
    <t>=1/p</t>
  </si>
  <si>
    <t>SD^2= B[1/p]</t>
  </si>
  <si>
    <t>SD^2=W/(1-p)</t>
  </si>
  <si>
    <t>&gt; crtpwr.2mean(alpha=0.05, power=0.8, n=10 ,d=0.4, icc=.05, varw=0.95, cv=0)</t>
  </si>
  <si>
    <t>&gt; crtpwr.2mean(alpha=0.05, power=0.8, n=10 ,d=0.4, icc=.05, varw=0.95, cv=0.64)</t>
  </si>
  <si>
    <t>&gt; crtpwr.2mean(alpha=0.05, power=0.8, n=10 ,d=0.4, icc=.05, varw=0.95, cv=0.975)</t>
  </si>
  <si>
    <t>varw=SD^2(1-p)</t>
  </si>
  <si>
    <t>n4means(delta=0.4, sigma=1, m=10, ICC=0.05, alpha=0.05, power=0.80)</t>
  </si>
  <si>
    <t xml:space="preserve">The required sample size is a minimum of 16 clusters of size 10 in the Experimental Group </t>
  </si>
  <si>
    <t xml:space="preserve"> and a minimum of 16 clusters (size 10) in the Control Group.</t>
  </si>
  <si>
    <t xml:space="preserve"> library(CRTSize)</t>
  </si>
  <si>
    <t>n4means(delta=0.35, sigma=0.7, m=6, ICC=0.2, alpha=0.05, power=0.85)</t>
  </si>
  <si>
    <t xml:space="preserve">The required sample size is a minimum of 25 clusters of size 6 in the Experimental Group </t>
  </si>
  <si>
    <t xml:space="preserve"> and a minimum of 25 clusters (size 6) in the Control Group. </t>
  </si>
  <si>
    <t>STARS : 25</t>
  </si>
  <si>
    <t>4) CRTSize</t>
  </si>
  <si>
    <t>n4means(delta=3, sigma=4.7, m=5, ICC=0.35, alpha=0.05, power=0.9)</t>
  </si>
  <si>
    <t xml:space="preserve">The required sample size is a minimum of 26 clusters of size 5 in the Experimental Group </t>
  </si>
  <si>
    <t xml:space="preserve"> and a minimum of 26 clusters (size 5) in the Control Group.</t>
  </si>
  <si>
    <t>STARS : 26</t>
  </si>
  <si>
    <t>crtpwr.2mean(alpha=0.05, power=0.7924, n=300 ,d=0.2, icc=.001, varw=1, cv=0)</t>
  </si>
  <si>
    <t>crtpwr.2mean(alpha=0.05, power=0.4301, n=100 ,d=0.2, icc=.001, varw=1, cv=0)</t>
  </si>
  <si>
    <t>crtpwr.2mean(alpha=0.05, power=0.9091, n=500 ,d=0.2, icc=.001, varw=1, cv=0)</t>
  </si>
  <si>
    <t>In R :</t>
  </si>
  <si>
    <t>crtpwr.2mean(alpha=0.05, power=0.8, n=10 ,d=0.4, icc=.05, varw=1, cv=0)</t>
  </si>
  <si>
    <t>crtpwr.2mean(alpha=0.05, power=0.8, n=10 ,d=0.4, icc=.05, varw=1, cv=0.64)</t>
  </si>
  <si>
    <t>crtpwr.2mean(alpha=0.05, power=0.8, n=10 ,d=0.4, icc=.05, varw=1, cv=0.975)</t>
  </si>
  <si>
    <t>m=15.25</t>
  </si>
  <si>
    <t>m=16.69</t>
  </si>
  <si>
    <t>m=19.13</t>
  </si>
  <si>
    <t>….But using varw = SD = 1</t>
  </si>
  <si>
    <t>figures are better</t>
  </si>
  <si>
    <t>but does not allow CV of m to be used</t>
  </si>
  <si>
    <r>
      <t xml:space="preserve">The required sample size is a minimum of </t>
    </r>
    <r>
      <rPr>
        <sz val="10"/>
        <color rgb="FFC00000"/>
        <rFont val="Lucida Console"/>
        <family val="3"/>
      </rPr>
      <t>16 clusters</t>
    </r>
    <r>
      <rPr>
        <sz val="10"/>
        <color rgb="FF000000"/>
        <rFont val="Lucida Console"/>
        <family val="3"/>
      </rPr>
      <t xml:space="preserve"> of size 10 in the Experimental Group </t>
    </r>
  </si>
  <si>
    <t>CRTSize: (only allows cv=0)</t>
  </si>
  <si>
    <t>in STARS gives 16</t>
  </si>
  <si>
    <t>but using SD =sqrt(5),</t>
  </si>
  <si>
    <t>varw     The within-cluster variation.</t>
  </si>
  <si>
    <t>Examples</t>
  </si>
  <si>
    <t>STARs(norm)</t>
  </si>
  <si>
    <t>cv</t>
  </si>
  <si>
    <t>Sig</t>
  </si>
  <si>
    <t>STARS(norm)</t>
  </si>
  <si>
    <t>clusterP</t>
  </si>
  <si>
    <t>clusterP SD^2</t>
  </si>
  <si>
    <t>CRTSiz</t>
  </si>
  <si>
    <t>Correlation with STARS</t>
  </si>
  <si>
    <t>Avdiff</t>
  </si>
  <si>
    <t>clusterP(varw)</t>
  </si>
  <si>
    <t>I have explored this further</t>
  </si>
  <si>
    <t>with the authors of clusterPower</t>
  </si>
  <si>
    <t xml:space="preserve">see column X </t>
  </si>
  <si>
    <t>from documentation :</t>
  </si>
  <si>
    <t>varw = SD^2 x (1-ICC)</t>
  </si>
  <si>
    <t>SD^2=varw/(1-ICC),SD=</t>
  </si>
  <si>
    <t>(Gp2 : Gp1)</t>
  </si>
  <si>
    <t>27/27</t>
  </si>
  <si>
    <t>25.1/25.1</t>
  </si>
  <si>
    <t>50.3/50.3</t>
  </si>
  <si>
    <t>48/48</t>
  </si>
  <si>
    <t>102.2/102.2</t>
  </si>
  <si>
    <t>100/100</t>
  </si>
  <si>
    <t>179.3/179.3</t>
  </si>
  <si>
    <t>178/178</t>
  </si>
  <si>
    <t>55.5/55.5</t>
  </si>
  <si>
    <t>54/54</t>
  </si>
  <si>
    <t>56/56</t>
  </si>
  <si>
    <t>54.8/54.8</t>
  </si>
  <si>
    <t>53/53</t>
  </si>
  <si>
    <t>55/55</t>
  </si>
  <si>
    <t>463/463</t>
  </si>
  <si>
    <t>465/465</t>
  </si>
  <si>
    <t>465.4/465.4</t>
  </si>
  <si>
    <t>348/695</t>
  </si>
  <si>
    <t>345/690</t>
  </si>
  <si>
    <t>67/200</t>
  </si>
  <si>
    <t>3) CRTSiz, clusterPower in R</t>
  </si>
  <si>
    <t>It assumes equal allocation</t>
  </si>
  <si>
    <t>17.6/17.6</t>
  </si>
  <si>
    <t xml:space="preserve">Using this example and a normal approximation (200 samples, 29 practices)may have been used </t>
  </si>
  <si>
    <t>ICC effectively zero….</t>
  </si>
  <si>
    <t>page 3</t>
  </si>
  <si>
    <t>Comparison of CRTSiz, STARS and clusterPower(under two assumptions for varw)</t>
  </si>
  <si>
    <t>STARS(nor)</t>
  </si>
  <si>
    <t>clustP(varw)</t>
  </si>
  <si>
    <t>clusP SD^2</t>
  </si>
  <si>
    <t>Screenshots</t>
  </si>
  <si>
    <t>Screenshot</t>
  </si>
  <si>
    <t>4) CRT Size - better results</t>
  </si>
  <si>
    <t>Links (as above):</t>
  </si>
  <si>
    <t>clusterPower in R does not validate but</t>
  </si>
  <si>
    <t>5) Superpower - see Lakens Caldwell sheet (via contents sheet)</t>
  </si>
  <si>
    <r>
      <rPr>
        <sz val="11"/>
        <color rgb="FFFF0000"/>
        <rFont val="Arial"/>
        <family val="2"/>
      </rPr>
      <t>ρ</t>
    </r>
    <r>
      <rPr>
        <sz val="11"/>
        <color rgb="FFFF0000"/>
        <rFont val="Calibri"/>
        <family val="2"/>
        <scheme val="minor"/>
      </rPr>
      <t>o</t>
    </r>
  </si>
  <si>
    <r>
      <rPr>
        <sz val="11"/>
        <color rgb="FFFF0000"/>
        <rFont val="Arial"/>
        <family val="2"/>
      </rPr>
      <t>ρ</t>
    </r>
    <r>
      <rPr>
        <sz val="11"/>
        <color rgb="FFFF0000"/>
        <rFont val="Calibri"/>
        <family val="2"/>
        <scheme val="minor"/>
      </rPr>
      <t>1</t>
    </r>
  </si>
  <si>
    <r>
      <t xml:space="preserve">This is the level to be excluded, under Ho: </t>
    </r>
    <r>
      <rPr>
        <sz val="11"/>
        <color theme="1"/>
        <rFont val="Arial"/>
        <family val="2"/>
      </rPr>
      <t>ρ</t>
    </r>
    <r>
      <rPr>
        <i/>
        <sz val="11"/>
        <color theme="1"/>
        <rFont val="Calibri"/>
        <family val="2"/>
        <scheme val="minor"/>
      </rPr>
      <t>&lt;=</t>
    </r>
    <r>
      <rPr>
        <sz val="11"/>
        <color theme="1"/>
        <rFont val="Arial"/>
        <family val="2"/>
      </rPr>
      <t>ρ</t>
    </r>
    <r>
      <rPr>
        <i/>
        <sz val="11"/>
        <color theme="1"/>
        <rFont val="Calibri"/>
        <family val="2"/>
        <scheme val="minor"/>
      </rPr>
      <t>o</t>
    </r>
  </si>
  <si>
    <r>
      <t xml:space="preserve">This is the desirable level, under H1: </t>
    </r>
    <r>
      <rPr>
        <sz val="11"/>
        <color theme="1"/>
        <rFont val="Arial"/>
        <family val="2"/>
      </rPr>
      <t>ρ</t>
    </r>
    <r>
      <rPr>
        <i/>
        <sz val="11"/>
        <color theme="1"/>
        <rFont val="Calibri"/>
        <family val="2"/>
        <scheme val="minor"/>
      </rPr>
      <t>&gt;=</t>
    </r>
    <r>
      <rPr>
        <sz val="11"/>
        <color theme="1"/>
        <rFont val="Arial"/>
        <family val="2"/>
      </rPr>
      <t>ρ</t>
    </r>
    <r>
      <rPr>
        <i/>
        <sz val="11"/>
        <color theme="1"/>
        <rFont val="Calibri"/>
        <family val="2"/>
        <scheme val="minor"/>
      </rPr>
      <t>1</t>
    </r>
  </si>
  <si>
    <t>ρ</t>
  </si>
  <si>
    <t>f(p)''</t>
  </si>
  <si>
    <t>p''</t>
  </si>
  <si>
    <t>f(p)'</t>
  </si>
  <si>
    <t>f(p)</t>
  </si>
  <si>
    <t>p'</t>
  </si>
  <si>
    <t>2 sig. figs.</t>
  </si>
  <si>
    <t>if the distribution implies values below 0, these are taken as 0 (the minimum), and the probability is assigned to zero.</t>
  </si>
  <si>
    <t>from 'Final Table'</t>
  </si>
  <si>
    <t>Coefficients</t>
  </si>
  <si>
    <t>Intercept</t>
  </si>
  <si>
    <t>B1</t>
  </si>
  <si>
    <t>B2</t>
  </si>
  <si>
    <t>Lookup</t>
  </si>
  <si>
    <t>Actual</t>
  </si>
  <si>
    <t>Table value</t>
  </si>
  <si>
    <t>New Lookup - above does not seem to function with input values</t>
  </si>
  <si>
    <t>Coefficients Lookup</t>
  </si>
  <si>
    <t>Only enter values (numeric) in the black boxes then click calculate</t>
  </si>
  <si>
    <t>only change values (numeric) in the 2 black boxes, click calculate</t>
  </si>
  <si>
    <t>only enter values (numeric) in the black box, click calculate</t>
  </si>
  <si>
    <t>File:Cluster ICC BinaryG.xlsm</t>
  </si>
  <si>
    <t>TABLE OF AVERAGE ICC VALUES</t>
  </si>
  <si>
    <t>Note if the distribution implies values above 1, these are taken as 1 (the maximum) and the probability is assigned to 1,</t>
  </si>
  <si>
    <t>=Cell O36</t>
  </si>
  <si>
    <t>Plot DATA</t>
  </si>
  <si>
    <t>add tails…</t>
  </si>
  <si>
    <t>there is a slight issue with it.. (see email)</t>
  </si>
  <si>
    <r>
      <t xml:space="preserve">Let </t>
    </r>
    <r>
      <rPr>
        <sz val="11"/>
        <color theme="1"/>
        <rFont val="Arial"/>
        <family val="2"/>
      </rPr>
      <t>ρ</t>
    </r>
    <r>
      <rPr>
        <i/>
        <sz val="11"/>
        <color theme="1"/>
        <rFont val="Calibri"/>
        <family val="2"/>
        <scheme val="minor"/>
      </rPr>
      <t>=ICC</t>
    </r>
  </si>
  <si>
    <t>Intra-Class Correlation</t>
  </si>
  <si>
    <t xml:space="preserve">R clusterPower Command : </t>
  </si>
  <si>
    <t>Note that if the ratio of subjects in each group is increased the 'optimum m' curve just shifts upwards.</t>
  </si>
  <si>
    <t>Overall variance (V) = Between variance (B) + Within variance (W)</t>
  </si>
  <si>
    <t>(only uniform sample sizes per cell are possible, use of the CV is not possible)</t>
  </si>
  <si>
    <t>Intra Class Correlation Coefficient - Hypothesis testing</t>
  </si>
  <si>
    <t>This workbook is a companion to the paper : A'Hern RP. MS Name</t>
  </si>
  <si>
    <t>100/78 =</t>
  </si>
  <si>
    <t>=Cell O46</t>
  </si>
  <si>
    <t>,~extra 29%</t>
  </si>
  <si>
    <t>CRTsize assumes m is the same for all subjects, this is considered satisfactory</t>
  </si>
  <si>
    <t>* Eldridge reference.</t>
  </si>
  <si>
    <t>S after a sheet name denotes it is a template</t>
  </si>
  <si>
    <t>Templates&gt; are protected versions of the User Facing Sheets, they link User Facing Sheets to the calculations</t>
  </si>
  <si>
    <t>Binomial</t>
  </si>
  <si>
    <t>RECLAIM Trial</t>
  </si>
  <si>
    <t>Distribution of upper alpha% Confidence Limit</t>
  </si>
  <si>
    <t>if the cv of  ICC&lt;0.23*, unlike clusterPower it caters for different allocation ratios.</t>
  </si>
  <si>
    <t>CRTSize.pdf (r-project.org)</t>
  </si>
  <si>
    <t>only enter values (numeric) in the black boxes, click calculate</t>
  </si>
  <si>
    <t>26/26</t>
  </si>
  <si>
    <t>51/51</t>
  </si>
  <si>
    <t>103/103</t>
  </si>
  <si>
    <t>69/207</t>
  </si>
  <si>
    <t>180/180</t>
  </si>
  <si>
    <t>466/466</t>
  </si>
  <si>
    <t>18/18</t>
  </si>
  <si>
    <t>Total/N Samples</t>
  </si>
  <si>
    <t>Rounded</t>
  </si>
  <si>
    <t>Total SubC</t>
  </si>
  <si>
    <t>CRTSize</t>
  </si>
  <si>
    <t xml:space="preserve">for 1 or 2 - Approx R Command : </t>
  </si>
  <si>
    <t>Av p</t>
  </si>
  <si>
    <t>p1'</t>
  </si>
  <si>
    <t>p2'</t>
  </si>
  <si>
    <t xml:space="preserve">for 3 - Approx R Command : </t>
  </si>
  <si>
    <t>1) PASS Cluster design</t>
  </si>
  <si>
    <t>SCREENSHOTS</t>
  </si>
  <si>
    <t>2a) clusterPower in R (CRTsize for cv=0)</t>
  </si>
  <si>
    <t>Non-Inferiority has been mimicked … so that SE of estimate equals that under H1 (usually both response rates the same)</t>
  </si>
  <si>
    <t>crtpwr.2prop(alpha=0.05, power=0.8, n=10 ,p1=0.2 ,p2=0.4 ,p1inc=0 ,pooled=1, icc=0.1, cv=0)</t>
  </si>
  <si>
    <t>STARS 16</t>
  </si>
  <si>
    <t>CRTSize  16</t>
  </si>
  <si>
    <t>changing cv to 0.5</t>
  </si>
  <si>
    <t>crtpwr.2prop(alpha=0.05, power=0.8, n=10 ,p1=0.2 ,p2=0.4 ,p1inc=0 ,pooled=1, icc=0.1, cv=0.5)</t>
  </si>
  <si>
    <t>STARS 17</t>
  </si>
  <si>
    <t>changing cv to 0.8</t>
  </si>
  <si>
    <t>crtpwr.2prop(alpha=0.05, power=0.8, n=10 ,p1=0.2 ,p2=0.4 ,p1inc=0 ,pooled=1, icc=0.1, cv=0.8)</t>
  </si>
  <si>
    <t>STARS 19</t>
  </si>
  <si>
    <t>n4props(alpha=0.025, power=0.8, m=10 , two.tailed=FALSE,pc=0.2 ,pe=0.4 , ICC=0.1, AR=1)</t>
  </si>
  <si>
    <t>2b) clusterPower in R</t>
  </si>
  <si>
    <t>Equivalence has been mimicked … so that SE of estimate equals that under H1 (usually both response rates the same)</t>
  </si>
  <si>
    <t>crtpwr.2prop(alpha=0.05, power=0.8, n=10 ,p1=0.4 ,p2=0.2 ,p1inc=0 ,pooled=1, icc=0.1, cv=0)</t>
  </si>
  <si>
    <t>&gt; crtpwr.2prop(alpha=0.05, power=0.8, n=10 ,p1=0.4 ,p2=0.2 ,p1inc=0 ,pooled=1, icc=0.1, cv=0.5)</t>
  </si>
  <si>
    <t>crtpwr.2prop(alpha=0.05, power=0.8, n=10 ,p1=0.4 ,p2=0.2 ,p1inc=0 ,pooled=1, icc=0.1, cv=0.8)</t>
  </si>
  <si>
    <t>n4props(alpha=0.05, power=0.8, m=10 , two.tailed=TRUE,pc=0.4 ,pe=0.2 , ICC=0.1, AR=1)</t>
  </si>
  <si>
    <t xml:space="preserve"> and a minimum of 16 clusters (size 10) in the Control Group</t>
  </si>
  <si>
    <t>unequal group size</t>
  </si>
  <si>
    <t>&gt; n4props(alpha=0.05, power=0.8, m=10 , two.tailed=TRUE,pc=0.4 ,pe=0.2 , ICC=0.1, AR=3)</t>
  </si>
  <si>
    <t xml:space="preserve">The required sample size is a minimum of 11 clusters of size 10 in the Experimental Group </t>
  </si>
  <si>
    <t xml:space="preserve"> and a minimum of 32 clusters (size 10) in the Control Group.</t>
  </si>
  <si>
    <t>STARS 12/36</t>
  </si>
  <si>
    <t>CRTsize  11/32</t>
  </si>
  <si>
    <t>so CV of 0.8 increases size….</t>
  </si>
  <si>
    <t>Showing that the Experimental Rate is not worse than the control Rate can be done in three ways:</t>
  </si>
  <si>
    <t>1)</t>
  </si>
  <si>
    <t>Non-inferiority:   You wish to show that the experimental Rate is acceptable because it is not too far below, or is above, the control rate.</t>
  </si>
  <si>
    <t>2)</t>
  </si>
  <si>
    <t>Non-inferiority:   You want to show that the experimental Rate is satisfactory because it is not too far above, or is below, the control rate.</t>
  </si>
  <si>
    <t>3)</t>
  </si>
  <si>
    <t>Equivalence:         You wish to show that the experimental Rate is acceptable because it is not too far below and not too far above, the control rate.</t>
  </si>
  <si>
    <t>Select Option :</t>
  </si>
  <si>
    <t>Control Group rate (Pc)</t>
  </si>
  <si>
    <t>Experimental Group rate (Pe)</t>
  </si>
  <si>
    <t>Alpha error (Non-inf : one tail, Equivalence 2 tail)</t>
  </si>
  <si>
    <r>
      <t>pe</t>
    </r>
    <r>
      <rPr>
        <vertAlign val="subscript"/>
        <sz val="11"/>
        <color rgb="FFC00000"/>
        <rFont val="Calibri"/>
        <family val="2"/>
        <scheme val="minor"/>
      </rPr>
      <t>min</t>
    </r>
  </si>
  <si>
    <t>Cont Corr</t>
  </si>
  <si>
    <t>=(((H15^2)*(1+H13))+1/H4)/(1+H13)</t>
  </si>
  <si>
    <t>S</t>
  </si>
  <si>
    <t>sqrt((l5^2 /l2)*(1+l6*(l2-1))*(1/(1-((l7^2)*(((l2*l6)/((l2*l6)-l6+1))*(1-((l2*l6)/((l2*l6)-l6+1))))))))</t>
  </si>
  <si>
    <t>Var overall rather than within</t>
  </si>
  <si>
    <t>1) PASS example</t>
  </si>
  <si>
    <t>2) clusterPower examples</t>
  </si>
  <si>
    <t>Non-Inferiority Tests for the Difference Between Two Means in a 2x2 Cross-Over Design (netdna-ssl.com)</t>
  </si>
  <si>
    <t>Using 5 measues per subject and  increasing CV, checking it against the expected ratio I this table :</t>
  </si>
  <si>
    <t xml:space="preserve">2) clusterPower </t>
  </si>
  <si>
    <t>two tail only</t>
  </si>
  <si>
    <t>A)</t>
  </si>
  <si>
    <t>&gt; crtpwr.2mean(alpha=0.1, power=0.85, n=5 ,d=0.5, icc=0.5, varw=1, cv=0.4)</t>
  </si>
  <si>
    <t>SCREENSHOT:</t>
  </si>
  <si>
    <t>B)</t>
  </si>
  <si>
    <t>&gt; crtpwr.2mean(alpha=0.05, power=0.85, n=5 ,d=0.5, icc=0.5, varw=1, cv=0.4)</t>
  </si>
  <si>
    <t>Showing that the Experimental Mean is not worse than the control Mean can be done in three ways:</t>
  </si>
  <si>
    <t>Non-inferiority:   You wish to show that the experimental Mean is acceptable because it is not too far below, or is above, the control rate.</t>
  </si>
  <si>
    <t>Non-inferiority:   You want to show that the experimental Mean is satisfactory because it is not too far above, or is below, the control rate.</t>
  </si>
  <si>
    <t>Equivalence:         You wish to show that the experimental Mean is acceptable because it is not too far below and not too far above, the control rate.</t>
  </si>
  <si>
    <t>Main Aim</t>
  </si>
  <si>
    <t>Relationship between the Average Subject Rate (p), it's Standard Deviation (between Subject SD) and the estimated ICC :</t>
  </si>
  <si>
    <r>
      <t>Rows 30-134, PASTE SPECIAL&gt;VALUES</t>
    </r>
    <r>
      <rPr>
        <sz val="11"/>
        <color rgb="FF00B050"/>
        <rFont val="Calibri"/>
        <family val="2"/>
        <scheme val="minor"/>
      </rPr>
      <t>*</t>
    </r>
  </si>
  <si>
    <t>p,SD</t>
  </si>
  <si>
    <r>
      <t>Note : {=</t>
    </r>
    <r>
      <rPr>
        <sz val="11"/>
        <color rgb="FF00B050"/>
        <rFont val="Arial"/>
        <family val="2"/>
      </rPr>
      <t>Σ</t>
    </r>
  </si>
  <si>
    <t>SStot</t>
  </si>
  <si>
    <t>G</t>
  </si>
  <si>
    <t>SS</t>
  </si>
  <si>
    <t>df</t>
  </si>
  <si>
    <t>VarB</t>
  </si>
  <si>
    <t>ANOVA</t>
  </si>
  <si>
    <t>Columns summed</t>
  </si>
  <si>
    <t>è</t>
  </si>
  <si>
    <t>Cluster :</t>
  </si>
  <si>
    <t>mean p :</t>
  </si>
  <si>
    <t>SD :</t>
  </si>
  <si>
    <t>kq</t>
  </si>
  <si>
    <t>SSw</t>
  </si>
  <si>
    <t>Chk</t>
  </si>
  <si>
    <t>VarW</t>
  </si>
  <si>
    <t>F-C</t>
  </si>
  <si>
    <t>H</t>
  </si>
  <si>
    <t>I</t>
  </si>
  <si>
    <t>J</t>
  </si>
  <si>
    <t>K</t>
  </si>
  <si>
    <t>L</t>
  </si>
  <si>
    <t>M</t>
  </si>
  <si>
    <t>O</t>
  </si>
  <si>
    <t>Q</t>
  </si>
  <si>
    <t>R</t>
  </si>
  <si>
    <t>T</t>
  </si>
  <si>
    <t>U</t>
  </si>
  <si>
    <t>V</t>
  </si>
  <si>
    <t>X</t>
  </si>
  <si>
    <t>Y</t>
  </si>
  <si>
    <t>Z</t>
  </si>
  <si>
    <t>AA</t>
  </si>
  <si>
    <t>AB</t>
  </si>
  <si>
    <t>AC</t>
  </si>
  <si>
    <t>AE</t>
  </si>
  <si>
    <t>AF</t>
  </si>
  <si>
    <t>AG</t>
  </si>
  <si>
    <t>AH</t>
  </si>
  <si>
    <t>AI</t>
  </si>
  <si>
    <t>AJ</t>
  </si>
  <si>
    <t>AK</t>
  </si>
  <si>
    <t>lhat</t>
  </si>
  <si>
    <t>bhat</t>
  </si>
  <si>
    <t>â</t>
  </si>
  <si>
    <t>SSb</t>
  </si>
  <si>
    <t>Sums of Squares</t>
  </si>
  <si>
    <t>Find column</t>
  </si>
  <si>
    <t>Cluster (i)</t>
  </si>
  <si>
    <t>{Zi</t>
  </si>
  <si>
    <t>({Zi)^2</t>
  </si>
  <si>
    <t>{(Zi^2)</t>
  </si>
  <si>
    <t>{(Zi^2)-({Zi)^2/n</t>
  </si>
  <si>
    <t>Mean p</t>
  </si>
  <si>
    <t>IF(RAND()&lt;$G5,1,0)</t>
  </si>
  <si>
    <t>Checking…</t>
  </si>
  <si>
    <t xml:space="preserve">if it varies (by more than a certain amount)  a correction needs to be </t>
  </si>
  <si>
    <t>example below,</t>
  </si>
  <si>
    <t>example from paper below,</t>
  </si>
  <si>
    <t>or Power increase with 2 samples</t>
  </si>
  <si>
    <t>TEXT from Manuscript :</t>
  </si>
  <si>
    <t>n= number in group 1</t>
  </si>
  <si>
    <t>k ratio of number in group1:group2</t>
  </si>
  <si>
    <t>nk = number I group 2</t>
  </si>
  <si>
    <t>Basic 2 group sample size formulae</t>
  </si>
  <si>
    <t>Vdiff, variance of difference</t>
  </si>
  <si>
    <t>p= rho (correlation)</t>
  </si>
  <si>
    <t>standard normal deviate for alpha</t>
  </si>
  <si>
    <t>standard normal deviate for power        (1-beta)</t>
  </si>
  <si>
    <t>Za=(Diff/SDdiff)-Zb</t>
  </si>
  <si>
    <t>Zb=(Diff/SDdiff)-Za</t>
  </si>
  <si>
    <t>Rows 31+ are details for Validation only</t>
  </si>
  <si>
    <r>
      <t xml:space="preserve">For </t>
    </r>
    <r>
      <rPr>
        <b/>
        <sz val="11"/>
        <color theme="1"/>
        <rFont val="Calibri"/>
        <family val="2"/>
        <scheme val="minor"/>
      </rPr>
      <t>EQUIVALENCE</t>
    </r>
    <r>
      <rPr>
        <sz val="11"/>
        <color theme="1"/>
        <rFont val="Calibri"/>
        <family val="2"/>
        <scheme val="minor"/>
      </rPr>
      <t xml:space="preserve"> the entire confidence interval lies between two limits (for example </t>
    </r>
    <r>
      <rPr>
        <sz val="11"/>
        <color theme="1"/>
        <rFont val="Arial"/>
        <family val="2"/>
      </rPr>
      <t>±</t>
    </r>
    <r>
      <rPr>
        <sz val="11"/>
        <color theme="1"/>
        <rFont val="Calibri"/>
        <family val="2"/>
      </rPr>
      <t xml:space="preserve">0.35, so these would be </t>
    </r>
    <r>
      <rPr>
        <sz val="11"/>
        <color theme="1"/>
        <rFont val="Calibri"/>
        <family val="2"/>
        <scheme val="minor"/>
      </rPr>
      <t>0.65 and 1.35)</t>
    </r>
  </si>
  <si>
    <r>
      <t xml:space="preserve">For </t>
    </r>
    <r>
      <rPr>
        <b/>
        <sz val="11"/>
        <color theme="1"/>
        <rFont val="Calibri"/>
        <family val="2"/>
        <scheme val="minor"/>
      </rPr>
      <t>EQUIVALENCE</t>
    </r>
    <r>
      <rPr>
        <sz val="11"/>
        <color theme="1"/>
        <rFont val="Calibri"/>
        <family val="2"/>
        <scheme val="minor"/>
      </rPr>
      <t xml:space="preserve"> the entire confidence interval lies between two limits (for example </t>
    </r>
    <r>
      <rPr>
        <sz val="11"/>
        <color theme="1"/>
        <rFont val="Arial"/>
        <family val="2"/>
      </rPr>
      <t>±</t>
    </r>
    <r>
      <rPr>
        <sz val="11"/>
        <color theme="1"/>
        <rFont val="Calibri"/>
        <family val="2"/>
      </rPr>
      <t xml:space="preserve">0.15, so these would be </t>
    </r>
    <r>
      <rPr>
        <sz val="11"/>
        <color theme="1"/>
        <rFont val="Calibri"/>
        <family val="2"/>
        <scheme val="minor"/>
      </rPr>
      <t>0.30 and 0.6)</t>
    </r>
  </si>
  <si>
    <t>Rows 42+ are for development/reviewers only</t>
  </si>
  <si>
    <t>see Random Effects above</t>
  </si>
  <si>
    <t>Cell AC53</t>
  </si>
  <si>
    <t>Cell S62</t>
  </si>
  <si>
    <t>Cell S72</t>
  </si>
  <si>
    <t>To save a sample size calculation you could save a screen shot.</t>
  </si>
  <si>
    <t>Rows 32+ for development/reviewers only:</t>
  </si>
  <si>
    <t>Rows 40+ are for development/Reviewers only</t>
  </si>
  <si>
    <t>The ICC can be estimated by considering the between subject variation (Standard Deviation - SD) of the rate (p)</t>
  </si>
  <si>
    <t>Suggested Number</t>
  </si>
  <si>
    <t>Required CI width</t>
  </si>
  <si>
    <t>For sample size estimation,</t>
  </si>
  <si>
    <t>first estimate number needed:</t>
  </si>
  <si>
    <t>to be estimated with a 95% CI of 0.2,</t>
  </si>
  <si>
    <t>With an anticipated ICC of 0.7</t>
  </si>
  <si>
    <t>20 Iterations</t>
  </si>
  <si>
    <t>row</t>
  </si>
  <si>
    <t>FORMULAE</t>
  </si>
  <si>
    <t>Converged?</t>
  </si>
  <si>
    <t>integer</t>
  </si>
  <si>
    <t>ANSWER</t>
  </si>
  <si>
    <t>find</t>
  </si>
  <si>
    <t>Workup :</t>
  </si>
  <si>
    <t>ae</t>
  </si>
  <si>
    <t>ad</t>
  </si>
  <si>
    <t>ac</t>
  </si>
  <si>
    <t>ab</t>
  </si>
  <si>
    <t>aa</t>
  </si>
  <si>
    <t>z</t>
  </si>
  <si>
    <t>y</t>
  </si>
  <si>
    <t>x</t>
  </si>
  <si>
    <t>v</t>
  </si>
  <si>
    <t>u</t>
  </si>
  <si>
    <t>t</t>
  </si>
  <si>
    <t>s</t>
  </si>
  <si>
    <t>r</t>
  </si>
  <si>
    <t>q</t>
  </si>
  <si>
    <t>o</t>
  </si>
  <si>
    <t>Needed Width</t>
  </si>
  <si>
    <t>values</t>
  </si>
  <si>
    <t>select the Protection tab and Lock all cells</t>
  </si>
  <si>
    <t>on the worksheet</t>
  </si>
  <si>
    <t>allow user to</t>
  </si>
  <si>
    <t>enter data</t>
  </si>
  <si>
    <t>in these 3 cells</t>
  </si>
  <si>
    <t>Click back on the worksheet (any cell)</t>
  </si>
  <si>
    <t>bring up the format cells menu again,</t>
  </si>
  <si>
    <t>Right click mouse and bring up the Format Cells box</t>
  </si>
  <si>
    <t>only allow the user to enter data in unlocked sheets</t>
  </si>
  <si>
    <t>by right clicking on the sheet tab (bottom of sheet)</t>
  </si>
  <si>
    <t>Protecting Worksheets</t>
  </si>
  <si>
    <t>FAQ :  How do I protect an unprotected worksheet?</t>
  </si>
  <si>
    <t>unlock the relevant cells by selecting them and de-deselecting the 'Locked' box</t>
  </si>
  <si>
    <t>and selecting 'Protect sheet',</t>
  </si>
  <si>
    <t>by de-selecting the 'Select locked cells' box, and ticking the next box</t>
  </si>
  <si>
    <t>By right clicking on the sheet tab (bottom of sheet)</t>
  </si>
  <si>
    <t>and selecting 'Unprotect sheet' and entering password sphfs*</t>
  </si>
  <si>
    <t>NOTE: If you are changing an existing sheet many of these steps may already have been done.</t>
  </si>
  <si>
    <t>FAQ :  How do I unprotect an protected worksheet?</t>
  </si>
  <si>
    <r>
      <rPr>
        <b/>
        <sz val="11"/>
        <color theme="1"/>
        <rFont val="Calibri"/>
        <family val="2"/>
        <scheme val="minor"/>
      </rPr>
      <t xml:space="preserve">3) </t>
    </r>
    <r>
      <rPr>
        <sz val="11"/>
        <color theme="1"/>
        <rFont val="Calibri"/>
        <family val="2"/>
        <scheme val="minor"/>
      </rPr>
      <t>Then, when you password protect the sheet (please use password sphfs*)</t>
    </r>
  </si>
  <si>
    <r>
      <rPr>
        <b/>
        <sz val="11"/>
        <color theme="1"/>
        <rFont val="Calibri"/>
        <family val="2"/>
        <scheme val="minor"/>
      </rPr>
      <t>2)</t>
    </r>
    <r>
      <rPr>
        <sz val="11"/>
        <color theme="1"/>
        <rFont val="Calibri"/>
        <family val="2"/>
        <scheme val="minor"/>
      </rPr>
      <t xml:space="preserve"> Then select the cells you want to allow the user to use :</t>
    </r>
  </si>
  <si>
    <r>
      <rPr>
        <b/>
        <sz val="11"/>
        <color theme="1"/>
        <rFont val="Calibri"/>
        <family val="2"/>
        <scheme val="minor"/>
      </rPr>
      <t>1)</t>
    </r>
    <r>
      <rPr>
        <sz val="11"/>
        <color theme="1"/>
        <rFont val="Calibri"/>
        <family val="2"/>
        <scheme val="minor"/>
      </rPr>
      <t xml:space="preserve"> Click on this triangle to select the whole of the worksheet</t>
    </r>
  </si>
  <si>
    <t xml:space="preserve">This process has been done for this worksheet and </t>
  </si>
  <si>
    <t>the only boxes you can select are these:</t>
  </si>
  <si>
    <t>Analysis commands in R in blue       (Data was saved into a '.csv' format file called Armstrong.csv in Excel)</t>
  </si>
  <si>
    <t>Non-inferiority guide</t>
  </si>
  <si>
    <t>Select to go back</t>
  </si>
  <si>
    <t>A questionaire to examine participant satisfaction with</t>
  </si>
  <si>
    <t xml:space="preserve">varicose vein surgical outcome is to be evaluated. </t>
  </si>
  <si>
    <t>An ICC of 70% is considered satisfactory but one of 50%</t>
  </si>
  <si>
    <t>would be considered too low. A power of 90% has been chosen</t>
  </si>
  <si>
    <t>and it has been decided the one-sided 95% lower confidence</t>
  </si>
  <si>
    <t>Screenshot :</t>
  </si>
  <si>
    <t xml:space="preserve">limit for the ICC should exceed 50%. The questionairre can only </t>
  </si>
  <si>
    <t>be repeated once after a washout period, so only 2 will be performed.</t>
  </si>
  <si>
    <t>Formula (12)</t>
  </si>
  <si>
    <t>Eighty-seven subjects with 2 measures would be required.</t>
  </si>
  <si>
    <t>Power ~85%, alpha~ 5%</t>
  </si>
  <si>
    <t>4) StatsToDo</t>
  </si>
  <si>
    <t>204/51</t>
  </si>
  <si>
    <t>Cell K38 'Introduction sheet'</t>
  </si>
  <si>
    <t>Screenshots:</t>
  </si>
  <si>
    <t>Caldwell A, Laken D (2020). https://github.com/arcaldwell49/Superpower</t>
  </si>
  <si>
    <t>only enter numbers in the black boxes</t>
  </si>
  <si>
    <t>and enter values as shown :</t>
  </si>
  <si>
    <t>Expected Distribution of Subject rates</t>
  </si>
  <si>
    <t>only enter numbers in the black boxes, then click calculate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</si>
</sst>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0.0%"/>
    <numFmt numFmtId="167" formatCode="0.00000"/>
    <numFmt numFmtId="168" formatCode="0.0000"/>
    <numFmt numFmtId="169" formatCode="0.000000"/>
    <numFmt numFmtId="170" formatCode="0.000000000000"/>
  </numFmts>
  <fonts count="126">
    <font>
      <sz val="11"/>
      <color theme="1"/>
      <name val="Calibri"/>
      <family val="2"/>
      <scheme val="minor"/>
    </font>
    <font>
      <b/>
      <sz val="18"/>
      <color theme="1"/>
      <name val="Calibri"/>
      <family val="2"/>
      <scheme val="minor"/>
    </font>
    <font>
      <sz val="11"/>
      <color theme="1"/>
      <name val="Calibri"/>
      <family val="2"/>
      <scheme val="minor"/>
    </font>
    <font>
      <sz val="11"/>
      <color rgb="FFFF0000"/>
      <name val="Calibri"/>
      <family val="2"/>
      <scheme val="minor"/>
    </font>
    <font>
      <i/>
      <sz val="11"/>
      <color theme="1"/>
      <name val="Calibri"/>
      <family val="2"/>
      <scheme val="minor"/>
    </font>
    <font>
      <b/>
      <u/>
      <sz val="11"/>
      <color theme="1"/>
      <name val="Calibri"/>
      <family val="2"/>
      <scheme val="minor"/>
    </font>
    <font>
      <sz val="12"/>
      <color theme="1"/>
      <name val="Arial"/>
      <family val="2"/>
    </font>
    <font>
      <i/>
      <sz val="11"/>
      <color rgb="FF00B050"/>
      <name val="Calibri"/>
      <family val="2"/>
      <scheme val="minor"/>
    </font>
    <font>
      <sz val="11"/>
      <color rgb="FFFF0000"/>
      <name val="Arial"/>
      <family val="2"/>
    </font>
    <font>
      <sz val="10"/>
      <name val="Arial"/>
      <family val="2"/>
    </font>
    <font>
      <sz val="10"/>
      <color theme="1"/>
      <name val="Arial"/>
      <family val="2"/>
    </font>
    <font>
      <sz val="10"/>
      <color rgb="FFFF0000"/>
      <name val="Arial"/>
      <family val="2"/>
    </font>
    <font>
      <sz val="11"/>
      <color rgb="FFC00000"/>
      <name val="Calibri"/>
      <family val="2"/>
      <scheme val="minor"/>
    </font>
    <font>
      <b/>
      <sz val="11"/>
      <color rgb="FF00B050"/>
      <name val="Calibri"/>
      <family val="2"/>
      <scheme val="minor"/>
    </font>
    <font>
      <sz val="11"/>
      <color rgb="FF00B050"/>
      <name val="Calibri"/>
      <family val="2"/>
      <scheme val="minor"/>
    </font>
    <font>
      <b/>
      <u/>
      <sz val="11"/>
      <color rgb="FFFF0000"/>
      <name val="Calibri"/>
      <family val="2"/>
      <scheme val="minor"/>
    </font>
    <font>
      <sz val="11"/>
      <color rgb="FF0070C0"/>
      <name val="Calibri"/>
      <family val="2"/>
      <scheme val="minor"/>
    </font>
    <font>
      <sz val="11"/>
      <color rgb="FF7030A0"/>
      <name val="Calibri"/>
      <family val="2"/>
      <scheme val="minor"/>
    </font>
    <font>
      <sz val="11"/>
      <color theme="0" tint="-0.499984740745262"/>
      <name val="Calibri"/>
      <family val="2"/>
      <scheme val="minor"/>
    </font>
    <font>
      <sz val="11"/>
      <color theme="0" tint="-0.34998626667073579"/>
      <name val="Calibri"/>
      <family val="2"/>
      <scheme val="minor"/>
    </font>
    <font>
      <b/>
      <sz val="11"/>
      <color rgb="FFFF0000"/>
      <name val="Calibri"/>
      <family val="2"/>
      <scheme val="minor"/>
    </font>
    <font>
      <sz val="11"/>
      <color rgb="FF002060"/>
      <name val="Calibri"/>
      <family val="2"/>
      <scheme val="minor"/>
    </font>
    <font>
      <i/>
      <sz val="11"/>
      <color rgb="FF7030A0"/>
      <name val="Calibri"/>
      <family val="2"/>
      <scheme val="minor"/>
    </font>
    <font>
      <i/>
      <sz val="11"/>
      <color theme="0" tint="-0.499984740745262"/>
      <name val="Calibri"/>
      <family val="2"/>
      <scheme val="minor"/>
    </font>
    <font>
      <i/>
      <sz val="11"/>
      <color rgb="FFC00000"/>
      <name val="Calibri"/>
      <family val="2"/>
      <scheme val="minor"/>
    </font>
    <font>
      <sz val="11"/>
      <color rgb="FF7030A0"/>
      <name val="Calibri"/>
      <family val="3"/>
    </font>
    <font>
      <b/>
      <i/>
      <sz val="11"/>
      <color rgb="FF7030A0"/>
      <name val="Calibri"/>
      <family val="2"/>
      <scheme val="minor"/>
    </font>
    <font>
      <b/>
      <u/>
      <sz val="11"/>
      <color rgb="FFC00000"/>
      <name val="Calibri"/>
      <family val="2"/>
      <scheme val="minor"/>
    </font>
    <font>
      <b/>
      <u/>
      <sz val="11"/>
      <color rgb="FF7030A0"/>
      <name val="Calibri"/>
      <family val="2"/>
      <scheme val="minor"/>
    </font>
    <font>
      <b/>
      <u/>
      <sz val="11"/>
      <color rgb="FF0070C0"/>
      <name val="Calibri"/>
      <family val="2"/>
      <scheme val="minor"/>
    </font>
    <font>
      <i/>
      <sz val="11"/>
      <color rgb="FF0070C0"/>
      <name val="Calibri"/>
      <family val="2"/>
      <scheme val="minor"/>
    </font>
    <font>
      <i/>
      <sz val="9"/>
      <color rgb="FF00B050"/>
      <name val="Arial"/>
      <family val="2"/>
    </font>
    <font>
      <b/>
      <i/>
      <u/>
      <sz val="11"/>
      <color theme="1"/>
      <name val="Calibri"/>
      <family val="2"/>
      <scheme val="minor"/>
    </font>
    <font>
      <u/>
      <sz val="11"/>
      <color theme="10"/>
      <name val="Calibri"/>
      <family val="2"/>
      <scheme val="minor"/>
    </font>
    <font>
      <b/>
      <u/>
      <sz val="14"/>
      <color theme="1"/>
      <name val="Calibri"/>
      <family val="2"/>
      <scheme val="minor"/>
    </font>
    <font>
      <b/>
      <sz val="11"/>
      <color rgb="FF7030A0"/>
      <name val="Calibri"/>
      <family val="2"/>
      <scheme val="minor"/>
    </font>
    <font>
      <b/>
      <sz val="11"/>
      <color theme="7" tint="-0.249977111117893"/>
      <name val="Calibri"/>
      <family val="2"/>
      <scheme val="minor"/>
    </font>
    <font>
      <b/>
      <sz val="16"/>
      <color theme="1"/>
      <name val="Calibri"/>
      <family val="2"/>
      <scheme val="minor"/>
    </font>
    <font>
      <sz val="11"/>
      <color rgb="FFFF0000"/>
      <name val="Calibri"/>
      <family val="2"/>
    </font>
    <font>
      <i/>
      <sz val="11"/>
      <color rgb="FFC00000"/>
      <name val="Calibri"/>
      <family val="2"/>
    </font>
    <font>
      <sz val="8"/>
      <name val="Calibri"/>
      <family val="2"/>
      <scheme val="minor"/>
    </font>
    <font>
      <sz val="11"/>
      <color rgb="FFFFC000"/>
      <name val="Calibri"/>
      <family val="2"/>
      <scheme val="minor"/>
    </font>
    <font>
      <sz val="11"/>
      <color theme="1"/>
      <name val="Arial"/>
      <family val="2"/>
    </font>
    <font>
      <sz val="11"/>
      <color theme="1"/>
      <name val="Calibri"/>
      <family val="2"/>
    </font>
    <font>
      <sz val="10"/>
      <color theme="1"/>
      <name val="LMRoman12-Regular"/>
    </font>
    <font>
      <b/>
      <sz val="11"/>
      <color theme="1"/>
      <name val="Calibri"/>
      <family val="2"/>
      <scheme val="minor"/>
    </font>
    <font>
      <b/>
      <sz val="11"/>
      <color rgb="FFC00000"/>
      <name val="Calibri"/>
      <family val="2"/>
      <scheme val="minor"/>
    </font>
    <font>
      <u/>
      <sz val="11"/>
      <color rgb="FF00B050"/>
      <name val="Calibri"/>
      <family val="2"/>
      <scheme val="minor"/>
    </font>
    <font>
      <i/>
      <sz val="11"/>
      <color rgb="FF0070C0"/>
      <name val="Calibri"/>
      <family val="2"/>
    </font>
    <font>
      <b/>
      <sz val="14"/>
      <color rgb="FFC00000"/>
      <name val="Calibri"/>
      <family val="2"/>
      <scheme val="minor"/>
    </font>
    <font>
      <sz val="10"/>
      <color rgb="FF0000FF"/>
      <name val="&amp;quot"/>
    </font>
    <font>
      <sz val="9"/>
      <color rgb="FF000000"/>
      <name val="Ff3"/>
    </font>
    <font>
      <vertAlign val="superscript"/>
      <sz val="11"/>
      <color theme="1"/>
      <name val="Calibri"/>
      <family val="2"/>
    </font>
    <font>
      <vertAlign val="subscript"/>
      <sz val="11"/>
      <color theme="1"/>
      <name val="Calibri"/>
      <family val="2"/>
    </font>
    <font>
      <i/>
      <sz val="10"/>
      <color rgb="FF0000FF"/>
      <name val="Lucida Console"/>
      <family val="3"/>
    </font>
    <font>
      <sz val="10"/>
      <color rgb="FF0000FF"/>
      <name val="Lucida Console"/>
      <family val="3"/>
    </font>
    <font>
      <sz val="10"/>
      <color rgb="FF000000"/>
      <name val="Lucida Console"/>
      <family val="3"/>
    </font>
    <font>
      <sz val="10"/>
      <color rgb="FFC00000"/>
      <name val="Lucida Console"/>
      <family val="3"/>
    </font>
    <font>
      <u/>
      <sz val="11"/>
      <color rgb="FF002060"/>
      <name val="Calibri"/>
      <family val="2"/>
      <scheme val="minor"/>
    </font>
    <font>
      <i/>
      <sz val="11"/>
      <color rgb="FFFF0000"/>
      <name val="Calibri"/>
      <family val="2"/>
      <scheme val="minor"/>
    </font>
    <font>
      <i/>
      <u/>
      <sz val="11"/>
      <color rgb="FF00B050"/>
      <name val="Calibri"/>
      <family val="2"/>
      <scheme val="minor"/>
    </font>
    <font>
      <i/>
      <sz val="10"/>
      <color theme="1"/>
      <name val="&amp;quot"/>
    </font>
    <font>
      <sz val="10"/>
      <color rgb="FF0070C0"/>
      <name val="Lucida Console"/>
      <family val="3"/>
    </font>
    <font>
      <b/>
      <sz val="11"/>
      <color rgb="FFFF0000"/>
      <name val="Calibri"/>
      <family val="2"/>
    </font>
    <font>
      <u/>
      <sz val="11"/>
      <color theme="1"/>
      <name val="Calibri"/>
      <family val="2"/>
      <scheme val="minor"/>
    </font>
    <font>
      <u/>
      <sz val="11"/>
      <color rgb="FF0070C0"/>
      <name val="Calibri"/>
      <family val="2"/>
      <scheme val="minor"/>
    </font>
    <font>
      <sz val="18"/>
      <color rgb="FF002060"/>
      <name val="Arial Black"/>
      <family val="2"/>
    </font>
    <font>
      <sz val="11"/>
      <name val="Calibri"/>
      <family val="2"/>
      <scheme val="minor"/>
    </font>
    <font>
      <i/>
      <sz val="11"/>
      <color theme="0" tint="-0.34998626667073579"/>
      <name val="Calibri"/>
      <family val="2"/>
      <scheme val="minor"/>
    </font>
    <font>
      <b/>
      <sz val="16"/>
      <color theme="4" tint="0.39994506668294322"/>
      <name val="Calibri"/>
      <family val="2"/>
      <scheme val="minor"/>
    </font>
    <font>
      <sz val="11"/>
      <color rgb="FF0070C0"/>
      <name val="Calibri"/>
      <family val="2"/>
    </font>
    <font>
      <vertAlign val="subscript"/>
      <sz val="11"/>
      <color rgb="FF0070C0"/>
      <name val="Calibri"/>
      <family val="2"/>
    </font>
    <font>
      <vertAlign val="superscript"/>
      <sz val="11"/>
      <color rgb="FF0070C0"/>
      <name val="Calibri"/>
      <family val="2"/>
    </font>
    <font>
      <i/>
      <sz val="11"/>
      <color theme="0" tint="-0.249977111117893"/>
      <name val="Calibri"/>
      <family val="2"/>
      <scheme val="minor"/>
    </font>
    <font>
      <i/>
      <sz val="10"/>
      <color theme="0" tint="-0.249977111117893"/>
      <name val="Arial"/>
      <family val="2"/>
    </font>
    <font>
      <b/>
      <sz val="16"/>
      <color theme="5" tint="-0.24994659260841701"/>
      <name val="Calibri"/>
      <family val="2"/>
      <scheme val="minor"/>
    </font>
    <font>
      <i/>
      <sz val="11"/>
      <color rgb="FFFFC000"/>
      <name val="Calibri"/>
      <family val="2"/>
      <scheme val="minor"/>
    </font>
    <font>
      <u/>
      <sz val="11"/>
      <color rgb="FF000000"/>
      <name val="Calibri"/>
      <family val="2"/>
      <scheme val="minor"/>
    </font>
    <font>
      <sz val="11"/>
      <color rgb="FF00B050"/>
      <name val="Calibri"/>
      <family val="2"/>
    </font>
    <font>
      <sz val="10"/>
      <color rgb="FF00B050"/>
      <name val="Lucida Console"/>
      <family val="3"/>
    </font>
    <font>
      <sz val="12"/>
      <color theme="1"/>
      <name val="Calibri"/>
      <family val="2"/>
      <scheme val="minor"/>
    </font>
    <font>
      <b/>
      <u/>
      <sz val="12"/>
      <color theme="1"/>
      <name val="Calibri"/>
      <family val="2"/>
      <scheme val="minor"/>
    </font>
    <font>
      <b/>
      <u/>
      <sz val="11"/>
      <color rgb="FF002060"/>
      <name val="Calibri"/>
      <family val="2"/>
      <scheme val="minor"/>
    </font>
    <font>
      <b/>
      <u/>
      <sz val="10"/>
      <color theme="1"/>
      <name val="Lucida Console"/>
      <family val="3"/>
    </font>
    <font>
      <b/>
      <sz val="11"/>
      <color rgb="FF0070C0"/>
      <name val="Calibri"/>
      <family val="2"/>
      <scheme val="minor"/>
    </font>
    <font>
      <i/>
      <sz val="11"/>
      <name val="Calibri"/>
      <family val="2"/>
      <scheme val="minor"/>
    </font>
    <font>
      <u/>
      <sz val="11"/>
      <color rgb="FF7030A0"/>
      <name val="Calibri"/>
      <family val="2"/>
      <scheme val="minor"/>
    </font>
    <font>
      <sz val="9"/>
      <color rgb="FF0070C0"/>
      <name val="Calibri"/>
      <family val="2"/>
      <scheme val="minor"/>
    </font>
    <font>
      <sz val="9"/>
      <color indexed="81"/>
      <name val="Tahoma"/>
      <family val="2"/>
    </font>
    <font>
      <b/>
      <sz val="9"/>
      <color indexed="81"/>
      <name val="Tahoma"/>
      <family val="2"/>
    </font>
    <font>
      <vertAlign val="subscript"/>
      <sz val="11"/>
      <color rgb="FFFF0000"/>
      <name val="Calibri"/>
      <family val="2"/>
      <scheme val="minor"/>
    </font>
    <font>
      <vertAlign val="subscript"/>
      <sz val="11"/>
      <color theme="1"/>
      <name val="Calibri"/>
      <family val="2"/>
      <scheme val="minor"/>
    </font>
    <font>
      <vertAlign val="subscript"/>
      <sz val="11"/>
      <color rgb="FF0070C0"/>
      <name val="Calibri"/>
      <family val="2"/>
      <scheme val="minor"/>
    </font>
    <font>
      <vertAlign val="superscript"/>
      <sz val="11"/>
      <color theme="1"/>
      <name val="Calibri"/>
      <family val="2"/>
      <scheme val="minor"/>
    </font>
    <font>
      <b/>
      <i/>
      <u/>
      <sz val="12"/>
      <color theme="1"/>
      <name val="Calibri"/>
      <family val="2"/>
      <scheme val="minor"/>
    </font>
    <font>
      <vertAlign val="subscript"/>
      <sz val="11"/>
      <color rgb="FFC00000"/>
      <name val="Calibri"/>
      <family val="2"/>
      <scheme val="minor"/>
    </font>
    <font>
      <i/>
      <u/>
      <sz val="11"/>
      <color theme="1"/>
      <name val="Calibri"/>
      <family val="2"/>
      <scheme val="minor"/>
    </font>
    <font>
      <b/>
      <sz val="16"/>
      <name val="Calibri"/>
      <family val="2"/>
      <scheme val="minor"/>
    </font>
    <font>
      <b/>
      <sz val="14"/>
      <color theme="1"/>
      <name val="Calibri"/>
      <family val="2"/>
      <scheme val="minor"/>
    </font>
    <font>
      <u/>
      <sz val="11"/>
      <color rgb="FFC00000"/>
      <name val="Calibri"/>
      <family val="2"/>
      <scheme val="minor"/>
    </font>
    <font>
      <b/>
      <u/>
      <sz val="18"/>
      <color theme="1"/>
      <name val="Calibri"/>
      <family val="2"/>
      <scheme val="minor"/>
    </font>
    <font>
      <b/>
      <u/>
      <sz val="11"/>
      <color rgb="FF00B050"/>
      <name val="Calibri"/>
      <family val="2"/>
      <scheme val="minor"/>
    </font>
    <font>
      <sz val="11"/>
      <color theme="0" tint="-0.14996795556505021"/>
      <name val="Calibri"/>
      <family val="2"/>
      <scheme val="minor"/>
    </font>
    <font>
      <sz val="11"/>
      <color theme="0" tint="-0.14999847407452621"/>
      <name val="Calibri"/>
      <family val="2"/>
      <scheme val="minor"/>
    </font>
    <font>
      <sz val="10"/>
      <color rgb="FF7030A0"/>
      <name val="Lucida Console"/>
      <family val="3"/>
    </font>
    <font>
      <sz val="11"/>
      <color rgb="FF0000FF"/>
      <name val="Calibri"/>
      <family val="2"/>
    </font>
    <font>
      <sz val="11"/>
      <color rgb="FF000000"/>
      <name val="Calibri"/>
      <family val="2"/>
    </font>
    <font>
      <b/>
      <sz val="11"/>
      <color rgb="FFFFC000"/>
      <name val="Calibri"/>
      <family val="2"/>
      <scheme val="minor"/>
    </font>
    <font>
      <i/>
      <sz val="10"/>
      <color theme="0" tint="-0.34998626667073579"/>
      <name val="Lucida Console"/>
      <family val="3"/>
    </font>
    <font>
      <b/>
      <sz val="14"/>
      <color theme="1"/>
      <name val="Times New Roman"/>
      <family val="1"/>
    </font>
    <font>
      <sz val="10"/>
      <color rgb="FFFFC000"/>
      <name val="Lucida Console"/>
      <family val="3"/>
    </font>
    <font>
      <b/>
      <i/>
      <sz val="11"/>
      <color rgb="FFFF0000"/>
      <name val="Calibri"/>
      <family val="2"/>
      <scheme val="minor"/>
    </font>
    <font>
      <b/>
      <sz val="10"/>
      <color rgb="FF00B050"/>
      <name val="Arial"/>
      <family val="2"/>
    </font>
    <font>
      <i/>
      <sz val="12"/>
      <color theme="1"/>
      <name val="Calibri"/>
      <family val="2"/>
      <scheme val="minor"/>
    </font>
    <font>
      <sz val="11"/>
      <color theme="1"/>
      <name val="Wingdings"/>
      <charset val="2"/>
    </font>
    <font>
      <sz val="11"/>
      <color rgb="FF00B050"/>
      <name val="Arial"/>
      <family val="2"/>
    </font>
    <font>
      <sz val="11"/>
      <color rgb="FF92D050"/>
      <name val="Calibri"/>
      <family val="2"/>
      <scheme val="minor"/>
    </font>
    <font>
      <u/>
      <sz val="11"/>
      <color rgb="FF92D050"/>
      <name val="Calibri"/>
      <family val="2"/>
      <scheme val="minor"/>
    </font>
    <font>
      <u/>
      <sz val="11"/>
      <color rgb="FFFFC000"/>
      <name val="Calibri"/>
      <family val="2"/>
      <scheme val="minor"/>
    </font>
    <font>
      <i/>
      <sz val="11"/>
      <color rgb="FF92D050"/>
      <name val="Calibri"/>
      <family val="2"/>
      <scheme val="minor"/>
    </font>
    <font>
      <b/>
      <u/>
      <sz val="11"/>
      <color rgb="FF7030A0"/>
      <name val="Arial"/>
      <family val="2"/>
    </font>
    <font>
      <b/>
      <sz val="11"/>
      <color rgb="FF92D050"/>
      <name val="Calibri"/>
      <family val="2"/>
      <scheme val="minor"/>
    </font>
    <font>
      <b/>
      <i/>
      <sz val="11"/>
      <color rgb="FF00B050"/>
      <name val="Calibri"/>
      <family val="2"/>
      <scheme val="minor"/>
    </font>
    <font>
      <i/>
      <sz val="11"/>
      <color rgb="FFFF0000"/>
      <name val="Calibri"/>
      <family val="2"/>
    </font>
    <font>
      <b/>
      <i/>
      <sz val="11"/>
      <color rgb="FF0070C0"/>
      <name val="Calibri"/>
      <family val="2"/>
      <scheme val="minor"/>
    </font>
    <font>
      <sz val="10"/>
      <color rgb="FF00B050"/>
      <name val="Arial"/>
      <family val="2"/>
    </font>
  </fonts>
  <fills count="9">
    <fill>
      <patternFill patternType="none"/>
    </fill>
    <fill>
      <patternFill patternType="gray125"/>
    </fill>
    <fill>
      <patternFill patternType="solid">
        <fgColor theme="0"/>
        <bgColor indexed="64"/>
      </patternFill>
    </fill>
    <fill>
      <patternFill patternType="solid">
        <fgColor theme="4" tint="0.39994506668294322"/>
        <bgColor indexed="64"/>
      </patternFill>
    </fill>
    <fill>
      <patternFill patternType="solid">
        <fgColor rgb="FF0070C0"/>
        <bgColor indexed="64"/>
      </patternFill>
    </fill>
    <fill>
      <patternFill patternType="solid">
        <fgColor theme="0" tint="-0.24994659260841701"/>
        <bgColor indexed="64"/>
      </patternFill>
    </fill>
    <fill>
      <patternFill patternType="solid">
        <fgColor rgb="FFFFFFFF"/>
        <bgColor indexed="64"/>
      </patternFill>
    </fill>
    <fill>
      <patternFill patternType="solid">
        <fgColor theme="0" tint="-0.14996795556505021"/>
        <bgColor indexed="64"/>
      </patternFill>
    </fill>
    <fill>
      <patternFill patternType="solid">
        <fgColor theme="4" tint="0.59996337778862885"/>
        <bgColor indexed="64"/>
      </patternFill>
    </fill>
  </fills>
  <borders count="6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C00000"/>
      </left>
      <right style="thin">
        <color rgb="FFC00000"/>
      </right>
      <top style="thin">
        <color rgb="FFC00000"/>
      </top>
      <bottom style="thin">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rgb="FF0070C0"/>
      </left>
      <right/>
      <top style="dotted">
        <color rgb="FF0070C0"/>
      </top>
      <bottom/>
      <diagonal/>
    </border>
    <border>
      <left/>
      <right/>
      <top style="dotted">
        <color rgb="FF0070C0"/>
      </top>
      <bottom/>
      <diagonal/>
    </border>
    <border>
      <left style="dotted">
        <color rgb="FF0070C0"/>
      </left>
      <right/>
      <top/>
      <bottom/>
      <diagonal/>
    </border>
    <border>
      <left style="dotted">
        <color rgb="FF0070C0"/>
      </left>
      <right/>
      <top/>
      <bottom style="dotted">
        <color rgb="FF0070C0"/>
      </bottom>
      <diagonal/>
    </border>
    <border>
      <left/>
      <right/>
      <top/>
      <bottom style="dotted">
        <color rgb="FF0070C0"/>
      </bottom>
      <diagonal/>
    </border>
    <border>
      <left style="mediumDashed">
        <color theme="8" tint="-0.499984740745262"/>
      </left>
      <right/>
      <top/>
      <bottom/>
      <diagonal/>
    </border>
    <border>
      <left/>
      <right/>
      <top style="dotted">
        <color auto="1"/>
      </top>
      <bottom/>
      <diagonal/>
    </border>
    <border>
      <left/>
      <right/>
      <top/>
      <bottom style="dotted">
        <color auto="1"/>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style="thin">
        <color rgb="FF0070C0"/>
      </right>
      <top/>
      <bottom style="thin">
        <color rgb="FF0070C0"/>
      </bottom>
      <diagonal/>
    </border>
    <border>
      <left/>
      <right/>
      <top style="thin">
        <color rgb="FF0070C0"/>
      </top>
      <bottom/>
      <diagonal/>
    </border>
    <border>
      <left/>
      <right/>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
      <left/>
      <right/>
      <top style="medium">
        <color auto="1"/>
      </top>
      <bottom/>
      <diagonal/>
    </border>
    <border>
      <left style="mediumDashed">
        <color rgb="FF002060"/>
      </left>
      <right/>
      <top/>
      <bottom/>
      <diagonal/>
    </border>
    <border>
      <left/>
      <right style="thin">
        <color theme="9" tint="-0.499984740745262"/>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bottom/>
      <diagonal/>
    </border>
    <border>
      <left style="mediumDashed">
        <color rgb="FF0070C0"/>
      </left>
      <right/>
      <top/>
      <bottom/>
      <diagonal/>
    </border>
    <border>
      <left style="thin">
        <color rgb="FFC00000"/>
      </left>
      <right/>
      <top style="thin">
        <color rgb="FFC00000"/>
      </top>
      <bottom/>
      <diagonal/>
    </border>
    <border>
      <left/>
      <right/>
      <top style="thin">
        <color rgb="FFC00000"/>
      </top>
      <bottom/>
      <diagonal/>
    </border>
    <border>
      <left style="thin">
        <color rgb="FFC00000"/>
      </left>
      <right/>
      <top/>
      <bottom/>
      <diagonal/>
    </border>
    <border>
      <left style="dotted">
        <color auto="1"/>
      </left>
      <right/>
      <top/>
      <bottom style="thin">
        <color auto="1"/>
      </bottom>
      <diagonal/>
    </border>
    <border>
      <left/>
      <right style="dotted">
        <color auto="1"/>
      </right>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s>
  <cellStyleXfs count="6">
    <xf numFmtId="0" fontId="0" fillId="0" borderId="0"/>
    <xf numFmtId="0" fontId="2" fillId="0" borderId="0"/>
    <xf numFmtId="0" fontId="6" fillId="0" borderId="0"/>
    <xf numFmtId="0" fontId="9" fillId="0" borderId="0"/>
    <xf numFmtId="0" fontId="33" fillId="0" borderId="0" applyNumberFormat="0" applyFill="0" applyBorder="0" applyAlignment="0" applyProtection="0"/>
    <xf numFmtId="0" fontId="6" fillId="0" borderId="0"/>
  </cellStyleXfs>
  <cellXfs count="918">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0" xfId="0" applyFill="1" applyBorder="1" applyAlignment="1">
      <alignment horizontal="center"/>
    </xf>
    <xf numFmtId="0" fontId="0" fillId="0" borderId="0" xfId="0" applyAlignment="1">
      <alignment horizontal="center"/>
    </xf>
    <xf numFmtId="0" fontId="4" fillId="0" borderId="0" xfId="0" applyFont="1"/>
    <xf numFmtId="0" fontId="5" fillId="0" borderId="0" xfId="1" applyFont="1"/>
    <xf numFmtId="0" fontId="6" fillId="0" borderId="0" xfId="2"/>
    <xf numFmtId="0" fontId="5" fillId="0" borderId="0" xfId="0" applyFont="1" applyAlignment="1">
      <alignment horizontal="center"/>
    </xf>
    <xf numFmtId="0" fontId="5" fillId="0" borderId="0" xfId="2" applyFont="1"/>
    <xf numFmtId="0" fontId="3" fillId="0" borderId="0" xfId="1" applyFont="1"/>
    <xf numFmtId="0" fontId="3" fillId="0" borderId="0" xfId="2" applyFont="1"/>
    <xf numFmtId="0" fontId="2" fillId="0" borderId="9" xfId="2" applyFont="1" applyBorder="1"/>
    <xf numFmtId="0" fontId="2" fillId="0" borderId="0" xfId="2" applyFont="1"/>
    <xf numFmtId="0" fontId="3" fillId="0" borderId="0" xfId="0" applyFont="1"/>
    <xf numFmtId="0" fontId="2" fillId="0" borderId="10" xfId="2" applyFont="1" applyBorder="1"/>
    <xf numFmtId="0" fontId="7" fillId="0" borderId="0" xfId="2" applyFont="1"/>
    <xf numFmtId="0" fontId="8" fillId="0" borderId="0" xfId="0" applyFont="1"/>
    <xf numFmtId="0" fontId="2" fillId="0" borderId="11" xfId="2" applyFont="1" applyBorder="1"/>
    <xf numFmtId="0" fontId="10" fillId="0" borderId="0" xfId="3" applyFont="1"/>
    <xf numFmtId="0" fontId="11" fillId="0" borderId="0" xfId="3" applyFont="1"/>
    <xf numFmtId="0" fontId="12" fillId="0" borderId="0" xfId="1" applyFont="1" applyAlignment="1">
      <alignment horizontal="left"/>
    </xf>
    <xf numFmtId="164" fontId="3" fillId="0" borderId="0" xfId="2" applyNumberFormat="1" applyFont="1"/>
    <xf numFmtId="0" fontId="5" fillId="0" borderId="0" xfId="0" applyFont="1"/>
    <xf numFmtId="0" fontId="12" fillId="0" borderId="0" xfId="1" applyFont="1"/>
    <xf numFmtId="0" fontId="5" fillId="0" borderId="0" xfId="0" applyFont="1" applyAlignment="1">
      <alignment horizontal="right"/>
    </xf>
    <xf numFmtId="165" fontId="0" fillId="0" borderId="0" xfId="0" applyNumberFormat="1"/>
    <xf numFmtId="0" fontId="0" fillId="0" borderId="0" xfId="0" applyAlignment="1">
      <alignment horizontal="right"/>
    </xf>
    <xf numFmtId="0" fontId="2" fillId="0" borderId="0" xfId="1"/>
    <xf numFmtId="0" fontId="2" fillId="0" borderId="12" xfId="1" applyBorder="1"/>
    <xf numFmtId="164" fontId="0" fillId="0" borderId="0" xfId="0" applyNumberFormat="1" applyAlignment="1">
      <alignment horizontal="center"/>
    </xf>
    <xf numFmtId="2" fontId="3" fillId="0" borderId="0" xfId="1" applyNumberFormat="1" applyFont="1"/>
    <xf numFmtId="2" fontId="0" fillId="0" borderId="0" xfId="0" applyNumberFormat="1"/>
    <xf numFmtId="0" fontId="13" fillId="0" borderId="0" xfId="2" applyFont="1"/>
    <xf numFmtId="2" fontId="3" fillId="0" borderId="0" xfId="2" applyNumberFormat="1" applyFont="1"/>
    <xf numFmtId="2" fontId="14" fillId="0" borderId="0" xfId="2" applyNumberFormat="1" applyFont="1"/>
    <xf numFmtId="0" fontId="15" fillId="0" borderId="0" xfId="0" applyFont="1" applyAlignment="1">
      <alignment horizontal="center"/>
    </xf>
    <xf numFmtId="0" fontId="16" fillId="0" borderId="0" xfId="1" applyFont="1"/>
    <xf numFmtId="0" fontId="16" fillId="0" borderId="0" xfId="0" applyFont="1" applyAlignment="1">
      <alignment horizontal="right"/>
    </xf>
    <xf numFmtId="2" fontId="16" fillId="0" borderId="0" xfId="1" applyNumberFormat="1" applyFont="1"/>
    <xf numFmtId="9" fontId="3" fillId="0" borderId="0" xfId="0" applyNumberFormat="1" applyFont="1" applyAlignment="1">
      <alignment horizontal="center"/>
    </xf>
    <xf numFmtId="0" fontId="16" fillId="0" borderId="0" xfId="1" applyFont="1" applyAlignment="1">
      <alignment horizontal="right"/>
    </xf>
    <xf numFmtId="0" fontId="16" fillId="0" borderId="0" xfId="0" applyFont="1"/>
    <xf numFmtId="0" fontId="17" fillId="0" borderId="0" xfId="0" applyFont="1"/>
    <xf numFmtId="0" fontId="17" fillId="0" borderId="0" xfId="1" applyFont="1"/>
    <xf numFmtId="0" fontId="18" fillId="0" borderId="0" xfId="0" applyFont="1" applyAlignment="1">
      <alignment horizontal="center"/>
    </xf>
    <xf numFmtId="0" fontId="19" fillId="0" borderId="0" xfId="0" applyFont="1"/>
    <xf numFmtId="0" fontId="20" fillId="0" borderId="0" xfId="0" applyFont="1"/>
    <xf numFmtId="0" fontId="19" fillId="0" borderId="0" xfId="0" applyFont="1" applyAlignment="1">
      <alignment horizontal="right"/>
    </xf>
    <xf numFmtId="0" fontId="19" fillId="0" borderId="0" xfId="0" quotePrefix="1" applyFont="1"/>
    <xf numFmtId="0" fontId="22" fillId="0" borderId="0" xfId="0" applyFont="1"/>
    <xf numFmtId="0" fontId="23" fillId="0" borderId="0" xfId="0" applyFont="1"/>
    <xf numFmtId="0" fontId="16" fillId="0" borderId="12" xfId="0" applyFont="1" applyBorder="1"/>
    <xf numFmtId="166" fontId="0" fillId="0" borderId="0" xfId="0" applyNumberFormat="1"/>
    <xf numFmtId="0" fontId="24" fillId="0" borderId="0" xfId="0" applyFont="1"/>
    <xf numFmtId="164" fontId="17" fillId="0" borderId="0" xfId="0" applyNumberFormat="1" applyFont="1" applyAlignment="1">
      <alignment horizontal="right"/>
    </xf>
    <xf numFmtId="0" fontId="16" fillId="0" borderId="13" xfId="0" applyFont="1" applyBorder="1"/>
    <xf numFmtId="0" fontId="16" fillId="0" borderId="14" xfId="0" applyFont="1" applyBorder="1"/>
    <xf numFmtId="0" fontId="16" fillId="0" borderId="15" xfId="0" applyFont="1" applyBorder="1"/>
    <xf numFmtId="0" fontId="17" fillId="0" borderId="0" xfId="0" applyFont="1" applyAlignment="1">
      <alignment horizontal="center"/>
    </xf>
    <xf numFmtId="0" fontId="17" fillId="0" borderId="13" xfId="0" applyFont="1" applyBorder="1"/>
    <xf numFmtId="0" fontId="0" fillId="0" borderId="14" xfId="0" applyBorder="1"/>
    <xf numFmtId="3" fontId="17" fillId="0" borderId="0" xfId="0" applyNumberFormat="1" applyFont="1"/>
    <xf numFmtId="3" fontId="0" fillId="0" borderId="0" xfId="0" applyNumberFormat="1"/>
    <xf numFmtId="0" fontId="26" fillId="0" borderId="0" xfId="0" applyFont="1" applyAlignment="1">
      <alignment horizontal="right"/>
    </xf>
    <xf numFmtId="0" fontId="0" fillId="0" borderId="4" xfId="0" applyBorder="1"/>
    <xf numFmtId="0" fontId="0" fillId="0" borderId="6" xfId="0" applyBorder="1"/>
    <xf numFmtId="0" fontId="0" fillId="2" borderId="9" xfId="0" applyFill="1" applyBorder="1"/>
    <xf numFmtId="0" fontId="4" fillId="2" borderId="0" xfId="0" applyFont="1" applyFill="1" applyBorder="1"/>
    <xf numFmtId="0" fontId="28" fillId="2" borderId="0" xfId="0" applyFont="1" applyFill="1" applyBorder="1" applyAlignment="1">
      <alignment horizontal="center"/>
    </xf>
    <xf numFmtId="0" fontId="0" fillId="2" borderId="10" xfId="0" applyFill="1" applyBorder="1"/>
    <xf numFmtId="0" fontId="17" fillId="2" borderId="0" xfId="0" applyFont="1" applyFill="1" applyBorder="1" applyAlignment="1">
      <alignment horizontal="center"/>
    </xf>
    <xf numFmtId="0" fontId="17" fillId="2" borderId="0" xfId="0" applyFont="1" applyFill="1" applyBorder="1" applyAlignment="1">
      <alignment horizontal="right"/>
    </xf>
    <xf numFmtId="0" fontId="17" fillId="2" borderId="0" xfId="0" applyFont="1" applyFill="1" applyBorder="1"/>
    <xf numFmtId="0" fontId="0" fillId="2" borderId="11" xfId="0" applyFill="1" applyBorder="1"/>
    <xf numFmtId="0" fontId="16" fillId="2" borderId="0" xfId="0" applyFont="1" applyFill="1" applyBorder="1" applyAlignment="1">
      <alignment horizontal="center"/>
    </xf>
    <xf numFmtId="0" fontId="16" fillId="2" borderId="0" xfId="0" applyFont="1" applyFill="1" applyBorder="1"/>
    <xf numFmtId="1" fontId="16" fillId="2" borderId="0" xfId="0" applyNumberFormat="1" applyFont="1" applyFill="1" applyBorder="1" applyAlignment="1">
      <alignment horizontal="center"/>
    </xf>
    <xf numFmtId="9" fontId="16" fillId="2" borderId="0" xfId="0" applyNumberFormat="1" applyFont="1" applyFill="1" applyBorder="1" applyAlignment="1">
      <alignment horizontal="center"/>
    </xf>
    <xf numFmtId="0" fontId="30" fillId="2" borderId="0" xfId="0" applyFont="1" applyFill="1" applyBorder="1"/>
    <xf numFmtId="0" fontId="3" fillId="0" borderId="9" xfId="0" applyFont="1" applyBorder="1"/>
    <xf numFmtId="0" fontId="3" fillId="0" borderId="11" xfId="0" applyFont="1" applyBorder="1" applyAlignment="1">
      <alignment horizontal="right"/>
    </xf>
    <xf numFmtId="0" fontId="3" fillId="2" borderId="0" xfId="0" applyFont="1" applyFill="1" applyBorder="1"/>
    <xf numFmtId="0" fontId="0" fillId="2" borderId="0" xfId="0" applyFill="1"/>
    <xf numFmtId="2" fontId="16" fillId="2" borderId="0" xfId="0" applyNumberFormat="1" applyFont="1" applyFill="1" applyBorder="1" applyAlignment="1">
      <alignment horizontal="center"/>
    </xf>
    <xf numFmtId="0" fontId="27" fillId="2" borderId="0" xfId="0" applyFont="1" applyFill="1" applyBorder="1"/>
    <xf numFmtId="0" fontId="0" fillId="2" borderId="9" xfId="0" applyFill="1" applyBorder="1" applyAlignment="1">
      <alignment horizontal="center"/>
    </xf>
    <xf numFmtId="0" fontId="0" fillId="2" borderId="10" xfId="0" applyFill="1" applyBorder="1" applyAlignment="1">
      <alignment horizontal="center"/>
    </xf>
    <xf numFmtId="0" fontId="32" fillId="2" borderId="0" xfId="0" applyFont="1" applyFill="1" applyBorder="1"/>
    <xf numFmtId="0" fontId="31" fillId="2" borderId="0" xfId="2" applyFont="1" applyFill="1" applyBorder="1"/>
    <xf numFmtId="0" fontId="3" fillId="2" borderId="0" xfId="1" applyFont="1" applyFill="1" applyBorder="1"/>
    <xf numFmtId="0" fontId="12" fillId="2" borderId="0" xfId="1" applyFont="1" applyFill="1" applyBorder="1" applyAlignment="1">
      <alignment horizontal="left"/>
    </xf>
    <xf numFmtId="0" fontId="12" fillId="2" borderId="0" xfId="1" applyFont="1" applyFill="1" applyBorder="1"/>
    <xf numFmtId="0" fontId="29" fillId="2" borderId="0" xfId="1" applyFont="1" applyFill="1" applyBorder="1"/>
    <xf numFmtId="0" fontId="16" fillId="2" borderId="0" xfId="1" applyFont="1" applyFill="1" applyBorder="1" applyAlignment="1">
      <alignment horizontal="right"/>
    </xf>
    <xf numFmtId="0" fontId="5" fillId="2" borderId="0" xfId="0" applyFont="1" applyFill="1"/>
    <xf numFmtId="0" fontId="4" fillId="2" borderId="0" xfId="0" applyFont="1" applyFill="1"/>
    <xf numFmtId="0" fontId="34" fillId="2" borderId="0" xfId="0" applyFont="1" applyFill="1"/>
    <xf numFmtId="0" fontId="6" fillId="2" borderId="0" xfId="2" applyFill="1"/>
    <xf numFmtId="0" fontId="5" fillId="2" borderId="0" xfId="0" applyFont="1" applyFill="1" applyAlignment="1">
      <alignment horizontal="center"/>
    </xf>
    <xf numFmtId="0" fontId="5" fillId="2" borderId="0" xfId="2" applyFont="1" applyFill="1"/>
    <xf numFmtId="0" fontId="3" fillId="2" borderId="0" xfId="1" applyFont="1" applyFill="1"/>
    <xf numFmtId="0" fontId="3" fillId="2" borderId="0" xfId="2" applyFont="1" applyFill="1"/>
    <xf numFmtId="0" fontId="2" fillId="2" borderId="0" xfId="2" applyFont="1" applyFill="1"/>
    <xf numFmtId="0" fontId="33" fillId="2" borderId="0" xfId="4" applyFill="1"/>
    <xf numFmtId="0" fontId="3" fillId="2" borderId="0" xfId="0" applyFont="1" applyFill="1"/>
    <xf numFmtId="0" fontId="10" fillId="2" borderId="0" xfId="3" applyFont="1" applyFill="1"/>
    <xf numFmtId="0" fontId="11" fillId="2" borderId="0" xfId="3" applyFont="1" applyFill="1"/>
    <xf numFmtId="0" fontId="12" fillId="2" borderId="0" xfId="1" applyFont="1" applyFill="1" applyAlignment="1">
      <alignment horizontal="left"/>
    </xf>
    <xf numFmtId="164" fontId="3" fillId="2" borderId="0" xfId="2" applyNumberFormat="1" applyFont="1" applyFill="1"/>
    <xf numFmtId="0" fontId="12" fillId="2" borderId="0" xfId="1" applyFont="1" applyFill="1"/>
    <xf numFmtId="2" fontId="3" fillId="2" borderId="0" xfId="1" applyNumberFormat="1" applyFont="1" applyFill="1"/>
    <xf numFmtId="2" fontId="3" fillId="2" borderId="0" xfId="2" applyNumberFormat="1" applyFont="1" applyFill="1"/>
    <xf numFmtId="2" fontId="14" fillId="2" borderId="0" xfId="2" applyNumberFormat="1" applyFont="1" applyFill="1"/>
    <xf numFmtId="0" fontId="15" fillId="2" borderId="0" xfId="0" applyFont="1" applyFill="1" applyAlignment="1">
      <alignment horizontal="center"/>
    </xf>
    <xf numFmtId="0" fontId="16" fillId="2" borderId="0" xfId="0" applyFont="1" applyFill="1" applyAlignment="1">
      <alignment horizontal="right"/>
    </xf>
    <xf numFmtId="2" fontId="16" fillId="2" borderId="0" xfId="1" applyNumberFormat="1" applyFont="1" applyFill="1"/>
    <xf numFmtId="9" fontId="3" fillId="2" borderId="0" xfId="0" applyNumberFormat="1" applyFont="1" applyFill="1" applyAlignment="1">
      <alignment horizontal="center"/>
    </xf>
    <xf numFmtId="0" fontId="16" fillId="2" borderId="0" xfId="0" applyFont="1" applyFill="1"/>
    <xf numFmtId="0" fontId="17" fillId="2" borderId="0" xfId="0" applyFont="1" applyFill="1"/>
    <xf numFmtId="0" fontId="17" fillId="2" borderId="0" xfId="1" applyFont="1" applyFill="1"/>
    <xf numFmtId="0" fontId="20" fillId="2" borderId="0" xfId="0" applyFont="1" applyFill="1"/>
    <xf numFmtId="0" fontId="27" fillId="2" borderId="0" xfId="0" applyFont="1" applyFill="1"/>
    <xf numFmtId="0" fontId="0" fillId="0" borderId="0" xfId="0" applyBorder="1"/>
    <xf numFmtId="0" fontId="0" fillId="0" borderId="4" xfId="0" applyBorder="1" applyAlignment="1">
      <alignment horizontal="center"/>
    </xf>
    <xf numFmtId="0" fontId="12" fillId="0" borderId="0" xfId="0" applyFont="1"/>
    <xf numFmtId="167" fontId="0" fillId="0" borderId="0" xfId="0" applyNumberFormat="1"/>
    <xf numFmtId="0" fontId="14" fillId="0" borderId="0" xfId="0" applyFont="1"/>
    <xf numFmtId="0" fontId="38" fillId="0" borderId="0" xfId="0" applyFont="1"/>
    <xf numFmtId="0" fontId="24" fillId="0" borderId="4" xfId="0" applyFont="1" applyBorder="1"/>
    <xf numFmtId="0" fontId="38" fillId="0" borderId="2" xfId="0" applyFont="1" applyBorder="1"/>
    <xf numFmtId="0" fontId="0" fillId="0" borderId="1" xfId="0" applyBorder="1"/>
    <xf numFmtId="0" fontId="0" fillId="0" borderId="2" xfId="0" applyBorder="1"/>
    <xf numFmtId="0" fontId="2" fillId="2" borderId="0" xfId="2" applyFont="1" applyFill="1" applyAlignment="1">
      <alignment horizontal="right"/>
    </xf>
    <xf numFmtId="0" fontId="0" fillId="2" borderId="13" xfId="0" applyFill="1" applyBorder="1"/>
    <xf numFmtId="0" fontId="0" fillId="2" borderId="15" xfId="0" applyFill="1" applyBorder="1"/>
    <xf numFmtId="0" fontId="0" fillId="2" borderId="14" xfId="0" applyFill="1" applyBorder="1"/>
    <xf numFmtId="1" fontId="29" fillId="2" borderId="0" xfId="0" applyNumberFormat="1" applyFont="1" applyFill="1" applyBorder="1" applyAlignment="1">
      <alignment horizontal="center"/>
    </xf>
    <xf numFmtId="0" fontId="38" fillId="0" borderId="0" xfId="0" applyFont="1" applyBorder="1"/>
    <xf numFmtId="0" fontId="12" fillId="0" borderId="0" xfId="0" applyFont="1" applyBorder="1"/>
    <xf numFmtId="0" fontId="0" fillId="2" borderId="0" xfId="0" applyFill="1" applyAlignment="1">
      <alignment horizontal="center"/>
    </xf>
    <xf numFmtId="0" fontId="38" fillId="2" borderId="0" xfId="0" applyFont="1" applyFill="1"/>
    <xf numFmtId="0" fontId="12" fillId="2" borderId="0" xfId="0" applyFont="1" applyFill="1"/>
    <xf numFmtId="0" fontId="24" fillId="2" borderId="0" xfId="0" applyFont="1" applyFill="1"/>
    <xf numFmtId="0" fontId="39" fillId="2" borderId="0" xfId="0" applyFont="1" applyFill="1"/>
    <xf numFmtId="0" fontId="38" fillId="2" borderId="7" xfId="0" applyFont="1" applyFill="1" applyBorder="1"/>
    <xf numFmtId="0" fontId="38" fillId="2" borderId="8" xfId="0" applyFont="1" applyFill="1" applyBorder="1"/>
    <xf numFmtId="0" fontId="30" fillId="2" borderId="0" xfId="0" applyFont="1" applyFill="1"/>
    <xf numFmtId="0" fontId="5" fillId="2" borderId="0" xfId="0" applyFont="1" applyFill="1" applyAlignment="1">
      <alignment horizontal="right"/>
    </xf>
    <xf numFmtId="0" fontId="35" fillId="2" borderId="1" xfId="0" applyFont="1" applyFill="1" applyBorder="1"/>
    <xf numFmtId="0" fontId="5" fillId="2" borderId="2" xfId="0" applyFont="1" applyFill="1" applyBorder="1"/>
    <xf numFmtId="0" fontId="5" fillId="2" borderId="5" xfId="0" applyFont="1" applyFill="1" applyBorder="1" applyAlignment="1">
      <alignment horizontal="center"/>
    </xf>
    <xf numFmtId="0" fontId="5" fillId="2" borderId="4" xfId="0" applyFont="1" applyFill="1" applyBorder="1" applyAlignment="1">
      <alignment horizontal="center"/>
    </xf>
    <xf numFmtId="1" fontId="0" fillId="2" borderId="0" xfId="0" applyNumberFormat="1" applyFill="1" applyAlignment="1">
      <alignment horizontal="center"/>
    </xf>
    <xf numFmtId="1" fontId="0" fillId="2" borderId="5" xfId="0" applyNumberFormat="1" applyFill="1" applyBorder="1" applyAlignment="1">
      <alignment horizontal="center"/>
    </xf>
    <xf numFmtId="0" fontId="5" fillId="2" borderId="1" xfId="0" applyFont="1" applyFill="1" applyBorder="1"/>
    <xf numFmtId="0" fontId="0" fillId="2" borderId="2" xfId="0" applyFill="1" applyBorder="1" applyAlignment="1">
      <alignment horizontal="center"/>
    </xf>
    <xf numFmtId="2" fontId="0" fillId="0" borderId="0" xfId="0" applyNumberFormat="1" applyAlignment="1">
      <alignment horizontal="center"/>
    </xf>
    <xf numFmtId="1" fontId="0" fillId="0" borderId="0" xfId="0" applyNumberFormat="1" applyAlignment="1">
      <alignment horizontal="center"/>
    </xf>
    <xf numFmtId="2" fontId="0" fillId="2" borderId="4" xfId="0" applyNumberFormat="1" applyFill="1" applyBorder="1" applyAlignment="1">
      <alignment horizontal="center"/>
    </xf>
    <xf numFmtId="0" fontId="4" fillId="2" borderId="4" xfId="0" applyFont="1" applyFill="1" applyBorder="1"/>
    <xf numFmtId="2" fontId="16" fillId="2" borderId="0" xfId="0" applyNumberFormat="1" applyFont="1" applyFill="1" applyAlignment="1">
      <alignment horizontal="left"/>
    </xf>
    <xf numFmtId="1" fontId="29" fillId="2" borderId="0" xfId="0" applyNumberFormat="1" applyFont="1" applyFill="1" applyAlignment="1">
      <alignment horizontal="center"/>
    </xf>
    <xf numFmtId="0" fontId="0" fillId="2" borderId="7" xfId="0" applyFill="1" applyBorder="1" applyAlignment="1">
      <alignment horizontal="center"/>
    </xf>
    <xf numFmtId="2" fontId="0" fillId="2" borderId="6" xfId="0" applyNumberFormat="1" applyFill="1" applyBorder="1" applyAlignment="1">
      <alignment horizontal="center"/>
    </xf>
    <xf numFmtId="1" fontId="0" fillId="2" borderId="7" xfId="0" applyNumberFormat="1" applyFill="1" applyBorder="1" applyAlignment="1">
      <alignment horizontal="center"/>
    </xf>
    <xf numFmtId="1" fontId="0" fillId="2" borderId="8" xfId="0" applyNumberFormat="1" applyFill="1" applyBorder="1" applyAlignment="1">
      <alignment horizontal="center"/>
    </xf>
    <xf numFmtId="0" fontId="44" fillId="0" borderId="0" xfId="0" applyFont="1"/>
    <xf numFmtId="165" fontId="0" fillId="0" borderId="0" xfId="0" applyNumberFormat="1" applyAlignment="1">
      <alignment horizontal="center"/>
    </xf>
    <xf numFmtId="0" fontId="0" fillId="0" borderId="0" xfId="0" quotePrefix="1"/>
    <xf numFmtId="0" fontId="51" fillId="2" borderId="0" xfId="0" applyFont="1" applyFill="1" applyAlignment="1">
      <alignment horizontal="left" vertical="center"/>
    </xf>
    <xf numFmtId="0" fontId="59" fillId="2" borderId="0" xfId="0" applyFont="1" applyFill="1"/>
    <xf numFmtId="0" fontId="5" fillId="0" borderId="0" xfId="0" applyFont="1" applyBorder="1"/>
    <xf numFmtId="0" fontId="35" fillId="2" borderId="0" xfId="0" applyFont="1" applyFill="1" applyBorder="1"/>
    <xf numFmtId="0" fontId="36" fillId="2" borderId="0" xfId="0" applyFont="1" applyFill="1" applyBorder="1"/>
    <xf numFmtId="0" fontId="4" fillId="2" borderId="0" xfId="0" applyFont="1" applyFill="1" applyBorder="1" applyAlignment="1">
      <alignment horizontal="center"/>
    </xf>
    <xf numFmtId="0" fontId="16" fillId="2" borderId="7" xfId="0" applyFont="1" applyFill="1" applyBorder="1" applyAlignment="1">
      <alignment horizontal="center"/>
    </xf>
    <xf numFmtId="0" fontId="16" fillId="2" borderId="2" xfId="0" applyFont="1" applyFill="1" applyBorder="1" applyAlignment="1">
      <alignment horizontal="center"/>
    </xf>
    <xf numFmtId="164" fontId="3" fillId="2" borderId="2" xfId="2" applyNumberFormat="1" applyFont="1" applyFill="1" applyBorder="1"/>
    <xf numFmtId="0" fontId="34" fillId="2" borderId="2" xfId="0" applyFont="1" applyFill="1" applyBorder="1"/>
    <xf numFmtId="0" fontId="0" fillId="2" borderId="2" xfId="0" applyFill="1" applyBorder="1" applyAlignment="1">
      <alignment horizontal="right"/>
    </xf>
    <xf numFmtId="0" fontId="4" fillId="2" borderId="2" xfId="0" applyFont="1" applyFill="1" applyBorder="1"/>
    <xf numFmtId="0" fontId="0" fillId="2" borderId="0" xfId="0" applyFont="1" applyFill="1" applyBorder="1"/>
    <xf numFmtId="0" fontId="24" fillId="2" borderId="0" xfId="0" applyFont="1" applyFill="1" applyBorder="1"/>
    <xf numFmtId="0" fontId="12" fillId="2" borderId="0" xfId="0" applyFont="1" applyFill="1" applyBorder="1"/>
    <xf numFmtId="0" fontId="64" fillId="2" borderId="0" xfId="0" applyFont="1" applyFill="1"/>
    <xf numFmtId="0" fontId="0" fillId="0" borderId="0" xfId="0" quotePrefix="1" applyAlignment="1">
      <alignment horizontal="center"/>
    </xf>
    <xf numFmtId="0" fontId="0" fillId="0" borderId="0" xfId="0" applyAlignment="1">
      <alignment horizontal="left"/>
    </xf>
    <xf numFmtId="0" fontId="3" fillId="0" borderId="0" xfId="0" applyFont="1" applyBorder="1" applyAlignment="1">
      <alignment horizontal="center"/>
    </xf>
    <xf numFmtId="0" fontId="20" fillId="0" borderId="0" xfId="0" applyFont="1" applyBorder="1" applyAlignment="1">
      <alignment horizontal="center"/>
    </xf>
    <xf numFmtId="0" fontId="3" fillId="0" borderId="0" xfId="0" applyFont="1" applyBorder="1"/>
    <xf numFmtId="0" fontId="64" fillId="0" borderId="0" xfId="0" applyFont="1" applyBorder="1"/>
    <xf numFmtId="168" fontId="0" fillId="0" borderId="0" xfId="0" applyNumberFormat="1" applyAlignment="1">
      <alignment horizontal="center"/>
    </xf>
    <xf numFmtId="168" fontId="0" fillId="0" borderId="0" xfId="0" applyNumberFormat="1"/>
    <xf numFmtId="0" fontId="3" fillId="2" borderId="0" xfId="0" applyFont="1" applyFill="1" applyAlignment="1">
      <alignment horizontal="center"/>
    </xf>
    <xf numFmtId="164" fontId="0" fillId="0" borderId="0" xfId="0" applyNumberFormat="1"/>
    <xf numFmtId="0" fontId="14" fillId="0" borderId="0" xfId="0" quotePrefix="1" applyFont="1"/>
    <xf numFmtId="0" fontId="0" fillId="0" borderId="0" xfId="0" applyFill="1"/>
    <xf numFmtId="0" fontId="0" fillId="0" borderId="0" xfId="0" applyFill="1" applyBorder="1"/>
    <xf numFmtId="0" fontId="27" fillId="0" borderId="0" xfId="0" applyFont="1" applyFill="1" applyBorder="1"/>
    <xf numFmtId="0" fontId="24" fillId="0" borderId="0" xfId="0" applyFont="1" applyFill="1" applyBorder="1"/>
    <xf numFmtId="0" fontId="31" fillId="0" borderId="0" xfId="2" applyFont="1" applyFill="1" applyBorder="1"/>
    <xf numFmtId="0" fontId="3" fillId="0" borderId="0" xfId="1" applyFont="1" applyFill="1" applyBorder="1"/>
    <xf numFmtId="0" fontId="12" fillId="0" borderId="0" xfId="0" applyFont="1" applyFill="1" applyBorder="1"/>
    <xf numFmtId="0" fontId="4" fillId="0" borderId="0" xfId="0" applyFont="1" applyFill="1" applyBorder="1"/>
    <xf numFmtId="0" fontId="28" fillId="0" borderId="0" xfId="0" applyFont="1" applyFill="1" applyBorder="1" applyAlignment="1">
      <alignment horizontal="center"/>
    </xf>
    <xf numFmtId="0" fontId="3" fillId="0" borderId="0" xfId="0" applyFont="1" applyFill="1" applyBorder="1"/>
    <xf numFmtId="0" fontId="17" fillId="0" borderId="0" xfId="0" applyFont="1" applyFill="1" applyBorder="1" applyAlignment="1">
      <alignment horizontal="center"/>
    </xf>
    <xf numFmtId="0" fontId="17" fillId="0" borderId="0" xfId="0" applyFont="1" applyFill="1" applyBorder="1" applyAlignment="1">
      <alignment horizontal="right"/>
    </xf>
    <xf numFmtId="0" fontId="17" fillId="0" borderId="0" xfId="0" applyFont="1" applyFill="1" applyBorder="1"/>
    <xf numFmtId="0" fontId="16" fillId="0" borderId="0" xfId="0" applyFont="1" applyFill="1" applyBorder="1"/>
    <xf numFmtId="1" fontId="16" fillId="0" borderId="0" xfId="0" applyNumberFormat="1" applyFont="1" applyFill="1" applyBorder="1" applyAlignment="1">
      <alignment horizontal="center"/>
    </xf>
    <xf numFmtId="0" fontId="30" fillId="0" borderId="0" xfId="0" applyFont="1" applyFill="1" applyBorder="1"/>
    <xf numFmtId="0" fontId="4" fillId="2" borderId="7" xfId="0" applyFont="1" applyFill="1" applyBorder="1"/>
    <xf numFmtId="0" fontId="5" fillId="2" borderId="0" xfId="0" applyFont="1" applyFill="1" applyBorder="1"/>
    <xf numFmtId="0" fontId="14" fillId="2" borderId="0" xfId="0" applyFont="1" applyFill="1" applyBorder="1"/>
    <xf numFmtId="164" fontId="0" fillId="2" borderId="0" xfId="0" applyNumberFormat="1" applyFill="1" applyAlignment="1">
      <alignment horizontal="center"/>
    </xf>
    <xf numFmtId="0" fontId="46" fillId="2" borderId="16" xfId="0" applyFont="1" applyFill="1" applyBorder="1"/>
    <xf numFmtId="0" fontId="47" fillId="2" borderId="0" xfId="0" applyFont="1" applyFill="1" applyAlignment="1">
      <alignment horizontal="center"/>
    </xf>
    <xf numFmtId="0" fontId="47" fillId="2" borderId="5" xfId="0" applyFont="1" applyFill="1" applyBorder="1" applyAlignment="1">
      <alignment horizontal="center"/>
    </xf>
    <xf numFmtId="0" fontId="0" fillId="2" borderId="5" xfId="0" applyFill="1" applyBorder="1" applyAlignment="1">
      <alignment horizontal="center"/>
    </xf>
    <xf numFmtId="0" fontId="0" fillId="0" borderId="0" xfId="0" applyFill="1" applyAlignment="1">
      <alignment horizontal="center"/>
    </xf>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0" fontId="0" fillId="0" borderId="21" xfId="0" applyFill="1" applyBorder="1"/>
    <xf numFmtId="0" fontId="49" fillId="0" borderId="0" xfId="0" applyFont="1" applyFill="1"/>
    <xf numFmtId="0" fontId="43" fillId="0" borderId="0" xfId="0" applyFont="1" applyFill="1"/>
    <xf numFmtId="0" fontId="12" fillId="0" borderId="18" xfId="0" applyFont="1" applyFill="1" applyBorder="1"/>
    <xf numFmtId="0" fontId="16" fillId="0" borderId="0" xfId="0" applyFont="1" applyFill="1" applyAlignment="1">
      <alignment horizontal="right"/>
    </xf>
    <xf numFmtId="0" fontId="4" fillId="0" borderId="0" xfId="0" applyFont="1" applyFill="1"/>
    <xf numFmtId="0" fontId="16" fillId="0" borderId="0" xfId="0" applyFont="1" applyFill="1"/>
    <xf numFmtId="1" fontId="0" fillId="0" borderId="0" xfId="0" applyNumberFormat="1" applyFill="1"/>
    <xf numFmtId="0" fontId="43" fillId="0" borderId="0" xfId="0" applyFont="1" applyFill="1" applyAlignment="1">
      <alignment horizontal="right"/>
    </xf>
    <xf numFmtId="0" fontId="68" fillId="0" borderId="0" xfId="0" applyFont="1" applyFill="1"/>
    <xf numFmtId="0" fontId="43" fillId="0" borderId="0" xfId="0" applyFont="1" applyFill="1" applyAlignment="1">
      <alignment horizontal="left"/>
    </xf>
    <xf numFmtId="0" fontId="0" fillId="0" borderId="0" xfId="0" applyFont="1" applyFill="1" applyAlignment="1">
      <alignment horizontal="center"/>
    </xf>
    <xf numFmtId="2" fontId="0" fillId="0" borderId="0" xfId="0" applyNumberFormat="1" applyFont="1" applyFill="1" applyAlignment="1">
      <alignment horizontal="center"/>
    </xf>
    <xf numFmtId="0" fontId="12" fillId="0" borderId="0" xfId="0" applyFont="1" applyFill="1"/>
    <xf numFmtId="0" fontId="55" fillId="0" borderId="0" xfId="0" applyFont="1" applyFill="1" applyAlignment="1">
      <alignment vertical="center"/>
    </xf>
    <xf numFmtId="0" fontId="56" fillId="0" borderId="0" xfId="0" applyFont="1" applyFill="1" applyAlignment="1">
      <alignment vertical="center"/>
    </xf>
    <xf numFmtId="0" fontId="0" fillId="0" borderId="0" xfId="0" applyFill="1" applyAlignment="1">
      <alignment vertical="center"/>
    </xf>
    <xf numFmtId="0" fontId="0" fillId="0" borderId="0" xfId="0" quotePrefix="1" applyFill="1"/>
    <xf numFmtId="0" fontId="16" fillId="0" borderId="0" xfId="0" applyFont="1" applyFill="1" applyAlignment="1">
      <alignment horizontal="center"/>
    </xf>
    <xf numFmtId="0" fontId="16" fillId="0" borderId="0" xfId="0" quotePrefix="1" applyFont="1" applyFill="1" applyAlignment="1">
      <alignment horizontal="center"/>
    </xf>
    <xf numFmtId="0" fontId="3" fillId="0" borderId="0" xfId="0" applyFont="1" applyFill="1"/>
    <xf numFmtId="0" fontId="64" fillId="0" borderId="0" xfId="0" applyFont="1" applyFill="1" applyAlignment="1">
      <alignment horizontal="left"/>
    </xf>
    <xf numFmtId="0" fontId="0" fillId="0" borderId="0" xfId="0" applyFont="1" applyFill="1"/>
    <xf numFmtId="0" fontId="57" fillId="0" borderId="0" xfId="0" applyFont="1" applyFill="1" applyAlignment="1">
      <alignment vertical="center"/>
    </xf>
    <xf numFmtId="0" fontId="0" fillId="0" borderId="0" xfId="0" applyFont="1" applyFill="1" applyAlignment="1">
      <alignment horizontal="right"/>
    </xf>
    <xf numFmtId="0" fontId="4" fillId="0" borderId="0" xfId="0" applyFont="1" applyFill="1" applyAlignment="1">
      <alignment horizontal="left"/>
    </xf>
    <xf numFmtId="0" fontId="63" fillId="0" borderId="0" xfId="0" applyFont="1" applyFill="1" applyAlignment="1">
      <alignment horizontal="right"/>
    </xf>
    <xf numFmtId="0" fontId="20" fillId="0" borderId="0" xfId="0" applyFont="1" applyFill="1"/>
    <xf numFmtId="0" fontId="43" fillId="0" borderId="25" xfId="0" applyFont="1" applyFill="1" applyBorder="1" applyAlignment="1">
      <alignment horizontal="right"/>
    </xf>
    <xf numFmtId="0" fontId="43" fillId="0" borderId="27" xfId="0" applyFont="1" applyFill="1" applyBorder="1" applyAlignment="1">
      <alignment horizontal="left"/>
    </xf>
    <xf numFmtId="0" fontId="0" fillId="0" borderId="28" xfId="0" applyFill="1" applyBorder="1"/>
    <xf numFmtId="0" fontId="43" fillId="0" borderId="27" xfId="0" applyFont="1" applyFill="1" applyBorder="1" applyAlignment="1">
      <alignment horizontal="right"/>
    </xf>
    <xf numFmtId="0" fontId="0" fillId="0" borderId="27" xfId="0" applyFill="1" applyBorder="1"/>
    <xf numFmtId="0" fontId="0" fillId="0" borderId="29" xfId="0" applyFill="1" applyBorder="1" applyAlignment="1">
      <alignment horizontal="right"/>
    </xf>
    <xf numFmtId="164" fontId="0" fillId="0" borderId="30" xfId="0" applyNumberFormat="1" applyFill="1" applyBorder="1"/>
    <xf numFmtId="0" fontId="16" fillId="0" borderId="31" xfId="0" applyFont="1" applyFill="1" applyBorder="1"/>
    <xf numFmtId="0" fontId="62" fillId="0" borderId="32" xfId="0" applyFont="1" applyFill="1" applyBorder="1" applyAlignment="1">
      <alignment vertical="center"/>
    </xf>
    <xf numFmtId="0" fontId="0" fillId="0" borderId="32" xfId="0" applyFill="1" applyBorder="1"/>
    <xf numFmtId="0" fontId="3" fillId="0" borderId="32" xfId="0" applyFont="1" applyFill="1" applyBorder="1"/>
    <xf numFmtId="0" fontId="0" fillId="0" borderId="33" xfId="0" applyFill="1" applyBorder="1"/>
    <xf numFmtId="0" fontId="70" fillId="0" borderId="0" xfId="0" applyFont="1" applyFill="1" applyBorder="1" applyAlignment="1">
      <alignment horizontal="right"/>
    </xf>
    <xf numFmtId="1" fontId="16" fillId="0" borderId="0" xfId="0" applyNumberFormat="1" applyFont="1" applyFill="1" applyBorder="1"/>
    <xf numFmtId="0" fontId="30" fillId="0" borderId="0" xfId="0" applyFont="1" applyFill="1" applyBorder="1" applyAlignment="1">
      <alignment horizontal="right"/>
    </xf>
    <xf numFmtId="0" fontId="48" fillId="0" borderId="0" xfId="0" applyFont="1" applyFill="1" applyBorder="1" applyAlignment="1">
      <alignment horizontal="right"/>
    </xf>
    <xf numFmtId="1" fontId="30" fillId="0" borderId="0" xfId="0" applyNumberFormat="1" applyFont="1" applyFill="1" applyBorder="1"/>
    <xf numFmtId="0" fontId="0" fillId="0" borderId="34" xfId="0" applyFill="1" applyBorder="1"/>
    <xf numFmtId="0" fontId="0" fillId="0" borderId="35" xfId="0" applyFill="1" applyBorder="1"/>
    <xf numFmtId="0" fontId="30" fillId="0" borderId="0" xfId="0" quotePrefix="1" applyFont="1" applyFill="1" applyBorder="1"/>
    <xf numFmtId="0" fontId="0" fillId="0" borderId="35" xfId="0" applyFill="1" applyBorder="1" applyAlignment="1">
      <alignment horizontal="center"/>
    </xf>
    <xf numFmtId="0" fontId="16" fillId="0" borderId="35" xfId="0" applyFont="1" applyFill="1" applyBorder="1"/>
    <xf numFmtId="0" fontId="16" fillId="0" borderId="12" xfId="0" applyFont="1" applyFill="1" applyBorder="1" applyAlignment="1">
      <alignment horizontal="center"/>
    </xf>
    <xf numFmtId="0" fontId="14" fillId="0" borderId="0" xfId="1" applyFont="1"/>
    <xf numFmtId="0" fontId="68" fillId="2" borderId="0" xfId="0" applyFont="1" applyFill="1"/>
    <xf numFmtId="0" fontId="17" fillId="2" borderId="0" xfId="0" applyFont="1" applyFill="1" applyAlignment="1">
      <alignment horizontal="center"/>
    </xf>
    <xf numFmtId="0" fontId="16" fillId="2" borderId="0" xfId="0" applyFont="1" applyFill="1" applyAlignment="1">
      <alignment horizontal="center"/>
    </xf>
    <xf numFmtId="1" fontId="3" fillId="0" borderId="0" xfId="1" applyNumberFormat="1" applyFont="1"/>
    <xf numFmtId="0" fontId="0" fillId="0" borderId="0" xfId="0" applyAlignment="1">
      <alignment horizontal="center"/>
    </xf>
    <xf numFmtId="0" fontId="0" fillId="0" borderId="0" xfId="0" applyAlignment="1">
      <alignment horizontal="center"/>
    </xf>
    <xf numFmtId="0" fontId="3" fillId="0" borderId="9" xfId="0" applyFont="1" applyBorder="1" applyAlignment="1">
      <alignment horizontal="right"/>
    </xf>
    <xf numFmtId="0" fontId="76" fillId="0" borderId="0" xfId="0" applyFont="1"/>
    <xf numFmtId="166" fontId="4" fillId="0" borderId="0" xfId="0" applyNumberFormat="1" applyFont="1"/>
    <xf numFmtId="0" fontId="76" fillId="0" borderId="0" xfId="0" applyFont="1" applyAlignment="1">
      <alignment horizontal="right"/>
    </xf>
    <xf numFmtId="0" fontId="0" fillId="0" borderId="20" xfId="0" applyBorder="1"/>
    <xf numFmtId="0" fontId="76" fillId="0" borderId="20" xfId="0" applyFont="1" applyBorder="1"/>
    <xf numFmtId="0" fontId="4" fillId="0" borderId="20" xfId="0" applyFont="1" applyBorder="1"/>
    <xf numFmtId="0" fontId="0" fillId="5" borderId="20" xfId="0" applyFill="1" applyBorder="1"/>
    <xf numFmtId="0" fontId="0" fillId="5" borderId="0" xfId="0" applyFill="1"/>
    <xf numFmtId="0" fontId="27" fillId="0" borderId="0" xfId="0" applyFont="1" applyAlignment="1">
      <alignment horizontal="right"/>
    </xf>
    <xf numFmtId="0" fontId="24" fillId="0" borderId="20" xfId="0" applyFont="1" applyBorder="1"/>
    <xf numFmtId="0" fontId="76" fillId="5" borderId="20" xfId="0" applyFont="1" applyFill="1" applyBorder="1"/>
    <xf numFmtId="0" fontId="76" fillId="5" borderId="0" xfId="0" applyFont="1" applyFill="1"/>
    <xf numFmtId="0" fontId="32" fillId="2" borderId="0" xfId="0" quotePrefix="1" applyFont="1" applyFill="1" applyBorder="1"/>
    <xf numFmtId="0" fontId="0" fillId="0" borderId="36" xfId="0" applyFill="1" applyBorder="1"/>
    <xf numFmtId="0" fontId="16" fillId="0" borderId="36" xfId="0" applyFont="1" applyFill="1" applyBorder="1"/>
    <xf numFmtId="0" fontId="4" fillId="0" borderId="36" xfId="0" applyFont="1" applyFill="1" applyBorder="1"/>
    <xf numFmtId="0" fontId="48" fillId="0" borderId="36" xfId="0" applyFont="1" applyFill="1" applyBorder="1"/>
    <xf numFmtId="0" fontId="50" fillId="0" borderId="36" xfId="0" applyFont="1" applyFill="1" applyBorder="1" applyAlignment="1">
      <alignment horizontal="left" vertical="center" indent="2"/>
    </xf>
    <xf numFmtId="0" fontId="61" fillId="0" borderId="36" xfId="0" applyFont="1" applyFill="1" applyBorder="1" applyAlignment="1">
      <alignment vertical="center"/>
    </xf>
    <xf numFmtId="0" fontId="54" fillId="0" borderId="36" xfId="5" applyFont="1" applyFill="1" applyBorder="1" applyAlignment="1">
      <alignment vertical="center"/>
    </xf>
    <xf numFmtId="0" fontId="55" fillId="0" borderId="36" xfId="0" applyFont="1" applyFill="1" applyBorder="1" applyAlignment="1">
      <alignment vertical="center"/>
    </xf>
    <xf numFmtId="0" fontId="58" fillId="0" borderId="36" xfId="0" applyFont="1" applyFill="1" applyBorder="1"/>
    <xf numFmtId="0" fontId="5" fillId="0" borderId="36" xfId="0" applyFont="1" applyFill="1" applyBorder="1"/>
    <xf numFmtId="2" fontId="16" fillId="2" borderId="2" xfId="0" applyNumberFormat="1" applyFont="1" applyFill="1" applyBorder="1" applyAlignment="1">
      <alignment horizontal="center"/>
    </xf>
    <xf numFmtId="0" fontId="0" fillId="0" borderId="0" xfId="0" applyAlignment="1">
      <alignment horizontal="center"/>
    </xf>
    <xf numFmtId="1" fontId="16" fillId="2" borderId="0" xfId="0" applyNumberFormat="1" applyFont="1" applyFill="1" applyBorder="1" applyAlignment="1">
      <alignment horizontal="left"/>
    </xf>
    <xf numFmtId="0" fontId="3" fillId="2" borderId="0" xfId="0" applyFont="1" applyFill="1" applyBorder="1" applyAlignment="1">
      <alignment horizontal="right"/>
    </xf>
    <xf numFmtId="0" fontId="30" fillId="2" borderId="25" xfId="0" applyFont="1" applyFill="1" applyBorder="1" applyAlignment="1">
      <alignment horizontal="left"/>
    </xf>
    <xf numFmtId="0" fontId="16" fillId="2" borderId="37" xfId="0" applyFont="1" applyFill="1" applyBorder="1" applyAlignment="1">
      <alignment horizontal="center"/>
    </xf>
    <xf numFmtId="0" fontId="16" fillId="2" borderId="26" xfId="0" applyFont="1" applyFill="1" applyBorder="1" applyAlignment="1">
      <alignment horizontal="center"/>
    </xf>
    <xf numFmtId="1" fontId="30" fillId="2" borderId="27" xfId="0" applyNumberFormat="1" applyFont="1" applyFill="1" applyBorder="1" applyAlignment="1">
      <alignment horizontal="right"/>
    </xf>
    <xf numFmtId="0" fontId="16" fillId="2" borderId="28" xfId="0" applyFont="1" applyFill="1" applyBorder="1" applyAlignment="1">
      <alignment horizontal="center"/>
    </xf>
    <xf numFmtId="1" fontId="16" fillId="2" borderId="29" xfId="0" applyNumberFormat="1" applyFont="1" applyFill="1" applyBorder="1" applyAlignment="1">
      <alignment horizontal="center"/>
    </xf>
    <xf numFmtId="0" fontId="0" fillId="2" borderId="38" xfId="0" applyFill="1" applyBorder="1" applyAlignment="1">
      <alignment horizontal="center"/>
    </xf>
    <xf numFmtId="0" fontId="0" fillId="2" borderId="30" xfId="0" applyFill="1" applyBorder="1" applyAlignment="1">
      <alignment horizontal="center"/>
    </xf>
    <xf numFmtId="0" fontId="59" fillId="2" borderId="0" xfId="0" applyFont="1" applyFill="1" applyBorder="1"/>
    <xf numFmtId="0" fontId="60" fillId="2" borderId="0" xfId="0" applyFont="1" applyFill="1" applyBorder="1" applyAlignment="1">
      <alignment horizontal="left"/>
    </xf>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46" fillId="2" borderId="0" xfId="0" applyFont="1" applyFill="1" applyAlignment="1">
      <alignment horizontal="center"/>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0" fontId="5" fillId="2" borderId="0" xfId="0" applyFont="1" applyFill="1" applyBorder="1" applyAlignment="1">
      <alignment horizontal="left"/>
    </xf>
    <xf numFmtId="0" fontId="59" fillId="2" borderId="0" xfId="0" applyFont="1" applyFill="1" applyAlignment="1">
      <alignment horizontal="right"/>
    </xf>
    <xf numFmtId="0" fontId="5" fillId="2" borderId="2" xfId="0" applyFont="1" applyFill="1" applyBorder="1" applyAlignment="1">
      <alignment horizontal="center"/>
    </xf>
    <xf numFmtId="0" fontId="5" fillId="2" borderId="3" xfId="0" applyFont="1" applyFill="1" applyBorder="1" applyAlignment="1">
      <alignment horizontal="center"/>
    </xf>
    <xf numFmtId="0" fontId="12" fillId="2" borderId="0" xfId="0" applyFont="1" applyFill="1" applyAlignment="1">
      <alignment horizontal="center"/>
    </xf>
    <xf numFmtId="0" fontId="0" fillId="2" borderId="8" xfId="0" applyFill="1" applyBorder="1" applyAlignment="1">
      <alignment horizontal="center"/>
    </xf>
    <xf numFmtId="0" fontId="64" fillId="2" borderId="0" xfId="0" applyFont="1" applyFill="1" applyAlignment="1">
      <alignment horizontal="center"/>
    </xf>
    <xf numFmtId="2" fontId="12" fillId="2" borderId="0" xfId="0" applyNumberFormat="1" applyFont="1" applyFill="1" applyAlignment="1">
      <alignment horizontal="center"/>
    </xf>
    <xf numFmtId="0" fontId="5" fillId="2" borderId="1" xfId="0" applyFont="1" applyFill="1" applyBorder="1" applyAlignment="1">
      <alignment horizontal="center"/>
    </xf>
    <xf numFmtId="0" fontId="0" fillId="2" borderId="4" xfId="0" applyFill="1" applyBorder="1" applyAlignment="1">
      <alignment horizontal="center"/>
    </xf>
    <xf numFmtId="2" fontId="0" fillId="2" borderId="0" xfId="0" applyNumberFormat="1" applyFill="1" applyAlignment="1">
      <alignment horizontal="center"/>
    </xf>
    <xf numFmtId="0" fontId="0" fillId="2" borderId="6" xfId="0" applyFill="1" applyBorder="1" applyAlignment="1">
      <alignment horizontal="center"/>
    </xf>
    <xf numFmtId="0" fontId="77" fillId="2" borderId="0" xfId="0" applyFont="1" applyFill="1" applyAlignment="1">
      <alignment horizontal="left" vertical="center"/>
    </xf>
    <xf numFmtId="0" fontId="43" fillId="2" borderId="0" xfId="0" applyFont="1" applyFill="1"/>
    <xf numFmtId="164" fontId="16" fillId="2" borderId="0" xfId="0" applyNumberFormat="1" applyFont="1" applyFill="1"/>
    <xf numFmtId="0" fontId="45" fillId="2" borderId="0" xfId="0" applyFont="1" applyFill="1"/>
    <xf numFmtId="0" fontId="45" fillId="2" borderId="0" xfId="0" applyFont="1" applyFill="1" applyAlignment="1">
      <alignment horizontal="center"/>
    </xf>
    <xf numFmtId="1" fontId="0" fillId="2" borderId="0" xfId="0" applyNumberFormat="1" applyFill="1"/>
    <xf numFmtId="0" fontId="43" fillId="2" borderId="0" xfId="0" applyFont="1" applyFill="1" applyAlignment="1">
      <alignment horizontal="right"/>
    </xf>
    <xf numFmtId="2" fontId="0" fillId="2" borderId="0" xfId="0" applyNumberFormat="1" applyFill="1"/>
    <xf numFmtId="0" fontId="43" fillId="2" borderId="0" xfId="0" applyFont="1" applyFill="1" applyAlignment="1">
      <alignment horizontal="left"/>
    </xf>
    <xf numFmtId="0" fontId="0" fillId="2" borderId="0" xfId="0" applyFont="1" applyFill="1" applyAlignment="1">
      <alignment horizontal="center"/>
    </xf>
    <xf numFmtId="2" fontId="0" fillId="2" borderId="0" xfId="0" applyNumberFormat="1" applyFont="1" applyFill="1" applyAlignment="1">
      <alignment horizontal="center"/>
    </xf>
    <xf numFmtId="168" fontId="0" fillId="2" borderId="0" xfId="0" quotePrefix="1" applyNumberFormat="1" applyFill="1"/>
    <xf numFmtId="165" fontId="0" fillId="2" borderId="0" xfId="0" applyNumberFormat="1" applyFill="1" applyAlignment="1">
      <alignment horizontal="center"/>
    </xf>
    <xf numFmtId="167" fontId="0" fillId="2" borderId="0" xfId="0" applyNumberFormat="1" applyFill="1" applyAlignment="1">
      <alignment horizontal="center"/>
    </xf>
    <xf numFmtId="165" fontId="16" fillId="2" borderId="0" xfId="0" applyNumberFormat="1" applyFont="1" applyFill="1" applyAlignment="1">
      <alignment horizontal="center"/>
    </xf>
    <xf numFmtId="165" fontId="12" fillId="2" borderId="0" xfId="0" applyNumberFormat="1" applyFont="1" applyFill="1" applyAlignment="1">
      <alignment horizontal="center"/>
    </xf>
    <xf numFmtId="0" fontId="78" fillId="0" borderId="28" xfId="0" applyFont="1" applyFill="1" applyBorder="1"/>
    <xf numFmtId="1" fontId="14" fillId="0" borderId="28" xfId="0" applyNumberFormat="1" applyFont="1" applyFill="1" applyBorder="1"/>
    <xf numFmtId="0" fontId="14" fillId="0" borderId="0" xfId="0" applyFont="1" applyFill="1"/>
    <xf numFmtId="0" fontId="16" fillId="0" borderId="26" xfId="0" applyFont="1" applyFill="1" applyBorder="1"/>
    <xf numFmtId="0" fontId="12" fillId="2" borderId="0" xfId="0" applyFont="1" applyFill="1" applyAlignment="1">
      <alignment horizontal="right"/>
    </xf>
    <xf numFmtId="0" fontId="12" fillId="2" borderId="0" xfId="0" applyFont="1" applyFill="1" applyAlignment="1">
      <alignment horizontal="left"/>
    </xf>
    <xf numFmtId="1" fontId="12" fillId="2" borderId="0" xfId="0" applyNumberFormat="1" applyFont="1" applyFill="1"/>
    <xf numFmtId="2" fontId="12" fillId="2" borderId="0" xfId="0" applyNumberFormat="1" applyFont="1" applyFill="1"/>
    <xf numFmtId="0" fontId="34" fillId="2" borderId="0" xfId="0" applyFont="1" applyFill="1" applyBorder="1" applyAlignment="1">
      <alignment horizontal="center"/>
    </xf>
    <xf numFmtId="0" fontId="16" fillId="2" borderId="39" xfId="0" applyFont="1" applyFill="1" applyBorder="1" applyAlignment="1">
      <alignment horizontal="center"/>
    </xf>
    <xf numFmtId="0" fontId="16" fillId="2" borderId="40" xfId="0" applyFont="1" applyFill="1" applyBorder="1" applyAlignment="1">
      <alignment horizontal="center"/>
    </xf>
    <xf numFmtId="1" fontId="16" fillId="2" borderId="41" xfId="0" applyNumberFormat="1" applyFont="1" applyFill="1" applyBorder="1" applyAlignment="1">
      <alignment horizontal="center"/>
    </xf>
    <xf numFmtId="1" fontId="16" fillId="2" borderId="42" xfId="0" applyNumberFormat="1" applyFont="1" applyFill="1" applyBorder="1" applyAlignment="1">
      <alignment horizontal="center"/>
    </xf>
    <xf numFmtId="1" fontId="16" fillId="2" borderId="43" xfId="0" applyNumberFormat="1" applyFont="1" applyFill="1" applyBorder="1" applyAlignment="1">
      <alignment horizontal="center"/>
    </xf>
    <xf numFmtId="1" fontId="16" fillId="2" borderId="44" xfId="0" applyNumberFormat="1" applyFont="1" applyFill="1" applyBorder="1" applyAlignment="1">
      <alignment horizontal="center"/>
    </xf>
    <xf numFmtId="0" fontId="16" fillId="2" borderId="39" xfId="0" applyFont="1" applyFill="1" applyBorder="1"/>
    <xf numFmtId="0" fontId="29" fillId="2" borderId="45" xfId="0" applyFont="1" applyFill="1" applyBorder="1" applyAlignment="1">
      <alignment horizontal="center"/>
    </xf>
    <xf numFmtId="0" fontId="0" fillId="2" borderId="45" xfId="0" applyFill="1" applyBorder="1"/>
    <xf numFmtId="0" fontId="0" fillId="2" borderId="40" xfId="0" applyFill="1" applyBorder="1"/>
    <xf numFmtId="0" fontId="16" fillId="2" borderId="41" xfId="0" applyFont="1" applyFill="1" applyBorder="1"/>
    <xf numFmtId="0" fontId="0" fillId="2" borderId="42" xfId="0" applyFill="1" applyBorder="1"/>
    <xf numFmtId="0" fontId="16" fillId="2" borderId="43" xfId="0" applyFont="1" applyFill="1" applyBorder="1"/>
    <xf numFmtId="9" fontId="16" fillId="2" borderId="46" xfId="0" applyNumberFormat="1" applyFont="1" applyFill="1" applyBorder="1" applyAlignment="1">
      <alignment horizontal="center"/>
    </xf>
    <xf numFmtId="0" fontId="30" fillId="2" borderId="46" xfId="0" applyFont="1" applyFill="1" applyBorder="1"/>
    <xf numFmtId="0" fontId="0" fillId="2" borderId="44" xfId="0" applyFill="1" applyBorder="1"/>
    <xf numFmtId="0" fontId="29" fillId="2" borderId="0" xfId="0" applyFont="1" applyFill="1" applyAlignment="1">
      <alignment horizontal="right"/>
    </xf>
    <xf numFmtId="2" fontId="16" fillId="2" borderId="47" xfId="0" applyNumberFormat="1" applyFont="1" applyFill="1" applyBorder="1" applyAlignment="1">
      <alignment horizontal="center"/>
    </xf>
    <xf numFmtId="0" fontId="30" fillId="2" borderId="48" xfId="0" applyFont="1" applyFill="1" applyBorder="1"/>
    <xf numFmtId="0" fontId="30" fillId="2" borderId="40" xfId="0" applyFont="1" applyFill="1" applyBorder="1" applyAlignment="1">
      <alignment horizontal="center"/>
    </xf>
    <xf numFmtId="0" fontId="30" fillId="2" borderId="42" xfId="0" applyFont="1" applyFill="1" applyBorder="1"/>
    <xf numFmtId="0" fontId="30" fillId="2" borderId="44" xfId="0" applyFont="1" applyFill="1" applyBorder="1"/>
    <xf numFmtId="0" fontId="3" fillId="2" borderId="0" xfId="1" applyFont="1" applyFill="1" applyBorder="1" applyAlignment="1">
      <alignment horizontal="center"/>
    </xf>
    <xf numFmtId="0" fontId="3" fillId="2" borderId="0" xfId="0" applyFont="1" applyFill="1" applyBorder="1" applyAlignment="1">
      <alignment horizontal="center"/>
    </xf>
    <xf numFmtId="0" fontId="12" fillId="2" borderId="0" xfId="1" applyFont="1" applyFill="1" applyBorder="1" applyAlignment="1">
      <alignment horizontal="center"/>
    </xf>
    <xf numFmtId="0" fontId="0" fillId="2" borderId="1" xfId="0" applyFill="1" applyBorder="1" applyAlignment="1">
      <alignment horizontal="center"/>
    </xf>
    <xf numFmtId="0" fontId="45" fillId="2" borderId="7" xfId="0" applyFont="1" applyFill="1" applyBorder="1" applyAlignment="1">
      <alignment horizontal="center"/>
    </xf>
    <xf numFmtId="0" fontId="45" fillId="2" borderId="5" xfId="0" applyFont="1" applyFill="1" applyBorder="1"/>
    <xf numFmtId="0" fontId="7" fillId="2" borderId="0" xfId="0" applyFont="1" applyFill="1"/>
    <xf numFmtId="0" fontId="0" fillId="2" borderId="49" xfId="0" applyFill="1" applyBorder="1"/>
    <xf numFmtId="0" fontId="81" fillId="2" borderId="0" xfId="0" applyFont="1" applyFill="1"/>
    <xf numFmtId="0" fontId="0" fillId="2" borderId="0" xfId="0" applyFill="1" applyAlignment="1">
      <alignment horizontal="left"/>
    </xf>
    <xf numFmtId="0" fontId="0" fillId="0" borderId="0" xfId="0" applyAlignment="1">
      <alignment vertical="center"/>
    </xf>
    <xf numFmtId="0" fontId="55" fillId="0" borderId="0" xfId="0" applyFont="1" applyAlignment="1">
      <alignment vertical="center"/>
    </xf>
    <xf numFmtId="0" fontId="55" fillId="0" borderId="0" xfId="0" applyFont="1" applyBorder="1" applyAlignment="1">
      <alignment vertical="center"/>
    </xf>
    <xf numFmtId="0" fontId="50" fillId="0" borderId="0" xfId="0" applyFont="1" applyFill="1" applyBorder="1" applyAlignment="1">
      <alignment horizontal="left" vertical="center" indent="2"/>
    </xf>
    <xf numFmtId="0" fontId="61" fillId="0" borderId="0" xfId="0" applyFont="1" applyFill="1" applyBorder="1" applyAlignment="1">
      <alignment vertical="center"/>
    </xf>
    <xf numFmtId="0" fontId="54" fillId="0" borderId="0" xfId="5" applyFont="1" applyFill="1" applyBorder="1" applyAlignment="1">
      <alignment vertical="center"/>
    </xf>
    <xf numFmtId="0" fontId="55" fillId="0" borderId="0" xfId="0" applyFont="1" applyFill="1" applyBorder="1" applyAlignment="1">
      <alignment vertical="center"/>
    </xf>
    <xf numFmtId="0" fontId="5" fillId="0" borderId="0" xfId="0" applyFont="1" applyFill="1"/>
    <xf numFmtId="0" fontId="56" fillId="0" borderId="0" xfId="0" applyFont="1" applyAlignment="1">
      <alignment vertical="center"/>
    </xf>
    <xf numFmtId="0" fontId="56" fillId="6" borderId="0" xfId="0" applyFont="1" applyFill="1" applyAlignment="1">
      <alignment vertical="center"/>
    </xf>
    <xf numFmtId="2" fontId="17" fillId="0" borderId="0" xfId="0" applyNumberFormat="1" applyFont="1" applyAlignment="1">
      <alignment horizontal="center"/>
    </xf>
    <xf numFmtId="0" fontId="57" fillId="0" borderId="0" xfId="0" applyFont="1" applyAlignment="1">
      <alignment vertical="center"/>
    </xf>
    <xf numFmtId="0" fontId="5" fillId="0" borderId="50" xfId="0" applyFont="1" applyFill="1" applyBorder="1"/>
    <xf numFmtId="0" fontId="82" fillId="0" borderId="36" xfId="0" applyFont="1" applyFill="1" applyBorder="1"/>
    <xf numFmtId="0" fontId="83" fillId="0" borderId="36" xfId="0" applyFont="1" applyFill="1" applyBorder="1" applyAlignment="1">
      <alignment vertical="center"/>
    </xf>
    <xf numFmtId="0" fontId="33" fillId="2" borderId="4" xfId="4" applyFill="1" applyBorder="1"/>
    <xf numFmtId="0" fontId="46" fillId="2" borderId="0" xfId="0" applyFont="1" applyFill="1" applyBorder="1"/>
    <xf numFmtId="0" fontId="84" fillId="2" borderId="0" xfId="0" applyFont="1" applyFill="1" applyBorder="1"/>
    <xf numFmtId="0" fontId="16" fillId="2" borderId="41" xfId="0" applyFont="1" applyFill="1" applyBorder="1" applyAlignment="1">
      <alignment horizontal="center"/>
    </xf>
    <xf numFmtId="0" fontId="16" fillId="2" borderId="42" xfId="0" applyFont="1" applyFill="1" applyBorder="1" applyAlignment="1">
      <alignment horizontal="center"/>
    </xf>
    <xf numFmtId="0" fontId="16" fillId="2" borderId="43" xfId="0" applyFont="1" applyFill="1" applyBorder="1" applyAlignment="1">
      <alignment horizontal="center"/>
    </xf>
    <xf numFmtId="0" fontId="16" fillId="2" borderId="44" xfId="0" applyFont="1" applyFill="1" applyBorder="1" applyAlignment="1">
      <alignment horizontal="center"/>
    </xf>
    <xf numFmtId="0" fontId="84" fillId="2" borderId="0" xfId="1" applyFont="1" applyFill="1" applyBorder="1"/>
    <xf numFmtId="0" fontId="0" fillId="2" borderId="4" xfId="0" applyFill="1" applyBorder="1" applyAlignment="1">
      <alignment horizontal="right"/>
    </xf>
    <xf numFmtId="0" fontId="64" fillId="2" borderId="1" xfId="0" applyFont="1" applyFill="1" applyBorder="1"/>
    <xf numFmtId="0" fontId="17" fillId="2" borderId="4" xfId="0" applyFont="1" applyFill="1" applyBorder="1"/>
    <xf numFmtId="0" fontId="17" fillId="2" borderId="4" xfId="0" applyFont="1" applyFill="1" applyBorder="1" applyAlignment="1">
      <alignment horizontal="right"/>
    </xf>
    <xf numFmtId="9" fontId="17" fillId="2" borderId="4" xfId="0" applyNumberFormat="1" applyFont="1" applyFill="1" applyBorder="1" applyAlignment="1">
      <alignment horizontal="right"/>
    </xf>
    <xf numFmtId="0" fontId="86" fillId="2" borderId="4" xfId="0" applyFont="1" applyFill="1" applyBorder="1"/>
    <xf numFmtId="0" fontId="24" fillId="0" borderId="0" xfId="0" applyFont="1" applyFill="1"/>
    <xf numFmtId="0" fontId="16" fillId="2" borderId="45" xfId="0" applyFont="1" applyFill="1" applyBorder="1" applyAlignment="1">
      <alignment horizontal="center"/>
    </xf>
    <xf numFmtId="0" fontId="16" fillId="2" borderId="46" xfId="0" applyFont="1" applyFill="1" applyBorder="1" applyAlignment="1">
      <alignment horizontal="left"/>
    </xf>
    <xf numFmtId="0" fontId="65" fillId="2" borderId="45" xfId="0" applyFont="1" applyFill="1" applyBorder="1" applyAlignment="1">
      <alignment horizontal="center"/>
    </xf>
    <xf numFmtId="1" fontId="64" fillId="2" borderId="42" xfId="0" applyNumberFormat="1" applyFont="1" applyFill="1" applyBorder="1" applyAlignment="1">
      <alignment horizontal="left"/>
    </xf>
    <xf numFmtId="0" fontId="0" fillId="0" borderId="2" xfId="0" applyFill="1" applyBorder="1"/>
    <xf numFmtId="9" fontId="17" fillId="2" borderId="4" xfId="0" applyNumberFormat="1" applyFont="1" applyFill="1" applyBorder="1" applyAlignment="1">
      <alignment horizontal="center"/>
    </xf>
    <xf numFmtId="0" fontId="94" fillId="2" borderId="0" xfId="0" applyFont="1" applyFill="1"/>
    <xf numFmtId="9" fontId="0" fillId="2" borderId="0" xfId="0" applyNumberFormat="1" applyFill="1"/>
    <xf numFmtId="0" fontId="16" fillId="2" borderId="0" xfId="0" applyFont="1" applyFill="1" applyAlignment="1">
      <alignment horizontal="left"/>
    </xf>
    <xf numFmtId="0" fontId="29" fillId="2" borderId="0" xfId="0" applyFont="1" applyFill="1" applyAlignment="1">
      <alignment horizontal="left"/>
    </xf>
    <xf numFmtId="2" fontId="16" fillId="2" borderId="0" xfId="0" applyNumberFormat="1" applyFont="1" applyFill="1" applyAlignment="1">
      <alignment horizontal="center"/>
    </xf>
    <xf numFmtId="0" fontId="67" fillId="2" borderId="0" xfId="0" applyFont="1" applyFill="1" applyAlignment="1">
      <alignment horizontal="left"/>
    </xf>
    <xf numFmtId="9" fontId="16" fillId="2" borderId="0" xfId="0" applyNumberFormat="1" applyFont="1" applyFill="1" applyAlignment="1">
      <alignment horizontal="center"/>
    </xf>
    <xf numFmtId="0" fontId="65" fillId="2" borderId="0" xfId="0" applyFont="1" applyFill="1" applyAlignment="1">
      <alignment horizontal="left"/>
    </xf>
    <xf numFmtId="0" fontId="17" fillId="2" borderId="0" xfId="0" applyFont="1" applyFill="1" applyAlignment="1">
      <alignment horizontal="right"/>
    </xf>
    <xf numFmtId="0" fontId="28" fillId="2" borderId="0" xfId="0" applyFont="1" applyFill="1" applyAlignment="1">
      <alignment horizontal="center"/>
    </xf>
    <xf numFmtId="0" fontId="46" fillId="2" borderId="0" xfId="0" applyFont="1" applyFill="1" applyAlignment="1">
      <alignment horizontal="left"/>
    </xf>
    <xf numFmtId="0" fontId="73" fillId="2" borderId="0" xfId="0" applyFont="1" applyFill="1"/>
    <xf numFmtId="0" fontId="74" fillId="2" borderId="0" xfId="3" applyFont="1" applyFill="1" applyAlignment="1">
      <alignment horizontal="left"/>
    </xf>
    <xf numFmtId="0" fontId="33" fillId="2" borderId="0" xfId="4" quotePrefix="1" applyFill="1" applyBorder="1"/>
    <xf numFmtId="1" fontId="16" fillId="2" borderId="0" xfId="0" applyNumberFormat="1" applyFont="1" applyFill="1" applyAlignment="1">
      <alignment horizontal="center"/>
    </xf>
    <xf numFmtId="0" fontId="16" fillId="2" borderId="0" xfId="1" applyFont="1" applyFill="1" applyAlignment="1">
      <alignment horizontal="right"/>
    </xf>
    <xf numFmtId="0" fontId="29" fillId="2" borderId="0" xfId="0" applyFont="1" applyFill="1" applyAlignment="1">
      <alignment horizontal="center"/>
    </xf>
    <xf numFmtId="0" fontId="14" fillId="2" borderId="0" xfId="0" applyFont="1" applyFill="1"/>
    <xf numFmtId="0" fontId="41" fillId="2" borderId="0" xfId="0" applyFont="1" applyFill="1"/>
    <xf numFmtId="0" fontId="17" fillId="2" borderId="0" xfId="1" applyFont="1" applyFill="1" applyAlignment="1">
      <alignment horizontal="left"/>
    </xf>
    <xf numFmtId="0" fontId="30" fillId="2" borderId="0" xfId="0" applyFont="1" applyFill="1" applyAlignment="1">
      <alignment horizontal="left"/>
    </xf>
    <xf numFmtId="0" fontId="87" fillId="2" borderId="0" xfId="0" applyFont="1" applyFill="1" applyAlignment="1">
      <alignment horizontal="center"/>
    </xf>
    <xf numFmtId="0" fontId="96" fillId="2" borderId="0" xfId="0" applyFont="1" applyFill="1" applyAlignment="1">
      <alignment horizontal="center"/>
    </xf>
    <xf numFmtId="0" fontId="96" fillId="2" borderId="0" xfId="0" applyFont="1" applyFill="1"/>
    <xf numFmtId="0" fontId="33" fillId="2" borderId="0" xfId="4" applyFill="1" applyBorder="1" applyAlignment="1">
      <alignment horizontal="left"/>
    </xf>
    <xf numFmtId="0" fontId="29" fillId="2" borderId="0" xfId="1" applyFont="1" applyFill="1"/>
    <xf numFmtId="0" fontId="12" fillId="2" borderId="0" xfId="1" applyFont="1" applyFill="1" applyAlignment="1">
      <alignment horizontal="center"/>
    </xf>
    <xf numFmtId="0" fontId="32" fillId="2" borderId="0" xfId="0" applyFont="1" applyFill="1"/>
    <xf numFmtId="0" fontId="8" fillId="2" borderId="0" xfId="0" applyFont="1" applyFill="1" applyAlignment="1">
      <alignment horizontal="center"/>
    </xf>
    <xf numFmtId="0" fontId="46" fillId="2" borderId="0" xfId="0" applyFont="1" applyFill="1"/>
    <xf numFmtId="0" fontId="17" fillId="0" borderId="0" xfId="2" applyFont="1"/>
    <xf numFmtId="0" fontId="12" fillId="0" borderId="0" xfId="2" applyFont="1" applyAlignment="1">
      <alignment horizontal="center"/>
    </xf>
    <xf numFmtId="0" fontId="33" fillId="0" borderId="0" xfId="4"/>
    <xf numFmtId="0" fontId="84" fillId="2" borderId="0" xfId="0" applyFont="1" applyFill="1"/>
    <xf numFmtId="1" fontId="17" fillId="2" borderId="4" xfId="0" applyNumberFormat="1" applyFont="1" applyFill="1" applyBorder="1" applyAlignment="1">
      <alignment horizontal="right"/>
    </xf>
    <xf numFmtId="2" fontId="17" fillId="2" borderId="4" xfId="0" applyNumberFormat="1" applyFont="1" applyFill="1" applyBorder="1" applyAlignment="1">
      <alignment horizontal="center"/>
    </xf>
    <xf numFmtId="0" fontId="31" fillId="2" borderId="0" xfId="2" applyFont="1" applyFill="1"/>
    <xf numFmtId="0" fontId="64" fillId="0" borderId="0" xfId="0" applyFont="1" applyFill="1" applyBorder="1"/>
    <xf numFmtId="0" fontId="64" fillId="0" borderId="0" xfId="0" applyFont="1" applyFill="1"/>
    <xf numFmtId="0" fontId="99" fillId="0" borderId="0" xfId="0" applyFont="1"/>
    <xf numFmtId="0" fontId="49" fillId="2" borderId="0" xfId="0" applyFont="1" applyFill="1"/>
    <xf numFmtId="0" fontId="49" fillId="2" borderId="23" xfId="0" applyFont="1" applyFill="1" applyBorder="1"/>
    <xf numFmtId="164" fontId="12" fillId="0" borderId="0" xfId="0" applyNumberFormat="1" applyFont="1" applyAlignment="1">
      <alignment horizontal="center"/>
    </xf>
    <xf numFmtId="0" fontId="100" fillId="2" borderId="0" xfId="0" applyFont="1" applyFill="1"/>
    <xf numFmtId="0" fontId="4" fillId="2" borderId="0" xfId="0" quotePrefix="1" applyFont="1" applyFill="1"/>
    <xf numFmtId="0" fontId="0" fillId="0" borderId="5" xfId="0" applyBorder="1"/>
    <xf numFmtId="0" fontId="0" fillId="0" borderId="8" xfId="0" applyBorder="1"/>
    <xf numFmtId="0" fontId="55" fillId="6" borderId="0" xfId="0" applyFont="1" applyFill="1" applyAlignment="1">
      <alignment horizontal="left" vertical="center"/>
    </xf>
    <xf numFmtId="0" fontId="56" fillId="6" borderId="0" xfId="0" applyFont="1" applyFill="1" applyAlignment="1">
      <alignment horizontal="left" vertical="center"/>
    </xf>
    <xf numFmtId="0" fontId="56" fillId="6" borderId="0" xfId="0" applyFont="1" applyFill="1" applyAlignment="1">
      <alignment horizontal="left" vertical="top" wrapText="1"/>
    </xf>
    <xf numFmtId="0" fontId="55" fillId="6" borderId="0" xfId="0" applyFont="1" applyFill="1" applyAlignment="1">
      <alignment horizontal="left" vertical="center" wrapText="1"/>
    </xf>
    <xf numFmtId="0" fontId="101" fillId="2" borderId="0" xfId="0" applyFont="1" applyFill="1"/>
    <xf numFmtId="0" fontId="0" fillId="2" borderId="0" xfId="0" quotePrefix="1" applyFill="1"/>
    <xf numFmtId="0" fontId="27" fillId="2" borderId="0" xfId="0" applyFont="1" applyFill="1" applyAlignment="1">
      <alignment horizontal="right"/>
    </xf>
    <xf numFmtId="0" fontId="0" fillId="0" borderId="0" xfId="0" applyAlignment="1">
      <alignment horizontal="right"/>
    </xf>
    <xf numFmtId="0" fontId="0" fillId="7" borderId="0" xfId="0" applyFill="1"/>
    <xf numFmtId="164" fontId="3" fillId="7" borderId="0" xfId="2" applyNumberFormat="1" applyFont="1" applyFill="1"/>
    <xf numFmtId="0" fontId="4" fillId="2" borderId="0" xfId="4" applyFont="1" applyFill="1"/>
    <xf numFmtId="0" fontId="0" fillId="0" borderId="0" xfId="0" applyAlignment="1">
      <alignment horizontal="right"/>
    </xf>
    <xf numFmtId="0" fontId="24" fillId="0" borderId="0" xfId="1" applyFont="1"/>
    <xf numFmtId="0" fontId="4" fillId="0" borderId="0" xfId="0" applyFont="1" applyAlignment="1">
      <alignment horizontal="right"/>
    </xf>
    <xf numFmtId="1" fontId="16" fillId="2" borderId="2" xfId="0" applyNumberFormat="1" applyFont="1" applyFill="1" applyBorder="1" applyAlignment="1">
      <alignment horizontal="center"/>
    </xf>
    <xf numFmtId="169" fontId="3" fillId="0" borderId="0" xfId="2" applyNumberFormat="1" applyFont="1"/>
    <xf numFmtId="0" fontId="0" fillId="0" borderId="0" xfId="0" applyFont="1"/>
    <xf numFmtId="0" fontId="0" fillId="2" borderId="0" xfId="0" applyFont="1" applyFill="1"/>
    <xf numFmtId="0" fontId="101" fillId="2" borderId="2" xfId="0" applyFont="1" applyFill="1" applyBorder="1"/>
    <xf numFmtId="0" fontId="99" fillId="2" borderId="0" xfId="0" applyFont="1" applyFill="1" applyAlignment="1">
      <alignment horizontal="left"/>
    </xf>
    <xf numFmtId="0" fontId="99" fillId="2" borderId="0" xfId="0" applyFont="1" applyFill="1"/>
    <xf numFmtId="0" fontId="4" fillId="2" borderId="0" xfId="0" applyFont="1" applyFill="1" applyAlignment="1">
      <alignment horizontal="left"/>
    </xf>
    <xf numFmtId="0" fontId="48" fillId="2" borderId="0" xfId="0" applyFont="1" applyFill="1" applyBorder="1"/>
    <xf numFmtId="0" fontId="48" fillId="2" borderId="55" xfId="0" applyFont="1" applyFill="1" applyBorder="1"/>
    <xf numFmtId="0" fontId="0" fillId="2" borderId="0" xfId="0" applyFill="1" applyAlignment="1">
      <alignment horizontal="right"/>
    </xf>
    <xf numFmtId="0" fontId="56" fillId="2" borderId="0" xfId="0" applyFont="1" applyFill="1" applyAlignment="1">
      <alignment vertical="center"/>
    </xf>
    <xf numFmtId="0" fontId="55" fillId="2" borderId="0" xfId="0" applyFont="1" applyFill="1" applyAlignment="1">
      <alignment vertical="center"/>
    </xf>
    <xf numFmtId="0" fontId="56" fillId="2" borderId="1" xfId="0" applyFont="1" applyFill="1" applyBorder="1" applyAlignment="1">
      <alignment vertical="center"/>
    </xf>
    <xf numFmtId="0" fontId="56" fillId="2" borderId="4" xfId="0" applyFont="1" applyFill="1" applyBorder="1" applyAlignment="1">
      <alignment vertical="center"/>
    </xf>
    <xf numFmtId="0" fontId="12" fillId="2" borderId="5" xfId="0" applyFont="1" applyFill="1" applyBorder="1" applyAlignment="1">
      <alignment horizontal="center"/>
    </xf>
    <xf numFmtId="0" fontId="24" fillId="2" borderId="0" xfId="0" applyFont="1" applyFill="1" applyBorder="1" applyAlignment="1">
      <alignment horizontal="left"/>
    </xf>
    <xf numFmtId="0" fontId="56" fillId="2" borderId="6" xfId="0" applyFont="1" applyFill="1" applyBorder="1" applyAlignment="1">
      <alignment vertical="center"/>
    </xf>
    <xf numFmtId="0" fontId="12" fillId="2" borderId="8" xfId="0" applyFont="1" applyFill="1" applyBorder="1" applyAlignment="1">
      <alignment horizontal="center"/>
    </xf>
    <xf numFmtId="0" fontId="99" fillId="2" borderId="0" xfId="0" quotePrefix="1" applyFont="1" applyFill="1" applyAlignment="1">
      <alignment horizontal="left"/>
    </xf>
    <xf numFmtId="0" fontId="0" fillId="2" borderId="0" xfId="0" applyFill="1" applyAlignment="1">
      <alignment vertical="center"/>
    </xf>
    <xf numFmtId="164" fontId="12" fillId="2" borderId="0" xfId="0" applyNumberFormat="1" applyFont="1" applyFill="1" applyAlignment="1">
      <alignment horizontal="center"/>
    </xf>
    <xf numFmtId="0" fontId="13" fillId="2" borderId="0" xfId="0" applyFont="1" applyFill="1"/>
    <xf numFmtId="0" fontId="2" fillId="2" borderId="0" xfId="4" applyFont="1" applyFill="1"/>
    <xf numFmtId="0" fontId="0" fillId="0" borderId="7" xfId="0" applyBorder="1"/>
    <xf numFmtId="0" fontId="0" fillId="0" borderId="0" xfId="0" applyAlignment="1">
      <alignment horizontal="center"/>
    </xf>
    <xf numFmtId="0" fontId="3" fillId="2" borderId="0" xfId="0" applyFont="1" applyFill="1" applyAlignment="1">
      <alignment horizontal="right"/>
    </xf>
    <xf numFmtId="0" fontId="64" fillId="0" borderId="0" xfId="0" applyFont="1" applyAlignment="1">
      <alignment horizontal="center"/>
    </xf>
    <xf numFmtId="0" fontId="101" fillId="0" borderId="0" xfId="0" applyFont="1" applyAlignment="1">
      <alignment horizontal="center"/>
    </xf>
    <xf numFmtId="0" fontId="14" fillId="0" borderId="0" xfId="0" applyFont="1" applyAlignment="1">
      <alignment horizontal="center"/>
    </xf>
    <xf numFmtId="164" fontId="3" fillId="0" borderId="0" xfId="2" applyNumberFormat="1" applyFont="1" applyAlignment="1">
      <alignment horizontal="right"/>
    </xf>
    <xf numFmtId="2" fontId="17" fillId="0" borderId="0" xfId="1" applyNumberFormat="1" applyFont="1"/>
    <xf numFmtId="0" fontId="42" fillId="2" borderId="0" xfId="0" applyFont="1" applyFill="1"/>
    <xf numFmtId="0" fontId="45" fillId="2" borderId="4" xfId="0" applyFont="1" applyFill="1" applyBorder="1"/>
    <xf numFmtId="168" fontId="84" fillId="2" borderId="0" xfId="0" applyNumberFormat="1" applyFont="1" applyFill="1"/>
    <xf numFmtId="0" fontId="45" fillId="0" borderId="0" xfId="0" applyFont="1"/>
    <xf numFmtId="0" fontId="45" fillId="0" borderId="0" xfId="0" applyFont="1" applyAlignment="1">
      <alignment horizontal="center"/>
    </xf>
    <xf numFmtId="0" fontId="45" fillId="0" borderId="2" xfId="0" applyFont="1" applyBorder="1"/>
    <xf numFmtId="0" fontId="45" fillId="0" borderId="0" xfId="0" applyFont="1" applyAlignment="1">
      <alignment horizontal="right"/>
    </xf>
    <xf numFmtId="0" fontId="84" fillId="0" borderId="7" xfId="0" applyFont="1" applyBorder="1" applyAlignment="1">
      <alignment horizontal="right"/>
    </xf>
    <xf numFmtId="0" fontId="16" fillId="0" borderId="7" xfId="0" applyFont="1" applyBorder="1"/>
    <xf numFmtId="0" fontId="46" fillId="0" borderId="13" xfId="0" applyFont="1" applyBorder="1"/>
    <xf numFmtId="0" fontId="0" fillId="0" borderId="15" xfId="0" applyBorder="1"/>
    <xf numFmtId="0" fontId="45" fillId="0" borderId="9" xfId="0" applyFont="1" applyBorder="1"/>
    <xf numFmtId="0" fontId="45" fillId="0" borderId="10" xfId="0" applyFont="1" applyBorder="1"/>
    <xf numFmtId="0" fontId="45" fillId="0" borderId="11" xfId="0" applyFont="1" applyBorder="1"/>
    <xf numFmtId="0" fontId="45" fillId="2" borderId="7" xfId="0" applyFont="1" applyFill="1" applyBorder="1"/>
    <xf numFmtId="0" fontId="109" fillId="2" borderId="0" xfId="0" applyFont="1" applyFill="1" applyAlignment="1">
      <alignment horizontal="center"/>
    </xf>
    <xf numFmtId="0" fontId="0" fillId="0" borderId="5" xfId="0" applyBorder="1" applyAlignment="1">
      <alignment horizontal="center"/>
    </xf>
    <xf numFmtId="0" fontId="64" fillId="0" borderId="1" xfId="0" applyFont="1" applyBorder="1"/>
    <xf numFmtId="0" fontId="0" fillId="0" borderId="25" xfId="0" applyBorder="1" applyAlignment="1">
      <alignment horizontal="center"/>
    </xf>
    <xf numFmtId="0" fontId="0" fillId="0" borderId="26" xfId="0" applyBorder="1" applyAlignment="1">
      <alignment horizontal="center"/>
    </xf>
    <xf numFmtId="0" fontId="0" fillId="0" borderId="27" xfId="0" applyBorder="1"/>
    <xf numFmtId="0" fontId="0" fillId="0" borderId="28" xfId="0" applyBorder="1"/>
    <xf numFmtId="0" fontId="5" fillId="0" borderId="12" xfId="0" applyFont="1" applyBorder="1" applyAlignment="1">
      <alignment horizontal="center"/>
    </xf>
    <xf numFmtId="0" fontId="29" fillId="2" borderId="0" xfId="0" applyFont="1" applyFill="1" applyBorder="1" applyAlignment="1">
      <alignment horizontal="right"/>
    </xf>
    <xf numFmtId="0" fontId="5" fillId="2" borderId="4" xfId="0" applyFont="1" applyFill="1" applyBorder="1"/>
    <xf numFmtId="0" fontId="0" fillId="0" borderId="0" xfId="0" applyAlignment="1">
      <alignment horizontal="right"/>
    </xf>
    <xf numFmtId="0" fontId="0" fillId="0" borderId="0" xfId="0" applyAlignment="1">
      <alignment horizontal="center"/>
    </xf>
    <xf numFmtId="0" fontId="0" fillId="0" borderId="0" xfId="0" applyAlignment="1">
      <alignment horizontal="right"/>
    </xf>
    <xf numFmtId="0" fontId="0" fillId="0" borderId="0" xfId="0" applyAlignment="1">
      <alignment horizontal="center"/>
    </xf>
    <xf numFmtId="0" fontId="12" fillId="2" borderId="0" xfId="2" applyFont="1" applyFill="1" applyAlignment="1">
      <alignment horizontal="center"/>
    </xf>
    <xf numFmtId="0" fontId="84" fillId="2" borderId="0" xfId="0" applyFont="1" applyFill="1" applyAlignment="1">
      <alignment horizontal="left"/>
    </xf>
    <xf numFmtId="0" fontId="46" fillId="2" borderId="0" xfId="0" applyFont="1" applyFill="1" applyAlignment="1">
      <alignment horizontal="right"/>
    </xf>
    <xf numFmtId="0" fontId="67" fillId="2" borderId="0" xfId="0" applyFont="1" applyFill="1" applyAlignment="1">
      <alignment horizontal="center"/>
    </xf>
    <xf numFmtId="0" fontId="110" fillId="0" borderId="0" xfId="0" applyFont="1" applyAlignment="1">
      <alignment vertical="center"/>
    </xf>
    <xf numFmtId="0" fontId="110" fillId="6" borderId="0" xfId="0" applyFont="1" applyFill="1" applyAlignment="1">
      <alignment vertical="center"/>
    </xf>
    <xf numFmtId="0" fontId="3" fillId="2" borderId="12" xfId="0" applyFont="1" applyFill="1" applyBorder="1"/>
    <xf numFmtId="0" fontId="13" fillId="2" borderId="10" xfId="0" applyFont="1" applyFill="1" applyBorder="1"/>
    <xf numFmtId="0" fontId="16" fillId="2" borderId="0" xfId="0" quotePrefix="1" applyFont="1" applyFill="1"/>
    <xf numFmtId="2" fontId="3" fillId="0" borderId="0" xfId="1" applyNumberFormat="1" applyFont="1" applyAlignment="1">
      <alignment horizontal="right"/>
    </xf>
    <xf numFmtId="2" fontId="3" fillId="0" borderId="0" xfId="1" quotePrefix="1" applyNumberFormat="1" applyFont="1"/>
    <xf numFmtId="0" fontId="25" fillId="0" borderId="0" xfId="0" applyFont="1"/>
    <xf numFmtId="0" fontId="3" fillId="2" borderId="9" xfId="0" applyFont="1" applyFill="1" applyBorder="1"/>
    <xf numFmtId="0" fontId="3" fillId="2" borderId="10" xfId="0" applyFont="1" applyFill="1" applyBorder="1"/>
    <xf numFmtId="0" fontId="0" fillId="8" borderId="0" xfId="0" applyFill="1"/>
    <xf numFmtId="0" fontId="3" fillId="2" borderId="0" xfId="0" applyFont="1" applyFill="1" applyAlignment="1">
      <alignment horizontal="left"/>
    </xf>
    <xf numFmtId="0" fontId="3" fillId="2" borderId="11" xfId="0" applyFont="1" applyFill="1" applyBorder="1"/>
    <xf numFmtId="0" fontId="112" fillId="0" borderId="0" xfId="3" applyFont="1"/>
    <xf numFmtId="0" fontId="41" fillId="0" borderId="0" xfId="0" applyFont="1"/>
    <xf numFmtId="0" fontId="41" fillId="0" borderId="0" xfId="0" quotePrefix="1" applyFont="1"/>
    <xf numFmtId="0" fontId="113" fillId="2" borderId="0" xfId="0" applyFont="1" applyFill="1"/>
    <xf numFmtId="0" fontId="0" fillId="0" borderId="59" xfId="0" applyBorder="1"/>
    <xf numFmtId="0" fontId="0" fillId="0" borderId="60" xfId="0" applyBorder="1"/>
    <xf numFmtId="0" fontId="0" fillId="7" borderId="0" xfId="0" applyFill="1" applyAlignment="1">
      <alignment horizontal="center"/>
    </xf>
    <xf numFmtId="0" fontId="114" fillId="2" borderId="0" xfId="0" applyFont="1" applyFill="1" applyAlignment="1">
      <alignment horizontal="center"/>
    </xf>
    <xf numFmtId="0" fontId="14" fillId="0" borderId="61" xfId="0" applyFont="1" applyBorder="1" applyAlignment="1">
      <alignment horizontal="right"/>
    </xf>
    <xf numFmtId="0" fontId="14" fillId="0" borderId="61" xfId="0" applyFont="1" applyBorder="1" applyAlignment="1">
      <alignment horizontal="center"/>
    </xf>
    <xf numFmtId="0" fontId="14" fillId="0" borderId="0" xfId="0" applyFont="1" applyAlignment="1">
      <alignment horizontal="right"/>
    </xf>
    <xf numFmtId="0" fontId="116" fillId="0" borderId="1" xfId="0" applyFont="1" applyBorder="1" applyAlignment="1">
      <alignment horizontal="center"/>
    </xf>
    <xf numFmtId="0" fontId="116" fillId="0" borderId="2" xfId="0" applyFont="1" applyBorder="1" applyAlignment="1">
      <alignment horizontal="center"/>
    </xf>
    <xf numFmtId="0" fontId="117" fillId="0" borderId="3" xfId="0" applyFont="1" applyBorder="1" applyAlignment="1">
      <alignment horizontal="center"/>
    </xf>
    <xf numFmtId="0" fontId="118" fillId="0" borderId="1" xfId="0" applyFont="1" applyBorder="1" applyAlignment="1">
      <alignment horizontal="center"/>
    </xf>
    <xf numFmtId="0" fontId="118" fillId="0" borderId="2" xfId="0" applyFont="1" applyBorder="1" applyAlignment="1">
      <alignment horizontal="center"/>
    </xf>
    <xf numFmtId="0" fontId="41" fillId="0" borderId="2" xfId="0" applyFont="1" applyBorder="1" applyAlignment="1">
      <alignment horizontal="center"/>
    </xf>
    <xf numFmtId="0" fontId="41" fillId="0" borderId="3" xfId="0" applyFont="1" applyBorder="1" applyAlignment="1">
      <alignment horizontal="center"/>
    </xf>
    <xf numFmtId="0" fontId="29" fillId="0" borderId="0" xfId="0" applyFont="1" applyAlignment="1">
      <alignment horizontal="center"/>
    </xf>
    <xf numFmtId="0" fontId="84" fillId="0" borderId="0" xfId="0" applyFont="1" applyAlignment="1">
      <alignment horizontal="center"/>
    </xf>
    <xf numFmtId="0" fontId="16" fillId="0" borderId="0" xfId="0" applyFont="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7" borderId="0" xfId="0" applyFont="1" applyFill="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116" fillId="0" borderId="4" xfId="0" applyFont="1" applyBorder="1" applyAlignment="1">
      <alignment horizontal="center"/>
    </xf>
    <xf numFmtId="0" fontId="116" fillId="0" borderId="0" xfId="0" applyFont="1" applyAlignment="1">
      <alignment horizontal="center"/>
    </xf>
    <xf numFmtId="0" fontId="119" fillId="0" borderId="0" xfId="0" applyFont="1" applyAlignment="1">
      <alignment horizontal="center"/>
    </xf>
    <xf numFmtId="0" fontId="116" fillId="0" borderId="5" xfId="0" applyFont="1" applyBorder="1" applyAlignment="1">
      <alignment horizontal="center"/>
    </xf>
    <xf numFmtId="0" fontId="41" fillId="0" borderId="4" xfId="0" applyFont="1" applyBorder="1" applyAlignment="1">
      <alignment horizontal="center"/>
    </xf>
    <xf numFmtId="0" fontId="41" fillId="0" borderId="0" xfId="0" applyFont="1" applyAlignment="1">
      <alignment horizontal="center"/>
    </xf>
    <xf numFmtId="0" fontId="41" fillId="0" borderId="5" xfId="0" applyFont="1" applyBorder="1" applyAlignment="1">
      <alignment horizontal="center"/>
    </xf>
    <xf numFmtId="0" fontId="28" fillId="0" borderId="0" xfId="0" applyFont="1" applyAlignment="1">
      <alignment horizontal="center"/>
    </xf>
    <xf numFmtId="0" fontId="35" fillId="0" borderId="0" xfId="0" applyFont="1" applyAlignment="1">
      <alignment horizontal="center"/>
    </xf>
    <xf numFmtId="0" fontId="114" fillId="0" borderId="0" xfId="0" applyFont="1" applyAlignment="1">
      <alignment horizontal="center"/>
    </xf>
    <xf numFmtId="0" fontId="120" fillId="0" borderId="0" xfId="0" applyFont="1" applyAlignment="1">
      <alignment horizontal="center"/>
    </xf>
    <xf numFmtId="0" fontId="116" fillId="0" borderId="6" xfId="0" applyFont="1" applyBorder="1" applyAlignment="1">
      <alignment horizontal="center"/>
    </xf>
    <xf numFmtId="0" fontId="116" fillId="0" borderId="7" xfId="0" applyFont="1" applyBorder="1" applyAlignment="1">
      <alignment horizontal="center"/>
    </xf>
    <xf numFmtId="0" fontId="121" fillId="0" borderId="7" xfId="0" applyFont="1" applyBorder="1" applyAlignment="1">
      <alignment horizontal="left"/>
    </xf>
    <xf numFmtId="0" fontId="116" fillId="0" borderId="8" xfId="0" applyFont="1" applyBorder="1" applyAlignment="1">
      <alignment horizontal="center"/>
    </xf>
    <xf numFmtId="0" fontId="41" fillId="0" borderId="6" xfId="0" applyFont="1" applyBorder="1" applyAlignment="1">
      <alignment horizontal="center"/>
    </xf>
    <xf numFmtId="0" fontId="41" fillId="0" borderId="7" xfId="0" applyFont="1" applyBorder="1" applyAlignment="1">
      <alignment horizontal="center"/>
    </xf>
    <xf numFmtId="0" fontId="107" fillId="0" borderId="7" xfId="0" applyFont="1" applyBorder="1" applyAlignment="1">
      <alignment horizontal="center"/>
    </xf>
    <xf numFmtId="0" fontId="41" fillId="0" borderId="8" xfId="0" applyFont="1" applyBorder="1" applyAlignment="1">
      <alignment horizontal="center"/>
    </xf>
    <xf numFmtId="0" fontId="5" fillId="0" borderId="6" xfId="0" applyFont="1" applyBorder="1"/>
    <xf numFmtId="0" fontId="45" fillId="0" borderId="7" xfId="0" applyFont="1" applyBorder="1" applyAlignment="1">
      <alignment horizontal="left"/>
    </xf>
    <xf numFmtId="0" fontId="0" fillId="0" borderId="7" xfId="0" applyBorder="1" applyAlignment="1">
      <alignment horizontal="center"/>
    </xf>
    <xf numFmtId="0" fontId="13" fillId="2" borderId="65" xfId="0" applyFont="1" applyFill="1" applyBorder="1"/>
    <xf numFmtId="0" fontId="0" fillId="2" borderId="66" xfId="0" applyFill="1" applyBorder="1"/>
    <xf numFmtId="0" fontId="0" fillId="2" borderId="67" xfId="0" applyFill="1" applyBorder="1"/>
    <xf numFmtId="0" fontId="64" fillId="0" borderId="0" xfId="0" applyFont="1"/>
    <xf numFmtId="0" fontId="17" fillId="0" borderId="0" xfId="0" applyFont="1" applyBorder="1"/>
    <xf numFmtId="0" fontId="25" fillId="0" borderId="0" xfId="0" applyFont="1" applyBorder="1"/>
    <xf numFmtId="0" fontId="16" fillId="0" borderId="0" xfId="0" applyFont="1" applyBorder="1"/>
    <xf numFmtId="0" fontId="0" fillId="3" borderId="0" xfId="0" applyFill="1" applyProtection="1">
      <protection hidden="1"/>
    </xf>
    <xf numFmtId="0" fontId="0" fillId="3" borderId="0" xfId="0" applyFill="1" applyBorder="1" applyProtection="1">
      <protection hidden="1"/>
    </xf>
    <xf numFmtId="0" fontId="0" fillId="2" borderId="1" xfId="0" applyFill="1" applyBorder="1" applyProtection="1">
      <protection hidden="1"/>
    </xf>
    <xf numFmtId="0" fontId="0" fillId="2" borderId="2" xfId="0" applyFill="1" applyBorder="1" applyProtection="1">
      <protection hidden="1"/>
    </xf>
    <xf numFmtId="0" fontId="66" fillId="2" borderId="2" xfId="0" applyFont="1" applyFill="1" applyBorder="1" applyAlignment="1" applyProtection="1">
      <alignment horizontal="center"/>
      <protection hidden="1"/>
    </xf>
    <xf numFmtId="0" fontId="4" fillId="2" borderId="2" xfId="0" applyFont="1" applyFill="1" applyBorder="1" applyProtection="1">
      <protection hidden="1"/>
    </xf>
    <xf numFmtId="0" fontId="41" fillId="2" borderId="2" xfId="0" applyFont="1" applyFill="1" applyBorder="1" applyProtection="1">
      <protection hidden="1"/>
    </xf>
    <xf numFmtId="0" fontId="0" fillId="2" borderId="3" xfId="0" applyFill="1" applyBorder="1" applyProtection="1">
      <protection hidden="1"/>
    </xf>
    <xf numFmtId="0" fontId="0" fillId="3" borderId="4" xfId="0" applyFill="1" applyBorder="1" applyProtection="1">
      <protection hidden="1"/>
    </xf>
    <xf numFmtId="0" fontId="0" fillId="0" borderId="0" xfId="0" applyProtection="1">
      <protection hidden="1"/>
    </xf>
    <xf numFmtId="0" fontId="0" fillId="2" borderId="4" xfId="0" applyFill="1" applyBorder="1" applyProtection="1">
      <protection hidden="1"/>
    </xf>
    <xf numFmtId="0" fontId="0" fillId="2" borderId="0" xfId="0" applyFill="1" applyBorder="1" applyProtection="1">
      <protection hidden="1"/>
    </xf>
    <xf numFmtId="0" fontId="37" fillId="2" borderId="0" xfId="0" applyFont="1" applyFill="1" applyBorder="1" applyProtection="1">
      <protection hidden="1"/>
    </xf>
    <xf numFmtId="0" fontId="0" fillId="2" borderId="0" xfId="0" applyFill="1" applyProtection="1">
      <protection hidden="1"/>
    </xf>
    <xf numFmtId="0" fontId="41" fillId="2" borderId="0" xfId="0" applyFont="1" applyFill="1" applyBorder="1" applyProtection="1">
      <protection hidden="1"/>
    </xf>
    <xf numFmtId="0" fontId="0" fillId="2" borderId="5" xfId="0" applyFill="1" applyBorder="1" applyProtection="1">
      <protection hidden="1"/>
    </xf>
    <xf numFmtId="0" fontId="0" fillId="4" borderId="0" xfId="0" applyFill="1" applyBorder="1" applyProtection="1">
      <protection hidden="1"/>
    </xf>
    <xf numFmtId="0" fontId="1" fillId="2" borderId="0" xfId="0" applyFont="1" applyFill="1" applyBorder="1" applyAlignment="1" applyProtection="1">
      <alignment horizontal="center" vertical="top"/>
      <protection hidden="1"/>
    </xf>
    <xf numFmtId="0" fontId="68" fillId="2" borderId="0" xfId="0" applyFont="1" applyFill="1" applyBorder="1" applyProtection="1">
      <protection hidden="1"/>
    </xf>
    <xf numFmtId="0" fontId="98" fillId="2" borderId="0" xfId="0" applyFont="1" applyFill="1" applyBorder="1" applyProtection="1">
      <protection hidden="1"/>
    </xf>
    <xf numFmtId="0" fontId="45" fillId="2" borderId="0" xfId="0" applyFont="1" applyFill="1" applyBorder="1" applyProtection="1">
      <protection hidden="1"/>
    </xf>
    <xf numFmtId="0" fontId="80" fillId="2" borderId="0" xfId="0" applyFont="1" applyFill="1" applyBorder="1" applyProtection="1">
      <protection hidden="1"/>
    </xf>
    <xf numFmtId="0" fontId="64" fillId="2" borderId="2" xfId="0" applyFont="1" applyFill="1" applyBorder="1" applyProtection="1">
      <protection hidden="1"/>
    </xf>
    <xf numFmtId="0" fontId="0" fillId="2" borderId="6" xfId="0"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0" fontId="33" fillId="2" borderId="0" xfId="4" applyFill="1" applyBorder="1" applyProtection="1">
      <protection hidden="1"/>
    </xf>
    <xf numFmtId="0" fontId="4" fillId="2" borderId="0" xfId="0" applyFont="1" applyFill="1" applyBorder="1" applyProtection="1">
      <protection hidden="1"/>
    </xf>
    <xf numFmtId="0" fontId="0" fillId="4" borderId="0" xfId="0" applyFill="1" applyProtection="1">
      <protection hidden="1"/>
    </xf>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0" fillId="2" borderId="0" xfId="0" applyFill="1" applyBorder="1" applyProtection="1"/>
    <xf numFmtId="0" fontId="27" fillId="2" borderId="0" xfId="0" applyFont="1" applyFill="1" applyBorder="1" applyProtection="1"/>
    <xf numFmtId="0" fontId="46" fillId="2" borderId="0" xfId="0" applyFont="1" applyFill="1" applyBorder="1" applyProtection="1"/>
    <xf numFmtId="0" fontId="84" fillId="2" borderId="0" xfId="0" applyFont="1" applyFill="1" applyBorder="1" applyProtection="1"/>
    <xf numFmtId="0" fontId="29" fillId="2" borderId="0" xfId="1" applyFont="1" applyFill="1" applyBorder="1" applyProtection="1"/>
    <xf numFmtId="0" fontId="16" fillId="2" borderId="0" xfId="1" applyFont="1" applyFill="1" applyBorder="1" applyAlignment="1" applyProtection="1">
      <alignment horizontal="right"/>
    </xf>
    <xf numFmtId="0" fontId="14" fillId="2" borderId="0" xfId="0" applyFont="1" applyFill="1" applyBorder="1" applyAlignment="1" applyProtection="1">
      <alignment horizontal="right"/>
    </xf>
    <xf numFmtId="0" fontId="0" fillId="2" borderId="0" xfId="0" applyFill="1" applyProtection="1"/>
    <xf numFmtId="0" fontId="29" fillId="2" borderId="0" xfId="1" applyFont="1" applyFill="1" applyBorder="1" applyAlignment="1" applyProtection="1">
      <alignment horizontal="right"/>
    </xf>
    <xf numFmtId="0" fontId="16" fillId="2" borderId="0" xfId="0" applyFont="1" applyFill="1" applyProtection="1"/>
    <xf numFmtId="0" fontId="122" fillId="2" borderId="0" xfId="0" applyFont="1" applyFill="1" applyProtection="1"/>
    <xf numFmtId="0" fontId="3" fillId="2" borderId="0" xfId="0" applyFont="1" applyFill="1" applyAlignment="1" applyProtection="1">
      <alignment horizontal="right"/>
    </xf>
    <xf numFmtId="0" fontId="34" fillId="2" borderId="0" xfId="0" applyFont="1" applyFill="1" applyProtection="1"/>
    <xf numFmtId="0" fontId="5" fillId="2" borderId="0" xfId="0" applyFont="1" applyFill="1" applyProtection="1"/>
    <xf numFmtId="0" fontId="0" fillId="2" borderId="2" xfId="0" applyFill="1" applyBorder="1" applyProtection="1"/>
    <xf numFmtId="0" fontId="101" fillId="2" borderId="2" xfId="0" applyFont="1" applyFill="1" applyBorder="1" applyProtection="1"/>
    <xf numFmtId="0" fontId="33" fillId="0" borderId="0" xfId="4" applyProtection="1"/>
    <xf numFmtId="0" fontId="0" fillId="2" borderId="1" xfId="0" applyFill="1" applyBorder="1" applyProtection="1"/>
    <xf numFmtId="0" fontId="0" fillId="2" borderId="4" xfId="0" applyFill="1" applyBorder="1" applyProtection="1"/>
    <xf numFmtId="0" fontId="0" fillId="2" borderId="6" xfId="0" applyFill="1" applyBorder="1" applyProtection="1"/>
    <xf numFmtId="0" fontId="0" fillId="2" borderId="7" xfId="0" applyFill="1" applyBorder="1" applyProtection="1"/>
    <xf numFmtId="0" fontId="101" fillId="2" borderId="0" xfId="0" applyFont="1" applyFill="1" applyProtection="1"/>
    <xf numFmtId="0" fontId="55" fillId="6" borderId="0" xfId="0" applyFont="1" applyFill="1" applyAlignment="1" applyProtection="1">
      <alignment horizontal="left" vertical="center"/>
    </xf>
    <xf numFmtId="0" fontId="56" fillId="6" borderId="0" xfId="0" applyFont="1" applyFill="1" applyAlignment="1" applyProtection="1">
      <alignment horizontal="left" vertical="center"/>
    </xf>
    <xf numFmtId="0" fontId="56" fillId="6" borderId="0" xfId="0" applyFont="1" applyFill="1" applyAlignment="1" applyProtection="1">
      <alignment horizontal="left" vertical="top" wrapText="1"/>
    </xf>
    <xf numFmtId="0" fontId="55" fillId="6" borderId="0" xfId="0" applyFont="1" applyFill="1" applyAlignment="1" applyProtection="1">
      <alignment horizontal="left" vertical="center" wrapText="1"/>
    </xf>
    <xf numFmtId="0" fontId="4" fillId="2" borderId="0" xfId="0" applyFont="1" applyFill="1" applyProtection="1"/>
    <xf numFmtId="0" fontId="0" fillId="2" borderId="0" xfId="0" applyFill="1" applyAlignment="1" applyProtection="1">
      <alignment horizontal="center"/>
    </xf>
    <xf numFmtId="0" fontId="0" fillId="0" borderId="0" xfId="0" applyAlignment="1" applyProtection="1">
      <alignment horizontal="center"/>
    </xf>
    <xf numFmtId="0" fontId="13" fillId="2" borderId="0" xfId="0" applyFont="1" applyFill="1" applyProtection="1"/>
    <xf numFmtId="0" fontId="3" fillId="2" borderId="1" xfId="0" applyFont="1" applyFill="1" applyBorder="1" applyProtection="1"/>
    <xf numFmtId="0" fontId="3" fillId="2" borderId="6" xfId="0" applyFont="1" applyFill="1" applyBorder="1" applyProtection="1"/>
    <xf numFmtId="0" fontId="55" fillId="0" borderId="0" xfId="0" applyFont="1" applyAlignment="1" applyProtection="1">
      <alignment vertical="center"/>
    </xf>
    <xf numFmtId="0" fontId="56" fillId="0" borderId="0" xfId="0" applyFont="1" applyAlignment="1" applyProtection="1">
      <alignment vertical="center"/>
    </xf>
    <xf numFmtId="0" fontId="56" fillId="6" borderId="0" xfId="0" applyFont="1" applyFill="1" applyAlignment="1" applyProtection="1">
      <alignment vertical="center"/>
    </xf>
    <xf numFmtId="0" fontId="14" fillId="2" borderId="0" xfId="0" applyFont="1" applyFill="1" applyProtection="1"/>
    <xf numFmtId="0" fontId="14" fillId="2" borderId="0" xfId="0" applyFont="1" applyFill="1" applyBorder="1" applyProtection="1"/>
    <xf numFmtId="0" fontId="55" fillId="6" borderId="0" xfId="0" applyFont="1" applyFill="1" applyAlignment="1" applyProtection="1">
      <alignment vertical="center"/>
    </xf>
    <xf numFmtId="0" fontId="24" fillId="2" borderId="0" xfId="0" applyFont="1" applyFill="1" applyBorder="1" applyProtection="1"/>
    <xf numFmtId="0" fontId="67" fillId="2" borderId="0" xfId="0" applyFont="1" applyFill="1" applyBorder="1" applyProtection="1"/>
    <xf numFmtId="0" fontId="67" fillId="2" borderId="5" xfId="0" applyFont="1" applyFill="1" applyBorder="1" applyProtection="1"/>
    <xf numFmtId="0" fontId="85" fillId="2" borderId="13" xfId="0" applyFont="1" applyFill="1" applyBorder="1" applyProtection="1"/>
    <xf numFmtId="0" fontId="67" fillId="2" borderId="14" xfId="0" applyFont="1" applyFill="1" applyBorder="1" applyProtection="1"/>
    <xf numFmtId="0" fontId="0" fillId="2" borderId="14" xfId="0" applyFill="1" applyBorder="1" applyProtection="1"/>
    <xf numFmtId="0" fontId="0" fillId="2" borderId="15" xfId="0" applyFill="1" applyBorder="1" applyProtection="1"/>
    <xf numFmtId="0" fontId="59" fillId="2" borderId="0" xfId="0" applyFont="1" applyFill="1" applyBorder="1" applyProtection="1"/>
    <xf numFmtId="0" fontId="30" fillId="2" borderId="0" xfId="0" applyFont="1" applyFill="1" applyBorder="1" applyProtection="1"/>
    <xf numFmtId="0" fontId="4" fillId="2" borderId="0" xfId="0" applyFont="1" applyFill="1" applyBorder="1" applyProtection="1"/>
    <xf numFmtId="0" fontId="28" fillId="2" borderId="0" xfId="0" applyFont="1" applyFill="1" applyBorder="1" applyAlignment="1" applyProtection="1">
      <alignment horizontal="center"/>
    </xf>
    <xf numFmtId="0" fontId="17" fillId="2" borderId="0" xfId="0" applyFont="1" applyFill="1" applyBorder="1" applyAlignment="1" applyProtection="1">
      <alignment horizontal="center"/>
    </xf>
    <xf numFmtId="0" fontId="17" fillId="2" borderId="0" xfId="0" applyFont="1" applyFill="1" applyBorder="1" applyAlignment="1" applyProtection="1">
      <alignment horizontal="right"/>
    </xf>
    <xf numFmtId="0" fontId="17" fillId="2" borderId="0" xfId="0" applyFont="1" applyFill="1" applyBorder="1" applyProtection="1"/>
    <xf numFmtId="0" fontId="5" fillId="2" borderId="0" xfId="0" applyFont="1" applyFill="1" applyBorder="1" applyProtection="1"/>
    <xf numFmtId="0" fontId="3" fillId="2" borderId="0" xfId="0" applyFont="1" applyFill="1" applyBorder="1" applyProtection="1"/>
    <xf numFmtId="0" fontId="16" fillId="2" borderId="0" xfId="0" applyFont="1" applyFill="1" applyBorder="1" applyAlignment="1" applyProtection="1">
      <alignment horizontal="center"/>
    </xf>
    <xf numFmtId="0" fontId="16" fillId="2" borderId="40" xfId="0" applyFont="1" applyFill="1" applyBorder="1" applyAlignment="1" applyProtection="1">
      <alignment horizontal="center"/>
    </xf>
    <xf numFmtId="0" fontId="41" fillId="2" borderId="0" xfId="0" applyFont="1" applyFill="1" applyBorder="1" applyAlignment="1" applyProtection="1">
      <alignment horizontal="center"/>
    </xf>
    <xf numFmtId="0" fontId="16" fillId="2" borderId="0" xfId="0" applyFont="1" applyFill="1" applyBorder="1" applyProtection="1"/>
    <xf numFmtId="0" fontId="16" fillId="2" borderId="42" xfId="0" applyFont="1" applyFill="1" applyBorder="1" applyAlignment="1" applyProtection="1">
      <alignment horizontal="center"/>
    </xf>
    <xf numFmtId="2" fontId="107" fillId="2" borderId="0" xfId="1" applyNumberFormat="1" applyFont="1" applyFill="1" applyBorder="1" applyAlignment="1" applyProtection="1">
      <alignment horizontal="center"/>
    </xf>
    <xf numFmtId="0" fontId="0" fillId="2" borderId="0" xfId="0" applyFont="1" applyFill="1" applyBorder="1" applyProtection="1"/>
    <xf numFmtId="0" fontId="0" fillId="2" borderId="0" xfId="0" applyFont="1" applyFill="1" applyBorder="1" applyAlignment="1" applyProtection="1">
      <alignment horizontal="center"/>
    </xf>
    <xf numFmtId="0" fontId="16" fillId="2" borderId="39" xfId="0" applyFont="1" applyFill="1" applyBorder="1" applyProtection="1"/>
    <xf numFmtId="0" fontId="16" fillId="2" borderId="45" xfId="0" applyFont="1" applyFill="1" applyBorder="1" applyProtection="1"/>
    <xf numFmtId="0" fontId="16" fillId="2" borderId="40" xfId="0" applyFont="1" applyFill="1" applyBorder="1" applyProtection="1"/>
    <xf numFmtId="0" fontId="16" fillId="2" borderId="41" xfId="0" applyFont="1" applyFill="1" applyBorder="1" applyProtection="1"/>
    <xf numFmtId="9" fontId="16" fillId="2" borderId="0" xfId="0" applyNumberFormat="1" applyFont="1" applyFill="1" applyBorder="1" applyProtection="1"/>
    <xf numFmtId="0" fontId="16" fillId="2" borderId="42" xfId="0" applyFont="1" applyFill="1" applyBorder="1" applyProtection="1"/>
    <xf numFmtId="0" fontId="16" fillId="2" borderId="44" xfId="0" applyFont="1" applyFill="1" applyBorder="1" applyAlignment="1" applyProtection="1">
      <alignment horizontal="center"/>
    </xf>
    <xf numFmtId="0" fontId="16" fillId="2" borderId="43" xfId="0" applyFont="1" applyFill="1" applyBorder="1" applyProtection="1"/>
    <xf numFmtId="9" fontId="16" fillId="2" borderId="46" xfId="0" applyNumberFormat="1" applyFont="1" applyFill="1" applyBorder="1" applyProtection="1"/>
    <xf numFmtId="0" fontId="16" fillId="2" borderId="44" xfId="0" applyFont="1" applyFill="1" applyBorder="1" applyProtection="1"/>
    <xf numFmtId="0" fontId="16" fillId="2" borderId="0" xfId="1" applyFont="1" applyFill="1" applyBorder="1" applyAlignment="1" applyProtection="1">
      <alignment horizontal="left"/>
    </xf>
    <xf numFmtId="0" fontId="13" fillId="2" borderId="0" xfId="0" applyFont="1" applyFill="1" applyBorder="1" applyProtection="1"/>
    <xf numFmtId="0" fontId="7" fillId="2" borderId="0" xfId="0" applyFont="1" applyFill="1" applyProtection="1"/>
    <xf numFmtId="0" fontId="24" fillId="2" borderId="1" xfId="0" applyFont="1" applyFill="1" applyBorder="1" applyProtection="1"/>
    <xf numFmtId="0" fontId="0" fillId="2" borderId="3" xfId="0" applyFill="1" applyBorder="1" applyProtection="1"/>
    <xf numFmtId="0" fontId="0" fillId="2" borderId="5" xfId="0" applyFill="1" applyBorder="1" applyProtection="1"/>
    <xf numFmtId="0" fontId="0" fillId="2" borderId="8" xfId="0" applyFill="1" applyBorder="1" applyProtection="1"/>
    <xf numFmtId="0" fontId="17" fillId="2" borderId="0" xfId="0" applyFont="1" applyFill="1" applyProtection="1"/>
    <xf numFmtId="0" fontId="104" fillId="0" borderId="0" xfId="0" applyFont="1" applyAlignment="1" applyProtection="1">
      <alignment vertical="center"/>
    </xf>
    <xf numFmtId="0" fontId="64" fillId="2" borderId="0" xfId="0" applyFont="1" applyFill="1" applyAlignment="1" applyProtection="1">
      <alignment horizontal="center"/>
    </xf>
    <xf numFmtId="0" fontId="68" fillId="2" borderId="0" xfId="0" applyFont="1" applyFill="1" applyProtection="1"/>
    <xf numFmtId="2" fontId="68" fillId="2" borderId="0" xfId="0" applyNumberFormat="1" applyFont="1" applyFill="1" applyProtection="1"/>
    <xf numFmtId="0" fontId="108" fillId="0" borderId="0" xfId="0" applyFont="1" applyAlignment="1" applyProtection="1">
      <alignment vertical="center"/>
    </xf>
    <xf numFmtId="0" fontId="64" fillId="2" borderId="1" xfId="0" applyFont="1" applyFill="1" applyBorder="1" applyAlignment="1" applyProtection="1">
      <alignment horizontal="center"/>
    </xf>
    <xf numFmtId="0" fontId="64" fillId="2" borderId="2" xfId="0" applyFont="1" applyFill="1" applyBorder="1" applyAlignment="1" applyProtection="1">
      <alignment horizontal="center"/>
    </xf>
    <xf numFmtId="0" fontId="0" fillId="2" borderId="4" xfId="0" applyFill="1" applyBorder="1" applyAlignment="1" applyProtection="1">
      <alignment horizontal="center"/>
    </xf>
    <xf numFmtId="0" fontId="0" fillId="2" borderId="0" xfId="0" applyFill="1" applyBorder="1" applyAlignment="1" applyProtection="1">
      <alignment horizontal="center"/>
    </xf>
    <xf numFmtId="0" fontId="12" fillId="2" borderId="0" xfId="0" applyFont="1" applyFill="1" applyProtection="1"/>
    <xf numFmtId="0" fontId="0" fillId="2" borderId="6" xfId="0" applyFill="1" applyBorder="1" applyAlignment="1" applyProtection="1">
      <alignment horizontal="center"/>
    </xf>
    <xf numFmtId="0" fontId="0" fillId="2" borderId="7" xfId="0" applyFill="1" applyBorder="1" applyAlignment="1" applyProtection="1">
      <alignment horizontal="center"/>
    </xf>
    <xf numFmtId="0" fontId="28" fillId="2" borderId="0" xfId="0" applyFont="1" applyFill="1" applyProtection="1"/>
    <xf numFmtId="0" fontId="35" fillId="2" borderId="0" xfId="0" applyFont="1" applyFill="1" applyProtection="1"/>
    <xf numFmtId="0" fontId="0" fillId="0" borderId="0" xfId="0" applyProtection="1"/>
    <xf numFmtId="0" fontId="3" fillId="2" borderId="0" xfId="0" applyFont="1" applyFill="1" applyProtection="1"/>
    <xf numFmtId="0" fontId="99" fillId="2" borderId="0" xfId="0" applyFont="1" applyFill="1" applyAlignment="1" applyProtection="1">
      <alignment horizontal="center"/>
    </xf>
    <xf numFmtId="0" fontId="12" fillId="2" borderId="0" xfId="0" applyFont="1" applyFill="1" applyAlignment="1" applyProtection="1">
      <alignment horizontal="center"/>
    </xf>
    <xf numFmtId="0" fontId="24" fillId="2" borderId="2" xfId="0" applyFont="1" applyFill="1" applyBorder="1" applyProtection="1"/>
    <xf numFmtId="0" fontId="16" fillId="2" borderId="39" xfId="0" applyFont="1" applyFill="1" applyBorder="1" applyAlignment="1" applyProtection="1">
      <alignment horizontal="center"/>
    </xf>
    <xf numFmtId="0" fontId="16" fillId="2" borderId="41" xfId="0" applyFont="1" applyFill="1" applyBorder="1" applyAlignment="1" applyProtection="1">
      <alignment horizontal="center"/>
    </xf>
    <xf numFmtId="0" fontId="16" fillId="2" borderId="43" xfId="0" applyFont="1" applyFill="1" applyBorder="1" applyAlignment="1" applyProtection="1">
      <alignment horizontal="center"/>
    </xf>
    <xf numFmtId="0" fontId="3" fillId="2" borderId="3" xfId="0" applyFont="1" applyFill="1" applyBorder="1" applyProtection="1"/>
    <xf numFmtId="0" fontId="3" fillId="2" borderId="8" xfId="0" applyFont="1" applyFill="1" applyBorder="1" applyProtection="1"/>
    <xf numFmtId="0" fontId="79" fillId="0" borderId="0" xfId="0" applyFont="1" applyAlignment="1" applyProtection="1">
      <alignment vertical="center"/>
    </xf>
    <xf numFmtId="0" fontId="0" fillId="0" borderId="0" xfId="0" applyAlignment="1">
      <alignment horizontal="center"/>
    </xf>
    <xf numFmtId="0" fontId="67" fillId="2" borderId="9" xfId="0" applyFont="1" applyFill="1" applyBorder="1" applyAlignment="1" applyProtection="1">
      <alignment horizontal="center"/>
      <protection locked="0"/>
    </xf>
    <xf numFmtId="0" fontId="67" fillId="2" borderId="11" xfId="0" applyFont="1" applyFill="1" applyBorder="1" applyAlignment="1" applyProtection="1">
      <alignment horizontal="center"/>
      <protection locked="0"/>
    </xf>
    <xf numFmtId="0" fontId="64" fillId="2" borderId="0" xfId="0" applyFont="1" applyFill="1" applyProtection="1"/>
    <xf numFmtId="0" fontId="64" fillId="2" borderId="13" xfId="0" applyFont="1" applyFill="1" applyBorder="1" applyAlignment="1" applyProtection="1">
      <alignment horizontal="left"/>
    </xf>
    <xf numFmtId="0" fontId="45" fillId="2" borderId="0" xfId="0" applyFont="1" applyFill="1" applyAlignment="1" applyProtection="1">
      <alignment horizontal="right"/>
    </xf>
    <xf numFmtId="164" fontId="0" fillId="2" borderId="0" xfId="0" applyNumberFormat="1" applyFill="1" applyAlignment="1" applyProtection="1">
      <alignment horizontal="center"/>
    </xf>
    <xf numFmtId="0" fontId="122" fillId="2" borderId="0" xfId="0" applyFont="1" applyFill="1"/>
    <xf numFmtId="0" fontId="0" fillId="2" borderId="12" xfId="0" applyFill="1" applyBorder="1" applyProtection="1">
      <protection locked="0"/>
    </xf>
    <xf numFmtId="0" fontId="0" fillId="0" borderId="2" xfId="0" applyBorder="1" applyProtection="1"/>
    <xf numFmtId="2" fontId="0" fillId="2" borderId="0" xfId="0" applyNumberFormat="1" applyFill="1" applyAlignment="1" applyProtection="1">
      <alignment horizontal="center"/>
    </xf>
    <xf numFmtId="0" fontId="64" fillId="2" borderId="14" xfId="0" applyFont="1" applyFill="1" applyBorder="1" applyAlignment="1" applyProtection="1">
      <alignment horizontal="left"/>
    </xf>
    <xf numFmtId="0" fontId="64" fillId="2" borderId="12" xfId="0" applyFont="1" applyFill="1" applyBorder="1" applyAlignment="1" applyProtection="1">
      <alignment horizontal="left"/>
    </xf>
    <xf numFmtId="0" fontId="64" fillId="2" borderId="15" xfId="0" applyFont="1" applyFill="1" applyBorder="1" applyAlignment="1" applyProtection="1">
      <alignment horizontal="left"/>
    </xf>
    <xf numFmtId="0" fontId="64" fillId="2" borderId="2" xfId="0" applyFont="1" applyFill="1" applyBorder="1" applyAlignment="1" applyProtection="1">
      <alignment horizontal="left"/>
    </xf>
    <xf numFmtId="0" fontId="0" fillId="0" borderId="0" xfId="0" applyBorder="1" applyProtection="1"/>
    <xf numFmtId="0" fontId="27" fillId="2" borderId="0" xfId="0" applyFont="1" applyFill="1" applyProtection="1"/>
    <xf numFmtId="0" fontId="33" fillId="2" borderId="0" xfId="4" applyFill="1" applyBorder="1" applyProtection="1"/>
    <xf numFmtId="0" fontId="24" fillId="2" borderId="0" xfId="0" applyFont="1" applyFill="1" applyProtection="1"/>
    <xf numFmtId="0" fontId="85" fillId="2" borderId="54" xfId="0" applyFont="1" applyFill="1" applyBorder="1" applyAlignment="1" applyProtection="1">
      <alignment horizontal="center"/>
    </xf>
    <xf numFmtId="0" fontId="85" fillId="2" borderId="53" xfId="0" applyFont="1" applyFill="1" applyBorder="1" applyAlignment="1" applyProtection="1">
      <alignment horizontal="left"/>
    </xf>
    <xf numFmtId="0" fontId="46" fillId="2" borderId="0" xfId="0" applyFont="1" applyFill="1" applyProtection="1"/>
    <xf numFmtId="0" fontId="59" fillId="2" borderId="0" xfId="0" applyFont="1" applyFill="1" applyProtection="1"/>
    <xf numFmtId="0" fontId="30" fillId="2" borderId="0" xfId="0" applyFont="1" applyFill="1" applyProtection="1"/>
    <xf numFmtId="0" fontId="46" fillId="2" borderId="0" xfId="0" applyFont="1" applyFill="1" applyAlignment="1" applyProtection="1">
      <alignment horizontal="left"/>
    </xf>
    <xf numFmtId="0" fontId="46" fillId="2" borderId="0" xfId="0" applyFont="1" applyFill="1" applyAlignment="1" applyProtection="1">
      <alignment horizontal="right"/>
    </xf>
    <xf numFmtId="0" fontId="28" fillId="2" borderId="0" xfId="0" applyFont="1" applyFill="1" applyAlignment="1" applyProtection="1">
      <alignment horizontal="center"/>
    </xf>
    <xf numFmtId="0" fontId="111" fillId="2" borderId="0" xfId="0" applyFont="1" applyFill="1" applyProtection="1"/>
    <xf numFmtId="0" fontId="17" fillId="2" borderId="0" xfId="0" applyFont="1" applyFill="1" applyAlignment="1" applyProtection="1">
      <alignment horizontal="center"/>
    </xf>
    <xf numFmtId="0" fontId="17" fillId="2" borderId="0" xfId="0" applyFont="1" applyFill="1" applyAlignment="1" applyProtection="1">
      <alignment horizontal="right"/>
    </xf>
    <xf numFmtId="0" fontId="16" fillId="2" borderId="0" xfId="0" applyFont="1" applyFill="1" applyAlignment="1" applyProtection="1">
      <alignment horizontal="center"/>
    </xf>
    <xf numFmtId="0" fontId="84" fillId="2" borderId="0" xfId="0" applyFont="1" applyFill="1" applyProtection="1"/>
    <xf numFmtId="0" fontId="29" fillId="2" borderId="0" xfId="1" applyFont="1" applyFill="1" applyProtection="1"/>
    <xf numFmtId="0" fontId="16" fillId="2" borderId="0" xfId="1" applyFont="1" applyFill="1" applyAlignment="1" applyProtection="1">
      <alignment horizontal="right"/>
    </xf>
    <xf numFmtId="0" fontId="84" fillId="2" borderId="0" xfId="1" applyFont="1" applyFill="1" applyProtection="1"/>
    <xf numFmtId="9" fontId="16" fillId="2" borderId="0" xfId="0" applyNumberFormat="1" applyFont="1" applyFill="1" applyProtection="1"/>
    <xf numFmtId="0" fontId="29" fillId="2" borderId="0" xfId="1" applyFont="1" applyFill="1" applyAlignment="1" applyProtection="1">
      <alignment horizontal="right"/>
    </xf>
    <xf numFmtId="0" fontId="16" fillId="2" borderId="0" xfId="1" applyFont="1" applyFill="1" applyAlignment="1" applyProtection="1">
      <alignment horizontal="left"/>
    </xf>
    <xf numFmtId="0" fontId="29" fillId="2" borderId="0" xfId="0" applyFont="1" applyFill="1" applyProtection="1"/>
    <xf numFmtId="0" fontId="33" fillId="2" borderId="0" xfId="4" applyFill="1" applyProtection="1"/>
    <xf numFmtId="0" fontId="0" fillId="2" borderId="56" xfId="0" applyFill="1" applyBorder="1" applyProtection="1"/>
    <xf numFmtId="0" fontId="46" fillId="2" borderId="57" xfId="0" applyFont="1" applyFill="1" applyBorder="1" applyProtection="1"/>
    <xf numFmtId="0" fontId="12" fillId="2" borderId="57" xfId="0" applyFont="1" applyFill="1" applyBorder="1" applyProtection="1"/>
    <xf numFmtId="0" fontId="0" fillId="2" borderId="57" xfId="0" applyFill="1" applyBorder="1" applyProtection="1"/>
    <xf numFmtId="0" fontId="0" fillId="2" borderId="58" xfId="0" applyFill="1" applyBorder="1" applyProtection="1"/>
    <xf numFmtId="0" fontId="0" fillId="0" borderId="7" xfId="0" applyBorder="1" applyProtection="1"/>
    <xf numFmtId="0" fontId="109" fillId="2" borderId="0" xfId="0" applyFont="1" applyFill="1" applyAlignment="1" applyProtection="1">
      <alignment horizontal="center"/>
      <protection hidden="1"/>
    </xf>
    <xf numFmtId="0" fontId="33" fillId="0" borderId="0" xfId="4" applyProtection="1">
      <protection hidden="1"/>
    </xf>
    <xf numFmtId="0" fontId="3" fillId="2" borderId="0" xfId="0" applyFont="1" applyFill="1" applyProtection="1">
      <protection hidden="1"/>
    </xf>
    <xf numFmtId="0" fontId="14" fillId="2" borderId="2" xfId="0" applyFont="1" applyFill="1" applyBorder="1" applyProtection="1">
      <protection hidden="1"/>
    </xf>
    <xf numFmtId="0" fontId="14" fillId="2" borderId="0" xfId="0" applyFont="1" applyFill="1" applyProtection="1">
      <protection hidden="1"/>
    </xf>
    <xf numFmtId="0" fontId="79" fillId="0" borderId="0" xfId="0" applyFont="1" applyAlignment="1" applyProtection="1">
      <alignment vertical="center"/>
      <protection hidden="1"/>
    </xf>
    <xf numFmtId="0" fontId="105" fillId="2" borderId="0" xfId="0" applyFont="1" applyFill="1" applyAlignment="1" applyProtection="1">
      <alignment vertical="center"/>
      <protection hidden="1"/>
    </xf>
    <xf numFmtId="0" fontId="106" fillId="2" borderId="0" xfId="0" applyFont="1" applyFill="1" applyAlignment="1" applyProtection="1">
      <alignment vertical="center"/>
      <protection hidden="1"/>
    </xf>
    <xf numFmtId="0" fontId="43" fillId="2" borderId="0" xfId="0" applyFont="1" applyFill="1" applyProtection="1">
      <protection hidden="1"/>
    </xf>
    <xf numFmtId="0" fontId="78" fillId="2" borderId="0" xfId="0" applyFont="1" applyFill="1" applyBorder="1" applyProtection="1">
      <protection hidden="1"/>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12" fillId="2" borderId="0" xfId="0" applyFont="1" applyFill="1" applyAlignment="1" applyProtection="1">
      <alignment horizontal="left"/>
    </xf>
    <xf numFmtId="0" fontId="16" fillId="2" borderId="0" xfId="0" applyFont="1" applyFill="1" applyAlignment="1" applyProtection="1">
      <alignment horizontal="left"/>
    </xf>
    <xf numFmtId="0" fontId="67" fillId="2" borderId="0" xfId="0" applyFont="1" applyFill="1" applyAlignment="1" applyProtection="1">
      <alignment horizontal="left"/>
    </xf>
    <xf numFmtId="0" fontId="73" fillId="2" borderId="0" xfId="0" applyFont="1" applyFill="1" applyProtection="1"/>
    <xf numFmtId="0" fontId="74" fillId="2" borderId="0" xfId="3" applyFont="1" applyFill="1" applyAlignment="1" applyProtection="1">
      <alignment horizontal="left"/>
    </xf>
    <xf numFmtId="1" fontId="64" fillId="2" borderId="42" xfId="0" applyNumberFormat="1" applyFont="1" applyFill="1" applyBorder="1" applyAlignment="1" applyProtection="1">
      <alignment horizontal="left"/>
    </xf>
    <xf numFmtId="2" fontId="16" fillId="2" borderId="47" xfId="0" applyNumberFormat="1" applyFont="1" applyFill="1" applyBorder="1" applyAlignment="1" applyProtection="1">
      <alignment horizontal="center"/>
    </xf>
    <xf numFmtId="0" fontId="30" fillId="2" borderId="48" xfId="0" applyFont="1" applyFill="1" applyBorder="1" applyProtection="1"/>
    <xf numFmtId="0" fontId="65" fillId="2" borderId="0" xfId="0" applyFont="1" applyFill="1" applyAlignment="1" applyProtection="1">
      <alignment horizontal="left"/>
    </xf>
    <xf numFmtId="0" fontId="16" fillId="2" borderId="0" xfId="0" applyFont="1" applyFill="1" applyAlignment="1" applyProtection="1">
      <alignment horizontal="right"/>
    </xf>
    <xf numFmtId="1" fontId="16" fillId="2" borderId="42" xfId="0" applyNumberFormat="1" applyFont="1" applyFill="1" applyBorder="1" applyAlignment="1" applyProtection="1">
      <alignment horizontal="center"/>
    </xf>
    <xf numFmtId="1" fontId="16" fillId="2" borderId="0" xfId="0" applyNumberFormat="1" applyFont="1" applyFill="1" applyAlignment="1" applyProtection="1">
      <alignment horizontal="center"/>
    </xf>
    <xf numFmtId="0" fontId="65" fillId="2" borderId="45" xfId="0" applyFont="1" applyFill="1" applyBorder="1" applyAlignment="1" applyProtection="1">
      <alignment horizontal="center"/>
    </xf>
    <xf numFmtId="0" fontId="16" fillId="2" borderId="45" xfId="0" applyFont="1" applyFill="1" applyBorder="1" applyAlignment="1" applyProtection="1">
      <alignment horizontal="center"/>
    </xf>
    <xf numFmtId="2" fontId="16" fillId="2" borderId="0" xfId="0" applyNumberFormat="1" applyFont="1" applyFill="1" applyAlignment="1" applyProtection="1">
      <alignment horizontal="center"/>
    </xf>
    <xf numFmtId="9" fontId="16" fillId="2" borderId="0" xfId="0" applyNumberFormat="1" applyFont="1" applyFill="1" applyAlignment="1" applyProtection="1">
      <alignment horizontal="center"/>
    </xf>
    <xf numFmtId="1" fontId="16" fillId="2" borderId="44" xfId="0" applyNumberFormat="1" applyFont="1" applyFill="1" applyBorder="1" applyAlignment="1" applyProtection="1">
      <alignment horizontal="center"/>
    </xf>
    <xf numFmtId="9" fontId="16" fillId="2" borderId="46" xfId="0" applyNumberFormat="1" applyFont="1" applyFill="1" applyBorder="1" applyAlignment="1" applyProtection="1">
      <alignment horizontal="center"/>
    </xf>
    <xf numFmtId="0" fontId="16" fillId="2" borderId="46" xfId="0" applyFont="1" applyFill="1" applyBorder="1" applyAlignment="1" applyProtection="1">
      <alignment horizontal="left"/>
    </xf>
    <xf numFmtId="0" fontId="29" fillId="2" borderId="0" xfId="0" applyFont="1" applyFill="1" applyAlignment="1" applyProtection="1">
      <alignment horizontal="left"/>
    </xf>
    <xf numFmtId="0" fontId="0" fillId="2" borderId="0" xfId="0" applyFill="1" applyAlignment="1" applyProtection="1">
      <alignment horizontal="right"/>
    </xf>
    <xf numFmtId="2" fontId="0" fillId="2" borderId="0" xfId="0" applyNumberFormat="1" applyFill="1" applyProtection="1"/>
    <xf numFmtId="0" fontId="2" fillId="2" borderId="0" xfId="4" applyFont="1" applyFill="1" applyProtection="1"/>
    <xf numFmtId="0" fontId="4" fillId="2" borderId="0" xfId="4" applyFont="1" applyFill="1" applyProtection="1"/>
    <xf numFmtId="0" fontId="46" fillId="2" borderId="12" xfId="0" applyFont="1" applyFill="1" applyBorder="1" applyAlignment="1" applyProtection="1">
      <alignment horizontal="right"/>
      <protection locked="0"/>
    </xf>
    <xf numFmtId="0" fontId="0" fillId="2" borderId="12" xfId="0" applyFill="1" applyBorder="1" applyAlignment="1" applyProtection="1">
      <alignment horizontal="center"/>
      <protection locked="0"/>
    </xf>
    <xf numFmtId="0" fontId="4" fillId="2" borderId="0" xfId="0" applyFont="1" applyFill="1" applyBorder="1" applyAlignment="1" applyProtection="1">
      <alignment horizontal="left"/>
      <protection hidden="1"/>
    </xf>
    <xf numFmtId="0" fontId="0" fillId="0" borderId="0" xfId="0" applyAlignment="1">
      <alignment horizontal="center"/>
    </xf>
    <xf numFmtId="164" fontId="0" fillId="0" borderId="0" xfId="0" applyNumberFormat="1" applyBorder="1" applyAlignment="1">
      <alignment horizontal="center"/>
    </xf>
    <xf numFmtId="0" fontId="3" fillId="0" borderId="0" xfId="0" applyFont="1" applyFill="1" applyAlignment="1">
      <alignment horizontal="center"/>
    </xf>
    <xf numFmtId="0" fontId="20" fillId="0" borderId="0" xfId="0" applyFont="1" applyFill="1" applyAlignment="1">
      <alignment horizontal="center"/>
    </xf>
    <xf numFmtId="0" fontId="14" fillId="0" borderId="2" xfId="0" applyFont="1" applyBorder="1"/>
    <xf numFmtId="0" fontId="38" fillId="0" borderId="3" xfId="0" applyFont="1" applyBorder="1"/>
    <xf numFmtId="170" fontId="24" fillId="0" borderId="0" xfId="0" applyNumberFormat="1" applyFont="1"/>
    <xf numFmtId="0" fontId="32" fillId="0" borderId="4" xfId="0" applyFont="1" applyBorder="1"/>
    <xf numFmtId="0" fontId="39" fillId="0" borderId="0" xfId="0" applyFont="1"/>
    <xf numFmtId="164" fontId="38" fillId="0" borderId="0" xfId="0" applyNumberFormat="1" applyFont="1"/>
    <xf numFmtId="0" fontId="123" fillId="0" borderId="0" xfId="0" applyFont="1"/>
    <xf numFmtId="164" fontId="123" fillId="0" borderId="0" xfId="0" applyNumberFormat="1" applyFont="1"/>
    <xf numFmtId="0" fontId="65" fillId="0" borderId="0" xfId="0" applyFont="1" applyAlignment="1">
      <alignment horizontal="right"/>
    </xf>
    <xf numFmtId="0" fontId="4" fillId="0" borderId="0" xfId="2" applyFont="1"/>
    <xf numFmtId="164" fontId="4" fillId="0" borderId="0" xfId="0" applyNumberFormat="1" applyFont="1" applyAlignment="1">
      <alignment horizontal="center"/>
    </xf>
    <xf numFmtId="0" fontId="96" fillId="0" borderId="0" xfId="0" applyFont="1" applyAlignment="1">
      <alignment horizontal="right"/>
    </xf>
    <xf numFmtId="0" fontId="32" fillId="0" borderId="0" xfId="2" applyFont="1"/>
    <xf numFmtId="0" fontId="59" fillId="0" borderId="0" xfId="2" applyFont="1"/>
    <xf numFmtId="0" fontId="35" fillId="0" borderId="0" xfId="0" applyFont="1"/>
    <xf numFmtId="0" fontId="4" fillId="0" borderId="0" xfId="0" applyFont="1" applyProtection="1">
      <protection locked="0"/>
    </xf>
    <xf numFmtId="0" fontId="64" fillId="0" borderId="0" xfId="0" applyFont="1" applyAlignment="1">
      <alignment horizontal="right"/>
    </xf>
    <xf numFmtId="0" fontId="0" fillId="0" borderId="0" xfId="0" applyProtection="1">
      <protection locked="0"/>
    </xf>
    <xf numFmtId="0" fontId="65" fillId="0" borderId="0" xfId="0" applyFont="1"/>
    <xf numFmtId="0" fontId="0" fillId="2" borderId="0" xfId="0" quotePrefix="1" applyFill="1" applyProtection="1"/>
    <xf numFmtId="0" fontId="42" fillId="2" borderId="0" xfId="0" applyFont="1" applyFill="1" applyProtection="1"/>
    <xf numFmtId="0" fontId="67" fillId="2" borderId="0" xfId="0" applyFont="1" applyFill="1" applyProtection="1"/>
    <xf numFmtId="0" fontId="0" fillId="2" borderId="12" xfId="0" applyFill="1" applyBorder="1" applyProtection="1"/>
    <xf numFmtId="0" fontId="5" fillId="2" borderId="0" xfId="0" applyFont="1" applyFill="1" applyAlignment="1" applyProtection="1">
      <alignment horizontal="center"/>
    </xf>
    <xf numFmtId="0" fontId="4" fillId="2" borderId="4" xfId="0" applyFont="1" applyFill="1" applyBorder="1" applyProtection="1"/>
    <xf numFmtId="0" fontId="14" fillId="2" borderId="5" xfId="0" applyFont="1" applyFill="1" applyBorder="1" applyProtection="1"/>
    <xf numFmtId="0" fontId="85" fillId="2" borderId="7" xfId="0" applyFont="1" applyFill="1" applyBorder="1" applyProtection="1"/>
    <xf numFmtId="0" fontId="14" fillId="2" borderId="5" xfId="0" applyFont="1" applyFill="1" applyBorder="1" applyAlignment="1" applyProtection="1">
      <alignment horizontal="right"/>
    </xf>
    <xf numFmtId="1" fontId="16" fillId="2" borderId="0" xfId="0" applyNumberFormat="1" applyFont="1" applyFill="1" applyProtection="1"/>
    <xf numFmtId="0" fontId="65" fillId="2" borderId="0" xfId="0" applyFont="1" applyFill="1" applyAlignment="1" applyProtection="1">
      <alignment horizontal="center"/>
    </xf>
    <xf numFmtId="164" fontId="16" fillId="2" borderId="0" xfId="0" applyNumberFormat="1" applyFont="1" applyFill="1" applyProtection="1"/>
    <xf numFmtId="164" fontId="16" fillId="2" borderId="0" xfId="0" applyNumberFormat="1" applyFont="1" applyFill="1" applyAlignment="1" applyProtection="1">
      <alignment horizontal="center"/>
    </xf>
    <xf numFmtId="164" fontId="3" fillId="2" borderId="0" xfId="0" applyNumberFormat="1" applyFont="1" applyFill="1" applyAlignment="1" applyProtection="1">
      <alignment horizontal="center"/>
    </xf>
    <xf numFmtId="0" fontId="29" fillId="2" borderId="0" xfId="0" applyFont="1" applyFill="1" applyAlignment="1" applyProtection="1">
      <alignment horizontal="right"/>
    </xf>
    <xf numFmtId="1" fontId="29" fillId="2" borderId="0" xfId="0" applyNumberFormat="1" applyFont="1" applyFill="1" applyAlignment="1" applyProtection="1">
      <alignment horizontal="center"/>
    </xf>
    <xf numFmtId="0" fontId="33" fillId="0" borderId="0" xfId="4" applyBorder="1" applyProtection="1"/>
    <xf numFmtId="0" fontId="29" fillId="2" borderId="0" xfId="0" applyFont="1" applyFill="1"/>
    <xf numFmtId="0" fontId="124" fillId="2" borderId="0" xfId="0" applyFont="1" applyFill="1"/>
    <xf numFmtId="0" fontId="21" fillId="2" borderId="13" xfId="0" applyFont="1" applyFill="1" applyBorder="1"/>
    <xf numFmtId="0" fontId="46" fillId="2" borderId="10" xfId="0" applyFont="1" applyFill="1" applyBorder="1"/>
    <xf numFmtId="0" fontId="14" fillId="0" borderId="0" xfId="2" applyFont="1"/>
    <xf numFmtId="0" fontId="125" fillId="0" borderId="0" xfId="3" applyFont="1"/>
    <xf numFmtId="0" fontId="33" fillId="2" borderId="0" xfId="4" applyFill="1" applyProtection="1">
      <protection locked="0"/>
    </xf>
    <xf numFmtId="0" fontId="0" fillId="2" borderId="0" xfId="0" applyFill="1" applyProtection="1">
      <protection locked="0"/>
    </xf>
    <xf numFmtId="0" fontId="0" fillId="2" borderId="0" xfId="0" applyFill="1" applyBorder="1" applyAlignment="1" applyProtection="1">
      <alignment horizontal="right"/>
      <protection hidden="1"/>
    </xf>
    <xf numFmtId="0" fontId="0" fillId="0" borderId="0" xfId="0" applyAlignment="1" applyProtection="1">
      <alignment horizontal="right"/>
      <protection hidden="1"/>
    </xf>
    <xf numFmtId="0" fontId="0" fillId="2" borderId="0" xfId="0" applyFill="1" applyAlignment="1">
      <alignment horizontal="center" vertical="center"/>
    </xf>
    <xf numFmtId="0" fontId="0" fillId="0" borderId="0" xfId="0" applyAlignment="1">
      <alignment horizontal="center" vertical="center"/>
    </xf>
    <xf numFmtId="0" fontId="65" fillId="2" borderId="0" xfId="0" applyFont="1" applyFill="1" applyAlignment="1" applyProtection="1">
      <alignment horizontal="center"/>
    </xf>
    <xf numFmtId="0" fontId="0" fillId="0" borderId="0" xfId="0" applyAlignment="1" applyProtection="1">
      <alignment horizontal="center"/>
    </xf>
    <xf numFmtId="0" fontId="0" fillId="2" borderId="53" xfId="0" applyFill="1" applyBorder="1" applyAlignment="1">
      <alignment horizontal="center"/>
    </xf>
    <xf numFmtId="0" fontId="0" fillId="0" borderId="52" xfId="0" applyBorder="1" applyAlignment="1">
      <alignment horizontal="center"/>
    </xf>
    <xf numFmtId="0" fontId="0" fillId="0" borderId="51" xfId="0" applyBorder="1" applyAlignment="1">
      <alignment horizontal="center"/>
    </xf>
  </cellXfs>
  <cellStyles count="6">
    <cellStyle name="Hyperlink" xfId="4" builtinId="8"/>
    <cellStyle name="Normal" xfId="0" builtinId="0"/>
    <cellStyle name="Normal 2" xfId="3" xr:uid="{AF04671F-80A3-48F9-AD47-3E4DC7D7DBD0}"/>
    <cellStyle name="Normal 2 2" xfId="5" xr:uid="{4671B9B3-EA18-4DC9-8626-0D372D088837}"/>
    <cellStyle name="Normal 3" xfId="2" xr:uid="{A85F2081-4F23-48D2-BB24-132B1AD908A1}"/>
    <cellStyle name="Normal 4" xfId="1" xr:uid="{F61B2BB5-C604-4516-8E3E-1D5F262CD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'Continuous NormalS'!$N$18:$AG$18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xVal>
          <c:yVal>
            <c:numRef>
              <c:f>'Continuous NormalS'!$N$19:$AG$19</c:f>
              <c:numCache>
                <c:formatCode>0</c:formatCode>
                <c:ptCount val="20"/>
                <c:pt idx="0">
                  <c:v>562</c:v>
                </c:pt>
                <c:pt idx="1">
                  <c:v>443</c:v>
                </c:pt>
                <c:pt idx="2">
                  <c:v>427</c:v>
                </c:pt>
                <c:pt idx="3">
                  <c:v>437</c:v>
                </c:pt>
                <c:pt idx="4">
                  <c:v>457</c:v>
                </c:pt>
                <c:pt idx="5">
                  <c:v>482</c:v>
                </c:pt>
                <c:pt idx="6">
                  <c:v>510</c:v>
                </c:pt>
                <c:pt idx="7">
                  <c:v>540</c:v>
                </c:pt>
                <c:pt idx="8">
                  <c:v>572</c:v>
                </c:pt>
                <c:pt idx="9">
                  <c:v>604</c:v>
                </c:pt>
                <c:pt idx="10">
                  <c:v>636</c:v>
                </c:pt>
                <c:pt idx="11">
                  <c:v>670</c:v>
                </c:pt>
                <c:pt idx="12">
                  <c:v>703</c:v>
                </c:pt>
                <c:pt idx="13">
                  <c:v>738</c:v>
                </c:pt>
                <c:pt idx="14">
                  <c:v>772</c:v>
                </c:pt>
                <c:pt idx="15">
                  <c:v>806</c:v>
                </c:pt>
                <c:pt idx="16">
                  <c:v>841</c:v>
                </c:pt>
                <c:pt idx="17">
                  <c:v>876</c:v>
                </c:pt>
                <c:pt idx="18">
                  <c:v>910</c:v>
                </c:pt>
                <c:pt idx="19">
                  <c:v>944</c:v>
                </c:pt>
              </c:numCache>
            </c:numRef>
          </c:yVal>
          <c:smooth val="0"/>
          <c:extLst>
            <c:ext xmlns:c16="http://schemas.microsoft.com/office/drawing/2014/chart" uri="{C3380CC4-5D6E-409C-BE32-E72D297353CC}">
              <c16:uniqueId val="{00000000-DDFF-4D38-9974-7D65CEBC170F}"/>
            </c:ext>
          </c:extLst>
        </c:ser>
        <c:dLbls>
          <c:showLegendKey val="0"/>
          <c:showVal val="0"/>
          <c:showCatName val="0"/>
          <c:showSerName val="0"/>
          <c:showPercent val="0"/>
          <c:showBubbleSize val="0"/>
        </c:dLbls>
        <c:axId val="532693656"/>
        <c:axId val="532696280"/>
      </c:scatterChart>
      <c:valAx>
        <c:axId val="532693656"/>
        <c:scaling>
          <c:orientation val="minMax"/>
          <c:max val="2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696280"/>
        <c:crosses val="autoZero"/>
        <c:crossBetween val="midCat"/>
      </c:valAx>
      <c:valAx>
        <c:axId val="532696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6936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'Continuous NormalS'!$N$18:$W$18</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'Continuous NormalS'!$N$19:$W$19</c:f>
              <c:numCache>
                <c:formatCode>0</c:formatCode>
                <c:ptCount val="10"/>
                <c:pt idx="0">
                  <c:v>562</c:v>
                </c:pt>
                <c:pt idx="1">
                  <c:v>443</c:v>
                </c:pt>
                <c:pt idx="2">
                  <c:v>427</c:v>
                </c:pt>
                <c:pt idx="3">
                  <c:v>437</c:v>
                </c:pt>
                <c:pt idx="4">
                  <c:v>457</c:v>
                </c:pt>
                <c:pt idx="5">
                  <c:v>482</c:v>
                </c:pt>
                <c:pt idx="6">
                  <c:v>510</c:v>
                </c:pt>
                <c:pt idx="7">
                  <c:v>540</c:v>
                </c:pt>
                <c:pt idx="8">
                  <c:v>572</c:v>
                </c:pt>
                <c:pt idx="9">
                  <c:v>604</c:v>
                </c:pt>
              </c:numCache>
            </c:numRef>
          </c:yVal>
          <c:smooth val="0"/>
          <c:extLst>
            <c:ext xmlns:c16="http://schemas.microsoft.com/office/drawing/2014/chart" uri="{C3380CC4-5D6E-409C-BE32-E72D297353CC}">
              <c16:uniqueId val="{00000000-626B-4BB3-8E06-EDC64A5033BA}"/>
            </c:ext>
          </c:extLst>
        </c:ser>
        <c:dLbls>
          <c:showLegendKey val="0"/>
          <c:showVal val="0"/>
          <c:showCatName val="0"/>
          <c:showSerName val="0"/>
          <c:showPercent val="0"/>
          <c:showBubbleSize val="0"/>
        </c:dLbls>
        <c:axId val="532693656"/>
        <c:axId val="532696280"/>
      </c:scatterChart>
      <c:valAx>
        <c:axId val="5326936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696280"/>
        <c:crosses val="autoZero"/>
        <c:crossBetween val="midCat"/>
      </c:valAx>
      <c:valAx>
        <c:axId val="532696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6936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'Continuous NormalS NI'!$N$27:$AG$27</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xVal>
          <c:yVal>
            <c:numRef>
              <c:f>'Continuous NormalS NI'!$N$28:$AG$28</c:f>
              <c:numCache>
                <c:formatCode>0.00</c:formatCode>
                <c:ptCount val="20"/>
                <c:pt idx="0">
                  <c:v>2306.2676787380806</c:v>
                </c:pt>
                <c:pt idx="1">
                  <c:v>1446.3174973878138</c:v>
                </c:pt>
                <c:pt idx="2">
                  <c:v>1161.0161513039566</c:v>
                </c:pt>
                <c:pt idx="3">
                  <c:v>1019.3871981113773</c:v>
                </c:pt>
                <c:pt idx="4">
                  <c:v>935.2664400686449</c:v>
                </c:pt>
                <c:pt idx="5">
                  <c:v>879.83866768902408</c:v>
                </c:pt>
                <c:pt idx="6">
                  <c:v>840.69795910561743</c:v>
                </c:pt>
                <c:pt idx="7">
                  <c:v>812.19222566632914</c:v>
                </c:pt>
                <c:pt idx="8">
                  <c:v>790.36888759112799</c:v>
                </c:pt>
                <c:pt idx="9">
                  <c:v>773.16344056380058</c:v>
                </c:pt>
                <c:pt idx="10">
                  <c:v>759.48080563063218</c:v>
                </c:pt>
                <c:pt idx="11">
                  <c:v>748.29856586063784</c:v>
                </c:pt>
                <c:pt idx="12">
                  <c:v>739.57091128420348</c:v>
                </c:pt>
                <c:pt idx="13">
                  <c:v>732.09178627437143</c:v>
                </c:pt>
                <c:pt idx="14">
                  <c:v>726.27051385053312</c:v>
                </c:pt>
                <c:pt idx="15">
                  <c:v>720.81388501501237</c:v>
                </c:pt>
                <c:pt idx="16">
                  <c:v>716.46534700881273</c:v>
                </c:pt>
                <c:pt idx="17">
                  <c:v>713.12683671391824</c:v>
                </c:pt>
                <c:pt idx="18">
                  <c:v>710.74396259064611</c:v>
                </c:pt>
                <c:pt idx="19">
                  <c:v>707.53873322685615</c:v>
                </c:pt>
              </c:numCache>
            </c:numRef>
          </c:yVal>
          <c:smooth val="0"/>
          <c:extLst>
            <c:ext xmlns:c16="http://schemas.microsoft.com/office/drawing/2014/chart" uri="{C3380CC4-5D6E-409C-BE32-E72D297353CC}">
              <c16:uniqueId val="{00000000-3AAA-4B51-AD0B-2FB74A066990}"/>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'binomCN (Norm)'!$B$17</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'binomCN (Norm)'!$C$17:$V$17</c:f>
              <c:numCache>
                <c:formatCode>General</c:formatCode>
                <c:ptCount val="20"/>
                <c:pt idx="0">
                  <c:v>2101.4846122881231</c:v>
                </c:pt>
                <c:pt idx="1">
                  <c:v>1576.1134592160925</c:v>
                </c:pt>
                <c:pt idx="2">
                  <c:v>1471.0392286016863</c:v>
                </c:pt>
                <c:pt idx="3">
                  <c:v>1471.0392286016861</c:v>
                </c:pt>
                <c:pt idx="4">
                  <c:v>1513.0689208474496</c:v>
                </c:pt>
                <c:pt idx="5">
                  <c:v>1576.1134592160927</c:v>
                </c:pt>
                <c:pt idx="6">
                  <c:v>1651.1664810835255</c:v>
                </c:pt>
                <c:pt idx="7">
                  <c:v>1733.7248051377023</c:v>
                </c:pt>
                <c:pt idx="8">
                  <c:v>1821.2866639830404</c:v>
                </c:pt>
                <c:pt idx="9">
                  <c:v>1912.3509971821918</c:v>
                </c:pt>
                <c:pt idx="10">
                  <c:v>2005.962584456845</c:v>
                </c:pt>
                <c:pt idx="11">
                  <c:v>2101.4846122881227</c:v>
                </c:pt>
                <c:pt idx="12">
                  <c:v>2198.476209778345</c:v>
                </c:pt>
                <c:pt idx="13">
                  <c:v>2296.6224691434491</c:v>
                </c:pt>
                <c:pt idx="14">
                  <c:v>2395.6924580084601</c:v>
                </c:pt>
                <c:pt idx="15">
                  <c:v>2495.5129770921462</c:v>
                </c:pt>
                <c:pt idx="16">
                  <c:v>2595.9515798853276</c:v>
                </c:pt>
                <c:pt idx="17">
                  <c:v>2696.9052524364251</c:v>
                </c:pt>
                <c:pt idx="18">
                  <c:v>2798.2926679415527</c:v>
                </c:pt>
                <c:pt idx="19">
                  <c:v>2900.0487649576107</c:v>
                </c:pt>
              </c:numCache>
            </c:numRef>
          </c:yVal>
          <c:smooth val="0"/>
          <c:extLst>
            <c:ext xmlns:c16="http://schemas.microsoft.com/office/drawing/2014/chart" uri="{C3380CC4-5D6E-409C-BE32-E72D297353CC}">
              <c16:uniqueId val="{00000000-8ECC-43BE-8F6E-44B917374304}"/>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'binomCN (Norm) NI'!$B$17</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'binomCN (Norm) NI'!$C$17:$V$17</c:f>
              <c:numCache>
                <c:formatCode>General</c:formatCode>
                <c:ptCount val="20"/>
                <c:pt idx="0">
                  <c:v>3730.7316782930729</c:v>
                </c:pt>
                <c:pt idx="1">
                  <c:v>2984.5853426344574</c:v>
                </c:pt>
                <c:pt idx="2">
                  <c:v>2901.6801942279453</c:v>
                </c:pt>
                <c:pt idx="3">
                  <c:v>2984.5853426344588</c:v>
                </c:pt>
                <c:pt idx="4">
                  <c:v>3133.8146097661806</c:v>
                </c:pt>
                <c:pt idx="5">
                  <c:v>3316.2059362605091</c:v>
                </c:pt>
                <c:pt idx="6">
                  <c:v>3517.5470109620396</c:v>
                </c:pt>
                <c:pt idx="7">
                  <c:v>3730.7316782930725</c:v>
                </c:pt>
                <c:pt idx="8">
                  <c:v>3951.8120740437735</c:v>
                </c:pt>
                <c:pt idx="9">
                  <c:v>4178.4194796882421</c:v>
                </c:pt>
                <c:pt idx="10">
                  <c:v>4409.0465288918103</c:v>
                </c:pt>
                <c:pt idx="11">
                  <c:v>4642.6883107647127</c:v>
                </c:pt>
                <c:pt idx="12">
                  <c:v>4878.6491177678636</c:v>
                </c:pt>
                <c:pt idx="13">
                  <c:v>5116.4320159447861</c:v>
                </c:pt>
                <c:pt idx="14">
                  <c:v>5355.6725870607233</c:v>
                </c:pt>
                <c:pt idx="15">
                  <c:v>5596.0975174396099</c:v>
                </c:pt>
                <c:pt idx="16">
                  <c:v>5837.4978025056316</c:v>
                </c:pt>
                <c:pt idx="17">
                  <c:v>6079.7108831442656</c:v>
                </c:pt>
                <c:pt idx="18">
                  <c:v>6322.6084232124695</c:v>
                </c:pt>
                <c:pt idx="19">
                  <c:v>6566.0877537958077</c:v>
                </c:pt>
              </c:numCache>
            </c:numRef>
          </c:yVal>
          <c:smooth val="0"/>
          <c:extLst>
            <c:ext xmlns:c16="http://schemas.microsoft.com/office/drawing/2014/chart" uri="{C3380CC4-5D6E-409C-BE32-E72D297353CC}">
              <c16:uniqueId val="{00000000-5EF1-423F-9A8D-40CD522157C3}"/>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'costCN (t2)'!$B$15</c:f>
              <c:strCache>
                <c:ptCount val="1"/>
                <c:pt idx="0">
                  <c:v>Total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'costCN (t2)'!$C$15:$V$15</c:f>
              <c:numCache>
                <c:formatCode>General</c:formatCode>
                <c:ptCount val="20"/>
                <c:pt idx="0">
                  <c:v>244.05775264675594</c:v>
                </c:pt>
                <c:pt idx="1">
                  <c:v>192.31381535940821</c:v>
                </c:pt>
                <c:pt idx="2">
                  <c:v>185.36507177240321</c:v>
                </c:pt>
                <c:pt idx="3">
                  <c:v>189.70441442885348</c:v>
                </c:pt>
                <c:pt idx="4">
                  <c:v>198.40425985147854</c:v>
                </c:pt>
                <c:pt idx="5">
                  <c:v>209.3436860317143</c:v>
                </c:pt>
                <c:pt idx="6">
                  <c:v>221.73502767631962</c:v>
                </c:pt>
                <c:pt idx="7">
                  <c:v>234.75376016526587</c:v>
                </c:pt>
                <c:pt idx="8">
                  <c:v>248.39421011818598</c:v>
                </c:pt>
                <c:pt idx="9">
                  <c:v>262.50078103093222</c:v>
                </c:pt>
                <c:pt idx="10">
                  <c:v>276.46978046495087</c:v>
                </c:pt>
                <c:pt idx="11">
                  <c:v>291.18714928053373</c:v>
                </c:pt>
                <c:pt idx="12">
                  <c:v>305.5585430118349</c:v>
                </c:pt>
                <c:pt idx="13">
                  <c:v>320.70307473505369</c:v>
                </c:pt>
                <c:pt idx="14">
                  <c:v>335.33547132828221</c:v>
                </c:pt>
                <c:pt idx="15">
                  <c:v>350.05166899761741</c:v>
                </c:pt>
                <c:pt idx="16">
                  <c:v>365.64248440791823</c:v>
                </c:pt>
                <c:pt idx="17">
                  <c:v>380.51797983959716</c:v>
                </c:pt>
                <c:pt idx="18">
                  <c:v>395.44201214103464</c:v>
                </c:pt>
                <c:pt idx="19">
                  <c:v>410.40730078176705</c:v>
                </c:pt>
              </c:numCache>
            </c:numRef>
          </c:yVal>
          <c:smooth val="0"/>
          <c:extLst>
            <c:ext xmlns:c16="http://schemas.microsoft.com/office/drawing/2014/chart" uri="{C3380CC4-5D6E-409C-BE32-E72D297353CC}">
              <c16:uniqueId val="{00000000-EEA2-4686-BA46-7AD652955A3E}"/>
            </c:ext>
          </c:extLst>
        </c:ser>
        <c:dLbls>
          <c:showLegendKey val="0"/>
          <c:showVal val="0"/>
          <c:showCatName val="0"/>
          <c:showSerName val="0"/>
          <c:showPercent val="0"/>
          <c:showBubbleSize val="0"/>
        </c:dLbls>
        <c:axId val="669820256"/>
        <c:axId val="669828784"/>
      </c:scatterChart>
      <c:valAx>
        <c:axId val="6698202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'costCN (t2) NI'!$C$16:$V$16</c:f>
              <c:strCache>
                <c:ptCount val="20"/>
                <c:pt idx="0">
                  <c:v>578/578</c:v>
                </c:pt>
                <c:pt idx="1">
                  <c:v>290/580</c:v>
                </c:pt>
                <c:pt idx="2">
                  <c:v>194/582</c:v>
                </c:pt>
                <c:pt idx="3">
                  <c:v>146/584</c:v>
                </c:pt>
                <c:pt idx="4">
                  <c:v>118/590</c:v>
                </c:pt>
                <c:pt idx="5">
                  <c:v>98/588</c:v>
                </c:pt>
                <c:pt idx="6">
                  <c:v>86/602</c:v>
                </c:pt>
                <c:pt idx="7">
                  <c:v>74/592</c:v>
                </c:pt>
                <c:pt idx="8">
                  <c:v>66/594</c:v>
                </c:pt>
                <c:pt idx="9">
                  <c:v>60/600</c:v>
                </c:pt>
                <c:pt idx="10">
                  <c:v>56/616</c:v>
                </c:pt>
                <c:pt idx="11">
                  <c:v>50/600</c:v>
                </c:pt>
                <c:pt idx="12">
                  <c:v>48/624</c:v>
                </c:pt>
                <c:pt idx="13">
                  <c:v>44/616</c:v>
                </c:pt>
                <c:pt idx="14">
                  <c:v>42/630</c:v>
                </c:pt>
                <c:pt idx="15">
                  <c:v>38/608</c:v>
                </c:pt>
                <c:pt idx="16">
                  <c:v>36/612</c:v>
                </c:pt>
                <c:pt idx="17">
                  <c:v>34/612</c:v>
                </c:pt>
                <c:pt idx="18">
                  <c:v>34/646</c:v>
                </c:pt>
                <c:pt idx="19">
                  <c:v>32/640</c:v>
                </c:pt>
              </c:strCache>
            </c:strRef>
          </c:xVal>
          <c:yVal>
            <c:numRef>
              <c:f>'costCN (t2) NI'!$C$17:$V$17</c:f>
              <c:numCache>
                <c:formatCode>General</c:formatCode>
                <c:ptCount val="20"/>
                <c:pt idx="0">
                  <c:v>2306.2676787380806</c:v>
                </c:pt>
                <c:pt idx="1">
                  <c:v>1446.3174973878138</c:v>
                </c:pt>
                <c:pt idx="2">
                  <c:v>1161.0161513039566</c:v>
                </c:pt>
                <c:pt idx="3">
                  <c:v>1019.3871981113773</c:v>
                </c:pt>
                <c:pt idx="4">
                  <c:v>935.2664400686449</c:v>
                </c:pt>
                <c:pt idx="5">
                  <c:v>879.83866768902408</c:v>
                </c:pt>
                <c:pt idx="6">
                  <c:v>840.69795910561743</c:v>
                </c:pt>
                <c:pt idx="7">
                  <c:v>812.19222566632914</c:v>
                </c:pt>
                <c:pt idx="8">
                  <c:v>790.36888759112799</c:v>
                </c:pt>
                <c:pt idx="9">
                  <c:v>773.16344056380058</c:v>
                </c:pt>
                <c:pt idx="10">
                  <c:v>759.48080563063218</c:v>
                </c:pt>
                <c:pt idx="11">
                  <c:v>748.29856586063784</c:v>
                </c:pt>
                <c:pt idx="12">
                  <c:v>739.57091128420348</c:v>
                </c:pt>
                <c:pt idx="13">
                  <c:v>732.09178627437143</c:v>
                </c:pt>
                <c:pt idx="14">
                  <c:v>726.27051385053312</c:v>
                </c:pt>
                <c:pt idx="15">
                  <c:v>720.81388501501237</c:v>
                </c:pt>
                <c:pt idx="16">
                  <c:v>716.46534700881273</c:v>
                </c:pt>
                <c:pt idx="17">
                  <c:v>713.12683671391824</c:v>
                </c:pt>
                <c:pt idx="18">
                  <c:v>710.74396259064611</c:v>
                </c:pt>
                <c:pt idx="19">
                  <c:v>707.53873322685615</c:v>
                </c:pt>
              </c:numCache>
            </c:numRef>
          </c:yVal>
          <c:smooth val="0"/>
          <c:extLst>
            <c:ext xmlns:c16="http://schemas.microsoft.com/office/drawing/2014/chart" uri="{C3380CC4-5D6E-409C-BE32-E72D297353CC}">
              <c16:uniqueId val="{00000000-31F3-490D-B700-70C5CC2AA2D6}"/>
            </c:ext>
          </c:extLst>
        </c:ser>
        <c:dLbls>
          <c:showLegendKey val="0"/>
          <c:showVal val="0"/>
          <c:showCatName val="0"/>
          <c:showSerName val="0"/>
          <c:showPercent val="0"/>
          <c:showBubbleSize val="0"/>
        </c:dLbls>
        <c:axId val="669820256"/>
        <c:axId val="669828784"/>
      </c:scatterChart>
      <c:valAx>
        <c:axId val="6698202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'ICC SSiz Cost'!$B$15</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'ICC SSiz Cost'!$C$15:$V$15</c:f>
              <c:numCache>
                <c:formatCode>General</c:formatCode>
                <c:ptCount val="20"/>
                <c:pt idx="1">
                  <c:v>425.96257925033564</c:v>
                </c:pt>
                <c:pt idx="2">
                  <c:v>324.86588001251221</c:v>
                </c:pt>
                <c:pt idx="3">
                  <c:v>308.6279416084289</c:v>
                </c:pt>
                <c:pt idx="4">
                  <c:v>313.19761276245117</c:v>
                </c:pt>
                <c:pt idx="5">
                  <c:v>325.99240064620972</c:v>
                </c:pt>
                <c:pt idx="6">
                  <c:v>342.85609722137445</c:v>
                </c:pt>
                <c:pt idx="7">
                  <c:v>362.03797101974487</c:v>
                </c:pt>
                <c:pt idx="8">
                  <c:v>382.64130592346191</c:v>
                </c:pt>
                <c:pt idx="9">
                  <c:v>404.21537160873413</c:v>
                </c:pt>
              </c:numCache>
            </c:numRef>
          </c:yVal>
          <c:smooth val="0"/>
          <c:extLst>
            <c:ext xmlns:c16="http://schemas.microsoft.com/office/drawing/2014/chart" uri="{C3380CC4-5D6E-409C-BE32-E72D297353CC}">
              <c16:uniqueId val="{00000000-D599-47BE-B12E-005695467B74}"/>
            </c:ext>
          </c:extLst>
        </c:ser>
        <c:dLbls>
          <c:showLegendKey val="0"/>
          <c:showVal val="0"/>
          <c:showCatName val="0"/>
          <c:showSerName val="0"/>
          <c:showPercent val="0"/>
          <c:showBubbleSize val="0"/>
        </c:dLbls>
        <c:axId val="669820256"/>
        <c:axId val="669828784"/>
      </c:scatterChart>
      <c:valAx>
        <c:axId val="669820256"/>
        <c:scaling>
          <c:orientation val="minMax"/>
          <c:max val="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'Continuous NormalS NI'!$N$27:$AG$27</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xVal>
          <c:yVal>
            <c:numRef>
              <c:f>'Continuous NormalS NI'!$N$28:$AG$28</c:f>
              <c:numCache>
                <c:formatCode>0.00</c:formatCode>
                <c:ptCount val="20"/>
                <c:pt idx="0">
                  <c:v>2306.2676787380806</c:v>
                </c:pt>
                <c:pt idx="1">
                  <c:v>1446.3174973878138</c:v>
                </c:pt>
                <c:pt idx="2">
                  <c:v>1161.0161513039566</c:v>
                </c:pt>
                <c:pt idx="3">
                  <c:v>1019.3871981113773</c:v>
                </c:pt>
                <c:pt idx="4">
                  <c:v>935.2664400686449</c:v>
                </c:pt>
                <c:pt idx="5">
                  <c:v>879.83866768902408</c:v>
                </c:pt>
                <c:pt idx="6">
                  <c:v>840.69795910561743</c:v>
                </c:pt>
                <c:pt idx="7">
                  <c:v>812.19222566632914</c:v>
                </c:pt>
                <c:pt idx="8">
                  <c:v>790.36888759112799</c:v>
                </c:pt>
                <c:pt idx="9">
                  <c:v>773.16344056380058</c:v>
                </c:pt>
                <c:pt idx="10">
                  <c:v>759.48080563063218</c:v>
                </c:pt>
                <c:pt idx="11">
                  <c:v>748.29856586063784</c:v>
                </c:pt>
                <c:pt idx="12">
                  <c:v>739.57091128420348</c:v>
                </c:pt>
                <c:pt idx="13">
                  <c:v>732.09178627437143</c:v>
                </c:pt>
                <c:pt idx="14">
                  <c:v>726.27051385053312</c:v>
                </c:pt>
                <c:pt idx="15">
                  <c:v>720.81388501501237</c:v>
                </c:pt>
                <c:pt idx="16">
                  <c:v>716.46534700881273</c:v>
                </c:pt>
                <c:pt idx="17">
                  <c:v>713.12683671391824</c:v>
                </c:pt>
                <c:pt idx="18">
                  <c:v>710.74396259064611</c:v>
                </c:pt>
                <c:pt idx="19">
                  <c:v>707.53873322685615</c:v>
                </c:pt>
              </c:numCache>
            </c:numRef>
          </c:yVal>
          <c:smooth val="0"/>
          <c:extLst>
            <c:ext xmlns:c16="http://schemas.microsoft.com/office/drawing/2014/chart" uri="{C3380CC4-5D6E-409C-BE32-E72D297353CC}">
              <c16:uniqueId val="{00000000-EBCE-4358-ACA7-8D8BA7545512}"/>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'costCN (t2)'!$B$15</c:f>
              <c:strCache>
                <c:ptCount val="1"/>
                <c:pt idx="0">
                  <c:v>Total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'costCN (t2)'!$C$15:$V$15</c:f>
              <c:numCache>
                <c:formatCode>General</c:formatCode>
                <c:ptCount val="20"/>
                <c:pt idx="0">
                  <c:v>244.05775264675594</c:v>
                </c:pt>
                <c:pt idx="1">
                  <c:v>192.31381535940821</c:v>
                </c:pt>
                <c:pt idx="2">
                  <c:v>185.36507177240321</c:v>
                </c:pt>
                <c:pt idx="3">
                  <c:v>189.70441442885348</c:v>
                </c:pt>
                <c:pt idx="4">
                  <c:v>198.40425985147854</c:v>
                </c:pt>
                <c:pt idx="5">
                  <c:v>209.3436860317143</c:v>
                </c:pt>
                <c:pt idx="6">
                  <c:v>221.73502767631962</c:v>
                </c:pt>
                <c:pt idx="7">
                  <c:v>234.75376016526587</c:v>
                </c:pt>
                <c:pt idx="8">
                  <c:v>248.39421011818598</c:v>
                </c:pt>
                <c:pt idx="9">
                  <c:v>262.50078103093222</c:v>
                </c:pt>
                <c:pt idx="10">
                  <c:v>276.46978046495087</c:v>
                </c:pt>
                <c:pt idx="11">
                  <c:v>291.18714928053373</c:v>
                </c:pt>
                <c:pt idx="12">
                  <c:v>305.5585430118349</c:v>
                </c:pt>
                <c:pt idx="13">
                  <c:v>320.70307473505369</c:v>
                </c:pt>
                <c:pt idx="14">
                  <c:v>335.33547132828221</c:v>
                </c:pt>
                <c:pt idx="15">
                  <c:v>350.05166899761741</c:v>
                </c:pt>
                <c:pt idx="16">
                  <c:v>365.64248440791823</c:v>
                </c:pt>
                <c:pt idx="17">
                  <c:v>380.51797983959716</c:v>
                </c:pt>
                <c:pt idx="18">
                  <c:v>395.44201214103464</c:v>
                </c:pt>
                <c:pt idx="19">
                  <c:v>410.40730078176705</c:v>
                </c:pt>
              </c:numCache>
            </c:numRef>
          </c:yVal>
          <c:smooth val="0"/>
          <c:extLst>
            <c:ext xmlns:c16="http://schemas.microsoft.com/office/drawing/2014/chart" uri="{C3380CC4-5D6E-409C-BE32-E72D297353CC}">
              <c16:uniqueId val="{00000000-69D5-46DD-A8AD-EAFC5E978B36}"/>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'Binomial NI'!$O$26:$AH$26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xVal>
          <c:yVal>
            <c:numRef>
              <c:f>'Binomial NI'!$O$27:$AH$27</c:f>
              <c:numCache>
                <c:formatCode>0.00</c:formatCode>
                <c:ptCount val="20"/>
                <c:pt idx="0">
                  <c:v>3730.7316782930729</c:v>
                </c:pt>
                <c:pt idx="1">
                  <c:v>2984.5853426344574</c:v>
                </c:pt>
                <c:pt idx="2">
                  <c:v>2901.6801942279453</c:v>
                </c:pt>
                <c:pt idx="3">
                  <c:v>2984.5853426344588</c:v>
                </c:pt>
                <c:pt idx="4">
                  <c:v>3133.8146097661806</c:v>
                </c:pt>
                <c:pt idx="5">
                  <c:v>3316.2059362605091</c:v>
                </c:pt>
                <c:pt idx="6">
                  <c:v>3517.5470109620396</c:v>
                </c:pt>
                <c:pt idx="7">
                  <c:v>3730.7316782930725</c:v>
                </c:pt>
                <c:pt idx="8">
                  <c:v>3951.8120740437735</c:v>
                </c:pt>
                <c:pt idx="9">
                  <c:v>4178.4194796882421</c:v>
                </c:pt>
                <c:pt idx="10">
                  <c:v>4409.0465288918103</c:v>
                </c:pt>
                <c:pt idx="11">
                  <c:v>4642.6883107647127</c:v>
                </c:pt>
                <c:pt idx="12">
                  <c:v>4878.6491177678636</c:v>
                </c:pt>
                <c:pt idx="13">
                  <c:v>5116.4320159447861</c:v>
                </c:pt>
                <c:pt idx="14">
                  <c:v>5355.6725870607233</c:v>
                </c:pt>
                <c:pt idx="15">
                  <c:v>5596.0975174396099</c:v>
                </c:pt>
                <c:pt idx="16">
                  <c:v>5837.4978025056316</c:v>
                </c:pt>
                <c:pt idx="17">
                  <c:v>6079.7108831442656</c:v>
                </c:pt>
                <c:pt idx="18">
                  <c:v>6322.6084232124695</c:v>
                </c:pt>
                <c:pt idx="19">
                  <c:v>6566.0877537958077</c:v>
                </c:pt>
              </c:numCache>
            </c:numRef>
          </c:yVal>
          <c:smooth val="0"/>
          <c:extLst>
            <c:ext xmlns:c16="http://schemas.microsoft.com/office/drawing/2014/chart" uri="{C3380CC4-5D6E-409C-BE32-E72D297353CC}">
              <c16:uniqueId val="{00000000-8AE6-4329-B9F3-E330A96687FE}"/>
            </c:ext>
          </c:extLst>
        </c:ser>
        <c:dLbls>
          <c:showLegendKey val="0"/>
          <c:showVal val="0"/>
          <c:showCatName val="0"/>
          <c:showSerName val="0"/>
          <c:showPercent val="0"/>
          <c:showBubbleSize val="0"/>
        </c:dLbls>
        <c:axId val="669820256"/>
        <c:axId val="669828784"/>
      </c:scatterChart>
      <c:valAx>
        <c:axId val="669820256"/>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'ICC SSiz Cost'!$B$15</c:f>
              <c:strCache>
                <c:ptCount val="1"/>
                <c:pt idx="0">
                  <c:v>Total Cost</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yVal>
            <c:numRef>
              <c:f>'ICC SSiz Cost'!$C$15:$V$15</c:f>
              <c:numCache>
                <c:formatCode>General</c:formatCode>
                <c:ptCount val="20"/>
                <c:pt idx="1">
                  <c:v>425.96257925033564</c:v>
                </c:pt>
                <c:pt idx="2">
                  <c:v>324.86588001251221</c:v>
                </c:pt>
                <c:pt idx="3">
                  <c:v>308.6279416084289</c:v>
                </c:pt>
                <c:pt idx="4">
                  <c:v>313.19761276245117</c:v>
                </c:pt>
                <c:pt idx="5">
                  <c:v>325.99240064620972</c:v>
                </c:pt>
                <c:pt idx="6">
                  <c:v>342.85609722137445</c:v>
                </c:pt>
                <c:pt idx="7">
                  <c:v>362.03797101974487</c:v>
                </c:pt>
                <c:pt idx="8">
                  <c:v>382.64130592346191</c:v>
                </c:pt>
                <c:pt idx="9">
                  <c:v>404.21537160873413</c:v>
                </c:pt>
              </c:numCache>
            </c:numRef>
          </c:yVal>
          <c:smooth val="0"/>
          <c:extLst>
            <c:ext xmlns:c16="http://schemas.microsoft.com/office/drawing/2014/chart" uri="{C3380CC4-5D6E-409C-BE32-E72D297353CC}">
              <c16:uniqueId val="{00000000-6158-46E9-B222-ADDD66A29382}"/>
            </c:ext>
          </c:extLst>
        </c:ser>
        <c:dLbls>
          <c:showLegendKey val="0"/>
          <c:showVal val="0"/>
          <c:showCatName val="0"/>
          <c:showSerName val="0"/>
          <c:showPercent val="0"/>
          <c:showBubbleSize val="0"/>
        </c:dLbls>
        <c:axId val="669820256"/>
        <c:axId val="669828784"/>
      </c:scatterChart>
      <c:valAx>
        <c:axId val="669820256"/>
        <c:scaling>
          <c:orientation val="minMax"/>
          <c:max val="1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samples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8784"/>
        <c:crosses val="autoZero"/>
        <c:crossBetween val="midCat"/>
      </c:valAx>
      <c:valAx>
        <c:axId val="669828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98202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'ICC Binary Lookup'!$B$51</c:f>
              <c:strCache>
                <c:ptCount val="1"/>
                <c:pt idx="0">
                  <c:v>0.01</c:v>
                </c:pt>
              </c:strCache>
            </c:strRef>
          </c:tx>
          <c:spPr>
            <a:ln w="19050" cap="rnd">
              <a:solidFill>
                <a:schemeClr val="accent1"/>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Lookup'!$B$52:$B$132</c:f>
              <c:numCache>
                <c:formatCode>General</c:formatCode>
                <c:ptCount val="81"/>
                <c:pt idx="0">
                  <c:v>6.6477884185345464E-3</c:v>
                </c:pt>
                <c:pt idx="1">
                  <c:v>4.7749733171470327E-3</c:v>
                </c:pt>
                <c:pt idx="2">
                  <c:v>3.5541609538543842E-3</c:v>
                </c:pt>
                <c:pt idx="3">
                  <c:v>2.8380714546536491E-3</c:v>
                </c:pt>
                <c:pt idx="4">
                  <c:v>1.8342196043627718E-3</c:v>
                </c:pt>
                <c:pt idx="5">
                  <c:v>2.0263786102418385E-3</c:v>
                </c:pt>
                <c:pt idx="6">
                  <c:v>1.5668414035855539E-3</c:v>
                </c:pt>
                <c:pt idx="7">
                  <c:v>1.5540982847991507E-3</c:v>
                </c:pt>
                <c:pt idx="8">
                  <c:v>1.2950184716298827E-3</c:v>
                </c:pt>
                <c:pt idx="9">
                  <c:v>1.2682262990116708E-3</c:v>
                </c:pt>
                <c:pt idx="10">
                  <c:v>1.0309762551549253E-3</c:v>
                </c:pt>
                <c:pt idx="11">
                  <c:v>6.7161578071939557E-4</c:v>
                </c:pt>
                <c:pt idx="12">
                  <c:v>7.2456142317423012E-4</c:v>
                </c:pt>
                <c:pt idx="13">
                  <c:v>5.1763939224457717E-4</c:v>
                </c:pt>
                <c:pt idx="14">
                  <c:v>4.583304857861973E-4</c:v>
                </c:pt>
                <c:pt idx="15">
                  <c:v>3.7354613618047623E-4</c:v>
                </c:pt>
                <c:pt idx="16">
                  <c:v>1.0983477444326476E-3</c:v>
                </c:pt>
                <c:pt idx="17">
                  <c:v>9.6300109927186938E-4</c:v>
                </c:pt>
                <c:pt idx="18">
                  <c:v>6.4335487671688069E-4</c:v>
                </c:pt>
                <c:pt idx="19">
                  <c:v>5.4521608906813747E-4</c:v>
                </c:pt>
                <c:pt idx="20">
                  <c:v>1.0085069726078477E-3</c:v>
                </c:pt>
                <c:pt idx="21">
                  <c:v>8.7330409008810265E-4</c:v>
                </c:pt>
                <c:pt idx="22">
                  <c:v>6.3069221800298423E-4</c:v>
                </c:pt>
                <c:pt idx="23">
                  <c:v>2.8360096773299623E-4</c:v>
                </c:pt>
                <c:pt idx="24">
                  <c:v>5.2111143294340247E-4</c:v>
                </c:pt>
                <c:pt idx="25">
                  <c:v>1.8664420618595936E-4</c:v>
                </c:pt>
                <c:pt idx="26">
                  <c:v>6.8758228822339627E-4</c:v>
                </c:pt>
                <c:pt idx="27">
                  <c:v>2.4921571654098741E-4</c:v>
                </c:pt>
                <c:pt idx="28">
                  <c:v>4.7065796523094495E-4</c:v>
                </c:pt>
                <c:pt idx="29">
                  <c:v>4.1585635010511302E-4</c:v>
                </c:pt>
                <c:pt idx="30">
                  <c:v>5.2093763845923835E-4</c:v>
                </c:pt>
                <c:pt idx="31">
                  <c:v>3.7192476967307575E-4</c:v>
                </c:pt>
                <c:pt idx="32">
                  <c:v>2.1424223813770231E-4</c:v>
                </c:pt>
                <c:pt idx="33">
                  <c:v>5.8412711665984795E-4</c:v>
                </c:pt>
                <c:pt idx="34">
                  <c:v>8.439249424012404E-4</c:v>
                </c:pt>
                <c:pt idx="35">
                  <c:v>4.0087792581720535E-4</c:v>
                </c:pt>
                <c:pt idx="36">
                  <c:v>1.9832428975434836E-4</c:v>
                </c:pt>
                <c:pt idx="37">
                  <c:v>9.0793021592877664E-4</c:v>
                </c:pt>
                <c:pt idx="38">
                  <c:v>4.6581704923522266E-4</c:v>
                </c:pt>
                <c:pt idx="39">
                  <c:v>7.2516168635621112E-4</c:v>
                </c:pt>
                <c:pt idx="40">
                  <c:v>5.0108771876889032E-4</c:v>
                </c:pt>
                <c:pt idx="41">
                  <c:v>1.2037515060464602E-4</c:v>
                </c:pt>
                <c:pt idx="42">
                  <c:v>7.7303216033928752E-4</c:v>
                </c:pt>
                <c:pt idx="43">
                  <c:v>3.9203519101836583E-4</c:v>
                </c:pt>
                <c:pt idx="44">
                  <c:v>4.6911982851596519E-4</c:v>
                </c:pt>
                <c:pt idx="45">
                  <c:v>3.4723861414514867E-4</c:v>
                </c:pt>
                <c:pt idx="46">
                  <c:v>2.3848912637764564E-4</c:v>
                </c:pt>
                <c:pt idx="47">
                  <c:v>3.2644349153886174E-4</c:v>
                </c:pt>
                <c:pt idx="48">
                  <c:v>2.4093851771720716E-4</c:v>
                </c:pt>
                <c:pt idx="49">
                  <c:v>6.6713544254434493E-4</c:v>
                </c:pt>
                <c:pt idx="50">
                  <c:v>1.9286565295700318E-4</c:v>
                </c:pt>
                <c:pt idx="51">
                  <c:v>4.0635629479643655E-5</c:v>
                </c:pt>
                <c:pt idx="52">
                  <c:v>8.0503700767583906E-5</c:v>
                </c:pt>
                <c:pt idx="53">
                  <c:v>-9.6249921225796811E-5</c:v>
                </c:pt>
                <c:pt idx="54">
                  <c:v>5.8393704800860998E-4</c:v>
                </c:pt>
                <c:pt idx="55">
                  <c:v>1.3519814344340101E-4</c:v>
                </c:pt>
                <c:pt idx="56">
                  <c:v>6.9256075437053983E-4</c:v>
                </c:pt>
                <c:pt idx="57">
                  <c:v>2.9234949792166838E-4</c:v>
                </c:pt>
                <c:pt idx="58">
                  <c:v>7.5990527509279138E-4</c:v>
                </c:pt>
                <c:pt idx="59">
                  <c:v>9.4328610326688202E-4</c:v>
                </c:pt>
                <c:pt idx="60">
                  <c:v>3.2159706046691594E-4</c:v>
                </c:pt>
                <c:pt idx="61">
                  <c:v>1.1450550848611974E-4</c:v>
                </c:pt>
                <c:pt idx="62">
                  <c:v>2.8830976868697838E-4</c:v>
                </c:pt>
                <c:pt idx="63">
                  <c:v>8.6500284345782314E-4</c:v>
                </c:pt>
                <c:pt idx="64">
                  <c:v>2.7612699906173272E-4</c:v>
                </c:pt>
                <c:pt idx="65">
                  <c:v>5.9159274009195869E-4</c:v>
                </c:pt>
                <c:pt idx="66">
                  <c:v>5.2963102050288175E-4</c:v>
                </c:pt>
                <c:pt idx="67">
                  <c:v>6.2591761546152195E-4</c:v>
                </c:pt>
                <c:pt idx="68">
                  <c:v>2.3365330366689403E-5</c:v>
                </c:pt>
                <c:pt idx="69">
                  <c:v>4.9076267418074677E-4</c:v>
                </c:pt>
                <c:pt idx="70">
                  <c:v>9.2196699862523749E-4</c:v>
                </c:pt>
                <c:pt idx="71">
                  <c:v>-1.8467457127776751E-4</c:v>
                </c:pt>
                <c:pt idx="72">
                  <c:v>9.2376871558212843E-4</c:v>
                </c:pt>
                <c:pt idx="73">
                  <c:v>6.4113430527970615E-4</c:v>
                </c:pt>
                <c:pt idx="74">
                  <c:v>9.3937517163615938E-4</c:v>
                </c:pt>
                <c:pt idx="75">
                  <c:v>2.4394433582667911E-4</c:v>
                </c:pt>
                <c:pt idx="76">
                  <c:v>1.0670865092780744E-3</c:v>
                </c:pt>
                <c:pt idx="77">
                  <c:v>1.0348614524541319E-3</c:v>
                </c:pt>
                <c:pt idx="78">
                  <c:v>-7.4986613710554655E-5</c:v>
                </c:pt>
                <c:pt idx="79">
                  <c:v>1.989573681751893E-4</c:v>
                </c:pt>
                <c:pt idx="80">
                  <c:v>2.7537295469872672E-4</c:v>
                </c:pt>
              </c:numCache>
            </c:numRef>
          </c:yVal>
          <c:smooth val="1"/>
          <c:extLst>
            <c:ext xmlns:c16="http://schemas.microsoft.com/office/drawing/2014/chart" uri="{C3380CC4-5D6E-409C-BE32-E72D297353CC}">
              <c16:uniqueId val="{00000000-4EE1-476B-856F-66E6760B65B5}"/>
            </c:ext>
          </c:extLst>
        </c:ser>
        <c:ser>
          <c:idx val="1"/>
          <c:order val="1"/>
          <c:tx>
            <c:strRef>
              <c:f>'ICC Binary Lookup'!$C$51</c:f>
              <c:strCache>
                <c:ptCount val="1"/>
                <c:pt idx="0">
                  <c:v>0.02</c:v>
                </c:pt>
              </c:strCache>
            </c:strRef>
          </c:tx>
          <c:spPr>
            <a:ln w="19050" cap="rnd">
              <a:solidFill>
                <a:schemeClr val="accent2"/>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Lookup'!$C$52:$C$132</c:f>
              <c:numCache>
                <c:formatCode>General</c:formatCode>
                <c:ptCount val="81"/>
                <c:pt idx="0">
                  <c:v>1.5564379322903355E-2</c:v>
                </c:pt>
                <c:pt idx="1">
                  <c:v>1.2591341156021599E-2</c:v>
                </c:pt>
                <c:pt idx="2">
                  <c:v>1.044155712882886E-2</c:v>
                </c:pt>
                <c:pt idx="3">
                  <c:v>8.9014219922039142E-3</c:v>
                </c:pt>
                <c:pt idx="4">
                  <c:v>7.7337303382824839E-3</c:v>
                </c:pt>
                <c:pt idx="5">
                  <c:v>6.2085558005053184E-3</c:v>
                </c:pt>
                <c:pt idx="6">
                  <c:v>5.2939701154328242E-3</c:v>
                </c:pt>
                <c:pt idx="7">
                  <c:v>5.0959149827274697E-3</c:v>
                </c:pt>
                <c:pt idx="8">
                  <c:v>4.6680304149436325E-3</c:v>
                </c:pt>
                <c:pt idx="9">
                  <c:v>3.8642472400055574E-3</c:v>
                </c:pt>
                <c:pt idx="10">
                  <c:v>3.4084155024218846E-3</c:v>
                </c:pt>
                <c:pt idx="11">
                  <c:v>3.2015537411593485E-3</c:v>
                </c:pt>
                <c:pt idx="12">
                  <c:v>3.2294722265388777E-3</c:v>
                </c:pt>
                <c:pt idx="13">
                  <c:v>2.8095221067992739E-3</c:v>
                </c:pt>
                <c:pt idx="14">
                  <c:v>2.8927610523305385E-3</c:v>
                </c:pt>
                <c:pt idx="15">
                  <c:v>2.433934240743345E-3</c:v>
                </c:pt>
                <c:pt idx="16">
                  <c:v>2.6846104909077273E-3</c:v>
                </c:pt>
                <c:pt idx="17">
                  <c:v>2.297587376643785E-3</c:v>
                </c:pt>
                <c:pt idx="18">
                  <c:v>2.5984927063786656E-3</c:v>
                </c:pt>
                <c:pt idx="19">
                  <c:v>2.1184882792598348E-3</c:v>
                </c:pt>
                <c:pt idx="20">
                  <c:v>2.2309709018810174E-3</c:v>
                </c:pt>
                <c:pt idx="21">
                  <c:v>1.9260552966242981E-3</c:v>
                </c:pt>
                <c:pt idx="22">
                  <c:v>2.4722644840915529E-3</c:v>
                </c:pt>
                <c:pt idx="23">
                  <c:v>1.9844850412959517E-3</c:v>
                </c:pt>
                <c:pt idx="24">
                  <c:v>1.6769597640504097E-3</c:v>
                </c:pt>
                <c:pt idx="25">
                  <c:v>2.0567530066466404E-3</c:v>
                </c:pt>
                <c:pt idx="26">
                  <c:v>2.1391334104199715E-3</c:v>
                </c:pt>
                <c:pt idx="27">
                  <c:v>1.7614292666750981E-3</c:v>
                </c:pt>
                <c:pt idx="28">
                  <c:v>1.7067104383904196E-3</c:v>
                </c:pt>
                <c:pt idx="29">
                  <c:v>1.6996840042180397E-3</c:v>
                </c:pt>
                <c:pt idx="30">
                  <c:v>1.2142028320203185E-3</c:v>
                </c:pt>
                <c:pt idx="31">
                  <c:v>1.6545123926160013E-3</c:v>
                </c:pt>
                <c:pt idx="32">
                  <c:v>1.8952587944638694E-3</c:v>
                </c:pt>
                <c:pt idx="33">
                  <c:v>1.4451231992920427E-3</c:v>
                </c:pt>
                <c:pt idx="34">
                  <c:v>1.6109130075462829E-3</c:v>
                </c:pt>
                <c:pt idx="35">
                  <c:v>1.2735160480822189E-3</c:v>
                </c:pt>
                <c:pt idx="36">
                  <c:v>2.1927674372563908E-3</c:v>
                </c:pt>
                <c:pt idx="37">
                  <c:v>1.3025915945536852E-3</c:v>
                </c:pt>
                <c:pt idx="38">
                  <c:v>1.8209487055828714E-3</c:v>
                </c:pt>
                <c:pt idx="39">
                  <c:v>1.6916227549711026E-3</c:v>
                </c:pt>
                <c:pt idx="40">
                  <c:v>1.2611590654734938E-3</c:v>
                </c:pt>
                <c:pt idx="41">
                  <c:v>1.3222028980116197E-3</c:v>
                </c:pt>
                <c:pt idx="42">
                  <c:v>1.3628863885613248E-3</c:v>
                </c:pt>
                <c:pt idx="43">
                  <c:v>1.5517093644420604E-3</c:v>
                </c:pt>
                <c:pt idx="44">
                  <c:v>1.3339010146644417E-3</c:v>
                </c:pt>
                <c:pt idx="45">
                  <c:v>1.7087524093035542E-3</c:v>
                </c:pt>
                <c:pt idx="46">
                  <c:v>1.2839700129691105E-3</c:v>
                </c:pt>
                <c:pt idx="47">
                  <c:v>1.3624234744996707E-3</c:v>
                </c:pt>
                <c:pt idx="48">
                  <c:v>1.0910610401920339E-3</c:v>
                </c:pt>
                <c:pt idx="49">
                  <c:v>1.3623765142204175E-3</c:v>
                </c:pt>
                <c:pt idx="50">
                  <c:v>1.5282984909280454E-3</c:v>
                </c:pt>
                <c:pt idx="51">
                  <c:v>1.5410415680025651E-3</c:v>
                </c:pt>
                <c:pt idx="52">
                  <c:v>1.6174103983375384E-3</c:v>
                </c:pt>
                <c:pt idx="53">
                  <c:v>1.5740662490965622E-3</c:v>
                </c:pt>
                <c:pt idx="54">
                  <c:v>1.3533584039362356E-3</c:v>
                </c:pt>
                <c:pt idx="55">
                  <c:v>1.339031362639354E-3</c:v>
                </c:pt>
                <c:pt idx="56">
                  <c:v>1.3602621631935699E-3</c:v>
                </c:pt>
                <c:pt idx="57">
                  <c:v>1.452993296172145E-3</c:v>
                </c:pt>
                <c:pt idx="58">
                  <c:v>1.270798006362647E-3</c:v>
                </c:pt>
                <c:pt idx="59">
                  <c:v>1.2571205103472211E-3</c:v>
                </c:pt>
                <c:pt idx="60">
                  <c:v>1.9716544687008236E-3</c:v>
                </c:pt>
                <c:pt idx="61">
                  <c:v>1.3594782572444719E-3</c:v>
                </c:pt>
                <c:pt idx="62">
                  <c:v>1.6466380024187908E-3</c:v>
                </c:pt>
                <c:pt idx="63">
                  <c:v>1.5669173565908343E-3</c:v>
                </c:pt>
                <c:pt idx="64">
                  <c:v>1.6202222082119799E-3</c:v>
                </c:pt>
                <c:pt idx="65">
                  <c:v>1.5008166747852865E-3</c:v>
                </c:pt>
                <c:pt idx="66">
                  <c:v>1.7615009047514036E-3</c:v>
                </c:pt>
                <c:pt idx="67">
                  <c:v>1.6206655616456452E-3</c:v>
                </c:pt>
                <c:pt idx="68">
                  <c:v>1.6363365519911834E-3</c:v>
                </c:pt>
                <c:pt idx="69">
                  <c:v>1.8481598155941632E-3</c:v>
                </c:pt>
                <c:pt idx="70">
                  <c:v>2.2669593404940182E-3</c:v>
                </c:pt>
                <c:pt idx="71">
                  <c:v>1.9073522679659504E-3</c:v>
                </c:pt>
                <c:pt idx="72">
                  <c:v>2.0441372368375068E-3</c:v>
                </c:pt>
                <c:pt idx="73">
                  <c:v>1.8631605961823574E-3</c:v>
                </c:pt>
                <c:pt idx="74">
                  <c:v>1.9859726712745042E-3</c:v>
                </c:pt>
                <c:pt idx="75">
                  <c:v>2.2172886091586371E-3</c:v>
                </c:pt>
                <c:pt idx="76">
                  <c:v>2.2446514560935616E-3</c:v>
                </c:pt>
                <c:pt idx="77">
                  <c:v>2.6070429972617883E-3</c:v>
                </c:pt>
                <c:pt idx="78">
                  <c:v>1.8931798686247353E-3</c:v>
                </c:pt>
                <c:pt idx="79">
                  <c:v>2.1804244421165151E-3</c:v>
                </c:pt>
                <c:pt idx="80">
                  <c:v>2.3195330376425175E-3</c:v>
                </c:pt>
              </c:numCache>
            </c:numRef>
          </c:yVal>
          <c:smooth val="1"/>
          <c:extLst>
            <c:ext xmlns:c16="http://schemas.microsoft.com/office/drawing/2014/chart" uri="{C3380CC4-5D6E-409C-BE32-E72D297353CC}">
              <c16:uniqueId val="{00000001-4EE1-476B-856F-66E6760B65B5}"/>
            </c:ext>
          </c:extLst>
        </c:ser>
        <c:ser>
          <c:idx val="2"/>
          <c:order val="2"/>
          <c:tx>
            <c:strRef>
              <c:f>'ICC Binary Lookup'!$D$51</c:f>
              <c:strCache>
                <c:ptCount val="1"/>
                <c:pt idx="0">
                  <c:v>0.03</c:v>
                </c:pt>
              </c:strCache>
            </c:strRef>
          </c:tx>
          <c:spPr>
            <a:ln w="19050" cap="rnd">
              <a:solidFill>
                <a:schemeClr val="accent3"/>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Lookup'!$D$52:$D$132</c:f>
              <c:numCache>
                <c:formatCode>General</c:formatCode>
                <c:ptCount val="81"/>
                <c:pt idx="0">
                  <c:v>2.2518176590028825E-2</c:v>
                </c:pt>
                <c:pt idx="1">
                  <c:v>2.2279373909328E-2</c:v>
                </c:pt>
                <c:pt idx="2">
                  <c:v>2.060078642697066E-2</c:v>
                </c:pt>
                <c:pt idx="3">
                  <c:v>1.8547120202574381E-2</c:v>
                </c:pt>
                <c:pt idx="4">
                  <c:v>1.6864937933417156E-2</c:v>
                </c:pt>
                <c:pt idx="5">
                  <c:v>1.5014755989888945E-2</c:v>
                </c:pt>
                <c:pt idx="6">
                  <c:v>1.3491127583570194E-2</c:v>
                </c:pt>
                <c:pt idx="7">
                  <c:v>1.1049165107270208E-2</c:v>
                </c:pt>
                <c:pt idx="8">
                  <c:v>9.7245527905301214E-3</c:v>
                </c:pt>
                <c:pt idx="9">
                  <c:v>9.3222358587898534E-3</c:v>
                </c:pt>
                <c:pt idx="10">
                  <c:v>8.5565011332400763E-3</c:v>
                </c:pt>
                <c:pt idx="11">
                  <c:v>7.9415140140673378E-3</c:v>
                </c:pt>
                <c:pt idx="12">
                  <c:v>7.1035168697800204E-3</c:v>
                </c:pt>
                <c:pt idx="13">
                  <c:v>7.5187160929722913E-3</c:v>
                </c:pt>
                <c:pt idx="14">
                  <c:v>6.240933541329317E-3</c:v>
                </c:pt>
                <c:pt idx="15">
                  <c:v>6.1390954265985818E-3</c:v>
                </c:pt>
                <c:pt idx="16">
                  <c:v>5.9649325438572813E-3</c:v>
                </c:pt>
                <c:pt idx="17">
                  <c:v>5.6355153763431162E-3</c:v>
                </c:pt>
                <c:pt idx="18">
                  <c:v>5.4877332205365585E-3</c:v>
                </c:pt>
                <c:pt idx="19">
                  <c:v>5.4069032616459864E-3</c:v>
                </c:pt>
                <c:pt idx="20">
                  <c:v>5.0998007941035258E-3</c:v>
                </c:pt>
                <c:pt idx="21">
                  <c:v>4.9814584613338039E-3</c:v>
                </c:pt>
                <c:pt idx="22">
                  <c:v>4.6892498239342831E-3</c:v>
                </c:pt>
                <c:pt idx="23">
                  <c:v>4.7794346604777879E-3</c:v>
                </c:pt>
                <c:pt idx="24">
                  <c:v>4.1395347621692846E-3</c:v>
                </c:pt>
                <c:pt idx="25">
                  <c:v>4.4605233810362226E-3</c:v>
                </c:pt>
                <c:pt idx="26">
                  <c:v>4.4495836162683228E-3</c:v>
                </c:pt>
                <c:pt idx="27">
                  <c:v>3.8770731628194784E-3</c:v>
                </c:pt>
                <c:pt idx="28">
                  <c:v>4.097504259190983E-3</c:v>
                </c:pt>
                <c:pt idx="29">
                  <c:v>3.962082064228668E-3</c:v>
                </c:pt>
                <c:pt idx="30">
                  <c:v>3.8741546767944281E-3</c:v>
                </c:pt>
                <c:pt idx="31">
                  <c:v>4.1777972336836718E-3</c:v>
                </c:pt>
                <c:pt idx="32">
                  <c:v>3.3987176976121155E-3</c:v>
                </c:pt>
                <c:pt idx="33">
                  <c:v>4.3982911566107907E-3</c:v>
                </c:pt>
                <c:pt idx="34">
                  <c:v>3.7080346727714369E-3</c:v>
                </c:pt>
                <c:pt idx="35">
                  <c:v>3.4971231994033319E-3</c:v>
                </c:pt>
                <c:pt idx="36">
                  <c:v>3.852752799571165E-3</c:v>
                </c:pt>
                <c:pt idx="37">
                  <c:v>3.5834178345166591E-3</c:v>
                </c:pt>
                <c:pt idx="38">
                  <c:v>3.8393077839793946E-3</c:v>
                </c:pt>
                <c:pt idx="39">
                  <c:v>3.5911612800391805E-3</c:v>
                </c:pt>
                <c:pt idx="40">
                  <c:v>3.4434942482448202E-3</c:v>
                </c:pt>
                <c:pt idx="41">
                  <c:v>3.619374522726706E-3</c:v>
                </c:pt>
                <c:pt idx="42">
                  <c:v>3.2628756915948167E-3</c:v>
                </c:pt>
                <c:pt idx="43">
                  <c:v>3.3772397708312614E-3</c:v>
                </c:pt>
                <c:pt idx="44">
                  <c:v>3.3744620643462982E-3</c:v>
                </c:pt>
                <c:pt idx="45">
                  <c:v>3.8297939397001013E-3</c:v>
                </c:pt>
                <c:pt idx="46">
                  <c:v>3.7022367390146895E-3</c:v>
                </c:pt>
                <c:pt idx="47">
                  <c:v>3.5001755601869119E-3</c:v>
                </c:pt>
                <c:pt idx="48">
                  <c:v>3.436239776996166E-3</c:v>
                </c:pt>
                <c:pt idx="49">
                  <c:v>3.7137184473609668E-3</c:v>
                </c:pt>
                <c:pt idx="50">
                  <c:v>3.182846749175911E-3</c:v>
                </c:pt>
                <c:pt idx="51">
                  <c:v>3.3839678067954676E-3</c:v>
                </c:pt>
                <c:pt idx="52">
                  <c:v>3.5923260040422052E-3</c:v>
                </c:pt>
                <c:pt idx="53">
                  <c:v>3.5985487167458571E-3</c:v>
                </c:pt>
                <c:pt idx="54">
                  <c:v>3.4828871279366661E-3</c:v>
                </c:pt>
                <c:pt idx="55">
                  <c:v>3.3265082400917418E-3</c:v>
                </c:pt>
                <c:pt idx="56">
                  <c:v>3.1870027733614812E-3</c:v>
                </c:pt>
                <c:pt idx="57">
                  <c:v>4.021726807169973E-3</c:v>
                </c:pt>
                <c:pt idx="58">
                  <c:v>3.213154244483222E-3</c:v>
                </c:pt>
                <c:pt idx="59">
                  <c:v>3.4303042623510583E-3</c:v>
                </c:pt>
                <c:pt idx="60">
                  <c:v>3.6108329478510733E-3</c:v>
                </c:pt>
                <c:pt idx="61">
                  <c:v>3.1711130404603735E-3</c:v>
                </c:pt>
                <c:pt idx="62">
                  <c:v>3.1810042453588954E-3</c:v>
                </c:pt>
                <c:pt idx="63">
                  <c:v>3.6870846633292862E-3</c:v>
                </c:pt>
                <c:pt idx="64">
                  <c:v>4.2914689783357446E-3</c:v>
                </c:pt>
                <c:pt idx="65">
                  <c:v>3.9960804404499586E-3</c:v>
                </c:pt>
                <c:pt idx="66">
                  <c:v>3.9738978491450604E-3</c:v>
                </c:pt>
                <c:pt idx="67">
                  <c:v>3.7309021420030277E-3</c:v>
                </c:pt>
                <c:pt idx="68">
                  <c:v>3.6183418659198156E-3</c:v>
                </c:pt>
                <c:pt idx="69">
                  <c:v>4.1531891818195211E-3</c:v>
                </c:pt>
                <c:pt idx="70">
                  <c:v>4.0437466963424333E-3</c:v>
                </c:pt>
                <c:pt idx="71">
                  <c:v>4.5398743109788253E-3</c:v>
                </c:pt>
                <c:pt idx="72">
                  <c:v>4.5720623695398172E-3</c:v>
                </c:pt>
                <c:pt idx="73">
                  <c:v>4.6325011569976239E-3</c:v>
                </c:pt>
                <c:pt idx="74">
                  <c:v>4.8731801414366128E-3</c:v>
                </c:pt>
                <c:pt idx="75">
                  <c:v>4.5813825833706974E-3</c:v>
                </c:pt>
                <c:pt idx="76">
                  <c:v>4.8493788978179238E-3</c:v>
                </c:pt>
                <c:pt idx="77">
                  <c:v>5.0827850561477369E-3</c:v>
                </c:pt>
                <c:pt idx="78">
                  <c:v>4.7981895171437024E-3</c:v>
                </c:pt>
                <c:pt idx="79">
                  <c:v>5.2357125003565357E-3</c:v>
                </c:pt>
                <c:pt idx="80">
                  <c:v>4.8365741017659374E-3</c:v>
                </c:pt>
              </c:numCache>
            </c:numRef>
          </c:yVal>
          <c:smooth val="1"/>
          <c:extLst>
            <c:ext xmlns:c16="http://schemas.microsoft.com/office/drawing/2014/chart" uri="{C3380CC4-5D6E-409C-BE32-E72D297353CC}">
              <c16:uniqueId val="{00000002-4EE1-476B-856F-66E6760B65B5}"/>
            </c:ext>
          </c:extLst>
        </c:ser>
        <c:ser>
          <c:idx val="3"/>
          <c:order val="3"/>
          <c:tx>
            <c:strRef>
              <c:f>'ICC Binary Lookup'!$E$51</c:f>
              <c:strCache>
                <c:ptCount val="1"/>
                <c:pt idx="0">
                  <c:v>0.04</c:v>
                </c:pt>
              </c:strCache>
            </c:strRef>
          </c:tx>
          <c:spPr>
            <a:ln w="19050" cap="rnd">
              <a:solidFill>
                <a:schemeClr val="accent4"/>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Lookup'!$E$52:$E$132</c:f>
              <c:numCache>
                <c:formatCode>General</c:formatCode>
                <c:ptCount val="81"/>
                <c:pt idx="0">
                  <c:v>3.2408304650257257E-2</c:v>
                </c:pt>
                <c:pt idx="1">
                  <c:v>3.0579654068286888E-2</c:v>
                </c:pt>
                <c:pt idx="2">
                  <c:v>2.8920552441065291E-2</c:v>
                </c:pt>
                <c:pt idx="3">
                  <c:v>2.7861122836147979E-2</c:v>
                </c:pt>
                <c:pt idx="4">
                  <c:v>2.5842225786542834E-2</c:v>
                </c:pt>
                <c:pt idx="5">
                  <c:v>2.3775236762740452E-2</c:v>
                </c:pt>
                <c:pt idx="6">
                  <c:v>2.0960176140378029E-2</c:v>
                </c:pt>
                <c:pt idx="7">
                  <c:v>2.1048441749114546E-2</c:v>
                </c:pt>
                <c:pt idx="8">
                  <c:v>1.9068948744007823E-2</c:v>
                </c:pt>
                <c:pt idx="9">
                  <c:v>1.6430731552449979E-2</c:v>
                </c:pt>
                <c:pt idx="10">
                  <c:v>1.590936871820893E-2</c:v>
                </c:pt>
                <c:pt idx="11">
                  <c:v>1.4152198600228224E-2</c:v>
                </c:pt>
                <c:pt idx="12">
                  <c:v>1.3308967702052721E-2</c:v>
                </c:pt>
                <c:pt idx="13">
                  <c:v>1.233754071594226E-2</c:v>
                </c:pt>
                <c:pt idx="14">
                  <c:v>1.1980098605207245E-2</c:v>
                </c:pt>
                <c:pt idx="15">
                  <c:v>1.1464627348729306E-2</c:v>
                </c:pt>
                <c:pt idx="16">
                  <c:v>1.0857804347439081E-2</c:v>
                </c:pt>
                <c:pt idx="17">
                  <c:v>9.9365508421829819E-3</c:v>
                </c:pt>
                <c:pt idx="18">
                  <c:v>1.0275121954364298E-2</c:v>
                </c:pt>
                <c:pt idx="19">
                  <c:v>9.8719543333818053E-3</c:v>
                </c:pt>
                <c:pt idx="20">
                  <c:v>8.8606055261968644E-3</c:v>
                </c:pt>
                <c:pt idx="21">
                  <c:v>8.7200177516648554E-3</c:v>
                </c:pt>
                <c:pt idx="22">
                  <c:v>8.4124647666893211E-3</c:v>
                </c:pt>
                <c:pt idx="23">
                  <c:v>8.485021932353785E-3</c:v>
                </c:pt>
                <c:pt idx="24">
                  <c:v>8.2702768414252368E-3</c:v>
                </c:pt>
                <c:pt idx="25">
                  <c:v>8.5799131479980684E-3</c:v>
                </c:pt>
                <c:pt idx="26">
                  <c:v>8.497449367736349E-3</c:v>
                </c:pt>
                <c:pt idx="27">
                  <c:v>7.5279663493292084E-3</c:v>
                </c:pt>
                <c:pt idx="28">
                  <c:v>7.4937320935379425E-3</c:v>
                </c:pt>
                <c:pt idx="29">
                  <c:v>7.1143585038888095E-3</c:v>
                </c:pt>
                <c:pt idx="30">
                  <c:v>7.1451941748468788E-3</c:v>
                </c:pt>
                <c:pt idx="31">
                  <c:v>6.6586608363731802E-3</c:v>
                </c:pt>
                <c:pt idx="32">
                  <c:v>6.4979948123900164E-3</c:v>
                </c:pt>
                <c:pt idx="33">
                  <c:v>6.9019235729846128E-3</c:v>
                </c:pt>
                <c:pt idx="34">
                  <c:v>6.5182434184599906E-3</c:v>
                </c:pt>
                <c:pt idx="35">
                  <c:v>6.1359541505836539E-3</c:v>
                </c:pt>
                <c:pt idx="36">
                  <c:v>6.7380248116189782E-3</c:v>
                </c:pt>
                <c:pt idx="37">
                  <c:v>6.1957240273748139E-3</c:v>
                </c:pt>
                <c:pt idx="38">
                  <c:v>6.2898058726666897E-3</c:v>
                </c:pt>
                <c:pt idx="39">
                  <c:v>6.4880902807424017E-3</c:v>
                </c:pt>
                <c:pt idx="40">
                  <c:v>6.2702826006840202E-3</c:v>
                </c:pt>
                <c:pt idx="41">
                  <c:v>6.6612178534352241E-3</c:v>
                </c:pt>
                <c:pt idx="42">
                  <c:v>5.8437562421217327E-3</c:v>
                </c:pt>
                <c:pt idx="43">
                  <c:v>6.3437602818669711E-3</c:v>
                </c:pt>
                <c:pt idx="44">
                  <c:v>6.0698450886738789E-3</c:v>
                </c:pt>
                <c:pt idx="45">
                  <c:v>5.8794138466204847E-3</c:v>
                </c:pt>
                <c:pt idx="46">
                  <c:v>5.907172773708079E-3</c:v>
                </c:pt>
                <c:pt idx="47">
                  <c:v>6.3042561746196792E-3</c:v>
                </c:pt>
                <c:pt idx="48">
                  <c:v>5.7227081137244352E-3</c:v>
                </c:pt>
                <c:pt idx="49">
                  <c:v>6.177677452330714E-3</c:v>
                </c:pt>
                <c:pt idx="50">
                  <c:v>6.4398806575494422E-3</c:v>
                </c:pt>
                <c:pt idx="51">
                  <c:v>6.0286075887334457E-3</c:v>
                </c:pt>
                <c:pt idx="52">
                  <c:v>5.9834480774807186E-3</c:v>
                </c:pt>
                <c:pt idx="53">
                  <c:v>6.296693371138154E-3</c:v>
                </c:pt>
                <c:pt idx="54">
                  <c:v>6.3436398761248288E-3</c:v>
                </c:pt>
                <c:pt idx="55">
                  <c:v>6.590186214814199E-3</c:v>
                </c:pt>
                <c:pt idx="56">
                  <c:v>5.9831154730015535E-3</c:v>
                </c:pt>
                <c:pt idx="57">
                  <c:v>6.2666680713671253E-3</c:v>
                </c:pt>
                <c:pt idx="58">
                  <c:v>6.6322222330796946E-3</c:v>
                </c:pt>
                <c:pt idx="59">
                  <c:v>6.6381143923904904E-3</c:v>
                </c:pt>
                <c:pt idx="60">
                  <c:v>6.4322380668884824E-3</c:v>
                </c:pt>
                <c:pt idx="61">
                  <c:v>6.4788051483845987E-3</c:v>
                </c:pt>
                <c:pt idx="62">
                  <c:v>6.4580436899573422E-3</c:v>
                </c:pt>
                <c:pt idx="63">
                  <c:v>6.8385186152386422E-3</c:v>
                </c:pt>
                <c:pt idx="64">
                  <c:v>6.8105622734784526E-3</c:v>
                </c:pt>
                <c:pt idx="65">
                  <c:v>6.5649317425522215E-3</c:v>
                </c:pt>
                <c:pt idx="66">
                  <c:v>7.2056300996728804E-3</c:v>
                </c:pt>
                <c:pt idx="67">
                  <c:v>6.7645032829253783E-3</c:v>
                </c:pt>
                <c:pt idx="68">
                  <c:v>7.1300842339208758E-3</c:v>
                </c:pt>
                <c:pt idx="69">
                  <c:v>7.1989082707073441E-3</c:v>
                </c:pt>
                <c:pt idx="70">
                  <c:v>7.73916722546069E-3</c:v>
                </c:pt>
                <c:pt idx="71">
                  <c:v>7.8825665694773478E-3</c:v>
                </c:pt>
                <c:pt idx="72">
                  <c:v>7.3491692356761271E-3</c:v>
                </c:pt>
                <c:pt idx="73">
                  <c:v>8.1554774824723793E-3</c:v>
                </c:pt>
                <c:pt idx="74">
                  <c:v>7.7611216737002026E-3</c:v>
                </c:pt>
                <c:pt idx="75">
                  <c:v>8.3645940248954376E-3</c:v>
                </c:pt>
                <c:pt idx="76">
                  <c:v>8.0902540020368879E-3</c:v>
                </c:pt>
                <c:pt idx="77">
                  <c:v>8.8566730633089369E-3</c:v>
                </c:pt>
                <c:pt idx="78">
                  <c:v>8.929980253188351E-3</c:v>
                </c:pt>
                <c:pt idx="79">
                  <c:v>8.9085025067145353E-3</c:v>
                </c:pt>
                <c:pt idx="80">
                  <c:v>1.0805366517158183E-2</c:v>
                </c:pt>
              </c:numCache>
            </c:numRef>
          </c:yVal>
          <c:smooth val="1"/>
          <c:extLst>
            <c:ext xmlns:c16="http://schemas.microsoft.com/office/drawing/2014/chart" uri="{C3380CC4-5D6E-409C-BE32-E72D297353CC}">
              <c16:uniqueId val="{00000003-4EE1-476B-856F-66E6760B65B5}"/>
            </c:ext>
          </c:extLst>
        </c:ser>
        <c:ser>
          <c:idx val="4"/>
          <c:order val="4"/>
          <c:tx>
            <c:strRef>
              <c:f>'ICC Binary Lookup'!$F$51</c:f>
              <c:strCache>
                <c:ptCount val="1"/>
                <c:pt idx="0">
                  <c:v>0.05</c:v>
                </c:pt>
              </c:strCache>
            </c:strRef>
          </c:tx>
          <c:spPr>
            <a:ln w="19050" cap="rnd">
              <a:solidFill>
                <a:schemeClr val="accent5"/>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Lookup'!$F$52:$F$132</c:f>
              <c:numCache>
                <c:formatCode>General</c:formatCode>
                <c:ptCount val="81"/>
                <c:pt idx="0">
                  <c:v>4.280070005953357E-2</c:v>
                </c:pt>
                <c:pt idx="1">
                  <c:v>4.1567330046855519E-2</c:v>
                </c:pt>
                <c:pt idx="2">
                  <c:v>3.8976335229883578E-2</c:v>
                </c:pt>
                <c:pt idx="3">
                  <c:v>3.6107063668280273E-2</c:v>
                </c:pt>
                <c:pt idx="4">
                  <c:v>3.5637583951050954E-2</c:v>
                </c:pt>
                <c:pt idx="5">
                  <c:v>3.4095546847573974E-2</c:v>
                </c:pt>
                <c:pt idx="6">
                  <c:v>3.2877033929107784E-2</c:v>
                </c:pt>
                <c:pt idx="7">
                  <c:v>2.9220738624146054E-2</c:v>
                </c:pt>
                <c:pt idx="8">
                  <c:v>2.6783228702851741E-2</c:v>
                </c:pt>
                <c:pt idx="9">
                  <c:v>2.5337705781005408E-2</c:v>
                </c:pt>
                <c:pt idx="10">
                  <c:v>2.4509379305713258E-2</c:v>
                </c:pt>
                <c:pt idx="11">
                  <c:v>2.2408142143479193E-2</c:v>
                </c:pt>
                <c:pt idx="12">
                  <c:v>2.1451160823308658E-2</c:v>
                </c:pt>
                <c:pt idx="13">
                  <c:v>2.080417735534933E-2</c:v>
                </c:pt>
                <c:pt idx="14">
                  <c:v>1.8551674184330558E-2</c:v>
                </c:pt>
                <c:pt idx="15">
                  <c:v>1.790363741198471E-2</c:v>
                </c:pt>
                <c:pt idx="16">
                  <c:v>1.6756283859254227E-2</c:v>
                </c:pt>
                <c:pt idx="17">
                  <c:v>1.6383246556383898E-2</c:v>
                </c:pt>
                <c:pt idx="18">
                  <c:v>1.5471949374386585E-2</c:v>
                </c:pt>
                <c:pt idx="19">
                  <c:v>1.5060496730367339E-2</c:v>
                </c:pt>
                <c:pt idx="20">
                  <c:v>1.4226115396906233E-2</c:v>
                </c:pt>
                <c:pt idx="21">
                  <c:v>1.3387046585085372E-2</c:v>
                </c:pt>
                <c:pt idx="22">
                  <c:v>1.3049241005089803E-2</c:v>
                </c:pt>
                <c:pt idx="23">
                  <c:v>1.3144770664459335E-2</c:v>
                </c:pt>
                <c:pt idx="24">
                  <c:v>1.341014573397579E-2</c:v>
                </c:pt>
                <c:pt idx="25">
                  <c:v>1.2388502028301393E-2</c:v>
                </c:pt>
                <c:pt idx="26">
                  <c:v>1.1742994234796746E-2</c:v>
                </c:pt>
                <c:pt idx="27">
                  <c:v>1.1642784021769551E-2</c:v>
                </c:pt>
                <c:pt idx="28">
                  <c:v>1.1724634686158334E-2</c:v>
                </c:pt>
                <c:pt idx="29">
                  <c:v>1.1990549444820224E-2</c:v>
                </c:pt>
                <c:pt idx="30">
                  <c:v>1.1306246183311237E-2</c:v>
                </c:pt>
                <c:pt idx="31">
                  <c:v>1.1199618007501534E-2</c:v>
                </c:pt>
                <c:pt idx="32">
                  <c:v>1.0223658027752065E-2</c:v>
                </c:pt>
                <c:pt idx="33">
                  <c:v>1.0951172738213636E-2</c:v>
                </c:pt>
                <c:pt idx="34">
                  <c:v>1.1425914772879558E-2</c:v>
                </c:pt>
                <c:pt idx="35">
                  <c:v>1.0370119551693226E-2</c:v>
                </c:pt>
                <c:pt idx="36">
                  <c:v>1.0612749799301387E-2</c:v>
                </c:pt>
                <c:pt idx="37">
                  <c:v>1.0247355019929783E-2</c:v>
                </c:pt>
                <c:pt idx="38">
                  <c:v>9.6571722212064198E-3</c:v>
                </c:pt>
                <c:pt idx="39">
                  <c:v>1.0136922402479036E-2</c:v>
                </c:pt>
                <c:pt idx="40">
                  <c:v>1.0734606027228836E-2</c:v>
                </c:pt>
                <c:pt idx="41">
                  <c:v>9.7324795888280215E-3</c:v>
                </c:pt>
                <c:pt idx="42">
                  <c:v>9.4095251901152935E-3</c:v>
                </c:pt>
                <c:pt idx="43">
                  <c:v>9.6223730559463639E-3</c:v>
                </c:pt>
                <c:pt idx="44">
                  <c:v>9.5155786402925119E-3</c:v>
                </c:pt>
                <c:pt idx="45">
                  <c:v>9.9843854180939485E-3</c:v>
                </c:pt>
                <c:pt idx="46">
                  <c:v>9.7132331456381438E-3</c:v>
                </c:pt>
                <c:pt idx="47">
                  <c:v>9.5034942795191365E-3</c:v>
                </c:pt>
                <c:pt idx="48">
                  <c:v>9.7113495508352188E-3</c:v>
                </c:pt>
                <c:pt idx="49">
                  <c:v>9.5457628325731816E-3</c:v>
                </c:pt>
                <c:pt idx="50">
                  <c:v>9.6220678305481977E-3</c:v>
                </c:pt>
                <c:pt idx="51">
                  <c:v>9.5544560148940992E-3</c:v>
                </c:pt>
                <c:pt idx="52">
                  <c:v>9.3349111434434286E-3</c:v>
                </c:pt>
                <c:pt idx="53">
                  <c:v>9.4410814499266658E-3</c:v>
                </c:pt>
                <c:pt idx="54">
                  <c:v>9.4896464722654828E-3</c:v>
                </c:pt>
                <c:pt idx="55">
                  <c:v>9.3717692606054316E-3</c:v>
                </c:pt>
                <c:pt idx="56">
                  <c:v>9.6715654741847991E-3</c:v>
                </c:pt>
                <c:pt idx="57">
                  <c:v>9.5176880720459073E-3</c:v>
                </c:pt>
                <c:pt idx="58">
                  <c:v>9.5932714256783749E-3</c:v>
                </c:pt>
                <c:pt idx="59">
                  <c:v>9.6796157306764975E-3</c:v>
                </c:pt>
                <c:pt idx="60">
                  <c:v>1.0063024668745518E-2</c:v>
                </c:pt>
                <c:pt idx="61">
                  <c:v>1.0548768793830493E-2</c:v>
                </c:pt>
                <c:pt idx="62">
                  <c:v>1.0018714977848767E-2</c:v>
                </c:pt>
                <c:pt idx="63">
                  <c:v>1.0508004634908221E-2</c:v>
                </c:pt>
                <c:pt idx="64">
                  <c:v>1.0107175778027068E-2</c:v>
                </c:pt>
                <c:pt idx="65">
                  <c:v>1.0812505418947203E-2</c:v>
                </c:pt>
                <c:pt idx="66">
                  <c:v>1.0525055306009622E-2</c:v>
                </c:pt>
                <c:pt idx="67">
                  <c:v>1.1266325736457541E-2</c:v>
                </c:pt>
                <c:pt idx="68">
                  <c:v>1.125486386497581E-2</c:v>
                </c:pt>
                <c:pt idx="69">
                  <c:v>1.1371126260741259E-2</c:v>
                </c:pt>
                <c:pt idx="70">
                  <c:v>1.1827137958746351E-2</c:v>
                </c:pt>
                <c:pt idx="71">
                  <c:v>1.2226212017915775E-2</c:v>
                </c:pt>
                <c:pt idx="72">
                  <c:v>1.2238983402942143E-2</c:v>
                </c:pt>
                <c:pt idx="73">
                  <c:v>1.1925678165989124E-2</c:v>
                </c:pt>
                <c:pt idx="74">
                  <c:v>1.3449450021870804E-2</c:v>
                </c:pt>
                <c:pt idx="75">
                  <c:v>1.2780693079946722E-2</c:v>
                </c:pt>
                <c:pt idx="76">
                  <c:v>1.3425767655209938E-2</c:v>
                </c:pt>
                <c:pt idx="77">
                  <c:v>1.4307797740245079E-2</c:v>
                </c:pt>
                <c:pt idx="78">
                  <c:v>1.4297297011913169E-2</c:v>
                </c:pt>
                <c:pt idx="79">
                  <c:v>1.4320816527439661E-2</c:v>
                </c:pt>
                <c:pt idx="80">
                  <c:v>1.5305625252097596E-2</c:v>
                </c:pt>
              </c:numCache>
            </c:numRef>
          </c:yVal>
          <c:smooth val="1"/>
          <c:extLst>
            <c:ext xmlns:c16="http://schemas.microsoft.com/office/drawing/2014/chart" uri="{C3380CC4-5D6E-409C-BE32-E72D297353CC}">
              <c16:uniqueId val="{00000004-4EE1-476B-856F-66E6760B65B5}"/>
            </c:ext>
          </c:extLst>
        </c:ser>
        <c:ser>
          <c:idx val="5"/>
          <c:order val="5"/>
          <c:tx>
            <c:strRef>
              <c:f>'ICC Binary Lookup'!$G$51</c:f>
              <c:strCache>
                <c:ptCount val="1"/>
                <c:pt idx="0">
                  <c:v>0.06</c:v>
                </c:pt>
              </c:strCache>
            </c:strRef>
          </c:tx>
          <c:spPr>
            <a:ln w="19050" cap="rnd">
              <a:solidFill>
                <a:schemeClr val="accent6"/>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Lookup'!$G$52:$G$132</c:f>
              <c:numCache>
                <c:formatCode>General</c:formatCode>
                <c:ptCount val="81"/>
                <c:pt idx="0">
                  <c:v>5.162864424548861E-2</c:v>
                </c:pt>
                <c:pt idx="1">
                  <c:v>4.9903659438718613E-2</c:v>
                </c:pt>
                <c:pt idx="2">
                  <c:v>4.8287175871411812E-2</c:v>
                </c:pt>
                <c:pt idx="3">
                  <c:v>4.7429761513805985E-2</c:v>
                </c:pt>
                <c:pt idx="4">
                  <c:v>4.6235988730579908E-2</c:v>
                </c:pt>
                <c:pt idx="5">
                  <c:v>4.4000530902123657E-2</c:v>
                </c:pt>
                <c:pt idx="6">
                  <c:v>3.9820190542389444E-2</c:v>
                </c:pt>
                <c:pt idx="7">
                  <c:v>3.9274910826298463E-2</c:v>
                </c:pt>
                <c:pt idx="8">
                  <c:v>3.7476942859740139E-2</c:v>
                </c:pt>
                <c:pt idx="9">
                  <c:v>3.5745942466622646E-2</c:v>
                </c:pt>
                <c:pt idx="10">
                  <c:v>3.3270616603032141E-2</c:v>
                </c:pt>
                <c:pt idx="11">
                  <c:v>3.2427513863696036E-2</c:v>
                </c:pt>
                <c:pt idx="12">
                  <c:v>2.9382631854820995E-2</c:v>
                </c:pt>
                <c:pt idx="13">
                  <c:v>2.6944253661764304E-2</c:v>
                </c:pt>
                <c:pt idx="14">
                  <c:v>2.6942492236095478E-2</c:v>
                </c:pt>
                <c:pt idx="15">
                  <c:v>2.55437082888147E-2</c:v>
                </c:pt>
                <c:pt idx="16">
                  <c:v>2.428248550642511E-2</c:v>
                </c:pt>
                <c:pt idx="17">
                  <c:v>2.3431142253598079E-2</c:v>
                </c:pt>
                <c:pt idx="18">
                  <c:v>2.3120355599437026E-2</c:v>
                </c:pt>
                <c:pt idx="19">
                  <c:v>2.1021708985979291E-2</c:v>
                </c:pt>
                <c:pt idx="20">
                  <c:v>2.0681575460688502E-2</c:v>
                </c:pt>
                <c:pt idx="21">
                  <c:v>2.0256049857414141E-2</c:v>
                </c:pt>
                <c:pt idx="22">
                  <c:v>1.9360271880930664E-2</c:v>
                </c:pt>
                <c:pt idx="23">
                  <c:v>1.8756983745516619E-2</c:v>
                </c:pt>
                <c:pt idx="24">
                  <c:v>1.7900814742600371E-2</c:v>
                </c:pt>
                <c:pt idx="25">
                  <c:v>1.7353420650601456E-2</c:v>
                </c:pt>
                <c:pt idx="26">
                  <c:v>1.7899084706577757E-2</c:v>
                </c:pt>
                <c:pt idx="27">
                  <c:v>1.7044969779858254E-2</c:v>
                </c:pt>
                <c:pt idx="28">
                  <c:v>1.7223164198069924E-2</c:v>
                </c:pt>
                <c:pt idx="29">
                  <c:v>1.615267280720064E-2</c:v>
                </c:pt>
                <c:pt idx="30">
                  <c:v>1.6075605553739186E-2</c:v>
                </c:pt>
                <c:pt idx="31">
                  <c:v>1.5575702807541022E-2</c:v>
                </c:pt>
                <c:pt idx="32">
                  <c:v>1.5810724433060516E-2</c:v>
                </c:pt>
                <c:pt idx="33">
                  <c:v>1.6156173438702719E-2</c:v>
                </c:pt>
                <c:pt idx="34">
                  <c:v>1.5196477781404288E-2</c:v>
                </c:pt>
                <c:pt idx="35">
                  <c:v>1.5137062384550115E-2</c:v>
                </c:pt>
                <c:pt idx="36">
                  <c:v>1.450657960422036E-2</c:v>
                </c:pt>
                <c:pt idx="37">
                  <c:v>1.4274466247305301E-2</c:v>
                </c:pt>
                <c:pt idx="38">
                  <c:v>1.4752549495490841E-2</c:v>
                </c:pt>
                <c:pt idx="39">
                  <c:v>1.4052340984615112E-2</c:v>
                </c:pt>
                <c:pt idx="40">
                  <c:v>1.4445495717284451E-2</c:v>
                </c:pt>
                <c:pt idx="41">
                  <c:v>1.409984514165312E-2</c:v>
                </c:pt>
                <c:pt idx="42">
                  <c:v>1.4642494730319505E-2</c:v>
                </c:pt>
                <c:pt idx="43">
                  <c:v>1.4592086759910269E-2</c:v>
                </c:pt>
                <c:pt idx="44">
                  <c:v>1.4235119093218887E-2</c:v>
                </c:pt>
                <c:pt idx="45">
                  <c:v>1.3784829821664946E-2</c:v>
                </c:pt>
                <c:pt idx="46">
                  <c:v>1.4543582902109404E-2</c:v>
                </c:pt>
                <c:pt idx="47">
                  <c:v>1.3689889898982821E-2</c:v>
                </c:pt>
                <c:pt idx="48">
                  <c:v>1.4110384030080617E-2</c:v>
                </c:pt>
                <c:pt idx="49">
                  <c:v>1.409140607469897E-2</c:v>
                </c:pt>
                <c:pt idx="50">
                  <c:v>1.338558791764497E-2</c:v>
                </c:pt>
                <c:pt idx="51">
                  <c:v>1.4094009488135235E-2</c:v>
                </c:pt>
                <c:pt idx="52">
                  <c:v>1.4038412964414677E-2</c:v>
                </c:pt>
                <c:pt idx="53">
                  <c:v>1.4004523512297709E-2</c:v>
                </c:pt>
                <c:pt idx="54">
                  <c:v>1.3803862439865301E-2</c:v>
                </c:pt>
                <c:pt idx="55">
                  <c:v>1.4741408472809862E-2</c:v>
                </c:pt>
                <c:pt idx="56">
                  <c:v>1.3722520026721807E-2</c:v>
                </c:pt>
                <c:pt idx="57">
                  <c:v>1.4249525542495711E-2</c:v>
                </c:pt>
                <c:pt idx="58">
                  <c:v>1.4250391750779546E-2</c:v>
                </c:pt>
                <c:pt idx="59">
                  <c:v>1.5177805749714493E-2</c:v>
                </c:pt>
                <c:pt idx="60">
                  <c:v>1.4462637670765619E-2</c:v>
                </c:pt>
                <c:pt idx="61">
                  <c:v>1.4690019942055956E-2</c:v>
                </c:pt>
                <c:pt idx="62">
                  <c:v>1.5000069727725459E-2</c:v>
                </c:pt>
                <c:pt idx="63">
                  <c:v>1.5512116486820349E-2</c:v>
                </c:pt>
                <c:pt idx="64">
                  <c:v>1.5183492141229882E-2</c:v>
                </c:pt>
                <c:pt idx="65">
                  <c:v>1.6605190922704911E-2</c:v>
                </c:pt>
                <c:pt idx="66">
                  <c:v>1.6070884145557948E-2</c:v>
                </c:pt>
                <c:pt idx="67">
                  <c:v>1.5538599763101365E-2</c:v>
                </c:pt>
                <c:pt idx="68">
                  <c:v>1.6564702936264407E-2</c:v>
                </c:pt>
                <c:pt idx="69">
                  <c:v>1.6409181959916669E-2</c:v>
                </c:pt>
                <c:pt idx="70">
                  <c:v>1.7123181491705546E-2</c:v>
                </c:pt>
                <c:pt idx="71">
                  <c:v>1.6997570810624741E-2</c:v>
                </c:pt>
                <c:pt idx="72">
                  <c:v>1.7173465850056122E-2</c:v>
                </c:pt>
                <c:pt idx="73">
                  <c:v>1.9191511525319369E-2</c:v>
                </c:pt>
                <c:pt idx="74">
                  <c:v>1.8554387650246473E-2</c:v>
                </c:pt>
                <c:pt idx="75">
                  <c:v>1.8775184213086764E-2</c:v>
                </c:pt>
                <c:pt idx="76">
                  <c:v>1.9908816610608705E-2</c:v>
                </c:pt>
                <c:pt idx="77">
                  <c:v>1.9922962250137233E-2</c:v>
                </c:pt>
                <c:pt idx="78">
                  <c:v>2.0799485530536392E-2</c:v>
                </c:pt>
                <c:pt idx="79">
                  <c:v>2.1995315956335498E-2</c:v>
                </c:pt>
                <c:pt idx="80">
                  <c:v>2.2971692327231168E-2</c:v>
                </c:pt>
              </c:numCache>
            </c:numRef>
          </c:yVal>
          <c:smooth val="1"/>
          <c:extLst>
            <c:ext xmlns:c16="http://schemas.microsoft.com/office/drawing/2014/chart" uri="{C3380CC4-5D6E-409C-BE32-E72D297353CC}">
              <c16:uniqueId val="{00000005-4EE1-476B-856F-66E6760B65B5}"/>
            </c:ext>
          </c:extLst>
        </c:ser>
        <c:ser>
          <c:idx val="6"/>
          <c:order val="6"/>
          <c:tx>
            <c:strRef>
              <c:f>'ICC Binary Lookup'!$H$51</c:f>
              <c:strCache>
                <c:ptCount val="1"/>
                <c:pt idx="0">
                  <c:v>0.07</c:v>
                </c:pt>
              </c:strCache>
            </c:strRef>
          </c:tx>
          <c:spPr>
            <a:ln w="19050" cap="rnd">
              <a:solidFill>
                <a:schemeClr val="accent1">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Lookup'!$H$52:$H$132</c:f>
              <c:numCache>
                <c:formatCode>General</c:formatCode>
                <c:ptCount val="81"/>
                <c:pt idx="0">
                  <c:v>6.0096317453905868E-2</c:v>
                </c:pt>
                <c:pt idx="1">
                  <c:v>5.986268050606177E-2</c:v>
                </c:pt>
                <c:pt idx="2">
                  <c:v>5.6563187995194067E-2</c:v>
                </c:pt>
                <c:pt idx="3">
                  <c:v>5.6300184277867149E-2</c:v>
                </c:pt>
                <c:pt idx="4">
                  <c:v>5.5904055763732231E-2</c:v>
                </c:pt>
                <c:pt idx="5">
                  <c:v>5.3188852963495216E-2</c:v>
                </c:pt>
                <c:pt idx="6">
                  <c:v>5.0323613231587273E-2</c:v>
                </c:pt>
                <c:pt idx="7">
                  <c:v>5.0137860044920032E-2</c:v>
                </c:pt>
                <c:pt idx="8">
                  <c:v>4.7424197334565446E-2</c:v>
                </c:pt>
                <c:pt idx="9">
                  <c:v>4.563890558278462E-2</c:v>
                </c:pt>
                <c:pt idx="10">
                  <c:v>4.1907960444976036E-2</c:v>
                </c:pt>
                <c:pt idx="11">
                  <c:v>4.1314733151823733E-2</c:v>
                </c:pt>
                <c:pt idx="12">
                  <c:v>3.9879625171179579E-2</c:v>
                </c:pt>
                <c:pt idx="13">
                  <c:v>3.8207651924598546E-2</c:v>
                </c:pt>
                <c:pt idx="14">
                  <c:v>3.5709543857119871E-2</c:v>
                </c:pt>
                <c:pt idx="15">
                  <c:v>3.5751295928793288E-2</c:v>
                </c:pt>
                <c:pt idx="16">
                  <c:v>3.3786200320648191E-2</c:v>
                </c:pt>
                <c:pt idx="17">
                  <c:v>3.1532831884048124E-2</c:v>
                </c:pt>
                <c:pt idx="18">
                  <c:v>3.0238291645495019E-2</c:v>
                </c:pt>
                <c:pt idx="19">
                  <c:v>2.9709775048552062E-2</c:v>
                </c:pt>
                <c:pt idx="20">
                  <c:v>2.7747507840680512E-2</c:v>
                </c:pt>
                <c:pt idx="21">
                  <c:v>2.7322717308369375E-2</c:v>
                </c:pt>
                <c:pt idx="22">
                  <c:v>2.7378708556683229E-2</c:v>
                </c:pt>
                <c:pt idx="23">
                  <c:v>2.5734342573146451E-2</c:v>
                </c:pt>
                <c:pt idx="24">
                  <c:v>2.5452508084906872E-2</c:v>
                </c:pt>
                <c:pt idx="25">
                  <c:v>2.3634784924640724E-2</c:v>
                </c:pt>
                <c:pt idx="26">
                  <c:v>2.465416602055253E-2</c:v>
                </c:pt>
                <c:pt idx="27">
                  <c:v>2.3333649348130162E-2</c:v>
                </c:pt>
                <c:pt idx="28">
                  <c:v>2.2256901334236964E-2</c:v>
                </c:pt>
                <c:pt idx="29">
                  <c:v>2.2681219787128067E-2</c:v>
                </c:pt>
                <c:pt idx="30">
                  <c:v>2.2900995169713487E-2</c:v>
                </c:pt>
                <c:pt idx="31">
                  <c:v>2.2004401497855677E-2</c:v>
                </c:pt>
                <c:pt idx="32">
                  <c:v>2.1729879386926769E-2</c:v>
                </c:pt>
                <c:pt idx="33">
                  <c:v>2.0845704801362427E-2</c:v>
                </c:pt>
                <c:pt idx="34">
                  <c:v>2.0372181263123984E-2</c:v>
                </c:pt>
                <c:pt idx="35">
                  <c:v>2.0473439243542425E-2</c:v>
                </c:pt>
                <c:pt idx="36">
                  <c:v>2.1033382327767702E-2</c:v>
                </c:pt>
                <c:pt idx="37">
                  <c:v>2.0572421468209243E-2</c:v>
                </c:pt>
                <c:pt idx="38">
                  <c:v>2.0065982891676222E-2</c:v>
                </c:pt>
                <c:pt idx="39">
                  <c:v>2.0121809343530736E-2</c:v>
                </c:pt>
                <c:pt idx="40">
                  <c:v>1.9707337706584113E-2</c:v>
                </c:pt>
                <c:pt idx="41">
                  <c:v>1.942874450094028E-2</c:v>
                </c:pt>
                <c:pt idx="42">
                  <c:v>1.9261537936084618E-2</c:v>
                </c:pt>
                <c:pt idx="43">
                  <c:v>1.8968570917873902E-2</c:v>
                </c:pt>
                <c:pt idx="44">
                  <c:v>1.9974831393769606E-2</c:v>
                </c:pt>
                <c:pt idx="45">
                  <c:v>1.8764775947111033E-2</c:v>
                </c:pt>
                <c:pt idx="46">
                  <c:v>1.9233099019016712E-2</c:v>
                </c:pt>
                <c:pt idx="47">
                  <c:v>1.8793107058777733E-2</c:v>
                </c:pt>
                <c:pt idx="48">
                  <c:v>1.9657080896267561E-2</c:v>
                </c:pt>
                <c:pt idx="49">
                  <c:v>1.9280339065645719E-2</c:v>
                </c:pt>
                <c:pt idx="50">
                  <c:v>1.9173507009787559E-2</c:v>
                </c:pt>
                <c:pt idx="51">
                  <c:v>1.843682308547161E-2</c:v>
                </c:pt>
                <c:pt idx="52">
                  <c:v>1.8860120270473547E-2</c:v>
                </c:pt>
                <c:pt idx="53">
                  <c:v>1.9326607294812427E-2</c:v>
                </c:pt>
                <c:pt idx="54">
                  <c:v>1.9186638881885414E-2</c:v>
                </c:pt>
                <c:pt idx="55">
                  <c:v>1.8693123685702341E-2</c:v>
                </c:pt>
                <c:pt idx="56">
                  <c:v>1.8922791309884529E-2</c:v>
                </c:pt>
                <c:pt idx="57">
                  <c:v>2.0028176696262216E-2</c:v>
                </c:pt>
                <c:pt idx="58">
                  <c:v>1.9416667811292736E-2</c:v>
                </c:pt>
                <c:pt idx="59">
                  <c:v>1.9857689139019665E-2</c:v>
                </c:pt>
                <c:pt idx="60">
                  <c:v>1.9009111773748373E-2</c:v>
                </c:pt>
                <c:pt idx="61">
                  <c:v>1.9656786942686699E-2</c:v>
                </c:pt>
                <c:pt idx="62">
                  <c:v>2.0011856001272213E-2</c:v>
                </c:pt>
                <c:pt idx="63">
                  <c:v>2.0888047856058765E-2</c:v>
                </c:pt>
                <c:pt idx="64">
                  <c:v>2.074286644437693E-2</c:v>
                </c:pt>
                <c:pt idx="65">
                  <c:v>2.0491332402901883E-2</c:v>
                </c:pt>
                <c:pt idx="66">
                  <c:v>2.1064147631294029E-2</c:v>
                </c:pt>
                <c:pt idx="67">
                  <c:v>2.2263615673297245E-2</c:v>
                </c:pt>
                <c:pt idx="68">
                  <c:v>2.1897432168548839E-2</c:v>
                </c:pt>
                <c:pt idx="69">
                  <c:v>2.1574731723596256E-2</c:v>
                </c:pt>
                <c:pt idx="70">
                  <c:v>2.3901973602759995E-2</c:v>
                </c:pt>
                <c:pt idx="71">
                  <c:v>2.3883370197087368E-2</c:v>
                </c:pt>
                <c:pt idx="72">
                  <c:v>2.4894522425622994E-2</c:v>
                </c:pt>
                <c:pt idx="73">
                  <c:v>2.4579605856785931E-2</c:v>
                </c:pt>
                <c:pt idx="74">
                  <c:v>2.5889880627840485E-2</c:v>
                </c:pt>
                <c:pt idx="75">
                  <c:v>2.5754484349589914E-2</c:v>
                </c:pt>
                <c:pt idx="76">
                  <c:v>2.6881370939495237E-2</c:v>
                </c:pt>
                <c:pt idx="77">
                  <c:v>2.796685932356871E-2</c:v>
                </c:pt>
                <c:pt idx="78">
                  <c:v>2.9144529541209874E-2</c:v>
                </c:pt>
                <c:pt idx="79">
                  <c:v>2.8687094115246486E-2</c:v>
                </c:pt>
                <c:pt idx="80">
                  <c:v>2.958661433216641E-2</c:v>
                </c:pt>
              </c:numCache>
            </c:numRef>
          </c:yVal>
          <c:smooth val="1"/>
          <c:extLst>
            <c:ext xmlns:c16="http://schemas.microsoft.com/office/drawing/2014/chart" uri="{C3380CC4-5D6E-409C-BE32-E72D297353CC}">
              <c16:uniqueId val="{00000006-4EE1-476B-856F-66E6760B65B5}"/>
            </c:ext>
          </c:extLst>
        </c:ser>
        <c:ser>
          <c:idx val="7"/>
          <c:order val="7"/>
          <c:tx>
            <c:strRef>
              <c:f>'ICC Binary Lookup'!$I$51</c:f>
              <c:strCache>
                <c:ptCount val="1"/>
                <c:pt idx="0">
                  <c:v>0.08</c:v>
                </c:pt>
              </c:strCache>
            </c:strRef>
          </c:tx>
          <c:spPr>
            <a:ln w="19050" cap="rnd">
              <a:solidFill>
                <a:schemeClr val="accent2">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Lookup'!$I$52:$I$132</c:f>
              <c:numCache>
                <c:formatCode>General</c:formatCode>
                <c:ptCount val="81"/>
                <c:pt idx="0">
                  <c:v>6.9980444294289623E-2</c:v>
                </c:pt>
                <c:pt idx="1">
                  <c:v>6.7283938344024602E-2</c:v>
                </c:pt>
                <c:pt idx="2">
                  <c:v>6.6755262502903562E-2</c:v>
                </c:pt>
                <c:pt idx="3">
                  <c:v>6.7896474160202586E-2</c:v>
                </c:pt>
                <c:pt idx="4">
                  <c:v>6.314511429974326E-2</c:v>
                </c:pt>
                <c:pt idx="5">
                  <c:v>6.4126027852277445E-2</c:v>
                </c:pt>
                <c:pt idx="6">
                  <c:v>6.0929432361536015E-2</c:v>
                </c:pt>
                <c:pt idx="7">
                  <c:v>5.8842671096782782E-2</c:v>
                </c:pt>
                <c:pt idx="8">
                  <c:v>5.7734991070013598E-2</c:v>
                </c:pt>
                <c:pt idx="9">
                  <c:v>5.6148141190607827E-2</c:v>
                </c:pt>
                <c:pt idx="10">
                  <c:v>5.3032173818422401E-2</c:v>
                </c:pt>
                <c:pt idx="11">
                  <c:v>5.297512495415975E-2</c:v>
                </c:pt>
                <c:pt idx="12">
                  <c:v>4.8844645912211389E-2</c:v>
                </c:pt>
                <c:pt idx="13">
                  <c:v>4.7258228776628206E-2</c:v>
                </c:pt>
                <c:pt idx="14">
                  <c:v>4.5256277574949696E-2</c:v>
                </c:pt>
                <c:pt idx="15">
                  <c:v>4.3736033146689376E-2</c:v>
                </c:pt>
                <c:pt idx="16">
                  <c:v>4.2611475778112189E-2</c:v>
                </c:pt>
                <c:pt idx="17">
                  <c:v>4.1395490743648539E-2</c:v>
                </c:pt>
                <c:pt idx="18">
                  <c:v>3.9406040979846603E-2</c:v>
                </c:pt>
                <c:pt idx="19">
                  <c:v>3.8439038588630757E-2</c:v>
                </c:pt>
                <c:pt idx="20">
                  <c:v>3.7185291819795872E-2</c:v>
                </c:pt>
                <c:pt idx="21">
                  <c:v>3.6641710399791867E-2</c:v>
                </c:pt>
                <c:pt idx="22">
                  <c:v>3.4832390792889301E-2</c:v>
                </c:pt>
                <c:pt idx="23">
                  <c:v>3.4036920527146394E-2</c:v>
                </c:pt>
                <c:pt idx="24">
                  <c:v>3.3621046434400004E-2</c:v>
                </c:pt>
                <c:pt idx="25">
                  <c:v>3.1599941392090929E-2</c:v>
                </c:pt>
                <c:pt idx="26">
                  <c:v>3.1178041148005285E-2</c:v>
                </c:pt>
                <c:pt idx="27">
                  <c:v>3.0649958750115603E-2</c:v>
                </c:pt>
                <c:pt idx="28">
                  <c:v>3.0554352208656176E-2</c:v>
                </c:pt>
                <c:pt idx="29">
                  <c:v>2.9541701889503828E-2</c:v>
                </c:pt>
                <c:pt idx="30">
                  <c:v>2.9078472087859419E-2</c:v>
                </c:pt>
                <c:pt idx="31">
                  <c:v>2.8211812418304432E-2</c:v>
                </c:pt>
                <c:pt idx="32">
                  <c:v>2.790882434039859E-2</c:v>
                </c:pt>
                <c:pt idx="33">
                  <c:v>2.8441296946344657E-2</c:v>
                </c:pt>
                <c:pt idx="34">
                  <c:v>2.7867650843146109E-2</c:v>
                </c:pt>
                <c:pt idx="35">
                  <c:v>2.7932919590887628E-2</c:v>
                </c:pt>
                <c:pt idx="36">
                  <c:v>2.7195249169933405E-2</c:v>
                </c:pt>
                <c:pt idx="37">
                  <c:v>2.6588791432774019E-2</c:v>
                </c:pt>
                <c:pt idx="38">
                  <c:v>2.6683626119452342E-2</c:v>
                </c:pt>
                <c:pt idx="39">
                  <c:v>2.5519011772509582E-2</c:v>
                </c:pt>
                <c:pt idx="40">
                  <c:v>2.5757599529970421E-2</c:v>
                </c:pt>
                <c:pt idx="41">
                  <c:v>2.5188268852687247E-2</c:v>
                </c:pt>
                <c:pt idx="42">
                  <c:v>2.482136519578701E-2</c:v>
                </c:pt>
                <c:pt idx="43">
                  <c:v>2.5618644987498516E-2</c:v>
                </c:pt>
                <c:pt idx="44">
                  <c:v>2.542508434733156E-2</c:v>
                </c:pt>
                <c:pt idx="45">
                  <c:v>2.5074094008131091E-2</c:v>
                </c:pt>
                <c:pt idx="46">
                  <c:v>2.5576823434855157E-2</c:v>
                </c:pt>
                <c:pt idx="47">
                  <c:v>2.5244180363287676E-2</c:v>
                </c:pt>
                <c:pt idx="48">
                  <c:v>2.4476365055089232E-2</c:v>
                </c:pt>
                <c:pt idx="49">
                  <c:v>2.4821994605150773E-2</c:v>
                </c:pt>
                <c:pt idx="50">
                  <c:v>2.455093377679838E-2</c:v>
                </c:pt>
                <c:pt idx="51">
                  <c:v>2.5518678767664393E-2</c:v>
                </c:pt>
                <c:pt idx="52">
                  <c:v>2.5185605576283875E-2</c:v>
                </c:pt>
                <c:pt idx="53">
                  <c:v>2.4515952984471363E-2</c:v>
                </c:pt>
                <c:pt idx="54">
                  <c:v>2.4529626284192169E-2</c:v>
                </c:pt>
                <c:pt idx="55">
                  <c:v>2.5428189952186292E-2</c:v>
                </c:pt>
                <c:pt idx="56">
                  <c:v>2.5300402847572141E-2</c:v>
                </c:pt>
                <c:pt idx="57">
                  <c:v>2.5722750103626856E-2</c:v>
                </c:pt>
                <c:pt idx="58">
                  <c:v>2.547738361815266E-2</c:v>
                </c:pt>
                <c:pt idx="59">
                  <c:v>2.5419319334357364E-2</c:v>
                </c:pt>
                <c:pt idx="60">
                  <c:v>2.609247172709566E-2</c:v>
                </c:pt>
                <c:pt idx="61">
                  <c:v>2.6165240843078634E-2</c:v>
                </c:pt>
                <c:pt idx="62">
                  <c:v>2.730502658591677E-2</c:v>
                </c:pt>
                <c:pt idx="63">
                  <c:v>2.7346376236643301E-2</c:v>
                </c:pt>
                <c:pt idx="64">
                  <c:v>2.6823791889422844E-2</c:v>
                </c:pt>
                <c:pt idx="65">
                  <c:v>2.8436735340640958E-2</c:v>
                </c:pt>
                <c:pt idx="66">
                  <c:v>2.7736527537148069E-2</c:v>
                </c:pt>
                <c:pt idx="67">
                  <c:v>2.8604712172907804E-2</c:v>
                </c:pt>
                <c:pt idx="68">
                  <c:v>2.8805943777892064E-2</c:v>
                </c:pt>
                <c:pt idx="69">
                  <c:v>2.9736721568885259E-2</c:v>
                </c:pt>
                <c:pt idx="70">
                  <c:v>2.9604524174864384E-2</c:v>
                </c:pt>
                <c:pt idx="71">
                  <c:v>3.1301326733009775E-2</c:v>
                </c:pt>
                <c:pt idx="72">
                  <c:v>3.1596491054766335E-2</c:v>
                </c:pt>
                <c:pt idx="73">
                  <c:v>3.2543646715813376E-2</c:v>
                </c:pt>
                <c:pt idx="74">
                  <c:v>3.3347509781619121E-2</c:v>
                </c:pt>
                <c:pt idx="75">
                  <c:v>3.2730501013217943E-2</c:v>
                </c:pt>
                <c:pt idx="76">
                  <c:v>3.6005683751913577E-2</c:v>
                </c:pt>
                <c:pt idx="77">
                  <c:v>3.6212917897937631E-2</c:v>
                </c:pt>
                <c:pt idx="78">
                  <c:v>3.7423666409384479E-2</c:v>
                </c:pt>
                <c:pt idx="79">
                  <c:v>3.804419851424147E-2</c:v>
                </c:pt>
                <c:pt idx="80">
                  <c:v>3.9721344405808386E-2</c:v>
                </c:pt>
              </c:numCache>
            </c:numRef>
          </c:yVal>
          <c:smooth val="1"/>
          <c:extLst>
            <c:ext xmlns:c16="http://schemas.microsoft.com/office/drawing/2014/chart" uri="{C3380CC4-5D6E-409C-BE32-E72D297353CC}">
              <c16:uniqueId val="{00000007-4EE1-476B-856F-66E6760B65B5}"/>
            </c:ext>
          </c:extLst>
        </c:ser>
        <c:ser>
          <c:idx val="8"/>
          <c:order val="8"/>
          <c:tx>
            <c:strRef>
              <c:f>'ICC Binary Lookup'!$J$51</c:f>
              <c:strCache>
                <c:ptCount val="1"/>
                <c:pt idx="0">
                  <c:v>0.09</c:v>
                </c:pt>
              </c:strCache>
            </c:strRef>
          </c:tx>
          <c:spPr>
            <a:ln w="19050" cap="rnd">
              <a:solidFill>
                <a:schemeClr val="accent3">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Lookup'!$J$52:$J$132</c:f>
              <c:numCache>
                <c:formatCode>General</c:formatCode>
                <c:ptCount val="81"/>
                <c:pt idx="0">
                  <c:v>7.9029196364641674E-2</c:v>
                </c:pt>
                <c:pt idx="1">
                  <c:v>7.7585775749583669E-2</c:v>
                </c:pt>
                <c:pt idx="2">
                  <c:v>7.5281723967042274E-2</c:v>
                </c:pt>
                <c:pt idx="3">
                  <c:v>7.7075988138067472E-2</c:v>
                </c:pt>
                <c:pt idx="4">
                  <c:v>7.2461887703773459E-2</c:v>
                </c:pt>
                <c:pt idx="5">
                  <c:v>7.2723085652900282E-2</c:v>
                </c:pt>
                <c:pt idx="6">
                  <c:v>6.9568853591161564E-2</c:v>
                </c:pt>
                <c:pt idx="7">
                  <c:v>7.039043315503471E-2</c:v>
                </c:pt>
                <c:pt idx="8">
                  <c:v>6.8209705091467746E-2</c:v>
                </c:pt>
                <c:pt idx="9">
                  <c:v>6.6884858890766744E-2</c:v>
                </c:pt>
                <c:pt idx="10">
                  <c:v>6.3759078356531898E-2</c:v>
                </c:pt>
                <c:pt idx="11">
                  <c:v>6.1217585789749576E-2</c:v>
                </c:pt>
                <c:pt idx="12">
                  <c:v>5.9415135936487062E-2</c:v>
                </c:pt>
                <c:pt idx="13">
                  <c:v>5.8660978701927435E-2</c:v>
                </c:pt>
                <c:pt idx="14">
                  <c:v>5.7396949783777532E-2</c:v>
                </c:pt>
                <c:pt idx="15">
                  <c:v>5.5719826662655091E-2</c:v>
                </c:pt>
                <c:pt idx="16">
                  <c:v>5.2460403411585053E-2</c:v>
                </c:pt>
                <c:pt idx="17">
                  <c:v>5.1802114790959822E-2</c:v>
                </c:pt>
                <c:pt idx="18">
                  <c:v>5.0460456297885113E-2</c:v>
                </c:pt>
                <c:pt idx="19">
                  <c:v>4.7766458312812225E-2</c:v>
                </c:pt>
                <c:pt idx="20">
                  <c:v>4.5982131303765286E-2</c:v>
                </c:pt>
                <c:pt idx="21">
                  <c:v>4.652402785918712E-2</c:v>
                </c:pt>
                <c:pt idx="22">
                  <c:v>4.3942146393106195E-2</c:v>
                </c:pt>
                <c:pt idx="23">
                  <c:v>4.3071834923522678E-2</c:v>
                </c:pt>
                <c:pt idx="24">
                  <c:v>4.2049925046093499E-2</c:v>
                </c:pt>
                <c:pt idx="25">
                  <c:v>4.1139815444028296E-2</c:v>
                </c:pt>
                <c:pt idx="26">
                  <c:v>3.9923199193421618E-2</c:v>
                </c:pt>
                <c:pt idx="27">
                  <c:v>3.8961867927585873E-2</c:v>
                </c:pt>
                <c:pt idx="28">
                  <c:v>3.8611316907983931E-2</c:v>
                </c:pt>
                <c:pt idx="29">
                  <c:v>3.802686125287897E-2</c:v>
                </c:pt>
                <c:pt idx="30">
                  <c:v>3.7523834713810586E-2</c:v>
                </c:pt>
                <c:pt idx="31">
                  <c:v>3.6462594487402515E-2</c:v>
                </c:pt>
                <c:pt idx="32">
                  <c:v>3.6137397258642852E-2</c:v>
                </c:pt>
                <c:pt idx="33">
                  <c:v>3.4537802400805069E-2</c:v>
                </c:pt>
                <c:pt idx="34">
                  <c:v>3.4164204470585102E-2</c:v>
                </c:pt>
                <c:pt idx="35">
                  <c:v>3.3451792642408953E-2</c:v>
                </c:pt>
                <c:pt idx="36">
                  <c:v>3.4277729022647155E-2</c:v>
                </c:pt>
                <c:pt idx="37">
                  <c:v>3.3310969298998024E-2</c:v>
                </c:pt>
                <c:pt idx="38">
                  <c:v>3.1714037279879835E-2</c:v>
                </c:pt>
                <c:pt idx="39">
                  <c:v>3.2729104406176587E-2</c:v>
                </c:pt>
                <c:pt idx="40">
                  <c:v>3.2968375247826837E-2</c:v>
                </c:pt>
                <c:pt idx="41">
                  <c:v>3.1961442801483726E-2</c:v>
                </c:pt>
                <c:pt idx="42">
                  <c:v>3.224498444388349E-2</c:v>
                </c:pt>
                <c:pt idx="43">
                  <c:v>3.2201365978170721E-2</c:v>
                </c:pt>
                <c:pt idx="44">
                  <c:v>3.1662764109132088E-2</c:v>
                </c:pt>
                <c:pt idx="45">
                  <c:v>3.0807940985432443E-2</c:v>
                </c:pt>
                <c:pt idx="46">
                  <c:v>3.0862543435638535E-2</c:v>
                </c:pt>
                <c:pt idx="47">
                  <c:v>3.2701524113778219E-2</c:v>
                </c:pt>
                <c:pt idx="48">
                  <c:v>3.2078136835506366E-2</c:v>
                </c:pt>
                <c:pt idx="49">
                  <c:v>3.1202929685707752E-2</c:v>
                </c:pt>
                <c:pt idx="50">
                  <c:v>3.2069664799079238E-2</c:v>
                </c:pt>
                <c:pt idx="51">
                  <c:v>3.1675499621986541E-2</c:v>
                </c:pt>
                <c:pt idx="52">
                  <c:v>3.0678049079640661E-2</c:v>
                </c:pt>
                <c:pt idx="53">
                  <c:v>3.2592331750355724E-2</c:v>
                </c:pt>
                <c:pt idx="54">
                  <c:v>3.2368913235408699E-2</c:v>
                </c:pt>
                <c:pt idx="55">
                  <c:v>3.1348008484178215E-2</c:v>
                </c:pt>
                <c:pt idx="56">
                  <c:v>3.131029862374303E-2</c:v>
                </c:pt>
                <c:pt idx="57">
                  <c:v>3.3366542079066377E-2</c:v>
                </c:pt>
                <c:pt idx="58">
                  <c:v>3.2370033266807617E-2</c:v>
                </c:pt>
                <c:pt idx="59">
                  <c:v>3.2170483239307941E-2</c:v>
                </c:pt>
                <c:pt idx="60">
                  <c:v>3.1836042739961531E-2</c:v>
                </c:pt>
                <c:pt idx="61">
                  <c:v>3.3101042998253075E-2</c:v>
                </c:pt>
                <c:pt idx="62">
                  <c:v>3.4483455547867595E-2</c:v>
                </c:pt>
                <c:pt idx="63">
                  <c:v>3.3746128570999213E-2</c:v>
                </c:pt>
                <c:pt idx="64">
                  <c:v>3.4241782299009656E-2</c:v>
                </c:pt>
                <c:pt idx="65">
                  <c:v>3.5855942874472975E-2</c:v>
                </c:pt>
                <c:pt idx="66">
                  <c:v>3.5880611641325E-2</c:v>
                </c:pt>
                <c:pt idx="67">
                  <c:v>3.6043847638026538E-2</c:v>
                </c:pt>
                <c:pt idx="68">
                  <c:v>3.6372028946729348E-2</c:v>
                </c:pt>
                <c:pt idx="69">
                  <c:v>3.705754192488369E-2</c:v>
                </c:pt>
                <c:pt idx="70">
                  <c:v>3.8551258309582573E-2</c:v>
                </c:pt>
                <c:pt idx="71">
                  <c:v>3.7989142554214199E-2</c:v>
                </c:pt>
                <c:pt idx="72">
                  <c:v>4.0340799141674696E-2</c:v>
                </c:pt>
                <c:pt idx="73">
                  <c:v>4.2032590101994893E-2</c:v>
                </c:pt>
                <c:pt idx="74">
                  <c:v>4.2042372633513014E-2</c:v>
                </c:pt>
                <c:pt idx="75">
                  <c:v>4.3141106858777388E-2</c:v>
                </c:pt>
                <c:pt idx="76">
                  <c:v>4.406520500285236E-2</c:v>
                </c:pt>
                <c:pt idx="77">
                  <c:v>4.4770284610257061E-2</c:v>
                </c:pt>
                <c:pt idx="78">
                  <c:v>4.6226261443814087E-2</c:v>
                </c:pt>
                <c:pt idx="79">
                  <c:v>4.7926166024149439E-2</c:v>
                </c:pt>
                <c:pt idx="80">
                  <c:v>4.9756311587278376E-2</c:v>
                </c:pt>
              </c:numCache>
            </c:numRef>
          </c:yVal>
          <c:smooth val="1"/>
          <c:extLst>
            <c:ext xmlns:c16="http://schemas.microsoft.com/office/drawing/2014/chart" uri="{C3380CC4-5D6E-409C-BE32-E72D297353CC}">
              <c16:uniqueId val="{00000008-4EE1-476B-856F-66E6760B65B5}"/>
            </c:ext>
          </c:extLst>
        </c:ser>
        <c:ser>
          <c:idx val="9"/>
          <c:order val="9"/>
          <c:tx>
            <c:strRef>
              <c:f>'ICC Binary Lookup'!$K$51</c:f>
              <c:strCache>
                <c:ptCount val="1"/>
                <c:pt idx="0">
                  <c:v>0.1</c:v>
                </c:pt>
              </c:strCache>
            </c:strRef>
          </c:tx>
          <c:spPr>
            <a:ln w="19050" cap="rnd">
              <a:solidFill>
                <a:schemeClr val="accent4">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Lookup'!$K$52:$K$132</c:f>
              <c:numCache>
                <c:formatCode>General</c:formatCode>
                <c:ptCount val="81"/>
                <c:pt idx="0">
                  <c:v>8.7621323734759268E-2</c:v>
                </c:pt>
                <c:pt idx="1">
                  <c:v>8.6381065635439375E-2</c:v>
                </c:pt>
                <c:pt idx="2">
                  <c:v>8.7817610198906493E-2</c:v>
                </c:pt>
                <c:pt idx="3">
                  <c:v>8.5282581617063966E-2</c:v>
                </c:pt>
                <c:pt idx="4">
                  <c:v>8.4051016118408678E-2</c:v>
                </c:pt>
                <c:pt idx="5">
                  <c:v>8.2560502710882777E-2</c:v>
                </c:pt>
                <c:pt idx="6">
                  <c:v>8.2843644219556423E-2</c:v>
                </c:pt>
                <c:pt idx="7">
                  <c:v>7.9202797160096677E-2</c:v>
                </c:pt>
                <c:pt idx="8">
                  <c:v>7.7611349795521159E-2</c:v>
                </c:pt>
                <c:pt idx="9">
                  <c:v>7.7642664385893401E-2</c:v>
                </c:pt>
                <c:pt idx="10">
                  <c:v>7.4387595656973504E-2</c:v>
                </c:pt>
                <c:pt idx="11">
                  <c:v>7.2681405119233128E-2</c:v>
                </c:pt>
                <c:pt idx="12">
                  <c:v>7.1281351416647057E-2</c:v>
                </c:pt>
                <c:pt idx="13">
                  <c:v>6.853174807385895E-2</c:v>
                </c:pt>
                <c:pt idx="14">
                  <c:v>6.6802072696912393E-2</c:v>
                </c:pt>
                <c:pt idx="15">
                  <c:v>6.4562770445972986E-2</c:v>
                </c:pt>
                <c:pt idx="16">
                  <c:v>6.3354956740216906E-2</c:v>
                </c:pt>
                <c:pt idx="17">
                  <c:v>6.1440429196775684E-2</c:v>
                </c:pt>
                <c:pt idx="18">
                  <c:v>6.0581533338682547E-2</c:v>
                </c:pt>
                <c:pt idx="19">
                  <c:v>5.8814709460464111E-2</c:v>
                </c:pt>
                <c:pt idx="20">
                  <c:v>5.839337497960799E-2</c:v>
                </c:pt>
                <c:pt idx="21">
                  <c:v>5.5998907184801959E-2</c:v>
                </c:pt>
                <c:pt idx="22">
                  <c:v>5.436477591352562E-2</c:v>
                </c:pt>
                <c:pt idx="23">
                  <c:v>5.1912566402116264E-2</c:v>
                </c:pt>
                <c:pt idx="24">
                  <c:v>5.0562091523334005E-2</c:v>
                </c:pt>
                <c:pt idx="25">
                  <c:v>4.9780141803493869E-2</c:v>
                </c:pt>
                <c:pt idx="26">
                  <c:v>4.904129935895947E-2</c:v>
                </c:pt>
                <c:pt idx="27">
                  <c:v>4.8865786146139283E-2</c:v>
                </c:pt>
                <c:pt idx="28">
                  <c:v>4.7189761125285015E-2</c:v>
                </c:pt>
                <c:pt idx="29">
                  <c:v>4.7060863761598577E-2</c:v>
                </c:pt>
                <c:pt idx="30">
                  <c:v>4.4833219816901568E-2</c:v>
                </c:pt>
                <c:pt idx="31">
                  <c:v>4.4516819241592204E-2</c:v>
                </c:pt>
                <c:pt idx="32">
                  <c:v>4.3628333308360204E-2</c:v>
                </c:pt>
                <c:pt idx="33">
                  <c:v>4.2807441074528371E-2</c:v>
                </c:pt>
                <c:pt idx="34">
                  <c:v>4.3748846348629085E-2</c:v>
                </c:pt>
                <c:pt idx="35">
                  <c:v>4.1660439948484361E-2</c:v>
                </c:pt>
                <c:pt idx="36">
                  <c:v>4.125538253861092E-2</c:v>
                </c:pt>
                <c:pt idx="37">
                  <c:v>4.083048351258662E-2</c:v>
                </c:pt>
                <c:pt idx="38">
                  <c:v>4.1205501469110242E-2</c:v>
                </c:pt>
                <c:pt idx="39">
                  <c:v>4.1090825910316424E-2</c:v>
                </c:pt>
                <c:pt idx="40">
                  <c:v>4.0046458923119754E-2</c:v>
                </c:pt>
                <c:pt idx="41">
                  <c:v>3.9793851222027284E-2</c:v>
                </c:pt>
                <c:pt idx="42">
                  <c:v>4.0343953011526421E-2</c:v>
                </c:pt>
                <c:pt idx="43">
                  <c:v>3.9480273842734885E-2</c:v>
                </c:pt>
                <c:pt idx="44">
                  <c:v>4.0471024198662726E-2</c:v>
                </c:pt>
                <c:pt idx="45">
                  <c:v>3.909378775221245E-2</c:v>
                </c:pt>
                <c:pt idx="46">
                  <c:v>3.9450591075540269E-2</c:v>
                </c:pt>
                <c:pt idx="47">
                  <c:v>3.8212594148289723E-2</c:v>
                </c:pt>
                <c:pt idx="48">
                  <c:v>3.8597214687444502E-2</c:v>
                </c:pt>
                <c:pt idx="49">
                  <c:v>3.8705129701072455E-2</c:v>
                </c:pt>
                <c:pt idx="50">
                  <c:v>3.907766838890947E-2</c:v>
                </c:pt>
                <c:pt idx="51">
                  <c:v>3.9283303913423481E-2</c:v>
                </c:pt>
                <c:pt idx="52">
                  <c:v>3.9157084912574885E-2</c:v>
                </c:pt>
                <c:pt idx="53">
                  <c:v>3.8530967267793655E-2</c:v>
                </c:pt>
                <c:pt idx="54">
                  <c:v>3.8860479837854976E-2</c:v>
                </c:pt>
                <c:pt idx="55">
                  <c:v>3.9907892815481412E-2</c:v>
                </c:pt>
                <c:pt idx="56">
                  <c:v>4.0300317707410105E-2</c:v>
                </c:pt>
                <c:pt idx="57">
                  <c:v>3.9498374994335381E-2</c:v>
                </c:pt>
                <c:pt idx="58">
                  <c:v>4.0510385713017266E-2</c:v>
                </c:pt>
                <c:pt idx="59">
                  <c:v>4.012498299697697E-2</c:v>
                </c:pt>
                <c:pt idx="60">
                  <c:v>4.0926779473749411E-2</c:v>
                </c:pt>
                <c:pt idx="61">
                  <c:v>4.0952462174396652E-2</c:v>
                </c:pt>
                <c:pt idx="62">
                  <c:v>4.1709450044647003E-2</c:v>
                </c:pt>
                <c:pt idx="63">
                  <c:v>4.217249260895363E-2</c:v>
                </c:pt>
                <c:pt idx="64">
                  <c:v>4.2719935210645273E-2</c:v>
                </c:pt>
                <c:pt idx="65">
                  <c:v>4.3908608850948314E-2</c:v>
                </c:pt>
                <c:pt idx="66">
                  <c:v>4.3323395693314518E-2</c:v>
                </c:pt>
                <c:pt idx="67">
                  <c:v>4.3801089457285516E-2</c:v>
                </c:pt>
                <c:pt idx="68">
                  <c:v>4.62673959924738E-2</c:v>
                </c:pt>
                <c:pt idx="69">
                  <c:v>4.6693130105390238E-2</c:v>
                </c:pt>
                <c:pt idx="70">
                  <c:v>4.738939574216669E-2</c:v>
                </c:pt>
                <c:pt idx="71">
                  <c:v>4.8108633948010279E-2</c:v>
                </c:pt>
                <c:pt idx="72">
                  <c:v>5.0295828055597527E-2</c:v>
                </c:pt>
                <c:pt idx="73">
                  <c:v>4.9486728872301572E-2</c:v>
                </c:pt>
                <c:pt idx="74">
                  <c:v>5.1731226285577803E-2</c:v>
                </c:pt>
                <c:pt idx="75">
                  <c:v>5.3249392657756835E-2</c:v>
                </c:pt>
                <c:pt idx="76">
                  <c:v>5.4156314360267778E-2</c:v>
                </c:pt>
                <c:pt idx="77">
                  <c:v>5.4734066874232934E-2</c:v>
                </c:pt>
                <c:pt idx="78">
                  <c:v>5.6706518504568169E-2</c:v>
                </c:pt>
                <c:pt idx="79">
                  <c:v>5.884539767247645E-2</c:v>
                </c:pt>
                <c:pt idx="80">
                  <c:v>6.1592438767141246E-2</c:v>
                </c:pt>
              </c:numCache>
            </c:numRef>
          </c:yVal>
          <c:smooth val="1"/>
          <c:extLst>
            <c:ext xmlns:c16="http://schemas.microsoft.com/office/drawing/2014/chart" uri="{C3380CC4-5D6E-409C-BE32-E72D297353CC}">
              <c16:uniqueId val="{00000009-4EE1-476B-856F-66E6760B65B5}"/>
            </c:ext>
          </c:extLst>
        </c:ser>
        <c:ser>
          <c:idx val="10"/>
          <c:order val="10"/>
          <c:tx>
            <c:strRef>
              <c:f>'ICC Binary Lookup'!$L$51</c:f>
              <c:strCache>
                <c:ptCount val="1"/>
                <c:pt idx="0">
                  <c:v>0.1</c:v>
                </c:pt>
              </c:strCache>
            </c:strRef>
          </c:tx>
          <c:spPr>
            <a:ln w="19050" cap="rnd">
              <a:solidFill>
                <a:schemeClr val="accent5">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Lookup'!$L$52:$L$132</c:f>
              <c:numCache>
                <c:formatCode>General</c:formatCode>
                <c:ptCount val="81"/>
                <c:pt idx="0">
                  <c:v>9.676193007352582E-2</c:v>
                </c:pt>
                <c:pt idx="1">
                  <c:v>9.6501262482519237E-2</c:v>
                </c:pt>
                <c:pt idx="2">
                  <c:v>9.5136416995099823E-2</c:v>
                </c:pt>
                <c:pt idx="3">
                  <c:v>9.5358890921206002E-2</c:v>
                </c:pt>
                <c:pt idx="4">
                  <c:v>9.2480298148793064E-2</c:v>
                </c:pt>
                <c:pt idx="5">
                  <c:v>9.3715629563819819E-2</c:v>
                </c:pt>
                <c:pt idx="6">
                  <c:v>9.0041161287341853E-2</c:v>
                </c:pt>
                <c:pt idx="7">
                  <c:v>9.0537575156346486E-2</c:v>
                </c:pt>
                <c:pt idx="8">
                  <c:v>8.9178654325563878E-2</c:v>
                </c:pt>
                <c:pt idx="9">
                  <c:v>8.7730093180330052E-2</c:v>
                </c:pt>
                <c:pt idx="10">
                  <c:v>8.636200219854262E-2</c:v>
                </c:pt>
                <c:pt idx="11">
                  <c:v>8.2238794364078105E-2</c:v>
                </c:pt>
                <c:pt idx="12">
                  <c:v>8.2131061104041142E-2</c:v>
                </c:pt>
                <c:pt idx="13">
                  <c:v>8.0817033252411311E-2</c:v>
                </c:pt>
                <c:pt idx="14">
                  <c:v>7.8933669614468599E-2</c:v>
                </c:pt>
                <c:pt idx="15">
                  <c:v>7.7180213251196547E-2</c:v>
                </c:pt>
                <c:pt idx="16">
                  <c:v>7.4812699773379468E-2</c:v>
                </c:pt>
                <c:pt idx="17">
                  <c:v>7.314809448250055E-2</c:v>
                </c:pt>
                <c:pt idx="18">
                  <c:v>7.0547218516855831E-2</c:v>
                </c:pt>
                <c:pt idx="19">
                  <c:v>6.8362676991983562E-2</c:v>
                </c:pt>
                <c:pt idx="20">
                  <c:v>6.8562392324228713E-2</c:v>
                </c:pt>
                <c:pt idx="21">
                  <c:v>6.590375047396424E-2</c:v>
                </c:pt>
                <c:pt idx="22">
                  <c:v>6.5087270709927966E-2</c:v>
                </c:pt>
                <c:pt idx="23">
                  <c:v>6.3303021898882927E-2</c:v>
                </c:pt>
                <c:pt idx="24">
                  <c:v>6.1333334546291626E-2</c:v>
                </c:pt>
                <c:pt idx="25">
                  <c:v>6.1297043866382309E-2</c:v>
                </c:pt>
                <c:pt idx="26">
                  <c:v>5.9069364042213933E-2</c:v>
                </c:pt>
                <c:pt idx="27">
                  <c:v>5.8043059181716997E-2</c:v>
                </c:pt>
                <c:pt idx="28">
                  <c:v>5.7118022857293914E-2</c:v>
                </c:pt>
                <c:pt idx="29">
                  <c:v>5.609698373703266E-2</c:v>
                </c:pt>
                <c:pt idx="30">
                  <c:v>5.553205457757987E-2</c:v>
                </c:pt>
                <c:pt idx="31">
                  <c:v>5.3915733446481241E-2</c:v>
                </c:pt>
                <c:pt idx="32">
                  <c:v>5.3180767134421367E-2</c:v>
                </c:pt>
                <c:pt idx="33">
                  <c:v>5.3280419536381476E-2</c:v>
                </c:pt>
                <c:pt idx="34">
                  <c:v>5.1846683694258898E-2</c:v>
                </c:pt>
                <c:pt idx="35">
                  <c:v>5.2023054971130911E-2</c:v>
                </c:pt>
                <c:pt idx="36">
                  <c:v>5.1039202798464835E-2</c:v>
                </c:pt>
                <c:pt idx="37">
                  <c:v>5.0863211943759458E-2</c:v>
                </c:pt>
                <c:pt idx="38">
                  <c:v>4.9654051249331865E-2</c:v>
                </c:pt>
                <c:pt idx="39">
                  <c:v>4.9107296662825609E-2</c:v>
                </c:pt>
                <c:pt idx="40">
                  <c:v>4.9277746387924357E-2</c:v>
                </c:pt>
                <c:pt idx="41">
                  <c:v>4.9032839454411517E-2</c:v>
                </c:pt>
                <c:pt idx="42">
                  <c:v>4.814865879817179E-2</c:v>
                </c:pt>
                <c:pt idx="43">
                  <c:v>4.858133027062652E-2</c:v>
                </c:pt>
                <c:pt idx="44">
                  <c:v>4.6849801511513002E-2</c:v>
                </c:pt>
                <c:pt idx="45">
                  <c:v>4.7291955211443186E-2</c:v>
                </c:pt>
                <c:pt idx="46">
                  <c:v>4.6390769428423739E-2</c:v>
                </c:pt>
                <c:pt idx="47">
                  <c:v>4.73770552852203E-2</c:v>
                </c:pt>
                <c:pt idx="48">
                  <c:v>4.8207430026896522E-2</c:v>
                </c:pt>
                <c:pt idx="49">
                  <c:v>4.7323747913317421E-2</c:v>
                </c:pt>
                <c:pt idx="50">
                  <c:v>4.6840459695798455E-2</c:v>
                </c:pt>
                <c:pt idx="51">
                  <c:v>4.6385014903739322E-2</c:v>
                </c:pt>
                <c:pt idx="52">
                  <c:v>4.782824836155259E-2</c:v>
                </c:pt>
                <c:pt idx="53">
                  <c:v>4.8793286326831581E-2</c:v>
                </c:pt>
                <c:pt idx="54">
                  <c:v>4.8291272586564946E-2</c:v>
                </c:pt>
                <c:pt idx="55">
                  <c:v>4.8317214891137557E-2</c:v>
                </c:pt>
                <c:pt idx="56">
                  <c:v>4.7914082450988549E-2</c:v>
                </c:pt>
                <c:pt idx="57">
                  <c:v>4.92281859936574E-2</c:v>
                </c:pt>
                <c:pt idx="58">
                  <c:v>4.9492584505442805E-2</c:v>
                </c:pt>
                <c:pt idx="59">
                  <c:v>5.0479059748381148E-2</c:v>
                </c:pt>
                <c:pt idx="60">
                  <c:v>5.0435034656971377E-2</c:v>
                </c:pt>
                <c:pt idx="61">
                  <c:v>4.9857805625671381E-2</c:v>
                </c:pt>
                <c:pt idx="62">
                  <c:v>5.1341108212606804E-2</c:v>
                </c:pt>
                <c:pt idx="63">
                  <c:v>5.1478165420559427E-2</c:v>
                </c:pt>
                <c:pt idx="64">
                  <c:v>5.2034735968419087E-2</c:v>
                </c:pt>
                <c:pt idx="65">
                  <c:v>5.2681878250181079E-2</c:v>
                </c:pt>
                <c:pt idx="66">
                  <c:v>5.2903488267538254E-2</c:v>
                </c:pt>
                <c:pt idx="67">
                  <c:v>5.4350854048967598E-2</c:v>
                </c:pt>
                <c:pt idx="68">
                  <c:v>5.5321498110740983E-2</c:v>
                </c:pt>
                <c:pt idx="69">
                  <c:v>5.5188845999101642E-2</c:v>
                </c:pt>
                <c:pt idx="70">
                  <c:v>5.7296038530682027E-2</c:v>
                </c:pt>
                <c:pt idx="71">
                  <c:v>5.8997928913230892E-2</c:v>
                </c:pt>
                <c:pt idx="72">
                  <c:v>5.903966475728345E-2</c:v>
                </c:pt>
                <c:pt idx="73">
                  <c:v>6.0974725782199424E-2</c:v>
                </c:pt>
                <c:pt idx="74">
                  <c:v>6.1470715149556279E-2</c:v>
                </c:pt>
                <c:pt idx="75">
                  <c:v>6.3918550039720884E-2</c:v>
                </c:pt>
                <c:pt idx="76">
                  <c:v>6.4888307935360365E-2</c:v>
                </c:pt>
                <c:pt idx="77">
                  <c:v>6.67560379313447E-2</c:v>
                </c:pt>
                <c:pt idx="78">
                  <c:v>6.8299754795210263E-2</c:v>
                </c:pt>
                <c:pt idx="79">
                  <c:v>6.9863945054737558E-2</c:v>
                </c:pt>
                <c:pt idx="80">
                  <c:v>7.0393252441190435E-2</c:v>
                </c:pt>
              </c:numCache>
            </c:numRef>
          </c:yVal>
          <c:smooth val="1"/>
          <c:extLst>
            <c:ext xmlns:c16="http://schemas.microsoft.com/office/drawing/2014/chart" uri="{C3380CC4-5D6E-409C-BE32-E72D297353CC}">
              <c16:uniqueId val="{0000000A-4EE1-476B-856F-66E6760B65B5}"/>
            </c:ext>
          </c:extLst>
        </c:ser>
        <c:ser>
          <c:idx val="11"/>
          <c:order val="11"/>
          <c:tx>
            <c:strRef>
              <c:f>'ICC Binary Lookup'!$M$51</c:f>
              <c:strCache>
                <c:ptCount val="1"/>
                <c:pt idx="0">
                  <c:v>0.11</c:v>
                </c:pt>
              </c:strCache>
            </c:strRef>
          </c:tx>
          <c:spPr>
            <a:ln w="19050" cap="rnd">
              <a:solidFill>
                <a:schemeClr val="accent6">
                  <a:lumMod val="6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Lookup'!$M$52:$M$132</c:f>
              <c:numCache>
                <c:formatCode>General</c:formatCode>
                <c:ptCount val="81"/>
                <c:pt idx="0">
                  <c:v>0.10555075907016709</c:v>
                </c:pt>
                <c:pt idx="1">
                  <c:v>0.10676122677141768</c:v>
                </c:pt>
                <c:pt idx="2">
                  <c:v>0.10361631620776104</c:v>
                </c:pt>
                <c:pt idx="3">
                  <c:v>0.10572452887334974</c:v>
                </c:pt>
                <c:pt idx="4">
                  <c:v>0.10445814583034511</c:v>
                </c:pt>
                <c:pt idx="5">
                  <c:v>0.1021440441652044</c:v>
                </c:pt>
                <c:pt idx="6">
                  <c:v>0.1012607124163349</c:v>
                </c:pt>
                <c:pt idx="7">
                  <c:v>0.1018487644432637</c:v>
                </c:pt>
                <c:pt idx="8">
                  <c:v>9.896066471776295E-2</c:v>
                </c:pt>
                <c:pt idx="9">
                  <c:v>9.7028390267162104E-2</c:v>
                </c:pt>
                <c:pt idx="10">
                  <c:v>9.466766160236155E-2</c:v>
                </c:pt>
                <c:pt idx="11">
                  <c:v>9.4535979617900764E-2</c:v>
                </c:pt>
                <c:pt idx="12">
                  <c:v>9.3422998098121143E-2</c:v>
                </c:pt>
                <c:pt idx="13">
                  <c:v>9.1835620781564722E-2</c:v>
                </c:pt>
                <c:pt idx="14">
                  <c:v>9.0636752052497133E-2</c:v>
                </c:pt>
                <c:pt idx="15">
                  <c:v>8.6528765418721371E-2</c:v>
                </c:pt>
                <c:pt idx="16">
                  <c:v>8.5248472674977219E-2</c:v>
                </c:pt>
                <c:pt idx="17">
                  <c:v>8.3820522378379364E-2</c:v>
                </c:pt>
                <c:pt idx="18">
                  <c:v>8.1740591732199233E-2</c:v>
                </c:pt>
                <c:pt idx="19">
                  <c:v>8.1120335918811473E-2</c:v>
                </c:pt>
                <c:pt idx="20">
                  <c:v>7.8390573059379798E-2</c:v>
                </c:pt>
                <c:pt idx="21">
                  <c:v>7.7079221351612201E-2</c:v>
                </c:pt>
                <c:pt idx="22">
                  <c:v>7.4625952857601777E-2</c:v>
                </c:pt>
                <c:pt idx="23">
                  <c:v>7.3644276044812801E-2</c:v>
                </c:pt>
                <c:pt idx="24">
                  <c:v>7.2415216684799874E-2</c:v>
                </c:pt>
                <c:pt idx="25">
                  <c:v>7.1873172739997632E-2</c:v>
                </c:pt>
                <c:pt idx="26">
                  <c:v>6.8905393991126246E-2</c:v>
                </c:pt>
                <c:pt idx="27">
                  <c:v>6.8804621573615624E-2</c:v>
                </c:pt>
                <c:pt idx="28">
                  <c:v>6.7455638319105254E-2</c:v>
                </c:pt>
                <c:pt idx="29">
                  <c:v>6.7247816412877318E-2</c:v>
                </c:pt>
                <c:pt idx="30">
                  <c:v>6.5878466066304014E-2</c:v>
                </c:pt>
                <c:pt idx="31">
                  <c:v>6.4425309058624355E-2</c:v>
                </c:pt>
                <c:pt idx="32">
                  <c:v>6.3508913795336477E-2</c:v>
                </c:pt>
                <c:pt idx="33">
                  <c:v>6.3151068828887852E-2</c:v>
                </c:pt>
                <c:pt idx="34">
                  <c:v>6.1720226782706389E-2</c:v>
                </c:pt>
                <c:pt idx="35">
                  <c:v>6.1602510970225621E-2</c:v>
                </c:pt>
                <c:pt idx="36">
                  <c:v>6.0574916315121449E-2</c:v>
                </c:pt>
                <c:pt idx="37">
                  <c:v>5.9641992493033633E-2</c:v>
                </c:pt>
                <c:pt idx="38">
                  <c:v>5.8645819785650685E-2</c:v>
                </c:pt>
                <c:pt idx="39">
                  <c:v>5.8468820120524755E-2</c:v>
                </c:pt>
                <c:pt idx="40">
                  <c:v>5.8266741339448938E-2</c:v>
                </c:pt>
                <c:pt idx="41">
                  <c:v>5.7478652055989995E-2</c:v>
                </c:pt>
                <c:pt idx="42">
                  <c:v>5.7641984317270759E-2</c:v>
                </c:pt>
                <c:pt idx="43">
                  <c:v>5.6627170644107626E-2</c:v>
                </c:pt>
                <c:pt idx="44">
                  <c:v>5.829456487273614E-2</c:v>
                </c:pt>
                <c:pt idx="45">
                  <c:v>5.7264657978673125E-2</c:v>
                </c:pt>
                <c:pt idx="46">
                  <c:v>5.6709299981047692E-2</c:v>
                </c:pt>
                <c:pt idx="47">
                  <c:v>5.6122943598032715E-2</c:v>
                </c:pt>
                <c:pt idx="48">
                  <c:v>5.587253056806387E-2</c:v>
                </c:pt>
                <c:pt idx="49">
                  <c:v>5.8251545983910989E-2</c:v>
                </c:pt>
                <c:pt idx="50">
                  <c:v>5.6672043016623083E-2</c:v>
                </c:pt>
                <c:pt idx="51">
                  <c:v>5.6736603135653721E-2</c:v>
                </c:pt>
                <c:pt idx="52">
                  <c:v>5.7249762702881533E-2</c:v>
                </c:pt>
                <c:pt idx="53">
                  <c:v>5.6851279985424698E-2</c:v>
                </c:pt>
                <c:pt idx="54">
                  <c:v>5.6596281197436302E-2</c:v>
                </c:pt>
                <c:pt idx="55">
                  <c:v>5.8028533400679719E-2</c:v>
                </c:pt>
                <c:pt idx="56">
                  <c:v>5.6324201656849184E-2</c:v>
                </c:pt>
                <c:pt idx="57">
                  <c:v>5.8096552691979872E-2</c:v>
                </c:pt>
                <c:pt idx="58">
                  <c:v>5.7310965406528205E-2</c:v>
                </c:pt>
                <c:pt idx="59">
                  <c:v>5.822123254091164E-2</c:v>
                </c:pt>
                <c:pt idx="60">
                  <c:v>5.8937597364211648E-2</c:v>
                </c:pt>
                <c:pt idx="61">
                  <c:v>6.0449209501275934E-2</c:v>
                </c:pt>
                <c:pt idx="62">
                  <c:v>6.0100939160800816E-2</c:v>
                </c:pt>
                <c:pt idx="63">
                  <c:v>6.0773893364335807E-2</c:v>
                </c:pt>
                <c:pt idx="64">
                  <c:v>6.1875942179926577E-2</c:v>
                </c:pt>
                <c:pt idx="65">
                  <c:v>6.2970863005028424E-2</c:v>
                </c:pt>
                <c:pt idx="66">
                  <c:v>6.3007127426640303E-2</c:v>
                </c:pt>
                <c:pt idx="67">
                  <c:v>6.4364091553469643E-2</c:v>
                </c:pt>
                <c:pt idx="68">
                  <c:v>6.684995822745432E-2</c:v>
                </c:pt>
                <c:pt idx="69">
                  <c:v>6.6035256100605164E-2</c:v>
                </c:pt>
                <c:pt idx="70">
                  <c:v>6.8286559243272607E-2</c:v>
                </c:pt>
                <c:pt idx="71">
                  <c:v>6.8501097673779571E-2</c:v>
                </c:pt>
                <c:pt idx="72">
                  <c:v>7.0454424835390661E-2</c:v>
                </c:pt>
                <c:pt idx="73">
                  <c:v>6.9796546195165621E-2</c:v>
                </c:pt>
                <c:pt idx="74">
                  <c:v>7.2830640672611621E-2</c:v>
                </c:pt>
                <c:pt idx="75">
                  <c:v>7.5393909166045686E-2</c:v>
                </c:pt>
                <c:pt idx="76">
                  <c:v>7.5531237458041967E-2</c:v>
                </c:pt>
                <c:pt idx="77">
                  <c:v>7.8304645355021379E-2</c:v>
                </c:pt>
                <c:pt idx="78">
                  <c:v>7.9164832335157975E-2</c:v>
                </c:pt>
                <c:pt idx="79">
                  <c:v>8.0117839689267681E-2</c:v>
                </c:pt>
                <c:pt idx="80">
                  <c:v>8.0478715491428196E-2</c:v>
                </c:pt>
              </c:numCache>
            </c:numRef>
          </c:yVal>
          <c:smooth val="1"/>
          <c:extLst>
            <c:ext xmlns:c16="http://schemas.microsoft.com/office/drawing/2014/chart" uri="{C3380CC4-5D6E-409C-BE32-E72D297353CC}">
              <c16:uniqueId val="{0000000B-4EE1-476B-856F-66E6760B65B5}"/>
            </c:ext>
          </c:extLst>
        </c:ser>
        <c:ser>
          <c:idx val="12"/>
          <c:order val="12"/>
          <c:tx>
            <c:strRef>
              <c:f>'ICC Binary Lookup'!$N$51</c:f>
              <c:strCache>
                <c:ptCount val="1"/>
                <c:pt idx="0">
                  <c:v>0.12</c:v>
                </c:pt>
              </c:strCache>
            </c:strRef>
          </c:tx>
          <c:spPr>
            <a:ln w="19050" cap="rnd">
              <a:solidFill>
                <a:schemeClr val="accent1">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Lookup'!$N$52:$N$132</c:f>
              <c:numCache>
                <c:formatCode>General</c:formatCode>
                <c:ptCount val="81"/>
                <c:pt idx="0">
                  <c:v>0.11561345723133976</c:v>
                </c:pt>
                <c:pt idx="1">
                  <c:v>0.11563315295279339</c:v>
                </c:pt>
                <c:pt idx="2">
                  <c:v>0.11549796691933126</c:v>
                </c:pt>
                <c:pt idx="3">
                  <c:v>0.11532370704445608</c:v>
                </c:pt>
                <c:pt idx="4">
                  <c:v>0.11273767495316542</c:v>
                </c:pt>
                <c:pt idx="5">
                  <c:v>0.11419462002643901</c:v>
                </c:pt>
                <c:pt idx="6">
                  <c:v>0.11133052627579283</c:v>
                </c:pt>
                <c:pt idx="7">
                  <c:v>0.11004306790656951</c:v>
                </c:pt>
                <c:pt idx="8">
                  <c:v>0.10906534390494305</c:v>
                </c:pt>
                <c:pt idx="9">
                  <c:v>0.10970241444040799</c:v>
                </c:pt>
                <c:pt idx="10">
                  <c:v>0.10745888459149452</c:v>
                </c:pt>
                <c:pt idx="11">
                  <c:v>0.10480839023331431</c:v>
                </c:pt>
                <c:pt idx="12">
                  <c:v>0.10139502510716185</c:v>
                </c:pt>
                <c:pt idx="13">
                  <c:v>0.1019926847463436</c:v>
                </c:pt>
                <c:pt idx="14">
                  <c:v>0.10012940909559549</c:v>
                </c:pt>
                <c:pt idx="15">
                  <c:v>9.8201107142767655E-2</c:v>
                </c:pt>
                <c:pt idx="16">
                  <c:v>9.6805316955956844E-2</c:v>
                </c:pt>
                <c:pt idx="17">
                  <c:v>9.5563769856793088E-2</c:v>
                </c:pt>
                <c:pt idx="18">
                  <c:v>9.4017952776394936E-2</c:v>
                </c:pt>
                <c:pt idx="19">
                  <c:v>9.2224669394318573E-2</c:v>
                </c:pt>
                <c:pt idx="20">
                  <c:v>9.0411450065432011E-2</c:v>
                </c:pt>
                <c:pt idx="21">
                  <c:v>8.9599050438059685E-2</c:v>
                </c:pt>
                <c:pt idx="22">
                  <c:v>8.8041983436310228E-2</c:v>
                </c:pt>
                <c:pt idx="23">
                  <c:v>8.4717380969939651E-2</c:v>
                </c:pt>
                <c:pt idx="24">
                  <c:v>8.4053746899599893E-2</c:v>
                </c:pt>
                <c:pt idx="25">
                  <c:v>8.2910835682011338E-2</c:v>
                </c:pt>
                <c:pt idx="26">
                  <c:v>8.0621310401682758E-2</c:v>
                </c:pt>
                <c:pt idx="27">
                  <c:v>8.0140993599492311E-2</c:v>
                </c:pt>
                <c:pt idx="28">
                  <c:v>7.9087654484173334E-2</c:v>
                </c:pt>
                <c:pt idx="29">
                  <c:v>7.6368293248110564E-2</c:v>
                </c:pt>
                <c:pt idx="30">
                  <c:v>7.6281190602996957E-2</c:v>
                </c:pt>
                <c:pt idx="31">
                  <c:v>7.6473350652551036E-2</c:v>
                </c:pt>
                <c:pt idx="32">
                  <c:v>7.299763342697671E-2</c:v>
                </c:pt>
                <c:pt idx="33">
                  <c:v>7.2718125767944758E-2</c:v>
                </c:pt>
                <c:pt idx="34">
                  <c:v>7.2353710592242798E-2</c:v>
                </c:pt>
                <c:pt idx="35">
                  <c:v>7.0911212037659266E-2</c:v>
                </c:pt>
                <c:pt idx="36">
                  <c:v>7.2131149752224691E-2</c:v>
                </c:pt>
                <c:pt idx="37">
                  <c:v>7.1970017653228219E-2</c:v>
                </c:pt>
                <c:pt idx="38">
                  <c:v>7.0045485630210985E-2</c:v>
                </c:pt>
                <c:pt idx="39">
                  <c:v>6.9449440317614367E-2</c:v>
                </c:pt>
                <c:pt idx="40">
                  <c:v>6.8229122712117896E-2</c:v>
                </c:pt>
                <c:pt idx="41">
                  <c:v>6.827655359618548E-2</c:v>
                </c:pt>
                <c:pt idx="42">
                  <c:v>6.7680107202961221E-2</c:v>
                </c:pt>
                <c:pt idx="43">
                  <c:v>6.8279869027069978E-2</c:v>
                </c:pt>
                <c:pt idx="44">
                  <c:v>6.7406263950920975E-2</c:v>
                </c:pt>
                <c:pt idx="45">
                  <c:v>6.7832697158973207E-2</c:v>
                </c:pt>
                <c:pt idx="46">
                  <c:v>6.7500250888201885E-2</c:v>
                </c:pt>
                <c:pt idx="47">
                  <c:v>6.7796279904581397E-2</c:v>
                </c:pt>
                <c:pt idx="48">
                  <c:v>6.5721917537561694E-2</c:v>
                </c:pt>
                <c:pt idx="49">
                  <c:v>6.5978561354050558E-2</c:v>
                </c:pt>
                <c:pt idx="50">
                  <c:v>6.7202897214042129E-2</c:v>
                </c:pt>
                <c:pt idx="51">
                  <c:v>6.6301268524349838E-2</c:v>
                </c:pt>
                <c:pt idx="52">
                  <c:v>6.6222302221418755E-2</c:v>
                </c:pt>
                <c:pt idx="53">
                  <c:v>6.7204341469424861E-2</c:v>
                </c:pt>
                <c:pt idx="54">
                  <c:v>6.7389979410995726E-2</c:v>
                </c:pt>
                <c:pt idx="55">
                  <c:v>6.7024390140412421E-2</c:v>
                </c:pt>
                <c:pt idx="56">
                  <c:v>6.7684161417051331E-2</c:v>
                </c:pt>
                <c:pt idx="57">
                  <c:v>6.7536769526846466E-2</c:v>
                </c:pt>
                <c:pt idx="58">
                  <c:v>6.7254185406646724E-2</c:v>
                </c:pt>
                <c:pt idx="59">
                  <c:v>6.8683000933872293E-2</c:v>
                </c:pt>
                <c:pt idx="60">
                  <c:v>6.9819216384821275E-2</c:v>
                </c:pt>
                <c:pt idx="61">
                  <c:v>7.0325593841531878E-2</c:v>
                </c:pt>
                <c:pt idx="62">
                  <c:v>7.1270658984988744E-2</c:v>
                </c:pt>
                <c:pt idx="63">
                  <c:v>7.087178477534678E-2</c:v>
                </c:pt>
                <c:pt idx="64">
                  <c:v>7.1491130593082389E-2</c:v>
                </c:pt>
                <c:pt idx="65">
                  <c:v>7.2182257080224521E-2</c:v>
                </c:pt>
                <c:pt idx="66">
                  <c:v>7.4645948750604998E-2</c:v>
                </c:pt>
                <c:pt idx="67">
                  <c:v>7.3950390474603514E-2</c:v>
                </c:pt>
                <c:pt idx="68">
                  <c:v>7.5232686581845454E-2</c:v>
                </c:pt>
                <c:pt idx="69">
                  <c:v>7.8029375190606126E-2</c:v>
                </c:pt>
                <c:pt idx="70">
                  <c:v>7.9420837524795784E-2</c:v>
                </c:pt>
                <c:pt idx="71">
                  <c:v>8.0587781887499862E-2</c:v>
                </c:pt>
                <c:pt idx="72">
                  <c:v>8.0516443461588677E-2</c:v>
                </c:pt>
                <c:pt idx="73">
                  <c:v>8.3134236302638678E-2</c:v>
                </c:pt>
                <c:pt idx="74">
                  <c:v>8.3387361951253819E-2</c:v>
                </c:pt>
                <c:pt idx="75">
                  <c:v>8.6478935938584633E-2</c:v>
                </c:pt>
                <c:pt idx="76">
                  <c:v>8.6919357942082706E-2</c:v>
                </c:pt>
                <c:pt idx="77">
                  <c:v>8.885588506890893E-2</c:v>
                </c:pt>
                <c:pt idx="78">
                  <c:v>9.0210608195083586E-2</c:v>
                </c:pt>
                <c:pt idx="79">
                  <c:v>9.1649181717983405E-2</c:v>
                </c:pt>
                <c:pt idx="80">
                  <c:v>9.4540472795299008E-2</c:v>
                </c:pt>
              </c:numCache>
            </c:numRef>
          </c:yVal>
          <c:smooth val="1"/>
          <c:extLst>
            <c:ext xmlns:c16="http://schemas.microsoft.com/office/drawing/2014/chart" uri="{C3380CC4-5D6E-409C-BE32-E72D297353CC}">
              <c16:uniqueId val="{0000000C-4EE1-476B-856F-66E6760B65B5}"/>
            </c:ext>
          </c:extLst>
        </c:ser>
        <c:ser>
          <c:idx val="13"/>
          <c:order val="13"/>
          <c:tx>
            <c:strRef>
              <c:f>'ICC Binary Lookup'!$O$51</c:f>
              <c:strCache>
                <c:ptCount val="1"/>
                <c:pt idx="0">
                  <c:v>0.13</c:v>
                </c:pt>
              </c:strCache>
            </c:strRef>
          </c:tx>
          <c:spPr>
            <a:ln w="19050" cap="rnd">
              <a:solidFill>
                <a:schemeClr val="accent2">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Lookup'!$O$52:$O$132</c:f>
              <c:numCache>
                <c:formatCode>General</c:formatCode>
                <c:ptCount val="81"/>
                <c:pt idx="0">
                  <c:v>0.12422433013925523</c:v>
                </c:pt>
                <c:pt idx="1">
                  <c:v>0.12563168280217046</c:v>
                </c:pt>
                <c:pt idx="2">
                  <c:v>0.12514139719817347</c:v>
                </c:pt>
                <c:pt idx="3">
                  <c:v>0.12331880700001903</c:v>
                </c:pt>
                <c:pt idx="4">
                  <c:v>0.12315957670872006</c:v>
                </c:pt>
                <c:pt idx="5">
                  <c:v>0.12361221595598793</c:v>
                </c:pt>
                <c:pt idx="6">
                  <c:v>0.12066376510196704</c:v>
                </c:pt>
                <c:pt idx="7">
                  <c:v>0.11992183766046882</c:v>
                </c:pt>
                <c:pt idx="8">
                  <c:v>0.12023386669489489</c:v>
                </c:pt>
                <c:pt idx="9">
                  <c:v>0.11809048614387949</c:v>
                </c:pt>
                <c:pt idx="10">
                  <c:v>0.11646266215487193</c:v>
                </c:pt>
                <c:pt idx="11">
                  <c:v>0.11603978610800388</c:v>
                </c:pt>
                <c:pt idx="12">
                  <c:v>0.11618985924287677</c:v>
                </c:pt>
                <c:pt idx="13">
                  <c:v>0.1137045714999696</c:v>
                </c:pt>
                <c:pt idx="14">
                  <c:v>0.11093101587167234</c:v>
                </c:pt>
                <c:pt idx="15">
                  <c:v>0.10905850183379898</c:v>
                </c:pt>
                <c:pt idx="16">
                  <c:v>0.1080677236164452</c:v>
                </c:pt>
                <c:pt idx="17">
                  <c:v>0.10667608801232349</c:v>
                </c:pt>
                <c:pt idx="18">
                  <c:v>0.10560995155103914</c:v>
                </c:pt>
                <c:pt idx="19">
                  <c:v>0.10277675046428961</c:v>
                </c:pt>
                <c:pt idx="20">
                  <c:v>0.10175771519528778</c:v>
                </c:pt>
                <c:pt idx="21">
                  <c:v>0.10086957875369525</c:v>
                </c:pt>
                <c:pt idx="22">
                  <c:v>0.10076718338204535</c:v>
                </c:pt>
                <c:pt idx="23">
                  <c:v>9.7374294754490803E-2</c:v>
                </c:pt>
                <c:pt idx="24">
                  <c:v>9.6965592387644892E-2</c:v>
                </c:pt>
                <c:pt idx="25">
                  <c:v>9.6062232411445514E-2</c:v>
                </c:pt>
                <c:pt idx="26">
                  <c:v>9.3709415514736133E-2</c:v>
                </c:pt>
                <c:pt idx="27">
                  <c:v>9.1575105623927094E-2</c:v>
                </c:pt>
                <c:pt idx="28">
                  <c:v>9.0927498936389461E-2</c:v>
                </c:pt>
                <c:pt idx="29">
                  <c:v>8.98261677379006E-2</c:v>
                </c:pt>
                <c:pt idx="30">
                  <c:v>8.7569338700997507E-2</c:v>
                </c:pt>
                <c:pt idx="31">
                  <c:v>8.6339733012499975E-2</c:v>
                </c:pt>
                <c:pt idx="32">
                  <c:v>8.6381610013924054E-2</c:v>
                </c:pt>
                <c:pt idx="33">
                  <c:v>8.445686453118402E-2</c:v>
                </c:pt>
                <c:pt idx="34">
                  <c:v>8.3551457576497373E-2</c:v>
                </c:pt>
                <c:pt idx="35">
                  <c:v>8.2307720488359562E-2</c:v>
                </c:pt>
                <c:pt idx="36">
                  <c:v>8.2071005877198649E-2</c:v>
                </c:pt>
                <c:pt idx="37">
                  <c:v>7.9379066932652703E-2</c:v>
                </c:pt>
                <c:pt idx="38">
                  <c:v>8.0611569656017221E-2</c:v>
                </c:pt>
                <c:pt idx="39">
                  <c:v>8.0831067429303585E-2</c:v>
                </c:pt>
                <c:pt idx="40">
                  <c:v>7.7930134356203926E-2</c:v>
                </c:pt>
                <c:pt idx="41">
                  <c:v>7.8847252061493969E-2</c:v>
                </c:pt>
                <c:pt idx="42">
                  <c:v>7.8427016062888294E-2</c:v>
                </c:pt>
                <c:pt idx="43">
                  <c:v>7.7717746242311148E-2</c:v>
                </c:pt>
                <c:pt idx="44">
                  <c:v>7.8017793738033372E-2</c:v>
                </c:pt>
                <c:pt idx="45">
                  <c:v>7.7067882367858012E-2</c:v>
                </c:pt>
                <c:pt idx="46">
                  <c:v>7.7980854050378801E-2</c:v>
                </c:pt>
                <c:pt idx="47">
                  <c:v>7.5770645632360828E-2</c:v>
                </c:pt>
                <c:pt idx="48">
                  <c:v>7.7883620507939386E-2</c:v>
                </c:pt>
                <c:pt idx="49">
                  <c:v>7.7952309954447574E-2</c:v>
                </c:pt>
                <c:pt idx="50">
                  <c:v>7.6008958452187858E-2</c:v>
                </c:pt>
                <c:pt idx="51">
                  <c:v>7.6905392110070969E-2</c:v>
                </c:pt>
                <c:pt idx="52">
                  <c:v>7.7103989690022606E-2</c:v>
                </c:pt>
                <c:pt idx="53">
                  <c:v>7.7188662973194808E-2</c:v>
                </c:pt>
                <c:pt idx="54">
                  <c:v>7.6660306635279576E-2</c:v>
                </c:pt>
                <c:pt idx="55">
                  <c:v>7.7502530869067748E-2</c:v>
                </c:pt>
                <c:pt idx="56">
                  <c:v>7.8199307330467066E-2</c:v>
                </c:pt>
                <c:pt idx="57">
                  <c:v>7.7699754111278829E-2</c:v>
                </c:pt>
                <c:pt idx="58">
                  <c:v>8.0203281426766512E-2</c:v>
                </c:pt>
                <c:pt idx="59">
                  <c:v>8.032725109655596E-2</c:v>
                </c:pt>
                <c:pt idx="60">
                  <c:v>7.9717948107248984E-2</c:v>
                </c:pt>
                <c:pt idx="61">
                  <c:v>8.1929014729330049E-2</c:v>
                </c:pt>
                <c:pt idx="62">
                  <c:v>8.2230818614911536E-2</c:v>
                </c:pt>
                <c:pt idx="63">
                  <c:v>8.3012181890872255E-2</c:v>
                </c:pt>
                <c:pt idx="64">
                  <c:v>8.2779928022459676E-2</c:v>
                </c:pt>
                <c:pt idx="65">
                  <c:v>8.469552997577362E-2</c:v>
                </c:pt>
                <c:pt idx="66">
                  <c:v>8.6319741912872658E-2</c:v>
                </c:pt>
                <c:pt idx="67">
                  <c:v>8.6474496855022981E-2</c:v>
                </c:pt>
                <c:pt idx="68">
                  <c:v>8.7740144431634567E-2</c:v>
                </c:pt>
                <c:pt idx="69">
                  <c:v>9.0485715529196653E-2</c:v>
                </c:pt>
                <c:pt idx="70">
                  <c:v>9.1081959306979335E-2</c:v>
                </c:pt>
                <c:pt idx="71">
                  <c:v>9.2388267325684933E-2</c:v>
                </c:pt>
                <c:pt idx="72">
                  <c:v>9.2382318450906747E-2</c:v>
                </c:pt>
                <c:pt idx="73">
                  <c:v>9.4824018836367624E-2</c:v>
                </c:pt>
                <c:pt idx="74">
                  <c:v>9.6776520467407479E-2</c:v>
                </c:pt>
                <c:pt idx="75">
                  <c:v>9.7471890278106266E-2</c:v>
                </c:pt>
                <c:pt idx="76">
                  <c:v>9.8540287395073325E-2</c:v>
                </c:pt>
                <c:pt idx="77">
                  <c:v>9.9891218715476363E-2</c:v>
                </c:pt>
                <c:pt idx="78">
                  <c:v>0.10222770544215001</c:v>
                </c:pt>
                <c:pt idx="79">
                  <c:v>0.10438890961366931</c:v>
                </c:pt>
                <c:pt idx="80">
                  <c:v>0.10646773666267899</c:v>
                </c:pt>
              </c:numCache>
            </c:numRef>
          </c:yVal>
          <c:smooth val="1"/>
          <c:extLst>
            <c:ext xmlns:c16="http://schemas.microsoft.com/office/drawing/2014/chart" uri="{C3380CC4-5D6E-409C-BE32-E72D297353CC}">
              <c16:uniqueId val="{0000000D-4EE1-476B-856F-66E6760B65B5}"/>
            </c:ext>
          </c:extLst>
        </c:ser>
        <c:ser>
          <c:idx val="14"/>
          <c:order val="14"/>
          <c:tx>
            <c:strRef>
              <c:f>'ICC Binary Lookup'!$P$51</c:f>
              <c:strCache>
                <c:ptCount val="1"/>
                <c:pt idx="0">
                  <c:v>0.15</c:v>
                </c:pt>
              </c:strCache>
            </c:strRef>
          </c:tx>
          <c:spPr>
            <a:ln w="19050" cap="rnd">
              <a:solidFill>
                <a:schemeClr val="accent3">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Lookup'!$P$52:$P$132</c:f>
              <c:numCache>
                <c:formatCode>General</c:formatCode>
                <c:ptCount val="81"/>
                <c:pt idx="0">
                  <c:v>0.13440684101558459</c:v>
                </c:pt>
                <c:pt idx="1">
                  <c:v>0.13455769333360579</c:v>
                </c:pt>
                <c:pt idx="2">
                  <c:v>0.13301765712101726</c:v>
                </c:pt>
                <c:pt idx="3">
                  <c:v>0.13529049906505103</c:v>
                </c:pt>
                <c:pt idx="4">
                  <c:v>0.13487574827472093</c:v>
                </c:pt>
                <c:pt idx="5">
                  <c:v>0.13397184083005231</c:v>
                </c:pt>
                <c:pt idx="6">
                  <c:v>0.1331168088561179</c:v>
                </c:pt>
                <c:pt idx="7">
                  <c:v>0.13126330081614346</c:v>
                </c:pt>
                <c:pt idx="8">
                  <c:v>0.13028861849765527</c:v>
                </c:pt>
                <c:pt idx="9">
                  <c:v>0.12998822548178723</c:v>
                </c:pt>
                <c:pt idx="10">
                  <c:v>0.12789993388511542</c:v>
                </c:pt>
                <c:pt idx="11">
                  <c:v>0.12674934198629056</c:v>
                </c:pt>
                <c:pt idx="12">
                  <c:v>0.12456881190428928</c:v>
                </c:pt>
                <c:pt idx="13">
                  <c:v>0.12486184036067757</c:v>
                </c:pt>
                <c:pt idx="14">
                  <c:v>0.12329865341893295</c:v>
                </c:pt>
                <c:pt idx="15">
                  <c:v>0.12019150618540084</c:v>
                </c:pt>
                <c:pt idx="16">
                  <c:v>0.11987950911007625</c:v>
                </c:pt>
                <c:pt idx="17">
                  <c:v>0.11768281042360132</c:v>
                </c:pt>
                <c:pt idx="18">
                  <c:v>0.11658426808819466</c:v>
                </c:pt>
                <c:pt idx="19">
                  <c:v>0.11438817625233566</c:v>
                </c:pt>
                <c:pt idx="20">
                  <c:v>0.11393361428659657</c:v>
                </c:pt>
                <c:pt idx="21">
                  <c:v>0.11302061311693143</c:v>
                </c:pt>
                <c:pt idx="22">
                  <c:v>0.11152313467169875</c:v>
                </c:pt>
                <c:pt idx="23">
                  <c:v>0.10854765171012257</c:v>
                </c:pt>
                <c:pt idx="24">
                  <c:v>0.10786894214011022</c:v>
                </c:pt>
                <c:pt idx="25">
                  <c:v>0.10532414102740668</c:v>
                </c:pt>
                <c:pt idx="26">
                  <c:v>0.10563900729303362</c:v>
                </c:pt>
                <c:pt idx="27">
                  <c:v>0.10353934035178305</c:v>
                </c:pt>
                <c:pt idx="28">
                  <c:v>0.10319288888286111</c:v>
                </c:pt>
                <c:pt idx="29">
                  <c:v>0.10062638133253325</c:v>
                </c:pt>
                <c:pt idx="30">
                  <c:v>9.8911076449192809E-2</c:v>
                </c:pt>
                <c:pt idx="31">
                  <c:v>9.9379843708140056E-2</c:v>
                </c:pt>
                <c:pt idx="32">
                  <c:v>9.8393727380612042E-2</c:v>
                </c:pt>
                <c:pt idx="33">
                  <c:v>9.6907068945729952E-2</c:v>
                </c:pt>
                <c:pt idx="34">
                  <c:v>9.6505129032533971E-2</c:v>
                </c:pt>
                <c:pt idx="35">
                  <c:v>9.3811515946582866E-2</c:v>
                </c:pt>
                <c:pt idx="36">
                  <c:v>9.3185956445366216E-2</c:v>
                </c:pt>
                <c:pt idx="37">
                  <c:v>9.3512829082006144E-2</c:v>
                </c:pt>
                <c:pt idx="38">
                  <c:v>9.2000545750600224E-2</c:v>
                </c:pt>
                <c:pt idx="39">
                  <c:v>9.1479713641903077E-2</c:v>
                </c:pt>
                <c:pt idx="40">
                  <c:v>9.153637482652846E-2</c:v>
                </c:pt>
                <c:pt idx="41">
                  <c:v>8.9998657040471747E-2</c:v>
                </c:pt>
                <c:pt idx="42">
                  <c:v>9.0275333484338832E-2</c:v>
                </c:pt>
                <c:pt idx="43">
                  <c:v>9.079447733328494E-2</c:v>
                </c:pt>
                <c:pt idx="44">
                  <c:v>8.911685290284424E-2</c:v>
                </c:pt>
                <c:pt idx="45">
                  <c:v>8.8489798816006646E-2</c:v>
                </c:pt>
                <c:pt idx="46">
                  <c:v>8.8331513870394951E-2</c:v>
                </c:pt>
                <c:pt idx="47">
                  <c:v>8.7971627183778309E-2</c:v>
                </c:pt>
                <c:pt idx="48">
                  <c:v>8.7499609064178113E-2</c:v>
                </c:pt>
                <c:pt idx="49">
                  <c:v>8.8219004897414049E-2</c:v>
                </c:pt>
                <c:pt idx="50">
                  <c:v>8.9021088084592095E-2</c:v>
                </c:pt>
                <c:pt idx="51">
                  <c:v>8.8227265824260076E-2</c:v>
                </c:pt>
                <c:pt idx="52">
                  <c:v>8.84276340101917E-2</c:v>
                </c:pt>
                <c:pt idx="53">
                  <c:v>8.9486205411685824E-2</c:v>
                </c:pt>
                <c:pt idx="54">
                  <c:v>8.9299912899446887E-2</c:v>
                </c:pt>
                <c:pt idx="55">
                  <c:v>8.9733417935711213E-2</c:v>
                </c:pt>
                <c:pt idx="56">
                  <c:v>9.0270423139728079E-2</c:v>
                </c:pt>
                <c:pt idx="57">
                  <c:v>9.0148945483384466E-2</c:v>
                </c:pt>
                <c:pt idx="58">
                  <c:v>9.1501932362439115E-2</c:v>
                </c:pt>
                <c:pt idx="59">
                  <c:v>9.1208377563536586E-2</c:v>
                </c:pt>
                <c:pt idx="60">
                  <c:v>9.2530855755987892E-2</c:v>
                </c:pt>
                <c:pt idx="61">
                  <c:v>9.3040209531285903E-2</c:v>
                </c:pt>
                <c:pt idx="62">
                  <c:v>9.3589941219396608E-2</c:v>
                </c:pt>
                <c:pt idx="63">
                  <c:v>9.5630165163373221E-2</c:v>
                </c:pt>
                <c:pt idx="64">
                  <c:v>9.6050431524391994E-2</c:v>
                </c:pt>
                <c:pt idx="65">
                  <c:v>9.7330480813115211E-2</c:v>
                </c:pt>
                <c:pt idx="66">
                  <c:v>9.7610487739226245E-2</c:v>
                </c:pt>
                <c:pt idx="67">
                  <c:v>9.9548761366058003E-2</c:v>
                </c:pt>
                <c:pt idx="68">
                  <c:v>9.9659698812288075E-2</c:v>
                </c:pt>
                <c:pt idx="69">
                  <c:v>0.10015072492380468</c:v>
                </c:pt>
                <c:pt idx="70">
                  <c:v>0.1019001067346256</c:v>
                </c:pt>
                <c:pt idx="71">
                  <c:v>0.10343959067115452</c:v>
                </c:pt>
                <c:pt idx="72">
                  <c:v>0.10486937807528121</c:v>
                </c:pt>
                <c:pt idx="73">
                  <c:v>0.10751443330365736</c:v>
                </c:pt>
                <c:pt idx="74">
                  <c:v>0.10832006712164621</c:v>
                </c:pt>
                <c:pt idx="75">
                  <c:v>0.10891056750296364</c:v>
                </c:pt>
                <c:pt idx="76">
                  <c:v>0.1103486511957017</c:v>
                </c:pt>
                <c:pt idx="77">
                  <c:v>0.11265051419796572</c:v>
                </c:pt>
                <c:pt idx="78">
                  <c:v>0.11292012518866838</c:v>
                </c:pt>
                <c:pt idx="79">
                  <c:v>0.11488503202334963</c:v>
                </c:pt>
                <c:pt idx="80">
                  <c:v>0.11567897832638571</c:v>
                </c:pt>
              </c:numCache>
            </c:numRef>
          </c:yVal>
          <c:smooth val="1"/>
          <c:extLst>
            <c:ext xmlns:c16="http://schemas.microsoft.com/office/drawing/2014/chart" uri="{C3380CC4-5D6E-409C-BE32-E72D297353CC}">
              <c16:uniqueId val="{0000000E-4EE1-476B-856F-66E6760B65B5}"/>
            </c:ext>
          </c:extLst>
        </c:ser>
        <c:ser>
          <c:idx val="15"/>
          <c:order val="15"/>
          <c:tx>
            <c:strRef>
              <c:f>'ICC Binary Lookup'!$Q$51</c:f>
              <c:strCache>
                <c:ptCount val="1"/>
                <c:pt idx="0">
                  <c:v>0.16</c:v>
                </c:pt>
              </c:strCache>
            </c:strRef>
          </c:tx>
          <c:spPr>
            <a:ln w="19050" cap="rnd">
              <a:solidFill>
                <a:schemeClr val="accent4">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Lookup'!$Q$52:$Q$132</c:f>
              <c:numCache>
                <c:formatCode>General</c:formatCode>
                <c:ptCount val="81"/>
                <c:pt idx="0">
                  <c:v>0.14493230722980746</c:v>
                </c:pt>
                <c:pt idx="1">
                  <c:v>0.143409754322954</c:v>
                </c:pt>
                <c:pt idx="2">
                  <c:v>0.14261709864141975</c:v>
                </c:pt>
                <c:pt idx="3">
                  <c:v>0.1420536350644753</c:v>
                </c:pt>
                <c:pt idx="4">
                  <c:v>0.14233283957019663</c:v>
                </c:pt>
                <c:pt idx="5">
                  <c:v>0.14242189374353928</c:v>
                </c:pt>
                <c:pt idx="6">
                  <c:v>0.14269518406092924</c:v>
                </c:pt>
                <c:pt idx="7">
                  <c:v>0.14076954588027041</c:v>
                </c:pt>
                <c:pt idx="8">
                  <c:v>0.13981092055198613</c:v>
                </c:pt>
                <c:pt idx="9">
                  <c:v>0.14006513545345359</c:v>
                </c:pt>
                <c:pt idx="10">
                  <c:v>0.138611057825477</c:v>
                </c:pt>
                <c:pt idx="11">
                  <c:v>0.13759855032632415</c:v>
                </c:pt>
                <c:pt idx="12">
                  <c:v>0.13659677536297868</c:v>
                </c:pt>
                <c:pt idx="13">
                  <c:v>0.13477770777854395</c:v>
                </c:pt>
                <c:pt idx="14">
                  <c:v>0.13536615316078532</c:v>
                </c:pt>
                <c:pt idx="15">
                  <c:v>0.13086200179350746</c:v>
                </c:pt>
                <c:pt idx="16">
                  <c:v>0.13266924380325579</c:v>
                </c:pt>
                <c:pt idx="17">
                  <c:v>0.13049357279535787</c:v>
                </c:pt>
                <c:pt idx="18">
                  <c:v>0.1296290431657639</c:v>
                </c:pt>
                <c:pt idx="19">
                  <c:v>0.12737605294700288</c:v>
                </c:pt>
                <c:pt idx="20">
                  <c:v>0.12510099791647014</c:v>
                </c:pt>
                <c:pt idx="21">
                  <c:v>0.12467473667447364</c:v>
                </c:pt>
                <c:pt idx="22">
                  <c:v>0.12364698862469174</c:v>
                </c:pt>
                <c:pt idx="23">
                  <c:v>0.1218830264441683</c:v>
                </c:pt>
                <c:pt idx="24">
                  <c:v>0.12064000666832035</c:v>
                </c:pt>
                <c:pt idx="25">
                  <c:v>0.1186821345487149</c:v>
                </c:pt>
                <c:pt idx="26">
                  <c:v>0.118623726764989</c:v>
                </c:pt>
                <c:pt idx="27">
                  <c:v>0.11466496831386275</c:v>
                </c:pt>
                <c:pt idx="28">
                  <c:v>0.11462378201407757</c:v>
                </c:pt>
                <c:pt idx="29">
                  <c:v>0.1125233021315919</c:v>
                </c:pt>
                <c:pt idx="30">
                  <c:v>0.11344773677299096</c:v>
                </c:pt>
                <c:pt idx="31">
                  <c:v>0.11303815694688893</c:v>
                </c:pt>
                <c:pt idx="32">
                  <c:v>0.11012077964558772</c:v>
                </c:pt>
                <c:pt idx="33">
                  <c:v>0.10812099497211669</c:v>
                </c:pt>
                <c:pt idx="34">
                  <c:v>0.10593119013157126</c:v>
                </c:pt>
                <c:pt idx="35">
                  <c:v>0.10836802078273053</c:v>
                </c:pt>
                <c:pt idx="36">
                  <c:v>0.1058308071479438</c:v>
                </c:pt>
                <c:pt idx="37">
                  <c:v>0.10614159230949231</c:v>
                </c:pt>
                <c:pt idx="38">
                  <c:v>0.10560090015410002</c:v>
                </c:pt>
                <c:pt idx="39">
                  <c:v>0.10400337752814907</c:v>
                </c:pt>
                <c:pt idx="40">
                  <c:v>0.10306171943565708</c:v>
                </c:pt>
                <c:pt idx="41">
                  <c:v>0.10093950166878911</c:v>
                </c:pt>
                <c:pt idx="42">
                  <c:v>0.10214716376312953</c:v>
                </c:pt>
                <c:pt idx="43">
                  <c:v>0.10154790050169733</c:v>
                </c:pt>
                <c:pt idx="44">
                  <c:v>0.10178397280516367</c:v>
                </c:pt>
                <c:pt idx="45">
                  <c:v>0.10015965478947815</c:v>
                </c:pt>
                <c:pt idx="46">
                  <c:v>9.9884522949526683E-2</c:v>
                </c:pt>
                <c:pt idx="47">
                  <c:v>0.10151612948606707</c:v>
                </c:pt>
                <c:pt idx="48">
                  <c:v>0.10167475670978474</c:v>
                </c:pt>
                <c:pt idx="49">
                  <c:v>0.10159997570726928</c:v>
                </c:pt>
                <c:pt idx="50">
                  <c:v>9.9359641665569959E-2</c:v>
                </c:pt>
                <c:pt idx="51">
                  <c:v>0.1004381058541112</c:v>
                </c:pt>
                <c:pt idx="52">
                  <c:v>0.10151561891408963</c:v>
                </c:pt>
                <c:pt idx="53">
                  <c:v>0.10058283023203214</c:v>
                </c:pt>
                <c:pt idx="54">
                  <c:v>0.10235166934252489</c:v>
                </c:pt>
                <c:pt idx="55">
                  <c:v>0.10123775066284457</c:v>
                </c:pt>
                <c:pt idx="56">
                  <c:v>0.10177224694485634</c:v>
                </c:pt>
                <c:pt idx="57">
                  <c:v>0.10315391631777522</c:v>
                </c:pt>
                <c:pt idx="58">
                  <c:v>0.1025616932062083</c:v>
                </c:pt>
                <c:pt idx="59">
                  <c:v>0.10408606720063887</c:v>
                </c:pt>
                <c:pt idx="60">
                  <c:v>0.10437558173666132</c:v>
                </c:pt>
                <c:pt idx="61">
                  <c:v>0.10568406147866012</c:v>
                </c:pt>
                <c:pt idx="62">
                  <c:v>0.10510626832393355</c:v>
                </c:pt>
                <c:pt idx="63">
                  <c:v>0.10652231176279377</c:v>
                </c:pt>
                <c:pt idx="64">
                  <c:v>0.10815587970205887</c:v>
                </c:pt>
                <c:pt idx="65">
                  <c:v>0.10844914540244181</c:v>
                </c:pt>
                <c:pt idx="66">
                  <c:v>0.11071837974119629</c:v>
                </c:pt>
                <c:pt idx="67">
                  <c:v>0.11130112985011069</c:v>
                </c:pt>
                <c:pt idx="68">
                  <c:v>0.11307290024656899</c:v>
                </c:pt>
                <c:pt idx="69">
                  <c:v>0.11356556776667433</c:v>
                </c:pt>
                <c:pt idx="70">
                  <c:v>0.11551427247592502</c:v>
                </c:pt>
                <c:pt idx="71">
                  <c:v>0.11594969180916877</c:v>
                </c:pt>
                <c:pt idx="72">
                  <c:v>0.11916053451652808</c:v>
                </c:pt>
                <c:pt idx="73">
                  <c:v>0.11891461421232752</c:v>
                </c:pt>
                <c:pt idx="74">
                  <c:v>0.1201961986973283</c:v>
                </c:pt>
                <c:pt idx="75">
                  <c:v>0.12301803027600614</c:v>
                </c:pt>
                <c:pt idx="76">
                  <c:v>0.12316473231986791</c:v>
                </c:pt>
                <c:pt idx="77">
                  <c:v>0.1249980224511783</c:v>
                </c:pt>
                <c:pt idx="78">
                  <c:v>0.12722155829301846</c:v>
                </c:pt>
                <c:pt idx="79">
                  <c:v>0.12776936803374112</c:v>
                </c:pt>
                <c:pt idx="80">
                  <c:v>0.12790975334512636</c:v>
                </c:pt>
              </c:numCache>
            </c:numRef>
          </c:yVal>
          <c:smooth val="1"/>
          <c:extLst>
            <c:ext xmlns:c16="http://schemas.microsoft.com/office/drawing/2014/chart" uri="{C3380CC4-5D6E-409C-BE32-E72D297353CC}">
              <c16:uniqueId val="{0000000F-4EE1-476B-856F-66E6760B65B5}"/>
            </c:ext>
          </c:extLst>
        </c:ser>
        <c:ser>
          <c:idx val="16"/>
          <c:order val="16"/>
          <c:tx>
            <c:strRef>
              <c:f>'ICC Binary Lookup'!$R$51</c:f>
              <c:strCache>
                <c:ptCount val="1"/>
                <c:pt idx="0">
                  <c:v>0.17</c:v>
                </c:pt>
              </c:strCache>
            </c:strRef>
          </c:tx>
          <c:spPr>
            <a:ln w="19050" cap="rnd">
              <a:solidFill>
                <a:schemeClr val="accent5">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Lookup'!$R$52:$R$132</c:f>
              <c:numCache>
                <c:formatCode>General</c:formatCode>
                <c:ptCount val="81"/>
                <c:pt idx="0">
                  <c:v>0.15544554653038997</c:v>
                </c:pt>
                <c:pt idx="1">
                  <c:v>0.15313957805831296</c:v>
                </c:pt>
                <c:pt idx="2">
                  <c:v>0.15305689099771397</c:v>
                </c:pt>
                <c:pt idx="3">
                  <c:v>0.1543799327897373</c:v>
                </c:pt>
                <c:pt idx="4">
                  <c:v>0.15486107224288539</c:v>
                </c:pt>
                <c:pt idx="5">
                  <c:v>0.15264487635111851</c:v>
                </c:pt>
                <c:pt idx="6">
                  <c:v>0.15374410760211438</c:v>
                </c:pt>
                <c:pt idx="7">
                  <c:v>0.15391286663399786</c:v>
                </c:pt>
                <c:pt idx="8">
                  <c:v>0.15182044161061303</c:v>
                </c:pt>
                <c:pt idx="9">
                  <c:v>0.1513955692719588</c:v>
                </c:pt>
                <c:pt idx="10">
                  <c:v>0.149934882355517</c:v>
                </c:pt>
                <c:pt idx="11">
                  <c:v>0.14811911318159654</c:v>
                </c:pt>
                <c:pt idx="12">
                  <c:v>0.14654022585943763</c:v>
                </c:pt>
                <c:pt idx="13">
                  <c:v>0.14617572093601167</c:v>
                </c:pt>
                <c:pt idx="14">
                  <c:v>0.14543902126193031</c:v>
                </c:pt>
                <c:pt idx="15">
                  <c:v>0.14493911120873496</c:v>
                </c:pt>
                <c:pt idx="16">
                  <c:v>0.14301333797824237</c:v>
                </c:pt>
                <c:pt idx="17">
                  <c:v>0.14158820543355405</c:v>
                </c:pt>
                <c:pt idx="18">
                  <c:v>0.14056667194901371</c:v>
                </c:pt>
                <c:pt idx="19">
                  <c:v>0.13841841798565646</c:v>
                </c:pt>
                <c:pt idx="20">
                  <c:v>0.13839776933524622</c:v>
                </c:pt>
                <c:pt idx="21">
                  <c:v>0.13664568612893171</c:v>
                </c:pt>
                <c:pt idx="22">
                  <c:v>0.13432937882401225</c:v>
                </c:pt>
                <c:pt idx="23">
                  <c:v>0.13428628695236072</c:v>
                </c:pt>
                <c:pt idx="24">
                  <c:v>0.13326583992877089</c:v>
                </c:pt>
                <c:pt idx="25">
                  <c:v>0.12993039127368428</c:v>
                </c:pt>
                <c:pt idx="26">
                  <c:v>0.12649449900398241</c:v>
                </c:pt>
                <c:pt idx="27">
                  <c:v>0.12727428618679154</c:v>
                </c:pt>
                <c:pt idx="28">
                  <c:v>0.12744631410722926</c:v>
                </c:pt>
                <c:pt idx="29">
                  <c:v>0.12693078569705007</c:v>
                </c:pt>
                <c:pt idx="30">
                  <c:v>0.12633852705353643</c:v>
                </c:pt>
                <c:pt idx="31">
                  <c:v>0.12205995923764272</c:v>
                </c:pt>
                <c:pt idx="32">
                  <c:v>0.12245594976184437</c:v>
                </c:pt>
                <c:pt idx="33">
                  <c:v>0.1226146673499858</c:v>
                </c:pt>
                <c:pt idx="34">
                  <c:v>0.11979946204492083</c:v>
                </c:pt>
                <c:pt idx="35">
                  <c:v>0.11942043535582121</c:v>
                </c:pt>
                <c:pt idx="36">
                  <c:v>0.12097016662720608</c:v>
                </c:pt>
                <c:pt idx="37">
                  <c:v>0.11838795629866654</c:v>
                </c:pt>
                <c:pt idx="38">
                  <c:v>0.11689463702515315</c:v>
                </c:pt>
                <c:pt idx="39">
                  <c:v>0.11754257860759723</c:v>
                </c:pt>
                <c:pt idx="40">
                  <c:v>0.1160797193734749</c:v>
                </c:pt>
                <c:pt idx="41">
                  <c:v>0.11585691014143196</c:v>
                </c:pt>
                <c:pt idx="42">
                  <c:v>0.11356123158274307</c:v>
                </c:pt>
                <c:pt idx="43">
                  <c:v>0.1144174317955429</c:v>
                </c:pt>
                <c:pt idx="44">
                  <c:v>0.11425959244570909</c:v>
                </c:pt>
                <c:pt idx="45">
                  <c:v>0.11351057979982819</c:v>
                </c:pt>
                <c:pt idx="46">
                  <c:v>0.11497529951581412</c:v>
                </c:pt>
                <c:pt idx="47">
                  <c:v>0.11327019019692335</c:v>
                </c:pt>
                <c:pt idx="48">
                  <c:v>0.11265623350441882</c:v>
                </c:pt>
                <c:pt idx="49">
                  <c:v>0.11404399465338666</c:v>
                </c:pt>
                <c:pt idx="50">
                  <c:v>0.11372688590834545</c:v>
                </c:pt>
                <c:pt idx="51">
                  <c:v>0.1140020295173563</c:v>
                </c:pt>
                <c:pt idx="52">
                  <c:v>0.11435319380347034</c:v>
                </c:pt>
                <c:pt idx="53">
                  <c:v>0.1131339886721445</c:v>
                </c:pt>
                <c:pt idx="54">
                  <c:v>0.11339352795927984</c:v>
                </c:pt>
                <c:pt idx="55">
                  <c:v>0.11677269495944942</c:v>
                </c:pt>
                <c:pt idx="56">
                  <c:v>0.11566525890403141</c:v>
                </c:pt>
                <c:pt idx="57">
                  <c:v>0.11646773213608623</c:v>
                </c:pt>
                <c:pt idx="58">
                  <c:v>0.11683487822596121</c:v>
                </c:pt>
                <c:pt idx="59">
                  <c:v>0.11697234391077911</c:v>
                </c:pt>
                <c:pt idx="60">
                  <c:v>0.11713336197616822</c:v>
                </c:pt>
                <c:pt idx="61">
                  <c:v>0.11736966960597346</c:v>
                </c:pt>
                <c:pt idx="62">
                  <c:v>0.11803743365147908</c:v>
                </c:pt>
                <c:pt idx="63">
                  <c:v>0.11959526520537116</c:v>
                </c:pt>
                <c:pt idx="64">
                  <c:v>0.1219081405680951</c:v>
                </c:pt>
                <c:pt idx="65">
                  <c:v>0.12221345478235986</c:v>
                </c:pt>
                <c:pt idx="66">
                  <c:v>0.12253656630134449</c:v>
                </c:pt>
                <c:pt idx="67">
                  <c:v>0.12432275589071298</c:v>
                </c:pt>
                <c:pt idx="68">
                  <c:v>0.12515975148610392</c:v>
                </c:pt>
                <c:pt idx="69">
                  <c:v>0.1270759994063867</c:v>
                </c:pt>
                <c:pt idx="70">
                  <c:v>0.1277703598012222</c:v>
                </c:pt>
                <c:pt idx="71">
                  <c:v>0.12968950971980892</c:v>
                </c:pt>
                <c:pt idx="72">
                  <c:v>0.12949626884785792</c:v>
                </c:pt>
                <c:pt idx="73">
                  <c:v>0.13060594235265399</c:v>
                </c:pt>
                <c:pt idx="74">
                  <c:v>0.13260790267116748</c:v>
                </c:pt>
                <c:pt idx="75">
                  <c:v>0.13522776485250079</c:v>
                </c:pt>
                <c:pt idx="76">
                  <c:v>0.13590160011500324</c:v>
                </c:pt>
                <c:pt idx="77">
                  <c:v>0.13613364863868599</c:v>
                </c:pt>
                <c:pt idx="78">
                  <c:v>0.13787402649271208</c:v>
                </c:pt>
                <c:pt idx="79">
                  <c:v>0.14040293104084048</c:v>
                </c:pt>
                <c:pt idx="80">
                  <c:v>0.1406079811367367</c:v>
                </c:pt>
              </c:numCache>
            </c:numRef>
          </c:yVal>
          <c:smooth val="1"/>
          <c:extLst>
            <c:ext xmlns:c16="http://schemas.microsoft.com/office/drawing/2014/chart" uri="{C3380CC4-5D6E-409C-BE32-E72D297353CC}">
              <c16:uniqueId val="{00000010-4EE1-476B-856F-66E6760B65B5}"/>
            </c:ext>
          </c:extLst>
        </c:ser>
        <c:ser>
          <c:idx val="17"/>
          <c:order val="17"/>
          <c:tx>
            <c:strRef>
              <c:f>'ICC Binary Lookup'!$S$51</c:f>
              <c:strCache>
                <c:ptCount val="1"/>
                <c:pt idx="0">
                  <c:v>0.18</c:v>
                </c:pt>
              </c:strCache>
            </c:strRef>
          </c:tx>
          <c:spPr>
            <a:ln w="19050" cap="rnd">
              <a:solidFill>
                <a:schemeClr val="accent6">
                  <a:lumMod val="80000"/>
                  <a:lumOff val="2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Lookup'!$S$52:$S$132</c:f>
              <c:numCache>
                <c:formatCode>General</c:formatCode>
                <c:ptCount val="81"/>
                <c:pt idx="0">
                  <c:v>0.16585530839206269</c:v>
                </c:pt>
                <c:pt idx="1">
                  <c:v>0.16607037280426934</c:v>
                </c:pt>
                <c:pt idx="2">
                  <c:v>0.16556670365712733</c:v>
                </c:pt>
                <c:pt idx="3">
                  <c:v>0.16379551861415179</c:v>
                </c:pt>
                <c:pt idx="4">
                  <c:v>0.16454973461256622</c:v>
                </c:pt>
                <c:pt idx="5">
                  <c:v>0.16442168180080768</c:v>
                </c:pt>
                <c:pt idx="6">
                  <c:v>0.16373452596215185</c:v>
                </c:pt>
                <c:pt idx="7">
                  <c:v>0.16287050483254539</c:v>
                </c:pt>
                <c:pt idx="8">
                  <c:v>0.16080023582689501</c:v>
                </c:pt>
                <c:pt idx="9">
                  <c:v>0.16146127810282335</c:v>
                </c:pt>
                <c:pt idx="10">
                  <c:v>0.15823422746779983</c:v>
                </c:pt>
                <c:pt idx="11">
                  <c:v>0.15798097660603597</c:v>
                </c:pt>
                <c:pt idx="12">
                  <c:v>0.15834945273887885</c:v>
                </c:pt>
                <c:pt idx="13">
                  <c:v>0.15569636666036171</c:v>
                </c:pt>
                <c:pt idx="14">
                  <c:v>0.157542080355039</c:v>
                </c:pt>
                <c:pt idx="15">
                  <c:v>0.15630434154803033</c:v>
                </c:pt>
                <c:pt idx="16">
                  <c:v>0.15564282041612837</c:v>
                </c:pt>
                <c:pt idx="17">
                  <c:v>0.15339435953455635</c:v>
                </c:pt>
                <c:pt idx="18">
                  <c:v>0.15365334755243457</c:v>
                </c:pt>
                <c:pt idx="19">
                  <c:v>0.15052299934814622</c:v>
                </c:pt>
                <c:pt idx="20">
                  <c:v>0.15034151399998943</c:v>
                </c:pt>
                <c:pt idx="21">
                  <c:v>0.14914868181963786</c:v>
                </c:pt>
                <c:pt idx="22">
                  <c:v>0.14645676980047653</c:v>
                </c:pt>
                <c:pt idx="23">
                  <c:v>0.1459869621838483</c:v>
                </c:pt>
                <c:pt idx="24">
                  <c:v>0.14477415129331389</c:v>
                </c:pt>
                <c:pt idx="25">
                  <c:v>0.14496560808718531</c:v>
                </c:pt>
                <c:pt idx="26">
                  <c:v>0.14299719384906537</c:v>
                </c:pt>
                <c:pt idx="27">
                  <c:v>0.14153784295432784</c:v>
                </c:pt>
                <c:pt idx="28">
                  <c:v>0.14014579556488205</c:v>
                </c:pt>
                <c:pt idx="29">
                  <c:v>0.13922270462041769</c:v>
                </c:pt>
                <c:pt idx="30">
                  <c:v>0.13817254381454894</c:v>
                </c:pt>
                <c:pt idx="31">
                  <c:v>0.1382314075140641</c:v>
                </c:pt>
                <c:pt idx="32">
                  <c:v>0.13660011378157205</c:v>
                </c:pt>
                <c:pt idx="33">
                  <c:v>0.13477198495740539</c:v>
                </c:pt>
                <c:pt idx="34">
                  <c:v>0.13331719540879189</c:v>
                </c:pt>
                <c:pt idx="35">
                  <c:v>0.13149198269360496</c:v>
                </c:pt>
                <c:pt idx="36">
                  <c:v>0.13228416171317783</c:v>
                </c:pt>
                <c:pt idx="37">
                  <c:v>0.13313160270892338</c:v>
                </c:pt>
                <c:pt idx="38">
                  <c:v>0.13036013445540071</c:v>
                </c:pt>
                <c:pt idx="39">
                  <c:v>0.12964767848902342</c:v>
                </c:pt>
                <c:pt idx="40">
                  <c:v>0.12891310947626033</c:v>
                </c:pt>
                <c:pt idx="41">
                  <c:v>0.13012575127080153</c:v>
                </c:pt>
                <c:pt idx="42">
                  <c:v>0.12914780178229651</c:v>
                </c:pt>
                <c:pt idx="43">
                  <c:v>0.12781227581361165</c:v>
                </c:pt>
                <c:pt idx="44">
                  <c:v>0.12870565369987355</c:v>
                </c:pt>
                <c:pt idx="45">
                  <c:v>0.12724937484461446</c:v>
                </c:pt>
                <c:pt idx="46">
                  <c:v>0.12588267889185997</c:v>
                </c:pt>
                <c:pt idx="47">
                  <c:v>0.12639940178352888</c:v>
                </c:pt>
                <c:pt idx="48">
                  <c:v>0.1281217619391275</c:v>
                </c:pt>
                <c:pt idx="49">
                  <c:v>0.12761189451847677</c:v>
                </c:pt>
                <c:pt idx="50">
                  <c:v>0.1260229336882113</c:v>
                </c:pt>
                <c:pt idx="51">
                  <c:v>0.12613368671392039</c:v>
                </c:pt>
                <c:pt idx="52">
                  <c:v>0.12720309684324688</c:v>
                </c:pt>
                <c:pt idx="53">
                  <c:v>0.12960953683704496</c:v>
                </c:pt>
                <c:pt idx="54">
                  <c:v>0.12898580848416635</c:v>
                </c:pt>
                <c:pt idx="55">
                  <c:v>0.12710769338201955</c:v>
                </c:pt>
                <c:pt idx="56">
                  <c:v>0.1313173243627469</c:v>
                </c:pt>
                <c:pt idx="57">
                  <c:v>0.13035309101233389</c:v>
                </c:pt>
                <c:pt idx="58">
                  <c:v>0.12964144253628335</c:v>
                </c:pt>
                <c:pt idx="59">
                  <c:v>0.12987997415982519</c:v>
                </c:pt>
                <c:pt idx="60">
                  <c:v>0.13116344787469114</c:v>
                </c:pt>
                <c:pt idx="61">
                  <c:v>0.13085926152147864</c:v>
                </c:pt>
                <c:pt idx="62">
                  <c:v>0.13274506280309398</c:v>
                </c:pt>
                <c:pt idx="63">
                  <c:v>0.13295208375681375</c:v>
                </c:pt>
                <c:pt idx="64">
                  <c:v>0.1334999278258221</c:v>
                </c:pt>
                <c:pt idx="65">
                  <c:v>0.13309380797712245</c:v>
                </c:pt>
                <c:pt idx="66">
                  <c:v>0.13506552586871753</c:v>
                </c:pt>
                <c:pt idx="67">
                  <c:v>0.13731752455841773</c:v>
                </c:pt>
                <c:pt idx="68">
                  <c:v>0.13628348392827916</c:v>
                </c:pt>
                <c:pt idx="69">
                  <c:v>0.14002089296819281</c:v>
                </c:pt>
                <c:pt idx="70">
                  <c:v>0.13955426885361516</c:v>
                </c:pt>
                <c:pt idx="71">
                  <c:v>0.14193749177995135</c:v>
                </c:pt>
                <c:pt idx="72">
                  <c:v>0.14369650245675419</c:v>
                </c:pt>
                <c:pt idx="73">
                  <c:v>0.14366010048895972</c:v>
                </c:pt>
                <c:pt idx="74">
                  <c:v>0.1453513355192407</c:v>
                </c:pt>
                <c:pt idx="75">
                  <c:v>0.14609464880504988</c:v>
                </c:pt>
                <c:pt idx="76">
                  <c:v>0.14902236668480068</c:v>
                </c:pt>
                <c:pt idx="77">
                  <c:v>0.14668641941941882</c:v>
                </c:pt>
                <c:pt idx="78">
                  <c:v>0.149873620026376</c:v>
                </c:pt>
                <c:pt idx="79">
                  <c:v>0.15222939873699093</c:v>
                </c:pt>
                <c:pt idx="80">
                  <c:v>0.151457379487063</c:v>
                </c:pt>
              </c:numCache>
            </c:numRef>
          </c:yVal>
          <c:smooth val="1"/>
          <c:extLst>
            <c:ext xmlns:c16="http://schemas.microsoft.com/office/drawing/2014/chart" uri="{C3380CC4-5D6E-409C-BE32-E72D297353CC}">
              <c16:uniqueId val="{00000011-4EE1-476B-856F-66E6760B65B5}"/>
            </c:ext>
          </c:extLst>
        </c:ser>
        <c:ser>
          <c:idx val="18"/>
          <c:order val="18"/>
          <c:tx>
            <c:strRef>
              <c:f>'ICC Binary Lookup'!$T$51</c:f>
              <c:strCache>
                <c:ptCount val="1"/>
                <c:pt idx="0">
                  <c:v>0.19</c:v>
                </c:pt>
              </c:strCache>
            </c:strRef>
          </c:tx>
          <c:spPr>
            <a:ln w="19050" cap="rnd">
              <a:solidFill>
                <a:schemeClr val="accent1">
                  <a:lumMod val="8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Lookup'!$T$52:$T$132</c:f>
              <c:numCache>
                <c:formatCode>General</c:formatCode>
                <c:ptCount val="81"/>
                <c:pt idx="0">
                  <c:v>0.17482285455679064</c:v>
                </c:pt>
                <c:pt idx="1">
                  <c:v>0.17429328391212959</c:v>
                </c:pt>
                <c:pt idx="2">
                  <c:v>0.17302674227873052</c:v>
                </c:pt>
                <c:pt idx="3">
                  <c:v>0.17463413032133909</c:v>
                </c:pt>
                <c:pt idx="4">
                  <c:v>0.17447114352048904</c:v>
                </c:pt>
                <c:pt idx="5">
                  <c:v>0.17483834996878334</c:v>
                </c:pt>
                <c:pt idx="6">
                  <c:v>0.1716557297696242</c:v>
                </c:pt>
                <c:pt idx="7">
                  <c:v>0.17375313203169537</c:v>
                </c:pt>
                <c:pt idx="8">
                  <c:v>0.17328537545902847</c:v>
                </c:pt>
                <c:pt idx="9">
                  <c:v>0.17096608709973332</c:v>
                </c:pt>
                <c:pt idx="10">
                  <c:v>0.17019623513063817</c:v>
                </c:pt>
                <c:pt idx="11">
                  <c:v>0.17041522506669043</c:v>
                </c:pt>
                <c:pt idx="12">
                  <c:v>0.17030014845999386</c:v>
                </c:pt>
                <c:pt idx="13">
                  <c:v>0.1698978202145518</c:v>
                </c:pt>
                <c:pt idx="14">
                  <c:v>0.1691185784695956</c:v>
                </c:pt>
                <c:pt idx="15">
                  <c:v>0.16725954718392994</c:v>
                </c:pt>
                <c:pt idx="16">
                  <c:v>0.16693723874333322</c:v>
                </c:pt>
                <c:pt idx="17">
                  <c:v>0.16481508098696018</c:v>
                </c:pt>
                <c:pt idx="18">
                  <c:v>0.16325181910244402</c:v>
                </c:pt>
                <c:pt idx="19">
                  <c:v>0.1651172168694128</c:v>
                </c:pt>
                <c:pt idx="20">
                  <c:v>0.16107935398439938</c:v>
                </c:pt>
                <c:pt idx="21">
                  <c:v>0.16253897819291066</c:v>
                </c:pt>
                <c:pt idx="22">
                  <c:v>0.1585663759609513</c:v>
                </c:pt>
                <c:pt idx="23">
                  <c:v>0.15987038333327741</c:v>
                </c:pt>
                <c:pt idx="24">
                  <c:v>0.15831137046099461</c:v>
                </c:pt>
                <c:pt idx="25">
                  <c:v>0.15630378765809139</c:v>
                </c:pt>
                <c:pt idx="26">
                  <c:v>0.1546347257654638</c:v>
                </c:pt>
                <c:pt idx="27">
                  <c:v>0.15360371850926019</c:v>
                </c:pt>
                <c:pt idx="28">
                  <c:v>0.15289664338302172</c:v>
                </c:pt>
                <c:pt idx="29">
                  <c:v>0.15235994890556251</c:v>
                </c:pt>
                <c:pt idx="30">
                  <c:v>0.15108486970493268</c:v>
                </c:pt>
                <c:pt idx="31">
                  <c:v>0.15070667377586705</c:v>
                </c:pt>
                <c:pt idx="32">
                  <c:v>0.14972052760714236</c:v>
                </c:pt>
                <c:pt idx="33">
                  <c:v>0.1487605448295572</c:v>
                </c:pt>
                <c:pt idx="34">
                  <c:v>0.14594460188825203</c:v>
                </c:pt>
                <c:pt idx="35">
                  <c:v>0.14916935110884016</c:v>
                </c:pt>
                <c:pt idx="36">
                  <c:v>0.14525905617290952</c:v>
                </c:pt>
                <c:pt idx="37">
                  <c:v>0.1443781854868289</c:v>
                </c:pt>
                <c:pt idx="38">
                  <c:v>0.14384441332534975</c:v>
                </c:pt>
                <c:pt idx="39">
                  <c:v>0.14309091329377904</c:v>
                </c:pt>
                <c:pt idx="40">
                  <c:v>0.14178455337969989</c:v>
                </c:pt>
                <c:pt idx="41">
                  <c:v>0.1409602659847479</c:v>
                </c:pt>
                <c:pt idx="42">
                  <c:v>0.14198343002808608</c:v>
                </c:pt>
                <c:pt idx="43">
                  <c:v>0.14339297514303423</c:v>
                </c:pt>
                <c:pt idx="44">
                  <c:v>0.14149626449055236</c:v>
                </c:pt>
                <c:pt idx="45">
                  <c:v>0.14176343761281526</c:v>
                </c:pt>
                <c:pt idx="46">
                  <c:v>0.14056907881812328</c:v>
                </c:pt>
                <c:pt idx="47">
                  <c:v>0.14233147952341699</c:v>
                </c:pt>
                <c:pt idx="48">
                  <c:v>0.13997623151273419</c:v>
                </c:pt>
                <c:pt idx="49">
                  <c:v>0.14013796159781369</c:v>
                </c:pt>
                <c:pt idx="50">
                  <c:v>0.14103622894653053</c:v>
                </c:pt>
                <c:pt idx="51">
                  <c:v>0.13874241345696306</c:v>
                </c:pt>
                <c:pt idx="52">
                  <c:v>0.14054083221953301</c:v>
                </c:pt>
                <c:pt idx="53">
                  <c:v>0.1406102238364314</c:v>
                </c:pt>
                <c:pt idx="54">
                  <c:v>0.13929263560208671</c:v>
                </c:pt>
                <c:pt idx="55">
                  <c:v>0.14249647978531849</c:v>
                </c:pt>
                <c:pt idx="56">
                  <c:v>0.14217366580613217</c:v>
                </c:pt>
                <c:pt idx="57">
                  <c:v>0.14355811127791535</c:v>
                </c:pt>
                <c:pt idx="58">
                  <c:v>0.14465498916545588</c:v>
                </c:pt>
                <c:pt idx="59">
                  <c:v>0.14446836373967117</c:v>
                </c:pt>
                <c:pt idx="60">
                  <c:v>0.14359263131165495</c:v>
                </c:pt>
                <c:pt idx="61">
                  <c:v>0.14501852160730641</c:v>
                </c:pt>
                <c:pt idx="62">
                  <c:v>0.14473093613494054</c:v>
                </c:pt>
                <c:pt idx="63">
                  <c:v>0.14665020031221238</c:v>
                </c:pt>
                <c:pt idx="64">
                  <c:v>0.14799149635976699</c:v>
                </c:pt>
                <c:pt idx="65">
                  <c:v>0.15023876504316497</c:v>
                </c:pt>
                <c:pt idx="66">
                  <c:v>0.15088762602701417</c:v>
                </c:pt>
                <c:pt idx="67">
                  <c:v>0.1503233903277251</c:v>
                </c:pt>
                <c:pt idx="68">
                  <c:v>0.15053893731075035</c:v>
                </c:pt>
                <c:pt idx="69">
                  <c:v>0.15190835563054444</c:v>
                </c:pt>
                <c:pt idx="70">
                  <c:v>0.15265283678063687</c:v>
                </c:pt>
                <c:pt idx="71">
                  <c:v>0.15346591217455871</c:v>
                </c:pt>
                <c:pt idx="72">
                  <c:v>0.15622751808857216</c:v>
                </c:pt>
                <c:pt idx="73">
                  <c:v>0.15684625469080254</c:v>
                </c:pt>
                <c:pt idx="74">
                  <c:v>0.15667826466183002</c:v>
                </c:pt>
                <c:pt idx="75">
                  <c:v>0.15963201420329062</c:v>
                </c:pt>
                <c:pt idx="76">
                  <c:v>0.15905193443834473</c:v>
                </c:pt>
                <c:pt idx="77">
                  <c:v>0.16240067911106035</c:v>
                </c:pt>
                <c:pt idx="78">
                  <c:v>0.16260153808654396</c:v>
                </c:pt>
                <c:pt idx="79">
                  <c:v>0.16249887239903746</c:v>
                </c:pt>
                <c:pt idx="80">
                  <c:v>0.1659489847953366</c:v>
                </c:pt>
              </c:numCache>
            </c:numRef>
          </c:yVal>
          <c:smooth val="1"/>
          <c:extLst>
            <c:ext xmlns:c16="http://schemas.microsoft.com/office/drawing/2014/chart" uri="{C3380CC4-5D6E-409C-BE32-E72D297353CC}">
              <c16:uniqueId val="{00000012-4EE1-476B-856F-66E6760B65B5}"/>
            </c:ext>
          </c:extLst>
        </c:ser>
        <c:ser>
          <c:idx val="19"/>
          <c:order val="19"/>
          <c:tx>
            <c:strRef>
              <c:f>'ICC Binary Lookup'!$U$51</c:f>
              <c:strCache>
                <c:ptCount val="1"/>
                <c:pt idx="0">
                  <c:v>0.2</c:v>
                </c:pt>
              </c:strCache>
            </c:strRef>
          </c:tx>
          <c:spPr>
            <a:ln w="19050" cap="rnd">
              <a:solidFill>
                <a:schemeClr val="accent2">
                  <a:lumMod val="8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Lookup'!$U$52:$U$132</c:f>
              <c:numCache>
                <c:formatCode>General</c:formatCode>
                <c:ptCount val="81"/>
                <c:pt idx="0">
                  <c:v>0.18405582079321406</c:v>
                </c:pt>
                <c:pt idx="1">
                  <c:v>0.18564492269477326</c:v>
                </c:pt>
                <c:pt idx="2">
                  <c:v>0.18528165778493813</c:v>
                </c:pt>
                <c:pt idx="3">
                  <c:v>0.18355905770201367</c:v>
                </c:pt>
                <c:pt idx="4">
                  <c:v>0.18449403119932484</c:v>
                </c:pt>
                <c:pt idx="5">
                  <c:v>0.18538704871759665</c:v>
                </c:pt>
                <c:pt idx="6">
                  <c:v>0.18365812255981867</c:v>
                </c:pt>
                <c:pt idx="7">
                  <c:v>0.18335259777320395</c:v>
                </c:pt>
                <c:pt idx="8">
                  <c:v>0.18416581876239629</c:v>
                </c:pt>
                <c:pt idx="9">
                  <c:v>0.18455011717389552</c:v>
                </c:pt>
                <c:pt idx="10">
                  <c:v>0.18369272118079721</c:v>
                </c:pt>
                <c:pt idx="11">
                  <c:v>0.18209090391702612</c:v>
                </c:pt>
                <c:pt idx="12">
                  <c:v>0.18119570022661133</c:v>
                </c:pt>
                <c:pt idx="13">
                  <c:v>0.17971594918012687</c:v>
                </c:pt>
                <c:pt idx="14">
                  <c:v>0.1807762283410948</c:v>
                </c:pt>
                <c:pt idx="15">
                  <c:v>0.17923162168371945</c:v>
                </c:pt>
                <c:pt idx="16">
                  <c:v>0.17899755250251756</c:v>
                </c:pt>
                <c:pt idx="17">
                  <c:v>0.17762556770287066</c:v>
                </c:pt>
                <c:pt idx="18">
                  <c:v>0.17568793588993967</c:v>
                </c:pt>
                <c:pt idx="19">
                  <c:v>0.17390149662212273</c:v>
                </c:pt>
                <c:pt idx="20">
                  <c:v>0.17396806145622951</c:v>
                </c:pt>
                <c:pt idx="21">
                  <c:v>0.17387481307193334</c:v>
                </c:pt>
                <c:pt idx="22">
                  <c:v>0.1726034903016177</c:v>
                </c:pt>
                <c:pt idx="23">
                  <c:v>0.17106179890919834</c:v>
                </c:pt>
                <c:pt idx="24">
                  <c:v>0.16934376079515651</c:v>
                </c:pt>
                <c:pt idx="25">
                  <c:v>0.17039875299126322</c:v>
                </c:pt>
                <c:pt idx="26">
                  <c:v>0.16868465565515817</c:v>
                </c:pt>
                <c:pt idx="27">
                  <c:v>0.16830822772288476</c:v>
                </c:pt>
                <c:pt idx="28">
                  <c:v>0.16733060061314148</c:v>
                </c:pt>
                <c:pt idx="29">
                  <c:v>0.16742250402377004</c:v>
                </c:pt>
                <c:pt idx="30">
                  <c:v>0.16419682009077574</c:v>
                </c:pt>
                <c:pt idx="31">
                  <c:v>0.16450744477377688</c:v>
                </c:pt>
                <c:pt idx="32">
                  <c:v>0.16287972551574487</c:v>
                </c:pt>
                <c:pt idx="33">
                  <c:v>0.16198602352408442</c:v>
                </c:pt>
                <c:pt idx="34">
                  <c:v>0.16006588649941958</c:v>
                </c:pt>
                <c:pt idx="35">
                  <c:v>0.1601815941431079</c:v>
                </c:pt>
                <c:pt idx="36">
                  <c:v>0.15988261571882487</c:v>
                </c:pt>
                <c:pt idx="37">
                  <c:v>0.16013474266138647</c:v>
                </c:pt>
                <c:pt idx="38">
                  <c:v>0.15815660282017138</c:v>
                </c:pt>
                <c:pt idx="39">
                  <c:v>0.15855371189270692</c:v>
                </c:pt>
                <c:pt idx="40">
                  <c:v>0.15675599372749485</c:v>
                </c:pt>
                <c:pt idx="41">
                  <c:v>0.15705809847352253</c:v>
                </c:pt>
                <c:pt idx="42">
                  <c:v>0.1577082199984724</c:v>
                </c:pt>
                <c:pt idx="43">
                  <c:v>0.15474813278679095</c:v>
                </c:pt>
                <c:pt idx="44">
                  <c:v>0.15332146280935369</c:v>
                </c:pt>
                <c:pt idx="45">
                  <c:v>0.15564405508131837</c:v>
                </c:pt>
                <c:pt idx="46">
                  <c:v>0.15461800737024872</c:v>
                </c:pt>
                <c:pt idx="47">
                  <c:v>0.15619445301734411</c:v>
                </c:pt>
                <c:pt idx="48">
                  <c:v>0.15495039965812829</c:v>
                </c:pt>
                <c:pt idx="49">
                  <c:v>0.1540754247301748</c:v>
                </c:pt>
                <c:pt idx="50">
                  <c:v>0.15326507754609428</c:v>
                </c:pt>
                <c:pt idx="51">
                  <c:v>0.15355853215511053</c:v>
                </c:pt>
                <c:pt idx="52">
                  <c:v>0.1534944450500432</c:v>
                </c:pt>
                <c:pt idx="53">
                  <c:v>0.15415139535449449</c:v>
                </c:pt>
                <c:pt idx="54">
                  <c:v>0.15716823881435452</c:v>
                </c:pt>
                <c:pt idx="55">
                  <c:v>0.15731186343142561</c:v>
                </c:pt>
                <c:pt idx="56">
                  <c:v>0.15620762041637898</c:v>
                </c:pt>
                <c:pt idx="57">
                  <c:v>0.15731485711079188</c:v>
                </c:pt>
                <c:pt idx="58">
                  <c:v>0.15774733004849298</c:v>
                </c:pt>
                <c:pt idx="59">
                  <c:v>0.15738083328158886</c:v>
                </c:pt>
                <c:pt idx="60">
                  <c:v>0.15939469229455808</c:v>
                </c:pt>
                <c:pt idx="61">
                  <c:v>0.15871424659229424</c:v>
                </c:pt>
                <c:pt idx="62">
                  <c:v>0.15832145286131544</c:v>
                </c:pt>
                <c:pt idx="63">
                  <c:v>0.15907961485859667</c:v>
                </c:pt>
                <c:pt idx="64">
                  <c:v>0.15939207356478741</c:v>
                </c:pt>
                <c:pt idx="65">
                  <c:v>0.16196203208316079</c:v>
                </c:pt>
                <c:pt idx="66">
                  <c:v>0.16250177651978731</c:v>
                </c:pt>
                <c:pt idx="67">
                  <c:v>0.16418243943827665</c:v>
                </c:pt>
                <c:pt idx="68">
                  <c:v>0.16612883271076814</c:v>
                </c:pt>
                <c:pt idx="69">
                  <c:v>0.16546993019817871</c:v>
                </c:pt>
                <c:pt idx="70">
                  <c:v>0.16470647174559699</c:v>
                </c:pt>
                <c:pt idx="71">
                  <c:v>0.16881920898130412</c:v>
                </c:pt>
                <c:pt idx="72">
                  <c:v>0.16800980288884831</c:v>
                </c:pt>
                <c:pt idx="73">
                  <c:v>0.16747220848916541</c:v>
                </c:pt>
                <c:pt idx="74">
                  <c:v>0.17198199883468068</c:v>
                </c:pt>
                <c:pt idx="75">
                  <c:v>0.17110113778543792</c:v>
                </c:pt>
                <c:pt idx="76">
                  <c:v>0.17349945060008623</c:v>
                </c:pt>
                <c:pt idx="77">
                  <c:v>0.17378801252388451</c:v>
                </c:pt>
                <c:pt idx="78">
                  <c:v>0.17490129592320586</c:v>
                </c:pt>
                <c:pt idx="79">
                  <c:v>0.1771331731011456</c:v>
                </c:pt>
                <c:pt idx="80">
                  <c:v>0.1776010565355747</c:v>
                </c:pt>
              </c:numCache>
            </c:numRef>
          </c:yVal>
          <c:smooth val="1"/>
          <c:extLst>
            <c:ext xmlns:c16="http://schemas.microsoft.com/office/drawing/2014/chart" uri="{C3380CC4-5D6E-409C-BE32-E72D297353CC}">
              <c16:uniqueId val="{00000013-4EE1-476B-856F-66E6760B65B5}"/>
            </c:ext>
          </c:extLst>
        </c:ser>
        <c:ser>
          <c:idx val="20"/>
          <c:order val="20"/>
          <c:tx>
            <c:strRef>
              <c:f>'ICC Binary Lookup'!$V$51</c:f>
              <c:strCache>
                <c:ptCount val="1"/>
                <c:pt idx="0">
                  <c:v>0.21</c:v>
                </c:pt>
              </c:strCache>
            </c:strRef>
          </c:tx>
          <c:spPr>
            <a:ln w="19050" cap="rnd">
              <a:solidFill>
                <a:schemeClr val="accent3">
                  <a:lumMod val="8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Lookup'!$V$52:$V$132</c:f>
              <c:numCache>
                <c:formatCode>General</c:formatCode>
                <c:ptCount val="81"/>
                <c:pt idx="0">
                  <c:v>0.19563795626843625</c:v>
                </c:pt>
                <c:pt idx="1">
                  <c:v>0.19350569480156826</c:v>
                </c:pt>
                <c:pt idx="2">
                  <c:v>0.19485401581362685</c:v>
                </c:pt>
                <c:pt idx="3">
                  <c:v>0.19716104628205158</c:v>
                </c:pt>
                <c:pt idx="4">
                  <c:v>0.19490385364298379</c:v>
                </c:pt>
                <c:pt idx="5">
                  <c:v>0.19508641104626662</c:v>
                </c:pt>
                <c:pt idx="6">
                  <c:v>0.19434061853477441</c:v>
                </c:pt>
                <c:pt idx="7">
                  <c:v>0.19665971607605562</c:v>
                </c:pt>
                <c:pt idx="8">
                  <c:v>0.1963714420561157</c:v>
                </c:pt>
                <c:pt idx="9">
                  <c:v>0.19135629068533694</c:v>
                </c:pt>
                <c:pt idx="10">
                  <c:v>0.19160735971188902</c:v>
                </c:pt>
                <c:pt idx="11">
                  <c:v>0.19194833020114857</c:v>
                </c:pt>
                <c:pt idx="12">
                  <c:v>0.19518118736870557</c:v>
                </c:pt>
                <c:pt idx="13">
                  <c:v>0.19331563559840192</c:v>
                </c:pt>
                <c:pt idx="14">
                  <c:v>0.19146759476067018</c:v>
                </c:pt>
                <c:pt idx="15">
                  <c:v>0.19020862139076503</c:v>
                </c:pt>
                <c:pt idx="16">
                  <c:v>0.192717222595299</c:v>
                </c:pt>
                <c:pt idx="17">
                  <c:v>0.18985018582946178</c:v>
                </c:pt>
                <c:pt idx="18">
                  <c:v>0.18851688535422334</c:v>
                </c:pt>
                <c:pt idx="19">
                  <c:v>0.18629718438770362</c:v>
                </c:pt>
                <c:pt idx="20">
                  <c:v>0.18599949970850929</c:v>
                </c:pt>
                <c:pt idx="21">
                  <c:v>0.18493033197229963</c:v>
                </c:pt>
                <c:pt idx="22">
                  <c:v>0.18384719163185995</c:v>
                </c:pt>
                <c:pt idx="23">
                  <c:v>0.18366075645056873</c:v>
                </c:pt>
                <c:pt idx="24">
                  <c:v>0.18212646564332924</c:v>
                </c:pt>
                <c:pt idx="25">
                  <c:v>0.18129592370238792</c:v>
                </c:pt>
                <c:pt idx="26">
                  <c:v>0.18220605901060635</c:v>
                </c:pt>
                <c:pt idx="27">
                  <c:v>0.1798373006202629</c:v>
                </c:pt>
                <c:pt idx="28">
                  <c:v>0.18131594015965655</c:v>
                </c:pt>
                <c:pt idx="29">
                  <c:v>0.17903411268389896</c:v>
                </c:pt>
                <c:pt idx="30">
                  <c:v>0.1800160729462236</c:v>
                </c:pt>
                <c:pt idx="31">
                  <c:v>0.17740105337324702</c:v>
                </c:pt>
                <c:pt idx="32">
                  <c:v>0.17683145748404167</c:v>
                </c:pt>
                <c:pt idx="33">
                  <c:v>0.17692218171983534</c:v>
                </c:pt>
                <c:pt idx="34">
                  <c:v>0.17584624010472868</c:v>
                </c:pt>
                <c:pt idx="35">
                  <c:v>0.1762039487112684</c:v>
                </c:pt>
                <c:pt idx="36">
                  <c:v>0.17260696168398232</c:v>
                </c:pt>
                <c:pt idx="37">
                  <c:v>0.17413181467485905</c:v>
                </c:pt>
                <c:pt idx="38">
                  <c:v>0.17230130592919057</c:v>
                </c:pt>
                <c:pt idx="39">
                  <c:v>0.17347039994778279</c:v>
                </c:pt>
                <c:pt idx="40">
                  <c:v>0.17162689381363955</c:v>
                </c:pt>
                <c:pt idx="41">
                  <c:v>0.17207584185084629</c:v>
                </c:pt>
                <c:pt idx="42">
                  <c:v>0.17053678244166687</c:v>
                </c:pt>
                <c:pt idx="43">
                  <c:v>0.16945748405590427</c:v>
                </c:pt>
                <c:pt idx="44">
                  <c:v>0.17075822281044309</c:v>
                </c:pt>
                <c:pt idx="45">
                  <c:v>0.17052595782929258</c:v>
                </c:pt>
                <c:pt idx="46">
                  <c:v>0.16751967515626648</c:v>
                </c:pt>
                <c:pt idx="47">
                  <c:v>0.1685937510618728</c:v>
                </c:pt>
                <c:pt idx="48">
                  <c:v>0.16951377705804915</c:v>
                </c:pt>
                <c:pt idx="49">
                  <c:v>0.16881262038587336</c:v>
                </c:pt>
                <c:pt idx="50">
                  <c:v>0.16851231520771598</c:v>
                </c:pt>
                <c:pt idx="51">
                  <c:v>0.16796517925865234</c:v>
                </c:pt>
                <c:pt idx="52">
                  <c:v>0.17128005624476911</c:v>
                </c:pt>
                <c:pt idx="53">
                  <c:v>0.16652794436452331</c:v>
                </c:pt>
                <c:pt idx="54">
                  <c:v>0.16909215787822196</c:v>
                </c:pt>
                <c:pt idx="55">
                  <c:v>0.1686996516322091</c:v>
                </c:pt>
                <c:pt idx="56">
                  <c:v>0.16947691068868354</c:v>
                </c:pt>
                <c:pt idx="57">
                  <c:v>0.17016985577733462</c:v>
                </c:pt>
                <c:pt idx="58">
                  <c:v>0.17353472441285606</c:v>
                </c:pt>
                <c:pt idx="59">
                  <c:v>0.17222367154963558</c:v>
                </c:pt>
                <c:pt idx="60">
                  <c:v>0.17071403906191268</c:v>
                </c:pt>
                <c:pt idx="61">
                  <c:v>0.17246617021847307</c:v>
                </c:pt>
                <c:pt idx="62">
                  <c:v>0.17466773385317441</c:v>
                </c:pt>
                <c:pt idx="63">
                  <c:v>0.17563118906695085</c:v>
                </c:pt>
                <c:pt idx="64">
                  <c:v>0.17612051469528603</c:v>
                </c:pt>
                <c:pt idx="65">
                  <c:v>0.17621103094435026</c:v>
                </c:pt>
                <c:pt idx="66">
                  <c:v>0.17741005497211465</c:v>
                </c:pt>
                <c:pt idx="67">
                  <c:v>0.17781321594922442</c:v>
                </c:pt>
                <c:pt idx="68">
                  <c:v>0.17747051233925948</c:v>
                </c:pt>
                <c:pt idx="69">
                  <c:v>0.17985727176252408</c:v>
                </c:pt>
                <c:pt idx="70">
                  <c:v>0.18041647972796504</c:v>
                </c:pt>
                <c:pt idx="71">
                  <c:v>0.17911354331318494</c:v>
                </c:pt>
                <c:pt idx="72">
                  <c:v>0.18217133148423281</c:v>
                </c:pt>
                <c:pt idx="73">
                  <c:v>0.18286310565406197</c:v>
                </c:pt>
                <c:pt idx="74">
                  <c:v>0.18299856505195891</c:v>
                </c:pt>
                <c:pt idx="75">
                  <c:v>0.18556255104611791</c:v>
                </c:pt>
                <c:pt idx="76">
                  <c:v>0.18503776851381137</c:v>
                </c:pt>
                <c:pt idx="77">
                  <c:v>0.18521403241188902</c:v>
                </c:pt>
                <c:pt idx="78">
                  <c:v>0.18752724027536322</c:v>
                </c:pt>
                <c:pt idx="79">
                  <c:v>0.18710980617660583</c:v>
                </c:pt>
                <c:pt idx="80">
                  <c:v>0.18832505331639166</c:v>
                </c:pt>
              </c:numCache>
            </c:numRef>
          </c:yVal>
          <c:smooth val="1"/>
          <c:extLst>
            <c:ext xmlns:c16="http://schemas.microsoft.com/office/drawing/2014/chart" uri="{C3380CC4-5D6E-409C-BE32-E72D297353CC}">
              <c16:uniqueId val="{00000014-4EE1-476B-856F-66E6760B65B5}"/>
            </c:ext>
          </c:extLst>
        </c:ser>
        <c:ser>
          <c:idx val="21"/>
          <c:order val="21"/>
          <c:tx>
            <c:strRef>
              <c:f>'ICC Binary Lookup'!$W$51</c:f>
              <c:strCache>
                <c:ptCount val="1"/>
                <c:pt idx="0">
                  <c:v>0.22</c:v>
                </c:pt>
              </c:strCache>
            </c:strRef>
          </c:tx>
          <c:spPr>
            <a:ln w="19050" cap="rnd">
              <a:solidFill>
                <a:schemeClr val="accent4">
                  <a:lumMod val="8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Lookup'!$W$52:$W$132</c:f>
              <c:numCache>
                <c:formatCode>General</c:formatCode>
                <c:ptCount val="81"/>
                <c:pt idx="0">
                  <c:v>0.20455855026791353</c:v>
                </c:pt>
                <c:pt idx="1">
                  <c:v>0.20503664293043089</c:v>
                </c:pt>
                <c:pt idx="2">
                  <c:v>0.20494888492865376</c:v>
                </c:pt>
                <c:pt idx="3">
                  <c:v>0.20547012540431861</c:v>
                </c:pt>
                <c:pt idx="4">
                  <c:v>0.20566109861920187</c:v>
                </c:pt>
                <c:pt idx="5">
                  <c:v>0.2065296649732804</c:v>
                </c:pt>
                <c:pt idx="6">
                  <c:v>0.20561473276904599</c:v>
                </c:pt>
                <c:pt idx="7">
                  <c:v>0.20565069980609468</c:v>
                </c:pt>
                <c:pt idx="8">
                  <c:v>0.20424309319886297</c:v>
                </c:pt>
                <c:pt idx="9">
                  <c:v>0.20200130576645062</c:v>
                </c:pt>
                <c:pt idx="10">
                  <c:v>0.2036680190759855</c:v>
                </c:pt>
                <c:pt idx="11">
                  <c:v>0.20556039374943955</c:v>
                </c:pt>
                <c:pt idx="12">
                  <c:v>0.20224662867115292</c:v>
                </c:pt>
                <c:pt idx="13">
                  <c:v>0.20338281386135099</c:v>
                </c:pt>
                <c:pt idx="14">
                  <c:v>0.20109435812678811</c:v>
                </c:pt>
                <c:pt idx="15">
                  <c:v>0.20072154200804268</c:v>
                </c:pt>
                <c:pt idx="16">
                  <c:v>0.20042449491250824</c:v>
                </c:pt>
                <c:pt idx="17">
                  <c:v>0.20135224127407209</c:v>
                </c:pt>
                <c:pt idx="18">
                  <c:v>0.20013664546896423</c:v>
                </c:pt>
                <c:pt idx="19">
                  <c:v>0.201493407104442</c:v>
                </c:pt>
                <c:pt idx="20">
                  <c:v>0.19963795113719018</c:v>
                </c:pt>
                <c:pt idx="21">
                  <c:v>0.20051919048323819</c:v>
                </c:pt>
                <c:pt idx="22">
                  <c:v>0.19998917509426595</c:v>
                </c:pt>
                <c:pt idx="23">
                  <c:v>0.19765011170314201</c:v>
                </c:pt>
                <c:pt idx="24">
                  <c:v>0.19800194026072374</c:v>
                </c:pt>
                <c:pt idx="25">
                  <c:v>0.19645186564431433</c:v>
                </c:pt>
                <c:pt idx="26">
                  <c:v>0.19329675569615062</c:v>
                </c:pt>
                <c:pt idx="27">
                  <c:v>0.1928965909277722</c:v>
                </c:pt>
                <c:pt idx="28">
                  <c:v>0.19490400932999222</c:v>
                </c:pt>
                <c:pt idx="29">
                  <c:v>0.19290542411143466</c:v>
                </c:pt>
                <c:pt idx="30">
                  <c:v>0.19238089859235513</c:v>
                </c:pt>
                <c:pt idx="31">
                  <c:v>0.19084620906986194</c:v>
                </c:pt>
                <c:pt idx="32">
                  <c:v>0.18901433035501833</c:v>
                </c:pt>
                <c:pt idx="33">
                  <c:v>0.18935800911318165</c:v>
                </c:pt>
                <c:pt idx="34">
                  <c:v>0.18965206436343468</c:v>
                </c:pt>
                <c:pt idx="35">
                  <c:v>0.18897687350560702</c:v>
                </c:pt>
                <c:pt idx="36">
                  <c:v>0.18886317072947495</c:v>
                </c:pt>
                <c:pt idx="37">
                  <c:v>0.18546714194551245</c:v>
                </c:pt>
                <c:pt idx="38">
                  <c:v>0.18690429526533336</c:v>
                </c:pt>
                <c:pt idx="39">
                  <c:v>0.18865981798415582</c:v>
                </c:pt>
                <c:pt idx="40">
                  <c:v>0.1843827551367451</c:v>
                </c:pt>
                <c:pt idx="41">
                  <c:v>0.185586016802747</c:v>
                </c:pt>
                <c:pt idx="42">
                  <c:v>0.18431306161463629</c:v>
                </c:pt>
                <c:pt idx="43">
                  <c:v>0.18442246605450502</c:v>
                </c:pt>
                <c:pt idx="44">
                  <c:v>0.18486357049540275</c:v>
                </c:pt>
                <c:pt idx="45">
                  <c:v>0.18380601181515727</c:v>
                </c:pt>
                <c:pt idx="46">
                  <c:v>0.18362747335671115</c:v>
                </c:pt>
                <c:pt idx="47">
                  <c:v>0.18170982703587557</c:v>
                </c:pt>
                <c:pt idx="48">
                  <c:v>0.18403648491455121</c:v>
                </c:pt>
                <c:pt idx="49">
                  <c:v>0.18502932427594368</c:v>
                </c:pt>
                <c:pt idx="50">
                  <c:v>0.18409377857193115</c:v>
                </c:pt>
                <c:pt idx="51">
                  <c:v>0.18426433378029711</c:v>
                </c:pt>
                <c:pt idx="52">
                  <c:v>0.18269241186863011</c:v>
                </c:pt>
                <c:pt idx="53">
                  <c:v>0.18382676238907508</c:v>
                </c:pt>
                <c:pt idx="54">
                  <c:v>0.18458656304246693</c:v>
                </c:pt>
                <c:pt idx="55">
                  <c:v>0.18399203620674537</c:v>
                </c:pt>
                <c:pt idx="56">
                  <c:v>0.18450842240452897</c:v>
                </c:pt>
                <c:pt idx="57">
                  <c:v>0.18735039084314137</c:v>
                </c:pt>
                <c:pt idx="58">
                  <c:v>0.18509477474317626</c:v>
                </c:pt>
                <c:pt idx="59">
                  <c:v>0.18540557891077139</c:v>
                </c:pt>
                <c:pt idx="60">
                  <c:v>0.18636362515101587</c:v>
                </c:pt>
                <c:pt idx="61">
                  <c:v>0.18763836480683188</c:v>
                </c:pt>
                <c:pt idx="62">
                  <c:v>0.18853255558794077</c:v>
                </c:pt>
                <c:pt idx="63">
                  <c:v>0.18826386864160488</c:v>
                </c:pt>
                <c:pt idx="64">
                  <c:v>0.18786644399209171</c:v>
                </c:pt>
                <c:pt idx="65">
                  <c:v>0.19062399675670599</c:v>
                </c:pt>
                <c:pt idx="66">
                  <c:v>0.19133173632785444</c:v>
                </c:pt>
                <c:pt idx="67">
                  <c:v>0.19259959698428691</c:v>
                </c:pt>
                <c:pt idx="68">
                  <c:v>0.19249518886536601</c:v>
                </c:pt>
                <c:pt idx="69">
                  <c:v>0.19078817139650289</c:v>
                </c:pt>
                <c:pt idx="70">
                  <c:v>0.19444380162196145</c:v>
                </c:pt>
                <c:pt idx="71">
                  <c:v>0.19506804092878335</c:v>
                </c:pt>
                <c:pt idx="72">
                  <c:v>0.1949171925246039</c:v>
                </c:pt>
                <c:pt idx="73">
                  <c:v>0.19499640435659105</c:v>
                </c:pt>
                <c:pt idx="74">
                  <c:v>0.19850224474360448</c:v>
                </c:pt>
                <c:pt idx="75">
                  <c:v>0.19814379601314733</c:v>
                </c:pt>
                <c:pt idx="76">
                  <c:v>0.19579088507020925</c:v>
                </c:pt>
                <c:pt idx="77">
                  <c:v>0.19765219702264669</c:v>
                </c:pt>
                <c:pt idx="78">
                  <c:v>0.19968766376201133</c:v>
                </c:pt>
                <c:pt idx="79">
                  <c:v>0.19985263378929763</c:v>
                </c:pt>
                <c:pt idx="80">
                  <c:v>0.200112404056626</c:v>
                </c:pt>
              </c:numCache>
            </c:numRef>
          </c:yVal>
          <c:smooth val="1"/>
          <c:extLst>
            <c:ext xmlns:c16="http://schemas.microsoft.com/office/drawing/2014/chart" uri="{C3380CC4-5D6E-409C-BE32-E72D297353CC}">
              <c16:uniqueId val="{00000015-4EE1-476B-856F-66E6760B65B5}"/>
            </c:ext>
          </c:extLst>
        </c:ser>
        <c:ser>
          <c:idx val="22"/>
          <c:order val="22"/>
          <c:tx>
            <c:strRef>
              <c:f>'ICC Binary Lookup'!$X$51</c:f>
              <c:strCache>
                <c:ptCount val="1"/>
                <c:pt idx="0">
                  <c:v>0.23</c:v>
                </c:pt>
              </c:strCache>
            </c:strRef>
          </c:tx>
          <c:spPr>
            <a:ln w="19050" cap="rnd">
              <a:solidFill>
                <a:schemeClr val="accent5">
                  <a:lumMod val="80000"/>
                </a:schemeClr>
              </a:solidFill>
              <a:round/>
            </a:ln>
            <a:effectLst/>
          </c:spPr>
          <c:marker>
            <c:symbol val="none"/>
          </c:marker>
          <c:xVal>
            <c:numRef>
              <c:f>'ICC Binary Lookup'!$A$52:$A$132</c:f>
              <c:numCache>
                <c:formatCode>General</c:formatCode>
                <c:ptCount val="81"/>
                <c:pt idx="0">
                  <c:v>0.01</c:v>
                </c:pt>
                <c:pt idx="1">
                  <c:v>0.02</c:v>
                </c:pt>
                <c:pt idx="2">
                  <c:v>0.03</c:v>
                </c:pt>
                <c:pt idx="3">
                  <c:v>0.04</c:v>
                </c:pt>
                <c:pt idx="4">
                  <c:v>0.05</c:v>
                </c:pt>
                <c:pt idx="5">
                  <c:v>6.0000000000000005E-2</c:v>
                </c:pt>
                <c:pt idx="6">
                  <c:v>7.0000000000000007E-2</c:v>
                </c:pt>
                <c:pt idx="7">
                  <c:v>0.08</c:v>
                </c:pt>
                <c:pt idx="8">
                  <c:v>0.09</c:v>
                </c:pt>
                <c:pt idx="9">
                  <c:v>9.9999999999999992E-2</c:v>
                </c:pt>
                <c:pt idx="10">
                  <c:v>0.10999999999999999</c:v>
                </c:pt>
                <c:pt idx="11">
                  <c:v>0.11999999999999998</c:v>
                </c:pt>
                <c:pt idx="12">
                  <c:v>0.12999999999999998</c:v>
                </c:pt>
                <c:pt idx="13">
                  <c:v>0.13999999999999999</c:v>
                </c:pt>
                <c:pt idx="14">
                  <c:v>0.15</c:v>
                </c:pt>
                <c:pt idx="15">
                  <c:v>0.16</c:v>
                </c:pt>
                <c:pt idx="16">
                  <c:v>0.17</c:v>
                </c:pt>
                <c:pt idx="17">
                  <c:v>0.18000000000000002</c:v>
                </c:pt>
                <c:pt idx="18">
                  <c:v>0.19000000000000003</c:v>
                </c:pt>
                <c:pt idx="19">
                  <c:v>0.20000000000000004</c:v>
                </c:pt>
                <c:pt idx="20">
                  <c:v>0.21000000000000005</c:v>
                </c:pt>
                <c:pt idx="21">
                  <c:v>0.22000000000000006</c:v>
                </c:pt>
                <c:pt idx="22">
                  <c:v>0.23000000000000007</c:v>
                </c:pt>
                <c:pt idx="23">
                  <c:v>0.24000000000000007</c:v>
                </c:pt>
                <c:pt idx="24">
                  <c:v>0.25000000000000006</c:v>
                </c:pt>
                <c:pt idx="25">
                  <c:v>0.26000000000000006</c:v>
                </c:pt>
                <c:pt idx="26">
                  <c:v>0.27000000000000007</c:v>
                </c:pt>
                <c:pt idx="27">
                  <c:v>0.28000000000000008</c:v>
                </c:pt>
                <c:pt idx="28">
                  <c:v>0.29000000000000009</c:v>
                </c:pt>
                <c:pt idx="29">
                  <c:v>0.3000000000000001</c:v>
                </c:pt>
                <c:pt idx="30">
                  <c:v>0.31000000000000011</c:v>
                </c:pt>
                <c:pt idx="31">
                  <c:v>0.32000000000000012</c:v>
                </c:pt>
                <c:pt idx="32">
                  <c:v>0.33000000000000013</c:v>
                </c:pt>
                <c:pt idx="33">
                  <c:v>0.34000000000000014</c:v>
                </c:pt>
                <c:pt idx="34">
                  <c:v>0.35000000000000014</c:v>
                </c:pt>
                <c:pt idx="35">
                  <c:v>0.36</c:v>
                </c:pt>
                <c:pt idx="36">
                  <c:v>0.37</c:v>
                </c:pt>
                <c:pt idx="37">
                  <c:v>0.38</c:v>
                </c:pt>
                <c:pt idx="38">
                  <c:v>0.39</c:v>
                </c:pt>
                <c:pt idx="39">
                  <c:v>0.4</c:v>
                </c:pt>
                <c:pt idx="40">
                  <c:v>0.41000000000000003</c:v>
                </c:pt>
                <c:pt idx="41">
                  <c:v>0.42000000000000004</c:v>
                </c:pt>
                <c:pt idx="42">
                  <c:v>0.43000000000000005</c:v>
                </c:pt>
                <c:pt idx="43">
                  <c:v>0.44000000000000006</c:v>
                </c:pt>
                <c:pt idx="44">
                  <c:v>0.45000000000000007</c:v>
                </c:pt>
                <c:pt idx="45">
                  <c:v>0.46000000000000008</c:v>
                </c:pt>
                <c:pt idx="46">
                  <c:v>0.47000000000000008</c:v>
                </c:pt>
                <c:pt idx="47">
                  <c:v>0.48000000000000009</c:v>
                </c:pt>
                <c:pt idx="48">
                  <c:v>0.4900000000000001</c:v>
                </c:pt>
                <c:pt idx="49">
                  <c:v>0.50000000000000011</c:v>
                </c:pt>
                <c:pt idx="50">
                  <c:v>0.51000000000000012</c:v>
                </c:pt>
                <c:pt idx="51">
                  <c:v>0.52000000000000013</c:v>
                </c:pt>
                <c:pt idx="52">
                  <c:v>0.53000000000000014</c:v>
                </c:pt>
                <c:pt idx="53">
                  <c:v>0.54000000000000015</c:v>
                </c:pt>
                <c:pt idx="54">
                  <c:v>0.55000000000000016</c:v>
                </c:pt>
                <c:pt idx="55">
                  <c:v>0.56000000000000016</c:v>
                </c:pt>
                <c:pt idx="56">
                  <c:v>0.57000000000000017</c:v>
                </c:pt>
                <c:pt idx="57">
                  <c:v>0.58000000000000018</c:v>
                </c:pt>
                <c:pt idx="58">
                  <c:v>0.59000000000000019</c:v>
                </c:pt>
                <c:pt idx="59">
                  <c:v>0.6000000000000002</c:v>
                </c:pt>
                <c:pt idx="60">
                  <c:v>0.61</c:v>
                </c:pt>
                <c:pt idx="61">
                  <c:v>0.62</c:v>
                </c:pt>
                <c:pt idx="62">
                  <c:v>0.63</c:v>
                </c:pt>
                <c:pt idx="63">
                  <c:v>0.64</c:v>
                </c:pt>
                <c:pt idx="64">
                  <c:v>0.65</c:v>
                </c:pt>
                <c:pt idx="65">
                  <c:v>0.66</c:v>
                </c:pt>
                <c:pt idx="66">
                  <c:v>0.67</c:v>
                </c:pt>
                <c:pt idx="67">
                  <c:v>0.68</c:v>
                </c:pt>
                <c:pt idx="68">
                  <c:v>0.69000000000000006</c:v>
                </c:pt>
                <c:pt idx="69">
                  <c:v>0.70000000000000007</c:v>
                </c:pt>
                <c:pt idx="70">
                  <c:v>0.71000000000000008</c:v>
                </c:pt>
                <c:pt idx="71">
                  <c:v>0.72000000000000008</c:v>
                </c:pt>
                <c:pt idx="72">
                  <c:v>0.73000000000000009</c:v>
                </c:pt>
                <c:pt idx="73">
                  <c:v>0.7400000000000001</c:v>
                </c:pt>
                <c:pt idx="74">
                  <c:v>0.75000000000000011</c:v>
                </c:pt>
                <c:pt idx="75">
                  <c:v>0.76000000000000012</c:v>
                </c:pt>
                <c:pt idx="76">
                  <c:v>0.77000000000000013</c:v>
                </c:pt>
                <c:pt idx="77">
                  <c:v>0.78000000000000014</c:v>
                </c:pt>
                <c:pt idx="78">
                  <c:v>0.79000000000000015</c:v>
                </c:pt>
                <c:pt idx="79">
                  <c:v>0.80000000000000016</c:v>
                </c:pt>
                <c:pt idx="80">
                  <c:v>0.81</c:v>
                </c:pt>
              </c:numCache>
            </c:numRef>
          </c:xVal>
          <c:yVal>
            <c:numRef>
              <c:f>'ICC Binary Lookup'!$X$52:$X$132</c:f>
              <c:numCache>
                <c:formatCode>General</c:formatCode>
                <c:ptCount val="81"/>
                <c:pt idx="0">
                  <c:v>0.21450397943318475</c:v>
                </c:pt>
                <c:pt idx="1">
                  <c:v>0.21432595342366295</c:v>
                </c:pt>
                <c:pt idx="2">
                  <c:v>0.21595978638241003</c:v>
                </c:pt>
                <c:pt idx="3">
                  <c:v>0.2161783025710334</c:v>
                </c:pt>
                <c:pt idx="4">
                  <c:v>0.21556829276012074</c:v>
                </c:pt>
                <c:pt idx="5">
                  <c:v>0.21552611344822115</c:v>
                </c:pt>
                <c:pt idx="6">
                  <c:v>0.2177385841099066</c:v>
                </c:pt>
                <c:pt idx="7">
                  <c:v>0.21880182578423177</c:v>
                </c:pt>
                <c:pt idx="8">
                  <c:v>0.21800840314267661</c:v>
                </c:pt>
                <c:pt idx="9">
                  <c:v>0.21812146437393917</c:v>
                </c:pt>
                <c:pt idx="10">
                  <c:v>0.21596978750741749</c:v>
                </c:pt>
                <c:pt idx="11">
                  <c:v>0.215035688668508</c:v>
                </c:pt>
                <c:pt idx="12">
                  <c:v>0.2155952418597348</c:v>
                </c:pt>
                <c:pt idx="13">
                  <c:v>0.2155384647278325</c:v>
                </c:pt>
                <c:pt idx="14">
                  <c:v>0.21649015346447822</c:v>
                </c:pt>
                <c:pt idx="15">
                  <c:v>0.21351570445801443</c:v>
                </c:pt>
                <c:pt idx="16">
                  <c:v>0.2141981088796488</c:v>
                </c:pt>
                <c:pt idx="17">
                  <c:v>0.21353979928008315</c:v>
                </c:pt>
                <c:pt idx="18">
                  <c:v>0.21405700006720521</c:v>
                </c:pt>
                <c:pt idx="19">
                  <c:v>0.21209221344471679</c:v>
                </c:pt>
                <c:pt idx="20">
                  <c:v>0.21145815174853749</c:v>
                </c:pt>
                <c:pt idx="21">
                  <c:v>0.21088700544492531</c:v>
                </c:pt>
                <c:pt idx="22">
                  <c:v>0.21122129782672486</c:v>
                </c:pt>
                <c:pt idx="23">
                  <c:v>0.21281972100838553</c:v>
                </c:pt>
                <c:pt idx="24">
                  <c:v>0.2079608833954838</c:v>
                </c:pt>
                <c:pt idx="25">
                  <c:v>0.20893495994241493</c:v>
                </c:pt>
                <c:pt idx="26">
                  <c:v>0.20768811890331337</c:v>
                </c:pt>
                <c:pt idx="27">
                  <c:v>0.21017843762879446</c:v>
                </c:pt>
                <c:pt idx="28">
                  <c:v>0.20707191220984225</c:v>
                </c:pt>
                <c:pt idx="29">
                  <c:v>0.20715691419366541</c:v>
                </c:pt>
                <c:pt idx="30">
                  <c:v>0.20551876408193143</c:v>
                </c:pt>
                <c:pt idx="31">
                  <c:v>0.20525612277889893</c:v>
                </c:pt>
                <c:pt idx="32">
                  <c:v>0.20357374730913599</c:v>
                </c:pt>
                <c:pt idx="33">
                  <c:v>0.2050143213582632</c:v>
                </c:pt>
                <c:pt idx="34">
                  <c:v>0.20381830301903384</c:v>
                </c:pt>
                <c:pt idx="35">
                  <c:v>0.20237740516127362</c:v>
                </c:pt>
                <c:pt idx="36">
                  <c:v>0.20164521025172677</c:v>
                </c:pt>
                <c:pt idx="37">
                  <c:v>0.2016724507999518</c:v>
                </c:pt>
                <c:pt idx="38">
                  <c:v>0.2005896724664705</c:v>
                </c:pt>
                <c:pt idx="39">
                  <c:v>0.20068684844056556</c:v>
                </c:pt>
                <c:pt idx="40">
                  <c:v>0.20144851972194902</c:v>
                </c:pt>
                <c:pt idx="41">
                  <c:v>0.20126976978840472</c:v>
                </c:pt>
                <c:pt idx="42">
                  <c:v>0.2013248705571769</c:v>
                </c:pt>
                <c:pt idx="43">
                  <c:v>0.19768222291966739</c:v>
                </c:pt>
                <c:pt idx="44">
                  <c:v>0.20147080332708364</c:v>
                </c:pt>
                <c:pt idx="45">
                  <c:v>0.19905596388308477</c:v>
                </c:pt>
                <c:pt idx="46">
                  <c:v>0.19880709882862488</c:v>
                </c:pt>
                <c:pt idx="47">
                  <c:v>0.19964366104712414</c:v>
                </c:pt>
                <c:pt idx="48">
                  <c:v>0.19830115757801656</c:v>
                </c:pt>
                <c:pt idx="49">
                  <c:v>0.19778518647500934</c:v>
                </c:pt>
                <c:pt idx="50">
                  <c:v>0.19848691836750759</c:v>
                </c:pt>
                <c:pt idx="51">
                  <c:v>0.19896662764321946</c:v>
                </c:pt>
                <c:pt idx="52">
                  <c:v>0.1982126585170762</c:v>
                </c:pt>
                <c:pt idx="53">
                  <c:v>0.19802238308094272</c:v>
                </c:pt>
                <c:pt idx="54">
                  <c:v>0.19788846298098764</c:v>
                </c:pt>
                <c:pt idx="55">
                  <c:v>0.19931944188914935</c:v>
                </c:pt>
                <c:pt idx="56">
                  <c:v>0.20057552634111725</c:v>
                </c:pt>
                <c:pt idx="57">
                  <c:v>0.20037521082862497</c:v>
                </c:pt>
                <c:pt idx="58">
                  <c:v>0.20247504694375879</c:v>
                </c:pt>
                <c:pt idx="59">
                  <c:v>0.19918443670002978</c:v>
                </c:pt>
                <c:pt idx="60">
                  <c:v>0.19904616068237385</c:v>
                </c:pt>
                <c:pt idx="61">
                  <c:v>0.20202641687867501</c:v>
                </c:pt>
                <c:pt idx="62">
                  <c:v>0.2017571778012523</c:v>
                </c:pt>
                <c:pt idx="63">
                  <c:v>0.20317613515142835</c:v>
                </c:pt>
                <c:pt idx="64">
                  <c:v>0.20352086386009036</c:v>
                </c:pt>
                <c:pt idx="65">
                  <c:v>0.20331050045578039</c:v>
                </c:pt>
                <c:pt idx="66">
                  <c:v>0.20492155809704546</c:v>
                </c:pt>
                <c:pt idx="67">
                  <c:v>0.2063719167990877</c:v>
                </c:pt>
                <c:pt idx="68">
                  <c:v>0.20293712715144957</c:v>
                </c:pt>
                <c:pt idx="69">
                  <c:v>0.20559772852327032</c:v>
                </c:pt>
                <c:pt idx="70">
                  <c:v>0.2046073329890416</c:v>
                </c:pt>
                <c:pt idx="71">
                  <c:v>0.20646379190323327</c:v>
                </c:pt>
                <c:pt idx="72">
                  <c:v>0.2063754706261009</c:v>
                </c:pt>
                <c:pt idx="73">
                  <c:v>0.20898786304624645</c:v>
                </c:pt>
                <c:pt idx="74">
                  <c:v>0.20926817197973424</c:v>
                </c:pt>
                <c:pt idx="75">
                  <c:v>0.2108703062435596</c:v>
                </c:pt>
                <c:pt idx="76">
                  <c:v>0.21087121142357393</c:v>
                </c:pt>
                <c:pt idx="77">
                  <c:v>0.21178612199841954</c:v>
                </c:pt>
                <c:pt idx="78">
                  <c:v>0.21309321200243619</c:v>
                </c:pt>
                <c:pt idx="79">
                  <c:v>0.21393631183050793</c:v>
                </c:pt>
                <c:pt idx="80">
                  <c:v>0.21492267468041382</c:v>
                </c:pt>
              </c:numCache>
            </c:numRef>
          </c:yVal>
          <c:smooth val="1"/>
          <c:extLst>
            <c:ext xmlns:c16="http://schemas.microsoft.com/office/drawing/2014/chart" uri="{C3380CC4-5D6E-409C-BE32-E72D297353CC}">
              <c16:uniqueId val="{00000016-4EE1-476B-856F-66E6760B65B5}"/>
            </c:ext>
          </c:extLst>
        </c:ser>
        <c:dLbls>
          <c:showLegendKey val="0"/>
          <c:showVal val="0"/>
          <c:showCatName val="0"/>
          <c:showSerName val="0"/>
          <c:showPercent val="0"/>
          <c:showBubbleSize val="0"/>
        </c:dLbls>
        <c:axId val="637643608"/>
        <c:axId val="637647872"/>
      </c:scatterChart>
      <c:valAx>
        <c:axId val="63764360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sz="1800" b="1"/>
                  <a:t>Mean p</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647872"/>
        <c:crosses val="autoZero"/>
        <c:crossBetween val="midCat"/>
      </c:valAx>
      <c:valAx>
        <c:axId val="637647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r>
                  <a:rPr lang="en-GB" sz="1800" b="1"/>
                  <a:t>ICC</a:t>
                </a:r>
              </a:p>
            </c:rich>
          </c:tx>
          <c:overlay val="0"/>
          <c:spPr>
            <a:noFill/>
            <a:ln>
              <a:noFill/>
            </a:ln>
            <a:effectLst/>
          </c:spPr>
          <c:txPr>
            <a:bodyPr rot="-5400000" spcFirstLastPara="1" vertOverflow="ellipsis" vert="horz" wrap="square" anchor="ctr" anchorCtr="1"/>
            <a:lstStyle/>
            <a:p>
              <a:pPr>
                <a:defRPr sz="18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764360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'ICC Binary Lookup'!$AM$1</c:f>
              <c:strCache>
                <c:ptCount val="1"/>
                <c:pt idx="0">
                  <c:v>p</c:v>
                </c:pt>
              </c:strCache>
            </c:strRef>
          </c:tx>
          <c:spPr>
            <a:ln w="19050" cap="rnd">
              <a:solidFill>
                <a:schemeClr val="accent1"/>
              </a:solidFill>
              <a:round/>
            </a:ln>
            <a:effectLst/>
          </c:spPr>
          <c:marker>
            <c:symbol val="none"/>
          </c:marker>
          <c:xVal>
            <c:numRef>
              <c:f>'ICC Binary Lookup'!$AL$2:$AL$29</c:f>
              <c:numCache>
                <c:formatCode>General</c:formatCode>
                <c:ptCount val="28"/>
                <c:pt idx="0">
                  <c:v>1.752830049356854E-2</c:v>
                </c:pt>
                <c:pt idx="1">
                  <c:v>3.1739651835667418E-2</c:v>
                </c:pt>
                <c:pt idx="2">
                  <c:v>5.3990966513188063E-2</c:v>
                </c:pt>
                <c:pt idx="3">
                  <c:v>8.6277318826511532E-2</c:v>
                </c:pt>
                <c:pt idx="4">
                  <c:v>0.12951759566589174</c:v>
                </c:pt>
                <c:pt idx="5">
                  <c:v>0.1603833273419196</c:v>
                </c:pt>
                <c:pt idx="6">
                  <c:v>0.19418605498321295</c:v>
                </c:pt>
                <c:pt idx="7">
                  <c:v>0.22988214068423302</c:v>
                </c:pt>
                <c:pt idx="8">
                  <c:v>0.26608524989875482</c:v>
                </c:pt>
                <c:pt idx="9">
                  <c:v>0.30113743215480443</c:v>
                </c:pt>
                <c:pt idx="10">
                  <c:v>0.33322460289179945</c:v>
                </c:pt>
                <c:pt idx="11">
                  <c:v>0.36052696246164795</c:v>
                </c:pt>
                <c:pt idx="12">
                  <c:v>0.38138781546052414</c:v>
                </c:pt>
                <c:pt idx="13">
                  <c:v>0.39447933090788895</c:v>
                </c:pt>
                <c:pt idx="14">
                  <c:v>0.3989422804014327</c:v>
                </c:pt>
                <c:pt idx="15">
                  <c:v>0.39447933090788895</c:v>
                </c:pt>
                <c:pt idx="16">
                  <c:v>0.38138781546052414</c:v>
                </c:pt>
                <c:pt idx="17">
                  <c:v>0.36052696246164795</c:v>
                </c:pt>
                <c:pt idx="18">
                  <c:v>0.33322460289179967</c:v>
                </c:pt>
                <c:pt idx="19">
                  <c:v>0.30113743215480443</c:v>
                </c:pt>
                <c:pt idx="20">
                  <c:v>0.26608524989875482</c:v>
                </c:pt>
                <c:pt idx="21">
                  <c:v>0.24197072451914337</c:v>
                </c:pt>
                <c:pt idx="22">
                  <c:v>#N/A</c:v>
                </c:pt>
                <c:pt idx="23">
                  <c:v>#N/A</c:v>
                </c:pt>
                <c:pt idx="24">
                  <c:v>#N/A</c:v>
                </c:pt>
                <c:pt idx="25">
                  <c:v>#N/A</c:v>
                </c:pt>
                <c:pt idx="26">
                  <c:v>#N/A</c:v>
                </c:pt>
                <c:pt idx="27">
                  <c:v>#N/A</c:v>
                </c:pt>
              </c:numCache>
            </c:numRef>
          </c:xVal>
          <c:yVal>
            <c:numRef>
              <c:f>'ICC Binary Lookup'!$AM$2:$AM$29</c:f>
              <c:numCache>
                <c:formatCode>General</c:formatCode>
                <c:ptCount val="28"/>
                <c:pt idx="0">
                  <c:v>0.7</c:v>
                </c:pt>
                <c:pt idx="1">
                  <c:v>0.65</c:v>
                </c:pt>
                <c:pt idx="2">
                  <c:v>0.60000000000000009</c:v>
                </c:pt>
                <c:pt idx="3">
                  <c:v>0.55000000000000004</c:v>
                </c:pt>
                <c:pt idx="4">
                  <c:v>0.5</c:v>
                </c:pt>
                <c:pt idx="5">
                  <c:v>0.47000000000000003</c:v>
                </c:pt>
                <c:pt idx="6">
                  <c:v>0.44</c:v>
                </c:pt>
                <c:pt idx="7">
                  <c:v>0.41000000000000003</c:v>
                </c:pt>
                <c:pt idx="8">
                  <c:v>0.38</c:v>
                </c:pt>
                <c:pt idx="9">
                  <c:v>0.35000000000000003</c:v>
                </c:pt>
                <c:pt idx="10">
                  <c:v>0.32000000000000023</c:v>
                </c:pt>
                <c:pt idx="11">
                  <c:v>0.29000000000000004</c:v>
                </c:pt>
                <c:pt idx="12">
                  <c:v>0.26</c:v>
                </c:pt>
                <c:pt idx="13">
                  <c:v>0.23</c:v>
                </c:pt>
                <c:pt idx="14">
                  <c:v>0.2</c:v>
                </c:pt>
                <c:pt idx="15">
                  <c:v>0.17</c:v>
                </c:pt>
                <c:pt idx="16">
                  <c:v>0.14000000000000001</c:v>
                </c:pt>
                <c:pt idx="17">
                  <c:v>0.11</c:v>
                </c:pt>
                <c:pt idx="18">
                  <c:v>8.0000000000000016E-2</c:v>
                </c:pt>
                <c:pt idx="19">
                  <c:v>4.9999999999999989E-2</c:v>
                </c:pt>
                <c:pt idx="20">
                  <c:v>1.999999999999999E-2</c:v>
                </c:pt>
                <c:pt idx="21">
                  <c:v>0</c:v>
                </c:pt>
                <c:pt idx="22">
                  <c:v>#N/A</c:v>
                </c:pt>
                <c:pt idx="23">
                  <c:v>#N/A</c:v>
                </c:pt>
                <c:pt idx="24">
                  <c:v>#N/A</c:v>
                </c:pt>
                <c:pt idx="25">
                  <c:v>#N/A</c:v>
                </c:pt>
                <c:pt idx="26">
                  <c:v>#N/A</c:v>
                </c:pt>
                <c:pt idx="27">
                  <c:v>#N/A</c:v>
                </c:pt>
              </c:numCache>
            </c:numRef>
          </c:yVal>
          <c:smooth val="0"/>
          <c:extLst>
            <c:ext xmlns:c16="http://schemas.microsoft.com/office/drawing/2014/chart" uri="{C3380CC4-5D6E-409C-BE32-E72D297353CC}">
              <c16:uniqueId val="{00000000-BFB7-4902-AB72-66B67C26E149}"/>
            </c:ext>
          </c:extLst>
        </c:ser>
        <c:dLbls>
          <c:showLegendKey val="0"/>
          <c:showVal val="0"/>
          <c:showCatName val="0"/>
          <c:showSerName val="0"/>
          <c:showPercent val="0"/>
          <c:showBubbleSize val="0"/>
        </c:dLbls>
        <c:axId val="715665064"/>
        <c:axId val="715669656"/>
      </c:scatterChart>
      <c:valAx>
        <c:axId val="715665064"/>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5669656"/>
        <c:crosses val="autoZero"/>
        <c:crossBetween val="midCat"/>
      </c:valAx>
      <c:valAx>
        <c:axId val="715669656"/>
        <c:scaling>
          <c:orientation val="minMax"/>
          <c:max val="1"/>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5665064"/>
        <c:crosses val="autoZero"/>
        <c:crossBetween val="midCat"/>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Power change with 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'Power vs Correlation'!$AT$7</c:f>
              <c:strCache>
                <c:ptCount val="1"/>
                <c:pt idx="0">
                  <c:v>m=1</c:v>
                </c:pt>
              </c:strCache>
            </c:strRef>
          </c:tx>
          <c:spPr>
            <a:ln w="19050" cap="rnd">
              <a:solidFill>
                <a:schemeClr val="accent1"/>
              </a:solidFill>
              <a:round/>
            </a:ln>
            <a:effectLst/>
          </c:spPr>
          <c:marker>
            <c:symbol val="none"/>
          </c:marker>
          <c:xVal>
            <c:numRef>
              <c:f>'Power vs Correlation'!$AU$6:$BA$6</c:f>
              <c:numCache>
                <c:formatCode>General</c:formatCode>
                <c:ptCount val="7"/>
                <c:pt idx="0">
                  <c:v>1</c:v>
                </c:pt>
                <c:pt idx="1">
                  <c:v>0.9</c:v>
                </c:pt>
                <c:pt idx="2">
                  <c:v>0.8</c:v>
                </c:pt>
                <c:pt idx="3">
                  <c:v>0.7</c:v>
                </c:pt>
                <c:pt idx="4">
                  <c:v>0.6</c:v>
                </c:pt>
                <c:pt idx="5">
                  <c:v>0.5</c:v>
                </c:pt>
                <c:pt idx="6">
                  <c:v>0.4</c:v>
                </c:pt>
              </c:numCache>
            </c:numRef>
          </c:xVal>
          <c:yVal>
            <c:numRef>
              <c:f>'Power vs Correlation'!$AU$7:$BA$7</c:f>
              <c:numCache>
                <c:formatCode>0.00</c:formatCode>
                <c:ptCount val="7"/>
                <c:pt idx="0">
                  <c:v>1</c:v>
                </c:pt>
                <c:pt idx="1">
                  <c:v>0.9</c:v>
                </c:pt>
                <c:pt idx="2">
                  <c:v>0.8</c:v>
                </c:pt>
                <c:pt idx="3">
                  <c:v>0.7</c:v>
                </c:pt>
                <c:pt idx="4">
                  <c:v>0.6</c:v>
                </c:pt>
                <c:pt idx="5">
                  <c:v>0.5</c:v>
                </c:pt>
                <c:pt idx="6">
                  <c:v>0.4</c:v>
                </c:pt>
              </c:numCache>
            </c:numRef>
          </c:yVal>
          <c:smooth val="1"/>
          <c:extLst>
            <c:ext xmlns:c16="http://schemas.microsoft.com/office/drawing/2014/chart" uri="{C3380CC4-5D6E-409C-BE32-E72D297353CC}">
              <c16:uniqueId val="{00000000-4AC5-4D27-AE5B-C6B4E09CA418}"/>
            </c:ext>
          </c:extLst>
        </c:ser>
        <c:ser>
          <c:idx val="1"/>
          <c:order val="1"/>
          <c:tx>
            <c:strRef>
              <c:f>'Power vs Correlation'!$AT$8</c:f>
              <c:strCache>
                <c:ptCount val="1"/>
                <c:pt idx="0">
                  <c:v>m=2</c:v>
                </c:pt>
              </c:strCache>
            </c:strRef>
          </c:tx>
          <c:spPr>
            <a:ln w="19050" cap="rnd">
              <a:solidFill>
                <a:schemeClr val="accent2"/>
              </a:solidFill>
              <a:round/>
            </a:ln>
            <a:effectLst/>
          </c:spPr>
          <c:marker>
            <c:symbol val="none"/>
          </c:marker>
          <c:xVal>
            <c:numRef>
              <c:f>'Power vs Correlation'!$AU$6:$BA$6</c:f>
              <c:numCache>
                <c:formatCode>General</c:formatCode>
                <c:ptCount val="7"/>
                <c:pt idx="0">
                  <c:v>1</c:v>
                </c:pt>
                <c:pt idx="1">
                  <c:v>0.9</c:v>
                </c:pt>
                <c:pt idx="2">
                  <c:v>0.8</c:v>
                </c:pt>
                <c:pt idx="3">
                  <c:v>0.7</c:v>
                </c:pt>
                <c:pt idx="4">
                  <c:v>0.6</c:v>
                </c:pt>
                <c:pt idx="5">
                  <c:v>0.5</c:v>
                </c:pt>
                <c:pt idx="6">
                  <c:v>0.4</c:v>
                </c:pt>
              </c:numCache>
            </c:numRef>
          </c:xVal>
          <c:yVal>
            <c:numRef>
              <c:f>'Power vs Correlation'!$AU$8:$BA$8</c:f>
              <c:numCache>
                <c:formatCode>0.00</c:formatCode>
                <c:ptCount val="7"/>
                <c:pt idx="0">
                  <c:v>1</c:v>
                </c:pt>
                <c:pt idx="1">
                  <c:v>0.96133085324558309</c:v>
                </c:pt>
                <c:pt idx="2">
                  <c:v>0.89627677005008688</c:v>
                </c:pt>
                <c:pt idx="3">
                  <c:v>0.81486155154168138</c:v>
                </c:pt>
                <c:pt idx="4">
                  <c:v>0.72051209335234001</c:v>
                </c:pt>
                <c:pt idx="5">
                  <c:v>0.61528726582254634</c:v>
                </c:pt>
                <c:pt idx="6">
                  <c:v>0.50075381507020444</c:v>
                </c:pt>
              </c:numCache>
            </c:numRef>
          </c:yVal>
          <c:smooth val="1"/>
          <c:extLst>
            <c:ext xmlns:c16="http://schemas.microsoft.com/office/drawing/2014/chart" uri="{C3380CC4-5D6E-409C-BE32-E72D297353CC}">
              <c16:uniqueId val="{00000001-4AC5-4D27-AE5B-C6B4E09CA418}"/>
            </c:ext>
          </c:extLst>
        </c:ser>
        <c:ser>
          <c:idx val="2"/>
          <c:order val="2"/>
          <c:tx>
            <c:strRef>
              <c:f>'Power vs Correlation'!$AT$9</c:f>
              <c:strCache>
                <c:ptCount val="1"/>
                <c:pt idx="0">
                  <c:v>m=3</c:v>
                </c:pt>
              </c:strCache>
            </c:strRef>
          </c:tx>
          <c:spPr>
            <a:ln w="19050" cap="rnd">
              <a:solidFill>
                <a:schemeClr val="accent3"/>
              </a:solidFill>
              <a:round/>
            </a:ln>
            <a:effectLst/>
          </c:spPr>
          <c:marker>
            <c:symbol val="none"/>
          </c:marker>
          <c:xVal>
            <c:numRef>
              <c:f>'Power vs Correlation'!$AU$6:$BA$6</c:f>
              <c:numCache>
                <c:formatCode>General</c:formatCode>
                <c:ptCount val="7"/>
                <c:pt idx="0">
                  <c:v>1</c:v>
                </c:pt>
                <c:pt idx="1">
                  <c:v>0.9</c:v>
                </c:pt>
                <c:pt idx="2">
                  <c:v>0.8</c:v>
                </c:pt>
                <c:pt idx="3">
                  <c:v>0.7</c:v>
                </c:pt>
                <c:pt idx="4">
                  <c:v>0.6</c:v>
                </c:pt>
                <c:pt idx="5">
                  <c:v>0.5</c:v>
                </c:pt>
                <c:pt idx="6">
                  <c:v>0.4</c:v>
                </c:pt>
              </c:numCache>
            </c:numRef>
          </c:xVal>
          <c:yVal>
            <c:numRef>
              <c:f>'Power vs Correlation'!$AU$9:$BA$9</c:f>
              <c:numCache>
                <c:formatCode>0.00</c:formatCode>
                <c:ptCount val="7"/>
                <c:pt idx="0">
                  <c:v>1</c:v>
                </c:pt>
                <c:pt idx="1">
                  <c:v>0.9769867350028214</c:v>
                </c:pt>
                <c:pt idx="2">
                  <c:v>0.9276309587747027</c:v>
                </c:pt>
                <c:pt idx="3">
                  <c:v>0.85798655084090436</c:v>
                </c:pt>
                <c:pt idx="4">
                  <c:v>0.77052987529728656</c:v>
                </c:pt>
                <c:pt idx="5">
                  <c:v>0.66693783329698564</c:v>
                </c:pt>
                <c:pt idx="6">
                  <c:v>0.54869042792417722</c:v>
                </c:pt>
              </c:numCache>
            </c:numRef>
          </c:yVal>
          <c:smooth val="1"/>
          <c:extLst>
            <c:ext xmlns:c16="http://schemas.microsoft.com/office/drawing/2014/chart" uri="{C3380CC4-5D6E-409C-BE32-E72D297353CC}">
              <c16:uniqueId val="{00000002-4AC5-4D27-AE5B-C6B4E09CA418}"/>
            </c:ext>
          </c:extLst>
        </c:ser>
        <c:ser>
          <c:idx val="3"/>
          <c:order val="3"/>
          <c:tx>
            <c:strRef>
              <c:f>'Power vs Correlation'!$AT$10</c:f>
              <c:strCache>
                <c:ptCount val="1"/>
                <c:pt idx="0">
                  <c:v>m=4</c:v>
                </c:pt>
              </c:strCache>
            </c:strRef>
          </c:tx>
          <c:spPr>
            <a:ln w="19050" cap="rnd">
              <a:solidFill>
                <a:schemeClr val="accent4"/>
              </a:solidFill>
              <a:round/>
            </a:ln>
            <a:effectLst/>
          </c:spPr>
          <c:marker>
            <c:symbol val="none"/>
          </c:marker>
          <c:xVal>
            <c:numRef>
              <c:f>'Power vs Correlation'!$AU$6:$BA$6</c:f>
              <c:numCache>
                <c:formatCode>General</c:formatCode>
                <c:ptCount val="7"/>
                <c:pt idx="0">
                  <c:v>1</c:v>
                </c:pt>
                <c:pt idx="1">
                  <c:v>0.9</c:v>
                </c:pt>
                <c:pt idx="2">
                  <c:v>0.8</c:v>
                </c:pt>
                <c:pt idx="3">
                  <c:v>0.7</c:v>
                </c:pt>
                <c:pt idx="4">
                  <c:v>0.6</c:v>
                </c:pt>
                <c:pt idx="5">
                  <c:v>0.5</c:v>
                </c:pt>
                <c:pt idx="6">
                  <c:v>0.4</c:v>
                </c:pt>
              </c:numCache>
            </c:numRef>
          </c:xVal>
          <c:yVal>
            <c:numRef>
              <c:f>'Power vs Correlation'!$AU$10:$BA$10</c:f>
              <c:numCache>
                <c:formatCode>0.00</c:formatCode>
                <c:ptCount val="7"/>
                <c:pt idx="0">
                  <c:v>1</c:v>
                </c:pt>
                <c:pt idx="1">
                  <c:v>0.9832950720476028</c:v>
                </c:pt>
                <c:pt idx="2">
                  <c:v>0.94207502504598617</c:v>
                </c:pt>
                <c:pt idx="3">
                  <c:v>0.87949459398342866</c:v>
                </c:pt>
                <c:pt idx="4">
                  <c:v>0.79692969827940852</c:v>
                </c:pt>
                <c:pt idx="5">
                  <c:v>0.69541900755881347</c:v>
                </c:pt>
                <c:pt idx="6">
                  <c:v>0.57606450925612562</c:v>
                </c:pt>
              </c:numCache>
            </c:numRef>
          </c:yVal>
          <c:smooth val="1"/>
          <c:extLst>
            <c:ext xmlns:c16="http://schemas.microsoft.com/office/drawing/2014/chart" uri="{C3380CC4-5D6E-409C-BE32-E72D297353CC}">
              <c16:uniqueId val="{00000003-4AC5-4D27-AE5B-C6B4E09CA418}"/>
            </c:ext>
          </c:extLst>
        </c:ser>
        <c:ser>
          <c:idx val="4"/>
          <c:order val="4"/>
          <c:tx>
            <c:strRef>
              <c:f>'Power vs Correlation'!$AT$11</c:f>
              <c:strCache>
                <c:ptCount val="1"/>
                <c:pt idx="0">
                  <c:v>m=5</c:v>
                </c:pt>
              </c:strCache>
            </c:strRef>
          </c:tx>
          <c:spPr>
            <a:ln w="19050" cap="rnd">
              <a:solidFill>
                <a:schemeClr val="accent5"/>
              </a:solidFill>
              <a:round/>
            </a:ln>
            <a:effectLst/>
          </c:spPr>
          <c:marker>
            <c:symbol val="none"/>
          </c:marker>
          <c:xVal>
            <c:numRef>
              <c:f>'Power vs Correlation'!$AU$6:$BA$6</c:f>
              <c:numCache>
                <c:formatCode>General</c:formatCode>
                <c:ptCount val="7"/>
                <c:pt idx="0">
                  <c:v>1</c:v>
                </c:pt>
                <c:pt idx="1">
                  <c:v>0.9</c:v>
                </c:pt>
                <c:pt idx="2">
                  <c:v>0.8</c:v>
                </c:pt>
                <c:pt idx="3">
                  <c:v>0.7</c:v>
                </c:pt>
                <c:pt idx="4">
                  <c:v>0.6</c:v>
                </c:pt>
                <c:pt idx="5">
                  <c:v>0.5</c:v>
                </c:pt>
                <c:pt idx="6">
                  <c:v>0.4</c:v>
                </c:pt>
              </c:numCache>
            </c:numRef>
          </c:xVal>
          <c:yVal>
            <c:numRef>
              <c:f>'Power vs Correlation'!$AU$11:$BA$11</c:f>
              <c:numCache>
                <c:formatCode>0.00</c:formatCode>
                <c:ptCount val="7"/>
                <c:pt idx="0">
                  <c:v>1</c:v>
                </c:pt>
                <c:pt idx="1">
                  <c:v>0.98655717478791227</c:v>
                </c:pt>
                <c:pt idx="2">
                  <c:v>0.95020106023135675</c:v>
                </c:pt>
                <c:pt idx="3">
                  <c:v>0.89221892866301966</c:v>
                </c:pt>
                <c:pt idx="4">
                  <c:v>0.81312208276115905</c:v>
                </c:pt>
                <c:pt idx="5">
                  <c:v>0.7133847697915805</c:v>
                </c:pt>
                <c:pt idx="6">
                  <c:v>0.59372603333971163</c:v>
                </c:pt>
              </c:numCache>
            </c:numRef>
          </c:yVal>
          <c:smooth val="1"/>
          <c:extLst>
            <c:ext xmlns:c16="http://schemas.microsoft.com/office/drawing/2014/chart" uri="{C3380CC4-5D6E-409C-BE32-E72D297353CC}">
              <c16:uniqueId val="{00000004-4AC5-4D27-AE5B-C6B4E09CA418}"/>
            </c:ext>
          </c:extLst>
        </c:ser>
        <c:dLbls>
          <c:showLegendKey val="0"/>
          <c:showVal val="0"/>
          <c:showCatName val="0"/>
          <c:showSerName val="0"/>
          <c:showPercent val="0"/>
          <c:showBubbleSize val="0"/>
        </c:dLbls>
        <c:axId val="397071696"/>
        <c:axId val="397073336"/>
      </c:scatterChart>
      <c:valAx>
        <c:axId val="397071696"/>
        <c:scaling>
          <c:orientation val="minMax"/>
          <c:max val="1"/>
          <c:min val="0.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Power with m=1</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97073336"/>
        <c:crosses val="autoZero"/>
        <c:crossBetween val="midCat"/>
      </c:valAx>
      <c:valAx>
        <c:axId val="397073336"/>
        <c:scaling>
          <c:orientation val="minMax"/>
          <c:max val="1"/>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Power for m samples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970716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'Alpha vs Correlation'!$AT$7</c:f>
              <c:strCache>
                <c:ptCount val="1"/>
                <c:pt idx="0">
                  <c:v>m=1</c:v>
                </c:pt>
              </c:strCache>
            </c:strRef>
          </c:tx>
          <c:spPr>
            <a:ln w="19050" cap="rnd">
              <a:solidFill>
                <a:schemeClr val="accent5">
                  <a:lumMod val="50000"/>
                </a:schemeClr>
              </a:solidFill>
              <a:round/>
            </a:ln>
            <a:effectLst/>
          </c:spPr>
          <c:marker>
            <c:symbol val="none"/>
          </c:marker>
          <c:xVal>
            <c:numRef>
              <c:f>'Alpha vs Correlation'!$AU$6:$BA$6</c:f>
              <c:numCache>
                <c:formatCode>General</c:formatCode>
                <c:ptCount val="7"/>
                <c:pt idx="0">
                  <c:v>0</c:v>
                </c:pt>
                <c:pt idx="1">
                  <c:v>5.0000000000000001E-3</c:v>
                </c:pt>
                <c:pt idx="2">
                  <c:v>0.02</c:v>
                </c:pt>
                <c:pt idx="3">
                  <c:v>0.05</c:v>
                </c:pt>
                <c:pt idx="4">
                  <c:v>0.1</c:v>
                </c:pt>
                <c:pt idx="5">
                  <c:v>0.15</c:v>
                </c:pt>
                <c:pt idx="6">
                  <c:v>0.2</c:v>
                </c:pt>
              </c:numCache>
            </c:numRef>
          </c:xVal>
          <c:yVal>
            <c:numRef>
              <c:f>'Alpha vs Correlation'!$AU$7:$BA$7</c:f>
              <c:numCache>
                <c:formatCode>0.0000</c:formatCode>
                <c:ptCount val="7"/>
                <c:pt idx="0">
                  <c:v>0</c:v>
                </c:pt>
                <c:pt idx="1">
                  <c:v>5.0000000000000001E-3</c:v>
                </c:pt>
                <c:pt idx="2">
                  <c:v>0.02</c:v>
                </c:pt>
                <c:pt idx="3">
                  <c:v>0.05</c:v>
                </c:pt>
                <c:pt idx="4">
                  <c:v>0.1</c:v>
                </c:pt>
                <c:pt idx="5">
                  <c:v>0.15</c:v>
                </c:pt>
                <c:pt idx="6">
                  <c:v>0.2</c:v>
                </c:pt>
              </c:numCache>
            </c:numRef>
          </c:yVal>
          <c:smooth val="1"/>
          <c:extLst>
            <c:ext xmlns:c16="http://schemas.microsoft.com/office/drawing/2014/chart" uri="{C3380CC4-5D6E-409C-BE32-E72D297353CC}">
              <c16:uniqueId val="{00000000-7DED-4A5F-A412-E8BDB131E903}"/>
            </c:ext>
          </c:extLst>
        </c:ser>
        <c:ser>
          <c:idx val="1"/>
          <c:order val="1"/>
          <c:tx>
            <c:strRef>
              <c:f>'Alpha vs Correlation'!$AT$8</c:f>
              <c:strCache>
                <c:ptCount val="1"/>
                <c:pt idx="0">
                  <c:v>m=2</c:v>
                </c:pt>
              </c:strCache>
            </c:strRef>
          </c:tx>
          <c:spPr>
            <a:ln w="19050" cap="rnd">
              <a:solidFill>
                <a:schemeClr val="accent2"/>
              </a:solidFill>
              <a:prstDash val="solid"/>
              <a:round/>
            </a:ln>
            <a:effectLst/>
          </c:spPr>
          <c:marker>
            <c:symbol val="none"/>
          </c:marker>
          <c:xVal>
            <c:numRef>
              <c:f>'Alpha vs Correlation'!$AU$6:$BA$6</c:f>
              <c:numCache>
                <c:formatCode>General</c:formatCode>
                <c:ptCount val="7"/>
                <c:pt idx="0">
                  <c:v>0</c:v>
                </c:pt>
                <c:pt idx="1">
                  <c:v>5.0000000000000001E-3</c:v>
                </c:pt>
                <c:pt idx="2">
                  <c:v>0.02</c:v>
                </c:pt>
                <c:pt idx="3">
                  <c:v>0.05</c:v>
                </c:pt>
                <c:pt idx="4">
                  <c:v>0.1</c:v>
                </c:pt>
                <c:pt idx="5">
                  <c:v>0.15</c:v>
                </c:pt>
                <c:pt idx="6">
                  <c:v>0.2</c:v>
                </c:pt>
              </c:numCache>
            </c:numRef>
          </c:xVal>
          <c:yVal>
            <c:numRef>
              <c:f>'Alpha vs Correlation'!$AU$8:$BA$8</c:f>
              <c:numCache>
                <c:formatCode>0.0000</c:formatCode>
                <c:ptCount val="7"/>
                <c:pt idx="0">
                  <c:v>0</c:v>
                </c:pt>
                <c:pt idx="1">
                  <c:v>7.4764744685329454E-4</c:v>
                </c:pt>
                <c:pt idx="2">
                  <c:v>4.8559958645590928E-3</c:v>
                </c:pt>
                <c:pt idx="3">
                  <c:v>1.66943632040506E-2</c:v>
                </c:pt>
                <c:pt idx="4">
                  <c:v>4.2406104239667286E-2</c:v>
                </c:pt>
                <c:pt idx="5">
                  <c:v>7.3064589413124326E-2</c:v>
                </c:pt>
                <c:pt idx="6">
                  <c:v>0.10739621011258693</c:v>
                </c:pt>
              </c:numCache>
            </c:numRef>
          </c:yVal>
          <c:smooth val="1"/>
          <c:extLst>
            <c:ext xmlns:c16="http://schemas.microsoft.com/office/drawing/2014/chart" uri="{C3380CC4-5D6E-409C-BE32-E72D297353CC}">
              <c16:uniqueId val="{00000001-7DED-4A5F-A412-E8BDB131E903}"/>
            </c:ext>
          </c:extLst>
        </c:ser>
        <c:ser>
          <c:idx val="2"/>
          <c:order val="2"/>
          <c:tx>
            <c:strRef>
              <c:f>'Alpha vs Correlation'!$AT$9</c:f>
              <c:strCache>
                <c:ptCount val="1"/>
                <c:pt idx="0">
                  <c:v>m=3</c:v>
                </c:pt>
              </c:strCache>
            </c:strRef>
          </c:tx>
          <c:spPr>
            <a:ln w="19050" cap="rnd">
              <a:solidFill>
                <a:schemeClr val="bg1">
                  <a:lumMod val="65000"/>
                </a:schemeClr>
              </a:solidFill>
              <a:prstDash val="solid"/>
              <a:round/>
            </a:ln>
            <a:effectLst/>
          </c:spPr>
          <c:marker>
            <c:symbol val="none"/>
          </c:marker>
          <c:xVal>
            <c:numRef>
              <c:f>'Alpha vs Correlation'!$AU$6:$BA$6</c:f>
              <c:numCache>
                <c:formatCode>General</c:formatCode>
                <c:ptCount val="7"/>
                <c:pt idx="0">
                  <c:v>0</c:v>
                </c:pt>
                <c:pt idx="1">
                  <c:v>5.0000000000000001E-3</c:v>
                </c:pt>
                <c:pt idx="2">
                  <c:v>0.02</c:v>
                </c:pt>
                <c:pt idx="3">
                  <c:v>0.05</c:v>
                </c:pt>
                <c:pt idx="4">
                  <c:v>0.1</c:v>
                </c:pt>
                <c:pt idx="5">
                  <c:v>0.15</c:v>
                </c:pt>
                <c:pt idx="6">
                  <c:v>0.2</c:v>
                </c:pt>
              </c:numCache>
            </c:numRef>
          </c:xVal>
          <c:yVal>
            <c:numRef>
              <c:f>'Alpha vs Correlation'!$AU$9:$BA$9</c:f>
              <c:numCache>
                <c:formatCode>0.0000</c:formatCode>
                <c:ptCount val="7"/>
                <c:pt idx="0">
                  <c:v>0</c:v>
                </c:pt>
                <c:pt idx="1">
                  <c:v>2.8667749995370251E-4</c:v>
                </c:pt>
                <c:pt idx="2">
                  <c:v>2.3789116764738605E-3</c:v>
                </c:pt>
                <c:pt idx="3">
                  <c:v>9.6085865244608382E-3</c:v>
                </c:pt>
                <c:pt idx="4">
                  <c:v>2.754713115862728E-2</c:v>
                </c:pt>
                <c:pt idx="5">
                  <c:v>5.0913414832618242E-2</c:v>
                </c:pt>
                <c:pt idx="6">
                  <c:v>7.8624439142632507E-2</c:v>
                </c:pt>
              </c:numCache>
            </c:numRef>
          </c:yVal>
          <c:smooth val="1"/>
          <c:extLst>
            <c:ext xmlns:c16="http://schemas.microsoft.com/office/drawing/2014/chart" uri="{C3380CC4-5D6E-409C-BE32-E72D297353CC}">
              <c16:uniqueId val="{00000002-7DED-4A5F-A412-E8BDB131E903}"/>
            </c:ext>
          </c:extLst>
        </c:ser>
        <c:ser>
          <c:idx val="3"/>
          <c:order val="3"/>
          <c:tx>
            <c:strRef>
              <c:f>'Alpha vs Correlation'!$AT$10</c:f>
              <c:strCache>
                <c:ptCount val="1"/>
                <c:pt idx="0">
                  <c:v>m=4</c:v>
                </c:pt>
              </c:strCache>
            </c:strRef>
          </c:tx>
          <c:spPr>
            <a:ln w="19050" cap="rnd">
              <a:solidFill>
                <a:srgbClr val="FFC000"/>
              </a:solidFill>
              <a:prstDash val="solid"/>
              <a:round/>
            </a:ln>
            <a:effectLst/>
          </c:spPr>
          <c:marker>
            <c:symbol val="none"/>
          </c:marker>
          <c:xVal>
            <c:numRef>
              <c:f>'Alpha vs Correlation'!$AU$6:$BA$6</c:f>
              <c:numCache>
                <c:formatCode>General</c:formatCode>
                <c:ptCount val="7"/>
                <c:pt idx="0">
                  <c:v>0</c:v>
                </c:pt>
                <c:pt idx="1">
                  <c:v>5.0000000000000001E-3</c:v>
                </c:pt>
                <c:pt idx="2">
                  <c:v>0.02</c:v>
                </c:pt>
                <c:pt idx="3">
                  <c:v>0.05</c:v>
                </c:pt>
                <c:pt idx="4">
                  <c:v>0.1</c:v>
                </c:pt>
                <c:pt idx="5">
                  <c:v>0.15</c:v>
                </c:pt>
                <c:pt idx="6">
                  <c:v>0.2</c:v>
                </c:pt>
              </c:numCache>
            </c:numRef>
          </c:xVal>
          <c:yVal>
            <c:numRef>
              <c:f>'Alpha vs Correlation'!$AU$10:$BA$10</c:f>
              <c:numCache>
                <c:formatCode>0.0000</c:formatCode>
                <c:ptCount val="7"/>
                <c:pt idx="0">
                  <c:v>0</c:v>
                </c:pt>
                <c:pt idx="1">
                  <c:v>1.6090684152025858E-4</c:v>
                </c:pt>
                <c:pt idx="2">
                  <c:v>1.5477518994286843E-3</c:v>
                </c:pt>
                <c:pt idx="3">
                  <c:v>6.8895802077468815E-3</c:v>
                </c:pt>
                <c:pt idx="4">
                  <c:v>2.1248011298776071E-2</c:v>
                </c:pt>
                <c:pt idx="5">
                  <c:v>4.0969943016541555E-2</c:v>
                </c:pt>
                <c:pt idx="6">
                  <c:v>6.5182625593935839E-2</c:v>
                </c:pt>
              </c:numCache>
            </c:numRef>
          </c:yVal>
          <c:smooth val="1"/>
          <c:extLst>
            <c:ext xmlns:c16="http://schemas.microsoft.com/office/drawing/2014/chart" uri="{C3380CC4-5D6E-409C-BE32-E72D297353CC}">
              <c16:uniqueId val="{00000003-7DED-4A5F-A412-E8BDB131E903}"/>
            </c:ext>
          </c:extLst>
        </c:ser>
        <c:ser>
          <c:idx val="4"/>
          <c:order val="4"/>
          <c:tx>
            <c:strRef>
              <c:f>'Alpha vs Correlation'!$AT$11</c:f>
              <c:strCache>
                <c:ptCount val="1"/>
                <c:pt idx="0">
                  <c:v>m=5</c:v>
                </c:pt>
              </c:strCache>
            </c:strRef>
          </c:tx>
          <c:spPr>
            <a:ln w="19050" cap="rnd">
              <a:solidFill>
                <a:srgbClr val="0070C0"/>
              </a:solidFill>
              <a:prstDash val="solid"/>
              <a:round/>
            </a:ln>
            <a:effectLst/>
          </c:spPr>
          <c:marker>
            <c:symbol val="none"/>
          </c:marker>
          <c:xVal>
            <c:numRef>
              <c:f>'Alpha vs Correlation'!$AU$6:$BA$6</c:f>
              <c:numCache>
                <c:formatCode>General</c:formatCode>
                <c:ptCount val="7"/>
                <c:pt idx="0">
                  <c:v>0</c:v>
                </c:pt>
                <c:pt idx="1">
                  <c:v>5.0000000000000001E-3</c:v>
                </c:pt>
                <c:pt idx="2">
                  <c:v>0.02</c:v>
                </c:pt>
                <c:pt idx="3">
                  <c:v>0.05</c:v>
                </c:pt>
                <c:pt idx="4">
                  <c:v>0.1</c:v>
                </c:pt>
                <c:pt idx="5">
                  <c:v>0.15</c:v>
                </c:pt>
                <c:pt idx="6">
                  <c:v>0.2</c:v>
                </c:pt>
              </c:numCache>
            </c:numRef>
          </c:xVal>
          <c:yVal>
            <c:numRef>
              <c:f>'Alpha vs Correlation'!$AU$11:$BA$11</c:f>
              <c:numCache>
                <c:formatCode>0.0000</c:formatCode>
                <c:ptCount val="7"/>
                <c:pt idx="0">
                  <c:v>0</c:v>
                </c:pt>
                <c:pt idx="1">
                  <c:v>1.0938481303601755E-4</c:v>
                </c:pt>
                <c:pt idx="2">
                  <c:v>1.1613381080013419E-3</c:v>
                </c:pt>
                <c:pt idx="3">
                  <c:v>5.5166119614105114E-3</c:v>
                </c:pt>
                <c:pt idx="4">
                  <c:v>1.7865015625171621E-2</c:v>
                </c:pt>
                <c:pt idx="5">
                  <c:v>3.5436561978033687E-2</c:v>
                </c:pt>
                <c:pt idx="6">
                  <c:v>5.7514128639665874E-2</c:v>
                </c:pt>
              </c:numCache>
            </c:numRef>
          </c:yVal>
          <c:smooth val="1"/>
          <c:extLst>
            <c:ext xmlns:c16="http://schemas.microsoft.com/office/drawing/2014/chart" uri="{C3380CC4-5D6E-409C-BE32-E72D297353CC}">
              <c16:uniqueId val="{00000004-7DED-4A5F-A412-E8BDB131E903}"/>
            </c:ext>
          </c:extLst>
        </c:ser>
        <c:dLbls>
          <c:showLegendKey val="0"/>
          <c:showVal val="0"/>
          <c:showCatName val="0"/>
          <c:showSerName val="0"/>
          <c:showPercent val="0"/>
          <c:showBubbleSize val="0"/>
        </c:dLbls>
        <c:axId val="397071696"/>
        <c:axId val="397073336"/>
      </c:scatterChart>
      <c:valAx>
        <c:axId val="397071696"/>
        <c:scaling>
          <c:orientation val="minMax"/>
          <c:max val="0.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US" b="1">
                    <a:solidFill>
                      <a:sysClr val="windowText" lastClr="000000"/>
                    </a:solidFill>
                  </a:rPr>
                  <a:t>Alpha with m=1</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397073336"/>
        <c:crosses val="autoZero"/>
        <c:crossBetween val="midCat"/>
      </c:valAx>
      <c:valAx>
        <c:axId val="397073336"/>
        <c:scaling>
          <c:orientation val="minMax"/>
          <c:max val="5.000000000000001E-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r>
                  <a:rPr lang="en-US" b="1">
                    <a:solidFill>
                      <a:sysClr val="windowText" lastClr="000000"/>
                    </a:solidFill>
                  </a:rPr>
                  <a:t>Alpha for m samples</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n-US"/>
            </a:p>
          </c:txPr>
        </c:title>
        <c:numFmt formatCode="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crossAx val="3970716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Power vs Correlation'!F2"/><Relationship Id="rId13" Type="http://schemas.openxmlformats.org/officeDocument/2006/relationships/hyperlink" Target="#Disclaimer!A1"/><Relationship Id="rId3" Type="http://schemas.openxmlformats.org/officeDocument/2006/relationships/hyperlink" Target="#'Lakens Caldwell'!C2"/><Relationship Id="rId7" Type="http://schemas.openxmlformats.org/officeDocument/2006/relationships/hyperlink" Target="#'Analysis Examples'!A1"/><Relationship Id="rId12" Type="http://schemas.openxmlformats.org/officeDocument/2006/relationships/hyperlink" Target="#Introduction!A1"/><Relationship Id="rId17" Type="http://schemas.openxmlformats.org/officeDocument/2006/relationships/hyperlink" Target="#'Exel Tip- Protecting Worksheets'!A1"/><Relationship Id="rId2" Type="http://schemas.openxmlformats.org/officeDocument/2006/relationships/hyperlink" Target="#Binomial!C4"/><Relationship Id="rId16" Type="http://schemas.openxmlformats.org/officeDocument/2006/relationships/hyperlink" Target="#'ICC Binary Lookup'!F5"/><Relationship Id="rId1" Type="http://schemas.openxmlformats.org/officeDocument/2006/relationships/hyperlink" Target="#'Continuous Normal'!C4"/><Relationship Id="rId6" Type="http://schemas.openxmlformats.org/officeDocument/2006/relationships/hyperlink" Target="#'ICC SSiz HypTest'!C4"/><Relationship Id="rId11" Type="http://schemas.openxmlformats.org/officeDocument/2006/relationships/hyperlink" Target="#'ICC Confidence Limits'!E6"/><Relationship Id="rId5" Type="http://schemas.openxmlformats.org/officeDocument/2006/relationships/hyperlink" Target="#'Binomial NI'!C4"/><Relationship Id="rId15" Type="http://schemas.openxmlformats.org/officeDocument/2006/relationships/hyperlink" Target="#CRTSize!A1"/><Relationship Id="rId10" Type="http://schemas.openxmlformats.org/officeDocument/2006/relationships/hyperlink" Target="#Notes!B5"/><Relationship Id="rId4" Type="http://schemas.openxmlformats.org/officeDocument/2006/relationships/hyperlink" Target="#'Continuous Normal NI'!C4"/><Relationship Id="rId9" Type="http://schemas.openxmlformats.org/officeDocument/2006/relationships/hyperlink" Target="#'Alpha vs Correlation'!F2"/><Relationship Id="rId14" Type="http://schemas.openxmlformats.org/officeDocument/2006/relationships/hyperlink" Target="#'clusterPower in R'!A1"/></Relationships>
</file>

<file path=xl/drawings/_rels/drawing10.xml.rels><?xml version="1.0" encoding="UTF-8" standalone="yes"?>
<Relationships xmlns="http://schemas.openxmlformats.org/package/2006/relationships"><Relationship Id="rId8" Type="http://schemas.openxmlformats.org/officeDocument/2006/relationships/image" Target="../media/image34.png"/><Relationship Id="rId3" Type="http://schemas.openxmlformats.org/officeDocument/2006/relationships/hyperlink" Target="#'Binomial NI'!C11"/><Relationship Id="rId7" Type="http://schemas.openxmlformats.org/officeDocument/2006/relationships/image" Target="../media/image33.png"/><Relationship Id="rId12" Type="http://schemas.openxmlformats.org/officeDocument/2006/relationships/hyperlink" Target="#'Bin NI Guide'!A1"/><Relationship Id="rId2" Type="http://schemas.openxmlformats.org/officeDocument/2006/relationships/chart" Target="../charts/chart4.xml"/><Relationship Id="rId1" Type="http://schemas.openxmlformats.org/officeDocument/2006/relationships/hyperlink" Target="#Contents!A1"/><Relationship Id="rId6" Type="http://schemas.openxmlformats.org/officeDocument/2006/relationships/hyperlink" Target="#'ICC Binary Lookup'!F5"/><Relationship Id="rId11" Type="http://schemas.openxmlformats.org/officeDocument/2006/relationships/image" Target="../media/image37.png"/><Relationship Id="rId5" Type="http://schemas.openxmlformats.org/officeDocument/2006/relationships/image" Target="../media/image28.png"/><Relationship Id="rId10" Type="http://schemas.openxmlformats.org/officeDocument/2006/relationships/image" Target="../media/image36.png"/><Relationship Id="rId4" Type="http://schemas.openxmlformats.org/officeDocument/2006/relationships/image" Target="../media/image27.png"/><Relationship Id="rId9" Type="http://schemas.openxmlformats.org/officeDocument/2006/relationships/image" Target="../media/image35.png"/></Relationships>
</file>

<file path=xl/drawings/_rels/drawing11.xml.rels><?xml version="1.0" encoding="UTF-8" standalone="yes"?>
<Relationships xmlns="http://schemas.openxmlformats.org/package/2006/relationships"><Relationship Id="rId1" Type="http://schemas.openxmlformats.org/officeDocument/2006/relationships/hyperlink" Target="#'Binomial NI'!A1"/></Relationships>
</file>

<file path=xl/drawings/_rels/drawing12.xml.rels><?xml version="1.0" encoding="UTF-8" standalone="yes"?>
<Relationships xmlns="http://schemas.openxmlformats.org/package/2006/relationships"><Relationship Id="rId8" Type="http://schemas.openxmlformats.org/officeDocument/2006/relationships/image" Target="../media/image42.png"/><Relationship Id="rId3" Type="http://schemas.openxmlformats.org/officeDocument/2006/relationships/hyperlink" Target="#'ICC SSiz HypTest'!C4"/><Relationship Id="rId7" Type="http://schemas.openxmlformats.org/officeDocument/2006/relationships/image" Target="../media/image41.png"/><Relationship Id="rId2" Type="http://schemas.openxmlformats.org/officeDocument/2006/relationships/chart" Target="../charts/chart5.xml"/><Relationship Id="rId1" Type="http://schemas.openxmlformats.org/officeDocument/2006/relationships/hyperlink" Target="#Contents!A1"/><Relationship Id="rId6" Type="http://schemas.openxmlformats.org/officeDocument/2006/relationships/image" Target="../media/image40.png"/><Relationship Id="rId5" Type="http://schemas.openxmlformats.org/officeDocument/2006/relationships/image" Target="../media/image39.png"/><Relationship Id="rId4" Type="http://schemas.openxmlformats.org/officeDocument/2006/relationships/image" Target="../media/image38.png"/><Relationship Id="rId9" Type="http://schemas.openxmlformats.org/officeDocument/2006/relationships/image" Target="../media/image43.png"/></Relationships>
</file>

<file path=xl/drawings/_rels/drawing13.xml.rels><?xml version="1.0" encoding="UTF-8" standalone="yes"?>
<Relationships xmlns="http://schemas.openxmlformats.org/package/2006/relationships"><Relationship Id="rId3" Type="http://schemas.openxmlformats.org/officeDocument/2006/relationships/hyperlink" Target="#'ICC Confidence Limits'!E6"/><Relationship Id="rId7" Type="http://schemas.openxmlformats.org/officeDocument/2006/relationships/image" Target="../media/image47.png"/><Relationship Id="rId2" Type="http://schemas.openxmlformats.org/officeDocument/2006/relationships/hyperlink" Target="#'Analysis Examples'!M52"/><Relationship Id="rId1" Type="http://schemas.openxmlformats.org/officeDocument/2006/relationships/hyperlink" Target="#Contents!A1"/><Relationship Id="rId6" Type="http://schemas.openxmlformats.org/officeDocument/2006/relationships/image" Target="../media/image46.png"/><Relationship Id="rId5" Type="http://schemas.openxmlformats.org/officeDocument/2006/relationships/image" Target="../media/image45.png"/><Relationship Id="rId4" Type="http://schemas.openxmlformats.org/officeDocument/2006/relationships/image" Target="../media/image44.png"/></Relationships>
</file>

<file path=xl/drawings/_rels/drawing1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hyperlink" Target="#'ICC Binary Lookup'!F5"/></Relationships>
</file>

<file path=xl/drawings/_rels/drawing16.xml.rels><?xml version="1.0" encoding="UTF-8" standalone="yes"?>
<Relationships xmlns="http://schemas.openxmlformats.org/package/2006/relationships"><Relationship Id="rId8" Type="http://schemas.openxmlformats.org/officeDocument/2006/relationships/hyperlink" Target="#'Analysis Examples'!AZ164"/><Relationship Id="rId3" Type="http://schemas.openxmlformats.org/officeDocument/2006/relationships/hyperlink" Target="#'Analysis Examples'!AZ64"/><Relationship Id="rId7" Type="http://schemas.openxmlformats.org/officeDocument/2006/relationships/hyperlink" Target="#'Analysis Examples'!AZ121"/><Relationship Id="rId2" Type="http://schemas.openxmlformats.org/officeDocument/2006/relationships/hyperlink" Target="#Contents!A1"/><Relationship Id="rId1" Type="http://schemas.openxmlformats.org/officeDocument/2006/relationships/image" Target="../media/image48.png"/><Relationship Id="rId6" Type="http://schemas.openxmlformats.org/officeDocument/2006/relationships/hyperlink" Target="#'Analysis Examples'!AZ16"/><Relationship Id="rId5" Type="http://schemas.openxmlformats.org/officeDocument/2006/relationships/hyperlink" Target="#'Analysis Examples'!AZ103"/><Relationship Id="rId10" Type="http://schemas.openxmlformats.org/officeDocument/2006/relationships/hyperlink" Target="#'Analysis Example Binomial'!G1"/><Relationship Id="rId4" Type="http://schemas.openxmlformats.org/officeDocument/2006/relationships/hyperlink" Target="#'Analysis Examples'!AZ90"/><Relationship Id="rId9" Type="http://schemas.openxmlformats.org/officeDocument/2006/relationships/image" Target="../media/image49.png"/></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3" Type="http://schemas.openxmlformats.org/officeDocument/2006/relationships/hyperlink" Target="#'Power vs Correlation'!F2"/><Relationship Id="rId2" Type="http://schemas.openxmlformats.org/officeDocument/2006/relationships/hyperlink" Target="#Contents!A1"/><Relationship Id="rId1" Type="http://schemas.openxmlformats.org/officeDocument/2006/relationships/chart" Target="../charts/chart8.xml"/><Relationship Id="rId6" Type="http://schemas.openxmlformats.org/officeDocument/2006/relationships/image" Target="../media/image52.png"/><Relationship Id="rId5" Type="http://schemas.openxmlformats.org/officeDocument/2006/relationships/image" Target="../media/image51.png"/><Relationship Id="rId4" Type="http://schemas.openxmlformats.org/officeDocument/2006/relationships/image" Target="../media/image50.png"/></Relationships>
</file>

<file path=xl/drawings/_rels/drawing19.xml.rels><?xml version="1.0" encoding="UTF-8" standalone="yes"?>
<Relationships xmlns="http://schemas.openxmlformats.org/package/2006/relationships"><Relationship Id="rId8" Type="http://schemas.openxmlformats.org/officeDocument/2006/relationships/image" Target="../media/image52.png"/><Relationship Id="rId3" Type="http://schemas.openxmlformats.org/officeDocument/2006/relationships/hyperlink" Target="#'Alpha vs Correlation'!F2"/><Relationship Id="rId7" Type="http://schemas.openxmlformats.org/officeDocument/2006/relationships/image" Target="../media/image51.png"/><Relationship Id="rId2" Type="http://schemas.openxmlformats.org/officeDocument/2006/relationships/hyperlink" Target="#Contents!A1"/><Relationship Id="rId1" Type="http://schemas.openxmlformats.org/officeDocument/2006/relationships/chart" Target="../charts/chart9.xml"/><Relationship Id="rId6" Type="http://schemas.openxmlformats.org/officeDocument/2006/relationships/image" Target="../media/image54.png"/><Relationship Id="rId5" Type="http://schemas.openxmlformats.org/officeDocument/2006/relationships/image" Target="../media/image53.png"/><Relationship Id="rId4" Type="http://schemas.openxmlformats.org/officeDocument/2006/relationships/image" Target="../media/image50.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1" Type="http://schemas.openxmlformats.org/officeDocument/2006/relationships/hyperlink" Target="#Contents!A1"/></Relationships>
</file>

<file path=xl/drawings/_rels/drawing22.xml.rels><?xml version="1.0" encoding="UTF-8" standalone="yes"?>
<Relationships xmlns="http://schemas.openxmlformats.org/package/2006/relationships"><Relationship Id="rId1" Type="http://schemas.openxmlformats.org/officeDocument/2006/relationships/hyperlink" Target="#Contents!A1"/></Relationships>
</file>

<file path=xl/drawings/_rels/drawing2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Contents!A1"/></Relationships>
</file>

<file path=xl/drawings/_rels/drawing2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Contents!A1"/></Relationships>
</file>

<file path=xl/drawings/_rels/drawing25.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Contents!A1"/></Relationships>
</file>

<file path=xl/drawings/_rels/drawing2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Contents!A1"/></Relationships>
</file>

<file path=xl/drawings/_rels/drawing27.xml.rels><?xml version="1.0" encoding="UTF-8" standalone="yes"?>
<Relationships xmlns="http://schemas.openxmlformats.org/package/2006/relationships"><Relationship Id="rId1" Type="http://schemas.openxmlformats.org/officeDocument/2006/relationships/hyperlink" Target="#Contents!A1"/></Relationships>
</file>

<file path=xl/drawings/_rels/drawing28.xml.rels><?xml version="1.0" encoding="UTF-8" standalone="yes"?>
<Relationships xmlns="http://schemas.openxmlformats.org/package/2006/relationships"><Relationship Id="rId3" Type="http://schemas.openxmlformats.org/officeDocument/2006/relationships/image" Target="../media/image57.png"/><Relationship Id="rId2" Type="http://schemas.openxmlformats.org/officeDocument/2006/relationships/image" Target="../media/image56.png"/><Relationship Id="rId1" Type="http://schemas.openxmlformats.org/officeDocument/2006/relationships/image" Target="../media/image55.png"/><Relationship Id="rId4" Type="http://schemas.openxmlformats.org/officeDocument/2006/relationships/hyperlink" Target="#Contents!A1"/></Relationships>
</file>

<file path=xl/drawings/_rels/drawing29.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openxmlformats.org/officeDocument/2006/relationships/image" Target="../media/image3.png"/><Relationship Id="rId7" Type="http://schemas.openxmlformats.org/officeDocument/2006/relationships/chart" Target="../charts/chart1.xml"/><Relationship Id="rId12" Type="http://schemas.openxmlformats.org/officeDocument/2006/relationships/image" Target="../media/image11.png"/><Relationship Id="rId17" Type="http://schemas.openxmlformats.org/officeDocument/2006/relationships/hyperlink" Target="#'Continuous Normal'!B16"/><Relationship Id="rId2" Type="http://schemas.openxmlformats.org/officeDocument/2006/relationships/hyperlink" Target="#'Continuous Normal'!C4"/><Relationship Id="rId16" Type="http://schemas.openxmlformats.org/officeDocument/2006/relationships/image" Target="../media/image15.png"/><Relationship Id="rId1" Type="http://schemas.openxmlformats.org/officeDocument/2006/relationships/hyperlink" Target="#Contents!A1"/><Relationship Id="rId6" Type="http://schemas.openxmlformats.org/officeDocument/2006/relationships/image" Target="../media/image6.png"/><Relationship Id="rId11" Type="http://schemas.openxmlformats.org/officeDocument/2006/relationships/image" Target="../media/image10.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9.png"/><Relationship Id="rId4" Type="http://schemas.openxmlformats.org/officeDocument/2006/relationships/image" Target="../media/image4.png"/><Relationship Id="rId9" Type="http://schemas.openxmlformats.org/officeDocument/2006/relationships/image" Target="../media/image8.png"/><Relationship Id="rId14" Type="http://schemas.openxmlformats.org/officeDocument/2006/relationships/image" Target="../media/image13.png"/></Relationships>
</file>

<file path=xl/drawings/_rels/drawing30.xml.rels><?xml version="1.0" encoding="UTF-8" standalone="yes"?>
<Relationships xmlns="http://schemas.openxmlformats.org/package/2006/relationships"><Relationship Id="rId1" Type="http://schemas.openxmlformats.org/officeDocument/2006/relationships/hyperlink" Target="#Contents!A1"/></Relationships>
</file>

<file path=xl/drawings/_rels/drawing31.xml.rels><?xml version="1.0" encoding="UTF-8" standalone="yes"?>
<Relationships xmlns="http://schemas.openxmlformats.org/package/2006/relationships"><Relationship Id="rId1" Type="http://schemas.openxmlformats.org/officeDocument/2006/relationships/hyperlink" Target="#Contents!A1"/></Relationships>
</file>

<file path=xl/drawings/_rels/drawing3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4.xml"/></Relationships>
</file>

<file path=xl/drawings/_rels/drawing34.xml.rels><?xml version="1.0" encoding="UTF-8" standalone="yes"?>
<Relationships xmlns="http://schemas.openxmlformats.org/package/2006/relationships"><Relationship Id="rId3" Type="http://schemas.openxmlformats.org/officeDocument/2006/relationships/image" Target="../media/image60.png"/><Relationship Id="rId2" Type="http://schemas.openxmlformats.org/officeDocument/2006/relationships/image" Target="../media/image59.png"/><Relationship Id="rId1" Type="http://schemas.openxmlformats.org/officeDocument/2006/relationships/image" Target="../media/image58.png"/><Relationship Id="rId4" Type="http://schemas.openxmlformats.org/officeDocument/2006/relationships/hyperlink" Target="#Contents!A1"/></Relationships>
</file>

<file path=xl/drawings/_rels/drawing35.xml.rels><?xml version="1.0" encoding="UTF-8" standalone="yes"?>
<Relationships xmlns="http://schemas.openxmlformats.org/package/2006/relationships"><Relationship Id="rId1" Type="http://schemas.openxmlformats.org/officeDocument/2006/relationships/hyperlink" Target="#Contents!A1"/></Relationships>
</file>

<file path=xl/drawings/_rels/drawing36.xml.rels><?xml version="1.0" encoding="UTF-8" standalone="yes"?>
<Relationships xmlns="http://schemas.openxmlformats.org/package/2006/relationships"><Relationship Id="rId1" Type="http://schemas.openxmlformats.org/officeDocument/2006/relationships/hyperlink" Target="#Contents!A1"/></Relationships>
</file>

<file path=xl/drawings/_rels/drawing37.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5.xml"/></Relationships>
</file>

<file path=xl/drawings/_rels/drawing38.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61.png"/></Relationships>
</file>

<file path=xl/drawings/_rels/drawing39.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hyperlink" Target="#'Continuous Normal NI'!C11"/><Relationship Id="rId7" Type="http://schemas.openxmlformats.org/officeDocument/2006/relationships/image" Target="../media/image19.png"/><Relationship Id="rId2" Type="http://schemas.openxmlformats.org/officeDocument/2006/relationships/chart" Target="../charts/chart2.xml"/><Relationship Id="rId1" Type="http://schemas.openxmlformats.org/officeDocument/2006/relationships/hyperlink" Target="#Contents!A1"/><Relationship Id="rId6" Type="http://schemas.openxmlformats.org/officeDocument/2006/relationships/image" Target="../media/image18.png"/><Relationship Id="rId5" Type="http://schemas.openxmlformats.org/officeDocument/2006/relationships/image" Target="../media/image17.png"/><Relationship Id="rId10" Type="http://schemas.openxmlformats.org/officeDocument/2006/relationships/hyperlink" Target="#'CN NI Guide'!A1"/><Relationship Id="rId4" Type="http://schemas.openxmlformats.org/officeDocument/2006/relationships/image" Target="../media/image16.png"/><Relationship Id="rId9" Type="http://schemas.openxmlformats.org/officeDocument/2006/relationships/hyperlink" Target="#'Continuous Normal NI'!C9"/></Relationships>
</file>

<file path=xl/drawings/_rels/drawing40.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62.png"/></Relationships>
</file>

<file path=xl/drawings/_rels/drawing41.xml.rels><?xml version="1.0" encoding="UTF-8" standalone="yes"?>
<Relationships xmlns="http://schemas.openxmlformats.org/package/2006/relationships"><Relationship Id="rId1" Type="http://schemas.openxmlformats.org/officeDocument/2006/relationships/hyperlink" Target="#Contents!A1"/></Relationships>
</file>

<file path=xl/drawings/_rels/drawing4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63.png"/></Relationships>
</file>

<file path=xl/drawings/_rels/drawing44.xml.rels><?xml version="1.0" encoding="UTF-8" standalone="yes"?>
<Relationships xmlns="http://schemas.openxmlformats.org/package/2006/relationships"><Relationship Id="rId1" Type="http://schemas.openxmlformats.org/officeDocument/2006/relationships/hyperlink" Target="#Contents!A1"/></Relationships>
</file>

<file path=xl/drawings/_rels/drawing4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6.xml"/></Relationships>
</file>

<file path=xl/drawings/_rels/drawing46.xml.rels><?xml version="1.0" encoding="UTF-8" standalone="yes"?>
<Relationships xmlns="http://schemas.openxmlformats.org/package/2006/relationships"><Relationship Id="rId1" Type="http://schemas.openxmlformats.org/officeDocument/2006/relationships/image" Target="../media/image6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6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6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xml.rels><?xml version="1.0" encoding="UTF-8" standalone="yes"?>
<Relationships xmlns="http://schemas.openxmlformats.org/package/2006/relationships"><Relationship Id="rId1" Type="http://schemas.openxmlformats.org/officeDocument/2006/relationships/hyperlink" Target="#'Continuous Normal NI'!A1"/></Relationships>
</file>

<file path=xl/drawings/_rels/drawing50.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2.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63.png"/></Relationships>
</file>

<file path=xl/drawings/_rels/drawing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22.png"/><Relationship Id="rId1" Type="http://schemas.openxmlformats.org/officeDocument/2006/relationships/image" Target="../media/image21.png"/></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hyperlink" Target="#Contents!A1"/><Relationship Id="rId4" Type="http://schemas.openxmlformats.org/officeDocument/2006/relationships/image" Target="../media/image26.png"/></Relationships>
</file>

<file path=xl/drawings/_rels/drawing9.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hyperlink" Target="#Binomial!C4"/><Relationship Id="rId7" Type="http://schemas.openxmlformats.org/officeDocument/2006/relationships/image" Target="../media/image29.png"/><Relationship Id="rId2" Type="http://schemas.openxmlformats.org/officeDocument/2006/relationships/chart" Target="../charts/chart3.xml"/><Relationship Id="rId1" Type="http://schemas.openxmlformats.org/officeDocument/2006/relationships/hyperlink" Target="#Contents!A1"/><Relationship Id="rId6" Type="http://schemas.openxmlformats.org/officeDocument/2006/relationships/hyperlink" Target="#'ICC Binary Lookup'!F5"/><Relationship Id="rId5" Type="http://schemas.openxmlformats.org/officeDocument/2006/relationships/image" Target="../media/image28.png"/><Relationship Id="rId10" Type="http://schemas.openxmlformats.org/officeDocument/2006/relationships/image" Target="../media/image32.png"/><Relationship Id="rId4" Type="http://schemas.openxmlformats.org/officeDocument/2006/relationships/image" Target="../media/image27.png"/><Relationship Id="rId9"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xdr:from>
      <xdr:col>5</xdr:col>
      <xdr:colOff>104775</xdr:colOff>
      <xdr:row>8</xdr:row>
      <xdr:rowOff>57150</xdr:rowOff>
    </xdr:from>
    <xdr:to>
      <xdr:col>7</xdr:col>
      <xdr:colOff>352425</xdr:colOff>
      <xdr:row>9</xdr:row>
      <xdr:rowOff>171450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4CAD700-8751-408B-898C-2F71AB916B00}"/>
            </a:ext>
          </a:extLst>
        </xdr:cNvPr>
        <xdr:cNvSpPr/>
      </xdr:nvSpPr>
      <xdr:spPr>
        <a:xfrm>
          <a:off x="2124075" y="1762125"/>
          <a:ext cx="1466850" cy="30480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Continuous</a:t>
          </a:r>
          <a:r>
            <a:rPr lang="en-GB" sz="1100" baseline="0"/>
            <a:t> Normal</a:t>
          </a:r>
          <a:endParaRPr lang="en-GB" sz="1100"/>
        </a:p>
      </xdr:txBody>
    </xdr:sp>
    <xdr:clientData/>
  </xdr:twoCellAnchor>
  <xdr:twoCellAnchor>
    <xdr:from>
      <xdr:col>7</xdr:col>
      <xdr:colOff>438150</xdr:colOff>
      <xdr:row>8</xdr:row>
      <xdr:rowOff>57150</xdr:rowOff>
    </xdr:from>
    <xdr:to>
      <xdr:col>9</xdr:col>
      <xdr:colOff>438150</xdr:colOff>
      <xdr:row>9</xdr:row>
      <xdr:rowOff>161925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B390600-3927-4F60-A15F-B1322130A17B}"/>
            </a:ext>
          </a:extLst>
        </xdr:cNvPr>
        <xdr:cNvSpPr/>
      </xdr:nvSpPr>
      <xdr:spPr>
        <a:xfrm>
          <a:off x="3676650" y="1762125"/>
          <a:ext cx="1219200" cy="295275"/>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Binomial</a:t>
          </a:r>
        </a:p>
      </xdr:txBody>
    </xdr:sp>
    <xdr:clientData/>
  </xdr:twoCellAnchor>
  <xdr:twoCellAnchor>
    <xdr:from>
      <xdr:col>16</xdr:col>
      <xdr:colOff>247650</xdr:colOff>
      <xdr:row>9</xdr:row>
      <xdr:rowOff>66675</xdr:rowOff>
    </xdr:from>
    <xdr:to>
      <xdr:col>19</xdr:col>
      <xdr:colOff>0</xdr:colOff>
      <xdr:row>11</xdr:row>
      <xdr:rowOff>0</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6B894DDE-D57A-4CC8-B9E2-CD9887A26023}"/>
            </a:ext>
          </a:extLst>
        </xdr:cNvPr>
        <xdr:cNvSpPr/>
      </xdr:nvSpPr>
      <xdr:spPr>
        <a:xfrm>
          <a:off x="8572500" y="1962150"/>
          <a:ext cx="1581150" cy="3143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SUPERPOWER details</a:t>
          </a:r>
        </a:p>
      </xdr:txBody>
    </xdr:sp>
    <xdr:clientData/>
  </xdr:twoCellAnchor>
  <xdr:twoCellAnchor>
    <xdr:from>
      <xdr:col>15</xdr:col>
      <xdr:colOff>247650</xdr:colOff>
      <xdr:row>12</xdr:row>
      <xdr:rowOff>66675</xdr:rowOff>
    </xdr:from>
    <xdr:to>
      <xdr:col>20</xdr:col>
      <xdr:colOff>476250</xdr:colOff>
      <xdr:row>19</xdr:row>
      <xdr:rowOff>171449</xdr:rowOff>
    </xdr:to>
    <xdr:sp macro="" textlink="">
      <xdr:nvSpPr>
        <xdr:cNvPr id="5" name="TextBox 4">
          <a:extLst>
            <a:ext uri="{FF2B5EF4-FFF2-40B4-BE49-F238E27FC236}">
              <a16:creationId xmlns:a16="http://schemas.microsoft.com/office/drawing/2014/main" id="{76F7E9DC-EE82-4B54-8189-2C735BD28D80}"/>
            </a:ext>
          </a:extLst>
        </xdr:cNvPr>
        <xdr:cNvSpPr txBox="1"/>
      </xdr:nvSpPr>
      <xdr:spPr>
        <a:xfrm>
          <a:off x="7962900" y="2514600"/>
          <a:ext cx="3276600" cy="1295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baseline="0">
            <a:solidFill>
              <a:srgbClr val="FFC000"/>
            </a:solidFill>
            <a:effectLst/>
            <a:latin typeface="+mn-lt"/>
            <a:ea typeface="+mn-ea"/>
            <a:cs typeface="+mn-cs"/>
          </a:endParaRPr>
        </a:p>
        <a:p>
          <a:r>
            <a:rPr lang="en-GB" sz="1100" i="1" baseline="0">
              <a:solidFill>
                <a:srgbClr val="0070C0"/>
              </a:solidFill>
              <a:effectLst/>
              <a:latin typeface="+mn-lt"/>
              <a:ea typeface="+mn-ea"/>
              <a:cs typeface="+mn-cs"/>
            </a:rPr>
            <a:t>All formulae employed can be found on the sheets following the 'Calculations&gt;' sheet for interested users (Tabs in gray below are worksheets).</a:t>
          </a:r>
        </a:p>
        <a:p>
          <a:endParaRPr lang="en-GB" sz="1100" i="1" baseline="0">
            <a:solidFill>
              <a:srgbClr val="0070C0"/>
            </a:solidFill>
            <a:effectLst/>
            <a:latin typeface="+mn-lt"/>
            <a:ea typeface="+mn-ea"/>
            <a:cs typeface="+mn-cs"/>
          </a:endParaRPr>
        </a:p>
        <a:p>
          <a:r>
            <a:rPr lang="en-GB" sz="1100" i="1" baseline="0">
              <a:solidFill>
                <a:srgbClr val="0070C0"/>
              </a:solidFill>
              <a:effectLst/>
              <a:latin typeface="+mn-lt"/>
              <a:ea typeface="+mn-ea"/>
              <a:cs typeface="+mn-cs"/>
            </a:rPr>
            <a:t>The Password for protected sheets is sphfs*</a:t>
          </a:r>
        </a:p>
        <a:p>
          <a:endParaRPr lang="en-GB">
            <a:effectLst/>
          </a:endParaRPr>
        </a:p>
        <a:p>
          <a:endParaRPr lang="en-GB" sz="1100"/>
        </a:p>
      </xdr:txBody>
    </xdr:sp>
    <xdr:clientData/>
  </xdr:twoCellAnchor>
  <xdr:twoCellAnchor>
    <xdr:from>
      <xdr:col>5</xdr:col>
      <xdr:colOff>76200</xdr:colOff>
      <xdr:row>11</xdr:row>
      <xdr:rowOff>47626</xdr:rowOff>
    </xdr:from>
    <xdr:to>
      <xdr:col>7</xdr:col>
      <xdr:colOff>361950</xdr:colOff>
      <xdr:row>12</xdr:row>
      <xdr:rowOff>142876</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B3FE3E82-538F-4A4D-BAC3-DFCC6CC14B85}"/>
            </a:ext>
          </a:extLst>
        </xdr:cNvPr>
        <xdr:cNvSpPr/>
      </xdr:nvSpPr>
      <xdr:spPr>
        <a:xfrm>
          <a:off x="2238375" y="1971676"/>
          <a:ext cx="150495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Continuous</a:t>
          </a:r>
          <a:r>
            <a:rPr lang="en-GB" sz="1100" baseline="0"/>
            <a:t> Normal</a:t>
          </a:r>
          <a:endParaRPr lang="en-GB" sz="1100"/>
        </a:p>
      </xdr:txBody>
    </xdr:sp>
    <xdr:clientData/>
  </xdr:twoCellAnchor>
  <xdr:twoCellAnchor>
    <xdr:from>
      <xdr:col>7</xdr:col>
      <xdr:colOff>438150</xdr:colOff>
      <xdr:row>11</xdr:row>
      <xdr:rowOff>47625</xdr:rowOff>
    </xdr:from>
    <xdr:to>
      <xdr:col>9</xdr:col>
      <xdr:colOff>438150</xdr:colOff>
      <xdr:row>12</xdr:row>
      <xdr:rowOff>142875</xdr:rowOff>
    </xdr:to>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32831FAC-2263-4B25-B633-48D4F5099CC6}"/>
            </a:ext>
          </a:extLst>
        </xdr:cNvPr>
        <xdr:cNvSpPr/>
      </xdr:nvSpPr>
      <xdr:spPr>
        <a:xfrm>
          <a:off x="3819525" y="1971675"/>
          <a:ext cx="12192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Binomial</a:t>
          </a:r>
        </a:p>
      </xdr:txBody>
    </xdr:sp>
    <xdr:clientData/>
  </xdr:twoCellAnchor>
  <xdr:twoCellAnchor>
    <xdr:from>
      <xdr:col>5</xdr:col>
      <xdr:colOff>57150</xdr:colOff>
      <xdr:row>15</xdr:row>
      <xdr:rowOff>47625</xdr:rowOff>
    </xdr:from>
    <xdr:to>
      <xdr:col>7</xdr:col>
      <xdr:colOff>57150</xdr:colOff>
      <xdr:row>16</xdr:row>
      <xdr:rowOff>142875</xdr:rowOff>
    </xdr:to>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8F6E2C2B-F2DB-4C92-BA10-57CF09A539DB}"/>
            </a:ext>
          </a:extLst>
        </xdr:cNvPr>
        <xdr:cNvSpPr/>
      </xdr:nvSpPr>
      <xdr:spPr>
        <a:xfrm>
          <a:off x="2219325" y="2886075"/>
          <a:ext cx="12192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ICC</a:t>
          </a:r>
          <a:r>
            <a:rPr lang="en-GB" sz="1100" baseline="0"/>
            <a:t> Sample Size</a:t>
          </a:r>
          <a:endParaRPr lang="en-GB" sz="1100"/>
        </a:p>
      </xdr:txBody>
    </xdr:sp>
    <xdr:clientData/>
  </xdr:twoCellAnchor>
  <xdr:twoCellAnchor>
    <xdr:from>
      <xdr:col>5</xdr:col>
      <xdr:colOff>47624</xdr:colOff>
      <xdr:row>19</xdr:row>
      <xdr:rowOff>0</xdr:rowOff>
    </xdr:from>
    <xdr:to>
      <xdr:col>7</xdr:col>
      <xdr:colOff>228599</xdr:colOff>
      <xdr:row>20</xdr:row>
      <xdr:rowOff>95250</xdr:rowOff>
    </xdr:to>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88CEBF82-D13E-4A65-B73E-B60488BECCBE}"/>
            </a:ext>
          </a:extLst>
        </xdr:cNvPr>
        <xdr:cNvSpPr/>
      </xdr:nvSpPr>
      <xdr:spPr>
        <a:xfrm>
          <a:off x="2428874" y="3657600"/>
          <a:ext cx="1400175"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Analysis Examples</a:t>
          </a:r>
        </a:p>
      </xdr:txBody>
    </xdr:sp>
    <xdr:clientData/>
  </xdr:twoCellAnchor>
  <xdr:twoCellAnchor>
    <xdr:from>
      <xdr:col>13</xdr:col>
      <xdr:colOff>447676</xdr:colOff>
      <xdr:row>13</xdr:row>
      <xdr:rowOff>1</xdr:rowOff>
    </xdr:from>
    <xdr:to>
      <xdr:col>14</xdr:col>
      <xdr:colOff>47626</xdr:colOff>
      <xdr:row>14</xdr:row>
      <xdr:rowOff>19051</xdr:rowOff>
    </xdr:to>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1647D110-EEEA-4986-A4E3-C664A42C71A3}"/>
            </a:ext>
          </a:extLst>
        </xdr:cNvPr>
        <xdr:cNvSpPr/>
      </xdr:nvSpPr>
      <xdr:spPr>
        <a:xfrm>
          <a:off x="7705726" y="2657476"/>
          <a:ext cx="209550" cy="2095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447675</xdr:colOff>
      <xdr:row>15</xdr:row>
      <xdr:rowOff>9526</xdr:rowOff>
    </xdr:from>
    <xdr:to>
      <xdr:col>14</xdr:col>
      <xdr:colOff>57150</xdr:colOff>
      <xdr:row>16</xdr:row>
      <xdr:rowOff>28576</xdr:rowOff>
    </xdr:to>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FC741A86-AC69-4941-AEA2-2EB759E24968}"/>
            </a:ext>
          </a:extLst>
        </xdr:cNvPr>
        <xdr:cNvSpPr/>
      </xdr:nvSpPr>
      <xdr:spPr>
        <a:xfrm>
          <a:off x="7705725" y="3048001"/>
          <a:ext cx="219075" cy="2095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447676</xdr:colOff>
      <xdr:row>18</xdr:row>
      <xdr:rowOff>9526</xdr:rowOff>
    </xdr:from>
    <xdr:to>
      <xdr:col>14</xdr:col>
      <xdr:colOff>47625</xdr:colOff>
      <xdr:row>18</xdr:row>
      <xdr:rowOff>228600</xdr:rowOff>
    </xdr:to>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7F9271AA-9294-4CCB-A422-AE25917B95AB}"/>
            </a:ext>
          </a:extLst>
        </xdr:cNvPr>
        <xdr:cNvSpPr/>
      </xdr:nvSpPr>
      <xdr:spPr>
        <a:xfrm>
          <a:off x="7705726" y="3429001"/>
          <a:ext cx="209549" cy="219074"/>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409575</xdr:colOff>
      <xdr:row>15</xdr:row>
      <xdr:rowOff>47625</xdr:rowOff>
    </xdr:from>
    <xdr:to>
      <xdr:col>10</xdr:col>
      <xdr:colOff>28575</xdr:colOff>
      <xdr:row>16</xdr:row>
      <xdr:rowOff>142875</xdr:rowOff>
    </xdr:to>
    <xdr:sp macro="" textlink="">
      <xdr:nvSpPr>
        <xdr:cNvPr id="16" name="Rectangle: Rounded Corners 15">
          <a:hlinkClick xmlns:r="http://schemas.openxmlformats.org/officeDocument/2006/relationships" r:id="rId11"/>
          <a:extLst>
            <a:ext uri="{FF2B5EF4-FFF2-40B4-BE49-F238E27FC236}">
              <a16:creationId xmlns:a16="http://schemas.microsoft.com/office/drawing/2014/main" id="{A7BB652A-9D1A-4B66-AA03-1CF7854EA3A8}"/>
            </a:ext>
          </a:extLst>
        </xdr:cNvPr>
        <xdr:cNvSpPr/>
      </xdr:nvSpPr>
      <xdr:spPr>
        <a:xfrm>
          <a:off x="4010025" y="3076575"/>
          <a:ext cx="14478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ICC</a:t>
          </a:r>
          <a:r>
            <a:rPr lang="en-GB" sz="1100" baseline="0"/>
            <a:t> Confidence Limits</a:t>
          </a:r>
          <a:endParaRPr lang="en-GB" sz="1100"/>
        </a:p>
      </xdr:txBody>
    </xdr:sp>
    <xdr:clientData/>
  </xdr:twoCellAnchor>
  <xdr:twoCellAnchor>
    <xdr:from>
      <xdr:col>6</xdr:col>
      <xdr:colOff>457200</xdr:colOff>
      <xdr:row>5</xdr:row>
      <xdr:rowOff>66675</xdr:rowOff>
    </xdr:from>
    <xdr:to>
      <xdr:col>8</xdr:col>
      <xdr:colOff>190500</xdr:colOff>
      <xdr:row>6</xdr:row>
      <xdr:rowOff>104775</xdr:rowOff>
    </xdr:to>
    <xdr:sp macro="" textlink="">
      <xdr:nvSpPr>
        <xdr:cNvPr id="17" name="Rectangle: Rounded Corners 16">
          <a:hlinkClick xmlns:r="http://schemas.openxmlformats.org/officeDocument/2006/relationships" r:id="rId12"/>
          <a:extLst>
            <a:ext uri="{FF2B5EF4-FFF2-40B4-BE49-F238E27FC236}">
              <a16:creationId xmlns:a16="http://schemas.microsoft.com/office/drawing/2014/main" id="{E203AF8C-FE22-4172-8274-58F9DEF6AC2E}"/>
            </a:ext>
          </a:extLst>
        </xdr:cNvPr>
        <xdr:cNvSpPr/>
      </xdr:nvSpPr>
      <xdr:spPr>
        <a:xfrm>
          <a:off x="3086100" y="1314450"/>
          <a:ext cx="952500" cy="314325"/>
        </a:xfrm>
        <a:prstGeom prst="roundRect">
          <a:avLst>
            <a:gd name="adj" fmla="val 23334"/>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Introduction</a:t>
          </a:r>
        </a:p>
      </xdr:txBody>
    </xdr:sp>
    <xdr:clientData/>
  </xdr:twoCellAnchor>
  <xdr:twoCellAnchor>
    <xdr:from>
      <xdr:col>13</xdr:col>
      <xdr:colOff>142875</xdr:colOff>
      <xdr:row>21</xdr:row>
      <xdr:rowOff>28576</xdr:rowOff>
    </xdr:from>
    <xdr:to>
      <xdr:col>13</xdr:col>
      <xdr:colOff>323850</xdr:colOff>
      <xdr:row>21</xdr:row>
      <xdr:rowOff>180976</xdr:rowOff>
    </xdr:to>
    <xdr:sp macro="" textlink="">
      <xdr:nvSpPr>
        <xdr:cNvPr id="18" name="Rectangle: Rounded Corners 17">
          <a:hlinkClick xmlns:r="http://schemas.openxmlformats.org/officeDocument/2006/relationships" r:id="rId13"/>
          <a:extLst>
            <a:ext uri="{FF2B5EF4-FFF2-40B4-BE49-F238E27FC236}">
              <a16:creationId xmlns:a16="http://schemas.microsoft.com/office/drawing/2014/main" id="{E3F9BBD4-3688-4DE2-8444-C7576E7A2AAD}"/>
            </a:ext>
          </a:extLst>
        </xdr:cNvPr>
        <xdr:cNvSpPr/>
      </xdr:nvSpPr>
      <xdr:spPr>
        <a:xfrm>
          <a:off x="7038975" y="4048126"/>
          <a:ext cx="180975" cy="15240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200025</xdr:colOff>
      <xdr:row>4</xdr:row>
      <xdr:rowOff>47625</xdr:rowOff>
    </xdr:from>
    <xdr:to>
      <xdr:col>17</xdr:col>
      <xdr:colOff>142875</xdr:colOff>
      <xdr:row>5</xdr:row>
      <xdr:rowOff>85725</xdr:rowOff>
    </xdr:to>
    <xdr:sp macro="" textlink="">
      <xdr:nvSpPr>
        <xdr:cNvPr id="21" name="Rectangle: Rounded Corners 20">
          <a:hlinkClick xmlns:r="http://schemas.openxmlformats.org/officeDocument/2006/relationships" r:id="rId14"/>
          <a:extLst>
            <a:ext uri="{FF2B5EF4-FFF2-40B4-BE49-F238E27FC236}">
              <a16:creationId xmlns:a16="http://schemas.microsoft.com/office/drawing/2014/main" id="{8B5B55D2-5418-4BA3-AF11-471A36BEDFA7}"/>
            </a:ext>
          </a:extLst>
        </xdr:cNvPr>
        <xdr:cNvSpPr/>
      </xdr:nvSpPr>
      <xdr:spPr>
        <a:xfrm>
          <a:off x="7915275" y="1019175"/>
          <a:ext cx="1162050" cy="314325"/>
        </a:xfrm>
        <a:prstGeom prst="roundRect">
          <a:avLst>
            <a:gd name="adj" fmla="val 136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clusterPower</a:t>
          </a:r>
        </a:p>
      </xdr:txBody>
    </xdr:sp>
    <xdr:clientData/>
  </xdr:twoCellAnchor>
  <xdr:twoCellAnchor>
    <xdr:from>
      <xdr:col>17</xdr:col>
      <xdr:colOff>409575</xdr:colOff>
      <xdr:row>4</xdr:row>
      <xdr:rowOff>57151</xdr:rowOff>
    </xdr:from>
    <xdr:to>
      <xdr:col>19</xdr:col>
      <xdr:colOff>352425</xdr:colOff>
      <xdr:row>5</xdr:row>
      <xdr:rowOff>85726</xdr:rowOff>
    </xdr:to>
    <xdr:sp macro="" textlink="">
      <xdr:nvSpPr>
        <xdr:cNvPr id="19" name="Rectangle: Rounded Corners 18">
          <a:hlinkClick xmlns:r="http://schemas.openxmlformats.org/officeDocument/2006/relationships" r:id="rId15"/>
          <a:extLst>
            <a:ext uri="{FF2B5EF4-FFF2-40B4-BE49-F238E27FC236}">
              <a16:creationId xmlns:a16="http://schemas.microsoft.com/office/drawing/2014/main" id="{2B3D1484-B9F4-4EF9-94C3-B08FF3A17F10}"/>
            </a:ext>
          </a:extLst>
        </xdr:cNvPr>
        <xdr:cNvSpPr/>
      </xdr:nvSpPr>
      <xdr:spPr>
        <a:xfrm>
          <a:off x="9344025" y="1028701"/>
          <a:ext cx="1162050" cy="304800"/>
        </a:xfrm>
        <a:prstGeom prst="roundRect">
          <a:avLst>
            <a:gd name="adj" fmla="val 136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CRTSize</a:t>
          </a:r>
        </a:p>
      </xdr:txBody>
    </xdr:sp>
    <xdr:clientData/>
  </xdr:twoCellAnchor>
  <xdr:twoCellAnchor>
    <xdr:from>
      <xdr:col>7</xdr:col>
      <xdr:colOff>409575</xdr:colOff>
      <xdr:row>17</xdr:row>
      <xdr:rowOff>85725</xdr:rowOff>
    </xdr:from>
    <xdr:to>
      <xdr:col>9</xdr:col>
      <xdr:colOff>409575</xdr:colOff>
      <xdr:row>18</xdr:row>
      <xdr:rowOff>180975</xdr:rowOff>
    </xdr:to>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C6D5845C-E6E5-42B4-9154-5342CE3D2BEC}"/>
            </a:ext>
          </a:extLst>
        </xdr:cNvPr>
        <xdr:cNvSpPr/>
      </xdr:nvSpPr>
      <xdr:spPr>
        <a:xfrm>
          <a:off x="3648075" y="3486150"/>
          <a:ext cx="12192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Binomial ICC</a:t>
          </a:r>
        </a:p>
      </xdr:txBody>
    </xdr:sp>
    <xdr:clientData/>
  </xdr:twoCellAnchor>
  <xdr:twoCellAnchor>
    <xdr:from>
      <xdr:col>19</xdr:col>
      <xdr:colOff>533400</xdr:colOff>
      <xdr:row>17</xdr:row>
      <xdr:rowOff>28575</xdr:rowOff>
    </xdr:from>
    <xdr:to>
      <xdr:col>20</xdr:col>
      <xdr:colOff>133349</xdr:colOff>
      <xdr:row>18</xdr:row>
      <xdr:rowOff>57149</xdr:rowOff>
    </xdr:to>
    <xdr:sp macro="" textlink="">
      <xdr:nvSpPr>
        <xdr:cNvPr id="22" name="Rectangle: Rounded Corners 21">
          <a:hlinkClick xmlns:r="http://schemas.openxmlformats.org/officeDocument/2006/relationships" r:id="rId17"/>
          <a:extLst>
            <a:ext uri="{FF2B5EF4-FFF2-40B4-BE49-F238E27FC236}">
              <a16:creationId xmlns:a16="http://schemas.microsoft.com/office/drawing/2014/main" id="{104A44FB-DF50-451C-B25E-A18522EDECDF}"/>
            </a:ext>
          </a:extLst>
        </xdr:cNvPr>
        <xdr:cNvSpPr/>
      </xdr:nvSpPr>
      <xdr:spPr>
        <a:xfrm>
          <a:off x="10687050" y="3752850"/>
          <a:ext cx="209549" cy="219074"/>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26</xdr:row>
      <xdr:rowOff>85725</xdr:rowOff>
    </xdr:from>
    <xdr:to>
      <xdr:col>1</xdr:col>
      <xdr:colOff>1123950</xdr:colOff>
      <xdr:row>28</xdr:row>
      <xdr:rowOff>57150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2B2CC17-EE9A-4B9B-ABA9-349D31B7125B}"/>
            </a:ext>
          </a:extLst>
        </xdr:cNvPr>
        <xdr:cNvSpPr/>
      </xdr:nvSpPr>
      <xdr:spPr>
        <a:xfrm>
          <a:off x="295275" y="50387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17</xdr:col>
      <xdr:colOff>9525</xdr:colOff>
      <xdr:row>13</xdr:row>
      <xdr:rowOff>142874</xdr:rowOff>
    </xdr:from>
    <xdr:to>
      <xdr:col>21</xdr:col>
      <xdr:colOff>238125</xdr:colOff>
      <xdr:row>23</xdr:row>
      <xdr:rowOff>190499</xdr:rowOff>
    </xdr:to>
    <xdr:graphicFrame macro="">
      <xdr:nvGraphicFramePr>
        <xdr:cNvPr id="3" name="Chart 2">
          <a:extLst>
            <a:ext uri="{FF2B5EF4-FFF2-40B4-BE49-F238E27FC236}">
              <a16:creationId xmlns:a16="http://schemas.microsoft.com/office/drawing/2014/main" id="{A512C9B1-E76F-4322-A9A0-80F1BB303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495300</xdr:colOff>
      <xdr:row>13</xdr:row>
      <xdr:rowOff>95250</xdr:rowOff>
    </xdr:from>
    <xdr:to>
      <xdr:col>34</xdr:col>
      <xdr:colOff>114300</xdr:colOff>
      <xdr:row>28</xdr:row>
      <xdr:rowOff>0</xdr:rowOff>
    </xdr:to>
    <xdr:sp macro="" textlink="">
      <xdr:nvSpPr>
        <xdr:cNvPr id="4" name="Rectangle: Rounded Corners 3">
          <a:extLst>
            <a:ext uri="{FF2B5EF4-FFF2-40B4-BE49-F238E27FC236}">
              <a16:creationId xmlns:a16="http://schemas.microsoft.com/office/drawing/2014/main" id="{666C0374-FD50-452C-8AF0-4F5C3508D78E}"/>
            </a:ext>
          </a:extLst>
        </xdr:cNvPr>
        <xdr:cNvSpPr/>
      </xdr:nvSpPr>
      <xdr:spPr>
        <a:xfrm>
          <a:off x="9886950" y="2571750"/>
          <a:ext cx="13544550"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323850</xdr:colOff>
      <xdr:row>1</xdr:row>
      <xdr:rowOff>123825</xdr:rowOff>
    </xdr:from>
    <xdr:to>
      <xdr:col>3</xdr:col>
      <xdr:colOff>552450</xdr:colOff>
      <xdr:row>1</xdr:row>
      <xdr:rowOff>123825</xdr:rowOff>
    </xdr:to>
    <xdr:cxnSp macro="">
      <xdr:nvCxnSpPr>
        <xdr:cNvPr id="5" name="Straight Arrow Connector 4">
          <a:extLst>
            <a:ext uri="{FF2B5EF4-FFF2-40B4-BE49-F238E27FC236}">
              <a16:creationId xmlns:a16="http://schemas.microsoft.com/office/drawing/2014/main" id="{D42A608E-A7C0-4BE1-9B1D-14F6A9951F3D}"/>
            </a:ext>
          </a:extLst>
        </xdr:cNvPr>
        <xdr:cNvCxnSpPr/>
      </xdr:nvCxnSpPr>
      <xdr:spPr>
        <a:xfrm>
          <a:off x="4229100" y="314325"/>
          <a:ext cx="228600"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21</xdr:row>
      <xdr:rowOff>66676</xdr:rowOff>
    </xdr:from>
    <xdr:to>
      <xdr:col>3</xdr:col>
      <xdr:colOff>9525</xdr:colOff>
      <xdr:row>22</xdr:row>
      <xdr:rowOff>85726</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3603568D-487F-4D36-BAC3-8BD8FA6612CF}"/>
            </a:ext>
          </a:extLst>
        </xdr:cNvPr>
        <xdr:cNvSpPr/>
      </xdr:nvSpPr>
      <xdr:spPr>
        <a:xfrm>
          <a:off x="3295650" y="4067176"/>
          <a:ext cx="619125" cy="2095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oneCellAnchor>
    <xdr:from>
      <xdr:col>2</xdr:col>
      <xdr:colOff>533400</xdr:colOff>
      <xdr:row>61</xdr:row>
      <xdr:rowOff>133350</xdr:rowOff>
    </xdr:from>
    <xdr:ext cx="5495925" cy="4572000"/>
    <xdr:pic>
      <xdr:nvPicPr>
        <xdr:cNvPr id="7" name="Picture 6">
          <a:extLst>
            <a:ext uri="{FF2B5EF4-FFF2-40B4-BE49-F238E27FC236}">
              <a16:creationId xmlns:a16="http://schemas.microsoft.com/office/drawing/2014/main" id="{AC8B6DB9-EB33-4045-A9D2-A78A136345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29050" y="11820525"/>
          <a:ext cx="5495925" cy="457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47625</xdr:colOff>
      <xdr:row>87</xdr:row>
      <xdr:rowOff>19050</xdr:rowOff>
    </xdr:from>
    <xdr:ext cx="5019675" cy="4962525"/>
    <xdr:pic>
      <xdr:nvPicPr>
        <xdr:cNvPr id="8" name="Picture 7">
          <a:extLst>
            <a:ext uri="{FF2B5EF4-FFF2-40B4-BE49-F238E27FC236}">
              <a16:creationId xmlns:a16="http://schemas.microsoft.com/office/drawing/2014/main" id="{E758C040-A6DA-4B14-9C1F-7E8F2C72B4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52875" y="16659225"/>
          <a:ext cx="5019675" cy="4962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22</xdr:row>
      <xdr:rowOff>0</xdr:rowOff>
    </xdr:from>
    <xdr:to>
      <xdr:col>10</xdr:col>
      <xdr:colOff>419100</xdr:colOff>
      <xdr:row>23</xdr:row>
      <xdr:rowOff>95250</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0EEB89B6-5897-4393-A764-A1FB4126B611}"/>
            </a:ext>
          </a:extLst>
        </xdr:cNvPr>
        <xdr:cNvSpPr/>
      </xdr:nvSpPr>
      <xdr:spPr>
        <a:xfrm>
          <a:off x="6953250" y="4191000"/>
          <a:ext cx="16383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Help : Binomial ICC</a:t>
          </a:r>
        </a:p>
      </xdr:txBody>
    </xdr:sp>
    <xdr:clientData/>
  </xdr:twoCellAnchor>
  <xdr:twoCellAnchor editAs="oneCell">
    <xdr:from>
      <xdr:col>9</xdr:col>
      <xdr:colOff>19050</xdr:colOff>
      <xdr:row>122</xdr:row>
      <xdr:rowOff>28575</xdr:rowOff>
    </xdr:from>
    <xdr:to>
      <xdr:col>24</xdr:col>
      <xdr:colOff>190500</xdr:colOff>
      <xdr:row>164</xdr:row>
      <xdr:rowOff>57150</xdr:rowOff>
    </xdr:to>
    <xdr:pic>
      <xdr:nvPicPr>
        <xdr:cNvPr id="10" name="Picture 9">
          <a:extLst>
            <a:ext uri="{FF2B5EF4-FFF2-40B4-BE49-F238E27FC236}">
              <a16:creationId xmlns:a16="http://schemas.microsoft.com/office/drawing/2014/main" id="{5325B137-F1AF-4258-B500-62FEC3FE301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81900" y="23336250"/>
          <a:ext cx="9829800" cy="802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170</xdr:row>
      <xdr:rowOff>0</xdr:rowOff>
    </xdr:from>
    <xdr:to>
      <xdr:col>28</xdr:col>
      <xdr:colOff>9525</xdr:colOff>
      <xdr:row>214</xdr:row>
      <xdr:rowOff>19050</xdr:rowOff>
    </xdr:to>
    <xdr:pic>
      <xdr:nvPicPr>
        <xdr:cNvPr id="11" name="Picture 10">
          <a:extLst>
            <a:ext uri="{FF2B5EF4-FFF2-40B4-BE49-F238E27FC236}">
              <a16:creationId xmlns:a16="http://schemas.microsoft.com/office/drawing/2014/main" id="{EA2C011D-1058-4F45-8E0B-16827D5E963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391650" y="32451675"/>
          <a:ext cx="10277475" cy="840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85725</xdr:colOff>
      <xdr:row>176</xdr:row>
      <xdr:rowOff>133350</xdr:rowOff>
    </xdr:from>
    <xdr:to>
      <xdr:col>10</xdr:col>
      <xdr:colOff>571500</xdr:colOff>
      <xdr:row>177</xdr:row>
      <xdr:rowOff>57150</xdr:rowOff>
    </xdr:to>
    <xdr:cxnSp macro="">
      <xdr:nvCxnSpPr>
        <xdr:cNvPr id="12" name="Straight Arrow Connector 11">
          <a:extLst>
            <a:ext uri="{FF2B5EF4-FFF2-40B4-BE49-F238E27FC236}">
              <a16:creationId xmlns:a16="http://schemas.microsoft.com/office/drawing/2014/main" id="{E13F0412-9487-439D-8AD9-9A32BB25A75F}"/>
            </a:ext>
          </a:extLst>
        </xdr:cNvPr>
        <xdr:cNvCxnSpPr/>
      </xdr:nvCxnSpPr>
      <xdr:spPr>
        <a:xfrm>
          <a:off x="7648575" y="33728025"/>
          <a:ext cx="1095375" cy="114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95250</xdr:colOff>
      <xdr:row>125</xdr:row>
      <xdr:rowOff>38100</xdr:rowOff>
    </xdr:from>
    <xdr:to>
      <xdr:col>12</xdr:col>
      <xdr:colOff>504825</xdr:colOff>
      <xdr:row>126</xdr:row>
      <xdr:rowOff>38100</xdr:rowOff>
    </xdr:to>
    <xdr:sp macro="" textlink="">
      <xdr:nvSpPr>
        <xdr:cNvPr id="13" name="TextBox 12">
          <a:extLst>
            <a:ext uri="{FF2B5EF4-FFF2-40B4-BE49-F238E27FC236}">
              <a16:creationId xmlns:a16="http://schemas.microsoft.com/office/drawing/2014/main" id="{B557142D-5E86-4C00-85AE-8EB3D3634B6E}"/>
            </a:ext>
          </a:extLst>
        </xdr:cNvPr>
        <xdr:cNvSpPr txBox="1"/>
      </xdr:nvSpPr>
      <xdr:spPr>
        <a:xfrm>
          <a:off x="9486900" y="23917275"/>
          <a:ext cx="40957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rgbClr val="C00000"/>
              </a:solidFill>
            </a:rPr>
            <a:t>Rate</a:t>
          </a:r>
        </a:p>
      </xdr:txBody>
    </xdr:sp>
    <xdr:clientData/>
  </xdr:twoCellAnchor>
  <xdr:twoCellAnchor>
    <xdr:from>
      <xdr:col>18</xdr:col>
      <xdr:colOff>409575</xdr:colOff>
      <xdr:row>126</xdr:row>
      <xdr:rowOff>38100</xdr:rowOff>
    </xdr:from>
    <xdr:to>
      <xdr:col>19</xdr:col>
      <xdr:colOff>209550</xdr:colOff>
      <xdr:row>127</xdr:row>
      <xdr:rowOff>38100</xdr:rowOff>
    </xdr:to>
    <xdr:sp macro="" textlink="">
      <xdr:nvSpPr>
        <xdr:cNvPr id="14" name="TextBox 13">
          <a:extLst>
            <a:ext uri="{FF2B5EF4-FFF2-40B4-BE49-F238E27FC236}">
              <a16:creationId xmlns:a16="http://schemas.microsoft.com/office/drawing/2014/main" id="{7C658102-AC3F-4944-B47C-4D25ABDC1BE1}"/>
            </a:ext>
          </a:extLst>
        </xdr:cNvPr>
        <xdr:cNvSpPr txBox="1"/>
      </xdr:nvSpPr>
      <xdr:spPr>
        <a:xfrm>
          <a:off x="13973175" y="24107775"/>
          <a:ext cx="40957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rgbClr val="C00000"/>
              </a:solidFill>
            </a:rPr>
            <a:t>Rate</a:t>
          </a:r>
        </a:p>
      </xdr:txBody>
    </xdr:sp>
    <xdr:clientData/>
  </xdr:twoCellAnchor>
  <xdr:twoCellAnchor>
    <xdr:from>
      <xdr:col>18</xdr:col>
      <xdr:colOff>428625</xdr:colOff>
      <xdr:row>127</xdr:row>
      <xdr:rowOff>28575</xdr:rowOff>
    </xdr:from>
    <xdr:to>
      <xdr:col>19</xdr:col>
      <xdr:colOff>228600</xdr:colOff>
      <xdr:row>128</xdr:row>
      <xdr:rowOff>28575</xdr:rowOff>
    </xdr:to>
    <xdr:sp macro="" textlink="">
      <xdr:nvSpPr>
        <xdr:cNvPr id="15" name="TextBox 14">
          <a:extLst>
            <a:ext uri="{FF2B5EF4-FFF2-40B4-BE49-F238E27FC236}">
              <a16:creationId xmlns:a16="http://schemas.microsoft.com/office/drawing/2014/main" id="{E06D373E-C815-44C2-B7AA-6C431122747B}"/>
            </a:ext>
          </a:extLst>
        </xdr:cNvPr>
        <xdr:cNvSpPr txBox="1"/>
      </xdr:nvSpPr>
      <xdr:spPr>
        <a:xfrm>
          <a:off x="13992225" y="24288750"/>
          <a:ext cx="40957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rgbClr val="C00000"/>
              </a:solidFill>
            </a:rPr>
            <a:t>Rate</a:t>
          </a:r>
        </a:p>
      </xdr:txBody>
    </xdr:sp>
    <xdr:clientData/>
  </xdr:twoCellAnchor>
  <xdr:twoCellAnchor>
    <xdr:from>
      <xdr:col>18</xdr:col>
      <xdr:colOff>400050</xdr:colOff>
      <xdr:row>128</xdr:row>
      <xdr:rowOff>38100</xdr:rowOff>
    </xdr:from>
    <xdr:to>
      <xdr:col>19</xdr:col>
      <xdr:colOff>200025</xdr:colOff>
      <xdr:row>129</xdr:row>
      <xdr:rowOff>38100</xdr:rowOff>
    </xdr:to>
    <xdr:sp macro="" textlink="">
      <xdr:nvSpPr>
        <xdr:cNvPr id="16" name="TextBox 15">
          <a:extLst>
            <a:ext uri="{FF2B5EF4-FFF2-40B4-BE49-F238E27FC236}">
              <a16:creationId xmlns:a16="http://schemas.microsoft.com/office/drawing/2014/main" id="{75557B89-640D-43C1-9968-77D7640F6A7B}"/>
            </a:ext>
          </a:extLst>
        </xdr:cNvPr>
        <xdr:cNvSpPr txBox="1"/>
      </xdr:nvSpPr>
      <xdr:spPr>
        <a:xfrm>
          <a:off x="13963650" y="24488775"/>
          <a:ext cx="40957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rgbClr val="C00000"/>
              </a:solidFill>
            </a:rPr>
            <a:t>Rate</a:t>
          </a:r>
        </a:p>
      </xdr:txBody>
    </xdr:sp>
    <xdr:clientData/>
  </xdr:twoCellAnchor>
  <xdr:twoCellAnchor editAs="oneCell">
    <xdr:from>
      <xdr:col>7</xdr:col>
      <xdr:colOff>0</xdr:colOff>
      <xdr:row>214</xdr:row>
      <xdr:rowOff>0</xdr:rowOff>
    </xdr:from>
    <xdr:to>
      <xdr:col>18</xdr:col>
      <xdr:colOff>0</xdr:colOff>
      <xdr:row>244</xdr:row>
      <xdr:rowOff>114300</xdr:rowOff>
    </xdr:to>
    <xdr:pic>
      <xdr:nvPicPr>
        <xdr:cNvPr id="17" name="Picture 16">
          <a:extLst>
            <a:ext uri="{FF2B5EF4-FFF2-40B4-BE49-F238E27FC236}">
              <a16:creationId xmlns:a16="http://schemas.microsoft.com/office/drawing/2014/main" id="{12CF09EB-E19A-46B2-A9EE-B0BE528B76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343650" y="40833675"/>
          <a:ext cx="7219950" cy="582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428625</xdr:colOff>
      <xdr:row>62</xdr:row>
      <xdr:rowOff>0</xdr:rowOff>
    </xdr:from>
    <xdr:to>
      <xdr:col>27</xdr:col>
      <xdr:colOff>285750</xdr:colOff>
      <xdr:row>86</xdr:row>
      <xdr:rowOff>9525</xdr:rowOff>
    </xdr:to>
    <xdr:pic>
      <xdr:nvPicPr>
        <xdr:cNvPr id="18" name="Picture 17">
          <a:extLst>
            <a:ext uri="{FF2B5EF4-FFF2-40B4-BE49-F238E27FC236}">
              <a16:creationId xmlns:a16="http://schemas.microsoft.com/office/drawing/2014/main" id="{6F6533B9-05A0-41CF-A0B4-95FE8AC22B96}"/>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820275" y="11877675"/>
          <a:ext cx="9515475" cy="458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523875</xdr:colOff>
      <xdr:row>78</xdr:row>
      <xdr:rowOff>114300</xdr:rowOff>
    </xdr:from>
    <xdr:to>
      <xdr:col>14</xdr:col>
      <xdr:colOff>142875</xdr:colOff>
      <xdr:row>78</xdr:row>
      <xdr:rowOff>123825</xdr:rowOff>
    </xdr:to>
    <xdr:cxnSp macro="">
      <xdr:nvCxnSpPr>
        <xdr:cNvPr id="19" name="Straight Arrow Connector 18">
          <a:extLst>
            <a:ext uri="{FF2B5EF4-FFF2-40B4-BE49-F238E27FC236}">
              <a16:creationId xmlns:a16="http://schemas.microsoft.com/office/drawing/2014/main" id="{8A2C7E05-FF8C-4C42-9587-8FFECFCC1CEB}"/>
            </a:ext>
          </a:extLst>
        </xdr:cNvPr>
        <xdr:cNvCxnSpPr/>
      </xdr:nvCxnSpPr>
      <xdr:spPr>
        <a:xfrm flipV="1">
          <a:off x="7477125" y="15039975"/>
          <a:ext cx="3762375" cy="9525"/>
        </a:xfrm>
        <a:prstGeom prst="straightConnector1">
          <a:avLst/>
        </a:prstGeom>
        <a:ln w="254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228600</xdr:colOff>
      <xdr:row>85</xdr:row>
      <xdr:rowOff>28575</xdr:rowOff>
    </xdr:from>
    <xdr:to>
      <xdr:col>26</xdr:col>
      <xdr:colOff>590550</xdr:colOff>
      <xdr:row>112</xdr:row>
      <xdr:rowOff>85725</xdr:rowOff>
    </xdr:to>
    <xdr:pic>
      <xdr:nvPicPr>
        <xdr:cNvPr id="20" name="Picture 19">
          <a:extLst>
            <a:ext uri="{FF2B5EF4-FFF2-40B4-BE49-F238E27FC236}">
              <a16:creationId xmlns:a16="http://schemas.microsoft.com/office/drawing/2014/main" id="{72FDA802-4B95-4807-93F9-40CDB8566E0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620250" y="16287750"/>
          <a:ext cx="9410700" cy="520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542925</xdr:colOff>
      <xdr:row>107</xdr:row>
      <xdr:rowOff>0</xdr:rowOff>
    </xdr:from>
    <xdr:to>
      <xdr:col>13</xdr:col>
      <xdr:colOff>180975</xdr:colOff>
      <xdr:row>110</xdr:row>
      <xdr:rowOff>171451</xdr:rowOff>
    </xdr:to>
    <xdr:cxnSp macro="">
      <xdr:nvCxnSpPr>
        <xdr:cNvPr id="21" name="Straight Arrow Connector 20">
          <a:extLst>
            <a:ext uri="{FF2B5EF4-FFF2-40B4-BE49-F238E27FC236}">
              <a16:creationId xmlns:a16="http://schemas.microsoft.com/office/drawing/2014/main" id="{54B3B599-9D36-406A-8683-F2A328DC388A}"/>
            </a:ext>
          </a:extLst>
        </xdr:cNvPr>
        <xdr:cNvCxnSpPr/>
      </xdr:nvCxnSpPr>
      <xdr:spPr>
        <a:xfrm flipV="1">
          <a:off x="7496175" y="20450175"/>
          <a:ext cx="2733675" cy="742951"/>
        </a:xfrm>
        <a:prstGeom prst="straightConnector1">
          <a:avLst/>
        </a:prstGeom>
        <a:ln w="254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20</xdr:row>
      <xdr:rowOff>47625</xdr:rowOff>
    </xdr:from>
    <xdr:to>
      <xdr:col>16</xdr:col>
      <xdr:colOff>9525</xdr:colOff>
      <xdr:row>21</xdr:row>
      <xdr:rowOff>76199</xdr:rowOff>
    </xdr:to>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0F606CEB-3D14-44A7-91F5-D788B25628EF}"/>
            </a:ext>
          </a:extLst>
        </xdr:cNvPr>
        <xdr:cNvSpPr/>
      </xdr:nvSpPr>
      <xdr:spPr>
        <a:xfrm>
          <a:off x="11734800" y="3857625"/>
          <a:ext cx="619125"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13</xdr:col>
      <xdr:colOff>161926</xdr:colOff>
      <xdr:row>0</xdr:row>
      <xdr:rowOff>19050</xdr:rowOff>
    </xdr:from>
    <xdr:to>
      <xdr:col>13</xdr:col>
      <xdr:colOff>428625</xdr:colOff>
      <xdr:row>1</xdr:row>
      <xdr:rowOff>47625</xdr:rowOff>
    </xdr:to>
    <xdr:sp macro="" textlink="">
      <xdr:nvSpPr>
        <xdr:cNvPr id="26" name="Rectangle: Rounded Corners 25">
          <a:hlinkClick xmlns:r="http://schemas.openxmlformats.org/officeDocument/2006/relationships" r:id="rId12"/>
          <a:extLst>
            <a:ext uri="{FF2B5EF4-FFF2-40B4-BE49-F238E27FC236}">
              <a16:creationId xmlns:a16="http://schemas.microsoft.com/office/drawing/2014/main" id="{7BE350AC-B004-4897-972C-1A4FE696012C}"/>
            </a:ext>
          </a:extLst>
        </xdr:cNvPr>
        <xdr:cNvSpPr/>
      </xdr:nvSpPr>
      <xdr:spPr>
        <a:xfrm>
          <a:off x="6010276" y="19050"/>
          <a:ext cx="266699"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161925</xdr:colOff>
      <xdr:row>10</xdr:row>
      <xdr:rowOff>95250</xdr:rowOff>
    </xdr:from>
    <xdr:to>
      <xdr:col>11</xdr:col>
      <xdr:colOff>428625</xdr:colOff>
      <xdr:row>10</xdr:row>
      <xdr:rowOff>95250</xdr:rowOff>
    </xdr:to>
    <xdr:cxnSp macro="">
      <xdr:nvCxnSpPr>
        <xdr:cNvPr id="2" name="Straight Connector 1">
          <a:extLst>
            <a:ext uri="{FF2B5EF4-FFF2-40B4-BE49-F238E27FC236}">
              <a16:creationId xmlns:a16="http://schemas.microsoft.com/office/drawing/2014/main" id="{5626EF8F-8BAF-4E71-A43B-923A486C7E94}"/>
            </a:ext>
          </a:extLst>
        </xdr:cNvPr>
        <xdr:cNvCxnSpPr/>
      </xdr:nvCxnSpPr>
      <xdr:spPr>
        <a:xfrm>
          <a:off x="6867525" y="2000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6</xdr:row>
      <xdr:rowOff>123825</xdr:rowOff>
    </xdr:from>
    <xdr:to>
      <xdr:col>11</xdr:col>
      <xdr:colOff>419100</xdr:colOff>
      <xdr:row>6</xdr:row>
      <xdr:rowOff>123825</xdr:rowOff>
    </xdr:to>
    <xdr:cxnSp macro="">
      <xdr:nvCxnSpPr>
        <xdr:cNvPr id="3" name="Straight Connector 2">
          <a:extLst>
            <a:ext uri="{FF2B5EF4-FFF2-40B4-BE49-F238E27FC236}">
              <a16:creationId xmlns:a16="http://schemas.microsoft.com/office/drawing/2014/main" id="{1120AD98-367D-41FA-B85A-47E108B2A90B}"/>
            </a:ext>
          </a:extLst>
        </xdr:cNvPr>
        <xdr:cNvCxnSpPr/>
      </xdr:nvCxnSpPr>
      <xdr:spPr>
        <a:xfrm>
          <a:off x="6858000" y="1266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5</xdr:row>
      <xdr:rowOff>114300</xdr:rowOff>
    </xdr:from>
    <xdr:to>
      <xdr:col>11</xdr:col>
      <xdr:colOff>285750</xdr:colOff>
      <xdr:row>12</xdr:row>
      <xdr:rowOff>104775</xdr:rowOff>
    </xdr:to>
    <xdr:cxnSp macro="">
      <xdr:nvCxnSpPr>
        <xdr:cNvPr id="4" name="Straight Connector 3">
          <a:extLst>
            <a:ext uri="{FF2B5EF4-FFF2-40B4-BE49-F238E27FC236}">
              <a16:creationId xmlns:a16="http://schemas.microsoft.com/office/drawing/2014/main" id="{0AF65136-CC42-4DBB-BFBD-3D9490CB43C6}"/>
            </a:ext>
          </a:extLst>
        </xdr:cNvPr>
        <xdr:cNvCxnSpPr/>
      </xdr:nvCxnSpPr>
      <xdr:spPr>
        <a:xfrm>
          <a:off x="6991350" y="1066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71438</xdr:colOff>
      <xdr:row>3</xdr:row>
      <xdr:rowOff>176214</xdr:rowOff>
    </xdr:from>
    <xdr:to>
      <xdr:col>14</xdr:col>
      <xdr:colOff>104774</xdr:colOff>
      <xdr:row>9</xdr:row>
      <xdr:rowOff>28578</xdr:rowOff>
    </xdr:to>
    <xdr:grpSp>
      <xdr:nvGrpSpPr>
        <xdr:cNvPr id="5" name="Group 4">
          <a:extLst>
            <a:ext uri="{FF2B5EF4-FFF2-40B4-BE49-F238E27FC236}">
              <a16:creationId xmlns:a16="http://schemas.microsoft.com/office/drawing/2014/main" id="{96860876-ABA7-400C-AB99-734597BA5D0F}"/>
            </a:ext>
          </a:extLst>
        </xdr:cNvPr>
        <xdr:cNvGrpSpPr/>
      </xdr:nvGrpSpPr>
      <xdr:grpSpPr>
        <a:xfrm rot="5400000">
          <a:off x="7077074" y="962028"/>
          <a:ext cx="1071564" cy="642936"/>
          <a:chOff x="9144000" y="3057525"/>
          <a:chExt cx="1200151" cy="809625"/>
        </a:xfrm>
      </xdr:grpSpPr>
      <xdr:sp macro="" textlink="">
        <xdr:nvSpPr>
          <xdr:cNvPr id="6" name="Freeform: Shape 5">
            <a:extLst>
              <a:ext uri="{FF2B5EF4-FFF2-40B4-BE49-F238E27FC236}">
                <a16:creationId xmlns:a16="http://schemas.microsoft.com/office/drawing/2014/main" id="{BC3FF664-4354-4930-8636-34D9E5F012B5}"/>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Freeform: Shape 6">
            <a:extLst>
              <a:ext uri="{FF2B5EF4-FFF2-40B4-BE49-F238E27FC236}">
                <a16:creationId xmlns:a16="http://schemas.microsoft.com/office/drawing/2014/main" id="{AD088EEE-B355-4265-957D-08A45108024F}"/>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13</xdr:col>
      <xdr:colOff>0</xdr:colOff>
      <xdr:row>6</xdr:row>
      <xdr:rowOff>0</xdr:rowOff>
    </xdr:from>
    <xdr:to>
      <xdr:col>14</xdr:col>
      <xdr:colOff>33336</xdr:colOff>
      <xdr:row>11</xdr:row>
      <xdr:rowOff>42864</xdr:rowOff>
    </xdr:to>
    <xdr:grpSp>
      <xdr:nvGrpSpPr>
        <xdr:cNvPr id="8" name="Group 7">
          <a:extLst>
            <a:ext uri="{FF2B5EF4-FFF2-40B4-BE49-F238E27FC236}">
              <a16:creationId xmlns:a16="http://schemas.microsoft.com/office/drawing/2014/main" id="{D3CA829C-05C7-4641-895F-D125FE364551}"/>
            </a:ext>
          </a:extLst>
        </xdr:cNvPr>
        <xdr:cNvGrpSpPr/>
      </xdr:nvGrpSpPr>
      <xdr:grpSpPr>
        <a:xfrm rot="5400000">
          <a:off x="6986586" y="1376364"/>
          <a:ext cx="1109664" cy="642936"/>
          <a:chOff x="9144000" y="3057525"/>
          <a:chExt cx="1200151" cy="809625"/>
        </a:xfrm>
      </xdr:grpSpPr>
      <xdr:sp macro="" textlink="">
        <xdr:nvSpPr>
          <xdr:cNvPr id="9" name="Freeform: Shape 8">
            <a:extLst>
              <a:ext uri="{FF2B5EF4-FFF2-40B4-BE49-F238E27FC236}">
                <a16:creationId xmlns:a16="http://schemas.microsoft.com/office/drawing/2014/main" id="{947BE292-0711-4C6F-BAF3-7E7507182EDB}"/>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0" name="Freeform: Shape 9">
            <a:extLst>
              <a:ext uri="{FF2B5EF4-FFF2-40B4-BE49-F238E27FC236}">
                <a16:creationId xmlns:a16="http://schemas.microsoft.com/office/drawing/2014/main" id="{410F56D0-5508-451F-A80D-C9D9B0B8588D}"/>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161925</xdr:colOff>
      <xdr:row>20</xdr:row>
      <xdr:rowOff>95250</xdr:rowOff>
    </xdr:from>
    <xdr:to>
      <xdr:col>11</xdr:col>
      <xdr:colOff>428625</xdr:colOff>
      <xdr:row>20</xdr:row>
      <xdr:rowOff>95250</xdr:rowOff>
    </xdr:to>
    <xdr:cxnSp macro="">
      <xdr:nvCxnSpPr>
        <xdr:cNvPr id="11" name="Straight Connector 10">
          <a:extLst>
            <a:ext uri="{FF2B5EF4-FFF2-40B4-BE49-F238E27FC236}">
              <a16:creationId xmlns:a16="http://schemas.microsoft.com/office/drawing/2014/main" id="{E7C8037B-5F44-4462-B8F6-CB72870EDFA0}"/>
            </a:ext>
          </a:extLst>
        </xdr:cNvPr>
        <xdr:cNvCxnSpPr/>
      </xdr:nvCxnSpPr>
      <xdr:spPr>
        <a:xfrm>
          <a:off x="6867525" y="3905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16</xdr:row>
      <xdr:rowOff>123825</xdr:rowOff>
    </xdr:from>
    <xdr:to>
      <xdr:col>11</xdr:col>
      <xdr:colOff>419100</xdr:colOff>
      <xdr:row>16</xdr:row>
      <xdr:rowOff>123825</xdr:rowOff>
    </xdr:to>
    <xdr:cxnSp macro="">
      <xdr:nvCxnSpPr>
        <xdr:cNvPr id="12" name="Straight Connector 11">
          <a:extLst>
            <a:ext uri="{FF2B5EF4-FFF2-40B4-BE49-F238E27FC236}">
              <a16:creationId xmlns:a16="http://schemas.microsoft.com/office/drawing/2014/main" id="{F5D2DE7B-379D-4D60-9E7B-49F7601E6128}"/>
            </a:ext>
          </a:extLst>
        </xdr:cNvPr>
        <xdr:cNvCxnSpPr/>
      </xdr:nvCxnSpPr>
      <xdr:spPr>
        <a:xfrm>
          <a:off x="6858000" y="3171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15</xdr:row>
      <xdr:rowOff>114300</xdr:rowOff>
    </xdr:from>
    <xdr:to>
      <xdr:col>11</xdr:col>
      <xdr:colOff>285750</xdr:colOff>
      <xdr:row>22</xdr:row>
      <xdr:rowOff>104775</xdr:rowOff>
    </xdr:to>
    <xdr:cxnSp macro="">
      <xdr:nvCxnSpPr>
        <xdr:cNvPr id="13" name="Straight Connector 12">
          <a:extLst>
            <a:ext uri="{FF2B5EF4-FFF2-40B4-BE49-F238E27FC236}">
              <a16:creationId xmlns:a16="http://schemas.microsoft.com/office/drawing/2014/main" id="{E799422A-C7B7-45CF-93A8-DA5A32886A5A}"/>
            </a:ext>
          </a:extLst>
        </xdr:cNvPr>
        <xdr:cNvCxnSpPr/>
      </xdr:nvCxnSpPr>
      <xdr:spPr>
        <a:xfrm>
          <a:off x="6991350" y="2971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71438</xdr:colOff>
      <xdr:row>13</xdr:row>
      <xdr:rowOff>176214</xdr:rowOff>
    </xdr:from>
    <xdr:to>
      <xdr:col>14</xdr:col>
      <xdr:colOff>104774</xdr:colOff>
      <xdr:row>19</xdr:row>
      <xdr:rowOff>28578</xdr:rowOff>
    </xdr:to>
    <xdr:grpSp>
      <xdr:nvGrpSpPr>
        <xdr:cNvPr id="14" name="Group 13">
          <a:extLst>
            <a:ext uri="{FF2B5EF4-FFF2-40B4-BE49-F238E27FC236}">
              <a16:creationId xmlns:a16="http://schemas.microsoft.com/office/drawing/2014/main" id="{9C9FDA81-7D5A-415F-A897-4F4ECA39A6A0}"/>
            </a:ext>
          </a:extLst>
        </xdr:cNvPr>
        <xdr:cNvGrpSpPr/>
      </xdr:nvGrpSpPr>
      <xdr:grpSpPr>
        <a:xfrm rot="5400000">
          <a:off x="7096124" y="3000378"/>
          <a:ext cx="1033464" cy="642936"/>
          <a:chOff x="9144000" y="3057525"/>
          <a:chExt cx="1200151" cy="809625"/>
        </a:xfrm>
      </xdr:grpSpPr>
      <xdr:sp macro="" textlink="">
        <xdr:nvSpPr>
          <xdr:cNvPr id="15" name="Freeform: Shape 14">
            <a:extLst>
              <a:ext uri="{FF2B5EF4-FFF2-40B4-BE49-F238E27FC236}">
                <a16:creationId xmlns:a16="http://schemas.microsoft.com/office/drawing/2014/main" id="{F1144660-F869-467F-91B8-4BF97430317C}"/>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6" name="Freeform: Shape 15">
            <a:extLst>
              <a:ext uri="{FF2B5EF4-FFF2-40B4-BE49-F238E27FC236}">
                <a16:creationId xmlns:a16="http://schemas.microsoft.com/office/drawing/2014/main" id="{585E3974-6EA0-45AD-ADE7-79EF71821D3B}"/>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13</xdr:col>
      <xdr:colOff>0</xdr:colOff>
      <xdr:row>16</xdr:row>
      <xdr:rowOff>0</xdr:rowOff>
    </xdr:from>
    <xdr:to>
      <xdr:col>14</xdr:col>
      <xdr:colOff>33336</xdr:colOff>
      <xdr:row>21</xdr:row>
      <xdr:rowOff>42864</xdr:rowOff>
    </xdr:to>
    <xdr:grpSp>
      <xdr:nvGrpSpPr>
        <xdr:cNvPr id="17" name="Group 16">
          <a:extLst>
            <a:ext uri="{FF2B5EF4-FFF2-40B4-BE49-F238E27FC236}">
              <a16:creationId xmlns:a16="http://schemas.microsoft.com/office/drawing/2014/main" id="{6D1C8A5C-8F60-4D90-9008-671CB9ED11EF}"/>
            </a:ext>
          </a:extLst>
        </xdr:cNvPr>
        <xdr:cNvGrpSpPr/>
      </xdr:nvGrpSpPr>
      <xdr:grpSpPr>
        <a:xfrm rot="5400000">
          <a:off x="7024686" y="3395664"/>
          <a:ext cx="1033464" cy="642936"/>
          <a:chOff x="9144000" y="3057525"/>
          <a:chExt cx="1200151" cy="809625"/>
        </a:xfrm>
      </xdr:grpSpPr>
      <xdr:sp macro="" textlink="">
        <xdr:nvSpPr>
          <xdr:cNvPr id="18" name="Freeform: Shape 17">
            <a:extLst>
              <a:ext uri="{FF2B5EF4-FFF2-40B4-BE49-F238E27FC236}">
                <a16:creationId xmlns:a16="http://schemas.microsoft.com/office/drawing/2014/main" id="{B99244B0-425E-4C02-9AFA-61C53D2D8934}"/>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9" name="Freeform: Shape 18">
            <a:extLst>
              <a:ext uri="{FF2B5EF4-FFF2-40B4-BE49-F238E27FC236}">
                <a16:creationId xmlns:a16="http://schemas.microsoft.com/office/drawing/2014/main" id="{0CB7B1F5-9A3F-4E69-B8F7-D78791F934BB}"/>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504825</xdr:colOff>
      <xdr:row>15</xdr:row>
      <xdr:rowOff>28575</xdr:rowOff>
    </xdr:from>
    <xdr:to>
      <xdr:col>11</xdr:col>
      <xdr:colOff>581025</xdr:colOff>
      <xdr:row>20</xdr:row>
      <xdr:rowOff>76200</xdr:rowOff>
    </xdr:to>
    <xdr:grpSp>
      <xdr:nvGrpSpPr>
        <xdr:cNvPr id="20" name="Group 19">
          <a:extLst>
            <a:ext uri="{FF2B5EF4-FFF2-40B4-BE49-F238E27FC236}">
              <a16:creationId xmlns:a16="http://schemas.microsoft.com/office/drawing/2014/main" id="{61A527E8-B09C-4AB8-B79E-AFE957703B62}"/>
            </a:ext>
          </a:extLst>
        </xdr:cNvPr>
        <xdr:cNvGrpSpPr/>
      </xdr:nvGrpSpPr>
      <xdr:grpSpPr>
        <a:xfrm>
          <a:off x="6505575" y="3038475"/>
          <a:ext cx="76200" cy="1038225"/>
          <a:chOff x="9086850" y="4162425"/>
          <a:chExt cx="76200" cy="1000125"/>
        </a:xfrm>
      </xdr:grpSpPr>
      <xdr:cxnSp macro="">
        <xdr:nvCxnSpPr>
          <xdr:cNvPr id="21" name="Straight Connector 20">
            <a:extLst>
              <a:ext uri="{FF2B5EF4-FFF2-40B4-BE49-F238E27FC236}">
                <a16:creationId xmlns:a16="http://schemas.microsoft.com/office/drawing/2014/main" id="{79CB06B2-E7E9-4CC3-BFB4-03F8CEF97055}"/>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9462985C-ED2B-49C9-851C-A9985B5FC29A}"/>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4C6A3FA7-749D-4341-A7D1-DEAB08EBA689}"/>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438150</xdr:colOff>
      <xdr:row>13</xdr:row>
      <xdr:rowOff>104775</xdr:rowOff>
    </xdr:from>
    <xdr:to>
      <xdr:col>11</xdr:col>
      <xdr:colOff>514350</xdr:colOff>
      <xdr:row>18</xdr:row>
      <xdr:rowOff>152400</xdr:rowOff>
    </xdr:to>
    <xdr:grpSp>
      <xdr:nvGrpSpPr>
        <xdr:cNvPr id="24" name="Group 23">
          <a:extLst>
            <a:ext uri="{FF2B5EF4-FFF2-40B4-BE49-F238E27FC236}">
              <a16:creationId xmlns:a16="http://schemas.microsoft.com/office/drawing/2014/main" id="{B09C3068-DC62-4F0E-86E7-FFE3F3B66348}"/>
            </a:ext>
          </a:extLst>
        </xdr:cNvPr>
        <xdr:cNvGrpSpPr/>
      </xdr:nvGrpSpPr>
      <xdr:grpSpPr>
        <a:xfrm>
          <a:off x="6438900" y="2733675"/>
          <a:ext cx="76200" cy="1000125"/>
          <a:chOff x="9086850" y="4162425"/>
          <a:chExt cx="76200" cy="1000125"/>
        </a:xfrm>
      </xdr:grpSpPr>
      <xdr:cxnSp macro="">
        <xdr:nvCxnSpPr>
          <xdr:cNvPr id="25" name="Straight Connector 24">
            <a:extLst>
              <a:ext uri="{FF2B5EF4-FFF2-40B4-BE49-F238E27FC236}">
                <a16:creationId xmlns:a16="http://schemas.microsoft.com/office/drawing/2014/main" id="{3862DF0B-5A65-437B-977A-D6B9D4351D2E}"/>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FAC2FB4D-ADE0-4561-AEDA-7FD9C34EED2B}"/>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Rectangle 26">
            <a:extLst>
              <a:ext uri="{FF2B5EF4-FFF2-40B4-BE49-F238E27FC236}">
                <a16:creationId xmlns:a16="http://schemas.microsoft.com/office/drawing/2014/main" id="{2B6F2376-1928-409A-8F61-7906C5E659A3}"/>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352425</xdr:colOff>
      <xdr:row>14</xdr:row>
      <xdr:rowOff>104775</xdr:rowOff>
    </xdr:from>
    <xdr:to>
      <xdr:col>11</xdr:col>
      <xdr:colOff>428625</xdr:colOff>
      <xdr:row>19</xdr:row>
      <xdr:rowOff>152400</xdr:rowOff>
    </xdr:to>
    <xdr:grpSp>
      <xdr:nvGrpSpPr>
        <xdr:cNvPr id="28" name="Group 27">
          <a:extLst>
            <a:ext uri="{FF2B5EF4-FFF2-40B4-BE49-F238E27FC236}">
              <a16:creationId xmlns:a16="http://schemas.microsoft.com/office/drawing/2014/main" id="{DA74159C-4774-4E5A-AB28-0BF2C31691B3}"/>
            </a:ext>
          </a:extLst>
        </xdr:cNvPr>
        <xdr:cNvGrpSpPr/>
      </xdr:nvGrpSpPr>
      <xdr:grpSpPr>
        <a:xfrm>
          <a:off x="6353175" y="2924175"/>
          <a:ext cx="76200" cy="1038225"/>
          <a:chOff x="9086850" y="4162425"/>
          <a:chExt cx="76200" cy="1000125"/>
        </a:xfrm>
      </xdr:grpSpPr>
      <xdr:cxnSp macro="">
        <xdr:nvCxnSpPr>
          <xdr:cNvPr id="29" name="Straight Connector 28">
            <a:extLst>
              <a:ext uri="{FF2B5EF4-FFF2-40B4-BE49-F238E27FC236}">
                <a16:creationId xmlns:a16="http://schemas.microsoft.com/office/drawing/2014/main" id="{BC75F66B-374F-4AAD-BA49-028B6F4210D2}"/>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C0AE89C7-B9D0-4864-BD77-C70BB52E901C}"/>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31" name="Rectangle 30">
            <a:extLst>
              <a:ext uri="{FF2B5EF4-FFF2-40B4-BE49-F238E27FC236}">
                <a16:creationId xmlns:a16="http://schemas.microsoft.com/office/drawing/2014/main" id="{A0F1C5D6-CDD4-4F00-B765-D85A1B39834E}"/>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590550</xdr:colOff>
      <xdr:row>16</xdr:row>
      <xdr:rowOff>95250</xdr:rowOff>
    </xdr:from>
    <xdr:to>
      <xdr:col>12</xdr:col>
      <xdr:colOff>57150</xdr:colOff>
      <xdr:row>21</xdr:row>
      <xdr:rowOff>142875</xdr:rowOff>
    </xdr:to>
    <xdr:grpSp>
      <xdr:nvGrpSpPr>
        <xdr:cNvPr id="32" name="Group 31">
          <a:extLst>
            <a:ext uri="{FF2B5EF4-FFF2-40B4-BE49-F238E27FC236}">
              <a16:creationId xmlns:a16="http://schemas.microsoft.com/office/drawing/2014/main" id="{F7E4FA7B-4707-4A02-AD27-D348CD9DF796}"/>
            </a:ext>
          </a:extLst>
        </xdr:cNvPr>
        <xdr:cNvGrpSpPr/>
      </xdr:nvGrpSpPr>
      <xdr:grpSpPr>
        <a:xfrm>
          <a:off x="6591300" y="3295650"/>
          <a:ext cx="76200" cy="1038225"/>
          <a:chOff x="9086850" y="4162425"/>
          <a:chExt cx="76200" cy="1000125"/>
        </a:xfrm>
        <a:solidFill>
          <a:srgbClr val="C00000"/>
        </a:solidFill>
      </xdr:grpSpPr>
      <xdr:cxnSp macro="">
        <xdr:nvCxnSpPr>
          <xdr:cNvPr id="33" name="Straight Connector 32">
            <a:extLst>
              <a:ext uri="{FF2B5EF4-FFF2-40B4-BE49-F238E27FC236}">
                <a16:creationId xmlns:a16="http://schemas.microsoft.com/office/drawing/2014/main" id="{662196BD-1EF5-44AC-981C-0157A5111D66}"/>
              </a:ext>
            </a:extLst>
          </xdr:cNvPr>
          <xdr:cNvCxnSpPr/>
        </xdr:nvCxnSpPr>
        <xdr:spPr>
          <a:xfrm>
            <a:off x="9124950" y="4162425"/>
            <a:ext cx="0" cy="1000125"/>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8DE3D153-42DC-4326-B94A-63234BC8F517}"/>
              </a:ext>
            </a:extLst>
          </xdr:cNvPr>
          <xdr:cNvCxnSpPr/>
        </xdr:nvCxnSpPr>
        <xdr:spPr>
          <a:xfrm>
            <a:off x="9086850" y="5153025"/>
            <a:ext cx="76200" cy="0"/>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a:extLst>
              <a:ext uri="{FF2B5EF4-FFF2-40B4-BE49-F238E27FC236}">
                <a16:creationId xmlns:a16="http://schemas.microsoft.com/office/drawing/2014/main" id="{65419D94-7E86-4CF4-AB16-6E485F158F6B}"/>
              </a:ext>
            </a:extLst>
          </xdr:cNvPr>
          <xdr:cNvSpPr/>
        </xdr:nvSpPr>
        <xdr:spPr>
          <a:xfrm>
            <a:off x="9096375" y="4572000"/>
            <a:ext cx="57150" cy="45719"/>
          </a:xfrm>
          <a:prstGeom prst="rect">
            <a:avLst/>
          </a:prstGeom>
          <a:grp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161925</xdr:colOff>
      <xdr:row>10</xdr:row>
      <xdr:rowOff>95250</xdr:rowOff>
    </xdr:from>
    <xdr:to>
      <xdr:col>21</xdr:col>
      <xdr:colOff>428625</xdr:colOff>
      <xdr:row>10</xdr:row>
      <xdr:rowOff>95250</xdr:rowOff>
    </xdr:to>
    <xdr:cxnSp macro="">
      <xdr:nvCxnSpPr>
        <xdr:cNvPr id="36" name="Straight Connector 35">
          <a:extLst>
            <a:ext uri="{FF2B5EF4-FFF2-40B4-BE49-F238E27FC236}">
              <a16:creationId xmlns:a16="http://schemas.microsoft.com/office/drawing/2014/main" id="{C6723292-0DCF-4DFE-8C5E-0999D0DA619E}"/>
            </a:ext>
          </a:extLst>
        </xdr:cNvPr>
        <xdr:cNvCxnSpPr/>
      </xdr:nvCxnSpPr>
      <xdr:spPr>
        <a:xfrm>
          <a:off x="12963525" y="2000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6</xdr:row>
      <xdr:rowOff>123825</xdr:rowOff>
    </xdr:from>
    <xdr:to>
      <xdr:col>21</xdr:col>
      <xdr:colOff>419100</xdr:colOff>
      <xdr:row>6</xdr:row>
      <xdr:rowOff>123825</xdr:rowOff>
    </xdr:to>
    <xdr:cxnSp macro="">
      <xdr:nvCxnSpPr>
        <xdr:cNvPr id="37" name="Straight Connector 36">
          <a:extLst>
            <a:ext uri="{FF2B5EF4-FFF2-40B4-BE49-F238E27FC236}">
              <a16:creationId xmlns:a16="http://schemas.microsoft.com/office/drawing/2014/main" id="{6F539969-060B-4103-9430-917FCA7E1B90}"/>
            </a:ext>
          </a:extLst>
        </xdr:cNvPr>
        <xdr:cNvCxnSpPr/>
      </xdr:nvCxnSpPr>
      <xdr:spPr>
        <a:xfrm>
          <a:off x="12954000" y="1266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285750</xdr:colOff>
      <xdr:row>5</xdr:row>
      <xdr:rowOff>114300</xdr:rowOff>
    </xdr:from>
    <xdr:to>
      <xdr:col>21</xdr:col>
      <xdr:colOff>285750</xdr:colOff>
      <xdr:row>12</xdr:row>
      <xdr:rowOff>104775</xdr:rowOff>
    </xdr:to>
    <xdr:cxnSp macro="">
      <xdr:nvCxnSpPr>
        <xdr:cNvPr id="38" name="Straight Connector 37">
          <a:extLst>
            <a:ext uri="{FF2B5EF4-FFF2-40B4-BE49-F238E27FC236}">
              <a16:creationId xmlns:a16="http://schemas.microsoft.com/office/drawing/2014/main" id="{8BC98073-86CF-481A-AE1D-3BA950B94141}"/>
            </a:ext>
          </a:extLst>
        </xdr:cNvPr>
        <xdr:cNvCxnSpPr/>
      </xdr:nvCxnSpPr>
      <xdr:spPr>
        <a:xfrm>
          <a:off x="13087350" y="1066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23813</xdr:colOff>
      <xdr:row>5</xdr:row>
      <xdr:rowOff>42864</xdr:rowOff>
    </xdr:from>
    <xdr:to>
      <xdr:col>24</xdr:col>
      <xdr:colOff>57149</xdr:colOff>
      <xdr:row>10</xdr:row>
      <xdr:rowOff>85728</xdr:rowOff>
    </xdr:to>
    <xdr:grpSp>
      <xdr:nvGrpSpPr>
        <xdr:cNvPr id="39" name="Group 38">
          <a:extLst>
            <a:ext uri="{FF2B5EF4-FFF2-40B4-BE49-F238E27FC236}">
              <a16:creationId xmlns:a16="http://schemas.microsoft.com/office/drawing/2014/main" id="{52421374-A33A-4CC1-B7E0-5750E85EC4F2}"/>
            </a:ext>
          </a:extLst>
        </xdr:cNvPr>
        <xdr:cNvGrpSpPr/>
      </xdr:nvGrpSpPr>
      <xdr:grpSpPr>
        <a:xfrm rot="5400000">
          <a:off x="13125449" y="1209678"/>
          <a:ext cx="1071564" cy="642936"/>
          <a:chOff x="9144000" y="3057525"/>
          <a:chExt cx="1200151" cy="809625"/>
        </a:xfrm>
      </xdr:grpSpPr>
      <xdr:sp macro="" textlink="">
        <xdr:nvSpPr>
          <xdr:cNvPr id="40" name="Freeform: Shape 39">
            <a:extLst>
              <a:ext uri="{FF2B5EF4-FFF2-40B4-BE49-F238E27FC236}">
                <a16:creationId xmlns:a16="http://schemas.microsoft.com/office/drawing/2014/main" id="{FC5C0882-1B7B-472F-8EBC-DDBA5848ECE6}"/>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41" name="Freeform: Shape 40">
            <a:extLst>
              <a:ext uri="{FF2B5EF4-FFF2-40B4-BE49-F238E27FC236}">
                <a16:creationId xmlns:a16="http://schemas.microsoft.com/office/drawing/2014/main" id="{CB0DF832-F026-48B9-82E6-6E6E62A86441}"/>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22</xdr:col>
      <xdr:colOff>590550</xdr:colOff>
      <xdr:row>7</xdr:row>
      <xdr:rowOff>161925</xdr:rowOff>
    </xdr:from>
    <xdr:to>
      <xdr:col>24</xdr:col>
      <xdr:colOff>14286</xdr:colOff>
      <xdr:row>13</xdr:row>
      <xdr:rowOff>52389</xdr:rowOff>
    </xdr:to>
    <xdr:grpSp>
      <xdr:nvGrpSpPr>
        <xdr:cNvPr id="42" name="Group 41">
          <a:extLst>
            <a:ext uri="{FF2B5EF4-FFF2-40B4-BE49-F238E27FC236}">
              <a16:creationId xmlns:a16="http://schemas.microsoft.com/office/drawing/2014/main" id="{951230E1-5170-473E-9DEA-829E357A42DF}"/>
            </a:ext>
          </a:extLst>
        </xdr:cNvPr>
        <xdr:cNvGrpSpPr/>
      </xdr:nvGrpSpPr>
      <xdr:grpSpPr>
        <a:xfrm rot="5400000">
          <a:off x="13044486" y="1785939"/>
          <a:ext cx="1147764" cy="642936"/>
          <a:chOff x="9144000" y="3057525"/>
          <a:chExt cx="1200151" cy="809625"/>
        </a:xfrm>
      </xdr:grpSpPr>
      <xdr:sp macro="" textlink="">
        <xdr:nvSpPr>
          <xdr:cNvPr id="43" name="Freeform: Shape 42">
            <a:extLst>
              <a:ext uri="{FF2B5EF4-FFF2-40B4-BE49-F238E27FC236}">
                <a16:creationId xmlns:a16="http://schemas.microsoft.com/office/drawing/2014/main" id="{229D6188-42D3-4D75-92FA-E2EA7275E374}"/>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44" name="Freeform: Shape 43">
            <a:extLst>
              <a:ext uri="{FF2B5EF4-FFF2-40B4-BE49-F238E27FC236}">
                <a16:creationId xmlns:a16="http://schemas.microsoft.com/office/drawing/2014/main" id="{85892ADE-6D06-48B9-B12C-267721FFC843}"/>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161925</xdr:colOff>
      <xdr:row>20</xdr:row>
      <xdr:rowOff>95250</xdr:rowOff>
    </xdr:from>
    <xdr:to>
      <xdr:col>21</xdr:col>
      <xdr:colOff>428625</xdr:colOff>
      <xdr:row>20</xdr:row>
      <xdr:rowOff>95250</xdr:rowOff>
    </xdr:to>
    <xdr:cxnSp macro="">
      <xdr:nvCxnSpPr>
        <xdr:cNvPr id="45" name="Straight Connector 44">
          <a:extLst>
            <a:ext uri="{FF2B5EF4-FFF2-40B4-BE49-F238E27FC236}">
              <a16:creationId xmlns:a16="http://schemas.microsoft.com/office/drawing/2014/main" id="{AC9795F7-63C5-434D-A84F-4529D44105BD}"/>
            </a:ext>
          </a:extLst>
        </xdr:cNvPr>
        <xdr:cNvCxnSpPr/>
      </xdr:nvCxnSpPr>
      <xdr:spPr>
        <a:xfrm>
          <a:off x="12963525" y="3905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16</xdr:row>
      <xdr:rowOff>123825</xdr:rowOff>
    </xdr:from>
    <xdr:to>
      <xdr:col>21</xdr:col>
      <xdr:colOff>419100</xdr:colOff>
      <xdr:row>16</xdr:row>
      <xdr:rowOff>123825</xdr:rowOff>
    </xdr:to>
    <xdr:cxnSp macro="">
      <xdr:nvCxnSpPr>
        <xdr:cNvPr id="46" name="Straight Connector 45">
          <a:extLst>
            <a:ext uri="{FF2B5EF4-FFF2-40B4-BE49-F238E27FC236}">
              <a16:creationId xmlns:a16="http://schemas.microsoft.com/office/drawing/2014/main" id="{A0DBEF68-00C6-4354-982C-E38F37A1B8EF}"/>
            </a:ext>
          </a:extLst>
        </xdr:cNvPr>
        <xdr:cNvCxnSpPr/>
      </xdr:nvCxnSpPr>
      <xdr:spPr>
        <a:xfrm>
          <a:off x="12954000" y="3171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285750</xdr:colOff>
      <xdr:row>15</xdr:row>
      <xdr:rowOff>114300</xdr:rowOff>
    </xdr:from>
    <xdr:to>
      <xdr:col>21</xdr:col>
      <xdr:colOff>285750</xdr:colOff>
      <xdr:row>22</xdr:row>
      <xdr:rowOff>104775</xdr:rowOff>
    </xdr:to>
    <xdr:cxnSp macro="">
      <xdr:nvCxnSpPr>
        <xdr:cNvPr id="47" name="Straight Connector 46">
          <a:extLst>
            <a:ext uri="{FF2B5EF4-FFF2-40B4-BE49-F238E27FC236}">
              <a16:creationId xmlns:a16="http://schemas.microsoft.com/office/drawing/2014/main" id="{E474FB70-01AA-4BBB-8044-93D723B8CAAF}"/>
            </a:ext>
          </a:extLst>
        </xdr:cNvPr>
        <xdr:cNvCxnSpPr/>
      </xdr:nvCxnSpPr>
      <xdr:spPr>
        <a:xfrm>
          <a:off x="13087350" y="2971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604838</xdr:colOff>
      <xdr:row>15</xdr:row>
      <xdr:rowOff>80964</xdr:rowOff>
    </xdr:from>
    <xdr:to>
      <xdr:col>24</xdr:col>
      <xdr:colOff>28574</xdr:colOff>
      <xdr:row>20</xdr:row>
      <xdr:rowOff>123828</xdr:rowOff>
    </xdr:to>
    <xdr:grpSp>
      <xdr:nvGrpSpPr>
        <xdr:cNvPr id="48" name="Group 47">
          <a:extLst>
            <a:ext uri="{FF2B5EF4-FFF2-40B4-BE49-F238E27FC236}">
              <a16:creationId xmlns:a16="http://schemas.microsoft.com/office/drawing/2014/main" id="{93EC18FD-7FEA-4C2A-A740-0D240230B110}"/>
            </a:ext>
          </a:extLst>
        </xdr:cNvPr>
        <xdr:cNvGrpSpPr/>
      </xdr:nvGrpSpPr>
      <xdr:grpSpPr>
        <a:xfrm rot="5400000">
          <a:off x="13115924" y="3286128"/>
          <a:ext cx="1033464" cy="642936"/>
          <a:chOff x="9144000" y="3057525"/>
          <a:chExt cx="1200151" cy="809625"/>
        </a:xfrm>
      </xdr:grpSpPr>
      <xdr:sp macro="" textlink="">
        <xdr:nvSpPr>
          <xdr:cNvPr id="49" name="Freeform: Shape 48">
            <a:extLst>
              <a:ext uri="{FF2B5EF4-FFF2-40B4-BE49-F238E27FC236}">
                <a16:creationId xmlns:a16="http://schemas.microsoft.com/office/drawing/2014/main" id="{3B0E37B3-0100-4A28-82E2-41ECA594D4D6}"/>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0" name="Freeform: Shape 49">
            <a:extLst>
              <a:ext uri="{FF2B5EF4-FFF2-40B4-BE49-F238E27FC236}">
                <a16:creationId xmlns:a16="http://schemas.microsoft.com/office/drawing/2014/main" id="{EBE7ED7C-9320-4F91-83FA-1F5DC4E499B0}"/>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22</xdr:col>
      <xdr:colOff>590550</xdr:colOff>
      <xdr:row>17</xdr:row>
      <xdr:rowOff>95250</xdr:rowOff>
    </xdr:from>
    <xdr:to>
      <xdr:col>24</xdr:col>
      <xdr:colOff>14286</xdr:colOff>
      <xdr:row>22</xdr:row>
      <xdr:rowOff>138114</xdr:rowOff>
    </xdr:to>
    <xdr:grpSp>
      <xdr:nvGrpSpPr>
        <xdr:cNvPr id="51" name="Group 50">
          <a:extLst>
            <a:ext uri="{FF2B5EF4-FFF2-40B4-BE49-F238E27FC236}">
              <a16:creationId xmlns:a16="http://schemas.microsoft.com/office/drawing/2014/main" id="{65DD2C8F-EEF7-48EE-A944-72D2A560491A}"/>
            </a:ext>
          </a:extLst>
        </xdr:cNvPr>
        <xdr:cNvGrpSpPr/>
      </xdr:nvGrpSpPr>
      <xdr:grpSpPr>
        <a:xfrm rot="5400000">
          <a:off x="13101636" y="3681414"/>
          <a:ext cx="1033464" cy="642936"/>
          <a:chOff x="9144000" y="3057525"/>
          <a:chExt cx="1200151" cy="809625"/>
        </a:xfrm>
      </xdr:grpSpPr>
      <xdr:sp macro="" textlink="">
        <xdr:nvSpPr>
          <xdr:cNvPr id="52" name="Freeform: Shape 51">
            <a:extLst>
              <a:ext uri="{FF2B5EF4-FFF2-40B4-BE49-F238E27FC236}">
                <a16:creationId xmlns:a16="http://schemas.microsoft.com/office/drawing/2014/main" id="{3081A854-5370-4249-B842-BF027C6C67A0}"/>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3" name="Freeform: Shape 52">
            <a:extLst>
              <a:ext uri="{FF2B5EF4-FFF2-40B4-BE49-F238E27FC236}">
                <a16:creationId xmlns:a16="http://schemas.microsoft.com/office/drawing/2014/main" id="{AEDBAA6B-28D2-4BF5-8CF1-C2659D5078A1}"/>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495300</xdr:colOff>
      <xdr:row>18</xdr:row>
      <xdr:rowOff>95251</xdr:rowOff>
    </xdr:from>
    <xdr:to>
      <xdr:col>21</xdr:col>
      <xdr:colOff>571500</xdr:colOff>
      <xdr:row>22</xdr:row>
      <xdr:rowOff>123825</xdr:rowOff>
    </xdr:to>
    <xdr:grpSp>
      <xdr:nvGrpSpPr>
        <xdr:cNvPr id="54" name="Group 53">
          <a:extLst>
            <a:ext uri="{FF2B5EF4-FFF2-40B4-BE49-F238E27FC236}">
              <a16:creationId xmlns:a16="http://schemas.microsoft.com/office/drawing/2014/main" id="{E8111546-566C-4D37-A2B3-F97167A93889}"/>
            </a:ext>
          </a:extLst>
        </xdr:cNvPr>
        <xdr:cNvGrpSpPr/>
      </xdr:nvGrpSpPr>
      <xdr:grpSpPr>
        <a:xfrm rot="10800000">
          <a:off x="12592050" y="3676651"/>
          <a:ext cx="76200" cy="828674"/>
          <a:chOff x="9086850" y="4371975"/>
          <a:chExt cx="76200" cy="790574"/>
        </a:xfrm>
      </xdr:grpSpPr>
      <xdr:cxnSp macro="">
        <xdr:nvCxnSpPr>
          <xdr:cNvPr id="55" name="Straight Connector 54">
            <a:extLst>
              <a:ext uri="{FF2B5EF4-FFF2-40B4-BE49-F238E27FC236}">
                <a16:creationId xmlns:a16="http://schemas.microsoft.com/office/drawing/2014/main" id="{612476A7-FEA3-43FC-80D2-6033436E2293}"/>
              </a:ext>
            </a:extLst>
          </xdr:cNvPr>
          <xdr:cNvCxnSpPr/>
        </xdr:nvCxnSpPr>
        <xdr:spPr>
          <a:xfrm rot="10800000" flipV="1">
            <a:off x="9124950" y="4371975"/>
            <a:ext cx="0" cy="790574"/>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3DBBA8FA-CA5E-4080-88F8-42D6B47487D3}"/>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57" name="Rectangle 56">
            <a:extLst>
              <a:ext uri="{FF2B5EF4-FFF2-40B4-BE49-F238E27FC236}">
                <a16:creationId xmlns:a16="http://schemas.microsoft.com/office/drawing/2014/main" id="{EB831B86-7CAA-4EBE-A8E7-E78F57EC964C}"/>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428625</xdr:colOff>
      <xdr:row>16</xdr:row>
      <xdr:rowOff>171450</xdr:rowOff>
    </xdr:from>
    <xdr:to>
      <xdr:col>21</xdr:col>
      <xdr:colOff>504825</xdr:colOff>
      <xdr:row>22</xdr:row>
      <xdr:rowOff>28575</xdr:rowOff>
    </xdr:to>
    <xdr:grpSp>
      <xdr:nvGrpSpPr>
        <xdr:cNvPr id="58" name="Group 57">
          <a:extLst>
            <a:ext uri="{FF2B5EF4-FFF2-40B4-BE49-F238E27FC236}">
              <a16:creationId xmlns:a16="http://schemas.microsoft.com/office/drawing/2014/main" id="{EBFD689C-AF83-49EE-AF98-781A5536A0E3}"/>
            </a:ext>
          </a:extLst>
        </xdr:cNvPr>
        <xdr:cNvGrpSpPr/>
      </xdr:nvGrpSpPr>
      <xdr:grpSpPr>
        <a:xfrm rot="10800000">
          <a:off x="12525375" y="3371850"/>
          <a:ext cx="76200" cy="1038225"/>
          <a:chOff x="9086850" y="4162425"/>
          <a:chExt cx="76200" cy="1000125"/>
        </a:xfrm>
      </xdr:grpSpPr>
      <xdr:cxnSp macro="">
        <xdr:nvCxnSpPr>
          <xdr:cNvPr id="59" name="Straight Connector 58">
            <a:extLst>
              <a:ext uri="{FF2B5EF4-FFF2-40B4-BE49-F238E27FC236}">
                <a16:creationId xmlns:a16="http://schemas.microsoft.com/office/drawing/2014/main" id="{1BC51C0D-E515-4840-B7A8-2D1CF0051F86}"/>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DEDAF42B-68BE-434C-85FE-639FB612491C}"/>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61" name="Rectangle 60">
            <a:extLst>
              <a:ext uri="{FF2B5EF4-FFF2-40B4-BE49-F238E27FC236}">
                <a16:creationId xmlns:a16="http://schemas.microsoft.com/office/drawing/2014/main" id="{35B15A69-1CD4-4CCD-B376-6C0C052F8793}"/>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361950</xdr:colOff>
      <xdr:row>18</xdr:row>
      <xdr:rowOff>9526</xdr:rowOff>
    </xdr:from>
    <xdr:to>
      <xdr:col>21</xdr:col>
      <xdr:colOff>438150</xdr:colOff>
      <xdr:row>22</xdr:row>
      <xdr:rowOff>142875</xdr:rowOff>
    </xdr:to>
    <xdr:grpSp>
      <xdr:nvGrpSpPr>
        <xdr:cNvPr id="62" name="Group 61">
          <a:extLst>
            <a:ext uri="{FF2B5EF4-FFF2-40B4-BE49-F238E27FC236}">
              <a16:creationId xmlns:a16="http://schemas.microsoft.com/office/drawing/2014/main" id="{8F016862-E0C6-4DFC-B794-E7C55DD15C0C}"/>
            </a:ext>
          </a:extLst>
        </xdr:cNvPr>
        <xdr:cNvGrpSpPr/>
      </xdr:nvGrpSpPr>
      <xdr:grpSpPr>
        <a:xfrm rot="10800000">
          <a:off x="12458700" y="3590926"/>
          <a:ext cx="76200" cy="933449"/>
          <a:chOff x="9086850" y="4267200"/>
          <a:chExt cx="76200" cy="895349"/>
        </a:xfrm>
      </xdr:grpSpPr>
      <xdr:cxnSp macro="">
        <xdr:nvCxnSpPr>
          <xdr:cNvPr id="63" name="Straight Connector 62">
            <a:extLst>
              <a:ext uri="{FF2B5EF4-FFF2-40B4-BE49-F238E27FC236}">
                <a16:creationId xmlns:a16="http://schemas.microsoft.com/office/drawing/2014/main" id="{76B6606A-F6C3-4DC5-923D-A46A7F177D58}"/>
              </a:ext>
            </a:extLst>
          </xdr:cNvPr>
          <xdr:cNvCxnSpPr/>
        </xdr:nvCxnSpPr>
        <xdr:spPr>
          <a:xfrm rot="10800000" flipV="1">
            <a:off x="9124950" y="4267200"/>
            <a:ext cx="0" cy="895349"/>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FBA7CF0-93D9-4260-A4E9-25FFC148E04B}"/>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65" name="Rectangle 64">
            <a:extLst>
              <a:ext uri="{FF2B5EF4-FFF2-40B4-BE49-F238E27FC236}">
                <a16:creationId xmlns:a16="http://schemas.microsoft.com/office/drawing/2014/main" id="{B20028A2-8DF9-4217-A8CC-0B345FA3101D}"/>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581025</xdr:colOff>
      <xdr:row>15</xdr:row>
      <xdr:rowOff>180975</xdr:rowOff>
    </xdr:from>
    <xdr:to>
      <xdr:col>22</xdr:col>
      <xdr:colOff>47625</xdr:colOff>
      <xdr:row>21</xdr:row>
      <xdr:rowOff>38100</xdr:rowOff>
    </xdr:to>
    <xdr:grpSp>
      <xdr:nvGrpSpPr>
        <xdr:cNvPr id="66" name="Group 65">
          <a:extLst>
            <a:ext uri="{FF2B5EF4-FFF2-40B4-BE49-F238E27FC236}">
              <a16:creationId xmlns:a16="http://schemas.microsoft.com/office/drawing/2014/main" id="{1900AC42-63D6-494D-9DD1-84B8D3C2462D}"/>
            </a:ext>
          </a:extLst>
        </xdr:cNvPr>
        <xdr:cNvGrpSpPr/>
      </xdr:nvGrpSpPr>
      <xdr:grpSpPr>
        <a:xfrm rot="10800000">
          <a:off x="12677775" y="3190875"/>
          <a:ext cx="76200" cy="1038225"/>
          <a:chOff x="9086850" y="4162425"/>
          <a:chExt cx="76200" cy="1000125"/>
        </a:xfrm>
        <a:solidFill>
          <a:srgbClr val="C00000"/>
        </a:solidFill>
      </xdr:grpSpPr>
      <xdr:cxnSp macro="">
        <xdr:nvCxnSpPr>
          <xdr:cNvPr id="67" name="Straight Connector 66">
            <a:extLst>
              <a:ext uri="{FF2B5EF4-FFF2-40B4-BE49-F238E27FC236}">
                <a16:creationId xmlns:a16="http://schemas.microsoft.com/office/drawing/2014/main" id="{DE8CC7EB-AA71-4DD1-A864-D331F0805946}"/>
              </a:ext>
            </a:extLst>
          </xdr:cNvPr>
          <xdr:cNvCxnSpPr/>
        </xdr:nvCxnSpPr>
        <xdr:spPr>
          <a:xfrm>
            <a:off x="9124950" y="4162425"/>
            <a:ext cx="0" cy="1000125"/>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C94AB241-5871-42F9-9AC0-0FFE0B079734}"/>
              </a:ext>
            </a:extLst>
          </xdr:cNvPr>
          <xdr:cNvCxnSpPr/>
        </xdr:nvCxnSpPr>
        <xdr:spPr>
          <a:xfrm>
            <a:off x="9086850" y="5153025"/>
            <a:ext cx="76200" cy="0"/>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sp macro="" textlink="">
        <xdr:nvSpPr>
          <xdr:cNvPr id="69" name="Rectangle 68">
            <a:extLst>
              <a:ext uri="{FF2B5EF4-FFF2-40B4-BE49-F238E27FC236}">
                <a16:creationId xmlns:a16="http://schemas.microsoft.com/office/drawing/2014/main" id="{746ACF0C-17CA-4F7A-96D6-6B0F35349280}"/>
              </a:ext>
            </a:extLst>
          </xdr:cNvPr>
          <xdr:cNvSpPr/>
        </xdr:nvSpPr>
        <xdr:spPr>
          <a:xfrm>
            <a:off x="9096375" y="4572000"/>
            <a:ext cx="57150" cy="45719"/>
          </a:xfrm>
          <a:prstGeom prst="rect">
            <a:avLst/>
          </a:prstGeom>
          <a:grp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8</xdr:col>
      <xdr:colOff>476250</xdr:colOff>
      <xdr:row>2</xdr:row>
      <xdr:rowOff>0</xdr:rowOff>
    </xdr:from>
    <xdr:to>
      <xdr:col>9</xdr:col>
      <xdr:colOff>133349</xdr:colOff>
      <xdr:row>3</xdr:row>
      <xdr:rowOff>28575</xdr:rowOff>
    </xdr:to>
    <xdr:sp macro="" textlink="">
      <xdr:nvSpPr>
        <xdr:cNvPr id="70" name="Rectangle: Rounded Corners 69">
          <a:hlinkClick xmlns:r="http://schemas.openxmlformats.org/officeDocument/2006/relationships" r:id="rId1"/>
          <a:extLst>
            <a:ext uri="{FF2B5EF4-FFF2-40B4-BE49-F238E27FC236}">
              <a16:creationId xmlns:a16="http://schemas.microsoft.com/office/drawing/2014/main" id="{DF33558A-A363-47D0-BDD0-FF86EB0AF89C}"/>
            </a:ext>
          </a:extLst>
        </xdr:cNvPr>
        <xdr:cNvSpPr/>
      </xdr:nvSpPr>
      <xdr:spPr>
        <a:xfrm>
          <a:off x="5086350" y="381000"/>
          <a:ext cx="266699"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247650</xdr:colOff>
      <xdr:row>18</xdr:row>
      <xdr:rowOff>38100</xdr:rowOff>
    </xdr:from>
    <xdr:to>
      <xdr:col>1</xdr:col>
      <xdr:colOff>819150</xdr:colOff>
      <xdr:row>19</xdr:row>
      <xdr:rowOff>142875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98481A75-5F41-4209-8EF8-8B09C7056D7C}"/>
            </a:ext>
          </a:extLst>
        </xdr:cNvPr>
        <xdr:cNvSpPr/>
      </xdr:nvSpPr>
      <xdr:spPr>
        <a:xfrm>
          <a:off x="247650" y="3467100"/>
          <a:ext cx="11811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10</xdr:col>
      <xdr:colOff>438150</xdr:colOff>
      <xdr:row>0</xdr:row>
      <xdr:rowOff>95250</xdr:rowOff>
    </xdr:from>
    <xdr:to>
      <xdr:col>20</xdr:col>
      <xdr:colOff>200025</xdr:colOff>
      <xdr:row>15</xdr:row>
      <xdr:rowOff>0</xdr:rowOff>
    </xdr:to>
    <xdr:sp macro="" textlink="">
      <xdr:nvSpPr>
        <xdr:cNvPr id="7" name="Rectangle: Rounded Corners 6">
          <a:extLst>
            <a:ext uri="{FF2B5EF4-FFF2-40B4-BE49-F238E27FC236}">
              <a16:creationId xmlns:a16="http://schemas.microsoft.com/office/drawing/2014/main" id="{853F4E57-3EE5-4E4F-ACF0-FEF39D23C7EA}"/>
            </a:ext>
          </a:extLst>
        </xdr:cNvPr>
        <xdr:cNvSpPr/>
      </xdr:nvSpPr>
      <xdr:spPr>
        <a:xfrm>
          <a:off x="8391525" y="1047750"/>
          <a:ext cx="585787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47625</xdr:colOff>
      <xdr:row>1</xdr:row>
      <xdr:rowOff>57150</xdr:rowOff>
    </xdr:from>
    <xdr:to>
      <xdr:col>19</xdr:col>
      <xdr:colOff>523875</xdr:colOff>
      <xdr:row>11</xdr:row>
      <xdr:rowOff>38100</xdr:rowOff>
    </xdr:to>
    <xdr:graphicFrame macro="">
      <xdr:nvGraphicFramePr>
        <xdr:cNvPr id="9" name="Chart 8">
          <a:extLst>
            <a:ext uri="{FF2B5EF4-FFF2-40B4-BE49-F238E27FC236}">
              <a16:creationId xmlns:a16="http://schemas.microsoft.com/office/drawing/2014/main" id="{BC80B201-EC23-42E0-BEB0-E4E2816B0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8</xdr:row>
      <xdr:rowOff>57150</xdr:rowOff>
    </xdr:from>
    <xdr:to>
      <xdr:col>3</xdr:col>
      <xdr:colOff>9525</xdr:colOff>
      <xdr:row>9</xdr:row>
      <xdr:rowOff>85725</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AE6CAE9E-820B-4319-8D95-520F05002079}"/>
            </a:ext>
          </a:extLst>
        </xdr:cNvPr>
        <xdr:cNvSpPr/>
      </xdr:nvSpPr>
      <xdr:spPr>
        <a:xfrm>
          <a:off x="2905125" y="1581150"/>
          <a:ext cx="619125"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1</xdr:col>
      <xdr:colOff>19050</xdr:colOff>
      <xdr:row>55</xdr:row>
      <xdr:rowOff>76200</xdr:rowOff>
    </xdr:from>
    <xdr:to>
      <xdr:col>12</xdr:col>
      <xdr:colOff>390525</xdr:colOff>
      <xdr:row>63</xdr:row>
      <xdr:rowOff>142875</xdr:rowOff>
    </xdr:to>
    <xdr:sp macro="" textlink="">
      <xdr:nvSpPr>
        <xdr:cNvPr id="2" name="TextBox 1">
          <a:extLst>
            <a:ext uri="{FF2B5EF4-FFF2-40B4-BE49-F238E27FC236}">
              <a16:creationId xmlns:a16="http://schemas.microsoft.com/office/drawing/2014/main" id="{B06AA338-DD41-4015-841F-17A7F745E339}"/>
            </a:ext>
          </a:extLst>
        </xdr:cNvPr>
        <xdr:cNvSpPr txBox="1"/>
      </xdr:nvSpPr>
      <xdr:spPr>
        <a:xfrm>
          <a:off x="628650" y="9791700"/>
          <a:ext cx="8010525" cy="1590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##Calculate post-hoc power for p=0.80, p0=0.60, k=2, alpha=0.05, tails=2 and N of 30. </a:t>
          </a:r>
        </a:p>
        <a:p>
          <a:r>
            <a:rPr lang="en-GB"/>
            <a:t>calculateIccPower(p=0.80,p0=0.60,k=2,alpha=0.05,tails=2,N=30) </a:t>
          </a:r>
        </a:p>
        <a:p>
          <a:r>
            <a:rPr lang="en-GB"/>
            <a:t>##Calculate post-hoc power for p=0.80, p0=0.60, k=2, alpha=0.05, tails=2 and N of 30. </a:t>
          </a:r>
        </a:p>
        <a:p>
          <a:r>
            <a:rPr lang="en-GB"/>
            <a:t>##Test effect on power of increasing sample size in steps of 1 up until a maximum of 50 </a:t>
          </a:r>
        </a:p>
        <a:p>
          <a:r>
            <a:rPr lang="en-GB"/>
            <a:t>##with a desired power of 0.80. calculateIccPower(p=0.80,p0=0.60,k=2,alpha=0.05,tails=2,N=30, by="N",desiredPower=0.80,maxN=50) </a:t>
          </a:r>
        </a:p>
        <a:p>
          <a:r>
            <a:rPr lang="en-GB"/>
            <a:t>##alculate post-hoc power for p=0.80, p0=0.60, k=2, alpha=0.05, tails=2 and N of 30. </a:t>
          </a:r>
        </a:p>
        <a:p>
          <a:r>
            <a:rPr lang="en-GB"/>
            <a:t>##Calculate the sample size need to increase power by ##steps of 0.05 up until a maximum sample size of 50 with a desired power of 0.80. calculateIccPower(p=0.80,p0=0.60,k=2,alpha=0.05,tails=2,N=30, by="power",desiredPower=0.80,maxN=50) </a:t>
          </a:r>
          <a:endParaRPr lang="en-GB" sz="1100"/>
        </a:p>
      </xdr:txBody>
    </xdr:sp>
    <xdr:clientData/>
  </xdr:twoCellAnchor>
  <xdr:twoCellAnchor editAs="oneCell">
    <xdr:from>
      <xdr:col>1</xdr:col>
      <xdr:colOff>0</xdr:colOff>
      <xdr:row>66</xdr:row>
      <xdr:rowOff>0</xdr:rowOff>
    </xdr:from>
    <xdr:to>
      <xdr:col>9</xdr:col>
      <xdr:colOff>495300</xdr:colOff>
      <xdr:row>87</xdr:row>
      <xdr:rowOff>9525</xdr:rowOff>
    </xdr:to>
    <xdr:pic>
      <xdr:nvPicPr>
        <xdr:cNvPr id="11" name="Picture 10">
          <a:extLst>
            <a:ext uri="{FF2B5EF4-FFF2-40B4-BE49-F238E27FC236}">
              <a16:creationId xmlns:a16="http://schemas.microsoft.com/office/drawing/2014/main" id="{EAEEC6D1-31DC-44D4-A6E7-9F1A434F5D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11811000"/>
          <a:ext cx="6677025" cy="401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66</xdr:row>
      <xdr:rowOff>0</xdr:rowOff>
    </xdr:from>
    <xdr:to>
      <xdr:col>22</xdr:col>
      <xdr:colOff>285750</xdr:colOff>
      <xdr:row>82</xdr:row>
      <xdr:rowOff>142875</xdr:rowOff>
    </xdr:to>
    <xdr:pic>
      <xdr:nvPicPr>
        <xdr:cNvPr id="12" name="Picture 11">
          <a:extLst>
            <a:ext uri="{FF2B5EF4-FFF2-40B4-BE49-F238E27FC236}">
              <a16:creationId xmlns:a16="http://schemas.microsoft.com/office/drawing/2014/main" id="{9285820C-CDE5-4591-BCED-86F489C0F7A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39050" y="11811000"/>
          <a:ext cx="7038975" cy="3190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333375</xdr:colOff>
      <xdr:row>77</xdr:row>
      <xdr:rowOff>133350</xdr:rowOff>
    </xdr:from>
    <xdr:to>
      <xdr:col>15</xdr:col>
      <xdr:colOff>304800</xdr:colOff>
      <xdr:row>84</xdr:row>
      <xdr:rowOff>57150</xdr:rowOff>
    </xdr:to>
    <xdr:cxnSp macro="">
      <xdr:nvCxnSpPr>
        <xdr:cNvPr id="5" name="Straight Arrow Connector 4">
          <a:extLst>
            <a:ext uri="{FF2B5EF4-FFF2-40B4-BE49-F238E27FC236}">
              <a16:creationId xmlns:a16="http://schemas.microsoft.com/office/drawing/2014/main" id="{B626C7FF-B49A-470B-AE2E-2599CCF6F9BF}"/>
            </a:ext>
          </a:extLst>
        </xdr:cNvPr>
        <xdr:cNvCxnSpPr/>
      </xdr:nvCxnSpPr>
      <xdr:spPr>
        <a:xfrm flipV="1">
          <a:off x="6591300" y="14039850"/>
          <a:ext cx="3762375" cy="1257300"/>
        </a:xfrm>
        <a:prstGeom prst="straightConnector1">
          <a:avLst/>
        </a:prstGeom>
        <a:ln w="158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104775</xdr:colOff>
      <xdr:row>92</xdr:row>
      <xdr:rowOff>161925</xdr:rowOff>
    </xdr:from>
    <xdr:to>
      <xdr:col>7</xdr:col>
      <xdr:colOff>38100</xdr:colOff>
      <xdr:row>109</xdr:row>
      <xdr:rowOff>152400</xdr:rowOff>
    </xdr:to>
    <xdr:pic>
      <xdr:nvPicPr>
        <xdr:cNvPr id="14" name="Picture 13">
          <a:extLst>
            <a:ext uri="{FF2B5EF4-FFF2-40B4-BE49-F238E27FC236}">
              <a16:creationId xmlns:a16="http://schemas.microsoft.com/office/drawing/2014/main" id="{1DAC1D1C-A72D-4D01-9BCC-72C5D148319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4375" y="16735425"/>
          <a:ext cx="5048250" cy="322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152400</xdr:colOff>
      <xdr:row>91</xdr:row>
      <xdr:rowOff>171450</xdr:rowOff>
    </xdr:from>
    <xdr:to>
      <xdr:col>18</xdr:col>
      <xdr:colOff>171450</xdr:colOff>
      <xdr:row>110</xdr:row>
      <xdr:rowOff>57150</xdr:rowOff>
    </xdr:to>
    <xdr:pic>
      <xdr:nvPicPr>
        <xdr:cNvPr id="17" name="Picture 16">
          <a:extLst>
            <a:ext uri="{FF2B5EF4-FFF2-40B4-BE49-F238E27FC236}">
              <a16:creationId xmlns:a16="http://schemas.microsoft.com/office/drawing/2014/main" id="{BDEB8174-EE67-44DB-8AF9-9F37E3A2DE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10325" y="16554450"/>
          <a:ext cx="5734050" cy="350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276225</xdr:colOff>
      <xdr:row>91</xdr:row>
      <xdr:rowOff>161925</xdr:rowOff>
    </xdr:from>
    <xdr:to>
      <xdr:col>27</xdr:col>
      <xdr:colOff>542925</xdr:colOff>
      <xdr:row>110</xdr:row>
      <xdr:rowOff>28575</xdr:rowOff>
    </xdr:to>
    <xdr:pic>
      <xdr:nvPicPr>
        <xdr:cNvPr id="18" name="Picture 17">
          <a:extLst>
            <a:ext uri="{FF2B5EF4-FFF2-40B4-BE49-F238E27FC236}">
              <a16:creationId xmlns:a16="http://schemas.microsoft.com/office/drawing/2014/main" id="{C0D385AD-B2CD-4297-B087-74C5CC776DE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125325" y="16544925"/>
          <a:ext cx="5734050" cy="3486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0</xdr:colOff>
      <xdr:row>7</xdr:row>
      <xdr:rowOff>28575</xdr:rowOff>
    </xdr:from>
    <xdr:to>
      <xdr:col>14</xdr:col>
      <xdr:colOff>19050</xdr:colOff>
      <xdr:row>8</xdr:row>
      <xdr:rowOff>57150</xdr:rowOff>
    </xdr:to>
    <xdr:sp macro="" textlink="">
      <xdr:nvSpPr>
        <xdr:cNvPr id="15" name="Rectangle: Rounded Corners 14">
          <a:hlinkClick xmlns:r="http://schemas.openxmlformats.org/officeDocument/2006/relationships" r:id="rId3"/>
          <a:extLst>
            <a:ext uri="{FF2B5EF4-FFF2-40B4-BE49-F238E27FC236}">
              <a16:creationId xmlns:a16="http://schemas.microsoft.com/office/drawing/2014/main" id="{E80F3C88-C283-4FD7-B9CF-14DECE031F7F}"/>
            </a:ext>
          </a:extLst>
        </xdr:cNvPr>
        <xdr:cNvSpPr/>
      </xdr:nvSpPr>
      <xdr:spPr>
        <a:xfrm>
          <a:off x="8972550" y="1362075"/>
          <a:ext cx="619125"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2</xdr:col>
      <xdr:colOff>447675</xdr:colOff>
      <xdr:row>23</xdr:row>
      <xdr:rowOff>95250</xdr:rowOff>
    </xdr:from>
    <xdr:to>
      <xdr:col>26</xdr:col>
      <xdr:colOff>276225</xdr:colOff>
      <xdr:row>47</xdr:row>
      <xdr:rowOff>133350</xdr:rowOff>
    </xdr:to>
    <xdr:sp macro="" textlink="">
      <xdr:nvSpPr>
        <xdr:cNvPr id="4" name="Rectangle: Rounded Corners 3">
          <a:extLst>
            <a:ext uri="{FF2B5EF4-FFF2-40B4-BE49-F238E27FC236}">
              <a16:creationId xmlns:a16="http://schemas.microsoft.com/office/drawing/2014/main" id="{F8B43BE6-5389-450A-B70E-155A1DC004C7}"/>
            </a:ext>
          </a:extLst>
        </xdr:cNvPr>
        <xdr:cNvSpPr/>
      </xdr:nvSpPr>
      <xdr:spPr>
        <a:xfrm>
          <a:off x="3352800" y="4476750"/>
          <a:ext cx="13754100" cy="46101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11</xdr:col>
      <xdr:colOff>523875</xdr:colOff>
      <xdr:row>23</xdr:row>
      <xdr:rowOff>180975</xdr:rowOff>
    </xdr:from>
    <xdr:to>
      <xdr:col>25</xdr:col>
      <xdr:colOff>409575</xdr:colOff>
      <xdr:row>45</xdr:row>
      <xdr:rowOff>180975</xdr:rowOff>
    </xdr:to>
    <xdr:pic>
      <xdr:nvPicPr>
        <xdr:cNvPr id="22" name="Picture 21">
          <a:extLst>
            <a:ext uri="{FF2B5EF4-FFF2-40B4-BE49-F238E27FC236}">
              <a16:creationId xmlns:a16="http://schemas.microsoft.com/office/drawing/2014/main" id="{75BCA0EB-9EC3-48C1-9A66-F0AE6C68A97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162925" y="4562475"/>
          <a:ext cx="8467725" cy="419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238126</xdr:colOff>
      <xdr:row>16</xdr:row>
      <xdr:rowOff>28575</xdr:rowOff>
    </xdr:from>
    <xdr:to>
      <xdr:col>3</xdr:col>
      <xdr:colOff>142876</xdr:colOff>
      <xdr:row>18</xdr:row>
      <xdr:rowOff>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DC8B0D0-55EF-469D-947A-C8405BB97CB4}"/>
            </a:ext>
          </a:extLst>
        </xdr:cNvPr>
        <xdr:cNvSpPr/>
      </xdr:nvSpPr>
      <xdr:spPr>
        <a:xfrm>
          <a:off x="847726" y="307657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14</xdr:col>
      <xdr:colOff>428625</xdr:colOff>
      <xdr:row>19</xdr:row>
      <xdr:rowOff>161925</xdr:rowOff>
    </xdr:from>
    <xdr:to>
      <xdr:col>15</xdr:col>
      <xdr:colOff>495300</xdr:colOff>
      <xdr:row>21</xdr:row>
      <xdr:rowOff>66675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4A9BB9C-2BD4-4EF0-B7F9-001003D38CF9}"/>
            </a:ext>
          </a:extLst>
        </xdr:cNvPr>
        <xdr:cNvSpPr/>
      </xdr:nvSpPr>
      <xdr:spPr>
        <a:xfrm>
          <a:off x="8963025" y="3781425"/>
          <a:ext cx="676275"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Analysis</a:t>
          </a:r>
        </a:p>
      </xdr:txBody>
    </xdr:sp>
    <xdr:clientData/>
  </xdr:twoCellAnchor>
  <xdr:twoCellAnchor>
    <xdr:from>
      <xdr:col>4</xdr:col>
      <xdr:colOff>19050</xdr:colOff>
      <xdr:row>10</xdr:row>
      <xdr:rowOff>57151</xdr:rowOff>
    </xdr:from>
    <xdr:to>
      <xdr:col>5</xdr:col>
      <xdr:colOff>28575</xdr:colOff>
      <xdr:row>11</xdr:row>
      <xdr:rowOff>76201</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B9D9D3DB-C076-4292-80FD-789F1F08E1EC}"/>
            </a:ext>
          </a:extLst>
        </xdr:cNvPr>
        <xdr:cNvSpPr/>
      </xdr:nvSpPr>
      <xdr:spPr>
        <a:xfrm>
          <a:off x="2457450" y="1962151"/>
          <a:ext cx="619125" cy="2095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oneCellAnchor>
    <xdr:from>
      <xdr:col>1</xdr:col>
      <xdr:colOff>161925</xdr:colOff>
      <xdr:row>51</xdr:row>
      <xdr:rowOff>66675</xdr:rowOff>
    </xdr:from>
    <xdr:ext cx="5391150" cy="3981450"/>
    <xdr:pic>
      <xdr:nvPicPr>
        <xdr:cNvPr id="5" name="Picture 4">
          <a:extLst>
            <a:ext uri="{FF2B5EF4-FFF2-40B4-BE49-F238E27FC236}">
              <a16:creationId xmlns:a16="http://schemas.microsoft.com/office/drawing/2014/main" id="{0DCCAB14-9C04-4C36-BF88-21D91A9297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1525" y="9782175"/>
          <a:ext cx="5391150" cy="398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62</xdr:row>
      <xdr:rowOff>0</xdr:rowOff>
    </xdr:from>
    <xdr:ext cx="6162675" cy="3790950"/>
    <xdr:pic>
      <xdr:nvPicPr>
        <xdr:cNvPr id="6" name="Picture 5">
          <a:extLst>
            <a:ext uri="{FF2B5EF4-FFF2-40B4-BE49-F238E27FC236}">
              <a16:creationId xmlns:a16="http://schemas.microsoft.com/office/drawing/2014/main" id="{0BB8DFA7-A9BC-4881-822F-69050080B2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15200" y="11811000"/>
          <a:ext cx="6162675" cy="37909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161925</xdr:colOff>
      <xdr:row>71</xdr:row>
      <xdr:rowOff>47625</xdr:rowOff>
    </xdr:from>
    <xdr:to>
      <xdr:col>14</xdr:col>
      <xdr:colOff>276225</xdr:colOff>
      <xdr:row>74</xdr:row>
      <xdr:rowOff>85725</xdr:rowOff>
    </xdr:to>
    <xdr:cxnSp macro="">
      <xdr:nvCxnSpPr>
        <xdr:cNvPr id="7" name="Straight Arrow Connector 6">
          <a:extLst>
            <a:ext uri="{FF2B5EF4-FFF2-40B4-BE49-F238E27FC236}">
              <a16:creationId xmlns:a16="http://schemas.microsoft.com/office/drawing/2014/main" id="{15FAAB85-B788-4E9B-B0B9-B78937A8FF5B}"/>
            </a:ext>
          </a:extLst>
        </xdr:cNvPr>
        <xdr:cNvCxnSpPr/>
      </xdr:nvCxnSpPr>
      <xdr:spPr>
        <a:xfrm>
          <a:off x="4429125" y="13573125"/>
          <a:ext cx="4381500" cy="60960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76200</xdr:rowOff>
    </xdr:from>
    <xdr:ext cx="6781800" cy="2314575"/>
    <xdr:pic>
      <xdr:nvPicPr>
        <xdr:cNvPr id="8" name="Picture 7">
          <a:extLst>
            <a:ext uri="{FF2B5EF4-FFF2-40B4-BE49-F238E27FC236}">
              <a16:creationId xmlns:a16="http://schemas.microsoft.com/office/drawing/2014/main" id="{21733A26-EFC8-4ACC-8690-F68DAF8EB2F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4363700"/>
          <a:ext cx="6781800" cy="23145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19050</xdr:colOff>
      <xdr:row>73</xdr:row>
      <xdr:rowOff>114300</xdr:rowOff>
    </xdr:from>
    <xdr:to>
      <xdr:col>12</xdr:col>
      <xdr:colOff>438150</xdr:colOff>
      <xdr:row>84</xdr:row>
      <xdr:rowOff>133351</xdr:rowOff>
    </xdr:to>
    <xdr:cxnSp macro="">
      <xdr:nvCxnSpPr>
        <xdr:cNvPr id="9" name="Straight Arrow Connector 8">
          <a:extLst>
            <a:ext uri="{FF2B5EF4-FFF2-40B4-BE49-F238E27FC236}">
              <a16:creationId xmlns:a16="http://schemas.microsoft.com/office/drawing/2014/main" id="{8D46EE7F-CB15-4D69-8B13-88A001DFBE13}"/>
            </a:ext>
          </a:extLst>
        </xdr:cNvPr>
        <xdr:cNvCxnSpPr/>
      </xdr:nvCxnSpPr>
      <xdr:spPr>
        <a:xfrm flipV="1">
          <a:off x="6724650" y="14020800"/>
          <a:ext cx="1028700" cy="2114551"/>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514350</xdr:colOff>
      <xdr:row>6</xdr:row>
      <xdr:rowOff>152400</xdr:rowOff>
    </xdr:from>
    <xdr:ext cx="6800850" cy="2828925"/>
    <xdr:pic>
      <xdr:nvPicPr>
        <xdr:cNvPr id="10" name="Picture 9">
          <a:extLst>
            <a:ext uri="{FF2B5EF4-FFF2-40B4-BE49-F238E27FC236}">
              <a16:creationId xmlns:a16="http://schemas.microsoft.com/office/drawing/2014/main" id="{CEFB8DC8-8874-4878-95E7-12E4D61380A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925550" y="1295400"/>
          <a:ext cx="6800850" cy="2828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17</xdr:col>
      <xdr:colOff>47625</xdr:colOff>
      <xdr:row>3</xdr:row>
      <xdr:rowOff>171451</xdr:rowOff>
    </xdr:from>
    <xdr:to>
      <xdr:col>32</xdr:col>
      <xdr:colOff>504825</xdr:colOff>
      <xdr:row>23</xdr:row>
      <xdr:rowOff>95251</xdr:rowOff>
    </xdr:to>
    <xdr:sp macro="" textlink="">
      <xdr:nvSpPr>
        <xdr:cNvPr id="11" name="Rectangle: Rounded Corners 10">
          <a:extLst>
            <a:ext uri="{FF2B5EF4-FFF2-40B4-BE49-F238E27FC236}">
              <a16:creationId xmlns:a16="http://schemas.microsoft.com/office/drawing/2014/main" id="{C8F493F3-98B6-4491-89FA-C8EE3D68325A}"/>
            </a:ext>
          </a:extLst>
        </xdr:cNvPr>
        <xdr:cNvSpPr/>
      </xdr:nvSpPr>
      <xdr:spPr>
        <a:xfrm>
          <a:off x="11020425" y="742951"/>
          <a:ext cx="9601200" cy="37338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542925</xdr:colOff>
      <xdr:row>54</xdr:row>
      <xdr:rowOff>180975</xdr:rowOff>
    </xdr:from>
    <xdr:to>
      <xdr:col>34</xdr:col>
      <xdr:colOff>504825</xdr:colOff>
      <xdr:row>82</xdr:row>
      <xdr:rowOff>85725</xdr:rowOff>
    </xdr:to>
    <xdr:graphicFrame macro="">
      <xdr:nvGraphicFramePr>
        <xdr:cNvPr id="2" name="Chart 1">
          <a:extLst>
            <a:ext uri="{FF2B5EF4-FFF2-40B4-BE49-F238E27FC236}">
              <a16:creationId xmlns:a16="http://schemas.microsoft.com/office/drawing/2014/main" id="{80FCEE68-ECA1-47C9-A144-601F3907C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571500</xdr:colOff>
      <xdr:row>4</xdr:row>
      <xdr:rowOff>57150</xdr:rowOff>
    </xdr:from>
    <xdr:to>
      <xdr:col>14</xdr:col>
      <xdr:colOff>266700</xdr:colOff>
      <xdr:row>18</xdr:row>
      <xdr:rowOff>133350</xdr:rowOff>
    </xdr:to>
    <xdr:graphicFrame macro="">
      <xdr:nvGraphicFramePr>
        <xdr:cNvPr id="3" name="Chart 2">
          <a:extLst>
            <a:ext uri="{FF2B5EF4-FFF2-40B4-BE49-F238E27FC236}">
              <a16:creationId xmlns:a16="http://schemas.microsoft.com/office/drawing/2014/main" id="{874E1572-7168-4ACB-8FE5-7D7BEFAC1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47625</xdr:colOff>
      <xdr:row>20</xdr:row>
      <xdr:rowOff>19050</xdr:rowOff>
    </xdr:from>
    <xdr:to>
      <xdr:col>2</xdr:col>
      <xdr:colOff>495300</xdr:colOff>
      <xdr:row>21</xdr:row>
      <xdr:rowOff>180975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E3718694-8E0C-4277-8A62-3302A403709A}"/>
            </a:ext>
          </a:extLst>
        </xdr:cNvPr>
        <xdr:cNvSpPr/>
      </xdr:nvSpPr>
      <xdr:spPr>
        <a:xfrm>
          <a:off x="923925" y="3838575"/>
          <a:ext cx="129540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5</xdr:col>
      <xdr:colOff>0</xdr:colOff>
      <xdr:row>6</xdr:row>
      <xdr:rowOff>76200</xdr:rowOff>
    </xdr:from>
    <xdr:to>
      <xdr:col>6</xdr:col>
      <xdr:colOff>9525</xdr:colOff>
      <xdr:row>7</xdr:row>
      <xdr:rowOff>123825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84021089-AD37-4048-B093-2FA2A9F57AF7}"/>
            </a:ext>
          </a:extLst>
        </xdr:cNvPr>
        <xdr:cNvSpPr/>
      </xdr:nvSpPr>
      <xdr:spPr>
        <a:xfrm>
          <a:off x="3552825" y="1228725"/>
          <a:ext cx="619125"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9</xdr:col>
      <xdr:colOff>133350</xdr:colOff>
      <xdr:row>53</xdr:row>
      <xdr:rowOff>47625</xdr:rowOff>
    </xdr:from>
    <xdr:to>
      <xdr:col>14</xdr:col>
      <xdr:colOff>85725</xdr:colOff>
      <xdr:row>68</xdr:row>
      <xdr:rowOff>123825</xdr:rowOff>
    </xdr:to>
    <xdr:sp macro="" textlink="">
      <xdr:nvSpPr>
        <xdr:cNvPr id="6" name="TextBox 5">
          <a:extLst>
            <a:ext uri="{FF2B5EF4-FFF2-40B4-BE49-F238E27FC236}">
              <a16:creationId xmlns:a16="http://schemas.microsoft.com/office/drawing/2014/main" id="{E2B95072-F1E3-4471-BD60-E1FDEF176C53}"/>
            </a:ext>
          </a:extLst>
        </xdr:cNvPr>
        <xdr:cNvSpPr txBox="1"/>
      </xdr:nvSpPr>
      <xdr:spPr>
        <a:xfrm>
          <a:off x="6124575" y="10153650"/>
          <a:ext cx="3000375"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00B050"/>
              </a:solidFill>
            </a:rPr>
            <a:t>May need to use to reset values rows 32,132 and 138, because</a:t>
          </a:r>
          <a:r>
            <a:rPr lang="en-GB" sz="1100" baseline="0">
              <a:solidFill>
                <a:srgbClr val="00B050"/>
              </a:solidFill>
            </a:rPr>
            <a:t> of a lookup problem with 0.82-&gt; 0.8200000001 (plus others) :</a:t>
          </a:r>
          <a:endParaRPr lang="en-GB" sz="1100">
            <a:solidFill>
              <a:srgbClr val="00B050"/>
            </a:solidFill>
          </a:endParaRPr>
        </a:p>
        <a:p>
          <a:endParaRPr lang="en-GB" sz="1100"/>
        </a:p>
        <a:p>
          <a:r>
            <a:rPr lang="en-GB" sz="1100"/>
            <a:t>Sub Macro1()</a:t>
          </a:r>
        </a:p>
        <a:p>
          <a:r>
            <a:rPr lang="en-GB" sz="1100"/>
            <a:t>'</a:t>
          </a:r>
        </a:p>
        <a:p>
          <a:r>
            <a:rPr lang="en-GB" sz="1100"/>
            <a:t>i = 1</a:t>
          </a:r>
        </a:p>
        <a:p>
          <a:r>
            <a:rPr lang="en-GB" sz="1100"/>
            <a:t>For n = 0.01 To 4.1 Step 0.01</a:t>
          </a:r>
        </a:p>
        <a:p>
          <a:r>
            <a:rPr lang="en-GB" sz="1100"/>
            <a:t>i = i + 1</a:t>
          </a:r>
        </a:p>
        <a:p>
          <a:r>
            <a:rPr lang="en-GB" sz="1100"/>
            <a:t>m = Int(100 * n) / 100</a:t>
          </a:r>
        </a:p>
        <a:p>
          <a:r>
            <a:rPr lang="en-GB" sz="1100"/>
            <a:t>Cells(32, 1) = m</a:t>
          </a:r>
        </a:p>
        <a:p>
          <a:r>
            <a:rPr lang="en-GB" sz="1100"/>
            <a:t>Cells(132, i) = m</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Cells(138, i) = m</a:t>
          </a:r>
          <a:endParaRPr lang="en-GB">
            <a:effectLst/>
          </a:endParaRPr>
        </a:p>
        <a:p>
          <a:endParaRPr lang="en-GB" sz="1100"/>
        </a:p>
        <a:p>
          <a:r>
            <a:rPr lang="en-GB" sz="1100"/>
            <a:t>Next n</a:t>
          </a:r>
        </a:p>
        <a:p>
          <a:endParaRPr lang="en-GB" sz="1100"/>
        </a:p>
        <a:p>
          <a:r>
            <a:rPr lang="en-GB" sz="1100"/>
            <a:t>End Sub</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0.82745</cdr:x>
      <cdr:y>0.91636</cdr:y>
    </cdr:from>
    <cdr:to>
      <cdr:x>0.97451</cdr:x>
      <cdr:y>0.99273</cdr:y>
    </cdr:to>
    <cdr:sp macro="" textlink="">
      <cdr:nvSpPr>
        <cdr:cNvPr id="2" name="TextBox 1">
          <a:extLst xmlns:a="http://schemas.openxmlformats.org/drawingml/2006/main">
            <a:ext uri="{FF2B5EF4-FFF2-40B4-BE49-F238E27FC236}">
              <a16:creationId xmlns:a16="http://schemas.microsoft.com/office/drawing/2014/main" id="{9E385A6B-5DD3-4472-81E6-E3342954BEAB}"/>
            </a:ext>
          </a:extLst>
        </cdr:cNvPr>
        <cdr:cNvSpPr txBox="1"/>
      </cdr:nvSpPr>
      <cdr:spPr>
        <a:xfrm xmlns:a="http://schemas.openxmlformats.org/drawingml/2006/main">
          <a:off x="8039100" y="4800600"/>
          <a:ext cx="1428750" cy="4000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800" b="1"/>
            <a:t>By SD</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28575</xdr:colOff>
      <xdr:row>1</xdr:row>
      <xdr:rowOff>76200</xdr:rowOff>
    </xdr:from>
    <xdr:to>
      <xdr:col>5</xdr:col>
      <xdr:colOff>1209675</xdr:colOff>
      <xdr:row>40</xdr:row>
      <xdr:rowOff>161925</xdr:rowOff>
    </xdr:to>
    <xdr:sp macro="" textlink="">
      <xdr:nvSpPr>
        <xdr:cNvPr id="3" name="TextBox 2">
          <a:extLst>
            <a:ext uri="{FF2B5EF4-FFF2-40B4-BE49-F238E27FC236}">
              <a16:creationId xmlns:a16="http://schemas.microsoft.com/office/drawing/2014/main" id="{0380615B-E2D6-408F-B583-0B18DC83C885}"/>
            </a:ext>
          </a:extLst>
        </xdr:cNvPr>
        <xdr:cNvSpPr txBox="1"/>
      </xdr:nvSpPr>
      <xdr:spPr>
        <a:xfrm>
          <a:off x="28575" y="266700"/>
          <a:ext cx="4295775" cy="7629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u="sng">
              <a:solidFill>
                <a:srgbClr val="C00000"/>
              </a:solidFill>
            </a:rPr>
            <a:t>Examples of Analysis Techniques</a:t>
          </a:r>
        </a:p>
        <a:p>
          <a:endParaRPr lang="en-GB" sz="1100"/>
        </a:p>
        <a:p>
          <a:r>
            <a:rPr lang="en-GB" sz="1100" baseline="0">
              <a:solidFill>
                <a:schemeClr val="dk1"/>
              </a:solidFill>
              <a:effectLst/>
              <a:latin typeface="+mn-lt"/>
              <a:ea typeface="+mn-ea"/>
              <a:cs typeface="+mn-cs"/>
            </a:rPr>
            <a:t>Eye measurements were compared between control subjects and subjects with Alzheimer's disease by </a:t>
          </a:r>
          <a:r>
            <a:rPr lang="en-GB" sz="1100">
              <a:solidFill>
                <a:schemeClr val="dk1"/>
              </a:solidFill>
              <a:effectLst/>
              <a:latin typeface="+mn-lt"/>
              <a:ea typeface="+mn-ea"/>
              <a:cs typeface="+mn-cs"/>
            </a:rPr>
            <a:t>Armstrong et al</a:t>
          </a:r>
          <a:r>
            <a:rPr lang="en-GB" sz="1100" baseline="0">
              <a:solidFill>
                <a:schemeClr val="dk1"/>
              </a:solidFill>
              <a:effectLst/>
              <a:latin typeface="+mn-lt"/>
              <a:ea typeface="+mn-ea"/>
              <a:cs typeface="+mn-cs"/>
            </a:rPr>
            <a:t>, using both right and left eye measurements within each subject. The measurements were </a:t>
          </a:r>
          <a:r>
            <a:rPr lang="en-GB" sz="1100">
              <a:solidFill>
                <a:schemeClr val="dk1"/>
              </a:solidFill>
              <a:effectLst/>
              <a:latin typeface="+mn-lt"/>
              <a:ea typeface="+mn-ea"/>
              <a:cs typeface="+mn-cs"/>
            </a:rPr>
            <a:t>the density of axons in the retina </a:t>
          </a:r>
          <a:r>
            <a:rPr lang="en-GB" sz="1100" baseline="0"/>
            <a:t>and there were 12 subjects in each group. Analyses 3 to 5 follow the format of Armstrong et al.</a:t>
          </a:r>
        </a:p>
        <a:p>
          <a:endParaRPr lang="en-GB" sz="1100" baseline="0"/>
        </a:p>
        <a:p>
          <a:r>
            <a:rPr lang="en-GB" sz="1100" baseline="0"/>
            <a:t>The data is shown (cols H-K), where</a:t>
          </a:r>
        </a:p>
        <a:p>
          <a:r>
            <a:rPr lang="en-GB" sz="1100" b="1" baseline="0">
              <a:solidFill>
                <a:srgbClr val="00B050"/>
              </a:solidFill>
            </a:rPr>
            <a:t>  Pt</a:t>
          </a:r>
          <a:r>
            <a:rPr lang="en-GB" sz="1100" baseline="0"/>
            <a:t> is the subject number within the group</a:t>
          </a:r>
        </a:p>
        <a:p>
          <a:r>
            <a:rPr lang="en-GB" sz="1100" baseline="0"/>
            <a:t>  </a:t>
          </a:r>
          <a:r>
            <a:rPr lang="en-GB" sz="1100" b="1">
              <a:solidFill>
                <a:srgbClr val="00B050"/>
              </a:solidFill>
              <a:effectLst/>
              <a:latin typeface="+mn-lt"/>
              <a:ea typeface="+mn-ea"/>
              <a:cs typeface="+mn-cs"/>
            </a:rPr>
            <a:t>LvR</a:t>
          </a:r>
          <a:r>
            <a:rPr lang="en-GB" sz="1100">
              <a:solidFill>
                <a:schemeClr val="dk1"/>
              </a:solidFill>
              <a:effectLst/>
              <a:latin typeface="+mn-lt"/>
              <a:ea typeface="+mn-ea"/>
              <a:cs typeface="+mn-cs"/>
            </a:rPr>
            <a:t> </a:t>
          </a:r>
          <a:r>
            <a:rPr lang="en-GB" sz="1100" baseline="0">
              <a:solidFill>
                <a:schemeClr val="dk1"/>
              </a:solidFill>
              <a:effectLst/>
              <a:latin typeface="+mn-lt"/>
              <a:ea typeface="+mn-ea"/>
              <a:cs typeface="+mn-cs"/>
            </a:rPr>
            <a:t>:</a:t>
          </a:r>
          <a:r>
            <a:rPr lang="en-GB" sz="1100">
              <a:solidFill>
                <a:schemeClr val="dk1"/>
              </a:solidFill>
              <a:effectLst/>
              <a:latin typeface="+mn-lt"/>
              <a:ea typeface="+mn-ea"/>
              <a:cs typeface="+mn-cs"/>
            </a:rPr>
            <a:t> 0 for Right and 1 for Left eye</a:t>
          </a:r>
          <a:endParaRPr lang="en-GB" sz="1100" baseline="0"/>
        </a:p>
        <a:p>
          <a:r>
            <a:rPr lang="en-GB" sz="1100" baseline="0">
              <a:solidFill>
                <a:schemeClr val="dk1"/>
              </a:solidFill>
              <a:effectLst/>
              <a:latin typeface="+mn-lt"/>
              <a:ea typeface="+mn-ea"/>
              <a:cs typeface="+mn-cs"/>
            </a:rPr>
            <a:t>  Alzheimer's disease (</a:t>
          </a:r>
          <a:r>
            <a:rPr lang="en-GB" sz="1100" b="1" baseline="0">
              <a:solidFill>
                <a:srgbClr val="00B050"/>
              </a:solidFill>
              <a:effectLst/>
              <a:latin typeface="+mn-lt"/>
              <a:ea typeface="+mn-ea"/>
              <a:cs typeface="+mn-cs"/>
            </a:rPr>
            <a:t>AD</a:t>
          </a:r>
          <a:r>
            <a:rPr lang="en-GB" sz="1100" baseline="0">
              <a:solidFill>
                <a:schemeClr val="dk1"/>
              </a:solidFill>
              <a:effectLst/>
              <a:latin typeface="+mn-lt"/>
              <a:ea typeface="+mn-ea"/>
              <a:cs typeface="+mn-cs"/>
            </a:rPr>
            <a:t>) is 0 for control subjects and 1 for AD subjects</a:t>
          </a:r>
        </a:p>
        <a:p>
          <a:r>
            <a:rPr lang="en-GB" sz="1100" b="1">
              <a:solidFill>
                <a:srgbClr val="00B050"/>
              </a:solidFill>
            </a:rPr>
            <a:t>  AxDen</a:t>
          </a:r>
          <a:r>
            <a:rPr lang="en-GB" sz="1100"/>
            <a:t> is the number of Axons (per 200</a:t>
          </a:r>
          <a:r>
            <a:rPr lang="el-GR" sz="1100">
              <a:latin typeface="Calibri" panose="020F0502020204030204" pitchFamily="34" charset="0"/>
              <a:cs typeface="Calibri" panose="020F0502020204030204" pitchFamily="34" charset="0"/>
            </a:rPr>
            <a:t>μ</a:t>
          </a:r>
          <a:r>
            <a:rPr lang="en-GB" sz="1100">
              <a:latin typeface="+mn-lt"/>
              <a:cs typeface="+mn-cs"/>
            </a:rPr>
            <a:t>m</a:t>
          </a:r>
          <a:r>
            <a:rPr lang="en-GB" sz="1100" baseline="30000">
              <a:latin typeface="+mn-lt"/>
              <a:cs typeface="+mn-cs"/>
            </a:rPr>
            <a:t>2</a:t>
          </a:r>
          <a:r>
            <a:rPr lang="en-GB" sz="1100" baseline="0">
              <a:latin typeface="+mn-lt"/>
              <a:cs typeface="+mn-cs"/>
            </a:rPr>
            <a:t> field)</a:t>
          </a:r>
        </a:p>
        <a:p>
          <a:endParaRPr lang="en-GB" sz="1100"/>
        </a:p>
        <a:p>
          <a:r>
            <a:rPr lang="en-GB" sz="1100"/>
            <a:t>Possible Analyses are presented to the right.</a:t>
          </a:r>
        </a:p>
        <a:p>
          <a:endParaRPr lang="en-GB" sz="1100"/>
        </a:p>
        <a:p>
          <a:r>
            <a:rPr lang="en-GB" sz="1100"/>
            <a:t>In Analysis 1 only</a:t>
          </a:r>
          <a:r>
            <a:rPr lang="en-GB" sz="1100" baseline="0"/>
            <a:t> control subjects are used and the overall sum of squares (SS) is divided into between subject and within subject SS (for the two eyes), from which the two variances and the ICC can be calculated. R analyses and code are also shown.</a:t>
          </a:r>
        </a:p>
        <a:p>
          <a:endParaRPr lang="en-GB" sz="1100" baseline="0"/>
        </a:p>
        <a:p>
          <a:r>
            <a:rPr lang="en-GB" sz="1100" baseline="0"/>
            <a:t>In Analysis 2 the hypothesis that there is a left vs right difference between the eyes in control patients is tested, there is no evidence of a difference. There is evidence of a difference between subjects.</a:t>
          </a:r>
        </a:p>
        <a:p>
          <a:endParaRPr lang="en-GB" sz="1100" baseline="0"/>
        </a:p>
        <a:p>
          <a:r>
            <a:rPr lang="en-GB" sz="1100" baseline="0"/>
            <a:t>Analysis 3 (All data) performs a comparison between control and Alzheimer's disease subjects. For completeness this also included a left vs right eye comparison and a test of whether the left vs right difference is the same between control and AD subjects (there was no evidence these differences existed).</a:t>
          </a:r>
        </a:p>
        <a:p>
          <a:endParaRPr lang="en-GB" sz="1100" baseline="0"/>
        </a:p>
        <a:p>
          <a:r>
            <a:rPr lang="en-GB" sz="1100" baseline="0"/>
            <a:t>Analysis 4 presents a simple analysis using a t-test based on the mean axon density in each subject. Analysis 5 presents R analyses relevant to Analysis 4 and Analysis 6 presents analyses of the individual eyes. </a:t>
          </a:r>
        </a:p>
        <a:p>
          <a:endParaRPr lang="en-GB" sz="1100" baseline="0"/>
        </a:p>
        <a:p>
          <a:r>
            <a:rPr lang="en-GB" sz="1100" baseline="0"/>
            <a:t>Analysis 7 presents a General Estimating Equation analysis using the programme 'geese' in Geepack (refs). Such an analysis is also presented by Glynn and Rosner.</a:t>
          </a:r>
        </a:p>
        <a:p>
          <a:endParaRPr lang="en-GB" sz="1100" baseline="0"/>
        </a:p>
        <a:p>
          <a:r>
            <a:rPr lang="en-GB" sz="1100" baseline="0"/>
            <a:t>Parallels : In a clinical trial these techniques might be used to compare a control group versus a group with an experimental treatment, in subjects who had an endpoint assessed twice. The within subject comparison would be an assessment of whether the first and second assessments differed.</a:t>
          </a:r>
          <a:endParaRPr lang="en-GB" sz="1100"/>
        </a:p>
      </xdr:txBody>
    </xdr:sp>
    <xdr:clientData/>
  </xdr:twoCellAnchor>
  <xdr:twoCellAnchor editAs="oneCell">
    <xdr:from>
      <xdr:col>0</xdr:col>
      <xdr:colOff>542925</xdr:colOff>
      <xdr:row>48</xdr:row>
      <xdr:rowOff>38100</xdr:rowOff>
    </xdr:from>
    <xdr:to>
      <xdr:col>5</xdr:col>
      <xdr:colOff>400050</xdr:colOff>
      <xdr:row>62</xdr:row>
      <xdr:rowOff>114300</xdr:rowOff>
    </xdr:to>
    <xdr:pic>
      <xdr:nvPicPr>
        <xdr:cNvPr id="4" name="Picture 3">
          <a:extLst>
            <a:ext uri="{FF2B5EF4-FFF2-40B4-BE49-F238E27FC236}">
              <a16:creationId xmlns:a16="http://schemas.microsoft.com/office/drawing/2014/main" id="{94E3C407-073C-4311-89F5-56657FA41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6562725"/>
          <a:ext cx="2971800" cy="3133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76200</xdr:colOff>
      <xdr:row>0</xdr:row>
      <xdr:rowOff>47625</xdr:rowOff>
    </xdr:from>
    <xdr:to>
      <xdr:col>16</xdr:col>
      <xdr:colOff>590550</xdr:colOff>
      <xdr:row>2</xdr:row>
      <xdr:rowOff>19050</xdr:rowOff>
    </xdr:to>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52DA589A-6F02-48F2-A538-C2768C7CF35D}"/>
            </a:ext>
          </a:extLst>
        </xdr:cNvPr>
        <xdr:cNvSpPr/>
      </xdr:nvSpPr>
      <xdr:spPr>
        <a:xfrm>
          <a:off x="9391650" y="476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41</xdr:col>
      <xdr:colOff>85725</xdr:colOff>
      <xdr:row>138</xdr:row>
      <xdr:rowOff>161925</xdr:rowOff>
    </xdr:from>
    <xdr:to>
      <xdr:col>42</xdr:col>
      <xdr:colOff>571501</xdr:colOff>
      <xdr:row>141</xdr:row>
      <xdr:rowOff>180975</xdr:rowOff>
    </xdr:to>
    <xdr:cxnSp macro="">
      <xdr:nvCxnSpPr>
        <xdr:cNvPr id="9" name="Straight Arrow Connector 8">
          <a:extLst>
            <a:ext uri="{FF2B5EF4-FFF2-40B4-BE49-F238E27FC236}">
              <a16:creationId xmlns:a16="http://schemas.microsoft.com/office/drawing/2014/main" id="{77E21560-95AF-4FB2-8D15-FBA8C9455AC5}"/>
            </a:ext>
          </a:extLst>
        </xdr:cNvPr>
        <xdr:cNvCxnSpPr/>
      </xdr:nvCxnSpPr>
      <xdr:spPr>
        <a:xfrm flipH="1">
          <a:off x="13201650" y="27479625"/>
          <a:ext cx="1285876" cy="590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123825</xdr:colOff>
      <xdr:row>149</xdr:row>
      <xdr:rowOff>209550</xdr:rowOff>
    </xdr:from>
    <xdr:to>
      <xdr:col>47</xdr:col>
      <xdr:colOff>285750</xdr:colOff>
      <xdr:row>150</xdr:row>
      <xdr:rowOff>76201</xdr:rowOff>
    </xdr:to>
    <xdr:cxnSp macro="">
      <xdr:nvCxnSpPr>
        <xdr:cNvPr id="10" name="Straight Arrow Connector 9">
          <a:extLst>
            <a:ext uri="{FF2B5EF4-FFF2-40B4-BE49-F238E27FC236}">
              <a16:creationId xmlns:a16="http://schemas.microsoft.com/office/drawing/2014/main" id="{8A3D1B37-E70A-41DB-B1DF-41EB9781B690}"/>
            </a:ext>
          </a:extLst>
        </xdr:cNvPr>
        <xdr:cNvCxnSpPr/>
      </xdr:nvCxnSpPr>
      <xdr:spPr>
        <a:xfrm flipV="1">
          <a:off x="17487900" y="29860875"/>
          <a:ext cx="161925" cy="1047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704850</xdr:colOff>
      <xdr:row>150</xdr:row>
      <xdr:rowOff>142875</xdr:rowOff>
    </xdr:from>
    <xdr:to>
      <xdr:col>46</xdr:col>
      <xdr:colOff>0</xdr:colOff>
      <xdr:row>150</xdr:row>
      <xdr:rowOff>142876</xdr:rowOff>
    </xdr:to>
    <xdr:cxnSp macro="">
      <xdr:nvCxnSpPr>
        <xdr:cNvPr id="12" name="Straight Arrow Connector 11">
          <a:extLst>
            <a:ext uri="{FF2B5EF4-FFF2-40B4-BE49-F238E27FC236}">
              <a16:creationId xmlns:a16="http://schemas.microsoft.com/office/drawing/2014/main" id="{2C662091-738A-4BAF-84A6-74191177AEE2}"/>
            </a:ext>
          </a:extLst>
        </xdr:cNvPr>
        <xdr:cNvCxnSpPr/>
      </xdr:nvCxnSpPr>
      <xdr:spPr>
        <a:xfrm flipH="1">
          <a:off x="16449675" y="30032325"/>
          <a:ext cx="304800"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76200</xdr:colOff>
      <xdr:row>148</xdr:row>
      <xdr:rowOff>57149</xdr:rowOff>
    </xdr:from>
    <xdr:to>
      <xdr:col>42</xdr:col>
      <xdr:colOff>476250</xdr:colOff>
      <xdr:row>152</xdr:row>
      <xdr:rowOff>114300</xdr:rowOff>
    </xdr:to>
    <xdr:sp macro="" textlink="">
      <xdr:nvSpPr>
        <xdr:cNvPr id="7" name="TextBox 6">
          <a:extLst>
            <a:ext uri="{FF2B5EF4-FFF2-40B4-BE49-F238E27FC236}">
              <a16:creationId xmlns:a16="http://schemas.microsoft.com/office/drawing/2014/main" id="{FD8D6718-9C43-497F-B49B-997DFE8EB359}"/>
            </a:ext>
          </a:extLst>
        </xdr:cNvPr>
        <xdr:cNvSpPr txBox="1"/>
      </xdr:nvSpPr>
      <xdr:spPr>
        <a:xfrm>
          <a:off x="24145875" y="29136974"/>
          <a:ext cx="1619250" cy="1009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0070C0"/>
              </a:solidFill>
            </a:rPr>
            <a:t>So only Division of variance changed as in Fig 2, overall variance unchanged</a:t>
          </a:r>
        </a:p>
      </xdr:txBody>
    </xdr:sp>
    <xdr:clientData/>
  </xdr:twoCellAnchor>
  <xdr:twoCellAnchor>
    <xdr:from>
      <xdr:col>46</xdr:col>
      <xdr:colOff>9525</xdr:colOff>
      <xdr:row>148</xdr:row>
      <xdr:rowOff>133350</xdr:rowOff>
    </xdr:from>
    <xdr:to>
      <xdr:col>46</xdr:col>
      <xdr:colOff>581025</xdr:colOff>
      <xdr:row>148</xdr:row>
      <xdr:rowOff>133350</xdr:rowOff>
    </xdr:to>
    <xdr:cxnSp macro="">
      <xdr:nvCxnSpPr>
        <xdr:cNvPr id="16" name="Straight Arrow Connector 15">
          <a:extLst>
            <a:ext uri="{FF2B5EF4-FFF2-40B4-BE49-F238E27FC236}">
              <a16:creationId xmlns:a16="http://schemas.microsoft.com/office/drawing/2014/main" id="{D0E90A07-1DB8-454C-97C7-65800039B3D0}"/>
            </a:ext>
          </a:extLst>
        </xdr:cNvPr>
        <xdr:cNvCxnSpPr/>
      </xdr:nvCxnSpPr>
      <xdr:spPr>
        <a:xfrm flipH="1">
          <a:off x="16764000" y="29546550"/>
          <a:ext cx="5715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1000125</xdr:colOff>
      <xdr:row>148</xdr:row>
      <xdr:rowOff>180975</xdr:rowOff>
    </xdr:from>
    <xdr:to>
      <xdr:col>46</xdr:col>
      <xdr:colOff>581026</xdr:colOff>
      <xdr:row>149</xdr:row>
      <xdr:rowOff>95250</xdr:rowOff>
    </xdr:to>
    <xdr:cxnSp macro="">
      <xdr:nvCxnSpPr>
        <xdr:cNvPr id="18" name="Straight Arrow Connector 17">
          <a:extLst>
            <a:ext uri="{FF2B5EF4-FFF2-40B4-BE49-F238E27FC236}">
              <a16:creationId xmlns:a16="http://schemas.microsoft.com/office/drawing/2014/main" id="{809FD98E-8B8F-416F-86A3-E11FD6A9756E}"/>
            </a:ext>
          </a:extLst>
        </xdr:cNvPr>
        <xdr:cNvCxnSpPr/>
      </xdr:nvCxnSpPr>
      <xdr:spPr>
        <a:xfrm flipH="1">
          <a:off x="16744950" y="29594175"/>
          <a:ext cx="590551" cy="152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56</xdr:row>
      <xdr:rowOff>0</xdr:rowOff>
    </xdr:from>
    <xdr:to>
      <xdr:col>23</xdr:col>
      <xdr:colOff>657225</xdr:colOff>
      <xdr:row>57</xdr:row>
      <xdr:rowOff>57150</xdr:rowOff>
    </xdr:to>
    <xdr:sp macro="" textlink="">
      <xdr:nvSpPr>
        <xdr:cNvPr id="15" name="Rectangle: Rounded Corners 14">
          <a:hlinkClick xmlns:r="http://schemas.openxmlformats.org/officeDocument/2006/relationships" r:id="rId3"/>
          <a:extLst>
            <a:ext uri="{FF2B5EF4-FFF2-40B4-BE49-F238E27FC236}">
              <a16:creationId xmlns:a16="http://schemas.microsoft.com/office/drawing/2014/main" id="{3E5F28E2-55B1-4E3E-82C9-685D4DC772C2}"/>
            </a:ext>
          </a:extLst>
        </xdr:cNvPr>
        <xdr:cNvSpPr/>
      </xdr:nvSpPr>
      <xdr:spPr>
        <a:xfrm>
          <a:off x="13115925" y="1100137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23</xdr:col>
      <xdr:colOff>0</xdr:colOff>
      <xdr:row>64</xdr:row>
      <xdr:rowOff>0</xdr:rowOff>
    </xdr:from>
    <xdr:to>
      <xdr:col>23</xdr:col>
      <xdr:colOff>657225</xdr:colOff>
      <xdr:row>65</xdr:row>
      <xdr:rowOff>104775</xdr:rowOff>
    </xdr:to>
    <xdr:sp macro="" textlink="">
      <xdr:nvSpPr>
        <xdr:cNvPr id="19" name="Rectangle: Rounded Corners 18">
          <a:hlinkClick xmlns:r="http://schemas.openxmlformats.org/officeDocument/2006/relationships" r:id="rId4"/>
          <a:extLst>
            <a:ext uri="{FF2B5EF4-FFF2-40B4-BE49-F238E27FC236}">
              <a16:creationId xmlns:a16="http://schemas.microsoft.com/office/drawing/2014/main" id="{3A29C17E-9FEA-4E8E-9B66-E3B8ADC6755E}"/>
            </a:ext>
          </a:extLst>
        </xdr:cNvPr>
        <xdr:cNvSpPr/>
      </xdr:nvSpPr>
      <xdr:spPr>
        <a:xfrm>
          <a:off x="13115925" y="1269682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23</xdr:col>
      <xdr:colOff>0</xdr:colOff>
      <xdr:row>78</xdr:row>
      <xdr:rowOff>0</xdr:rowOff>
    </xdr:from>
    <xdr:to>
      <xdr:col>23</xdr:col>
      <xdr:colOff>657225</xdr:colOff>
      <xdr:row>79</xdr:row>
      <xdr:rowOff>104775</xdr:rowOff>
    </xdr:to>
    <xdr:sp macro="" textlink="">
      <xdr:nvSpPr>
        <xdr:cNvPr id="21" name="Rectangle: Rounded Corners 20">
          <a:hlinkClick xmlns:r="http://schemas.openxmlformats.org/officeDocument/2006/relationships" r:id="rId5"/>
          <a:extLst>
            <a:ext uri="{FF2B5EF4-FFF2-40B4-BE49-F238E27FC236}">
              <a16:creationId xmlns:a16="http://schemas.microsoft.com/office/drawing/2014/main" id="{60942315-679A-4514-90F9-B9A4B5E42DC5}"/>
            </a:ext>
          </a:extLst>
        </xdr:cNvPr>
        <xdr:cNvSpPr/>
      </xdr:nvSpPr>
      <xdr:spPr>
        <a:xfrm>
          <a:off x="13115925" y="1555432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23</xdr:col>
      <xdr:colOff>0</xdr:colOff>
      <xdr:row>24</xdr:row>
      <xdr:rowOff>85725</xdr:rowOff>
    </xdr:from>
    <xdr:to>
      <xdr:col>23</xdr:col>
      <xdr:colOff>657225</xdr:colOff>
      <xdr:row>26</xdr:row>
      <xdr:rowOff>0</xdr:rowOff>
    </xdr:to>
    <xdr:sp macro="" textlink="">
      <xdr:nvSpPr>
        <xdr:cNvPr id="22" name="Rectangle: Rounded Corners 21">
          <a:hlinkClick xmlns:r="http://schemas.openxmlformats.org/officeDocument/2006/relationships" r:id="rId6"/>
          <a:extLst>
            <a:ext uri="{FF2B5EF4-FFF2-40B4-BE49-F238E27FC236}">
              <a16:creationId xmlns:a16="http://schemas.microsoft.com/office/drawing/2014/main" id="{E04C2140-446D-45C4-A440-72F25988C710}"/>
            </a:ext>
          </a:extLst>
        </xdr:cNvPr>
        <xdr:cNvSpPr/>
      </xdr:nvSpPr>
      <xdr:spPr>
        <a:xfrm>
          <a:off x="13115925" y="477202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18</xdr:col>
      <xdr:colOff>76200</xdr:colOff>
      <xdr:row>81</xdr:row>
      <xdr:rowOff>133350</xdr:rowOff>
    </xdr:from>
    <xdr:to>
      <xdr:col>19</xdr:col>
      <xdr:colOff>123825</xdr:colOff>
      <xdr:row>83</xdr:row>
      <xdr:rowOff>47625</xdr:rowOff>
    </xdr:to>
    <xdr:sp macro="" textlink="">
      <xdr:nvSpPr>
        <xdr:cNvPr id="24" name="Rectangle: Rounded Corners 23">
          <a:hlinkClick xmlns:r="http://schemas.openxmlformats.org/officeDocument/2006/relationships" r:id="rId7"/>
          <a:extLst>
            <a:ext uri="{FF2B5EF4-FFF2-40B4-BE49-F238E27FC236}">
              <a16:creationId xmlns:a16="http://schemas.microsoft.com/office/drawing/2014/main" id="{B5736A86-71E8-47DC-887F-16A4B142CA91}"/>
            </a:ext>
          </a:extLst>
        </xdr:cNvPr>
        <xdr:cNvSpPr/>
      </xdr:nvSpPr>
      <xdr:spPr>
        <a:xfrm>
          <a:off x="10144125" y="1625917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39</xdr:col>
      <xdr:colOff>0</xdr:colOff>
      <xdr:row>54</xdr:row>
      <xdr:rowOff>123825</xdr:rowOff>
    </xdr:from>
    <xdr:to>
      <xdr:col>39</xdr:col>
      <xdr:colOff>247650</xdr:colOff>
      <xdr:row>54</xdr:row>
      <xdr:rowOff>228600</xdr:rowOff>
    </xdr:to>
    <xdr:cxnSp macro="">
      <xdr:nvCxnSpPr>
        <xdr:cNvPr id="6" name="Straight Arrow Connector 5">
          <a:extLst>
            <a:ext uri="{FF2B5EF4-FFF2-40B4-BE49-F238E27FC236}">
              <a16:creationId xmlns:a16="http://schemas.microsoft.com/office/drawing/2014/main" id="{EC32EEF4-2448-4B4F-BA6E-BCDA294740F6}"/>
            </a:ext>
          </a:extLst>
        </xdr:cNvPr>
        <xdr:cNvCxnSpPr/>
      </xdr:nvCxnSpPr>
      <xdr:spPr>
        <a:xfrm flipH="1" flipV="1">
          <a:off x="23460075" y="10648950"/>
          <a:ext cx="247650" cy="104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76200</xdr:colOff>
      <xdr:row>86</xdr:row>
      <xdr:rowOff>133350</xdr:rowOff>
    </xdr:from>
    <xdr:to>
      <xdr:col>19</xdr:col>
      <xdr:colOff>123825</xdr:colOff>
      <xdr:row>88</xdr:row>
      <xdr:rowOff>47625</xdr:rowOff>
    </xdr:to>
    <xdr:sp macro="" textlink="">
      <xdr:nvSpPr>
        <xdr:cNvPr id="20" name="Rectangle: Rounded Corners 19">
          <a:hlinkClick xmlns:r="http://schemas.openxmlformats.org/officeDocument/2006/relationships" r:id="rId8"/>
          <a:extLst>
            <a:ext uri="{FF2B5EF4-FFF2-40B4-BE49-F238E27FC236}">
              <a16:creationId xmlns:a16="http://schemas.microsoft.com/office/drawing/2014/main" id="{BD0D5CED-1FDC-4CD2-955A-464988919CC3}"/>
            </a:ext>
          </a:extLst>
        </xdr:cNvPr>
        <xdr:cNvSpPr/>
      </xdr:nvSpPr>
      <xdr:spPr>
        <a:xfrm>
          <a:off x="10144125" y="16259175"/>
          <a:ext cx="657225"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R Code</a:t>
          </a:r>
        </a:p>
      </xdr:txBody>
    </xdr:sp>
    <xdr:clientData/>
  </xdr:twoCellAnchor>
  <xdr:twoCellAnchor>
    <xdr:from>
      <xdr:col>40</xdr:col>
      <xdr:colOff>247650</xdr:colOff>
      <xdr:row>180</xdr:row>
      <xdr:rowOff>9525</xdr:rowOff>
    </xdr:from>
    <xdr:to>
      <xdr:col>40</xdr:col>
      <xdr:colOff>314325</xdr:colOff>
      <xdr:row>180</xdr:row>
      <xdr:rowOff>180975</xdr:rowOff>
    </xdr:to>
    <xdr:cxnSp macro="">
      <xdr:nvCxnSpPr>
        <xdr:cNvPr id="5" name="Straight Arrow Connector 4">
          <a:extLst>
            <a:ext uri="{FF2B5EF4-FFF2-40B4-BE49-F238E27FC236}">
              <a16:creationId xmlns:a16="http://schemas.microsoft.com/office/drawing/2014/main" id="{4DDAB59F-4266-4548-9E4C-806103EA013E}"/>
            </a:ext>
          </a:extLst>
        </xdr:cNvPr>
        <xdr:cNvCxnSpPr/>
      </xdr:nvCxnSpPr>
      <xdr:spPr>
        <a:xfrm flipH="1" flipV="1">
          <a:off x="24317325" y="34166175"/>
          <a:ext cx="66675" cy="171450"/>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42</xdr:col>
      <xdr:colOff>514350</xdr:colOff>
      <xdr:row>183</xdr:row>
      <xdr:rowOff>19050</xdr:rowOff>
    </xdr:from>
    <xdr:to>
      <xdr:col>52</xdr:col>
      <xdr:colOff>561975</xdr:colOff>
      <xdr:row>186</xdr:row>
      <xdr:rowOff>19050</xdr:rowOff>
    </xdr:to>
    <xdr:pic>
      <xdr:nvPicPr>
        <xdr:cNvPr id="30" name="Picture 29">
          <a:extLst>
            <a:ext uri="{FF2B5EF4-FFF2-40B4-BE49-F238E27FC236}">
              <a16:creationId xmlns:a16="http://schemas.microsoft.com/office/drawing/2014/main" id="{55A1063A-50E4-4786-AA40-3DC07C7C816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5803225" y="36080700"/>
          <a:ext cx="61436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42</xdr:row>
      <xdr:rowOff>0</xdr:rowOff>
    </xdr:from>
    <xdr:to>
      <xdr:col>4</xdr:col>
      <xdr:colOff>266700</xdr:colOff>
      <xdr:row>43</xdr:row>
      <xdr:rowOff>28575</xdr:rowOff>
    </xdr:to>
    <xdr:sp macro="" textlink="">
      <xdr:nvSpPr>
        <xdr:cNvPr id="23" name="Rectangle: Rounded Corners 22">
          <a:hlinkClick xmlns:r="http://schemas.openxmlformats.org/officeDocument/2006/relationships" r:id="rId10"/>
          <a:extLst>
            <a:ext uri="{FF2B5EF4-FFF2-40B4-BE49-F238E27FC236}">
              <a16:creationId xmlns:a16="http://schemas.microsoft.com/office/drawing/2014/main" id="{41B30743-BBAA-46BD-8FD8-C0397666A11D}"/>
            </a:ext>
          </a:extLst>
        </xdr:cNvPr>
        <xdr:cNvSpPr/>
      </xdr:nvSpPr>
      <xdr:spPr>
        <a:xfrm>
          <a:off x="2505075" y="8115300"/>
          <a:ext cx="266700"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47625</xdr:colOff>
      <xdr:row>0</xdr:row>
      <xdr:rowOff>180975</xdr:rowOff>
    </xdr:from>
    <xdr:to>
      <xdr:col>17</xdr:col>
      <xdr:colOff>561975</xdr:colOff>
      <xdr:row>2</xdr:row>
      <xdr:rowOff>152400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AAA64177-2629-4437-BC46-4DC21FA8C50E}"/>
            </a:ext>
          </a:extLst>
        </xdr:cNvPr>
        <xdr:cNvSpPr/>
      </xdr:nvSpPr>
      <xdr:spPr>
        <a:xfrm>
          <a:off x="9801225" y="18097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57150</xdr:colOff>
      <xdr:row>3</xdr:row>
      <xdr:rowOff>57150</xdr:rowOff>
    </xdr:from>
    <xdr:to>
      <xdr:col>8</xdr:col>
      <xdr:colOff>361950</xdr:colOff>
      <xdr:row>20</xdr:row>
      <xdr:rowOff>152400</xdr:rowOff>
    </xdr:to>
    <xdr:graphicFrame macro="">
      <xdr:nvGraphicFramePr>
        <xdr:cNvPr id="2" name="Chart 1">
          <a:extLst>
            <a:ext uri="{FF2B5EF4-FFF2-40B4-BE49-F238E27FC236}">
              <a16:creationId xmlns:a16="http://schemas.microsoft.com/office/drawing/2014/main" id="{E2CFD278-4A2A-456E-9050-C6287BAD45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22</xdr:row>
      <xdr:rowOff>9525</xdr:rowOff>
    </xdr:from>
    <xdr:to>
      <xdr:col>2</xdr:col>
      <xdr:colOff>114300</xdr:colOff>
      <xdr:row>23</xdr:row>
      <xdr:rowOff>171450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34A7A252-0185-4880-8D7E-380D362F768C}"/>
            </a:ext>
          </a:extLst>
        </xdr:cNvPr>
        <xdr:cNvSpPr/>
      </xdr:nvSpPr>
      <xdr:spPr>
        <a:xfrm>
          <a:off x="209550" y="42005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9</xdr:col>
      <xdr:colOff>0</xdr:colOff>
      <xdr:row>2</xdr:row>
      <xdr:rowOff>0</xdr:rowOff>
    </xdr:from>
    <xdr:to>
      <xdr:col>10</xdr:col>
      <xdr:colOff>9525</xdr:colOff>
      <xdr:row>3</xdr:row>
      <xdr:rowOff>19050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939E4E5E-700A-40EA-8B90-2BB8ABBDDC79}"/>
            </a:ext>
          </a:extLst>
        </xdr:cNvPr>
        <xdr:cNvSpPr/>
      </xdr:nvSpPr>
      <xdr:spPr>
        <a:xfrm>
          <a:off x="5486400" y="381000"/>
          <a:ext cx="619125" cy="2095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editAs="oneCell">
    <xdr:from>
      <xdr:col>2</xdr:col>
      <xdr:colOff>0</xdr:colOff>
      <xdr:row>47</xdr:row>
      <xdr:rowOff>0</xdr:rowOff>
    </xdr:from>
    <xdr:to>
      <xdr:col>17</xdr:col>
      <xdr:colOff>9525</xdr:colOff>
      <xdr:row>81</xdr:row>
      <xdr:rowOff>85725</xdr:rowOff>
    </xdr:to>
    <xdr:pic>
      <xdr:nvPicPr>
        <xdr:cNvPr id="6" name="Picture 5">
          <a:extLst>
            <a:ext uri="{FF2B5EF4-FFF2-40B4-BE49-F238E27FC236}">
              <a16:creationId xmlns:a16="http://schemas.microsoft.com/office/drawing/2014/main" id="{DEA1A1E4-48DA-4463-AC54-0B8A28A83B8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8953500"/>
          <a:ext cx="9153525" cy="656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76200</xdr:colOff>
      <xdr:row>84</xdr:row>
      <xdr:rowOff>9525</xdr:rowOff>
    </xdr:from>
    <xdr:to>
      <xdr:col>23</xdr:col>
      <xdr:colOff>409575</xdr:colOff>
      <xdr:row>117</xdr:row>
      <xdr:rowOff>0</xdr:rowOff>
    </xdr:to>
    <xdr:pic>
      <xdr:nvPicPr>
        <xdr:cNvPr id="7" name="Picture 6">
          <a:extLst>
            <a:ext uri="{FF2B5EF4-FFF2-40B4-BE49-F238E27FC236}">
              <a16:creationId xmlns:a16="http://schemas.microsoft.com/office/drawing/2014/main" id="{4B3DB12D-E6DD-4E9B-AD14-4A3EA3E0132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2600" y="16011525"/>
          <a:ext cx="8867775" cy="627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352425</xdr:colOff>
      <xdr:row>56</xdr:row>
      <xdr:rowOff>123825</xdr:rowOff>
    </xdr:from>
    <xdr:to>
      <xdr:col>13</xdr:col>
      <xdr:colOff>228601</xdr:colOff>
      <xdr:row>93</xdr:row>
      <xdr:rowOff>9525</xdr:rowOff>
    </xdr:to>
    <xdr:cxnSp macro="">
      <xdr:nvCxnSpPr>
        <xdr:cNvPr id="8" name="Straight Arrow Connector 7">
          <a:extLst>
            <a:ext uri="{FF2B5EF4-FFF2-40B4-BE49-F238E27FC236}">
              <a16:creationId xmlns:a16="http://schemas.microsoft.com/office/drawing/2014/main" id="{805932CF-A818-4140-BEF1-C17B2C6941A6}"/>
            </a:ext>
          </a:extLst>
        </xdr:cNvPr>
        <xdr:cNvCxnSpPr/>
      </xdr:nvCxnSpPr>
      <xdr:spPr>
        <a:xfrm>
          <a:off x="4010025" y="10791825"/>
          <a:ext cx="4143376" cy="6934200"/>
        </a:xfrm>
        <a:prstGeom prst="straightConnector1">
          <a:avLst/>
        </a:prstGeom>
        <a:ln w="19050">
          <a:solidFill>
            <a:srgbClr val="00B05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419100</xdr:colOff>
      <xdr:row>77</xdr:row>
      <xdr:rowOff>9525</xdr:rowOff>
    </xdr:from>
    <xdr:to>
      <xdr:col>27</xdr:col>
      <xdr:colOff>276225</xdr:colOff>
      <xdr:row>102</xdr:row>
      <xdr:rowOff>161925</xdr:rowOff>
    </xdr:to>
    <xdr:pic>
      <xdr:nvPicPr>
        <xdr:cNvPr id="9" name="Picture 8">
          <a:extLst>
            <a:ext uri="{FF2B5EF4-FFF2-40B4-BE49-F238E27FC236}">
              <a16:creationId xmlns:a16="http://schemas.microsoft.com/office/drawing/2014/main" id="{12E00F9F-DD61-4280-B3AE-C44080535B7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63100" y="14678025"/>
          <a:ext cx="7172325" cy="491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581025</xdr:colOff>
      <xdr:row>84</xdr:row>
      <xdr:rowOff>104775</xdr:rowOff>
    </xdr:from>
    <xdr:to>
      <xdr:col>21</xdr:col>
      <xdr:colOff>581025</xdr:colOff>
      <xdr:row>86</xdr:row>
      <xdr:rowOff>76200</xdr:rowOff>
    </xdr:to>
    <xdr:cxnSp macro="">
      <xdr:nvCxnSpPr>
        <xdr:cNvPr id="11" name="Straight Arrow Connector 10">
          <a:extLst>
            <a:ext uri="{FF2B5EF4-FFF2-40B4-BE49-F238E27FC236}">
              <a16:creationId xmlns:a16="http://schemas.microsoft.com/office/drawing/2014/main" id="{2EC9B977-CE96-4F85-AD39-5230CB8B78D4}"/>
            </a:ext>
          </a:extLst>
        </xdr:cNvPr>
        <xdr:cNvCxnSpPr/>
      </xdr:nvCxnSpPr>
      <xdr:spPr>
        <a:xfrm flipV="1">
          <a:off x="13382625" y="16106775"/>
          <a:ext cx="0" cy="352425"/>
        </a:xfrm>
        <a:prstGeom prst="straightConnector1">
          <a:avLst/>
        </a:prstGeom>
        <a:ln w="19050">
          <a:solidFill>
            <a:srgbClr val="00B05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57150</xdr:colOff>
      <xdr:row>3</xdr:row>
      <xdr:rowOff>57150</xdr:rowOff>
    </xdr:from>
    <xdr:to>
      <xdr:col>8</xdr:col>
      <xdr:colOff>361950</xdr:colOff>
      <xdr:row>20</xdr:row>
      <xdr:rowOff>152400</xdr:rowOff>
    </xdr:to>
    <xdr:graphicFrame macro="">
      <xdr:nvGraphicFramePr>
        <xdr:cNvPr id="2" name="Chart 1">
          <a:extLst>
            <a:ext uri="{FF2B5EF4-FFF2-40B4-BE49-F238E27FC236}">
              <a16:creationId xmlns:a16="http://schemas.microsoft.com/office/drawing/2014/main" id="{CE4FB05E-C95D-453A-9FE5-2EF85D82A7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22</xdr:row>
      <xdr:rowOff>19050</xdr:rowOff>
    </xdr:from>
    <xdr:to>
      <xdr:col>2</xdr:col>
      <xdr:colOff>76200</xdr:colOff>
      <xdr:row>23</xdr:row>
      <xdr:rowOff>180975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C4AEA55-4294-49C3-BD2A-1D6D2B2E9F8C}"/>
            </a:ext>
          </a:extLst>
        </xdr:cNvPr>
        <xdr:cNvSpPr/>
      </xdr:nvSpPr>
      <xdr:spPr>
        <a:xfrm>
          <a:off x="171450" y="4210050"/>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9</xdr:col>
      <xdr:colOff>0</xdr:colOff>
      <xdr:row>2</xdr:row>
      <xdr:rowOff>0</xdr:rowOff>
    </xdr:from>
    <xdr:to>
      <xdr:col>10</xdr:col>
      <xdr:colOff>9525</xdr:colOff>
      <xdr:row>3</xdr:row>
      <xdr:rowOff>19050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61A888D5-E47A-483C-A06D-F7FAB060F4D7}"/>
            </a:ext>
          </a:extLst>
        </xdr:cNvPr>
        <xdr:cNvSpPr/>
      </xdr:nvSpPr>
      <xdr:spPr>
        <a:xfrm>
          <a:off x="5486400" y="381000"/>
          <a:ext cx="619125" cy="2095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editAs="oneCell">
    <xdr:from>
      <xdr:col>0</xdr:col>
      <xdr:colOff>0</xdr:colOff>
      <xdr:row>63</xdr:row>
      <xdr:rowOff>104775</xdr:rowOff>
    </xdr:from>
    <xdr:to>
      <xdr:col>15</xdr:col>
      <xdr:colOff>9525</xdr:colOff>
      <xdr:row>98</xdr:row>
      <xdr:rowOff>0</xdr:rowOff>
    </xdr:to>
    <xdr:pic>
      <xdr:nvPicPr>
        <xdr:cNvPr id="6" name="Picture 5">
          <a:extLst>
            <a:ext uri="{FF2B5EF4-FFF2-40B4-BE49-F238E27FC236}">
              <a16:creationId xmlns:a16="http://schemas.microsoft.com/office/drawing/2014/main" id="{9FF68329-EA78-4F45-B766-FAEE9230AF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06275"/>
          <a:ext cx="9153525" cy="656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228600</xdr:colOff>
      <xdr:row>45</xdr:row>
      <xdr:rowOff>9525</xdr:rowOff>
    </xdr:from>
    <xdr:to>
      <xdr:col>30</xdr:col>
      <xdr:colOff>161925</xdr:colOff>
      <xdr:row>77</xdr:row>
      <xdr:rowOff>104775</xdr:rowOff>
    </xdr:to>
    <xdr:pic>
      <xdr:nvPicPr>
        <xdr:cNvPr id="7" name="Picture 6">
          <a:extLst>
            <a:ext uri="{FF2B5EF4-FFF2-40B4-BE49-F238E27FC236}">
              <a16:creationId xmlns:a16="http://schemas.microsoft.com/office/drawing/2014/main" id="{301F9D19-E0BD-4D09-B9D9-BC564D00FB4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82200" y="8582025"/>
          <a:ext cx="8467725" cy="619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561975</xdr:colOff>
      <xdr:row>48</xdr:row>
      <xdr:rowOff>76200</xdr:rowOff>
    </xdr:from>
    <xdr:to>
      <xdr:col>12</xdr:col>
      <xdr:colOff>581025</xdr:colOff>
      <xdr:row>63</xdr:row>
      <xdr:rowOff>66675</xdr:rowOff>
    </xdr:to>
    <xdr:pic>
      <xdr:nvPicPr>
        <xdr:cNvPr id="8" name="Picture 7">
          <a:extLst>
            <a:ext uri="{FF2B5EF4-FFF2-40B4-BE49-F238E27FC236}">
              <a16:creationId xmlns:a16="http://schemas.microsoft.com/office/drawing/2014/main" id="{48317C02-97DF-487B-BBBB-A9EE1E34851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81175" y="9220200"/>
          <a:ext cx="6115050"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142875</xdr:colOff>
      <xdr:row>59</xdr:row>
      <xdr:rowOff>28575</xdr:rowOff>
    </xdr:from>
    <xdr:to>
      <xdr:col>8</xdr:col>
      <xdr:colOff>95250</xdr:colOff>
      <xdr:row>79</xdr:row>
      <xdr:rowOff>171450</xdr:rowOff>
    </xdr:to>
    <xdr:cxnSp macro="">
      <xdr:nvCxnSpPr>
        <xdr:cNvPr id="9" name="Straight Arrow Connector 8">
          <a:extLst>
            <a:ext uri="{FF2B5EF4-FFF2-40B4-BE49-F238E27FC236}">
              <a16:creationId xmlns:a16="http://schemas.microsoft.com/office/drawing/2014/main" id="{4252C868-9B4E-4440-9A5D-EA9CA7D7B84F}"/>
            </a:ext>
          </a:extLst>
        </xdr:cNvPr>
        <xdr:cNvCxnSpPr/>
      </xdr:nvCxnSpPr>
      <xdr:spPr>
        <a:xfrm flipH="1">
          <a:off x="3190875" y="11268075"/>
          <a:ext cx="1781175" cy="39528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61</xdr:row>
      <xdr:rowOff>9525</xdr:rowOff>
    </xdr:from>
    <xdr:to>
      <xdr:col>20</xdr:col>
      <xdr:colOff>133350</xdr:colOff>
      <xdr:row>62</xdr:row>
      <xdr:rowOff>114300</xdr:rowOff>
    </xdr:to>
    <xdr:cxnSp macro="">
      <xdr:nvCxnSpPr>
        <xdr:cNvPr id="10" name="Straight Arrow Connector 9">
          <a:extLst>
            <a:ext uri="{FF2B5EF4-FFF2-40B4-BE49-F238E27FC236}">
              <a16:creationId xmlns:a16="http://schemas.microsoft.com/office/drawing/2014/main" id="{EF06E732-968E-457B-A65B-1D4AD8B0C39B}"/>
            </a:ext>
          </a:extLst>
        </xdr:cNvPr>
        <xdr:cNvCxnSpPr/>
      </xdr:nvCxnSpPr>
      <xdr:spPr>
        <a:xfrm>
          <a:off x="5657850" y="11630025"/>
          <a:ext cx="6667500" cy="295275"/>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371475</xdr:colOff>
      <xdr:row>55</xdr:row>
      <xdr:rowOff>152400</xdr:rowOff>
    </xdr:from>
    <xdr:to>
      <xdr:col>20</xdr:col>
      <xdr:colOff>85725</xdr:colOff>
      <xdr:row>60</xdr:row>
      <xdr:rowOff>47625</xdr:rowOff>
    </xdr:to>
    <xdr:cxnSp macro="">
      <xdr:nvCxnSpPr>
        <xdr:cNvPr id="11" name="Straight Arrow Connector 10">
          <a:extLst>
            <a:ext uri="{FF2B5EF4-FFF2-40B4-BE49-F238E27FC236}">
              <a16:creationId xmlns:a16="http://schemas.microsoft.com/office/drawing/2014/main" id="{D4F5F81A-8C4A-4A0C-AA9B-A51EF0701F07}"/>
            </a:ext>
          </a:extLst>
        </xdr:cNvPr>
        <xdr:cNvCxnSpPr/>
      </xdr:nvCxnSpPr>
      <xdr:spPr>
        <a:xfrm flipV="1">
          <a:off x="5857875" y="10629900"/>
          <a:ext cx="6419850" cy="847725"/>
        </a:xfrm>
        <a:prstGeom prst="straightConnector1">
          <a:avLst/>
        </a:prstGeom>
        <a:ln w="19050">
          <a:solidFill>
            <a:srgbClr val="C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76200</xdr:colOff>
      <xdr:row>100</xdr:row>
      <xdr:rowOff>114300</xdr:rowOff>
    </xdr:from>
    <xdr:to>
      <xdr:col>21</xdr:col>
      <xdr:colOff>409575</xdr:colOff>
      <xdr:row>133</xdr:row>
      <xdr:rowOff>104775</xdr:rowOff>
    </xdr:to>
    <xdr:pic>
      <xdr:nvPicPr>
        <xdr:cNvPr id="12" name="Picture 11">
          <a:extLst>
            <a:ext uri="{FF2B5EF4-FFF2-40B4-BE49-F238E27FC236}">
              <a16:creationId xmlns:a16="http://schemas.microsoft.com/office/drawing/2014/main" id="{CC304506-F407-4C1F-9D3B-F6B7EC299B0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43400" y="19164300"/>
          <a:ext cx="8867775" cy="6276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73</xdr:row>
      <xdr:rowOff>38100</xdr:rowOff>
    </xdr:from>
    <xdr:to>
      <xdr:col>11</xdr:col>
      <xdr:colOff>228601</xdr:colOff>
      <xdr:row>109</xdr:row>
      <xdr:rowOff>114300</xdr:rowOff>
    </xdr:to>
    <xdr:cxnSp macro="">
      <xdr:nvCxnSpPr>
        <xdr:cNvPr id="14" name="Straight Arrow Connector 13">
          <a:extLst>
            <a:ext uri="{FF2B5EF4-FFF2-40B4-BE49-F238E27FC236}">
              <a16:creationId xmlns:a16="http://schemas.microsoft.com/office/drawing/2014/main" id="{F45B2FAD-1C91-4B70-90A3-AFF17D2BC175}"/>
            </a:ext>
          </a:extLst>
        </xdr:cNvPr>
        <xdr:cNvCxnSpPr/>
      </xdr:nvCxnSpPr>
      <xdr:spPr>
        <a:xfrm>
          <a:off x="2790825" y="13944600"/>
          <a:ext cx="4143376" cy="6934200"/>
        </a:xfrm>
        <a:prstGeom prst="straightConnector1">
          <a:avLst/>
        </a:prstGeom>
        <a:ln w="19050">
          <a:solidFill>
            <a:srgbClr val="00B05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419100</xdr:colOff>
      <xdr:row>93</xdr:row>
      <xdr:rowOff>114300</xdr:rowOff>
    </xdr:from>
    <xdr:to>
      <xdr:col>25</xdr:col>
      <xdr:colOff>276225</xdr:colOff>
      <xdr:row>119</xdr:row>
      <xdr:rowOff>76200</xdr:rowOff>
    </xdr:to>
    <xdr:pic>
      <xdr:nvPicPr>
        <xdr:cNvPr id="16" name="Picture 15">
          <a:extLst>
            <a:ext uri="{FF2B5EF4-FFF2-40B4-BE49-F238E27FC236}">
              <a16:creationId xmlns:a16="http://schemas.microsoft.com/office/drawing/2014/main" id="{1504F9A6-A6E5-4CFF-855A-C2179CAAACD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343900" y="17830800"/>
          <a:ext cx="7172325" cy="491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571500</xdr:colOff>
      <xdr:row>101</xdr:row>
      <xdr:rowOff>9525</xdr:rowOff>
    </xdr:from>
    <xdr:to>
      <xdr:col>19</xdr:col>
      <xdr:colOff>571500</xdr:colOff>
      <xdr:row>102</xdr:row>
      <xdr:rowOff>171450</xdr:rowOff>
    </xdr:to>
    <xdr:cxnSp macro="">
      <xdr:nvCxnSpPr>
        <xdr:cNvPr id="18" name="Straight Arrow Connector 17">
          <a:extLst>
            <a:ext uri="{FF2B5EF4-FFF2-40B4-BE49-F238E27FC236}">
              <a16:creationId xmlns:a16="http://schemas.microsoft.com/office/drawing/2014/main" id="{FE1E7B99-3B35-4B82-9A6B-2A97695B5CD7}"/>
            </a:ext>
          </a:extLst>
        </xdr:cNvPr>
        <xdr:cNvCxnSpPr/>
      </xdr:nvCxnSpPr>
      <xdr:spPr>
        <a:xfrm flipV="1">
          <a:off x="12153900" y="19250025"/>
          <a:ext cx="0" cy="352425"/>
        </a:xfrm>
        <a:prstGeom prst="straightConnector1">
          <a:avLst/>
        </a:prstGeom>
        <a:ln w="19050">
          <a:solidFill>
            <a:srgbClr val="00B05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400050</xdr:colOff>
      <xdr:row>1</xdr:row>
      <xdr:rowOff>28575</xdr:rowOff>
    </xdr:from>
    <xdr:to>
      <xdr:col>15</xdr:col>
      <xdr:colOff>400050</xdr:colOff>
      <xdr:row>7</xdr:row>
      <xdr:rowOff>180975</xdr:rowOff>
    </xdr:to>
    <xdr:cxnSp macro="">
      <xdr:nvCxnSpPr>
        <xdr:cNvPr id="3" name="Straight Arrow Connector 2">
          <a:extLst>
            <a:ext uri="{FF2B5EF4-FFF2-40B4-BE49-F238E27FC236}">
              <a16:creationId xmlns:a16="http://schemas.microsoft.com/office/drawing/2014/main" id="{6692F7BF-BD78-4F05-82A5-ED6277A9DB75}"/>
            </a:ext>
          </a:extLst>
        </xdr:cNvPr>
        <xdr:cNvCxnSpPr/>
      </xdr:nvCxnSpPr>
      <xdr:spPr>
        <a:xfrm>
          <a:off x="9182100" y="219075"/>
          <a:ext cx="0" cy="12954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171450</xdr:colOff>
      <xdr:row>11</xdr:row>
      <xdr:rowOff>28575</xdr:rowOff>
    </xdr:from>
    <xdr:to>
      <xdr:col>14</xdr:col>
      <xdr:colOff>485775</xdr:colOff>
      <xdr:row>11</xdr:row>
      <xdr:rowOff>28575</xdr:rowOff>
    </xdr:to>
    <xdr:cxnSp macro="">
      <xdr:nvCxnSpPr>
        <xdr:cNvPr id="4" name="Straight Arrow Connector 3">
          <a:extLst>
            <a:ext uri="{FF2B5EF4-FFF2-40B4-BE49-F238E27FC236}">
              <a16:creationId xmlns:a16="http://schemas.microsoft.com/office/drawing/2014/main" id="{4651847A-E91A-4B34-804F-6EAA6FEB7AEF}"/>
            </a:ext>
          </a:extLst>
        </xdr:cNvPr>
        <xdr:cNvCxnSpPr/>
      </xdr:nvCxnSpPr>
      <xdr:spPr>
        <a:xfrm flipH="1">
          <a:off x="7124700" y="2124075"/>
          <a:ext cx="1533525"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10</xdr:row>
      <xdr:rowOff>123825</xdr:rowOff>
    </xdr:from>
    <xdr:to>
      <xdr:col>17</xdr:col>
      <xdr:colOff>495300</xdr:colOff>
      <xdr:row>12</xdr:row>
      <xdr:rowOff>95250</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3A559ECB-0323-43A7-98F8-BFC26AEB69F0}"/>
            </a:ext>
          </a:extLst>
        </xdr:cNvPr>
        <xdr:cNvSpPr/>
      </xdr:nvSpPr>
      <xdr:spPr>
        <a:xfrm>
          <a:off x="9372600" y="20288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editAs="oneCell">
    <xdr:from>
      <xdr:col>10</xdr:col>
      <xdr:colOff>457200</xdr:colOff>
      <xdr:row>0</xdr:row>
      <xdr:rowOff>142875</xdr:rowOff>
    </xdr:from>
    <xdr:to>
      <xdr:col>15</xdr:col>
      <xdr:colOff>180975</xdr:colOff>
      <xdr:row>10</xdr:row>
      <xdr:rowOff>162863</xdr:rowOff>
    </xdr:to>
    <xdr:pic>
      <xdr:nvPicPr>
        <xdr:cNvPr id="5" name="Picture 4">
          <a:extLst>
            <a:ext uri="{FF2B5EF4-FFF2-40B4-BE49-F238E27FC236}">
              <a16:creationId xmlns:a16="http://schemas.microsoft.com/office/drawing/2014/main" id="{F0B5912B-B3E7-4581-86C7-D3633A73026F}"/>
            </a:ext>
          </a:extLst>
        </xdr:cNvPr>
        <xdr:cNvPicPr>
          <a:picLocks noChangeAspect="1"/>
        </xdr:cNvPicPr>
      </xdr:nvPicPr>
      <xdr:blipFill>
        <a:blip xmlns:r="http://schemas.openxmlformats.org/officeDocument/2006/relationships" r:embed="rId2"/>
        <a:stretch>
          <a:fillRect/>
        </a:stretch>
      </xdr:blipFill>
      <xdr:spPr>
        <a:xfrm>
          <a:off x="6191250" y="142875"/>
          <a:ext cx="2771775" cy="1972613"/>
        </a:xfrm>
        <a:prstGeom prst="rect">
          <a:avLst/>
        </a:prstGeom>
      </xdr:spPr>
    </xdr:pic>
    <xdr:clientData/>
  </xdr:twoCellAnchor>
  <xdr:twoCellAnchor editAs="oneCell">
    <xdr:from>
      <xdr:col>1</xdr:col>
      <xdr:colOff>228600</xdr:colOff>
      <xdr:row>60</xdr:row>
      <xdr:rowOff>66675</xdr:rowOff>
    </xdr:from>
    <xdr:to>
      <xdr:col>12</xdr:col>
      <xdr:colOff>504825</xdr:colOff>
      <xdr:row>83</xdr:row>
      <xdr:rowOff>47625</xdr:rowOff>
    </xdr:to>
    <xdr:pic>
      <xdr:nvPicPr>
        <xdr:cNvPr id="7" name="Picture 6">
          <a:extLst>
            <a:ext uri="{FF2B5EF4-FFF2-40B4-BE49-F238E27FC236}">
              <a16:creationId xmlns:a16="http://schemas.microsoft.com/office/drawing/2014/main" id="{15048D74-F97F-40E9-ABC9-1F68F5D2F0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0" y="10020300"/>
          <a:ext cx="6981825" cy="436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533400</xdr:colOff>
      <xdr:row>80</xdr:row>
      <xdr:rowOff>38100</xdr:rowOff>
    </xdr:from>
    <xdr:to>
      <xdr:col>9</xdr:col>
      <xdr:colOff>171450</xdr:colOff>
      <xdr:row>84</xdr:row>
      <xdr:rowOff>57150</xdr:rowOff>
    </xdr:to>
    <xdr:cxnSp macro="">
      <xdr:nvCxnSpPr>
        <xdr:cNvPr id="8" name="Straight Arrow Connector 7">
          <a:extLst>
            <a:ext uri="{FF2B5EF4-FFF2-40B4-BE49-F238E27FC236}">
              <a16:creationId xmlns:a16="http://schemas.microsoft.com/office/drawing/2014/main" id="{2A42F349-2515-4981-AEE9-3004C1399099}"/>
            </a:ext>
          </a:extLst>
        </xdr:cNvPr>
        <xdr:cNvCxnSpPr/>
      </xdr:nvCxnSpPr>
      <xdr:spPr>
        <a:xfrm flipV="1">
          <a:off x="3829050" y="13801725"/>
          <a:ext cx="1466850" cy="78105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438150</xdr:colOff>
      <xdr:row>18</xdr:row>
      <xdr:rowOff>114299</xdr:rowOff>
    </xdr:from>
    <xdr:to>
      <xdr:col>22</xdr:col>
      <xdr:colOff>485775</xdr:colOff>
      <xdr:row>24</xdr:row>
      <xdr:rowOff>142874</xdr:rowOff>
    </xdr:to>
    <xdr:sp macro="" textlink="">
      <xdr:nvSpPr>
        <xdr:cNvPr id="2" name="TextBox 1">
          <a:extLst>
            <a:ext uri="{FF2B5EF4-FFF2-40B4-BE49-F238E27FC236}">
              <a16:creationId xmlns:a16="http://schemas.microsoft.com/office/drawing/2014/main" id="{0B233A87-8AA9-442D-8A94-CB654BF66914}"/>
            </a:ext>
          </a:extLst>
        </xdr:cNvPr>
        <xdr:cNvSpPr txBox="1"/>
      </xdr:nvSpPr>
      <xdr:spPr>
        <a:xfrm>
          <a:off x="10525125" y="3590924"/>
          <a:ext cx="3095625" cy="1171575"/>
        </a:xfrm>
        <a:prstGeom prst="rect">
          <a:avLst/>
        </a:prstGeom>
        <a:solidFill>
          <a:schemeClr val="lt1"/>
        </a:solidFill>
        <a:ln w="158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a:t>Cluster</a:t>
          </a:r>
          <a:r>
            <a:rPr lang="en-GB" sz="1100" b="1" baseline="0"/>
            <a:t> Designs</a:t>
          </a:r>
          <a:endParaRPr lang="en-GB" sz="1100" b="1"/>
        </a:p>
        <a:p>
          <a:endParaRPr lang="en-GB" sz="1100"/>
        </a:p>
        <a:p>
          <a:r>
            <a:rPr lang="en-GB" sz="1100"/>
            <a:t>If</a:t>
          </a:r>
          <a:r>
            <a:rPr lang="en-GB" sz="1100" baseline="0"/>
            <a:t> you are planning a Custer design study note that Subjects refers to the Cluster e.g. the subject might be a GP surgery and individual measures made on patients within the surgery.</a:t>
          </a:r>
          <a:endParaRPr lang="en-GB"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161925</xdr:colOff>
      <xdr:row>1</xdr:row>
      <xdr:rowOff>57150</xdr:rowOff>
    </xdr:from>
    <xdr:to>
      <xdr:col>9</xdr:col>
      <xdr:colOff>247650</xdr:colOff>
      <xdr:row>14</xdr:row>
      <xdr:rowOff>19050</xdr:rowOff>
    </xdr:to>
    <xdr:sp macro="" textlink="">
      <xdr:nvSpPr>
        <xdr:cNvPr id="2" name="TextBox 1">
          <a:extLst>
            <a:ext uri="{FF2B5EF4-FFF2-40B4-BE49-F238E27FC236}">
              <a16:creationId xmlns:a16="http://schemas.microsoft.com/office/drawing/2014/main" id="{58DB473F-747D-4E16-B490-6DAC1E0A4CBE}"/>
            </a:ext>
          </a:extLst>
        </xdr:cNvPr>
        <xdr:cNvSpPr txBox="1"/>
      </xdr:nvSpPr>
      <xdr:spPr>
        <a:xfrm>
          <a:off x="771525" y="247650"/>
          <a:ext cx="4962525" cy="243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u="sng"/>
            <a:t>Disclaimer</a:t>
          </a:r>
        </a:p>
        <a:p>
          <a:endParaRPr lang="en-GB" sz="1100"/>
        </a:p>
        <a:p>
          <a:r>
            <a:rPr lang="en-GB" sz="1100"/>
            <a:t>The provider is not liable for any damages arising in contract, tort or otherwise</a:t>
          </a:r>
          <a:r>
            <a:rPr lang="en-GB" sz="1100" baseline="0"/>
            <a:t> from use of or inability to use this Excel workbook or any material contained in it, or from any action or decision taken as a result of using this </a:t>
          </a:r>
          <a:r>
            <a:rPr lang="en-GB" sz="1100" baseline="0">
              <a:solidFill>
                <a:schemeClr val="dk1"/>
              </a:solidFill>
              <a:effectLst/>
              <a:latin typeface="+mn-lt"/>
              <a:ea typeface="+mn-ea"/>
              <a:cs typeface="+mn-cs"/>
            </a:rPr>
            <a:t>Excel workbook</a:t>
          </a:r>
          <a:r>
            <a:rPr lang="en-GB" sz="1100" baseline="0"/>
            <a:t>.</a:t>
          </a:r>
        </a:p>
        <a:p>
          <a:endParaRPr lang="en-GB" sz="1100" baseline="0"/>
        </a:p>
        <a:p>
          <a:r>
            <a:rPr lang="en-GB" sz="1100" baseline="0"/>
            <a:t>The materials in this Excel workbook comprise the provider's views; they do not constitute statistical or other professional advice. You should consult your professional statistician for statistical or other advice.</a:t>
          </a:r>
        </a:p>
        <a:p>
          <a:endParaRPr lang="en-GB" sz="1100" baseline="0"/>
        </a:p>
        <a:p>
          <a:r>
            <a:rPr lang="en-GB" sz="1100" baseline="0"/>
            <a:t>The Excel workbook offers links to internet sites, enabling you to go directly to other sites. The provider is not responsible for the content of any linked site or any link in a linked site.</a:t>
          </a:r>
          <a:endParaRPr lang="en-GB" sz="1100"/>
        </a:p>
      </xdr:txBody>
    </xdr:sp>
    <xdr:clientData/>
  </xdr:twoCellAnchor>
  <xdr:twoCellAnchor>
    <xdr:from>
      <xdr:col>10</xdr:col>
      <xdr:colOff>1</xdr:colOff>
      <xdr:row>15</xdr:row>
      <xdr:rowOff>0</xdr:rowOff>
    </xdr:from>
    <xdr:to>
      <xdr:col>11</xdr:col>
      <xdr:colOff>495301</xdr:colOff>
      <xdr:row>16</xdr:row>
      <xdr:rowOff>85725</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63585AB1-08B4-4475-AD3F-E5FDCEDF5A19}"/>
            </a:ext>
          </a:extLst>
        </xdr:cNvPr>
        <xdr:cNvSpPr/>
      </xdr:nvSpPr>
      <xdr:spPr>
        <a:xfrm>
          <a:off x="6096001" y="2857500"/>
          <a:ext cx="1104900" cy="276225"/>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514350</xdr:colOff>
      <xdr:row>2</xdr:row>
      <xdr:rowOff>114300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C7B2620D-C72C-4995-B1C1-AEF293D4DABF}"/>
            </a:ext>
          </a:extLst>
        </xdr:cNvPr>
        <xdr:cNvSpPr/>
      </xdr:nvSpPr>
      <xdr:spPr>
        <a:xfrm>
          <a:off x="4876800" y="190500"/>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8</xdr:row>
      <xdr:rowOff>0</xdr:rowOff>
    </xdr:from>
    <xdr:to>
      <xdr:col>9</xdr:col>
      <xdr:colOff>600075</xdr:colOff>
      <xdr:row>9</xdr:row>
      <xdr:rowOff>161925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E7B234D0-06AA-4A6C-901E-F6F69ECF9DAC}"/>
            </a:ext>
          </a:extLst>
        </xdr:cNvPr>
        <xdr:cNvSpPr/>
      </xdr:nvSpPr>
      <xdr:spPr>
        <a:xfrm>
          <a:off x="4876800" y="1524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47625</xdr:colOff>
      <xdr:row>18</xdr:row>
      <xdr:rowOff>85725</xdr:rowOff>
    </xdr:from>
    <xdr:to>
      <xdr:col>1</xdr:col>
      <xdr:colOff>1228725</xdr:colOff>
      <xdr:row>20</xdr:row>
      <xdr:rowOff>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18311AA-BDFE-4DD0-A84C-9D06CDC62FB0}"/>
            </a:ext>
          </a:extLst>
        </xdr:cNvPr>
        <xdr:cNvSpPr/>
      </xdr:nvSpPr>
      <xdr:spPr>
        <a:xfrm>
          <a:off x="47625" y="3514725"/>
          <a:ext cx="1181100" cy="342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11</xdr:col>
      <xdr:colOff>438150</xdr:colOff>
      <xdr:row>5</xdr:row>
      <xdr:rowOff>95250</xdr:rowOff>
    </xdr:from>
    <xdr:to>
      <xdr:col>33</xdr:col>
      <xdr:colOff>247650</xdr:colOff>
      <xdr:row>20</xdr:row>
      <xdr:rowOff>0</xdr:rowOff>
    </xdr:to>
    <xdr:sp macro="" textlink="">
      <xdr:nvSpPr>
        <xdr:cNvPr id="4" name="Rectangle: Rounded Corners 3">
          <a:extLst>
            <a:ext uri="{FF2B5EF4-FFF2-40B4-BE49-F238E27FC236}">
              <a16:creationId xmlns:a16="http://schemas.microsoft.com/office/drawing/2014/main" id="{7A9AFE0C-5A5B-44E0-A044-B4AB23294B84}"/>
            </a:ext>
          </a:extLst>
        </xdr:cNvPr>
        <xdr:cNvSpPr/>
      </xdr:nvSpPr>
      <xdr:spPr>
        <a:xfrm>
          <a:off x="8496300" y="1047750"/>
          <a:ext cx="13220700"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514350</xdr:colOff>
      <xdr:row>5</xdr:row>
      <xdr:rowOff>166687</xdr:rowOff>
    </xdr:from>
    <xdr:to>
      <xdr:col>21</xdr:col>
      <xdr:colOff>47625</xdr:colOff>
      <xdr:row>15</xdr:row>
      <xdr:rowOff>152400</xdr:rowOff>
    </xdr:to>
    <xdr:graphicFrame macro="">
      <xdr:nvGraphicFramePr>
        <xdr:cNvPr id="5" name="Chart 4">
          <a:extLst>
            <a:ext uri="{FF2B5EF4-FFF2-40B4-BE49-F238E27FC236}">
              <a16:creationId xmlns:a16="http://schemas.microsoft.com/office/drawing/2014/main" id="{53661B36-05E0-4234-BDC1-B104E25623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47625</xdr:colOff>
      <xdr:row>27</xdr:row>
      <xdr:rowOff>85725</xdr:rowOff>
    </xdr:from>
    <xdr:to>
      <xdr:col>1</xdr:col>
      <xdr:colOff>1228725</xdr:colOff>
      <xdr:row>29</xdr:row>
      <xdr:rowOff>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1ECE2C3-773E-4284-9150-92AC582F7309}"/>
            </a:ext>
          </a:extLst>
        </xdr:cNvPr>
        <xdr:cNvSpPr/>
      </xdr:nvSpPr>
      <xdr:spPr>
        <a:xfrm>
          <a:off x="257175" y="5229225"/>
          <a:ext cx="11811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16</xdr:col>
      <xdr:colOff>47625</xdr:colOff>
      <xdr:row>14</xdr:row>
      <xdr:rowOff>152399</xdr:rowOff>
    </xdr:from>
    <xdr:to>
      <xdr:col>20</xdr:col>
      <xdr:colOff>276225</xdr:colOff>
      <xdr:row>25</xdr:row>
      <xdr:rowOff>9524</xdr:rowOff>
    </xdr:to>
    <xdr:graphicFrame macro="">
      <xdr:nvGraphicFramePr>
        <xdr:cNvPr id="3" name="Chart 2">
          <a:extLst>
            <a:ext uri="{FF2B5EF4-FFF2-40B4-BE49-F238E27FC236}">
              <a16:creationId xmlns:a16="http://schemas.microsoft.com/office/drawing/2014/main" id="{268635E8-D156-4FF9-B5DA-66D0F72AD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438150</xdr:colOff>
      <xdr:row>14</xdr:row>
      <xdr:rowOff>95250</xdr:rowOff>
    </xdr:from>
    <xdr:to>
      <xdr:col>33</xdr:col>
      <xdr:colOff>485775</xdr:colOff>
      <xdr:row>29</xdr:row>
      <xdr:rowOff>0</xdr:rowOff>
    </xdr:to>
    <xdr:sp macro="" textlink="">
      <xdr:nvSpPr>
        <xdr:cNvPr id="4" name="Rectangle: Rounded Corners 3">
          <a:extLst>
            <a:ext uri="{FF2B5EF4-FFF2-40B4-BE49-F238E27FC236}">
              <a16:creationId xmlns:a16="http://schemas.microsoft.com/office/drawing/2014/main" id="{98A223B2-EF53-4CCA-A74D-167352E878A0}"/>
            </a:ext>
          </a:extLst>
        </xdr:cNvPr>
        <xdr:cNvSpPr/>
      </xdr:nvSpPr>
      <xdr:spPr>
        <a:xfrm>
          <a:off x="9629775" y="2762250"/>
          <a:ext cx="1385887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361950</xdr:colOff>
      <xdr:row>1</xdr:row>
      <xdr:rowOff>114300</xdr:rowOff>
    </xdr:from>
    <xdr:to>
      <xdr:col>3</xdr:col>
      <xdr:colOff>590550</xdr:colOff>
      <xdr:row>1</xdr:row>
      <xdr:rowOff>114300</xdr:rowOff>
    </xdr:to>
    <xdr:cxnSp macro="">
      <xdr:nvCxnSpPr>
        <xdr:cNvPr id="5" name="Straight Arrow Connector 4">
          <a:extLst>
            <a:ext uri="{FF2B5EF4-FFF2-40B4-BE49-F238E27FC236}">
              <a16:creationId xmlns:a16="http://schemas.microsoft.com/office/drawing/2014/main" id="{781452E3-4386-448A-9698-0DCFB1475D15}"/>
            </a:ext>
          </a:extLst>
        </xdr:cNvPr>
        <xdr:cNvCxnSpPr/>
      </xdr:nvCxnSpPr>
      <xdr:spPr>
        <a:xfrm>
          <a:off x="4400550" y="304800"/>
          <a:ext cx="228600"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133350</xdr:colOff>
      <xdr:row>17</xdr:row>
      <xdr:rowOff>66675</xdr:rowOff>
    </xdr:from>
    <xdr:to>
      <xdr:col>1</xdr:col>
      <xdr:colOff>1257300</xdr:colOff>
      <xdr:row>19</xdr:row>
      <xdr:rowOff>38100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5C6FB4F-5E48-47E4-BB92-DBE8D1699513}"/>
            </a:ext>
          </a:extLst>
        </xdr:cNvPr>
        <xdr:cNvSpPr/>
      </xdr:nvSpPr>
      <xdr:spPr>
        <a:xfrm>
          <a:off x="428625" y="330517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17</xdr:col>
      <xdr:colOff>104775</xdr:colOff>
      <xdr:row>5</xdr:row>
      <xdr:rowOff>57149</xdr:rowOff>
    </xdr:from>
    <xdr:to>
      <xdr:col>21</xdr:col>
      <xdr:colOff>333375</xdr:colOff>
      <xdr:row>15</xdr:row>
      <xdr:rowOff>104774</xdr:rowOff>
    </xdr:to>
    <xdr:graphicFrame macro="">
      <xdr:nvGraphicFramePr>
        <xdr:cNvPr id="3" name="Chart 2">
          <a:extLst>
            <a:ext uri="{FF2B5EF4-FFF2-40B4-BE49-F238E27FC236}">
              <a16:creationId xmlns:a16="http://schemas.microsoft.com/office/drawing/2014/main" id="{797B9249-CA8D-4082-BBAC-6B6AB4F17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447675</xdr:colOff>
      <xdr:row>5</xdr:row>
      <xdr:rowOff>95250</xdr:rowOff>
    </xdr:from>
    <xdr:to>
      <xdr:col>34</xdr:col>
      <xdr:colOff>219075</xdr:colOff>
      <xdr:row>20</xdr:row>
      <xdr:rowOff>0</xdr:rowOff>
    </xdr:to>
    <xdr:sp macro="" textlink="">
      <xdr:nvSpPr>
        <xdr:cNvPr id="4" name="Rectangle: Rounded Corners 3">
          <a:extLst>
            <a:ext uri="{FF2B5EF4-FFF2-40B4-BE49-F238E27FC236}">
              <a16:creationId xmlns:a16="http://schemas.microsoft.com/office/drawing/2014/main" id="{BF21C294-4C5E-483B-BB60-B05BD4CFB3B0}"/>
            </a:ext>
          </a:extLst>
        </xdr:cNvPr>
        <xdr:cNvSpPr/>
      </xdr:nvSpPr>
      <xdr:spPr>
        <a:xfrm>
          <a:off x="8924925" y="1047750"/>
          <a:ext cx="1359217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133350</xdr:colOff>
      <xdr:row>25</xdr:row>
      <xdr:rowOff>66675</xdr:rowOff>
    </xdr:from>
    <xdr:to>
      <xdr:col>1</xdr:col>
      <xdr:colOff>1257300</xdr:colOff>
      <xdr:row>27</xdr:row>
      <xdr:rowOff>38100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73AAE3B-2676-473D-8954-692C3E150198}"/>
            </a:ext>
          </a:extLst>
        </xdr:cNvPr>
        <xdr:cNvSpPr/>
      </xdr:nvSpPr>
      <xdr:spPr>
        <a:xfrm>
          <a:off x="428625" y="482917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17</xdr:col>
      <xdr:colOff>19050</xdr:colOff>
      <xdr:row>13</xdr:row>
      <xdr:rowOff>104774</xdr:rowOff>
    </xdr:from>
    <xdr:to>
      <xdr:col>21</xdr:col>
      <xdr:colOff>247650</xdr:colOff>
      <xdr:row>23</xdr:row>
      <xdr:rowOff>152399</xdr:rowOff>
    </xdr:to>
    <xdr:graphicFrame macro="">
      <xdr:nvGraphicFramePr>
        <xdr:cNvPr id="3" name="Chart 2">
          <a:extLst>
            <a:ext uri="{FF2B5EF4-FFF2-40B4-BE49-F238E27FC236}">
              <a16:creationId xmlns:a16="http://schemas.microsoft.com/office/drawing/2014/main" id="{F3838F19-3FB6-4D7C-8E84-FBFAA1B7F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438149</xdr:colOff>
      <xdr:row>13</xdr:row>
      <xdr:rowOff>95250</xdr:rowOff>
    </xdr:from>
    <xdr:to>
      <xdr:col>38</xdr:col>
      <xdr:colOff>342899</xdr:colOff>
      <xdr:row>28</xdr:row>
      <xdr:rowOff>0</xdr:rowOff>
    </xdr:to>
    <xdr:sp macro="" textlink="">
      <xdr:nvSpPr>
        <xdr:cNvPr id="4" name="Rectangle: Rounded Corners 3">
          <a:extLst>
            <a:ext uri="{FF2B5EF4-FFF2-40B4-BE49-F238E27FC236}">
              <a16:creationId xmlns:a16="http://schemas.microsoft.com/office/drawing/2014/main" id="{E2E5FDA2-55D8-48C3-868B-0B87EC4119D8}"/>
            </a:ext>
          </a:extLst>
        </xdr:cNvPr>
        <xdr:cNvSpPr/>
      </xdr:nvSpPr>
      <xdr:spPr>
        <a:xfrm>
          <a:off x="9753599" y="2571750"/>
          <a:ext cx="1578292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361950</xdr:colOff>
      <xdr:row>1</xdr:row>
      <xdr:rowOff>123825</xdr:rowOff>
    </xdr:from>
    <xdr:to>
      <xdr:col>3</xdr:col>
      <xdr:colOff>590550</xdr:colOff>
      <xdr:row>1</xdr:row>
      <xdr:rowOff>123825</xdr:rowOff>
    </xdr:to>
    <xdr:cxnSp macro="">
      <xdr:nvCxnSpPr>
        <xdr:cNvPr id="5" name="Straight Arrow Connector 4">
          <a:extLst>
            <a:ext uri="{FF2B5EF4-FFF2-40B4-BE49-F238E27FC236}">
              <a16:creationId xmlns:a16="http://schemas.microsoft.com/office/drawing/2014/main" id="{C74A8C34-71EC-4F5E-B98D-676315E74C54}"/>
            </a:ext>
          </a:extLst>
        </xdr:cNvPr>
        <xdr:cNvCxnSpPr/>
      </xdr:nvCxnSpPr>
      <xdr:spPr>
        <a:xfrm>
          <a:off x="4191000" y="314325"/>
          <a:ext cx="228600"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6</xdr:row>
      <xdr:rowOff>133350</xdr:rowOff>
    </xdr:from>
    <xdr:to>
      <xdr:col>2</xdr:col>
      <xdr:colOff>590550</xdr:colOff>
      <xdr:row>8</xdr:row>
      <xdr:rowOff>47625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66303582-F3B4-4AD6-9B0B-371A98B07CBA}"/>
            </a:ext>
          </a:extLst>
        </xdr:cNvPr>
        <xdr:cNvSpPr/>
      </xdr:nvSpPr>
      <xdr:spPr>
        <a:xfrm>
          <a:off x="628650" y="1276350"/>
          <a:ext cx="1181100" cy="295275"/>
        </a:xfrm>
        <a:prstGeom prst="roundRect">
          <a:avLst>
            <a:gd name="adj" fmla="val 2957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38100</xdr:colOff>
      <xdr:row>0</xdr:row>
      <xdr:rowOff>28575</xdr:rowOff>
    </xdr:from>
    <xdr:to>
      <xdr:col>1</xdr:col>
      <xdr:colOff>571500</xdr:colOff>
      <xdr:row>4</xdr:row>
      <xdr:rowOff>104775</xdr:rowOff>
    </xdr:to>
    <xdr:cxnSp macro="">
      <xdr:nvCxnSpPr>
        <xdr:cNvPr id="3" name="Straight Arrow Connector 2">
          <a:extLst>
            <a:ext uri="{FF2B5EF4-FFF2-40B4-BE49-F238E27FC236}">
              <a16:creationId xmlns:a16="http://schemas.microsoft.com/office/drawing/2014/main" id="{CBD539CA-49BD-4C7B-83F0-0323A100BCAD}"/>
            </a:ext>
          </a:extLst>
        </xdr:cNvPr>
        <xdr:cNvCxnSpPr/>
      </xdr:nvCxnSpPr>
      <xdr:spPr>
        <a:xfrm flipH="1" flipV="1">
          <a:off x="38100" y="28575"/>
          <a:ext cx="1143000" cy="8382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28575</xdr:colOff>
      <xdr:row>0</xdr:row>
      <xdr:rowOff>133350</xdr:rowOff>
    </xdr:from>
    <xdr:to>
      <xdr:col>26</xdr:col>
      <xdr:colOff>352425</xdr:colOff>
      <xdr:row>17</xdr:row>
      <xdr:rowOff>104775</xdr:rowOff>
    </xdr:to>
    <xdr:pic>
      <xdr:nvPicPr>
        <xdr:cNvPr id="5" name="Picture 4">
          <a:extLst>
            <a:ext uri="{FF2B5EF4-FFF2-40B4-BE49-F238E27FC236}">
              <a16:creationId xmlns:a16="http://schemas.microsoft.com/office/drawing/2014/main" id="{EA988625-8697-4851-8E2B-9FA335296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34175" y="133350"/>
          <a:ext cx="9467850" cy="320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28575</xdr:colOff>
      <xdr:row>19</xdr:row>
      <xdr:rowOff>38100</xdr:rowOff>
    </xdr:from>
    <xdr:to>
      <xdr:col>25</xdr:col>
      <xdr:colOff>266700</xdr:colOff>
      <xdr:row>27</xdr:row>
      <xdr:rowOff>57150</xdr:rowOff>
    </xdr:to>
    <xdr:pic>
      <xdr:nvPicPr>
        <xdr:cNvPr id="8" name="Picture 7">
          <a:extLst>
            <a:ext uri="{FF2B5EF4-FFF2-40B4-BE49-F238E27FC236}">
              <a16:creationId xmlns:a16="http://schemas.microsoft.com/office/drawing/2014/main" id="{257A4BAA-A136-4E7A-AB4B-8B544B26B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3657600"/>
          <a:ext cx="8772525"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9525</xdr:colOff>
      <xdr:row>28</xdr:row>
      <xdr:rowOff>161925</xdr:rowOff>
    </xdr:from>
    <xdr:to>
      <xdr:col>22</xdr:col>
      <xdr:colOff>152400</xdr:colOff>
      <xdr:row>46</xdr:row>
      <xdr:rowOff>152400</xdr:rowOff>
    </xdr:to>
    <xdr:pic>
      <xdr:nvPicPr>
        <xdr:cNvPr id="9" name="Picture 8">
          <a:extLst>
            <a:ext uri="{FF2B5EF4-FFF2-40B4-BE49-F238E27FC236}">
              <a16:creationId xmlns:a16="http://schemas.microsoft.com/office/drawing/2014/main" id="{FB0D36BE-132D-4CE8-BDCF-D0DBB0E137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15125" y="5495925"/>
          <a:ext cx="6848475" cy="3419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38100</xdr:colOff>
      <xdr:row>9</xdr:row>
      <xdr:rowOff>47625</xdr:rowOff>
    </xdr:from>
    <xdr:to>
      <xdr:col>10</xdr:col>
      <xdr:colOff>352425</xdr:colOff>
      <xdr:row>9</xdr:row>
      <xdr:rowOff>47625</xdr:rowOff>
    </xdr:to>
    <xdr:cxnSp macro="">
      <xdr:nvCxnSpPr>
        <xdr:cNvPr id="11" name="Straight Arrow Connector 10">
          <a:extLst>
            <a:ext uri="{FF2B5EF4-FFF2-40B4-BE49-F238E27FC236}">
              <a16:creationId xmlns:a16="http://schemas.microsoft.com/office/drawing/2014/main" id="{26246934-56B2-4DE6-8AED-99CE5E25E4B6}"/>
            </a:ext>
          </a:extLst>
        </xdr:cNvPr>
        <xdr:cNvCxnSpPr/>
      </xdr:nvCxnSpPr>
      <xdr:spPr>
        <a:xfrm>
          <a:off x="5524500" y="1762125"/>
          <a:ext cx="9239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19</xdr:row>
      <xdr:rowOff>123825</xdr:rowOff>
    </xdr:from>
    <xdr:to>
      <xdr:col>10</xdr:col>
      <xdr:colOff>352425</xdr:colOff>
      <xdr:row>19</xdr:row>
      <xdr:rowOff>123825</xdr:rowOff>
    </xdr:to>
    <xdr:cxnSp macro="">
      <xdr:nvCxnSpPr>
        <xdr:cNvPr id="14" name="Straight Arrow Connector 13">
          <a:extLst>
            <a:ext uri="{FF2B5EF4-FFF2-40B4-BE49-F238E27FC236}">
              <a16:creationId xmlns:a16="http://schemas.microsoft.com/office/drawing/2014/main" id="{D713A6AA-B5B3-4941-975E-A208CF6605F7}"/>
            </a:ext>
          </a:extLst>
        </xdr:cNvPr>
        <xdr:cNvCxnSpPr/>
      </xdr:nvCxnSpPr>
      <xdr:spPr>
        <a:xfrm>
          <a:off x="5524500" y="4314825"/>
          <a:ext cx="9239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295275</xdr:colOff>
      <xdr:row>39</xdr:row>
      <xdr:rowOff>28575</xdr:rowOff>
    </xdr:from>
    <xdr:to>
      <xdr:col>3</xdr:col>
      <xdr:colOff>257175</xdr:colOff>
      <xdr:row>40</xdr:row>
      <xdr:rowOff>133350</xdr:rowOff>
    </xdr:to>
    <xdr:sp macro="" textlink="">
      <xdr:nvSpPr>
        <xdr:cNvPr id="15" name="Rectangle: Rounded Corners 14">
          <a:hlinkClick xmlns:r="http://schemas.openxmlformats.org/officeDocument/2006/relationships" r:id="rId4"/>
          <a:extLst>
            <a:ext uri="{FF2B5EF4-FFF2-40B4-BE49-F238E27FC236}">
              <a16:creationId xmlns:a16="http://schemas.microsoft.com/office/drawing/2014/main" id="{9A973530-E8F6-4910-BDC5-2E97A3C4DDA5}"/>
            </a:ext>
          </a:extLst>
        </xdr:cNvPr>
        <xdr:cNvSpPr/>
      </xdr:nvSpPr>
      <xdr:spPr>
        <a:xfrm>
          <a:off x="904875" y="8029575"/>
          <a:ext cx="1181100" cy="295275"/>
        </a:xfrm>
        <a:prstGeom prst="roundRect">
          <a:avLst>
            <a:gd name="adj" fmla="val 2957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9</xdr:col>
      <xdr:colOff>0</xdr:colOff>
      <xdr:row>28</xdr:row>
      <xdr:rowOff>0</xdr:rowOff>
    </xdr:from>
    <xdr:to>
      <xdr:col>10</xdr:col>
      <xdr:colOff>314325</xdr:colOff>
      <xdr:row>28</xdr:row>
      <xdr:rowOff>0</xdr:rowOff>
    </xdr:to>
    <xdr:cxnSp macro="">
      <xdr:nvCxnSpPr>
        <xdr:cNvPr id="17" name="Straight Arrow Connector 16">
          <a:extLst>
            <a:ext uri="{FF2B5EF4-FFF2-40B4-BE49-F238E27FC236}">
              <a16:creationId xmlns:a16="http://schemas.microsoft.com/office/drawing/2014/main" id="{C2451FE6-9C78-4CD4-9E97-44140A7C671E}"/>
            </a:ext>
          </a:extLst>
        </xdr:cNvPr>
        <xdr:cNvCxnSpPr/>
      </xdr:nvCxnSpPr>
      <xdr:spPr>
        <a:xfrm>
          <a:off x="5486400" y="5905500"/>
          <a:ext cx="9239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17</xdr:row>
      <xdr:rowOff>0</xdr:rowOff>
    </xdr:from>
    <xdr:to>
      <xdr:col>2</xdr:col>
      <xdr:colOff>600075</xdr:colOff>
      <xdr:row>18</xdr:row>
      <xdr:rowOff>161925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EECE5D2-5358-4836-890F-2857F06E3235}"/>
            </a:ext>
          </a:extLst>
        </xdr:cNvPr>
        <xdr:cNvSpPr/>
      </xdr:nvSpPr>
      <xdr:spPr>
        <a:xfrm>
          <a:off x="609600" y="3238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19</xdr:row>
      <xdr:rowOff>85725</xdr:rowOff>
    </xdr:from>
    <xdr:to>
      <xdr:col>1</xdr:col>
      <xdr:colOff>1228725</xdr:colOff>
      <xdr:row>21</xdr:row>
      <xdr:rowOff>0</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964CC45B-6D6F-4A3E-97F3-251DA047F14B}"/>
            </a:ext>
          </a:extLst>
        </xdr:cNvPr>
        <xdr:cNvSpPr/>
      </xdr:nvSpPr>
      <xdr:spPr>
        <a:xfrm>
          <a:off x="257175" y="3514725"/>
          <a:ext cx="11811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11</xdr:col>
      <xdr:colOff>438150</xdr:colOff>
      <xdr:row>5</xdr:row>
      <xdr:rowOff>95250</xdr:rowOff>
    </xdr:from>
    <xdr:to>
      <xdr:col>33</xdr:col>
      <xdr:colOff>276225</xdr:colOff>
      <xdr:row>20</xdr:row>
      <xdr:rowOff>0</xdr:rowOff>
    </xdr:to>
    <xdr:sp macro="" textlink="">
      <xdr:nvSpPr>
        <xdr:cNvPr id="7" name="Rectangle: Rounded Corners 6">
          <a:extLst>
            <a:ext uri="{FF2B5EF4-FFF2-40B4-BE49-F238E27FC236}">
              <a16:creationId xmlns:a16="http://schemas.microsoft.com/office/drawing/2014/main" id="{16761821-7EC7-4325-B3B3-D70AA599B870}"/>
            </a:ext>
          </a:extLst>
        </xdr:cNvPr>
        <xdr:cNvSpPr/>
      </xdr:nvSpPr>
      <xdr:spPr>
        <a:xfrm>
          <a:off x="8496300" y="1047750"/>
          <a:ext cx="1324927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19050</xdr:colOff>
      <xdr:row>13</xdr:row>
      <xdr:rowOff>57151</xdr:rowOff>
    </xdr:from>
    <xdr:to>
      <xdr:col>3</xdr:col>
      <xdr:colOff>28575</xdr:colOff>
      <xdr:row>14</xdr:row>
      <xdr:rowOff>85725</xdr:rowOff>
    </xdr:to>
    <xdr:sp macro="" textlink="">
      <xdr:nvSpPr>
        <xdr:cNvPr id="9" name="Rectangle: Rounded Corners 8">
          <a:hlinkClick xmlns:r="http://schemas.openxmlformats.org/officeDocument/2006/relationships" r:id="rId2"/>
          <a:extLst>
            <a:ext uri="{FF2B5EF4-FFF2-40B4-BE49-F238E27FC236}">
              <a16:creationId xmlns:a16="http://schemas.microsoft.com/office/drawing/2014/main" id="{E255CCB5-EDE8-4352-8AF1-F367EDB5F27E}"/>
            </a:ext>
          </a:extLst>
        </xdr:cNvPr>
        <xdr:cNvSpPr/>
      </xdr:nvSpPr>
      <xdr:spPr>
        <a:xfrm>
          <a:off x="2314575" y="2533651"/>
          <a:ext cx="619125"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editAs="oneCell">
    <xdr:from>
      <xdr:col>1</xdr:col>
      <xdr:colOff>971550</xdr:colOff>
      <xdr:row>58</xdr:row>
      <xdr:rowOff>85725</xdr:rowOff>
    </xdr:from>
    <xdr:to>
      <xdr:col>8</xdr:col>
      <xdr:colOff>47625</xdr:colOff>
      <xdr:row>85</xdr:row>
      <xdr:rowOff>133350</xdr:rowOff>
    </xdr:to>
    <xdr:pic>
      <xdr:nvPicPr>
        <xdr:cNvPr id="11" name="Picture 10">
          <a:extLst>
            <a:ext uri="{FF2B5EF4-FFF2-40B4-BE49-F238E27FC236}">
              <a16:creationId xmlns:a16="http://schemas.microsoft.com/office/drawing/2014/main" id="{38B7D312-908C-4D71-B1D4-7794C22DB3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81100" y="9801225"/>
          <a:ext cx="5095875" cy="519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86</xdr:row>
      <xdr:rowOff>180975</xdr:rowOff>
    </xdr:from>
    <xdr:to>
      <xdr:col>8</xdr:col>
      <xdr:colOff>200025</xdr:colOff>
      <xdr:row>108</xdr:row>
      <xdr:rowOff>104775</xdr:rowOff>
    </xdr:to>
    <xdr:pic>
      <xdr:nvPicPr>
        <xdr:cNvPr id="14" name="Picture 13">
          <a:extLst>
            <a:ext uri="{FF2B5EF4-FFF2-40B4-BE49-F238E27FC236}">
              <a16:creationId xmlns:a16="http://schemas.microsoft.com/office/drawing/2014/main" id="{F46F981A-5811-426E-BF4F-87F0C59D3B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150" y="15230475"/>
          <a:ext cx="6372225" cy="411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1266825</xdr:colOff>
      <xdr:row>85</xdr:row>
      <xdr:rowOff>133350</xdr:rowOff>
    </xdr:from>
    <xdr:to>
      <xdr:col>2</xdr:col>
      <xdr:colOff>161925</xdr:colOff>
      <xdr:row>96</xdr:row>
      <xdr:rowOff>57150</xdr:rowOff>
    </xdr:to>
    <xdr:cxnSp macro="">
      <xdr:nvCxnSpPr>
        <xdr:cNvPr id="3" name="Straight Arrow Connector 2">
          <a:extLst>
            <a:ext uri="{FF2B5EF4-FFF2-40B4-BE49-F238E27FC236}">
              <a16:creationId xmlns:a16="http://schemas.microsoft.com/office/drawing/2014/main" id="{E3BC4F6F-34DB-43D7-9821-1E2E66751751}"/>
            </a:ext>
          </a:extLst>
        </xdr:cNvPr>
        <xdr:cNvCxnSpPr/>
      </xdr:nvCxnSpPr>
      <xdr:spPr>
        <a:xfrm>
          <a:off x="1476375" y="14992350"/>
          <a:ext cx="981075" cy="2019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76200</xdr:colOff>
      <xdr:row>84</xdr:row>
      <xdr:rowOff>19050</xdr:rowOff>
    </xdr:from>
    <xdr:to>
      <xdr:col>18</xdr:col>
      <xdr:colOff>304800</xdr:colOff>
      <xdr:row>105</xdr:row>
      <xdr:rowOff>133350</xdr:rowOff>
    </xdr:to>
    <xdr:pic>
      <xdr:nvPicPr>
        <xdr:cNvPr id="17" name="Picture 16">
          <a:extLst>
            <a:ext uri="{FF2B5EF4-FFF2-40B4-BE49-F238E27FC236}">
              <a16:creationId xmlns:a16="http://schemas.microsoft.com/office/drawing/2014/main" id="{8F4DC53D-5100-406A-8751-B94BEAB9292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15150" y="15116175"/>
          <a:ext cx="6515100" cy="411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76200</xdr:colOff>
      <xdr:row>84</xdr:row>
      <xdr:rowOff>180975</xdr:rowOff>
    </xdr:from>
    <xdr:to>
      <xdr:col>12</xdr:col>
      <xdr:colOff>428625</xdr:colOff>
      <xdr:row>93</xdr:row>
      <xdr:rowOff>57150</xdr:rowOff>
    </xdr:to>
    <xdr:cxnSp macro="">
      <xdr:nvCxnSpPr>
        <xdr:cNvPr id="18" name="Straight Arrow Connector 17">
          <a:extLst>
            <a:ext uri="{FF2B5EF4-FFF2-40B4-BE49-F238E27FC236}">
              <a16:creationId xmlns:a16="http://schemas.microsoft.com/office/drawing/2014/main" id="{66DA81F0-4CB8-45AD-940E-A0435CB098D7}"/>
            </a:ext>
          </a:extLst>
        </xdr:cNvPr>
        <xdr:cNvCxnSpPr/>
      </xdr:nvCxnSpPr>
      <xdr:spPr>
        <a:xfrm>
          <a:off x="5419725" y="14849475"/>
          <a:ext cx="3676650" cy="15906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47625</xdr:colOff>
      <xdr:row>57</xdr:row>
      <xdr:rowOff>133350</xdr:rowOff>
    </xdr:from>
    <xdr:to>
      <xdr:col>20</xdr:col>
      <xdr:colOff>85725</xdr:colOff>
      <xdr:row>79</xdr:row>
      <xdr:rowOff>85725</xdr:rowOff>
    </xdr:to>
    <xdr:pic>
      <xdr:nvPicPr>
        <xdr:cNvPr id="21" name="Picture 20">
          <a:extLst>
            <a:ext uri="{FF2B5EF4-FFF2-40B4-BE49-F238E27FC236}">
              <a16:creationId xmlns:a16="http://schemas.microsoft.com/office/drawing/2014/main" id="{780FBE7B-A6B9-4CF3-B1A3-AD971D2066A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96175" y="10086975"/>
          <a:ext cx="6934200"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66675</xdr:colOff>
      <xdr:row>67</xdr:row>
      <xdr:rowOff>57150</xdr:rowOff>
    </xdr:from>
    <xdr:to>
      <xdr:col>13</xdr:col>
      <xdr:colOff>104775</xdr:colOff>
      <xdr:row>84</xdr:row>
      <xdr:rowOff>85726</xdr:rowOff>
    </xdr:to>
    <xdr:cxnSp macro="">
      <xdr:nvCxnSpPr>
        <xdr:cNvPr id="23" name="Straight Arrow Connector 22">
          <a:extLst>
            <a:ext uri="{FF2B5EF4-FFF2-40B4-BE49-F238E27FC236}">
              <a16:creationId xmlns:a16="http://schemas.microsoft.com/office/drawing/2014/main" id="{8CAC264C-1E86-48D8-9D1F-81A1692E4BD4}"/>
            </a:ext>
          </a:extLst>
        </xdr:cNvPr>
        <xdr:cNvCxnSpPr/>
      </xdr:nvCxnSpPr>
      <xdr:spPr>
        <a:xfrm flipV="1">
          <a:off x="5410200" y="12868275"/>
          <a:ext cx="4457700" cy="32670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66674</xdr:colOff>
      <xdr:row>112</xdr:row>
      <xdr:rowOff>171450</xdr:rowOff>
    </xdr:from>
    <xdr:to>
      <xdr:col>5</xdr:col>
      <xdr:colOff>504824</xdr:colOff>
      <xdr:row>121</xdr:row>
      <xdr:rowOff>0</xdr:rowOff>
    </xdr:to>
    <xdr:sp macro="" textlink="">
      <xdr:nvSpPr>
        <xdr:cNvPr id="2" name="TextBox 1">
          <a:extLst>
            <a:ext uri="{FF2B5EF4-FFF2-40B4-BE49-F238E27FC236}">
              <a16:creationId xmlns:a16="http://schemas.microsoft.com/office/drawing/2014/main" id="{EED9EC38-CEB1-4D98-A196-07371BC54181}"/>
            </a:ext>
          </a:extLst>
        </xdr:cNvPr>
        <xdr:cNvSpPr txBox="1"/>
      </xdr:nvSpPr>
      <xdr:spPr>
        <a:xfrm>
          <a:off x="66674" y="21555075"/>
          <a:ext cx="4562475"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Examples </a:t>
          </a:r>
        </a:p>
        <a:p>
          <a:r>
            <a:rPr lang="en-GB"/>
            <a:t># Find the number of clusters per condition needed for a trial with alpha = .05, # power = 0.8, 10 observations per cluster, no variation in cluster size, a difference # of 1 unit, icc = 0.1 and a variance of five units. crtpwr.2mean(n=10 ,d=1, icc=.1, varw=5)</a:t>
          </a:r>
        </a:p>
        <a:p>
          <a:r>
            <a:rPr lang="en-GB"/>
            <a:t># </a:t>
          </a:r>
        </a:p>
        <a:p>
          <a:r>
            <a:rPr lang="en-GB"/>
            <a:t># The result, showimg m of greater than 15, suggests 16 clusters per condition should be used.</a:t>
          </a:r>
          <a:endParaRPr lang="en-GB" sz="1100"/>
        </a:p>
      </xdr:txBody>
    </xdr:sp>
    <xdr:clientData/>
  </xdr:twoCellAnchor>
  <xdr:twoCellAnchor>
    <xdr:from>
      <xdr:col>16</xdr:col>
      <xdr:colOff>0</xdr:colOff>
      <xdr:row>6</xdr:row>
      <xdr:rowOff>0</xdr:rowOff>
    </xdr:from>
    <xdr:to>
      <xdr:col>21</xdr:col>
      <xdr:colOff>142875</xdr:colOff>
      <xdr:row>15</xdr:row>
      <xdr:rowOff>176213</xdr:rowOff>
    </xdr:to>
    <xdr:graphicFrame macro="">
      <xdr:nvGraphicFramePr>
        <xdr:cNvPr id="22" name="Chart 21">
          <a:extLst>
            <a:ext uri="{FF2B5EF4-FFF2-40B4-BE49-F238E27FC236}">
              <a16:creationId xmlns:a16="http://schemas.microsoft.com/office/drawing/2014/main" id="{D25498C5-1B23-46A7-B98A-A9863DABA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28575</xdr:colOff>
      <xdr:row>85</xdr:row>
      <xdr:rowOff>114300</xdr:rowOff>
    </xdr:from>
    <xdr:to>
      <xdr:col>3</xdr:col>
      <xdr:colOff>371475</xdr:colOff>
      <xdr:row>92</xdr:row>
      <xdr:rowOff>47625</xdr:rowOff>
    </xdr:to>
    <xdr:cxnSp macro="">
      <xdr:nvCxnSpPr>
        <xdr:cNvPr id="15" name="Straight Arrow Connector 14">
          <a:extLst>
            <a:ext uri="{FF2B5EF4-FFF2-40B4-BE49-F238E27FC236}">
              <a16:creationId xmlns:a16="http://schemas.microsoft.com/office/drawing/2014/main" id="{AF7FE932-C154-450C-A20B-0DA138882ADD}"/>
            </a:ext>
          </a:extLst>
        </xdr:cNvPr>
        <xdr:cNvCxnSpPr/>
      </xdr:nvCxnSpPr>
      <xdr:spPr>
        <a:xfrm flipH="1">
          <a:off x="2933700" y="15354300"/>
          <a:ext cx="342900" cy="1266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144</xdr:row>
      <xdr:rowOff>0</xdr:rowOff>
    </xdr:from>
    <xdr:to>
      <xdr:col>7</xdr:col>
      <xdr:colOff>866775</xdr:colOff>
      <xdr:row>170</xdr:row>
      <xdr:rowOff>171450</xdr:rowOff>
    </xdr:to>
    <xdr:pic>
      <xdr:nvPicPr>
        <xdr:cNvPr id="20" name="Picture 19">
          <a:extLst>
            <a:ext uri="{FF2B5EF4-FFF2-40B4-BE49-F238E27FC236}">
              <a16:creationId xmlns:a16="http://schemas.microsoft.com/office/drawing/2014/main" id="{A3170A17-5A59-4B98-B45E-21BED45AE3E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50" y="25955625"/>
          <a:ext cx="6000750" cy="512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533400</xdr:colOff>
      <xdr:row>145</xdr:row>
      <xdr:rowOff>152400</xdr:rowOff>
    </xdr:from>
    <xdr:to>
      <xdr:col>14</xdr:col>
      <xdr:colOff>419100</xdr:colOff>
      <xdr:row>171</xdr:row>
      <xdr:rowOff>152400</xdr:rowOff>
    </xdr:to>
    <xdr:pic>
      <xdr:nvPicPr>
        <xdr:cNvPr id="28" name="Picture 27">
          <a:extLst>
            <a:ext uri="{FF2B5EF4-FFF2-40B4-BE49-F238E27FC236}">
              <a16:creationId xmlns:a16="http://schemas.microsoft.com/office/drawing/2014/main" id="{DC4CC3B4-D0B5-4C6A-8560-E4F64D6A356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762750" y="26298525"/>
          <a:ext cx="4343400" cy="495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xdr:colOff>
      <xdr:row>153</xdr:row>
      <xdr:rowOff>123825</xdr:rowOff>
    </xdr:from>
    <xdr:to>
      <xdr:col>12</xdr:col>
      <xdr:colOff>466725</xdr:colOff>
      <xdr:row>161</xdr:row>
      <xdr:rowOff>95250</xdr:rowOff>
    </xdr:to>
    <xdr:cxnSp macro="">
      <xdr:nvCxnSpPr>
        <xdr:cNvPr id="6" name="Straight Arrow Connector 5">
          <a:extLst>
            <a:ext uri="{FF2B5EF4-FFF2-40B4-BE49-F238E27FC236}">
              <a16:creationId xmlns:a16="http://schemas.microsoft.com/office/drawing/2014/main" id="{E1899C26-75ED-42CE-AC8B-CF2C5B578AFD}"/>
            </a:ext>
          </a:extLst>
        </xdr:cNvPr>
        <xdr:cNvCxnSpPr/>
      </xdr:nvCxnSpPr>
      <xdr:spPr>
        <a:xfrm>
          <a:off x="4162425" y="27793950"/>
          <a:ext cx="4972050" cy="1495425"/>
        </a:xfrm>
        <a:prstGeom prst="straightConnector1">
          <a:avLst/>
        </a:prstGeom>
        <a:ln w="15875">
          <a:solidFill>
            <a:srgbClr val="7030A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133350</xdr:colOff>
      <xdr:row>145</xdr:row>
      <xdr:rowOff>171450</xdr:rowOff>
    </xdr:from>
    <xdr:to>
      <xdr:col>22</xdr:col>
      <xdr:colOff>219075</xdr:colOff>
      <xdr:row>167</xdr:row>
      <xdr:rowOff>57150</xdr:rowOff>
    </xdr:to>
    <xdr:pic>
      <xdr:nvPicPr>
        <xdr:cNvPr id="30" name="Picture 29">
          <a:extLst>
            <a:ext uri="{FF2B5EF4-FFF2-40B4-BE49-F238E27FC236}">
              <a16:creationId xmlns:a16="http://schemas.microsoft.com/office/drawing/2014/main" id="{3727A71A-ABDC-45DA-8C00-7B43E076A3CF}"/>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515725" y="26317575"/>
          <a:ext cx="3743325" cy="407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438150</xdr:colOff>
      <xdr:row>142</xdr:row>
      <xdr:rowOff>114300</xdr:rowOff>
    </xdr:from>
    <xdr:to>
      <xdr:col>20</xdr:col>
      <xdr:colOff>95250</xdr:colOff>
      <xdr:row>142</xdr:row>
      <xdr:rowOff>123825</xdr:rowOff>
    </xdr:to>
    <xdr:cxnSp macro="">
      <xdr:nvCxnSpPr>
        <xdr:cNvPr id="10" name="Straight Arrow Connector 9">
          <a:extLst>
            <a:ext uri="{FF2B5EF4-FFF2-40B4-BE49-F238E27FC236}">
              <a16:creationId xmlns:a16="http://schemas.microsoft.com/office/drawing/2014/main" id="{B8668077-A372-4A8C-91D6-86920C9A4ABE}"/>
            </a:ext>
          </a:extLst>
        </xdr:cNvPr>
        <xdr:cNvCxnSpPr/>
      </xdr:nvCxnSpPr>
      <xdr:spPr>
        <a:xfrm>
          <a:off x="7886700" y="25688925"/>
          <a:ext cx="6029325" cy="95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95250</xdr:colOff>
      <xdr:row>142</xdr:row>
      <xdr:rowOff>123825</xdr:rowOff>
    </xdr:from>
    <xdr:to>
      <xdr:col>20</xdr:col>
      <xdr:colOff>219075</xdr:colOff>
      <xdr:row>148</xdr:row>
      <xdr:rowOff>161925</xdr:rowOff>
    </xdr:to>
    <xdr:cxnSp macro="">
      <xdr:nvCxnSpPr>
        <xdr:cNvPr id="31" name="Straight Arrow Connector 30">
          <a:extLst>
            <a:ext uri="{FF2B5EF4-FFF2-40B4-BE49-F238E27FC236}">
              <a16:creationId xmlns:a16="http://schemas.microsoft.com/office/drawing/2014/main" id="{2FC0EF6B-7B52-44F3-A50F-E85D1FF5183C}"/>
            </a:ext>
          </a:extLst>
        </xdr:cNvPr>
        <xdr:cNvCxnSpPr/>
      </xdr:nvCxnSpPr>
      <xdr:spPr>
        <a:xfrm>
          <a:off x="13916025" y="25698450"/>
          <a:ext cx="123825" cy="118110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104775</xdr:colOff>
      <xdr:row>148</xdr:row>
      <xdr:rowOff>95250</xdr:rowOff>
    </xdr:from>
    <xdr:to>
      <xdr:col>19</xdr:col>
      <xdr:colOff>438150</xdr:colOff>
      <xdr:row>150</xdr:row>
      <xdr:rowOff>133351</xdr:rowOff>
    </xdr:to>
    <xdr:cxnSp macro="">
      <xdr:nvCxnSpPr>
        <xdr:cNvPr id="33" name="Straight Arrow Connector 32">
          <a:extLst>
            <a:ext uri="{FF2B5EF4-FFF2-40B4-BE49-F238E27FC236}">
              <a16:creationId xmlns:a16="http://schemas.microsoft.com/office/drawing/2014/main" id="{1CC99AC3-5A7F-4ECD-BA0D-C0A13FF7F56E}"/>
            </a:ext>
          </a:extLst>
        </xdr:cNvPr>
        <xdr:cNvCxnSpPr/>
      </xdr:nvCxnSpPr>
      <xdr:spPr>
        <a:xfrm flipH="1" flipV="1">
          <a:off x="10267950" y="26812875"/>
          <a:ext cx="3381375" cy="4191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0</xdr:colOff>
      <xdr:row>173</xdr:row>
      <xdr:rowOff>0</xdr:rowOff>
    </xdr:from>
    <xdr:to>
      <xdr:col>14</xdr:col>
      <xdr:colOff>514350</xdr:colOff>
      <xdr:row>199</xdr:row>
      <xdr:rowOff>133350</xdr:rowOff>
    </xdr:to>
    <xdr:pic>
      <xdr:nvPicPr>
        <xdr:cNvPr id="38" name="Picture 37">
          <a:extLst>
            <a:ext uri="{FF2B5EF4-FFF2-40B4-BE49-F238E27FC236}">
              <a16:creationId xmlns:a16="http://schemas.microsoft.com/office/drawing/2014/main" id="{99C21F20-DAB6-4186-B18B-C67E4C8297A8}"/>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838950" y="31480125"/>
          <a:ext cx="4362450" cy="50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257175</xdr:colOff>
      <xdr:row>166</xdr:row>
      <xdr:rowOff>57150</xdr:rowOff>
    </xdr:from>
    <xdr:to>
      <xdr:col>12</xdr:col>
      <xdr:colOff>352425</xdr:colOff>
      <xdr:row>189</xdr:row>
      <xdr:rowOff>28575</xdr:rowOff>
    </xdr:to>
    <xdr:cxnSp macro="">
      <xdr:nvCxnSpPr>
        <xdr:cNvPr id="40" name="Straight Arrow Connector 39">
          <a:extLst>
            <a:ext uri="{FF2B5EF4-FFF2-40B4-BE49-F238E27FC236}">
              <a16:creationId xmlns:a16="http://schemas.microsoft.com/office/drawing/2014/main" id="{7F9E39E6-2AD3-48BD-8793-DB081E3143B5}"/>
            </a:ext>
          </a:extLst>
        </xdr:cNvPr>
        <xdr:cNvCxnSpPr/>
      </xdr:nvCxnSpPr>
      <xdr:spPr>
        <a:xfrm>
          <a:off x="3162300" y="30203775"/>
          <a:ext cx="5857875" cy="4352925"/>
        </a:xfrm>
        <a:prstGeom prst="straightConnector1">
          <a:avLst/>
        </a:prstGeom>
        <a:ln w="15875">
          <a:solidFill>
            <a:srgbClr val="7030A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523875</xdr:colOff>
      <xdr:row>183</xdr:row>
      <xdr:rowOff>123825</xdr:rowOff>
    </xdr:from>
    <xdr:to>
      <xdr:col>9</xdr:col>
      <xdr:colOff>85725</xdr:colOff>
      <xdr:row>187</xdr:row>
      <xdr:rowOff>28575</xdr:rowOff>
    </xdr:to>
    <xdr:cxnSp macro="">
      <xdr:nvCxnSpPr>
        <xdr:cNvPr id="43" name="Straight Arrow Connector 42">
          <a:extLst>
            <a:ext uri="{FF2B5EF4-FFF2-40B4-BE49-F238E27FC236}">
              <a16:creationId xmlns:a16="http://schemas.microsoft.com/office/drawing/2014/main" id="{A5F8C5DB-08F9-4EB3-90AC-24861FABFC52}"/>
            </a:ext>
          </a:extLst>
        </xdr:cNvPr>
        <xdr:cNvCxnSpPr/>
      </xdr:nvCxnSpPr>
      <xdr:spPr>
        <a:xfrm>
          <a:off x="5867400" y="33508950"/>
          <a:ext cx="1057275" cy="666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590550</xdr:colOff>
      <xdr:row>153</xdr:row>
      <xdr:rowOff>180975</xdr:rowOff>
    </xdr:from>
    <xdr:to>
      <xdr:col>21</xdr:col>
      <xdr:colOff>123826</xdr:colOff>
      <xdr:row>164</xdr:row>
      <xdr:rowOff>114301</xdr:rowOff>
    </xdr:to>
    <xdr:cxnSp macro="">
      <xdr:nvCxnSpPr>
        <xdr:cNvPr id="44" name="Straight Arrow Connector 43">
          <a:extLst>
            <a:ext uri="{FF2B5EF4-FFF2-40B4-BE49-F238E27FC236}">
              <a16:creationId xmlns:a16="http://schemas.microsoft.com/office/drawing/2014/main" id="{BEE90E2F-DFC2-4E36-9D8F-9FD565A7359C}"/>
            </a:ext>
          </a:extLst>
        </xdr:cNvPr>
        <xdr:cNvCxnSpPr/>
      </xdr:nvCxnSpPr>
      <xdr:spPr>
        <a:xfrm>
          <a:off x="14411325" y="28422600"/>
          <a:ext cx="142876" cy="20288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205</xdr:row>
      <xdr:rowOff>0</xdr:rowOff>
    </xdr:from>
    <xdr:to>
      <xdr:col>23</xdr:col>
      <xdr:colOff>247650</xdr:colOff>
      <xdr:row>226</xdr:row>
      <xdr:rowOff>19050</xdr:rowOff>
    </xdr:to>
    <xdr:pic>
      <xdr:nvPicPr>
        <xdr:cNvPr id="34" name="Picture 33">
          <a:extLst>
            <a:ext uri="{FF2B5EF4-FFF2-40B4-BE49-F238E27FC236}">
              <a16:creationId xmlns:a16="http://schemas.microsoft.com/office/drawing/2014/main" id="{CB020F70-EC29-4F3C-8C10-987332D1186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8058150" y="38147625"/>
          <a:ext cx="8362950" cy="401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227</xdr:row>
      <xdr:rowOff>0</xdr:rowOff>
    </xdr:from>
    <xdr:to>
      <xdr:col>23</xdr:col>
      <xdr:colOff>114300</xdr:colOff>
      <xdr:row>248</xdr:row>
      <xdr:rowOff>19050</xdr:rowOff>
    </xdr:to>
    <xdr:pic>
      <xdr:nvPicPr>
        <xdr:cNvPr id="36" name="Picture 35">
          <a:extLst>
            <a:ext uri="{FF2B5EF4-FFF2-40B4-BE49-F238E27FC236}">
              <a16:creationId xmlns:a16="http://schemas.microsoft.com/office/drawing/2014/main" id="{FFA466BA-A6D7-42D3-9BB3-2CC10224F6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058150" y="42338625"/>
          <a:ext cx="8229600" cy="401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250</xdr:row>
      <xdr:rowOff>0</xdr:rowOff>
    </xdr:from>
    <xdr:to>
      <xdr:col>23</xdr:col>
      <xdr:colOff>114300</xdr:colOff>
      <xdr:row>271</xdr:row>
      <xdr:rowOff>38100</xdr:rowOff>
    </xdr:to>
    <xdr:pic>
      <xdr:nvPicPr>
        <xdr:cNvPr id="41" name="Picture 40">
          <a:extLst>
            <a:ext uri="{FF2B5EF4-FFF2-40B4-BE49-F238E27FC236}">
              <a16:creationId xmlns:a16="http://schemas.microsoft.com/office/drawing/2014/main" id="{2DB2D426-314B-4A22-BBF7-04CF17BC3653}"/>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8058150" y="46720125"/>
          <a:ext cx="8229600" cy="403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112</xdr:row>
      <xdr:rowOff>0</xdr:rowOff>
    </xdr:from>
    <xdr:to>
      <xdr:col>17</xdr:col>
      <xdr:colOff>352425</xdr:colOff>
      <xdr:row>134</xdr:row>
      <xdr:rowOff>9525</xdr:rowOff>
    </xdr:to>
    <xdr:pic>
      <xdr:nvPicPr>
        <xdr:cNvPr id="42" name="Picture 41">
          <a:extLst>
            <a:ext uri="{FF2B5EF4-FFF2-40B4-BE49-F238E27FC236}">
              <a16:creationId xmlns:a16="http://schemas.microsoft.com/office/drawing/2014/main" id="{6D2DBE27-C047-4D69-90A3-7E6F23E58C8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343525" y="20431125"/>
          <a:ext cx="7524750" cy="420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704850</xdr:colOff>
      <xdr:row>124</xdr:row>
      <xdr:rowOff>104775</xdr:rowOff>
    </xdr:from>
    <xdr:to>
      <xdr:col>9</xdr:col>
      <xdr:colOff>476250</xdr:colOff>
      <xdr:row>127</xdr:row>
      <xdr:rowOff>104775</xdr:rowOff>
    </xdr:to>
    <xdr:cxnSp macro="">
      <xdr:nvCxnSpPr>
        <xdr:cNvPr id="46" name="Straight Arrow Connector 45">
          <a:extLst>
            <a:ext uri="{FF2B5EF4-FFF2-40B4-BE49-F238E27FC236}">
              <a16:creationId xmlns:a16="http://schemas.microsoft.com/office/drawing/2014/main" id="{DDBFF1AD-3649-409D-A484-5EF91588D05D}"/>
            </a:ext>
          </a:extLst>
        </xdr:cNvPr>
        <xdr:cNvCxnSpPr/>
      </xdr:nvCxnSpPr>
      <xdr:spPr>
        <a:xfrm>
          <a:off x="914400" y="22821900"/>
          <a:ext cx="6400800" cy="571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419100</xdr:colOff>
      <xdr:row>66</xdr:row>
      <xdr:rowOff>152400</xdr:rowOff>
    </xdr:from>
    <xdr:to>
      <xdr:col>6</xdr:col>
      <xdr:colOff>257175</xdr:colOff>
      <xdr:row>68</xdr:row>
      <xdr:rowOff>114300</xdr:rowOff>
    </xdr:to>
    <xdr:cxnSp macro="">
      <xdr:nvCxnSpPr>
        <xdr:cNvPr id="8" name="Straight Arrow Connector 7">
          <a:extLst>
            <a:ext uri="{FF2B5EF4-FFF2-40B4-BE49-F238E27FC236}">
              <a16:creationId xmlns:a16="http://schemas.microsoft.com/office/drawing/2014/main" id="{40FCB5DA-475F-4017-B634-3D5962700E7F}"/>
            </a:ext>
          </a:extLst>
        </xdr:cNvPr>
        <xdr:cNvCxnSpPr/>
      </xdr:nvCxnSpPr>
      <xdr:spPr>
        <a:xfrm flipH="1">
          <a:off x="4543425" y="11820525"/>
          <a:ext cx="447675" cy="342900"/>
        </a:xfrm>
        <a:prstGeom prst="straightConnector1">
          <a:avLst/>
        </a:prstGeom>
        <a:ln w="285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323850</xdr:colOff>
      <xdr:row>109</xdr:row>
      <xdr:rowOff>85722</xdr:rowOff>
    </xdr:from>
    <xdr:to>
      <xdr:col>31</xdr:col>
      <xdr:colOff>571500</xdr:colOff>
      <xdr:row>190</xdr:row>
      <xdr:rowOff>142875</xdr:rowOff>
    </xdr:to>
    <xdr:sp macro="" textlink="">
      <xdr:nvSpPr>
        <xdr:cNvPr id="4" name="TextBox 3">
          <a:extLst>
            <a:ext uri="{FF2B5EF4-FFF2-40B4-BE49-F238E27FC236}">
              <a16:creationId xmlns:a16="http://schemas.microsoft.com/office/drawing/2014/main" id="{89AD05A8-BCF4-44A9-BFB7-703BB2895F1F}"/>
            </a:ext>
          </a:extLst>
        </xdr:cNvPr>
        <xdr:cNvSpPr txBox="1"/>
      </xdr:nvSpPr>
      <xdr:spPr>
        <a:xfrm>
          <a:off x="16497300" y="20897847"/>
          <a:ext cx="5772150" cy="154876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1" i="0">
              <a:solidFill>
                <a:schemeClr val="dk1"/>
              </a:solidFill>
              <a:effectLst/>
              <a:latin typeface="+mn-lt"/>
              <a:ea typeface="+mn-ea"/>
              <a:cs typeface="+mn-cs"/>
            </a:rPr>
            <a:t>ken.kleinman@gmail.com</a:t>
          </a:r>
          <a:endParaRPr lang="en-GB">
            <a:effectLst/>
          </a:endParaRPr>
        </a:p>
        <a:p>
          <a:r>
            <a:rPr lang="en-GB" sz="1100" b="0" i="0">
              <a:solidFill>
                <a:schemeClr val="dk1"/>
              </a:solidFill>
              <a:effectLst/>
              <a:latin typeface="+mn-lt"/>
              <a:ea typeface="+mn-ea"/>
              <a:cs typeface="+mn-cs"/>
            </a:rPr>
            <a:t>Dear Mr Kleinman, </a:t>
          </a:r>
        </a:p>
        <a:p>
          <a:endParaRPr lang="en-GB">
            <a:effectLst/>
          </a:endParaRPr>
        </a:p>
        <a:p>
          <a:r>
            <a:rPr lang="en-GB" sz="1100" b="0" i="0" baseline="0">
              <a:solidFill>
                <a:schemeClr val="dk1"/>
              </a:solidFill>
              <a:effectLst/>
              <a:latin typeface="+mn-lt"/>
              <a:ea typeface="+mn-ea"/>
              <a:cs typeface="+mn-cs"/>
            </a:rPr>
            <a:t>I have found the suite of programs clusterPower : Power Calculations for Cluster-Randomized and Cluster-Randomized Crossover Trials, very useful.</a:t>
          </a:r>
        </a:p>
        <a:p>
          <a:endParaRPr lang="en-GB">
            <a:effectLst/>
          </a:endParaRPr>
        </a:p>
        <a:p>
          <a:r>
            <a:rPr lang="en-GB" sz="1100" b="0" i="0" baseline="0">
              <a:solidFill>
                <a:schemeClr val="dk1"/>
              </a:solidFill>
              <a:effectLst/>
              <a:latin typeface="+mn-lt"/>
              <a:ea typeface="+mn-ea"/>
              <a:cs typeface="+mn-cs"/>
            </a:rPr>
            <a:t>However,I noticed a slight difference between clusterPower and CRTSize - could I ask whether I have understood clusterPower correctly? A simple example might illustrate this point :</a:t>
          </a:r>
        </a:p>
        <a:p>
          <a:endParaRPr lang="en-GB">
            <a:effectLst/>
          </a:endParaRPr>
        </a:p>
        <a:p>
          <a:r>
            <a:rPr lang="en-GB" sz="1100" b="1" i="0">
              <a:solidFill>
                <a:schemeClr val="dk1"/>
              </a:solidFill>
              <a:effectLst/>
              <a:latin typeface="+mn-lt"/>
              <a:ea typeface="+mn-ea"/>
              <a:cs typeface="+mn-cs"/>
            </a:rPr>
            <a:t>Difference in means to detect</a:t>
          </a:r>
          <a:r>
            <a:rPr lang="en-GB" sz="1100">
              <a:solidFill>
                <a:schemeClr val="dk1"/>
              </a:solidFill>
              <a:effectLst/>
              <a:latin typeface="+mn-lt"/>
              <a:ea typeface="+mn-ea"/>
              <a:cs typeface="+mn-cs"/>
            </a:rPr>
            <a:t> 		0.4</a:t>
          </a:r>
          <a:endParaRPr lang="en-GB">
            <a:effectLst/>
          </a:endParaRPr>
        </a:p>
        <a:p>
          <a:r>
            <a:rPr lang="en-GB" sz="1100" b="1" i="0">
              <a:solidFill>
                <a:schemeClr val="dk1"/>
              </a:solidFill>
              <a:effectLst/>
              <a:latin typeface="+mn-lt"/>
              <a:ea typeface="+mn-ea"/>
              <a:cs typeface="+mn-cs"/>
            </a:rPr>
            <a:t>Standard Deviation (SD)		1</a:t>
          </a:r>
          <a:r>
            <a:rPr lang="en-GB" sz="1100">
              <a:solidFill>
                <a:schemeClr val="dk1"/>
              </a:solidFill>
              <a:effectLst/>
              <a:latin typeface="+mn-lt"/>
              <a:ea typeface="+mn-ea"/>
              <a:cs typeface="+mn-cs"/>
            </a:rPr>
            <a:t> </a:t>
          </a:r>
          <a:endParaRPr lang="en-GB">
            <a:effectLst/>
          </a:endParaRPr>
        </a:p>
        <a:p>
          <a:r>
            <a:rPr lang="en-GB" sz="1100" b="1" i="0">
              <a:solidFill>
                <a:schemeClr val="dk1"/>
              </a:solidFill>
              <a:effectLst/>
              <a:latin typeface="+mn-lt"/>
              <a:ea typeface="+mn-ea"/>
              <a:cs typeface="+mn-cs"/>
            </a:rPr>
            <a:t>Number of measures (m)</a:t>
          </a:r>
          <a:r>
            <a:rPr lang="en-GB" sz="1100">
              <a:solidFill>
                <a:schemeClr val="dk1"/>
              </a:solidFill>
              <a:effectLst/>
              <a:latin typeface="+mn-lt"/>
              <a:ea typeface="+mn-ea"/>
              <a:cs typeface="+mn-cs"/>
            </a:rPr>
            <a:t> 		10</a:t>
          </a:r>
          <a:endParaRPr lang="en-GB">
            <a:effectLst/>
          </a:endParaRPr>
        </a:p>
        <a:p>
          <a:r>
            <a:rPr lang="en-GB" sz="1100" b="1" i="0">
              <a:solidFill>
                <a:schemeClr val="dk1"/>
              </a:solidFill>
              <a:effectLst/>
              <a:latin typeface="+mn-lt"/>
              <a:ea typeface="+mn-ea"/>
              <a:cs typeface="+mn-cs"/>
            </a:rPr>
            <a:t>Correlation </a:t>
          </a:r>
          <a:r>
            <a:rPr lang="el-GR" sz="1100" b="1" i="0">
              <a:solidFill>
                <a:schemeClr val="dk1"/>
              </a:solidFill>
              <a:effectLst/>
              <a:latin typeface="+mn-lt"/>
              <a:ea typeface="+mn-ea"/>
              <a:cs typeface="+mn-cs"/>
            </a:rPr>
            <a:t>(</a:t>
          </a:r>
          <a:r>
            <a:rPr lang="en-GB" sz="1100" b="1" i="0">
              <a:solidFill>
                <a:schemeClr val="dk1"/>
              </a:solidFill>
              <a:effectLst/>
              <a:latin typeface="+mn-lt"/>
              <a:ea typeface="+mn-ea"/>
              <a:cs typeface="+mn-cs"/>
            </a:rPr>
            <a:t>ICC)		0.05</a:t>
          </a:r>
          <a:endParaRPr lang="en-GB">
            <a:effectLst/>
          </a:endParaRPr>
        </a:p>
        <a:p>
          <a:pPr eaLnBrk="1" fontAlgn="auto" latinLnBrk="0" hangingPunct="1"/>
          <a:r>
            <a:rPr lang="en-GB" sz="1100" b="1" i="0">
              <a:solidFill>
                <a:schemeClr val="dk1"/>
              </a:solidFill>
              <a:effectLst/>
              <a:latin typeface="+mn-lt"/>
              <a:ea typeface="+mn-ea"/>
              <a:cs typeface="+mn-cs"/>
            </a:rPr>
            <a:t>Alpha error (2 tails)</a:t>
          </a:r>
          <a:r>
            <a:rPr lang="en-GB" sz="1100">
              <a:solidFill>
                <a:schemeClr val="dk1"/>
              </a:solidFill>
              <a:effectLst/>
              <a:latin typeface="+mn-lt"/>
              <a:ea typeface="+mn-ea"/>
              <a:cs typeface="+mn-cs"/>
            </a:rPr>
            <a:t> 		0.05</a:t>
          </a:r>
          <a:endParaRPr lang="en-GB">
            <a:effectLst/>
          </a:endParaRPr>
        </a:p>
        <a:p>
          <a:r>
            <a:rPr lang="en-GB" sz="1100" b="1" i="0">
              <a:solidFill>
                <a:schemeClr val="dk1"/>
              </a:solidFill>
              <a:effectLst/>
              <a:latin typeface="+mn-lt"/>
              <a:ea typeface="+mn-ea"/>
              <a:cs typeface="+mn-cs"/>
            </a:rPr>
            <a:t>Power			0.8</a:t>
          </a:r>
        </a:p>
        <a:p>
          <a:endParaRPr lang="en-GB">
            <a:effectLst/>
          </a:endParaRPr>
        </a:p>
        <a:p>
          <a:r>
            <a:rPr lang="en-GB" sz="1100" b="0" i="0">
              <a:solidFill>
                <a:schemeClr val="dk1"/>
              </a:solidFill>
              <a:effectLst/>
              <a:latin typeface="+mn-lt"/>
              <a:ea typeface="+mn-ea"/>
              <a:cs typeface="+mn-cs"/>
            </a:rPr>
            <a:t>Using CRTSize :</a:t>
          </a:r>
          <a:endParaRPr lang="en-GB">
            <a:effectLst/>
          </a:endParaRPr>
        </a:p>
        <a:p>
          <a:r>
            <a:rPr lang="en-GB" sz="1100" b="0" i="0">
              <a:solidFill>
                <a:schemeClr val="dk1"/>
              </a:solidFill>
              <a:effectLst/>
              <a:latin typeface="+mn-lt"/>
              <a:ea typeface="+mn-ea"/>
              <a:cs typeface="+mn-cs"/>
            </a:rPr>
            <a:t>n4means(delta=0.4, sigma=1, m=10, ICC=0.05, alpha=0.05, power=0.80)</a:t>
          </a:r>
          <a:r>
            <a:rPr lang="en-GB" sz="1100">
              <a:solidFill>
                <a:schemeClr val="dk1"/>
              </a:solidFill>
              <a:effectLst/>
              <a:latin typeface="+mn-lt"/>
              <a:ea typeface="+mn-ea"/>
              <a:cs typeface="+mn-cs"/>
            </a:rPr>
            <a:t> </a:t>
          </a:r>
          <a:endParaRPr lang="en-GB">
            <a:effectLst/>
          </a:endParaRPr>
        </a:p>
        <a:p>
          <a:r>
            <a:rPr lang="en-GB" sz="1100" b="0" i="0">
              <a:solidFill>
                <a:schemeClr val="dk1"/>
              </a:solidFill>
              <a:effectLst/>
              <a:latin typeface="+mn-lt"/>
              <a:ea typeface="+mn-ea"/>
              <a:cs typeface="+mn-cs"/>
            </a:rPr>
            <a:t>OUTPUT: The required sample size is a minimum of 16 clusters of size 10 in the Experimental Group and a minimum of 16 clusters (size 10) in the Control Group.</a:t>
          </a:r>
        </a:p>
        <a:p>
          <a:r>
            <a:rPr lang="en-GB" sz="1100">
              <a:solidFill>
                <a:schemeClr val="dk1"/>
              </a:solidFill>
              <a:effectLst/>
              <a:latin typeface="+mn-lt"/>
              <a:ea typeface="+mn-ea"/>
              <a:cs typeface="+mn-cs"/>
            </a:rPr>
            <a:t> </a:t>
          </a:r>
          <a:endParaRPr lang="en-GB">
            <a:effectLst/>
          </a:endParaRPr>
        </a:p>
        <a:p>
          <a:r>
            <a:rPr lang="en-GB" sz="1100">
              <a:solidFill>
                <a:schemeClr val="dk1"/>
              </a:solidFill>
              <a:effectLst/>
              <a:latin typeface="+mn-lt"/>
              <a:ea typeface="+mn-ea"/>
              <a:cs typeface="+mn-cs"/>
            </a:rPr>
            <a:t>Using</a:t>
          </a:r>
          <a:r>
            <a:rPr lang="en-GB" sz="1100" baseline="0">
              <a:solidFill>
                <a:schemeClr val="dk1"/>
              </a:solidFill>
              <a:effectLst/>
              <a:latin typeface="+mn-lt"/>
              <a:ea typeface="+mn-ea"/>
              <a:cs typeface="+mn-cs"/>
            </a:rPr>
            <a:t> clusterPower :</a:t>
          </a:r>
          <a:endParaRPr lang="en-GB">
            <a:effectLst/>
          </a:endParaRPr>
        </a:p>
        <a:p>
          <a:r>
            <a:rPr lang="en-GB" sz="1100" b="0" i="0" baseline="0">
              <a:solidFill>
                <a:schemeClr val="dk1"/>
              </a:solidFill>
              <a:effectLst/>
              <a:latin typeface="+mn-lt"/>
              <a:ea typeface="+mn-ea"/>
              <a:cs typeface="+mn-cs"/>
            </a:rPr>
            <a:t>I noted that clusterPower requires 'varw', t</a:t>
          </a:r>
          <a:r>
            <a:rPr lang="en-GB" sz="1100" b="0" i="0">
              <a:solidFill>
                <a:schemeClr val="dk1"/>
              </a:solidFill>
              <a:effectLst/>
              <a:latin typeface="+mn-lt"/>
              <a:ea typeface="+mn-ea"/>
              <a:cs typeface="+mn-cs"/>
            </a:rPr>
            <a:t>he within-cluster variation,</a:t>
          </a:r>
          <a:r>
            <a:rPr lang="en-GB" sz="1100" b="0" i="0" baseline="0">
              <a:solidFill>
                <a:schemeClr val="dk1"/>
              </a:solidFill>
              <a:effectLst/>
              <a:latin typeface="+mn-lt"/>
              <a:ea typeface="+mn-ea"/>
              <a:cs typeface="+mn-cs"/>
            </a:rPr>
            <a:t> which I make </a:t>
          </a:r>
          <a:endParaRPr lang="en-GB">
            <a:effectLst/>
          </a:endParaRPr>
        </a:p>
        <a:p>
          <a:r>
            <a:rPr lang="en-GB" sz="1100" b="0" i="0" baseline="0">
              <a:solidFill>
                <a:schemeClr val="dk1"/>
              </a:solidFill>
              <a:effectLst/>
              <a:latin typeface="+mn-lt"/>
              <a:ea typeface="+mn-ea"/>
              <a:cs typeface="+mn-cs"/>
            </a:rPr>
            <a:t>(1-ICC)*Variance = (1-0.05)*1 = 0.95</a:t>
          </a:r>
          <a:endParaRPr lang="en-GB">
            <a:effectLst/>
          </a:endParaRPr>
        </a:p>
        <a:p>
          <a:r>
            <a:rPr lang="en-GB" sz="1100" b="0" i="0" baseline="0">
              <a:solidFill>
                <a:schemeClr val="dk1"/>
              </a:solidFill>
              <a:effectLst/>
              <a:latin typeface="+mn-lt"/>
              <a:ea typeface="+mn-ea"/>
              <a:cs typeface="+mn-cs"/>
            </a:rPr>
            <a:t>using </a:t>
          </a:r>
          <a:endParaRPr lang="en-GB">
            <a:effectLst/>
          </a:endParaRPr>
        </a:p>
        <a:p>
          <a:r>
            <a:rPr lang="en-GB" sz="1100" b="0" i="0">
              <a:solidFill>
                <a:schemeClr val="dk1"/>
              </a:solidFill>
              <a:effectLst/>
              <a:latin typeface="+mn-lt"/>
              <a:ea typeface="+mn-ea"/>
              <a:cs typeface="+mn-cs"/>
            </a:rPr>
            <a:t>crtpwr.2mean(alpha=0.05, power=0.8, n=10 ,d=0.4, icc=.05, varw=0.95, cv=0)</a:t>
          </a:r>
          <a:r>
            <a:rPr lang="en-GB" sz="1100">
              <a:solidFill>
                <a:schemeClr val="dk1"/>
              </a:solidFill>
              <a:effectLst/>
              <a:latin typeface="+mn-lt"/>
              <a:ea typeface="+mn-ea"/>
              <a:cs typeface="+mn-cs"/>
            </a:rPr>
            <a:t> </a:t>
          </a:r>
          <a:endParaRPr lang="en-GB">
            <a:effectLst/>
          </a:endParaRPr>
        </a:p>
        <a:p>
          <a:pPr eaLnBrk="1" fontAlgn="auto" latinLnBrk="0" hangingPunct="1"/>
          <a:r>
            <a:rPr lang="en-GB" sz="1100" b="0" i="0">
              <a:solidFill>
                <a:schemeClr val="dk1"/>
              </a:solidFill>
              <a:effectLst/>
              <a:latin typeface="+mn-lt"/>
              <a:ea typeface="+mn-ea"/>
              <a:cs typeface="+mn-cs"/>
            </a:rPr>
            <a:t>I get OUTPUT:</a:t>
          </a:r>
          <a:r>
            <a:rPr lang="en-GB" sz="1100" b="0" i="0" baseline="0">
              <a:solidFill>
                <a:schemeClr val="dk1"/>
              </a:solidFill>
              <a:effectLst/>
              <a:latin typeface="+mn-lt"/>
              <a:ea typeface="+mn-ea"/>
              <a:cs typeface="+mn-cs"/>
            </a:rPr>
            <a:t>   m=14.54</a:t>
          </a:r>
          <a:endParaRPr lang="en-GB">
            <a:effectLst/>
          </a:endParaRPr>
        </a:p>
        <a:p>
          <a:pPr eaLnBrk="1" fontAlgn="auto" latinLnBrk="0" hangingPunct="1"/>
          <a:r>
            <a:rPr lang="en-GB" sz="1100" b="0" i="0" baseline="0">
              <a:solidFill>
                <a:schemeClr val="dk1"/>
              </a:solidFill>
              <a:effectLst/>
              <a:latin typeface="+mn-lt"/>
              <a:ea typeface="+mn-ea"/>
              <a:cs typeface="+mn-cs"/>
            </a:rPr>
            <a:t>which would require 15 clusters, one less that the n4means value.</a:t>
          </a:r>
        </a:p>
        <a:p>
          <a:pPr eaLnBrk="1" fontAlgn="auto" latinLnBrk="0" hangingPunct="1"/>
          <a:endParaRPr lang="en-GB">
            <a:effectLst/>
          </a:endParaRPr>
        </a:p>
        <a:p>
          <a:r>
            <a:rPr lang="en-GB" sz="1100" b="0" i="0">
              <a:solidFill>
                <a:schemeClr val="dk1"/>
              </a:solidFill>
              <a:effectLst/>
              <a:latin typeface="+mn-lt"/>
              <a:ea typeface="+mn-ea"/>
              <a:cs typeface="+mn-cs"/>
            </a:rPr>
            <a:t>However, using varw=1 does seem more like CRTSize:</a:t>
          </a:r>
          <a:endParaRPr lang="en-GB">
            <a:effectLst/>
          </a:endParaRPr>
        </a:p>
        <a:p>
          <a:r>
            <a:rPr lang="en-GB" sz="1100" b="0" i="0">
              <a:solidFill>
                <a:schemeClr val="dk1"/>
              </a:solidFill>
              <a:effectLst/>
              <a:latin typeface="+mn-lt"/>
              <a:ea typeface="+mn-ea"/>
              <a:cs typeface="+mn-cs"/>
            </a:rPr>
            <a:t>crtpwr.2mean(alpha=0.05, power=0.8, n=10 ,d=0.4, icc=.05, varw=1, cv=0)</a:t>
          </a:r>
          <a:endParaRPr lang="en-GB">
            <a:effectLst/>
          </a:endParaRPr>
        </a:p>
        <a:p>
          <a:r>
            <a:rPr lang="en-GB" sz="1100" b="0" i="0">
              <a:solidFill>
                <a:schemeClr val="dk1"/>
              </a:solidFill>
              <a:effectLst/>
              <a:latin typeface="+mn-lt"/>
              <a:ea typeface="+mn-ea"/>
              <a:cs typeface="+mn-cs"/>
            </a:rPr>
            <a:t>OUTPUT:</a:t>
          </a:r>
          <a:r>
            <a:rPr lang="en-GB" sz="1100" b="0" i="0" baseline="0">
              <a:solidFill>
                <a:schemeClr val="dk1"/>
              </a:solidFill>
              <a:effectLst/>
              <a:latin typeface="+mn-lt"/>
              <a:ea typeface="+mn-ea"/>
              <a:cs typeface="+mn-cs"/>
            </a:rPr>
            <a:t>   m=15.25</a:t>
          </a:r>
        </a:p>
        <a:p>
          <a:endParaRPr lang="en-GB">
            <a:effectLst/>
          </a:endParaRPr>
        </a:p>
        <a:p>
          <a:r>
            <a:rPr lang="en-GB" sz="1100" b="0" i="0" baseline="0">
              <a:solidFill>
                <a:schemeClr val="dk1"/>
              </a:solidFill>
              <a:effectLst/>
              <a:latin typeface="+mn-lt"/>
              <a:ea typeface="+mn-ea"/>
              <a:cs typeface="+mn-cs"/>
            </a:rPr>
            <a:t>Could I ask whether I have misunderstood clusterPower or CRTSize? There seems to be a similar discrepancy if I try different designs (enclosed).</a:t>
          </a:r>
        </a:p>
        <a:p>
          <a:endParaRPr lang="en-GB">
            <a:effectLst/>
          </a:endParaRPr>
        </a:p>
        <a:p>
          <a:r>
            <a:rPr lang="en-GB" sz="1100" b="0" i="0" baseline="0">
              <a:solidFill>
                <a:schemeClr val="dk1"/>
              </a:solidFill>
              <a:effectLst/>
              <a:latin typeface="+mn-lt"/>
              <a:ea typeface="+mn-ea"/>
              <a:cs typeface="+mn-cs"/>
            </a:rPr>
            <a:t>Thank you in anticipation,</a:t>
          </a:r>
        </a:p>
        <a:p>
          <a:endParaRPr lang="en-GB">
            <a:effectLst/>
          </a:endParaRPr>
        </a:p>
        <a:p>
          <a:r>
            <a:rPr lang="en-GB" sz="1100" b="0" i="0" baseline="0">
              <a:solidFill>
                <a:schemeClr val="dk1"/>
              </a:solidFill>
              <a:effectLst/>
              <a:latin typeface="+mn-lt"/>
              <a:ea typeface="+mn-ea"/>
              <a:cs typeface="+mn-cs"/>
            </a:rPr>
            <a:t>Roger A'Hern</a:t>
          </a:r>
          <a:endParaRPr lang="en-GB">
            <a:effectLst/>
          </a:endParaRPr>
        </a:p>
        <a:p>
          <a:r>
            <a:rPr lang="en-GB"/>
            <a:t>---------------------------------------------------------</a:t>
          </a:r>
        </a:p>
        <a:p>
          <a:endParaRPr lang="en-GB"/>
        </a:p>
        <a:p>
          <a:r>
            <a:rPr lang="en-GB"/>
            <a:t>From Jonathan Moyer (jmoyer@edumass.edu):</a:t>
          </a:r>
        </a:p>
        <a:p>
          <a:endParaRPr lang="en-GB"/>
        </a:p>
        <a:p>
          <a:pPr rtl="0"/>
          <a:r>
            <a:rPr lang="en-GB" sz="1100" b="0" i="0">
              <a:solidFill>
                <a:schemeClr val="dk1"/>
              </a:solidFill>
              <a:effectLst/>
              <a:latin typeface="+mn-lt"/>
              <a:ea typeface="+mn-ea"/>
              <a:cs typeface="+mn-cs"/>
            </a:rPr>
            <a:t>Hi Roger,</a:t>
          </a:r>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Ken forwarded to me your email about the varw parameter in the crtpwr.2mean function in the clusterPower R package. Thanks for your interest in clusterPower, I'm the writer of that function.</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The varw argument and its corresponding documentation are not correct - varw should be the total variation of the outcome, so your second usage with varw=1 is the intended one. I realized the error some time ago, but after clusterPower had been updated on Cran. The function has been updated on the development version of clusterPower, with varw being replaced by "vart" and with correct documentation. You can install the package from the github repo using the following code:</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devtools::install_github("Kenkleinman/clusterPower") </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If you install the development version of clusterPower, here is the code for your example that produces a result in agreement with CRTSize: </a:t>
          </a:r>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crtpwr.2mean(alpha=0.05, power=0.8, nsubjects =10 ,d=0.4, icc=.05, vart=1, cv=0)  </a:t>
          </a:r>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Running this code, you will notice that crtpwr.2mean has been deprecated. Currently, the cpa.normal function is the preferred function for continuous outcomes. The two functions are similar, but cpa.normal has extra arguments for the within- and between-cluster variances.</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At some point clusterPower will be updated on Cran, but as I am only working on the project intermittently these days I'm not sure when that will be.</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I hope this is helpful. Let me know if you have any other questions,</a:t>
          </a:r>
        </a:p>
        <a:p>
          <a:pPr rtl="0"/>
          <a:r>
            <a:rPr lang="en-GB" sz="1100" b="0" i="0">
              <a:solidFill>
                <a:schemeClr val="dk1"/>
              </a:solidFill>
              <a:effectLst/>
              <a:latin typeface="+mn-lt"/>
              <a:ea typeface="+mn-ea"/>
              <a:cs typeface="+mn-cs"/>
            </a:rPr>
            <a:t>Jon</a:t>
          </a:r>
        </a:p>
        <a:p>
          <a:pPr rtl="0"/>
          <a:br>
            <a:rPr lang="en-GB"/>
          </a:br>
          <a:r>
            <a:rPr lang="en-GB" sz="1100" b="0" i="0">
              <a:solidFill>
                <a:schemeClr val="dk1"/>
              </a:solidFill>
              <a:effectLst/>
              <a:latin typeface="+mn-lt"/>
              <a:ea typeface="+mn-ea"/>
              <a:cs typeface="+mn-cs"/>
            </a:rPr>
            <a:t>On Tue, Dec 29, 2020 at 3:59 PM Ken Kleinman &lt;</a:t>
          </a:r>
          <a:r>
            <a:rPr lang="en-GB" sz="1100" b="0" i="0">
              <a:solidFill>
                <a:schemeClr val="dk1"/>
              </a:solidFill>
              <a:effectLst/>
              <a:latin typeface="+mn-lt"/>
              <a:ea typeface="+mn-ea"/>
              <a:cs typeface="+mn-cs"/>
              <a:hlinkClick xmlns:r="http://schemas.openxmlformats.org/officeDocument/2006/relationships" r:id=""/>
            </a:rPr>
            <a:t>ken.kleinman@gmail.com</a:t>
          </a:r>
          <a:r>
            <a:rPr lang="en-GB" sz="1100" b="0" i="0">
              <a:solidFill>
                <a:schemeClr val="dk1"/>
              </a:solidFill>
              <a:effectLst/>
              <a:latin typeface="+mn-lt"/>
              <a:ea typeface="+mn-ea"/>
              <a:cs typeface="+mn-cs"/>
            </a:rPr>
            <a:t>&gt; wrote:</a:t>
          </a:r>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Hi Jon--</a:t>
          </a:r>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Can you look into this, please?  I think it is in your analytic code.  If I'm mistaken, LMK.</a:t>
          </a:r>
        </a:p>
        <a:p>
          <a:pPr rtl="0"/>
          <a:br>
            <a:rPr lang="en-GB" sz="1100" b="0" i="0">
              <a:solidFill>
                <a:schemeClr val="dk1"/>
              </a:solidFill>
              <a:effectLst/>
              <a:latin typeface="+mn-lt"/>
              <a:ea typeface="+mn-ea"/>
              <a:cs typeface="+mn-cs"/>
            </a:rPr>
          </a:br>
          <a:endParaRPr lang="en-GB" sz="1100" b="0" i="0">
            <a:solidFill>
              <a:schemeClr val="dk1"/>
            </a:solidFill>
            <a:effectLst/>
            <a:latin typeface="+mn-lt"/>
            <a:ea typeface="+mn-ea"/>
            <a:cs typeface="+mn-cs"/>
          </a:endParaRPr>
        </a:p>
        <a:p>
          <a:pPr rtl="0"/>
          <a:r>
            <a:rPr lang="en-GB" sz="1100" b="0" i="0">
              <a:solidFill>
                <a:schemeClr val="dk1"/>
              </a:solidFill>
              <a:effectLst/>
              <a:latin typeface="+mn-lt"/>
              <a:ea typeface="+mn-ea"/>
              <a:cs typeface="+mn-cs"/>
            </a:rPr>
            <a:t>Ken</a:t>
          </a:r>
        </a:p>
        <a:p>
          <a:endParaRPr lang="en-GB"/>
        </a:p>
      </xdr:txBody>
    </xdr:sp>
    <xdr:clientData/>
  </xdr:twoCellAnchor>
  <xdr:twoCellAnchor>
    <xdr:from>
      <xdr:col>3</xdr:col>
      <xdr:colOff>295275</xdr:colOff>
      <xdr:row>133</xdr:row>
      <xdr:rowOff>95250</xdr:rowOff>
    </xdr:from>
    <xdr:to>
      <xdr:col>4</xdr:col>
      <xdr:colOff>161925</xdr:colOff>
      <xdr:row>133</xdr:row>
      <xdr:rowOff>95250</xdr:rowOff>
    </xdr:to>
    <xdr:cxnSp macro="">
      <xdr:nvCxnSpPr>
        <xdr:cNvPr id="13" name="Straight Arrow Connector 12">
          <a:extLst>
            <a:ext uri="{FF2B5EF4-FFF2-40B4-BE49-F238E27FC236}">
              <a16:creationId xmlns:a16="http://schemas.microsoft.com/office/drawing/2014/main" id="{F666D1ED-C35A-4EAD-B574-20706F25CFCE}"/>
            </a:ext>
          </a:extLst>
        </xdr:cNvPr>
        <xdr:cNvCxnSpPr/>
      </xdr:nvCxnSpPr>
      <xdr:spPr>
        <a:xfrm>
          <a:off x="3200400" y="25479375"/>
          <a:ext cx="4762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2028826</xdr:colOff>
      <xdr:row>109</xdr:row>
      <xdr:rowOff>47624</xdr:rowOff>
    </xdr:from>
    <xdr:to>
      <xdr:col>7</xdr:col>
      <xdr:colOff>409575</xdr:colOff>
      <xdr:row>114</xdr:row>
      <xdr:rowOff>57150</xdr:rowOff>
    </xdr:to>
    <xdr:sp macro="" textlink="">
      <xdr:nvSpPr>
        <xdr:cNvPr id="12" name="TextBox 11">
          <a:extLst>
            <a:ext uri="{FF2B5EF4-FFF2-40B4-BE49-F238E27FC236}">
              <a16:creationId xmlns:a16="http://schemas.microsoft.com/office/drawing/2014/main" id="{FE43449A-5208-44C9-BD09-6BA94FD4E1D7}"/>
            </a:ext>
          </a:extLst>
        </xdr:cNvPr>
        <xdr:cNvSpPr txBox="1"/>
      </xdr:nvSpPr>
      <xdr:spPr>
        <a:xfrm>
          <a:off x="2238376" y="20859749"/>
          <a:ext cx="3514724" cy="962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solidFill>
                <a:srgbClr val="00B050"/>
              </a:solidFill>
            </a:rPr>
            <a:t>This implementation of clusterPower,</a:t>
          </a:r>
          <a:r>
            <a:rPr lang="en-GB" sz="1100" i="1" baseline="0">
              <a:solidFill>
                <a:srgbClr val="00B050"/>
              </a:solidFill>
            </a:rPr>
            <a:t> installed within R, has an error, 'varw' the 'within cluster variation' is in fact be the overall Var. I have e-mailed the authors, John Moyer confirmed this. The development version needs to be uploaded. See column Y.</a:t>
          </a:r>
          <a:endParaRPr lang="en-GB" sz="1100" i="1">
            <a:solidFill>
              <a:srgbClr val="00B050"/>
            </a:solidFill>
          </a:endParaRPr>
        </a:p>
      </xdr:txBody>
    </xdr:sp>
    <xdr:clientData/>
  </xdr:twoCellAnchor>
  <xdr:twoCellAnchor>
    <xdr:from>
      <xdr:col>2</xdr:col>
      <xdr:colOff>390525</xdr:colOff>
      <xdr:row>181</xdr:row>
      <xdr:rowOff>57150</xdr:rowOff>
    </xdr:from>
    <xdr:to>
      <xdr:col>23</xdr:col>
      <xdr:colOff>333375</xdr:colOff>
      <xdr:row>190</xdr:row>
      <xdr:rowOff>95250</xdr:rowOff>
    </xdr:to>
    <xdr:cxnSp macro="">
      <xdr:nvCxnSpPr>
        <xdr:cNvPr id="19" name="Straight Arrow Connector 18">
          <a:extLst>
            <a:ext uri="{FF2B5EF4-FFF2-40B4-BE49-F238E27FC236}">
              <a16:creationId xmlns:a16="http://schemas.microsoft.com/office/drawing/2014/main" id="{02D3CC50-75B1-4EE6-9A94-2136922055F7}"/>
            </a:ext>
          </a:extLst>
        </xdr:cNvPr>
        <xdr:cNvCxnSpPr/>
      </xdr:nvCxnSpPr>
      <xdr:spPr>
        <a:xfrm flipV="1">
          <a:off x="2686050" y="34585275"/>
          <a:ext cx="13820775" cy="1752600"/>
        </a:xfrm>
        <a:prstGeom prst="straightConnector1">
          <a:avLst/>
        </a:prstGeom>
        <a:ln>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274</xdr:row>
      <xdr:rowOff>38100</xdr:rowOff>
    </xdr:from>
    <xdr:to>
      <xdr:col>7</xdr:col>
      <xdr:colOff>714375</xdr:colOff>
      <xdr:row>298</xdr:row>
      <xdr:rowOff>76200</xdr:rowOff>
    </xdr:to>
    <xdr:pic>
      <xdr:nvPicPr>
        <xdr:cNvPr id="37" name="Picture 36">
          <a:extLst>
            <a:ext uri="{FF2B5EF4-FFF2-40B4-BE49-F238E27FC236}">
              <a16:creationId xmlns:a16="http://schemas.microsoft.com/office/drawing/2014/main" id="{0A4606E4-2079-4BC0-94FC-CA14AB2AF8D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09550" y="52282725"/>
          <a:ext cx="5848350" cy="461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19050</xdr:colOff>
      <xdr:row>12</xdr:row>
      <xdr:rowOff>9525</xdr:rowOff>
    </xdr:from>
    <xdr:to>
      <xdr:col>15</xdr:col>
      <xdr:colOff>28575</xdr:colOff>
      <xdr:row>13</xdr:row>
      <xdr:rowOff>38099</xdr:rowOff>
    </xdr:to>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0922F379-FDBD-4492-8505-BCF04C7BF865}"/>
            </a:ext>
          </a:extLst>
        </xdr:cNvPr>
        <xdr:cNvSpPr/>
      </xdr:nvSpPr>
      <xdr:spPr>
        <a:xfrm>
          <a:off x="10706100" y="2295525"/>
          <a:ext cx="619125"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314326</xdr:colOff>
      <xdr:row>0</xdr:row>
      <xdr:rowOff>38100</xdr:rowOff>
    </xdr:from>
    <xdr:to>
      <xdr:col>15</xdr:col>
      <xdr:colOff>85726</xdr:colOff>
      <xdr:row>5</xdr:row>
      <xdr:rowOff>76200</xdr:rowOff>
    </xdr:to>
    <xdr:sp macro="" textlink="">
      <xdr:nvSpPr>
        <xdr:cNvPr id="3" name="TextBox 2">
          <a:extLst>
            <a:ext uri="{FF2B5EF4-FFF2-40B4-BE49-F238E27FC236}">
              <a16:creationId xmlns:a16="http://schemas.microsoft.com/office/drawing/2014/main" id="{34DEA0DA-0F3F-4B26-9A8A-2937C5288E46}"/>
            </a:ext>
          </a:extLst>
        </xdr:cNvPr>
        <xdr:cNvSpPr txBox="1"/>
      </xdr:nvSpPr>
      <xdr:spPr>
        <a:xfrm>
          <a:off x="8382001" y="38100"/>
          <a:ext cx="232410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 normal approximation is used to calculate N to estimate t-values for sample size calculation. Then this</a:t>
          </a:r>
          <a:r>
            <a:rPr lang="en-GB" sz="1100" baseline="0"/>
            <a:t> is done </a:t>
          </a:r>
          <a:r>
            <a:rPr lang="en-GB" sz="1100"/>
            <a:t>again using</a:t>
          </a:r>
          <a:r>
            <a:rPr lang="en-GB" sz="1100" baseline="0"/>
            <a:t> the estimate of n from the latter.</a:t>
          </a:r>
          <a:endParaRPr lang="en-GB" sz="1100"/>
        </a:p>
      </xdr:txBody>
    </xdr:sp>
    <xdr:clientData/>
  </xdr:twoCellAnchor>
  <xdr:twoCellAnchor>
    <xdr:from>
      <xdr:col>15</xdr:col>
      <xdr:colOff>28575</xdr:colOff>
      <xdr:row>49</xdr:row>
      <xdr:rowOff>114300</xdr:rowOff>
    </xdr:from>
    <xdr:to>
      <xdr:col>16</xdr:col>
      <xdr:colOff>0</xdr:colOff>
      <xdr:row>52</xdr:row>
      <xdr:rowOff>28575</xdr:rowOff>
    </xdr:to>
    <xdr:cxnSp macro="">
      <xdr:nvCxnSpPr>
        <xdr:cNvPr id="4" name="Straight Arrow Connector 3">
          <a:extLst>
            <a:ext uri="{FF2B5EF4-FFF2-40B4-BE49-F238E27FC236}">
              <a16:creationId xmlns:a16="http://schemas.microsoft.com/office/drawing/2014/main" id="{82925F21-EC5F-4DE6-B358-8E53F3F8D8E8}"/>
            </a:ext>
          </a:extLst>
        </xdr:cNvPr>
        <xdr:cNvCxnSpPr/>
      </xdr:nvCxnSpPr>
      <xdr:spPr>
        <a:xfrm flipH="1">
          <a:off x="10648950" y="9467850"/>
          <a:ext cx="581025" cy="485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22</xdr:row>
      <xdr:rowOff>0</xdr:rowOff>
    </xdr:from>
    <xdr:to>
      <xdr:col>16</xdr:col>
      <xdr:colOff>600075</xdr:colOff>
      <xdr:row>23</xdr:row>
      <xdr:rowOff>161925</xdr:rowOff>
    </xdr:to>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7C1D5C3D-EC20-40AF-B9A7-CA629135A88A}"/>
            </a:ext>
          </a:extLst>
        </xdr:cNvPr>
        <xdr:cNvSpPr/>
      </xdr:nvSpPr>
      <xdr:spPr>
        <a:xfrm>
          <a:off x="10687050" y="421005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15</xdr:col>
      <xdr:colOff>0</xdr:colOff>
      <xdr:row>23</xdr:row>
      <xdr:rowOff>0</xdr:rowOff>
    </xdr:from>
    <xdr:to>
      <xdr:col>16</xdr:col>
      <xdr:colOff>600075</xdr:colOff>
      <xdr:row>24</xdr:row>
      <xdr:rowOff>161925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7A9D1672-1B8E-445C-933D-1C3D156E9EC9}"/>
            </a:ext>
          </a:extLst>
        </xdr:cNvPr>
        <xdr:cNvSpPr/>
      </xdr:nvSpPr>
      <xdr:spPr>
        <a:xfrm>
          <a:off x="9324975" y="4381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14</xdr:col>
      <xdr:colOff>0</xdr:colOff>
      <xdr:row>21</xdr:row>
      <xdr:rowOff>0</xdr:rowOff>
    </xdr:from>
    <xdr:to>
      <xdr:col>15</xdr:col>
      <xdr:colOff>600075</xdr:colOff>
      <xdr:row>22</xdr:row>
      <xdr:rowOff>161925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8661DDB-20C4-4F0C-A810-77C641AC4D9D}"/>
            </a:ext>
          </a:extLst>
        </xdr:cNvPr>
        <xdr:cNvSpPr/>
      </xdr:nvSpPr>
      <xdr:spPr>
        <a:xfrm>
          <a:off x="8772525" y="4000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28575</xdr:colOff>
      <xdr:row>0</xdr:row>
      <xdr:rowOff>0</xdr:rowOff>
    </xdr:from>
    <xdr:to>
      <xdr:col>18</xdr:col>
      <xdr:colOff>361950</xdr:colOff>
      <xdr:row>9</xdr:row>
      <xdr:rowOff>123825</xdr:rowOff>
    </xdr:to>
    <xdr:graphicFrame macro="">
      <xdr:nvGraphicFramePr>
        <xdr:cNvPr id="2" name="Chart 1">
          <a:extLst>
            <a:ext uri="{FF2B5EF4-FFF2-40B4-BE49-F238E27FC236}">
              <a16:creationId xmlns:a16="http://schemas.microsoft.com/office/drawing/2014/main" id="{777DE61F-EAD1-45D8-A8FA-3DADE6D6B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xdr:row>
      <xdr:rowOff>0</xdr:rowOff>
    </xdr:from>
    <xdr:to>
      <xdr:col>14</xdr:col>
      <xdr:colOff>600075</xdr:colOff>
      <xdr:row>23</xdr:row>
      <xdr:rowOff>161925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A38DA60-69AA-41F6-BD1E-BD161A36B20E}"/>
            </a:ext>
          </a:extLst>
        </xdr:cNvPr>
        <xdr:cNvSpPr/>
      </xdr:nvSpPr>
      <xdr:spPr>
        <a:xfrm>
          <a:off x="8267700" y="4191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314326</xdr:colOff>
      <xdr:row>0</xdr:row>
      <xdr:rowOff>38100</xdr:rowOff>
    </xdr:from>
    <xdr:to>
      <xdr:col>15</xdr:col>
      <xdr:colOff>85726</xdr:colOff>
      <xdr:row>5</xdr:row>
      <xdr:rowOff>76200</xdr:rowOff>
    </xdr:to>
    <xdr:sp macro="" textlink="">
      <xdr:nvSpPr>
        <xdr:cNvPr id="2" name="TextBox 1">
          <a:extLst>
            <a:ext uri="{FF2B5EF4-FFF2-40B4-BE49-F238E27FC236}">
              <a16:creationId xmlns:a16="http://schemas.microsoft.com/office/drawing/2014/main" id="{664D9680-758E-46F6-AA48-97676D003FFF}"/>
            </a:ext>
          </a:extLst>
        </xdr:cNvPr>
        <xdr:cNvSpPr txBox="1"/>
      </xdr:nvSpPr>
      <xdr:spPr>
        <a:xfrm>
          <a:off x="8382001" y="38100"/>
          <a:ext cx="2324100"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 normal approximation is used to calculate N to estimate t-values for sample size calculation. Then this</a:t>
          </a:r>
          <a:r>
            <a:rPr lang="en-GB" sz="1100" baseline="0"/>
            <a:t> is done </a:t>
          </a:r>
          <a:r>
            <a:rPr lang="en-GB" sz="1100"/>
            <a:t>again using</a:t>
          </a:r>
          <a:r>
            <a:rPr lang="en-GB" sz="1100" baseline="0"/>
            <a:t> the estimate of n from the latter.</a:t>
          </a:r>
          <a:endParaRPr lang="en-GB" sz="1100"/>
        </a:p>
      </xdr:txBody>
    </xdr:sp>
    <xdr:clientData/>
  </xdr:twoCellAnchor>
  <xdr:twoCellAnchor>
    <xdr:from>
      <xdr:col>5</xdr:col>
      <xdr:colOff>9525</xdr:colOff>
      <xdr:row>11</xdr:row>
      <xdr:rowOff>161925</xdr:rowOff>
    </xdr:from>
    <xdr:to>
      <xdr:col>13</xdr:col>
      <xdr:colOff>114300</xdr:colOff>
      <xdr:row>18</xdr:row>
      <xdr:rowOff>57150</xdr:rowOff>
    </xdr:to>
    <xdr:cxnSp macro="">
      <xdr:nvCxnSpPr>
        <xdr:cNvPr id="5" name="Straight Arrow Connector 4">
          <a:extLst>
            <a:ext uri="{FF2B5EF4-FFF2-40B4-BE49-F238E27FC236}">
              <a16:creationId xmlns:a16="http://schemas.microsoft.com/office/drawing/2014/main" id="{02DE4028-9DF0-4672-BB57-8532AF844AE8}"/>
            </a:ext>
          </a:extLst>
        </xdr:cNvPr>
        <xdr:cNvCxnSpPr/>
      </xdr:nvCxnSpPr>
      <xdr:spPr>
        <a:xfrm flipV="1">
          <a:off x="3981450" y="2276475"/>
          <a:ext cx="5534025" cy="122872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0</xdr:colOff>
      <xdr:row>2</xdr:row>
      <xdr:rowOff>0</xdr:rowOff>
    </xdr:from>
    <xdr:ext cx="6648450" cy="4867275"/>
    <xdr:pic>
      <xdr:nvPicPr>
        <xdr:cNvPr id="6" name="Picture 5">
          <a:extLst>
            <a:ext uri="{FF2B5EF4-FFF2-40B4-BE49-F238E27FC236}">
              <a16:creationId xmlns:a16="http://schemas.microsoft.com/office/drawing/2014/main" id="{49B5727E-FBA5-4A44-8E5B-618AFFEA7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49175" y="390525"/>
          <a:ext cx="6648450" cy="48672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66675</xdr:colOff>
      <xdr:row>3</xdr:row>
      <xdr:rowOff>47625</xdr:rowOff>
    </xdr:from>
    <xdr:ext cx="9334500" cy="4733925"/>
    <xdr:pic>
      <xdr:nvPicPr>
        <xdr:cNvPr id="7" name="Picture 6">
          <a:extLst>
            <a:ext uri="{FF2B5EF4-FFF2-40B4-BE49-F238E27FC236}">
              <a16:creationId xmlns:a16="http://schemas.microsoft.com/office/drawing/2014/main" id="{3D5CF9F6-4FF5-4F6E-8BE4-A6856D01F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63850" y="638175"/>
          <a:ext cx="9334500" cy="4733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28575</xdr:colOff>
      <xdr:row>27</xdr:row>
      <xdr:rowOff>85725</xdr:rowOff>
    </xdr:from>
    <xdr:ext cx="9420225" cy="4743450"/>
    <xdr:pic>
      <xdr:nvPicPr>
        <xdr:cNvPr id="8" name="Picture 7">
          <a:extLst>
            <a:ext uri="{FF2B5EF4-FFF2-40B4-BE49-F238E27FC236}">
              <a16:creationId xmlns:a16="http://schemas.microsoft.com/office/drawing/2014/main" id="{5BA1AE74-78AB-4768-9E50-37C0F0A79A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525750" y="5248275"/>
          <a:ext cx="9420225" cy="4743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76200</xdr:colOff>
      <xdr:row>21</xdr:row>
      <xdr:rowOff>19050</xdr:rowOff>
    </xdr:from>
    <xdr:to>
      <xdr:col>27</xdr:col>
      <xdr:colOff>266700</xdr:colOff>
      <xdr:row>26</xdr:row>
      <xdr:rowOff>0</xdr:rowOff>
    </xdr:to>
    <xdr:cxnSp macro="">
      <xdr:nvCxnSpPr>
        <xdr:cNvPr id="9" name="Straight Arrow Connector 8">
          <a:extLst>
            <a:ext uri="{FF2B5EF4-FFF2-40B4-BE49-F238E27FC236}">
              <a16:creationId xmlns:a16="http://schemas.microsoft.com/office/drawing/2014/main" id="{804B058D-4D59-4FC6-BFBD-4BFA4D06E365}"/>
            </a:ext>
          </a:extLst>
        </xdr:cNvPr>
        <xdr:cNvCxnSpPr/>
      </xdr:nvCxnSpPr>
      <xdr:spPr>
        <a:xfrm flipV="1">
          <a:off x="14354175" y="4038600"/>
          <a:ext cx="3848100" cy="933450"/>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114300</xdr:colOff>
      <xdr:row>27</xdr:row>
      <xdr:rowOff>66675</xdr:rowOff>
    </xdr:from>
    <xdr:to>
      <xdr:col>27</xdr:col>
      <xdr:colOff>133350</xdr:colOff>
      <xdr:row>45</xdr:row>
      <xdr:rowOff>47625</xdr:rowOff>
    </xdr:to>
    <xdr:cxnSp macro="">
      <xdr:nvCxnSpPr>
        <xdr:cNvPr id="10" name="Straight Arrow Connector 9">
          <a:extLst>
            <a:ext uri="{FF2B5EF4-FFF2-40B4-BE49-F238E27FC236}">
              <a16:creationId xmlns:a16="http://schemas.microsoft.com/office/drawing/2014/main" id="{240D4E43-B754-4AAA-8C5A-D1B383DA1EAB}"/>
            </a:ext>
          </a:extLst>
        </xdr:cNvPr>
        <xdr:cNvCxnSpPr/>
      </xdr:nvCxnSpPr>
      <xdr:spPr>
        <a:xfrm>
          <a:off x="14392275" y="5229225"/>
          <a:ext cx="3676650" cy="3409950"/>
        </a:xfrm>
        <a:prstGeom prst="straightConnector1">
          <a:avLst/>
        </a:prstGeom>
        <a:ln>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24</xdr:row>
      <xdr:rowOff>0</xdr:rowOff>
    </xdr:from>
    <xdr:to>
      <xdr:col>14</xdr:col>
      <xdr:colOff>600075</xdr:colOff>
      <xdr:row>25</xdr:row>
      <xdr:rowOff>161925</xdr:rowOff>
    </xdr:to>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66B8DE11-4E07-42F6-BDA3-3944C8AC5C0A}"/>
            </a:ext>
          </a:extLst>
        </xdr:cNvPr>
        <xdr:cNvSpPr/>
      </xdr:nvSpPr>
      <xdr:spPr>
        <a:xfrm>
          <a:off x="9401175" y="459105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14</xdr:col>
      <xdr:colOff>0</xdr:colOff>
      <xdr:row>24</xdr:row>
      <xdr:rowOff>0</xdr:rowOff>
    </xdr:from>
    <xdr:to>
      <xdr:col>15</xdr:col>
      <xdr:colOff>600075</xdr:colOff>
      <xdr:row>25</xdr:row>
      <xdr:rowOff>161925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A8DF585-46E0-4489-AE09-81C78BE2A153}"/>
            </a:ext>
          </a:extLst>
        </xdr:cNvPr>
        <xdr:cNvSpPr/>
      </xdr:nvSpPr>
      <xdr:spPr>
        <a:xfrm>
          <a:off x="8715375" y="4572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14</xdr:col>
      <xdr:colOff>0</xdr:colOff>
      <xdr:row>22</xdr:row>
      <xdr:rowOff>0</xdr:rowOff>
    </xdr:from>
    <xdr:to>
      <xdr:col>15</xdr:col>
      <xdr:colOff>600075</xdr:colOff>
      <xdr:row>23</xdr:row>
      <xdr:rowOff>161925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D04F821-9BC1-4E46-80ED-AE38F459DFA5}"/>
            </a:ext>
          </a:extLst>
        </xdr:cNvPr>
        <xdr:cNvSpPr/>
      </xdr:nvSpPr>
      <xdr:spPr>
        <a:xfrm>
          <a:off x="8715375" y="4191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17</xdr:col>
      <xdr:colOff>428625</xdr:colOff>
      <xdr:row>20</xdr:row>
      <xdr:rowOff>176212</xdr:rowOff>
    </xdr:from>
    <xdr:to>
      <xdr:col>25</xdr:col>
      <xdr:colOff>123825</xdr:colOff>
      <xdr:row>35</xdr:row>
      <xdr:rowOff>61912</xdr:rowOff>
    </xdr:to>
    <xdr:graphicFrame macro="">
      <xdr:nvGraphicFramePr>
        <xdr:cNvPr id="2" name="Chart 1">
          <a:extLst>
            <a:ext uri="{FF2B5EF4-FFF2-40B4-BE49-F238E27FC236}">
              <a16:creationId xmlns:a16="http://schemas.microsoft.com/office/drawing/2014/main" id="{5BF9E6D3-4291-449C-B699-DEA3E36DB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23</xdr:row>
      <xdr:rowOff>0</xdr:rowOff>
    </xdr:from>
    <xdr:to>
      <xdr:col>16</xdr:col>
      <xdr:colOff>600075</xdr:colOff>
      <xdr:row>24</xdr:row>
      <xdr:rowOff>161925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28AA0CF1-84E4-49E1-A494-E1F0D4D0B52F}"/>
            </a:ext>
          </a:extLst>
        </xdr:cNvPr>
        <xdr:cNvSpPr/>
      </xdr:nvSpPr>
      <xdr:spPr>
        <a:xfrm>
          <a:off x="9324975" y="4381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24</xdr:col>
      <xdr:colOff>371475</xdr:colOff>
      <xdr:row>31</xdr:row>
      <xdr:rowOff>142875</xdr:rowOff>
    </xdr:from>
    <xdr:to>
      <xdr:col>37</xdr:col>
      <xdr:colOff>190500</xdr:colOff>
      <xdr:row>59</xdr:row>
      <xdr:rowOff>9525</xdr:rowOff>
    </xdr:to>
    <xdr:pic>
      <xdr:nvPicPr>
        <xdr:cNvPr id="2" name="Picture 1">
          <a:extLst>
            <a:ext uri="{FF2B5EF4-FFF2-40B4-BE49-F238E27FC236}">
              <a16:creationId xmlns:a16="http://schemas.microsoft.com/office/drawing/2014/main" id="{6A906A1C-A814-40B7-AB2A-94F099B9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1575" y="6067425"/>
          <a:ext cx="7743825" cy="520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29</xdr:row>
      <xdr:rowOff>0</xdr:rowOff>
    </xdr:from>
    <xdr:to>
      <xdr:col>9</xdr:col>
      <xdr:colOff>466725</xdr:colOff>
      <xdr:row>30</xdr:row>
      <xdr:rowOff>161925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3DEA13C7-0B35-47FC-BB03-372F9E4424E9}"/>
            </a:ext>
          </a:extLst>
        </xdr:cNvPr>
        <xdr:cNvSpPr/>
      </xdr:nvSpPr>
      <xdr:spPr>
        <a:xfrm>
          <a:off x="6153150" y="554355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8</xdr:col>
      <xdr:colOff>647700</xdr:colOff>
      <xdr:row>21</xdr:row>
      <xdr:rowOff>142875</xdr:rowOff>
    </xdr:from>
    <xdr:to>
      <xdr:col>12</xdr:col>
      <xdr:colOff>390525</xdr:colOff>
      <xdr:row>27</xdr:row>
      <xdr:rowOff>0</xdr:rowOff>
    </xdr:to>
    <xdr:sp macro="" textlink="">
      <xdr:nvSpPr>
        <xdr:cNvPr id="4" name="TextBox 3">
          <a:extLst>
            <a:ext uri="{FF2B5EF4-FFF2-40B4-BE49-F238E27FC236}">
              <a16:creationId xmlns:a16="http://schemas.microsoft.com/office/drawing/2014/main" id="{CA988C36-1C64-44CD-8EE8-1D00ED938779}"/>
            </a:ext>
          </a:extLst>
        </xdr:cNvPr>
        <xdr:cNvSpPr txBox="1"/>
      </xdr:nvSpPr>
      <xdr:spPr>
        <a:xfrm>
          <a:off x="6800850" y="4162425"/>
          <a:ext cx="2314575"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=(((H15^2)*(1+H13))+1/H4)/(1+H13)</a:t>
          </a:r>
        </a:p>
        <a:p>
          <a:endParaRPr lang="en-GB" sz="1100"/>
        </a:p>
        <a:p>
          <a:r>
            <a:rPr lang="en-GB" sz="1100"/>
            <a:t>with Cont. Corr.</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0</xdr:colOff>
      <xdr:row>25</xdr:row>
      <xdr:rowOff>0</xdr:rowOff>
    </xdr:from>
    <xdr:to>
      <xdr:col>14</xdr:col>
      <xdr:colOff>600075</xdr:colOff>
      <xdr:row>26</xdr:row>
      <xdr:rowOff>161925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7FA163A-267E-401A-96DB-505BB9AD3BFF}"/>
            </a:ext>
          </a:extLst>
        </xdr:cNvPr>
        <xdr:cNvSpPr/>
      </xdr:nvSpPr>
      <xdr:spPr>
        <a:xfrm>
          <a:off x="8105775" y="4762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28</xdr:row>
      <xdr:rowOff>85725</xdr:rowOff>
    </xdr:from>
    <xdr:to>
      <xdr:col>1</xdr:col>
      <xdr:colOff>1228725</xdr:colOff>
      <xdr:row>30</xdr:row>
      <xdr:rowOff>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0C10B73-CD7F-4B34-8982-D9365A670323}"/>
            </a:ext>
          </a:extLst>
        </xdr:cNvPr>
        <xdr:cNvSpPr/>
      </xdr:nvSpPr>
      <xdr:spPr>
        <a:xfrm>
          <a:off x="257175" y="5419725"/>
          <a:ext cx="1181100" cy="2952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16</xdr:col>
      <xdr:colOff>76200</xdr:colOff>
      <xdr:row>14</xdr:row>
      <xdr:rowOff>142874</xdr:rowOff>
    </xdr:from>
    <xdr:to>
      <xdr:col>20</xdr:col>
      <xdr:colOff>304800</xdr:colOff>
      <xdr:row>24</xdr:row>
      <xdr:rowOff>190499</xdr:rowOff>
    </xdr:to>
    <xdr:graphicFrame macro="">
      <xdr:nvGraphicFramePr>
        <xdr:cNvPr id="3" name="Chart 2">
          <a:extLst>
            <a:ext uri="{FF2B5EF4-FFF2-40B4-BE49-F238E27FC236}">
              <a16:creationId xmlns:a16="http://schemas.microsoft.com/office/drawing/2014/main" id="{520003CE-96D5-469F-91DA-62B4DBC88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438150</xdr:colOff>
      <xdr:row>14</xdr:row>
      <xdr:rowOff>95250</xdr:rowOff>
    </xdr:from>
    <xdr:to>
      <xdr:col>33</xdr:col>
      <xdr:colOff>371475</xdr:colOff>
      <xdr:row>29</xdr:row>
      <xdr:rowOff>0</xdr:rowOff>
    </xdr:to>
    <xdr:sp macro="" textlink="">
      <xdr:nvSpPr>
        <xdr:cNvPr id="4" name="Rectangle: Rounded Corners 3">
          <a:extLst>
            <a:ext uri="{FF2B5EF4-FFF2-40B4-BE49-F238E27FC236}">
              <a16:creationId xmlns:a16="http://schemas.microsoft.com/office/drawing/2014/main" id="{CD112E77-8F53-404D-9FD3-8B35B97C6DF6}"/>
            </a:ext>
          </a:extLst>
        </xdr:cNvPr>
        <xdr:cNvSpPr/>
      </xdr:nvSpPr>
      <xdr:spPr>
        <a:xfrm>
          <a:off x="9867900" y="2762250"/>
          <a:ext cx="13649325"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381000</xdr:colOff>
      <xdr:row>1</xdr:row>
      <xdr:rowOff>114300</xdr:rowOff>
    </xdr:from>
    <xdr:to>
      <xdr:col>4</xdr:col>
      <xdr:colOff>0</xdr:colOff>
      <xdr:row>1</xdr:row>
      <xdr:rowOff>114300</xdr:rowOff>
    </xdr:to>
    <xdr:cxnSp macro="">
      <xdr:nvCxnSpPr>
        <xdr:cNvPr id="5" name="Straight Arrow Connector 4">
          <a:extLst>
            <a:ext uri="{FF2B5EF4-FFF2-40B4-BE49-F238E27FC236}">
              <a16:creationId xmlns:a16="http://schemas.microsoft.com/office/drawing/2014/main" id="{7D0B00CA-6EFA-4537-825F-9F3BC84E95F7}"/>
            </a:ext>
          </a:extLst>
        </xdr:cNvPr>
        <xdr:cNvCxnSpPr/>
      </xdr:nvCxnSpPr>
      <xdr:spPr>
        <a:xfrm>
          <a:off x="4400550" y="304800"/>
          <a:ext cx="228600"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22</xdr:row>
      <xdr:rowOff>57151</xdr:rowOff>
    </xdr:from>
    <xdr:to>
      <xdr:col>3</xdr:col>
      <xdr:colOff>19050</xdr:colOff>
      <xdr:row>23</xdr:row>
      <xdr:rowOff>95251</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ED75B9C1-CDCA-45D6-9D32-2E66EC3D1015}"/>
            </a:ext>
          </a:extLst>
        </xdr:cNvPr>
        <xdr:cNvSpPr/>
      </xdr:nvSpPr>
      <xdr:spPr>
        <a:xfrm>
          <a:off x="3419475" y="4248151"/>
          <a:ext cx="619125" cy="228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editAs="oneCell">
    <xdr:from>
      <xdr:col>10</xdr:col>
      <xdr:colOff>190501</xdr:colOff>
      <xdr:row>62</xdr:row>
      <xdr:rowOff>142875</xdr:rowOff>
    </xdr:from>
    <xdr:to>
      <xdr:col>23</xdr:col>
      <xdr:colOff>32664</xdr:colOff>
      <xdr:row>95</xdr:row>
      <xdr:rowOff>171450</xdr:rowOff>
    </xdr:to>
    <xdr:pic>
      <xdr:nvPicPr>
        <xdr:cNvPr id="7" name="Picture 6">
          <a:extLst>
            <a:ext uri="{FF2B5EF4-FFF2-40B4-BE49-F238E27FC236}">
              <a16:creationId xmlns:a16="http://schemas.microsoft.com/office/drawing/2014/main" id="{07A7A6CC-03F1-4CB8-9557-CF43FEA60B5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753476" y="12001500"/>
          <a:ext cx="8328938" cy="631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63</xdr:row>
      <xdr:rowOff>85725</xdr:rowOff>
    </xdr:from>
    <xdr:to>
      <xdr:col>8</xdr:col>
      <xdr:colOff>454737</xdr:colOff>
      <xdr:row>95</xdr:row>
      <xdr:rowOff>152400</xdr:rowOff>
    </xdr:to>
    <xdr:pic>
      <xdr:nvPicPr>
        <xdr:cNvPr id="8" name="Picture 7">
          <a:extLst>
            <a:ext uri="{FF2B5EF4-FFF2-40B4-BE49-F238E27FC236}">
              <a16:creationId xmlns:a16="http://schemas.microsoft.com/office/drawing/2014/main" id="{9BA31B22-1017-408D-B6B4-9B485DE8EC6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200" y="12134850"/>
          <a:ext cx="7722312" cy="616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2066925</xdr:colOff>
      <xdr:row>82</xdr:row>
      <xdr:rowOff>180975</xdr:rowOff>
    </xdr:from>
    <xdr:to>
      <xdr:col>11</xdr:col>
      <xdr:colOff>76200</xdr:colOff>
      <xdr:row>88</xdr:row>
      <xdr:rowOff>114300</xdr:rowOff>
    </xdr:to>
    <xdr:cxnSp macro="">
      <xdr:nvCxnSpPr>
        <xdr:cNvPr id="9" name="Straight Arrow Connector 8">
          <a:extLst>
            <a:ext uri="{FF2B5EF4-FFF2-40B4-BE49-F238E27FC236}">
              <a16:creationId xmlns:a16="http://schemas.microsoft.com/office/drawing/2014/main" id="{099F908B-94F8-48B1-8FEB-51F525D6E83B}"/>
            </a:ext>
          </a:extLst>
        </xdr:cNvPr>
        <xdr:cNvCxnSpPr/>
      </xdr:nvCxnSpPr>
      <xdr:spPr>
        <a:xfrm flipV="1">
          <a:off x="2276475" y="15849600"/>
          <a:ext cx="7229475" cy="1076325"/>
        </a:xfrm>
        <a:prstGeom prst="straightConnector1">
          <a:avLst/>
        </a:prstGeom>
        <a:ln w="158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238125</xdr:colOff>
      <xdr:row>108</xdr:row>
      <xdr:rowOff>123825</xdr:rowOff>
    </xdr:from>
    <xdr:to>
      <xdr:col>22</xdr:col>
      <xdr:colOff>257175</xdr:colOff>
      <xdr:row>142</xdr:row>
      <xdr:rowOff>38100</xdr:rowOff>
    </xdr:to>
    <xdr:pic>
      <xdr:nvPicPr>
        <xdr:cNvPr id="10" name="Picture 9">
          <a:extLst>
            <a:ext uri="{FF2B5EF4-FFF2-40B4-BE49-F238E27FC236}">
              <a16:creationId xmlns:a16="http://schemas.microsoft.com/office/drawing/2014/main" id="{3AE0D899-FAD7-4570-99D2-71C35278A69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81900" y="20745450"/>
          <a:ext cx="9115425" cy="639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276225</xdr:colOff>
      <xdr:row>106</xdr:row>
      <xdr:rowOff>66675</xdr:rowOff>
    </xdr:from>
    <xdr:to>
      <xdr:col>17</xdr:col>
      <xdr:colOff>476250</xdr:colOff>
      <xdr:row>136</xdr:row>
      <xdr:rowOff>152400</xdr:rowOff>
    </xdr:to>
    <xdr:cxnSp macro="">
      <xdr:nvCxnSpPr>
        <xdr:cNvPr id="11" name="Straight Arrow Connector 10">
          <a:extLst>
            <a:ext uri="{FF2B5EF4-FFF2-40B4-BE49-F238E27FC236}">
              <a16:creationId xmlns:a16="http://schemas.microsoft.com/office/drawing/2014/main" id="{65A2954B-557A-4E30-A5AD-B67358E73E47}"/>
            </a:ext>
          </a:extLst>
        </xdr:cNvPr>
        <xdr:cNvCxnSpPr/>
      </xdr:nvCxnSpPr>
      <xdr:spPr>
        <a:xfrm>
          <a:off x="11229975" y="20307300"/>
          <a:ext cx="2638425" cy="5800725"/>
        </a:xfrm>
        <a:prstGeom prst="straightConnector1">
          <a:avLst/>
        </a:prstGeom>
        <a:ln w="1587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762001</xdr:colOff>
      <xdr:row>40</xdr:row>
      <xdr:rowOff>123825</xdr:rowOff>
    </xdr:from>
    <xdr:to>
      <xdr:col>10</xdr:col>
      <xdr:colOff>0</xdr:colOff>
      <xdr:row>42</xdr:row>
      <xdr:rowOff>47625</xdr:rowOff>
    </xdr:to>
    <xdr:cxnSp macro="">
      <xdr:nvCxnSpPr>
        <xdr:cNvPr id="12" name="Straight Arrow Connector 11">
          <a:extLst>
            <a:ext uri="{FF2B5EF4-FFF2-40B4-BE49-F238E27FC236}">
              <a16:creationId xmlns:a16="http://schemas.microsoft.com/office/drawing/2014/main" id="{2375C840-B1F9-4315-95F1-39F69DA1B799}"/>
            </a:ext>
          </a:extLst>
        </xdr:cNvPr>
        <xdr:cNvCxnSpPr/>
      </xdr:nvCxnSpPr>
      <xdr:spPr>
        <a:xfrm flipH="1">
          <a:off x="7219951" y="7743825"/>
          <a:ext cx="1343024" cy="30480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0</xdr:colOff>
      <xdr:row>151</xdr:row>
      <xdr:rowOff>114300</xdr:rowOff>
    </xdr:from>
    <xdr:to>
      <xdr:col>16</xdr:col>
      <xdr:colOff>209550</xdr:colOff>
      <xdr:row>194</xdr:row>
      <xdr:rowOff>161925</xdr:rowOff>
    </xdr:to>
    <xdr:pic>
      <xdr:nvPicPr>
        <xdr:cNvPr id="13" name="Picture 12">
          <a:extLst>
            <a:ext uri="{FF2B5EF4-FFF2-40B4-BE49-F238E27FC236}">
              <a16:creationId xmlns:a16="http://schemas.microsoft.com/office/drawing/2014/main" id="{51E482ED-1FAE-4CC6-8E8C-F061248E730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550" y="28927425"/>
          <a:ext cx="12782550" cy="823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201</xdr:row>
      <xdr:rowOff>47625</xdr:rowOff>
    </xdr:from>
    <xdr:to>
      <xdr:col>16</xdr:col>
      <xdr:colOff>114300</xdr:colOff>
      <xdr:row>244</xdr:row>
      <xdr:rowOff>95250</xdr:rowOff>
    </xdr:to>
    <xdr:pic>
      <xdr:nvPicPr>
        <xdr:cNvPr id="14" name="Picture 13">
          <a:extLst>
            <a:ext uri="{FF2B5EF4-FFF2-40B4-BE49-F238E27FC236}">
              <a16:creationId xmlns:a16="http://schemas.microsoft.com/office/drawing/2014/main" id="{E0D01545-8A7C-4706-9213-349552344BE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50" y="38385750"/>
          <a:ext cx="12687300" cy="823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361950</xdr:colOff>
      <xdr:row>237</xdr:row>
      <xdr:rowOff>76200</xdr:rowOff>
    </xdr:from>
    <xdr:to>
      <xdr:col>5</xdr:col>
      <xdr:colOff>600075</xdr:colOff>
      <xdr:row>238</xdr:row>
      <xdr:rowOff>0</xdr:rowOff>
    </xdr:to>
    <xdr:sp macro="" textlink="">
      <xdr:nvSpPr>
        <xdr:cNvPr id="15" name="Rectangle 14">
          <a:extLst>
            <a:ext uri="{FF2B5EF4-FFF2-40B4-BE49-F238E27FC236}">
              <a16:creationId xmlns:a16="http://schemas.microsoft.com/office/drawing/2014/main" id="{CFBAD88E-AD4D-46A1-9125-1C20F824BC9B}"/>
            </a:ext>
          </a:extLst>
        </xdr:cNvPr>
        <xdr:cNvSpPr/>
      </xdr:nvSpPr>
      <xdr:spPr>
        <a:xfrm>
          <a:off x="5600700" y="45272325"/>
          <a:ext cx="238125" cy="114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1971675</xdr:colOff>
      <xdr:row>145</xdr:row>
      <xdr:rowOff>114300</xdr:rowOff>
    </xdr:from>
    <xdr:to>
      <xdr:col>1</xdr:col>
      <xdr:colOff>3171825</xdr:colOff>
      <xdr:row>147</xdr:row>
      <xdr:rowOff>9525</xdr:rowOff>
    </xdr:to>
    <xdr:cxnSp macro="">
      <xdr:nvCxnSpPr>
        <xdr:cNvPr id="16" name="Straight Arrow Connector 15">
          <a:extLst>
            <a:ext uri="{FF2B5EF4-FFF2-40B4-BE49-F238E27FC236}">
              <a16:creationId xmlns:a16="http://schemas.microsoft.com/office/drawing/2014/main" id="{941A75FE-4E96-46CE-8716-9656933BF3A7}"/>
            </a:ext>
          </a:extLst>
        </xdr:cNvPr>
        <xdr:cNvCxnSpPr/>
      </xdr:nvCxnSpPr>
      <xdr:spPr>
        <a:xfrm flipH="1">
          <a:off x="2181225" y="27784425"/>
          <a:ext cx="1200150" cy="276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21</xdr:row>
      <xdr:rowOff>0</xdr:rowOff>
    </xdr:from>
    <xdr:to>
      <xdr:col>15</xdr:col>
      <xdr:colOff>9525</xdr:colOff>
      <xdr:row>22</xdr:row>
      <xdr:rowOff>28574</xdr:rowOff>
    </xdr:to>
    <xdr:sp macro="" textlink="">
      <xdr:nvSpPr>
        <xdr:cNvPr id="17" name="Rectangle: Rounded Corners 16">
          <a:hlinkClick xmlns:r="http://schemas.openxmlformats.org/officeDocument/2006/relationships" r:id="rId9"/>
          <a:extLst>
            <a:ext uri="{FF2B5EF4-FFF2-40B4-BE49-F238E27FC236}">
              <a16:creationId xmlns:a16="http://schemas.microsoft.com/office/drawing/2014/main" id="{440C2D99-A182-416D-A6E8-01A688B42AF5}"/>
            </a:ext>
          </a:extLst>
        </xdr:cNvPr>
        <xdr:cNvSpPr/>
      </xdr:nvSpPr>
      <xdr:spPr>
        <a:xfrm>
          <a:off x="11563350" y="4000500"/>
          <a:ext cx="619125"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6</xdr:col>
      <xdr:colOff>161926</xdr:colOff>
      <xdr:row>0</xdr:row>
      <xdr:rowOff>19050</xdr:rowOff>
    </xdr:from>
    <xdr:to>
      <xdr:col>6</xdr:col>
      <xdr:colOff>428625</xdr:colOff>
      <xdr:row>1</xdr:row>
      <xdr:rowOff>47625</xdr:rowOff>
    </xdr:to>
    <xdr:sp macro="" textlink="">
      <xdr:nvSpPr>
        <xdr:cNvPr id="18" name="Rectangle: Rounded Corners 17">
          <a:hlinkClick xmlns:r="http://schemas.openxmlformats.org/officeDocument/2006/relationships" r:id="rId10"/>
          <a:extLst>
            <a:ext uri="{FF2B5EF4-FFF2-40B4-BE49-F238E27FC236}">
              <a16:creationId xmlns:a16="http://schemas.microsoft.com/office/drawing/2014/main" id="{4EB0EFF4-D3C6-4EB0-A7B8-BF3F1965AEBC}"/>
            </a:ext>
          </a:extLst>
        </xdr:cNvPr>
        <xdr:cNvSpPr/>
      </xdr:nvSpPr>
      <xdr:spPr>
        <a:xfrm>
          <a:off x="6010276" y="19050"/>
          <a:ext cx="266699"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19</xdr:col>
      <xdr:colOff>523875</xdr:colOff>
      <xdr:row>43</xdr:row>
      <xdr:rowOff>171450</xdr:rowOff>
    </xdr:from>
    <xdr:ext cx="8715375" cy="4629150"/>
    <xdr:pic>
      <xdr:nvPicPr>
        <xdr:cNvPr id="6" name="Picture 5">
          <a:extLst>
            <a:ext uri="{FF2B5EF4-FFF2-40B4-BE49-F238E27FC236}">
              <a16:creationId xmlns:a16="http://schemas.microsoft.com/office/drawing/2014/main" id="{33390FA5-68C0-4C3A-9782-E15728D69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0" y="8420100"/>
          <a:ext cx="8715375" cy="4629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0</xdr:colOff>
      <xdr:row>27</xdr:row>
      <xdr:rowOff>0</xdr:rowOff>
    </xdr:from>
    <xdr:to>
      <xdr:col>10</xdr:col>
      <xdr:colOff>600075</xdr:colOff>
      <xdr:row>28</xdr:row>
      <xdr:rowOff>161925</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FA3ED4E5-B94E-4466-A7A8-D1402348015B}"/>
            </a:ext>
          </a:extLst>
        </xdr:cNvPr>
        <xdr:cNvSpPr/>
      </xdr:nvSpPr>
      <xdr:spPr>
        <a:xfrm>
          <a:off x="7096125" y="520065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0</xdr:colOff>
      <xdr:row>24</xdr:row>
      <xdr:rowOff>0</xdr:rowOff>
    </xdr:from>
    <xdr:to>
      <xdr:col>14</xdr:col>
      <xdr:colOff>600075</xdr:colOff>
      <xdr:row>25</xdr:row>
      <xdr:rowOff>161925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62C60F-9DA8-4648-9457-E9094E5232DC}"/>
            </a:ext>
          </a:extLst>
        </xdr:cNvPr>
        <xdr:cNvSpPr/>
      </xdr:nvSpPr>
      <xdr:spPr>
        <a:xfrm>
          <a:off x="8105775" y="4572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22</xdr:col>
      <xdr:colOff>161925</xdr:colOff>
      <xdr:row>15</xdr:row>
      <xdr:rowOff>66675</xdr:rowOff>
    </xdr:from>
    <xdr:to>
      <xdr:col>27</xdr:col>
      <xdr:colOff>409575</xdr:colOff>
      <xdr:row>26</xdr:row>
      <xdr:rowOff>28575</xdr:rowOff>
    </xdr:to>
    <xdr:sp macro="" textlink="">
      <xdr:nvSpPr>
        <xdr:cNvPr id="2" name="TextBox 1">
          <a:extLst>
            <a:ext uri="{FF2B5EF4-FFF2-40B4-BE49-F238E27FC236}">
              <a16:creationId xmlns:a16="http://schemas.microsoft.com/office/drawing/2014/main" id="{643A42D5-289D-449E-94B5-407CB3FB5A3F}"/>
            </a:ext>
          </a:extLst>
        </xdr:cNvPr>
        <xdr:cNvSpPr txBox="1"/>
      </xdr:nvSpPr>
      <xdr:spPr>
        <a:xfrm>
          <a:off x="14068425" y="2943225"/>
          <a:ext cx="3295650"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sng">
              <a:solidFill>
                <a:schemeClr val="dk1"/>
              </a:solidFill>
              <a:effectLst/>
              <a:latin typeface="+mn-lt"/>
              <a:ea typeface="+mn-ea"/>
              <a:cs typeface="+mn-cs"/>
            </a:rPr>
            <a:t>Note</a:t>
          </a:r>
        </a:p>
        <a:p>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values of 'Mean p'&lt;0 treated as zero</a:t>
          </a:r>
        </a:p>
        <a:p>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values &gt; 1</a:t>
          </a:r>
          <a:r>
            <a:rPr lang="en-GB" sz="1100" b="0" i="0" baseline="0">
              <a:solidFill>
                <a:schemeClr val="dk1"/>
              </a:solidFill>
              <a:effectLst/>
              <a:latin typeface="+mn-lt"/>
              <a:ea typeface="+mn-ea"/>
              <a:cs typeface="+mn-cs"/>
            </a:rPr>
            <a:t> treated as 1</a:t>
          </a:r>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endParaRPr lang="en-GB" sz="1100" b="0" i="0">
            <a:solidFill>
              <a:schemeClr val="dk1"/>
            </a:solidFill>
            <a:effectLst/>
            <a:latin typeface="+mn-lt"/>
            <a:ea typeface="+mn-ea"/>
            <a:cs typeface="+mn-cs"/>
          </a:endParaRPr>
        </a:p>
        <a:p>
          <a:r>
            <a:rPr lang="en-GB" sz="1100" b="0" i="0">
              <a:solidFill>
                <a:schemeClr val="dk1"/>
              </a:solidFill>
              <a:effectLst/>
              <a:latin typeface="+mn-lt"/>
              <a:ea typeface="+mn-ea"/>
              <a:cs typeface="+mn-cs"/>
            </a:rPr>
            <a:t>Guideline is given by Koo and Li (2016):</a:t>
          </a:r>
        </a:p>
        <a:p>
          <a:r>
            <a:rPr lang="en-GB" sz="1100" b="0" i="0">
              <a:solidFill>
                <a:schemeClr val="dk1"/>
              </a:solidFill>
              <a:effectLst/>
              <a:latin typeface="+mn-lt"/>
              <a:ea typeface="+mn-ea"/>
              <a:cs typeface="+mn-cs"/>
            </a:rPr>
            <a:t>below 0.50: poor</a:t>
          </a:r>
        </a:p>
        <a:p>
          <a:r>
            <a:rPr lang="en-GB" sz="1100" b="0" i="0">
              <a:solidFill>
                <a:schemeClr val="dk1"/>
              </a:solidFill>
              <a:effectLst/>
              <a:latin typeface="+mn-lt"/>
              <a:ea typeface="+mn-ea"/>
              <a:cs typeface="+mn-cs"/>
            </a:rPr>
            <a:t>between 0.50 and 0.75: moderate</a:t>
          </a:r>
        </a:p>
        <a:p>
          <a:r>
            <a:rPr lang="en-GB" sz="1100" b="0" i="0">
              <a:solidFill>
                <a:schemeClr val="dk1"/>
              </a:solidFill>
              <a:effectLst/>
              <a:latin typeface="+mn-lt"/>
              <a:ea typeface="+mn-ea"/>
              <a:cs typeface="+mn-cs"/>
            </a:rPr>
            <a:t>between 0.75 and 0.90: good</a:t>
          </a:r>
        </a:p>
        <a:p>
          <a:r>
            <a:rPr lang="en-GB" sz="1100" b="0" i="0">
              <a:solidFill>
                <a:schemeClr val="dk1"/>
              </a:solidFill>
              <a:effectLst/>
              <a:latin typeface="+mn-lt"/>
              <a:ea typeface="+mn-ea"/>
              <a:cs typeface="+mn-cs"/>
            </a:rPr>
            <a:t>above 0.90: excellent</a:t>
          </a:r>
        </a:p>
        <a:p>
          <a:endParaRPr lang="en-GB" sz="1100"/>
        </a:p>
      </xdr:txBody>
    </xdr:sp>
    <xdr:clientData/>
  </xdr:twoCellAnchor>
  <xdr:twoCellAnchor>
    <xdr:from>
      <xdr:col>9</xdr:col>
      <xdr:colOff>476250</xdr:colOff>
      <xdr:row>11</xdr:row>
      <xdr:rowOff>95248</xdr:rowOff>
    </xdr:from>
    <xdr:to>
      <xdr:col>19</xdr:col>
      <xdr:colOff>428625</xdr:colOff>
      <xdr:row>65</xdr:row>
      <xdr:rowOff>114299</xdr:rowOff>
    </xdr:to>
    <xdr:sp macro="" textlink="">
      <xdr:nvSpPr>
        <xdr:cNvPr id="3" name="TextBox 2">
          <a:extLst>
            <a:ext uri="{FF2B5EF4-FFF2-40B4-BE49-F238E27FC236}">
              <a16:creationId xmlns:a16="http://schemas.microsoft.com/office/drawing/2014/main" id="{D917C75E-DEE9-49A0-9385-0C478E5F3DB8}"/>
            </a:ext>
          </a:extLst>
        </xdr:cNvPr>
        <xdr:cNvSpPr txBox="1"/>
      </xdr:nvSpPr>
      <xdr:spPr>
        <a:xfrm>
          <a:off x="6438900" y="2209798"/>
          <a:ext cx="6067425" cy="10306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sheet, and Macro5 below (Appendix), was used to generate results (ICC's :</a:t>
          </a:r>
          <a:r>
            <a:rPr lang="en-GB" sz="1100" baseline="0"/>
            <a:t> </a:t>
          </a:r>
          <a:r>
            <a:rPr lang="en-GB" sz="1100"/>
            <a:t>Cells X1 'ANOVA'</a:t>
          </a:r>
          <a:r>
            <a:rPr lang="en-GB" sz="1100" baseline="0"/>
            <a:t> and X2 'Fleiss Cuzick', 20 samples per subject) </a:t>
          </a:r>
          <a:r>
            <a:rPr lang="en-GB" sz="1100"/>
            <a:t>from 5000 random samples for each 'mean p,SD' combination and enter these results onto an 'ICC Table' sheet, doing it 8 (news variable) times. These sheets would be called (by Excel) 'ICC Table (1), </a:t>
          </a:r>
          <a:r>
            <a:rPr lang="en-GB" sz="1100">
              <a:solidFill>
                <a:schemeClr val="dk1"/>
              </a:solidFill>
              <a:effectLst/>
              <a:latin typeface="+mn-lt"/>
              <a:ea typeface="+mn-ea"/>
              <a:cs typeface="+mn-cs"/>
            </a:rPr>
            <a:t>'ICC Table (2),.....</a:t>
          </a:r>
          <a:r>
            <a:rPr lang="en-GB" sz="1100" baseline="0">
              <a:solidFill>
                <a:schemeClr val="dk1"/>
              </a:solidFill>
              <a:effectLst/>
              <a:latin typeface="+mn-lt"/>
              <a:ea typeface="+mn-ea"/>
              <a:cs typeface="+mn-cs"/>
            </a:rPr>
            <a:t> and so on. 'Fleiss-Cuzick' was very similar to the exact ICC and was never ised.</a:t>
          </a:r>
          <a:endParaRPr lang="en-GB" sz="1100"/>
        </a:p>
        <a:p>
          <a:endParaRPr lang="en-GB" sz="1100"/>
        </a:p>
        <a:p>
          <a:r>
            <a:rPr lang="en-GB" sz="1100"/>
            <a:t>The results from 20 such tables were averaged for the final table, so each cell  in the final table was the average of 100,000 simulations each with 20 samples. There was some variability apparent</a:t>
          </a:r>
          <a:r>
            <a:rPr lang="en-GB" sz="1100" baseline="0"/>
            <a:t> so quadratic curves were fitted (using solver) to generate smooth curves (see rows 133-136 on 'ICC Binary Lookup'), these fit reasonably well (row 145).</a:t>
          </a:r>
          <a:endParaRPr lang="en-GB" sz="1100"/>
        </a:p>
        <a:p>
          <a:endParaRPr lang="en-GB" sz="1100"/>
        </a:p>
        <a:p>
          <a:r>
            <a:rPr lang="en-GB" sz="1100"/>
            <a:t>Only row 5 generates</a:t>
          </a:r>
          <a:r>
            <a:rPr lang="en-GB" sz="1100" baseline="0"/>
            <a:t> random data - add equal signs before each formula </a:t>
          </a:r>
          <a:r>
            <a:rPr lang="en-GB" sz="1100" baseline="0">
              <a:solidFill>
                <a:schemeClr val="dk1"/>
              </a:solidFill>
              <a:effectLst/>
              <a:latin typeface="+mn-lt"/>
              <a:ea typeface="+mn-ea"/>
              <a:cs typeface="+mn-cs"/>
            </a:rPr>
            <a:t>(cols H to AK) </a:t>
          </a:r>
          <a:r>
            <a:rPr lang="en-GB" sz="1100" baseline="0"/>
            <a:t>extend this row (cols H to AK) to row 5004 to generate 5000 samples. Note the difficulty that if anything is changed in a workbook new random values would be generated for 5000*30 variables to no purpose, so automatic formula calculation could be switched off for everything except generation of the data....</a:t>
          </a:r>
        </a:p>
        <a:p>
          <a:endParaRPr lang="en-GB" sz="1100" baseline="0"/>
        </a:p>
        <a:p>
          <a:r>
            <a:rPr lang="en-GB" sz="1100" baseline="0"/>
            <a:t>Generally, handling such large amounts of data can be problematic in Excel and it is probably best to break it down, e.g. do 5 workbooks with 4 tables per workbook each with an averaged table, then average across the 5 workbooks.</a:t>
          </a:r>
          <a:endParaRPr lang="en-GB" sz="1100"/>
        </a:p>
        <a:p>
          <a:endParaRPr lang="en-GB" sz="1100"/>
        </a:p>
        <a:p>
          <a:r>
            <a:rPr lang="en-GB" sz="1100" u="sng"/>
            <a:t>Appendix</a:t>
          </a:r>
        </a:p>
        <a:p>
          <a:endParaRPr lang="en-GB" sz="1100"/>
        </a:p>
        <a:p>
          <a:r>
            <a:rPr lang="en-GB" sz="1100"/>
            <a:t>Sub Macro5()</a:t>
          </a:r>
        </a:p>
        <a:p>
          <a:endParaRPr lang="en-GB" sz="1100"/>
        </a:p>
        <a:p>
          <a:r>
            <a:rPr lang="en-GB" sz="1100"/>
            <a:t>For news = 1 To 8</a:t>
          </a:r>
        </a:p>
        <a:p>
          <a:endParaRPr lang="en-GB" sz="1100"/>
        </a:p>
        <a:p>
          <a:r>
            <a:rPr lang="en-GB" sz="1100"/>
            <a:t>i = 1: j = 1</a:t>
          </a:r>
        </a:p>
        <a:p>
          <a:r>
            <a:rPr lang="en-GB" sz="1100"/>
            <a:t>For p = 0.01 To 0.991 Step 0.01</a:t>
          </a:r>
        </a:p>
        <a:p>
          <a:r>
            <a:rPr lang="en-GB" sz="1100"/>
            <a:t>Sheets("ICC Table").Select</a:t>
          </a:r>
        </a:p>
        <a:p>
          <a:r>
            <a:rPr lang="en-GB" sz="1100"/>
            <a:t>i = i + 1: Cells(i, 1) = p:</a:t>
          </a:r>
        </a:p>
        <a:p>
          <a:r>
            <a:rPr lang="en-GB" sz="1100"/>
            <a:t>k = 1</a:t>
          </a:r>
        </a:p>
        <a:p>
          <a:r>
            <a:rPr lang="en-GB" sz="1100"/>
            <a:t>For SD = 0.01 To 4.1 Step 0.01</a:t>
          </a:r>
        </a:p>
        <a:p>
          <a:r>
            <a:rPr lang="en-GB" sz="1100"/>
            <a:t>k = k + 1</a:t>
          </a:r>
        </a:p>
        <a:p>
          <a:r>
            <a:rPr lang="en-GB" sz="1100"/>
            <a:t>If (i = 2) Then Sheets("ICC Table").Select: j = j + 1: Cells(1, j) = SD</a:t>
          </a:r>
        </a:p>
        <a:p>
          <a:r>
            <a:rPr lang="en-GB" sz="1100"/>
            <a:t>    Sheets("Sim ICC").Select</a:t>
          </a:r>
        </a:p>
        <a:p>
          <a:r>
            <a:rPr lang="en-GB" sz="1100"/>
            <a:t>    Cells(2, 9) = p: Cells(2, 11) = SD</a:t>
          </a:r>
        </a:p>
        <a:p>
          <a:r>
            <a:rPr lang="en-GB" sz="1100"/>
            <a:t>    ICC = Cells(1, 24): ICCA = Cells(2, 24)</a:t>
          </a:r>
        </a:p>
        <a:p>
          <a:r>
            <a:rPr lang="en-GB" sz="1100"/>
            <a:t>    Sheets("ICC Table").Select</a:t>
          </a:r>
        </a:p>
        <a:p>
          <a:r>
            <a:rPr lang="en-GB" sz="1100"/>
            <a:t>     Cells(i, k) = ICC   ': Cells(i, 5) = ICCA</a:t>
          </a:r>
        </a:p>
        <a:p>
          <a:r>
            <a:rPr lang="en-GB" sz="1100"/>
            <a:t>Next SD</a:t>
          </a:r>
        </a:p>
        <a:p>
          <a:r>
            <a:rPr lang="en-GB" sz="1100"/>
            <a:t>Next p</a:t>
          </a:r>
        </a:p>
        <a:p>
          <a:endParaRPr lang="en-GB" sz="1100"/>
        </a:p>
        <a:p>
          <a:r>
            <a:rPr lang="en-GB" sz="1100"/>
            <a:t>    Sheets("ICC Table").Select</a:t>
          </a:r>
        </a:p>
        <a:p>
          <a:r>
            <a:rPr lang="en-GB" sz="1100"/>
            <a:t>    Sheets("ICC Table").Copy After:=Sheets(1)</a:t>
          </a:r>
        </a:p>
        <a:p>
          <a:r>
            <a:rPr lang="en-GB" sz="1100"/>
            <a:t>    Sheets("ICC Table").Select</a:t>
          </a:r>
        </a:p>
        <a:p>
          <a:r>
            <a:rPr lang="en-GB" sz="1100"/>
            <a:t>    Range("B2:OU2").Select</a:t>
          </a:r>
        </a:p>
        <a:p>
          <a:r>
            <a:rPr lang="en-GB" sz="1100"/>
            <a:t>    Selection.AutoFill Destination:=Range("B2:OU100"), Type:=xlFillDefault</a:t>
          </a:r>
        </a:p>
        <a:p>
          <a:r>
            <a:rPr lang="en-GB" sz="1100"/>
            <a:t>    Range("B2:OU100").Select</a:t>
          </a:r>
        </a:p>
        <a:p>
          <a:r>
            <a:rPr lang="en-GB" sz="1100"/>
            <a:t>    Selection.ClearContents</a:t>
          </a:r>
        </a:p>
        <a:p>
          <a:r>
            <a:rPr lang="en-GB" sz="1100"/>
            <a:t>    </a:t>
          </a:r>
        </a:p>
        <a:p>
          <a:r>
            <a:rPr lang="en-GB" sz="1100"/>
            <a:t>Next news</a:t>
          </a:r>
        </a:p>
        <a:p>
          <a:r>
            <a:rPr lang="en-GB" sz="1100"/>
            <a:t>End Sub</a:t>
          </a:r>
        </a:p>
        <a:p>
          <a:endParaRPr lang="en-GB" sz="1100"/>
        </a:p>
        <a:p>
          <a:r>
            <a:rPr lang="en-GB" sz="1100" u="sng"/>
            <a:t>Reference</a:t>
          </a:r>
        </a:p>
        <a:p>
          <a:r>
            <a:rPr lang="en-GB" sz="1100"/>
            <a:t>Wu S, Crespi CM, Wong WK.Comparison of Methods for Estimating the Intraclass Correlation</a:t>
          </a:r>
        </a:p>
        <a:p>
          <a:r>
            <a:rPr lang="en-GB" sz="1100"/>
            <a:t>Coefficient for Binary Responses in Cancer Prevention Cluster Randomized Trials</a:t>
          </a:r>
        </a:p>
        <a:p>
          <a:r>
            <a:rPr lang="en-GB" sz="1100"/>
            <a:t>Contemp Clin Trials. 2012 September ; 33(5): 869–880. doi:10.1016/j.cct.2012.05.004</a:t>
          </a: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2047875</xdr:colOff>
      <xdr:row>4</xdr:row>
      <xdr:rowOff>124330</xdr:rowOff>
    </xdr:to>
    <xdr:pic>
      <xdr:nvPicPr>
        <xdr:cNvPr id="2" name="Picture 1">
          <a:extLst>
            <a:ext uri="{FF2B5EF4-FFF2-40B4-BE49-F238E27FC236}">
              <a16:creationId xmlns:a16="http://schemas.microsoft.com/office/drawing/2014/main" id="{7844B7D7-A36E-4DB5-90CC-58F8FA84E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19</xdr:row>
      <xdr:rowOff>0</xdr:rowOff>
    </xdr:from>
    <xdr:to>
      <xdr:col>3</xdr:col>
      <xdr:colOff>314325</xdr:colOff>
      <xdr:row>20</xdr:row>
      <xdr:rowOff>161925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65BBAF2-E604-4A90-9096-A8256A465C33}"/>
            </a:ext>
          </a:extLst>
        </xdr:cNvPr>
        <xdr:cNvSpPr/>
      </xdr:nvSpPr>
      <xdr:spPr>
        <a:xfrm>
          <a:off x="609600" y="3629025"/>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371475</xdr:colOff>
      <xdr:row>2</xdr:row>
      <xdr:rowOff>180975</xdr:rowOff>
    </xdr:from>
    <xdr:to>
      <xdr:col>8</xdr:col>
      <xdr:colOff>9525</xdr:colOff>
      <xdr:row>11</xdr:row>
      <xdr:rowOff>0</xdr:rowOff>
    </xdr:to>
    <xdr:sp macro="" textlink="">
      <xdr:nvSpPr>
        <xdr:cNvPr id="2" name="TextBox 1">
          <a:extLst>
            <a:ext uri="{FF2B5EF4-FFF2-40B4-BE49-F238E27FC236}">
              <a16:creationId xmlns:a16="http://schemas.microsoft.com/office/drawing/2014/main" id="{740BD025-C1A0-4773-94B7-2C139BFCE2D3}"/>
            </a:ext>
          </a:extLst>
        </xdr:cNvPr>
        <xdr:cNvSpPr txBox="1"/>
      </xdr:nvSpPr>
      <xdr:spPr>
        <a:xfrm>
          <a:off x="685800" y="561975"/>
          <a:ext cx="3905250"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Sample sizes</a:t>
          </a:r>
          <a:r>
            <a:rPr lang="en-GB" sz="1100" baseline="0"/>
            <a:t> </a:t>
          </a:r>
          <a:r>
            <a:rPr lang="en-GB" sz="1100" baseline="0">
              <a:solidFill>
                <a:schemeClr val="dk1"/>
              </a:solidFill>
              <a:effectLst/>
              <a:latin typeface="+mn-lt"/>
              <a:ea typeface="+mn-ea"/>
              <a:cs typeface="+mn-cs"/>
            </a:rPr>
            <a:t>for estimating ICC with a specifc precision are shown</a:t>
          </a:r>
          <a:r>
            <a:rPr lang="en-GB" sz="1100" baseline="0"/>
            <a:t>. </a:t>
          </a:r>
        </a:p>
        <a:p>
          <a:endParaRPr lang="en-GB" sz="1100" baseline="0"/>
        </a:p>
        <a:p>
          <a:r>
            <a:rPr lang="en-GB" sz="1100" baseline="0"/>
            <a:t>These sample sizes are calculated using an estimate of the variance derived </a:t>
          </a:r>
          <a:r>
            <a:rPr lang="en-GB" sz="1100" baseline="0">
              <a:solidFill>
                <a:schemeClr val="dk1"/>
              </a:solidFill>
              <a:effectLst/>
              <a:latin typeface="+mn-lt"/>
              <a:ea typeface="+mn-ea"/>
              <a:cs typeface="+mn-cs"/>
            </a:rPr>
            <a:t>use the variance approximation adopted by Morgan et al </a:t>
          </a:r>
          <a:r>
            <a:rPr lang="en-GB" sz="1100" baseline="0"/>
            <a:t>via the delta transformation. </a:t>
          </a:r>
        </a:p>
        <a:p>
          <a:r>
            <a:rPr lang="en-GB" sz="1100" baseline="0"/>
            <a:t>*95% CI is ICC-0.1 to ICC+0.1</a:t>
          </a:r>
          <a:endParaRPr lang="en-GB" sz="1100"/>
        </a:p>
      </xdr:txBody>
    </xdr:sp>
    <xdr:clientData/>
  </xdr:twoCellAnchor>
  <xdr:twoCellAnchor>
    <xdr:from>
      <xdr:col>0</xdr:col>
      <xdr:colOff>209551</xdr:colOff>
      <xdr:row>13</xdr:row>
      <xdr:rowOff>47624</xdr:rowOff>
    </xdr:from>
    <xdr:to>
      <xdr:col>8</xdr:col>
      <xdr:colOff>371476</xdr:colOff>
      <xdr:row>18</xdr:row>
      <xdr:rowOff>38099</xdr:rowOff>
    </xdr:to>
    <xdr:sp macro="" textlink="">
      <xdr:nvSpPr>
        <xdr:cNvPr id="3" name="TextBox 2">
          <a:extLst>
            <a:ext uri="{FF2B5EF4-FFF2-40B4-BE49-F238E27FC236}">
              <a16:creationId xmlns:a16="http://schemas.microsoft.com/office/drawing/2014/main" id="{FFF769AA-9242-4B3D-B0F0-A8D9F9CF5B60}"/>
            </a:ext>
          </a:extLst>
        </xdr:cNvPr>
        <xdr:cNvSpPr txBox="1"/>
      </xdr:nvSpPr>
      <xdr:spPr>
        <a:xfrm>
          <a:off x="209551" y="2524124"/>
          <a:ext cx="4743450" cy="942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Morgan KA, Cook S Leon DA, Frost C (2019). Reflection on modern methods: calculating a sample size for a repeatability sub-study to correct for measurement error in a single continuous exposure. International Journal of Epidemiology  , 48(5), 1721-1726.</a:t>
          </a:r>
        </a:p>
        <a:p>
          <a:endParaRPr lang="en-GB" sz="1100"/>
        </a:p>
      </xdr:txBody>
    </xdr:sp>
    <xdr:clientData/>
  </xdr:twoCellAnchor>
  <xdr:twoCellAnchor>
    <xdr:from>
      <xdr:col>14</xdr:col>
      <xdr:colOff>9525</xdr:colOff>
      <xdr:row>13</xdr:row>
      <xdr:rowOff>9525</xdr:rowOff>
    </xdr:from>
    <xdr:to>
      <xdr:col>18</xdr:col>
      <xdr:colOff>304800</xdr:colOff>
      <xdr:row>17</xdr:row>
      <xdr:rowOff>152400</xdr:rowOff>
    </xdr:to>
    <xdr:sp macro="" textlink="">
      <xdr:nvSpPr>
        <xdr:cNvPr id="4" name="TextBox 3">
          <a:extLst>
            <a:ext uri="{FF2B5EF4-FFF2-40B4-BE49-F238E27FC236}">
              <a16:creationId xmlns:a16="http://schemas.microsoft.com/office/drawing/2014/main" id="{097B7012-44F7-4A09-80E5-568A3FD865B3}"/>
            </a:ext>
          </a:extLst>
        </xdr:cNvPr>
        <xdr:cNvSpPr txBox="1"/>
      </xdr:nvSpPr>
      <xdr:spPr>
        <a:xfrm>
          <a:off x="7915275" y="2486025"/>
          <a:ext cx="3019425"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1">
              <a:solidFill>
                <a:srgbClr val="FF0000"/>
              </a:solidFill>
            </a:rPr>
            <a:t>Not too sure about this - why does sample size increase as ICC gets lower? 2 samples per subject?</a:t>
          </a:r>
        </a:p>
      </xdr:txBody>
    </xdr:sp>
    <xdr:clientData/>
  </xdr:twoCellAnchor>
  <xdr:twoCellAnchor>
    <xdr:from>
      <xdr:col>15</xdr:col>
      <xdr:colOff>0</xdr:colOff>
      <xdr:row>26</xdr:row>
      <xdr:rowOff>0</xdr:rowOff>
    </xdr:from>
    <xdr:to>
      <xdr:col>16</xdr:col>
      <xdr:colOff>600075</xdr:colOff>
      <xdr:row>27</xdr:row>
      <xdr:rowOff>161925</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7D879668-5E7F-4537-8FE0-D5197C517AFA}"/>
            </a:ext>
          </a:extLst>
        </xdr:cNvPr>
        <xdr:cNvSpPr/>
      </xdr:nvSpPr>
      <xdr:spPr>
        <a:xfrm>
          <a:off x="8515350" y="49530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10</xdr:col>
      <xdr:colOff>438150</xdr:colOff>
      <xdr:row>15</xdr:row>
      <xdr:rowOff>100012</xdr:rowOff>
    </xdr:from>
    <xdr:to>
      <xdr:col>18</xdr:col>
      <xdr:colOff>133350</xdr:colOff>
      <xdr:row>29</xdr:row>
      <xdr:rowOff>176212</xdr:rowOff>
    </xdr:to>
    <xdr:graphicFrame macro="">
      <xdr:nvGraphicFramePr>
        <xdr:cNvPr id="2" name="Chart 1">
          <a:extLst>
            <a:ext uri="{FF2B5EF4-FFF2-40B4-BE49-F238E27FC236}">
              <a16:creationId xmlns:a16="http://schemas.microsoft.com/office/drawing/2014/main" id="{1294A0F9-1929-4C3B-89B0-DCE0911F5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29</xdr:row>
      <xdr:rowOff>0</xdr:rowOff>
    </xdr:from>
    <xdr:to>
      <xdr:col>2</xdr:col>
      <xdr:colOff>600075</xdr:colOff>
      <xdr:row>30</xdr:row>
      <xdr:rowOff>161925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5FEDC06-9FF1-4B5B-98E1-F3BF8C3AC11D}"/>
            </a:ext>
          </a:extLst>
        </xdr:cNvPr>
        <xdr:cNvSpPr/>
      </xdr:nvSpPr>
      <xdr:spPr>
        <a:xfrm>
          <a:off x="609600" y="5524500"/>
          <a:ext cx="1209675"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9160A87D-FA57-4D31-B291-A3226D1BC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38D2B457-CA1A-40E9-9B18-AF5685D37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0F531780-4792-4174-9B8F-7CDBAD8F0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359C831D-A563-4BAD-9F30-1CC9C514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161925</xdr:colOff>
      <xdr:row>10</xdr:row>
      <xdr:rowOff>95250</xdr:rowOff>
    </xdr:from>
    <xdr:to>
      <xdr:col>11</xdr:col>
      <xdr:colOff>428625</xdr:colOff>
      <xdr:row>10</xdr:row>
      <xdr:rowOff>95250</xdr:rowOff>
    </xdr:to>
    <xdr:cxnSp macro="">
      <xdr:nvCxnSpPr>
        <xdr:cNvPr id="2" name="Straight Connector 1">
          <a:extLst>
            <a:ext uri="{FF2B5EF4-FFF2-40B4-BE49-F238E27FC236}">
              <a16:creationId xmlns:a16="http://schemas.microsoft.com/office/drawing/2014/main" id="{B6C0A220-EA98-436C-A5FA-82DFC3CFC585}"/>
            </a:ext>
          </a:extLst>
        </xdr:cNvPr>
        <xdr:cNvCxnSpPr/>
      </xdr:nvCxnSpPr>
      <xdr:spPr>
        <a:xfrm>
          <a:off x="6867525" y="2000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6</xdr:row>
      <xdr:rowOff>123825</xdr:rowOff>
    </xdr:from>
    <xdr:to>
      <xdr:col>11</xdr:col>
      <xdr:colOff>419100</xdr:colOff>
      <xdr:row>6</xdr:row>
      <xdr:rowOff>123825</xdr:rowOff>
    </xdr:to>
    <xdr:cxnSp macro="">
      <xdr:nvCxnSpPr>
        <xdr:cNvPr id="3" name="Straight Connector 2">
          <a:extLst>
            <a:ext uri="{FF2B5EF4-FFF2-40B4-BE49-F238E27FC236}">
              <a16:creationId xmlns:a16="http://schemas.microsoft.com/office/drawing/2014/main" id="{9A0027F0-F067-4B84-A3DE-AB009CD3373C}"/>
            </a:ext>
          </a:extLst>
        </xdr:cNvPr>
        <xdr:cNvCxnSpPr/>
      </xdr:nvCxnSpPr>
      <xdr:spPr>
        <a:xfrm>
          <a:off x="6858000" y="1266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5</xdr:row>
      <xdr:rowOff>114300</xdr:rowOff>
    </xdr:from>
    <xdr:to>
      <xdr:col>11</xdr:col>
      <xdr:colOff>285750</xdr:colOff>
      <xdr:row>12</xdr:row>
      <xdr:rowOff>104775</xdr:rowOff>
    </xdr:to>
    <xdr:cxnSp macro="">
      <xdr:nvCxnSpPr>
        <xdr:cNvPr id="4" name="Straight Connector 3">
          <a:extLst>
            <a:ext uri="{FF2B5EF4-FFF2-40B4-BE49-F238E27FC236}">
              <a16:creationId xmlns:a16="http://schemas.microsoft.com/office/drawing/2014/main" id="{F1E2DC7C-53BA-4A73-8BC5-9C0604E34495}"/>
            </a:ext>
          </a:extLst>
        </xdr:cNvPr>
        <xdr:cNvCxnSpPr/>
      </xdr:nvCxnSpPr>
      <xdr:spPr>
        <a:xfrm>
          <a:off x="6991350" y="1066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71438</xdr:colOff>
      <xdr:row>3</xdr:row>
      <xdr:rowOff>176214</xdr:rowOff>
    </xdr:from>
    <xdr:to>
      <xdr:col>14</xdr:col>
      <xdr:colOff>104774</xdr:colOff>
      <xdr:row>9</xdr:row>
      <xdr:rowOff>28578</xdr:rowOff>
    </xdr:to>
    <xdr:grpSp>
      <xdr:nvGrpSpPr>
        <xdr:cNvPr id="5" name="Group 4">
          <a:extLst>
            <a:ext uri="{FF2B5EF4-FFF2-40B4-BE49-F238E27FC236}">
              <a16:creationId xmlns:a16="http://schemas.microsoft.com/office/drawing/2014/main" id="{66622560-7935-4D8F-B4B0-6195F0C6BB96}"/>
            </a:ext>
          </a:extLst>
        </xdr:cNvPr>
        <xdr:cNvGrpSpPr/>
      </xdr:nvGrpSpPr>
      <xdr:grpSpPr>
        <a:xfrm rot="5400000">
          <a:off x="7077074" y="962028"/>
          <a:ext cx="1071564" cy="642936"/>
          <a:chOff x="9144000" y="3057525"/>
          <a:chExt cx="1200151" cy="809625"/>
        </a:xfrm>
      </xdr:grpSpPr>
      <xdr:sp macro="" textlink="">
        <xdr:nvSpPr>
          <xdr:cNvPr id="6" name="Freeform: Shape 5">
            <a:extLst>
              <a:ext uri="{FF2B5EF4-FFF2-40B4-BE49-F238E27FC236}">
                <a16:creationId xmlns:a16="http://schemas.microsoft.com/office/drawing/2014/main" id="{262B6DC6-ADF0-4080-A39A-A5014B0560CA}"/>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Freeform: Shape 6">
            <a:extLst>
              <a:ext uri="{FF2B5EF4-FFF2-40B4-BE49-F238E27FC236}">
                <a16:creationId xmlns:a16="http://schemas.microsoft.com/office/drawing/2014/main" id="{7964C1F9-838A-4542-B638-7B48DD409B5B}"/>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13</xdr:col>
      <xdr:colOff>0</xdr:colOff>
      <xdr:row>6</xdr:row>
      <xdr:rowOff>0</xdr:rowOff>
    </xdr:from>
    <xdr:to>
      <xdr:col>14</xdr:col>
      <xdr:colOff>33336</xdr:colOff>
      <xdr:row>11</xdr:row>
      <xdr:rowOff>42864</xdr:rowOff>
    </xdr:to>
    <xdr:grpSp>
      <xdr:nvGrpSpPr>
        <xdr:cNvPr id="8" name="Group 7">
          <a:extLst>
            <a:ext uri="{FF2B5EF4-FFF2-40B4-BE49-F238E27FC236}">
              <a16:creationId xmlns:a16="http://schemas.microsoft.com/office/drawing/2014/main" id="{0A3D2E91-A0DD-4209-A481-E32ECA702C27}"/>
            </a:ext>
          </a:extLst>
        </xdr:cNvPr>
        <xdr:cNvGrpSpPr/>
      </xdr:nvGrpSpPr>
      <xdr:grpSpPr>
        <a:xfrm rot="5400000">
          <a:off x="6986586" y="1376364"/>
          <a:ext cx="1109664" cy="642936"/>
          <a:chOff x="9144000" y="3057525"/>
          <a:chExt cx="1200151" cy="809625"/>
        </a:xfrm>
      </xdr:grpSpPr>
      <xdr:sp macro="" textlink="">
        <xdr:nvSpPr>
          <xdr:cNvPr id="9" name="Freeform: Shape 8">
            <a:extLst>
              <a:ext uri="{FF2B5EF4-FFF2-40B4-BE49-F238E27FC236}">
                <a16:creationId xmlns:a16="http://schemas.microsoft.com/office/drawing/2014/main" id="{6AC74B95-9529-4A44-A75F-02E3276DABD9}"/>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0" name="Freeform: Shape 9">
            <a:extLst>
              <a:ext uri="{FF2B5EF4-FFF2-40B4-BE49-F238E27FC236}">
                <a16:creationId xmlns:a16="http://schemas.microsoft.com/office/drawing/2014/main" id="{F4E5A751-E7E6-4040-B527-C82CDE9FBE34}"/>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161925</xdr:colOff>
      <xdr:row>20</xdr:row>
      <xdr:rowOff>95250</xdr:rowOff>
    </xdr:from>
    <xdr:to>
      <xdr:col>11</xdr:col>
      <xdr:colOff>428625</xdr:colOff>
      <xdr:row>20</xdr:row>
      <xdr:rowOff>95250</xdr:rowOff>
    </xdr:to>
    <xdr:cxnSp macro="">
      <xdr:nvCxnSpPr>
        <xdr:cNvPr id="11" name="Straight Connector 10">
          <a:extLst>
            <a:ext uri="{FF2B5EF4-FFF2-40B4-BE49-F238E27FC236}">
              <a16:creationId xmlns:a16="http://schemas.microsoft.com/office/drawing/2014/main" id="{467291B8-CB32-464A-9399-5A70A245955E}"/>
            </a:ext>
          </a:extLst>
        </xdr:cNvPr>
        <xdr:cNvCxnSpPr/>
      </xdr:nvCxnSpPr>
      <xdr:spPr>
        <a:xfrm>
          <a:off x="6867525" y="3905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16</xdr:row>
      <xdr:rowOff>123825</xdr:rowOff>
    </xdr:from>
    <xdr:to>
      <xdr:col>11</xdr:col>
      <xdr:colOff>419100</xdr:colOff>
      <xdr:row>16</xdr:row>
      <xdr:rowOff>123825</xdr:rowOff>
    </xdr:to>
    <xdr:cxnSp macro="">
      <xdr:nvCxnSpPr>
        <xdr:cNvPr id="12" name="Straight Connector 11">
          <a:extLst>
            <a:ext uri="{FF2B5EF4-FFF2-40B4-BE49-F238E27FC236}">
              <a16:creationId xmlns:a16="http://schemas.microsoft.com/office/drawing/2014/main" id="{9D63D66C-0681-4362-9F9C-BD175F16DF17}"/>
            </a:ext>
          </a:extLst>
        </xdr:cNvPr>
        <xdr:cNvCxnSpPr/>
      </xdr:nvCxnSpPr>
      <xdr:spPr>
        <a:xfrm>
          <a:off x="6858000" y="3171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285750</xdr:colOff>
      <xdr:row>15</xdr:row>
      <xdr:rowOff>114300</xdr:rowOff>
    </xdr:from>
    <xdr:to>
      <xdr:col>11</xdr:col>
      <xdr:colOff>285750</xdr:colOff>
      <xdr:row>22</xdr:row>
      <xdr:rowOff>104775</xdr:rowOff>
    </xdr:to>
    <xdr:cxnSp macro="">
      <xdr:nvCxnSpPr>
        <xdr:cNvPr id="13" name="Straight Connector 12">
          <a:extLst>
            <a:ext uri="{FF2B5EF4-FFF2-40B4-BE49-F238E27FC236}">
              <a16:creationId xmlns:a16="http://schemas.microsoft.com/office/drawing/2014/main" id="{BB91C8EE-3C0C-4596-BDA6-D95DBC20A818}"/>
            </a:ext>
          </a:extLst>
        </xdr:cNvPr>
        <xdr:cNvCxnSpPr/>
      </xdr:nvCxnSpPr>
      <xdr:spPr>
        <a:xfrm>
          <a:off x="6991350" y="2971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71438</xdr:colOff>
      <xdr:row>13</xdr:row>
      <xdr:rowOff>176214</xdr:rowOff>
    </xdr:from>
    <xdr:to>
      <xdr:col>14</xdr:col>
      <xdr:colOff>104774</xdr:colOff>
      <xdr:row>19</xdr:row>
      <xdr:rowOff>28578</xdr:rowOff>
    </xdr:to>
    <xdr:grpSp>
      <xdr:nvGrpSpPr>
        <xdr:cNvPr id="14" name="Group 13">
          <a:extLst>
            <a:ext uri="{FF2B5EF4-FFF2-40B4-BE49-F238E27FC236}">
              <a16:creationId xmlns:a16="http://schemas.microsoft.com/office/drawing/2014/main" id="{5A68A939-7861-469D-8745-06E642BC23E5}"/>
            </a:ext>
          </a:extLst>
        </xdr:cNvPr>
        <xdr:cNvGrpSpPr/>
      </xdr:nvGrpSpPr>
      <xdr:grpSpPr>
        <a:xfrm rot="5400000">
          <a:off x="7096124" y="3000378"/>
          <a:ext cx="1033464" cy="642936"/>
          <a:chOff x="9144000" y="3057525"/>
          <a:chExt cx="1200151" cy="809625"/>
        </a:xfrm>
      </xdr:grpSpPr>
      <xdr:sp macro="" textlink="">
        <xdr:nvSpPr>
          <xdr:cNvPr id="15" name="Freeform: Shape 14">
            <a:extLst>
              <a:ext uri="{FF2B5EF4-FFF2-40B4-BE49-F238E27FC236}">
                <a16:creationId xmlns:a16="http://schemas.microsoft.com/office/drawing/2014/main" id="{AE12B753-7701-4D2E-83E2-CA27781A07B2}"/>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6" name="Freeform: Shape 15">
            <a:extLst>
              <a:ext uri="{FF2B5EF4-FFF2-40B4-BE49-F238E27FC236}">
                <a16:creationId xmlns:a16="http://schemas.microsoft.com/office/drawing/2014/main" id="{24892368-95CE-47C3-ADC4-F98EF3C4AF24}"/>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13</xdr:col>
      <xdr:colOff>0</xdr:colOff>
      <xdr:row>16</xdr:row>
      <xdr:rowOff>0</xdr:rowOff>
    </xdr:from>
    <xdr:to>
      <xdr:col>14</xdr:col>
      <xdr:colOff>33336</xdr:colOff>
      <xdr:row>21</xdr:row>
      <xdr:rowOff>42864</xdr:rowOff>
    </xdr:to>
    <xdr:grpSp>
      <xdr:nvGrpSpPr>
        <xdr:cNvPr id="17" name="Group 16">
          <a:extLst>
            <a:ext uri="{FF2B5EF4-FFF2-40B4-BE49-F238E27FC236}">
              <a16:creationId xmlns:a16="http://schemas.microsoft.com/office/drawing/2014/main" id="{C8DB2E2E-F854-4BA7-B6EB-3AA011A7CB12}"/>
            </a:ext>
          </a:extLst>
        </xdr:cNvPr>
        <xdr:cNvGrpSpPr/>
      </xdr:nvGrpSpPr>
      <xdr:grpSpPr>
        <a:xfrm rot="5400000">
          <a:off x="7024686" y="3395664"/>
          <a:ext cx="1033464" cy="642936"/>
          <a:chOff x="9144000" y="3057525"/>
          <a:chExt cx="1200151" cy="809625"/>
        </a:xfrm>
      </xdr:grpSpPr>
      <xdr:sp macro="" textlink="">
        <xdr:nvSpPr>
          <xdr:cNvPr id="18" name="Freeform: Shape 17">
            <a:extLst>
              <a:ext uri="{FF2B5EF4-FFF2-40B4-BE49-F238E27FC236}">
                <a16:creationId xmlns:a16="http://schemas.microsoft.com/office/drawing/2014/main" id="{1FEFEF5D-DE77-4220-BBCD-99CE1C381774}"/>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9" name="Freeform: Shape 18">
            <a:extLst>
              <a:ext uri="{FF2B5EF4-FFF2-40B4-BE49-F238E27FC236}">
                <a16:creationId xmlns:a16="http://schemas.microsoft.com/office/drawing/2014/main" id="{246C0A4C-4DD7-40FE-9163-16E69EA3701E}"/>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504825</xdr:colOff>
      <xdr:row>15</xdr:row>
      <xdr:rowOff>28575</xdr:rowOff>
    </xdr:from>
    <xdr:to>
      <xdr:col>11</xdr:col>
      <xdr:colOff>581025</xdr:colOff>
      <xdr:row>20</xdr:row>
      <xdr:rowOff>76200</xdr:rowOff>
    </xdr:to>
    <xdr:grpSp>
      <xdr:nvGrpSpPr>
        <xdr:cNvPr id="20" name="Group 19">
          <a:extLst>
            <a:ext uri="{FF2B5EF4-FFF2-40B4-BE49-F238E27FC236}">
              <a16:creationId xmlns:a16="http://schemas.microsoft.com/office/drawing/2014/main" id="{3DD9B8DB-A776-4247-942E-76666197F604}"/>
            </a:ext>
          </a:extLst>
        </xdr:cNvPr>
        <xdr:cNvGrpSpPr/>
      </xdr:nvGrpSpPr>
      <xdr:grpSpPr>
        <a:xfrm>
          <a:off x="6505575" y="3038475"/>
          <a:ext cx="76200" cy="1038225"/>
          <a:chOff x="9086850" y="4162425"/>
          <a:chExt cx="76200" cy="1000125"/>
        </a:xfrm>
      </xdr:grpSpPr>
      <xdr:cxnSp macro="">
        <xdr:nvCxnSpPr>
          <xdr:cNvPr id="21" name="Straight Connector 20">
            <a:extLst>
              <a:ext uri="{FF2B5EF4-FFF2-40B4-BE49-F238E27FC236}">
                <a16:creationId xmlns:a16="http://schemas.microsoft.com/office/drawing/2014/main" id="{A25B6C5C-A929-4415-A67E-829E359F6F05}"/>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10B0BA53-D4BD-459B-96E2-0D2BF730748E}"/>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C9A1DA9A-14FB-4F84-905D-39C42C107C57}"/>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438150</xdr:colOff>
      <xdr:row>13</xdr:row>
      <xdr:rowOff>104775</xdr:rowOff>
    </xdr:from>
    <xdr:to>
      <xdr:col>11</xdr:col>
      <xdr:colOff>514350</xdr:colOff>
      <xdr:row>18</xdr:row>
      <xdr:rowOff>152400</xdr:rowOff>
    </xdr:to>
    <xdr:grpSp>
      <xdr:nvGrpSpPr>
        <xdr:cNvPr id="24" name="Group 23">
          <a:extLst>
            <a:ext uri="{FF2B5EF4-FFF2-40B4-BE49-F238E27FC236}">
              <a16:creationId xmlns:a16="http://schemas.microsoft.com/office/drawing/2014/main" id="{40536D8F-1D47-4856-9694-0F54FFE16902}"/>
            </a:ext>
          </a:extLst>
        </xdr:cNvPr>
        <xdr:cNvGrpSpPr/>
      </xdr:nvGrpSpPr>
      <xdr:grpSpPr>
        <a:xfrm>
          <a:off x="6438900" y="2733675"/>
          <a:ext cx="76200" cy="1000125"/>
          <a:chOff x="9086850" y="4162425"/>
          <a:chExt cx="76200" cy="1000125"/>
        </a:xfrm>
      </xdr:grpSpPr>
      <xdr:cxnSp macro="">
        <xdr:nvCxnSpPr>
          <xdr:cNvPr id="25" name="Straight Connector 24">
            <a:extLst>
              <a:ext uri="{FF2B5EF4-FFF2-40B4-BE49-F238E27FC236}">
                <a16:creationId xmlns:a16="http://schemas.microsoft.com/office/drawing/2014/main" id="{A245D57F-A2AF-4F44-8F4F-5FE0EF94B503}"/>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9E113103-5D12-4932-8FC7-39E760606DBA}"/>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Rectangle 26">
            <a:extLst>
              <a:ext uri="{FF2B5EF4-FFF2-40B4-BE49-F238E27FC236}">
                <a16:creationId xmlns:a16="http://schemas.microsoft.com/office/drawing/2014/main" id="{2E312115-C133-4922-A571-705000220442}"/>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352425</xdr:colOff>
      <xdr:row>14</xdr:row>
      <xdr:rowOff>104775</xdr:rowOff>
    </xdr:from>
    <xdr:to>
      <xdr:col>11</xdr:col>
      <xdr:colOff>428625</xdr:colOff>
      <xdr:row>19</xdr:row>
      <xdr:rowOff>152400</xdr:rowOff>
    </xdr:to>
    <xdr:grpSp>
      <xdr:nvGrpSpPr>
        <xdr:cNvPr id="28" name="Group 27">
          <a:extLst>
            <a:ext uri="{FF2B5EF4-FFF2-40B4-BE49-F238E27FC236}">
              <a16:creationId xmlns:a16="http://schemas.microsoft.com/office/drawing/2014/main" id="{7EF18C6B-5D3F-4DAB-B6D2-49B9AE8A51CB}"/>
            </a:ext>
          </a:extLst>
        </xdr:cNvPr>
        <xdr:cNvGrpSpPr/>
      </xdr:nvGrpSpPr>
      <xdr:grpSpPr>
        <a:xfrm>
          <a:off x="6353175" y="2924175"/>
          <a:ext cx="76200" cy="1038225"/>
          <a:chOff x="9086850" y="4162425"/>
          <a:chExt cx="76200" cy="1000125"/>
        </a:xfrm>
      </xdr:grpSpPr>
      <xdr:cxnSp macro="">
        <xdr:nvCxnSpPr>
          <xdr:cNvPr id="29" name="Straight Connector 28">
            <a:extLst>
              <a:ext uri="{FF2B5EF4-FFF2-40B4-BE49-F238E27FC236}">
                <a16:creationId xmlns:a16="http://schemas.microsoft.com/office/drawing/2014/main" id="{8D3BFDBF-519D-4544-B92C-CEDFD9571F56}"/>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4B8347D1-DB16-4E91-A085-9A75C6219A83}"/>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31" name="Rectangle 30">
            <a:extLst>
              <a:ext uri="{FF2B5EF4-FFF2-40B4-BE49-F238E27FC236}">
                <a16:creationId xmlns:a16="http://schemas.microsoft.com/office/drawing/2014/main" id="{23E0BCA6-E9C8-4E50-8A69-B5122DAF88BD}"/>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11</xdr:col>
      <xdr:colOff>590550</xdr:colOff>
      <xdr:row>16</xdr:row>
      <xdr:rowOff>95250</xdr:rowOff>
    </xdr:from>
    <xdr:to>
      <xdr:col>12</xdr:col>
      <xdr:colOff>57150</xdr:colOff>
      <xdr:row>21</xdr:row>
      <xdr:rowOff>142875</xdr:rowOff>
    </xdr:to>
    <xdr:grpSp>
      <xdr:nvGrpSpPr>
        <xdr:cNvPr id="32" name="Group 31">
          <a:extLst>
            <a:ext uri="{FF2B5EF4-FFF2-40B4-BE49-F238E27FC236}">
              <a16:creationId xmlns:a16="http://schemas.microsoft.com/office/drawing/2014/main" id="{4706D799-70AB-46FF-A598-97E195422105}"/>
            </a:ext>
          </a:extLst>
        </xdr:cNvPr>
        <xdr:cNvGrpSpPr/>
      </xdr:nvGrpSpPr>
      <xdr:grpSpPr>
        <a:xfrm>
          <a:off x="6591300" y="3295650"/>
          <a:ext cx="76200" cy="1038225"/>
          <a:chOff x="9086850" y="4162425"/>
          <a:chExt cx="76200" cy="1000125"/>
        </a:xfrm>
        <a:solidFill>
          <a:srgbClr val="C00000"/>
        </a:solidFill>
      </xdr:grpSpPr>
      <xdr:cxnSp macro="">
        <xdr:nvCxnSpPr>
          <xdr:cNvPr id="33" name="Straight Connector 32">
            <a:extLst>
              <a:ext uri="{FF2B5EF4-FFF2-40B4-BE49-F238E27FC236}">
                <a16:creationId xmlns:a16="http://schemas.microsoft.com/office/drawing/2014/main" id="{3AF6EE4C-E51E-4D45-ACF8-82B726855012}"/>
              </a:ext>
            </a:extLst>
          </xdr:cNvPr>
          <xdr:cNvCxnSpPr/>
        </xdr:nvCxnSpPr>
        <xdr:spPr>
          <a:xfrm>
            <a:off x="9124950" y="4162425"/>
            <a:ext cx="0" cy="1000125"/>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AD6354F0-9303-4D1B-8F67-FD94D0010D1F}"/>
              </a:ext>
            </a:extLst>
          </xdr:cNvPr>
          <xdr:cNvCxnSpPr/>
        </xdr:nvCxnSpPr>
        <xdr:spPr>
          <a:xfrm>
            <a:off x="9086850" y="5153025"/>
            <a:ext cx="76200" cy="0"/>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a:extLst>
              <a:ext uri="{FF2B5EF4-FFF2-40B4-BE49-F238E27FC236}">
                <a16:creationId xmlns:a16="http://schemas.microsoft.com/office/drawing/2014/main" id="{710FD1BE-6ACF-4C69-8608-F1FDEEC927AF}"/>
              </a:ext>
            </a:extLst>
          </xdr:cNvPr>
          <xdr:cNvSpPr/>
        </xdr:nvSpPr>
        <xdr:spPr>
          <a:xfrm>
            <a:off x="9096375" y="4572000"/>
            <a:ext cx="57150" cy="45719"/>
          </a:xfrm>
          <a:prstGeom prst="rect">
            <a:avLst/>
          </a:prstGeom>
          <a:grp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161925</xdr:colOff>
      <xdr:row>10</xdr:row>
      <xdr:rowOff>95250</xdr:rowOff>
    </xdr:from>
    <xdr:to>
      <xdr:col>21</xdr:col>
      <xdr:colOff>428625</xdr:colOff>
      <xdr:row>10</xdr:row>
      <xdr:rowOff>95250</xdr:rowOff>
    </xdr:to>
    <xdr:cxnSp macro="">
      <xdr:nvCxnSpPr>
        <xdr:cNvPr id="36" name="Straight Connector 35">
          <a:extLst>
            <a:ext uri="{FF2B5EF4-FFF2-40B4-BE49-F238E27FC236}">
              <a16:creationId xmlns:a16="http://schemas.microsoft.com/office/drawing/2014/main" id="{D39BF83B-72D7-4321-845E-B63FB5D0FAB8}"/>
            </a:ext>
          </a:extLst>
        </xdr:cNvPr>
        <xdr:cNvCxnSpPr/>
      </xdr:nvCxnSpPr>
      <xdr:spPr>
        <a:xfrm>
          <a:off x="12963525" y="2000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6</xdr:row>
      <xdr:rowOff>123825</xdr:rowOff>
    </xdr:from>
    <xdr:to>
      <xdr:col>21</xdr:col>
      <xdr:colOff>419100</xdr:colOff>
      <xdr:row>6</xdr:row>
      <xdr:rowOff>123825</xdr:rowOff>
    </xdr:to>
    <xdr:cxnSp macro="">
      <xdr:nvCxnSpPr>
        <xdr:cNvPr id="37" name="Straight Connector 36">
          <a:extLst>
            <a:ext uri="{FF2B5EF4-FFF2-40B4-BE49-F238E27FC236}">
              <a16:creationId xmlns:a16="http://schemas.microsoft.com/office/drawing/2014/main" id="{8ED34F3E-67D2-4801-9E63-6B3238C6A090}"/>
            </a:ext>
          </a:extLst>
        </xdr:cNvPr>
        <xdr:cNvCxnSpPr/>
      </xdr:nvCxnSpPr>
      <xdr:spPr>
        <a:xfrm>
          <a:off x="12954000" y="1266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285750</xdr:colOff>
      <xdr:row>5</xdr:row>
      <xdr:rowOff>114300</xdr:rowOff>
    </xdr:from>
    <xdr:to>
      <xdr:col>21</xdr:col>
      <xdr:colOff>285750</xdr:colOff>
      <xdr:row>12</xdr:row>
      <xdr:rowOff>104775</xdr:rowOff>
    </xdr:to>
    <xdr:cxnSp macro="">
      <xdr:nvCxnSpPr>
        <xdr:cNvPr id="38" name="Straight Connector 37">
          <a:extLst>
            <a:ext uri="{FF2B5EF4-FFF2-40B4-BE49-F238E27FC236}">
              <a16:creationId xmlns:a16="http://schemas.microsoft.com/office/drawing/2014/main" id="{DB8C3283-3ECD-4FB4-840A-420593F13FB0}"/>
            </a:ext>
          </a:extLst>
        </xdr:cNvPr>
        <xdr:cNvCxnSpPr/>
      </xdr:nvCxnSpPr>
      <xdr:spPr>
        <a:xfrm>
          <a:off x="13087350" y="1066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23813</xdr:colOff>
      <xdr:row>5</xdr:row>
      <xdr:rowOff>42864</xdr:rowOff>
    </xdr:from>
    <xdr:to>
      <xdr:col>24</xdr:col>
      <xdr:colOff>57149</xdr:colOff>
      <xdr:row>10</xdr:row>
      <xdr:rowOff>85728</xdr:rowOff>
    </xdr:to>
    <xdr:grpSp>
      <xdr:nvGrpSpPr>
        <xdr:cNvPr id="39" name="Group 38">
          <a:extLst>
            <a:ext uri="{FF2B5EF4-FFF2-40B4-BE49-F238E27FC236}">
              <a16:creationId xmlns:a16="http://schemas.microsoft.com/office/drawing/2014/main" id="{D9D3F393-7ACC-4962-B667-666BFC7871F1}"/>
            </a:ext>
          </a:extLst>
        </xdr:cNvPr>
        <xdr:cNvGrpSpPr/>
      </xdr:nvGrpSpPr>
      <xdr:grpSpPr>
        <a:xfrm rot="5400000">
          <a:off x="13125449" y="1209678"/>
          <a:ext cx="1071564" cy="642936"/>
          <a:chOff x="9144000" y="3057525"/>
          <a:chExt cx="1200151" cy="809625"/>
        </a:xfrm>
      </xdr:grpSpPr>
      <xdr:sp macro="" textlink="">
        <xdr:nvSpPr>
          <xdr:cNvPr id="40" name="Freeform: Shape 39">
            <a:extLst>
              <a:ext uri="{FF2B5EF4-FFF2-40B4-BE49-F238E27FC236}">
                <a16:creationId xmlns:a16="http://schemas.microsoft.com/office/drawing/2014/main" id="{1453F43E-2BC1-44E4-BCD5-9D7CD305BFDF}"/>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41" name="Freeform: Shape 40">
            <a:extLst>
              <a:ext uri="{FF2B5EF4-FFF2-40B4-BE49-F238E27FC236}">
                <a16:creationId xmlns:a16="http://schemas.microsoft.com/office/drawing/2014/main" id="{6994CC1D-D54C-403C-AD7D-BF5A7BDECDAB}"/>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22</xdr:col>
      <xdr:colOff>590550</xdr:colOff>
      <xdr:row>7</xdr:row>
      <xdr:rowOff>161925</xdr:rowOff>
    </xdr:from>
    <xdr:to>
      <xdr:col>24</xdr:col>
      <xdr:colOff>14286</xdr:colOff>
      <xdr:row>13</xdr:row>
      <xdr:rowOff>52389</xdr:rowOff>
    </xdr:to>
    <xdr:grpSp>
      <xdr:nvGrpSpPr>
        <xdr:cNvPr id="42" name="Group 41">
          <a:extLst>
            <a:ext uri="{FF2B5EF4-FFF2-40B4-BE49-F238E27FC236}">
              <a16:creationId xmlns:a16="http://schemas.microsoft.com/office/drawing/2014/main" id="{15D987F7-E2EF-4484-9CB0-FC3DBDEE50A5}"/>
            </a:ext>
          </a:extLst>
        </xdr:cNvPr>
        <xdr:cNvGrpSpPr/>
      </xdr:nvGrpSpPr>
      <xdr:grpSpPr>
        <a:xfrm rot="5400000">
          <a:off x="13044486" y="1785939"/>
          <a:ext cx="1147764" cy="642936"/>
          <a:chOff x="9144000" y="3057525"/>
          <a:chExt cx="1200151" cy="809625"/>
        </a:xfrm>
      </xdr:grpSpPr>
      <xdr:sp macro="" textlink="">
        <xdr:nvSpPr>
          <xdr:cNvPr id="43" name="Freeform: Shape 42">
            <a:extLst>
              <a:ext uri="{FF2B5EF4-FFF2-40B4-BE49-F238E27FC236}">
                <a16:creationId xmlns:a16="http://schemas.microsoft.com/office/drawing/2014/main" id="{9BB2F3FD-7F54-4D0F-AAB6-B31AD766DF88}"/>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44" name="Freeform: Shape 43">
            <a:extLst>
              <a:ext uri="{FF2B5EF4-FFF2-40B4-BE49-F238E27FC236}">
                <a16:creationId xmlns:a16="http://schemas.microsoft.com/office/drawing/2014/main" id="{BDF714F4-38DC-40E6-B4C6-B461ED69D2BE}"/>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161925</xdr:colOff>
      <xdr:row>20</xdr:row>
      <xdr:rowOff>95250</xdr:rowOff>
    </xdr:from>
    <xdr:to>
      <xdr:col>21</xdr:col>
      <xdr:colOff>428625</xdr:colOff>
      <xdr:row>20</xdr:row>
      <xdr:rowOff>95250</xdr:rowOff>
    </xdr:to>
    <xdr:cxnSp macro="">
      <xdr:nvCxnSpPr>
        <xdr:cNvPr id="45" name="Straight Connector 44">
          <a:extLst>
            <a:ext uri="{FF2B5EF4-FFF2-40B4-BE49-F238E27FC236}">
              <a16:creationId xmlns:a16="http://schemas.microsoft.com/office/drawing/2014/main" id="{0FE009D6-B78E-442C-9CC1-0447924AAE12}"/>
            </a:ext>
          </a:extLst>
        </xdr:cNvPr>
        <xdr:cNvCxnSpPr/>
      </xdr:nvCxnSpPr>
      <xdr:spPr>
        <a:xfrm>
          <a:off x="12963525" y="3905250"/>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152400</xdr:colOff>
      <xdr:row>16</xdr:row>
      <xdr:rowOff>123825</xdr:rowOff>
    </xdr:from>
    <xdr:to>
      <xdr:col>21</xdr:col>
      <xdr:colOff>419100</xdr:colOff>
      <xdr:row>16</xdr:row>
      <xdr:rowOff>123825</xdr:rowOff>
    </xdr:to>
    <xdr:cxnSp macro="">
      <xdr:nvCxnSpPr>
        <xdr:cNvPr id="46" name="Straight Connector 45">
          <a:extLst>
            <a:ext uri="{FF2B5EF4-FFF2-40B4-BE49-F238E27FC236}">
              <a16:creationId xmlns:a16="http://schemas.microsoft.com/office/drawing/2014/main" id="{0C62000E-FF6F-401A-8AB3-A74F9D86B3EB}"/>
            </a:ext>
          </a:extLst>
        </xdr:cNvPr>
        <xdr:cNvCxnSpPr/>
      </xdr:nvCxnSpPr>
      <xdr:spPr>
        <a:xfrm>
          <a:off x="12954000" y="3171825"/>
          <a:ext cx="2667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285750</xdr:colOff>
      <xdr:row>15</xdr:row>
      <xdr:rowOff>114300</xdr:rowOff>
    </xdr:from>
    <xdr:to>
      <xdr:col>21</xdr:col>
      <xdr:colOff>285750</xdr:colOff>
      <xdr:row>22</xdr:row>
      <xdr:rowOff>104775</xdr:rowOff>
    </xdr:to>
    <xdr:cxnSp macro="">
      <xdr:nvCxnSpPr>
        <xdr:cNvPr id="47" name="Straight Connector 46">
          <a:extLst>
            <a:ext uri="{FF2B5EF4-FFF2-40B4-BE49-F238E27FC236}">
              <a16:creationId xmlns:a16="http://schemas.microsoft.com/office/drawing/2014/main" id="{75FAE519-E166-43AA-8BC3-FB00907053C4}"/>
            </a:ext>
          </a:extLst>
        </xdr:cNvPr>
        <xdr:cNvCxnSpPr/>
      </xdr:nvCxnSpPr>
      <xdr:spPr>
        <a:xfrm>
          <a:off x="13087350" y="2971800"/>
          <a:ext cx="0" cy="13239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604838</xdr:colOff>
      <xdr:row>15</xdr:row>
      <xdr:rowOff>80964</xdr:rowOff>
    </xdr:from>
    <xdr:to>
      <xdr:col>24</xdr:col>
      <xdr:colOff>28574</xdr:colOff>
      <xdr:row>20</xdr:row>
      <xdr:rowOff>123828</xdr:rowOff>
    </xdr:to>
    <xdr:grpSp>
      <xdr:nvGrpSpPr>
        <xdr:cNvPr id="48" name="Group 47">
          <a:extLst>
            <a:ext uri="{FF2B5EF4-FFF2-40B4-BE49-F238E27FC236}">
              <a16:creationId xmlns:a16="http://schemas.microsoft.com/office/drawing/2014/main" id="{FFE7D494-DDA5-47DA-8814-0674B1B4700E}"/>
            </a:ext>
          </a:extLst>
        </xdr:cNvPr>
        <xdr:cNvGrpSpPr/>
      </xdr:nvGrpSpPr>
      <xdr:grpSpPr>
        <a:xfrm rot="5400000">
          <a:off x="13115924" y="3286128"/>
          <a:ext cx="1033464" cy="642936"/>
          <a:chOff x="9144000" y="3057525"/>
          <a:chExt cx="1200151" cy="809625"/>
        </a:xfrm>
      </xdr:grpSpPr>
      <xdr:sp macro="" textlink="">
        <xdr:nvSpPr>
          <xdr:cNvPr id="49" name="Freeform: Shape 48">
            <a:extLst>
              <a:ext uri="{FF2B5EF4-FFF2-40B4-BE49-F238E27FC236}">
                <a16:creationId xmlns:a16="http://schemas.microsoft.com/office/drawing/2014/main" id="{DEB39342-8AF9-4360-B08E-A38DB56A4DB6}"/>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0" name="Freeform: Shape 49">
            <a:extLst>
              <a:ext uri="{FF2B5EF4-FFF2-40B4-BE49-F238E27FC236}">
                <a16:creationId xmlns:a16="http://schemas.microsoft.com/office/drawing/2014/main" id="{A4AA6D30-87DB-477F-981A-ED4FE33C96BB}"/>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22</xdr:col>
      <xdr:colOff>590550</xdr:colOff>
      <xdr:row>17</xdr:row>
      <xdr:rowOff>95250</xdr:rowOff>
    </xdr:from>
    <xdr:to>
      <xdr:col>24</xdr:col>
      <xdr:colOff>14286</xdr:colOff>
      <xdr:row>22</xdr:row>
      <xdr:rowOff>138114</xdr:rowOff>
    </xdr:to>
    <xdr:grpSp>
      <xdr:nvGrpSpPr>
        <xdr:cNvPr id="51" name="Group 50">
          <a:extLst>
            <a:ext uri="{FF2B5EF4-FFF2-40B4-BE49-F238E27FC236}">
              <a16:creationId xmlns:a16="http://schemas.microsoft.com/office/drawing/2014/main" id="{CE36E9D2-CEA8-4CBD-B398-88F3A1176F58}"/>
            </a:ext>
          </a:extLst>
        </xdr:cNvPr>
        <xdr:cNvGrpSpPr/>
      </xdr:nvGrpSpPr>
      <xdr:grpSpPr>
        <a:xfrm rot="5400000">
          <a:off x="13101636" y="3681414"/>
          <a:ext cx="1033464" cy="642936"/>
          <a:chOff x="9144000" y="3057525"/>
          <a:chExt cx="1200151" cy="809625"/>
        </a:xfrm>
      </xdr:grpSpPr>
      <xdr:sp macro="" textlink="">
        <xdr:nvSpPr>
          <xdr:cNvPr id="52" name="Freeform: Shape 51">
            <a:extLst>
              <a:ext uri="{FF2B5EF4-FFF2-40B4-BE49-F238E27FC236}">
                <a16:creationId xmlns:a16="http://schemas.microsoft.com/office/drawing/2014/main" id="{2CFD1885-73FF-43BE-AD4E-DBF4F7BC55AA}"/>
              </a:ext>
            </a:extLst>
          </xdr:cNvPr>
          <xdr:cNvSpPr/>
        </xdr:nvSpPr>
        <xdr:spPr>
          <a:xfrm>
            <a:off x="9144000" y="3057525"/>
            <a:ext cx="619125" cy="809625"/>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3" name="Freeform: Shape 52">
            <a:extLst>
              <a:ext uri="{FF2B5EF4-FFF2-40B4-BE49-F238E27FC236}">
                <a16:creationId xmlns:a16="http://schemas.microsoft.com/office/drawing/2014/main" id="{6E87AC94-E80F-4102-96E0-2C28C2C2D1FE}"/>
              </a:ext>
            </a:extLst>
          </xdr:cNvPr>
          <xdr:cNvSpPr/>
        </xdr:nvSpPr>
        <xdr:spPr>
          <a:xfrm flipH="1">
            <a:off x="9734551" y="3057526"/>
            <a:ext cx="609600" cy="800100"/>
          </a:xfrm>
          <a:custGeom>
            <a:avLst/>
            <a:gdLst>
              <a:gd name="connsiteX0" fmla="*/ 0 w 619125"/>
              <a:gd name="connsiteY0" fmla="*/ 809625 h 809625"/>
              <a:gd name="connsiteX1" fmla="*/ 180975 w 619125"/>
              <a:gd name="connsiteY1" fmla="*/ 742950 h 809625"/>
              <a:gd name="connsiteX2" fmla="*/ 304800 w 619125"/>
              <a:gd name="connsiteY2" fmla="*/ 647700 h 809625"/>
              <a:gd name="connsiteX3" fmla="*/ 409575 w 619125"/>
              <a:gd name="connsiteY3" fmla="*/ 466725 h 809625"/>
              <a:gd name="connsiteX4" fmla="*/ 476250 w 619125"/>
              <a:gd name="connsiteY4" fmla="*/ 238125 h 809625"/>
              <a:gd name="connsiteX5" fmla="*/ 514350 w 619125"/>
              <a:gd name="connsiteY5" fmla="*/ 114300 h 809625"/>
              <a:gd name="connsiteX6" fmla="*/ 552450 w 619125"/>
              <a:gd name="connsiteY6" fmla="*/ 19050 h 809625"/>
              <a:gd name="connsiteX7" fmla="*/ 619125 w 619125"/>
              <a:gd name="connsiteY7" fmla="*/ 0 h 8096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9125" h="809625">
                <a:moveTo>
                  <a:pt x="0" y="809625"/>
                </a:moveTo>
                <a:cubicBezTo>
                  <a:pt x="65087" y="789781"/>
                  <a:pt x="130175" y="769937"/>
                  <a:pt x="180975" y="742950"/>
                </a:cubicBezTo>
                <a:cubicBezTo>
                  <a:pt x="231775" y="715963"/>
                  <a:pt x="266700" y="693737"/>
                  <a:pt x="304800" y="647700"/>
                </a:cubicBezTo>
                <a:cubicBezTo>
                  <a:pt x="342900" y="601663"/>
                  <a:pt x="381000" y="534987"/>
                  <a:pt x="409575" y="466725"/>
                </a:cubicBezTo>
                <a:cubicBezTo>
                  <a:pt x="438150" y="398463"/>
                  <a:pt x="458788" y="296862"/>
                  <a:pt x="476250" y="238125"/>
                </a:cubicBezTo>
                <a:cubicBezTo>
                  <a:pt x="493712" y="179388"/>
                  <a:pt x="501650" y="150812"/>
                  <a:pt x="514350" y="114300"/>
                </a:cubicBezTo>
                <a:cubicBezTo>
                  <a:pt x="527050" y="77787"/>
                  <a:pt x="534988" y="38100"/>
                  <a:pt x="552450" y="19050"/>
                </a:cubicBezTo>
                <a:cubicBezTo>
                  <a:pt x="569912" y="0"/>
                  <a:pt x="594518" y="0"/>
                  <a:pt x="619125" y="0"/>
                </a:cubicBezTo>
              </a:path>
            </a:pathLst>
          </a:custGeom>
          <a:noFill/>
          <a:ln w="19050">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495300</xdr:colOff>
      <xdr:row>18</xdr:row>
      <xdr:rowOff>95251</xdr:rowOff>
    </xdr:from>
    <xdr:to>
      <xdr:col>21</xdr:col>
      <xdr:colOff>571500</xdr:colOff>
      <xdr:row>22</xdr:row>
      <xdr:rowOff>123825</xdr:rowOff>
    </xdr:to>
    <xdr:grpSp>
      <xdr:nvGrpSpPr>
        <xdr:cNvPr id="54" name="Group 53">
          <a:extLst>
            <a:ext uri="{FF2B5EF4-FFF2-40B4-BE49-F238E27FC236}">
              <a16:creationId xmlns:a16="http://schemas.microsoft.com/office/drawing/2014/main" id="{B6988FE3-66C7-466A-9A68-704FCB00B480}"/>
            </a:ext>
          </a:extLst>
        </xdr:cNvPr>
        <xdr:cNvGrpSpPr/>
      </xdr:nvGrpSpPr>
      <xdr:grpSpPr>
        <a:xfrm rot="10800000">
          <a:off x="12592050" y="3676651"/>
          <a:ext cx="76200" cy="828674"/>
          <a:chOff x="9086850" y="4371975"/>
          <a:chExt cx="76200" cy="790574"/>
        </a:xfrm>
      </xdr:grpSpPr>
      <xdr:cxnSp macro="">
        <xdr:nvCxnSpPr>
          <xdr:cNvPr id="55" name="Straight Connector 54">
            <a:extLst>
              <a:ext uri="{FF2B5EF4-FFF2-40B4-BE49-F238E27FC236}">
                <a16:creationId xmlns:a16="http://schemas.microsoft.com/office/drawing/2014/main" id="{CDEC3793-3BB8-4E50-8E2A-FF0B3C1E2F86}"/>
              </a:ext>
            </a:extLst>
          </xdr:cNvPr>
          <xdr:cNvCxnSpPr/>
        </xdr:nvCxnSpPr>
        <xdr:spPr>
          <a:xfrm rot="10800000" flipV="1">
            <a:off x="9124950" y="4371975"/>
            <a:ext cx="0" cy="790574"/>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7A499078-7927-4C46-86D2-F9353A4EEF3B}"/>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57" name="Rectangle 56">
            <a:extLst>
              <a:ext uri="{FF2B5EF4-FFF2-40B4-BE49-F238E27FC236}">
                <a16:creationId xmlns:a16="http://schemas.microsoft.com/office/drawing/2014/main" id="{454A42F9-8D0B-4638-BECD-E659A5BB704F}"/>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428625</xdr:colOff>
      <xdr:row>16</xdr:row>
      <xdr:rowOff>171450</xdr:rowOff>
    </xdr:from>
    <xdr:to>
      <xdr:col>21</xdr:col>
      <xdr:colOff>504825</xdr:colOff>
      <xdr:row>22</xdr:row>
      <xdr:rowOff>28575</xdr:rowOff>
    </xdr:to>
    <xdr:grpSp>
      <xdr:nvGrpSpPr>
        <xdr:cNvPr id="58" name="Group 57">
          <a:extLst>
            <a:ext uri="{FF2B5EF4-FFF2-40B4-BE49-F238E27FC236}">
              <a16:creationId xmlns:a16="http://schemas.microsoft.com/office/drawing/2014/main" id="{86FFDFCE-C6DF-43BB-AEC1-B32DBC677F52}"/>
            </a:ext>
          </a:extLst>
        </xdr:cNvPr>
        <xdr:cNvGrpSpPr/>
      </xdr:nvGrpSpPr>
      <xdr:grpSpPr>
        <a:xfrm rot="10800000">
          <a:off x="12525375" y="3371850"/>
          <a:ext cx="76200" cy="1038225"/>
          <a:chOff x="9086850" y="4162425"/>
          <a:chExt cx="76200" cy="1000125"/>
        </a:xfrm>
      </xdr:grpSpPr>
      <xdr:cxnSp macro="">
        <xdr:nvCxnSpPr>
          <xdr:cNvPr id="59" name="Straight Connector 58">
            <a:extLst>
              <a:ext uri="{FF2B5EF4-FFF2-40B4-BE49-F238E27FC236}">
                <a16:creationId xmlns:a16="http://schemas.microsoft.com/office/drawing/2014/main" id="{D9A1AD39-8FDC-4138-B564-B6DA95BAED09}"/>
              </a:ext>
            </a:extLst>
          </xdr:cNvPr>
          <xdr:cNvCxnSpPr/>
        </xdr:nvCxnSpPr>
        <xdr:spPr>
          <a:xfrm>
            <a:off x="9124950" y="4162425"/>
            <a:ext cx="0" cy="10001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54532B70-266D-46EE-9BAF-6DA600C3D9F2}"/>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61" name="Rectangle 60">
            <a:extLst>
              <a:ext uri="{FF2B5EF4-FFF2-40B4-BE49-F238E27FC236}">
                <a16:creationId xmlns:a16="http://schemas.microsoft.com/office/drawing/2014/main" id="{BFBC176B-1CAE-4B7B-AB30-07A6CB36875D}"/>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361950</xdr:colOff>
      <xdr:row>18</xdr:row>
      <xdr:rowOff>9526</xdr:rowOff>
    </xdr:from>
    <xdr:to>
      <xdr:col>21</xdr:col>
      <xdr:colOff>438150</xdr:colOff>
      <xdr:row>22</xdr:row>
      <xdr:rowOff>142875</xdr:rowOff>
    </xdr:to>
    <xdr:grpSp>
      <xdr:nvGrpSpPr>
        <xdr:cNvPr id="62" name="Group 61">
          <a:extLst>
            <a:ext uri="{FF2B5EF4-FFF2-40B4-BE49-F238E27FC236}">
              <a16:creationId xmlns:a16="http://schemas.microsoft.com/office/drawing/2014/main" id="{316F52CE-546B-420E-ADB7-B91DA39C7547}"/>
            </a:ext>
          </a:extLst>
        </xdr:cNvPr>
        <xdr:cNvGrpSpPr/>
      </xdr:nvGrpSpPr>
      <xdr:grpSpPr>
        <a:xfrm rot="10800000">
          <a:off x="12458700" y="3590926"/>
          <a:ext cx="76200" cy="933449"/>
          <a:chOff x="9086850" y="4267200"/>
          <a:chExt cx="76200" cy="895349"/>
        </a:xfrm>
      </xdr:grpSpPr>
      <xdr:cxnSp macro="">
        <xdr:nvCxnSpPr>
          <xdr:cNvPr id="63" name="Straight Connector 62">
            <a:extLst>
              <a:ext uri="{FF2B5EF4-FFF2-40B4-BE49-F238E27FC236}">
                <a16:creationId xmlns:a16="http://schemas.microsoft.com/office/drawing/2014/main" id="{B2D5DCA7-167D-4702-B200-C0E8B78B8E33}"/>
              </a:ext>
            </a:extLst>
          </xdr:cNvPr>
          <xdr:cNvCxnSpPr/>
        </xdr:nvCxnSpPr>
        <xdr:spPr>
          <a:xfrm rot="10800000" flipV="1">
            <a:off x="9124950" y="4267200"/>
            <a:ext cx="0" cy="895349"/>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00114CBB-3C58-4622-B383-8C9E0EE2F3A9}"/>
              </a:ext>
            </a:extLst>
          </xdr:cNvPr>
          <xdr:cNvCxnSpPr/>
        </xdr:nvCxnSpPr>
        <xdr:spPr>
          <a:xfrm>
            <a:off x="9086850" y="5153025"/>
            <a:ext cx="76200" cy="0"/>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sp macro="" textlink="">
        <xdr:nvSpPr>
          <xdr:cNvPr id="65" name="Rectangle 64">
            <a:extLst>
              <a:ext uri="{FF2B5EF4-FFF2-40B4-BE49-F238E27FC236}">
                <a16:creationId xmlns:a16="http://schemas.microsoft.com/office/drawing/2014/main" id="{B70A8258-DC21-4BC3-96C4-61A0862378BA}"/>
              </a:ext>
            </a:extLst>
          </xdr:cNvPr>
          <xdr:cNvSpPr/>
        </xdr:nvSpPr>
        <xdr:spPr>
          <a:xfrm>
            <a:off x="9096375" y="4572000"/>
            <a:ext cx="57150" cy="45719"/>
          </a:xfrm>
          <a:prstGeom prst="rect">
            <a:avLst/>
          </a:prstGeom>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21</xdr:col>
      <xdr:colOff>581025</xdr:colOff>
      <xdr:row>15</xdr:row>
      <xdr:rowOff>180975</xdr:rowOff>
    </xdr:from>
    <xdr:to>
      <xdr:col>22</xdr:col>
      <xdr:colOff>47625</xdr:colOff>
      <xdr:row>21</xdr:row>
      <xdr:rowOff>38100</xdr:rowOff>
    </xdr:to>
    <xdr:grpSp>
      <xdr:nvGrpSpPr>
        <xdr:cNvPr id="66" name="Group 65">
          <a:extLst>
            <a:ext uri="{FF2B5EF4-FFF2-40B4-BE49-F238E27FC236}">
              <a16:creationId xmlns:a16="http://schemas.microsoft.com/office/drawing/2014/main" id="{6DFD21F7-CB7B-4293-BCFB-3775F1A3F92E}"/>
            </a:ext>
          </a:extLst>
        </xdr:cNvPr>
        <xdr:cNvGrpSpPr/>
      </xdr:nvGrpSpPr>
      <xdr:grpSpPr>
        <a:xfrm rot="10800000">
          <a:off x="12677775" y="3190875"/>
          <a:ext cx="76200" cy="1038225"/>
          <a:chOff x="9086850" y="4162425"/>
          <a:chExt cx="76200" cy="1000125"/>
        </a:xfrm>
        <a:solidFill>
          <a:srgbClr val="C00000"/>
        </a:solidFill>
      </xdr:grpSpPr>
      <xdr:cxnSp macro="">
        <xdr:nvCxnSpPr>
          <xdr:cNvPr id="67" name="Straight Connector 66">
            <a:extLst>
              <a:ext uri="{FF2B5EF4-FFF2-40B4-BE49-F238E27FC236}">
                <a16:creationId xmlns:a16="http://schemas.microsoft.com/office/drawing/2014/main" id="{2D01A428-2F75-4379-BF94-E19EE537EE25}"/>
              </a:ext>
            </a:extLst>
          </xdr:cNvPr>
          <xdr:cNvCxnSpPr/>
        </xdr:nvCxnSpPr>
        <xdr:spPr>
          <a:xfrm>
            <a:off x="9124950" y="4162425"/>
            <a:ext cx="0" cy="1000125"/>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a:extLst>
              <a:ext uri="{FF2B5EF4-FFF2-40B4-BE49-F238E27FC236}">
                <a16:creationId xmlns:a16="http://schemas.microsoft.com/office/drawing/2014/main" id="{C0A355D5-0342-4DD8-B615-5FB006E7B8D2}"/>
              </a:ext>
            </a:extLst>
          </xdr:cNvPr>
          <xdr:cNvCxnSpPr/>
        </xdr:nvCxnSpPr>
        <xdr:spPr>
          <a:xfrm>
            <a:off x="9086850" y="5153025"/>
            <a:ext cx="76200" cy="0"/>
          </a:xfrm>
          <a:prstGeom prst="line">
            <a:avLst/>
          </a:prstGeom>
          <a:grpFill/>
          <a:ln>
            <a:solidFill>
              <a:srgbClr val="C00000"/>
            </a:solidFill>
          </a:ln>
        </xdr:spPr>
        <xdr:style>
          <a:lnRef idx="1">
            <a:schemeClr val="accent1"/>
          </a:lnRef>
          <a:fillRef idx="0">
            <a:schemeClr val="accent1"/>
          </a:fillRef>
          <a:effectRef idx="0">
            <a:schemeClr val="accent1"/>
          </a:effectRef>
          <a:fontRef idx="minor">
            <a:schemeClr val="tx1"/>
          </a:fontRef>
        </xdr:style>
      </xdr:cxnSp>
      <xdr:sp macro="" textlink="">
        <xdr:nvSpPr>
          <xdr:cNvPr id="69" name="Rectangle 68">
            <a:extLst>
              <a:ext uri="{FF2B5EF4-FFF2-40B4-BE49-F238E27FC236}">
                <a16:creationId xmlns:a16="http://schemas.microsoft.com/office/drawing/2014/main" id="{39182DB2-E7C9-441D-91C5-1AB28CB79001}"/>
              </a:ext>
            </a:extLst>
          </xdr:cNvPr>
          <xdr:cNvSpPr/>
        </xdr:nvSpPr>
        <xdr:spPr>
          <a:xfrm>
            <a:off x="9096375" y="4572000"/>
            <a:ext cx="57150" cy="45719"/>
          </a:xfrm>
          <a:prstGeom prst="rect">
            <a:avLst/>
          </a:prstGeom>
          <a:grp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8</xdr:col>
      <xdr:colOff>476250</xdr:colOff>
      <xdr:row>2</xdr:row>
      <xdr:rowOff>0</xdr:rowOff>
    </xdr:from>
    <xdr:to>
      <xdr:col>9</xdr:col>
      <xdr:colOff>133349</xdr:colOff>
      <xdr:row>3</xdr:row>
      <xdr:rowOff>28575</xdr:rowOff>
    </xdr:to>
    <xdr:sp macro="" textlink="">
      <xdr:nvSpPr>
        <xdr:cNvPr id="70" name="Rectangle: Rounded Corners 69">
          <a:hlinkClick xmlns:r="http://schemas.openxmlformats.org/officeDocument/2006/relationships" r:id="rId1"/>
          <a:extLst>
            <a:ext uri="{FF2B5EF4-FFF2-40B4-BE49-F238E27FC236}">
              <a16:creationId xmlns:a16="http://schemas.microsoft.com/office/drawing/2014/main" id="{8ABB3D5B-2F36-4159-81DD-367507B58238}"/>
            </a:ext>
          </a:extLst>
        </xdr:cNvPr>
        <xdr:cNvSpPr/>
      </xdr:nvSpPr>
      <xdr:spPr>
        <a:xfrm>
          <a:off x="5086350" y="381000"/>
          <a:ext cx="266699" cy="2190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800"/>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E48E3873-0DA2-4E73-9A3F-BD0669678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12A44CE2-037E-44AB-BB3C-3E8B9AFA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A40EFF62-272B-442B-B5A2-ADA3DD55F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55DB6DAF-A9E4-4842-96FB-293ECB181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457200</xdr:colOff>
      <xdr:row>1</xdr:row>
      <xdr:rowOff>85726</xdr:rowOff>
    </xdr:from>
    <xdr:to>
      <xdr:col>4</xdr:col>
      <xdr:colOff>2181225</xdr:colOff>
      <xdr:row>4</xdr:row>
      <xdr:rowOff>124330</xdr:rowOff>
    </xdr:to>
    <xdr:pic>
      <xdr:nvPicPr>
        <xdr:cNvPr id="2" name="Picture 1">
          <a:extLst>
            <a:ext uri="{FF2B5EF4-FFF2-40B4-BE49-F238E27FC236}">
              <a16:creationId xmlns:a16="http://schemas.microsoft.com/office/drawing/2014/main" id="{C5C41603-6842-4809-B25D-8D56ED95C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276226"/>
          <a:ext cx="3000375" cy="610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xdr:from>
      <xdr:col>6</xdr:col>
      <xdr:colOff>9525</xdr:colOff>
      <xdr:row>6</xdr:row>
      <xdr:rowOff>9525</xdr:rowOff>
    </xdr:from>
    <xdr:to>
      <xdr:col>10</xdr:col>
      <xdr:colOff>600075</xdr:colOff>
      <xdr:row>9</xdr:row>
      <xdr:rowOff>47624</xdr:rowOff>
    </xdr:to>
    <xdr:sp macro="" textlink="">
      <xdr:nvSpPr>
        <xdr:cNvPr id="2" name="TextBox 1">
          <a:extLst>
            <a:ext uri="{FF2B5EF4-FFF2-40B4-BE49-F238E27FC236}">
              <a16:creationId xmlns:a16="http://schemas.microsoft.com/office/drawing/2014/main" id="{D7D9D533-C3FA-490D-8090-0AF0B403F452}"/>
            </a:ext>
          </a:extLst>
        </xdr:cNvPr>
        <xdr:cNvSpPr txBox="1"/>
      </xdr:nvSpPr>
      <xdr:spPr>
        <a:xfrm>
          <a:off x="3667125" y="1152525"/>
          <a:ext cx="3028950" cy="609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sheet allows for the fact convergence may fail if two errors</a:t>
          </a:r>
          <a:r>
            <a:rPr lang="en-GB" sz="1100" baseline="0"/>
            <a:t> or 'discrepancies' are equal, row 12 finds the first time convergence is close enough</a:t>
          </a: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533400</xdr:colOff>
      <xdr:row>37</xdr:row>
      <xdr:rowOff>123825</xdr:rowOff>
    </xdr:from>
    <xdr:to>
      <xdr:col>31</xdr:col>
      <xdr:colOff>533400</xdr:colOff>
      <xdr:row>64</xdr:row>
      <xdr:rowOff>104775</xdr:rowOff>
    </xdr:to>
    <xdr:pic>
      <xdr:nvPicPr>
        <xdr:cNvPr id="3" name="Picture 2">
          <a:extLst>
            <a:ext uri="{FF2B5EF4-FFF2-40B4-BE49-F238E27FC236}">
              <a16:creationId xmlns:a16="http://schemas.microsoft.com/office/drawing/2014/main" id="{AB23ACB6-4C42-4F47-9DD8-EDCEECEFF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6525" y="6848475"/>
          <a:ext cx="11315700" cy="512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114300</xdr:rowOff>
    </xdr:from>
    <xdr:to>
      <xdr:col>12</xdr:col>
      <xdr:colOff>76200</xdr:colOff>
      <xdr:row>65</xdr:row>
      <xdr:rowOff>133350</xdr:rowOff>
    </xdr:to>
    <xdr:pic>
      <xdr:nvPicPr>
        <xdr:cNvPr id="4" name="Picture 3">
          <a:extLst>
            <a:ext uri="{FF2B5EF4-FFF2-40B4-BE49-F238E27FC236}">
              <a16:creationId xmlns:a16="http://schemas.microsoft.com/office/drawing/2014/main" id="{0A057D04-33ED-42BE-9344-5E7A74F767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838950"/>
          <a:ext cx="10277475" cy="535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247650</xdr:colOff>
      <xdr:row>35</xdr:row>
      <xdr:rowOff>0</xdr:rowOff>
    </xdr:from>
    <xdr:to>
      <xdr:col>25</xdr:col>
      <xdr:colOff>600075</xdr:colOff>
      <xdr:row>43</xdr:row>
      <xdr:rowOff>95250</xdr:rowOff>
    </xdr:to>
    <xdr:cxnSp macro="">
      <xdr:nvCxnSpPr>
        <xdr:cNvPr id="5" name="Straight Arrow Connector 4">
          <a:extLst>
            <a:ext uri="{FF2B5EF4-FFF2-40B4-BE49-F238E27FC236}">
              <a16:creationId xmlns:a16="http://schemas.microsoft.com/office/drawing/2014/main" id="{BDE42BFB-121E-40E5-92CE-343FF27EB428}"/>
            </a:ext>
          </a:extLst>
        </xdr:cNvPr>
        <xdr:cNvCxnSpPr/>
      </xdr:nvCxnSpPr>
      <xdr:spPr>
        <a:xfrm>
          <a:off x="17364075" y="6810375"/>
          <a:ext cx="1781175" cy="161925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9</xdr:row>
      <xdr:rowOff>152400</xdr:rowOff>
    </xdr:from>
    <xdr:to>
      <xdr:col>11</xdr:col>
      <xdr:colOff>304800</xdr:colOff>
      <xdr:row>27</xdr:row>
      <xdr:rowOff>9525</xdr:rowOff>
    </xdr:to>
    <xdr:cxnSp macro="">
      <xdr:nvCxnSpPr>
        <xdr:cNvPr id="8" name="Straight Arrow Connector 7">
          <a:extLst>
            <a:ext uri="{FF2B5EF4-FFF2-40B4-BE49-F238E27FC236}">
              <a16:creationId xmlns:a16="http://schemas.microsoft.com/office/drawing/2014/main" id="{C788FE66-69A1-440B-BD4B-29493727502B}"/>
            </a:ext>
          </a:extLst>
        </xdr:cNvPr>
        <xdr:cNvCxnSpPr/>
      </xdr:nvCxnSpPr>
      <xdr:spPr>
        <a:xfrm>
          <a:off x="6143625" y="1914525"/>
          <a:ext cx="2533650" cy="328612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19</xdr:row>
      <xdr:rowOff>0</xdr:rowOff>
    </xdr:from>
    <xdr:to>
      <xdr:col>2</xdr:col>
      <xdr:colOff>514350</xdr:colOff>
      <xdr:row>20</xdr:row>
      <xdr:rowOff>161925</xdr:rowOff>
    </xdr:to>
    <xdr:sp macro="" textlink="">
      <xdr:nvSpPr>
        <xdr:cNvPr id="9" name="Rectangle: Rounded Corners 8">
          <a:hlinkClick xmlns:r="http://schemas.openxmlformats.org/officeDocument/2006/relationships" r:id="rId3"/>
          <a:extLst>
            <a:ext uri="{FF2B5EF4-FFF2-40B4-BE49-F238E27FC236}">
              <a16:creationId xmlns:a16="http://schemas.microsoft.com/office/drawing/2014/main" id="{854D776D-2F73-44FA-AD45-11E14CF273D4}"/>
            </a:ext>
          </a:extLst>
        </xdr:cNvPr>
        <xdr:cNvSpPr/>
      </xdr:nvSpPr>
      <xdr:spPr>
        <a:xfrm>
          <a:off x="609600" y="3676650"/>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5</xdr:col>
      <xdr:colOff>142875</xdr:colOff>
      <xdr:row>36</xdr:row>
      <xdr:rowOff>104775</xdr:rowOff>
    </xdr:from>
    <xdr:to>
      <xdr:col>5</xdr:col>
      <xdr:colOff>847725</xdr:colOff>
      <xdr:row>36</xdr:row>
      <xdr:rowOff>104775</xdr:rowOff>
    </xdr:to>
    <xdr:cxnSp macro="">
      <xdr:nvCxnSpPr>
        <xdr:cNvPr id="7" name="Straight Arrow Connector 6">
          <a:extLst>
            <a:ext uri="{FF2B5EF4-FFF2-40B4-BE49-F238E27FC236}">
              <a16:creationId xmlns:a16="http://schemas.microsoft.com/office/drawing/2014/main" id="{6AF2C5A4-8740-430F-9B1B-5B19E34AC2EB}"/>
            </a:ext>
          </a:extLst>
        </xdr:cNvPr>
        <xdr:cNvCxnSpPr/>
      </xdr:nvCxnSpPr>
      <xdr:spPr>
        <a:xfrm>
          <a:off x="3800475" y="7067550"/>
          <a:ext cx="7048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466725</xdr:colOff>
      <xdr:row>2</xdr:row>
      <xdr:rowOff>66675</xdr:rowOff>
    </xdr:from>
    <xdr:to>
      <xdr:col>10</xdr:col>
      <xdr:colOff>314325</xdr:colOff>
      <xdr:row>17</xdr:row>
      <xdr:rowOff>47625</xdr:rowOff>
    </xdr:to>
    <xdr:sp macro="" textlink="">
      <xdr:nvSpPr>
        <xdr:cNvPr id="2" name="TextBox 1">
          <a:extLst>
            <a:ext uri="{FF2B5EF4-FFF2-40B4-BE49-F238E27FC236}">
              <a16:creationId xmlns:a16="http://schemas.microsoft.com/office/drawing/2014/main" id="{77592B89-E760-4380-A6D0-A80D0C3A1653}"/>
            </a:ext>
          </a:extLst>
        </xdr:cNvPr>
        <xdr:cNvSpPr txBox="1"/>
      </xdr:nvSpPr>
      <xdr:spPr>
        <a:xfrm>
          <a:off x="3514725" y="495300"/>
          <a:ext cx="2895600"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Power Calculations for Cluster-Randomized and Cluster-Randomized Crossover Trials </a:t>
          </a:r>
        </a:p>
        <a:p>
          <a:endParaRPr lang="en-GB"/>
        </a:p>
        <a:p>
          <a:r>
            <a:rPr lang="en-GB"/>
            <a:t>License GPL (&gt;= 2) </a:t>
          </a:r>
        </a:p>
        <a:p>
          <a:r>
            <a:rPr lang="en-GB"/>
            <a:t>Imports lme4 (&gt;= 1.0)</a:t>
          </a:r>
        </a:p>
        <a:p>
          <a:endParaRPr lang="en-GB"/>
        </a:p>
        <a:p>
          <a:r>
            <a:rPr lang="en-GB"/>
            <a:t>Authors</a:t>
          </a:r>
          <a:r>
            <a:rPr lang="en-GB" baseline="0"/>
            <a:t> :</a:t>
          </a:r>
          <a:endParaRPr lang="en-GB"/>
        </a:p>
        <a:p>
          <a:r>
            <a:rPr lang="en-GB"/>
            <a:t>	Ken Kleinman [aut, cre], </a:t>
          </a:r>
        </a:p>
        <a:p>
          <a:r>
            <a:rPr lang="en-GB"/>
            <a:t>	Jon Moyer [aut], </a:t>
          </a:r>
        </a:p>
        <a:p>
          <a:r>
            <a:rPr lang="en-GB"/>
            <a:t>	Nicholas Reich [aut], </a:t>
          </a:r>
        </a:p>
        <a:p>
          <a:r>
            <a:rPr lang="en-GB"/>
            <a:t>	Daniel Obeng [ctb] </a:t>
          </a:r>
        </a:p>
        <a:p>
          <a:r>
            <a:rPr lang="en-GB"/>
            <a:t>Maintainer </a:t>
          </a:r>
        </a:p>
        <a:p>
          <a:r>
            <a:rPr lang="en-GB"/>
            <a:t>	Ken Kleinman </a:t>
          </a:r>
        </a:p>
        <a:p>
          <a:r>
            <a:rPr lang="en-GB"/>
            <a:t>Repository CRAN </a:t>
          </a:r>
        </a:p>
        <a:p>
          <a:r>
            <a:rPr lang="en-GB"/>
            <a:t>Date/Publication 2017-09-05 08:32:09 UTC </a:t>
          </a:r>
          <a:endParaRPr lang="en-GB" sz="1100"/>
        </a:p>
      </xdr:txBody>
    </xdr:sp>
    <xdr:clientData/>
  </xdr:twoCellAnchor>
  <xdr:twoCellAnchor>
    <xdr:from>
      <xdr:col>13</xdr:col>
      <xdr:colOff>0</xdr:colOff>
      <xdr:row>9</xdr:row>
      <xdr:rowOff>0</xdr:rowOff>
    </xdr:from>
    <xdr:to>
      <xdr:col>14</xdr:col>
      <xdr:colOff>514350</xdr:colOff>
      <xdr:row>10</xdr:row>
      <xdr:rowOff>161925</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990F2E9A-3F1D-448F-94F7-DF82C505B74B}"/>
            </a:ext>
          </a:extLst>
        </xdr:cNvPr>
        <xdr:cNvSpPr/>
      </xdr:nvSpPr>
      <xdr:spPr>
        <a:xfrm>
          <a:off x="7924800" y="19526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0</xdr:col>
      <xdr:colOff>85724</xdr:colOff>
      <xdr:row>36</xdr:row>
      <xdr:rowOff>66674</xdr:rowOff>
    </xdr:from>
    <xdr:to>
      <xdr:col>6</xdr:col>
      <xdr:colOff>419100</xdr:colOff>
      <xdr:row>45</xdr:row>
      <xdr:rowOff>57150</xdr:rowOff>
    </xdr:to>
    <xdr:sp macro="" textlink="">
      <xdr:nvSpPr>
        <xdr:cNvPr id="6" name="TextBox 5">
          <a:extLst>
            <a:ext uri="{FF2B5EF4-FFF2-40B4-BE49-F238E27FC236}">
              <a16:creationId xmlns:a16="http://schemas.microsoft.com/office/drawing/2014/main" id="{544E623E-135B-4203-9C2E-50060FD32325}"/>
            </a:ext>
          </a:extLst>
        </xdr:cNvPr>
        <xdr:cNvSpPr txBox="1"/>
      </xdr:nvSpPr>
      <xdr:spPr>
        <a:xfrm>
          <a:off x="85724" y="6010274"/>
          <a:ext cx="3990976" cy="1704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Examples </a:t>
          </a:r>
        </a:p>
        <a:p>
          <a:r>
            <a:rPr lang="en-GB"/>
            <a:t># Find the number of clusters per condition needed for a trial with alpha = .05, # power = 0.8, 10 observations per cluster, no variation in cluster size, a difference # of 1 unit, icc = 0.1 and a variance of five units. crtpwr.2mean(n=10 ,d=1, icc=.1, varw=5)</a:t>
          </a:r>
        </a:p>
        <a:p>
          <a:r>
            <a:rPr lang="en-GB"/>
            <a:t># </a:t>
          </a:r>
        </a:p>
        <a:p>
          <a:r>
            <a:rPr lang="en-GB"/>
            <a:t># The result, showin</a:t>
          </a:r>
        </a:p>
        <a:p>
          <a:r>
            <a:rPr lang="en-GB"/>
            <a:t>g m of greater than 15, suggests 16 clusters per condition should be used.</a:t>
          </a:r>
          <a:endParaRPr lang="en-GB" sz="1100"/>
        </a:p>
      </xdr:txBody>
    </xdr:sp>
    <xdr:clientData/>
  </xdr:twoCellAnchor>
  <xdr:twoCellAnchor>
    <xdr:from>
      <xdr:col>12</xdr:col>
      <xdr:colOff>609599</xdr:colOff>
      <xdr:row>2</xdr:row>
      <xdr:rowOff>95250</xdr:rowOff>
    </xdr:from>
    <xdr:to>
      <xdr:col>20</xdr:col>
      <xdr:colOff>276224</xdr:colOff>
      <xdr:row>7</xdr:row>
      <xdr:rowOff>114300</xdr:rowOff>
    </xdr:to>
    <xdr:sp macro="" textlink="">
      <xdr:nvSpPr>
        <xdr:cNvPr id="3" name="TextBox 2">
          <a:extLst>
            <a:ext uri="{FF2B5EF4-FFF2-40B4-BE49-F238E27FC236}">
              <a16:creationId xmlns:a16="http://schemas.microsoft.com/office/drawing/2014/main" id="{37D2BBBA-B811-4F04-8440-EC59C3AA5BA1}"/>
            </a:ext>
          </a:extLst>
        </xdr:cNvPr>
        <xdr:cNvSpPr txBox="1"/>
      </xdr:nvSpPr>
      <xdr:spPr>
        <a:xfrm>
          <a:off x="8029574" y="628650"/>
          <a:ext cx="45434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100" b="0" i="0">
              <a:solidFill>
                <a:srgbClr val="FF0000"/>
              </a:solidFill>
              <a:effectLst/>
              <a:latin typeface="+mn-lt"/>
              <a:ea typeface="+mn-ea"/>
              <a:cs typeface="+mn-cs"/>
            </a:rPr>
            <a:t>Note : install the package from the github repo using the following code:</a:t>
          </a:r>
        </a:p>
        <a:p>
          <a:pPr rtl="0"/>
          <a:endParaRPr lang="en-GB">
            <a:solidFill>
              <a:srgbClr val="FF0000"/>
            </a:solidFill>
            <a:effectLst/>
          </a:endParaRPr>
        </a:p>
        <a:p>
          <a:pPr rtl="0"/>
          <a:r>
            <a:rPr lang="en-GB" sz="1100" b="0" i="0">
              <a:solidFill>
                <a:srgbClr val="FF0000"/>
              </a:solidFill>
              <a:effectLst/>
              <a:latin typeface="+mn-lt"/>
              <a:ea typeface="+mn-ea"/>
              <a:cs typeface="+mn-cs"/>
            </a:rPr>
            <a:t>devtools::install_github("Kenkleinman/clusterPower") </a:t>
          </a:r>
        </a:p>
        <a:p>
          <a:pPr rtl="0"/>
          <a:endParaRPr lang="en-GB" sz="1100" b="0" i="0">
            <a:solidFill>
              <a:srgbClr val="FF0000"/>
            </a:solidFill>
            <a:effectLst/>
            <a:latin typeface="+mn-lt"/>
            <a:ea typeface="+mn-ea"/>
            <a:cs typeface="+mn-cs"/>
          </a:endParaRPr>
        </a:p>
        <a:p>
          <a:pPr rtl="0"/>
          <a:r>
            <a:rPr lang="en-GB" i="1">
              <a:solidFill>
                <a:srgbClr val="FF0000"/>
              </a:solidFill>
              <a:effectLst/>
            </a:rPr>
            <a:t>('varw' in the version installed directly</a:t>
          </a:r>
          <a:r>
            <a:rPr lang="en-GB" i="1" baseline="0">
              <a:solidFill>
                <a:srgbClr val="FF0000"/>
              </a:solidFill>
              <a:effectLst/>
            </a:rPr>
            <a:t> within R may not be accurate)</a:t>
          </a:r>
          <a:endParaRPr lang="en-GB" i="1">
            <a:solidFill>
              <a:srgbClr val="FF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10</xdr:col>
      <xdr:colOff>447675</xdr:colOff>
      <xdr:row>39</xdr:row>
      <xdr:rowOff>189622</xdr:rowOff>
    </xdr:to>
    <xdr:pic>
      <xdr:nvPicPr>
        <xdr:cNvPr id="2" name="Picture 1">
          <a:extLst>
            <a:ext uri="{FF2B5EF4-FFF2-40B4-BE49-F238E27FC236}">
              <a16:creationId xmlns:a16="http://schemas.microsoft.com/office/drawing/2014/main" id="{AC312765-6F9A-49E5-8DEF-A847C14D0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43675" cy="3618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40</xdr:row>
      <xdr:rowOff>1</xdr:rowOff>
    </xdr:from>
    <xdr:to>
      <xdr:col>10</xdr:col>
      <xdr:colOff>171450</xdr:colOff>
      <xdr:row>59</xdr:row>
      <xdr:rowOff>10825</xdr:rowOff>
    </xdr:to>
    <xdr:pic>
      <xdr:nvPicPr>
        <xdr:cNvPr id="3" name="Picture 2">
          <a:extLst>
            <a:ext uri="{FF2B5EF4-FFF2-40B4-BE49-F238E27FC236}">
              <a16:creationId xmlns:a16="http://schemas.microsoft.com/office/drawing/2014/main" id="{0D9FFE0D-1B60-40E4-926D-415A6F0D4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3619501"/>
          <a:ext cx="6143625" cy="3630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95251</xdr:colOff>
      <xdr:row>58</xdr:row>
      <xdr:rowOff>180975</xdr:rowOff>
    </xdr:from>
    <xdr:to>
      <xdr:col>11</xdr:col>
      <xdr:colOff>209551</xdr:colOff>
      <xdr:row>81</xdr:row>
      <xdr:rowOff>144749</xdr:rowOff>
    </xdr:to>
    <xdr:pic>
      <xdr:nvPicPr>
        <xdr:cNvPr id="5" name="Picture 4">
          <a:extLst>
            <a:ext uri="{FF2B5EF4-FFF2-40B4-BE49-F238E27FC236}">
              <a16:creationId xmlns:a16="http://schemas.microsoft.com/office/drawing/2014/main" id="{06EFE196-0E1C-4AD1-B016-2F1C218E4B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1" y="11229975"/>
          <a:ext cx="6819900" cy="434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1</xdr:row>
      <xdr:rowOff>152400</xdr:rowOff>
    </xdr:from>
    <xdr:to>
      <xdr:col>9</xdr:col>
      <xdr:colOff>533399</xdr:colOff>
      <xdr:row>20</xdr:row>
      <xdr:rowOff>167597</xdr:rowOff>
    </xdr:to>
    <xdr:pic>
      <xdr:nvPicPr>
        <xdr:cNvPr id="7" name="Picture 6">
          <a:extLst>
            <a:ext uri="{FF2B5EF4-FFF2-40B4-BE49-F238E27FC236}">
              <a16:creationId xmlns:a16="http://schemas.microsoft.com/office/drawing/2014/main" id="{901D11AF-C646-4BF3-9F07-63AC73B74E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1950" y="342900"/>
          <a:ext cx="5657849" cy="3634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8</xdr:row>
      <xdr:rowOff>0</xdr:rowOff>
    </xdr:from>
    <xdr:to>
      <xdr:col>13</xdr:col>
      <xdr:colOff>552450</xdr:colOff>
      <xdr:row>9</xdr:row>
      <xdr:rowOff>114300</xdr:rowOff>
    </xdr:to>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7CF2633B-C8AA-40B8-8D06-824265E58E60}"/>
            </a:ext>
          </a:extLst>
        </xdr:cNvPr>
        <xdr:cNvSpPr/>
      </xdr:nvSpPr>
      <xdr:spPr>
        <a:xfrm>
          <a:off x="7315200" y="1524000"/>
          <a:ext cx="1162050" cy="304800"/>
        </a:xfrm>
        <a:prstGeom prst="roundRect">
          <a:avLst>
            <a:gd name="adj" fmla="val 1363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Go</a:t>
          </a:r>
          <a:r>
            <a:rPr lang="en-GB" sz="1100" baseline="0"/>
            <a:t> To Contents</a:t>
          </a:r>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18</xdr:row>
      <xdr:rowOff>85725</xdr:rowOff>
    </xdr:from>
    <xdr:to>
      <xdr:col>1</xdr:col>
      <xdr:colOff>1123950</xdr:colOff>
      <xdr:row>20</xdr:row>
      <xdr:rowOff>57150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1C592DD-4631-4194-95D1-CDF242A69F2F}"/>
            </a:ext>
          </a:extLst>
        </xdr:cNvPr>
        <xdr:cNvSpPr/>
      </xdr:nvSpPr>
      <xdr:spPr>
        <a:xfrm>
          <a:off x="295275" y="3514725"/>
          <a:ext cx="1123950" cy="352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Go To Contents</a:t>
          </a:r>
        </a:p>
      </xdr:txBody>
    </xdr:sp>
    <xdr:clientData/>
  </xdr:twoCellAnchor>
  <xdr:twoCellAnchor>
    <xdr:from>
      <xdr:col>17</xdr:col>
      <xdr:colOff>152400</xdr:colOff>
      <xdr:row>5</xdr:row>
      <xdr:rowOff>161924</xdr:rowOff>
    </xdr:from>
    <xdr:to>
      <xdr:col>21</xdr:col>
      <xdr:colOff>381000</xdr:colOff>
      <xdr:row>16</xdr:row>
      <xdr:rowOff>19049</xdr:rowOff>
    </xdr:to>
    <xdr:graphicFrame macro="">
      <xdr:nvGraphicFramePr>
        <xdr:cNvPr id="3" name="Chart 2">
          <a:extLst>
            <a:ext uri="{FF2B5EF4-FFF2-40B4-BE49-F238E27FC236}">
              <a16:creationId xmlns:a16="http://schemas.microsoft.com/office/drawing/2014/main" id="{CD3920F1-3011-44AE-A469-81DCBBEE4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438150</xdr:colOff>
      <xdr:row>5</xdr:row>
      <xdr:rowOff>95250</xdr:rowOff>
    </xdr:from>
    <xdr:to>
      <xdr:col>34</xdr:col>
      <xdr:colOff>9525</xdr:colOff>
      <xdr:row>20</xdr:row>
      <xdr:rowOff>0</xdr:rowOff>
    </xdr:to>
    <xdr:sp macro="" textlink="">
      <xdr:nvSpPr>
        <xdr:cNvPr id="4" name="Rectangle: Rounded Corners 3">
          <a:extLst>
            <a:ext uri="{FF2B5EF4-FFF2-40B4-BE49-F238E27FC236}">
              <a16:creationId xmlns:a16="http://schemas.microsoft.com/office/drawing/2014/main" id="{31962006-7518-4BC8-85D3-5BE88F34977B}"/>
            </a:ext>
          </a:extLst>
        </xdr:cNvPr>
        <xdr:cNvSpPr/>
      </xdr:nvSpPr>
      <xdr:spPr>
        <a:xfrm>
          <a:off x="9048750" y="1047750"/>
          <a:ext cx="13716000" cy="27622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0</xdr:colOff>
      <xdr:row>13</xdr:row>
      <xdr:rowOff>38100</xdr:rowOff>
    </xdr:from>
    <xdr:to>
      <xdr:col>3</xdr:col>
      <xdr:colOff>9525</xdr:colOff>
      <xdr:row>14</xdr:row>
      <xdr:rowOff>85725</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CD481E59-1408-4CC8-A367-14F7EF8E1741}"/>
            </a:ext>
          </a:extLst>
        </xdr:cNvPr>
        <xdr:cNvSpPr/>
      </xdr:nvSpPr>
      <xdr:spPr>
        <a:xfrm>
          <a:off x="2381250" y="2514600"/>
          <a:ext cx="619125" cy="238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xdr:from>
      <xdr:col>1</xdr:col>
      <xdr:colOff>9525</xdr:colOff>
      <xdr:row>64</xdr:row>
      <xdr:rowOff>38101</xdr:rowOff>
    </xdr:from>
    <xdr:to>
      <xdr:col>5</xdr:col>
      <xdr:colOff>342900</xdr:colOff>
      <xdr:row>71</xdr:row>
      <xdr:rowOff>171451</xdr:rowOff>
    </xdr:to>
    <xdr:sp macro="" textlink="">
      <xdr:nvSpPr>
        <xdr:cNvPr id="6" name="TextBox 5">
          <a:extLst>
            <a:ext uri="{FF2B5EF4-FFF2-40B4-BE49-F238E27FC236}">
              <a16:creationId xmlns:a16="http://schemas.microsoft.com/office/drawing/2014/main" id="{5F6051AC-A364-4F46-9956-E104754955BD}"/>
            </a:ext>
          </a:extLst>
        </xdr:cNvPr>
        <xdr:cNvSpPr txBox="1"/>
      </xdr:nvSpPr>
      <xdr:spPr>
        <a:xfrm>
          <a:off x="304800" y="12344401"/>
          <a:ext cx="4248150"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a:t># Find the number of clusters per condition needed for a trial with alpha = .05, </a:t>
          </a:r>
        </a:p>
        <a:p>
          <a:r>
            <a:rPr lang="en-GB"/>
            <a:t># power = 0.8, 10 observations per cluster, no variation in cluster size, probability in condition 1 of .1 and condition 2 of .2, and icc = 0.1. crtpwr.2prop(n=10 ,p1=.1, p2=.2, icc=.1) </a:t>
          </a:r>
        </a:p>
        <a:p>
          <a:r>
            <a:rPr lang="en-GB"/>
            <a:t># </a:t>
          </a:r>
        </a:p>
        <a:p>
          <a:r>
            <a:rPr lang="en-GB"/>
            <a:t># The result, showimg m of greater than 37, suggests 38 clusters per condition should be used. </a:t>
          </a:r>
          <a:endParaRPr lang="en-GB" sz="1100"/>
        </a:p>
      </xdr:txBody>
    </xdr:sp>
    <xdr:clientData/>
  </xdr:twoCellAnchor>
  <xdr:twoCellAnchor editAs="oneCell">
    <xdr:from>
      <xdr:col>2</xdr:col>
      <xdr:colOff>533400</xdr:colOff>
      <xdr:row>93</xdr:row>
      <xdr:rowOff>133350</xdr:rowOff>
    </xdr:from>
    <xdr:to>
      <xdr:col>11</xdr:col>
      <xdr:colOff>542925</xdr:colOff>
      <xdr:row>117</xdr:row>
      <xdr:rowOff>133350</xdr:rowOff>
    </xdr:to>
    <xdr:pic>
      <xdr:nvPicPr>
        <xdr:cNvPr id="7" name="Picture 6">
          <a:extLst>
            <a:ext uri="{FF2B5EF4-FFF2-40B4-BE49-F238E27FC236}">
              <a16:creationId xmlns:a16="http://schemas.microsoft.com/office/drawing/2014/main" id="{D5F74467-3FA0-4A8E-8514-04896483043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14650" y="17964150"/>
          <a:ext cx="5495925" cy="457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119</xdr:row>
      <xdr:rowOff>19050</xdr:rowOff>
    </xdr:from>
    <xdr:to>
      <xdr:col>11</xdr:col>
      <xdr:colOff>190500</xdr:colOff>
      <xdr:row>145</xdr:row>
      <xdr:rowOff>28575</xdr:rowOff>
    </xdr:to>
    <xdr:pic>
      <xdr:nvPicPr>
        <xdr:cNvPr id="8" name="Picture 7">
          <a:extLst>
            <a:ext uri="{FF2B5EF4-FFF2-40B4-BE49-F238E27FC236}">
              <a16:creationId xmlns:a16="http://schemas.microsoft.com/office/drawing/2014/main" id="{89F20049-D6BE-4CBF-8A54-01350FCEA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038475" y="22802850"/>
          <a:ext cx="5019675" cy="496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276225</xdr:colOff>
      <xdr:row>14</xdr:row>
      <xdr:rowOff>133350</xdr:rowOff>
    </xdr:from>
    <xdr:to>
      <xdr:col>11</xdr:col>
      <xdr:colOff>85725</xdr:colOff>
      <xdr:row>16</xdr:row>
      <xdr:rowOff>38100</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933796CD-C03E-47F0-8255-F647B301910D}"/>
            </a:ext>
          </a:extLst>
        </xdr:cNvPr>
        <xdr:cNvSpPr/>
      </xdr:nvSpPr>
      <xdr:spPr>
        <a:xfrm>
          <a:off x="6315075" y="2800350"/>
          <a:ext cx="1638300" cy="285750"/>
        </a:xfrm>
        <a:prstGeom prst="round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t>Help : Binomial ICC</a:t>
          </a:r>
        </a:p>
      </xdr:txBody>
    </xdr:sp>
    <xdr:clientData/>
  </xdr:twoCellAnchor>
  <xdr:twoCellAnchor editAs="oneCell">
    <xdr:from>
      <xdr:col>6</xdr:col>
      <xdr:colOff>57150</xdr:colOff>
      <xdr:row>62</xdr:row>
      <xdr:rowOff>95250</xdr:rowOff>
    </xdr:from>
    <xdr:to>
      <xdr:col>19</xdr:col>
      <xdr:colOff>66675</xdr:colOff>
      <xdr:row>87</xdr:row>
      <xdr:rowOff>57150</xdr:rowOff>
    </xdr:to>
    <xdr:pic>
      <xdr:nvPicPr>
        <xdr:cNvPr id="10" name="Picture 9">
          <a:extLst>
            <a:ext uri="{FF2B5EF4-FFF2-40B4-BE49-F238E27FC236}">
              <a16:creationId xmlns:a16="http://schemas.microsoft.com/office/drawing/2014/main" id="{6C5F7C04-619A-4A34-9CB2-76AE416266C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876800" y="12020550"/>
          <a:ext cx="8562975" cy="472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19050</xdr:colOff>
      <xdr:row>70</xdr:row>
      <xdr:rowOff>152400</xdr:rowOff>
    </xdr:from>
    <xdr:to>
      <xdr:col>9</xdr:col>
      <xdr:colOff>581025</xdr:colOff>
      <xdr:row>78</xdr:row>
      <xdr:rowOff>104775</xdr:rowOff>
    </xdr:to>
    <xdr:cxnSp macro="">
      <xdr:nvCxnSpPr>
        <xdr:cNvPr id="11" name="Straight Arrow Connector 10">
          <a:extLst>
            <a:ext uri="{FF2B5EF4-FFF2-40B4-BE49-F238E27FC236}">
              <a16:creationId xmlns:a16="http://schemas.microsoft.com/office/drawing/2014/main" id="{2FE1412D-A857-4B81-9CB0-013A67F4DA17}"/>
            </a:ext>
          </a:extLst>
        </xdr:cNvPr>
        <xdr:cNvCxnSpPr/>
      </xdr:nvCxnSpPr>
      <xdr:spPr>
        <a:xfrm>
          <a:off x="3619500" y="13601700"/>
          <a:ext cx="3609975" cy="1476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142875</xdr:colOff>
      <xdr:row>97</xdr:row>
      <xdr:rowOff>76200</xdr:rowOff>
    </xdr:from>
    <xdr:to>
      <xdr:col>25</xdr:col>
      <xdr:colOff>161925</xdr:colOff>
      <xdr:row>122</xdr:row>
      <xdr:rowOff>66675</xdr:rowOff>
    </xdr:to>
    <xdr:pic>
      <xdr:nvPicPr>
        <xdr:cNvPr id="12" name="Picture 11">
          <a:extLst>
            <a:ext uri="{FF2B5EF4-FFF2-40B4-BE49-F238E27FC236}">
              <a16:creationId xmlns:a16="http://schemas.microsoft.com/office/drawing/2014/main" id="{F4E3C7E8-CEC2-45BB-886B-7E0193A1B0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753475" y="18669000"/>
          <a:ext cx="867727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504825</xdr:colOff>
      <xdr:row>107</xdr:row>
      <xdr:rowOff>66675</xdr:rowOff>
    </xdr:from>
    <xdr:to>
      <xdr:col>13</xdr:col>
      <xdr:colOff>438150</xdr:colOff>
      <xdr:row>107</xdr:row>
      <xdr:rowOff>66676</xdr:rowOff>
    </xdr:to>
    <xdr:cxnSp macro="">
      <xdr:nvCxnSpPr>
        <xdr:cNvPr id="13" name="Straight Arrow Connector 12">
          <a:extLst>
            <a:ext uri="{FF2B5EF4-FFF2-40B4-BE49-F238E27FC236}">
              <a16:creationId xmlns:a16="http://schemas.microsoft.com/office/drawing/2014/main" id="{C78AD318-7250-410B-BD85-317A25254B91}"/>
            </a:ext>
          </a:extLst>
        </xdr:cNvPr>
        <xdr:cNvCxnSpPr/>
      </xdr:nvCxnSpPr>
      <xdr:spPr>
        <a:xfrm flipV="1">
          <a:off x="6543675" y="20564475"/>
          <a:ext cx="3114675" cy="1"/>
        </a:xfrm>
        <a:prstGeom prst="straightConnector1">
          <a:avLst/>
        </a:prstGeom>
        <a:ln w="254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180975</xdr:colOff>
      <xdr:row>121</xdr:row>
      <xdr:rowOff>57150</xdr:rowOff>
    </xdr:from>
    <xdr:to>
      <xdr:col>25</xdr:col>
      <xdr:colOff>485775</xdr:colOff>
      <xdr:row>144</xdr:row>
      <xdr:rowOff>142875</xdr:rowOff>
    </xdr:to>
    <xdr:pic>
      <xdr:nvPicPr>
        <xdr:cNvPr id="14" name="Picture 13">
          <a:extLst>
            <a:ext uri="{FF2B5EF4-FFF2-40B4-BE49-F238E27FC236}">
              <a16:creationId xmlns:a16="http://schemas.microsoft.com/office/drawing/2014/main" id="{5B335F08-91E2-4CDE-B511-3A943C0A307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791575" y="23221950"/>
          <a:ext cx="8963025" cy="446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542925</xdr:colOff>
      <xdr:row>138</xdr:row>
      <xdr:rowOff>180975</xdr:rowOff>
    </xdr:from>
    <xdr:to>
      <xdr:col>14</xdr:col>
      <xdr:colOff>552450</xdr:colOff>
      <xdr:row>142</xdr:row>
      <xdr:rowOff>171452</xdr:rowOff>
    </xdr:to>
    <xdr:cxnSp macro="">
      <xdr:nvCxnSpPr>
        <xdr:cNvPr id="15" name="Straight Arrow Connector 14">
          <a:extLst>
            <a:ext uri="{FF2B5EF4-FFF2-40B4-BE49-F238E27FC236}">
              <a16:creationId xmlns:a16="http://schemas.microsoft.com/office/drawing/2014/main" id="{91E880C8-CD1F-4EDC-87B8-3C02E4C2B2C6}"/>
            </a:ext>
          </a:extLst>
        </xdr:cNvPr>
        <xdr:cNvCxnSpPr/>
      </xdr:nvCxnSpPr>
      <xdr:spPr>
        <a:xfrm flipV="1">
          <a:off x="6581775" y="26584275"/>
          <a:ext cx="4248150" cy="752477"/>
        </a:xfrm>
        <a:prstGeom prst="straightConnector1">
          <a:avLst/>
        </a:prstGeom>
        <a:ln w="254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12</xdr:row>
      <xdr:rowOff>28575</xdr:rowOff>
    </xdr:from>
    <xdr:to>
      <xdr:col>16</xdr:col>
      <xdr:colOff>9525</xdr:colOff>
      <xdr:row>13</xdr:row>
      <xdr:rowOff>57149</xdr:rowOff>
    </xdr:to>
    <xdr:sp macro="" textlink="">
      <xdr:nvSpPr>
        <xdr:cNvPr id="17" name="Rectangle: Rounded Corners 16">
          <a:hlinkClick xmlns:r="http://schemas.openxmlformats.org/officeDocument/2006/relationships" r:id="rId3"/>
          <a:extLst>
            <a:ext uri="{FF2B5EF4-FFF2-40B4-BE49-F238E27FC236}">
              <a16:creationId xmlns:a16="http://schemas.microsoft.com/office/drawing/2014/main" id="{1BEA3AC3-1790-4F10-BEA3-0E2906357C2C}"/>
            </a:ext>
          </a:extLst>
        </xdr:cNvPr>
        <xdr:cNvSpPr/>
      </xdr:nvSpPr>
      <xdr:spPr>
        <a:xfrm>
          <a:off x="10934700" y="2314575"/>
          <a:ext cx="619125" cy="2190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800"/>
            <a:t>Calculate</a:t>
          </a:r>
        </a:p>
      </xdr:txBody>
    </xdr:sp>
    <xdr:clientData/>
  </xdr:twoCellAnchor>
  <xdr:twoCellAnchor editAs="oneCell">
    <xdr:from>
      <xdr:col>1</xdr:col>
      <xdr:colOff>0</xdr:colOff>
      <xdr:row>165</xdr:row>
      <xdr:rowOff>0</xdr:rowOff>
    </xdr:from>
    <xdr:to>
      <xdr:col>17</xdr:col>
      <xdr:colOff>276225</xdr:colOff>
      <xdr:row>192</xdr:row>
      <xdr:rowOff>47625</xdr:rowOff>
    </xdr:to>
    <xdr:pic>
      <xdr:nvPicPr>
        <xdr:cNvPr id="20" name="Picture 19">
          <a:extLst>
            <a:ext uri="{FF2B5EF4-FFF2-40B4-BE49-F238E27FC236}">
              <a16:creationId xmlns:a16="http://schemas.microsoft.com/office/drawing/2014/main" id="{DF7B317C-69A5-4559-85D7-B03CD09C4C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95275" y="31546800"/>
          <a:ext cx="12134850" cy="519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182</xdr:row>
      <xdr:rowOff>76200</xdr:rowOff>
    </xdr:from>
    <xdr:to>
      <xdr:col>13</xdr:col>
      <xdr:colOff>676275</xdr:colOff>
      <xdr:row>189</xdr:row>
      <xdr:rowOff>142875</xdr:rowOff>
    </xdr:to>
    <xdr:cxnSp macro="">
      <xdr:nvCxnSpPr>
        <xdr:cNvPr id="21" name="Straight Arrow Connector 20">
          <a:extLst>
            <a:ext uri="{FF2B5EF4-FFF2-40B4-BE49-F238E27FC236}">
              <a16:creationId xmlns:a16="http://schemas.microsoft.com/office/drawing/2014/main" id="{CD1F54FE-F2A8-43E9-BEBB-931072A1D15A}"/>
            </a:ext>
          </a:extLst>
        </xdr:cNvPr>
        <xdr:cNvCxnSpPr/>
      </xdr:nvCxnSpPr>
      <xdr:spPr>
        <a:xfrm>
          <a:off x="3695700" y="34861500"/>
          <a:ext cx="6200775" cy="1400175"/>
        </a:xfrm>
        <a:prstGeom prst="straightConnector1">
          <a:avLst/>
        </a:prstGeom>
        <a:ln>
          <a:solidFill>
            <a:srgbClr val="C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186</xdr:row>
      <xdr:rowOff>38100</xdr:rowOff>
    </xdr:from>
    <xdr:to>
      <xdr:col>6</xdr:col>
      <xdr:colOff>485775</xdr:colOff>
      <xdr:row>193</xdr:row>
      <xdr:rowOff>161925</xdr:rowOff>
    </xdr:to>
    <xdr:cxnSp macro="">
      <xdr:nvCxnSpPr>
        <xdr:cNvPr id="23" name="Straight Arrow Connector 22">
          <a:extLst>
            <a:ext uri="{FF2B5EF4-FFF2-40B4-BE49-F238E27FC236}">
              <a16:creationId xmlns:a16="http://schemas.microsoft.com/office/drawing/2014/main" id="{30323C31-CA96-425F-98A9-08DCFE4D5662}"/>
            </a:ext>
          </a:extLst>
        </xdr:cNvPr>
        <xdr:cNvCxnSpPr/>
      </xdr:nvCxnSpPr>
      <xdr:spPr>
        <a:xfrm flipV="1">
          <a:off x="5048250" y="35585400"/>
          <a:ext cx="257175" cy="1457325"/>
        </a:xfrm>
        <a:prstGeom prst="straightConnector1">
          <a:avLst/>
        </a:prstGeom>
        <a:ln>
          <a:solidFill>
            <a:srgbClr val="C0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7.bin"/><Relationship Id="rId1" Type="http://schemas.openxmlformats.org/officeDocument/2006/relationships/hyperlink" Target="https://ncss-wpengine.netdna-ssl.com/wp-content/themes/ncss/pdf/Procedures/PASS/Tests_for_Two_Proportions_in_a_Cluster-Randomized_Design.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narifin.github.io/ssc/ssicc.html" TargetMode="External"/><Relationship Id="rId1" Type="http://schemas.openxmlformats.org/officeDocument/2006/relationships/hyperlink" Target="https://cran.r-project.org/web/packages/ICC.Sample.Size/ICC.Sample.Size.pdf"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wnarifin.github.io/ssc/ssicc.html" TargetMode="External"/><Relationship Id="rId2" Type="http://schemas.openxmlformats.org/officeDocument/2006/relationships/hyperlink" Target="https://ncss-wpengine.netdna-ssl.com/wp-content/themes/ncss/pdf/Procedures/PASS/Confidence_Intervals_for_Intraclass_Correlation.pdf" TargetMode="External"/><Relationship Id="rId1" Type="http://schemas.openxmlformats.org/officeDocument/2006/relationships/hyperlink" Target="https://ncss-wpengine.netdna-ssl.com/wp-content/themes/ncss/pdf/Procedures/PASS/Confidence_Intervals_for_Intraclass_Correlation.pdf" TargetMode="External"/><Relationship Id="rId6" Type="http://schemas.openxmlformats.org/officeDocument/2006/relationships/drawing" Target="../drawings/drawing13.xml"/><Relationship Id="rId5" Type="http://schemas.openxmlformats.org/officeDocument/2006/relationships/hyperlink" Target="https://wnarifin.github.io/ssc/ssicc.html" TargetMode="External"/><Relationship Id="rId4" Type="http://schemas.openxmlformats.org/officeDocument/2006/relationships/hyperlink" Target="https://wnarifin.github.io/ssc/ssicc.html"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3" Type="http://schemas.openxmlformats.org/officeDocument/2006/relationships/hyperlink" Target="https://cran.r-project.org/web/packages/geepack/geepack.pdf" TargetMode="External"/><Relationship Id="rId2" Type="http://schemas.openxmlformats.org/officeDocument/2006/relationships/hyperlink" Target="http://staff.pubhealth.ku.dk/~pd/mixed-jan.2006/R-mixed-geeglm-Lecture.pdf" TargetMode="External"/><Relationship Id="rId1" Type="http://schemas.openxmlformats.org/officeDocument/2006/relationships/hyperlink" Target="https://onlinelibrary.wiley.com/doi/epdf/10.1111/opo.12009" TargetMode="External"/><Relationship Id="rId5" Type="http://schemas.openxmlformats.org/officeDocument/2006/relationships/drawing" Target="../drawings/drawing16.xml"/><Relationship Id="rId4"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4.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0.xml"/><Relationship Id="rId1" Type="http://schemas.openxmlformats.org/officeDocument/2006/relationships/printerSettings" Target="../printerSettings/printerSettings16.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3" Type="http://schemas.openxmlformats.org/officeDocument/2006/relationships/hyperlink" Target="https://academic.oup.com/ije/article/35/5/1292/762170" TargetMode="External"/><Relationship Id="rId2" Type="http://schemas.openxmlformats.org/officeDocument/2006/relationships/hyperlink" Target="https://cran.r-project.org/web/packages/clusterPower/clusterPower.pdf" TargetMode="External"/><Relationship Id="rId1" Type="http://schemas.openxmlformats.org/officeDocument/2006/relationships/hyperlink" Target="https://ncss-wpengine.netdna-ssl.com/wp-content/themes/ncss/pdf/Procedures/PASS/Tests_for_Two_Means_in_a_Cluster-Randomized_Design.pdf"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academic.oup.com/ije/article/44/3/1051/632956"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17.bin"/><Relationship Id="rId1" Type="http://schemas.openxmlformats.org/officeDocument/2006/relationships/hyperlink" Target="https://www.statstodo.com/Equiv2Means_Pgm.php"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8.xml"/><Relationship Id="rId1" Type="http://schemas.openxmlformats.org/officeDocument/2006/relationships/printerSettings" Target="../printerSettings/printerSettings18.bin"/><Relationship Id="rId4" Type="http://schemas.openxmlformats.org/officeDocument/2006/relationships/comments" Target="../comments5.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20.bin"/><Relationship Id="rId1" Type="http://schemas.openxmlformats.org/officeDocument/2006/relationships/hyperlink" Target="https://www.statstodo.com/Equiv2Proportions_Pgm.php"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ncss-wpengine.netdna-ssl.com/wp-content/themes/ncss/pdf/Procedures/PASS/Non-Inferiority_Tests_for_the_Difference_Between_Two_Means_in_a_2x2_Cross-Over_Design.pdf"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5.xml"/><Relationship Id="rId1" Type="http://schemas.openxmlformats.org/officeDocument/2006/relationships/printerSettings" Target="../printerSettings/printerSettings21.bin"/><Relationship Id="rId4" Type="http://schemas.openxmlformats.org/officeDocument/2006/relationships/comments" Target="../comments7.xml"/></Relationships>
</file>

<file path=xl/worksheets/_rels/sheet6.xml.rels><?xml version="1.0" encoding="UTF-8" standalone="yes"?>
<Relationships xmlns="http://schemas.openxmlformats.org/package/2006/relationships"><Relationship Id="rId3" Type="http://schemas.openxmlformats.org/officeDocument/2006/relationships/hyperlink" Target="https://github.com/arcaldwell49/Superpower" TargetMode="External"/><Relationship Id="rId2" Type="http://schemas.openxmlformats.org/officeDocument/2006/relationships/hyperlink" Target="https://github.com/arcaldwell49/Superpower" TargetMode="External"/><Relationship Id="rId1" Type="http://schemas.openxmlformats.org/officeDocument/2006/relationships/hyperlink" Target="http://shiny.ieis.tue.nl/anova_power/" TargetMode="External"/><Relationship Id="rId6" Type="http://schemas.openxmlformats.org/officeDocument/2006/relationships/drawing" Target="../drawings/drawing6.xml"/><Relationship Id="rId5" Type="http://schemas.openxmlformats.org/officeDocument/2006/relationships/printerSettings" Target="../printerSettings/printerSettings4.bin"/><Relationship Id="rId4" Type="http://schemas.openxmlformats.org/officeDocument/2006/relationships/hyperlink" Target="http://shiny.ieis.tue.nl/anova_power/"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cran.r-project.org/web/packages/clusterPower/clusterPower.pdf" TargetMode="External"/><Relationship Id="rId1" Type="http://schemas.openxmlformats.org/officeDocument/2006/relationships/hyperlink" Target="https://cran.r-project.org/web/packages/clusterPower/clusterPower.pdf"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cademic.oup.com/ije/article/35/5/1292/762170" TargetMode="External"/><Relationship Id="rId1" Type="http://schemas.openxmlformats.org/officeDocument/2006/relationships/hyperlink" Target="https://cran.r-project.org/web/packages/CRTSize/CRTSize.pdf"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ncss-wpengine.netdna-ssl.com/wp-content/themes/ncss/pdf/Procedures/PASS/Tests_for_Two_Proportions_in_a_Cluster-Randomized_Design.pdf" TargetMode="External"/><Relationship Id="rId1" Type="http://schemas.openxmlformats.org/officeDocument/2006/relationships/hyperlink" Target="https://cran.r-project.org/web/packages/clusterPower/clusterPow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34474-1214-475A-9E30-58C3AFE5A4DC}">
  <sheetPr codeName="Sheet1"/>
  <dimension ref="A1:AU362"/>
  <sheetViews>
    <sheetView tabSelected="1" workbookViewId="0"/>
  </sheetViews>
  <sheetFormatPr defaultRowHeight="15"/>
  <cols>
    <col min="1" max="1" width="3.28515625" style="639" customWidth="1"/>
    <col min="2" max="2" width="3.7109375" style="650" customWidth="1"/>
    <col min="3" max="3" width="5" style="652" customWidth="1"/>
    <col min="4" max="14" width="9.140625" style="652"/>
    <col min="15" max="15" width="3.140625" style="652" customWidth="1"/>
    <col min="16" max="21" width="9.140625" style="652"/>
    <col min="22" max="22" width="3.140625" style="639" customWidth="1"/>
    <col min="23" max="29" width="9.140625" style="639"/>
    <col min="30" max="39" width="9.140625" style="652"/>
    <col min="40" max="16384" width="9.140625" style="648"/>
  </cols>
  <sheetData>
    <row r="1" spans="2:47" s="639" customFormat="1">
      <c r="B1" s="640"/>
    </row>
    <row r="2" spans="2:47" ht="27">
      <c r="B2" s="641"/>
      <c r="C2" s="642"/>
      <c r="D2" s="642"/>
      <c r="E2" s="642"/>
      <c r="F2" s="642"/>
      <c r="G2" s="642"/>
      <c r="H2" s="643" t="s">
        <v>150</v>
      </c>
      <c r="I2" s="642"/>
      <c r="J2" s="644" t="s">
        <v>411</v>
      </c>
      <c r="K2" s="642"/>
      <c r="L2" s="642"/>
      <c r="M2" s="642"/>
      <c r="N2" s="642"/>
      <c r="O2" s="642"/>
      <c r="P2" s="642"/>
      <c r="Q2" s="642"/>
      <c r="R2" s="645"/>
      <c r="S2" s="642"/>
      <c r="T2" s="642"/>
      <c r="U2" s="646"/>
      <c r="V2" s="647"/>
      <c r="AD2" s="639"/>
      <c r="AE2" s="639"/>
      <c r="AF2" s="639"/>
      <c r="AG2" s="639"/>
      <c r="AH2" s="639"/>
      <c r="AI2" s="639"/>
      <c r="AJ2" s="639"/>
      <c r="AK2" s="639"/>
      <c r="AL2" s="639"/>
      <c r="AM2" s="639"/>
      <c r="AN2" s="639"/>
      <c r="AO2" s="639"/>
      <c r="AP2" s="639"/>
      <c r="AQ2" s="639"/>
      <c r="AR2" s="639"/>
      <c r="AS2" s="639"/>
      <c r="AT2" s="639"/>
      <c r="AU2" s="639"/>
    </row>
    <row r="3" spans="2:47" ht="21">
      <c r="B3" s="649"/>
      <c r="C3" s="650"/>
      <c r="D3" s="651" t="s">
        <v>663</v>
      </c>
      <c r="E3" s="650"/>
      <c r="F3" s="650"/>
      <c r="G3" s="650"/>
      <c r="H3" s="650"/>
      <c r="I3" s="650"/>
      <c r="J3" s="650"/>
      <c r="K3" s="650"/>
      <c r="L3" s="650"/>
      <c r="M3" s="650"/>
      <c r="N3" s="650"/>
      <c r="O3" s="650"/>
      <c r="P3" s="650"/>
      <c r="R3" s="653"/>
      <c r="S3" s="650"/>
      <c r="T3" s="650"/>
      <c r="U3" s="654"/>
      <c r="V3" s="655"/>
      <c r="W3" s="640"/>
      <c r="X3" s="640"/>
      <c r="Y3" s="640"/>
      <c r="Z3" s="640"/>
      <c r="AA3" s="640"/>
      <c r="AB3" s="640"/>
      <c r="AC3" s="640"/>
      <c r="AD3" s="639"/>
      <c r="AE3" s="639"/>
      <c r="AF3" s="639"/>
      <c r="AG3" s="639"/>
      <c r="AH3" s="639"/>
      <c r="AI3" s="639"/>
      <c r="AJ3" s="639"/>
      <c r="AK3" s="639"/>
      <c r="AL3" s="639"/>
      <c r="AM3" s="639"/>
      <c r="AN3" s="639"/>
      <c r="AO3" s="639"/>
      <c r="AP3" s="639"/>
      <c r="AQ3" s="639"/>
      <c r="AR3" s="639"/>
      <c r="AS3" s="639"/>
      <c r="AT3" s="639"/>
      <c r="AU3" s="639"/>
    </row>
    <row r="4" spans="2:47" ht="17.25" customHeight="1">
      <c r="B4" s="649"/>
      <c r="C4" s="650"/>
      <c r="D4" s="651"/>
      <c r="E4" s="650"/>
      <c r="F4" s="650"/>
      <c r="G4" s="650"/>
      <c r="H4" s="650"/>
      <c r="I4" s="650"/>
      <c r="J4" s="650"/>
      <c r="K4" s="650"/>
      <c r="L4" s="650"/>
      <c r="M4" s="650"/>
      <c r="N4" s="650"/>
      <c r="P4" s="860" t="s">
        <v>770</v>
      </c>
      <c r="Q4" s="650"/>
      <c r="R4" s="650"/>
      <c r="S4" s="650"/>
      <c r="T4" s="650"/>
      <c r="U4" s="654"/>
      <c r="V4" s="655"/>
      <c r="W4" s="640"/>
      <c r="X4" s="640"/>
      <c r="Y4" s="640"/>
      <c r="Z4" s="640"/>
      <c r="AA4" s="640"/>
      <c r="AB4" s="640"/>
      <c r="AC4" s="640"/>
      <c r="AD4" s="639"/>
      <c r="AE4" s="639"/>
      <c r="AF4" s="639"/>
      <c r="AG4" s="639"/>
      <c r="AH4" s="639"/>
      <c r="AI4" s="639"/>
      <c r="AJ4" s="639"/>
      <c r="AK4" s="639"/>
      <c r="AL4" s="639"/>
      <c r="AM4" s="639"/>
      <c r="AN4" s="639"/>
      <c r="AO4" s="639"/>
      <c r="AP4" s="639"/>
      <c r="AQ4" s="639"/>
      <c r="AR4" s="639"/>
      <c r="AS4" s="639"/>
      <c r="AT4" s="639"/>
      <c r="AU4" s="639"/>
    </row>
    <row r="5" spans="2:47" ht="21.75" customHeight="1">
      <c r="B5" s="649"/>
      <c r="C5" s="650"/>
      <c r="D5" s="650"/>
      <c r="E5" s="650"/>
      <c r="F5" s="650"/>
      <c r="G5" s="650"/>
      <c r="H5" s="656" t="s">
        <v>0</v>
      </c>
      <c r="I5" s="650"/>
      <c r="J5" s="650"/>
      <c r="K5" s="650"/>
      <c r="L5" s="650"/>
      <c r="M5" s="650"/>
      <c r="N5" s="650"/>
      <c r="O5" s="650"/>
      <c r="P5" s="650"/>
      <c r="Q5" s="650"/>
      <c r="R5" s="650"/>
      <c r="S5" s="650"/>
      <c r="T5" s="650"/>
      <c r="U5" s="654"/>
      <c r="V5" s="655"/>
      <c r="W5" s="640"/>
      <c r="X5" s="640"/>
      <c r="Y5" s="640"/>
      <c r="Z5" s="640"/>
      <c r="AA5" s="640"/>
      <c r="AB5" s="640"/>
      <c r="AC5" s="640"/>
      <c r="AD5" s="639"/>
      <c r="AE5" s="639"/>
      <c r="AF5" s="639"/>
      <c r="AG5" s="639"/>
      <c r="AH5" s="639"/>
      <c r="AI5" s="639"/>
      <c r="AJ5" s="639"/>
      <c r="AK5" s="639"/>
      <c r="AL5" s="639"/>
      <c r="AM5" s="639"/>
      <c r="AN5" s="639"/>
      <c r="AO5" s="639"/>
      <c r="AP5" s="639"/>
      <c r="AQ5" s="639"/>
      <c r="AR5" s="639"/>
      <c r="AS5" s="639"/>
      <c r="AT5" s="639"/>
      <c r="AU5" s="639"/>
    </row>
    <row r="6" spans="2:47" ht="21.75" customHeight="1">
      <c r="B6" s="649"/>
      <c r="C6" s="650"/>
      <c r="D6" s="650"/>
      <c r="E6" s="650"/>
      <c r="F6" s="650"/>
      <c r="G6" s="650"/>
      <c r="H6" s="656"/>
      <c r="I6" s="650"/>
      <c r="J6" s="657" t="s">
        <v>417</v>
      </c>
      <c r="K6" s="650"/>
      <c r="L6" s="650"/>
      <c r="M6" s="650"/>
      <c r="N6" s="650"/>
      <c r="O6" s="650"/>
      <c r="P6" s="650"/>
      <c r="Q6" s="650"/>
      <c r="R6" s="650"/>
      <c r="S6" s="650"/>
      <c r="T6" s="650"/>
      <c r="U6" s="654"/>
      <c r="V6" s="655"/>
      <c r="W6" s="640"/>
      <c r="X6" s="640"/>
      <c r="Y6" s="640"/>
      <c r="Z6" s="640"/>
      <c r="AA6" s="640"/>
      <c r="AB6" s="640"/>
      <c r="AC6" s="640"/>
      <c r="AD6" s="639"/>
      <c r="AE6" s="639"/>
      <c r="AF6" s="639"/>
      <c r="AG6" s="639"/>
      <c r="AH6" s="639"/>
      <c r="AI6" s="639"/>
      <c r="AJ6" s="639"/>
      <c r="AK6" s="639"/>
      <c r="AL6" s="639"/>
      <c r="AM6" s="639"/>
      <c r="AN6" s="639"/>
      <c r="AO6" s="639"/>
      <c r="AP6" s="639"/>
      <c r="AQ6" s="639"/>
      <c r="AR6" s="639"/>
      <c r="AS6" s="639"/>
      <c r="AT6" s="639"/>
      <c r="AU6" s="639"/>
    </row>
    <row r="7" spans="2:47" ht="18.75">
      <c r="B7" s="649"/>
      <c r="C7" s="650"/>
      <c r="D7" s="658" t="s">
        <v>66</v>
      </c>
      <c r="E7" s="650"/>
      <c r="F7" s="650"/>
      <c r="G7" s="650"/>
      <c r="I7" s="650"/>
      <c r="J7" s="650"/>
      <c r="L7" s="650"/>
      <c r="M7" s="650"/>
      <c r="N7" s="650"/>
      <c r="O7" s="650"/>
      <c r="P7" s="650"/>
      <c r="Q7" s="650"/>
      <c r="R7" s="650"/>
      <c r="S7" s="650"/>
      <c r="T7" s="650"/>
      <c r="U7" s="654"/>
      <c r="V7" s="655"/>
      <c r="W7" s="640"/>
      <c r="X7" s="640"/>
      <c r="Y7" s="640"/>
      <c r="Z7" s="640"/>
      <c r="AA7" s="640"/>
      <c r="AB7" s="640"/>
      <c r="AC7" s="640"/>
      <c r="AD7" s="639"/>
      <c r="AE7" s="639"/>
      <c r="AF7" s="639"/>
      <c r="AG7" s="639"/>
      <c r="AH7" s="639"/>
      <c r="AI7" s="639"/>
      <c r="AJ7" s="639"/>
      <c r="AK7" s="639"/>
      <c r="AL7" s="639"/>
      <c r="AM7" s="639"/>
      <c r="AN7" s="639"/>
      <c r="AO7" s="639"/>
      <c r="AP7" s="639"/>
      <c r="AQ7" s="639"/>
      <c r="AR7" s="639"/>
      <c r="AS7" s="639"/>
      <c r="AT7" s="639"/>
      <c r="AU7" s="639"/>
    </row>
    <row r="8" spans="2:47" ht="15.75">
      <c r="B8" s="649"/>
      <c r="C8" s="650"/>
      <c r="D8" s="650"/>
      <c r="E8" s="659" t="s">
        <v>91</v>
      </c>
      <c r="F8" s="650"/>
      <c r="G8" s="650"/>
      <c r="H8" s="650"/>
      <c r="I8" s="650"/>
      <c r="J8" s="650"/>
      <c r="K8" s="650"/>
      <c r="L8" s="650"/>
      <c r="M8" s="650"/>
      <c r="N8" s="650"/>
      <c r="O8" s="650"/>
      <c r="P8" s="650"/>
      <c r="Q8" s="660" t="s">
        <v>771</v>
      </c>
      <c r="R8" s="650"/>
      <c r="S8" s="650"/>
      <c r="T8" s="650"/>
      <c r="U8" s="654"/>
      <c r="V8" s="655"/>
      <c r="W8" s="640"/>
      <c r="X8" s="640"/>
      <c r="Y8" s="640"/>
      <c r="Z8" s="640"/>
      <c r="AA8" s="640"/>
      <c r="AB8" s="640"/>
      <c r="AC8" s="640"/>
      <c r="AD8" s="639"/>
      <c r="AE8" s="639"/>
      <c r="AF8" s="639"/>
      <c r="AG8" s="639"/>
      <c r="AH8" s="639"/>
      <c r="AI8" s="639"/>
      <c r="AJ8" s="639"/>
      <c r="AK8" s="639"/>
      <c r="AL8" s="639"/>
      <c r="AM8" s="639"/>
      <c r="AN8" s="639"/>
      <c r="AO8" s="639"/>
      <c r="AP8" s="639"/>
      <c r="AQ8" s="639"/>
      <c r="AR8" s="639"/>
      <c r="AS8" s="639"/>
      <c r="AT8" s="639"/>
      <c r="AU8" s="639"/>
    </row>
    <row r="9" spans="2:47">
      <c r="B9" s="649"/>
      <c r="D9" s="650"/>
      <c r="E9" s="659"/>
      <c r="F9" s="650"/>
      <c r="G9" s="650"/>
      <c r="H9" s="650"/>
      <c r="I9" s="650"/>
      <c r="J9" s="650"/>
      <c r="K9" s="650"/>
      <c r="M9" s="650"/>
      <c r="N9" s="650"/>
      <c r="O9" s="650"/>
      <c r="P9" s="650"/>
      <c r="Q9" s="650" t="s">
        <v>772</v>
      </c>
      <c r="R9" s="650"/>
      <c r="S9" s="650"/>
      <c r="T9" s="650"/>
      <c r="U9" s="654"/>
      <c r="V9" s="655"/>
      <c r="W9" s="640"/>
      <c r="X9" s="640"/>
      <c r="Y9" s="640"/>
      <c r="Z9" s="640"/>
      <c r="AA9" s="640"/>
      <c r="AB9" s="640"/>
      <c r="AC9" s="640"/>
      <c r="AD9" s="639"/>
      <c r="AE9" s="639"/>
      <c r="AF9" s="639"/>
      <c r="AG9" s="639"/>
      <c r="AH9" s="639"/>
      <c r="AI9" s="639"/>
      <c r="AJ9" s="639"/>
      <c r="AK9" s="639"/>
      <c r="AL9" s="639"/>
      <c r="AM9" s="639"/>
      <c r="AN9" s="639"/>
      <c r="AO9" s="639"/>
      <c r="AP9" s="639"/>
      <c r="AQ9" s="639"/>
      <c r="AR9" s="639"/>
      <c r="AS9" s="639"/>
      <c r="AT9" s="639"/>
      <c r="AU9" s="639"/>
    </row>
    <row r="10" spans="2:47">
      <c r="B10" s="649"/>
      <c r="C10" s="650"/>
      <c r="D10" s="650"/>
      <c r="E10" s="659"/>
      <c r="F10" s="650"/>
      <c r="G10" s="650"/>
      <c r="H10" s="650"/>
      <c r="I10" s="650"/>
      <c r="J10" s="650"/>
      <c r="K10" s="650"/>
      <c r="L10" s="650"/>
      <c r="M10" s="650"/>
      <c r="N10" s="650"/>
      <c r="O10" s="650"/>
      <c r="P10" s="650"/>
      <c r="Q10" s="650"/>
      <c r="R10" s="650"/>
      <c r="S10" s="650"/>
      <c r="T10" s="650"/>
      <c r="U10" s="654"/>
      <c r="V10" s="655"/>
      <c r="W10" s="640"/>
      <c r="X10" s="640"/>
      <c r="Y10" s="640"/>
      <c r="Z10" s="640"/>
      <c r="AA10" s="640"/>
      <c r="AB10" s="640"/>
      <c r="AC10" s="640"/>
      <c r="AD10" s="639"/>
      <c r="AE10" s="639"/>
      <c r="AF10" s="639"/>
      <c r="AG10" s="639"/>
      <c r="AH10" s="639"/>
      <c r="AI10" s="639"/>
      <c r="AJ10" s="639"/>
      <c r="AK10" s="639"/>
      <c r="AL10" s="639"/>
      <c r="AM10" s="639"/>
      <c r="AN10" s="639"/>
      <c r="AO10" s="639"/>
      <c r="AP10" s="639"/>
      <c r="AQ10" s="639"/>
      <c r="AR10" s="639"/>
      <c r="AS10" s="639"/>
      <c r="AT10" s="639"/>
      <c r="AU10" s="639"/>
    </row>
    <row r="11" spans="2:47">
      <c r="B11" s="649"/>
      <c r="C11" s="650"/>
      <c r="D11" s="650"/>
      <c r="E11" s="659" t="s">
        <v>92</v>
      </c>
      <c r="F11" s="650"/>
      <c r="G11" s="650"/>
      <c r="H11" s="650"/>
      <c r="I11" s="650"/>
      <c r="J11" s="650"/>
      <c r="K11" s="650"/>
      <c r="L11" s="650"/>
      <c r="M11" s="650"/>
      <c r="N11" s="650"/>
      <c r="O11" s="650"/>
      <c r="P11" s="650"/>
      <c r="Q11" s="650"/>
      <c r="R11" s="650"/>
      <c r="S11" s="650"/>
      <c r="T11" s="650"/>
      <c r="U11" s="654"/>
      <c r="V11" s="655"/>
      <c r="W11" s="640"/>
      <c r="X11" s="640"/>
      <c r="Y11" s="640"/>
      <c r="Z11" s="640"/>
      <c r="AA11" s="640"/>
      <c r="AB11" s="640"/>
      <c r="AC11" s="640"/>
      <c r="AD11" s="639"/>
      <c r="AE11" s="639"/>
      <c r="AF11" s="639"/>
      <c r="AG11" s="639"/>
      <c r="AH11" s="639"/>
      <c r="AI11" s="639"/>
      <c r="AJ11" s="639"/>
      <c r="AK11" s="639"/>
      <c r="AL11" s="639"/>
      <c r="AM11" s="639"/>
      <c r="AN11" s="639"/>
      <c r="AO11" s="639"/>
      <c r="AP11" s="639"/>
      <c r="AQ11" s="639"/>
      <c r="AR11" s="639"/>
      <c r="AS11" s="639"/>
      <c r="AT11" s="639"/>
      <c r="AU11" s="639"/>
    </row>
    <row r="12" spans="2:47">
      <c r="B12" s="649"/>
      <c r="C12" s="650"/>
      <c r="D12" s="650"/>
      <c r="E12" s="659"/>
      <c r="F12" s="650"/>
      <c r="G12" s="650"/>
      <c r="H12" s="650"/>
      <c r="I12" s="650"/>
      <c r="J12" s="650"/>
      <c r="K12" s="650"/>
      <c r="L12" s="650"/>
      <c r="M12" s="650"/>
      <c r="N12" s="650"/>
      <c r="O12" s="650"/>
      <c r="P12" s="650"/>
      <c r="Q12" s="650"/>
      <c r="R12" s="650"/>
      <c r="S12" s="650"/>
      <c r="T12" s="650"/>
      <c r="U12" s="654"/>
      <c r="V12" s="655"/>
      <c r="W12" s="640"/>
      <c r="X12" s="640"/>
      <c r="Y12" s="640"/>
      <c r="Z12" s="640"/>
      <c r="AA12" s="640"/>
      <c r="AB12" s="640"/>
      <c r="AC12" s="640"/>
      <c r="AD12" s="639"/>
      <c r="AE12" s="639"/>
      <c r="AF12" s="639"/>
      <c r="AG12" s="639"/>
      <c r="AH12" s="639"/>
      <c r="AI12" s="639"/>
      <c r="AJ12" s="639"/>
      <c r="AK12" s="639"/>
      <c r="AL12" s="639"/>
      <c r="AM12" s="639"/>
      <c r="AN12" s="639"/>
      <c r="AO12" s="639"/>
      <c r="AP12" s="639"/>
      <c r="AQ12" s="639"/>
      <c r="AR12" s="639"/>
      <c r="AS12" s="639"/>
      <c r="AT12" s="639"/>
      <c r="AU12" s="639"/>
    </row>
    <row r="13" spans="2:47">
      <c r="B13" s="649"/>
      <c r="C13" s="650"/>
      <c r="D13" s="650"/>
      <c r="E13" s="659"/>
      <c r="F13" s="650"/>
      <c r="G13" s="650"/>
      <c r="H13" s="650"/>
      <c r="I13" s="650"/>
      <c r="J13" s="650"/>
      <c r="K13" s="650"/>
      <c r="L13" s="641"/>
      <c r="M13" s="661" t="s">
        <v>315</v>
      </c>
      <c r="N13" s="642"/>
      <c r="O13" s="646"/>
      <c r="P13" s="650"/>
      <c r="Q13" s="650"/>
      <c r="R13" s="650"/>
      <c r="S13" s="650"/>
      <c r="T13" s="650"/>
      <c r="U13" s="654"/>
      <c r="V13" s="655"/>
      <c r="W13" s="640"/>
      <c r="X13" s="640"/>
      <c r="Y13" s="640"/>
      <c r="Z13" s="640"/>
      <c r="AA13" s="640"/>
      <c r="AB13" s="640"/>
      <c r="AC13" s="640"/>
      <c r="AD13" s="639"/>
      <c r="AE13" s="639"/>
      <c r="AF13" s="639"/>
      <c r="AG13" s="639"/>
      <c r="AH13" s="639"/>
      <c r="AI13" s="639"/>
      <c r="AJ13" s="639"/>
      <c r="AK13" s="639"/>
      <c r="AL13" s="639"/>
      <c r="AM13" s="639"/>
      <c r="AN13" s="639"/>
      <c r="AO13" s="639"/>
      <c r="AP13" s="639"/>
      <c r="AQ13" s="639"/>
      <c r="AR13" s="639"/>
      <c r="AS13" s="639"/>
      <c r="AT13" s="639"/>
      <c r="AU13" s="639"/>
    </row>
    <row r="14" spans="2:47">
      <c r="B14" s="649"/>
      <c r="C14" s="650"/>
      <c r="D14" s="650"/>
      <c r="E14" s="659"/>
      <c r="F14" s="650"/>
      <c r="G14" s="650"/>
      <c r="H14" s="650"/>
      <c r="I14" s="650"/>
      <c r="J14" s="650"/>
      <c r="K14" s="650"/>
      <c r="L14" s="649" t="s">
        <v>775</v>
      </c>
      <c r="M14" s="650"/>
      <c r="N14" s="650"/>
      <c r="O14" s="654"/>
      <c r="P14" s="650"/>
      <c r="Q14" s="650"/>
      <c r="R14" s="650"/>
      <c r="S14" s="650"/>
      <c r="T14" s="650"/>
      <c r="U14" s="654"/>
      <c r="V14" s="655"/>
      <c r="W14" s="640"/>
      <c r="X14" s="640"/>
      <c r="Y14" s="640"/>
      <c r="Z14" s="640"/>
      <c r="AA14" s="640"/>
      <c r="AB14" s="640"/>
      <c r="AC14" s="640"/>
      <c r="AD14" s="639"/>
      <c r="AE14" s="639"/>
      <c r="AF14" s="639"/>
      <c r="AG14" s="639"/>
      <c r="AH14" s="639"/>
      <c r="AI14" s="639"/>
      <c r="AJ14" s="639"/>
      <c r="AK14" s="639"/>
      <c r="AL14" s="639"/>
      <c r="AM14" s="639"/>
      <c r="AN14" s="639"/>
      <c r="AO14" s="639"/>
      <c r="AP14" s="639"/>
      <c r="AQ14" s="639"/>
      <c r="AR14" s="639"/>
      <c r="AS14" s="639"/>
      <c r="AT14" s="639"/>
      <c r="AU14" s="639"/>
    </row>
    <row r="15" spans="2:47">
      <c r="B15" s="649"/>
      <c r="C15" s="650"/>
      <c r="D15" s="650"/>
      <c r="E15" s="659" t="s">
        <v>133</v>
      </c>
      <c r="F15" s="650"/>
      <c r="G15" s="650"/>
      <c r="H15" s="650"/>
      <c r="I15" s="650"/>
      <c r="J15" s="650"/>
      <c r="K15" s="650"/>
      <c r="L15" s="649"/>
      <c r="M15" s="650"/>
      <c r="N15" s="650"/>
      <c r="O15" s="654"/>
      <c r="P15" s="650"/>
      <c r="Q15" s="650"/>
      <c r="R15" s="650"/>
      <c r="S15" s="650"/>
      <c r="T15" s="650"/>
      <c r="U15" s="654"/>
      <c r="V15" s="655"/>
      <c r="W15" s="640"/>
      <c r="X15" s="640"/>
      <c r="Y15" s="640"/>
      <c r="Z15" s="640"/>
      <c r="AA15" s="640"/>
      <c r="AB15" s="640"/>
      <c r="AC15" s="640"/>
      <c r="AD15" s="639"/>
      <c r="AE15" s="639"/>
      <c r="AF15" s="639"/>
      <c r="AG15" s="639"/>
      <c r="AH15" s="639"/>
      <c r="AI15" s="639"/>
      <c r="AJ15" s="639"/>
      <c r="AK15" s="639"/>
      <c r="AL15" s="639"/>
      <c r="AM15" s="639"/>
      <c r="AN15" s="639"/>
      <c r="AO15" s="639"/>
      <c r="AP15" s="639"/>
      <c r="AQ15" s="639"/>
      <c r="AR15" s="639"/>
      <c r="AS15" s="639"/>
      <c r="AT15" s="639"/>
      <c r="AU15" s="639"/>
    </row>
    <row r="16" spans="2:47">
      <c r="B16" s="649"/>
      <c r="C16" s="650"/>
      <c r="D16" s="650"/>
      <c r="E16" s="650"/>
      <c r="F16" s="650"/>
      <c r="G16" s="650"/>
      <c r="H16" s="650"/>
      <c r="I16" s="650"/>
      <c r="J16" s="650"/>
      <c r="K16" s="650"/>
      <c r="L16" s="649" t="s">
        <v>776</v>
      </c>
      <c r="M16" s="650"/>
      <c r="N16" s="650"/>
      <c r="O16" s="654"/>
      <c r="P16" s="650"/>
      <c r="Q16" s="650"/>
      <c r="R16" s="650"/>
      <c r="S16" s="650"/>
      <c r="T16" s="650"/>
      <c r="U16" s="654"/>
      <c r="V16" s="655"/>
      <c r="W16" s="640"/>
      <c r="X16" s="640"/>
      <c r="Y16" s="640"/>
      <c r="Z16" s="640"/>
      <c r="AA16" s="640"/>
      <c r="AB16" s="640"/>
      <c r="AC16" s="640"/>
      <c r="AD16" s="639"/>
      <c r="AE16" s="639"/>
      <c r="AF16" s="639"/>
      <c r="AG16" s="639"/>
      <c r="AH16" s="639"/>
      <c r="AI16" s="639"/>
      <c r="AJ16" s="639"/>
      <c r="AK16" s="639"/>
      <c r="AL16" s="639"/>
      <c r="AM16" s="639"/>
      <c r="AN16" s="639"/>
      <c r="AO16" s="639"/>
      <c r="AP16" s="639"/>
      <c r="AQ16" s="639"/>
      <c r="AR16" s="639"/>
      <c r="AS16" s="639"/>
      <c r="AT16" s="639"/>
      <c r="AU16" s="639"/>
    </row>
    <row r="17" spans="2:47">
      <c r="B17" s="649"/>
      <c r="C17" s="650"/>
      <c r="D17" s="650"/>
      <c r="E17" s="650"/>
      <c r="F17" s="650"/>
      <c r="G17" s="650"/>
      <c r="H17" s="650"/>
      <c r="I17" s="650"/>
      <c r="J17" s="650"/>
      <c r="K17" s="650"/>
      <c r="L17" s="649"/>
      <c r="M17" s="650"/>
      <c r="N17" s="650"/>
      <c r="O17" s="654"/>
      <c r="P17" s="650"/>
      <c r="Q17" s="650"/>
      <c r="R17" s="650"/>
      <c r="S17" s="650"/>
      <c r="T17" s="650"/>
      <c r="U17" s="654"/>
      <c r="V17" s="655"/>
      <c r="W17" s="640"/>
      <c r="X17" s="640"/>
      <c r="Y17" s="640"/>
      <c r="Z17" s="640"/>
      <c r="AA17" s="640"/>
      <c r="AB17" s="640"/>
      <c r="AC17" s="640"/>
      <c r="AD17" s="639"/>
      <c r="AE17" s="639"/>
      <c r="AF17" s="639"/>
      <c r="AG17" s="639"/>
      <c r="AH17" s="639"/>
      <c r="AI17" s="639"/>
      <c r="AJ17" s="639"/>
      <c r="AK17" s="639"/>
      <c r="AL17" s="639"/>
      <c r="AM17" s="639"/>
      <c r="AN17" s="639"/>
      <c r="AO17" s="639"/>
      <c r="AP17" s="639"/>
      <c r="AQ17" s="639"/>
      <c r="AR17" s="639"/>
      <c r="AS17" s="639"/>
      <c r="AT17" s="639"/>
      <c r="AU17" s="639"/>
    </row>
    <row r="18" spans="2:47">
      <c r="B18" s="649"/>
      <c r="C18" s="650"/>
      <c r="D18" s="650"/>
      <c r="E18" s="650"/>
      <c r="F18" s="650"/>
      <c r="G18" s="650"/>
      <c r="H18" s="650"/>
      <c r="I18" s="650"/>
      <c r="J18" s="650"/>
      <c r="K18" s="650"/>
      <c r="L18" s="649"/>
      <c r="M18" s="650"/>
      <c r="N18" s="650"/>
      <c r="O18" s="654"/>
      <c r="P18" s="650"/>
      <c r="Q18" s="650"/>
      <c r="R18" s="650"/>
      <c r="S18" s="650"/>
      <c r="T18" s="650"/>
      <c r="U18" s="654"/>
      <c r="V18" s="655"/>
      <c r="W18" s="640"/>
      <c r="X18" s="640"/>
      <c r="Y18" s="640"/>
      <c r="Z18" s="640"/>
      <c r="AA18" s="640"/>
      <c r="AB18" s="640"/>
      <c r="AC18" s="640"/>
      <c r="AD18" s="639"/>
      <c r="AE18" s="639"/>
      <c r="AF18" s="639"/>
      <c r="AG18" s="639"/>
      <c r="AH18" s="639"/>
      <c r="AI18" s="639"/>
      <c r="AJ18" s="639"/>
      <c r="AK18" s="639"/>
      <c r="AL18" s="639"/>
      <c r="AM18" s="639"/>
      <c r="AN18" s="639"/>
      <c r="AO18" s="639"/>
      <c r="AP18" s="639"/>
      <c r="AQ18" s="639"/>
      <c r="AR18" s="639"/>
      <c r="AS18" s="639"/>
      <c r="AT18" s="639"/>
      <c r="AU18" s="639"/>
    </row>
    <row r="19" spans="2:47" ht="18.75">
      <c r="B19" s="649"/>
      <c r="C19" s="650"/>
      <c r="D19" s="658" t="s">
        <v>94</v>
      </c>
      <c r="E19" s="650"/>
      <c r="F19" s="650"/>
      <c r="G19" s="650"/>
      <c r="H19" s="650"/>
      <c r="I19" s="650"/>
      <c r="J19" s="650"/>
      <c r="K19" s="650"/>
      <c r="L19" s="649" t="s">
        <v>777</v>
      </c>
      <c r="M19" s="650"/>
      <c r="N19" s="650"/>
      <c r="O19" s="654"/>
      <c r="P19" s="650"/>
      <c r="Q19" s="650"/>
      <c r="R19" s="650"/>
      <c r="S19" s="650"/>
      <c r="T19" s="650"/>
      <c r="U19" s="654"/>
      <c r="V19" s="655"/>
      <c r="W19" s="640"/>
      <c r="X19" s="640"/>
      <c r="Y19" s="640"/>
      <c r="Z19" s="640"/>
      <c r="AA19" s="640"/>
      <c r="AB19" s="640"/>
      <c r="AC19" s="640"/>
      <c r="AD19" s="639"/>
      <c r="AE19" s="639"/>
      <c r="AF19" s="639"/>
      <c r="AG19" s="639"/>
      <c r="AH19" s="639"/>
      <c r="AI19" s="639"/>
      <c r="AJ19" s="639"/>
      <c r="AK19" s="639"/>
      <c r="AL19" s="639"/>
      <c r="AM19" s="639"/>
      <c r="AN19" s="639"/>
      <c r="AO19" s="639"/>
      <c r="AP19" s="639"/>
      <c r="AQ19" s="639"/>
      <c r="AR19" s="639"/>
      <c r="AS19" s="639"/>
      <c r="AT19" s="639"/>
      <c r="AU19" s="639"/>
    </row>
    <row r="20" spans="2:47">
      <c r="B20" s="649"/>
      <c r="C20" s="650"/>
      <c r="D20" s="650"/>
      <c r="E20" s="650"/>
      <c r="F20" s="650"/>
      <c r="G20" s="650"/>
      <c r="H20" s="650"/>
      <c r="I20" s="650"/>
      <c r="J20" s="650"/>
      <c r="K20" s="650"/>
      <c r="L20" s="662"/>
      <c r="M20" s="663"/>
      <c r="N20" s="663"/>
      <c r="O20" s="664"/>
      <c r="P20" s="650"/>
      <c r="Q20" s="650"/>
      <c r="R20" s="650"/>
      <c r="S20" s="650"/>
      <c r="T20" s="650"/>
      <c r="U20" s="654"/>
      <c r="V20" s="655"/>
      <c r="W20" s="640"/>
      <c r="X20" s="640"/>
      <c r="Y20" s="640"/>
      <c r="Z20" s="640"/>
      <c r="AA20" s="640"/>
      <c r="AB20" s="640"/>
      <c r="AC20" s="640"/>
      <c r="AD20" s="639"/>
      <c r="AE20" s="639"/>
      <c r="AF20" s="639"/>
      <c r="AG20" s="639"/>
      <c r="AH20" s="639"/>
      <c r="AI20" s="639"/>
      <c r="AJ20" s="639"/>
      <c r="AK20" s="639"/>
      <c r="AL20" s="639"/>
      <c r="AM20" s="639"/>
      <c r="AN20" s="639"/>
      <c r="AO20" s="639"/>
      <c r="AP20" s="639"/>
      <c r="AQ20" s="639"/>
      <c r="AR20" s="639"/>
      <c r="AS20" s="639"/>
      <c r="AT20" s="639"/>
      <c r="AU20" s="639"/>
    </row>
    <row r="21" spans="2:47">
      <c r="B21" s="649"/>
      <c r="C21" s="650"/>
      <c r="D21" s="650"/>
      <c r="E21" s="650"/>
      <c r="F21" s="650"/>
      <c r="G21" s="650"/>
      <c r="H21" s="650"/>
      <c r="I21" s="650"/>
      <c r="J21" s="650"/>
      <c r="K21" s="650"/>
      <c r="L21" s="650"/>
      <c r="M21" s="650"/>
      <c r="N21" s="650"/>
      <c r="O21" s="650"/>
      <c r="R21" s="650"/>
      <c r="S21" s="650"/>
      <c r="T21" s="650"/>
      <c r="U21" s="654"/>
      <c r="V21" s="655"/>
      <c r="W21" s="640"/>
      <c r="X21" s="640"/>
      <c r="Y21" s="640"/>
      <c r="Z21" s="640"/>
      <c r="AA21" s="640"/>
      <c r="AB21" s="640"/>
      <c r="AC21" s="640"/>
      <c r="AD21" s="639"/>
      <c r="AE21" s="639"/>
      <c r="AF21" s="639"/>
      <c r="AG21" s="639"/>
      <c r="AH21" s="639"/>
      <c r="AI21" s="639"/>
      <c r="AJ21" s="639"/>
      <c r="AK21" s="639"/>
      <c r="AL21" s="639"/>
      <c r="AM21" s="639"/>
      <c r="AN21" s="639"/>
      <c r="AO21" s="639"/>
      <c r="AP21" s="639"/>
      <c r="AQ21" s="639"/>
      <c r="AR21" s="639"/>
      <c r="AS21" s="639"/>
      <c r="AT21" s="639"/>
      <c r="AU21" s="639"/>
    </row>
    <row r="22" spans="2:47">
      <c r="B22" s="649"/>
      <c r="C22" s="650"/>
      <c r="D22" s="650"/>
      <c r="E22" s="650"/>
      <c r="F22" s="650"/>
      <c r="G22" s="650"/>
      <c r="H22" s="650"/>
      <c r="I22" s="650"/>
      <c r="J22" s="650"/>
      <c r="K22" s="650"/>
      <c r="L22" s="909" t="s">
        <v>662</v>
      </c>
      <c r="M22" s="910"/>
      <c r="N22" s="650"/>
      <c r="O22" s="650"/>
      <c r="P22" s="650"/>
      <c r="Q22" s="650"/>
      <c r="R22" s="650"/>
      <c r="S22" s="650"/>
      <c r="T22" s="650"/>
      <c r="U22" s="654"/>
      <c r="V22" s="655"/>
      <c r="W22" s="640"/>
      <c r="X22" s="640"/>
      <c r="Y22" s="640"/>
      <c r="Z22" s="640"/>
      <c r="AA22" s="640"/>
      <c r="AB22" s="640"/>
      <c r="AC22" s="640"/>
      <c r="AD22" s="639"/>
      <c r="AE22" s="639"/>
      <c r="AF22" s="639"/>
      <c r="AG22" s="639"/>
      <c r="AH22" s="639"/>
      <c r="AI22" s="639"/>
      <c r="AJ22" s="639"/>
      <c r="AK22" s="639"/>
      <c r="AL22" s="639"/>
      <c r="AM22" s="639"/>
      <c r="AN22" s="639"/>
      <c r="AO22" s="639"/>
      <c r="AP22" s="639"/>
      <c r="AQ22" s="639"/>
      <c r="AR22" s="639"/>
      <c r="AS22" s="639"/>
      <c r="AT22" s="639"/>
      <c r="AU22" s="639"/>
    </row>
    <row r="23" spans="2:47">
      <c r="B23" s="649"/>
      <c r="C23" s="650"/>
      <c r="D23" s="650"/>
      <c r="E23" s="650"/>
      <c r="F23" s="650"/>
      <c r="G23" s="650"/>
      <c r="H23" s="650"/>
      <c r="I23" s="650"/>
      <c r="J23" s="650"/>
      <c r="K23" s="650"/>
      <c r="L23" s="650"/>
      <c r="M23" s="650"/>
      <c r="N23" s="650"/>
      <c r="O23" s="650"/>
      <c r="P23" s="665"/>
      <c r="Q23" s="650"/>
      <c r="R23" s="650"/>
      <c r="S23" s="650"/>
      <c r="T23" s="650"/>
      <c r="U23" s="654"/>
      <c r="V23" s="655"/>
      <c r="W23" s="640"/>
      <c r="X23" s="640"/>
      <c r="Y23" s="640"/>
      <c r="Z23" s="640"/>
      <c r="AA23" s="640"/>
      <c r="AB23" s="640"/>
      <c r="AC23" s="640"/>
      <c r="AD23" s="639"/>
      <c r="AE23" s="639"/>
      <c r="AF23" s="639"/>
      <c r="AG23" s="639"/>
      <c r="AH23" s="639"/>
      <c r="AI23" s="639"/>
      <c r="AJ23" s="639"/>
      <c r="AK23" s="639"/>
      <c r="AL23" s="639"/>
      <c r="AM23" s="639"/>
      <c r="AN23" s="639"/>
      <c r="AO23" s="639"/>
      <c r="AP23" s="639"/>
      <c r="AQ23" s="639"/>
      <c r="AR23" s="639"/>
      <c r="AS23" s="639"/>
      <c r="AT23" s="639"/>
      <c r="AU23" s="639"/>
    </row>
    <row r="24" spans="2:47">
      <c r="B24" s="649"/>
      <c r="C24" s="650"/>
      <c r="D24" s="650"/>
      <c r="E24" s="650"/>
      <c r="F24" s="666" t="s">
        <v>1003</v>
      </c>
      <c r="G24" s="650"/>
      <c r="H24" s="650"/>
      <c r="I24" s="650"/>
      <c r="J24" s="650"/>
      <c r="K24" s="650"/>
      <c r="L24" s="650"/>
      <c r="M24" s="650"/>
      <c r="N24" s="650"/>
      <c r="O24" s="650"/>
      <c r="Q24" s="650"/>
      <c r="R24" s="650"/>
      <c r="S24" s="650"/>
      <c r="T24" s="650"/>
      <c r="U24" s="654"/>
      <c r="V24" s="655"/>
      <c r="W24" s="640"/>
      <c r="X24" s="640"/>
      <c r="Y24" s="640"/>
      <c r="Z24" s="640"/>
      <c r="AA24" s="640"/>
      <c r="AB24" s="640"/>
      <c r="AC24" s="640"/>
      <c r="AD24" s="639"/>
      <c r="AE24" s="639"/>
      <c r="AF24" s="639"/>
      <c r="AG24" s="639"/>
      <c r="AH24" s="639"/>
      <c r="AI24" s="639"/>
      <c r="AJ24" s="639"/>
      <c r="AK24" s="639"/>
      <c r="AL24" s="639"/>
      <c r="AM24" s="639"/>
      <c r="AN24" s="639"/>
      <c r="AO24" s="639"/>
      <c r="AP24" s="639"/>
      <c r="AQ24" s="639"/>
      <c r="AR24" s="639"/>
      <c r="AS24" s="639"/>
      <c r="AT24" s="639"/>
      <c r="AU24" s="639"/>
    </row>
    <row r="25" spans="2:47">
      <c r="B25" s="662"/>
      <c r="C25" s="663"/>
      <c r="D25" s="663"/>
      <c r="E25" s="663"/>
      <c r="F25" s="663"/>
      <c r="G25" s="663"/>
      <c r="H25" s="663"/>
      <c r="I25" s="663"/>
      <c r="J25" s="663"/>
      <c r="K25" s="663"/>
      <c r="L25" s="663"/>
      <c r="M25" s="663"/>
      <c r="N25" s="663"/>
      <c r="O25" s="663"/>
      <c r="P25" s="663"/>
      <c r="Q25" s="663"/>
      <c r="R25" s="663"/>
      <c r="S25" s="663"/>
      <c r="T25" s="663"/>
      <c r="U25" s="664"/>
      <c r="V25" s="655"/>
      <c r="AD25" s="639"/>
      <c r="AE25" s="639"/>
      <c r="AF25" s="639"/>
      <c r="AG25" s="639"/>
      <c r="AH25" s="639"/>
      <c r="AI25" s="639"/>
      <c r="AJ25" s="639"/>
      <c r="AK25" s="639"/>
      <c r="AL25" s="639"/>
      <c r="AM25" s="639"/>
      <c r="AN25" s="639"/>
      <c r="AO25" s="639"/>
      <c r="AP25" s="639"/>
      <c r="AQ25" s="639"/>
      <c r="AR25" s="639"/>
      <c r="AS25" s="639"/>
      <c r="AT25" s="639"/>
      <c r="AU25" s="639"/>
    </row>
    <row r="26" spans="2:47">
      <c r="B26" s="640"/>
      <c r="C26" s="667"/>
      <c r="D26" s="667"/>
      <c r="E26" s="667"/>
      <c r="F26" s="667"/>
      <c r="G26" s="667"/>
      <c r="H26" s="667"/>
      <c r="I26" s="667"/>
      <c r="J26" s="667"/>
      <c r="K26" s="667"/>
      <c r="L26" s="667"/>
      <c r="M26" s="667"/>
      <c r="N26" s="667"/>
      <c r="O26" s="667"/>
      <c r="P26" s="667"/>
      <c r="Q26" s="667"/>
      <c r="R26" s="667"/>
      <c r="S26" s="667"/>
      <c r="T26" s="667"/>
      <c r="U26" s="667"/>
      <c r="V26" s="667"/>
      <c r="AD26" s="639"/>
      <c r="AE26" s="639"/>
      <c r="AF26" s="639"/>
      <c r="AG26" s="639"/>
      <c r="AH26" s="639"/>
      <c r="AI26" s="639"/>
      <c r="AJ26" s="639"/>
      <c r="AK26" s="639"/>
      <c r="AL26" s="639"/>
      <c r="AM26" s="639"/>
      <c r="AN26" s="639"/>
      <c r="AO26" s="639"/>
      <c r="AP26" s="639"/>
      <c r="AQ26" s="639"/>
      <c r="AR26" s="639"/>
      <c r="AS26" s="639"/>
      <c r="AT26" s="639"/>
      <c r="AU26" s="639"/>
    </row>
    <row r="27" spans="2:47">
      <c r="B27" s="640"/>
      <c r="C27" s="639"/>
      <c r="D27" s="639"/>
      <c r="E27" s="639"/>
      <c r="F27" s="639"/>
      <c r="G27" s="639"/>
      <c r="H27" s="639"/>
      <c r="I27" s="639"/>
      <c r="J27" s="639"/>
      <c r="K27" s="639"/>
      <c r="L27" s="639"/>
      <c r="M27" s="639"/>
      <c r="N27" s="639"/>
      <c r="O27" s="639"/>
      <c r="P27" s="639"/>
      <c r="Q27" s="639"/>
      <c r="R27" s="639"/>
      <c r="S27" s="639"/>
      <c r="T27" s="639"/>
      <c r="U27" s="639"/>
      <c r="AD27" s="639"/>
      <c r="AE27" s="639"/>
      <c r="AF27" s="639"/>
      <c r="AG27" s="639"/>
      <c r="AH27" s="639"/>
      <c r="AI27" s="639"/>
      <c r="AJ27" s="639"/>
      <c r="AK27" s="639"/>
      <c r="AL27" s="639"/>
      <c r="AM27" s="639"/>
      <c r="AN27" s="639"/>
      <c r="AO27" s="639"/>
      <c r="AP27" s="639"/>
      <c r="AQ27" s="639"/>
      <c r="AR27" s="639"/>
      <c r="AS27" s="639"/>
      <c r="AT27" s="639"/>
      <c r="AU27" s="639"/>
    </row>
    <row r="28" spans="2:47">
      <c r="B28" s="640"/>
      <c r="C28" s="639"/>
      <c r="D28" s="639"/>
      <c r="E28" s="639"/>
      <c r="F28" s="639"/>
      <c r="G28" s="639"/>
      <c r="H28" s="639"/>
      <c r="I28" s="639"/>
      <c r="J28" s="639"/>
      <c r="K28" s="639"/>
      <c r="L28" s="639"/>
      <c r="M28" s="639"/>
      <c r="N28" s="639"/>
      <c r="O28" s="639"/>
      <c r="P28" s="639"/>
      <c r="Q28" s="639"/>
      <c r="R28" s="639"/>
      <c r="S28" s="639"/>
      <c r="T28" s="639"/>
      <c r="U28" s="639"/>
      <c r="AD28" s="639"/>
      <c r="AE28" s="639"/>
      <c r="AF28" s="639"/>
      <c r="AG28" s="639"/>
      <c r="AH28" s="639"/>
      <c r="AI28" s="639"/>
      <c r="AJ28" s="639"/>
      <c r="AK28" s="639"/>
      <c r="AL28" s="639"/>
      <c r="AM28" s="639"/>
      <c r="AN28" s="639"/>
      <c r="AO28" s="639"/>
      <c r="AP28" s="639"/>
      <c r="AQ28" s="639"/>
      <c r="AR28" s="639"/>
      <c r="AS28" s="639"/>
      <c r="AT28" s="639"/>
      <c r="AU28" s="639"/>
    </row>
    <row r="29" spans="2:47">
      <c r="B29" s="640"/>
      <c r="C29" s="639"/>
      <c r="D29" s="639"/>
      <c r="E29" s="639"/>
      <c r="F29" s="639"/>
      <c r="G29" s="639"/>
      <c r="H29" s="639"/>
      <c r="I29" s="639"/>
      <c r="J29" s="639"/>
      <c r="K29" s="639"/>
      <c r="L29" s="639"/>
      <c r="M29" s="639"/>
      <c r="N29" s="639"/>
      <c r="O29" s="639"/>
      <c r="P29" s="639"/>
      <c r="Q29" s="639"/>
      <c r="R29" s="639"/>
      <c r="S29" s="639"/>
      <c r="T29" s="639"/>
      <c r="U29" s="639"/>
      <c r="AD29" s="639"/>
      <c r="AE29" s="639"/>
      <c r="AF29" s="639"/>
      <c r="AG29" s="639"/>
      <c r="AH29" s="639"/>
      <c r="AI29" s="639"/>
      <c r="AJ29" s="639"/>
      <c r="AK29" s="639"/>
      <c r="AL29" s="639"/>
      <c r="AM29" s="639"/>
      <c r="AN29" s="639"/>
      <c r="AO29" s="639"/>
      <c r="AP29" s="639"/>
      <c r="AQ29" s="639"/>
      <c r="AR29" s="639"/>
      <c r="AS29" s="639"/>
      <c r="AT29" s="639"/>
      <c r="AU29" s="639"/>
    </row>
    <row r="30" spans="2:47">
      <c r="B30" s="640"/>
      <c r="C30" s="639"/>
      <c r="D30" s="639"/>
      <c r="E30" s="639"/>
      <c r="F30" s="639"/>
      <c r="G30" s="639"/>
      <c r="H30" s="639"/>
      <c r="I30" s="639"/>
      <c r="J30" s="639"/>
      <c r="K30" s="639"/>
      <c r="L30" s="639"/>
      <c r="M30" s="639"/>
      <c r="N30" s="639"/>
      <c r="O30" s="639"/>
      <c r="P30" s="639"/>
      <c r="Q30" s="639"/>
      <c r="R30" s="639"/>
      <c r="S30" s="639"/>
      <c r="T30" s="639"/>
      <c r="U30" s="639"/>
      <c r="AD30" s="639"/>
      <c r="AE30" s="639"/>
      <c r="AF30" s="639"/>
      <c r="AG30" s="639"/>
      <c r="AH30" s="639"/>
      <c r="AI30" s="639"/>
      <c r="AJ30" s="639"/>
      <c r="AK30" s="639"/>
      <c r="AL30" s="639"/>
      <c r="AM30" s="639"/>
      <c r="AN30" s="639"/>
      <c r="AO30" s="639"/>
      <c r="AP30" s="639"/>
      <c r="AQ30" s="639"/>
      <c r="AR30" s="639"/>
      <c r="AS30" s="639"/>
      <c r="AT30" s="639"/>
      <c r="AU30" s="639"/>
    </row>
    <row r="31" spans="2:47">
      <c r="B31" s="640"/>
      <c r="C31" s="639"/>
      <c r="D31" s="639"/>
      <c r="E31" s="639"/>
      <c r="F31" s="639"/>
      <c r="G31" s="639"/>
      <c r="H31" s="639"/>
      <c r="I31" s="639"/>
      <c r="J31" s="639"/>
      <c r="K31" s="639"/>
      <c r="L31" s="639"/>
      <c r="M31" s="639"/>
      <c r="N31" s="639"/>
      <c r="O31" s="639"/>
      <c r="P31" s="639"/>
      <c r="Q31" s="639"/>
      <c r="R31" s="639"/>
      <c r="S31" s="639"/>
      <c r="T31" s="639"/>
      <c r="U31" s="639"/>
      <c r="AD31" s="639"/>
      <c r="AE31" s="639"/>
      <c r="AF31" s="639"/>
      <c r="AG31" s="639"/>
      <c r="AH31" s="639"/>
      <c r="AI31" s="639"/>
      <c r="AJ31" s="639"/>
      <c r="AK31" s="639"/>
      <c r="AL31" s="639"/>
      <c r="AM31" s="639"/>
      <c r="AN31" s="639"/>
      <c r="AO31" s="639"/>
      <c r="AP31" s="639"/>
      <c r="AQ31" s="639"/>
      <c r="AR31" s="639"/>
      <c r="AS31" s="639"/>
      <c r="AT31" s="639"/>
      <c r="AU31" s="639"/>
    </row>
    <row r="32" spans="2:47">
      <c r="B32" s="640"/>
      <c r="C32" s="639"/>
      <c r="D32" s="639"/>
      <c r="E32" s="639"/>
      <c r="F32" s="639"/>
      <c r="G32" s="639"/>
      <c r="H32" s="639"/>
      <c r="I32" s="639"/>
      <c r="J32" s="639"/>
      <c r="K32" s="639"/>
      <c r="L32" s="639"/>
      <c r="M32" s="639"/>
      <c r="N32" s="639"/>
      <c r="O32" s="639"/>
      <c r="P32" s="639"/>
      <c r="Q32" s="639"/>
      <c r="R32" s="639"/>
      <c r="S32" s="639"/>
      <c r="T32" s="639"/>
      <c r="U32" s="639"/>
      <c r="AD32" s="639"/>
      <c r="AE32" s="639"/>
      <c r="AF32" s="639"/>
      <c r="AG32" s="639"/>
      <c r="AH32" s="639"/>
      <c r="AI32" s="639"/>
      <c r="AJ32" s="639"/>
      <c r="AK32" s="639"/>
      <c r="AL32" s="639"/>
      <c r="AM32" s="639"/>
      <c r="AN32" s="639"/>
      <c r="AO32" s="639"/>
      <c r="AP32" s="639"/>
      <c r="AQ32" s="639"/>
      <c r="AR32" s="639"/>
      <c r="AS32" s="639"/>
      <c r="AT32" s="639"/>
      <c r="AU32" s="639"/>
    </row>
    <row r="33" spans="2:47">
      <c r="B33" s="640"/>
      <c r="C33" s="639"/>
      <c r="D33" s="639"/>
      <c r="E33" s="639"/>
      <c r="F33" s="639"/>
      <c r="G33" s="639"/>
      <c r="H33" s="639"/>
      <c r="I33" s="639"/>
      <c r="J33" s="639"/>
      <c r="K33" s="639"/>
      <c r="L33" s="639"/>
      <c r="M33" s="639"/>
      <c r="N33" s="639"/>
      <c r="O33" s="639"/>
      <c r="P33" s="639"/>
      <c r="Q33" s="639"/>
      <c r="R33" s="639"/>
      <c r="S33" s="639"/>
      <c r="T33" s="639"/>
      <c r="U33" s="639"/>
      <c r="AD33" s="639"/>
      <c r="AE33" s="639"/>
      <c r="AF33" s="639"/>
      <c r="AG33" s="639"/>
      <c r="AH33" s="639"/>
      <c r="AI33" s="639"/>
      <c r="AJ33" s="639"/>
      <c r="AK33" s="639"/>
      <c r="AL33" s="639"/>
      <c r="AM33" s="639"/>
      <c r="AN33" s="639"/>
      <c r="AO33" s="639"/>
      <c r="AP33" s="639"/>
      <c r="AQ33" s="639"/>
      <c r="AR33" s="639"/>
      <c r="AS33" s="639"/>
      <c r="AT33" s="639"/>
      <c r="AU33" s="639"/>
    </row>
    <row r="34" spans="2:47">
      <c r="B34" s="640"/>
      <c r="C34" s="639"/>
      <c r="D34" s="639"/>
      <c r="E34" s="639"/>
      <c r="F34" s="639"/>
      <c r="G34" s="639"/>
      <c r="H34" s="639"/>
      <c r="I34" s="639"/>
      <c r="J34" s="639"/>
      <c r="K34" s="639"/>
      <c r="L34" s="639"/>
      <c r="M34" s="639"/>
      <c r="N34" s="639"/>
      <c r="O34" s="639"/>
      <c r="P34" s="639"/>
      <c r="Q34" s="639"/>
      <c r="R34" s="639"/>
      <c r="S34" s="639"/>
      <c r="T34" s="639"/>
      <c r="U34" s="639"/>
      <c r="AD34" s="639"/>
      <c r="AE34" s="639"/>
      <c r="AF34" s="639"/>
      <c r="AG34" s="639"/>
      <c r="AH34" s="639"/>
      <c r="AI34" s="639"/>
      <c r="AJ34" s="639"/>
      <c r="AK34" s="639"/>
      <c r="AL34" s="639"/>
      <c r="AM34" s="639"/>
      <c r="AN34" s="639"/>
      <c r="AO34" s="639"/>
      <c r="AP34" s="639"/>
      <c r="AQ34" s="639"/>
      <c r="AR34" s="639"/>
      <c r="AS34" s="639"/>
      <c r="AT34" s="639"/>
      <c r="AU34" s="639"/>
    </row>
    <row r="35" spans="2:47">
      <c r="B35" s="640"/>
      <c r="C35" s="639"/>
      <c r="D35" s="639"/>
      <c r="E35" s="639"/>
      <c r="F35" s="639"/>
      <c r="G35" s="639"/>
      <c r="H35" s="639"/>
      <c r="I35" s="639"/>
      <c r="J35" s="639"/>
      <c r="K35" s="639"/>
      <c r="L35" s="639"/>
      <c r="M35" s="639"/>
      <c r="N35" s="639"/>
      <c r="O35" s="639"/>
      <c r="P35" s="639"/>
      <c r="Q35" s="639"/>
      <c r="R35" s="639"/>
      <c r="S35" s="639"/>
      <c r="T35" s="639"/>
      <c r="U35" s="639"/>
      <c r="AD35" s="639"/>
      <c r="AE35" s="639"/>
      <c r="AF35" s="639"/>
      <c r="AG35" s="639"/>
      <c r="AH35" s="639"/>
      <c r="AI35" s="639"/>
      <c r="AJ35" s="639"/>
      <c r="AK35" s="639"/>
      <c r="AL35" s="639"/>
      <c r="AM35" s="639"/>
      <c r="AN35" s="639"/>
      <c r="AO35" s="639"/>
      <c r="AP35" s="639"/>
      <c r="AQ35" s="639"/>
      <c r="AR35" s="639"/>
      <c r="AS35" s="639"/>
      <c r="AT35" s="639"/>
      <c r="AU35" s="639"/>
    </row>
    <row r="36" spans="2:47">
      <c r="B36" s="640"/>
      <c r="C36" s="639"/>
      <c r="D36" s="639"/>
      <c r="E36" s="639"/>
      <c r="F36" s="639"/>
      <c r="G36" s="639"/>
      <c r="H36" s="639"/>
      <c r="I36" s="639"/>
      <c r="J36" s="639"/>
      <c r="K36" s="639"/>
      <c r="L36" s="639"/>
      <c r="M36" s="639"/>
      <c r="N36" s="639"/>
      <c r="O36" s="639"/>
      <c r="P36" s="639"/>
      <c r="Q36" s="639"/>
      <c r="R36" s="639"/>
      <c r="S36" s="639"/>
      <c r="T36" s="639"/>
      <c r="U36" s="639"/>
      <c r="AD36" s="639"/>
      <c r="AE36" s="639"/>
      <c r="AF36" s="639"/>
      <c r="AG36" s="639"/>
      <c r="AH36" s="639"/>
      <c r="AI36" s="639"/>
      <c r="AJ36" s="639"/>
      <c r="AK36" s="639"/>
      <c r="AL36" s="639"/>
      <c r="AM36" s="639"/>
      <c r="AN36" s="639"/>
      <c r="AO36" s="639"/>
      <c r="AP36" s="639"/>
      <c r="AQ36" s="639"/>
      <c r="AR36" s="639"/>
      <c r="AS36" s="639"/>
      <c r="AT36" s="639"/>
      <c r="AU36" s="639"/>
    </row>
    <row r="37" spans="2:47">
      <c r="B37" s="640"/>
      <c r="C37" s="639"/>
      <c r="D37" s="639"/>
      <c r="E37" s="639"/>
      <c r="F37" s="639"/>
      <c r="G37" s="639"/>
      <c r="H37" s="639"/>
      <c r="I37" s="639"/>
      <c r="J37" s="639"/>
      <c r="K37" s="639"/>
      <c r="L37" s="639"/>
      <c r="M37" s="639"/>
      <c r="N37" s="639"/>
      <c r="O37" s="639"/>
      <c r="P37" s="639"/>
      <c r="Q37" s="639"/>
      <c r="R37" s="639"/>
      <c r="S37" s="639"/>
      <c r="T37" s="639"/>
      <c r="U37" s="639"/>
      <c r="AD37" s="639"/>
      <c r="AE37" s="639"/>
      <c r="AF37" s="639"/>
      <c r="AG37" s="639"/>
      <c r="AH37" s="639"/>
      <c r="AI37" s="639"/>
      <c r="AJ37" s="639"/>
      <c r="AK37" s="639"/>
      <c r="AL37" s="639"/>
      <c r="AM37" s="639"/>
      <c r="AN37" s="639"/>
      <c r="AO37" s="639"/>
      <c r="AP37" s="639"/>
      <c r="AQ37" s="639"/>
      <c r="AR37" s="639"/>
      <c r="AS37" s="639"/>
      <c r="AT37" s="639"/>
      <c r="AU37" s="639"/>
    </row>
    <row r="38" spans="2:47">
      <c r="B38" s="640"/>
      <c r="C38" s="639"/>
      <c r="D38" s="639"/>
      <c r="E38" s="639"/>
      <c r="F38" s="639"/>
      <c r="G38" s="639"/>
      <c r="H38" s="639"/>
      <c r="I38" s="639"/>
      <c r="J38" s="639"/>
      <c r="K38" s="639"/>
      <c r="L38" s="639"/>
      <c r="M38" s="639"/>
      <c r="N38" s="639"/>
      <c r="O38" s="639"/>
      <c r="P38" s="639"/>
      <c r="Q38" s="639"/>
      <c r="R38" s="639"/>
      <c r="S38" s="639"/>
      <c r="T38" s="639"/>
      <c r="U38" s="639"/>
      <c r="AD38" s="639"/>
      <c r="AE38" s="639"/>
      <c r="AF38" s="639"/>
      <c r="AG38" s="639"/>
      <c r="AH38" s="639"/>
      <c r="AI38" s="639"/>
      <c r="AJ38" s="639"/>
      <c r="AK38" s="639"/>
      <c r="AL38" s="639"/>
      <c r="AM38" s="639"/>
      <c r="AN38" s="639"/>
      <c r="AO38" s="639"/>
      <c r="AP38" s="639"/>
      <c r="AQ38" s="639"/>
      <c r="AR38" s="639"/>
      <c r="AS38" s="639"/>
      <c r="AT38" s="639"/>
      <c r="AU38" s="639"/>
    </row>
    <row r="39" spans="2:47">
      <c r="B39" s="640"/>
      <c r="C39" s="639"/>
      <c r="D39" s="639"/>
      <c r="E39" s="639"/>
      <c r="F39" s="639"/>
      <c r="G39" s="639"/>
      <c r="H39" s="639"/>
      <c r="I39" s="639"/>
      <c r="J39" s="639"/>
      <c r="K39" s="639"/>
      <c r="L39" s="639"/>
      <c r="M39" s="639"/>
      <c r="N39" s="639"/>
      <c r="O39" s="639"/>
      <c r="P39" s="639"/>
      <c r="Q39" s="639"/>
      <c r="R39" s="639"/>
      <c r="S39" s="639"/>
      <c r="T39" s="639"/>
      <c r="U39" s="639"/>
      <c r="AD39" s="639"/>
      <c r="AE39" s="639"/>
      <c r="AF39" s="639"/>
      <c r="AG39" s="639"/>
      <c r="AH39" s="639"/>
      <c r="AI39" s="639"/>
      <c r="AJ39" s="639"/>
      <c r="AK39" s="639"/>
      <c r="AL39" s="639"/>
      <c r="AM39" s="639"/>
      <c r="AN39" s="639"/>
      <c r="AO39" s="639"/>
      <c r="AP39" s="639"/>
      <c r="AQ39" s="639"/>
      <c r="AR39" s="639"/>
      <c r="AS39" s="639"/>
      <c r="AT39" s="639"/>
      <c r="AU39" s="639"/>
    </row>
    <row r="40" spans="2:47">
      <c r="B40" s="640"/>
      <c r="C40" s="639"/>
      <c r="D40" s="639"/>
      <c r="E40" s="639"/>
      <c r="F40" s="639"/>
      <c r="G40" s="639"/>
      <c r="H40" s="639"/>
      <c r="I40" s="639"/>
      <c r="J40" s="639"/>
      <c r="K40" s="639"/>
      <c r="L40" s="639"/>
      <c r="M40" s="639"/>
      <c r="N40" s="639"/>
      <c r="O40" s="639"/>
      <c r="P40" s="639"/>
      <c r="Q40" s="639"/>
      <c r="R40" s="639"/>
      <c r="S40" s="639"/>
      <c r="T40" s="639"/>
      <c r="U40" s="639"/>
      <c r="AD40" s="639"/>
      <c r="AE40" s="639"/>
      <c r="AF40" s="639"/>
      <c r="AG40" s="639"/>
      <c r="AH40" s="639"/>
      <c r="AI40" s="639"/>
      <c r="AJ40" s="639"/>
      <c r="AK40" s="639"/>
      <c r="AL40" s="639"/>
      <c r="AM40" s="639"/>
      <c r="AN40" s="639"/>
      <c r="AO40" s="639"/>
      <c r="AP40" s="639"/>
      <c r="AQ40" s="639"/>
      <c r="AR40" s="639"/>
      <c r="AS40" s="639"/>
      <c r="AT40" s="639"/>
      <c r="AU40" s="639"/>
    </row>
    <row r="41" spans="2:47">
      <c r="B41" s="640"/>
      <c r="C41" s="639"/>
      <c r="D41" s="639"/>
      <c r="E41" s="639"/>
      <c r="F41" s="639"/>
      <c r="G41" s="639"/>
      <c r="H41" s="639"/>
      <c r="I41" s="639"/>
      <c r="J41" s="639"/>
      <c r="K41" s="639"/>
      <c r="L41" s="639"/>
      <c r="M41" s="639"/>
      <c r="N41" s="639"/>
      <c r="O41" s="639"/>
      <c r="P41" s="639"/>
      <c r="Q41" s="639"/>
      <c r="R41" s="639"/>
      <c r="S41" s="639"/>
      <c r="T41" s="639"/>
      <c r="U41" s="639"/>
      <c r="AD41" s="639"/>
      <c r="AE41" s="639"/>
      <c r="AF41" s="639"/>
      <c r="AG41" s="639"/>
      <c r="AH41" s="639"/>
      <c r="AI41" s="639"/>
      <c r="AJ41" s="639"/>
      <c r="AK41" s="639"/>
      <c r="AL41" s="639"/>
      <c r="AM41" s="639"/>
      <c r="AN41" s="639"/>
      <c r="AO41" s="639"/>
      <c r="AP41" s="639"/>
      <c r="AQ41" s="639"/>
      <c r="AR41" s="639"/>
      <c r="AS41" s="639"/>
      <c r="AT41" s="639"/>
      <c r="AU41" s="639"/>
    </row>
    <row r="42" spans="2:47">
      <c r="B42" s="640"/>
      <c r="C42" s="639"/>
      <c r="D42" s="639"/>
      <c r="E42" s="639"/>
      <c r="F42" s="639"/>
      <c r="G42" s="639"/>
      <c r="H42" s="639"/>
      <c r="I42" s="639"/>
      <c r="J42" s="639"/>
      <c r="K42" s="639"/>
      <c r="L42" s="639"/>
      <c r="M42" s="639"/>
      <c r="N42" s="639"/>
      <c r="O42" s="639"/>
      <c r="P42" s="639"/>
      <c r="Q42" s="639"/>
      <c r="R42" s="639"/>
      <c r="S42" s="639"/>
      <c r="T42" s="639"/>
      <c r="U42" s="639"/>
      <c r="AD42" s="639"/>
      <c r="AE42" s="639"/>
      <c r="AF42" s="639"/>
      <c r="AG42" s="639"/>
      <c r="AH42" s="639"/>
      <c r="AI42" s="639"/>
      <c r="AJ42" s="639"/>
      <c r="AK42" s="639"/>
      <c r="AL42" s="639"/>
      <c r="AM42" s="639"/>
      <c r="AN42" s="639"/>
      <c r="AO42" s="639"/>
      <c r="AP42" s="639"/>
      <c r="AQ42" s="639"/>
      <c r="AR42" s="639"/>
      <c r="AS42" s="639"/>
      <c r="AT42" s="639"/>
      <c r="AU42" s="639"/>
    </row>
    <row r="43" spans="2:47">
      <c r="B43" s="640"/>
      <c r="C43" s="639"/>
      <c r="D43" s="639"/>
      <c r="E43" s="639"/>
      <c r="F43" s="639"/>
      <c r="G43" s="639"/>
      <c r="H43" s="639"/>
      <c r="I43" s="639"/>
      <c r="J43" s="639"/>
      <c r="K43" s="639"/>
      <c r="L43" s="639"/>
      <c r="M43" s="639"/>
      <c r="N43" s="639"/>
      <c r="O43" s="639"/>
      <c r="P43" s="639"/>
      <c r="Q43" s="639"/>
      <c r="R43" s="639"/>
      <c r="S43" s="639"/>
      <c r="T43" s="639"/>
      <c r="U43" s="639"/>
      <c r="AD43" s="639"/>
      <c r="AE43" s="639"/>
      <c r="AF43" s="639"/>
      <c r="AG43" s="639"/>
      <c r="AH43" s="639"/>
      <c r="AI43" s="639"/>
      <c r="AJ43" s="639"/>
      <c r="AK43" s="639"/>
      <c r="AL43" s="639"/>
      <c r="AM43" s="639"/>
      <c r="AN43" s="639"/>
      <c r="AO43" s="639"/>
      <c r="AP43" s="639"/>
      <c r="AQ43" s="639"/>
      <c r="AR43" s="639"/>
      <c r="AS43" s="639"/>
      <c r="AT43" s="639"/>
      <c r="AU43" s="639"/>
    </row>
    <row r="44" spans="2:47">
      <c r="B44" s="640"/>
      <c r="C44" s="639"/>
      <c r="D44" s="639"/>
      <c r="E44" s="639"/>
      <c r="F44" s="639"/>
      <c r="G44" s="639"/>
      <c r="H44" s="639"/>
      <c r="I44" s="639"/>
      <c r="J44" s="639"/>
      <c r="K44" s="639"/>
      <c r="L44" s="639"/>
      <c r="M44" s="639"/>
      <c r="N44" s="639"/>
      <c r="O44" s="639"/>
      <c r="P44" s="639"/>
      <c r="Q44" s="639"/>
      <c r="R44" s="639"/>
      <c r="S44" s="639"/>
      <c r="T44" s="639"/>
      <c r="U44" s="639"/>
      <c r="AD44" s="639"/>
      <c r="AE44" s="639"/>
      <c r="AF44" s="639"/>
      <c r="AG44" s="639"/>
      <c r="AH44" s="639"/>
      <c r="AI44" s="639"/>
      <c r="AJ44" s="639"/>
      <c r="AK44" s="639"/>
      <c r="AL44" s="639"/>
      <c r="AM44" s="639"/>
      <c r="AN44" s="639"/>
      <c r="AO44" s="639"/>
      <c r="AP44" s="639"/>
      <c r="AQ44" s="639"/>
      <c r="AR44" s="639"/>
      <c r="AS44" s="639"/>
      <c r="AT44" s="639"/>
      <c r="AU44" s="639"/>
    </row>
    <row r="45" spans="2:47">
      <c r="B45" s="640"/>
      <c r="C45" s="639"/>
      <c r="D45" s="639"/>
      <c r="E45" s="639"/>
      <c r="F45" s="639"/>
      <c r="G45" s="639"/>
      <c r="H45" s="639"/>
      <c r="I45" s="639"/>
      <c r="J45" s="639"/>
      <c r="K45" s="639"/>
      <c r="L45" s="639"/>
      <c r="M45" s="639"/>
      <c r="N45" s="639"/>
      <c r="O45" s="639"/>
      <c r="P45" s="639"/>
      <c r="Q45" s="639"/>
      <c r="R45" s="639"/>
      <c r="S45" s="639"/>
      <c r="T45" s="639"/>
      <c r="U45" s="639"/>
      <c r="AD45" s="639"/>
      <c r="AE45" s="639"/>
      <c r="AF45" s="639"/>
      <c r="AG45" s="639"/>
      <c r="AH45" s="639"/>
      <c r="AI45" s="639"/>
      <c r="AJ45" s="639"/>
      <c r="AK45" s="639"/>
      <c r="AL45" s="639"/>
      <c r="AM45" s="639"/>
      <c r="AN45" s="639"/>
      <c r="AO45" s="639"/>
      <c r="AP45" s="639"/>
      <c r="AQ45" s="639"/>
      <c r="AR45" s="639"/>
      <c r="AS45" s="639"/>
      <c r="AT45" s="639"/>
      <c r="AU45" s="639"/>
    </row>
    <row r="46" spans="2:47">
      <c r="B46" s="640"/>
      <c r="C46" s="639"/>
      <c r="D46" s="639"/>
      <c r="E46" s="639"/>
      <c r="F46" s="639"/>
      <c r="G46" s="639"/>
      <c r="H46" s="639"/>
      <c r="I46" s="639"/>
      <c r="J46" s="639"/>
      <c r="K46" s="639"/>
      <c r="L46" s="639"/>
      <c r="M46" s="639"/>
      <c r="N46" s="639"/>
      <c r="O46" s="639"/>
      <c r="P46" s="639"/>
      <c r="Q46" s="639"/>
      <c r="R46" s="639"/>
      <c r="S46" s="639"/>
      <c r="T46" s="639"/>
      <c r="U46" s="639"/>
      <c r="AD46" s="639"/>
      <c r="AE46" s="639"/>
      <c r="AF46" s="639"/>
      <c r="AG46" s="639"/>
      <c r="AH46" s="639"/>
      <c r="AI46" s="639"/>
      <c r="AJ46" s="639"/>
      <c r="AK46" s="639"/>
      <c r="AL46" s="639"/>
      <c r="AM46" s="639"/>
      <c r="AN46" s="639"/>
      <c r="AO46" s="639"/>
      <c r="AP46" s="639"/>
      <c r="AQ46" s="639"/>
      <c r="AR46" s="639"/>
      <c r="AS46" s="639"/>
      <c r="AT46" s="639"/>
      <c r="AU46" s="639"/>
    </row>
    <row r="47" spans="2:47">
      <c r="B47" s="640"/>
      <c r="C47" s="639"/>
      <c r="D47" s="639"/>
      <c r="E47" s="639"/>
      <c r="F47" s="639"/>
      <c r="G47" s="639"/>
      <c r="H47" s="639"/>
      <c r="I47" s="639"/>
      <c r="J47" s="639"/>
      <c r="K47" s="639"/>
      <c r="L47" s="639"/>
      <c r="M47" s="639"/>
      <c r="N47" s="639"/>
      <c r="O47" s="639"/>
      <c r="P47" s="639"/>
      <c r="Q47" s="639"/>
      <c r="R47" s="639"/>
      <c r="S47" s="639"/>
      <c r="T47" s="639"/>
      <c r="U47" s="639"/>
      <c r="AD47" s="639"/>
      <c r="AE47" s="639"/>
      <c r="AF47" s="639"/>
      <c r="AG47" s="639"/>
      <c r="AH47" s="639"/>
      <c r="AI47" s="639"/>
      <c r="AJ47" s="639"/>
      <c r="AK47" s="639"/>
      <c r="AL47" s="639"/>
      <c r="AM47" s="639"/>
      <c r="AN47" s="639"/>
      <c r="AO47" s="639"/>
      <c r="AP47" s="639"/>
      <c r="AQ47" s="639"/>
      <c r="AR47" s="639"/>
      <c r="AS47" s="639"/>
      <c r="AT47" s="639"/>
      <c r="AU47" s="639"/>
    </row>
    <row r="48" spans="2:47">
      <c r="V48" s="652"/>
      <c r="W48" s="652"/>
      <c r="X48" s="652"/>
      <c r="Y48" s="652"/>
      <c r="Z48" s="652"/>
      <c r="AA48" s="652"/>
      <c r="AB48" s="652"/>
      <c r="AC48" s="652"/>
    </row>
    <row r="49" spans="22:29">
      <c r="V49" s="652"/>
      <c r="W49" s="652"/>
      <c r="X49" s="652"/>
      <c r="Y49" s="652"/>
      <c r="Z49" s="652"/>
      <c r="AA49" s="652"/>
      <c r="AB49" s="652"/>
      <c r="AC49" s="652"/>
    </row>
    <row r="50" spans="22:29">
      <c r="V50" s="652"/>
      <c r="W50" s="652"/>
      <c r="X50" s="652"/>
      <c r="Y50" s="652"/>
      <c r="Z50" s="652"/>
      <c r="AA50" s="652"/>
      <c r="AB50" s="652"/>
      <c r="AC50" s="652"/>
    </row>
    <row r="51" spans="22:29">
      <c r="V51" s="652"/>
      <c r="W51" s="652"/>
      <c r="X51" s="652"/>
      <c r="Y51" s="652"/>
      <c r="Z51" s="652"/>
      <c r="AA51" s="652"/>
      <c r="AB51" s="652"/>
      <c r="AC51" s="652"/>
    </row>
    <row r="52" spans="22:29">
      <c r="V52" s="652"/>
      <c r="W52" s="652"/>
      <c r="X52" s="652"/>
      <c r="Y52" s="652"/>
      <c r="Z52" s="652"/>
      <c r="AA52" s="652"/>
      <c r="AB52" s="652"/>
      <c r="AC52" s="652"/>
    </row>
    <row r="53" spans="22:29">
      <c r="V53" s="652"/>
      <c r="W53" s="652"/>
      <c r="X53" s="652"/>
      <c r="Y53" s="652"/>
      <c r="Z53" s="652"/>
      <c r="AA53" s="652"/>
      <c r="AB53" s="652"/>
      <c r="AC53" s="652"/>
    </row>
    <row r="54" spans="22:29">
      <c r="V54" s="652"/>
      <c r="W54" s="652"/>
      <c r="X54" s="652"/>
      <c r="Y54" s="652"/>
      <c r="Z54" s="652"/>
      <c r="AA54" s="652"/>
      <c r="AB54" s="652"/>
      <c r="AC54" s="652"/>
    </row>
    <row r="55" spans="22:29">
      <c r="V55" s="652"/>
      <c r="W55" s="652"/>
      <c r="X55" s="652"/>
      <c r="Y55" s="652"/>
      <c r="Z55" s="652"/>
      <c r="AA55" s="652"/>
      <c r="AB55" s="652"/>
      <c r="AC55" s="652"/>
    </row>
    <row r="56" spans="22:29">
      <c r="V56" s="652"/>
      <c r="W56" s="652"/>
      <c r="X56" s="652"/>
      <c r="Y56" s="652"/>
      <c r="Z56" s="652"/>
      <c r="AA56" s="652"/>
      <c r="AB56" s="652"/>
      <c r="AC56" s="652"/>
    </row>
    <row r="57" spans="22:29">
      <c r="V57" s="652"/>
      <c r="W57" s="652"/>
      <c r="X57" s="652"/>
      <c r="Y57" s="652"/>
      <c r="Z57" s="652"/>
      <c r="AA57" s="652"/>
      <c r="AB57" s="652"/>
      <c r="AC57" s="652"/>
    </row>
    <row r="58" spans="22:29">
      <c r="V58" s="652"/>
      <c r="W58" s="652"/>
      <c r="X58" s="652"/>
      <c r="Y58" s="652"/>
      <c r="Z58" s="652"/>
      <c r="AA58" s="652"/>
      <c r="AB58" s="652"/>
      <c r="AC58" s="652"/>
    </row>
    <row r="59" spans="22:29">
      <c r="V59" s="652"/>
      <c r="W59" s="652"/>
      <c r="X59" s="652"/>
      <c r="Y59" s="652"/>
      <c r="Z59" s="652"/>
      <c r="AA59" s="652"/>
      <c r="AB59" s="652"/>
      <c r="AC59" s="652"/>
    </row>
    <row r="60" spans="22:29">
      <c r="V60" s="652"/>
      <c r="W60" s="652"/>
      <c r="X60" s="652"/>
      <c r="Y60" s="652"/>
      <c r="Z60" s="652"/>
      <c r="AA60" s="652"/>
      <c r="AB60" s="652"/>
      <c r="AC60" s="652"/>
    </row>
    <row r="61" spans="22:29">
      <c r="V61" s="652"/>
      <c r="W61" s="652"/>
      <c r="X61" s="652"/>
      <c r="Y61" s="652"/>
      <c r="Z61" s="652"/>
      <c r="AA61" s="652"/>
      <c r="AB61" s="652"/>
      <c r="AC61" s="652"/>
    </row>
    <row r="62" spans="22:29">
      <c r="V62" s="652"/>
      <c r="W62" s="652"/>
      <c r="X62" s="652"/>
      <c r="Y62" s="652"/>
      <c r="Z62" s="652"/>
      <c r="AA62" s="652"/>
      <c r="AB62" s="652"/>
      <c r="AC62" s="652"/>
    </row>
    <row r="63" spans="22:29">
      <c r="V63" s="652"/>
      <c r="W63" s="652"/>
      <c r="X63" s="652"/>
      <c r="Y63" s="652"/>
      <c r="Z63" s="652"/>
      <c r="AA63" s="652"/>
      <c r="AB63" s="652"/>
      <c r="AC63" s="652"/>
    </row>
    <row r="64" spans="22:29">
      <c r="V64" s="652"/>
      <c r="W64" s="652"/>
      <c r="X64" s="652"/>
      <c r="Y64" s="652"/>
      <c r="Z64" s="652"/>
      <c r="AA64" s="652"/>
      <c r="AB64" s="652"/>
      <c r="AC64" s="652"/>
    </row>
    <row r="65" spans="22:29">
      <c r="V65" s="652"/>
      <c r="W65" s="652"/>
      <c r="X65" s="652"/>
      <c r="Y65" s="652"/>
      <c r="Z65" s="652"/>
      <c r="AA65" s="652"/>
      <c r="AB65" s="652"/>
      <c r="AC65" s="652"/>
    </row>
    <row r="66" spans="22:29">
      <c r="V66" s="652"/>
      <c r="W66" s="652"/>
      <c r="X66" s="652"/>
      <c r="Y66" s="652"/>
      <c r="Z66" s="652"/>
      <c r="AA66" s="652"/>
      <c r="AB66" s="652"/>
      <c r="AC66" s="652"/>
    </row>
    <row r="67" spans="22:29">
      <c r="V67" s="652"/>
      <c r="W67" s="652"/>
      <c r="X67" s="652"/>
      <c r="Y67" s="652"/>
      <c r="Z67" s="652"/>
      <c r="AA67" s="652"/>
      <c r="AB67" s="652"/>
      <c r="AC67" s="652"/>
    </row>
    <row r="68" spans="22:29">
      <c r="V68" s="652"/>
      <c r="W68" s="652"/>
      <c r="X68" s="652"/>
      <c r="Y68" s="652"/>
      <c r="Z68" s="652"/>
      <c r="AA68" s="652"/>
      <c r="AB68" s="652"/>
      <c r="AC68" s="652"/>
    </row>
    <row r="69" spans="22:29">
      <c r="V69" s="652"/>
      <c r="W69" s="652"/>
      <c r="X69" s="652"/>
      <c r="Y69" s="652"/>
      <c r="Z69" s="652"/>
      <c r="AA69" s="652"/>
      <c r="AB69" s="652"/>
      <c r="AC69" s="652"/>
    </row>
    <row r="70" spans="22:29">
      <c r="V70" s="652"/>
      <c r="W70" s="652"/>
      <c r="X70" s="652"/>
      <c r="Y70" s="652"/>
      <c r="Z70" s="652"/>
      <c r="AA70" s="652"/>
      <c r="AB70" s="652"/>
      <c r="AC70" s="652"/>
    </row>
    <row r="71" spans="22:29">
      <c r="V71" s="652"/>
      <c r="W71" s="652"/>
      <c r="X71" s="652"/>
      <c r="Y71" s="652"/>
      <c r="Z71" s="652"/>
      <c r="AA71" s="652"/>
      <c r="AB71" s="652"/>
      <c r="AC71" s="652"/>
    </row>
    <row r="72" spans="22:29">
      <c r="V72" s="652"/>
      <c r="W72" s="652"/>
      <c r="X72" s="652"/>
      <c r="Y72" s="652"/>
      <c r="Z72" s="652"/>
      <c r="AA72" s="652"/>
      <c r="AB72" s="652"/>
      <c r="AC72" s="652"/>
    </row>
    <row r="73" spans="22:29">
      <c r="V73" s="652"/>
      <c r="W73" s="652"/>
      <c r="X73" s="652"/>
      <c r="Y73" s="652"/>
      <c r="Z73" s="652"/>
      <c r="AA73" s="652"/>
      <c r="AB73" s="652"/>
      <c r="AC73" s="652"/>
    </row>
    <row r="74" spans="22:29">
      <c r="V74" s="652"/>
      <c r="W74" s="652"/>
      <c r="X74" s="652"/>
      <c r="Y74" s="652"/>
      <c r="Z74" s="652"/>
      <c r="AA74" s="652"/>
      <c r="AB74" s="652"/>
      <c r="AC74" s="652"/>
    </row>
    <row r="75" spans="22:29">
      <c r="V75" s="652"/>
      <c r="W75" s="652"/>
      <c r="X75" s="652"/>
      <c r="Y75" s="652"/>
      <c r="Z75" s="652"/>
      <c r="AA75" s="652"/>
      <c r="AB75" s="652"/>
      <c r="AC75" s="652"/>
    </row>
    <row r="76" spans="22:29">
      <c r="V76" s="652"/>
      <c r="W76" s="652"/>
      <c r="X76" s="652"/>
      <c r="Y76" s="652"/>
      <c r="Z76" s="652"/>
      <c r="AA76" s="652"/>
      <c r="AB76" s="652"/>
      <c r="AC76" s="652"/>
    </row>
    <row r="77" spans="22:29">
      <c r="V77" s="652"/>
      <c r="W77" s="652"/>
      <c r="X77" s="652"/>
      <c r="Y77" s="652"/>
      <c r="Z77" s="652"/>
      <c r="AA77" s="652"/>
      <c r="AB77" s="652"/>
      <c r="AC77" s="652"/>
    </row>
    <row r="78" spans="22:29">
      <c r="V78" s="652"/>
      <c r="W78" s="652"/>
      <c r="X78" s="652"/>
      <c r="Y78" s="652"/>
      <c r="Z78" s="652"/>
      <c r="AA78" s="652"/>
      <c r="AB78" s="652"/>
      <c r="AC78" s="652"/>
    </row>
    <row r="79" spans="22:29">
      <c r="V79" s="652"/>
      <c r="W79" s="652"/>
      <c r="X79" s="652"/>
      <c r="Y79" s="652"/>
      <c r="Z79" s="652"/>
      <c r="AA79" s="652"/>
      <c r="AB79" s="652"/>
      <c r="AC79" s="652"/>
    </row>
    <row r="80" spans="22:29">
      <c r="V80" s="652"/>
      <c r="W80" s="652"/>
      <c r="X80" s="652"/>
      <c r="Y80" s="652"/>
      <c r="Z80" s="652"/>
      <c r="AA80" s="652"/>
      <c r="AB80" s="652"/>
      <c r="AC80" s="652"/>
    </row>
    <row r="81" spans="22:29">
      <c r="V81" s="652"/>
      <c r="W81" s="652"/>
      <c r="X81" s="652"/>
      <c r="Y81" s="652"/>
      <c r="Z81" s="652"/>
      <c r="AA81" s="652"/>
      <c r="AB81" s="652"/>
      <c r="AC81" s="652"/>
    </row>
    <row r="82" spans="22:29">
      <c r="V82" s="652"/>
      <c r="W82" s="652"/>
      <c r="X82" s="652"/>
      <c r="Y82" s="652"/>
      <c r="Z82" s="652"/>
      <c r="AA82" s="652"/>
      <c r="AB82" s="652"/>
      <c r="AC82" s="652"/>
    </row>
    <row r="83" spans="22:29">
      <c r="V83" s="652"/>
      <c r="W83" s="652"/>
      <c r="X83" s="652"/>
      <c r="Y83" s="652"/>
      <c r="Z83" s="652"/>
      <c r="AA83" s="652"/>
      <c r="AB83" s="652"/>
      <c r="AC83" s="652"/>
    </row>
    <row r="84" spans="22:29">
      <c r="V84" s="652"/>
      <c r="W84" s="652"/>
      <c r="X84" s="652"/>
      <c r="Y84" s="652"/>
      <c r="Z84" s="652"/>
      <c r="AA84" s="652"/>
      <c r="AB84" s="652"/>
      <c r="AC84" s="652"/>
    </row>
    <row r="85" spans="22:29">
      <c r="V85" s="652"/>
      <c r="W85" s="652"/>
      <c r="X85" s="652"/>
      <c r="Y85" s="652"/>
      <c r="Z85" s="652"/>
      <c r="AA85" s="652"/>
      <c r="AB85" s="652"/>
      <c r="AC85" s="652"/>
    </row>
    <row r="86" spans="22:29">
      <c r="V86" s="652"/>
      <c r="W86" s="652"/>
      <c r="X86" s="652"/>
      <c r="Y86" s="652"/>
      <c r="Z86" s="652"/>
      <c r="AA86" s="652"/>
      <c r="AB86" s="652"/>
      <c r="AC86" s="652"/>
    </row>
    <row r="87" spans="22:29">
      <c r="V87" s="652"/>
      <c r="W87" s="652"/>
      <c r="X87" s="652"/>
      <c r="Y87" s="652"/>
      <c r="Z87" s="652"/>
      <c r="AA87" s="652"/>
      <c r="AB87" s="652"/>
      <c r="AC87" s="652"/>
    </row>
    <row r="88" spans="22:29">
      <c r="V88" s="652"/>
      <c r="W88" s="652"/>
      <c r="X88" s="652"/>
      <c r="Y88" s="652"/>
      <c r="Z88" s="652"/>
      <c r="AA88" s="652"/>
      <c r="AB88" s="652"/>
      <c r="AC88" s="652"/>
    </row>
    <row r="89" spans="22:29">
      <c r="V89" s="652"/>
      <c r="W89" s="652"/>
      <c r="X89" s="652"/>
      <c r="Y89" s="652"/>
      <c r="Z89" s="652"/>
      <c r="AA89" s="652"/>
      <c r="AB89" s="652"/>
      <c r="AC89" s="652"/>
    </row>
    <row r="90" spans="22:29">
      <c r="V90" s="652"/>
      <c r="W90" s="652"/>
      <c r="X90" s="652"/>
      <c r="Y90" s="652"/>
      <c r="Z90" s="652"/>
      <c r="AA90" s="652"/>
      <c r="AB90" s="652"/>
      <c r="AC90" s="652"/>
    </row>
    <row r="91" spans="22:29">
      <c r="V91" s="652"/>
      <c r="W91" s="652"/>
      <c r="X91" s="652"/>
      <c r="Y91" s="652"/>
      <c r="Z91" s="652"/>
      <c r="AA91" s="652"/>
      <c r="AB91" s="652"/>
      <c r="AC91" s="652"/>
    </row>
    <row r="92" spans="22:29">
      <c r="V92" s="652"/>
      <c r="W92" s="652"/>
      <c r="X92" s="652"/>
      <c r="Y92" s="652"/>
      <c r="Z92" s="652"/>
      <c r="AA92" s="652"/>
      <c r="AB92" s="652"/>
      <c r="AC92" s="652"/>
    </row>
    <row r="93" spans="22:29">
      <c r="V93" s="652"/>
      <c r="W93" s="652"/>
      <c r="X93" s="652"/>
      <c r="Y93" s="652"/>
      <c r="Z93" s="652"/>
      <c r="AA93" s="652"/>
      <c r="AB93" s="652"/>
      <c r="AC93" s="652"/>
    </row>
    <row r="94" spans="22:29">
      <c r="V94" s="652"/>
      <c r="W94" s="652"/>
      <c r="X94" s="652"/>
      <c r="Y94" s="652"/>
      <c r="Z94" s="652"/>
      <c r="AA94" s="652"/>
      <c r="AB94" s="652"/>
      <c r="AC94" s="652"/>
    </row>
    <row r="95" spans="22:29">
      <c r="V95" s="652"/>
      <c r="W95" s="652"/>
      <c r="X95" s="652"/>
      <c r="Y95" s="652"/>
      <c r="Z95" s="652"/>
      <c r="AA95" s="652"/>
      <c r="AB95" s="652"/>
      <c r="AC95" s="652"/>
    </row>
    <row r="96" spans="22:29">
      <c r="V96" s="652"/>
      <c r="W96" s="652"/>
      <c r="X96" s="652"/>
      <c r="Y96" s="652"/>
      <c r="Z96" s="652"/>
      <c r="AA96" s="652"/>
      <c r="AB96" s="652"/>
      <c r="AC96" s="652"/>
    </row>
    <row r="97" spans="22:29">
      <c r="V97" s="652"/>
      <c r="W97" s="652"/>
      <c r="X97" s="652"/>
      <c r="Y97" s="652"/>
      <c r="Z97" s="652"/>
      <c r="AA97" s="652"/>
      <c r="AB97" s="652"/>
      <c r="AC97" s="652"/>
    </row>
    <row r="98" spans="22:29">
      <c r="V98" s="652"/>
      <c r="W98" s="652"/>
      <c r="X98" s="652"/>
      <c r="Y98" s="652"/>
      <c r="Z98" s="652"/>
      <c r="AA98" s="652"/>
      <c r="AB98" s="652"/>
      <c r="AC98" s="652"/>
    </row>
    <row r="99" spans="22:29">
      <c r="V99" s="652"/>
      <c r="W99" s="652"/>
      <c r="X99" s="652"/>
      <c r="Y99" s="652"/>
      <c r="Z99" s="652"/>
      <c r="AA99" s="652"/>
      <c r="AB99" s="652"/>
      <c r="AC99" s="652"/>
    </row>
    <row r="100" spans="22:29">
      <c r="V100" s="652"/>
      <c r="W100" s="652"/>
      <c r="X100" s="652"/>
      <c r="Y100" s="652"/>
      <c r="Z100" s="652"/>
      <c r="AA100" s="652"/>
      <c r="AB100" s="652"/>
      <c r="AC100" s="652"/>
    </row>
    <row r="101" spans="22:29">
      <c r="V101" s="652"/>
      <c r="W101" s="652"/>
      <c r="X101" s="652"/>
      <c r="Y101" s="652"/>
      <c r="Z101" s="652"/>
      <c r="AA101" s="652"/>
      <c r="AB101" s="652"/>
      <c r="AC101" s="652"/>
    </row>
    <row r="102" spans="22:29">
      <c r="V102" s="652"/>
      <c r="W102" s="652"/>
      <c r="X102" s="652"/>
      <c r="Y102" s="652"/>
      <c r="Z102" s="652"/>
      <c r="AA102" s="652"/>
      <c r="AB102" s="652"/>
      <c r="AC102" s="652"/>
    </row>
    <row r="103" spans="22:29">
      <c r="V103" s="652"/>
      <c r="W103" s="652"/>
      <c r="X103" s="652"/>
      <c r="Y103" s="652"/>
      <c r="Z103" s="652"/>
      <c r="AA103" s="652"/>
      <c r="AB103" s="652"/>
      <c r="AC103" s="652"/>
    </row>
    <row r="104" spans="22:29">
      <c r="V104" s="652"/>
      <c r="W104" s="652"/>
      <c r="X104" s="652"/>
      <c r="Y104" s="652"/>
      <c r="Z104" s="652"/>
      <c r="AA104" s="652"/>
      <c r="AB104" s="652"/>
      <c r="AC104" s="652"/>
    </row>
    <row r="105" spans="22:29">
      <c r="V105" s="652"/>
      <c r="W105" s="652"/>
      <c r="X105" s="652"/>
      <c r="Y105" s="652"/>
      <c r="Z105" s="652"/>
      <c r="AA105" s="652"/>
      <c r="AB105" s="652"/>
      <c r="AC105" s="652"/>
    </row>
    <row r="106" spans="22:29">
      <c r="V106" s="652"/>
      <c r="W106" s="652"/>
      <c r="X106" s="652"/>
      <c r="Y106" s="652"/>
      <c r="Z106" s="652"/>
      <c r="AA106" s="652"/>
      <c r="AB106" s="652"/>
      <c r="AC106" s="652"/>
    </row>
    <row r="107" spans="22:29">
      <c r="V107" s="652"/>
      <c r="W107" s="652"/>
      <c r="X107" s="652"/>
      <c r="Y107" s="652"/>
      <c r="Z107" s="652"/>
      <c r="AA107" s="652"/>
      <c r="AB107" s="652"/>
      <c r="AC107" s="652"/>
    </row>
    <row r="108" spans="22:29">
      <c r="V108" s="652"/>
      <c r="W108" s="652"/>
      <c r="X108" s="652"/>
      <c r="Y108" s="652"/>
      <c r="Z108" s="652"/>
      <c r="AA108" s="652"/>
      <c r="AB108" s="652"/>
      <c r="AC108" s="652"/>
    </row>
    <row r="109" spans="22:29">
      <c r="V109" s="652"/>
      <c r="W109" s="652"/>
      <c r="X109" s="652"/>
      <c r="Y109" s="652"/>
      <c r="Z109" s="652"/>
      <c r="AA109" s="652"/>
      <c r="AB109" s="652"/>
      <c r="AC109" s="652"/>
    </row>
    <row r="110" spans="22:29">
      <c r="V110" s="652"/>
      <c r="W110" s="652"/>
      <c r="X110" s="652"/>
      <c r="Y110" s="652"/>
      <c r="Z110" s="652"/>
      <c r="AA110" s="652"/>
      <c r="AB110" s="652"/>
      <c r="AC110" s="652"/>
    </row>
    <row r="111" spans="22:29">
      <c r="V111" s="652"/>
      <c r="W111" s="652"/>
      <c r="X111" s="652"/>
      <c r="Y111" s="652"/>
      <c r="Z111" s="652"/>
      <c r="AA111" s="652"/>
      <c r="AB111" s="652"/>
      <c r="AC111" s="652"/>
    </row>
    <row r="112" spans="22:29">
      <c r="V112" s="652"/>
      <c r="W112" s="652"/>
      <c r="X112" s="652"/>
      <c r="Y112" s="652"/>
      <c r="Z112" s="652"/>
      <c r="AA112" s="652"/>
      <c r="AB112" s="652"/>
      <c r="AC112" s="652"/>
    </row>
    <row r="113" spans="22:29">
      <c r="V113" s="652"/>
      <c r="W113" s="652"/>
      <c r="X113" s="652"/>
      <c r="Y113" s="652"/>
      <c r="Z113" s="652"/>
      <c r="AA113" s="652"/>
      <c r="AB113" s="652"/>
      <c r="AC113" s="652"/>
    </row>
    <row r="114" spans="22:29">
      <c r="V114" s="652"/>
      <c r="W114" s="652"/>
      <c r="X114" s="652"/>
      <c r="Y114" s="652"/>
      <c r="Z114" s="652"/>
      <c r="AA114" s="652"/>
      <c r="AB114" s="652"/>
      <c r="AC114" s="652"/>
    </row>
    <row r="115" spans="22:29">
      <c r="V115" s="652"/>
      <c r="W115" s="652"/>
      <c r="X115" s="652"/>
      <c r="Y115" s="652"/>
      <c r="Z115" s="652"/>
      <c r="AA115" s="652"/>
      <c r="AB115" s="652"/>
      <c r="AC115" s="652"/>
    </row>
    <row r="116" spans="22:29">
      <c r="V116" s="652"/>
      <c r="W116" s="652"/>
      <c r="X116" s="652"/>
      <c r="Y116" s="652"/>
      <c r="Z116" s="652"/>
      <c r="AA116" s="652"/>
      <c r="AB116" s="652"/>
      <c r="AC116" s="652"/>
    </row>
    <row r="117" spans="22:29">
      <c r="V117" s="652"/>
      <c r="W117" s="652"/>
      <c r="X117" s="652"/>
      <c r="Y117" s="652"/>
      <c r="Z117" s="652"/>
      <c r="AA117" s="652"/>
      <c r="AB117" s="652"/>
      <c r="AC117" s="652"/>
    </row>
    <row r="118" spans="22:29">
      <c r="V118" s="652"/>
      <c r="W118" s="652"/>
      <c r="X118" s="652"/>
      <c r="Y118" s="652"/>
      <c r="Z118" s="652"/>
      <c r="AA118" s="652"/>
      <c r="AB118" s="652"/>
      <c r="AC118" s="652"/>
    </row>
    <row r="119" spans="22:29">
      <c r="V119" s="652"/>
      <c r="W119" s="652"/>
      <c r="X119" s="652"/>
      <c r="Y119" s="652"/>
      <c r="Z119" s="652"/>
      <c r="AA119" s="652"/>
      <c r="AB119" s="652"/>
      <c r="AC119" s="652"/>
    </row>
    <row r="120" spans="22:29">
      <c r="V120" s="652"/>
      <c r="W120" s="652"/>
      <c r="X120" s="652"/>
      <c r="Y120" s="652"/>
      <c r="Z120" s="652"/>
      <c r="AA120" s="652"/>
      <c r="AB120" s="652"/>
      <c r="AC120" s="652"/>
    </row>
    <row r="121" spans="22:29">
      <c r="V121" s="652"/>
      <c r="W121" s="652"/>
      <c r="X121" s="652"/>
      <c r="Y121" s="652"/>
      <c r="Z121" s="652"/>
      <c r="AA121" s="652"/>
      <c r="AB121" s="652"/>
      <c r="AC121" s="652"/>
    </row>
    <row r="122" spans="22:29">
      <c r="V122" s="652"/>
      <c r="W122" s="652"/>
      <c r="X122" s="652"/>
      <c r="Y122" s="652"/>
      <c r="Z122" s="652"/>
      <c r="AA122" s="652"/>
      <c r="AB122" s="652"/>
      <c r="AC122" s="652"/>
    </row>
    <row r="123" spans="22:29">
      <c r="V123" s="652"/>
      <c r="W123" s="652"/>
      <c r="X123" s="652"/>
      <c r="Y123" s="652"/>
      <c r="Z123" s="652"/>
      <c r="AA123" s="652"/>
      <c r="AB123" s="652"/>
      <c r="AC123" s="652"/>
    </row>
    <row r="124" spans="22:29">
      <c r="V124" s="652"/>
      <c r="W124" s="652"/>
      <c r="X124" s="652"/>
      <c r="Y124" s="652"/>
      <c r="Z124" s="652"/>
      <c r="AA124" s="652"/>
      <c r="AB124" s="652"/>
      <c r="AC124" s="652"/>
    </row>
    <row r="125" spans="22:29">
      <c r="V125" s="652"/>
      <c r="W125" s="652"/>
      <c r="X125" s="652"/>
      <c r="Y125" s="652"/>
      <c r="Z125" s="652"/>
      <c r="AA125" s="652"/>
      <c r="AB125" s="652"/>
      <c r="AC125" s="652"/>
    </row>
    <row r="126" spans="22:29">
      <c r="V126" s="652"/>
      <c r="W126" s="652"/>
      <c r="X126" s="652"/>
      <c r="Y126" s="652"/>
      <c r="Z126" s="652"/>
      <c r="AA126" s="652"/>
      <c r="AB126" s="652"/>
      <c r="AC126" s="652"/>
    </row>
    <row r="127" spans="22:29">
      <c r="V127" s="652"/>
      <c r="W127" s="652"/>
      <c r="X127" s="652"/>
      <c r="Y127" s="652"/>
      <c r="Z127" s="652"/>
      <c r="AA127" s="652"/>
      <c r="AB127" s="652"/>
      <c r="AC127" s="652"/>
    </row>
    <row r="128" spans="22:29">
      <c r="V128" s="652"/>
      <c r="W128" s="652"/>
      <c r="X128" s="652"/>
      <c r="Y128" s="652"/>
      <c r="Z128" s="652"/>
      <c r="AA128" s="652"/>
      <c r="AB128" s="652"/>
      <c r="AC128" s="652"/>
    </row>
    <row r="129" spans="22:29">
      <c r="V129" s="652"/>
      <c r="W129" s="652"/>
      <c r="X129" s="652"/>
      <c r="Y129" s="652"/>
      <c r="Z129" s="652"/>
      <c r="AA129" s="652"/>
      <c r="AB129" s="652"/>
      <c r="AC129" s="652"/>
    </row>
    <row r="130" spans="22:29">
      <c r="V130" s="652"/>
      <c r="W130" s="652"/>
      <c r="X130" s="652"/>
      <c r="Y130" s="652"/>
      <c r="Z130" s="652"/>
      <c r="AA130" s="652"/>
      <c r="AB130" s="652"/>
      <c r="AC130" s="652"/>
    </row>
    <row r="131" spans="22:29">
      <c r="V131" s="652"/>
      <c r="W131" s="652"/>
      <c r="X131" s="652"/>
      <c r="Y131" s="652"/>
      <c r="Z131" s="652"/>
      <c r="AA131" s="652"/>
      <c r="AB131" s="652"/>
      <c r="AC131" s="652"/>
    </row>
    <row r="132" spans="22:29">
      <c r="V132" s="652"/>
      <c r="W132" s="652"/>
      <c r="X132" s="652"/>
      <c r="Y132" s="652"/>
      <c r="Z132" s="652"/>
      <c r="AA132" s="652"/>
      <c r="AB132" s="652"/>
      <c r="AC132" s="652"/>
    </row>
    <row r="133" spans="22:29">
      <c r="V133" s="652"/>
      <c r="W133" s="652"/>
      <c r="X133" s="652"/>
      <c r="Y133" s="652"/>
      <c r="Z133" s="652"/>
      <c r="AA133" s="652"/>
      <c r="AB133" s="652"/>
      <c r="AC133" s="652"/>
    </row>
    <row r="134" spans="22:29">
      <c r="V134" s="652"/>
      <c r="W134" s="652"/>
      <c r="X134" s="652"/>
      <c r="Y134" s="652"/>
      <c r="Z134" s="652"/>
      <c r="AA134" s="652"/>
      <c r="AB134" s="652"/>
      <c r="AC134" s="652"/>
    </row>
    <row r="135" spans="22:29">
      <c r="V135" s="652"/>
      <c r="W135" s="652"/>
      <c r="X135" s="652"/>
      <c r="Y135" s="652"/>
      <c r="Z135" s="652"/>
      <c r="AA135" s="652"/>
      <c r="AB135" s="652"/>
      <c r="AC135" s="652"/>
    </row>
    <row r="136" spans="22:29">
      <c r="V136" s="652"/>
      <c r="W136" s="652"/>
      <c r="X136" s="652"/>
      <c r="Y136" s="652"/>
      <c r="Z136" s="652"/>
      <c r="AA136" s="652"/>
      <c r="AB136" s="652"/>
      <c r="AC136" s="652"/>
    </row>
    <row r="137" spans="22:29">
      <c r="V137" s="652"/>
      <c r="W137" s="652"/>
      <c r="X137" s="652"/>
      <c r="Y137" s="652"/>
      <c r="Z137" s="652"/>
      <c r="AA137" s="652"/>
      <c r="AB137" s="652"/>
      <c r="AC137" s="652"/>
    </row>
    <row r="138" spans="22:29">
      <c r="V138" s="652"/>
      <c r="W138" s="652"/>
      <c r="X138" s="652"/>
      <c r="Y138" s="652"/>
      <c r="Z138" s="652"/>
      <c r="AA138" s="652"/>
      <c r="AB138" s="652"/>
      <c r="AC138" s="652"/>
    </row>
    <row r="139" spans="22:29">
      <c r="V139" s="652"/>
      <c r="W139" s="652"/>
      <c r="X139" s="652"/>
      <c r="Y139" s="652"/>
      <c r="Z139" s="652"/>
      <c r="AA139" s="652"/>
      <c r="AB139" s="652"/>
      <c r="AC139" s="652"/>
    </row>
    <row r="140" spans="22:29">
      <c r="V140" s="652"/>
      <c r="W140" s="652"/>
      <c r="X140" s="652"/>
      <c r="Y140" s="652"/>
      <c r="Z140" s="652"/>
      <c r="AA140" s="652"/>
      <c r="AB140" s="652"/>
      <c r="AC140" s="652"/>
    </row>
    <row r="141" spans="22:29">
      <c r="V141" s="652"/>
      <c r="W141" s="652"/>
      <c r="X141" s="652"/>
      <c r="Y141" s="652"/>
      <c r="Z141" s="652"/>
      <c r="AA141" s="652"/>
      <c r="AB141" s="652"/>
      <c r="AC141" s="652"/>
    </row>
    <row r="142" spans="22:29">
      <c r="V142" s="652"/>
      <c r="W142" s="652"/>
      <c r="X142" s="652"/>
      <c r="Y142" s="652"/>
      <c r="Z142" s="652"/>
      <c r="AA142" s="652"/>
      <c r="AB142" s="652"/>
      <c r="AC142" s="652"/>
    </row>
    <row r="143" spans="22:29">
      <c r="V143" s="652"/>
      <c r="W143" s="652"/>
      <c r="X143" s="652"/>
      <c r="Y143" s="652"/>
      <c r="Z143" s="652"/>
      <c r="AA143" s="652"/>
      <c r="AB143" s="652"/>
      <c r="AC143" s="652"/>
    </row>
    <row r="144" spans="22:29">
      <c r="V144" s="652"/>
      <c r="W144" s="652"/>
      <c r="X144" s="652"/>
      <c r="Y144" s="652"/>
      <c r="Z144" s="652"/>
      <c r="AA144" s="652"/>
      <c r="AB144" s="652"/>
      <c r="AC144" s="652"/>
    </row>
    <row r="145" spans="22:29">
      <c r="V145" s="652"/>
      <c r="W145" s="652"/>
      <c r="X145" s="652"/>
      <c r="Y145" s="652"/>
      <c r="Z145" s="652"/>
      <c r="AA145" s="652"/>
      <c r="AB145" s="652"/>
      <c r="AC145" s="652"/>
    </row>
    <row r="146" spans="22:29">
      <c r="V146" s="652"/>
      <c r="W146" s="652"/>
      <c r="X146" s="652"/>
      <c r="Y146" s="652"/>
      <c r="Z146" s="652"/>
      <c r="AA146" s="652"/>
      <c r="AB146" s="652"/>
      <c r="AC146" s="652"/>
    </row>
    <row r="147" spans="22:29">
      <c r="V147" s="652"/>
      <c r="W147" s="652"/>
      <c r="X147" s="652"/>
      <c r="Y147" s="652"/>
      <c r="Z147" s="652"/>
      <c r="AA147" s="652"/>
      <c r="AB147" s="652"/>
      <c r="AC147" s="652"/>
    </row>
    <row r="148" spans="22:29">
      <c r="V148" s="652"/>
      <c r="W148" s="652"/>
      <c r="X148" s="652"/>
      <c r="Y148" s="652"/>
      <c r="Z148" s="652"/>
      <c r="AA148" s="652"/>
      <c r="AB148" s="652"/>
      <c r="AC148" s="652"/>
    </row>
    <row r="149" spans="22:29">
      <c r="V149" s="652"/>
      <c r="W149" s="652"/>
      <c r="X149" s="652"/>
      <c r="Y149" s="652"/>
      <c r="Z149" s="652"/>
      <c r="AA149" s="652"/>
      <c r="AB149" s="652"/>
      <c r="AC149" s="652"/>
    </row>
    <row r="150" spans="22:29">
      <c r="V150" s="652"/>
      <c r="W150" s="652"/>
      <c r="X150" s="652"/>
      <c r="Y150" s="652"/>
      <c r="Z150" s="652"/>
      <c r="AA150" s="652"/>
      <c r="AB150" s="652"/>
      <c r="AC150" s="652"/>
    </row>
    <row r="151" spans="22:29">
      <c r="V151" s="652"/>
      <c r="W151" s="652"/>
      <c r="X151" s="652"/>
      <c r="Y151" s="652"/>
      <c r="Z151" s="652"/>
      <c r="AA151" s="652"/>
      <c r="AB151" s="652"/>
      <c r="AC151" s="652"/>
    </row>
    <row r="152" spans="22:29">
      <c r="V152" s="652"/>
      <c r="W152" s="652"/>
      <c r="X152" s="652"/>
      <c r="Y152" s="652"/>
      <c r="Z152" s="652"/>
      <c r="AA152" s="652"/>
      <c r="AB152" s="652"/>
      <c r="AC152" s="652"/>
    </row>
    <row r="153" spans="22:29">
      <c r="V153" s="652"/>
      <c r="W153" s="652"/>
      <c r="X153" s="652"/>
      <c r="Y153" s="652"/>
      <c r="Z153" s="652"/>
      <c r="AA153" s="652"/>
      <c r="AB153" s="652"/>
      <c r="AC153" s="652"/>
    </row>
    <row r="154" spans="22:29">
      <c r="V154" s="652"/>
      <c r="W154" s="652"/>
      <c r="X154" s="652"/>
      <c r="Y154" s="652"/>
      <c r="Z154" s="652"/>
      <c r="AA154" s="652"/>
      <c r="AB154" s="652"/>
      <c r="AC154" s="652"/>
    </row>
    <row r="155" spans="22:29">
      <c r="V155" s="652"/>
      <c r="W155" s="652"/>
      <c r="X155" s="652"/>
      <c r="Y155" s="652"/>
      <c r="Z155" s="652"/>
      <c r="AA155" s="652"/>
      <c r="AB155" s="652"/>
      <c r="AC155" s="652"/>
    </row>
    <row r="156" spans="22:29">
      <c r="V156" s="652"/>
      <c r="W156" s="652"/>
      <c r="X156" s="652"/>
      <c r="Y156" s="652"/>
      <c r="Z156" s="652"/>
      <c r="AA156" s="652"/>
      <c r="AB156" s="652"/>
      <c r="AC156" s="652"/>
    </row>
    <row r="157" spans="22:29">
      <c r="V157" s="652"/>
      <c r="W157" s="652"/>
      <c r="X157" s="652"/>
      <c r="Y157" s="652"/>
      <c r="Z157" s="652"/>
      <c r="AA157" s="652"/>
      <c r="AB157" s="652"/>
      <c r="AC157" s="652"/>
    </row>
    <row r="158" spans="22:29">
      <c r="V158" s="652"/>
      <c r="W158" s="652"/>
      <c r="X158" s="652"/>
      <c r="Y158" s="652"/>
      <c r="Z158" s="652"/>
      <c r="AA158" s="652"/>
      <c r="AB158" s="652"/>
      <c r="AC158" s="652"/>
    </row>
    <row r="159" spans="22:29">
      <c r="V159" s="652"/>
      <c r="W159" s="652"/>
      <c r="X159" s="652"/>
      <c r="Y159" s="652"/>
      <c r="Z159" s="652"/>
      <c r="AA159" s="652"/>
      <c r="AB159" s="652"/>
      <c r="AC159" s="652"/>
    </row>
    <row r="160" spans="22:29">
      <c r="V160" s="652"/>
      <c r="W160" s="652"/>
      <c r="X160" s="652"/>
      <c r="Y160" s="652"/>
      <c r="Z160" s="652"/>
      <c r="AA160" s="652"/>
      <c r="AB160" s="652"/>
      <c r="AC160" s="652"/>
    </row>
    <row r="161" spans="22:29">
      <c r="V161" s="652"/>
      <c r="W161" s="652"/>
      <c r="X161" s="652"/>
      <c r="Y161" s="652"/>
      <c r="Z161" s="652"/>
      <c r="AA161" s="652"/>
      <c r="AB161" s="652"/>
      <c r="AC161" s="652"/>
    </row>
    <row r="162" spans="22:29">
      <c r="V162" s="652"/>
      <c r="W162" s="652"/>
      <c r="X162" s="652"/>
      <c r="Y162" s="652"/>
      <c r="Z162" s="652"/>
      <c r="AA162" s="652"/>
      <c r="AB162" s="652"/>
      <c r="AC162" s="652"/>
    </row>
    <row r="163" spans="22:29">
      <c r="V163" s="652"/>
      <c r="W163" s="652"/>
      <c r="X163" s="652"/>
      <c r="Y163" s="652"/>
      <c r="Z163" s="652"/>
      <c r="AA163" s="652"/>
      <c r="AB163" s="652"/>
      <c r="AC163" s="652"/>
    </row>
    <row r="164" spans="22:29">
      <c r="V164" s="652"/>
      <c r="W164" s="652"/>
      <c r="X164" s="652"/>
      <c r="Y164" s="652"/>
      <c r="Z164" s="652"/>
      <c r="AA164" s="652"/>
      <c r="AB164" s="652"/>
      <c r="AC164" s="652"/>
    </row>
    <row r="165" spans="22:29">
      <c r="V165" s="652"/>
      <c r="W165" s="652"/>
      <c r="X165" s="652"/>
      <c r="Y165" s="652"/>
      <c r="Z165" s="652"/>
      <c r="AA165" s="652"/>
      <c r="AB165" s="652"/>
      <c r="AC165" s="652"/>
    </row>
    <row r="166" spans="22:29">
      <c r="V166" s="652"/>
      <c r="W166" s="652"/>
      <c r="X166" s="652"/>
      <c r="Y166" s="652"/>
      <c r="Z166" s="652"/>
      <c r="AA166" s="652"/>
      <c r="AB166" s="652"/>
      <c r="AC166" s="652"/>
    </row>
    <row r="167" spans="22:29">
      <c r="V167" s="652"/>
      <c r="W167" s="652"/>
      <c r="X167" s="652"/>
      <c r="Y167" s="652"/>
      <c r="Z167" s="652"/>
      <c r="AA167" s="652"/>
      <c r="AB167" s="652"/>
      <c r="AC167" s="652"/>
    </row>
    <row r="168" spans="22:29">
      <c r="V168" s="652"/>
      <c r="W168" s="652"/>
      <c r="X168" s="652"/>
      <c r="Y168" s="652"/>
      <c r="Z168" s="652"/>
      <c r="AA168" s="652"/>
      <c r="AB168" s="652"/>
      <c r="AC168" s="652"/>
    </row>
    <row r="169" spans="22:29">
      <c r="V169" s="652"/>
      <c r="W169" s="652"/>
      <c r="X169" s="652"/>
      <c r="Y169" s="652"/>
      <c r="Z169" s="652"/>
      <c r="AA169" s="652"/>
      <c r="AB169" s="652"/>
      <c r="AC169" s="652"/>
    </row>
    <row r="170" spans="22:29">
      <c r="V170" s="652"/>
      <c r="W170" s="652"/>
      <c r="X170" s="652"/>
      <c r="Y170" s="652"/>
      <c r="Z170" s="652"/>
      <c r="AA170" s="652"/>
      <c r="AB170" s="652"/>
      <c r="AC170" s="652"/>
    </row>
    <row r="171" spans="22:29">
      <c r="V171" s="652"/>
      <c r="W171" s="652"/>
      <c r="X171" s="652"/>
      <c r="Y171" s="652"/>
      <c r="Z171" s="652"/>
      <c r="AA171" s="652"/>
      <c r="AB171" s="652"/>
      <c r="AC171" s="652"/>
    </row>
    <row r="172" spans="22:29">
      <c r="V172" s="652"/>
      <c r="W172" s="652"/>
      <c r="X172" s="652"/>
      <c r="Y172" s="652"/>
      <c r="Z172" s="652"/>
      <c r="AA172" s="652"/>
      <c r="AB172" s="652"/>
      <c r="AC172" s="652"/>
    </row>
    <row r="173" spans="22:29">
      <c r="V173" s="652"/>
      <c r="W173" s="652"/>
      <c r="X173" s="652"/>
      <c r="Y173" s="652"/>
      <c r="Z173" s="652"/>
      <c r="AA173" s="652"/>
      <c r="AB173" s="652"/>
      <c r="AC173" s="652"/>
    </row>
    <row r="174" spans="22:29">
      <c r="V174" s="652"/>
      <c r="W174" s="652"/>
      <c r="X174" s="652"/>
      <c r="Y174" s="652"/>
      <c r="Z174" s="652"/>
      <c r="AA174" s="652"/>
      <c r="AB174" s="652"/>
      <c r="AC174" s="652"/>
    </row>
    <row r="175" spans="22:29">
      <c r="V175" s="652"/>
      <c r="W175" s="652"/>
      <c r="X175" s="652"/>
      <c r="Y175" s="652"/>
      <c r="Z175" s="652"/>
      <c r="AA175" s="652"/>
      <c r="AB175" s="652"/>
      <c r="AC175" s="652"/>
    </row>
    <row r="176" spans="22:29">
      <c r="V176" s="652"/>
      <c r="W176" s="652"/>
      <c r="X176" s="652"/>
      <c r="Y176" s="652"/>
      <c r="Z176" s="652"/>
      <c r="AA176" s="652"/>
      <c r="AB176" s="652"/>
      <c r="AC176" s="652"/>
    </row>
    <row r="177" spans="22:29">
      <c r="V177" s="652"/>
      <c r="W177" s="652"/>
      <c r="X177" s="652"/>
      <c r="Y177" s="652"/>
      <c r="Z177" s="652"/>
      <c r="AA177" s="652"/>
      <c r="AB177" s="652"/>
      <c r="AC177" s="652"/>
    </row>
    <row r="178" spans="22:29">
      <c r="V178" s="652"/>
      <c r="W178" s="652"/>
      <c r="X178" s="652"/>
      <c r="Y178" s="652"/>
      <c r="Z178" s="652"/>
      <c r="AA178" s="652"/>
      <c r="AB178" s="652"/>
      <c r="AC178" s="652"/>
    </row>
    <row r="179" spans="22:29">
      <c r="V179" s="652"/>
      <c r="W179" s="652"/>
      <c r="X179" s="652"/>
      <c r="Y179" s="652"/>
      <c r="Z179" s="652"/>
      <c r="AA179" s="652"/>
      <c r="AB179" s="652"/>
      <c r="AC179" s="652"/>
    </row>
    <row r="180" spans="22:29">
      <c r="V180" s="652"/>
      <c r="W180" s="652"/>
      <c r="X180" s="652"/>
      <c r="Y180" s="652"/>
      <c r="Z180" s="652"/>
      <c r="AA180" s="652"/>
      <c r="AB180" s="652"/>
      <c r="AC180" s="652"/>
    </row>
    <row r="181" spans="22:29">
      <c r="V181" s="652"/>
      <c r="W181" s="652"/>
      <c r="X181" s="652"/>
      <c r="Y181" s="652"/>
      <c r="Z181" s="652"/>
      <c r="AA181" s="652"/>
      <c r="AB181" s="652"/>
      <c r="AC181" s="652"/>
    </row>
    <row r="182" spans="22:29">
      <c r="V182" s="652"/>
      <c r="W182" s="652"/>
      <c r="X182" s="652"/>
      <c r="Y182" s="652"/>
      <c r="Z182" s="652"/>
      <c r="AA182" s="652"/>
      <c r="AB182" s="652"/>
      <c r="AC182" s="652"/>
    </row>
    <row r="183" spans="22:29">
      <c r="V183" s="652"/>
      <c r="W183" s="652"/>
      <c r="X183" s="652"/>
      <c r="Y183" s="652"/>
      <c r="Z183" s="652"/>
      <c r="AA183" s="652"/>
      <c r="AB183" s="652"/>
      <c r="AC183" s="652"/>
    </row>
    <row r="184" spans="22:29">
      <c r="V184" s="652"/>
      <c r="W184" s="652"/>
      <c r="X184" s="652"/>
      <c r="Y184" s="652"/>
      <c r="Z184" s="652"/>
      <c r="AA184" s="652"/>
      <c r="AB184" s="652"/>
      <c r="AC184" s="652"/>
    </row>
    <row r="185" spans="22:29">
      <c r="V185" s="652"/>
      <c r="W185" s="652"/>
      <c r="X185" s="652"/>
      <c r="Y185" s="652"/>
      <c r="Z185" s="652"/>
      <c r="AA185" s="652"/>
      <c r="AB185" s="652"/>
      <c r="AC185" s="652"/>
    </row>
    <row r="186" spans="22:29">
      <c r="V186" s="652"/>
      <c r="W186" s="652"/>
      <c r="X186" s="652"/>
      <c r="Y186" s="652"/>
      <c r="Z186" s="652"/>
      <c r="AA186" s="652"/>
      <c r="AB186" s="652"/>
      <c r="AC186" s="652"/>
    </row>
    <row r="187" spans="22:29">
      <c r="V187" s="652"/>
      <c r="W187" s="652"/>
      <c r="X187" s="652"/>
      <c r="Y187" s="652"/>
      <c r="Z187" s="652"/>
      <c r="AA187" s="652"/>
      <c r="AB187" s="652"/>
      <c r="AC187" s="652"/>
    </row>
    <row r="188" spans="22:29">
      <c r="V188" s="652"/>
      <c r="W188" s="652"/>
      <c r="X188" s="652"/>
      <c r="Y188" s="652"/>
      <c r="Z188" s="652"/>
      <c r="AA188" s="652"/>
      <c r="AB188" s="652"/>
      <c r="AC188" s="652"/>
    </row>
    <row r="189" spans="22:29">
      <c r="V189" s="652"/>
      <c r="W189" s="652"/>
      <c r="X189" s="652"/>
      <c r="Y189" s="652"/>
      <c r="Z189" s="652"/>
      <c r="AA189" s="652"/>
      <c r="AB189" s="652"/>
      <c r="AC189" s="652"/>
    </row>
    <row r="190" spans="22:29">
      <c r="V190" s="652"/>
      <c r="W190" s="652"/>
      <c r="X190" s="652"/>
      <c r="Y190" s="652"/>
      <c r="Z190" s="652"/>
      <c r="AA190" s="652"/>
      <c r="AB190" s="652"/>
      <c r="AC190" s="652"/>
    </row>
    <row r="191" spans="22:29">
      <c r="V191" s="652"/>
      <c r="W191" s="652"/>
      <c r="X191" s="652"/>
      <c r="Y191" s="652"/>
      <c r="Z191" s="652"/>
      <c r="AA191" s="652"/>
      <c r="AB191" s="652"/>
      <c r="AC191" s="652"/>
    </row>
    <row r="192" spans="22:29">
      <c r="V192" s="652"/>
      <c r="W192" s="652"/>
      <c r="X192" s="652"/>
      <c r="Y192" s="652"/>
      <c r="Z192" s="652"/>
      <c r="AA192" s="652"/>
      <c r="AB192" s="652"/>
      <c r="AC192" s="652"/>
    </row>
    <row r="193" spans="22:29">
      <c r="V193" s="652"/>
      <c r="W193" s="652"/>
      <c r="X193" s="652"/>
      <c r="Y193" s="652"/>
      <c r="Z193" s="652"/>
      <c r="AA193" s="652"/>
      <c r="AB193" s="652"/>
      <c r="AC193" s="652"/>
    </row>
    <row r="194" spans="22:29">
      <c r="V194" s="652"/>
      <c r="W194" s="652"/>
      <c r="X194" s="652"/>
      <c r="Y194" s="652"/>
      <c r="Z194" s="652"/>
      <c r="AA194" s="652"/>
      <c r="AB194" s="652"/>
      <c r="AC194" s="652"/>
    </row>
    <row r="195" spans="22:29">
      <c r="V195" s="652"/>
      <c r="W195" s="652"/>
      <c r="X195" s="652"/>
      <c r="Y195" s="652"/>
      <c r="Z195" s="652"/>
      <c r="AA195" s="652"/>
      <c r="AB195" s="652"/>
      <c r="AC195" s="652"/>
    </row>
    <row r="196" spans="22:29">
      <c r="V196" s="652"/>
      <c r="W196" s="652"/>
      <c r="X196" s="652"/>
      <c r="Y196" s="652"/>
      <c r="Z196" s="652"/>
      <c r="AA196" s="652"/>
      <c r="AB196" s="652"/>
      <c r="AC196" s="652"/>
    </row>
    <row r="197" spans="22:29">
      <c r="V197" s="652"/>
      <c r="W197" s="652"/>
      <c r="X197" s="652"/>
      <c r="Y197" s="652"/>
      <c r="Z197" s="652"/>
      <c r="AA197" s="652"/>
      <c r="AB197" s="652"/>
      <c r="AC197" s="652"/>
    </row>
    <row r="198" spans="22:29">
      <c r="V198" s="652"/>
      <c r="W198" s="652"/>
      <c r="X198" s="652"/>
      <c r="Y198" s="652"/>
      <c r="Z198" s="652"/>
      <c r="AA198" s="652"/>
      <c r="AB198" s="652"/>
      <c r="AC198" s="652"/>
    </row>
    <row r="199" spans="22:29">
      <c r="V199" s="652"/>
      <c r="W199" s="652"/>
      <c r="X199" s="652"/>
      <c r="Y199" s="652"/>
      <c r="Z199" s="652"/>
      <c r="AA199" s="652"/>
      <c r="AB199" s="652"/>
      <c r="AC199" s="652"/>
    </row>
    <row r="200" spans="22:29">
      <c r="V200" s="652"/>
      <c r="W200" s="652"/>
      <c r="X200" s="652"/>
      <c r="Y200" s="652"/>
      <c r="Z200" s="652"/>
      <c r="AA200" s="652"/>
      <c r="AB200" s="652"/>
      <c r="AC200" s="652"/>
    </row>
    <row r="201" spans="22:29">
      <c r="V201" s="652"/>
      <c r="W201" s="652"/>
      <c r="X201" s="652"/>
      <c r="Y201" s="652"/>
      <c r="Z201" s="652"/>
      <c r="AA201" s="652"/>
      <c r="AB201" s="652"/>
      <c r="AC201" s="652"/>
    </row>
    <row r="202" spans="22:29">
      <c r="V202" s="652"/>
      <c r="W202" s="652"/>
      <c r="X202" s="652"/>
      <c r="Y202" s="652"/>
      <c r="Z202" s="652"/>
      <c r="AA202" s="652"/>
      <c r="AB202" s="652"/>
      <c r="AC202" s="652"/>
    </row>
    <row r="203" spans="22:29">
      <c r="V203" s="652"/>
      <c r="W203" s="652"/>
      <c r="X203" s="652"/>
      <c r="Y203" s="652"/>
      <c r="Z203" s="652"/>
      <c r="AA203" s="652"/>
      <c r="AB203" s="652"/>
      <c r="AC203" s="652"/>
    </row>
    <row r="204" spans="22:29">
      <c r="V204" s="652"/>
      <c r="W204" s="652"/>
      <c r="X204" s="652"/>
      <c r="Y204" s="652"/>
      <c r="Z204" s="652"/>
      <c r="AA204" s="652"/>
      <c r="AB204" s="652"/>
      <c r="AC204" s="652"/>
    </row>
    <row r="205" spans="22:29">
      <c r="V205" s="652"/>
      <c r="W205" s="652"/>
      <c r="X205" s="652"/>
      <c r="Y205" s="652"/>
      <c r="Z205" s="652"/>
      <c r="AA205" s="652"/>
      <c r="AB205" s="652"/>
      <c r="AC205" s="652"/>
    </row>
    <row r="206" spans="22:29">
      <c r="V206" s="652"/>
      <c r="W206" s="652"/>
      <c r="X206" s="652"/>
      <c r="Y206" s="652"/>
      <c r="Z206" s="652"/>
      <c r="AA206" s="652"/>
      <c r="AB206" s="652"/>
      <c r="AC206" s="652"/>
    </row>
    <row r="207" spans="22:29">
      <c r="V207" s="652"/>
      <c r="W207" s="652"/>
      <c r="X207" s="652"/>
      <c r="Y207" s="652"/>
      <c r="Z207" s="652"/>
      <c r="AA207" s="652"/>
      <c r="AB207" s="652"/>
      <c r="AC207" s="652"/>
    </row>
    <row r="208" spans="22:29">
      <c r="V208" s="652"/>
      <c r="W208" s="652"/>
      <c r="X208" s="652"/>
      <c r="Y208" s="652"/>
      <c r="Z208" s="652"/>
      <c r="AA208" s="652"/>
      <c r="AB208" s="652"/>
      <c r="AC208" s="652"/>
    </row>
    <row r="209" spans="22:29">
      <c r="V209" s="652"/>
      <c r="W209" s="652"/>
      <c r="X209" s="652"/>
      <c r="Y209" s="652"/>
      <c r="Z209" s="652"/>
      <c r="AA209" s="652"/>
      <c r="AB209" s="652"/>
      <c r="AC209" s="652"/>
    </row>
    <row r="210" spans="22:29">
      <c r="V210" s="652"/>
      <c r="W210" s="652"/>
      <c r="X210" s="652"/>
      <c r="Y210" s="652"/>
      <c r="Z210" s="652"/>
      <c r="AA210" s="652"/>
      <c r="AB210" s="652"/>
      <c r="AC210" s="652"/>
    </row>
    <row r="211" spans="22:29">
      <c r="V211" s="652"/>
      <c r="W211" s="652"/>
      <c r="X211" s="652"/>
      <c r="Y211" s="652"/>
      <c r="Z211" s="652"/>
      <c r="AA211" s="652"/>
      <c r="AB211" s="652"/>
      <c r="AC211" s="652"/>
    </row>
    <row r="212" spans="22:29">
      <c r="V212" s="652"/>
      <c r="W212" s="652"/>
      <c r="X212" s="652"/>
      <c r="Y212" s="652"/>
      <c r="Z212" s="652"/>
      <c r="AA212" s="652"/>
      <c r="AB212" s="652"/>
      <c r="AC212" s="652"/>
    </row>
    <row r="213" spans="22:29">
      <c r="V213" s="652"/>
      <c r="W213" s="652"/>
      <c r="X213" s="652"/>
      <c r="Y213" s="652"/>
      <c r="Z213" s="652"/>
      <c r="AA213" s="652"/>
      <c r="AB213" s="652"/>
      <c r="AC213" s="652"/>
    </row>
    <row r="214" spans="22:29">
      <c r="V214" s="652"/>
      <c r="W214" s="652"/>
      <c r="X214" s="652"/>
      <c r="Y214" s="652"/>
      <c r="Z214" s="652"/>
      <c r="AA214" s="652"/>
      <c r="AB214" s="652"/>
      <c r="AC214" s="652"/>
    </row>
    <row r="215" spans="22:29">
      <c r="V215" s="652"/>
      <c r="W215" s="652"/>
      <c r="X215" s="652"/>
      <c r="Y215" s="652"/>
      <c r="Z215" s="652"/>
      <c r="AA215" s="652"/>
      <c r="AB215" s="652"/>
      <c r="AC215" s="652"/>
    </row>
    <row r="216" spans="22:29">
      <c r="V216" s="652"/>
      <c r="W216" s="652"/>
      <c r="X216" s="652"/>
      <c r="Y216" s="652"/>
      <c r="Z216" s="652"/>
      <c r="AA216" s="652"/>
      <c r="AB216" s="652"/>
      <c r="AC216" s="652"/>
    </row>
    <row r="217" spans="22:29">
      <c r="V217" s="652"/>
      <c r="W217" s="652"/>
      <c r="X217" s="652"/>
      <c r="Y217" s="652"/>
      <c r="Z217" s="652"/>
      <c r="AA217" s="652"/>
      <c r="AB217" s="652"/>
      <c r="AC217" s="652"/>
    </row>
    <row r="218" spans="22:29">
      <c r="V218" s="652"/>
      <c r="W218" s="652"/>
      <c r="X218" s="652"/>
      <c r="Y218" s="652"/>
      <c r="Z218" s="652"/>
      <c r="AA218" s="652"/>
      <c r="AB218" s="652"/>
      <c r="AC218" s="652"/>
    </row>
    <row r="219" spans="22:29">
      <c r="V219" s="652"/>
      <c r="W219" s="652"/>
      <c r="X219" s="652"/>
      <c r="Y219" s="652"/>
      <c r="Z219" s="652"/>
      <c r="AA219" s="652"/>
      <c r="AB219" s="652"/>
      <c r="AC219" s="652"/>
    </row>
    <row r="220" spans="22:29">
      <c r="V220" s="652"/>
      <c r="W220" s="652"/>
      <c r="X220" s="652"/>
      <c r="Y220" s="652"/>
      <c r="Z220" s="652"/>
      <c r="AA220" s="652"/>
      <c r="AB220" s="652"/>
      <c r="AC220" s="652"/>
    </row>
    <row r="221" spans="22:29">
      <c r="V221" s="652"/>
      <c r="W221" s="652"/>
      <c r="X221" s="652"/>
      <c r="Y221" s="652"/>
      <c r="Z221" s="652"/>
      <c r="AA221" s="652"/>
      <c r="AB221" s="652"/>
      <c r="AC221" s="652"/>
    </row>
    <row r="222" spans="22:29">
      <c r="V222" s="652"/>
      <c r="W222" s="652"/>
      <c r="X222" s="652"/>
      <c r="Y222" s="652"/>
      <c r="Z222" s="652"/>
      <c r="AA222" s="652"/>
      <c r="AB222" s="652"/>
      <c r="AC222" s="652"/>
    </row>
    <row r="223" spans="22:29">
      <c r="V223" s="652"/>
      <c r="W223" s="652"/>
      <c r="X223" s="652"/>
      <c r="Y223" s="652"/>
      <c r="Z223" s="652"/>
      <c r="AA223" s="652"/>
      <c r="AB223" s="652"/>
      <c r="AC223" s="652"/>
    </row>
    <row r="224" spans="22:29">
      <c r="V224" s="652"/>
      <c r="W224" s="652"/>
      <c r="X224" s="652"/>
      <c r="Y224" s="652"/>
      <c r="Z224" s="652"/>
      <c r="AA224" s="652"/>
      <c r="AB224" s="652"/>
      <c r="AC224" s="652"/>
    </row>
    <row r="225" spans="22:29">
      <c r="V225" s="652"/>
      <c r="W225" s="652"/>
      <c r="X225" s="652"/>
      <c r="Y225" s="652"/>
      <c r="Z225" s="652"/>
      <c r="AA225" s="652"/>
      <c r="AB225" s="652"/>
      <c r="AC225" s="652"/>
    </row>
    <row r="226" spans="22:29">
      <c r="V226" s="652"/>
      <c r="W226" s="652"/>
      <c r="X226" s="652"/>
      <c r="Y226" s="652"/>
      <c r="Z226" s="652"/>
      <c r="AA226" s="652"/>
      <c r="AB226" s="652"/>
      <c r="AC226" s="652"/>
    </row>
    <row r="227" spans="22:29">
      <c r="V227" s="652"/>
      <c r="W227" s="652"/>
      <c r="X227" s="652"/>
      <c r="Y227" s="652"/>
      <c r="Z227" s="652"/>
      <c r="AA227" s="652"/>
      <c r="AB227" s="652"/>
      <c r="AC227" s="652"/>
    </row>
    <row r="228" spans="22:29">
      <c r="V228" s="652"/>
      <c r="W228" s="652"/>
      <c r="X228" s="652"/>
      <c r="Y228" s="652"/>
      <c r="Z228" s="652"/>
      <c r="AA228" s="652"/>
      <c r="AB228" s="652"/>
      <c r="AC228" s="652"/>
    </row>
    <row r="229" spans="22:29">
      <c r="V229" s="652"/>
      <c r="W229" s="652"/>
      <c r="X229" s="652"/>
      <c r="Y229" s="652"/>
      <c r="Z229" s="652"/>
      <c r="AA229" s="652"/>
      <c r="AB229" s="652"/>
      <c r="AC229" s="652"/>
    </row>
    <row r="230" spans="22:29">
      <c r="V230" s="652"/>
      <c r="W230" s="652"/>
      <c r="X230" s="652"/>
      <c r="Y230" s="652"/>
      <c r="Z230" s="652"/>
      <c r="AA230" s="652"/>
      <c r="AB230" s="652"/>
      <c r="AC230" s="652"/>
    </row>
    <row r="231" spans="22:29">
      <c r="V231" s="652"/>
      <c r="W231" s="652"/>
      <c r="X231" s="652"/>
      <c r="Y231" s="652"/>
      <c r="Z231" s="652"/>
      <c r="AA231" s="652"/>
      <c r="AB231" s="652"/>
      <c r="AC231" s="652"/>
    </row>
    <row r="232" spans="22:29">
      <c r="V232" s="652"/>
      <c r="W232" s="652"/>
      <c r="X232" s="652"/>
      <c r="Y232" s="652"/>
      <c r="Z232" s="652"/>
      <c r="AA232" s="652"/>
      <c r="AB232" s="652"/>
      <c r="AC232" s="652"/>
    </row>
    <row r="233" spans="22:29">
      <c r="V233" s="652"/>
      <c r="W233" s="652"/>
      <c r="X233" s="652"/>
      <c r="Y233" s="652"/>
      <c r="Z233" s="652"/>
      <c r="AA233" s="652"/>
      <c r="AB233" s="652"/>
      <c r="AC233" s="652"/>
    </row>
    <row r="234" spans="22:29">
      <c r="V234" s="652"/>
      <c r="W234" s="652"/>
      <c r="X234" s="652"/>
      <c r="Y234" s="652"/>
      <c r="Z234" s="652"/>
      <c r="AA234" s="652"/>
      <c r="AB234" s="652"/>
      <c r="AC234" s="652"/>
    </row>
    <row r="235" spans="22:29">
      <c r="V235" s="652"/>
      <c r="W235" s="652"/>
      <c r="X235" s="652"/>
      <c r="Y235" s="652"/>
      <c r="Z235" s="652"/>
      <c r="AA235" s="652"/>
      <c r="AB235" s="652"/>
      <c r="AC235" s="652"/>
    </row>
    <row r="236" spans="22:29">
      <c r="V236" s="652"/>
      <c r="W236" s="652"/>
      <c r="X236" s="652"/>
      <c r="Y236" s="652"/>
      <c r="Z236" s="652"/>
      <c r="AA236" s="652"/>
      <c r="AB236" s="652"/>
      <c r="AC236" s="652"/>
    </row>
    <row r="237" spans="22:29">
      <c r="V237" s="652"/>
      <c r="W237" s="652"/>
      <c r="X237" s="652"/>
      <c r="Y237" s="652"/>
      <c r="Z237" s="652"/>
      <c r="AA237" s="652"/>
      <c r="AB237" s="652"/>
      <c r="AC237" s="652"/>
    </row>
    <row r="238" spans="22:29">
      <c r="V238" s="652"/>
      <c r="W238" s="652"/>
      <c r="X238" s="652"/>
      <c r="Y238" s="652"/>
      <c r="Z238" s="652"/>
      <c r="AA238" s="652"/>
      <c r="AB238" s="652"/>
      <c r="AC238" s="652"/>
    </row>
    <row r="239" spans="22:29">
      <c r="V239" s="652"/>
      <c r="W239" s="652"/>
      <c r="X239" s="652"/>
      <c r="Y239" s="652"/>
      <c r="Z239" s="652"/>
      <c r="AA239" s="652"/>
      <c r="AB239" s="652"/>
      <c r="AC239" s="652"/>
    </row>
    <row r="240" spans="22:29">
      <c r="V240" s="652"/>
      <c r="W240" s="652"/>
      <c r="X240" s="652"/>
      <c r="Y240" s="652"/>
      <c r="Z240" s="652"/>
      <c r="AA240" s="652"/>
      <c r="AB240" s="652"/>
      <c r="AC240" s="652"/>
    </row>
    <row r="241" spans="22:29">
      <c r="V241" s="652"/>
      <c r="W241" s="652"/>
      <c r="X241" s="652"/>
      <c r="Y241" s="652"/>
      <c r="Z241" s="652"/>
      <c r="AA241" s="652"/>
      <c r="AB241" s="652"/>
      <c r="AC241" s="652"/>
    </row>
    <row r="242" spans="22:29">
      <c r="V242" s="652"/>
      <c r="W242" s="652"/>
      <c r="X242" s="652"/>
      <c r="Y242" s="652"/>
      <c r="Z242" s="652"/>
      <c r="AA242" s="652"/>
      <c r="AB242" s="652"/>
      <c r="AC242" s="652"/>
    </row>
    <row r="243" spans="22:29">
      <c r="V243" s="652"/>
      <c r="W243" s="652"/>
      <c r="X243" s="652"/>
      <c r="Y243" s="652"/>
      <c r="Z243" s="652"/>
      <c r="AA243" s="652"/>
      <c r="AB243" s="652"/>
      <c r="AC243" s="652"/>
    </row>
    <row r="244" spans="22:29">
      <c r="V244" s="652"/>
      <c r="W244" s="652"/>
      <c r="X244" s="652"/>
      <c r="Y244" s="652"/>
      <c r="Z244" s="652"/>
      <c r="AA244" s="652"/>
      <c r="AB244" s="652"/>
      <c r="AC244" s="652"/>
    </row>
    <row r="245" spans="22:29">
      <c r="V245" s="652"/>
      <c r="W245" s="652"/>
      <c r="X245" s="652"/>
      <c r="Y245" s="652"/>
      <c r="Z245" s="652"/>
      <c r="AA245" s="652"/>
      <c r="AB245" s="652"/>
      <c r="AC245" s="652"/>
    </row>
    <row r="246" spans="22:29">
      <c r="V246" s="652"/>
      <c r="W246" s="652"/>
      <c r="X246" s="652"/>
      <c r="Y246" s="652"/>
      <c r="Z246" s="652"/>
      <c r="AA246" s="652"/>
      <c r="AB246" s="652"/>
      <c r="AC246" s="652"/>
    </row>
    <row r="247" spans="22:29">
      <c r="V247" s="652"/>
      <c r="W247" s="652"/>
      <c r="X247" s="652"/>
      <c r="Y247" s="652"/>
      <c r="Z247" s="652"/>
      <c r="AA247" s="652"/>
      <c r="AB247" s="652"/>
      <c r="AC247" s="652"/>
    </row>
    <row r="248" spans="22:29">
      <c r="V248" s="652"/>
      <c r="W248" s="652"/>
      <c r="X248" s="652"/>
      <c r="Y248" s="652"/>
      <c r="Z248" s="652"/>
      <c r="AA248" s="652"/>
      <c r="AB248" s="652"/>
      <c r="AC248" s="652"/>
    </row>
    <row r="249" spans="22:29">
      <c r="V249" s="652"/>
      <c r="W249" s="652"/>
      <c r="X249" s="652"/>
      <c r="Y249" s="652"/>
      <c r="Z249" s="652"/>
      <c r="AA249" s="652"/>
      <c r="AB249" s="652"/>
      <c r="AC249" s="652"/>
    </row>
    <row r="250" spans="22:29">
      <c r="V250" s="652"/>
      <c r="W250" s="652"/>
      <c r="X250" s="652"/>
      <c r="Y250" s="652"/>
      <c r="Z250" s="652"/>
      <c r="AA250" s="652"/>
      <c r="AB250" s="652"/>
      <c r="AC250" s="652"/>
    </row>
    <row r="251" spans="22:29">
      <c r="V251" s="652"/>
      <c r="W251" s="652"/>
      <c r="X251" s="652"/>
      <c r="Y251" s="652"/>
      <c r="Z251" s="652"/>
      <c r="AA251" s="652"/>
      <c r="AB251" s="652"/>
      <c r="AC251" s="652"/>
    </row>
    <row r="252" spans="22:29">
      <c r="V252" s="652"/>
      <c r="W252" s="652"/>
      <c r="X252" s="652"/>
      <c r="Y252" s="652"/>
      <c r="Z252" s="652"/>
      <c r="AA252" s="652"/>
      <c r="AB252" s="652"/>
      <c r="AC252" s="652"/>
    </row>
    <row r="253" spans="22:29">
      <c r="V253" s="652"/>
      <c r="W253" s="652"/>
      <c r="X253" s="652"/>
      <c r="Y253" s="652"/>
      <c r="Z253" s="652"/>
      <c r="AA253" s="652"/>
      <c r="AB253" s="652"/>
      <c r="AC253" s="652"/>
    </row>
    <row r="254" spans="22:29">
      <c r="V254" s="652"/>
      <c r="W254" s="652"/>
      <c r="X254" s="652"/>
      <c r="Y254" s="652"/>
      <c r="Z254" s="652"/>
      <c r="AA254" s="652"/>
      <c r="AB254" s="652"/>
      <c r="AC254" s="652"/>
    </row>
    <row r="255" spans="22:29">
      <c r="V255" s="652"/>
      <c r="W255" s="652"/>
      <c r="X255" s="652"/>
      <c r="Y255" s="652"/>
      <c r="Z255" s="652"/>
      <c r="AA255" s="652"/>
      <c r="AB255" s="652"/>
      <c r="AC255" s="652"/>
    </row>
    <row r="256" spans="22:29">
      <c r="V256" s="652"/>
      <c r="W256" s="652"/>
      <c r="X256" s="652"/>
      <c r="Y256" s="652"/>
      <c r="Z256" s="652"/>
      <c r="AA256" s="652"/>
      <c r="AB256" s="652"/>
      <c r="AC256" s="652"/>
    </row>
    <row r="257" spans="22:29">
      <c r="V257" s="652"/>
      <c r="W257" s="652"/>
      <c r="X257" s="652"/>
      <c r="Y257" s="652"/>
      <c r="Z257" s="652"/>
      <c r="AA257" s="652"/>
      <c r="AB257" s="652"/>
      <c r="AC257" s="652"/>
    </row>
    <row r="258" spans="22:29">
      <c r="V258" s="652"/>
      <c r="W258" s="652"/>
      <c r="X258" s="652"/>
      <c r="Y258" s="652"/>
      <c r="Z258" s="652"/>
      <c r="AA258" s="652"/>
      <c r="AB258" s="652"/>
      <c r="AC258" s="652"/>
    </row>
    <row r="259" spans="22:29">
      <c r="V259" s="652"/>
      <c r="W259" s="652"/>
      <c r="X259" s="652"/>
      <c r="Y259" s="652"/>
      <c r="Z259" s="652"/>
      <c r="AA259" s="652"/>
      <c r="AB259" s="652"/>
      <c r="AC259" s="652"/>
    </row>
    <row r="260" spans="22:29">
      <c r="V260" s="652"/>
      <c r="W260" s="652"/>
      <c r="X260" s="652"/>
      <c r="Y260" s="652"/>
      <c r="Z260" s="652"/>
      <c r="AA260" s="652"/>
      <c r="AB260" s="652"/>
      <c r="AC260" s="652"/>
    </row>
    <row r="261" spans="22:29">
      <c r="V261" s="652"/>
      <c r="W261" s="652"/>
      <c r="X261" s="652"/>
      <c r="Y261" s="652"/>
      <c r="Z261" s="652"/>
      <c r="AA261" s="652"/>
      <c r="AB261" s="652"/>
      <c r="AC261" s="652"/>
    </row>
    <row r="262" spans="22:29">
      <c r="V262" s="652"/>
      <c r="W262" s="652"/>
      <c r="X262" s="652"/>
      <c r="Y262" s="652"/>
      <c r="Z262" s="652"/>
      <c r="AA262" s="652"/>
      <c r="AB262" s="652"/>
      <c r="AC262" s="652"/>
    </row>
    <row r="263" spans="22:29">
      <c r="V263" s="652"/>
      <c r="W263" s="652"/>
      <c r="X263" s="652"/>
      <c r="Y263" s="652"/>
      <c r="Z263" s="652"/>
      <c r="AA263" s="652"/>
      <c r="AB263" s="652"/>
      <c r="AC263" s="652"/>
    </row>
    <row r="264" spans="22:29">
      <c r="V264" s="652"/>
      <c r="W264" s="652"/>
      <c r="X264" s="652"/>
      <c r="Y264" s="652"/>
      <c r="Z264" s="652"/>
      <c r="AA264" s="652"/>
      <c r="AB264" s="652"/>
      <c r="AC264" s="652"/>
    </row>
    <row r="265" spans="22:29">
      <c r="V265" s="652"/>
      <c r="W265" s="652"/>
      <c r="X265" s="652"/>
      <c r="Y265" s="652"/>
      <c r="Z265" s="652"/>
      <c r="AA265" s="652"/>
      <c r="AB265" s="652"/>
      <c r="AC265" s="652"/>
    </row>
    <row r="266" spans="22:29">
      <c r="V266" s="652"/>
      <c r="W266" s="652"/>
      <c r="X266" s="652"/>
      <c r="Y266" s="652"/>
      <c r="Z266" s="652"/>
      <c r="AA266" s="652"/>
      <c r="AB266" s="652"/>
      <c r="AC266" s="652"/>
    </row>
    <row r="267" spans="22:29">
      <c r="V267" s="652"/>
      <c r="W267" s="652"/>
      <c r="X267" s="652"/>
      <c r="Y267" s="652"/>
      <c r="Z267" s="652"/>
      <c r="AA267" s="652"/>
      <c r="AB267" s="652"/>
      <c r="AC267" s="652"/>
    </row>
    <row r="268" spans="22:29">
      <c r="V268" s="652"/>
      <c r="W268" s="652"/>
      <c r="X268" s="652"/>
      <c r="Y268" s="652"/>
      <c r="Z268" s="652"/>
      <c r="AA268" s="652"/>
      <c r="AB268" s="652"/>
      <c r="AC268" s="652"/>
    </row>
    <row r="269" spans="22:29">
      <c r="V269" s="652"/>
      <c r="W269" s="652"/>
      <c r="X269" s="652"/>
      <c r="Y269" s="652"/>
      <c r="Z269" s="652"/>
      <c r="AA269" s="652"/>
      <c r="AB269" s="652"/>
      <c r="AC269" s="652"/>
    </row>
    <row r="270" spans="22:29">
      <c r="V270" s="652"/>
      <c r="W270" s="652"/>
      <c r="X270" s="652"/>
      <c r="Y270" s="652"/>
      <c r="Z270" s="652"/>
      <c r="AA270" s="652"/>
      <c r="AB270" s="652"/>
      <c r="AC270" s="652"/>
    </row>
    <row r="271" spans="22:29">
      <c r="V271" s="652"/>
      <c r="W271" s="652"/>
      <c r="X271" s="652"/>
      <c r="Y271" s="652"/>
      <c r="Z271" s="652"/>
      <c r="AA271" s="652"/>
      <c r="AB271" s="652"/>
      <c r="AC271" s="652"/>
    </row>
    <row r="272" spans="22:29">
      <c r="V272" s="652"/>
      <c r="W272" s="652"/>
      <c r="X272" s="652"/>
      <c r="Y272" s="652"/>
      <c r="Z272" s="652"/>
      <c r="AA272" s="652"/>
      <c r="AB272" s="652"/>
      <c r="AC272" s="652"/>
    </row>
    <row r="273" spans="22:29">
      <c r="V273" s="652"/>
      <c r="W273" s="652"/>
      <c r="X273" s="652"/>
      <c r="Y273" s="652"/>
      <c r="Z273" s="652"/>
      <c r="AA273" s="652"/>
      <c r="AB273" s="652"/>
      <c r="AC273" s="652"/>
    </row>
    <row r="274" spans="22:29">
      <c r="V274" s="652"/>
      <c r="W274" s="652"/>
      <c r="X274" s="652"/>
      <c r="Y274" s="652"/>
      <c r="Z274" s="652"/>
      <c r="AA274" s="652"/>
      <c r="AB274" s="652"/>
      <c r="AC274" s="652"/>
    </row>
    <row r="275" spans="22:29">
      <c r="V275" s="652"/>
      <c r="W275" s="652"/>
      <c r="X275" s="652"/>
      <c r="Y275" s="652"/>
      <c r="Z275" s="652"/>
      <c r="AA275" s="652"/>
      <c r="AB275" s="652"/>
      <c r="AC275" s="652"/>
    </row>
    <row r="276" spans="22:29">
      <c r="V276" s="652"/>
      <c r="W276" s="652"/>
      <c r="X276" s="652"/>
      <c r="Y276" s="652"/>
      <c r="Z276" s="652"/>
      <c r="AA276" s="652"/>
      <c r="AB276" s="652"/>
      <c r="AC276" s="652"/>
    </row>
    <row r="277" spans="22:29">
      <c r="V277" s="652"/>
      <c r="W277" s="652"/>
      <c r="X277" s="652"/>
      <c r="Y277" s="652"/>
      <c r="Z277" s="652"/>
      <c r="AA277" s="652"/>
      <c r="AB277" s="652"/>
      <c r="AC277" s="652"/>
    </row>
    <row r="278" spans="22:29">
      <c r="V278" s="652"/>
      <c r="W278" s="652"/>
      <c r="X278" s="652"/>
      <c r="Y278" s="652"/>
      <c r="Z278" s="652"/>
      <c r="AA278" s="652"/>
      <c r="AB278" s="652"/>
      <c r="AC278" s="652"/>
    </row>
    <row r="279" spans="22:29">
      <c r="V279" s="652"/>
      <c r="W279" s="652"/>
      <c r="X279" s="652"/>
      <c r="Y279" s="652"/>
      <c r="Z279" s="652"/>
      <c r="AA279" s="652"/>
      <c r="AB279" s="652"/>
      <c r="AC279" s="652"/>
    </row>
    <row r="280" spans="22:29">
      <c r="V280" s="652"/>
      <c r="W280" s="652"/>
      <c r="X280" s="652"/>
      <c r="Y280" s="652"/>
      <c r="Z280" s="652"/>
      <c r="AA280" s="652"/>
      <c r="AB280" s="652"/>
      <c r="AC280" s="652"/>
    </row>
    <row r="281" spans="22:29">
      <c r="V281" s="652"/>
      <c r="W281" s="652"/>
      <c r="X281" s="652"/>
      <c r="Y281" s="652"/>
      <c r="Z281" s="652"/>
      <c r="AA281" s="652"/>
      <c r="AB281" s="652"/>
      <c r="AC281" s="652"/>
    </row>
    <row r="282" spans="22:29">
      <c r="V282" s="652"/>
      <c r="W282" s="652"/>
      <c r="X282" s="652"/>
      <c r="Y282" s="652"/>
      <c r="Z282" s="652"/>
      <c r="AA282" s="652"/>
      <c r="AB282" s="652"/>
      <c r="AC282" s="652"/>
    </row>
    <row r="283" spans="22:29">
      <c r="V283" s="652"/>
      <c r="W283" s="652"/>
      <c r="X283" s="652"/>
      <c r="Y283" s="652"/>
      <c r="Z283" s="652"/>
      <c r="AA283" s="652"/>
      <c r="AB283" s="652"/>
      <c r="AC283" s="652"/>
    </row>
    <row r="284" spans="22:29">
      <c r="V284" s="652"/>
      <c r="W284" s="652"/>
      <c r="X284" s="652"/>
      <c r="Y284" s="652"/>
      <c r="Z284" s="652"/>
      <c r="AA284" s="652"/>
      <c r="AB284" s="652"/>
      <c r="AC284" s="652"/>
    </row>
    <row r="285" spans="22:29">
      <c r="V285" s="652"/>
      <c r="W285" s="652"/>
      <c r="X285" s="652"/>
      <c r="Y285" s="652"/>
      <c r="Z285" s="652"/>
      <c r="AA285" s="652"/>
      <c r="AB285" s="652"/>
      <c r="AC285" s="652"/>
    </row>
    <row r="286" spans="22:29">
      <c r="V286" s="652"/>
      <c r="W286" s="652"/>
      <c r="X286" s="652"/>
      <c r="Y286" s="652"/>
      <c r="Z286" s="652"/>
      <c r="AA286" s="652"/>
      <c r="AB286" s="652"/>
      <c r="AC286" s="652"/>
    </row>
    <row r="287" spans="22:29">
      <c r="V287" s="652"/>
      <c r="W287" s="652"/>
      <c r="X287" s="652"/>
      <c r="Y287" s="652"/>
      <c r="Z287" s="652"/>
      <c r="AA287" s="652"/>
      <c r="AB287" s="652"/>
      <c r="AC287" s="652"/>
    </row>
    <row r="288" spans="22:29">
      <c r="V288" s="652"/>
      <c r="W288" s="652"/>
      <c r="X288" s="652"/>
      <c r="Y288" s="652"/>
      <c r="Z288" s="652"/>
      <c r="AA288" s="652"/>
      <c r="AB288" s="652"/>
      <c r="AC288" s="652"/>
    </row>
    <row r="289" spans="22:29">
      <c r="V289" s="652"/>
      <c r="W289" s="652"/>
      <c r="X289" s="652"/>
      <c r="Y289" s="652"/>
      <c r="Z289" s="652"/>
      <c r="AA289" s="652"/>
      <c r="AB289" s="652"/>
      <c r="AC289" s="652"/>
    </row>
    <row r="290" spans="22:29">
      <c r="V290" s="652"/>
      <c r="W290" s="652"/>
      <c r="X290" s="652"/>
      <c r="Y290" s="652"/>
      <c r="Z290" s="652"/>
      <c r="AA290" s="652"/>
      <c r="AB290" s="652"/>
      <c r="AC290" s="652"/>
    </row>
    <row r="291" spans="22:29">
      <c r="V291" s="652"/>
      <c r="W291" s="652"/>
      <c r="X291" s="652"/>
      <c r="Y291" s="652"/>
      <c r="Z291" s="652"/>
      <c r="AA291" s="652"/>
      <c r="AB291" s="652"/>
      <c r="AC291" s="652"/>
    </row>
    <row r="292" spans="22:29">
      <c r="V292" s="652"/>
      <c r="W292" s="652"/>
      <c r="X292" s="652"/>
      <c r="Y292" s="652"/>
      <c r="Z292" s="652"/>
      <c r="AA292" s="652"/>
      <c r="AB292" s="652"/>
      <c r="AC292" s="652"/>
    </row>
    <row r="293" spans="22:29">
      <c r="V293" s="652"/>
      <c r="W293" s="652"/>
      <c r="X293" s="652"/>
      <c r="Y293" s="652"/>
      <c r="Z293" s="652"/>
      <c r="AA293" s="652"/>
      <c r="AB293" s="652"/>
      <c r="AC293" s="652"/>
    </row>
    <row r="294" spans="22:29">
      <c r="V294" s="652"/>
      <c r="W294" s="652"/>
      <c r="X294" s="652"/>
      <c r="Y294" s="652"/>
      <c r="Z294" s="652"/>
      <c r="AA294" s="652"/>
      <c r="AB294" s="652"/>
      <c r="AC294" s="652"/>
    </row>
    <row r="295" spans="22:29">
      <c r="V295" s="652"/>
      <c r="W295" s="652"/>
      <c r="X295" s="652"/>
      <c r="Y295" s="652"/>
      <c r="Z295" s="652"/>
      <c r="AA295" s="652"/>
      <c r="AB295" s="652"/>
      <c r="AC295" s="652"/>
    </row>
    <row r="296" spans="22:29">
      <c r="V296" s="652"/>
      <c r="W296" s="652"/>
      <c r="X296" s="652"/>
      <c r="Y296" s="652"/>
      <c r="Z296" s="652"/>
      <c r="AA296" s="652"/>
      <c r="AB296" s="652"/>
      <c r="AC296" s="652"/>
    </row>
    <row r="297" spans="22:29">
      <c r="V297" s="652"/>
      <c r="W297" s="652"/>
      <c r="X297" s="652"/>
      <c r="Y297" s="652"/>
      <c r="Z297" s="652"/>
      <c r="AA297" s="652"/>
      <c r="AB297" s="652"/>
      <c r="AC297" s="652"/>
    </row>
    <row r="298" spans="22:29">
      <c r="V298" s="652"/>
      <c r="W298" s="652"/>
      <c r="X298" s="652"/>
      <c r="Y298" s="652"/>
      <c r="Z298" s="652"/>
      <c r="AA298" s="652"/>
      <c r="AB298" s="652"/>
      <c r="AC298" s="652"/>
    </row>
    <row r="299" spans="22:29">
      <c r="V299" s="652"/>
      <c r="W299" s="652"/>
      <c r="X299" s="652"/>
      <c r="Y299" s="652"/>
      <c r="Z299" s="652"/>
      <c r="AA299" s="652"/>
      <c r="AB299" s="652"/>
      <c r="AC299" s="652"/>
    </row>
    <row r="300" spans="22:29">
      <c r="V300" s="652"/>
      <c r="W300" s="652"/>
      <c r="X300" s="652"/>
      <c r="Y300" s="652"/>
      <c r="Z300" s="652"/>
      <c r="AA300" s="652"/>
      <c r="AB300" s="652"/>
      <c r="AC300" s="652"/>
    </row>
    <row r="301" spans="22:29">
      <c r="V301" s="652"/>
      <c r="W301" s="652"/>
      <c r="X301" s="652"/>
      <c r="Y301" s="652"/>
      <c r="Z301" s="652"/>
      <c r="AA301" s="652"/>
      <c r="AB301" s="652"/>
      <c r="AC301" s="652"/>
    </row>
    <row r="302" spans="22:29">
      <c r="V302" s="652"/>
      <c r="W302" s="652"/>
      <c r="X302" s="652"/>
      <c r="Y302" s="652"/>
      <c r="Z302" s="652"/>
      <c r="AA302" s="652"/>
      <c r="AB302" s="652"/>
      <c r="AC302" s="652"/>
    </row>
    <row r="303" spans="22:29">
      <c r="V303" s="652"/>
      <c r="W303" s="652"/>
      <c r="X303" s="652"/>
      <c r="Y303" s="652"/>
      <c r="Z303" s="652"/>
      <c r="AA303" s="652"/>
      <c r="AB303" s="652"/>
      <c r="AC303" s="652"/>
    </row>
    <row r="304" spans="22:29">
      <c r="V304" s="652"/>
      <c r="W304" s="652"/>
      <c r="X304" s="652"/>
      <c r="Y304" s="652"/>
      <c r="Z304" s="652"/>
      <c r="AA304" s="652"/>
      <c r="AB304" s="652"/>
      <c r="AC304" s="652"/>
    </row>
    <row r="305" spans="22:29">
      <c r="V305" s="652"/>
      <c r="W305" s="652"/>
      <c r="X305" s="652"/>
      <c r="Y305" s="652"/>
      <c r="Z305" s="652"/>
      <c r="AA305" s="652"/>
      <c r="AB305" s="652"/>
      <c r="AC305" s="652"/>
    </row>
    <row r="306" spans="22:29">
      <c r="V306" s="652"/>
      <c r="W306" s="652"/>
      <c r="X306" s="652"/>
      <c r="Y306" s="652"/>
      <c r="Z306" s="652"/>
      <c r="AA306" s="652"/>
      <c r="AB306" s="652"/>
      <c r="AC306" s="652"/>
    </row>
    <row r="307" spans="22:29">
      <c r="V307" s="652"/>
      <c r="W307" s="652"/>
      <c r="X307" s="652"/>
      <c r="Y307" s="652"/>
      <c r="Z307" s="652"/>
      <c r="AA307" s="652"/>
      <c r="AB307" s="652"/>
      <c r="AC307" s="652"/>
    </row>
    <row r="308" spans="22:29">
      <c r="V308" s="652"/>
      <c r="W308" s="652"/>
      <c r="X308" s="652"/>
      <c r="Y308" s="652"/>
      <c r="Z308" s="652"/>
      <c r="AA308" s="652"/>
      <c r="AB308" s="652"/>
      <c r="AC308" s="652"/>
    </row>
    <row r="309" spans="22:29">
      <c r="V309" s="652"/>
      <c r="W309" s="652"/>
      <c r="X309" s="652"/>
      <c r="Y309" s="652"/>
      <c r="Z309" s="652"/>
      <c r="AA309" s="652"/>
      <c r="AB309" s="652"/>
      <c r="AC309" s="652"/>
    </row>
    <row r="310" spans="22:29">
      <c r="V310" s="652"/>
      <c r="W310" s="652"/>
      <c r="X310" s="652"/>
      <c r="Y310" s="652"/>
      <c r="Z310" s="652"/>
      <c r="AA310" s="652"/>
      <c r="AB310" s="652"/>
      <c r="AC310" s="652"/>
    </row>
    <row r="311" spans="22:29">
      <c r="V311" s="652"/>
      <c r="W311" s="652"/>
      <c r="X311" s="652"/>
      <c r="Y311" s="652"/>
      <c r="Z311" s="652"/>
      <c r="AA311" s="652"/>
      <c r="AB311" s="652"/>
      <c r="AC311" s="652"/>
    </row>
    <row r="312" spans="22:29">
      <c r="V312" s="652"/>
      <c r="W312" s="652"/>
      <c r="X312" s="652"/>
      <c r="Y312" s="652"/>
      <c r="Z312" s="652"/>
      <c r="AA312" s="652"/>
      <c r="AB312" s="652"/>
      <c r="AC312" s="652"/>
    </row>
    <row r="313" spans="22:29">
      <c r="V313" s="652"/>
      <c r="W313" s="652"/>
      <c r="X313" s="652"/>
      <c r="Y313" s="652"/>
      <c r="Z313" s="652"/>
      <c r="AA313" s="652"/>
      <c r="AB313" s="652"/>
      <c r="AC313" s="652"/>
    </row>
    <row r="314" spans="22:29">
      <c r="V314" s="652"/>
      <c r="W314" s="652"/>
      <c r="X314" s="652"/>
      <c r="Y314" s="652"/>
      <c r="Z314" s="652"/>
      <c r="AA314" s="652"/>
      <c r="AB314" s="652"/>
      <c r="AC314" s="652"/>
    </row>
    <row r="315" spans="22:29">
      <c r="V315" s="652"/>
      <c r="W315" s="652"/>
      <c r="X315" s="652"/>
      <c r="Y315" s="652"/>
      <c r="Z315" s="652"/>
      <c r="AA315" s="652"/>
      <c r="AB315" s="652"/>
      <c r="AC315" s="652"/>
    </row>
    <row r="316" spans="22:29">
      <c r="V316" s="652"/>
      <c r="W316" s="652"/>
      <c r="X316" s="652"/>
      <c r="Y316" s="652"/>
      <c r="Z316" s="652"/>
      <c r="AA316" s="652"/>
      <c r="AB316" s="652"/>
      <c r="AC316" s="652"/>
    </row>
    <row r="317" spans="22:29">
      <c r="V317" s="652"/>
      <c r="W317" s="652"/>
      <c r="X317" s="652"/>
      <c r="Y317" s="652"/>
      <c r="Z317" s="652"/>
      <c r="AA317" s="652"/>
      <c r="AB317" s="652"/>
      <c r="AC317" s="652"/>
    </row>
    <row r="318" spans="22:29">
      <c r="V318" s="652"/>
      <c r="W318" s="652"/>
      <c r="X318" s="652"/>
      <c r="Y318" s="652"/>
      <c r="Z318" s="652"/>
      <c r="AA318" s="652"/>
      <c r="AB318" s="652"/>
      <c r="AC318" s="652"/>
    </row>
    <row r="319" spans="22:29">
      <c r="V319" s="652"/>
      <c r="W319" s="652"/>
      <c r="X319" s="652"/>
      <c r="Y319" s="652"/>
      <c r="Z319" s="652"/>
      <c r="AA319" s="652"/>
      <c r="AB319" s="652"/>
      <c r="AC319" s="652"/>
    </row>
    <row r="320" spans="22:29">
      <c r="V320" s="652"/>
      <c r="W320" s="652"/>
      <c r="X320" s="652"/>
      <c r="Y320" s="652"/>
      <c r="Z320" s="652"/>
      <c r="AA320" s="652"/>
      <c r="AB320" s="652"/>
      <c r="AC320" s="652"/>
    </row>
    <row r="321" spans="22:29">
      <c r="V321" s="652"/>
      <c r="W321" s="652"/>
      <c r="X321" s="652"/>
      <c r="Y321" s="652"/>
      <c r="Z321" s="652"/>
      <c r="AA321" s="652"/>
      <c r="AB321" s="652"/>
      <c r="AC321" s="652"/>
    </row>
    <row r="322" spans="22:29">
      <c r="V322" s="652"/>
      <c r="W322" s="652"/>
      <c r="X322" s="652"/>
      <c r="Y322" s="652"/>
      <c r="Z322" s="652"/>
      <c r="AA322" s="652"/>
      <c r="AB322" s="652"/>
      <c r="AC322" s="652"/>
    </row>
    <row r="323" spans="22:29">
      <c r="V323" s="652"/>
      <c r="W323" s="652"/>
      <c r="X323" s="652"/>
      <c r="Y323" s="652"/>
      <c r="Z323" s="652"/>
      <c r="AA323" s="652"/>
      <c r="AB323" s="652"/>
      <c r="AC323" s="652"/>
    </row>
    <row r="324" spans="22:29">
      <c r="V324" s="652"/>
      <c r="W324" s="652"/>
      <c r="X324" s="652"/>
      <c r="Y324" s="652"/>
      <c r="Z324" s="652"/>
      <c r="AA324" s="652"/>
      <c r="AB324" s="652"/>
      <c r="AC324" s="652"/>
    </row>
    <row r="325" spans="22:29">
      <c r="V325" s="652"/>
      <c r="W325" s="652"/>
      <c r="X325" s="652"/>
      <c r="Y325" s="652"/>
      <c r="Z325" s="652"/>
      <c r="AA325" s="652"/>
      <c r="AB325" s="652"/>
      <c r="AC325" s="652"/>
    </row>
    <row r="326" spans="22:29">
      <c r="V326" s="652"/>
      <c r="W326" s="652"/>
      <c r="X326" s="652"/>
      <c r="Y326" s="652"/>
      <c r="Z326" s="652"/>
      <c r="AA326" s="652"/>
      <c r="AB326" s="652"/>
      <c r="AC326" s="652"/>
    </row>
    <row r="327" spans="22:29">
      <c r="V327" s="652"/>
      <c r="W327" s="652"/>
      <c r="X327" s="652"/>
      <c r="Y327" s="652"/>
      <c r="Z327" s="652"/>
      <c r="AA327" s="652"/>
      <c r="AB327" s="652"/>
      <c r="AC327" s="652"/>
    </row>
    <row r="328" spans="22:29">
      <c r="V328" s="652"/>
      <c r="W328" s="652"/>
      <c r="X328" s="652"/>
      <c r="Y328" s="652"/>
      <c r="Z328" s="652"/>
      <c r="AA328" s="652"/>
      <c r="AB328" s="652"/>
      <c r="AC328" s="652"/>
    </row>
    <row r="329" spans="22:29">
      <c r="V329" s="652"/>
      <c r="W329" s="652"/>
      <c r="X329" s="652"/>
      <c r="Y329" s="652"/>
      <c r="Z329" s="652"/>
      <c r="AA329" s="652"/>
      <c r="AB329" s="652"/>
      <c r="AC329" s="652"/>
    </row>
    <row r="330" spans="22:29">
      <c r="V330" s="652"/>
      <c r="W330" s="652"/>
      <c r="X330" s="652"/>
      <c r="Y330" s="652"/>
      <c r="Z330" s="652"/>
      <c r="AA330" s="652"/>
      <c r="AB330" s="652"/>
      <c r="AC330" s="652"/>
    </row>
    <row r="331" spans="22:29">
      <c r="V331" s="652"/>
      <c r="W331" s="652"/>
      <c r="X331" s="652"/>
      <c r="Y331" s="652"/>
      <c r="Z331" s="652"/>
      <c r="AA331" s="652"/>
      <c r="AB331" s="652"/>
      <c r="AC331" s="652"/>
    </row>
    <row r="332" spans="22:29">
      <c r="V332" s="652"/>
      <c r="W332" s="652"/>
      <c r="X332" s="652"/>
      <c r="Y332" s="652"/>
      <c r="Z332" s="652"/>
      <c r="AA332" s="652"/>
      <c r="AB332" s="652"/>
      <c r="AC332" s="652"/>
    </row>
    <row r="333" spans="22:29">
      <c r="V333" s="652"/>
      <c r="W333" s="652"/>
      <c r="X333" s="652"/>
      <c r="Y333" s="652"/>
      <c r="Z333" s="652"/>
      <c r="AA333" s="652"/>
      <c r="AB333" s="652"/>
      <c r="AC333" s="652"/>
    </row>
    <row r="334" spans="22:29">
      <c r="V334" s="652"/>
      <c r="W334" s="652"/>
      <c r="X334" s="652"/>
      <c r="Y334" s="652"/>
      <c r="Z334" s="652"/>
      <c r="AA334" s="652"/>
      <c r="AB334" s="652"/>
      <c r="AC334" s="652"/>
    </row>
    <row r="335" spans="22:29">
      <c r="V335" s="652"/>
      <c r="W335" s="652"/>
      <c r="X335" s="652"/>
      <c r="Y335" s="652"/>
      <c r="Z335" s="652"/>
      <c r="AA335" s="652"/>
      <c r="AB335" s="652"/>
      <c r="AC335" s="652"/>
    </row>
    <row r="336" spans="22:29">
      <c r="V336" s="652"/>
      <c r="W336" s="652"/>
      <c r="X336" s="652"/>
      <c r="Y336" s="652"/>
      <c r="Z336" s="652"/>
      <c r="AA336" s="652"/>
      <c r="AB336" s="652"/>
      <c r="AC336" s="652"/>
    </row>
    <row r="337" spans="22:29">
      <c r="V337" s="652"/>
      <c r="W337" s="652"/>
      <c r="X337" s="652"/>
      <c r="Y337" s="652"/>
      <c r="Z337" s="652"/>
      <c r="AA337" s="652"/>
      <c r="AB337" s="652"/>
      <c r="AC337" s="652"/>
    </row>
    <row r="338" spans="22:29">
      <c r="V338" s="652"/>
      <c r="W338" s="652"/>
      <c r="X338" s="652"/>
      <c r="Y338" s="652"/>
      <c r="Z338" s="652"/>
      <c r="AA338" s="652"/>
      <c r="AB338" s="652"/>
      <c r="AC338" s="652"/>
    </row>
    <row r="339" spans="22:29">
      <c r="V339" s="652"/>
      <c r="W339" s="652"/>
      <c r="X339" s="652"/>
      <c r="Y339" s="652"/>
      <c r="Z339" s="652"/>
      <c r="AA339" s="652"/>
      <c r="AB339" s="652"/>
      <c r="AC339" s="652"/>
    </row>
    <row r="340" spans="22:29">
      <c r="V340" s="652"/>
      <c r="W340" s="652"/>
      <c r="X340" s="652"/>
      <c r="Y340" s="652"/>
      <c r="Z340" s="652"/>
      <c r="AA340" s="652"/>
      <c r="AB340" s="652"/>
      <c r="AC340" s="652"/>
    </row>
    <row r="341" spans="22:29">
      <c r="V341" s="652"/>
      <c r="W341" s="652"/>
      <c r="X341" s="652"/>
      <c r="Y341" s="652"/>
      <c r="Z341" s="652"/>
      <c r="AA341" s="652"/>
      <c r="AB341" s="652"/>
      <c r="AC341" s="652"/>
    </row>
    <row r="342" spans="22:29">
      <c r="V342" s="652"/>
      <c r="W342" s="652"/>
      <c r="X342" s="652"/>
      <c r="Y342" s="652"/>
      <c r="Z342" s="652"/>
      <c r="AA342" s="652"/>
      <c r="AB342" s="652"/>
      <c r="AC342" s="652"/>
    </row>
    <row r="343" spans="22:29">
      <c r="V343" s="652"/>
      <c r="W343" s="652"/>
      <c r="X343" s="652"/>
      <c r="Y343" s="652"/>
      <c r="Z343" s="652"/>
      <c r="AA343" s="652"/>
      <c r="AB343" s="652"/>
      <c r="AC343" s="652"/>
    </row>
    <row r="344" spans="22:29">
      <c r="V344" s="652"/>
      <c r="W344" s="652"/>
      <c r="X344" s="652"/>
      <c r="Y344" s="652"/>
      <c r="Z344" s="652"/>
      <c r="AA344" s="652"/>
      <c r="AB344" s="652"/>
      <c r="AC344" s="652"/>
    </row>
    <row r="345" spans="22:29">
      <c r="V345" s="652"/>
      <c r="W345" s="652"/>
      <c r="X345" s="652"/>
      <c r="Y345" s="652"/>
      <c r="Z345" s="652"/>
      <c r="AA345" s="652"/>
      <c r="AB345" s="652"/>
      <c r="AC345" s="652"/>
    </row>
    <row r="346" spans="22:29">
      <c r="V346" s="652"/>
      <c r="W346" s="652"/>
      <c r="X346" s="652"/>
      <c r="Y346" s="652"/>
      <c r="Z346" s="652"/>
      <c r="AA346" s="652"/>
      <c r="AB346" s="652"/>
      <c r="AC346" s="652"/>
    </row>
    <row r="347" spans="22:29">
      <c r="V347" s="652"/>
      <c r="W347" s="652"/>
      <c r="X347" s="652"/>
      <c r="Y347" s="652"/>
      <c r="Z347" s="652"/>
      <c r="AA347" s="652"/>
      <c r="AB347" s="652"/>
      <c r="AC347" s="652"/>
    </row>
    <row r="348" spans="22:29">
      <c r="V348" s="652"/>
      <c r="W348" s="652"/>
      <c r="X348" s="652"/>
      <c r="Y348" s="652"/>
      <c r="Z348" s="652"/>
      <c r="AA348" s="652"/>
      <c r="AB348" s="652"/>
      <c r="AC348" s="652"/>
    </row>
    <row r="349" spans="22:29">
      <c r="V349" s="652"/>
      <c r="W349" s="652"/>
      <c r="X349" s="652"/>
      <c r="Y349" s="652"/>
      <c r="Z349" s="652"/>
      <c r="AA349" s="652"/>
      <c r="AB349" s="652"/>
      <c r="AC349" s="652"/>
    </row>
    <row r="350" spans="22:29">
      <c r="V350" s="652"/>
      <c r="W350" s="652"/>
      <c r="X350" s="652"/>
      <c r="Y350" s="652"/>
      <c r="Z350" s="652"/>
      <c r="AA350" s="652"/>
      <c r="AB350" s="652"/>
      <c r="AC350" s="652"/>
    </row>
    <row r="351" spans="22:29">
      <c r="V351" s="652"/>
      <c r="W351" s="652"/>
      <c r="X351" s="652"/>
      <c r="Y351" s="652"/>
      <c r="Z351" s="652"/>
      <c r="AA351" s="652"/>
      <c r="AB351" s="652"/>
      <c r="AC351" s="652"/>
    </row>
    <row r="352" spans="22:29">
      <c r="V352" s="652"/>
      <c r="W352" s="652"/>
      <c r="X352" s="652"/>
      <c r="Y352" s="652"/>
      <c r="Z352" s="652"/>
      <c r="AA352" s="652"/>
      <c r="AB352" s="652"/>
      <c r="AC352" s="652"/>
    </row>
    <row r="353" spans="22:29">
      <c r="V353" s="652"/>
      <c r="W353" s="652"/>
      <c r="X353" s="652"/>
      <c r="Y353" s="652"/>
      <c r="Z353" s="652"/>
      <c r="AA353" s="652"/>
      <c r="AB353" s="652"/>
      <c r="AC353" s="652"/>
    </row>
    <row r="354" spans="22:29">
      <c r="V354" s="652"/>
      <c r="W354" s="652"/>
      <c r="X354" s="652"/>
      <c r="Y354" s="652"/>
      <c r="Z354" s="652"/>
      <c r="AA354" s="652"/>
      <c r="AB354" s="652"/>
      <c r="AC354" s="652"/>
    </row>
    <row r="355" spans="22:29">
      <c r="V355" s="652"/>
      <c r="W355" s="652"/>
      <c r="X355" s="652"/>
      <c r="Y355" s="652"/>
      <c r="Z355" s="652"/>
      <c r="AA355" s="652"/>
      <c r="AB355" s="652"/>
      <c r="AC355" s="652"/>
    </row>
    <row r="356" spans="22:29">
      <c r="V356" s="652"/>
      <c r="W356" s="652"/>
      <c r="X356" s="652"/>
      <c r="Y356" s="652"/>
      <c r="Z356" s="652"/>
      <c r="AA356" s="652"/>
      <c r="AB356" s="652"/>
      <c r="AC356" s="652"/>
    </row>
    <row r="357" spans="22:29">
      <c r="V357" s="652"/>
      <c r="W357" s="652"/>
      <c r="X357" s="652"/>
      <c r="Y357" s="652"/>
      <c r="Z357" s="652"/>
      <c r="AA357" s="652"/>
      <c r="AB357" s="652"/>
      <c r="AC357" s="652"/>
    </row>
    <row r="358" spans="22:29">
      <c r="V358" s="652"/>
      <c r="W358" s="652"/>
      <c r="X358" s="652"/>
      <c r="Y358" s="652"/>
      <c r="Z358" s="652"/>
      <c r="AA358" s="652"/>
      <c r="AB358" s="652"/>
      <c r="AC358" s="652"/>
    </row>
    <row r="359" spans="22:29">
      <c r="V359" s="652"/>
      <c r="W359" s="652"/>
      <c r="X359" s="652"/>
      <c r="Y359" s="652"/>
      <c r="Z359" s="652"/>
      <c r="AA359" s="652"/>
      <c r="AB359" s="652"/>
      <c r="AC359" s="652"/>
    </row>
    <row r="360" spans="22:29">
      <c r="V360" s="652"/>
      <c r="W360" s="652"/>
      <c r="X360" s="652"/>
      <c r="Y360" s="652"/>
      <c r="Z360" s="652"/>
      <c r="AA360" s="652"/>
      <c r="AB360" s="652"/>
      <c r="AC360" s="652"/>
    </row>
    <row r="361" spans="22:29">
      <c r="V361" s="652"/>
      <c r="W361" s="652"/>
      <c r="X361" s="652"/>
      <c r="Y361" s="652"/>
      <c r="Z361" s="652"/>
      <c r="AA361" s="652"/>
      <c r="AB361" s="652"/>
      <c r="AC361" s="652"/>
    </row>
    <row r="362" spans="22:29">
      <c r="V362" s="652"/>
      <c r="W362" s="652"/>
      <c r="X362" s="652"/>
      <c r="Y362" s="652"/>
      <c r="Z362" s="652"/>
      <c r="AA362" s="652"/>
      <c r="AB362" s="652"/>
      <c r="AC362" s="652"/>
    </row>
  </sheetData>
  <sheetProtection algorithmName="SHA-512" hashValue="QKkeRVeAhHpiNeqG6llDJI62NqLaFebCUwvd9GkWZebNrB2iD+NtiUqTGXEGbW0DV/PomePgPI8+8b/gwWMKOg==" saltValue="YCxMhr5AoPKfMNctnS9aSQ==" spinCount="100000" sheet="1" objects="1" scenarios="1" selectLockedCells="1" selectUnlockedCells="1"/>
  <mergeCells count="1">
    <mergeCell ref="L22:M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4C6BC-99A4-48C6-9448-9D6F69230137}">
  <dimension ref="A1:BJ197"/>
  <sheetViews>
    <sheetView workbookViewId="0">
      <selection activeCell="C11" sqref="C11"/>
    </sheetView>
  </sheetViews>
  <sheetFormatPr defaultRowHeight="15"/>
  <cols>
    <col min="1" max="1" width="4.42578125" style="90" customWidth="1"/>
    <col min="2" max="2" width="45" style="90" customWidth="1"/>
    <col min="3" max="12" width="9.140625" style="90"/>
    <col min="13" max="13" width="9.85546875" style="90" customWidth="1"/>
    <col min="14" max="14" width="15.7109375" style="90" customWidth="1"/>
    <col min="15" max="15" width="9.5703125" style="90" customWidth="1"/>
    <col min="16" max="62" width="9.140625" style="90"/>
  </cols>
  <sheetData>
    <row r="1" spans="2:19">
      <c r="B1" s="129" t="str">
        <f>IF('BinomialS NI'!B1="","",'BinomialS NI'!B1)</f>
        <v>SAMPLE SIZE : Non-Inferiority</v>
      </c>
      <c r="E1" s="456"/>
      <c r="K1" s="678"/>
      <c r="L1" s="793" t="s">
        <v>1236</v>
      </c>
      <c r="M1" s="678"/>
      <c r="N1" s="678"/>
    </row>
    <row r="2" spans="2:19">
      <c r="B2" s="129" t="str">
        <f>IF('BinomialS NI'!B2="","",'BinomialS NI'!B2)</f>
        <v>Binomial endpoint</v>
      </c>
      <c r="E2" s="371" t="str">
        <f>IF('BinomialS NI'!E2="","",'BinomialS NI'!E2)</f>
        <v>only enter values (numeric) in the black boxes, click calculate</v>
      </c>
      <c r="K2" s="792"/>
      <c r="L2" s="794"/>
      <c r="M2" s="794"/>
      <c r="N2" s="794"/>
    </row>
    <row r="3" spans="2:19">
      <c r="D3" s="453" t="str">
        <f>IF('BinomialS NI'!D10="","",'BinomialS NI'!D10)</f>
        <v/>
      </c>
      <c r="E3" s="445" t="str">
        <f>IF('BinomialS NI'!E3="","",'BinomialS NI'!E3)</f>
        <v>results are shown in blue</v>
      </c>
    </row>
    <row r="4" spans="2:19">
      <c r="B4" s="453" t="str">
        <f>IF('BinomialS NI'!B4="","",'BinomialS NI'!B4)</f>
        <v>Showing that the Experimental Rate is not worse than the control Rate can be done in three ways:</v>
      </c>
      <c r="C4" s="353"/>
      <c r="D4" s="453"/>
      <c r="E4" s="566"/>
      <c r="F4" s="353"/>
    </row>
    <row r="5" spans="2:19">
      <c r="B5" s="567" t="str">
        <f>IF('BinomialS NI'!B5="","",'BinomialS NI'!B5)</f>
        <v>1)</v>
      </c>
      <c r="C5" s="453" t="str">
        <f>IF('BinomialS NI'!C5="","",'BinomialS NI'!C5)</f>
        <v>Non-inferiority:   You wish to show that the experimental Rate is acceptable because it is not too far below, or is above, the control rate.</v>
      </c>
      <c r="D5" s="453"/>
      <c r="E5" s="566"/>
      <c r="F5" s="353"/>
      <c r="S5" s="371"/>
    </row>
    <row r="6" spans="2:19">
      <c r="B6" s="567" t="str">
        <f>IF('BinomialS NI'!B6="","",'BinomialS NI'!B6)</f>
        <v>2)</v>
      </c>
      <c r="C6" s="453" t="str">
        <f>IF('BinomialS NI'!C6="","",'BinomialS NI'!C6)</f>
        <v>Non-inferiority:   You want to show that the experimental Rate is satisfactory because it is not too far above, or is below, the control rate.</v>
      </c>
      <c r="D6" s="453"/>
      <c r="E6" s="566"/>
      <c r="F6" s="353"/>
    </row>
    <row r="7" spans="2:19">
      <c r="B7" s="567" t="str">
        <f>IF('BinomialS NI'!B7="","",'BinomialS NI'!B7)</f>
        <v>3)</v>
      </c>
      <c r="C7" s="453" t="str">
        <f>IF('BinomialS NI'!C7="","",'BinomialS NI'!C7)</f>
        <v>Equivalence:         You wish to show that the experimental Rate is acceptable because it is not too far below and not too far above, the control rate.</v>
      </c>
      <c r="D7" s="453"/>
      <c r="E7" s="566"/>
      <c r="F7" s="353"/>
    </row>
    <row r="8" spans="2:19">
      <c r="B8" s="453" t="str">
        <f>IF('BinomialS NI'!B8="","",'BinomialS NI'!B8)</f>
        <v/>
      </c>
      <c r="C8" s="353"/>
      <c r="D8" s="453"/>
      <c r="E8" s="566"/>
      <c r="F8" s="353"/>
    </row>
    <row r="9" spans="2:19">
      <c r="B9" s="453" t="str">
        <f>IF('BinomialS NI'!B9="","",'BinomialS NI'!B9)</f>
        <v>Select Option :</v>
      </c>
      <c r="C9" s="858">
        <v>1</v>
      </c>
      <c r="D9" s="453" t="str">
        <f>IF('BinomialS NI'!D9="","",'BinomialS NI'!D9)</f>
        <v>Non-inferiority:   You wish to show that the experimental Rate is acceptable because it is not too far below, or is above, the control rate.</v>
      </c>
      <c r="E9" s="566"/>
      <c r="F9" s="353"/>
    </row>
    <row r="10" spans="2:19">
      <c r="B10" s="371" t="str">
        <f>IF('BinomialS NI'!B10="","",'BinomialS NI'!B10)</f>
        <v/>
      </c>
      <c r="D10" s="453"/>
      <c r="E10" s="445"/>
    </row>
    <row r="11" spans="2:19">
      <c r="B11" s="371" t="str">
        <f>IF('BinomialS NI'!B11="","",'BinomialS NI'!B11)</f>
        <v>Control Group rate (Pc)</v>
      </c>
      <c r="C11" s="668">
        <v>0.44</v>
      </c>
      <c r="D11" s="453" t="str">
        <f>IF('BinomialS NI'!D11="","",'BinomialS NI'!D11)</f>
        <v/>
      </c>
      <c r="E11" s="448" t="str">
        <f>IF('BinomialS NI'!E11="","",'BinomialS NI'!E11)</f>
        <v>i.e. 44% response rate in Control Group</v>
      </c>
      <c r="F11" s="454"/>
      <c r="G11" s="454"/>
      <c r="H11" s="454"/>
      <c r="I11" s="454"/>
      <c r="J11" s="454"/>
      <c r="K11" s="455"/>
      <c r="L11" s="454"/>
      <c r="M11" s="454"/>
      <c r="N11" s="454"/>
      <c r="O11" s="454"/>
      <c r="P11" s="454"/>
    </row>
    <row r="12" spans="2:19">
      <c r="B12" s="371" t="str">
        <f>IF('BinomialS NI'!B12="","",'BinomialS NI'!B12)</f>
        <v>Experimental Group rate (Pe)</v>
      </c>
      <c r="C12" s="669">
        <v>0.44</v>
      </c>
      <c r="D12" s="453" t="str">
        <f>IF('BinomialS NI'!D12="","",'BinomialS NI'!D12)</f>
        <v/>
      </c>
      <c r="E12" s="448" t="str">
        <f>IF('BinomialS NI'!E12="","",'BinomialS NI'!E12)</f>
        <v>i.e. 44% response rate in Experimental Group</v>
      </c>
      <c r="F12" s="454"/>
      <c r="G12" s="454"/>
      <c r="H12" s="454"/>
      <c r="I12" s="454"/>
      <c r="J12" s="454"/>
      <c r="K12" s="454"/>
      <c r="L12" s="454"/>
    </row>
    <row r="13" spans="2:19">
      <c r="B13" s="371" t="str">
        <f>IF('BinomialS NI'!B13="","",'BinomialS NI'!B13)</f>
        <v>Minimum acceptable Experimental rate (Pemin)</v>
      </c>
      <c r="C13" s="669">
        <v>0.37</v>
      </c>
      <c r="D13" s="453"/>
      <c r="E13" s="448" t="str">
        <f>IF('BinomialS NI'!E13="","",'BinomialS NI'!E13)</f>
        <v>i.e. 37% response rate in Experimental Group defines inferiority</v>
      </c>
      <c r="F13" s="454"/>
      <c r="G13" s="454"/>
      <c r="H13" s="454"/>
      <c r="I13" s="454"/>
      <c r="J13" s="454"/>
      <c r="K13" s="454"/>
      <c r="L13" s="454"/>
    </row>
    <row r="14" spans="2:19">
      <c r="B14" s="371" t="str">
        <f>IF('BinomialS NI'!B14="","",'BinomialS NI'!B14)</f>
        <v>Number of samples/measures (m)</v>
      </c>
      <c r="C14" s="669">
        <v>3</v>
      </c>
      <c r="D14" s="453" t="str">
        <f>IF('BinomialS NI'!D14="","",'BinomialS NI'!D14)</f>
        <v/>
      </c>
      <c r="E14" s="448" t="str">
        <f>IF('BinomialS NI'!E14="","",'BinomialS NI'!E14)</f>
        <v/>
      </c>
      <c r="J14" s="454"/>
      <c r="K14" s="455"/>
      <c r="L14" s="454"/>
    </row>
    <row r="15" spans="2:19">
      <c r="B15" s="371" t="str">
        <f>IF('BinomialS NI'!B15="","",'BinomialS NI'!B15)</f>
        <v>Correlation ρ (ICC)</v>
      </c>
      <c r="C15" s="669">
        <v>0.2</v>
      </c>
      <c r="D15" s="453" t="str">
        <f>IF('BinomialS NI'!D15="","",'BinomialS NI'!D15)</f>
        <v/>
      </c>
      <c r="E15" s="448" t="str">
        <f>IF('BinomialS NI'!E15="","",'BinomialS NI'!E15)</f>
        <v>The correlation between sample values</v>
      </c>
      <c r="F15" s="454"/>
      <c r="G15" s="454"/>
      <c r="H15" s="454"/>
      <c r="I15" s="454"/>
      <c r="J15" s="454"/>
      <c r="K15" s="454"/>
      <c r="L15" s="454"/>
      <c r="O15" s="440" t="str">
        <f>IF('BinomialS NI'!O15="","",'BinomialS NI'!O15)</f>
        <v>Minimum 'Cost' Analysis</v>
      </c>
    </row>
    <row r="16" spans="2:19">
      <c r="B16" s="371" t="str">
        <f>IF('BinomialS NI'!B16="","",'BinomialS NI'!B16)</f>
        <v>CV of m</v>
      </c>
      <c r="C16" s="669">
        <v>0</v>
      </c>
      <c r="D16" s="453" t="str">
        <f>IF('BinomialS NI'!D16="","",'BinomialS NI'!D16)</f>
        <v/>
      </c>
      <c r="E16" s="448" t="str">
        <f>IF('BinomialS NI'!E16="","",'BinomialS NI'!E16)</f>
        <v>The CV is the coefficient of variation of m, the SD of the m values divided by the mean,</v>
      </c>
    </row>
    <row r="17" spans="2:34">
      <c r="B17" s="371" t="str">
        <f>IF('BinomialS NI'!B17="","",'BinomialS NI'!B17)</f>
        <v/>
      </c>
      <c r="C17" s="669"/>
      <c r="D17" s="453"/>
      <c r="E17" s="448" t="str">
        <f>IF('BinomialS NI'!E17="","",'BinomialS NI'!E17)</f>
        <v/>
      </c>
    </row>
    <row r="18" spans="2:34">
      <c r="B18" s="371" t="str">
        <f>IF('BinomialS NI'!B18="","",'BinomialS NI'!B18)</f>
        <v>Power</v>
      </c>
      <c r="C18" s="669">
        <v>0.8</v>
      </c>
      <c r="D18" s="453" t="str">
        <f>IF('BinomialS NI'!D18="","",'BinomialS NI'!D18)</f>
        <v/>
      </c>
      <c r="E18" s="448" t="str">
        <f>IF('BinomialS NI'!E18="","",'BinomialS NI'!E18)</f>
        <v>i.e. 80%</v>
      </c>
      <c r="N18" s="371" t="str">
        <f>IF('BinomialS NI'!N18="","",'BinomialS NI'!N18)</f>
        <v>Subject 'Cost'</v>
      </c>
      <c r="P18" s="832">
        <v>2</v>
      </c>
    </row>
    <row r="19" spans="2:34">
      <c r="B19" s="371" t="str">
        <f>IF('BinomialS NI'!B19="","",'BinomialS NI'!B19)</f>
        <v>Alpha error (Non-inf : one tail, Equivalence 2 tail)</v>
      </c>
      <c r="C19" s="669">
        <v>0.05</v>
      </c>
      <c r="D19" s="453" t="str">
        <f>IF('BinomialS NI'!D19="","",'BinomialS NI'!D19)</f>
        <v/>
      </c>
      <c r="E19" s="448" t="str">
        <f>IF('BinomialS NI'!E19="","",'BinomialS NI'!E19)</f>
        <v>i.e. 5% probability of falsely declaring non-inferiority when they are not non-inferior</v>
      </c>
      <c r="N19" s="371" t="str">
        <f>IF('BinomialS NI'!N19="","",'BinomialS NI'!N19)</f>
        <v>Measure 'Cost'</v>
      </c>
      <c r="P19" s="833">
        <v>1</v>
      </c>
    </row>
    <row r="20" spans="2:34">
      <c r="B20" s="342" t="str">
        <f>IF('BinomialS NI'!B20="","",'BinomialS NI'!B20)</f>
        <v/>
      </c>
      <c r="C20" s="669"/>
      <c r="D20" s="453"/>
      <c r="E20" s="448" t="str">
        <f>IF('BinomialS NI'!E20="","",'BinomialS NI'!E20)</f>
        <v/>
      </c>
      <c r="N20" s="445" t="str">
        <f>IF('BinomialS NI'!N20="","",'BinomialS NI'!N20)</f>
        <v>Minimum</v>
      </c>
      <c r="P20" s="392">
        <f>'binomCN (Norm) NI'!E21</f>
        <v>2901.6801942279453</v>
      </c>
      <c r="Q20" s="393" t="str">
        <f>"m="&amp;'binomCN (Norm) NI'!G21</f>
        <v>m=3</v>
      </c>
    </row>
    <row r="21" spans="2:34">
      <c r="B21" s="342" t="str">
        <f>IF('BinomialS NI'!B21="","",'BinomialS NI'!B21)</f>
        <v>Ratio of n in groups (Exp: Control)</v>
      </c>
      <c r="C21" s="670">
        <v>1</v>
      </c>
      <c r="D21" s="453" t="str">
        <f>IF('BinomialS NI'!D21="","",'BinomialS NI'!D21)</f>
        <v/>
      </c>
      <c r="F21" s="448" t="str">
        <f>IF('BinomialS NI'!E21="","",'BinomialS NI'!E21)</f>
        <v>i.e. there are 1 times as many subjects in the experimetal as in the control group</v>
      </c>
      <c r="H21" s="452"/>
    </row>
    <row r="22" spans="2:34">
      <c r="B22" s="342"/>
      <c r="D22" s="453"/>
      <c r="F22" s="448"/>
      <c r="H22" s="452"/>
    </row>
    <row r="23" spans="2:34">
      <c r="G23" s="286"/>
      <c r="H23" s="451"/>
      <c r="I23" s="126"/>
    </row>
    <row r="24" spans="2:34">
      <c r="B24" s="450" t="str">
        <f>IF('BinomialS NI'!B23="","",'BinomialS NI'!B23)</f>
        <v>Sample Size Required</v>
      </c>
      <c r="C24" s="375" t="str">
        <f>IF('BinomialS NI'!C23="","",'BinomialS NI'!C23)</f>
        <v>m=3</v>
      </c>
      <c r="D24" s="376" t="str">
        <f>IF('BinomialS NI'!D23="","",'BinomialS NI'!D23)</f>
        <v>m=1</v>
      </c>
      <c r="E24" s="125"/>
      <c r="F24" s="125"/>
      <c r="G24" s="125"/>
    </row>
    <row r="25" spans="2:34">
      <c r="B25" s="122" t="str">
        <f>IF('BinomialS NI'!B24="","",'BinomialS NI'!B24)</f>
        <v>Control Group</v>
      </c>
      <c r="C25" s="425">
        <f>IF('BinomialS NI'!C24="","",'BinomialS NI'!C24)</f>
        <v>291</v>
      </c>
      <c r="D25" s="378">
        <f>IF('BinomialS NI'!D24="","",'BinomialS NI'!D24)</f>
        <v>622</v>
      </c>
      <c r="E25" s="125"/>
      <c r="F25" s="125"/>
      <c r="G25" s="125"/>
      <c r="N25" s="568" t="str">
        <f>IF('BinomialS NI'!N25="","",'BinomialS NI'!N25)</f>
        <v>Total/N Samples</v>
      </c>
      <c r="O25" s="568" t="str">
        <f>IF('BinomialS NI'!O25="","",'BinomialS NI'!O25)</f>
        <v>1244/1244</v>
      </c>
      <c r="P25" s="568" t="str">
        <f>IF('BinomialS NI'!P25="","",'BinomialS NI'!P25)</f>
        <v>748/1496</v>
      </c>
      <c r="Q25" s="568" t="str">
        <f>IF('BinomialS NI'!Q25="","",'BinomialS NI'!Q25)</f>
        <v>582/1746</v>
      </c>
      <c r="R25" s="568" t="str">
        <f>IF('BinomialS NI'!R25="","",'BinomialS NI'!R25)</f>
        <v>498/1992</v>
      </c>
      <c r="S25" s="568" t="str">
        <f>IF('BinomialS NI'!S25="","",'BinomialS NI'!S25)</f>
        <v>448/2240</v>
      </c>
      <c r="T25" s="568" t="str">
        <f>IF('BinomialS NI'!T25="","",'BinomialS NI'!T25)</f>
        <v>416/2496</v>
      </c>
      <c r="U25" s="568" t="str">
        <f>IF('BinomialS NI'!U25="","",'BinomialS NI'!U25)</f>
        <v>392/2744</v>
      </c>
      <c r="V25" s="568" t="str">
        <f>IF('BinomialS NI'!V25="","",'BinomialS NI'!V25)</f>
        <v>374/2992</v>
      </c>
      <c r="W25" s="568" t="str">
        <f>IF('BinomialS NI'!W25="","",'BinomialS NI'!W25)</f>
        <v>360/3240</v>
      </c>
      <c r="X25" s="568" t="str">
        <f>IF('BinomialS NI'!X25="","",'BinomialS NI'!X25)</f>
        <v>350/3500</v>
      </c>
      <c r="Y25" s="568" t="str">
        <f>IF('BinomialS NI'!Y25="","",'BinomialS NI'!Y25)</f>
        <v>340/3740</v>
      </c>
      <c r="Z25" s="568" t="str">
        <f>IF('BinomialS NI'!Z25="","",'BinomialS NI'!Z25)</f>
        <v>332/3984</v>
      </c>
      <c r="AA25" s="568" t="str">
        <f>IF('BinomialS NI'!AA25="","",'BinomialS NI'!AA25)</f>
        <v>326/4238</v>
      </c>
      <c r="AB25" s="568" t="str">
        <f>IF('BinomialS NI'!AB25="","",'BinomialS NI'!AB25)</f>
        <v>320/4480</v>
      </c>
      <c r="AC25" s="568" t="str">
        <f>IF('BinomialS NI'!AC25="","",'BinomialS NI'!AC25)</f>
        <v>316/4740</v>
      </c>
      <c r="AD25" s="568" t="str">
        <f>IF('BinomialS NI'!AD25="","",'BinomialS NI'!AD25)</f>
        <v>312/4992</v>
      </c>
      <c r="AE25" s="568" t="str">
        <f>IF('BinomialS NI'!AE25="","",'BinomialS NI'!AE25)</f>
        <v>308/5236</v>
      </c>
      <c r="AF25" s="568" t="str">
        <f>IF('BinomialS NI'!AF25="","",'BinomialS NI'!AF25)</f>
        <v>304/5472</v>
      </c>
      <c r="AG25" s="568" t="str">
        <f>IF('BinomialS NI'!AG25="","",'BinomialS NI'!AG25)</f>
        <v>302/5738</v>
      </c>
      <c r="AH25" s="568" t="str">
        <f>IF('BinomialS NI'!AH25="","",'BinomialS NI'!AH25)</f>
        <v>300/6000</v>
      </c>
    </row>
    <row r="26" spans="2:34">
      <c r="B26" s="122" t="str">
        <f>IF('BinomialS NI'!B25="","",'BinomialS NI'!B25)</f>
        <v>Experimental Group</v>
      </c>
      <c r="C26" s="425">
        <f>IF('BinomialS NI'!C25="","",'BinomialS NI'!C25)</f>
        <v>291</v>
      </c>
      <c r="D26" s="378">
        <f>IF('BinomialS NI'!D25="","",'BinomialS NI'!D25)</f>
        <v>622</v>
      </c>
      <c r="E26" s="125"/>
      <c r="F26" s="125"/>
      <c r="G26" s="125"/>
      <c r="N26" s="568" t="str">
        <f>IF('BinomialS NI'!N26="","",'BinomialS NI'!N26)</f>
        <v>m</v>
      </c>
      <c r="O26" s="568">
        <f>IF('BinomialS NI'!O26="","",'BinomialS NI'!O26)</f>
        <v>1</v>
      </c>
      <c r="P26" s="568">
        <f>IF('BinomialS NI'!P26="","",'BinomialS NI'!P26)</f>
        <v>2</v>
      </c>
      <c r="Q26" s="568">
        <f>IF('BinomialS NI'!Q26="","",'BinomialS NI'!Q26)</f>
        <v>3</v>
      </c>
      <c r="R26" s="568">
        <f>IF('BinomialS NI'!R26="","",'BinomialS NI'!R26)</f>
        <v>4</v>
      </c>
      <c r="S26" s="568">
        <f>IF('BinomialS NI'!S26="","",'BinomialS NI'!S26)</f>
        <v>5</v>
      </c>
      <c r="T26" s="568">
        <f>IF('BinomialS NI'!T26="","",'BinomialS NI'!T26)</f>
        <v>6</v>
      </c>
      <c r="U26" s="568">
        <f>IF('BinomialS NI'!U26="","",'BinomialS NI'!U26)</f>
        <v>7</v>
      </c>
      <c r="V26" s="568">
        <f>IF('BinomialS NI'!V26="","",'BinomialS NI'!V26)</f>
        <v>8</v>
      </c>
      <c r="W26" s="568">
        <f>IF('BinomialS NI'!W26="","",'BinomialS NI'!W26)</f>
        <v>9</v>
      </c>
      <c r="X26" s="568">
        <f>IF('BinomialS NI'!X26="","",'BinomialS NI'!X26)</f>
        <v>10</v>
      </c>
      <c r="Y26" s="568">
        <f>IF('BinomialS NI'!Y26="","",'BinomialS NI'!Y26)</f>
        <v>11</v>
      </c>
      <c r="Z26" s="568">
        <f>IF('BinomialS NI'!Z26="","",'BinomialS NI'!Z26)</f>
        <v>12</v>
      </c>
      <c r="AA26" s="568">
        <f>IF('BinomialS NI'!AA26="","",'BinomialS NI'!AA26)</f>
        <v>13</v>
      </c>
      <c r="AB26" s="568">
        <f>IF('BinomialS NI'!AB26="","",'BinomialS NI'!AB26)</f>
        <v>14</v>
      </c>
      <c r="AC26" s="568">
        <f>IF('BinomialS NI'!AC26="","",'BinomialS NI'!AC26)</f>
        <v>15</v>
      </c>
      <c r="AD26" s="568">
        <f>IF('BinomialS NI'!AD26="","",'BinomialS NI'!AD26)</f>
        <v>16</v>
      </c>
      <c r="AE26" s="568">
        <f>IF('BinomialS NI'!AE26="","",'BinomialS NI'!AE26)</f>
        <v>17</v>
      </c>
      <c r="AF26" s="568">
        <f>IF('BinomialS NI'!AF26="","",'BinomialS NI'!AF26)</f>
        <v>18</v>
      </c>
      <c r="AG26" s="568">
        <f>IF('BinomialS NI'!AG26="","",'BinomialS NI'!AG26)</f>
        <v>19</v>
      </c>
      <c r="AH26" s="568">
        <f>IF('BinomialS NI'!AH26="","",'BinomialS NI'!AH26)</f>
        <v>20</v>
      </c>
    </row>
    <row r="27" spans="2:34">
      <c r="B27" s="122" t="str">
        <f>IF('BinomialS NI'!B26="","",'BinomialS NI'!B26)</f>
        <v/>
      </c>
      <c r="C27" s="425" t="str">
        <f>IF('BinomialS NI'!C26="","",'BinomialS NI'!C26)</f>
        <v/>
      </c>
      <c r="D27" s="378" t="str">
        <f>IF('BinomialS NI'!D26="","",'BinomialS NI'!D26)</f>
        <v/>
      </c>
      <c r="E27" s="125"/>
      <c r="F27" s="375"/>
      <c r="G27" s="439" t="str">
        <f>IF('BinomialS NI'!G26="","",'BinomialS NI'!G26)</f>
        <v>Ratios m=3/m=1</v>
      </c>
      <c r="H27" s="437"/>
      <c r="I27" s="376" t="str">
        <f>IF('BinomialS NI'!I26="","",'BinomialS NI'!I26)</f>
        <v/>
      </c>
      <c r="N27" s="448" t="str">
        <f>IF('BinomialS NI'!N27="","",'BinomialS NI'!N27)</f>
        <v>Total Cost</v>
      </c>
      <c r="O27" s="447">
        <f>IF('BinomialS NI'!O27="","",'BinomialS NI'!O27)</f>
        <v>3730.7316782930729</v>
      </c>
      <c r="P27" s="447">
        <f>IF('BinomialS NI'!P27="","",'BinomialS NI'!P27)</f>
        <v>2984.5853426344574</v>
      </c>
      <c r="Q27" s="447">
        <f>IF('BinomialS NI'!Q27="","",'BinomialS NI'!Q27)</f>
        <v>2901.6801942279453</v>
      </c>
      <c r="R27" s="447">
        <f>IF('BinomialS NI'!R27="","",'BinomialS NI'!R27)</f>
        <v>2984.5853426344588</v>
      </c>
      <c r="S27" s="447">
        <f>IF('BinomialS NI'!S27="","",'BinomialS NI'!S27)</f>
        <v>3133.8146097661806</v>
      </c>
      <c r="T27" s="447">
        <f>IF('BinomialS NI'!T27="","",'BinomialS NI'!T27)</f>
        <v>3316.2059362605091</v>
      </c>
      <c r="U27" s="447">
        <f>IF('BinomialS NI'!U27="","",'BinomialS NI'!U27)</f>
        <v>3517.5470109620396</v>
      </c>
      <c r="V27" s="447">
        <f>IF('BinomialS NI'!V27="","",'BinomialS NI'!V27)</f>
        <v>3730.7316782930725</v>
      </c>
      <c r="W27" s="447">
        <f>IF('BinomialS NI'!W27="","",'BinomialS NI'!W27)</f>
        <v>3951.8120740437735</v>
      </c>
      <c r="X27" s="447">
        <f>IF('BinomialS NI'!X27="","",'BinomialS NI'!X27)</f>
        <v>4178.4194796882421</v>
      </c>
      <c r="Y27" s="447">
        <f>IF('BinomialS NI'!Y27="","",'BinomialS NI'!Y27)</f>
        <v>4409.0465288918103</v>
      </c>
      <c r="Z27" s="447">
        <f>IF('BinomialS NI'!Z27="","",'BinomialS NI'!Z27)</f>
        <v>4642.6883107647127</v>
      </c>
      <c r="AA27" s="447">
        <f>IF('BinomialS NI'!AA27="","",'BinomialS NI'!AA27)</f>
        <v>4878.6491177678636</v>
      </c>
      <c r="AB27" s="447">
        <f>IF('BinomialS NI'!AB27="","",'BinomialS NI'!AB27)</f>
        <v>5116.4320159447861</v>
      </c>
      <c r="AC27" s="447">
        <f>IF('BinomialS NI'!AC27="","",'BinomialS NI'!AC27)</f>
        <v>5355.6725870607233</v>
      </c>
      <c r="AD27" s="447">
        <f>IF('BinomialS NI'!AD27="","",'BinomialS NI'!AD27)</f>
        <v>5596.0975174396099</v>
      </c>
      <c r="AE27" s="447">
        <f>IF('BinomialS NI'!AE27="","",'BinomialS NI'!AE27)</f>
        <v>5837.4978025056316</v>
      </c>
      <c r="AF27" s="447">
        <f>IF('BinomialS NI'!AF27="","",'BinomialS NI'!AF27)</f>
        <v>6079.7108831442656</v>
      </c>
      <c r="AG27" s="447">
        <f>IF('BinomialS NI'!AG27="","",'BinomialS NI'!AG27)</f>
        <v>6322.6084232124695</v>
      </c>
      <c r="AH27" s="447">
        <f>IF('BinomialS NI'!AH27="","",'BinomialS NI'!AH27)</f>
        <v>6566.0877537958077</v>
      </c>
    </row>
    <row r="28" spans="2:34">
      <c r="B28" s="122" t="str">
        <f>IF('BinomialS NI'!B27="","",'BinomialS NI'!B27)</f>
        <v>Total</v>
      </c>
      <c r="C28" s="425">
        <f>IF('BinomialS NI'!C27="","",'BinomialS NI'!C27)</f>
        <v>582</v>
      </c>
      <c r="D28" s="378">
        <f>IF('BinomialS NI'!D27="","",'BinomialS NI'!D27)</f>
        <v>1244</v>
      </c>
      <c r="E28" s="125"/>
      <c r="F28" s="425" t="str">
        <f>IF('BinomialS NI'!F27="","",'BinomialS NI'!F27)</f>
        <v>Subjects</v>
      </c>
      <c r="G28" s="449">
        <f>IF('BinomialS NI'!G27="","",'BinomialS NI'!G27)</f>
        <v>0.46784565916398713</v>
      </c>
      <c r="H28" s="445" t="str">
        <f>IF('BinomialS NI'!H27="","",'BinomialS NI'!H27)</f>
        <v>(53% less)</v>
      </c>
      <c r="I28" s="426"/>
    </row>
    <row r="29" spans="2:34" ht="16.5" customHeight="1">
      <c r="B29" s="122" t="str">
        <f>IF('BinomialS NI'!B28="","",'BinomialS NI'!B28)</f>
        <v>Samples</v>
      </c>
      <c r="C29" s="427">
        <f>IF('BinomialS NI'!C28="","",'BinomialS NI'!C28)</f>
        <v>1746</v>
      </c>
      <c r="D29" s="380">
        <f>IF('BinomialS NI'!D28="","",'BinomialS NI'!D28)</f>
        <v>1244</v>
      </c>
      <c r="E29" s="125"/>
      <c r="F29" s="427" t="str">
        <f>IF('BinomialS NI'!F28="","",'BinomialS NI'!F28)</f>
        <v>Samples</v>
      </c>
      <c r="G29" s="388">
        <f>IF('BinomialS NI'!G28="","",'BinomialS NI'!G28)</f>
        <v>1.4035369774919615</v>
      </c>
      <c r="H29" s="438" t="str">
        <f>IF('BinomialS NI'!H28="","",'BinomialS NI'!H28)</f>
        <v>(40% more)</v>
      </c>
      <c r="I29" s="428"/>
    </row>
    <row r="30" spans="2:34">
      <c r="B30" s="122" t="str">
        <f>IF('BinomialS NI'!B29="","",'BinomialS NI'!B29)</f>
        <v/>
      </c>
    </row>
    <row r="31" spans="2:34">
      <c r="B31" s="446" t="str">
        <f>IF('BinomialS NI'!B30="","",'BinomialS NI'!B30)</f>
        <v>Basic Summary :</v>
      </c>
      <c r="C31" s="445" t="str">
        <f>IF('BinomialS NI'!C30="","",'BinomialS NI'!C30)</f>
        <v xml:space="preserve">With 291 subjects in the Control Group, 291 subjects in the Experimental Group and 1 measures per subject, </v>
      </c>
      <c r="D31" s="125"/>
      <c r="E31" s="125"/>
    </row>
    <row r="32" spans="2:34">
      <c r="B32" s="125"/>
      <c r="C32" s="445" t="str">
        <f>IF('BinomialS NI'!C31="","",'BinomialS NI'!C31)</f>
        <v>there is an 80% chance that the observed difference in rates (Control-Experimental) will be significantly less than 0.07 at the</v>
      </c>
      <c r="D32" s="125"/>
      <c r="E32" s="125"/>
    </row>
    <row r="33" spans="2:13">
      <c r="B33" s="125"/>
      <c r="C33" s="445" t="str">
        <f>IF('BinomialS NI'!C32="","",'BinomialS NI'!C32)</f>
        <v>5% level, if the true rates are 0.44 (control) and 0.44 (experimental). The standard deviation has been assumed to be</v>
      </c>
      <c r="D33" s="125"/>
      <c r="E33" s="125"/>
    </row>
    <row r="34" spans="2:13">
      <c r="B34" s="125"/>
      <c r="C34" s="445" t="str">
        <f>IF('BinomialS NI'!C33="","",'BinomialS NI'!C33)</f>
        <v>based on a response rate of 0.44**, the correlation between measures is 0.2, and the CV of the number of measures 0.</v>
      </c>
      <c r="D34" s="125"/>
      <c r="E34" s="125"/>
    </row>
    <row r="35" spans="2:13">
      <c r="B35" s="125"/>
      <c r="C35" s="445" t="str">
        <f>IF('BinomialS NI'!C34="","",'BinomialS NI'!C34)</f>
        <v xml:space="preserve">There are fewer subjects (53% less) and more measurements (40% more) than would be needed </v>
      </c>
      <c r="D35" s="125"/>
      <c r="E35" s="125"/>
    </row>
    <row r="36" spans="2:13">
      <c r="B36" s="125"/>
      <c r="C36" s="445" t="str">
        <f>IF('BinomialS NI'!C35="","",'BinomialS NI'!C35)</f>
        <v>if there were only one measurement per subject.</v>
      </c>
      <c r="D36" s="125"/>
      <c r="E36" s="125"/>
    </row>
    <row r="37" spans="2:13">
      <c r="B37" s="125"/>
      <c r="C37" s="445" t="str">
        <f>IF('BinomialS NI'!C36="","",'BinomialS NI'!C36)</f>
        <v/>
      </c>
      <c r="D37" s="445" t="str">
        <f>IF('BinomialS NI'!D36="","",'BinomialS NI'!D36)</f>
        <v/>
      </c>
      <c r="E37" s="125"/>
    </row>
    <row r="38" spans="2:13">
      <c r="B38" s="125"/>
      <c r="C38" s="445" t="str">
        <f>IF('BinomialS NI'!C37="","",'BinomialS NI'!C37)</f>
        <v/>
      </c>
      <c r="D38" s="445" t="str">
        <f>IF('BinomialS NI'!D37="","",'BinomialS NI'!D37)</f>
        <v>** e.g. weighted sum of expected response rates, ((1x0.44)+(1x0.44))/(1+1)</v>
      </c>
      <c r="E38" s="125"/>
    </row>
    <row r="39" spans="2:13">
      <c r="B39" s="125"/>
      <c r="C39" s="445" t="str">
        <f>IF('BinomialS NI'!C38="","",'BinomialS NI'!C38)</f>
        <v>Ho: (Pc-Pe)&gt;=0.07  versus  H1: (Pc-Pe)&lt; 0.07</v>
      </c>
      <c r="D39" s="125"/>
      <c r="E39" s="125"/>
    </row>
    <row r="40" spans="2:13">
      <c r="B40" s="783" t="s">
        <v>1178</v>
      </c>
      <c r="M40" s="90" t="s">
        <v>1027</v>
      </c>
    </row>
    <row r="41" spans="2:13">
      <c r="B41" s="530" t="s">
        <v>1028</v>
      </c>
      <c r="C41" s="112" t="str">
        <f>IF(C9&lt;3,IF(C21=1,"crtpwr.2prop(alpha="&amp;2*C19&amp;", power="&amp;C18&amp;", n="&amp;C14&amp;" ,p1="&amp;K42&amp;" ,p2="&amp;I42&amp;" ,p1inc=0"&amp;" ,pooled=1"&amp;", icc="&amp;C15&amp;", cv="&amp;C16&amp;")","Group sizes are not equal"),"")</f>
        <v>crtpwr.2prop(alpha=0.1, power=0.8, n=3 ,p1=0.405 ,p2=0.475 ,p1inc=0 ,pooled=1, icc=0.2, cv=0)</v>
      </c>
      <c r="M41" s="112" t="str">
        <f>IF(C9&lt;3,IF(C21=1,"n4props(alpha="&amp;C19&amp;", power="&amp;C18&amp;", m="&amp;C14&amp;" , two.tailed=FALSE,pc="&amp;K42&amp;" ,pe="&amp;I42&amp;" , ICC="&amp;C15&amp;", AR="&amp;C21&amp;")","Group sizes are not equal"),"")</f>
        <v>n4props(alpha=0.05, power=0.8, m=3 , two.tailed=FALSE,pc=0.405 ,pe=0.475 , ICC=0.2, AR=1)</v>
      </c>
    </row>
    <row r="42" spans="2:13">
      <c r="D42" s="514" t="s">
        <v>1029</v>
      </c>
      <c r="E42" s="406">
        <f>AVERAGE(C11:C12)</f>
        <v>0.44</v>
      </c>
      <c r="F42" s="514" t="s">
        <v>7</v>
      </c>
      <c r="G42" s="406">
        <f>E42-C13</f>
        <v>7.0000000000000007E-2</v>
      </c>
      <c r="H42" s="514" t="s">
        <v>1030</v>
      </c>
      <c r="I42" s="406">
        <f>E42+(G42/2)</f>
        <v>0.47499999999999998</v>
      </c>
      <c r="J42" s="514" t="s">
        <v>1031</v>
      </c>
      <c r="K42" s="406">
        <f>E42-(G42/2)</f>
        <v>0.40500000000000003</v>
      </c>
    </row>
    <row r="43" spans="2:13">
      <c r="B43" s="530" t="s">
        <v>1032</v>
      </c>
      <c r="C43" s="112" t="str">
        <f>IF(C9=3,IF(C21=1,"crtpwr.2prop(alpha="&amp;C19&amp;", power="&amp;C18&amp;", n="&amp;C14&amp;" ,p1="&amp;I44&amp;" ,p2="&amp;K44&amp;" ,p1inc=0"&amp;" ,pooled=1"&amp;", icc="&amp;C15&amp;", cv="&amp;C16&amp;")","Group sizes are not equal"),"")</f>
        <v/>
      </c>
      <c r="M43" s="112" t="str">
        <f>IF(C9=3,"n4props(alpha="&amp;2*C19&amp;", power="&amp;C18&amp;", m="&amp;C14&amp;" , two.tailed=TRUE,pc="&amp;I44&amp;" ,pe="&amp;K44&amp;" , ICC="&amp;C15&amp;", AR="&amp;C21&amp;")","")</f>
        <v/>
      </c>
    </row>
    <row r="44" spans="2:13">
      <c r="F44" s="514" t="s">
        <v>7</v>
      </c>
      <c r="G44" s="406">
        <f>C13</f>
        <v>0.37</v>
      </c>
      <c r="H44" s="514" t="s">
        <v>1030</v>
      </c>
      <c r="I44" s="406">
        <f>E42+(G44/2)</f>
        <v>0.625</v>
      </c>
      <c r="J44" s="514" t="s">
        <v>1031</v>
      </c>
      <c r="K44" s="406">
        <f>E42-(G44/2)</f>
        <v>0.255</v>
      </c>
    </row>
    <row r="53" spans="1:62">
      <c r="C53" s="526"/>
    </row>
    <row r="54" spans="1:62">
      <c r="C54" s="526" t="s">
        <v>1033</v>
      </c>
    </row>
    <row r="55" spans="1:62" ht="18.75">
      <c r="B55" s="104" t="s">
        <v>745</v>
      </c>
      <c r="C55" s="526" t="s">
        <v>765</v>
      </c>
    </row>
    <row r="57" spans="1:62" s="139" customForma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row>
    <row r="58" spans="1:62">
      <c r="A58" s="494" t="s">
        <v>1033</v>
      </c>
      <c r="Z58"/>
    </row>
    <row r="59" spans="1:62">
      <c r="B59" s="111" t="s">
        <v>783</v>
      </c>
      <c r="J59" s="90" t="s">
        <v>784</v>
      </c>
      <c r="O59" s="102" t="s">
        <v>1034</v>
      </c>
      <c r="Z59"/>
    </row>
    <row r="60" spans="1:62">
      <c r="B60" s="527" t="s">
        <v>837</v>
      </c>
      <c r="M60" s="1"/>
      <c r="N60" s="2"/>
      <c r="O60" s="2"/>
      <c r="P60" s="2"/>
      <c r="Q60" s="2"/>
      <c r="R60" s="2"/>
      <c r="S60" s="2"/>
      <c r="T60" s="2"/>
      <c r="U60" s="2"/>
      <c r="V60" s="2"/>
      <c r="W60" s="2"/>
      <c r="X60" s="2"/>
      <c r="Y60" s="3"/>
      <c r="Z60"/>
    </row>
    <row r="61" spans="1:62">
      <c r="B61" s="500"/>
      <c r="M61" s="4"/>
      <c r="Y61" s="6"/>
      <c r="Z61"/>
    </row>
    <row r="62" spans="1:62">
      <c r="M62" s="4"/>
      <c r="Y62" s="6"/>
      <c r="Z62"/>
    </row>
    <row r="63" spans="1:62">
      <c r="M63" s="4"/>
      <c r="Y63" s="6"/>
      <c r="Z63"/>
    </row>
    <row r="64" spans="1:62">
      <c r="M64" s="4"/>
      <c r="Y64" s="6"/>
      <c r="Z64"/>
    </row>
    <row r="65" spans="13:26">
      <c r="M65" s="4"/>
      <c r="Y65" s="6"/>
      <c r="Z65"/>
    </row>
    <row r="66" spans="13:26">
      <c r="M66" s="4"/>
      <c r="Y66" s="6"/>
      <c r="Z66"/>
    </row>
    <row r="67" spans="13:26">
      <c r="M67" s="4"/>
      <c r="Y67" s="6"/>
      <c r="Z67"/>
    </row>
    <row r="68" spans="13:26">
      <c r="M68" s="4"/>
      <c r="Y68" s="6"/>
      <c r="Z68"/>
    </row>
    <row r="69" spans="13:26">
      <c r="M69" s="4"/>
      <c r="Y69" s="6"/>
      <c r="Z69"/>
    </row>
    <row r="70" spans="13:26">
      <c r="M70" s="4"/>
      <c r="Y70" s="6"/>
      <c r="Z70"/>
    </row>
    <row r="71" spans="13:26">
      <c r="M71" s="4"/>
      <c r="Y71" s="6"/>
      <c r="Z71"/>
    </row>
    <row r="72" spans="13:26">
      <c r="M72" s="4"/>
      <c r="Y72" s="6"/>
      <c r="Z72"/>
    </row>
    <row r="73" spans="13:26">
      <c r="M73" s="4"/>
      <c r="Y73" s="6"/>
      <c r="Z73"/>
    </row>
    <row r="74" spans="13:26">
      <c r="M74" s="4"/>
      <c r="Y74" s="6"/>
      <c r="Z74"/>
    </row>
    <row r="75" spans="13:26">
      <c r="M75" s="4"/>
      <c r="Y75" s="6"/>
      <c r="Z75"/>
    </row>
    <row r="76" spans="13:26">
      <c r="M76" s="4"/>
      <c r="Y76" s="6"/>
      <c r="Z76"/>
    </row>
    <row r="77" spans="13:26">
      <c r="M77" s="4"/>
      <c r="Y77" s="6"/>
      <c r="Z77"/>
    </row>
    <row r="78" spans="13:26">
      <c r="M78" s="4"/>
      <c r="Y78" s="6"/>
      <c r="Z78"/>
    </row>
    <row r="79" spans="13:26">
      <c r="M79" s="4"/>
      <c r="Y79" s="6"/>
      <c r="Z79"/>
    </row>
    <row r="80" spans="13:26">
      <c r="M80" s="4"/>
      <c r="Y80" s="6"/>
      <c r="Z80"/>
    </row>
    <row r="81" spans="13:26">
      <c r="M81" s="4"/>
      <c r="Y81" s="6"/>
      <c r="Z81"/>
    </row>
    <row r="82" spans="13:26">
      <c r="M82" s="4"/>
      <c r="Y82" s="6"/>
      <c r="Z82"/>
    </row>
    <row r="83" spans="13:26">
      <c r="M83" s="4"/>
      <c r="Y83" s="6"/>
      <c r="Z83"/>
    </row>
    <row r="84" spans="13:26">
      <c r="M84" s="4"/>
      <c r="Y84" s="6"/>
      <c r="Z84"/>
    </row>
    <row r="85" spans="13:26">
      <c r="M85" s="4"/>
      <c r="Y85" s="6"/>
      <c r="Z85"/>
    </row>
    <row r="86" spans="13:26">
      <c r="M86" s="4"/>
      <c r="Y86" s="6"/>
      <c r="Z86"/>
    </row>
    <row r="87" spans="13:26">
      <c r="M87" s="4"/>
      <c r="Y87" s="6"/>
      <c r="Z87"/>
    </row>
    <row r="88" spans="13:26">
      <c r="M88" s="4"/>
      <c r="Y88" s="6"/>
      <c r="Z88"/>
    </row>
    <row r="89" spans="13:26">
      <c r="M89" s="4"/>
      <c r="Y89" s="6"/>
      <c r="Z89"/>
    </row>
    <row r="90" spans="13:26">
      <c r="M90" s="4"/>
      <c r="Y90" s="6"/>
      <c r="Z90"/>
    </row>
    <row r="91" spans="13:26">
      <c r="M91" s="4"/>
      <c r="Y91" s="6"/>
      <c r="Z91"/>
    </row>
    <row r="92" spans="13:26">
      <c r="M92" s="4"/>
      <c r="Y92" s="6"/>
      <c r="Z92"/>
    </row>
    <row r="93" spans="13:26">
      <c r="M93" s="4"/>
      <c r="Y93" s="6"/>
      <c r="Z93"/>
    </row>
    <row r="94" spans="13:26">
      <c r="M94" s="4"/>
      <c r="Y94" s="6"/>
      <c r="Z94"/>
    </row>
    <row r="95" spans="13:26">
      <c r="M95" s="4"/>
      <c r="Y95" s="6"/>
      <c r="Z95"/>
    </row>
    <row r="96" spans="13:26">
      <c r="M96" s="4"/>
      <c r="Y96" s="6"/>
      <c r="Z96"/>
    </row>
    <row r="97" spans="13:26">
      <c r="M97" s="4"/>
      <c r="Y97" s="6"/>
      <c r="Z97"/>
    </row>
    <row r="98" spans="13:26">
      <c r="M98" s="4"/>
      <c r="Y98" s="6"/>
      <c r="Z98"/>
    </row>
    <row r="99" spans="13:26">
      <c r="M99" s="4"/>
      <c r="Y99" s="6"/>
      <c r="Z99"/>
    </row>
    <row r="100" spans="13:26">
      <c r="M100" s="4"/>
      <c r="Y100" s="6"/>
      <c r="Z100"/>
    </row>
    <row r="101" spans="13:26">
      <c r="M101" s="4"/>
      <c r="Y101" s="6"/>
      <c r="Z101"/>
    </row>
    <row r="102" spans="13:26">
      <c r="M102" s="4"/>
      <c r="Y102" s="6"/>
      <c r="Z102"/>
    </row>
    <row r="103" spans="13:26">
      <c r="M103" s="4"/>
      <c r="Y103" s="6"/>
      <c r="Z103"/>
    </row>
    <row r="104" spans="13:26">
      <c r="M104" s="4"/>
      <c r="Y104" s="6"/>
      <c r="Z104"/>
    </row>
    <row r="105" spans="13:26">
      <c r="M105" s="4"/>
      <c r="Y105" s="6"/>
      <c r="Z105"/>
    </row>
    <row r="106" spans="13:26">
      <c r="M106" s="4"/>
      <c r="Y106" s="6"/>
      <c r="Z106"/>
    </row>
    <row r="107" spans="13:26">
      <c r="M107" s="4"/>
      <c r="Y107" s="6"/>
      <c r="Z107"/>
    </row>
    <row r="108" spans="13:26">
      <c r="M108" s="4"/>
      <c r="Y108" s="6"/>
      <c r="Z108"/>
    </row>
    <row r="109" spans="13:26">
      <c r="M109" s="4"/>
      <c r="Y109" s="6"/>
      <c r="Z109"/>
    </row>
    <row r="110" spans="13:26">
      <c r="M110" s="4"/>
      <c r="Y110" s="6"/>
      <c r="Z110"/>
    </row>
    <row r="111" spans="13:26">
      <c r="M111" s="4"/>
      <c r="Y111" s="6"/>
      <c r="Z111"/>
    </row>
    <row r="112" spans="13:26">
      <c r="M112" s="4"/>
      <c r="Y112" s="6"/>
      <c r="Z112"/>
    </row>
    <row r="113" spans="2:26">
      <c r="M113" s="7"/>
      <c r="N113" s="8"/>
      <c r="O113" s="8"/>
      <c r="P113" s="8"/>
      <c r="Q113" s="8"/>
      <c r="R113" s="8"/>
      <c r="S113" s="8"/>
      <c r="T113" s="8"/>
      <c r="U113" s="8"/>
      <c r="V113" s="8"/>
      <c r="W113" s="8"/>
      <c r="X113" s="8"/>
      <c r="Y113" s="9"/>
      <c r="Z113"/>
    </row>
    <row r="114" spans="2:26">
      <c r="Z114"/>
    </row>
    <row r="115" spans="2:26">
      <c r="Z115"/>
    </row>
    <row r="116" spans="2:26">
      <c r="Z116"/>
    </row>
    <row r="117" spans="2:26" s="8" customFormat="1"/>
    <row r="118" spans="2:26" s="90" customFormat="1"/>
    <row r="119" spans="2:26" s="90" customFormat="1">
      <c r="B119" s="494"/>
    </row>
    <row r="120" spans="2:26">
      <c r="B120" s="460" t="s">
        <v>1035</v>
      </c>
    </row>
    <row r="121" spans="2:26">
      <c r="B121" s="408"/>
    </row>
    <row r="122" spans="2:26">
      <c r="B122" s="515" t="s">
        <v>1036</v>
      </c>
    </row>
    <row r="123" spans="2:26">
      <c r="B123" s="516" t="s">
        <v>1037</v>
      </c>
    </row>
    <row r="124" spans="2:26">
      <c r="B124" s="415" t="s">
        <v>762</v>
      </c>
    </row>
    <row r="125" spans="2:26">
      <c r="B125" s="416">
        <v>15.65851</v>
      </c>
      <c r="D125" s="149" t="s">
        <v>1038</v>
      </c>
      <c r="F125" s="461" t="s">
        <v>1039</v>
      </c>
    </row>
    <row r="126" spans="2:26">
      <c r="B126" s="90" t="s">
        <v>1040</v>
      </c>
    </row>
    <row r="127" spans="2:26">
      <c r="B127" s="408" t="s">
        <v>1041</v>
      </c>
    </row>
    <row r="128" spans="2:26">
      <c r="B128" s="415" t="s">
        <v>762</v>
      </c>
    </row>
    <row r="129" spans="2:4">
      <c r="B129" s="416">
        <v>17.71885</v>
      </c>
      <c r="D129" s="149" t="s">
        <v>1042</v>
      </c>
    </row>
    <row r="131" spans="2:4">
      <c r="B131" s="90" t="s">
        <v>1043</v>
      </c>
    </row>
    <row r="132" spans="2:4">
      <c r="B132" s="408" t="s">
        <v>1044</v>
      </c>
    </row>
    <row r="133" spans="2:4">
      <c r="B133" s="415" t="s">
        <v>762</v>
      </c>
    </row>
    <row r="134" spans="2:4">
      <c r="B134" s="416">
        <v>20.932960000000001</v>
      </c>
      <c r="D134" s="149" t="s">
        <v>1045</v>
      </c>
    </row>
    <row r="136" spans="2:4">
      <c r="B136" s="408" t="s">
        <v>1046</v>
      </c>
    </row>
    <row r="137" spans="2:4">
      <c r="B137" s="569" t="s">
        <v>880</v>
      </c>
    </row>
    <row r="138" spans="2:4">
      <c r="B138" s="570" t="s">
        <v>881</v>
      </c>
    </row>
    <row r="168" spans="2:6">
      <c r="B168" s="460" t="s">
        <v>1047</v>
      </c>
    </row>
    <row r="171" spans="2:6">
      <c r="B171" s="515" t="s">
        <v>1048</v>
      </c>
    </row>
    <row r="172" spans="2:6">
      <c r="B172" s="408" t="s">
        <v>1049</v>
      </c>
    </row>
    <row r="173" spans="2:6">
      <c r="B173" s="415" t="s">
        <v>762</v>
      </c>
    </row>
    <row r="174" spans="2:6">
      <c r="B174" s="416">
        <v>15.65851</v>
      </c>
      <c r="D174" s="149" t="s">
        <v>1038</v>
      </c>
      <c r="F174" s="461" t="s">
        <v>1039</v>
      </c>
    </row>
    <row r="177" spans="2:4">
      <c r="B177" s="408" t="s">
        <v>1050</v>
      </c>
    </row>
    <row r="178" spans="2:4">
      <c r="B178" s="415" t="s">
        <v>762</v>
      </c>
    </row>
    <row r="179" spans="2:4">
      <c r="B179" s="416">
        <v>17.71885</v>
      </c>
      <c r="D179" s="149" t="s">
        <v>1042</v>
      </c>
    </row>
    <row r="181" spans="2:4">
      <c r="B181" s="408" t="s">
        <v>1051</v>
      </c>
    </row>
    <row r="182" spans="2:4">
      <c r="B182" s="415" t="s">
        <v>762</v>
      </c>
    </row>
    <row r="183" spans="2:4">
      <c r="B183" s="416">
        <v>20.932960000000001</v>
      </c>
      <c r="D183" s="149" t="s">
        <v>1045</v>
      </c>
    </row>
    <row r="184" spans="2:4">
      <c r="B184" s="415"/>
    </row>
    <row r="186" spans="2:4">
      <c r="B186" s="408" t="s">
        <v>1052</v>
      </c>
    </row>
    <row r="187" spans="2:4">
      <c r="B187" s="569" t="s">
        <v>880</v>
      </c>
    </row>
    <row r="188" spans="2:4">
      <c r="B188" s="570" t="s">
        <v>1053</v>
      </c>
    </row>
    <row r="190" spans="2:4">
      <c r="B190" s="102" t="s">
        <v>1054</v>
      </c>
    </row>
    <row r="192" spans="2:4">
      <c r="B192" s="408" t="s">
        <v>1055</v>
      </c>
    </row>
    <row r="193" spans="2:6">
      <c r="B193" s="569" t="s">
        <v>1056</v>
      </c>
    </row>
    <row r="194" spans="2:6">
      <c r="B194" s="570" t="s">
        <v>1057</v>
      </c>
    </row>
    <row r="196" spans="2:6">
      <c r="D196" s="149" t="s">
        <v>1058</v>
      </c>
      <c r="F196" s="461" t="s">
        <v>1059</v>
      </c>
    </row>
    <row r="197" spans="2:6">
      <c r="D197" s="90" t="s">
        <v>1060</v>
      </c>
    </row>
  </sheetData>
  <sheetProtection algorithmName="SHA-512" hashValue="tWd59bzZ5QrrJ14m5j8DJTRKsg2f0eb1xzonBMj5b+HnMMIaXvp3pwseRLLC778OpYWDt9FVF8F7Fkr+O0zcoQ==" saltValue="vNopIiECQxtz+8K3AH9fTA==" spinCount="100000" sheet="1" objects="1" scenarios="1" selectLockedCells="1"/>
  <hyperlinks>
    <hyperlink ref="B59" r:id="rId1" display="https://ncss-wpengine.netdna-ssl.com/wp-content/themes/ncss/pdf/Procedures/PASS/Tests_for_Two_Proportions_in_a_Cluster-Randomized_Design.pdf" xr:uid="{E58DB53E-8A97-4A8B-B5F0-C497B5147CC5}"/>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3AF84-79BE-448C-93C0-959B507EA808}">
  <sheetPr codeName="Sheet12"/>
  <dimension ref="A2:AH25"/>
  <sheetViews>
    <sheetView workbookViewId="0"/>
  </sheetViews>
  <sheetFormatPr defaultRowHeight="15"/>
  <cols>
    <col min="1" max="1" width="5.140625" style="90" customWidth="1"/>
    <col min="2" max="9" width="9.140625" style="90"/>
    <col min="10" max="10" width="2.5703125" style="90" customWidth="1"/>
    <col min="11" max="34" width="9.140625" style="90"/>
  </cols>
  <sheetData>
    <row r="2" spans="1:29">
      <c r="A2" s="102" t="s">
        <v>627</v>
      </c>
      <c r="D2" s="112"/>
      <c r="H2" s="286"/>
      <c r="I2" s="451"/>
      <c r="J2" s="451"/>
    </row>
    <row r="3" spans="1:29">
      <c r="B3" s="102" t="s">
        <v>626</v>
      </c>
      <c r="D3" s="112"/>
      <c r="H3" s="467" t="s">
        <v>1237</v>
      </c>
      <c r="I3" s="451"/>
      <c r="J3" s="451"/>
      <c r="L3" s="192"/>
      <c r="M3" s="192"/>
      <c r="N3" s="466" t="s">
        <v>625</v>
      </c>
      <c r="O3" s="192"/>
      <c r="P3" s="192"/>
      <c r="Q3" s="192"/>
      <c r="R3" s="192"/>
      <c r="S3" s="192"/>
      <c r="T3" s="192"/>
      <c r="Y3" s="465" t="s">
        <v>624</v>
      </c>
    </row>
    <row r="4" spans="1:29">
      <c r="B4" s="201" t="s">
        <v>623</v>
      </c>
      <c r="C4" s="90" t="s">
        <v>622</v>
      </c>
      <c r="G4" s="103"/>
      <c r="H4" s="286"/>
      <c r="I4" s="451"/>
      <c r="J4" s="451"/>
      <c r="K4" s="8"/>
      <c r="L4" s="8"/>
      <c r="M4" s="8"/>
      <c r="N4" s="8"/>
      <c r="O4" s="8"/>
      <c r="P4" s="8"/>
    </row>
    <row r="5" spans="1:29">
      <c r="B5" s="201" t="s">
        <v>621</v>
      </c>
      <c r="C5" s="90" t="s">
        <v>620</v>
      </c>
      <c r="G5" s="103"/>
      <c r="H5" s="103"/>
      <c r="I5" s="103"/>
      <c r="J5" s="103"/>
      <c r="K5" s="431" t="s">
        <v>592</v>
      </c>
      <c r="L5" s="2"/>
      <c r="M5" s="2"/>
      <c r="N5" s="2"/>
      <c r="O5" s="2"/>
      <c r="P5" s="2"/>
      <c r="Q5" s="2"/>
      <c r="R5" s="2"/>
      <c r="S5" s="3"/>
      <c r="U5" s="431" t="s">
        <v>592</v>
      </c>
      <c r="V5" s="2"/>
      <c r="W5" s="2"/>
      <c r="X5" s="2"/>
      <c r="Y5" s="2"/>
      <c r="Z5" s="2"/>
      <c r="AA5" s="2"/>
      <c r="AB5" s="2"/>
      <c r="AC5" s="3"/>
    </row>
    <row r="6" spans="1:29">
      <c r="G6" s="103"/>
      <c r="H6" s="103"/>
      <c r="I6" s="103"/>
      <c r="J6" s="103"/>
      <c r="K6" s="4"/>
      <c r="M6" s="464" t="s">
        <v>269</v>
      </c>
      <c r="S6" s="6"/>
      <c r="U6" s="4"/>
      <c r="W6" s="464" t="s">
        <v>269</v>
      </c>
      <c r="AC6" s="6"/>
    </row>
    <row r="7" spans="1:29" ht="18">
      <c r="B7" s="201" t="s">
        <v>619</v>
      </c>
      <c r="C7" s="90" t="s">
        <v>618</v>
      </c>
      <c r="G7" s="103"/>
      <c r="H7" s="103"/>
      <c r="I7" s="103"/>
      <c r="J7" s="103"/>
      <c r="K7" s="430" t="s">
        <v>613</v>
      </c>
      <c r="M7" s="287">
        <v>0</v>
      </c>
      <c r="S7" s="6"/>
      <c r="U7" s="430" t="s">
        <v>615</v>
      </c>
      <c r="W7" s="287" t="s">
        <v>614</v>
      </c>
      <c r="Y7" s="460" t="s">
        <v>1013</v>
      </c>
      <c r="AC7" s="6"/>
    </row>
    <row r="8" spans="1:29">
      <c r="D8" s="115"/>
      <c r="G8" s="103"/>
      <c r="H8" s="103"/>
      <c r="K8" s="430"/>
      <c r="M8" s="287"/>
      <c r="O8" s="460" t="s">
        <v>617</v>
      </c>
      <c r="S8" s="6"/>
      <c r="U8" s="430"/>
      <c r="W8" s="287"/>
      <c r="AC8" s="6"/>
    </row>
    <row r="9" spans="1:29" ht="18">
      <c r="C9" s="90" t="s">
        <v>666</v>
      </c>
      <c r="D9" s="115"/>
      <c r="G9" s="103"/>
      <c r="H9" s="103"/>
      <c r="K9" s="430"/>
      <c r="M9" s="287"/>
      <c r="S9" s="6"/>
      <c r="U9" s="430"/>
      <c r="W9" s="287"/>
      <c r="AC9" s="6"/>
    </row>
    <row r="10" spans="1:29">
      <c r="D10" s="115"/>
      <c r="G10" s="103"/>
      <c r="H10" s="103"/>
      <c r="K10" s="430"/>
      <c r="M10" s="287"/>
      <c r="O10" s="460" t="s">
        <v>584</v>
      </c>
      <c r="S10" s="6"/>
      <c r="U10" s="430"/>
      <c r="W10" s="287"/>
      <c r="Y10" s="460" t="s">
        <v>617</v>
      </c>
      <c r="AC10" s="6"/>
    </row>
    <row r="11" spans="1:29" ht="18">
      <c r="B11" s="90" t="s">
        <v>616</v>
      </c>
      <c r="D11" s="115"/>
      <c r="G11" s="103"/>
      <c r="H11" s="103"/>
      <c r="K11" s="430" t="s">
        <v>615</v>
      </c>
      <c r="M11" s="287" t="s">
        <v>614</v>
      </c>
      <c r="S11" s="6"/>
      <c r="U11" s="430" t="s">
        <v>613</v>
      </c>
      <c r="W11" s="287">
        <v>0</v>
      </c>
      <c r="AC11" s="6"/>
    </row>
    <row r="12" spans="1:29" ht="18">
      <c r="B12" s="90" t="s">
        <v>668</v>
      </c>
      <c r="D12" s="115"/>
      <c r="G12" s="103"/>
      <c r="K12" s="4"/>
      <c r="S12" s="6"/>
      <c r="U12" s="4"/>
      <c r="AC12" s="6"/>
    </row>
    <row r="13" spans="1:29">
      <c r="D13" s="115"/>
      <c r="H13" s="103"/>
      <c r="K13" s="4"/>
      <c r="S13" s="6"/>
      <c r="U13" s="4"/>
      <c r="AC13" s="6"/>
    </row>
    <row r="14" spans="1:29">
      <c r="C14" s="127" t="s">
        <v>612</v>
      </c>
      <c r="G14" s="103"/>
      <c r="K14" s="435" t="s">
        <v>586</v>
      </c>
      <c r="S14" s="6"/>
      <c r="U14" s="435" t="s">
        <v>586</v>
      </c>
      <c r="AC14" s="6"/>
    </row>
    <row r="15" spans="1:29">
      <c r="C15" s="127" t="s">
        <v>611</v>
      </c>
      <c r="G15" s="103"/>
      <c r="K15" s="432"/>
      <c r="S15" s="6"/>
      <c r="U15" s="432"/>
      <c r="AC15" s="6"/>
    </row>
    <row r="16" spans="1:29">
      <c r="C16" s="127" t="s">
        <v>610</v>
      </c>
      <c r="G16" s="103"/>
      <c r="K16" s="432"/>
      <c r="M16" s="464" t="s">
        <v>269</v>
      </c>
      <c r="S16" s="6"/>
      <c r="U16" s="432"/>
      <c r="W16" s="464" t="s">
        <v>269</v>
      </c>
      <c r="AC16" s="6"/>
    </row>
    <row r="17" spans="2:29">
      <c r="C17" s="127"/>
      <c r="G17" s="103"/>
      <c r="K17" s="433" t="s">
        <v>585</v>
      </c>
      <c r="M17" s="287">
        <v>0</v>
      </c>
      <c r="S17" s="6"/>
      <c r="U17" s="442">
        <v>0.75</v>
      </c>
      <c r="W17" s="449">
        <v>0.15</v>
      </c>
      <c r="Y17" s="461" t="s">
        <v>669</v>
      </c>
      <c r="AC17" s="6"/>
    </row>
    <row r="18" spans="2:29">
      <c r="B18" s="90" t="s">
        <v>609</v>
      </c>
      <c r="D18" s="458"/>
      <c r="E18" s="287"/>
      <c r="F18" s="463"/>
      <c r="G18" s="125"/>
      <c r="H18" s="125"/>
      <c r="I18" s="125"/>
      <c r="J18" s="125"/>
      <c r="K18" s="433"/>
      <c r="M18" s="287"/>
      <c r="O18" s="460" t="s">
        <v>608</v>
      </c>
      <c r="S18" s="6"/>
      <c r="U18" s="433"/>
      <c r="W18" s="287"/>
      <c r="Y18" s="149" t="s">
        <v>670</v>
      </c>
      <c r="AC18" s="6"/>
    </row>
    <row r="19" spans="2:29" ht="18">
      <c r="B19" s="90" t="s">
        <v>607</v>
      </c>
      <c r="D19" s="458"/>
      <c r="E19" s="287"/>
      <c r="F19" s="463"/>
      <c r="G19" s="125"/>
      <c r="H19" s="125"/>
      <c r="I19" s="125"/>
      <c r="J19" s="125"/>
      <c r="K19" s="433"/>
      <c r="M19" s="287"/>
      <c r="S19" s="6"/>
      <c r="U19" s="433"/>
      <c r="W19" s="287"/>
      <c r="Y19" s="460" t="s">
        <v>593</v>
      </c>
      <c r="AC19" s="6"/>
    </row>
    <row r="20" spans="2:29">
      <c r="B20" s="90" t="s">
        <v>606</v>
      </c>
      <c r="D20" s="458"/>
      <c r="E20" s="457"/>
      <c r="F20" s="457"/>
      <c r="G20" s="125"/>
      <c r="H20" s="125"/>
      <c r="I20" s="125"/>
      <c r="J20" s="125"/>
      <c r="K20" s="433"/>
      <c r="M20" s="287"/>
      <c r="O20" s="460" t="s">
        <v>588</v>
      </c>
      <c r="S20" s="6"/>
      <c r="U20" s="433"/>
      <c r="W20" s="287"/>
      <c r="AC20" s="6"/>
    </row>
    <row r="21" spans="2:29">
      <c r="C21" s="462" t="s">
        <v>605</v>
      </c>
      <c r="E21" s="457"/>
      <c r="F21" s="457"/>
      <c r="G21" s="125"/>
      <c r="H21" s="125"/>
      <c r="I21" s="125"/>
      <c r="J21" s="125"/>
      <c r="K21" s="434">
        <v>0.45</v>
      </c>
      <c r="M21" s="449">
        <v>0.15</v>
      </c>
      <c r="O21" s="461" t="s">
        <v>669</v>
      </c>
      <c r="S21" s="6"/>
      <c r="U21" s="433" t="s">
        <v>585</v>
      </c>
      <c r="W21" s="449">
        <v>0</v>
      </c>
      <c r="Y21" s="460" t="s">
        <v>587</v>
      </c>
      <c r="AC21" s="6"/>
    </row>
    <row r="22" spans="2:29">
      <c r="C22" s="126" t="s">
        <v>604</v>
      </c>
      <c r="E22" s="457"/>
      <c r="F22" s="457"/>
      <c r="G22" s="125"/>
      <c r="H22" s="125"/>
      <c r="I22" s="459"/>
      <c r="J22" s="459"/>
      <c r="K22" s="4"/>
      <c r="O22" s="149" t="s">
        <v>670</v>
      </c>
      <c r="S22" s="6"/>
      <c r="U22" s="4"/>
      <c r="AC22" s="6"/>
    </row>
    <row r="23" spans="2:29">
      <c r="D23" s="458"/>
      <c r="E23" s="457"/>
      <c r="F23" s="457"/>
      <c r="G23" s="125"/>
      <c r="H23" s="125"/>
      <c r="I23" s="449"/>
      <c r="J23" s="449"/>
      <c r="K23" s="7"/>
      <c r="L23" s="8"/>
      <c r="M23" s="8"/>
      <c r="N23" s="8"/>
      <c r="O23" s="8"/>
      <c r="P23" s="8"/>
      <c r="Q23" s="8"/>
      <c r="R23" s="8"/>
      <c r="S23" s="9"/>
      <c r="U23" s="7"/>
      <c r="V23" s="8"/>
      <c r="W23" s="8"/>
      <c r="X23" s="8"/>
      <c r="Y23" s="8"/>
      <c r="Z23" s="8"/>
      <c r="AA23" s="8"/>
      <c r="AB23" s="8"/>
      <c r="AC23" s="9"/>
    </row>
    <row r="25" spans="2:29">
      <c r="B25" s="90" t="s">
        <v>1170</v>
      </c>
    </row>
  </sheetData>
  <sheetProtection algorithmName="SHA-512" hashValue="H7CD6jt5CSOj8h6syf4kg3B47qsUqrT7urLocLpAHSn+WFX6VrxxUbwrbR3FvYENPUTGAROrTBl0CEGF1RDdCw==" saltValue="XVQ5awYT9W8UpTK8EX7SFQ==" spinCount="100000" sheet="1" objects="1" scenarios="1" selectLockedCells="1" selectUnlockedCell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700A-3EF0-4F60-A967-8CD1C6FD09EA}">
  <sheetPr codeName="Sheet13"/>
  <dimension ref="A1:AG110"/>
  <sheetViews>
    <sheetView workbookViewId="0">
      <selection activeCell="C4" sqref="C4"/>
    </sheetView>
  </sheetViews>
  <sheetFormatPr defaultRowHeight="15"/>
  <cols>
    <col min="1" max="1" width="9.140625" style="90"/>
    <col min="2" max="2" width="34.42578125" style="90" customWidth="1"/>
    <col min="3" max="4" width="9.140625" style="90"/>
    <col min="5" max="10" width="8" style="90" customWidth="1"/>
    <col min="11" max="11" width="4.7109375" style="90" customWidth="1"/>
    <col min="12" max="12" width="11" style="90" customWidth="1"/>
    <col min="13" max="20" width="9" style="90" customWidth="1"/>
    <col min="21" max="33" width="9.140625" style="90"/>
  </cols>
  <sheetData>
    <row r="1" spans="1:26">
      <c r="A1" s="5"/>
      <c r="B1" s="92" t="s">
        <v>57</v>
      </c>
      <c r="C1" s="5"/>
      <c r="D1" s="5"/>
      <c r="E1" s="5"/>
      <c r="F1" s="5"/>
      <c r="G1" s="5"/>
      <c r="H1" s="5"/>
      <c r="I1" s="5"/>
      <c r="J1" s="5"/>
      <c r="K1" s="5"/>
      <c r="L1" s="5"/>
      <c r="M1" s="5"/>
      <c r="N1" s="5"/>
      <c r="O1" s="5"/>
      <c r="P1" s="5"/>
      <c r="Q1" s="5"/>
      <c r="R1" s="5"/>
      <c r="S1" s="5"/>
      <c r="T1" s="5"/>
      <c r="U1" s="6"/>
      <c r="Z1" s="536" t="s">
        <v>968</v>
      </c>
    </row>
    <row r="2" spans="1:26">
      <c r="A2" s="5"/>
      <c r="B2" s="92" t="s">
        <v>1002</v>
      </c>
      <c r="C2" s="5"/>
      <c r="D2" s="5"/>
      <c r="E2" s="327" t="s">
        <v>1257</v>
      </c>
      <c r="F2" s="5"/>
      <c r="G2" s="5"/>
      <c r="H2" s="5"/>
      <c r="I2" s="5"/>
      <c r="J2" s="5"/>
      <c r="K2" s="5"/>
      <c r="L2" s="5"/>
      <c r="M2" s="304" t="s">
        <v>396</v>
      </c>
      <c r="N2" s="5"/>
      <c r="O2" s="5"/>
      <c r="P2" s="5"/>
      <c r="Q2" s="5"/>
      <c r="R2" s="5"/>
      <c r="S2" s="5"/>
      <c r="T2" s="5"/>
      <c r="U2" s="6"/>
    </row>
    <row r="3" spans="1:26">
      <c r="A3" s="5"/>
      <c r="B3" s="96"/>
      <c r="C3" s="5"/>
      <c r="D3" s="5"/>
      <c r="E3" s="5"/>
      <c r="F3" s="75" t="s">
        <v>996</v>
      </c>
      <c r="G3" s="5"/>
      <c r="H3" s="5"/>
      <c r="I3" s="5"/>
      <c r="J3" s="5"/>
      <c r="K3" s="5"/>
      <c r="L3" s="5"/>
      <c r="M3" s="5"/>
      <c r="N3" s="5"/>
      <c r="O3" s="5"/>
      <c r="P3" s="5"/>
      <c r="Q3" s="5"/>
      <c r="R3" s="5"/>
      <c r="S3" s="5"/>
      <c r="T3" s="5"/>
      <c r="U3" s="6"/>
    </row>
    <row r="4" spans="1:26">
      <c r="A4" s="5"/>
      <c r="B4" s="97" t="s">
        <v>964</v>
      </c>
      <c r="C4" s="668">
        <v>0.5</v>
      </c>
      <c r="D4" s="5"/>
      <c r="E4" s="75" t="s">
        <v>966</v>
      </c>
      <c r="F4" s="5"/>
      <c r="G4" s="76"/>
      <c r="H4" s="5"/>
      <c r="I4" s="5"/>
      <c r="J4" s="5"/>
      <c r="K4" s="5"/>
      <c r="L4" s="5"/>
      <c r="M4" s="5"/>
      <c r="N4" s="5"/>
      <c r="O4" s="5"/>
      <c r="P4" s="5"/>
      <c r="Q4" s="5"/>
      <c r="R4" s="5"/>
      <c r="S4" s="5"/>
      <c r="T4" s="5"/>
      <c r="U4" s="6"/>
    </row>
    <row r="5" spans="1:26">
      <c r="A5" s="5"/>
      <c r="B5" s="89" t="s">
        <v>965</v>
      </c>
      <c r="C5" s="669">
        <v>0.7</v>
      </c>
      <c r="D5" s="5"/>
      <c r="E5" s="75" t="s">
        <v>967</v>
      </c>
      <c r="F5" s="5"/>
      <c r="G5" s="5"/>
      <c r="H5" s="5"/>
      <c r="I5" s="5"/>
      <c r="J5" s="5"/>
      <c r="K5" s="5"/>
      <c r="M5" s="318" t="s">
        <v>67</v>
      </c>
      <c r="N5" s="832">
        <v>3</v>
      </c>
      <c r="O5" s="5"/>
      <c r="P5" s="5"/>
      <c r="Q5" s="5"/>
      <c r="R5" s="5"/>
      <c r="S5" s="5"/>
      <c r="T5" s="5"/>
      <c r="U5" s="6"/>
    </row>
    <row r="6" spans="1:26">
      <c r="A6" s="5"/>
      <c r="B6" s="89" t="s">
        <v>60</v>
      </c>
      <c r="C6" s="669">
        <v>3</v>
      </c>
      <c r="D6" s="5"/>
      <c r="F6" s="78"/>
      <c r="G6" s="79"/>
      <c r="H6" s="80"/>
      <c r="I6" s="5"/>
      <c r="J6" s="5"/>
      <c r="K6" s="5"/>
      <c r="M6" s="318" t="s">
        <v>68</v>
      </c>
      <c r="N6" s="833">
        <v>1</v>
      </c>
      <c r="O6" s="5"/>
      <c r="P6" s="5"/>
      <c r="Q6" s="5"/>
      <c r="R6" s="5"/>
      <c r="S6" s="5"/>
      <c r="T6" s="5"/>
      <c r="U6" s="6"/>
    </row>
    <row r="7" spans="1:26">
      <c r="A7" s="5"/>
      <c r="B7" s="98" t="s">
        <v>64</v>
      </c>
      <c r="C7" s="669">
        <v>0.9</v>
      </c>
      <c r="D7" s="5"/>
      <c r="E7" s="75" t="str">
        <f>"e.g. "&amp; (100*C7)&amp;"%"</f>
        <v>e.g. 90%</v>
      </c>
      <c r="F7" s="75" t="s">
        <v>75</v>
      </c>
      <c r="G7" s="5"/>
      <c r="H7" s="5"/>
      <c r="I7" s="5"/>
      <c r="J7" s="5"/>
      <c r="K7" s="5"/>
      <c r="M7" s="318" t="s">
        <v>70</v>
      </c>
      <c r="N7" s="315">
        <f>IF('ICC SSiz Cost'!E23="",'ICC SSiz Cost'!E22,"")</f>
        <v>308.6279416084289</v>
      </c>
      <c r="O7" s="86" t="str">
        <f>"m="&amp;IF('ICC SSiz Cost'!E23="",'ICC SSiz Cost'!G21,'ICC SSiz Cost'!E23)</f>
        <v>m=4</v>
      </c>
      <c r="P7" s="5"/>
      <c r="Q7" s="5"/>
      <c r="R7" s="5"/>
      <c r="S7" s="5"/>
      <c r="T7" s="5"/>
      <c r="U7" s="6"/>
    </row>
    <row r="8" spans="1:26">
      <c r="A8" s="5"/>
      <c r="B8" s="98" t="s">
        <v>65</v>
      </c>
      <c r="C8" s="669">
        <v>0.1</v>
      </c>
      <c r="D8" s="5"/>
      <c r="E8" s="75" t="str">
        <f>"e.g. "&amp; (100*C8)&amp;"%, double this to use one-tailed at the same level"</f>
        <v>e.g. 10%, double this to use one-tailed at the same level</v>
      </c>
      <c r="F8" s="5"/>
      <c r="G8" s="5"/>
      <c r="H8" s="5"/>
      <c r="I8" s="5"/>
      <c r="J8" s="5"/>
      <c r="K8" s="5"/>
      <c r="L8" s="5"/>
      <c r="M8" s="5"/>
      <c r="N8" s="5"/>
      <c r="O8" s="5"/>
      <c r="P8" s="5"/>
      <c r="Q8" s="5"/>
      <c r="R8" s="5"/>
      <c r="S8" s="5"/>
      <c r="T8" s="5"/>
      <c r="U8" s="6"/>
    </row>
    <row r="9" spans="1:26">
      <c r="A9" s="5"/>
      <c r="B9" s="98"/>
      <c r="C9" s="2"/>
      <c r="D9" s="5"/>
      <c r="E9" s="5"/>
      <c r="F9" s="75" t="s">
        <v>90</v>
      </c>
      <c r="G9" s="5"/>
      <c r="H9" s="5"/>
      <c r="I9" s="5"/>
      <c r="J9" s="5"/>
      <c r="L9" s="5"/>
      <c r="M9" s="5"/>
      <c r="N9" s="5"/>
      <c r="O9" s="5"/>
      <c r="P9" s="5"/>
      <c r="Q9" s="5"/>
      <c r="R9" s="5"/>
      <c r="S9" s="5"/>
      <c r="T9" s="5"/>
      <c r="U9" s="6"/>
    </row>
    <row r="10" spans="1:26">
      <c r="A10" s="5"/>
      <c r="B10" s="99"/>
      <c r="C10" s="5"/>
      <c r="D10" s="5"/>
      <c r="E10" s="5"/>
      <c r="F10" s="5"/>
      <c r="G10" s="5"/>
      <c r="H10" s="5"/>
      <c r="I10" s="5"/>
      <c r="J10" s="5"/>
      <c r="L10" s="5"/>
      <c r="M10" s="5"/>
      <c r="N10" s="5"/>
      <c r="O10" s="5"/>
      <c r="P10" s="5"/>
      <c r="Q10" s="5"/>
      <c r="R10" s="5"/>
      <c r="S10" s="5"/>
      <c r="T10" s="5"/>
      <c r="U10" s="6"/>
    </row>
    <row r="11" spans="1:26">
      <c r="A11" s="5"/>
      <c r="B11" s="100" t="s">
        <v>66</v>
      </c>
      <c r="C11" s="82" t="str">
        <f>"m="&amp;C6</f>
        <v>m=3</v>
      </c>
      <c r="E11" s="319"/>
      <c r="F11" s="320" t="s">
        <v>88</v>
      </c>
      <c r="G11" s="320" t="s">
        <v>390</v>
      </c>
      <c r="H11" s="320" t="s">
        <v>391</v>
      </c>
      <c r="I11" s="321" t="s">
        <v>392</v>
      </c>
      <c r="J11" s="82"/>
      <c r="L11" s="5"/>
      <c r="M11" s="5"/>
      <c r="N11" s="5"/>
      <c r="O11" s="5"/>
      <c r="P11" s="5"/>
      <c r="Q11" s="5"/>
      <c r="R11" s="5"/>
      <c r="S11" s="5"/>
      <c r="T11" s="5"/>
      <c r="U11" s="6"/>
    </row>
    <row r="12" spans="1:26">
      <c r="A12" s="5"/>
      <c r="B12" s="101" t="s">
        <v>27</v>
      </c>
      <c r="C12" s="84">
        <f>ROUND('ICC SSiz Walter'!B12+0.499,0)</f>
        <v>55</v>
      </c>
      <c r="E12" s="322" t="s">
        <v>23</v>
      </c>
      <c r="F12" s="82">
        <f>ROUND('ICC SSiz Walter (2)'!B12+0.499,0)</f>
        <v>86</v>
      </c>
      <c r="G12" s="82">
        <f>ROUND('ICC SSiz Walter (3)'!B12+0.499,0)</f>
        <v>55</v>
      </c>
      <c r="H12" s="82">
        <f>ROUND('ICC SSiz Walter (4)'!B12+0.499,0)</f>
        <v>45</v>
      </c>
      <c r="I12" s="323">
        <f>ROUND('ICC SSiz Walter (5)'!B12+0.499,0)</f>
        <v>40</v>
      </c>
      <c r="J12" s="82"/>
      <c r="K12" s="5"/>
      <c r="L12" s="5"/>
      <c r="M12" s="5"/>
      <c r="N12" s="5"/>
      <c r="O12" s="5"/>
      <c r="P12" s="5"/>
      <c r="Q12" s="5"/>
      <c r="R12" s="5"/>
      <c r="S12" s="5"/>
      <c r="T12" s="5"/>
      <c r="U12" s="6"/>
    </row>
    <row r="13" spans="1:26">
      <c r="A13" s="5" t="s">
        <v>793</v>
      </c>
      <c r="B13" s="101"/>
      <c r="C13" s="84"/>
      <c r="E13" s="322" t="s">
        <v>393</v>
      </c>
      <c r="F13" s="82">
        <f>2*F12</f>
        <v>172</v>
      </c>
      <c r="G13" s="82">
        <f>3*G12</f>
        <v>165</v>
      </c>
      <c r="H13" s="82">
        <f>4*H12</f>
        <v>180</v>
      </c>
      <c r="I13" s="323">
        <f>5*I12</f>
        <v>200</v>
      </c>
      <c r="J13" s="82"/>
      <c r="K13" s="5"/>
      <c r="L13" s="5" t="str">
        <f>'costCN (t2)'!B2</f>
        <v>measures</v>
      </c>
      <c r="M13" s="10">
        <f>'ICC SSiz Cost'!D2</f>
        <v>2</v>
      </c>
      <c r="N13" s="10">
        <f>'ICC SSiz Cost'!E2</f>
        <v>3</v>
      </c>
      <c r="O13" s="10">
        <f>'ICC SSiz Cost'!F2</f>
        <v>4</v>
      </c>
      <c r="P13" s="10">
        <f>'ICC SSiz Cost'!G2</f>
        <v>5</v>
      </c>
      <c r="Q13" s="10">
        <f>'ICC SSiz Cost'!H2</f>
        <v>6</v>
      </c>
      <c r="R13" s="10">
        <f>'ICC SSiz Cost'!I2</f>
        <v>7</v>
      </c>
      <c r="S13" s="10">
        <f>'ICC SSiz Cost'!J2</f>
        <v>8</v>
      </c>
      <c r="T13" s="10">
        <f>'ICC SSiz Cost'!K2</f>
        <v>9</v>
      </c>
      <c r="U13" s="6"/>
    </row>
    <row r="14" spans="1:26">
      <c r="A14" s="475" t="s">
        <v>792</v>
      </c>
      <c r="B14" s="101"/>
      <c r="E14" s="324"/>
      <c r="F14" s="325">
        <f>($N5*F12)+($N6*F13)</f>
        <v>430</v>
      </c>
      <c r="G14" s="325">
        <f>($N5*G12)+($N6*G13)</f>
        <v>330</v>
      </c>
      <c r="H14" s="325">
        <f>($N5*H12)+($N6*H13)</f>
        <v>315</v>
      </c>
      <c r="I14" s="326">
        <f>($N5*I12)+($N6*I13)</f>
        <v>320</v>
      </c>
      <c r="J14" s="10"/>
      <c r="K14" s="5"/>
      <c r="L14" s="10" t="str">
        <f>'costCN (t2)'!B15</f>
        <v>Total</v>
      </c>
      <c r="M14" s="91">
        <f>'ICC SSiz Cost'!D15</f>
        <v>425.96257925033564</v>
      </c>
      <c r="N14" s="91">
        <f>'ICC SSiz Cost'!E15</f>
        <v>324.86588001251221</v>
      </c>
      <c r="O14" s="91">
        <f>'ICC SSiz Cost'!F15</f>
        <v>308.6279416084289</v>
      </c>
      <c r="P14" s="91">
        <f>'ICC SSiz Cost'!G15</f>
        <v>313.19761276245117</v>
      </c>
      <c r="Q14" s="91">
        <f>'ICC SSiz Cost'!H15</f>
        <v>325.99240064620972</v>
      </c>
      <c r="R14" s="91">
        <f>'ICC SSiz Cost'!I15</f>
        <v>342.85609722137445</v>
      </c>
      <c r="S14" s="91">
        <f>'ICC SSiz Cost'!J15</f>
        <v>362.03797101974487</v>
      </c>
      <c r="T14" s="91">
        <f>'ICC SSiz Cost'!K15</f>
        <v>382.64130592346191</v>
      </c>
      <c r="U14" s="6"/>
    </row>
    <row r="15" spans="1:26">
      <c r="A15" s="5"/>
      <c r="B15" s="101"/>
      <c r="C15" s="144" t="s">
        <v>134</v>
      </c>
      <c r="D15" s="84"/>
      <c r="E15" s="83"/>
      <c r="F15" s="83"/>
      <c r="G15" s="85"/>
      <c r="H15" s="86"/>
      <c r="I15" s="5"/>
      <c r="J15" s="327"/>
      <c r="K15" s="5"/>
      <c r="L15" s="5"/>
      <c r="M15" s="5"/>
      <c r="N15" s="5"/>
      <c r="O15" s="5"/>
      <c r="P15" s="5"/>
      <c r="Q15" s="5"/>
      <c r="R15" s="5"/>
      <c r="S15" s="5"/>
      <c r="T15" s="5"/>
      <c r="U15" s="6"/>
    </row>
    <row r="16" spans="1:26">
      <c r="A16" s="5"/>
      <c r="B16" s="101"/>
      <c r="C16" s="317" t="s">
        <v>412</v>
      </c>
      <c r="D16" s="84"/>
      <c r="E16" s="83"/>
      <c r="F16" s="83"/>
      <c r="G16" s="85"/>
      <c r="H16" s="86"/>
      <c r="I16" s="5"/>
      <c r="J16" s="5"/>
      <c r="K16" s="5"/>
      <c r="U16" s="6"/>
    </row>
    <row r="17" spans="1:21">
      <c r="A17" s="5"/>
      <c r="B17" s="5"/>
      <c r="C17" s="83" t="s">
        <v>413</v>
      </c>
      <c r="D17" s="5"/>
      <c r="E17" s="5"/>
      <c r="F17" s="5"/>
      <c r="G17" s="5"/>
      <c r="H17" s="5"/>
      <c r="I17" s="5"/>
      <c r="J17" s="5"/>
      <c r="K17" s="5"/>
      <c r="L17" s="5"/>
      <c r="M17" s="5"/>
      <c r="N17" s="5"/>
      <c r="O17" s="5"/>
      <c r="P17" s="5"/>
      <c r="Q17" s="5"/>
      <c r="R17" s="5"/>
      <c r="S17" s="5"/>
      <c r="T17" s="5"/>
      <c r="U17" s="6"/>
    </row>
    <row r="18" spans="1:21">
      <c r="A18" s="5"/>
      <c r="B18" s="5"/>
      <c r="C18" s="83"/>
      <c r="D18" s="5"/>
      <c r="E18" s="5"/>
      <c r="F18" s="5"/>
      <c r="G18" s="5"/>
      <c r="H18" s="5"/>
      <c r="I18" s="5"/>
      <c r="J18" s="5"/>
      <c r="K18" s="5"/>
      <c r="L18" s="5"/>
      <c r="M18" s="5"/>
      <c r="N18" s="5"/>
      <c r="O18" s="5"/>
      <c r="P18" s="5"/>
      <c r="Q18" s="5"/>
      <c r="R18" s="5"/>
      <c r="S18" s="5"/>
      <c r="T18" s="5"/>
      <c r="U18" s="6"/>
    </row>
    <row r="19" spans="1:21">
      <c r="A19" s="5"/>
      <c r="B19" s="5"/>
      <c r="C19" s="5"/>
      <c r="D19" s="5"/>
      <c r="E19" s="5"/>
      <c r="F19" s="5"/>
      <c r="G19" s="5"/>
      <c r="H19" s="5"/>
      <c r="I19" s="5"/>
      <c r="J19" s="5"/>
      <c r="K19" s="5"/>
      <c r="L19" s="5"/>
      <c r="M19" s="5"/>
      <c r="N19" s="5"/>
      <c r="O19" s="5"/>
      <c r="P19" s="5"/>
      <c r="Q19" s="5"/>
      <c r="R19" s="5"/>
      <c r="S19" s="5"/>
      <c r="T19" s="5"/>
      <c r="U19" s="6"/>
    </row>
    <row r="20" spans="1:21">
      <c r="A20" s="5"/>
      <c r="B20" s="559" t="s">
        <v>136</v>
      </c>
      <c r="C20" s="83" t="str">
        <f>"With "&amp;C12&amp;" subjects and "&amp;C6&amp;" measures per subject, there is an "&amp;100*C7&amp;"% chance that the observed "</f>
        <v xml:space="preserve">With 55 subjects and 3 measures per subject, there is an 90% chance that the observed </v>
      </c>
      <c r="D20" s="83"/>
      <c r="E20" s="83"/>
      <c r="F20" s="83"/>
      <c r="G20" s="5"/>
      <c r="H20" s="5"/>
      <c r="I20" s="5"/>
      <c r="J20" s="5"/>
      <c r="K20" s="5"/>
      <c r="L20" s="5"/>
      <c r="M20" s="5"/>
      <c r="N20" s="5"/>
      <c r="O20" s="5"/>
      <c r="P20" s="5"/>
      <c r="Q20" s="5"/>
      <c r="R20" s="5"/>
      <c r="S20" s="5"/>
      <c r="T20" s="5"/>
      <c r="U20" s="6"/>
    </row>
    <row r="21" spans="1:21">
      <c r="A21" s="5"/>
      <c r="B21" s="83"/>
      <c r="C21" s="83" t="str">
        <f>100*(1-C8)&amp;"% confidence interval for the ICC  will be significantly greater than "&amp;C4&amp;","&amp;" if the true ICC is "&amp;C5&amp;"."</f>
        <v>90% confidence interval for the ICC  will be significantly greater than 0.5, if the true ICC is 0.7.</v>
      </c>
      <c r="D21" s="83"/>
      <c r="E21" s="83"/>
      <c r="F21" s="83"/>
      <c r="G21" s="5"/>
      <c r="H21" s="5"/>
      <c r="I21" s="5"/>
      <c r="J21" s="5"/>
      <c r="K21" s="5"/>
      <c r="L21" s="5"/>
      <c r="M21" s="5"/>
      <c r="N21" s="5"/>
      <c r="O21" s="5"/>
      <c r="P21" s="5"/>
      <c r="Q21" s="5"/>
      <c r="R21" s="5"/>
      <c r="S21" s="5"/>
      <c r="T21" s="5"/>
      <c r="U21" s="6"/>
    </row>
    <row r="22" spans="1:21">
      <c r="A22" s="5"/>
      <c r="B22" s="83"/>
      <c r="C22" s="83" t="str">
        <f>"Ho: "&amp;Z1&amp;" &lt;= "&amp;C4&amp;"   versus  H1: "&amp;Z1&amp;"&gt;= "&amp;C5</f>
        <v>Ho: ρ &lt;= 0.5   versus  H1: ρ&gt;= 0.7</v>
      </c>
      <c r="D22" s="83"/>
      <c r="E22" s="83"/>
      <c r="F22" s="83"/>
      <c r="G22" s="5"/>
      <c r="H22" s="5"/>
      <c r="I22" s="5"/>
      <c r="J22" s="5"/>
      <c r="K22" s="5"/>
      <c r="L22" s="5"/>
      <c r="M22" s="5"/>
      <c r="N22" s="5"/>
      <c r="O22" s="5"/>
      <c r="P22" s="5"/>
      <c r="Q22" s="5"/>
      <c r="R22" s="5"/>
      <c r="S22" s="5"/>
      <c r="T22" s="5"/>
      <c r="U22" s="6"/>
    </row>
    <row r="23" spans="1:21">
      <c r="A23" s="8"/>
      <c r="B23" s="8"/>
      <c r="C23" s="8"/>
      <c r="D23" s="8"/>
      <c r="E23" s="8"/>
      <c r="F23" s="8"/>
      <c r="G23" s="8"/>
      <c r="H23" s="8"/>
      <c r="I23" s="8"/>
      <c r="J23" s="8"/>
      <c r="K23" s="8"/>
      <c r="L23" s="8"/>
      <c r="M23" s="8"/>
      <c r="N23" s="8"/>
      <c r="O23" s="8"/>
      <c r="P23" s="8"/>
      <c r="Q23" s="8"/>
      <c r="R23" s="8"/>
      <c r="S23" s="8"/>
      <c r="T23" s="8"/>
      <c r="U23" s="9"/>
    </row>
    <row r="25" spans="1:21">
      <c r="D25" s="103"/>
      <c r="K25" s="103" t="s">
        <v>1243</v>
      </c>
    </row>
    <row r="28" spans="1:21">
      <c r="D28" s="102" t="s">
        <v>817</v>
      </c>
    </row>
    <row r="30" spans="1:21">
      <c r="D30" s="90" t="s">
        <v>1238</v>
      </c>
    </row>
    <row r="31" spans="1:21">
      <c r="D31" s="90" t="s">
        <v>1239</v>
      </c>
    </row>
    <row r="32" spans="1:21">
      <c r="D32" s="90" t="s">
        <v>1240</v>
      </c>
    </row>
    <row r="33" spans="4:4">
      <c r="D33" s="90" t="s">
        <v>1241</v>
      </c>
    </row>
    <row r="34" spans="4:4">
      <c r="D34" s="90" t="s">
        <v>1242</v>
      </c>
    </row>
    <row r="35" spans="4:4">
      <c r="D35" s="90" t="s">
        <v>1244</v>
      </c>
    </row>
    <row r="36" spans="4:4">
      <c r="D36" s="90" t="s">
        <v>1245</v>
      </c>
    </row>
    <row r="38" spans="4:4">
      <c r="D38" s="90" t="s">
        <v>1247</v>
      </c>
    </row>
    <row r="50" spans="1:33">
      <c r="C50" s="460" t="s">
        <v>840</v>
      </c>
    </row>
    <row r="51" spans="1:33" ht="18.75">
      <c r="B51" s="104" t="s">
        <v>745</v>
      </c>
      <c r="C51" s="222" t="s">
        <v>841</v>
      </c>
    </row>
    <row r="52" spans="1:33">
      <c r="C52" s="222" t="s">
        <v>839</v>
      </c>
    </row>
    <row r="54" spans="1:33" s="139" customFormat="1">
      <c r="A54" s="2" t="s">
        <v>789</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c r="B55" s="475" t="s">
        <v>788</v>
      </c>
      <c r="D55" s="472" t="s">
        <v>790</v>
      </c>
    </row>
    <row r="66" spans="1:33" s="139" customFormat="1">
      <c r="A66" s="2" t="s">
        <v>791</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89" spans="1:33" s="139" customForma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s="130" customFormat="1">
      <c r="A90" s="222" t="s">
        <v>839</v>
      </c>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row>
    <row r="91" spans="1:33">
      <c r="B91" s="90" t="s">
        <v>838</v>
      </c>
    </row>
    <row r="93" spans="1:33">
      <c r="B93" s="1"/>
      <c r="C93" s="2"/>
      <c r="D93" s="2"/>
      <c r="E93" s="2"/>
      <c r="F93" s="2"/>
      <c r="G93" s="2"/>
      <c r="H93" s="3"/>
    </row>
    <row r="94" spans="1:33">
      <c r="B94" s="4"/>
      <c r="C94" s="5"/>
      <c r="D94" s="5"/>
      <c r="E94" s="5"/>
      <c r="F94" s="5"/>
      <c r="G94" s="5"/>
      <c r="H94" s="6"/>
    </row>
    <row r="95" spans="1:33">
      <c r="B95" s="4"/>
      <c r="C95" s="5"/>
      <c r="D95" s="5"/>
      <c r="E95" s="5"/>
      <c r="F95" s="5"/>
      <c r="G95" s="5"/>
      <c r="H95" s="6"/>
    </row>
    <row r="96" spans="1:33">
      <c r="B96" s="4"/>
      <c r="C96" s="5"/>
      <c r="D96" s="5"/>
      <c r="E96" s="5"/>
      <c r="F96" s="5"/>
      <c r="G96" s="5"/>
      <c r="H96" s="6"/>
    </row>
    <row r="97" spans="2:8">
      <c r="B97" s="4"/>
      <c r="C97" s="5"/>
      <c r="D97" s="5"/>
      <c r="E97" s="5"/>
      <c r="F97" s="5"/>
      <c r="G97" s="5"/>
      <c r="H97" s="6"/>
    </row>
    <row r="98" spans="2:8">
      <c r="B98" s="4"/>
      <c r="C98" s="5"/>
      <c r="D98" s="5"/>
      <c r="E98" s="5"/>
      <c r="F98" s="5"/>
      <c r="G98" s="5"/>
      <c r="H98" s="6"/>
    </row>
    <row r="99" spans="2:8">
      <c r="B99" s="4"/>
      <c r="C99" s="5"/>
      <c r="D99" s="5"/>
      <c r="E99" s="5"/>
      <c r="F99" s="5"/>
      <c r="G99" s="5"/>
      <c r="H99" s="6"/>
    </row>
    <row r="100" spans="2:8">
      <c r="B100" s="4"/>
      <c r="C100" s="5"/>
      <c r="D100" s="5"/>
      <c r="E100" s="5"/>
      <c r="F100" s="5"/>
      <c r="G100" s="5"/>
      <c r="H100" s="6"/>
    </row>
    <row r="101" spans="2:8">
      <c r="B101" s="4"/>
      <c r="C101" s="5"/>
      <c r="D101" s="5"/>
      <c r="E101" s="5"/>
      <c r="F101" s="5"/>
      <c r="G101" s="5"/>
      <c r="H101" s="6"/>
    </row>
    <row r="102" spans="2:8">
      <c r="B102" s="4"/>
      <c r="C102" s="5"/>
      <c r="D102" s="5"/>
      <c r="E102" s="5"/>
      <c r="F102" s="5"/>
      <c r="G102" s="5"/>
      <c r="H102" s="6"/>
    </row>
    <row r="103" spans="2:8">
      <c r="B103" s="4"/>
      <c r="C103" s="5"/>
      <c r="D103" s="5"/>
      <c r="E103" s="5"/>
      <c r="F103" s="5"/>
      <c r="G103" s="5"/>
      <c r="H103" s="6"/>
    </row>
    <row r="104" spans="2:8">
      <c r="B104" s="4"/>
      <c r="C104" s="5"/>
      <c r="D104" s="5"/>
      <c r="E104" s="5"/>
      <c r="F104" s="5"/>
      <c r="G104" s="5"/>
      <c r="H104" s="6"/>
    </row>
    <row r="105" spans="2:8">
      <c r="B105" s="4"/>
      <c r="C105" s="5"/>
      <c r="D105" s="5"/>
      <c r="E105" s="5"/>
      <c r="F105" s="5"/>
      <c r="G105" s="5"/>
      <c r="H105" s="6"/>
    </row>
    <row r="106" spans="2:8">
      <c r="B106" s="4"/>
      <c r="C106" s="5"/>
      <c r="D106" s="5"/>
      <c r="E106" s="5"/>
      <c r="F106" s="5"/>
      <c r="G106" s="5"/>
      <c r="H106" s="6"/>
    </row>
    <row r="107" spans="2:8">
      <c r="B107" s="4"/>
      <c r="C107" s="5"/>
      <c r="D107" s="5"/>
      <c r="E107" s="5"/>
      <c r="F107" s="5"/>
      <c r="G107" s="5"/>
      <c r="H107" s="6"/>
    </row>
    <row r="108" spans="2:8">
      <c r="B108" s="4"/>
      <c r="C108" s="5"/>
      <c r="D108" s="5"/>
      <c r="E108" s="5"/>
      <c r="F108" s="5"/>
      <c r="G108" s="5"/>
      <c r="H108" s="6"/>
    </row>
    <row r="109" spans="2:8">
      <c r="B109" s="4"/>
      <c r="C109" s="5"/>
      <c r="D109" s="5"/>
      <c r="E109" s="5"/>
      <c r="F109" s="5"/>
      <c r="G109" s="5"/>
      <c r="H109" s="6"/>
    </row>
    <row r="110" spans="2:8">
      <c r="B110" s="7"/>
      <c r="C110" s="8"/>
      <c r="D110" s="8"/>
      <c r="E110" s="8"/>
      <c r="F110" s="8"/>
      <c r="G110" s="8"/>
      <c r="H110" s="9"/>
    </row>
  </sheetData>
  <sheetProtection algorithmName="SHA-512" hashValue="LSsGle1pRzI+uUcX0uKgpCQJY1uktSz/i8H6XJM8+B5yRQecltuUff6ZALV7mtD8P2ymZhFG80nUc6xXHenimQ==" saltValue="Xcxzm24VQMfiMWjdIJ08nw==" spinCount="100000" sheet="1" objects="1" scenarios="1" selectLockedCells="1"/>
  <phoneticPr fontId="40" type="noConversion"/>
  <hyperlinks>
    <hyperlink ref="B55" r:id="rId1" display="https://cran.r-project.org/web/packages/ICC.Sample.Size/ICC.Sample.Size.pdf" xr:uid="{54803AE4-FCEC-4F43-979A-5282720F5735}"/>
    <hyperlink ref="A14" r:id="rId2" display="https://wnarifin.github.io/ssc/ssicc.html" xr:uid="{7B7FE9BC-8596-4CD9-8854-5C1DAA1C7C68}"/>
  </hyperlinks>
  <pageMargins left="0.7" right="0.7" top="0.75" bottom="0.75" header="0.3" footer="0.3"/>
  <pageSetup paperSize="9"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44D6E-849B-49F9-892F-39DA1F0D5076}">
  <dimension ref="A2:AY75"/>
  <sheetViews>
    <sheetView workbookViewId="0">
      <selection activeCell="E6" sqref="E6"/>
    </sheetView>
  </sheetViews>
  <sheetFormatPr defaultRowHeight="15"/>
  <cols>
    <col min="1" max="1" width="3.42578125" style="678" customWidth="1"/>
    <col min="2" max="2" width="9.140625" style="678"/>
    <col min="3" max="3" width="11.7109375" style="678" customWidth="1"/>
    <col min="4" max="5" width="9.140625" style="678"/>
    <col min="6" max="6" width="15.140625" style="678" customWidth="1"/>
    <col min="7" max="10" width="9.140625" style="678"/>
    <col min="11" max="11" width="2.85546875" style="678" customWidth="1"/>
    <col min="12" max="16" width="9.140625" style="678"/>
    <col min="17" max="17" width="11.7109375" style="678" customWidth="1"/>
    <col min="18" max="18" width="3.42578125" style="678" customWidth="1"/>
    <col min="19" max="51" width="9.140625" style="678"/>
    <col min="52" max="16384" width="9.140625" style="765"/>
  </cols>
  <sheetData>
    <row r="2" spans="2:21">
      <c r="B2" s="688"/>
      <c r="C2" s="685"/>
      <c r="D2" s="685"/>
      <c r="E2" s="685"/>
      <c r="F2" s="685"/>
      <c r="G2" s="685"/>
      <c r="H2" s="685"/>
      <c r="I2" s="685"/>
      <c r="J2" s="685"/>
      <c r="K2" s="747"/>
    </row>
    <row r="3" spans="2:21">
      <c r="B3" s="689"/>
      <c r="C3" s="684" t="s">
        <v>325</v>
      </c>
      <c r="E3" s="884"/>
      <c r="K3" s="748"/>
    </row>
    <row r="4" spans="2:21">
      <c r="B4" s="689"/>
      <c r="G4" s="794" t="s">
        <v>1254</v>
      </c>
      <c r="K4" s="748"/>
      <c r="M4" s="688"/>
      <c r="N4" s="685"/>
      <c r="O4" s="685"/>
      <c r="P4" s="685"/>
      <c r="Q4" s="747"/>
    </row>
    <row r="5" spans="2:21">
      <c r="B5" s="689"/>
      <c r="G5" s="794" t="s">
        <v>751</v>
      </c>
      <c r="K5" s="748"/>
      <c r="M5" s="689"/>
      <c r="N5" s="678" t="s">
        <v>1182</v>
      </c>
      <c r="Q5" s="748"/>
    </row>
    <row r="6" spans="2:21">
      <c r="B6" s="689"/>
      <c r="D6" s="885" t="s">
        <v>140</v>
      </c>
      <c r="E6" s="668">
        <v>0.7</v>
      </c>
      <c r="F6" s="760" t="str">
        <f>IF(AND(E6&lt;1,E6&gt;0),"","0&lt;Ans&lt;1!")</f>
        <v/>
      </c>
      <c r="G6" s="886" t="s">
        <v>416</v>
      </c>
      <c r="H6" s="766"/>
      <c r="K6" s="748"/>
      <c r="M6" s="689"/>
      <c r="N6" s="836" t="s">
        <v>1181</v>
      </c>
      <c r="P6" s="784">
        <v>0.25</v>
      </c>
      <c r="Q6" s="748"/>
      <c r="S6" s="888" t="s">
        <v>817</v>
      </c>
    </row>
    <row r="7" spans="2:21">
      <c r="B7" s="689"/>
      <c r="D7" s="678" t="s">
        <v>37</v>
      </c>
      <c r="E7" s="669">
        <v>67</v>
      </c>
      <c r="F7" s="760" t="str">
        <f>IF(ISNUMBER(E7),"","Not numeric!")</f>
        <v/>
      </c>
      <c r="G7" s="678" t="s">
        <v>323</v>
      </c>
      <c r="H7" s="766"/>
      <c r="K7" s="748"/>
      <c r="M7" s="889"/>
      <c r="N7" s="886" t="s">
        <v>1180</v>
      </c>
      <c r="P7" s="843">
        <f>'ICC CI width Itern'!I12</f>
        <v>67</v>
      </c>
      <c r="Q7" s="748"/>
    </row>
    <row r="8" spans="2:21">
      <c r="B8" s="689"/>
      <c r="D8" s="678" t="s">
        <v>8</v>
      </c>
      <c r="E8" s="669">
        <v>2</v>
      </c>
      <c r="F8" s="760" t="str">
        <f>IF(ISNUMBER(E8),"","Not numeric!")</f>
        <v/>
      </c>
      <c r="G8" s="678" t="s">
        <v>329</v>
      </c>
      <c r="H8" s="766"/>
      <c r="J8" s="706"/>
      <c r="K8" s="890"/>
      <c r="L8" s="706"/>
      <c r="M8" s="690"/>
      <c r="N8" s="891"/>
      <c r="O8" s="691"/>
      <c r="P8" s="691"/>
      <c r="Q8" s="749"/>
      <c r="S8" s="697" t="s">
        <v>1185</v>
      </c>
      <c r="T8" s="697"/>
    </row>
    <row r="9" spans="2:21">
      <c r="B9" s="689"/>
      <c r="D9" s="678" t="s">
        <v>33</v>
      </c>
      <c r="E9" s="669">
        <v>0</v>
      </c>
      <c r="F9" s="760" t="str">
        <f>IF(OR(E9=1,E9=0),"","Ans 0 or 1!")</f>
        <v/>
      </c>
      <c r="G9" s="884" t="s">
        <v>334</v>
      </c>
      <c r="H9" s="766"/>
      <c r="K9" s="748"/>
      <c r="S9" s="697" t="s">
        <v>1184</v>
      </c>
      <c r="T9" s="697"/>
    </row>
    <row r="10" spans="2:21">
      <c r="B10" s="689"/>
      <c r="D10" s="678" t="s">
        <v>322</v>
      </c>
      <c r="E10" s="670">
        <v>0.05</v>
      </c>
      <c r="F10" s="760" t="str">
        <f>IF(AND(E10&lt;1,E10&gt;0),"","0&lt;Ans&lt;1!")</f>
        <v/>
      </c>
      <c r="G10" s="678" t="s">
        <v>333</v>
      </c>
      <c r="H10" s="766"/>
      <c r="K10" s="892"/>
      <c r="S10" s="697" t="s">
        <v>1183</v>
      </c>
      <c r="T10" s="697"/>
    </row>
    <row r="11" spans="2:21">
      <c r="B11" s="689"/>
      <c r="K11" s="892"/>
      <c r="Q11" s="680"/>
      <c r="R11" s="893"/>
      <c r="S11" s="678" t="s">
        <v>1182</v>
      </c>
    </row>
    <row r="12" spans="2:21">
      <c r="B12" s="689"/>
      <c r="D12" s="766"/>
      <c r="E12" s="766"/>
      <c r="G12" s="766"/>
      <c r="H12" s="766"/>
      <c r="K12" s="890"/>
      <c r="L12" s="706"/>
      <c r="S12" s="836" t="s">
        <v>1181</v>
      </c>
      <c r="U12" s="887">
        <v>0.2</v>
      </c>
    </row>
    <row r="13" spans="2:21">
      <c r="B13" s="689"/>
      <c r="D13" s="766"/>
      <c r="E13" s="913" t="s">
        <v>326</v>
      </c>
      <c r="F13" s="914"/>
      <c r="G13" s="766"/>
      <c r="H13" s="766"/>
      <c r="K13" s="748"/>
      <c r="S13" s="886" t="s">
        <v>1180</v>
      </c>
      <c r="U13" s="843">
        <v>103</v>
      </c>
    </row>
    <row r="14" spans="2:21">
      <c r="B14" s="689"/>
      <c r="E14" s="894" t="s">
        <v>327</v>
      </c>
      <c r="F14" s="894" t="s">
        <v>328</v>
      </c>
      <c r="H14" s="894" t="s">
        <v>324</v>
      </c>
      <c r="K14" s="748"/>
    </row>
    <row r="15" spans="2:21">
      <c r="B15" s="689"/>
      <c r="C15" s="680" t="str">
        <f>"ICC, "&amp;100*(1-E10)&amp;"% CI"</f>
        <v>ICC, 95% CI</v>
      </c>
      <c r="D15" s="895">
        <f>E6</f>
        <v>0.7</v>
      </c>
      <c r="E15" s="896">
        <f>((((1+(E6*(E8-1)))/(1-E6))/_xlfn.F.INV(1-(E10/2),(E7-E9)*(E8-1),(E7-1)))-1)/((((1+(E6*(E8-1)))/(1-E6))/_xlfn.F.INV(1-(E10/2),(E7-E9)*(E8-1),(E7-1)))+E8-1)</f>
        <v>0.55435824140543422</v>
      </c>
      <c r="F15" s="896">
        <f>((((1+(E6*(E8-1)))/(1-E6))*_xlfn.F.INV(1-(E10/2),(E7-1),(E7-E9)*(E8-1)))-1)/((((1+(E6*(E8-1)))/(1-E6))*_xlfn.F.INV(1-(E10/2),(E7-1),(E7-E9)*(E8-1)))+E8-1)</f>
        <v>0.80388660232648879</v>
      </c>
      <c r="G15" s="706"/>
      <c r="H15" s="896">
        <f>F15-E15</f>
        <v>0.24952836092105457</v>
      </c>
      <c r="K15" s="748"/>
      <c r="T15" s="697" t="s">
        <v>1255</v>
      </c>
    </row>
    <row r="16" spans="2:21">
      <c r="B16" s="689"/>
      <c r="D16" s="766"/>
      <c r="F16" s="897"/>
      <c r="G16" s="897"/>
      <c r="H16" s="897"/>
      <c r="K16" s="748"/>
      <c r="N16" s="782"/>
    </row>
    <row r="17" spans="2:17">
      <c r="B17" s="689"/>
      <c r="F17" s="678" t="s">
        <v>793</v>
      </c>
      <c r="K17" s="748"/>
    </row>
    <row r="18" spans="2:17">
      <c r="B18" s="689"/>
      <c r="F18" s="687" t="s">
        <v>792</v>
      </c>
      <c r="K18" s="748"/>
    </row>
    <row r="19" spans="2:17">
      <c r="B19" s="689"/>
      <c r="K19" s="748"/>
      <c r="L19" s="691"/>
      <c r="M19" s="691"/>
      <c r="N19" s="691"/>
      <c r="O19" s="691"/>
      <c r="P19" s="691"/>
      <c r="Q19" s="691"/>
    </row>
    <row r="20" spans="2:17">
      <c r="B20" s="689"/>
      <c r="Q20" s="747"/>
    </row>
    <row r="21" spans="2:17">
      <c r="B21" s="689"/>
      <c r="D21" s="898" t="s">
        <v>136</v>
      </c>
      <c r="E21" s="680"/>
      <c r="F21" s="680"/>
      <c r="G21" s="680"/>
      <c r="H21" s="680"/>
      <c r="L21" s="678" t="s">
        <v>415</v>
      </c>
      <c r="Q21" s="748"/>
    </row>
    <row r="22" spans="2:17">
      <c r="B22" s="689"/>
      <c r="D22" s="680"/>
      <c r="E22" s="680" t="str">
        <f>"With "&amp;E7&amp;" subjects and "&amp;E8&amp;" measures per subject, the "&amp;100*(1-E10)&amp;"% confidence interval "</f>
        <v xml:space="preserve">With 67 subjects and 2 measures per subject, the 95% confidence interval </v>
      </c>
      <c r="F22" s="680"/>
      <c r="G22" s="680"/>
      <c r="H22" s="680"/>
      <c r="Q22" s="748"/>
    </row>
    <row r="23" spans="2:17">
      <c r="B23" s="689"/>
      <c r="D23" s="680"/>
      <c r="E23" s="680" t="str">
        <f>"will have a width of approximately "&amp;ROUND(100*H15,1)&amp;"% if the true Intra-Class Correlation coefficient is "&amp;E6</f>
        <v>will have a width of approximately 25% if the true Intra-Class Correlation coefficient is 0.7</v>
      </c>
      <c r="F23" s="680"/>
      <c r="G23" s="680"/>
      <c r="H23" s="680"/>
      <c r="Q23" s="748"/>
    </row>
    <row r="24" spans="2:17">
      <c r="B24" s="689"/>
      <c r="D24" s="899" t="s">
        <v>537</v>
      </c>
      <c r="E24" s="680"/>
      <c r="F24" s="680"/>
      <c r="G24" s="680"/>
      <c r="H24" s="680"/>
      <c r="Q24" s="748"/>
    </row>
    <row r="25" spans="2:17">
      <c r="B25" s="689"/>
      <c r="D25" s="793" t="s">
        <v>414</v>
      </c>
      <c r="Q25" s="748"/>
    </row>
    <row r="26" spans="2:17">
      <c r="B26" s="689"/>
      <c r="D26" s="900" t="s">
        <v>792</v>
      </c>
      <c r="Q26" s="748"/>
    </row>
    <row r="27" spans="2:17">
      <c r="B27" s="690"/>
      <c r="C27" s="691"/>
      <c r="D27" s="691"/>
      <c r="E27" s="691"/>
      <c r="F27" s="691"/>
      <c r="G27" s="691"/>
      <c r="H27" s="691"/>
      <c r="I27" s="691"/>
      <c r="J27" s="691"/>
      <c r="K27" s="691"/>
      <c r="L27" s="691"/>
      <c r="M27" s="691"/>
      <c r="N27" s="691"/>
      <c r="O27" s="691"/>
      <c r="P27" s="691"/>
      <c r="Q27" s="749"/>
    </row>
    <row r="31" spans="2:17">
      <c r="F31" s="760"/>
    </row>
    <row r="32" spans="2:17">
      <c r="F32" s="760"/>
    </row>
    <row r="33" spans="3:6">
      <c r="F33" s="760"/>
    </row>
    <row r="34" spans="3:6">
      <c r="F34" s="760"/>
    </row>
    <row r="35" spans="3:6">
      <c r="F35" s="760"/>
    </row>
    <row r="37" spans="3:6">
      <c r="F37" s="760"/>
    </row>
    <row r="38" spans="3:6">
      <c r="F38" s="760"/>
    </row>
    <row r="40" spans="3:6">
      <c r="F40" s="760" t="str">
        <f>IF(MOD(E40,1)=0,"","Whole No!")</f>
        <v/>
      </c>
    </row>
    <row r="47" spans="3:6">
      <c r="F47" s="706" t="s">
        <v>786</v>
      </c>
    </row>
    <row r="48" spans="3:6" ht="18.75">
      <c r="C48" s="683" t="s">
        <v>745</v>
      </c>
      <c r="F48" s="706" t="s">
        <v>791</v>
      </c>
    </row>
    <row r="49" spans="1:51" s="821" customFormat="1">
      <c r="A49" s="691"/>
      <c r="B49" s="691"/>
      <c r="C49" s="691"/>
      <c r="D49" s="691"/>
      <c r="E49" s="691"/>
      <c r="F49" s="691"/>
      <c r="G49" s="691"/>
      <c r="H49" s="691"/>
      <c r="I49" s="691"/>
      <c r="J49" s="691"/>
      <c r="K49" s="691"/>
      <c r="L49" s="691"/>
      <c r="M49" s="691"/>
      <c r="N49" s="691"/>
      <c r="O49" s="691"/>
      <c r="P49" s="691"/>
      <c r="Q49" s="691"/>
      <c r="R49" s="691"/>
      <c r="S49" s="691"/>
      <c r="T49" s="691"/>
      <c r="U49" s="691"/>
      <c r="V49" s="691"/>
      <c r="W49" s="691"/>
      <c r="X49" s="691"/>
      <c r="Y49" s="691"/>
      <c r="Z49" s="691"/>
      <c r="AA49" s="691"/>
      <c r="AB49" s="691"/>
      <c r="AC49" s="691"/>
      <c r="AD49" s="691"/>
      <c r="AE49" s="691"/>
      <c r="AF49" s="691"/>
      <c r="AG49" s="691"/>
      <c r="AH49" s="691"/>
      <c r="AI49" s="691"/>
      <c r="AJ49" s="691"/>
      <c r="AK49" s="691"/>
      <c r="AL49" s="691"/>
      <c r="AM49" s="691"/>
      <c r="AN49" s="691"/>
      <c r="AO49" s="691"/>
      <c r="AP49" s="691"/>
      <c r="AQ49" s="691"/>
      <c r="AR49" s="691"/>
      <c r="AS49" s="691"/>
      <c r="AT49" s="691"/>
      <c r="AU49" s="691"/>
      <c r="AV49" s="691"/>
      <c r="AW49" s="691"/>
      <c r="AX49" s="691"/>
      <c r="AY49" s="691"/>
    </row>
    <row r="50" spans="1:51">
      <c r="B50" s="706" t="s">
        <v>786</v>
      </c>
    </row>
    <row r="51" spans="1:51">
      <c r="B51" s="687" t="s">
        <v>787</v>
      </c>
    </row>
    <row r="74" spans="2:2">
      <c r="B74" s="706" t="s">
        <v>791</v>
      </c>
    </row>
    <row r="75" spans="2:2">
      <c r="B75" s="687" t="s">
        <v>792</v>
      </c>
    </row>
  </sheetData>
  <sheetProtection algorithmName="SHA-512" hashValue="lEG4qu+rcVaahxTtp2gqx0vm1dZ1M3ORFkrRxcGyFe1UZCeh28sjPlUsc9I20p/lvekeY92Hdl28ydm9WShLUg==" saltValue="UK5iqK/Bwn7l4w5yqGMPzw==" spinCount="100000" sheet="1" selectLockedCells="1"/>
  <mergeCells count="1">
    <mergeCell ref="E13:F13"/>
  </mergeCells>
  <hyperlinks>
    <hyperlink ref="D25" r:id="rId1" xr:uid="{451ACCDB-8CAA-4201-94AD-A19990818A66}"/>
    <hyperlink ref="B51" r:id="rId2" display="https://ncss-wpengine.netdna-ssl.com/wp-content/themes/ncss/pdf/Procedures/PASS/Confidence_Intervals_for_Intraclass_Correlation.pdf" xr:uid="{CA461E1D-452F-4097-891D-2F51BF7B96D1}"/>
    <hyperlink ref="F18" r:id="rId3" display="https://wnarifin.github.io/ssc/ssicc.html" xr:uid="{1BFA05C1-DFFB-4550-AC7F-D3399CFA1D0D}"/>
    <hyperlink ref="B75" r:id="rId4" display="https://wnarifin.github.io/ssc/ssicc.html" xr:uid="{230E5630-687E-4847-A6FC-3D5CD55F1B24}"/>
    <hyperlink ref="D26" r:id="rId5" display="https://wnarifin.github.io/ssc/ssicc.html" xr:uid="{7BCDEBAB-E1C6-42B2-ACDE-7F74EA1ED36F}"/>
  </hyperlinks>
  <pageMargins left="0.7" right="0.7" top="0.75" bottom="0.75" header="0.3" footer="0.3"/>
  <drawing r:id="rId6"/>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BAC8-71F5-4503-BD1A-E1B6DC94C58C}">
  <dimension ref="A1:OW171"/>
  <sheetViews>
    <sheetView workbookViewId="0">
      <selection activeCell="F6" sqref="F6"/>
    </sheetView>
  </sheetViews>
  <sheetFormatPr defaultRowHeight="15"/>
  <cols>
    <col min="1" max="1" width="13.140625" style="539" customWidth="1"/>
    <col min="2" max="2" width="12.7109375" bestFit="1" customWidth="1"/>
    <col min="29" max="29" width="12" bestFit="1" customWidth="1"/>
  </cols>
  <sheetData>
    <row r="1" spans="1:42">
      <c r="A1" s="353"/>
      <c r="C1" s="90"/>
      <c r="D1" s="90"/>
      <c r="E1" s="90"/>
      <c r="F1" s="90"/>
      <c r="G1" s="90"/>
      <c r="H1" s="90"/>
      <c r="I1" s="90"/>
      <c r="J1" s="90"/>
      <c r="K1" s="90"/>
      <c r="L1" s="90"/>
      <c r="M1" s="90"/>
      <c r="N1" s="90"/>
      <c r="O1" s="90"/>
      <c r="P1" s="90"/>
      <c r="Q1" s="90"/>
      <c r="R1" s="90"/>
      <c r="S1" s="90"/>
      <c r="T1" s="90"/>
      <c r="U1" s="90"/>
      <c r="V1" s="90"/>
      <c r="W1" s="6"/>
      <c r="X1" s="90"/>
      <c r="Y1" s="90"/>
      <c r="Z1" s="90"/>
      <c r="AA1" s="90"/>
      <c r="AB1" s="90"/>
      <c r="AC1" s="90"/>
      <c r="AD1" s="90"/>
      <c r="AE1" s="90"/>
      <c r="AF1" s="553" t="s">
        <v>993</v>
      </c>
      <c r="AH1" s="776" t="s">
        <v>969</v>
      </c>
      <c r="AI1" s="776" t="s">
        <v>970</v>
      </c>
      <c r="AK1" s="776" t="s">
        <v>971</v>
      </c>
      <c r="AL1" s="554" t="s">
        <v>972</v>
      </c>
      <c r="AM1" s="555" t="s">
        <v>39</v>
      </c>
      <c r="AN1" s="552" t="s">
        <v>973</v>
      </c>
      <c r="AP1" s="139" t="s">
        <v>994</v>
      </c>
    </row>
    <row r="2" spans="1:42">
      <c r="B2" s="102" t="s">
        <v>1179</v>
      </c>
      <c r="C2" s="90"/>
      <c r="D2" s="90"/>
      <c r="E2" s="90"/>
      <c r="F2" s="90"/>
      <c r="G2" s="90"/>
      <c r="H2" s="90"/>
      <c r="I2" s="90"/>
      <c r="J2" s="90"/>
      <c r="K2" s="90"/>
      <c r="L2" s="90"/>
      <c r="M2" s="90"/>
      <c r="N2" s="90"/>
      <c r="O2" s="371" t="s">
        <v>988</v>
      </c>
      <c r="P2" s="90"/>
      <c r="Q2" s="90"/>
      <c r="R2" s="90"/>
      <c r="S2" s="90"/>
      <c r="T2" s="90"/>
      <c r="U2" s="90"/>
      <c r="V2" s="90"/>
      <c r="W2" s="6"/>
      <c r="X2" s="90"/>
      <c r="Y2" s="90"/>
      <c r="Z2" s="90"/>
      <c r="AA2" s="90"/>
      <c r="AB2" s="90"/>
      <c r="AC2" s="90"/>
      <c r="AD2" s="90"/>
      <c r="AE2" s="90"/>
      <c r="AF2" s="72">
        <v>2.5</v>
      </c>
      <c r="AH2">
        <f t="shared" ref="AH2:AH29" si="0">_xlfn.NORM.DIST(AF2,0,1,0)</f>
        <v>1.752830049356854E-2</v>
      </c>
      <c r="AI2">
        <f t="shared" ref="AI2:AI29" si="1">F$5+AF2*F$6</f>
        <v>0.7</v>
      </c>
      <c r="AK2">
        <f>AH2</f>
        <v>1.752830049356854E-2</v>
      </c>
      <c r="AL2" s="556">
        <f t="shared" ref="AL2:AL11" si="2">IF(AND(AN2=1,AN3=1),#N/A,AK2)</f>
        <v>1.752830049356854E-2</v>
      </c>
      <c r="AM2" s="557">
        <f t="shared" ref="AM2:AM11" si="3">IF(AND(AN2=1,AN3=1),#N/A,AN2)</f>
        <v>0.7</v>
      </c>
      <c r="AN2" s="488">
        <f t="shared" ref="AN2:AN11" si="4">IF(AND(AI2&gt;1,AI3&lt;1),1,IF(AI2&gt;1,1,AI2))</f>
        <v>0.7</v>
      </c>
    </row>
    <row r="3" spans="1:42" ht="15.75">
      <c r="A3" s="537"/>
      <c r="B3" s="585" t="s">
        <v>1094</v>
      </c>
      <c r="C3" s="90"/>
      <c r="D3" s="90"/>
      <c r="E3" s="90"/>
      <c r="F3" s="90"/>
      <c r="G3" s="90"/>
      <c r="H3" s="90"/>
      <c r="I3" s="90"/>
      <c r="K3" s="90"/>
      <c r="L3" s="90"/>
      <c r="M3" s="90"/>
      <c r="N3" s="90"/>
      <c r="O3" s="445" t="s">
        <v>433</v>
      </c>
      <c r="P3" s="90"/>
      <c r="Q3" s="90"/>
      <c r="R3" s="90"/>
      <c r="S3" s="90"/>
      <c r="T3" s="90"/>
      <c r="U3" s="90"/>
      <c r="V3" s="90"/>
      <c r="W3" s="6"/>
      <c r="X3" s="90"/>
      <c r="Y3" s="90"/>
      <c r="Z3" s="90"/>
      <c r="AA3" s="90"/>
      <c r="AB3" s="90"/>
      <c r="AC3" s="90"/>
      <c r="AD3" s="90"/>
      <c r="AE3" s="90"/>
      <c r="AF3" s="72">
        <v>2.25</v>
      </c>
      <c r="AH3">
        <f t="shared" si="0"/>
        <v>3.1739651835667418E-2</v>
      </c>
      <c r="AI3">
        <f t="shared" si="1"/>
        <v>0.65</v>
      </c>
      <c r="AK3">
        <f t="shared" ref="AK3:AK11" si="5">IF(NOT(AI3&lt;1),AH3+AK2,AH3)</f>
        <v>3.1739651835667418E-2</v>
      </c>
      <c r="AL3" s="556">
        <f t="shared" si="2"/>
        <v>3.1739651835667418E-2</v>
      </c>
      <c r="AM3" s="557">
        <f t="shared" si="3"/>
        <v>0.65</v>
      </c>
      <c r="AN3" s="488">
        <f t="shared" si="4"/>
        <v>0.65</v>
      </c>
    </row>
    <row r="4" spans="1:42">
      <c r="A4" s="537"/>
      <c r="B4" s="90"/>
      <c r="C4" s="90"/>
      <c r="D4" s="90"/>
      <c r="E4" s="90"/>
      <c r="F4" s="90"/>
      <c r="G4" s="90"/>
      <c r="H4" s="90"/>
      <c r="I4" s="90"/>
      <c r="J4" s="353" t="s">
        <v>1256</v>
      </c>
      <c r="K4" s="90"/>
      <c r="L4" s="90"/>
      <c r="M4" s="90"/>
      <c r="N4" s="90"/>
      <c r="O4" s="90"/>
      <c r="P4" s="90"/>
      <c r="Q4" s="90"/>
      <c r="R4" s="90"/>
      <c r="S4" s="90"/>
      <c r="T4" s="90"/>
      <c r="U4" s="90"/>
      <c r="V4" s="90"/>
      <c r="W4" s="6"/>
      <c r="X4" s="90"/>
      <c r="Y4" s="90"/>
      <c r="Z4" s="90"/>
      <c r="AA4" s="90"/>
      <c r="AB4" s="90"/>
      <c r="AC4" s="90"/>
      <c r="AD4" s="90"/>
      <c r="AE4" s="90"/>
      <c r="AF4" s="72">
        <v>2</v>
      </c>
      <c r="AH4">
        <f t="shared" si="0"/>
        <v>5.3990966513188063E-2</v>
      </c>
      <c r="AI4">
        <f t="shared" si="1"/>
        <v>0.60000000000000009</v>
      </c>
      <c r="AK4">
        <f t="shared" si="5"/>
        <v>5.3990966513188063E-2</v>
      </c>
      <c r="AL4" s="556">
        <f t="shared" si="2"/>
        <v>5.3990966513188063E-2</v>
      </c>
      <c r="AM4" s="557">
        <f t="shared" si="3"/>
        <v>0.60000000000000009</v>
      </c>
      <c r="AN4" s="488">
        <f t="shared" si="4"/>
        <v>0.60000000000000009</v>
      </c>
    </row>
    <row r="5" spans="1:42">
      <c r="A5" s="537"/>
      <c r="B5" s="90"/>
      <c r="C5" s="90"/>
      <c r="D5" s="90"/>
      <c r="E5" s="149" t="s">
        <v>39</v>
      </c>
      <c r="F5" s="668">
        <v>0.2</v>
      </c>
      <c r="G5" s="90"/>
      <c r="H5" s="90"/>
      <c r="I5" s="90"/>
      <c r="J5" s="90"/>
      <c r="K5" s="90"/>
      <c r="L5" s="90"/>
      <c r="M5" s="90"/>
      <c r="N5" s="90"/>
      <c r="O5" s="90"/>
      <c r="P5" s="90"/>
      <c r="Q5" s="90"/>
      <c r="R5" s="90"/>
      <c r="S5" s="90"/>
      <c r="T5" s="90"/>
      <c r="U5" s="90"/>
      <c r="V5" s="90"/>
      <c r="W5" s="6"/>
      <c r="X5" s="90"/>
      <c r="Y5" s="90"/>
      <c r="Z5" s="90"/>
      <c r="AA5" s="90"/>
      <c r="AB5" s="90"/>
      <c r="AC5" s="90"/>
      <c r="AD5" s="90"/>
      <c r="AE5" s="90"/>
      <c r="AF5" s="72">
        <v>1.75</v>
      </c>
      <c r="AH5">
        <f t="shared" si="0"/>
        <v>8.6277318826511532E-2</v>
      </c>
      <c r="AI5">
        <f t="shared" si="1"/>
        <v>0.55000000000000004</v>
      </c>
      <c r="AK5">
        <f t="shared" si="5"/>
        <v>8.6277318826511532E-2</v>
      </c>
      <c r="AL5" s="556">
        <f t="shared" si="2"/>
        <v>8.6277318826511532E-2</v>
      </c>
      <c r="AM5" s="557">
        <f t="shared" si="3"/>
        <v>0.55000000000000004</v>
      </c>
      <c r="AN5" s="488">
        <f t="shared" si="4"/>
        <v>0.55000000000000004</v>
      </c>
    </row>
    <row r="6" spans="1:42">
      <c r="A6" s="537"/>
      <c r="B6" s="90"/>
      <c r="C6" s="90"/>
      <c r="D6" s="90"/>
      <c r="E6" s="149" t="s">
        <v>11</v>
      </c>
      <c r="F6" s="670">
        <v>0.2</v>
      </c>
      <c r="G6" s="90"/>
      <c r="H6" s="90"/>
      <c r="I6" s="90"/>
      <c r="J6" s="90"/>
      <c r="K6" s="90"/>
      <c r="L6" s="90"/>
      <c r="M6" s="90"/>
      <c r="N6" s="90"/>
      <c r="O6" s="90"/>
      <c r="P6" s="90"/>
      <c r="Q6" s="90"/>
      <c r="R6" s="90"/>
      <c r="S6" s="90"/>
      <c r="T6" s="90"/>
      <c r="U6" s="90"/>
      <c r="V6" s="90"/>
      <c r="W6" s="6"/>
      <c r="X6" s="90"/>
      <c r="Y6" s="90"/>
      <c r="Z6" s="90"/>
      <c r="AA6" s="90"/>
      <c r="AB6" s="90"/>
      <c r="AC6" s="90"/>
      <c r="AD6" s="90"/>
      <c r="AE6" s="90"/>
      <c r="AF6" s="72">
        <v>1.5</v>
      </c>
      <c r="AH6">
        <f t="shared" si="0"/>
        <v>0.12951759566589174</v>
      </c>
      <c r="AI6">
        <f t="shared" si="1"/>
        <v>0.5</v>
      </c>
      <c r="AK6">
        <f t="shared" si="5"/>
        <v>0.12951759566589174</v>
      </c>
      <c r="AL6" s="556">
        <f t="shared" si="2"/>
        <v>0.12951759566589174</v>
      </c>
      <c r="AM6" s="557">
        <f t="shared" si="3"/>
        <v>0.5</v>
      </c>
      <c r="AN6" s="488">
        <f t="shared" si="4"/>
        <v>0.5</v>
      </c>
    </row>
    <row r="7" spans="1:42">
      <c r="A7" s="537"/>
      <c r="B7" s="90"/>
      <c r="C7" s="90"/>
      <c r="D7" s="90"/>
      <c r="E7" s="90"/>
      <c r="F7" s="90"/>
      <c r="G7" s="90"/>
      <c r="H7" s="90"/>
      <c r="I7" s="90"/>
      <c r="J7" s="90"/>
      <c r="K7" s="90"/>
      <c r="L7" s="90"/>
      <c r="M7" s="90"/>
      <c r="N7" s="90"/>
      <c r="O7" s="90"/>
      <c r="P7" s="90"/>
      <c r="Q7" s="90"/>
      <c r="R7" s="90"/>
      <c r="S7" s="90"/>
      <c r="T7" s="90"/>
      <c r="U7" s="90"/>
      <c r="V7" s="90"/>
      <c r="W7" s="6"/>
      <c r="X7" s="90"/>
      <c r="Y7" s="90"/>
      <c r="Z7" s="90"/>
      <c r="AA7" s="90"/>
      <c r="AB7" s="90"/>
      <c r="AC7" s="90"/>
      <c r="AD7" s="90"/>
      <c r="AE7" s="90"/>
      <c r="AF7" s="72">
        <v>1.35</v>
      </c>
      <c r="AH7">
        <f t="shared" si="0"/>
        <v>0.1603833273419196</v>
      </c>
      <c r="AI7">
        <f t="shared" si="1"/>
        <v>0.47000000000000003</v>
      </c>
      <c r="AK7">
        <f t="shared" si="5"/>
        <v>0.1603833273419196</v>
      </c>
      <c r="AL7" s="556">
        <f t="shared" si="2"/>
        <v>0.1603833273419196</v>
      </c>
      <c r="AM7" s="557">
        <f t="shared" si="3"/>
        <v>0.47000000000000003</v>
      </c>
      <c r="AN7" s="488">
        <f t="shared" si="4"/>
        <v>0.47000000000000003</v>
      </c>
    </row>
    <row r="8" spans="1:42">
      <c r="A8" s="537"/>
      <c r="B8" s="90"/>
      <c r="C8" s="90"/>
      <c r="D8" s="90"/>
      <c r="E8" s="90"/>
      <c r="F8" s="90"/>
      <c r="G8" s="90"/>
      <c r="H8" s="90"/>
      <c r="I8" s="90"/>
      <c r="J8" s="90"/>
      <c r="K8" s="90"/>
      <c r="L8" s="90"/>
      <c r="M8" s="90"/>
      <c r="N8" s="90"/>
      <c r="O8" s="90"/>
      <c r="P8" s="90"/>
      <c r="Q8" s="90"/>
      <c r="R8" s="90"/>
      <c r="S8" s="90"/>
      <c r="T8" s="90"/>
      <c r="U8" s="90"/>
      <c r="V8" s="90"/>
      <c r="W8" s="6"/>
      <c r="X8" s="90"/>
      <c r="Y8" s="90"/>
      <c r="Z8" s="90"/>
      <c r="AA8" s="90"/>
      <c r="AB8" s="90"/>
      <c r="AC8" s="90"/>
      <c r="AD8" s="90"/>
      <c r="AE8" s="90"/>
      <c r="AF8" s="72">
        <v>1.2</v>
      </c>
      <c r="AH8">
        <f t="shared" si="0"/>
        <v>0.19418605498321295</v>
      </c>
      <c r="AI8">
        <f t="shared" si="1"/>
        <v>0.44</v>
      </c>
      <c r="AK8">
        <f t="shared" si="5"/>
        <v>0.19418605498321295</v>
      </c>
      <c r="AL8" s="556">
        <f t="shared" si="2"/>
        <v>0.19418605498321295</v>
      </c>
      <c r="AM8" s="557">
        <f t="shared" si="3"/>
        <v>0.44</v>
      </c>
      <c r="AN8" s="488">
        <f t="shared" si="4"/>
        <v>0.44</v>
      </c>
    </row>
    <row r="9" spans="1:42">
      <c r="A9" s="537"/>
      <c r="B9" s="90"/>
      <c r="C9" s="90"/>
      <c r="D9" s="90"/>
      <c r="E9" s="476" t="s">
        <v>140</v>
      </c>
      <c r="F9" s="538">
        <f>B167</f>
        <v>0.17143935509570221</v>
      </c>
      <c r="G9" s="90"/>
      <c r="H9" s="90"/>
      <c r="I9" s="90"/>
      <c r="J9" s="90"/>
      <c r="K9" s="90"/>
      <c r="L9" s="90"/>
      <c r="M9" s="90"/>
      <c r="N9" s="90"/>
      <c r="O9" s="90"/>
      <c r="P9" s="90"/>
      <c r="Q9" s="90"/>
      <c r="R9" s="90"/>
      <c r="S9" s="90"/>
      <c r="T9" s="90"/>
      <c r="U9" s="90"/>
      <c r="V9" s="90"/>
      <c r="W9" s="6"/>
      <c r="X9" s="90"/>
      <c r="Y9" s="90"/>
      <c r="Z9" s="90"/>
      <c r="AA9" s="90"/>
      <c r="AB9" s="90"/>
      <c r="AC9" s="90"/>
      <c r="AD9" s="90"/>
      <c r="AE9" s="90"/>
      <c r="AF9" s="72">
        <v>1.05</v>
      </c>
      <c r="AH9">
        <f t="shared" si="0"/>
        <v>0.22988214068423302</v>
      </c>
      <c r="AI9">
        <f t="shared" si="1"/>
        <v>0.41000000000000003</v>
      </c>
      <c r="AK9">
        <f t="shared" si="5"/>
        <v>0.22988214068423302</v>
      </c>
      <c r="AL9" s="556">
        <f t="shared" si="2"/>
        <v>0.22988214068423302</v>
      </c>
      <c r="AM9" s="557">
        <f t="shared" si="3"/>
        <v>0.41000000000000003</v>
      </c>
      <c r="AN9" s="488">
        <f t="shared" si="4"/>
        <v>0.41000000000000003</v>
      </c>
    </row>
    <row r="10" spans="1:42">
      <c r="A10" s="537"/>
      <c r="B10" s="90"/>
      <c r="C10" s="90"/>
      <c r="D10" s="90"/>
      <c r="E10" s="154" t="s">
        <v>974</v>
      </c>
      <c r="F10" s="154">
        <f>ROUND(F9,2)</f>
        <v>0.17</v>
      </c>
      <c r="G10" s="90"/>
      <c r="H10" s="90"/>
      <c r="I10" s="90"/>
      <c r="J10" s="90"/>
      <c r="K10" s="90"/>
      <c r="L10" s="90"/>
      <c r="M10" s="90"/>
      <c r="N10" s="90"/>
      <c r="O10" s="90"/>
      <c r="P10" s="90"/>
      <c r="Q10" s="90"/>
      <c r="R10" s="90"/>
      <c r="S10" s="90"/>
      <c r="T10" s="90"/>
      <c r="U10" s="90"/>
      <c r="V10" s="90"/>
      <c r="W10" s="6"/>
      <c r="X10" s="90"/>
      <c r="Y10" s="90"/>
      <c r="Z10" s="90"/>
      <c r="AA10" s="90"/>
      <c r="AB10" s="90"/>
      <c r="AC10" s="90"/>
      <c r="AD10" s="90"/>
      <c r="AE10" s="90"/>
      <c r="AF10" s="72">
        <v>0.9</v>
      </c>
      <c r="AH10">
        <f t="shared" si="0"/>
        <v>0.26608524989875482</v>
      </c>
      <c r="AI10">
        <f t="shared" si="1"/>
        <v>0.38</v>
      </c>
      <c r="AK10">
        <f t="shared" si="5"/>
        <v>0.26608524989875482</v>
      </c>
      <c r="AL10" s="556">
        <f t="shared" si="2"/>
        <v>0.26608524989875482</v>
      </c>
      <c r="AM10" s="557">
        <f t="shared" si="3"/>
        <v>0.38</v>
      </c>
      <c r="AN10" s="488">
        <f t="shared" si="4"/>
        <v>0.38</v>
      </c>
    </row>
    <row r="11" spans="1:42">
      <c r="A11" s="537"/>
      <c r="B11" s="90"/>
      <c r="C11" s="90"/>
      <c r="D11" s="90"/>
      <c r="E11" s="90"/>
      <c r="F11" s="90"/>
      <c r="G11" s="90"/>
      <c r="H11" s="90"/>
      <c r="I11" s="90"/>
      <c r="J11" s="90"/>
      <c r="K11" s="90"/>
      <c r="L11" s="90"/>
      <c r="M11" s="90"/>
      <c r="N11" s="90"/>
      <c r="O11" s="90"/>
      <c r="P11" s="90"/>
      <c r="Q11" s="90"/>
      <c r="R11" s="90"/>
      <c r="S11" s="90"/>
      <c r="T11" s="90"/>
      <c r="U11" s="90"/>
      <c r="V11" s="90"/>
      <c r="W11" s="6"/>
      <c r="X11" s="90"/>
      <c r="Y11" s="90"/>
      <c r="Z11" s="90"/>
      <c r="AA11" s="90"/>
      <c r="AB11" s="90"/>
      <c r="AC11" s="90"/>
      <c r="AD11" s="90"/>
      <c r="AE11" s="90"/>
      <c r="AF11" s="72">
        <v>0.75</v>
      </c>
      <c r="AH11">
        <f t="shared" si="0"/>
        <v>0.30113743215480443</v>
      </c>
      <c r="AI11">
        <f t="shared" si="1"/>
        <v>0.35000000000000003</v>
      </c>
      <c r="AK11">
        <f t="shared" si="5"/>
        <v>0.30113743215480443</v>
      </c>
      <c r="AL11" s="556">
        <f t="shared" si="2"/>
        <v>0.30113743215480443</v>
      </c>
      <c r="AM11" s="557">
        <f t="shared" si="3"/>
        <v>0.35000000000000003</v>
      </c>
      <c r="AN11" s="488">
        <f t="shared" si="4"/>
        <v>0.35000000000000003</v>
      </c>
    </row>
    <row r="12" spans="1:42">
      <c r="A12" s="537"/>
      <c r="B12" s="90"/>
      <c r="C12" s="90"/>
      <c r="D12" s="90"/>
      <c r="E12" s="90"/>
      <c r="F12" s="90"/>
      <c r="G12" s="90"/>
      <c r="H12" s="90"/>
      <c r="I12" s="90"/>
      <c r="J12" s="90"/>
      <c r="K12" s="90"/>
      <c r="L12" s="90"/>
      <c r="M12" s="90"/>
      <c r="N12" s="90"/>
      <c r="O12" s="90"/>
      <c r="P12" s="90"/>
      <c r="Q12" s="90"/>
      <c r="R12" s="90"/>
      <c r="S12" s="90"/>
      <c r="T12" s="90"/>
      <c r="U12" s="90"/>
      <c r="V12" s="90"/>
      <c r="W12" s="6"/>
      <c r="X12" s="90"/>
      <c r="Y12" s="90"/>
      <c r="Z12" s="90"/>
      <c r="AA12" s="90"/>
      <c r="AB12" s="90"/>
      <c r="AC12" s="90"/>
      <c r="AD12" s="90"/>
      <c r="AE12" s="90"/>
      <c r="AF12" s="72">
        <v>0.60000000000000098</v>
      </c>
      <c r="AH12">
        <f t="shared" si="0"/>
        <v>0.33322460289179945</v>
      </c>
      <c r="AI12">
        <f t="shared" si="1"/>
        <v>0.32000000000000023</v>
      </c>
      <c r="AK12">
        <f>IF(AN12="",AH12+AK11,AH12)</f>
        <v>0.33322460289179945</v>
      </c>
      <c r="AL12" s="556">
        <f>AH12</f>
        <v>0.33322460289179945</v>
      </c>
      <c r="AM12" s="557">
        <f>AN12</f>
        <v>0.32000000000000023</v>
      </c>
      <c r="AN12" s="488">
        <f>IF(AI12&gt;1,IF(NOT(AN13=""),1,""),AI12)</f>
        <v>0.32000000000000023</v>
      </c>
    </row>
    <row r="13" spans="1:42">
      <c r="A13" s="537"/>
      <c r="B13" s="90"/>
      <c r="C13" s="90"/>
      <c r="D13" s="90"/>
      <c r="E13" s="90"/>
      <c r="F13" s="90"/>
      <c r="G13" s="90"/>
      <c r="H13" s="90"/>
      <c r="I13" s="90"/>
      <c r="J13" s="90"/>
      <c r="K13" s="90"/>
      <c r="L13" s="90"/>
      <c r="M13" s="90"/>
      <c r="N13" s="90"/>
      <c r="O13" s="90"/>
      <c r="P13" s="90"/>
      <c r="Q13" s="90"/>
      <c r="R13" s="90"/>
      <c r="S13" s="90"/>
      <c r="T13" s="90"/>
      <c r="U13" s="90"/>
      <c r="V13" s="90"/>
      <c r="W13" s="6"/>
      <c r="X13" s="90"/>
      <c r="Y13" s="90"/>
      <c r="Z13" s="90"/>
      <c r="AA13" s="90"/>
      <c r="AB13" s="90"/>
      <c r="AC13" s="90"/>
      <c r="AD13" s="90"/>
      <c r="AE13" s="90"/>
      <c r="AF13" s="72">
        <v>0.45</v>
      </c>
      <c r="AH13">
        <f t="shared" si="0"/>
        <v>0.36052696246164795</v>
      </c>
      <c r="AI13">
        <f t="shared" si="1"/>
        <v>0.29000000000000004</v>
      </c>
      <c r="AK13">
        <f>IF(AI13&lt;0,AH13+AK14,AH13)</f>
        <v>0.36052696246164795</v>
      </c>
      <c r="AL13" s="556">
        <f>IF(AND(AN13=0,AN12=0),#N/A,AK13)</f>
        <v>0.36052696246164795</v>
      </c>
      <c r="AM13" s="557">
        <f>IF(AND(AN13=0,AN12=0),#N/A,AN13)</f>
        <v>0.29000000000000004</v>
      </c>
      <c r="AN13" s="488">
        <f>IF(AND(AI13&lt;0,AI12&gt;0),0,IF(AI13&lt;0,0,AI13))</f>
        <v>0.29000000000000004</v>
      </c>
    </row>
    <row r="14" spans="1:42">
      <c r="A14" s="537"/>
      <c r="B14" s="90"/>
      <c r="C14" s="90"/>
      <c r="D14" s="90"/>
      <c r="E14" s="90"/>
      <c r="F14" s="90"/>
      <c r="G14" s="90"/>
      <c r="H14" s="90"/>
      <c r="I14" s="90"/>
      <c r="J14" s="90"/>
      <c r="K14" s="90"/>
      <c r="L14" s="90"/>
      <c r="M14" s="90"/>
      <c r="N14" s="90"/>
      <c r="O14" s="90"/>
      <c r="P14" s="90"/>
      <c r="Q14" s="90"/>
      <c r="R14" s="90"/>
      <c r="S14" s="90"/>
      <c r="T14" s="90"/>
      <c r="U14" s="90"/>
      <c r="V14" s="90"/>
      <c r="W14" s="6"/>
      <c r="X14" s="90"/>
      <c r="Y14" s="90"/>
      <c r="Z14" s="90"/>
      <c r="AA14" s="90"/>
      <c r="AB14" s="90"/>
      <c r="AC14" s="90"/>
      <c r="AD14" s="90"/>
      <c r="AE14" s="90"/>
      <c r="AF14" s="72">
        <v>0.3</v>
      </c>
      <c r="AH14">
        <f t="shared" si="0"/>
        <v>0.38138781546052414</v>
      </c>
      <c r="AI14">
        <f t="shared" si="1"/>
        <v>0.26</v>
      </c>
      <c r="AK14">
        <f>IF(AI14&lt;0,AH14+AK15,AH14)</f>
        <v>0.38138781546052414</v>
      </c>
      <c r="AL14" s="556">
        <f>IF(AND(AN14=0,AN13=0),#N/A,AK14)</f>
        <v>0.38138781546052414</v>
      </c>
      <c r="AM14" s="557">
        <f>IF(AND(AN14=0,AN13=0),#N/A,AN14)</f>
        <v>0.26</v>
      </c>
      <c r="AN14" s="488">
        <f>IF(AND(AI14&lt;0,AI13&gt;0),0,IF(AI14&lt;0,0,AI14))</f>
        <v>0.26</v>
      </c>
    </row>
    <row r="15" spans="1:42">
      <c r="A15" s="537"/>
      <c r="B15" s="90"/>
      <c r="C15" s="90"/>
      <c r="D15" s="90"/>
      <c r="E15" s="90"/>
      <c r="F15" s="90"/>
      <c r="G15" s="90"/>
      <c r="H15" s="90"/>
      <c r="I15" s="90"/>
      <c r="J15" s="90"/>
      <c r="K15" s="90"/>
      <c r="L15" s="90"/>
      <c r="M15" s="90"/>
      <c r="N15" s="90"/>
      <c r="O15" s="90"/>
      <c r="P15" s="90"/>
      <c r="Q15" s="90"/>
      <c r="R15" s="90"/>
      <c r="S15" s="90"/>
      <c r="T15" s="90"/>
      <c r="U15" s="90"/>
      <c r="V15" s="90"/>
      <c r="W15" s="6"/>
      <c r="X15" s="90"/>
      <c r="Y15" s="90"/>
      <c r="Z15" s="90"/>
      <c r="AA15" s="90"/>
      <c r="AB15" s="90"/>
      <c r="AC15" s="90"/>
      <c r="AD15" s="90"/>
      <c r="AE15" s="90"/>
      <c r="AF15" s="72">
        <v>0.15</v>
      </c>
      <c r="AH15">
        <f t="shared" si="0"/>
        <v>0.39447933090788895</v>
      </c>
      <c r="AI15">
        <f t="shared" si="1"/>
        <v>0.23</v>
      </c>
      <c r="AK15">
        <f>IF(AI15&lt;0,AH15+AK23,AH15)</f>
        <v>0.39447933090788895</v>
      </c>
      <c r="AL15" s="556">
        <f>IF(AND(AN15=0,AN14=0),#N/A,AK15)</f>
        <v>0.39447933090788895</v>
      </c>
      <c r="AM15" s="557">
        <f>IF(AND(AN15=0,AN14=0),#N/A,AN15)</f>
        <v>0.23</v>
      </c>
      <c r="AN15" s="488">
        <f>IF(AND(AI15&lt;0,AI14&gt;0),0,IF(AI15&lt;0,0,AI15))</f>
        <v>0.23</v>
      </c>
    </row>
    <row r="16" spans="1:42">
      <c r="A16" s="537"/>
      <c r="B16" s="90"/>
      <c r="C16" s="90"/>
      <c r="D16" s="90"/>
      <c r="E16" s="90"/>
      <c r="F16" s="90"/>
      <c r="G16" s="90"/>
      <c r="H16" s="90"/>
      <c r="I16" s="90"/>
      <c r="J16" s="90"/>
      <c r="K16" s="90"/>
      <c r="L16" s="90"/>
      <c r="M16" s="90"/>
      <c r="N16" s="90"/>
      <c r="O16" s="90"/>
      <c r="P16" s="90"/>
      <c r="Q16" s="90"/>
      <c r="R16" s="90"/>
      <c r="S16" s="90"/>
      <c r="T16" s="90"/>
      <c r="U16" s="90"/>
      <c r="V16" s="90"/>
      <c r="W16" s="6"/>
      <c r="X16" s="90"/>
      <c r="Y16" s="90"/>
      <c r="Z16" s="90"/>
      <c r="AA16" s="90"/>
      <c r="AB16" s="90"/>
      <c r="AC16" s="90"/>
      <c r="AD16" s="90"/>
      <c r="AE16" s="90"/>
      <c r="AF16" s="72">
        <v>0</v>
      </c>
      <c r="AH16">
        <f t="shared" si="0"/>
        <v>0.3989422804014327</v>
      </c>
      <c r="AI16">
        <f t="shared" si="1"/>
        <v>0.2</v>
      </c>
      <c r="AK16">
        <f t="shared" ref="AK16:AK17" si="6">IF(AI16&lt;0,AH16+AK17,AH16)</f>
        <v>0.3989422804014327</v>
      </c>
      <c r="AL16" s="556">
        <f t="shared" ref="AL16:AL29" si="7">IF(AND(AN16=0,AN15=0),#N/A,AK16)</f>
        <v>0.3989422804014327</v>
      </c>
      <c r="AM16" s="557">
        <f t="shared" ref="AM16:AM29" si="8">IF(AND(AN16=0,AN15=0),#N/A,AN16)</f>
        <v>0.2</v>
      </c>
      <c r="AN16" s="488">
        <f t="shared" ref="AN16:AN29" si="9">IF(AND(AI16&lt;0,AI15&gt;0),0,IF(AI16&lt;0,0,AI16))</f>
        <v>0.2</v>
      </c>
    </row>
    <row r="17" spans="1:105">
      <c r="A17" s="537"/>
      <c r="B17" s="90"/>
      <c r="C17" s="90"/>
      <c r="D17" s="90"/>
      <c r="E17" s="90"/>
      <c r="F17" s="90"/>
      <c r="G17" s="90"/>
      <c r="H17" s="90"/>
      <c r="I17" s="90"/>
      <c r="J17" s="90"/>
      <c r="K17" s="90"/>
      <c r="L17" s="90"/>
      <c r="M17" s="90"/>
      <c r="N17" s="90"/>
      <c r="O17" s="90"/>
      <c r="P17" s="90"/>
      <c r="Q17" s="90"/>
      <c r="R17" s="90"/>
      <c r="S17" s="90"/>
      <c r="T17" s="90"/>
      <c r="U17" s="90"/>
      <c r="V17" s="90"/>
      <c r="W17" s="6"/>
      <c r="X17" s="90"/>
      <c r="Y17" s="90"/>
      <c r="Z17" s="90"/>
      <c r="AA17" s="90"/>
      <c r="AB17" s="90"/>
      <c r="AC17" s="90"/>
      <c r="AD17" s="90"/>
      <c r="AE17" s="90"/>
      <c r="AF17" s="72">
        <v>-0.15</v>
      </c>
      <c r="AH17">
        <f t="shared" si="0"/>
        <v>0.39447933090788895</v>
      </c>
      <c r="AI17">
        <f t="shared" si="1"/>
        <v>0.17</v>
      </c>
      <c r="AK17">
        <f t="shared" si="6"/>
        <v>0.39447933090788895</v>
      </c>
      <c r="AL17" s="556">
        <f t="shared" si="7"/>
        <v>0.39447933090788895</v>
      </c>
      <c r="AM17" s="557">
        <f t="shared" si="8"/>
        <v>0.17</v>
      </c>
      <c r="AN17" s="488">
        <f t="shared" si="9"/>
        <v>0.17</v>
      </c>
    </row>
    <row r="18" spans="1:105">
      <c r="A18" s="537"/>
      <c r="B18" s="90"/>
      <c r="C18" s="90"/>
      <c r="D18" s="90"/>
      <c r="E18" s="90"/>
      <c r="F18" s="90"/>
      <c r="G18" s="90"/>
      <c r="H18" s="90"/>
      <c r="I18" s="90"/>
      <c r="J18" s="90"/>
      <c r="K18" s="90"/>
      <c r="L18" s="90"/>
      <c r="M18" s="90"/>
      <c r="N18" s="90"/>
      <c r="O18" s="90"/>
      <c r="P18" s="90"/>
      <c r="Q18" s="90"/>
      <c r="R18" s="90"/>
      <c r="S18" s="90"/>
      <c r="T18" s="90"/>
      <c r="U18" s="90"/>
      <c r="V18" s="90"/>
      <c r="W18" s="6"/>
      <c r="X18" s="90"/>
      <c r="Y18" s="90"/>
      <c r="Z18" s="90"/>
      <c r="AA18" s="90"/>
      <c r="AB18" s="90"/>
      <c r="AC18" s="90"/>
      <c r="AD18" s="90"/>
      <c r="AE18" s="90"/>
      <c r="AF18" s="72">
        <v>-0.3</v>
      </c>
      <c r="AH18">
        <f t="shared" si="0"/>
        <v>0.38138781546052414</v>
      </c>
      <c r="AI18">
        <f t="shared" si="1"/>
        <v>0.14000000000000001</v>
      </c>
      <c r="AK18">
        <f t="shared" ref="AK18" si="10">IF(AI18&lt;0,AH18+AK26,AH18)</f>
        <v>0.38138781546052414</v>
      </c>
      <c r="AL18" s="556">
        <f t="shared" si="7"/>
        <v>0.38138781546052414</v>
      </c>
      <c r="AM18" s="557">
        <f t="shared" si="8"/>
        <v>0.14000000000000001</v>
      </c>
      <c r="AN18" s="488">
        <f t="shared" si="9"/>
        <v>0.14000000000000001</v>
      </c>
    </row>
    <row r="19" spans="1:105">
      <c r="A19" s="537"/>
      <c r="B19" s="90"/>
      <c r="C19" s="90"/>
      <c r="D19" s="90"/>
      <c r="E19" s="90"/>
      <c r="F19" s="90"/>
      <c r="G19" s="90"/>
      <c r="H19" s="90"/>
      <c r="I19" s="90"/>
      <c r="J19" s="90"/>
      <c r="K19" s="90"/>
      <c r="L19" s="90"/>
      <c r="M19" s="90"/>
      <c r="N19" s="90"/>
      <c r="O19" s="90"/>
      <c r="P19" s="90"/>
      <c r="Q19" s="90"/>
      <c r="R19" s="90"/>
      <c r="S19" s="90"/>
      <c r="T19" s="90"/>
      <c r="U19" s="90"/>
      <c r="V19" s="90"/>
      <c r="W19" s="6"/>
      <c r="X19" s="90"/>
      <c r="Y19" s="90"/>
      <c r="Z19" s="90"/>
      <c r="AA19" s="90"/>
      <c r="AB19" s="90"/>
      <c r="AC19" s="90"/>
      <c r="AD19" s="90"/>
      <c r="AE19" s="90"/>
      <c r="AF19" s="72">
        <v>-0.45</v>
      </c>
      <c r="AH19">
        <f t="shared" si="0"/>
        <v>0.36052696246164795</v>
      </c>
      <c r="AI19">
        <f t="shared" si="1"/>
        <v>0.11</v>
      </c>
      <c r="AK19">
        <f t="shared" ref="AK19:AK20" si="11">IF(AI19&lt;0,AH19+AK20,AH19)</f>
        <v>0.36052696246164795</v>
      </c>
      <c r="AL19" s="556">
        <f t="shared" si="7"/>
        <v>0.36052696246164795</v>
      </c>
      <c r="AM19" s="557">
        <f t="shared" si="8"/>
        <v>0.11</v>
      </c>
      <c r="AN19" s="488">
        <f t="shared" si="9"/>
        <v>0.11</v>
      </c>
    </row>
    <row r="20" spans="1:105">
      <c r="A20" s="537"/>
      <c r="B20" s="90"/>
      <c r="C20" s="90"/>
      <c r="D20" s="90"/>
      <c r="E20" s="90"/>
      <c r="F20" s="90"/>
      <c r="G20" s="90"/>
      <c r="H20" s="90"/>
      <c r="I20" s="90"/>
      <c r="J20" s="90"/>
      <c r="K20" s="90"/>
      <c r="L20" s="90"/>
      <c r="M20" s="90"/>
      <c r="N20" s="90"/>
      <c r="O20" s="90"/>
      <c r="P20" s="90"/>
      <c r="Q20" s="90"/>
      <c r="R20" s="90"/>
      <c r="S20" s="90"/>
      <c r="T20" s="90"/>
      <c r="U20" s="90"/>
      <c r="V20" s="90"/>
      <c r="W20" s="6"/>
      <c r="X20" s="90"/>
      <c r="Y20" s="90"/>
      <c r="Z20" s="90"/>
      <c r="AA20" s="90"/>
      <c r="AB20" s="90"/>
      <c r="AC20" s="90"/>
      <c r="AD20" s="90"/>
      <c r="AE20" s="90"/>
      <c r="AF20" s="72">
        <v>-0.6</v>
      </c>
      <c r="AH20">
        <f t="shared" si="0"/>
        <v>0.33322460289179967</v>
      </c>
      <c r="AI20">
        <f t="shared" si="1"/>
        <v>8.0000000000000016E-2</v>
      </c>
      <c r="AK20">
        <f t="shared" si="11"/>
        <v>0.33322460289179967</v>
      </c>
      <c r="AL20" s="556">
        <f t="shared" si="7"/>
        <v>0.33322460289179967</v>
      </c>
      <c r="AM20" s="557">
        <f t="shared" si="8"/>
        <v>8.0000000000000016E-2</v>
      </c>
      <c r="AN20" s="488">
        <f t="shared" si="9"/>
        <v>8.0000000000000016E-2</v>
      </c>
    </row>
    <row r="21" spans="1:105">
      <c r="A21" s="537"/>
      <c r="B21" s="90"/>
      <c r="C21" s="90"/>
      <c r="D21" s="90"/>
      <c r="E21" s="90"/>
      <c r="F21" s="103" t="s">
        <v>991</v>
      </c>
      <c r="G21" s="90"/>
      <c r="H21" s="90"/>
      <c r="J21" s="90"/>
      <c r="K21" s="90"/>
      <c r="L21" s="90"/>
      <c r="M21" s="90"/>
      <c r="N21" s="90"/>
      <c r="O21" s="90"/>
      <c r="P21" s="90"/>
      <c r="Q21" s="90"/>
      <c r="R21" s="90"/>
      <c r="S21" s="90"/>
      <c r="T21" s="90"/>
      <c r="U21" s="90"/>
      <c r="V21" s="90"/>
      <c r="W21" s="6"/>
      <c r="X21" s="90"/>
      <c r="Y21" s="90"/>
      <c r="Z21" s="90"/>
      <c r="AA21" s="90"/>
      <c r="AB21" s="90"/>
      <c r="AC21" s="90"/>
      <c r="AD21" s="90"/>
      <c r="AE21" s="90"/>
      <c r="AF21" s="72">
        <v>-0.75</v>
      </c>
      <c r="AH21">
        <f t="shared" si="0"/>
        <v>0.30113743215480443</v>
      </c>
      <c r="AI21">
        <f t="shared" si="1"/>
        <v>4.9999999999999989E-2</v>
      </c>
      <c r="AK21">
        <f t="shared" ref="AK21" si="12">IF(AI21&lt;0,AH21+AK29,AH21)</f>
        <v>0.30113743215480443</v>
      </c>
      <c r="AL21" s="556">
        <f t="shared" si="7"/>
        <v>0.30113743215480443</v>
      </c>
      <c r="AM21" s="557">
        <f t="shared" si="8"/>
        <v>4.9999999999999989E-2</v>
      </c>
      <c r="AN21" s="488">
        <f t="shared" si="9"/>
        <v>4.9999999999999989E-2</v>
      </c>
    </row>
    <row r="22" spans="1:105">
      <c r="A22" s="537"/>
      <c r="B22" s="90"/>
      <c r="C22" s="90"/>
      <c r="D22" s="90"/>
      <c r="E22" s="90"/>
      <c r="F22" s="103" t="s">
        <v>975</v>
      </c>
      <c r="G22" s="90"/>
      <c r="H22" s="90"/>
      <c r="I22" s="90"/>
      <c r="J22" s="90"/>
      <c r="K22" s="90"/>
      <c r="L22" s="90"/>
      <c r="M22" s="90"/>
      <c r="N22" s="90"/>
      <c r="O22" s="90"/>
      <c r="P22" s="90"/>
      <c r="Q22" s="90"/>
      <c r="R22" s="90"/>
      <c r="S22" s="90"/>
      <c r="T22" s="90"/>
      <c r="U22" s="90"/>
      <c r="V22" s="90"/>
      <c r="W22" s="6"/>
      <c r="X22" s="90"/>
      <c r="Y22" s="90"/>
      <c r="Z22" s="90"/>
      <c r="AA22" s="90"/>
      <c r="AB22" s="90"/>
      <c r="AC22" s="90"/>
      <c r="AD22" s="90"/>
      <c r="AE22" s="90"/>
      <c r="AF22" s="72">
        <v>-0.9</v>
      </c>
      <c r="AH22">
        <f t="shared" si="0"/>
        <v>0.26608524989875482</v>
      </c>
      <c r="AI22">
        <f t="shared" si="1"/>
        <v>1.999999999999999E-2</v>
      </c>
      <c r="AK22">
        <f t="shared" ref="AK22:AK23" si="13">IF(AI22&lt;0,AH22+AK23,AH22)</f>
        <v>0.26608524989875482</v>
      </c>
      <c r="AL22" s="556">
        <f t="shared" si="7"/>
        <v>0.26608524989875482</v>
      </c>
      <c r="AM22" s="557">
        <f t="shared" si="8"/>
        <v>1.999999999999999E-2</v>
      </c>
      <c r="AN22" s="488">
        <f t="shared" si="9"/>
        <v>1.999999999999999E-2</v>
      </c>
    </row>
    <row r="23" spans="1:105">
      <c r="A23" s="537"/>
      <c r="B23" s="90"/>
      <c r="C23" s="90"/>
      <c r="D23" s="90"/>
      <c r="E23" s="90"/>
      <c r="F23" s="90"/>
      <c r="G23" s="90"/>
      <c r="H23" s="90"/>
      <c r="I23" s="90"/>
      <c r="J23" s="90"/>
      <c r="K23" s="90"/>
      <c r="L23" s="90"/>
      <c r="M23" s="90"/>
      <c r="N23" s="90"/>
      <c r="O23" s="90"/>
      <c r="P23" s="90"/>
      <c r="Q23" s="90"/>
      <c r="R23" s="90"/>
      <c r="S23" s="90"/>
      <c r="T23" s="90"/>
      <c r="U23" s="90"/>
      <c r="V23" s="90"/>
      <c r="W23" s="6"/>
      <c r="X23" s="90"/>
      <c r="Y23" s="90"/>
      <c r="Z23" s="90"/>
      <c r="AA23" s="90"/>
      <c r="AB23" s="90"/>
      <c r="AC23" s="90"/>
      <c r="AD23" s="90"/>
      <c r="AE23" s="90"/>
      <c r="AF23" s="72">
        <v>-1</v>
      </c>
      <c r="AH23">
        <f t="shared" si="0"/>
        <v>0.24197072451914337</v>
      </c>
      <c r="AI23">
        <f t="shared" si="1"/>
        <v>0</v>
      </c>
      <c r="AK23">
        <f t="shared" si="13"/>
        <v>0.24197072451914337</v>
      </c>
      <c r="AL23" s="556">
        <f t="shared" si="7"/>
        <v>0.24197072451914337</v>
      </c>
      <c r="AM23" s="557">
        <f t="shared" si="8"/>
        <v>0</v>
      </c>
      <c r="AN23" s="488">
        <f t="shared" si="9"/>
        <v>0</v>
      </c>
    </row>
    <row r="24" spans="1:105">
      <c r="A24" s="537"/>
      <c r="B24" s="90"/>
      <c r="C24" s="90"/>
      <c r="D24" s="90"/>
      <c r="E24" s="90"/>
      <c r="F24" s="90"/>
      <c r="G24" s="90"/>
      <c r="H24" s="90"/>
      <c r="I24" s="90"/>
      <c r="J24" s="90"/>
      <c r="K24" s="90"/>
      <c r="L24" s="90"/>
      <c r="M24" s="90"/>
      <c r="N24" s="90"/>
      <c r="O24" s="90"/>
      <c r="P24" s="90"/>
      <c r="Q24" s="90"/>
      <c r="R24" s="90"/>
      <c r="S24" s="90"/>
      <c r="T24" s="90"/>
      <c r="U24" s="90"/>
      <c r="V24" s="90"/>
      <c r="W24" s="6"/>
      <c r="X24" s="90"/>
      <c r="Y24" s="90"/>
      <c r="Z24" s="90"/>
      <c r="AA24" s="90"/>
      <c r="AB24" s="90"/>
      <c r="AC24" s="90"/>
      <c r="AD24" s="90"/>
      <c r="AE24" s="90"/>
      <c r="AF24" s="72">
        <v>-1.25</v>
      </c>
      <c r="AH24">
        <f t="shared" si="0"/>
        <v>0.18264908538902191</v>
      </c>
      <c r="AI24">
        <f t="shared" si="1"/>
        <v>-4.9999999999999989E-2</v>
      </c>
      <c r="AK24">
        <f>IF(AI24&lt;0,AH24+AF51,AH24)</f>
        <v>0.49264908538902191</v>
      </c>
      <c r="AL24" s="556" t="e">
        <f t="shared" si="7"/>
        <v>#N/A</v>
      </c>
      <c r="AM24" s="557" t="e">
        <f t="shared" si="8"/>
        <v>#N/A</v>
      </c>
      <c r="AN24" s="488">
        <f t="shared" si="9"/>
        <v>0</v>
      </c>
    </row>
    <row r="25" spans="1:105">
      <c r="A25" s="537"/>
      <c r="B25" s="90"/>
      <c r="C25" s="90"/>
      <c r="D25" s="90"/>
      <c r="E25" s="90"/>
      <c r="F25" s="90"/>
      <c r="G25" s="90"/>
      <c r="H25" s="90"/>
      <c r="I25" s="90"/>
      <c r="J25" s="90"/>
      <c r="K25" s="90"/>
      <c r="L25" s="90"/>
      <c r="M25" s="90"/>
      <c r="N25" s="90"/>
      <c r="O25" s="90"/>
      <c r="P25" s="90"/>
      <c r="Q25" s="90"/>
      <c r="R25" s="90"/>
      <c r="S25" s="90"/>
      <c r="T25" s="90"/>
      <c r="U25" s="90"/>
      <c r="V25" s="90"/>
      <c r="W25" s="6"/>
      <c r="X25" s="90"/>
      <c r="Y25" s="90"/>
      <c r="Z25" s="90"/>
      <c r="AA25" s="90"/>
      <c r="AB25" s="90"/>
      <c r="AC25" s="90"/>
      <c r="AD25" s="90"/>
      <c r="AE25" s="90"/>
      <c r="AF25" s="72">
        <v>-1.5</v>
      </c>
      <c r="AH25">
        <f t="shared" si="0"/>
        <v>0.12951759566589174</v>
      </c>
      <c r="AI25">
        <f t="shared" si="1"/>
        <v>-0.10000000000000003</v>
      </c>
      <c r="AK25">
        <f t="shared" ref="AK25:AK26" si="14">IF(AI25&lt;0,AH25+AK26,AH25)</f>
        <v>0.57110030739109752</v>
      </c>
      <c r="AL25" s="556" t="e">
        <f t="shared" si="7"/>
        <v>#N/A</v>
      </c>
      <c r="AM25" s="557" t="e">
        <f t="shared" si="8"/>
        <v>#N/A</v>
      </c>
      <c r="AN25" s="488">
        <f t="shared" si="9"/>
        <v>0</v>
      </c>
    </row>
    <row r="26" spans="1:105">
      <c r="A26" s="537"/>
      <c r="B26" s="90"/>
      <c r="C26" s="90"/>
      <c r="D26" s="90"/>
      <c r="E26" s="90"/>
      <c r="F26" s="90"/>
      <c r="G26" s="90"/>
      <c r="H26" s="90"/>
      <c r="I26" s="90"/>
      <c r="J26" s="90"/>
      <c r="K26" s="90"/>
      <c r="L26" s="90"/>
      <c r="M26" s="90"/>
      <c r="N26" s="90"/>
      <c r="O26" s="90"/>
      <c r="P26" s="90"/>
      <c r="Q26" s="90"/>
      <c r="R26" s="90"/>
      <c r="S26" s="90"/>
      <c r="T26" s="90"/>
      <c r="U26" s="90"/>
      <c r="V26" s="90"/>
      <c r="W26" s="6"/>
      <c r="X26" s="90"/>
      <c r="Y26" s="90"/>
      <c r="Z26" s="90"/>
      <c r="AA26" s="90"/>
      <c r="AB26" s="90"/>
      <c r="AC26" s="90"/>
      <c r="AD26" s="90"/>
      <c r="AE26" s="90"/>
      <c r="AF26" s="72">
        <v>-1.75</v>
      </c>
      <c r="AH26">
        <f t="shared" si="0"/>
        <v>8.6277318826511532E-2</v>
      </c>
      <c r="AI26">
        <f t="shared" si="1"/>
        <v>-0.15000000000000002</v>
      </c>
      <c r="AK26">
        <f t="shared" si="14"/>
        <v>0.44158271172520575</v>
      </c>
      <c r="AL26" s="556" t="e">
        <f t="shared" si="7"/>
        <v>#N/A</v>
      </c>
      <c r="AM26" s="557" t="e">
        <f t="shared" si="8"/>
        <v>#N/A</v>
      </c>
      <c r="AN26" s="488">
        <f t="shared" si="9"/>
        <v>0</v>
      </c>
    </row>
    <row r="27" spans="1:105">
      <c r="A27" s="537"/>
      <c r="B27" s="90"/>
      <c r="C27" s="90"/>
      <c r="D27" s="90"/>
      <c r="E27" s="90"/>
      <c r="F27" s="90"/>
      <c r="G27" s="90"/>
      <c r="H27" s="90"/>
      <c r="I27" s="90"/>
      <c r="J27" s="90"/>
      <c r="K27" s="90"/>
      <c r="L27" s="90"/>
      <c r="M27" s="90"/>
      <c r="N27" s="90"/>
      <c r="O27" s="90"/>
      <c r="P27" s="90"/>
      <c r="Q27" s="90"/>
      <c r="R27" s="90"/>
      <c r="S27" s="90"/>
      <c r="T27" s="90"/>
      <c r="U27" s="90"/>
      <c r="V27" s="90"/>
      <c r="W27" s="6"/>
      <c r="X27" s="90"/>
      <c r="Y27" s="90"/>
      <c r="Z27" s="90"/>
      <c r="AA27" s="90"/>
      <c r="AB27" s="90"/>
      <c r="AC27" s="90"/>
      <c r="AD27" s="90"/>
      <c r="AE27" s="90"/>
      <c r="AF27" s="72">
        <v>-2</v>
      </c>
      <c r="AH27">
        <f t="shared" si="0"/>
        <v>5.3990966513188063E-2</v>
      </c>
      <c r="AI27">
        <f t="shared" si="1"/>
        <v>-0.2</v>
      </c>
      <c r="AK27">
        <f>IF(AI27&lt;0,AH27+AF54,AH27)</f>
        <v>0.35530539289869423</v>
      </c>
      <c r="AL27" s="556" t="e">
        <f t="shared" si="7"/>
        <v>#N/A</v>
      </c>
      <c r="AM27" s="557" t="e">
        <f t="shared" si="8"/>
        <v>#N/A</v>
      </c>
      <c r="AN27" s="488">
        <f t="shared" si="9"/>
        <v>0</v>
      </c>
    </row>
    <row r="28" spans="1:105" s="90" customFormat="1">
      <c r="A28" s="353"/>
      <c r="W28" s="6"/>
      <c r="AF28" s="72">
        <v>-2.25</v>
      </c>
      <c r="AG28"/>
      <c r="AH28">
        <f t="shared" si="0"/>
        <v>3.1739651835667418E-2</v>
      </c>
      <c r="AI28">
        <f t="shared" si="1"/>
        <v>-0.25</v>
      </c>
      <c r="AJ28"/>
      <c r="AK28">
        <f t="shared" ref="AK28:AK29" si="15">IF(AI28&lt;0,AH28+AK29,AH28)</f>
        <v>4.9267952329235962E-2</v>
      </c>
      <c r="AL28" s="556" t="e">
        <f t="shared" si="7"/>
        <v>#N/A</v>
      </c>
      <c r="AM28" s="557" t="e">
        <f t="shared" si="8"/>
        <v>#N/A</v>
      </c>
      <c r="AN28" s="488">
        <f t="shared" si="9"/>
        <v>0</v>
      </c>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row>
    <row r="29" spans="1:105" s="90" customFormat="1">
      <c r="A29" s="353"/>
      <c r="W29" s="6"/>
      <c r="AF29" s="73">
        <v>-2.5</v>
      </c>
      <c r="AG29" s="528"/>
      <c r="AH29" s="528">
        <f t="shared" si="0"/>
        <v>1.752830049356854E-2</v>
      </c>
      <c r="AI29" s="528">
        <f t="shared" si="1"/>
        <v>-0.3</v>
      </c>
      <c r="AJ29" s="528"/>
      <c r="AK29" s="528">
        <f t="shared" si="15"/>
        <v>1.752830049356854E-2</v>
      </c>
      <c r="AL29" s="586" t="e">
        <f t="shared" si="7"/>
        <v>#N/A</v>
      </c>
      <c r="AM29" s="587" t="e">
        <f t="shared" si="8"/>
        <v>#N/A</v>
      </c>
      <c r="AN29" s="489">
        <f t="shared" si="9"/>
        <v>0</v>
      </c>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row>
    <row r="30" spans="1:105" s="90" customFormat="1">
      <c r="A30" s="550"/>
      <c r="B30" s="8"/>
      <c r="C30" s="8"/>
      <c r="D30" s="8"/>
      <c r="E30" s="8"/>
      <c r="F30" s="8"/>
      <c r="G30" s="8"/>
      <c r="H30" s="8"/>
      <c r="I30" s="8"/>
      <c r="J30" s="8"/>
      <c r="K30" s="8"/>
      <c r="L30" s="8"/>
      <c r="M30" s="8"/>
      <c r="N30" s="8"/>
      <c r="O30" s="8"/>
      <c r="P30" s="8"/>
      <c r="Q30" s="8"/>
      <c r="R30" s="8"/>
      <c r="S30" s="8"/>
      <c r="T30" s="8"/>
      <c r="U30" s="8"/>
      <c r="V30" s="8"/>
      <c r="W30" s="9"/>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row>
    <row r="31" spans="1:105" s="90" customFormat="1">
      <c r="A31" s="353"/>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row>
    <row r="32" spans="1:105" s="90" customFormat="1">
      <c r="A32" s="353"/>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row>
    <row r="33" spans="1:105" s="90" customFormat="1">
      <c r="A33" s="35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row>
    <row r="34" spans="1:105" s="90" customFormat="1">
      <c r="A34" s="353"/>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row>
    <row r="35" spans="1:105" s="90" customFormat="1">
      <c r="A35" s="353"/>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row>
    <row r="36" spans="1:105" s="90" customFormat="1">
      <c r="A36" s="353"/>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row>
    <row r="37" spans="1:105" s="90" customFormat="1">
      <c r="A37" s="353"/>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row>
    <row r="38" spans="1:105" s="90" customFormat="1">
      <c r="A38" s="353"/>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row>
    <row r="39" spans="1:105" s="90" customFormat="1">
      <c r="A39" s="353"/>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row>
    <row r="40" spans="1:105" s="90" customFormat="1">
      <c r="A40" s="353"/>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row>
    <row r="41" spans="1:105" s="90" customFormat="1">
      <c r="A41" s="353"/>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row>
    <row r="42" spans="1:105" s="90" customFormat="1">
      <c r="A42" s="353"/>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row>
    <row r="43" spans="1:105" s="90" customFormat="1">
      <c r="A43" s="35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row>
    <row r="44" spans="1:105" s="90" customFormat="1">
      <c r="A44" s="353"/>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row>
    <row r="45" spans="1:105" s="90" customFormat="1">
      <c r="A45" s="353"/>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row>
    <row r="46" spans="1:105" s="90" customFormat="1">
      <c r="A46" s="353"/>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row>
    <row r="47" spans="1:105" s="90" customFormat="1">
      <c r="A47" s="353"/>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row>
    <row r="48" spans="1:105" s="90" customFormat="1">
      <c r="A48" s="353"/>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row>
    <row r="49" spans="1:411" s="90" customFormat="1">
      <c r="A49" s="353"/>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row>
    <row r="50" spans="1:411">
      <c r="A50" s="539" t="s">
        <v>990</v>
      </c>
      <c r="D50" t="s">
        <v>989</v>
      </c>
      <c r="G50" t="s">
        <v>976</v>
      </c>
      <c r="I50" s="21" t="s">
        <v>1095</v>
      </c>
      <c r="X50" s="90"/>
      <c r="Y50" s="90"/>
      <c r="Z50" s="90"/>
    </row>
    <row r="51" spans="1:411" s="540" customFormat="1">
      <c r="A51" s="558" t="s">
        <v>1096</v>
      </c>
      <c r="B51" s="540">
        <v>0.01</v>
      </c>
      <c r="C51" s="540">
        <v>0.02</v>
      </c>
      <c r="D51" s="540">
        <v>0.03</v>
      </c>
      <c r="E51" s="540">
        <v>0.04</v>
      </c>
      <c r="F51" s="540">
        <v>0.05</v>
      </c>
      <c r="G51" s="540">
        <v>0.06</v>
      </c>
      <c r="H51" s="540">
        <v>7.0000000000000007E-2</v>
      </c>
      <c r="I51" s="540">
        <v>0.08</v>
      </c>
      <c r="J51" s="540">
        <v>0.09</v>
      </c>
      <c r="K51" s="540">
        <v>0.1</v>
      </c>
      <c r="L51" s="540">
        <v>0.1</v>
      </c>
      <c r="M51" s="540">
        <v>0.11</v>
      </c>
      <c r="N51" s="540">
        <v>0.12</v>
      </c>
      <c r="O51" s="540">
        <v>0.13</v>
      </c>
      <c r="P51" s="540">
        <v>0.15</v>
      </c>
      <c r="Q51" s="540">
        <v>0.16</v>
      </c>
      <c r="R51" s="540">
        <v>0.17</v>
      </c>
      <c r="S51" s="540">
        <v>0.18</v>
      </c>
      <c r="T51" s="540">
        <v>0.19</v>
      </c>
      <c r="U51" s="540">
        <v>0.2</v>
      </c>
      <c r="V51" s="540">
        <v>0.21</v>
      </c>
      <c r="W51" s="540">
        <v>0.22</v>
      </c>
      <c r="X51" s="540">
        <v>0.23</v>
      </c>
      <c r="Y51" s="540">
        <v>0.24</v>
      </c>
      <c r="Z51" s="540">
        <v>0.25</v>
      </c>
      <c r="AA51" s="540">
        <v>0.26</v>
      </c>
      <c r="AB51" s="540">
        <v>0.27</v>
      </c>
      <c r="AC51" s="540">
        <v>0.28000000000000003</v>
      </c>
      <c r="AD51" s="540">
        <v>0.28999999999999998</v>
      </c>
      <c r="AE51" s="540">
        <v>0.3</v>
      </c>
      <c r="AF51" s="540">
        <v>0.31</v>
      </c>
      <c r="AG51" s="540">
        <v>0.32</v>
      </c>
      <c r="AH51" s="540">
        <v>0.33</v>
      </c>
      <c r="AI51" s="540">
        <v>0.34</v>
      </c>
      <c r="AJ51" s="540">
        <v>0.35</v>
      </c>
      <c r="AK51" s="540">
        <v>0.36</v>
      </c>
      <c r="AL51" s="540">
        <v>0.37</v>
      </c>
      <c r="AM51" s="540">
        <v>0.38</v>
      </c>
      <c r="AN51" s="540">
        <v>0.39</v>
      </c>
      <c r="AO51" s="540">
        <v>0.4</v>
      </c>
      <c r="AP51" s="540">
        <v>0.41</v>
      </c>
      <c r="AQ51" s="540">
        <v>0.42</v>
      </c>
      <c r="AR51" s="540">
        <v>0.43</v>
      </c>
      <c r="AS51" s="540">
        <v>0.44</v>
      </c>
      <c r="AT51" s="540">
        <v>0.45</v>
      </c>
      <c r="AU51" s="540">
        <v>0.46</v>
      </c>
      <c r="AV51" s="540">
        <v>0.47</v>
      </c>
      <c r="AW51" s="540">
        <v>0.48</v>
      </c>
      <c r="AX51" s="540">
        <v>0.49</v>
      </c>
      <c r="AY51" s="540">
        <v>0.5</v>
      </c>
      <c r="AZ51" s="540">
        <v>0.51</v>
      </c>
      <c r="BA51" s="540">
        <v>0.52</v>
      </c>
      <c r="BB51" s="540">
        <v>0.53</v>
      </c>
      <c r="BC51" s="540">
        <v>0.54</v>
      </c>
      <c r="BD51" s="540">
        <v>0.55000000000000004</v>
      </c>
      <c r="BE51" s="540">
        <v>0.56000000000000005</v>
      </c>
      <c r="BF51" s="540">
        <v>0.56999999999999995</v>
      </c>
      <c r="BG51" s="540">
        <v>0.57999999999999996</v>
      </c>
      <c r="BH51" s="540">
        <v>0.59</v>
      </c>
      <c r="BI51" s="540">
        <v>0.6</v>
      </c>
      <c r="BJ51" s="540">
        <v>0.61</v>
      </c>
      <c r="BK51" s="540">
        <v>0.62</v>
      </c>
      <c r="BL51" s="540">
        <v>0.63</v>
      </c>
      <c r="BM51" s="540">
        <v>0.64</v>
      </c>
      <c r="BN51" s="540">
        <v>0.65</v>
      </c>
      <c r="BO51" s="540">
        <v>0.66</v>
      </c>
      <c r="BP51" s="540">
        <v>0.67</v>
      </c>
      <c r="BQ51" s="540">
        <v>0.68</v>
      </c>
      <c r="BR51" s="540">
        <v>0.69</v>
      </c>
      <c r="BS51" s="540">
        <v>0.7</v>
      </c>
      <c r="BT51" s="540">
        <v>0.71</v>
      </c>
      <c r="BU51" s="540">
        <v>0.72</v>
      </c>
      <c r="BV51" s="540">
        <v>0.73</v>
      </c>
      <c r="BW51" s="540">
        <v>0.74</v>
      </c>
      <c r="BX51" s="540">
        <v>0.75</v>
      </c>
      <c r="BY51" s="540">
        <v>0.76</v>
      </c>
      <c r="BZ51" s="540">
        <v>0.77</v>
      </c>
      <c r="CA51" s="540">
        <v>0.78</v>
      </c>
      <c r="CB51" s="540">
        <v>0.79</v>
      </c>
      <c r="CC51" s="540">
        <v>0.8</v>
      </c>
      <c r="CD51" s="540">
        <v>0.81</v>
      </c>
      <c r="CE51" s="540">
        <v>0.82</v>
      </c>
      <c r="CF51" s="540">
        <v>0.83</v>
      </c>
      <c r="CG51" s="540">
        <v>0.84</v>
      </c>
      <c r="CH51" s="540">
        <v>0.85</v>
      </c>
      <c r="CI51" s="540">
        <v>0.86</v>
      </c>
      <c r="CJ51" s="540">
        <v>0.87</v>
      </c>
      <c r="CK51" s="540">
        <v>0.88</v>
      </c>
      <c r="CL51" s="540">
        <v>0.89</v>
      </c>
      <c r="CM51" s="540">
        <v>0.9</v>
      </c>
      <c r="CN51" s="540">
        <v>0.91</v>
      </c>
      <c r="CO51" s="540">
        <v>0.92</v>
      </c>
      <c r="CP51" s="540">
        <v>0.93</v>
      </c>
      <c r="CQ51" s="540">
        <v>0.94</v>
      </c>
      <c r="CR51" s="540">
        <v>0.95</v>
      </c>
      <c r="CS51" s="540">
        <v>0.96</v>
      </c>
      <c r="CT51" s="540">
        <v>0.97</v>
      </c>
      <c r="CU51" s="540">
        <v>0.98</v>
      </c>
      <c r="CV51" s="540">
        <v>0.99</v>
      </c>
      <c r="CW51" s="540">
        <v>1</v>
      </c>
      <c r="CX51" s="540">
        <v>1.01</v>
      </c>
      <c r="CY51" s="540">
        <v>1.02</v>
      </c>
      <c r="CZ51" s="540">
        <v>1.03</v>
      </c>
      <c r="DA51" s="540">
        <v>1.04</v>
      </c>
      <c r="DB51" s="540">
        <v>1.05</v>
      </c>
      <c r="DC51" s="540">
        <v>1.06</v>
      </c>
      <c r="DD51" s="540">
        <v>1.07</v>
      </c>
      <c r="DE51" s="540">
        <v>1.08</v>
      </c>
      <c r="DF51" s="540">
        <v>1.0900000000000001</v>
      </c>
      <c r="DG51" s="540">
        <v>1.1000000000000001</v>
      </c>
      <c r="DH51" s="540">
        <v>1.1100000000000001</v>
      </c>
      <c r="DI51" s="540">
        <v>1.1200000000000001</v>
      </c>
      <c r="DJ51" s="540">
        <v>1.1299999999999999</v>
      </c>
      <c r="DK51" s="540">
        <v>1.1399999999999999</v>
      </c>
      <c r="DL51" s="540">
        <v>1.1499999999999999</v>
      </c>
      <c r="DM51" s="540">
        <v>1.1599999999999999</v>
      </c>
      <c r="DN51" s="540">
        <v>1.17</v>
      </c>
      <c r="DO51" s="540">
        <v>1.18</v>
      </c>
      <c r="DP51" s="540">
        <v>1.19</v>
      </c>
      <c r="DQ51" s="540">
        <v>1.2</v>
      </c>
      <c r="DR51" s="540">
        <v>1.21</v>
      </c>
      <c r="DS51" s="540">
        <v>1.22</v>
      </c>
      <c r="DT51" s="540">
        <v>1.23</v>
      </c>
      <c r="DU51" s="540">
        <v>1.24</v>
      </c>
      <c r="DV51" s="540">
        <v>1.25</v>
      </c>
      <c r="DW51" s="540">
        <v>1.26</v>
      </c>
      <c r="DX51" s="540">
        <v>1.27</v>
      </c>
      <c r="DY51" s="540">
        <v>1.28</v>
      </c>
      <c r="DZ51" s="540">
        <v>1.29</v>
      </c>
      <c r="EA51" s="540">
        <v>1.3</v>
      </c>
      <c r="EB51" s="540">
        <v>1.31</v>
      </c>
      <c r="EC51" s="540">
        <v>1.32</v>
      </c>
      <c r="ED51" s="540">
        <v>1.33</v>
      </c>
      <c r="EE51" s="540">
        <v>1.34</v>
      </c>
      <c r="EF51" s="540">
        <v>1.35</v>
      </c>
      <c r="EG51" s="540">
        <v>1.36</v>
      </c>
      <c r="EH51" s="540">
        <v>1.37</v>
      </c>
      <c r="EI51" s="540">
        <v>1.38</v>
      </c>
      <c r="EJ51" s="540">
        <v>1.39</v>
      </c>
      <c r="EK51" s="540">
        <v>1.4</v>
      </c>
      <c r="EL51" s="540">
        <v>1.41</v>
      </c>
      <c r="EM51" s="540">
        <v>1.42</v>
      </c>
      <c r="EN51" s="540">
        <v>1.43</v>
      </c>
      <c r="EO51" s="540">
        <v>1.44</v>
      </c>
      <c r="EP51" s="540">
        <v>1.45</v>
      </c>
      <c r="EQ51" s="540">
        <v>1.46</v>
      </c>
      <c r="ER51" s="540">
        <v>1.47</v>
      </c>
      <c r="ES51" s="540">
        <v>1.48</v>
      </c>
      <c r="ET51" s="540">
        <v>1.49</v>
      </c>
      <c r="EU51" s="540">
        <v>1.5</v>
      </c>
      <c r="EV51" s="540">
        <v>1.51</v>
      </c>
      <c r="EW51" s="540">
        <v>1.52</v>
      </c>
      <c r="EX51" s="540">
        <v>1.53</v>
      </c>
      <c r="EY51" s="540">
        <v>1.54</v>
      </c>
      <c r="EZ51" s="540">
        <v>1.55</v>
      </c>
      <c r="FA51" s="540">
        <v>1.56</v>
      </c>
      <c r="FB51" s="540">
        <v>1.57</v>
      </c>
      <c r="FC51" s="540">
        <v>1.58</v>
      </c>
      <c r="FD51" s="540">
        <v>1.59</v>
      </c>
      <c r="FE51" s="540">
        <v>1.6</v>
      </c>
      <c r="FF51" s="540">
        <v>1.61</v>
      </c>
      <c r="FG51" s="540">
        <v>1.62</v>
      </c>
      <c r="FH51" s="540">
        <v>1.63</v>
      </c>
      <c r="FI51" s="540">
        <v>1.64</v>
      </c>
      <c r="FJ51" s="540">
        <v>1.65</v>
      </c>
      <c r="FK51" s="540">
        <v>1.66</v>
      </c>
      <c r="FL51" s="540">
        <v>1.67</v>
      </c>
      <c r="FM51" s="540">
        <v>1.68</v>
      </c>
      <c r="FN51" s="540">
        <v>1.69</v>
      </c>
      <c r="FO51" s="540">
        <v>1.7</v>
      </c>
      <c r="FP51" s="540">
        <v>1.71</v>
      </c>
      <c r="FQ51" s="540">
        <v>1.72</v>
      </c>
      <c r="FR51" s="540">
        <v>1.73</v>
      </c>
      <c r="FS51" s="540">
        <v>1.74</v>
      </c>
      <c r="FT51" s="540">
        <v>1.75</v>
      </c>
      <c r="FU51" s="540">
        <v>1.76</v>
      </c>
      <c r="FV51" s="540">
        <v>1.77</v>
      </c>
      <c r="FW51" s="540">
        <v>1.78</v>
      </c>
      <c r="FX51" s="540">
        <v>1.79</v>
      </c>
      <c r="FY51" s="540">
        <v>1.8</v>
      </c>
      <c r="FZ51" s="540">
        <v>1.81</v>
      </c>
      <c r="GA51" s="540">
        <v>1.82</v>
      </c>
      <c r="GB51" s="540">
        <v>1.83</v>
      </c>
      <c r="GC51" s="540">
        <v>1.84</v>
      </c>
      <c r="GD51" s="540">
        <v>1.85</v>
      </c>
      <c r="GE51" s="540">
        <v>1.86</v>
      </c>
      <c r="GF51" s="540">
        <v>1.87</v>
      </c>
      <c r="GG51" s="540">
        <v>1.88</v>
      </c>
      <c r="GH51" s="540">
        <v>1.89</v>
      </c>
      <c r="GI51" s="540">
        <v>1.9</v>
      </c>
      <c r="GJ51" s="540">
        <v>1.91</v>
      </c>
      <c r="GK51" s="540">
        <v>1.92</v>
      </c>
      <c r="GL51" s="540">
        <v>1.93</v>
      </c>
      <c r="GM51" s="540">
        <v>1.94</v>
      </c>
      <c r="GN51" s="540">
        <v>1.95</v>
      </c>
      <c r="GO51" s="540">
        <v>1.96</v>
      </c>
      <c r="GP51" s="540">
        <v>1.97</v>
      </c>
      <c r="GQ51" s="540">
        <v>1.98</v>
      </c>
      <c r="GR51" s="540">
        <v>1.99</v>
      </c>
      <c r="GS51" s="540">
        <v>2</v>
      </c>
      <c r="GT51" s="540">
        <v>2.0099999999999998</v>
      </c>
      <c r="GU51" s="540">
        <v>2.02</v>
      </c>
      <c r="GV51" s="540">
        <v>2.0299999999999998</v>
      </c>
      <c r="GW51" s="540">
        <v>2.04</v>
      </c>
      <c r="GX51" s="540">
        <v>2.0499999999999998</v>
      </c>
      <c r="GY51" s="540">
        <v>2.06</v>
      </c>
      <c r="GZ51" s="540">
        <v>2.06</v>
      </c>
      <c r="HA51" s="540">
        <v>2.0699999999999998</v>
      </c>
      <c r="HB51" s="540">
        <v>2.08</v>
      </c>
      <c r="HC51" s="540">
        <v>2.09</v>
      </c>
      <c r="HD51" s="540">
        <v>2.1</v>
      </c>
      <c r="HE51" s="540">
        <v>2.11</v>
      </c>
      <c r="HF51" s="540">
        <v>2.12</v>
      </c>
      <c r="HG51" s="540">
        <v>2.13</v>
      </c>
      <c r="HH51" s="540">
        <v>2.14</v>
      </c>
      <c r="HI51" s="540">
        <v>2.15</v>
      </c>
      <c r="HJ51" s="540">
        <v>2.16</v>
      </c>
      <c r="HK51" s="540">
        <v>2.17</v>
      </c>
      <c r="HL51" s="540">
        <v>2.1800000000000002</v>
      </c>
      <c r="HM51" s="540">
        <v>2.19</v>
      </c>
      <c r="HN51" s="540">
        <v>2.2000000000000002</v>
      </c>
      <c r="HO51" s="540">
        <v>2.21</v>
      </c>
      <c r="HP51" s="540">
        <v>2.2200000000000002</v>
      </c>
      <c r="HQ51" s="540">
        <v>2.23</v>
      </c>
      <c r="HR51" s="540">
        <v>2.2400000000000002</v>
      </c>
      <c r="HS51" s="540">
        <v>2.25</v>
      </c>
      <c r="HT51" s="540">
        <v>2.2599999999999998</v>
      </c>
      <c r="HU51" s="540">
        <v>2.27</v>
      </c>
      <c r="HV51" s="540">
        <v>2.2799999999999998</v>
      </c>
      <c r="HW51" s="540">
        <v>2.29</v>
      </c>
      <c r="HX51" s="540">
        <v>2.2999999999999998</v>
      </c>
      <c r="HY51" s="540">
        <v>2.31</v>
      </c>
      <c r="HZ51" s="540">
        <v>2.3199999999999998</v>
      </c>
      <c r="IA51" s="540">
        <v>2.33</v>
      </c>
      <c r="IB51" s="540">
        <v>2.34</v>
      </c>
      <c r="IC51" s="540">
        <v>2.35</v>
      </c>
      <c r="ID51" s="540">
        <v>2.36</v>
      </c>
      <c r="IE51" s="540">
        <v>2.37</v>
      </c>
      <c r="IF51" s="540">
        <v>2.38</v>
      </c>
      <c r="IG51" s="540">
        <v>2.39</v>
      </c>
      <c r="IH51" s="540">
        <v>2.4</v>
      </c>
      <c r="II51" s="540">
        <v>2.41</v>
      </c>
      <c r="IJ51" s="540">
        <v>2.42</v>
      </c>
      <c r="IK51" s="540">
        <v>2.4300000000000002</v>
      </c>
      <c r="IL51" s="540">
        <v>2.44</v>
      </c>
      <c r="IM51" s="540">
        <v>2.4500000000000002</v>
      </c>
      <c r="IN51" s="540">
        <v>2.46</v>
      </c>
      <c r="IO51" s="540">
        <v>2.4700000000000002</v>
      </c>
      <c r="IP51" s="540">
        <v>2.48</v>
      </c>
      <c r="IQ51" s="540">
        <v>2.4900000000000002</v>
      </c>
      <c r="IR51" s="540">
        <v>2.5</v>
      </c>
      <c r="IS51" s="540">
        <v>2.5099999999999998</v>
      </c>
      <c r="IT51" s="540">
        <v>2.52</v>
      </c>
      <c r="IU51" s="540">
        <v>2.5299999999999998</v>
      </c>
      <c r="IV51" s="540">
        <v>2.54</v>
      </c>
      <c r="IW51" s="540">
        <v>2.5499999999999998</v>
      </c>
      <c r="IX51" s="540">
        <v>2.56</v>
      </c>
      <c r="IY51" s="540">
        <v>2.57</v>
      </c>
      <c r="IZ51" s="540">
        <v>2.58</v>
      </c>
      <c r="JA51" s="540">
        <v>2.59</v>
      </c>
      <c r="JB51" s="540">
        <v>2.6</v>
      </c>
      <c r="JC51" s="540">
        <v>2.61</v>
      </c>
      <c r="JD51" s="540">
        <v>2.62</v>
      </c>
      <c r="JE51" s="540">
        <v>2.63</v>
      </c>
      <c r="JF51" s="540">
        <v>2.64</v>
      </c>
      <c r="JG51" s="540">
        <v>2.65</v>
      </c>
      <c r="JH51" s="540">
        <v>2.66</v>
      </c>
      <c r="JI51" s="540">
        <v>2.67</v>
      </c>
      <c r="JJ51" s="540">
        <v>2.68</v>
      </c>
      <c r="JK51" s="540">
        <v>2.69</v>
      </c>
      <c r="JL51" s="540">
        <v>2.7</v>
      </c>
      <c r="JM51" s="540">
        <v>2.71</v>
      </c>
      <c r="JN51" s="540">
        <v>2.72</v>
      </c>
      <c r="JO51" s="540">
        <v>2.73</v>
      </c>
      <c r="JP51" s="540">
        <v>2.74</v>
      </c>
      <c r="JQ51" s="540">
        <v>2.75</v>
      </c>
      <c r="JR51" s="540">
        <v>2.76</v>
      </c>
      <c r="JS51" s="540">
        <v>2.77</v>
      </c>
      <c r="JT51" s="540">
        <v>2.78</v>
      </c>
      <c r="JU51" s="540">
        <v>2.79</v>
      </c>
      <c r="JV51" s="540">
        <v>2.8</v>
      </c>
      <c r="JW51" s="540">
        <v>2.81</v>
      </c>
      <c r="JX51" s="540">
        <v>2.82</v>
      </c>
      <c r="JY51" s="540">
        <v>2.83</v>
      </c>
      <c r="JZ51" s="540">
        <v>2.84</v>
      </c>
      <c r="KA51" s="540">
        <v>2.85</v>
      </c>
      <c r="KB51" s="540">
        <v>2.86</v>
      </c>
      <c r="KC51" s="540">
        <v>2.87</v>
      </c>
      <c r="KD51" s="540">
        <v>2.88</v>
      </c>
      <c r="KE51" s="540">
        <v>2.89</v>
      </c>
      <c r="KF51" s="540">
        <v>2.9</v>
      </c>
      <c r="KG51" s="540">
        <v>2.91</v>
      </c>
      <c r="KH51" s="540">
        <v>2.92</v>
      </c>
      <c r="KI51" s="540">
        <v>2.93</v>
      </c>
      <c r="KJ51" s="540">
        <v>2.94</v>
      </c>
      <c r="KK51" s="540">
        <v>2.95</v>
      </c>
      <c r="KL51" s="540">
        <v>2.96</v>
      </c>
      <c r="KM51" s="540">
        <v>2.97</v>
      </c>
      <c r="KN51" s="540">
        <v>2.98</v>
      </c>
      <c r="KO51" s="540">
        <v>2.99</v>
      </c>
      <c r="KP51" s="540">
        <v>3</v>
      </c>
      <c r="KQ51" s="540">
        <v>3.01</v>
      </c>
      <c r="KR51" s="540">
        <v>3.02</v>
      </c>
      <c r="KS51" s="540">
        <v>3.03</v>
      </c>
      <c r="KT51" s="540">
        <v>3.04</v>
      </c>
      <c r="KU51" s="540">
        <v>3.05</v>
      </c>
      <c r="KV51" s="540">
        <v>3.06</v>
      </c>
      <c r="KW51" s="540">
        <v>3.07</v>
      </c>
      <c r="KX51" s="540">
        <v>3.08</v>
      </c>
      <c r="KY51" s="540">
        <v>3.09</v>
      </c>
      <c r="KZ51" s="540">
        <v>3.1</v>
      </c>
      <c r="LA51" s="540">
        <v>3.11</v>
      </c>
      <c r="LB51" s="540">
        <v>3.12</v>
      </c>
      <c r="LC51" s="540">
        <v>3.13</v>
      </c>
      <c r="LD51" s="540">
        <v>3.14</v>
      </c>
      <c r="LE51" s="540">
        <v>3.15</v>
      </c>
      <c r="LF51" s="540">
        <v>3.16</v>
      </c>
      <c r="LG51" s="540">
        <v>3.17</v>
      </c>
      <c r="LH51" s="540">
        <v>3.18</v>
      </c>
      <c r="LI51" s="540">
        <v>3.19</v>
      </c>
      <c r="LJ51" s="540">
        <v>3.2</v>
      </c>
      <c r="LK51" s="540">
        <v>3.21</v>
      </c>
      <c r="LL51" s="540">
        <v>3.22</v>
      </c>
      <c r="LM51" s="540">
        <v>3.23</v>
      </c>
      <c r="LN51" s="540">
        <v>3.24</v>
      </c>
      <c r="LO51" s="540">
        <v>3.25</v>
      </c>
      <c r="LP51" s="540">
        <v>3.26</v>
      </c>
      <c r="LQ51" s="540">
        <v>3.27</v>
      </c>
      <c r="LR51" s="540">
        <v>3.28</v>
      </c>
      <c r="LS51" s="540">
        <v>3.29</v>
      </c>
      <c r="LT51" s="540">
        <v>3.3</v>
      </c>
      <c r="LU51" s="540">
        <v>3.31</v>
      </c>
      <c r="LV51" s="540">
        <v>3.32</v>
      </c>
      <c r="LW51" s="540">
        <v>3.33</v>
      </c>
      <c r="LX51" s="540">
        <v>3.34</v>
      </c>
      <c r="LY51" s="540">
        <v>3.35</v>
      </c>
      <c r="LZ51" s="540">
        <v>3.36</v>
      </c>
      <c r="MA51" s="540">
        <v>3.37</v>
      </c>
      <c r="MB51" s="540">
        <v>3.38</v>
      </c>
      <c r="MC51" s="540">
        <v>3.39</v>
      </c>
      <c r="MD51" s="540">
        <v>3.4</v>
      </c>
      <c r="ME51" s="540">
        <v>3.41</v>
      </c>
      <c r="MF51" s="540">
        <v>3.42</v>
      </c>
      <c r="MG51" s="540">
        <v>3.43</v>
      </c>
      <c r="MH51" s="540">
        <v>3.44</v>
      </c>
      <c r="MI51" s="540">
        <v>3.45</v>
      </c>
      <c r="MJ51" s="540">
        <v>3.46</v>
      </c>
      <c r="MK51" s="540">
        <v>3.47</v>
      </c>
      <c r="ML51" s="540">
        <v>3.48</v>
      </c>
      <c r="MM51" s="540">
        <v>3.49</v>
      </c>
      <c r="MN51" s="540">
        <v>3.5</v>
      </c>
      <c r="MO51" s="540">
        <v>3.51</v>
      </c>
      <c r="MP51" s="540">
        <v>3.52</v>
      </c>
      <c r="MQ51" s="540">
        <v>3.53</v>
      </c>
      <c r="MR51" s="540">
        <v>3.54</v>
      </c>
      <c r="MS51" s="540">
        <v>3.55</v>
      </c>
      <c r="MT51" s="540">
        <v>3.56</v>
      </c>
      <c r="MU51" s="540">
        <v>3.57</v>
      </c>
      <c r="MV51" s="540">
        <v>3.58</v>
      </c>
      <c r="MW51" s="540">
        <v>3.59</v>
      </c>
      <c r="MX51" s="540">
        <v>3.6</v>
      </c>
      <c r="MY51" s="540">
        <v>3.61</v>
      </c>
      <c r="MZ51" s="540">
        <v>3.62</v>
      </c>
      <c r="NA51" s="540">
        <v>3.63</v>
      </c>
      <c r="NB51" s="540">
        <v>3.64</v>
      </c>
      <c r="NC51" s="540">
        <v>3.65</v>
      </c>
      <c r="ND51" s="540">
        <v>3.66</v>
      </c>
      <c r="NE51" s="540">
        <v>3.67</v>
      </c>
      <c r="NF51" s="540">
        <v>3.68</v>
      </c>
      <c r="NG51" s="540">
        <v>3.69</v>
      </c>
      <c r="NH51" s="540">
        <v>3.7</v>
      </c>
      <c r="NI51" s="540">
        <v>3.71</v>
      </c>
      <c r="NJ51" s="540">
        <v>3.72</v>
      </c>
      <c r="NK51" s="540">
        <v>3.73</v>
      </c>
      <c r="NL51" s="540">
        <v>3.74</v>
      </c>
      <c r="NM51" s="540">
        <v>3.75</v>
      </c>
      <c r="NN51" s="540">
        <v>3.76</v>
      </c>
      <c r="NO51" s="540">
        <v>3.77</v>
      </c>
      <c r="NP51" s="540">
        <v>3.78</v>
      </c>
      <c r="NQ51" s="540">
        <v>3.79</v>
      </c>
      <c r="NR51" s="540">
        <v>3.8</v>
      </c>
      <c r="NS51" s="540">
        <v>3.81</v>
      </c>
      <c r="NT51" s="540">
        <v>3.82</v>
      </c>
      <c r="NU51" s="540">
        <v>3.83</v>
      </c>
      <c r="NV51" s="540">
        <v>3.84</v>
      </c>
      <c r="NW51" s="540">
        <v>3.85</v>
      </c>
      <c r="NX51" s="540">
        <v>3.86</v>
      </c>
      <c r="NY51" s="540">
        <v>3.87</v>
      </c>
      <c r="NZ51" s="540">
        <v>3.88</v>
      </c>
      <c r="OA51" s="540">
        <v>3.89</v>
      </c>
      <c r="OB51" s="540">
        <v>3.9</v>
      </c>
      <c r="OC51" s="540">
        <v>3.91</v>
      </c>
      <c r="OD51" s="540">
        <v>3.92</v>
      </c>
      <c r="OE51" s="540">
        <v>3.93</v>
      </c>
      <c r="OF51" s="540">
        <v>3.94</v>
      </c>
      <c r="OG51" s="540">
        <v>3.95</v>
      </c>
      <c r="OH51" s="540">
        <v>3.96</v>
      </c>
      <c r="OI51" s="540">
        <v>3.97</v>
      </c>
      <c r="OJ51" s="540">
        <v>3.98</v>
      </c>
      <c r="OK51" s="540">
        <v>3.99</v>
      </c>
      <c r="OL51" s="540">
        <v>4</v>
      </c>
      <c r="OM51" s="540">
        <v>4.01</v>
      </c>
      <c r="ON51" s="540">
        <v>4.0199999999999996</v>
      </c>
      <c r="OO51" s="540">
        <v>4.03</v>
      </c>
      <c r="OP51" s="540">
        <v>4.04</v>
      </c>
      <c r="OQ51" s="540">
        <v>4.05</v>
      </c>
      <c r="OR51" s="540">
        <v>4.0599999999999996</v>
      </c>
      <c r="OS51" s="540">
        <v>4.07</v>
      </c>
      <c r="OT51" s="540">
        <v>4.08</v>
      </c>
      <c r="OU51" s="540">
        <v>4.09</v>
      </c>
    </row>
    <row r="52" spans="1:411">
      <c r="A52" s="539">
        <v>0.01</v>
      </c>
      <c r="B52">
        <v>6.6477884185345464E-3</v>
      </c>
      <c r="C52">
        <v>1.5564379322903355E-2</v>
      </c>
      <c r="D52">
        <v>2.2518176590028825E-2</v>
      </c>
      <c r="E52">
        <v>3.2408304650257257E-2</v>
      </c>
      <c r="F52">
        <v>4.280070005953357E-2</v>
      </c>
      <c r="G52">
        <v>5.162864424548861E-2</v>
      </c>
      <c r="H52">
        <v>6.0096317453905868E-2</v>
      </c>
      <c r="I52">
        <v>6.9980444294289623E-2</v>
      </c>
      <c r="J52">
        <v>7.9029196364641674E-2</v>
      </c>
      <c r="K52">
        <v>8.7621323734759268E-2</v>
      </c>
      <c r="L52">
        <v>9.676193007352582E-2</v>
      </c>
      <c r="M52">
        <v>0.10555075907016709</v>
      </c>
      <c r="N52">
        <v>0.11561345723133976</v>
      </c>
      <c r="O52">
        <v>0.12422433013925523</v>
      </c>
      <c r="P52">
        <v>0.13440684101558459</v>
      </c>
      <c r="Q52">
        <v>0.14493230722980746</v>
      </c>
      <c r="R52">
        <v>0.15544554653038997</v>
      </c>
      <c r="S52">
        <v>0.16585530839206269</v>
      </c>
      <c r="T52">
        <v>0.17482285455679064</v>
      </c>
      <c r="U52">
        <v>0.18405582079321406</v>
      </c>
      <c r="V52">
        <v>0.19563795626843625</v>
      </c>
      <c r="W52">
        <v>0.20455855026791353</v>
      </c>
      <c r="X52">
        <v>0.21450397943318475</v>
      </c>
      <c r="Y52">
        <v>0.22700077912751038</v>
      </c>
      <c r="Z52">
        <v>0.23651787635803267</v>
      </c>
      <c r="AA52">
        <v>0.24796325633419852</v>
      </c>
      <c r="AB52">
        <v>0.25778372773720698</v>
      </c>
      <c r="AC52">
        <v>0.26741480919893534</v>
      </c>
      <c r="AD52">
        <v>0.27606541671754403</v>
      </c>
      <c r="AE52">
        <v>0.29082214309654619</v>
      </c>
      <c r="AF52">
        <v>0.30209420286649191</v>
      </c>
      <c r="AG52">
        <v>0.31065200776244728</v>
      </c>
      <c r="AH52">
        <v>0.31790409207384435</v>
      </c>
      <c r="AI52">
        <v>0.33295612015963971</v>
      </c>
      <c r="AJ52">
        <v>0.34384024773131316</v>
      </c>
      <c r="AK52">
        <v>0.35654221969301647</v>
      </c>
      <c r="AL52">
        <v>0.36740574555408589</v>
      </c>
      <c r="AM52">
        <v>0.37564421950717525</v>
      </c>
      <c r="AN52">
        <v>0.38532067512426205</v>
      </c>
      <c r="AO52">
        <v>0.39833846715196131</v>
      </c>
      <c r="AP52">
        <v>0.40788278280681534</v>
      </c>
      <c r="AQ52">
        <v>0.42171176281889411</v>
      </c>
      <c r="AR52">
        <v>0.42748927507645285</v>
      </c>
      <c r="AS52">
        <v>0.43238677164812878</v>
      </c>
      <c r="AT52">
        <v>0.44364953194101586</v>
      </c>
      <c r="AU52">
        <v>0.45679546201891935</v>
      </c>
      <c r="AV52">
        <v>0.46399532616571648</v>
      </c>
      <c r="AW52">
        <v>0.47332412637938359</v>
      </c>
      <c r="AX52">
        <v>0.48158817589230418</v>
      </c>
      <c r="AY52">
        <v>0.49248023254903178</v>
      </c>
      <c r="AZ52">
        <v>0.49771411390599835</v>
      </c>
      <c r="BA52">
        <v>0.50723407490960615</v>
      </c>
      <c r="BB52">
        <v>0.51261421140934504</v>
      </c>
      <c r="BC52">
        <v>0.52382229803347402</v>
      </c>
      <c r="BD52">
        <v>0.5299000827778666</v>
      </c>
      <c r="BE52">
        <v>0.5387701281563938</v>
      </c>
      <c r="BF52">
        <v>0.54266107921960838</v>
      </c>
      <c r="BG52">
        <v>0.55041474854225525</v>
      </c>
      <c r="BH52">
        <v>0.55372398011262891</v>
      </c>
      <c r="BI52">
        <v>0.56583614522899961</v>
      </c>
      <c r="BJ52">
        <v>0.56971043519611697</v>
      </c>
      <c r="BK52">
        <v>0.57894418372772161</v>
      </c>
      <c r="BL52">
        <v>0.58457776963335994</v>
      </c>
      <c r="BM52">
        <v>0.58874269483381592</v>
      </c>
      <c r="BN52">
        <v>0.59989861378587528</v>
      </c>
      <c r="BO52">
        <v>0.5998735284205986</v>
      </c>
      <c r="BP52">
        <v>0.60846589512274196</v>
      </c>
      <c r="BQ52">
        <v>0.61172797635870624</v>
      </c>
      <c r="BR52">
        <v>0.61804542549312069</v>
      </c>
      <c r="BS52">
        <v>0.62322494520481508</v>
      </c>
      <c r="BT52">
        <v>0.62846621405618786</v>
      </c>
      <c r="BU52">
        <v>0.63305120164352779</v>
      </c>
      <c r="BV52">
        <v>0.63614060562696662</v>
      </c>
      <c r="BW52">
        <v>0.63911379793526857</v>
      </c>
      <c r="BX52">
        <v>0.64553030477059425</v>
      </c>
      <c r="BY52">
        <v>0.65204052387156097</v>
      </c>
      <c r="BZ52">
        <v>0.65378747710189666</v>
      </c>
      <c r="CA52">
        <v>0.66152960746316314</v>
      </c>
      <c r="CB52">
        <v>0.66433474077021493</v>
      </c>
      <c r="CC52">
        <v>0.67005521490828035</v>
      </c>
      <c r="CD52">
        <v>0.67048761763586096</v>
      </c>
      <c r="CE52">
        <v>0.67446140833316348</v>
      </c>
      <c r="CF52">
        <v>0.68002020372496585</v>
      </c>
      <c r="CG52">
        <v>0.68232892643277809</v>
      </c>
      <c r="CH52">
        <v>0.68979675614731606</v>
      </c>
      <c r="CI52">
        <v>0.6909307815560739</v>
      </c>
      <c r="CJ52">
        <v>0.69240969516185813</v>
      </c>
      <c r="CK52">
        <v>0.69725043876234571</v>
      </c>
      <c r="CL52">
        <v>0.69818769861906549</v>
      </c>
      <c r="CM52">
        <v>0.70456867374528309</v>
      </c>
      <c r="CN52">
        <v>0.7040913115334525</v>
      </c>
      <c r="CO52">
        <v>0.7115186001428746</v>
      </c>
      <c r="CP52">
        <v>0.716334707466592</v>
      </c>
      <c r="CQ52">
        <v>0.71611621542546722</v>
      </c>
      <c r="CR52">
        <v>0.71989909887167858</v>
      </c>
      <c r="CS52">
        <v>0.72324694056331507</v>
      </c>
      <c r="CT52">
        <v>0.72364468754001821</v>
      </c>
      <c r="CU52">
        <v>0.72751982509117163</v>
      </c>
      <c r="CV52">
        <v>0.73091042414826257</v>
      </c>
      <c r="CW52">
        <v>0.73356433079031258</v>
      </c>
      <c r="CX52">
        <v>0.73361130438110067</v>
      </c>
      <c r="CY52">
        <v>0.73805500360299192</v>
      </c>
      <c r="CZ52">
        <v>0.73979224594798176</v>
      </c>
      <c r="DA52">
        <v>0.74383488080088878</v>
      </c>
      <c r="DB52">
        <v>0.74472526372712111</v>
      </c>
      <c r="DC52">
        <v>0.74873111127621272</v>
      </c>
      <c r="DD52">
        <v>0.75148197431139718</v>
      </c>
      <c r="DE52">
        <v>0.75429530173998094</v>
      </c>
      <c r="DF52">
        <v>0.75514287627424448</v>
      </c>
      <c r="DG52">
        <v>0.75590265116566524</v>
      </c>
      <c r="DH52">
        <v>0.76076546124176248</v>
      </c>
      <c r="DI52">
        <v>0.76195734303536311</v>
      </c>
      <c r="DJ52">
        <v>0.76544529157832752</v>
      </c>
      <c r="DK52">
        <v>0.76608283253449061</v>
      </c>
      <c r="DL52">
        <v>0.77009746393345668</v>
      </c>
      <c r="DM52">
        <v>0.76866595946164973</v>
      </c>
      <c r="DN52">
        <v>0.77099471925124274</v>
      </c>
      <c r="DO52">
        <v>0.77534342332378081</v>
      </c>
      <c r="DP52">
        <v>0.77592770587359716</v>
      </c>
      <c r="DQ52">
        <v>0.7764677732787264</v>
      </c>
      <c r="DR52">
        <v>0.77878505735112946</v>
      </c>
      <c r="DS52">
        <v>0.7817925754622389</v>
      </c>
      <c r="DT52">
        <v>0.7837343890274302</v>
      </c>
      <c r="DU52">
        <v>0.78299776498962781</v>
      </c>
      <c r="DV52">
        <v>0.78515805344041534</v>
      </c>
      <c r="DW52">
        <v>0.78821941201427459</v>
      </c>
      <c r="DX52">
        <v>0.7899163104559237</v>
      </c>
      <c r="DY52">
        <v>0.79095742465228425</v>
      </c>
      <c r="DZ52">
        <v>0.79384369331157478</v>
      </c>
      <c r="EA52">
        <v>0.79428132666867635</v>
      </c>
      <c r="EB52">
        <v>0.79568222282974221</v>
      </c>
      <c r="EC52">
        <v>0.7973855998485565</v>
      </c>
      <c r="ED52">
        <v>0.79820796074775935</v>
      </c>
      <c r="EE52">
        <v>0.80105748845253122</v>
      </c>
      <c r="EF52">
        <v>0.80322512133088608</v>
      </c>
      <c r="EG52">
        <v>0.80412061203319962</v>
      </c>
      <c r="EH52">
        <v>0.80367616002151154</v>
      </c>
      <c r="EI52">
        <v>0.80482425207945951</v>
      </c>
      <c r="EJ52">
        <v>0.80849512668648982</v>
      </c>
      <c r="EK52">
        <v>0.80823520135096183</v>
      </c>
      <c r="EL52">
        <v>0.80998452702443191</v>
      </c>
      <c r="EM52">
        <v>0.81179526118432255</v>
      </c>
      <c r="EN52">
        <v>0.81305202095555784</v>
      </c>
      <c r="EO52">
        <v>0.81673569738908447</v>
      </c>
      <c r="EP52">
        <v>0.81692150465776303</v>
      </c>
      <c r="EQ52">
        <v>0.81803625137000946</v>
      </c>
      <c r="ER52">
        <v>0.81916515131517398</v>
      </c>
      <c r="ES52">
        <v>0.82182813546375244</v>
      </c>
      <c r="ET52">
        <v>0.81993149273752319</v>
      </c>
      <c r="EU52">
        <v>0.82304578284821583</v>
      </c>
      <c r="EV52">
        <v>0.82267210786558276</v>
      </c>
      <c r="EW52">
        <v>0.82497582106816103</v>
      </c>
      <c r="EX52">
        <v>0.82609468569920319</v>
      </c>
      <c r="EY52">
        <v>0.82785271301595387</v>
      </c>
      <c r="EZ52">
        <v>0.82891609806533906</v>
      </c>
      <c r="FA52">
        <v>0.82970990622320606</v>
      </c>
      <c r="FB52">
        <v>0.83010419975389182</v>
      </c>
      <c r="FC52">
        <v>0.82921093346401076</v>
      </c>
      <c r="FD52">
        <v>0.83134560734025498</v>
      </c>
      <c r="FE52">
        <v>0.83190291602572974</v>
      </c>
      <c r="FF52">
        <v>0.83356368054249974</v>
      </c>
      <c r="FG52">
        <v>0.83427673886299836</v>
      </c>
      <c r="FH52">
        <v>0.83557937631761769</v>
      </c>
      <c r="FI52">
        <v>0.8381582634878022</v>
      </c>
      <c r="FJ52">
        <v>0.83715854123054378</v>
      </c>
      <c r="FK52">
        <v>0.83951543033287135</v>
      </c>
      <c r="FL52">
        <v>0.83960846514430154</v>
      </c>
      <c r="FM52">
        <v>0.84143426042047942</v>
      </c>
      <c r="FN52">
        <v>0.84240270909449921</v>
      </c>
      <c r="FO52">
        <v>0.84005023237613763</v>
      </c>
      <c r="FP52">
        <v>0.8422442211281822</v>
      </c>
      <c r="FQ52">
        <v>0.84569304851757821</v>
      </c>
      <c r="FR52">
        <v>0.84389207649087905</v>
      </c>
      <c r="FS52">
        <v>0.84615845178820437</v>
      </c>
      <c r="FT52">
        <v>0.84767564409493568</v>
      </c>
      <c r="FU52">
        <v>0.84822125121810177</v>
      </c>
      <c r="FV52">
        <v>0.85054389214388348</v>
      </c>
      <c r="FW52">
        <v>0.84786179764573766</v>
      </c>
      <c r="FX52">
        <v>0.85028759850148872</v>
      </c>
      <c r="FY52">
        <v>0.85182792027294185</v>
      </c>
      <c r="FZ52">
        <v>0.85216268248052796</v>
      </c>
      <c r="GA52">
        <v>0.85423019118954957</v>
      </c>
      <c r="GB52">
        <v>0.85492619371314971</v>
      </c>
      <c r="GC52">
        <v>0.85498027040118818</v>
      </c>
      <c r="GD52">
        <v>0.8574075459158893</v>
      </c>
      <c r="GE52">
        <v>0.85721580820067322</v>
      </c>
      <c r="GF52">
        <v>0.8582888348989034</v>
      </c>
      <c r="GG52">
        <v>0.85766901790415095</v>
      </c>
      <c r="GH52">
        <v>0.85876537561859256</v>
      </c>
      <c r="GI52">
        <v>0.86095033769147933</v>
      </c>
      <c r="GJ52">
        <v>0.85984145229327102</v>
      </c>
      <c r="GK52">
        <v>0.86156893433147119</v>
      </c>
      <c r="GL52">
        <v>0.86198662730080522</v>
      </c>
      <c r="GM52">
        <v>0.86365003709208499</v>
      </c>
      <c r="GN52">
        <v>0.86270106344482111</v>
      </c>
      <c r="GO52">
        <v>0.86183174260409423</v>
      </c>
      <c r="GP52">
        <v>0.8649483134446635</v>
      </c>
      <c r="GQ52">
        <v>0.86545573379092178</v>
      </c>
      <c r="GR52">
        <v>0.86405911663847912</v>
      </c>
      <c r="GS52">
        <v>0.86598898252438183</v>
      </c>
      <c r="GT52">
        <v>0.86639574329638513</v>
      </c>
      <c r="GU52">
        <v>0.86892542083918423</v>
      </c>
      <c r="GV52">
        <v>0.87060237524885498</v>
      </c>
      <c r="GW52">
        <v>0.86980707045410421</v>
      </c>
      <c r="GX52">
        <v>0.87096006612661492</v>
      </c>
      <c r="GY52">
        <v>0.86991611589308138</v>
      </c>
      <c r="GZ52">
        <v>0.87187288721142731</v>
      </c>
      <c r="HA52">
        <v>0.87196855689720409</v>
      </c>
      <c r="HB52">
        <v>0.87186531522531252</v>
      </c>
      <c r="HC52">
        <v>0.87391916580011553</v>
      </c>
      <c r="HD52">
        <v>0.87500382648139774</v>
      </c>
      <c r="HE52">
        <v>0.87535514452356966</v>
      </c>
      <c r="HF52">
        <v>0.87476985997102152</v>
      </c>
      <c r="HG52">
        <v>0.87595771932195721</v>
      </c>
      <c r="HH52">
        <v>0.87346884549733217</v>
      </c>
      <c r="HI52">
        <v>0.87770664641958651</v>
      </c>
      <c r="HJ52">
        <v>0.87717800378331956</v>
      </c>
      <c r="HK52">
        <v>0.87667338078975821</v>
      </c>
      <c r="HL52">
        <v>0.87873720475929917</v>
      </c>
      <c r="HM52">
        <v>0.87836456103226068</v>
      </c>
      <c r="HN52">
        <v>0.87979530259795968</v>
      </c>
      <c r="HO52">
        <v>0.88119018599700816</v>
      </c>
      <c r="HP52">
        <v>0.87986705570282864</v>
      </c>
      <c r="HQ52">
        <v>0.88168586611796318</v>
      </c>
      <c r="HR52">
        <v>0.8839655232670578</v>
      </c>
      <c r="HS52">
        <v>0.8819479459254056</v>
      </c>
      <c r="HT52">
        <v>0.88325291954850749</v>
      </c>
      <c r="HU52">
        <v>0.88486733547423757</v>
      </c>
      <c r="HV52">
        <v>0.88434328287110087</v>
      </c>
      <c r="HW52">
        <v>0.88527883967278187</v>
      </c>
      <c r="HX52">
        <v>0.8846113686472975</v>
      </c>
      <c r="HY52">
        <v>0.88451129696845177</v>
      </c>
      <c r="HZ52">
        <v>0.8878074153780654</v>
      </c>
      <c r="IA52">
        <v>0.8854832497291325</v>
      </c>
      <c r="IB52">
        <v>0.88570965670042801</v>
      </c>
      <c r="IC52">
        <v>0.88793765952982207</v>
      </c>
      <c r="ID52">
        <v>0.88884074250980516</v>
      </c>
      <c r="IE52">
        <v>0.88836636961883997</v>
      </c>
      <c r="IF52">
        <v>0.88871220355750558</v>
      </c>
      <c r="IG52">
        <v>0.88922981799875112</v>
      </c>
      <c r="IH52">
        <v>0.88918795008246632</v>
      </c>
      <c r="II52">
        <v>0.88893494752886093</v>
      </c>
      <c r="IJ52">
        <v>0.89012639234181967</v>
      </c>
      <c r="IK52">
        <v>0.89128070523420211</v>
      </c>
      <c r="IL52">
        <v>0.89049949349937096</v>
      </c>
      <c r="IM52">
        <v>0.89261377016595289</v>
      </c>
      <c r="IN52">
        <v>0.88953708912862628</v>
      </c>
      <c r="IO52">
        <v>0.89305601194348427</v>
      </c>
      <c r="IP52">
        <v>0.89445637701312497</v>
      </c>
      <c r="IQ52">
        <v>0.8935882589436801</v>
      </c>
      <c r="IR52">
        <v>0.8928893056289432</v>
      </c>
      <c r="IS52">
        <v>0.89475629062689599</v>
      </c>
      <c r="IT52">
        <v>0.89536084744379119</v>
      </c>
      <c r="IU52">
        <v>0.89543006375858503</v>
      </c>
      <c r="IV52">
        <v>0.89511031449150713</v>
      </c>
      <c r="IW52">
        <v>0.89611486242624705</v>
      </c>
      <c r="IX52">
        <v>0.89407496182286861</v>
      </c>
      <c r="IY52">
        <v>0.89729469421455332</v>
      </c>
      <c r="IZ52">
        <v>0.8956732818048263</v>
      </c>
      <c r="JA52">
        <v>0.89799201386272465</v>
      </c>
      <c r="JB52">
        <v>0.89849688131525518</v>
      </c>
      <c r="JC52">
        <v>0.89814450933454881</v>
      </c>
      <c r="JD52">
        <v>0.89912825442251754</v>
      </c>
      <c r="JE52">
        <v>0.90068392984415091</v>
      </c>
      <c r="JF52">
        <v>0.89898850796124741</v>
      </c>
      <c r="JG52">
        <v>0.89902425315073375</v>
      </c>
      <c r="JH52">
        <v>0.90166341122786364</v>
      </c>
      <c r="JI52">
        <v>0.90180060845141463</v>
      </c>
      <c r="JJ52">
        <v>0.89919109154172128</v>
      </c>
      <c r="JK52">
        <v>0.90258016693053589</v>
      </c>
      <c r="JL52">
        <v>0.90185891171703469</v>
      </c>
      <c r="JM52">
        <v>0.90198435787111308</v>
      </c>
      <c r="JN52">
        <v>0.90253077158513206</v>
      </c>
      <c r="JO52">
        <v>0.90294639542616029</v>
      </c>
      <c r="JP52">
        <v>0.90136672865985812</v>
      </c>
      <c r="JQ52">
        <v>0.90340511898635112</v>
      </c>
      <c r="JR52">
        <v>0.90336450936939983</v>
      </c>
      <c r="JS52">
        <v>0.9039595598556659</v>
      </c>
      <c r="JT52">
        <v>0.90503585954252919</v>
      </c>
      <c r="JU52">
        <v>0.90569844409731937</v>
      </c>
      <c r="JV52">
        <v>0.90503460566092842</v>
      </c>
      <c r="JW52">
        <v>0.90544082598910991</v>
      </c>
      <c r="JX52">
        <v>0.90567721736273121</v>
      </c>
      <c r="JY52">
        <v>0.90740056684817172</v>
      </c>
      <c r="JZ52">
        <v>0.90422805631876035</v>
      </c>
      <c r="KA52">
        <v>0.90802231911253128</v>
      </c>
      <c r="KB52">
        <v>0.90683789261043179</v>
      </c>
      <c r="KC52">
        <v>0.90745253692620054</v>
      </c>
      <c r="KD52">
        <v>0.90800148715510698</v>
      </c>
      <c r="KE52">
        <v>0.90848559508086724</v>
      </c>
      <c r="KF52">
        <v>0.90863880246747009</v>
      </c>
      <c r="KG52">
        <v>0.90972133081605122</v>
      </c>
      <c r="KH52">
        <v>0.90851984150662923</v>
      </c>
      <c r="KI52">
        <v>0.90886226316346708</v>
      </c>
      <c r="KJ52">
        <v>0.9092103982731089</v>
      </c>
      <c r="KK52">
        <v>0.90989485524819602</v>
      </c>
      <c r="KL52">
        <v>0.91091576641816052</v>
      </c>
      <c r="KM52">
        <v>0.91121487981750282</v>
      </c>
      <c r="KN52">
        <v>0.91192609559736559</v>
      </c>
      <c r="KO52">
        <v>0.91041126729909594</v>
      </c>
      <c r="KP52">
        <v>0.91283596549667168</v>
      </c>
      <c r="KQ52">
        <v>0.91192560847935022</v>
      </c>
      <c r="KR52">
        <v>0.91030056644315405</v>
      </c>
      <c r="KS52">
        <v>0.91094080558784418</v>
      </c>
      <c r="KT52">
        <v>0.91256283336035826</v>
      </c>
      <c r="KU52">
        <v>0.91320060236220058</v>
      </c>
      <c r="KV52">
        <v>0.91308892173084555</v>
      </c>
      <c r="KW52">
        <v>0.91436317944375145</v>
      </c>
      <c r="KX52">
        <v>0.91383306547488952</v>
      </c>
      <c r="KY52">
        <v>0.91511423655355895</v>
      </c>
      <c r="KZ52">
        <v>0.91497950063413092</v>
      </c>
      <c r="LA52">
        <v>0.91537588949210735</v>
      </c>
      <c r="LB52">
        <v>0.91475746206911646</v>
      </c>
      <c r="LC52">
        <v>0.91527634626569898</v>
      </c>
      <c r="LD52">
        <v>0.9153421208603516</v>
      </c>
      <c r="LE52">
        <v>0.91558485136156131</v>
      </c>
      <c r="LF52">
        <v>0.91687069904055973</v>
      </c>
      <c r="LG52">
        <v>0.91559989924008689</v>
      </c>
      <c r="LH52">
        <v>0.91758047577456758</v>
      </c>
      <c r="LI52">
        <v>0.91543811894884697</v>
      </c>
      <c r="LJ52">
        <v>0.91760726367192136</v>
      </c>
      <c r="LK52">
        <v>0.91649637264120687</v>
      </c>
      <c r="LL52">
        <v>0.91754143770860463</v>
      </c>
      <c r="LM52">
        <v>0.91855573656485467</v>
      </c>
      <c r="LN52">
        <v>0.91825401570561593</v>
      </c>
      <c r="LO52">
        <v>0.91882269737038214</v>
      </c>
      <c r="LP52">
        <v>0.91732498825018938</v>
      </c>
      <c r="LQ52">
        <v>0.9190330289382439</v>
      </c>
      <c r="LR52">
        <v>0.91884355937643369</v>
      </c>
      <c r="LS52">
        <v>0.92027885349761041</v>
      </c>
      <c r="LT52">
        <v>0.91912872269999313</v>
      </c>
      <c r="LU52">
        <v>0.91975659279962296</v>
      </c>
      <c r="LV52">
        <v>0.91935769417259172</v>
      </c>
      <c r="LW52">
        <v>0.91899682050459108</v>
      </c>
      <c r="LX52">
        <v>0.91945833825961198</v>
      </c>
      <c r="LY52">
        <v>0.92071398139381344</v>
      </c>
      <c r="LZ52">
        <v>0.92106037748616887</v>
      </c>
      <c r="MA52">
        <v>0.92216897919199603</v>
      </c>
      <c r="MB52">
        <v>0.92082683083419781</v>
      </c>
      <c r="MC52">
        <v>0.92231472212307375</v>
      </c>
      <c r="MD52">
        <v>0.92002540925408882</v>
      </c>
      <c r="ME52">
        <v>0.92186347350746356</v>
      </c>
      <c r="MF52">
        <v>0.92168199500477077</v>
      </c>
      <c r="MG52">
        <v>0.92223949077750367</v>
      </c>
      <c r="MH52">
        <v>0.92231827693975388</v>
      </c>
      <c r="MI52">
        <v>0.92186969335842994</v>
      </c>
      <c r="MJ52">
        <v>0.9237726354073128</v>
      </c>
      <c r="MK52">
        <v>0.92379765410379178</v>
      </c>
      <c r="ML52">
        <v>0.92456951458149805</v>
      </c>
      <c r="MM52">
        <v>0.92447125455189272</v>
      </c>
      <c r="MN52">
        <v>0.92317666056677417</v>
      </c>
      <c r="MO52">
        <v>0.92598874496038941</v>
      </c>
      <c r="MP52">
        <v>0.92426494855159336</v>
      </c>
      <c r="MQ52">
        <v>0.92411006109023597</v>
      </c>
      <c r="MR52">
        <v>0.92456658624260923</v>
      </c>
      <c r="MS52">
        <v>0.926485423176311</v>
      </c>
      <c r="MT52">
        <v>0.92568577412245256</v>
      </c>
      <c r="MU52">
        <v>0.92747035508689224</v>
      </c>
      <c r="MV52">
        <v>0.92646919005482842</v>
      </c>
      <c r="MW52">
        <v>0.9258356816806359</v>
      </c>
      <c r="MX52">
        <v>0.92726573518146105</v>
      </c>
      <c r="MY52">
        <v>0.92594397242520454</v>
      </c>
      <c r="MZ52">
        <v>0.92663786217516486</v>
      </c>
      <c r="NA52">
        <v>0.92861661770112425</v>
      </c>
      <c r="NB52">
        <v>0.92786508012264357</v>
      </c>
      <c r="NC52">
        <v>0.92701496846850218</v>
      </c>
      <c r="ND52">
        <v>0.92736108467048162</v>
      </c>
      <c r="NE52">
        <v>0.92785866848210685</v>
      </c>
      <c r="NF52">
        <v>0.92700194033812378</v>
      </c>
      <c r="NG52">
        <v>0.92681744723444515</v>
      </c>
      <c r="NH52">
        <v>0.92816683596143612</v>
      </c>
      <c r="NI52">
        <v>0.92943955217078444</v>
      </c>
      <c r="NJ52">
        <v>0.92859832775165785</v>
      </c>
      <c r="NK52">
        <v>0.92866333864701522</v>
      </c>
      <c r="NL52">
        <v>0.92944472022515934</v>
      </c>
      <c r="NM52">
        <v>0.92919506836964028</v>
      </c>
      <c r="NN52">
        <v>0.92993587437022218</v>
      </c>
      <c r="NO52">
        <v>0.92789215846105844</v>
      </c>
      <c r="NP52">
        <v>0.93123584336514953</v>
      </c>
      <c r="NQ52">
        <v>0.9306157682061672</v>
      </c>
      <c r="NR52">
        <v>0.93001463152090602</v>
      </c>
      <c r="NS52">
        <v>0.9302736731086908</v>
      </c>
      <c r="NT52">
        <v>0.93016781724725583</v>
      </c>
      <c r="NU52">
        <v>0.93146414371547304</v>
      </c>
      <c r="NV52">
        <v>0.93051317659890365</v>
      </c>
      <c r="NW52">
        <v>0.93041423399876921</v>
      </c>
      <c r="NX52">
        <v>0.93151612410263063</v>
      </c>
      <c r="NY52">
        <v>0.93071674666536253</v>
      </c>
      <c r="NZ52">
        <v>0.93207804410382022</v>
      </c>
      <c r="OA52">
        <v>0.9304682725194533</v>
      </c>
      <c r="OB52">
        <v>0.93169905094518823</v>
      </c>
      <c r="OC52">
        <v>0.93119228852691038</v>
      </c>
      <c r="OD52">
        <v>0.93327099789861534</v>
      </c>
      <c r="OE52">
        <v>0.93260171157072624</v>
      </c>
      <c r="OF52">
        <v>0.93196184433142037</v>
      </c>
      <c r="OG52">
        <v>0.93254985703214999</v>
      </c>
      <c r="OH52">
        <v>0.93282754710306204</v>
      </c>
      <c r="OI52">
        <v>0.93341084189067625</v>
      </c>
      <c r="OJ52">
        <v>0.93428348835943476</v>
      </c>
      <c r="OK52">
        <v>0.93425921132049494</v>
      </c>
      <c r="OL52">
        <v>0.93361716888335544</v>
      </c>
      <c r="OM52">
        <v>0.93305843785625853</v>
      </c>
      <c r="ON52">
        <v>0.93335064569256154</v>
      </c>
      <c r="OO52">
        <v>0.93380346770467015</v>
      </c>
      <c r="OP52">
        <v>0.93469329582496918</v>
      </c>
      <c r="OQ52">
        <v>0.93554278915627509</v>
      </c>
      <c r="OR52">
        <v>0.93375743628125496</v>
      </c>
      <c r="OS52">
        <v>0.93377280747701297</v>
      </c>
      <c r="OT52">
        <v>0.93516532428106325</v>
      </c>
      <c r="OU52">
        <v>0.93634550183582621</v>
      </c>
    </row>
    <row r="53" spans="1:411">
      <c r="A53" s="539">
        <v>0.02</v>
      </c>
      <c r="B53">
        <v>4.7749733171470327E-3</v>
      </c>
      <c r="C53">
        <v>1.2591341156021599E-2</v>
      </c>
      <c r="D53">
        <v>2.2279373909328E-2</v>
      </c>
      <c r="E53">
        <v>3.0579654068286888E-2</v>
      </c>
      <c r="F53">
        <v>4.1567330046855519E-2</v>
      </c>
      <c r="G53">
        <v>4.9903659438718613E-2</v>
      </c>
      <c r="H53">
        <v>5.986268050606177E-2</v>
      </c>
      <c r="I53">
        <v>6.7283938344024602E-2</v>
      </c>
      <c r="J53">
        <v>7.7585775749583669E-2</v>
      </c>
      <c r="K53">
        <v>8.6381065635439375E-2</v>
      </c>
      <c r="L53">
        <v>9.6501262482519237E-2</v>
      </c>
      <c r="M53">
        <v>0.10676122677141768</v>
      </c>
      <c r="N53">
        <v>0.11563315295279339</v>
      </c>
      <c r="O53">
        <v>0.12563168280217046</v>
      </c>
      <c r="P53">
        <v>0.13455769333360579</v>
      </c>
      <c r="Q53">
        <v>0.143409754322954</v>
      </c>
      <c r="R53">
        <v>0.15313957805831296</v>
      </c>
      <c r="S53">
        <v>0.16607037280426934</v>
      </c>
      <c r="T53">
        <v>0.17429328391212959</v>
      </c>
      <c r="U53">
        <v>0.18564492269477326</v>
      </c>
      <c r="V53">
        <v>0.19350569480156826</v>
      </c>
      <c r="W53">
        <v>0.20503664293043089</v>
      </c>
      <c r="X53">
        <v>0.21432595342366295</v>
      </c>
      <c r="Y53">
        <v>0.22443524350233926</v>
      </c>
      <c r="Z53">
        <v>0.23771755951077464</v>
      </c>
      <c r="AA53">
        <v>0.24810322634317611</v>
      </c>
      <c r="AB53">
        <v>0.25704938431090518</v>
      </c>
      <c r="AC53">
        <v>0.26785486878894338</v>
      </c>
      <c r="AD53">
        <v>0.27874509176228957</v>
      </c>
      <c r="AE53">
        <v>0.29158902425562883</v>
      </c>
      <c r="AF53">
        <v>0.30307209133137808</v>
      </c>
      <c r="AG53">
        <v>0.31202234609274193</v>
      </c>
      <c r="AH53">
        <v>0.32427872662870072</v>
      </c>
      <c r="AI53">
        <v>0.33224679612270946</v>
      </c>
      <c r="AJ53">
        <v>0.34491085886215417</v>
      </c>
      <c r="AK53">
        <v>0.35615112704438157</v>
      </c>
      <c r="AL53">
        <v>0.36395673766441122</v>
      </c>
      <c r="AM53">
        <v>0.37628986016377136</v>
      </c>
      <c r="AN53">
        <v>0.38463181142617564</v>
      </c>
      <c r="AO53">
        <v>0.39768399396813986</v>
      </c>
      <c r="AP53">
        <v>0.40575752328947801</v>
      </c>
      <c r="AQ53">
        <v>0.41572057908200033</v>
      </c>
      <c r="AR53">
        <v>0.42564976953911726</v>
      </c>
      <c r="AS53">
        <v>0.43518755208469057</v>
      </c>
      <c r="AT53">
        <v>0.44590948265597402</v>
      </c>
      <c r="AU53">
        <v>0.45614526939570277</v>
      </c>
      <c r="AV53">
        <v>0.46521350266292949</v>
      </c>
      <c r="AW53">
        <v>0.47211522864156608</v>
      </c>
      <c r="AX53">
        <v>0.48369599102596156</v>
      </c>
      <c r="AY53">
        <v>0.49169738395253104</v>
      </c>
      <c r="AZ53">
        <v>0.5020068474719489</v>
      </c>
      <c r="BA53">
        <v>0.50530449773626107</v>
      </c>
      <c r="BB53">
        <v>0.51526564862472879</v>
      </c>
      <c r="BC53">
        <v>0.52196695168217633</v>
      </c>
      <c r="BD53">
        <v>0.52744142689055296</v>
      </c>
      <c r="BE53">
        <v>0.53746910269169224</v>
      </c>
      <c r="BF53">
        <v>0.54199917895580896</v>
      </c>
      <c r="BG53">
        <v>0.55121744812589135</v>
      </c>
      <c r="BH53">
        <v>0.55683663939944539</v>
      </c>
      <c r="BI53">
        <v>0.56397021160245309</v>
      </c>
      <c r="BJ53">
        <v>0.57245343111675351</v>
      </c>
      <c r="BK53">
        <v>0.57921104026576686</v>
      </c>
      <c r="BL53">
        <v>0.5846499002706087</v>
      </c>
      <c r="BM53">
        <v>0.59011773669763123</v>
      </c>
      <c r="BN53">
        <v>0.59419633623482382</v>
      </c>
      <c r="BO53">
        <v>0.59898166195383751</v>
      </c>
      <c r="BP53">
        <v>0.60641109741059607</v>
      </c>
      <c r="BQ53">
        <v>0.60864875213038594</v>
      </c>
      <c r="BR53">
        <v>0.61775987432162194</v>
      </c>
      <c r="BS53">
        <v>0.62197032109961592</v>
      </c>
      <c r="BT53">
        <v>0.62714688037440891</v>
      </c>
      <c r="BU53">
        <v>0.63433469551568955</v>
      </c>
      <c r="BV53">
        <v>0.63640167365147093</v>
      </c>
      <c r="BW53">
        <v>0.64258255354430471</v>
      </c>
      <c r="BX53">
        <v>0.64491498193068864</v>
      </c>
      <c r="BY53">
        <v>0.65168828082338659</v>
      </c>
      <c r="BZ53">
        <v>0.65584896404928861</v>
      </c>
      <c r="CA53">
        <v>0.65693266441998355</v>
      </c>
      <c r="CB53">
        <v>0.66690001337131832</v>
      </c>
      <c r="CC53">
        <v>0.66829761178748714</v>
      </c>
      <c r="CD53">
        <v>0.67132417343674133</v>
      </c>
      <c r="CE53">
        <v>0.68038628018261782</v>
      </c>
      <c r="CF53">
        <v>0.6819783962031053</v>
      </c>
      <c r="CG53">
        <v>0.6826226752168808</v>
      </c>
      <c r="CH53">
        <v>0.68892858667825052</v>
      </c>
      <c r="CI53">
        <v>0.69125577259257154</v>
      </c>
      <c r="CJ53">
        <v>0.69297281374869368</v>
      </c>
      <c r="CK53">
        <v>0.69739757325301355</v>
      </c>
      <c r="CL53">
        <v>0.69958526231436546</v>
      </c>
      <c r="CM53">
        <v>0.7036599829571506</v>
      </c>
      <c r="CN53">
        <v>0.70776121602982811</v>
      </c>
      <c r="CO53">
        <v>0.71132333533284997</v>
      </c>
      <c r="CP53">
        <v>0.71318756539583827</v>
      </c>
      <c r="CQ53">
        <v>0.71814542605055975</v>
      </c>
      <c r="CR53">
        <v>0.72114867281445183</v>
      </c>
      <c r="CS53">
        <v>0.72157971885760142</v>
      </c>
      <c r="CT53">
        <v>0.7261118507696086</v>
      </c>
      <c r="CU53">
        <v>0.73022208404150368</v>
      </c>
      <c r="CV53">
        <v>0.73087417047980896</v>
      </c>
      <c r="CW53">
        <v>0.73144287069530245</v>
      </c>
      <c r="CX53">
        <v>0.73793011602750302</v>
      </c>
      <c r="CY53">
        <v>0.73942904779953511</v>
      </c>
      <c r="CZ53">
        <v>0.74113928479532953</v>
      </c>
      <c r="DA53">
        <v>0.74495918113159099</v>
      </c>
      <c r="DB53">
        <v>0.74597933457199317</v>
      </c>
      <c r="DC53">
        <v>0.74698878597782259</v>
      </c>
      <c r="DD53">
        <v>0.75311347944805607</v>
      </c>
      <c r="DE53">
        <v>0.75473923308584046</v>
      </c>
      <c r="DF53">
        <v>0.75436159067261133</v>
      </c>
      <c r="DG53">
        <v>0.75953221476806798</v>
      </c>
      <c r="DH53">
        <v>0.7603566370675604</v>
      </c>
      <c r="DI53">
        <v>0.76149134390383511</v>
      </c>
      <c r="DJ53">
        <v>0.76229502504926594</v>
      </c>
      <c r="DK53">
        <v>0.76580970175731489</v>
      </c>
      <c r="DL53">
        <v>0.76900237251610581</v>
      </c>
      <c r="DM53">
        <v>0.76942383177191298</v>
      </c>
      <c r="DN53">
        <v>0.77330053960084033</v>
      </c>
      <c r="DO53">
        <v>0.77427621389638968</v>
      </c>
      <c r="DP53">
        <v>0.77619063253815923</v>
      </c>
      <c r="DQ53">
        <v>0.7785613520810023</v>
      </c>
      <c r="DR53">
        <v>0.78113292825263636</v>
      </c>
      <c r="DS53">
        <v>0.78083219780784974</v>
      </c>
      <c r="DT53">
        <v>0.78434283309917396</v>
      </c>
      <c r="DU53">
        <v>0.78677114950315241</v>
      </c>
      <c r="DV53">
        <v>0.78735502443629968</v>
      </c>
      <c r="DW53">
        <v>0.78773836361756744</v>
      </c>
      <c r="DX53">
        <v>0.7895709902703818</v>
      </c>
      <c r="DY53">
        <v>0.79273953431310784</v>
      </c>
      <c r="DZ53">
        <v>0.79174802864343741</v>
      </c>
      <c r="EA53">
        <v>0.79496582266318017</v>
      </c>
      <c r="EB53">
        <v>0.79646942203159499</v>
      </c>
      <c r="EC53">
        <v>0.79799926269492349</v>
      </c>
      <c r="ED53">
        <v>0.79762334902780196</v>
      </c>
      <c r="EE53">
        <v>0.80056625344192545</v>
      </c>
      <c r="EF53">
        <v>0.80250259536918223</v>
      </c>
      <c r="EG53">
        <v>0.8067596679246114</v>
      </c>
      <c r="EH53">
        <v>0.80708565163581647</v>
      </c>
      <c r="EI53">
        <v>0.80494675500873059</v>
      </c>
      <c r="EJ53">
        <v>0.81005936541814116</v>
      </c>
      <c r="EK53">
        <v>0.80720073885880073</v>
      </c>
      <c r="EL53">
        <v>0.81224365365603346</v>
      </c>
      <c r="EM53">
        <v>0.81411306725289401</v>
      </c>
      <c r="EN53">
        <v>0.8101441268937849</v>
      </c>
      <c r="EO53">
        <v>0.81385896736680263</v>
      </c>
      <c r="EP53">
        <v>0.81773293532234637</v>
      </c>
      <c r="EQ53">
        <v>0.81631661609452733</v>
      </c>
      <c r="ER53">
        <v>0.81847622064587067</v>
      </c>
      <c r="ES53">
        <v>0.81992860029885006</v>
      </c>
      <c r="ET53">
        <v>0.82029927846851702</v>
      </c>
      <c r="EU53">
        <v>0.82137356769487047</v>
      </c>
      <c r="EV53">
        <v>0.82284194889610307</v>
      </c>
      <c r="EW53">
        <v>0.82479179012186454</v>
      </c>
      <c r="EX53">
        <v>0.82740593641549842</v>
      </c>
      <c r="EY53">
        <v>0.82593725847515187</v>
      </c>
      <c r="EZ53">
        <v>0.82618641341454624</v>
      </c>
      <c r="FA53">
        <v>0.82762095388840784</v>
      </c>
      <c r="FB53">
        <v>0.8313419411297005</v>
      </c>
      <c r="FC53">
        <v>0.82975166843865922</v>
      </c>
      <c r="FD53">
        <v>0.8309431818185502</v>
      </c>
      <c r="FE53">
        <v>0.83478393927720518</v>
      </c>
      <c r="FF53">
        <v>0.8337998594115863</v>
      </c>
      <c r="FG53">
        <v>0.83381297764322393</v>
      </c>
      <c r="FH53">
        <v>0.83737024380618263</v>
      </c>
      <c r="FI53">
        <v>0.83898321256592712</v>
      </c>
      <c r="FJ53">
        <v>0.83792830707668686</v>
      </c>
      <c r="FK53">
        <v>0.83981693154627468</v>
      </c>
      <c r="FL53">
        <v>0.83711131243229142</v>
      </c>
      <c r="FM53">
        <v>0.84346493546389301</v>
      </c>
      <c r="FN53">
        <v>0.84196068803178714</v>
      </c>
      <c r="FO53">
        <v>0.84546548633585927</v>
      </c>
      <c r="FP53">
        <v>0.8429782722671304</v>
      </c>
      <c r="FQ53">
        <v>0.84367779870400972</v>
      </c>
      <c r="FR53">
        <v>0.84671930680396135</v>
      </c>
      <c r="FS53">
        <v>0.84701307833965311</v>
      </c>
      <c r="FT53">
        <v>0.84613987631200638</v>
      </c>
      <c r="FU53">
        <v>0.84876476353261976</v>
      </c>
      <c r="FV53">
        <v>0.85018821993984217</v>
      </c>
      <c r="FW53">
        <v>0.85072285542801362</v>
      </c>
      <c r="FX53">
        <v>0.85155629098619356</v>
      </c>
      <c r="FY53">
        <v>0.84940832586786752</v>
      </c>
      <c r="FZ53">
        <v>0.85289422827256023</v>
      </c>
      <c r="GA53">
        <v>0.8523583148883308</v>
      </c>
      <c r="GB53">
        <v>0.85593891518655096</v>
      </c>
      <c r="GC53">
        <v>0.85586013081568291</v>
      </c>
      <c r="GD53">
        <v>0.85534831120026722</v>
      </c>
      <c r="GE53">
        <v>0.85724271842441568</v>
      </c>
      <c r="GF53">
        <v>0.85933200444572866</v>
      </c>
      <c r="GG53">
        <v>0.85714813616742158</v>
      </c>
      <c r="GH53">
        <v>0.85918915716847566</v>
      </c>
      <c r="GI53">
        <v>0.86058954789229358</v>
      </c>
      <c r="GJ53">
        <v>0.86163876087429292</v>
      </c>
      <c r="GK53">
        <v>0.86122162134689173</v>
      </c>
      <c r="GL53">
        <v>0.86221371353641385</v>
      </c>
      <c r="GM53">
        <v>0.8632427366484231</v>
      </c>
      <c r="GN53">
        <v>0.86390450812195463</v>
      </c>
      <c r="GO53">
        <v>0.86386323011382637</v>
      </c>
      <c r="GP53">
        <v>0.8641874764836659</v>
      </c>
      <c r="GQ53">
        <v>0.86552153110152719</v>
      </c>
      <c r="GR53">
        <v>0.86580188036863315</v>
      </c>
      <c r="GS53">
        <v>0.86526896147359911</v>
      </c>
      <c r="GT53">
        <v>0.86785490936351339</v>
      </c>
      <c r="GU53">
        <v>0.86817669690073951</v>
      </c>
      <c r="GV53">
        <v>0.8687659495445319</v>
      </c>
      <c r="GW53">
        <v>0.87097295081800419</v>
      </c>
      <c r="GX53">
        <v>0.87006497952885975</v>
      </c>
      <c r="GY53">
        <v>0.87124923033443058</v>
      </c>
      <c r="GZ53">
        <v>0.87271548671142762</v>
      </c>
      <c r="HA53">
        <v>0.87193396981479176</v>
      </c>
      <c r="HB53">
        <v>0.87210904376285059</v>
      </c>
      <c r="HC53">
        <v>0.87319086581830729</v>
      </c>
      <c r="HD53">
        <v>0.8747362680661569</v>
      </c>
      <c r="HE53">
        <v>0.87324125021871724</v>
      </c>
      <c r="HF53">
        <v>0.87439493526344381</v>
      </c>
      <c r="HG53">
        <v>0.87444440113949606</v>
      </c>
      <c r="HH53">
        <v>0.87694410622093177</v>
      </c>
      <c r="HI53">
        <v>0.87757495470254876</v>
      </c>
      <c r="HJ53">
        <v>0.87863378328018249</v>
      </c>
      <c r="HK53">
        <v>0.87777534044138306</v>
      </c>
      <c r="HL53">
        <v>0.87721734598677137</v>
      </c>
      <c r="HM53">
        <v>0.87881957113904219</v>
      </c>
      <c r="HN53">
        <v>0.87848147739293192</v>
      </c>
      <c r="HO53">
        <v>0.87947302362330115</v>
      </c>
      <c r="HP53">
        <v>0.87953424561335147</v>
      </c>
      <c r="HQ53">
        <v>0.88120329776341111</v>
      </c>
      <c r="HR53">
        <v>0.88127789018481695</v>
      </c>
      <c r="HS53">
        <v>0.88345536158842841</v>
      </c>
      <c r="HT53">
        <v>0.88154125767942981</v>
      </c>
      <c r="HU53">
        <v>0.88212837168831582</v>
      </c>
      <c r="HV53">
        <v>0.88289619923818408</v>
      </c>
      <c r="HW53">
        <v>0.88397026351377472</v>
      </c>
      <c r="HX53">
        <v>0.88437889904096123</v>
      </c>
      <c r="HY53">
        <v>0.8850543114445113</v>
      </c>
      <c r="HZ53">
        <v>0.88527065412712602</v>
      </c>
      <c r="IA53">
        <v>0.88648478776122808</v>
      </c>
      <c r="IB53">
        <v>0.88694378617890468</v>
      </c>
      <c r="IC53">
        <v>0.88888282202737356</v>
      </c>
      <c r="ID53">
        <v>0.88816476530881894</v>
      </c>
      <c r="IE53">
        <v>0.88747752597035068</v>
      </c>
      <c r="IF53">
        <v>0.88803332688372461</v>
      </c>
      <c r="IG53">
        <v>0.88792906757073509</v>
      </c>
      <c r="IH53">
        <v>0.88900029798542923</v>
      </c>
      <c r="II53">
        <v>0.8899379383356596</v>
      </c>
      <c r="IJ53">
        <v>0.89006009648505346</v>
      </c>
      <c r="IK53">
        <v>0.89100709936701095</v>
      </c>
      <c r="IL53">
        <v>0.88921341117749686</v>
      </c>
      <c r="IM53">
        <v>0.89084258451409482</v>
      </c>
      <c r="IN53">
        <v>0.89242000272256683</v>
      </c>
      <c r="IO53">
        <v>0.89141565015663193</v>
      </c>
      <c r="IP53">
        <v>0.89499154939390613</v>
      </c>
      <c r="IQ53">
        <v>0.89411473647285677</v>
      </c>
      <c r="IR53">
        <v>0.893146608707586</v>
      </c>
      <c r="IS53">
        <v>0.89498594357670602</v>
      </c>
      <c r="IT53">
        <v>0.89458568352281786</v>
      </c>
      <c r="IU53">
        <v>0.89471314362791943</v>
      </c>
      <c r="IV53">
        <v>0.89411662436383565</v>
      </c>
      <c r="IW53">
        <v>0.89540878718334294</v>
      </c>
      <c r="IX53">
        <v>0.89560581931868499</v>
      </c>
      <c r="IY53">
        <v>0.8966487888266752</v>
      </c>
      <c r="IZ53">
        <v>0.89711874361418131</v>
      </c>
      <c r="JA53">
        <v>0.8987552754592617</v>
      </c>
      <c r="JB53">
        <v>0.89696550713834866</v>
      </c>
      <c r="JC53">
        <v>0.8990256611072901</v>
      </c>
      <c r="JD53">
        <v>0.8974579501355272</v>
      </c>
      <c r="JE53">
        <v>0.89788567619548998</v>
      </c>
      <c r="JF53">
        <v>0.89882413778623482</v>
      </c>
      <c r="JG53">
        <v>0.90026117975201159</v>
      </c>
      <c r="JH53">
        <v>0.90155712520508346</v>
      </c>
      <c r="JI53">
        <v>0.90047589694075358</v>
      </c>
      <c r="JJ53">
        <v>0.89957186730800431</v>
      </c>
      <c r="JK53">
        <v>0.90244002952864211</v>
      </c>
      <c r="JL53">
        <v>0.90222981378969125</v>
      </c>
      <c r="JM53">
        <v>0.90144167270489339</v>
      </c>
      <c r="JN53">
        <v>0.90332566171877349</v>
      </c>
      <c r="JO53">
        <v>0.90260353860982234</v>
      </c>
      <c r="JP53">
        <v>0.90293080115202251</v>
      </c>
      <c r="JQ53">
        <v>0.90309561734332977</v>
      </c>
      <c r="JR53">
        <v>0.90418795800267682</v>
      </c>
      <c r="JS53">
        <v>0.90537629133432129</v>
      </c>
      <c r="JT53">
        <v>0.90476311173147761</v>
      </c>
      <c r="JU53">
        <v>0.90545409103590513</v>
      </c>
      <c r="JV53">
        <v>0.90610585154031309</v>
      </c>
      <c r="JW53">
        <v>0.90409890109089974</v>
      </c>
      <c r="JX53">
        <v>0.9051645657149866</v>
      </c>
      <c r="JY53">
        <v>0.90623680590350586</v>
      </c>
      <c r="JZ53">
        <v>0.90697175642667516</v>
      </c>
      <c r="KA53">
        <v>0.90769902155407001</v>
      </c>
      <c r="KB53">
        <v>0.90704436061861138</v>
      </c>
      <c r="KC53">
        <v>0.90677518850157757</v>
      </c>
      <c r="KD53">
        <v>0.90709221577741972</v>
      </c>
      <c r="KE53">
        <v>0.90702641529654249</v>
      </c>
      <c r="KF53">
        <v>0.90878386460250604</v>
      </c>
      <c r="KG53">
        <v>0.90880540671369325</v>
      </c>
      <c r="KH53">
        <v>0.91012732252235318</v>
      </c>
      <c r="KI53">
        <v>0.90982496259757029</v>
      </c>
      <c r="KJ53">
        <v>0.90956411557185635</v>
      </c>
      <c r="KK53">
        <v>0.90963808206509211</v>
      </c>
      <c r="KL53">
        <v>0.90909392283540402</v>
      </c>
      <c r="KM53">
        <v>0.911333437150183</v>
      </c>
      <c r="KN53">
        <v>0.91050978081477096</v>
      </c>
      <c r="KO53">
        <v>0.91126942787143839</v>
      </c>
      <c r="KP53">
        <v>0.91163493657332384</v>
      </c>
      <c r="KQ53">
        <v>0.91185537548070028</v>
      </c>
      <c r="KR53">
        <v>0.91074066160868394</v>
      </c>
      <c r="KS53">
        <v>0.91324030632381048</v>
      </c>
      <c r="KT53">
        <v>0.9141903220762988</v>
      </c>
      <c r="KU53">
        <v>0.91231164594815617</v>
      </c>
      <c r="KV53">
        <v>0.91240467759293187</v>
      </c>
      <c r="KW53">
        <v>0.91313341092004063</v>
      </c>
      <c r="KX53">
        <v>0.91393054599153634</v>
      </c>
      <c r="KY53">
        <v>0.91457695414832751</v>
      </c>
      <c r="KZ53">
        <v>0.91467891712867877</v>
      </c>
      <c r="LA53">
        <v>0.91530095452189819</v>
      </c>
      <c r="LB53">
        <v>0.91500211018236877</v>
      </c>
      <c r="LC53">
        <v>0.9159052578264324</v>
      </c>
      <c r="LD53">
        <v>0.91613700428215117</v>
      </c>
      <c r="LE53">
        <v>0.91482138148089176</v>
      </c>
      <c r="LF53">
        <v>0.91558997733681269</v>
      </c>
      <c r="LG53">
        <v>0.915995334018187</v>
      </c>
      <c r="LH53">
        <v>0.91670837991240361</v>
      </c>
      <c r="LI53">
        <v>0.91784273464247623</v>
      </c>
      <c r="LJ53">
        <v>0.9157738715963033</v>
      </c>
      <c r="LK53">
        <v>0.91725797337321868</v>
      </c>
      <c r="LL53">
        <v>0.91751062579130926</v>
      </c>
      <c r="LM53">
        <v>0.91698468045526482</v>
      </c>
      <c r="LN53">
        <v>0.91931797649009783</v>
      </c>
      <c r="LO53">
        <v>0.91965165107098767</v>
      </c>
      <c r="LP53">
        <v>0.9189856968135246</v>
      </c>
      <c r="LQ53">
        <v>0.91898668168683562</v>
      </c>
      <c r="LR53">
        <v>0.91857480452349771</v>
      </c>
      <c r="LS53">
        <v>0.92040179479323658</v>
      </c>
      <c r="LT53">
        <v>0.91901852600484912</v>
      </c>
      <c r="LU53">
        <v>0.91969957820353709</v>
      </c>
      <c r="LV53">
        <v>0.92098509790578098</v>
      </c>
      <c r="LW53">
        <v>0.92077258174145249</v>
      </c>
      <c r="LX53">
        <v>0.92199034577697581</v>
      </c>
      <c r="LY53">
        <v>0.92048889463105055</v>
      </c>
      <c r="LZ53">
        <v>0.92126344607387212</v>
      </c>
      <c r="MA53">
        <v>0.92174298821163325</v>
      </c>
      <c r="MB53">
        <v>0.92057804557460765</v>
      </c>
      <c r="MC53">
        <v>0.92184587766719395</v>
      </c>
      <c r="MD53">
        <v>0.92153860885959504</v>
      </c>
      <c r="ME53">
        <v>0.92261942003492015</v>
      </c>
      <c r="MF53">
        <v>0.92234719468263948</v>
      </c>
      <c r="MG53">
        <v>0.92241144476018877</v>
      </c>
      <c r="MH53">
        <v>0.9223499900204345</v>
      </c>
      <c r="MI53">
        <v>0.92388323960661156</v>
      </c>
      <c r="MJ53">
        <v>0.92441287234526537</v>
      </c>
      <c r="MK53">
        <v>0.92295716585097076</v>
      </c>
      <c r="ML53">
        <v>0.92395487719928615</v>
      </c>
      <c r="MM53">
        <v>0.92382601717519319</v>
      </c>
      <c r="MN53">
        <v>0.92544223285774818</v>
      </c>
      <c r="MO53">
        <v>0.92512666003673427</v>
      </c>
      <c r="MP53">
        <v>0.92395878565933631</v>
      </c>
      <c r="MQ53">
        <v>0.92540188292236125</v>
      </c>
      <c r="MR53">
        <v>0.92543381792379864</v>
      </c>
      <c r="MS53">
        <v>0.92525110264282695</v>
      </c>
      <c r="MT53">
        <v>0.92544129577279099</v>
      </c>
      <c r="MU53">
        <v>0.92618838331637809</v>
      </c>
      <c r="MV53">
        <v>0.92602452225742549</v>
      </c>
      <c r="MW53">
        <v>0.92571290014676377</v>
      </c>
      <c r="MX53">
        <v>0.92695631084782115</v>
      </c>
      <c r="MY53">
        <v>0.92631430806981929</v>
      </c>
      <c r="MZ53">
        <v>0.92721275278768989</v>
      </c>
      <c r="NA53">
        <v>0.92626783859706285</v>
      </c>
      <c r="NB53">
        <v>0.92679913841543582</v>
      </c>
      <c r="NC53">
        <v>0.92882677408780023</v>
      </c>
      <c r="ND53">
        <v>0.928622720329628</v>
      </c>
      <c r="NE53">
        <v>0.92862769352696206</v>
      </c>
      <c r="NF53">
        <v>0.92729147500671105</v>
      </c>
      <c r="NG53">
        <v>0.92805347925249448</v>
      </c>
      <c r="NH53">
        <v>0.92842511147845708</v>
      </c>
      <c r="NI53">
        <v>0.92970910135789409</v>
      </c>
      <c r="NJ53">
        <v>0.93004946965641189</v>
      </c>
      <c r="NK53">
        <v>0.92791214237250552</v>
      </c>
      <c r="NL53">
        <v>0.9288338272625497</v>
      </c>
      <c r="NM53">
        <v>0.92987777472604116</v>
      </c>
      <c r="NN53">
        <v>0.92894777665492723</v>
      </c>
      <c r="NO53">
        <v>0.92883852149441526</v>
      </c>
      <c r="NP53">
        <v>0.93006344551731746</v>
      </c>
      <c r="NQ53">
        <v>0.92938802138390975</v>
      </c>
      <c r="NR53">
        <v>0.93031855593717583</v>
      </c>
      <c r="NS53">
        <v>0.9297019957852537</v>
      </c>
      <c r="NT53">
        <v>0.93027596436456206</v>
      </c>
      <c r="NU53">
        <v>0.93037798402093563</v>
      </c>
      <c r="NV53">
        <v>0.93056663748647295</v>
      </c>
      <c r="NW53">
        <v>0.93084401320794841</v>
      </c>
      <c r="NX53">
        <v>0.9311475496701187</v>
      </c>
      <c r="NY53">
        <v>0.92962567164814713</v>
      </c>
      <c r="NZ53">
        <v>0.93123430610492686</v>
      </c>
      <c r="OA53">
        <v>0.93247933008907613</v>
      </c>
      <c r="OB53">
        <v>0.93195331801487169</v>
      </c>
      <c r="OC53">
        <v>0.93090035749703259</v>
      </c>
      <c r="OD53">
        <v>0.93229435844664665</v>
      </c>
      <c r="OE53">
        <v>0.93198409484145517</v>
      </c>
      <c r="OF53">
        <v>0.93338681476471197</v>
      </c>
      <c r="OG53">
        <v>0.93393111878993962</v>
      </c>
      <c r="OH53">
        <v>0.93247891011875905</v>
      </c>
      <c r="OI53">
        <v>0.93390627283261141</v>
      </c>
      <c r="OJ53">
        <v>0.93475277048944583</v>
      </c>
      <c r="OK53">
        <v>0.93363923450144326</v>
      </c>
      <c r="OL53">
        <v>0.93388036249911099</v>
      </c>
      <c r="OM53">
        <v>0.93415741840974764</v>
      </c>
      <c r="ON53">
        <v>0.93383722234788957</v>
      </c>
      <c r="OO53">
        <v>0.93303606254879168</v>
      </c>
      <c r="OP53">
        <v>0.93306539230130059</v>
      </c>
      <c r="OQ53">
        <v>0.93525820124877601</v>
      </c>
      <c r="OR53">
        <v>0.93491573743057166</v>
      </c>
      <c r="OS53">
        <v>0.93577489242744571</v>
      </c>
      <c r="OT53">
        <v>0.93450151476516419</v>
      </c>
      <c r="OU53">
        <v>0.93393072480535155</v>
      </c>
    </row>
    <row r="54" spans="1:411">
      <c r="A54" s="539">
        <v>0.03</v>
      </c>
      <c r="B54">
        <v>3.5541609538543842E-3</v>
      </c>
      <c r="C54">
        <v>1.044155712882886E-2</v>
      </c>
      <c r="D54">
        <v>2.060078642697066E-2</v>
      </c>
      <c r="E54">
        <v>2.8920552441065291E-2</v>
      </c>
      <c r="F54">
        <v>3.8976335229883578E-2</v>
      </c>
      <c r="G54">
        <v>4.8287175871411812E-2</v>
      </c>
      <c r="H54">
        <v>5.6563187995194067E-2</v>
      </c>
      <c r="I54">
        <v>6.6755262502903562E-2</v>
      </c>
      <c r="J54">
        <v>7.5281723967042274E-2</v>
      </c>
      <c r="K54">
        <v>8.7817610198906493E-2</v>
      </c>
      <c r="L54">
        <v>9.5136416995099823E-2</v>
      </c>
      <c r="M54">
        <v>0.10361631620776104</v>
      </c>
      <c r="N54">
        <v>0.11549796691933126</v>
      </c>
      <c r="O54">
        <v>0.12514139719817347</v>
      </c>
      <c r="P54">
        <v>0.13301765712101726</v>
      </c>
      <c r="Q54">
        <v>0.14261709864141975</v>
      </c>
      <c r="R54">
        <v>0.15305689099771397</v>
      </c>
      <c r="S54">
        <v>0.16556670365712733</v>
      </c>
      <c r="T54">
        <v>0.17302674227873052</v>
      </c>
      <c r="U54">
        <v>0.18528165778493813</v>
      </c>
      <c r="V54">
        <v>0.19485401581362685</v>
      </c>
      <c r="W54">
        <v>0.20494888492865376</v>
      </c>
      <c r="X54">
        <v>0.21595978638241003</v>
      </c>
      <c r="Y54">
        <v>0.22510460187109338</v>
      </c>
      <c r="Z54">
        <v>0.23548707043471545</v>
      </c>
      <c r="AA54">
        <v>0.24819367566286657</v>
      </c>
      <c r="AB54">
        <v>0.25764684409076632</v>
      </c>
      <c r="AC54">
        <v>0.26793990297500103</v>
      </c>
      <c r="AD54">
        <v>0.28133105014276394</v>
      </c>
      <c r="AE54">
        <v>0.29167576855702848</v>
      </c>
      <c r="AF54">
        <v>0.30131442638550615</v>
      </c>
      <c r="AG54">
        <v>0.31261447419721089</v>
      </c>
      <c r="AH54">
        <v>0.32471727832127933</v>
      </c>
      <c r="AI54">
        <v>0.33783038608092986</v>
      </c>
      <c r="AJ54">
        <v>0.343108084744912</v>
      </c>
      <c r="AK54">
        <v>0.3560710477182682</v>
      </c>
      <c r="AL54">
        <v>0.36840699063590637</v>
      </c>
      <c r="AM54">
        <v>0.37781375375611426</v>
      </c>
      <c r="AN54">
        <v>0.38782257672899167</v>
      </c>
      <c r="AO54">
        <v>0.39918006618613677</v>
      </c>
      <c r="AP54">
        <v>0.40615099557223172</v>
      </c>
      <c r="AQ54">
        <v>0.41760722404107514</v>
      </c>
      <c r="AR54">
        <v>0.42998512407999262</v>
      </c>
      <c r="AS54">
        <v>0.43788177865907735</v>
      </c>
      <c r="AT54">
        <v>0.44804349782706659</v>
      </c>
      <c r="AU54">
        <v>0.45553306592915599</v>
      </c>
      <c r="AV54">
        <v>0.4658269209629971</v>
      </c>
      <c r="AW54">
        <v>0.47323028522146637</v>
      </c>
      <c r="AX54">
        <v>0.48298183258774896</v>
      </c>
      <c r="AY54">
        <v>0.49050802097438151</v>
      </c>
      <c r="AZ54">
        <v>0.50195982580752918</v>
      </c>
      <c r="BA54">
        <v>0.50513505446500917</v>
      </c>
      <c r="BB54">
        <v>0.51316473915210592</v>
      </c>
      <c r="BC54">
        <v>0.5219652849883617</v>
      </c>
      <c r="BD54">
        <v>0.52960854667700652</v>
      </c>
      <c r="BE54">
        <v>0.5354351476025635</v>
      </c>
      <c r="BF54">
        <v>0.54333454114748148</v>
      </c>
      <c r="BG54">
        <v>0.55123975530906333</v>
      </c>
      <c r="BH54">
        <v>0.56372136956574703</v>
      </c>
      <c r="BI54">
        <v>0.56695886264625805</v>
      </c>
      <c r="BJ54">
        <v>0.57102312766452168</v>
      </c>
      <c r="BK54">
        <v>0.57653581356775574</v>
      </c>
      <c r="BL54">
        <v>0.58448118760894396</v>
      </c>
      <c r="BM54">
        <v>0.58831266839169927</v>
      </c>
      <c r="BN54">
        <v>0.5972846724519153</v>
      </c>
      <c r="BO54">
        <v>0.60161946345782991</v>
      </c>
      <c r="BP54">
        <v>0.60672945370231723</v>
      </c>
      <c r="BQ54">
        <v>0.611961210867905</v>
      </c>
      <c r="BR54">
        <v>0.62029534368517469</v>
      </c>
      <c r="BS54">
        <v>0.62375615070954837</v>
      </c>
      <c r="BT54">
        <v>0.62996931711932214</v>
      </c>
      <c r="BU54">
        <v>0.63095710711208763</v>
      </c>
      <c r="BV54">
        <v>0.63705495579308802</v>
      </c>
      <c r="BW54">
        <v>0.64148741545880705</v>
      </c>
      <c r="BX54">
        <v>0.64759935721075501</v>
      </c>
      <c r="BY54">
        <v>0.65060256883509593</v>
      </c>
      <c r="BZ54">
        <v>0.65616446717544041</v>
      </c>
      <c r="CA54">
        <v>0.66049138085469394</v>
      </c>
      <c r="CB54">
        <v>0.66451335191017469</v>
      </c>
      <c r="CC54">
        <v>0.66716184401839951</v>
      </c>
      <c r="CD54">
        <v>0.67362730303500018</v>
      </c>
      <c r="CE54">
        <v>0.67764493877135057</v>
      </c>
      <c r="CF54">
        <v>0.67920520282636443</v>
      </c>
      <c r="CG54">
        <v>0.68492192938604679</v>
      </c>
      <c r="CH54">
        <v>0.68533648501859912</v>
      </c>
      <c r="CI54">
        <v>0.69121403587812624</v>
      </c>
      <c r="CJ54">
        <v>0.69390501670839355</v>
      </c>
      <c r="CK54">
        <v>0.69591477485298825</v>
      </c>
      <c r="CL54">
        <v>0.70070316658316567</v>
      </c>
      <c r="CM54">
        <v>0.70449012824257129</v>
      </c>
      <c r="CN54">
        <v>0.70590465054603435</v>
      </c>
      <c r="CO54">
        <v>0.71002793868424463</v>
      </c>
      <c r="CP54">
        <v>0.71200871411333189</v>
      </c>
      <c r="CQ54">
        <v>0.72038078236943726</v>
      </c>
      <c r="CR54">
        <v>0.7208605384997766</v>
      </c>
      <c r="CS54">
        <v>0.72236184881070675</v>
      </c>
      <c r="CT54">
        <v>0.72538371757864684</v>
      </c>
      <c r="CU54">
        <v>0.72850455311083062</v>
      </c>
      <c r="CV54">
        <v>0.7291846618281681</v>
      </c>
      <c r="CW54">
        <v>0.73545290014072739</v>
      </c>
      <c r="CX54">
        <v>0.73912656679732858</v>
      </c>
      <c r="CY54">
        <v>0.73987159124319435</v>
      </c>
      <c r="CZ54">
        <v>0.74008400413681963</v>
      </c>
      <c r="DA54">
        <v>0.74689710454670422</v>
      </c>
      <c r="DB54">
        <v>0.74822234956819433</v>
      </c>
      <c r="DC54">
        <v>0.74815941563081179</v>
      </c>
      <c r="DD54">
        <v>0.75142618618364043</v>
      </c>
      <c r="DE54">
        <v>0.75427621452124849</v>
      </c>
      <c r="DF54">
        <v>0.75668768316589952</v>
      </c>
      <c r="DG54">
        <v>0.75846579960192728</v>
      </c>
      <c r="DH54">
        <v>0.75992037114729372</v>
      </c>
      <c r="DI54">
        <v>0.76238627071204523</v>
      </c>
      <c r="DJ54">
        <v>0.76277959244885607</v>
      </c>
      <c r="DK54">
        <v>0.76748989790310695</v>
      </c>
      <c r="DL54">
        <v>0.76995761595462808</v>
      </c>
      <c r="DM54">
        <v>0.77169201918662433</v>
      </c>
      <c r="DN54">
        <v>0.77220179622112928</v>
      </c>
      <c r="DO54">
        <v>0.7700426863343931</v>
      </c>
      <c r="DP54">
        <v>0.77652213964979044</v>
      </c>
      <c r="DQ54">
        <v>0.77822251749648486</v>
      </c>
      <c r="DR54">
        <v>0.77969437081689441</v>
      </c>
      <c r="DS54">
        <v>0.78023649465885592</v>
      </c>
      <c r="DT54">
        <v>0.78264777789450624</v>
      </c>
      <c r="DU54">
        <v>0.78383454034158651</v>
      </c>
      <c r="DV54">
        <v>0.78598160108729809</v>
      </c>
      <c r="DW54">
        <v>0.78940494690448626</v>
      </c>
      <c r="DX54">
        <v>0.79048267457341614</v>
      </c>
      <c r="DY54">
        <v>0.79314307701662912</v>
      </c>
      <c r="DZ54">
        <v>0.79383452564376289</v>
      </c>
      <c r="EA54">
        <v>0.79498338511573918</v>
      </c>
      <c r="EB54">
        <v>0.79782964775567</v>
      </c>
      <c r="EC54">
        <v>0.79747989157786747</v>
      </c>
      <c r="ED54">
        <v>0.79851988383308792</v>
      </c>
      <c r="EE54">
        <v>0.80098425327766465</v>
      </c>
      <c r="EF54">
        <v>0.80287979481886629</v>
      </c>
      <c r="EG54">
        <v>0.80362905735434054</v>
      </c>
      <c r="EH54">
        <v>0.80491414436820041</v>
      </c>
      <c r="EI54">
        <v>0.806405633265873</v>
      </c>
      <c r="EJ54">
        <v>0.80801806152227995</v>
      </c>
      <c r="EK54">
        <v>0.80928056613826238</v>
      </c>
      <c r="EL54">
        <v>0.81089350649607239</v>
      </c>
      <c r="EM54">
        <v>0.81277015878396219</v>
      </c>
      <c r="EN54">
        <v>0.81480773032381593</v>
      </c>
      <c r="EO54">
        <v>0.8122023607668607</v>
      </c>
      <c r="EP54">
        <v>0.81788783538617904</v>
      </c>
      <c r="EQ54">
        <v>0.81739663943855834</v>
      </c>
      <c r="ER54">
        <v>0.81749741671036502</v>
      </c>
      <c r="ES54">
        <v>0.81914599685508716</v>
      </c>
      <c r="ET54">
        <v>0.82183510487463862</v>
      </c>
      <c r="EU54">
        <v>0.82204482297537051</v>
      </c>
      <c r="EV54">
        <v>0.82360711559018951</v>
      </c>
      <c r="EW54">
        <v>0.82627203895259815</v>
      </c>
      <c r="EX54">
        <v>0.82704668443133911</v>
      </c>
      <c r="EY54">
        <v>0.82790220041322815</v>
      </c>
      <c r="EZ54">
        <v>0.82835373069874119</v>
      </c>
      <c r="FA54">
        <v>0.82910453540170281</v>
      </c>
      <c r="FB54">
        <v>0.83013441725211834</v>
      </c>
      <c r="FC54">
        <v>0.8308277626494025</v>
      </c>
      <c r="FD54">
        <v>0.83153321317493667</v>
      </c>
      <c r="FE54">
        <v>0.83267351264579403</v>
      </c>
      <c r="FF54">
        <v>0.83533355870437342</v>
      </c>
      <c r="FG54">
        <v>0.83462970040768436</v>
      </c>
      <c r="FH54">
        <v>0.83720846268306115</v>
      </c>
      <c r="FI54">
        <v>0.83866990008107367</v>
      </c>
      <c r="FJ54">
        <v>0.83893434945609879</v>
      </c>
      <c r="FK54">
        <v>0.83970446673666466</v>
      </c>
      <c r="FL54">
        <v>0.8424780689828133</v>
      </c>
      <c r="FM54">
        <v>0.84206558854712232</v>
      </c>
      <c r="FN54">
        <v>0.84179027414646446</v>
      </c>
      <c r="FO54">
        <v>0.84375657311125141</v>
      </c>
      <c r="FP54">
        <v>0.84540797973932558</v>
      </c>
      <c r="FQ54">
        <v>0.84606423733256053</v>
      </c>
      <c r="FR54">
        <v>0.84520555007444176</v>
      </c>
      <c r="FS54">
        <v>0.84726496142431196</v>
      </c>
      <c r="FT54">
        <v>0.84840171618726712</v>
      </c>
      <c r="FU54">
        <v>0.84957811385892901</v>
      </c>
      <c r="FV54">
        <v>0.84945398680125184</v>
      </c>
      <c r="FW54">
        <v>0.85062291335354645</v>
      </c>
      <c r="FX54">
        <v>0.85232011840921751</v>
      </c>
      <c r="FY54">
        <v>0.85132013712848165</v>
      </c>
      <c r="FZ54">
        <v>0.85255938127677844</v>
      </c>
      <c r="GA54">
        <v>0.85522671924615179</v>
      </c>
      <c r="GB54">
        <v>0.85308607827402361</v>
      </c>
      <c r="GC54">
        <v>0.8549121875197635</v>
      </c>
      <c r="GD54">
        <v>0.85508370885420493</v>
      </c>
      <c r="GE54">
        <v>0.85618096676376365</v>
      </c>
      <c r="GF54">
        <v>0.85540297023659517</v>
      </c>
      <c r="GG54">
        <v>0.85628650549719931</v>
      </c>
      <c r="GH54">
        <v>0.85885382215043859</v>
      </c>
      <c r="GI54">
        <v>0.85995148170351121</v>
      </c>
      <c r="GJ54">
        <v>0.86018104705989007</v>
      </c>
      <c r="GK54">
        <v>0.86029068910811957</v>
      </c>
      <c r="GL54">
        <v>0.85946908109225784</v>
      </c>
      <c r="GM54">
        <v>0.86095644953473671</v>
      </c>
      <c r="GN54">
        <v>0.86345364855562468</v>
      </c>
      <c r="GO54">
        <v>0.86496748797142897</v>
      </c>
      <c r="GP54">
        <v>0.86599022808658943</v>
      </c>
      <c r="GQ54">
        <v>0.86696898110026344</v>
      </c>
      <c r="GR54">
        <v>0.86650586558188925</v>
      </c>
      <c r="GS54">
        <v>0.86619411300784432</v>
      </c>
      <c r="GT54">
        <v>0.86821651293274837</v>
      </c>
      <c r="GU54">
        <v>0.86790437068061588</v>
      </c>
      <c r="GV54">
        <v>0.87009029048961506</v>
      </c>
      <c r="GW54">
        <v>0.86979314532550167</v>
      </c>
      <c r="GX54">
        <v>0.87067476110317943</v>
      </c>
      <c r="GY54">
        <v>0.87101532710678797</v>
      </c>
      <c r="GZ54">
        <v>0.86993732102651433</v>
      </c>
      <c r="HA54">
        <v>0.87386016734733951</v>
      </c>
      <c r="HB54">
        <v>0.87440610065403068</v>
      </c>
      <c r="HC54">
        <v>0.87271283798336818</v>
      </c>
      <c r="HD54">
        <v>0.8732399279671732</v>
      </c>
      <c r="HE54">
        <v>0.87355759519565379</v>
      </c>
      <c r="HF54">
        <v>0.87348443675236997</v>
      </c>
      <c r="HG54">
        <v>0.87604749148050609</v>
      </c>
      <c r="HH54">
        <v>0.87693386102567461</v>
      </c>
      <c r="HI54">
        <v>0.87686012674873537</v>
      </c>
      <c r="HJ54">
        <v>0.87779261481752646</v>
      </c>
      <c r="HK54">
        <v>0.8778116076087279</v>
      </c>
      <c r="HL54">
        <v>0.87836972675120495</v>
      </c>
      <c r="HM54">
        <v>0.87695013408847156</v>
      </c>
      <c r="HN54">
        <v>0.87919647373673482</v>
      </c>
      <c r="HO54">
        <v>0.87962693070781894</v>
      </c>
      <c r="HP54">
        <v>0.88076704710198062</v>
      </c>
      <c r="HQ54">
        <v>0.88012038832071515</v>
      </c>
      <c r="HR54">
        <v>0.88103424437959288</v>
      </c>
      <c r="HS54">
        <v>0.88116458952154664</v>
      </c>
      <c r="HT54">
        <v>0.88204769074868672</v>
      </c>
      <c r="HU54">
        <v>0.88391687097175065</v>
      </c>
      <c r="HV54">
        <v>0.88544932762411399</v>
      </c>
      <c r="HW54">
        <v>0.8847281635471006</v>
      </c>
      <c r="HX54">
        <v>0.88352504809502896</v>
      </c>
      <c r="HY54">
        <v>0.88500241314236539</v>
      </c>
      <c r="HZ54">
        <v>0.88551987637341834</v>
      </c>
      <c r="IA54">
        <v>0.88459581673269105</v>
      </c>
      <c r="IB54">
        <v>0.88478702403413689</v>
      </c>
      <c r="IC54">
        <v>0.88540321805517297</v>
      </c>
      <c r="ID54">
        <v>0.88881416208533093</v>
      </c>
      <c r="IE54">
        <v>0.88657836553846858</v>
      </c>
      <c r="IF54">
        <v>0.8879964426880349</v>
      </c>
      <c r="IG54">
        <v>0.88914744586670835</v>
      </c>
      <c r="IH54">
        <v>0.89082094104260301</v>
      </c>
      <c r="II54">
        <v>0.8906779109137194</v>
      </c>
      <c r="IJ54">
        <v>0.89133330390426413</v>
      </c>
      <c r="IK54">
        <v>0.89067881309751973</v>
      </c>
      <c r="IL54">
        <v>0.89201739951083603</v>
      </c>
      <c r="IM54">
        <v>0.89171255674879024</v>
      </c>
      <c r="IN54">
        <v>0.89261887189890987</v>
      </c>
      <c r="IO54">
        <v>0.89212325229607958</v>
      </c>
      <c r="IP54">
        <v>0.8938953087629169</v>
      </c>
      <c r="IQ54">
        <v>0.89363491633307424</v>
      </c>
      <c r="IR54">
        <v>0.89411440566332256</v>
      </c>
      <c r="IS54">
        <v>0.89316447330629622</v>
      </c>
      <c r="IT54">
        <v>0.89470068671359027</v>
      </c>
      <c r="IU54">
        <v>0.89495345224977785</v>
      </c>
      <c r="IV54">
        <v>0.89616655296305636</v>
      </c>
      <c r="IW54">
        <v>0.89535287109734618</v>
      </c>
      <c r="IX54">
        <v>0.89687479137864545</v>
      </c>
      <c r="IY54">
        <v>0.89739701685443907</v>
      </c>
      <c r="IZ54">
        <v>0.89754520252345171</v>
      </c>
      <c r="JA54">
        <v>0.89830462175945525</v>
      </c>
      <c r="JB54">
        <v>0.89761857323027761</v>
      </c>
      <c r="JC54">
        <v>0.89825111177701356</v>
      </c>
      <c r="JD54">
        <v>0.89673072365371631</v>
      </c>
      <c r="JE54">
        <v>0.90002390493825113</v>
      </c>
      <c r="JF54">
        <v>0.90093658018308775</v>
      </c>
      <c r="JG54">
        <v>0.89946406929796918</v>
      </c>
      <c r="JH54">
        <v>0.90001040010927069</v>
      </c>
      <c r="JI54">
        <v>0.90029541868826912</v>
      </c>
      <c r="JJ54">
        <v>0.90147472125248795</v>
      </c>
      <c r="JK54">
        <v>0.90145724795603466</v>
      </c>
      <c r="JL54">
        <v>0.90168320653546208</v>
      </c>
      <c r="JM54">
        <v>0.90209017466421992</v>
      </c>
      <c r="JN54">
        <v>0.90308804967815548</v>
      </c>
      <c r="JO54">
        <v>0.90245490041466536</v>
      </c>
      <c r="JP54">
        <v>0.9027075540932884</v>
      </c>
      <c r="JQ54">
        <v>0.90380318088002842</v>
      </c>
      <c r="JR54">
        <v>0.9048241956502453</v>
      </c>
      <c r="JS54">
        <v>0.90341168830588747</v>
      </c>
      <c r="JT54">
        <v>0.90493673670244235</v>
      </c>
      <c r="JU54">
        <v>0.90563345011382312</v>
      </c>
      <c r="JV54">
        <v>0.90421817490927459</v>
      </c>
      <c r="JW54">
        <v>0.9072907364761098</v>
      </c>
      <c r="JX54">
        <v>0.90582750135700019</v>
      </c>
      <c r="JY54">
        <v>0.9066795087063777</v>
      </c>
      <c r="JZ54">
        <v>0.90698104399675972</v>
      </c>
      <c r="KA54">
        <v>0.90680294334879685</v>
      </c>
      <c r="KB54">
        <v>0.9059157372650517</v>
      </c>
      <c r="KC54">
        <v>0.90943464041046307</v>
      </c>
      <c r="KD54">
        <v>0.90828248762334896</v>
      </c>
      <c r="KE54">
        <v>0.90748495076495383</v>
      </c>
      <c r="KF54">
        <v>0.90955483636747958</v>
      </c>
      <c r="KG54">
        <v>0.90902705594413702</v>
      </c>
      <c r="KH54">
        <v>0.90948323229247985</v>
      </c>
      <c r="KI54">
        <v>0.91101255564311789</v>
      </c>
      <c r="KJ54">
        <v>0.9098731213927046</v>
      </c>
      <c r="KK54">
        <v>0.90971185398958521</v>
      </c>
      <c r="KL54">
        <v>0.90941717973393332</v>
      </c>
      <c r="KM54">
        <v>0.91117851548272222</v>
      </c>
      <c r="KN54">
        <v>0.91105276273317448</v>
      </c>
      <c r="KO54">
        <v>0.91042185585037727</v>
      </c>
      <c r="KP54">
        <v>0.91173335197212069</v>
      </c>
      <c r="KQ54">
        <v>0.91293253538324082</v>
      </c>
      <c r="KR54">
        <v>0.91247654892862307</v>
      </c>
      <c r="KS54">
        <v>0.91219195522361873</v>
      </c>
      <c r="KT54">
        <v>0.91439280418289326</v>
      </c>
      <c r="KU54">
        <v>0.91333423461470598</v>
      </c>
      <c r="KV54">
        <v>0.91183785868697931</v>
      </c>
      <c r="KW54">
        <v>0.91423210922261777</v>
      </c>
      <c r="KX54">
        <v>0.91340043463941945</v>
      </c>
      <c r="KY54">
        <v>0.91462497771980567</v>
      </c>
      <c r="KZ54">
        <v>0.91384095571003898</v>
      </c>
      <c r="LA54">
        <v>0.91367466879007375</v>
      </c>
      <c r="LB54">
        <v>0.9145432021308757</v>
      </c>
      <c r="LC54">
        <v>0.91456919882283372</v>
      </c>
      <c r="LD54">
        <v>0.91428711886721425</v>
      </c>
      <c r="LE54">
        <v>0.91507109889450911</v>
      </c>
      <c r="LF54">
        <v>0.91673648985708733</v>
      </c>
      <c r="LG54">
        <v>0.91810516182710766</v>
      </c>
      <c r="LH54">
        <v>0.91782779024562777</v>
      </c>
      <c r="LI54">
        <v>0.91630224951048067</v>
      </c>
      <c r="LJ54">
        <v>0.91745950157527112</v>
      </c>
      <c r="LK54">
        <v>0.91790759915911191</v>
      </c>
      <c r="LL54">
        <v>0.91667497873664028</v>
      </c>
      <c r="LM54">
        <v>0.91638196832248597</v>
      </c>
      <c r="LN54">
        <v>0.91715975847666675</v>
      </c>
      <c r="LO54">
        <v>0.91836786061226638</v>
      </c>
      <c r="LP54">
        <v>0.92026438313873293</v>
      </c>
      <c r="LQ54">
        <v>0.9190602713741205</v>
      </c>
      <c r="LR54">
        <v>0.91855627291879072</v>
      </c>
      <c r="LS54">
        <v>0.91889797490910552</v>
      </c>
      <c r="LT54">
        <v>0.91855164430243796</v>
      </c>
      <c r="LU54">
        <v>0.91937959042577155</v>
      </c>
      <c r="LV54">
        <v>0.91988686795871821</v>
      </c>
      <c r="LW54">
        <v>0.9231572858202608</v>
      </c>
      <c r="LX54">
        <v>0.9194340143323213</v>
      </c>
      <c r="LY54">
        <v>0.9210439236965986</v>
      </c>
      <c r="LZ54">
        <v>0.92145591188085552</v>
      </c>
      <c r="MA54">
        <v>0.92108036167156071</v>
      </c>
      <c r="MB54">
        <v>0.92252693050071</v>
      </c>
      <c r="MC54">
        <v>0.92260086041134903</v>
      </c>
      <c r="MD54">
        <v>0.92129361472264137</v>
      </c>
      <c r="ME54">
        <v>0.92149743683733776</v>
      </c>
      <c r="MF54">
        <v>0.92177302752339263</v>
      </c>
      <c r="MG54">
        <v>0.92205247471003238</v>
      </c>
      <c r="MH54">
        <v>0.92382948147177868</v>
      </c>
      <c r="MI54">
        <v>0.9229063907874403</v>
      </c>
      <c r="MJ54">
        <v>0.9233098272126693</v>
      </c>
      <c r="MK54">
        <v>0.92394865890075639</v>
      </c>
      <c r="ML54">
        <v>0.92412807243216455</v>
      </c>
      <c r="MM54">
        <v>0.92478913229698123</v>
      </c>
      <c r="MN54">
        <v>0.92400530520146762</v>
      </c>
      <c r="MO54">
        <v>0.92445733520295437</v>
      </c>
      <c r="MP54">
        <v>0.92477612582546809</v>
      </c>
      <c r="MQ54">
        <v>0.92559364636148889</v>
      </c>
      <c r="MR54">
        <v>0.923982431546858</v>
      </c>
      <c r="MS54">
        <v>0.92369659051828312</v>
      </c>
      <c r="MT54">
        <v>0.92573927271339029</v>
      </c>
      <c r="MU54">
        <v>0.9257922441696117</v>
      </c>
      <c r="MV54">
        <v>0.92698886689321414</v>
      </c>
      <c r="MW54">
        <v>0.92785827141967869</v>
      </c>
      <c r="MX54">
        <v>0.92613937184880901</v>
      </c>
      <c r="MY54">
        <v>0.9256315096973351</v>
      </c>
      <c r="MZ54">
        <v>0.92561037176593819</v>
      </c>
      <c r="NA54">
        <v>0.92594862042455139</v>
      </c>
      <c r="NB54">
        <v>0.92810354448076215</v>
      </c>
      <c r="NC54">
        <v>0.92641920501749131</v>
      </c>
      <c r="ND54">
        <v>0.92717443099008889</v>
      </c>
      <c r="NE54">
        <v>0.92807308869213634</v>
      </c>
      <c r="NF54">
        <v>0.92821264945729109</v>
      </c>
      <c r="NG54">
        <v>0.92778999422764574</v>
      </c>
      <c r="NH54">
        <v>0.92851161427497908</v>
      </c>
      <c r="NI54">
        <v>0.92814146454151181</v>
      </c>
      <c r="NJ54">
        <v>0.92794102073484486</v>
      </c>
      <c r="NK54">
        <v>0.92830519245557885</v>
      </c>
      <c r="NL54">
        <v>0.9285044763060466</v>
      </c>
      <c r="NM54">
        <v>0.92947939597597506</v>
      </c>
      <c r="NN54">
        <v>0.9288245275957866</v>
      </c>
      <c r="NO54">
        <v>0.92958490871600152</v>
      </c>
      <c r="NP54">
        <v>0.93052927117217599</v>
      </c>
      <c r="NQ54">
        <v>0.92945819379256422</v>
      </c>
      <c r="NR54">
        <v>0.93124040551195475</v>
      </c>
      <c r="NS54">
        <v>0.93029644754675489</v>
      </c>
      <c r="NT54">
        <v>0.93061960567977875</v>
      </c>
      <c r="NU54">
        <v>0.92982269113732963</v>
      </c>
      <c r="NV54">
        <v>0.93134438287795196</v>
      </c>
      <c r="NW54">
        <v>0.93189991547310902</v>
      </c>
      <c r="NX54">
        <v>0.93097994533962536</v>
      </c>
      <c r="NY54">
        <v>0.93231190406718412</v>
      </c>
      <c r="NZ54">
        <v>0.93171610067208499</v>
      </c>
      <c r="OA54">
        <v>0.93236901308097175</v>
      </c>
      <c r="OB54">
        <v>0.9316298804793266</v>
      </c>
      <c r="OC54">
        <v>0.93165446404714236</v>
      </c>
      <c r="OD54">
        <v>0.93173890205139753</v>
      </c>
      <c r="OE54">
        <v>0.93252052535682139</v>
      </c>
      <c r="OF54">
        <v>0.93240926950272196</v>
      </c>
      <c r="OG54">
        <v>0.93242679090440195</v>
      </c>
      <c r="OH54">
        <v>0.93374062973013194</v>
      </c>
      <c r="OI54">
        <v>0.93423118456868237</v>
      </c>
      <c r="OJ54">
        <v>0.93389845290050411</v>
      </c>
      <c r="OK54">
        <v>0.93368621150406095</v>
      </c>
      <c r="OL54">
        <v>0.93215759724002356</v>
      </c>
      <c r="OM54">
        <v>0.93320651476642147</v>
      </c>
      <c r="ON54">
        <v>0.93459732818278185</v>
      </c>
      <c r="OO54">
        <v>0.93557217050833685</v>
      </c>
      <c r="OP54">
        <v>0.93370798707695424</v>
      </c>
      <c r="OQ54">
        <v>0.93382589728985899</v>
      </c>
      <c r="OR54">
        <v>0.93383561161796691</v>
      </c>
      <c r="OS54">
        <v>0.93427765409534513</v>
      </c>
      <c r="OT54">
        <v>0.93426111510783405</v>
      </c>
      <c r="OU54">
        <v>0.93464405258882088</v>
      </c>
    </row>
    <row r="55" spans="1:411">
      <c r="A55" s="539">
        <v>0.04</v>
      </c>
      <c r="B55">
        <v>2.8380714546536491E-3</v>
      </c>
      <c r="C55">
        <v>8.9014219922039142E-3</v>
      </c>
      <c r="D55">
        <v>1.8547120202574381E-2</v>
      </c>
      <c r="E55">
        <v>2.7861122836147979E-2</v>
      </c>
      <c r="F55">
        <v>3.6107063668280273E-2</v>
      </c>
      <c r="G55">
        <v>4.7429761513805985E-2</v>
      </c>
      <c r="H55">
        <v>5.6300184277867149E-2</v>
      </c>
      <c r="I55">
        <v>6.7896474160202586E-2</v>
      </c>
      <c r="J55">
        <v>7.7075988138067472E-2</v>
      </c>
      <c r="K55">
        <v>8.5282581617063966E-2</v>
      </c>
      <c r="L55">
        <v>9.5358890921206002E-2</v>
      </c>
      <c r="M55">
        <v>0.10572452887334974</v>
      </c>
      <c r="N55">
        <v>0.11532370704445608</v>
      </c>
      <c r="O55">
        <v>0.12331880700001903</v>
      </c>
      <c r="P55">
        <v>0.13529049906505103</v>
      </c>
      <c r="Q55">
        <v>0.1420536350644753</v>
      </c>
      <c r="R55">
        <v>0.1543799327897373</v>
      </c>
      <c r="S55">
        <v>0.16379551861415179</v>
      </c>
      <c r="T55">
        <v>0.17463413032133909</v>
      </c>
      <c r="U55">
        <v>0.18355905770201367</v>
      </c>
      <c r="V55">
        <v>0.19716104628205158</v>
      </c>
      <c r="W55">
        <v>0.20547012540431861</v>
      </c>
      <c r="X55">
        <v>0.2161783025710334</v>
      </c>
      <c r="Y55">
        <v>0.22703506259221601</v>
      </c>
      <c r="Z55">
        <v>0.23658267080999629</v>
      </c>
      <c r="AA55">
        <v>0.24746489903273045</v>
      </c>
      <c r="AB55">
        <v>0.25811809213791348</v>
      </c>
      <c r="AC55">
        <v>0.2714123481023058</v>
      </c>
      <c r="AD55">
        <v>0.28240751053996394</v>
      </c>
      <c r="AE55">
        <v>0.29097007504405825</v>
      </c>
      <c r="AF55">
        <v>0.30251770847114257</v>
      </c>
      <c r="AG55">
        <v>0.31709293448252779</v>
      </c>
      <c r="AH55">
        <v>0.32593089000299413</v>
      </c>
      <c r="AI55">
        <v>0.3390503809394107</v>
      </c>
      <c r="AJ55">
        <v>0.3494464922413455</v>
      </c>
      <c r="AK55">
        <v>0.35844114375670938</v>
      </c>
      <c r="AL55">
        <v>0.36769785164204716</v>
      </c>
      <c r="AM55">
        <v>0.37690540055419558</v>
      </c>
      <c r="AN55">
        <v>0.39136492070036344</v>
      </c>
      <c r="AO55">
        <v>0.39980665046119074</v>
      </c>
      <c r="AP55">
        <v>0.40767593369511923</v>
      </c>
      <c r="AQ55">
        <v>0.42402754135860993</v>
      </c>
      <c r="AR55">
        <v>0.42790101491238752</v>
      </c>
      <c r="AS55">
        <v>0.43935648918038206</v>
      </c>
      <c r="AT55">
        <v>0.45066569900284809</v>
      </c>
      <c r="AU55">
        <v>0.45679149351695764</v>
      </c>
      <c r="AV55">
        <v>0.46556744165129915</v>
      </c>
      <c r="AW55">
        <v>0.47662489518306722</v>
      </c>
      <c r="AX55">
        <v>0.48322654929794606</v>
      </c>
      <c r="AY55">
        <v>0.49258086131176987</v>
      </c>
      <c r="AZ55">
        <v>0.50052829238861307</v>
      </c>
      <c r="BA55">
        <v>0.50891211243830436</v>
      </c>
      <c r="BB55">
        <v>0.51324980792625685</v>
      </c>
      <c r="BC55">
        <v>0.52450774088332774</v>
      </c>
      <c r="BD55">
        <v>0.5292444907544962</v>
      </c>
      <c r="BE55">
        <v>0.53494467428265824</v>
      </c>
      <c r="BF55">
        <v>0.54698564929257087</v>
      </c>
      <c r="BG55">
        <v>0.55287752356304987</v>
      </c>
      <c r="BH55">
        <v>0.55880251286963978</v>
      </c>
      <c r="BI55">
        <v>0.56757363820678386</v>
      </c>
      <c r="BJ55">
        <v>0.57113099767895426</v>
      </c>
      <c r="BK55">
        <v>0.57616337743883617</v>
      </c>
      <c r="BL55">
        <v>0.58489043506046123</v>
      </c>
      <c r="BM55">
        <v>0.59458641027386605</v>
      </c>
      <c r="BN55">
        <v>0.59983665528064756</v>
      </c>
      <c r="BO55">
        <v>0.60495492518051874</v>
      </c>
      <c r="BP55">
        <v>0.60774059339213471</v>
      </c>
      <c r="BQ55">
        <v>0.6132467760758169</v>
      </c>
      <c r="BR55">
        <v>0.61918601311535526</v>
      </c>
      <c r="BS55">
        <v>0.62434347261799406</v>
      </c>
      <c r="BT55">
        <v>0.62878801213608648</v>
      </c>
      <c r="BU55">
        <v>0.63069633069611286</v>
      </c>
      <c r="BV55">
        <v>0.63652411552927135</v>
      </c>
      <c r="BW55">
        <v>0.64160905879903685</v>
      </c>
      <c r="BX55">
        <v>0.64592911876134218</v>
      </c>
      <c r="BY55">
        <v>0.65232938549921182</v>
      </c>
      <c r="BZ55">
        <v>0.65310119485276963</v>
      </c>
      <c r="CA55">
        <v>0.65950832793075176</v>
      </c>
      <c r="CB55">
        <v>0.66491397442669686</v>
      </c>
      <c r="CC55">
        <v>0.66765761289216241</v>
      </c>
      <c r="CD55">
        <v>0.67661110498000221</v>
      </c>
      <c r="CE55">
        <v>0.67690842544790797</v>
      </c>
      <c r="CF55">
        <v>0.68300642558635904</v>
      </c>
      <c r="CG55">
        <v>0.68517587509590194</v>
      </c>
      <c r="CH55">
        <v>0.69050674785783583</v>
      </c>
      <c r="CI55">
        <v>0.69165748067954513</v>
      </c>
      <c r="CJ55">
        <v>0.69556501342509824</v>
      </c>
      <c r="CK55">
        <v>0.69911424435065161</v>
      </c>
      <c r="CL55">
        <v>0.70291645774758638</v>
      </c>
      <c r="CM55">
        <v>0.7041606079671433</v>
      </c>
      <c r="CN55">
        <v>0.71034053345160841</v>
      </c>
      <c r="CO55">
        <v>0.71227955213629435</v>
      </c>
      <c r="CP55">
        <v>0.71615456853391168</v>
      </c>
      <c r="CQ55">
        <v>0.7178428926682211</v>
      </c>
      <c r="CR55">
        <v>0.72095572428543286</v>
      </c>
      <c r="CS55">
        <v>0.722739029899515</v>
      </c>
      <c r="CT55">
        <v>0.72553916143505026</v>
      </c>
      <c r="CU55">
        <v>0.72839406422502473</v>
      </c>
      <c r="CV55">
        <v>0.73196366932227719</v>
      </c>
      <c r="CW55">
        <v>0.73354284868921504</v>
      </c>
      <c r="CX55">
        <v>0.73513054712422621</v>
      </c>
      <c r="CY55">
        <v>0.73753908391621947</v>
      </c>
      <c r="CZ55">
        <v>0.74087220641101281</v>
      </c>
      <c r="DA55">
        <v>0.74440910933202742</v>
      </c>
      <c r="DB55">
        <v>0.74757037667668091</v>
      </c>
      <c r="DC55">
        <v>0.749922344152121</v>
      </c>
      <c r="DD55">
        <v>0.75103151557904269</v>
      </c>
      <c r="DE55">
        <v>0.752266629856717</v>
      </c>
      <c r="DF55">
        <v>0.7565086688448931</v>
      </c>
      <c r="DG55">
        <v>0.75918268264707178</v>
      </c>
      <c r="DH55">
        <v>0.76095642013052978</v>
      </c>
      <c r="DI55">
        <v>0.76377759518489363</v>
      </c>
      <c r="DJ55">
        <v>0.76536111388629002</v>
      </c>
      <c r="DK55">
        <v>0.76821527616414564</v>
      </c>
      <c r="DL55">
        <v>0.7674478349379027</v>
      </c>
      <c r="DM55">
        <v>0.77216314202542591</v>
      </c>
      <c r="DN55">
        <v>0.7737032643897479</v>
      </c>
      <c r="DO55">
        <v>0.77717793533367996</v>
      </c>
      <c r="DP55">
        <v>0.77699725561120003</v>
      </c>
      <c r="DQ55">
        <v>0.77763996523707268</v>
      </c>
      <c r="DR55">
        <v>0.78015586501646506</v>
      </c>
      <c r="DS55">
        <v>0.78275689651929592</v>
      </c>
      <c r="DT55">
        <v>0.78323277434518079</v>
      </c>
      <c r="DU55">
        <v>0.78505703649855607</v>
      </c>
      <c r="DV55">
        <v>0.7891254681091403</v>
      </c>
      <c r="DW55">
        <v>0.79092242561053716</v>
      </c>
      <c r="DX55">
        <v>0.78942901140372768</v>
      </c>
      <c r="DY55">
        <v>0.79081311338970006</v>
      </c>
      <c r="DZ55">
        <v>0.79266801165981382</v>
      </c>
      <c r="EA55">
        <v>0.79516011538924614</v>
      </c>
      <c r="EB55">
        <v>0.79855155332388317</v>
      </c>
      <c r="EC55">
        <v>0.79700678896965871</v>
      </c>
      <c r="ED55">
        <v>0.80090028723352202</v>
      </c>
      <c r="EE55">
        <v>0.80093861298698088</v>
      </c>
      <c r="EF55">
        <v>0.80342195413364836</v>
      </c>
      <c r="EG55">
        <v>0.80411101937805252</v>
      </c>
      <c r="EH55">
        <v>0.80133079853179578</v>
      </c>
      <c r="EI55">
        <v>0.80681911907711457</v>
      </c>
      <c r="EJ55">
        <v>0.81034030063463158</v>
      </c>
      <c r="EK55">
        <v>0.8095196706462966</v>
      </c>
      <c r="EL55">
        <v>0.81223772201948208</v>
      </c>
      <c r="EM55">
        <v>0.81190028303689987</v>
      </c>
      <c r="EN55">
        <v>0.81383533190519231</v>
      </c>
      <c r="EO55">
        <v>0.816546148055181</v>
      </c>
      <c r="EP55">
        <v>0.81715459532266121</v>
      </c>
      <c r="EQ55">
        <v>0.81741247858299404</v>
      </c>
      <c r="ER55">
        <v>0.81808460701569552</v>
      </c>
      <c r="ES55">
        <v>0.81958182722550443</v>
      </c>
      <c r="ET55">
        <v>0.82166148599396749</v>
      </c>
      <c r="EU55">
        <v>0.82370364902147308</v>
      </c>
      <c r="EV55">
        <v>0.82358057288535791</v>
      </c>
      <c r="EW55">
        <v>0.8220246611392813</v>
      </c>
      <c r="EX55">
        <v>0.82580439056355393</v>
      </c>
      <c r="EY55">
        <v>0.82835300923439681</v>
      </c>
      <c r="EZ55">
        <v>0.82768296331884073</v>
      </c>
      <c r="FA55">
        <v>0.82932491550610643</v>
      </c>
      <c r="FB55">
        <v>0.82998708741867289</v>
      </c>
      <c r="FC55">
        <v>0.83001680106114661</v>
      </c>
      <c r="FD55">
        <v>0.83359359070391714</v>
      </c>
      <c r="FE55">
        <v>0.83205604750099238</v>
      </c>
      <c r="FF55">
        <v>0.83650769875825337</v>
      </c>
      <c r="FG55">
        <v>0.83565218035654409</v>
      </c>
      <c r="FH55">
        <v>0.835902592733477</v>
      </c>
      <c r="FI55">
        <v>0.83706409756865363</v>
      </c>
      <c r="FJ55">
        <v>0.83826754042056495</v>
      </c>
      <c r="FK55">
        <v>0.84017186147093881</v>
      </c>
      <c r="FL55">
        <v>0.84080247481106429</v>
      </c>
      <c r="FM55">
        <v>0.84047970383868087</v>
      </c>
      <c r="FN55">
        <v>0.83941255225008504</v>
      </c>
      <c r="FO55">
        <v>0.84336809504618859</v>
      </c>
      <c r="FP55">
        <v>0.84535096085952721</v>
      </c>
      <c r="FQ55">
        <v>0.84595046065577129</v>
      </c>
      <c r="FR55">
        <v>0.84781321558798406</v>
      </c>
      <c r="FS55">
        <v>0.84731576014954046</v>
      </c>
      <c r="FT55">
        <v>0.84830305368155978</v>
      </c>
      <c r="FU55">
        <v>0.84840216706269067</v>
      </c>
      <c r="FV55">
        <v>0.85000279824611247</v>
      </c>
      <c r="FW55">
        <v>0.84952223974374697</v>
      </c>
      <c r="FX55">
        <v>0.8513716029065872</v>
      </c>
      <c r="FY55">
        <v>0.85278726937752491</v>
      </c>
      <c r="FZ55">
        <v>0.85173362914803263</v>
      </c>
      <c r="GA55">
        <v>0.85351357200847944</v>
      </c>
      <c r="GB55">
        <v>0.85497633682983776</v>
      </c>
      <c r="GC55">
        <v>0.85699378728554554</v>
      </c>
      <c r="GD55">
        <v>0.85669672546545406</v>
      </c>
      <c r="GE55">
        <v>0.8572948983474562</v>
      </c>
      <c r="GF55">
        <v>0.85953938957316467</v>
      </c>
      <c r="GG55">
        <v>0.85749694996495585</v>
      </c>
      <c r="GH55">
        <v>0.86107660777659267</v>
      </c>
      <c r="GI55">
        <v>0.86119901925815745</v>
      </c>
      <c r="GJ55">
        <v>0.86103217046986091</v>
      </c>
      <c r="GK55">
        <v>0.86196324823354975</v>
      </c>
      <c r="GL55">
        <v>0.86104179592504548</v>
      </c>
      <c r="GM55">
        <v>0.8632492811655087</v>
      </c>
      <c r="GN55">
        <v>0.86428164376299321</v>
      </c>
      <c r="GO55">
        <v>0.86264471759346184</v>
      </c>
      <c r="GP55">
        <v>0.86456702877064584</v>
      </c>
      <c r="GQ55">
        <v>0.86417696588465243</v>
      </c>
      <c r="GR55">
        <v>0.86467337025406776</v>
      </c>
      <c r="GS55">
        <v>0.86716269629620746</v>
      </c>
      <c r="GT55">
        <v>0.86838516129110199</v>
      </c>
      <c r="GU55">
        <v>0.86704931370848326</v>
      </c>
      <c r="GV55">
        <v>0.86732158283226823</v>
      </c>
      <c r="GW55">
        <v>0.87006888291082096</v>
      </c>
      <c r="GX55">
        <v>0.87060472794896648</v>
      </c>
      <c r="GY55">
        <v>0.86951405105893897</v>
      </c>
      <c r="GZ55">
        <v>0.87246830549134446</v>
      </c>
      <c r="HA55">
        <v>0.87098290929009947</v>
      </c>
      <c r="HB55">
        <v>0.87141030876022152</v>
      </c>
      <c r="HC55">
        <v>0.87338616812541647</v>
      </c>
      <c r="HD55">
        <v>0.87362522543123089</v>
      </c>
      <c r="HE55">
        <v>0.87359183700100029</v>
      </c>
      <c r="HF55">
        <v>0.87457520156904334</v>
      </c>
      <c r="HG55">
        <v>0.87453834152944521</v>
      </c>
      <c r="HH55">
        <v>0.87639462528322343</v>
      </c>
      <c r="HI55">
        <v>0.87663763694157404</v>
      </c>
      <c r="HJ55">
        <v>0.87713086819991104</v>
      </c>
      <c r="HK55">
        <v>0.87898500814351033</v>
      </c>
      <c r="HL55">
        <v>0.8791362066733569</v>
      </c>
      <c r="HM55">
        <v>0.87783579919406363</v>
      </c>
      <c r="HN55">
        <v>0.87766723794003876</v>
      </c>
      <c r="HO55">
        <v>0.87963701837092945</v>
      </c>
      <c r="HP55">
        <v>0.87831654418169158</v>
      </c>
      <c r="HQ55">
        <v>0.8813294445078288</v>
      </c>
      <c r="HR55">
        <v>0.87985385118109183</v>
      </c>
      <c r="HS55">
        <v>0.88132994979716606</v>
      </c>
      <c r="HT55">
        <v>0.88185605122298527</v>
      </c>
      <c r="HU55">
        <v>0.88401465135901403</v>
      </c>
      <c r="HV55">
        <v>0.88434925143688026</v>
      </c>
      <c r="HW55">
        <v>0.88514176298772651</v>
      </c>
      <c r="HX55">
        <v>0.88508604925732437</v>
      </c>
      <c r="HY55">
        <v>0.88511167952202974</v>
      </c>
      <c r="HZ55">
        <v>0.88522538246065818</v>
      </c>
      <c r="IA55">
        <v>0.88798806035138966</v>
      </c>
      <c r="IB55">
        <v>0.88637563461525681</v>
      </c>
      <c r="IC55">
        <v>0.88731552176367323</v>
      </c>
      <c r="ID55">
        <v>0.88753020887863021</v>
      </c>
      <c r="IE55">
        <v>0.88899804535239169</v>
      </c>
      <c r="IF55">
        <v>0.88935590786843366</v>
      </c>
      <c r="IG55">
        <v>0.88801070279363026</v>
      </c>
      <c r="IH55">
        <v>0.8892379234014991</v>
      </c>
      <c r="II55">
        <v>0.89166042183354555</v>
      </c>
      <c r="IJ55">
        <v>0.8903427011249162</v>
      </c>
      <c r="IK55">
        <v>0.8902399235043722</v>
      </c>
      <c r="IL55">
        <v>0.89301866432508437</v>
      </c>
      <c r="IM55">
        <v>0.89277838419820044</v>
      </c>
      <c r="IN55">
        <v>0.89247629136370266</v>
      </c>
      <c r="IO55">
        <v>0.89340474898878364</v>
      </c>
      <c r="IP55">
        <v>0.89572652870702163</v>
      </c>
      <c r="IQ55">
        <v>0.89415185987389312</v>
      </c>
      <c r="IR55">
        <v>0.89363840892501811</v>
      </c>
      <c r="IS55">
        <v>0.89467205147535334</v>
      </c>
      <c r="IT55">
        <v>0.89476414305951801</v>
      </c>
      <c r="IU55">
        <v>0.89347599672620759</v>
      </c>
      <c r="IV55">
        <v>0.89726354126227714</v>
      </c>
      <c r="IW55">
        <v>0.89655593362302832</v>
      </c>
      <c r="IX55">
        <v>0.8967059708931242</v>
      </c>
      <c r="IY55">
        <v>0.8962388250201595</v>
      </c>
      <c r="IZ55">
        <v>0.89668476546985509</v>
      </c>
      <c r="JA55">
        <v>0.89824003571034461</v>
      </c>
      <c r="JB55">
        <v>0.89773880308087184</v>
      </c>
      <c r="JC55">
        <v>0.89878687521794132</v>
      </c>
      <c r="JD55">
        <v>0.89841915309512288</v>
      </c>
      <c r="JE55">
        <v>0.89960627691627693</v>
      </c>
      <c r="JF55">
        <v>0.90124672274851991</v>
      </c>
      <c r="JG55">
        <v>0.89968876018831845</v>
      </c>
      <c r="JH55">
        <v>0.89981901105581341</v>
      </c>
      <c r="JI55">
        <v>0.90058965914299571</v>
      </c>
      <c r="JJ55">
        <v>0.89969751482924276</v>
      </c>
      <c r="JK55">
        <v>0.90197463568483038</v>
      </c>
      <c r="JL55">
        <v>0.90109464302112863</v>
      </c>
      <c r="JM55">
        <v>0.9028838748063176</v>
      </c>
      <c r="JN55">
        <v>0.90216005908927044</v>
      </c>
      <c r="JO55">
        <v>0.90239852722658898</v>
      </c>
      <c r="JP55">
        <v>0.90377349371330984</v>
      </c>
      <c r="JQ55">
        <v>0.90444843597169289</v>
      </c>
      <c r="JR55">
        <v>0.90367498577679339</v>
      </c>
      <c r="JS55">
        <v>0.90426371116560789</v>
      </c>
      <c r="JT55">
        <v>0.90398670357388977</v>
      </c>
      <c r="JU55">
        <v>0.90547215772518508</v>
      </c>
      <c r="JV55">
        <v>0.90581954559723277</v>
      </c>
      <c r="JW55">
        <v>0.90624744218480868</v>
      </c>
      <c r="JX55">
        <v>0.90635752060251318</v>
      </c>
      <c r="JY55">
        <v>0.90434454670253983</v>
      </c>
      <c r="JZ55">
        <v>0.90557688907660105</v>
      </c>
      <c r="KA55">
        <v>0.90623861188665578</v>
      </c>
      <c r="KB55">
        <v>0.90718518833263295</v>
      </c>
      <c r="KC55">
        <v>0.90752338818801181</v>
      </c>
      <c r="KD55">
        <v>0.90919046532240255</v>
      </c>
      <c r="KE55">
        <v>0.90843880941197919</v>
      </c>
      <c r="KF55">
        <v>0.90932901215039164</v>
      </c>
      <c r="KG55">
        <v>0.90930444105703057</v>
      </c>
      <c r="KH55">
        <v>0.90945108818468012</v>
      </c>
      <c r="KI55">
        <v>0.91059345231664623</v>
      </c>
      <c r="KJ55">
        <v>0.90978425222402637</v>
      </c>
      <c r="KK55">
        <v>0.90968708722077241</v>
      </c>
      <c r="KL55">
        <v>0.90985310178892331</v>
      </c>
      <c r="KM55">
        <v>0.91170572250329618</v>
      </c>
      <c r="KN55">
        <v>0.91013389528518618</v>
      </c>
      <c r="KO55">
        <v>0.9109725537920198</v>
      </c>
      <c r="KP55">
        <v>0.91173724228530761</v>
      </c>
      <c r="KQ55">
        <v>0.91073959340992816</v>
      </c>
      <c r="KR55">
        <v>0.91221728284662462</v>
      </c>
      <c r="KS55">
        <v>0.91339130812353275</v>
      </c>
      <c r="KT55">
        <v>0.91256644530840347</v>
      </c>
      <c r="KU55">
        <v>0.91254250576384233</v>
      </c>
      <c r="KV55">
        <v>0.91355327352116622</v>
      </c>
      <c r="KW55">
        <v>0.91472397952886875</v>
      </c>
      <c r="KX55">
        <v>0.91264631613381364</v>
      </c>
      <c r="KY55">
        <v>0.91375191795267663</v>
      </c>
      <c r="KZ55">
        <v>0.91445765936789303</v>
      </c>
      <c r="LA55">
        <v>0.91580653992823424</v>
      </c>
      <c r="LB55">
        <v>0.91561171515191797</v>
      </c>
      <c r="LC55">
        <v>0.91449229814761446</v>
      </c>
      <c r="LD55">
        <v>0.91766456018221609</v>
      </c>
      <c r="LE55">
        <v>0.9162785057188223</v>
      </c>
      <c r="LF55">
        <v>0.9166002167189925</v>
      </c>
      <c r="LG55">
        <v>0.91591316762320285</v>
      </c>
      <c r="LH55">
        <v>0.91754946230859813</v>
      </c>
      <c r="LI55">
        <v>0.91696594009029564</v>
      </c>
      <c r="LJ55">
        <v>0.91882862432104806</v>
      </c>
      <c r="LK55">
        <v>0.91684399446241049</v>
      </c>
      <c r="LL55">
        <v>0.91786044656544585</v>
      </c>
      <c r="LM55">
        <v>0.91735793941493371</v>
      </c>
      <c r="LN55">
        <v>0.9189949393529131</v>
      </c>
      <c r="LO55">
        <v>0.91865371379389271</v>
      </c>
      <c r="LP55">
        <v>0.91772428181911647</v>
      </c>
      <c r="LQ55">
        <v>0.91769257305815444</v>
      </c>
      <c r="LR55">
        <v>0.91876472451297531</v>
      </c>
      <c r="LS55">
        <v>0.91938647784261485</v>
      </c>
      <c r="LT55">
        <v>0.9192598370444639</v>
      </c>
      <c r="LU55">
        <v>0.91955013796662399</v>
      </c>
      <c r="LV55">
        <v>0.92022645975987483</v>
      </c>
      <c r="LW55">
        <v>0.92111648139071067</v>
      </c>
      <c r="LX55">
        <v>0.92014748299376181</v>
      </c>
      <c r="LY55">
        <v>0.9213374533196953</v>
      </c>
      <c r="LZ55">
        <v>0.92179673350085489</v>
      </c>
      <c r="MA55">
        <v>0.92209931930919586</v>
      </c>
      <c r="MB55">
        <v>0.92085706795269162</v>
      </c>
      <c r="MC55">
        <v>0.92022239123643224</v>
      </c>
      <c r="MD55">
        <v>0.92190966175683331</v>
      </c>
      <c r="ME55">
        <v>0.92196561045309033</v>
      </c>
      <c r="MF55">
        <v>0.92133401646494772</v>
      </c>
      <c r="MG55">
        <v>0.92180519171818975</v>
      </c>
      <c r="MH55">
        <v>0.92269886212767493</v>
      </c>
      <c r="MI55">
        <v>0.92371647546465119</v>
      </c>
      <c r="MJ55">
        <v>0.92362643973167058</v>
      </c>
      <c r="MK55">
        <v>0.92269414913778525</v>
      </c>
      <c r="ML55">
        <v>0.92228614349861471</v>
      </c>
      <c r="MM55">
        <v>0.92451034159074863</v>
      </c>
      <c r="MN55">
        <v>0.92451285177805076</v>
      </c>
      <c r="MO55">
        <v>0.92411873507495401</v>
      </c>
      <c r="MP55">
        <v>0.9255900282419921</v>
      </c>
      <c r="MQ55">
        <v>0.92520719656272232</v>
      </c>
      <c r="MR55">
        <v>0.92422851055994459</v>
      </c>
      <c r="MS55">
        <v>0.92506186981781668</v>
      </c>
      <c r="MT55">
        <v>0.9261658280065832</v>
      </c>
      <c r="MU55">
        <v>0.925077186891337</v>
      </c>
      <c r="MV55">
        <v>0.92555887307936047</v>
      </c>
      <c r="MW55">
        <v>0.92613131784534519</v>
      </c>
      <c r="MX55">
        <v>0.9268690652601036</v>
      </c>
      <c r="MY55">
        <v>0.92651569756621943</v>
      </c>
      <c r="MZ55">
        <v>0.92572195069650953</v>
      </c>
      <c r="NA55">
        <v>0.92682696048973323</v>
      </c>
      <c r="NB55">
        <v>0.92664704248012941</v>
      </c>
      <c r="NC55">
        <v>0.92815387127639215</v>
      </c>
      <c r="ND55">
        <v>0.92715953687067343</v>
      </c>
      <c r="NE55">
        <v>0.92790508647503211</v>
      </c>
      <c r="NF55">
        <v>0.92613365308213158</v>
      </c>
      <c r="NG55">
        <v>0.92774615856897336</v>
      </c>
      <c r="NH55">
        <v>0.92695322771851296</v>
      </c>
      <c r="NI55">
        <v>0.92784439919592576</v>
      </c>
      <c r="NJ55">
        <v>0.92882753076054736</v>
      </c>
      <c r="NK55">
        <v>0.92942856913528293</v>
      </c>
      <c r="NL55">
        <v>0.92904217809965117</v>
      </c>
      <c r="NM55">
        <v>0.92963637407205513</v>
      </c>
      <c r="NN55">
        <v>0.92786102556798988</v>
      </c>
      <c r="NO55">
        <v>0.93048295279791426</v>
      </c>
      <c r="NP55">
        <v>0.92935244516758553</v>
      </c>
      <c r="NQ55">
        <v>0.92979527655761962</v>
      </c>
      <c r="NR55">
        <v>0.93030988320569108</v>
      </c>
      <c r="NS55">
        <v>0.93127316113337033</v>
      </c>
      <c r="NT55">
        <v>0.93007033333648326</v>
      </c>
      <c r="NU55">
        <v>0.93119975008276135</v>
      </c>
      <c r="NV55">
        <v>0.92911740257406272</v>
      </c>
      <c r="NW55">
        <v>0.93068672293485388</v>
      </c>
      <c r="NX55">
        <v>0.93089744344512027</v>
      </c>
      <c r="NY55">
        <v>0.93167760084839135</v>
      </c>
      <c r="NZ55">
        <v>0.93129380954601881</v>
      </c>
      <c r="OA55">
        <v>0.93113485662907181</v>
      </c>
      <c r="OB55">
        <v>0.93106124614124952</v>
      </c>
      <c r="OC55">
        <v>0.93173003013649147</v>
      </c>
      <c r="OD55">
        <v>0.93237289740979123</v>
      </c>
      <c r="OE55">
        <v>0.93322777626970144</v>
      </c>
      <c r="OF55">
        <v>0.9325750623936202</v>
      </c>
      <c r="OG55">
        <v>0.93268219711136113</v>
      </c>
      <c r="OH55">
        <v>0.9332170466796379</v>
      </c>
      <c r="OI55">
        <v>0.93213531219715695</v>
      </c>
      <c r="OJ55">
        <v>0.93361458368087624</v>
      </c>
      <c r="OK55">
        <v>0.93462164776713197</v>
      </c>
      <c r="OL55">
        <v>0.93268609547964998</v>
      </c>
      <c r="OM55">
        <v>0.93388584559431853</v>
      </c>
      <c r="ON55">
        <v>0.93235334564197425</v>
      </c>
      <c r="OO55">
        <v>0.93455510799000208</v>
      </c>
      <c r="OP55">
        <v>0.93522115687142993</v>
      </c>
      <c r="OQ55">
        <v>0.93476784195216589</v>
      </c>
      <c r="OR55">
        <v>0.935676694996183</v>
      </c>
      <c r="OS55">
        <v>0.93621645285398769</v>
      </c>
      <c r="OT55">
        <v>0.9346234023139367</v>
      </c>
      <c r="OU55">
        <v>0.93325944306650488</v>
      </c>
    </row>
    <row r="56" spans="1:411">
      <c r="A56" s="539">
        <v>0.05</v>
      </c>
      <c r="B56">
        <v>1.8342196043627718E-3</v>
      </c>
      <c r="C56">
        <v>7.7337303382824839E-3</v>
      </c>
      <c r="D56">
        <v>1.6864937933417156E-2</v>
      </c>
      <c r="E56">
        <v>2.5842225786542834E-2</v>
      </c>
      <c r="F56">
        <v>3.5637583951050954E-2</v>
      </c>
      <c r="G56">
        <v>4.6235988730579908E-2</v>
      </c>
      <c r="H56">
        <v>5.5904055763732231E-2</v>
      </c>
      <c r="I56">
        <v>6.314511429974326E-2</v>
      </c>
      <c r="J56">
        <v>7.2461887703773459E-2</v>
      </c>
      <c r="K56">
        <v>8.4051016118408678E-2</v>
      </c>
      <c r="L56">
        <v>9.2480298148793064E-2</v>
      </c>
      <c r="M56">
        <v>0.10445814583034511</v>
      </c>
      <c r="N56">
        <v>0.11273767495316542</v>
      </c>
      <c r="O56">
        <v>0.12315957670872006</v>
      </c>
      <c r="P56">
        <v>0.13487574827472093</v>
      </c>
      <c r="Q56">
        <v>0.14233283957019663</v>
      </c>
      <c r="R56">
        <v>0.15486107224288539</v>
      </c>
      <c r="S56">
        <v>0.16454973461256622</v>
      </c>
      <c r="T56">
        <v>0.17447114352048904</v>
      </c>
      <c r="U56">
        <v>0.18449403119932484</v>
      </c>
      <c r="V56">
        <v>0.19490385364298379</v>
      </c>
      <c r="W56">
        <v>0.20566109861920187</v>
      </c>
      <c r="X56">
        <v>0.21556829276012074</v>
      </c>
      <c r="Y56">
        <v>0.22703818497983036</v>
      </c>
      <c r="Z56">
        <v>0.23978079298519844</v>
      </c>
      <c r="AA56">
        <v>0.24825614400394463</v>
      </c>
      <c r="AB56">
        <v>0.25899424910766439</v>
      </c>
      <c r="AC56">
        <v>0.27285638261322659</v>
      </c>
      <c r="AD56">
        <v>0.27864403781894154</v>
      </c>
      <c r="AE56">
        <v>0.29498683196479653</v>
      </c>
      <c r="AF56">
        <v>0.30123187057500095</v>
      </c>
      <c r="AG56">
        <v>0.31667100449989116</v>
      </c>
      <c r="AH56">
        <v>0.32418212490925963</v>
      </c>
      <c r="AI56">
        <v>0.33893216859405895</v>
      </c>
      <c r="AJ56">
        <v>0.3471178242098828</v>
      </c>
      <c r="AK56">
        <v>0.35858660837114742</v>
      </c>
      <c r="AL56">
        <v>0.36710867876626507</v>
      </c>
      <c r="AM56">
        <v>0.38247156345055128</v>
      </c>
      <c r="AN56">
        <v>0.39310249667643682</v>
      </c>
      <c r="AO56">
        <v>0.39861497178492994</v>
      </c>
      <c r="AP56">
        <v>0.41270656555968721</v>
      </c>
      <c r="AQ56">
        <v>0.41800411196333032</v>
      </c>
      <c r="AR56">
        <v>0.42879394054064612</v>
      </c>
      <c r="AS56">
        <v>0.44012157151843273</v>
      </c>
      <c r="AT56">
        <v>0.44793360776493102</v>
      </c>
      <c r="AU56">
        <v>0.45745546581361901</v>
      </c>
      <c r="AV56">
        <v>0.46976210049926415</v>
      </c>
      <c r="AW56">
        <v>0.47907693207038254</v>
      </c>
      <c r="AX56">
        <v>0.48439303831360558</v>
      </c>
      <c r="AY56">
        <v>0.49146796746318799</v>
      </c>
      <c r="AZ56">
        <v>0.5030853144122821</v>
      </c>
      <c r="BA56">
        <v>0.51029666186879052</v>
      </c>
      <c r="BB56">
        <v>0.52211457041694753</v>
      </c>
      <c r="BC56">
        <v>0.52522576217725836</v>
      </c>
      <c r="BD56">
        <v>0.53180510826991512</v>
      </c>
      <c r="BE56">
        <v>0.53921880374553699</v>
      </c>
      <c r="BF56">
        <v>0.54806195829818538</v>
      </c>
      <c r="BG56">
        <v>0.5551860884177463</v>
      </c>
      <c r="BH56">
        <v>0.56152671300395518</v>
      </c>
      <c r="BI56">
        <v>0.56530416903306646</v>
      </c>
      <c r="BJ56">
        <v>0.57333019536584928</v>
      </c>
      <c r="BK56">
        <v>0.57986943647739109</v>
      </c>
      <c r="BL56">
        <v>0.58737909010558575</v>
      </c>
      <c r="BM56">
        <v>0.59158619371495302</v>
      </c>
      <c r="BN56">
        <v>0.59843976055579007</v>
      </c>
      <c r="BO56">
        <v>0.60308506922542882</v>
      </c>
      <c r="BP56">
        <v>0.60945572169130258</v>
      </c>
      <c r="BQ56">
        <v>0.6124010375852299</v>
      </c>
      <c r="BR56">
        <v>0.62058950739479724</v>
      </c>
      <c r="BS56">
        <v>0.62259886274196452</v>
      </c>
      <c r="BT56">
        <v>0.62832484558519541</v>
      </c>
      <c r="BU56">
        <v>0.63403642855274644</v>
      </c>
      <c r="BV56">
        <v>0.63950747440728994</v>
      </c>
      <c r="BW56">
        <v>0.64290309950199853</v>
      </c>
      <c r="BX56">
        <v>0.64793137074066132</v>
      </c>
      <c r="BY56">
        <v>0.65203493325846273</v>
      </c>
      <c r="BZ56">
        <v>0.65700451645620717</v>
      </c>
      <c r="CA56">
        <v>0.66261377466183968</v>
      </c>
      <c r="CB56">
        <v>0.66393288230760694</v>
      </c>
      <c r="CC56">
        <v>0.67028045832415761</v>
      </c>
      <c r="CD56">
        <v>0.67391282045655554</v>
      </c>
      <c r="CE56">
        <v>0.67666238044801497</v>
      </c>
      <c r="CF56">
        <v>0.68148849027649838</v>
      </c>
      <c r="CG56">
        <v>0.6847151084620795</v>
      </c>
      <c r="CH56">
        <v>0.69209051128288712</v>
      </c>
      <c r="CI56">
        <v>0.69428024785566422</v>
      </c>
      <c r="CJ56">
        <v>0.69534187131886349</v>
      </c>
      <c r="CK56">
        <v>0.69708044637881361</v>
      </c>
      <c r="CL56">
        <v>0.70143880113879642</v>
      </c>
      <c r="CM56">
        <v>0.70672569274294827</v>
      </c>
      <c r="CN56">
        <v>0.70741421422527007</v>
      </c>
      <c r="CO56">
        <v>0.71631704298411725</v>
      </c>
      <c r="CP56">
        <v>0.7161077504571397</v>
      </c>
      <c r="CQ56">
        <v>0.71652587766350551</v>
      </c>
      <c r="CR56">
        <v>0.72290574188929069</v>
      </c>
      <c r="CS56">
        <v>0.7245300227546968</v>
      </c>
      <c r="CT56">
        <v>0.72367925703797431</v>
      </c>
      <c r="CU56">
        <v>0.72987977790365643</v>
      </c>
      <c r="CV56">
        <v>0.73080693184252588</v>
      </c>
      <c r="CW56">
        <v>0.73494631989008208</v>
      </c>
      <c r="CX56">
        <v>0.73740388978611671</v>
      </c>
      <c r="CY56">
        <v>0.74160751568333017</v>
      </c>
      <c r="CZ56">
        <v>0.74124034245746517</v>
      </c>
      <c r="DA56">
        <v>0.74564957965059497</v>
      </c>
      <c r="DB56">
        <v>0.74734399591923351</v>
      </c>
      <c r="DC56">
        <v>0.74917417395130781</v>
      </c>
      <c r="DD56">
        <v>0.7510173117989164</v>
      </c>
      <c r="DE56">
        <v>0.75520953088424325</v>
      </c>
      <c r="DF56">
        <v>0.75543999155213815</v>
      </c>
      <c r="DG56">
        <v>0.75696040304836165</v>
      </c>
      <c r="DH56">
        <v>0.76013983866562185</v>
      </c>
      <c r="DI56">
        <v>0.76328360643918325</v>
      </c>
      <c r="DJ56">
        <v>0.76485195532942929</v>
      </c>
      <c r="DK56">
        <v>0.76727957120558765</v>
      </c>
      <c r="DL56">
        <v>0.76711498015539503</v>
      </c>
      <c r="DM56">
        <v>0.77124305421661232</v>
      </c>
      <c r="DN56">
        <v>0.77108353179576405</v>
      </c>
      <c r="DO56">
        <v>0.77370512381013279</v>
      </c>
      <c r="DP56">
        <v>0.7766496291643763</v>
      </c>
      <c r="DQ56">
        <v>0.77914151177280033</v>
      </c>
      <c r="DR56">
        <v>0.78042500002759185</v>
      </c>
      <c r="DS56">
        <v>0.78272318502632232</v>
      </c>
      <c r="DT56">
        <v>0.78209320250318859</v>
      </c>
      <c r="DU56">
        <v>0.78520943865089765</v>
      </c>
      <c r="DV56">
        <v>0.78661745570763375</v>
      </c>
      <c r="DW56">
        <v>0.79035439663950224</v>
      </c>
      <c r="DX56">
        <v>0.79087971284053071</v>
      </c>
      <c r="DY56">
        <v>0.79216823035674733</v>
      </c>
      <c r="DZ56">
        <v>0.79378923289587122</v>
      </c>
      <c r="EA56">
        <v>0.7946148516757906</v>
      </c>
      <c r="EB56">
        <v>0.79616122827258473</v>
      </c>
      <c r="EC56">
        <v>0.79825067229851743</v>
      </c>
      <c r="ED56">
        <v>0.79916616848290456</v>
      </c>
      <c r="EE56">
        <v>0.79960068787138716</v>
      </c>
      <c r="EF56">
        <v>0.8040823601059468</v>
      </c>
      <c r="EG56">
        <v>0.80339888268714643</v>
      </c>
      <c r="EH56">
        <v>0.80656078202003667</v>
      </c>
      <c r="EI56">
        <v>0.80662130218690498</v>
      </c>
      <c r="EJ56">
        <v>0.80913192643886023</v>
      </c>
      <c r="EK56">
        <v>0.81114838633426456</v>
      </c>
      <c r="EL56">
        <v>0.80990448018596495</v>
      </c>
      <c r="EM56">
        <v>0.81380783294627379</v>
      </c>
      <c r="EN56">
        <v>0.8122353975159472</v>
      </c>
      <c r="EO56">
        <v>0.81612542485607698</v>
      </c>
      <c r="EP56">
        <v>0.8178300636047936</v>
      </c>
      <c r="EQ56">
        <v>0.81919337484145838</v>
      </c>
      <c r="ER56">
        <v>0.81970784276655151</v>
      </c>
      <c r="ES56">
        <v>0.81934686712755789</v>
      </c>
      <c r="ET56">
        <v>0.82025215131876639</v>
      </c>
      <c r="EU56">
        <v>0.82184223737632478</v>
      </c>
      <c r="EV56">
        <v>0.82404750012788031</v>
      </c>
      <c r="EW56">
        <v>0.82474082738054055</v>
      </c>
      <c r="EX56">
        <v>0.8250158986792433</v>
      </c>
      <c r="EY56">
        <v>0.82768215780105159</v>
      </c>
      <c r="EZ56">
        <v>0.82814587475428536</v>
      </c>
      <c r="FA56">
        <v>0.82929356545096089</v>
      </c>
      <c r="FB56">
        <v>0.82860843641965132</v>
      </c>
      <c r="FC56">
        <v>0.83175352438694594</v>
      </c>
      <c r="FD56">
        <v>0.83342119147718952</v>
      </c>
      <c r="FE56">
        <v>0.83437227579580564</v>
      </c>
      <c r="FF56">
        <v>0.83468048401573325</v>
      </c>
      <c r="FG56">
        <v>0.83634088965767184</v>
      </c>
      <c r="FH56">
        <v>0.83902811495665497</v>
      </c>
      <c r="FI56">
        <v>0.83580450722138555</v>
      </c>
      <c r="FJ56">
        <v>0.83893106372637694</v>
      </c>
      <c r="FK56">
        <v>0.84258093232778797</v>
      </c>
      <c r="FL56">
        <v>0.84135067103251038</v>
      </c>
      <c r="FM56">
        <v>0.84137430578482442</v>
      </c>
      <c r="FN56">
        <v>0.84327036219308926</v>
      </c>
      <c r="FO56">
        <v>0.84226100542847337</v>
      </c>
      <c r="FP56">
        <v>0.84326862146692627</v>
      </c>
      <c r="FQ56">
        <v>0.84321471476168042</v>
      </c>
      <c r="FR56">
        <v>0.84511810382839114</v>
      </c>
      <c r="FS56">
        <v>0.84742689367849022</v>
      </c>
      <c r="FT56">
        <v>0.84671082180947366</v>
      </c>
      <c r="FU56">
        <v>0.8474615690808236</v>
      </c>
      <c r="FV56">
        <v>0.85004954297406443</v>
      </c>
      <c r="FW56">
        <v>0.85036285895897468</v>
      </c>
      <c r="FX56">
        <v>0.85081146772489125</v>
      </c>
      <c r="FY56">
        <v>0.85169151226315842</v>
      </c>
      <c r="FZ56">
        <v>0.85365150643123699</v>
      </c>
      <c r="GA56">
        <v>0.85290230630565633</v>
      </c>
      <c r="GB56">
        <v>0.85319624291417528</v>
      </c>
      <c r="GC56">
        <v>0.85420641227393457</v>
      </c>
      <c r="GD56">
        <v>0.8533971410756962</v>
      </c>
      <c r="GE56">
        <v>0.85841897442707249</v>
      </c>
      <c r="GF56">
        <v>0.85838146186457887</v>
      </c>
      <c r="GG56">
        <v>0.85572137435415851</v>
      </c>
      <c r="GH56">
        <v>0.85856781756267697</v>
      </c>
      <c r="GI56">
        <v>0.8595786498952489</v>
      </c>
      <c r="GJ56">
        <v>0.86034311244808437</v>
      </c>
      <c r="GK56">
        <v>0.86168949491836599</v>
      </c>
      <c r="GL56">
        <v>0.86365685422607452</v>
      </c>
      <c r="GM56">
        <v>0.86317711650254725</v>
      </c>
      <c r="GN56">
        <v>0.86337712335760453</v>
      </c>
      <c r="GO56">
        <v>0.86206986303045008</v>
      </c>
      <c r="GP56">
        <v>0.8655623675459807</v>
      </c>
      <c r="GQ56">
        <v>0.86538208443079367</v>
      </c>
      <c r="GR56">
        <v>0.86758652443292394</v>
      </c>
      <c r="GS56">
        <v>0.86575111730681376</v>
      </c>
      <c r="GT56">
        <v>0.86716384354098675</v>
      </c>
      <c r="GU56">
        <v>0.86642681662383902</v>
      </c>
      <c r="GV56">
        <v>0.86967978939531876</v>
      </c>
      <c r="GW56">
        <v>0.86979165821475646</v>
      </c>
      <c r="GX56">
        <v>0.87008201802557394</v>
      </c>
      <c r="GY56">
        <v>0.87152776133501464</v>
      </c>
      <c r="GZ56">
        <v>0.87218139281407159</v>
      </c>
      <c r="HA56">
        <v>0.87255314236064252</v>
      </c>
      <c r="HB56">
        <v>0.8744950285518186</v>
      </c>
      <c r="HC56">
        <v>0.87383033960913747</v>
      </c>
      <c r="HD56">
        <v>0.87279915846738554</v>
      </c>
      <c r="HE56">
        <v>0.87350796438453904</v>
      </c>
      <c r="HF56">
        <v>0.87637581624950178</v>
      </c>
      <c r="HG56">
        <v>0.87589077756211764</v>
      </c>
      <c r="HH56">
        <v>0.87549311363829541</v>
      </c>
      <c r="HI56">
        <v>0.87566033771842666</v>
      </c>
      <c r="HJ56">
        <v>0.87731743103326509</v>
      </c>
      <c r="HK56">
        <v>0.87922010001707585</v>
      </c>
      <c r="HL56">
        <v>0.87692123986939985</v>
      </c>
      <c r="HM56">
        <v>0.87891560946477265</v>
      </c>
      <c r="HN56">
        <v>0.88031505433627699</v>
      </c>
      <c r="HO56">
        <v>0.88030733278501716</v>
      </c>
      <c r="HP56">
        <v>0.88113511528147925</v>
      </c>
      <c r="HQ56">
        <v>0.88020587287017604</v>
      </c>
      <c r="HR56">
        <v>0.88249279824997484</v>
      </c>
      <c r="HS56">
        <v>0.88014747990916131</v>
      </c>
      <c r="HT56">
        <v>0.88147452056340492</v>
      </c>
      <c r="HU56">
        <v>0.8825077025083804</v>
      </c>
      <c r="HV56">
        <v>0.88600090182968183</v>
      </c>
      <c r="HW56">
        <v>0.88411536885718667</v>
      </c>
      <c r="HX56">
        <v>0.88353187932022548</v>
      </c>
      <c r="HY56">
        <v>0.88573044330686024</v>
      </c>
      <c r="HZ56">
        <v>0.88498812965235341</v>
      </c>
      <c r="IA56">
        <v>0.88600214143320088</v>
      </c>
      <c r="IB56">
        <v>0.88831874464037153</v>
      </c>
      <c r="IC56">
        <v>0.88863404747990915</v>
      </c>
      <c r="ID56">
        <v>0.88852475112665308</v>
      </c>
      <c r="IE56">
        <v>0.88743536803815959</v>
      </c>
      <c r="IF56">
        <v>0.88767122181405578</v>
      </c>
      <c r="IG56">
        <v>0.88843345918246741</v>
      </c>
      <c r="IH56">
        <v>0.89149038805632974</v>
      </c>
      <c r="II56">
        <v>0.8907709041632339</v>
      </c>
      <c r="IJ56">
        <v>0.89099399625287246</v>
      </c>
      <c r="IK56">
        <v>0.89123379054415253</v>
      </c>
      <c r="IL56">
        <v>0.89078459022150969</v>
      </c>
      <c r="IM56">
        <v>0.89053459168846705</v>
      </c>
      <c r="IN56">
        <v>0.89311056582632897</v>
      </c>
      <c r="IO56">
        <v>0.89144575751652044</v>
      </c>
      <c r="IP56">
        <v>0.89244873166048855</v>
      </c>
      <c r="IQ56">
        <v>0.89429922662429662</v>
      </c>
      <c r="IR56">
        <v>0.89447972600114178</v>
      </c>
      <c r="IS56">
        <v>0.89428549381296851</v>
      </c>
      <c r="IT56">
        <v>0.89501987614543843</v>
      </c>
      <c r="IU56">
        <v>0.89469651301176201</v>
      </c>
      <c r="IV56">
        <v>0.89631170962924789</v>
      </c>
      <c r="IW56">
        <v>0.89514580549138567</v>
      </c>
      <c r="IX56">
        <v>0.89532238131771358</v>
      </c>
      <c r="IY56">
        <v>0.89887958669286794</v>
      </c>
      <c r="IZ56">
        <v>0.89670503527594048</v>
      </c>
      <c r="JA56">
        <v>0.89594906442877009</v>
      </c>
      <c r="JB56">
        <v>0.89849225179303094</v>
      </c>
      <c r="JC56">
        <v>0.89715510057322534</v>
      </c>
      <c r="JD56">
        <v>0.89902986817253283</v>
      </c>
      <c r="JE56">
        <v>0.89848996754411581</v>
      </c>
      <c r="JF56">
        <v>0.89903993316369668</v>
      </c>
      <c r="JG56">
        <v>0.89849706604553425</v>
      </c>
      <c r="JH56">
        <v>0.90050001117253853</v>
      </c>
      <c r="JI56">
        <v>0.90027803668046269</v>
      </c>
      <c r="JJ56">
        <v>0.90073355163803126</v>
      </c>
      <c r="JK56">
        <v>0.90119471985521749</v>
      </c>
      <c r="JL56">
        <v>0.90103682859050649</v>
      </c>
      <c r="JM56">
        <v>0.90333001392222911</v>
      </c>
      <c r="JN56">
        <v>0.90222288144129315</v>
      </c>
      <c r="JO56">
        <v>0.90257323827424185</v>
      </c>
      <c r="JP56">
        <v>0.90284323348491358</v>
      </c>
      <c r="JQ56">
        <v>0.90476960056890265</v>
      </c>
      <c r="JR56">
        <v>0.90419570284608697</v>
      </c>
      <c r="JS56">
        <v>0.90345827990683669</v>
      </c>
      <c r="JT56">
        <v>0.90543118023423763</v>
      </c>
      <c r="JU56">
        <v>0.90468505533891808</v>
      </c>
      <c r="JV56">
        <v>0.90516900464991557</v>
      </c>
      <c r="JW56">
        <v>0.90558118987515779</v>
      </c>
      <c r="JX56">
        <v>0.90482532866734522</v>
      </c>
      <c r="JY56">
        <v>0.9053194950068526</v>
      </c>
      <c r="JZ56">
        <v>0.90569678452864122</v>
      </c>
      <c r="KA56">
        <v>0.90640864237664365</v>
      </c>
      <c r="KB56">
        <v>0.90837653887223657</v>
      </c>
      <c r="KC56">
        <v>0.90852300685916476</v>
      </c>
      <c r="KD56">
        <v>0.90831461767538324</v>
      </c>
      <c r="KE56">
        <v>0.90800136574396983</v>
      </c>
      <c r="KF56">
        <v>0.90785142351505821</v>
      </c>
      <c r="KG56">
        <v>0.90849737504959072</v>
      </c>
      <c r="KH56">
        <v>0.90953738804564066</v>
      </c>
      <c r="KI56">
        <v>0.90978399415959943</v>
      </c>
      <c r="KJ56">
        <v>0.91029872735887329</v>
      </c>
      <c r="KK56">
        <v>0.91091781953584827</v>
      </c>
      <c r="KL56">
        <v>0.91074934298224974</v>
      </c>
      <c r="KM56">
        <v>0.91066906992489471</v>
      </c>
      <c r="KN56">
        <v>0.90994107462858431</v>
      </c>
      <c r="KO56">
        <v>0.9110441682195205</v>
      </c>
      <c r="KP56">
        <v>0.91180476972710411</v>
      </c>
      <c r="KQ56">
        <v>0.91293611701074862</v>
      </c>
      <c r="KR56">
        <v>0.91255267241946947</v>
      </c>
      <c r="KS56">
        <v>0.91187386598399467</v>
      </c>
      <c r="KT56">
        <v>0.9125917055980789</v>
      </c>
      <c r="KU56">
        <v>0.91306579841834457</v>
      </c>
      <c r="KV56">
        <v>0.91341274589727883</v>
      </c>
      <c r="KW56">
        <v>0.91350810307947616</v>
      </c>
      <c r="KX56">
        <v>0.91319771856693577</v>
      </c>
      <c r="KY56">
        <v>0.91364392000836525</v>
      </c>
      <c r="KZ56">
        <v>0.91357414573439988</v>
      </c>
      <c r="LA56">
        <v>0.91452524433622917</v>
      </c>
      <c r="LB56">
        <v>0.91353524668229336</v>
      </c>
      <c r="LC56">
        <v>0.91585929668972754</v>
      </c>
      <c r="LD56">
        <v>0.91564473701704685</v>
      </c>
      <c r="LE56">
        <v>0.91722778721861054</v>
      </c>
      <c r="LF56">
        <v>0.91604477276174467</v>
      </c>
      <c r="LG56">
        <v>0.91685012211865791</v>
      </c>
      <c r="LH56">
        <v>0.91678759535121723</v>
      </c>
      <c r="LI56">
        <v>0.91654840722943298</v>
      </c>
      <c r="LJ56">
        <v>0.91634113012028473</v>
      </c>
      <c r="LK56">
        <v>0.91718982149676065</v>
      </c>
      <c r="LL56">
        <v>0.91724895569088249</v>
      </c>
      <c r="LM56">
        <v>0.9178590913089234</v>
      </c>
      <c r="LN56">
        <v>0.91784330417325288</v>
      </c>
      <c r="LO56">
        <v>0.91910689879211616</v>
      </c>
      <c r="LP56">
        <v>0.91751103246397103</v>
      </c>
      <c r="LQ56">
        <v>0.91890236440931761</v>
      </c>
      <c r="LR56">
        <v>0.9194503991445826</v>
      </c>
      <c r="LS56">
        <v>0.91867376011612278</v>
      </c>
      <c r="LT56">
        <v>0.92107472131680201</v>
      </c>
      <c r="LU56">
        <v>0.91997703996178226</v>
      </c>
      <c r="LV56">
        <v>0.91884329111448471</v>
      </c>
      <c r="LW56">
        <v>0.92103290280638372</v>
      </c>
      <c r="LX56">
        <v>0.92022772135893793</v>
      </c>
      <c r="LY56">
        <v>0.91991626344654365</v>
      </c>
      <c r="LZ56">
        <v>0.92101283081450358</v>
      </c>
      <c r="MA56">
        <v>0.92130590983772509</v>
      </c>
      <c r="MB56">
        <v>0.92266000630603118</v>
      </c>
      <c r="MC56">
        <v>0.923668522301897</v>
      </c>
      <c r="MD56">
        <v>0.92182448992301558</v>
      </c>
      <c r="ME56">
        <v>0.92230709284874646</v>
      </c>
      <c r="MF56">
        <v>0.9220015569944886</v>
      </c>
      <c r="MG56">
        <v>0.92244731468103658</v>
      </c>
      <c r="MH56">
        <v>0.92317459694921877</v>
      </c>
      <c r="MI56">
        <v>0.92195730280960819</v>
      </c>
      <c r="MJ56">
        <v>0.92368042632950542</v>
      </c>
      <c r="MK56">
        <v>0.92462312111528655</v>
      </c>
      <c r="ML56">
        <v>0.92352543422227529</v>
      </c>
      <c r="MM56">
        <v>0.9249800609901957</v>
      </c>
      <c r="MN56">
        <v>0.92480054264777833</v>
      </c>
      <c r="MO56">
        <v>0.92469159612076601</v>
      </c>
      <c r="MP56">
        <v>0.92600035009687076</v>
      </c>
      <c r="MQ56">
        <v>0.92386510993826576</v>
      </c>
      <c r="MR56">
        <v>0.9250284284069652</v>
      </c>
      <c r="MS56">
        <v>0.92560964251511579</v>
      </c>
      <c r="MT56">
        <v>0.92623061823327846</v>
      </c>
      <c r="MU56">
        <v>0.92502829367118644</v>
      </c>
      <c r="MV56">
        <v>0.92422477799941538</v>
      </c>
      <c r="MW56">
        <v>0.9246696530327444</v>
      </c>
      <c r="MX56">
        <v>0.92690832653984856</v>
      </c>
      <c r="MY56">
        <v>0.92514724335574494</v>
      </c>
      <c r="MZ56">
        <v>0.92518291822692622</v>
      </c>
      <c r="NA56">
        <v>0.92779777717946477</v>
      </c>
      <c r="NB56">
        <v>0.92611775681511388</v>
      </c>
      <c r="NC56">
        <v>0.92802433749478719</v>
      </c>
      <c r="ND56">
        <v>0.92647422474180252</v>
      </c>
      <c r="NE56">
        <v>0.92851423546999035</v>
      </c>
      <c r="NF56">
        <v>0.92740908041085057</v>
      </c>
      <c r="NG56">
        <v>0.92825365392901626</v>
      </c>
      <c r="NH56">
        <v>0.92858008505193124</v>
      </c>
      <c r="NI56">
        <v>0.92874989572926325</v>
      </c>
      <c r="NJ56">
        <v>0.92903246651878946</v>
      </c>
      <c r="NK56">
        <v>0.92773775348749155</v>
      </c>
      <c r="NL56">
        <v>0.92905406638326338</v>
      </c>
      <c r="NM56">
        <v>0.92867760885896333</v>
      </c>
      <c r="NN56">
        <v>0.93122055288458283</v>
      </c>
      <c r="NO56">
        <v>0.93034541981814267</v>
      </c>
      <c r="NP56">
        <v>0.92915239731308774</v>
      </c>
      <c r="NQ56">
        <v>0.93109311881530366</v>
      </c>
      <c r="NR56">
        <v>0.93041639462888115</v>
      </c>
      <c r="NS56">
        <v>0.92998053581829443</v>
      </c>
      <c r="NT56">
        <v>0.92994282433278852</v>
      </c>
      <c r="NU56">
        <v>0.92913833426524606</v>
      </c>
      <c r="NV56">
        <v>0.9320162609672229</v>
      </c>
      <c r="NW56">
        <v>0.93061574475630027</v>
      </c>
      <c r="NX56">
        <v>0.93027257543149788</v>
      </c>
      <c r="NY56">
        <v>0.93062442951295132</v>
      </c>
      <c r="NZ56">
        <v>0.93187169242364176</v>
      </c>
      <c r="OA56">
        <v>0.93144587392115741</v>
      </c>
      <c r="OB56">
        <v>0.93258247507443381</v>
      </c>
      <c r="OC56">
        <v>0.93243156274173677</v>
      </c>
      <c r="OD56">
        <v>0.93115303709036168</v>
      </c>
      <c r="OE56">
        <v>0.93351153292690925</v>
      </c>
      <c r="OF56">
        <v>0.9321314026430102</v>
      </c>
      <c r="OG56">
        <v>0.93284792967338304</v>
      </c>
      <c r="OH56">
        <v>0.93273575588138047</v>
      </c>
      <c r="OI56">
        <v>0.93366713233312648</v>
      </c>
      <c r="OJ56">
        <v>0.93393272292984386</v>
      </c>
      <c r="OK56">
        <v>0.93327022256130265</v>
      </c>
      <c r="OL56">
        <v>0.93338201164420165</v>
      </c>
      <c r="OM56">
        <v>0.93378643122033878</v>
      </c>
      <c r="ON56">
        <v>0.93370082636625784</v>
      </c>
      <c r="OO56">
        <v>0.93540589705896371</v>
      </c>
      <c r="OP56">
        <v>0.93470854136811377</v>
      </c>
      <c r="OQ56">
        <v>0.93418836787519732</v>
      </c>
      <c r="OR56">
        <v>0.93330169490366488</v>
      </c>
      <c r="OS56">
        <v>0.9354090685723262</v>
      </c>
      <c r="OT56">
        <v>0.93404752569036287</v>
      </c>
      <c r="OU56">
        <v>0.93443175432018255</v>
      </c>
    </row>
    <row r="57" spans="1:411">
      <c r="A57" s="539">
        <v>6.0000000000000005E-2</v>
      </c>
      <c r="B57">
        <v>2.0263786102418385E-3</v>
      </c>
      <c r="C57">
        <v>6.2085558005053184E-3</v>
      </c>
      <c r="D57">
        <v>1.5014755989888945E-2</v>
      </c>
      <c r="E57">
        <v>2.3775236762740452E-2</v>
      </c>
      <c r="F57">
        <v>3.4095546847573974E-2</v>
      </c>
      <c r="G57">
        <v>4.4000530902123657E-2</v>
      </c>
      <c r="H57">
        <v>5.3188852963495216E-2</v>
      </c>
      <c r="I57">
        <v>6.4126027852277445E-2</v>
      </c>
      <c r="J57">
        <v>7.2723085652900282E-2</v>
      </c>
      <c r="K57">
        <v>8.2560502710882777E-2</v>
      </c>
      <c r="L57">
        <v>9.3715629563819819E-2</v>
      </c>
      <c r="M57">
        <v>0.1021440441652044</v>
      </c>
      <c r="N57">
        <v>0.11419462002643901</v>
      </c>
      <c r="O57">
        <v>0.12361221595598793</v>
      </c>
      <c r="P57">
        <v>0.13397184083005231</v>
      </c>
      <c r="Q57">
        <v>0.14242189374353928</v>
      </c>
      <c r="R57">
        <v>0.15264487635111851</v>
      </c>
      <c r="S57">
        <v>0.16442168180080768</v>
      </c>
      <c r="T57">
        <v>0.17483834996878334</v>
      </c>
      <c r="U57">
        <v>0.18538704871759665</v>
      </c>
      <c r="V57">
        <v>0.19508641104626662</v>
      </c>
      <c r="W57">
        <v>0.2065296649732804</v>
      </c>
      <c r="X57">
        <v>0.21552611344822115</v>
      </c>
      <c r="Y57">
        <v>0.22717188947705913</v>
      </c>
      <c r="Z57">
        <v>0.23468617945344183</v>
      </c>
      <c r="AA57">
        <v>0.24840621852454103</v>
      </c>
      <c r="AB57">
        <v>0.25905825167152086</v>
      </c>
      <c r="AC57">
        <v>0.27285863549042855</v>
      </c>
      <c r="AD57">
        <v>0.28360160819722602</v>
      </c>
      <c r="AE57">
        <v>0.29225288241906056</v>
      </c>
      <c r="AF57">
        <v>0.30568226811777321</v>
      </c>
      <c r="AG57">
        <v>0.31608653876178744</v>
      </c>
      <c r="AH57">
        <v>0.32788426916038915</v>
      </c>
      <c r="AI57">
        <v>0.33760711466656718</v>
      </c>
      <c r="AJ57">
        <v>0.34930500984978979</v>
      </c>
      <c r="AK57">
        <v>0.35674071013588154</v>
      </c>
      <c r="AL57">
        <v>0.37197293736907955</v>
      </c>
      <c r="AM57">
        <v>0.38254458681889725</v>
      </c>
      <c r="AN57">
        <v>0.39158698559311661</v>
      </c>
      <c r="AO57">
        <v>0.40279650080869456</v>
      </c>
      <c r="AP57">
        <v>0.41116749356185878</v>
      </c>
      <c r="AQ57">
        <v>0.42206391975425611</v>
      </c>
      <c r="AR57">
        <v>0.43093950646779167</v>
      </c>
      <c r="AS57">
        <v>0.44146395675028849</v>
      </c>
      <c r="AT57">
        <v>0.44669928254949187</v>
      </c>
      <c r="AU57">
        <v>0.46013545297269542</v>
      </c>
      <c r="AV57">
        <v>0.4678203554729351</v>
      </c>
      <c r="AW57">
        <v>0.48158430664792051</v>
      </c>
      <c r="AX57">
        <v>0.48575493044423335</v>
      </c>
      <c r="AY57">
        <v>0.49245103886755465</v>
      </c>
      <c r="AZ57">
        <v>0.49995380685444901</v>
      </c>
      <c r="BA57">
        <v>0.5102580927021001</v>
      </c>
      <c r="BB57">
        <v>0.5174231924396977</v>
      </c>
      <c r="BC57">
        <v>0.53214879126829462</v>
      </c>
      <c r="BD57">
        <v>0.53527101847366976</v>
      </c>
      <c r="BE57">
        <v>0.54330800333584728</v>
      </c>
      <c r="BF57">
        <v>0.54968341776631402</v>
      </c>
      <c r="BG57">
        <v>0.554835077230033</v>
      </c>
      <c r="BH57">
        <v>0.56092426249748961</v>
      </c>
      <c r="BI57">
        <v>0.56947410873722482</v>
      </c>
      <c r="BJ57">
        <v>0.57729002213963465</v>
      </c>
      <c r="BK57">
        <v>0.58101316018260629</v>
      </c>
      <c r="BL57">
        <v>0.58384374986521659</v>
      </c>
      <c r="BM57">
        <v>0.59061792473581365</v>
      </c>
      <c r="BN57">
        <v>0.60028186082513491</v>
      </c>
      <c r="BO57">
        <v>0.60451835017700861</v>
      </c>
      <c r="BP57">
        <v>0.60963174777345108</v>
      </c>
      <c r="BQ57">
        <v>0.6154279185979854</v>
      </c>
      <c r="BR57">
        <v>0.62004219609364464</v>
      </c>
      <c r="BS57">
        <v>0.62247914324074427</v>
      </c>
      <c r="BT57">
        <v>0.63166360217191042</v>
      </c>
      <c r="BU57">
        <v>0.63579175006754463</v>
      </c>
      <c r="BV57">
        <v>0.63823715528598435</v>
      </c>
      <c r="BW57">
        <v>0.64633000290991172</v>
      </c>
      <c r="BX57">
        <v>0.64835693029152563</v>
      </c>
      <c r="BY57">
        <v>0.65442744129059183</v>
      </c>
      <c r="BZ57">
        <v>0.65701847418334069</v>
      </c>
      <c r="CA57">
        <v>0.66180444257363835</v>
      </c>
      <c r="CB57">
        <v>0.66796704179023558</v>
      </c>
      <c r="CC57">
        <v>0.67134522754029091</v>
      </c>
      <c r="CD57">
        <v>0.67125957512888135</v>
      </c>
      <c r="CE57">
        <v>0.67762224474304111</v>
      </c>
      <c r="CF57">
        <v>0.68289418240614441</v>
      </c>
      <c r="CG57">
        <v>0.68547311937923916</v>
      </c>
      <c r="CH57">
        <v>0.68856460925329244</v>
      </c>
      <c r="CI57">
        <v>0.69244276847769071</v>
      </c>
      <c r="CJ57">
        <v>0.69736516314534358</v>
      </c>
      <c r="CK57">
        <v>0.70139455364794434</v>
      </c>
      <c r="CL57">
        <v>0.70336860537994172</v>
      </c>
      <c r="CM57">
        <v>0.7078803754128733</v>
      </c>
      <c r="CN57">
        <v>0.7081484740396935</v>
      </c>
      <c r="CO57">
        <v>0.71434665933874564</v>
      </c>
      <c r="CP57">
        <v>0.71276877584733955</v>
      </c>
      <c r="CQ57">
        <v>0.71778582439167693</v>
      </c>
      <c r="CR57">
        <v>0.72327970421240684</v>
      </c>
      <c r="CS57">
        <v>0.72224848711774792</v>
      </c>
      <c r="CT57">
        <v>0.72556094367236246</v>
      </c>
      <c r="CU57">
        <v>0.72759069311302393</v>
      </c>
      <c r="CV57">
        <v>0.73451916472525036</v>
      </c>
      <c r="CW57">
        <v>0.7358503537561345</v>
      </c>
      <c r="CX57">
        <v>0.73642644845500549</v>
      </c>
      <c r="CY57">
        <v>0.73909596606626904</v>
      </c>
      <c r="CZ57">
        <v>0.7414344387811006</v>
      </c>
      <c r="DA57">
        <v>0.74435503212477427</v>
      </c>
      <c r="DB57">
        <v>0.7482769000064714</v>
      </c>
      <c r="DC57">
        <v>0.74969151833076975</v>
      </c>
      <c r="DD57">
        <v>0.75109259871533707</v>
      </c>
      <c r="DE57">
        <v>0.75433736712059729</v>
      </c>
      <c r="DF57">
        <v>0.75607624048534317</v>
      </c>
      <c r="DG57">
        <v>0.75711628045962798</v>
      </c>
      <c r="DH57">
        <v>0.76184484762947013</v>
      </c>
      <c r="DI57">
        <v>0.76273718069079899</v>
      </c>
      <c r="DJ57">
        <v>0.76672267684847939</v>
      </c>
      <c r="DK57">
        <v>0.76734421909009487</v>
      </c>
      <c r="DL57">
        <v>0.76859776760097209</v>
      </c>
      <c r="DM57">
        <v>0.77203931647874224</v>
      </c>
      <c r="DN57">
        <v>0.77314423463669146</v>
      </c>
      <c r="DO57">
        <v>0.77368632997190345</v>
      </c>
      <c r="DP57">
        <v>0.77695237608551126</v>
      </c>
      <c r="DQ57">
        <v>0.77842108770685414</v>
      </c>
      <c r="DR57">
        <v>0.78143000475585622</v>
      </c>
      <c r="DS57">
        <v>0.7818259385479549</v>
      </c>
      <c r="DT57">
        <v>0.78484701219812603</v>
      </c>
      <c r="DU57">
        <v>0.78497572965574758</v>
      </c>
      <c r="DV57">
        <v>0.78676283070125685</v>
      </c>
      <c r="DW57">
        <v>0.78852856873211219</v>
      </c>
      <c r="DX57">
        <v>0.79146030605331918</v>
      </c>
      <c r="DY57">
        <v>0.79188195145981832</v>
      </c>
      <c r="DZ57">
        <v>0.79328148216947425</v>
      </c>
      <c r="EA57">
        <v>0.79690004955547544</v>
      </c>
      <c r="EB57">
        <v>0.79801796220849641</v>
      </c>
      <c r="EC57">
        <v>0.7974089629286254</v>
      </c>
      <c r="ED57">
        <v>0.80091876495181435</v>
      </c>
      <c r="EE57">
        <v>0.80216439758954405</v>
      </c>
      <c r="EF57">
        <v>0.80338855306742862</v>
      </c>
      <c r="EG57">
        <v>0.80711228155181447</v>
      </c>
      <c r="EH57">
        <v>0.80600777662903611</v>
      </c>
      <c r="EI57">
        <v>0.8059579057857823</v>
      </c>
      <c r="EJ57">
        <v>0.8084868146230747</v>
      </c>
      <c r="EK57">
        <v>0.81097133992919301</v>
      </c>
      <c r="EL57">
        <v>0.81066119662311686</v>
      </c>
      <c r="EM57">
        <v>0.81434680531675829</v>
      </c>
      <c r="EN57">
        <v>0.81457865581707356</v>
      </c>
      <c r="EO57">
        <v>0.81508026591492211</v>
      </c>
      <c r="EP57">
        <v>0.8180832688961488</v>
      </c>
      <c r="EQ57">
        <v>0.81730518817456121</v>
      </c>
      <c r="ER57">
        <v>0.81823774040234287</v>
      </c>
      <c r="ES57">
        <v>0.82120955657729833</v>
      </c>
      <c r="ET57">
        <v>0.82069728050421242</v>
      </c>
      <c r="EU57">
        <v>0.82274264111944873</v>
      </c>
      <c r="EV57">
        <v>0.82437031160305041</v>
      </c>
      <c r="EW57">
        <v>0.8264483472986186</v>
      </c>
      <c r="EX57">
        <v>0.82738024294696422</v>
      </c>
      <c r="EY57">
        <v>0.82712113362684681</v>
      </c>
      <c r="EZ57">
        <v>0.82983990730202584</v>
      </c>
      <c r="FA57">
        <v>0.8311648961297754</v>
      </c>
      <c r="FB57">
        <v>0.8314904370661651</v>
      </c>
      <c r="FC57">
        <v>0.83099327134015066</v>
      </c>
      <c r="FD57">
        <v>0.83220179373708836</v>
      </c>
      <c r="FE57">
        <v>0.83394178538786345</v>
      </c>
      <c r="FF57">
        <v>0.83523092738815785</v>
      </c>
      <c r="FG57">
        <v>0.83652086637790735</v>
      </c>
      <c r="FH57">
        <v>0.83480981575631152</v>
      </c>
      <c r="FI57">
        <v>0.83760615040981823</v>
      </c>
      <c r="FJ57">
        <v>0.83504207152541343</v>
      </c>
      <c r="FK57">
        <v>0.83948680027092659</v>
      </c>
      <c r="FL57">
        <v>0.83892556816560226</v>
      </c>
      <c r="FM57">
        <v>0.84006980140941589</v>
      </c>
      <c r="FN57">
        <v>0.84346127638884183</v>
      </c>
      <c r="FO57">
        <v>0.84351799779187897</v>
      </c>
      <c r="FP57">
        <v>0.84348999385069079</v>
      </c>
      <c r="FQ57">
        <v>0.8458784727559101</v>
      </c>
      <c r="FR57">
        <v>0.84707285543045963</v>
      </c>
      <c r="FS57">
        <v>0.84613387221396097</v>
      </c>
      <c r="FT57">
        <v>0.84849244175276017</v>
      </c>
      <c r="FU57">
        <v>0.84883848717654797</v>
      </c>
      <c r="FV57">
        <v>0.84848972863245675</v>
      </c>
      <c r="FW57">
        <v>0.85138291980900915</v>
      </c>
      <c r="FX57">
        <v>0.85118942689570343</v>
      </c>
      <c r="FY57">
        <v>0.85312345334628059</v>
      </c>
      <c r="FZ57">
        <v>0.85352395840618145</v>
      </c>
      <c r="GA57">
        <v>0.85192708035241904</v>
      </c>
      <c r="GB57">
        <v>0.85466715501984836</v>
      </c>
      <c r="GC57">
        <v>0.85550995986484435</v>
      </c>
      <c r="GD57">
        <v>0.85673738913913922</v>
      </c>
      <c r="GE57">
        <v>0.85877982276787002</v>
      </c>
      <c r="GF57">
        <v>0.85804902646677772</v>
      </c>
      <c r="GG57">
        <v>0.85910033334978242</v>
      </c>
      <c r="GH57">
        <v>0.85829175950270609</v>
      </c>
      <c r="GI57">
        <v>0.85892778713804563</v>
      </c>
      <c r="GJ57">
        <v>0.86090631632091308</v>
      </c>
      <c r="GK57">
        <v>0.86291792480078477</v>
      </c>
      <c r="GL57">
        <v>0.86350471452012978</v>
      </c>
      <c r="GM57">
        <v>0.86448520592794131</v>
      </c>
      <c r="GN57">
        <v>0.86294026419140679</v>
      </c>
      <c r="GO57">
        <v>0.86290483586148548</v>
      </c>
      <c r="GP57">
        <v>0.86342142937164179</v>
      </c>
      <c r="GQ57">
        <v>0.86636637802402883</v>
      </c>
      <c r="GR57">
        <v>0.86668530260732035</v>
      </c>
      <c r="GS57">
        <v>0.8666644414136222</v>
      </c>
      <c r="GT57">
        <v>0.86644075211125726</v>
      </c>
      <c r="GU57">
        <v>0.86751861261560903</v>
      </c>
      <c r="GV57">
        <v>0.86856181369460439</v>
      </c>
      <c r="GW57">
        <v>0.86877900731894275</v>
      </c>
      <c r="GX57">
        <v>0.87092379785516749</v>
      </c>
      <c r="GY57">
        <v>0.87220549220429322</v>
      </c>
      <c r="GZ57">
        <v>0.87143806925081202</v>
      </c>
      <c r="HA57">
        <v>0.87107475405351631</v>
      </c>
      <c r="HB57">
        <v>0.87284170763137747</v>
      </c>
      <c r="HC57">
        <v>0.87242903881587464</v>
      </c>
      <c r="HD57">
        <v>0.87341352073080236</v>
      </c>
      <c r="HE57">
        <v>0.87461166092391773</v>
      </c>
      <c r="HF57">
        <v>0.87515533237375664</v>
      </c>
      <c r="HG57">
        <v>0.87523787098356909</v>
      </c>
      <c r="HH57">
        <v>0.87572111255876384</v>
      </c>
      <c r="HI57">
        <v>0.87780690991381949</v>
      </c>
      <c r="HJ57">
        <v>0.87954666304298235</v>
      </c>
      <c r="HK57">
        <v>0.87632553186198536</v>
      </c>
      <c r="HL57">
        <v>0.87866269739023706</v>
      </c>
      <c r="HM57">
        <v>0.87844582676307714</v>
      </c>
      <c r="HN57">
        <v>0.87947319178868533</v>
      </c>
      <c r="HO57">
        <v>0.8813255041298268</v>
      </c>
      <c r="HP57">
        <v>0.88103222141221682</v>
      </c>
      <c r="HQ57">
        <v>0.88124901088328467</v>
      </c>
      <c r="HR57">
        <v>0.88095555133389303</v>
      </c>
      <c r="HS57">
        <v>0.88236960436327472</v>
      </c>
      <c r="HT57">
        <v>0.88203576399074879</v>
      </c>
      <c r="HU57">
        <v>0.88204125155321533</v>
      </c>
      <c r="HV57">
        <v>0.88445039651907109</v>
      </c>
      <c r="HW57">
        <v>0.88282727973189612</v>
      </c>
      <c r="HX57">
        <v>0.88436071043590991</v>
      </c>
      <c r="HY57">
        <v>0.8852441921176355</v>
      </c>
      <c r="HZ57">
        <v>0.88694928440951648</v>
      </c>
      <c r="IA57">
        <v>0.88627533475387266</v>
      </c>
      <c r="IB57">
        <v>0.88691132086397551</v>
      </c>
      <c r="IC57">
        <v>0.88812431935087266</v>
      </c>
      <c r="ID57">
        <v>0.88679177190277803</v>
      </c>
      <c r="IE57">
        <v>0.88872313082645693</v>
      </c>
      <c r="IF57">
        <v>0.88956799383789442</v>
      </c>
      <c r="IG57">
        <v>0.88868598099024965</v>
      </c>
      <c r="IH57">
        <v>0.89024273729540493</v>
      </c>
      <c r="II57">
        <v>0.89007431639988321</v>
      </c>
      <c r="IJ57">
        <v>0.89173005486794565</v>
      </c>
      <c r="IK57">
        <v>0.89128035751323564</v>
      </c>
      <c r="IL57">
        <v>0.89164136460410859</v>
      </c>
      <c r="IM57">
        <v>0.89183742934213106</v>
      </c>
      <c r="IN57">
        <v>0.89331448707954841</v>
      </c>
      <c r="IO57">
        <v>0.89222846440420089</v>
      </c>
      <c r="IP57">
        <v>0.892876201079013</v>
      </c>
      <c r="IQ57">
        <v>0.89498688943603355</v>
      </c>
      <c r="IR57">
        <v>0.89466620009315068</v>
      </c>
      <c r="IS57">
        <v>0.89455429313685553</v>
      </c>
      <c r="IT57">
        <v>0.89595193960811237</v>
      </c>
      <c r="IU57">
        <v>0.89365543903394129</v>
      </c>
      <c r="IV57">
        <v>0.89612549387991647</v>
      </c>
      <c r="IW57">
        <v>0.89651484015375382</v>
      </c>
      <c r="IX57">
        <v>0.89664196735911883</v>
      </c>
      <c r="IY57">
        <v>0.89806553801402278</v>
      </c>
      <c r="IZ57">
        <v>0.89709092145022196</v>
      </c>
      <c r="JA57">
        <v>0.89780042780458147</v>
      </c>
      <c r="JB57">
        <v>0.8977625909032122</v>
      </c>
      <c r="JC57">
        <v>0.89824264046071356</v>
      </c>
      <c r="JD57">
        <v>0.89807088362531906</v>
      </c>
      <c r="JE57">
        <v>0.89928823711943195</v>
      </c>
      <c r="JF57">
        <v>0.899218691148438</v>
      </c>
      <c r="JG57">
        <v>0.90032332666814519</v>
      </c>
      <c r="JH57">
        <v>0.90016214037603337</v>
      </c>
      <c r="JI57">
        <v>0.9000618241027587</v>
      </c>
      <c r="JJ57">
        <v>0.90102457275354142</v>
      </c>
      <c r="JK57">
        <v>0.90121597119223562</v>
      </c>
      <c r="JL57">
        <v>0.90055619641738771</v>
      </c>
      <c r="JM57">
        <v>0.90188252422092785</v>
      </c>
      <c r="JN57">
        <v>0.9015316867086991</v>
      </c>
      <c r="JO57">
        <v>0.90154470412388399</v>
      </c>
      <c r="JP57">
        <v>0.90413797368473914</v>
      </c>
      <c r="JQ57">
        <v>0.90304196133426662</v>
      </c>
      <c r="JR57">
        <v>0.90499385434665602</v>
      </c>
      <c r="JS57">
        <v>0.90346000831611695</v>
      </c>
      <c r="JT57">
        <v>0.90366272506851342</v>
      </c>
      <c r="JU57">
        <v>0.9049498157128204</v>
      </c>
      <c r="JV57">
        <v>0.90422664324150515</v>
      </c>
      <c r="JW57">
        <v>0.90549812953296605</v>
      </c>
      <c r="JX57">
        <v>0.90563503597271067</v>
      </c>
      <c r="JY57">
        <v>0.90559970924715893</v>
      </c>
      <c r="JZ57">
        <v>0.90801744531759943</v>
      </c>
      <c r="KA57">
        <v>0.90573808283396373</v>
      </c>
      <c r="KB57">
        <v>0.9058677364993688</v>
      </c>
      <c r="KC57">
        <v>0.90930546389121703</v>
      </c>
      <c r="KD57">
        <v>0.90798143968568112</v>
      </c>
      <c r="KE57">
        <v>0.90865736591629798</v>
      </c>
      <c r="KF57">
        <v>0.90907753258516311</v>
      </c>
      <c r="KG57">
        <v>0.90836761157857782</v>
      </c>
      <c r="KH57">
        <v>0.90911633417214033</v>
      </c>
      <c r="KI57">
        <v>0.91116325570192114</v>
      </c>
      <c r="KJ57">
        <v>0.91017937150860673</v>
      </c>
      <c r="KK57">
        <v>0.91078349660033309</v>
      </c>
      <c r="KL57">
        <v>0.91012695372206998</v>
      </c>
      <c r="KM57">
        <v>0.91110032118429951</v>
      </c>
      <c r="KN57">
        <v>0.91213684847273746</v>
      </c>
      <c r="KO57">
        <v>0.91109717895095632</v>
      </c>
      <c r="KP57">
        <v>0.91206668506202093</v>
      </c>
      <c r="KQ57">
        <v>0.91296551883941457</v>
      </c>
      <c r="KR57">
        <v>0.91304063027071702</v>
      </c>
      <c r="KS57">
        <v>0.91295850566504799</v>
      </c>
      <c r="KT57">
        <v>0.91284142347440178</v>
      </c>
      <c r="KU57">
        <v>0.91360736370069306</v>
      </c>
      <c r="KV57">
        <v>0.91485301177689438</v>
      </c>
      <c r="KW57">
        <v>0.91438418987728254</v>
      </c>
      <c r="KX57">
        <v>0.91315917214691689</v>
      </c>
      <c r="KY57">
        <v>0.9129831574085967</v>
      </c>
      <c r="KZ57">
        <v>0.91527617796945737</v>
      </c>
      <c r="LA57">
        <v>0.91443554895626489</v>
      </c>
      <c r="LB57">
        <v>0.91541165386411127</v>
      </c>
      <c r="LC57">
        <v>0.91478653220214134</v>
      </c>
      <c r="LD57">
        <v>0.91545345663175082</v>
      </c>
      <c r="LE57">
        <v>0.91547324178339995</v>
      </c>
      <c r="LF57">
        <v>0.91552462932855805</v>
      </c>
      <c r="LG57">
        <v>0.9160941165338915</v>
      </c>
      <c r="LH57">
        <v>0.91646652005535978</v>
      </c>
      <c r="LI57">
        <v>0.91724858791449349</v>
      </c>
      <c r="LJ57">
        <v>0.91637814898017744</v>
      </c>
      <c r="LK57">
        <v>0.91705143683184343</v>
      </c>
      <c r="LL57">
        <v>0.91764935137831394</v>
      </c>
      <c r="LM57">
        <v>0.91711295301700291</v>
      </c>
      <c r="LN57">
        <v>0.91816940657201584</v>
      </c>
      <c r="LO57">
        <v>0.91970745151497779</v>
      </c>
      <c r="LP57">
        <v>0.91754034353229552</v>
      </c>
      <c r="LQ57">
        <v>0.91934733828475379</v>
      </c>
      <c r="LR57">
        <v>0.91828143677428287</v>
      </c>
      <c r="LS57">
        <v>0.91906696961092804</v>
      </c>
      <c r="LT57">
        <v>0.91993300430542446</v>
      </c>
      <c r="LU57">
        <v>0.91886563255174791</v>
      </c>
      <c r="LV57">
        <v>0.92048868572259912</v>
      </c>
      <c r="LW57">
        <v>0.92200483603947547</v>
      </c>
      <c r="LX57">
        <v>0.91891516636468928</v>
      </c>
      <c r="LY57">
        <v>0.91978793149333948</v>
      </c>
      <c r="LZ57">
        <v>0.92198542752231405</v>
      </c>
      <c r="MA57">
        <v>0.92160763319609396</v>
      </c>
      <c r="MB57">
        <v>0.92067344020633501</v>
      </c>
      <c r="MC57">
        <v>0.92277017351173873</v>
      </c>
      <c r="MD57">
        <v>0.92064377491130889</v>
      </c>
      <c r="ME57">
        <v>0.9215748370265604</v>
      </c>
      <c r="MF57">
        <v>0.92193571598457247</v>
      </c>
      <c r="MG57">
        <v>0.92275340090975233</v>
      </c>
      <c r="MH57">
        <v>0.9218654169657311</v>
      </c>
      <c r="MI57">
        <v>0.9233608881859624</v>
      </c>
      <c r="MJ57">
        <v>0.92291873552562509</v>
      </c>
      <c r="MK57">
        <v>0.92502506107658566</v>
      </c>
      <c r="ML57">
        <v>0.92333256647056883</v>
      </c>
      <c r="MM57">
        <v>0.92319027006690269</v>
      </c>
      <c r="MN57">
        <v>0.92387981757528714</v>
      </c>
      <c r="MO57">
        <v>0.92436673475372788</v>
      </c>
      <c r="MP57">
        <v>0.92535263228921172</v>
      </c>
      <c r="MQ57">
        <v>0.92460261040297875</v>
      </c>
      <c r="MR57">
        <v>0.92398274799623969</v>
      </c>
      <c r="MS57">
        <v>0.92506052455322862</v>
      </c>
      <c r="MT57">
        <v>0.92586742447883874</v>
      </c>
      <c r="MU57">
        <v>0.92647251007970044</v>
      </c>
      <c r="MV57">
        <v>0.92638811891530604</v>
      </c>
      <c r="MW57">
        <v>0.9248070961721544</v>
      </c>
      <c r="MX57">
        <v>0.92531283838191813</v>
      </c>
      <c r="MY57">
        <v>0.92648910275057239</v>
      </c>
      <c r="MZ57">
        <v>0.92509806191055777</v>
      </c>
      <c r="NA57">
        <v>0.92837785568624154</v>
      </c>
      <c r="NB57">
        <v>0.92645033414235078</v>
      </c>
      <c r="NC57">
        <v>0.92604101145301621</v>
      </c>
      <c r="ND57">
        <v>0.92921271422924134</v>
      </c>
      <c r="NE57">
        <v>0.92789009220477592</v>
      </c>
      <c r="NF57">
        <v>0.92793606412065144</v>
      </c>
      <c r="NG57">
        <v>0.9279868001145738</v>
      </c>
      <c r="NH57">
        <v>0.92876705913416124</v>
      </c>
      <c r="NI57">
        <v>0.92811941357007088</v>
      </c>
      <c r="NJ57">
        <v>0.92919652135001685</v>
      </c>
      <c r="NK57">
        <v>0.9301155993273984</v>
      </c>
      <c r="NL57">
        <v>0.92889062754245333</v>
      </c>
      <c r="NM57">
        <v>0.93041264784814692</v>
      </c>
      <c r="NN57">
        <v>0.92837712671907757</v>
      </c>
      <c r="NO57">
        <v>0.9291465477359393</v>
      </c>
      <c r="NP57">
        <v>0.93084125737535595</v>
      </c>
      <c r="NQ57">
        <v>0.92927397484591479</v>
      </c>
      <c r="NR57">
        <v>0.92948179414684229</v>
      </c>
      <c r="NS57">
        <v>0.93218976741085413</v>
      </c>
      <c r="NT57">
        <v>0.9317887293794227</v>
      </c>
      <c r="NU57">
        <v>0.93040188433036763</v>
      </c>
      <c r="NV57">
        <v>0.92927457224174292</v>
      </c>
      <c r="NW57">
        <v>0.93042242780784457</v>
      </c>
      <c r="NX57">
        <v>0.93145832038736176</v>
      </c>
      <c r="NY57">
        <v>0.93116699294489802</v>
      </c>
      <c r="NZ57">
        <v>0.93101533721539975</v>
      </c>
      <c r="OA57">
        <v>0.93119061843369288</v>
      </c>
      <c r="OB57">
        <v>0.93159356731305409</v>
      </c>
      <c r="OC57">
        <v>0.93231483015086936</v>
      </c>
      <c r="OD57">
        <v>0.93213696081777986</v>
      </c>
      <c r="OE57">
        <v>0.9330396258626481</v>
      </c>
      <c r="OF57">
        <v>0.93256403558901335</v>
      </c>
      <c r="OG57">
        <v>0.93201359037879994</v>
      </c>
      <c r="OH57">
        <v>0.9333286071110608</v>
      </c>
      <c r="OI57">
        <v>0.93256404410834537</v>
      </c>
      <c r="OJ57">
        <v>0.93422532577282236</v>
      </c>
      <c r="OK57">
        <v>0.93382304806655481</v>
      </c>
      <c r="OL57">
        <v>0.93256711168888717</v>
      </c>
      <c r="OM57">
        <v>0.93409858129367451</v>
      </c>
      <c r="ON57">
        <v>0.93213271387443741</v>
      </c>
      <c r="OO57">
        <v>0.9342437669656245</v>
      </c>
      <c r="OP57">
        <v>0.93366044875475451</v>
      </c>
      <c r="OQ57">
        <v>0.93362352357308187</v>
      </c>
      <c r="OR57">
        <v>0.93433527003089689</v>
      </c>
      <c r="OS57">
        <v>0.93553029390810383</v>
      </c>
      <c r="OT57">
        <v>0.93546307124126182</v>
      </c>
      <c r="OU57">
        <v>0.93475319051719841</v>
      </c>
    </row>
    <row r="58" spans="1:411">
      <c r="A58" s="539">
        <v>7.0000000000000007E-2</v>
      </c>
      <c r="B58">
        <v>1.5668414035855539E-3</v>
      </c>
      <c r="C58">
        <v>5.2939701154328242E-3</v>
      </c>
      <c r="D58">
        <v>1.3491127583570194E-2</v>
      </c>
      <c r="E58">
        <v>2.0960176140378029E-2</v>
      </c>
      <c r="F58">
        <v>3.2877033929107784E-2</v>
      </c>
      <c r="G58">
        <v>3.9820190542389444E-2</v>
      </c>
      <c r="H58">
        <v>5.0323613231587273E-2</v>
      </c>
      <c r="I58">
        <v>6.0929432361536015E-2</v>
      </c>
      <c r="J58">
        <v>6.9568853591161564E-2</v>
      </c>
      <c r="K58">
        <v>8.2843644219556423E-2</v>
      </c>
      <c r="L58">
        <v>9.0041161287341853E-2</v>
      </c>
      <c r="M58">
        <v>0.1012607124163349</v>
      </c>
      <c r="N58">
        <v>0.11133052627579283</v>
      </c>
      <c r="O58">
        <v>0.12066376510196704</v>
      </c>
      <c r="P58">
        <v>0.1331168088561179</v>
      </c>
      <c r="Q58">
        <v>0.14269518406092924</v>
      </c>
      <c r="R58">
        <v>0.15374410760211438</v>
      </c>
      <c r="S58">
        <v>0.16373452596215185</v>
      </c>
      <c r="T58">
        <v>0.1716557297696242</v>
      </c>
      <c r="U58">
        <v>0.18365812255981867</v>
      </c>
      <c r="V58">
        <v>0.19434061853477441</v>
      </c>
      <c r="W58">
        <v>0.20561473276904599</v>
      </c>
      <c r="X58">
        <v>0.2177385841099066</v>
      </c>
      <c r="Y58">
        <v>0.2251418225726817</v>
      </c>
      <c r="Z58">
        <v>0.23899851493420288</v>
      </c>
      <c r="AA58">
        <v>0.24720425167250096</v>
      </c>
      <c r="AB58">
        <v>0.2600380815092535</v>
      </c>
      <c r="AC58">
        <v>0.27133550413283197</v>
      </c>
      <c r="AD58">
        <v>0.28153642051888478</v>
      </c>
      <c r="AE58">
        <v>0.29452939239500742</v>
      </c>
      <c r="AF58">
        <v>0.30338499023134535</v>
      </c>
      <c r="AG58">
        <v>0.31533970892003743</v>
      </c>
      <c r="AH58">
        <v>0.32747962675103487</v>
      </c>
      <c r="AI58">
        <v>0.33772385593207538</v>
      </c>
      <c r="AJ58">
        <v>0.34859214007375267</v>
      </c>
      <c r="AK58">
        <v>0.36012438052193879</v>
      </c>
      <c r="AL58">
        <v>0.36890235780750585</v>
      </c>
      <c r="AM58">
        <v>0.38018116561655757</v>
      </c>
      <c r="AN58">
        <v>0.39222521626268259</v>
      </c>
      <c r="AO58">
        <v>0.40156851005230576</v>
      </c>
      <c r="AP58">
        <v>0.41534374536001628</v>
      </c>
      <c r="AQ58">
        <v>0.42139330425480842</v>
      </c>
      <c r="AR58">
        <v>0.43098352612072943</v>
      </c>
      <c r="AS58">
        <v>0.43816644173767305</v>
      </c>
      <c r="AT58">
        <v>0.45022042526334927</v>
      </c>
      <c r="AU58">
        <v>0.45924859102742771</v>
      </c>
      <c r="AV58">
        <v>0.47038848655122989</v>
      </c>
      <c r="AW58">
        <v>0.47369158197359279</v>
      </c>
      <c r="AX58">
        <v>0.48655201405045512</v>
      </c>
      <c r="AY58">
        <v>0.49500367424531788</v>
      </c>
      <c r="AZ58">
        <v>0.50309315066774352</v>
      </c>
      <c r="BA58">
        <v>0.51376090850152878</v>
      </c>
      <c r="BB58">
        <v>0.5215746243600935</v>
      </c>
      <c r="BC58">
        <v>0.52362149447746742</v>
      </c>
      <c r="BD58">
        <v>0.53227029844763629</v>
      </c>
      <c r="BE58">
        <v>0.54363189953736224</v>
      </c>
      <c r="BF58">
        <v>0.5491166118417965</v>
      </c>
      <c r="BG58">
        <v>0.55744642468861494</v>
      </c>
      <c r="BH58">
        <v>0.56337327997999853</v>
      </c>
      <c r="BI58">
        <v>0.56653303718588188</v>
      </c>
      <c r="BJ58">
        <v>0.57460832451283173</v>
      </c>
      <c r="BK58">
        <v>0.58042801568740388</v>
      </c>
      <c r="BL58">
        <v>0.58657449502843517</v>
      </c>
      <c r="BM58">
        <v>0.59495437053657541</v>
      </c>
      <c r="BN58">
        <v>0.6008541304867544</v>
      </c>
      <c r="BO58">
        <v>0.6033588730575985</v>
      </c>
      <c r="BP58">
        <v>0.61227404023193854</v>
      </c>
      <c r="BQ58">
        <v>0.61534721082791211</v>
      </c>
      <c r="BR58">
        <v>0.62098368442387974</v>
      </c>
      <c r="BS58">
        <v>0.62773687997262129</v>
      </c>
      <c r="BT58">
        <v>0.62884552809061334</v>
      </c>
      <c r="BU58">
        <v>0.63655805103083751</v>
      </c>
      <c r="BV58">
        <v>0.63983557011642145</v>
      </c>
      <c r="BW58">
        <v>0.64563935338499079</v>
      </c>
      <c r="BX58">
        <v>0.64911311802460603</v>
      </c>
      <c r="BY58">
        <v>0.65461588396299353</v>
      </c>
      <c r="BZ58">
        <v>0.65751600083324158</v>
      </c>
      <c r="CA58">
        <v>0.66208818771170785</v>
      </c>
      <c r="CB58">
        <v>0.66739980019520184</v>
      </c>
      <c r="CC58">
        <v>0.67400189350889605</v>
      </c>
      <c r="CD58">
        <v>0.67537433814305925</v>
      </c>
      <c r="CE58">
        <v>0.67818361856395259</v>
      </c>
      <c r="CF58">
        <v>0.68060349741503112</v>
      </c>
      <c r="CG58">
        <v>0.68420231454344571</v>
      </c>
      <c r="CH58">
        <v>0.68826670597359974</v>
      </c>
      <c r="CI58">
        <v>0.69190840518227625</v>
      </c>
      <c r="CJ58">
        <v>0.69268040974953971</v>
      </c>
      <c r="CK58">
        <v>0.7000239308785785</v>
      </c>
      <c r="CL58">
        <v>0.70430669891861053</v>
      </c>
      <c r="CM58">
        <v>0.70460004425244227</v>
      </c>
      <c r="CN58">
        <v>0.70918424813118408</v>
      </c>
      <c r="CO58">
        <v>0.71346452479013101</v>
      </c>
      <c r="CP58">
        <v>0.71695483836974172</v>
      </c>
      <c r="CQ58">
        <v>0.72008827589128388</v>
      </c>
      <c r="CR58">
        <v>0.72157134742569773</v>
      </c>
      <c r="CS58">
        <v>0.72272482915331837</v>
      </c>
      <c r="CT58">
        <v>0.72801347381223258</v>
      </c>
      <c r="CU58">
        <v>0.72877966064507915</v>
      </c>
      <c r="CV58">
        <v>0.7299207051053187</v>
      </c>
      <c r="CW58">
        <v>0.73185467723086084</v>
      </c>
      <c r="CX58">
        <v>0.73556979690270974</v>
      </c>
      <c r="CY58">
        <v>0.73939353280715969</v>
      </c>
      <c r="CZ58">
        <v>0.74184414785517572</v>
      </c>
      <c r="DA58">
        <v>0.74504064255934987</v>
      </c>
      <c r="DB58">
        <v>0.74679250963859523</v>
      </c>
      <c r="DC58">
        <v>0.75002571302489107</v>
      </c>
      <c r="DD58">
        <v>0.75234585145540911</v>
      </c>
      <c r="DE58">
        <v>0.75340395064232557</v>
      </c>
      <c r="DF58">
        <v>0.75661164792481062</v>
      </c>
      <c r="DG58">
        <v>0.76133352723409486</v>
      </c>
      <c r="DH58">
        <v>0.76279096503405497</v>
      </c>
      <c r="DI58">
        <v>0.76450617558672762</v>
      </c>
      <c r="DJ58">
        <v>0.765450460683612</v>
      </c>
      <c r="DK58">
        <v>0.76840401040469419</v>
      </c>
      <c r="DL58">
        <v>0.76878545000958276</v>
      </c>
      <c r="DM58">
        <v>0.76992544441025956</v>
      </c>
      <c r="DN58">
        <v>0.77283095684281711</v>
      </c>
      <c r="DO58">
        <v>0.77809293164489512</v>
      </c>
      <c r="DP58">
        <v>0.77721338128601136</v>
      </c>
      <c r="DQ58">
        <v>0.77818244986487617</v>
      </c>
      <c r="DR58">
        <v>0.78008303622480857</v>
      </c>
      <c r="DS58">
        <v>0.78157210035697666</v>
      </c>
      <c r="DT58">
        <v>0.78609897474072121</v>
      </c>
      <c r="DU58">
        <v>0.78380418274434427</v>
      </c>
      <c r="DV58">
        <v>0.78724364931069757</v>
      </c>
      <c r="DW58">
        <v>0.78896136425938979</v>
      </c>
      <c r="DX58">
        <v>0.79171707717930118</v>
      </c>
      <c r="DY58">
        <v>0.79347007030734873</v>
      </c>
      <c r="DZ58">
        <v>0.79412412859060799</v>
      </c>
      <c r="EA58">
        <v>0.79412040434555997</v>
      </c>
      <c r="EB58">
        <v>0.79752019777569039</v>
      </c>
      <c r="EC58">
        <v>0.7972845600647116</v>
      </c>
      <c r="ED58">
        <v>0.8021976313160748</v>
      </c>
      <c r="EE58">
        <v>0.801355218641015</v>
      </c>
      <c r="EF58">
        <v>0.80305044936405534</v>
      </c>
      <c r="EG58">
        <v>0.80611648924163115</v>
      </c>
      <c r="EH58">
        <v>0.8063341201832428</v>
      </c>
      <c r="EI58">
        <v>0.80552091376873702</v>
      </c>
      <c r="EJ58">
        <v>0.81013470024620537</v>
      </c>
      <c r="EK58">
        <v>0.81053892492602908</v>
      </c>
      <c r="EL58">
        <v>0.81185016310771696</v>
      </c>
      <c r="EM58">
        <v>0.81376247702461169</v>
      </c>
      <c r="EN58">
        <v>0.81524553512194764</v>
      </c>
      <c r="EO58">
        <v>0.81639387017870857</v>
      </c>
      <c r="EP58">
        <v>0.81765820686816593</v>
      </c>
      <c r="EQ58">
        <v>0.81732089206694225</v>
      </c>
      <c r="ER58">
        <v>0.82042192289913074</v>
      </c>
      <c r="ES58">
        <v>0.82151000895080339</v>
      </c>
      <c r="ET58">
        <v>0.82102218733184462</v>
      </c>
      <c r="EU58">
        <v>0.82176091831126485</v>
      </c>
      <c r="EV58">
        <v>0.82281718201065568</v>
      </c>
      <c r="EW58">
        <v>0.8250506031526218</v>
      </c>
      <c r="EX58">
        <v>0.82664990694074825</v>
      </c>
      <c r="EY58">
        <v>0.82583655518974397</v>
      </c>
      <c r="EZ58">
        <v>0.82892574193505963</v>
      </c>
      <c r="FA58">
        <v>0.82992584367339695</v>
      </c>
      <c r="FB58">
        <v>0.8309053919440833</v>
      </c>
      <c r="FC58">
        <v>0.83077947217679671</v>
      </c>
      <c r="FD58">
        <v>0.83177434557713936</v>
      </c>
      <c r="FE58">
        <v>0.83355309435286562</v>
      </c>
      <c r="FF58">
        <v>0.83660298195042704</v>
      </c>
      <c r="FG58">
        <v>0.83627851412254761</v>
      </c>
      <c r="FH58">
        <v>0.83543522969384154</v>
      </c>
      <c r="FI58">
        <v>0.83699422007134527</v>
      </c>
      <c r="FJ58">
        <v>0.83742997320713086</v>
      </c>
      <c r="FK58">
        <v>0.84060169227595904</v>
      </c>
      <c r="FL58">
        <v>0.84206682478237016</v>
      </c>
      <c r="FM58">
        <v>0.84250111525734039</v>
      </c>
      <c r="FN58">
        <v>0.84228234998384899</v>
      </c>
      <c r="FO58">
        <v>0.84250930644770461</v>
      </c>
      <c r="FP58">
        <v>0.84424425929857472</v>
      </c>
      <c r="FQ58">
        <v>0.84447889873438586</v>
      </c>
      <c r="FR58">
        <v>0.84674848716499118</v>
      </c>
      <c r="FS58">
        <v>0.84421487626650893</v>
      </c>
      <c r="FT58">
        <v>0.84785391800561138</v>
      </c>
      <c r="FU58">
        <v>0.84840184823512776</v>
      </c>
      <c r="FV58">
        <v>0.85103039801282176</v>
      </c>
      <c r="FW58">
        <v>0.8498226845508654</v>
      </c>
      <c r="FX58">
        <v>0.85298091017794897</v>
      </c>
      <c r="FY58">
        <v>0.851659850385591</v>
      </c>
      <c r="FZ58">
        <v>0.85353281090176958</v>
      </c>
      <c r="GA58">
        <v>0.85319495678673429</v>
      </c>
      <c r="GB58">
        <v>0.85348412585864408</v>
      </c>
      <c r="GC58">
        <v>0.85401472325745886</v>
      </c>
      <c r="GD58">
        <v>0.8572375939505934</v>
      </c>
      <c r="GE58">
        <v>0.85690385481020748</v>
      </c>
      <c r="GF58">
        <v>0.85700298926749918</v>
      </c>
      <c r="GG58">
        <v>0.85874394203325688</v>
      </c>
      <c r="GH58">
        <v>0.859388888588834</v>
      </c>
      <c r="GI58">
        <v>0.8622892004488707</v>
      </c>
      <c r="GJ58">
        <v>0.86142876003959645</v>
      </c>
      <c r="GK58">
        <v>0.86149473191080417</v>
      </c>
      <c r="GL58">
        <v>0.86049430292694817</v>
      </c>
      <c r="GM58">
        <v>0.86269868600568866</v>
      </c>
      <c r="GN58">
        <v>0.8632585385364514</v>
      </c>
      <c r="GO58">
        <v>0.86461161461009439</v>
      </c>
      <c r="GP58">
        <v>0.86626939395191316</v>
      </c>
      <c r="GQ58">
        <v>0.86420907541501035</v>
      </c>
      <c r="GR58">
        <v>0.86668942405960381</v>
      </c>
      <c r="GS58">
        <v>0.86662735792632373</v>
      </c>
      <c r="GT58">
        <v>0.86832126433286394</v>
      </c>
      <c r="GU58">
        <v>0.86737922700387549</v>
      </c>
      <c r="GV58">
        <v>0.86741642188734203</v>
      </c>
      <c r="GW58">
        <v>0.87006288043200475</v>
      </c>
      <c r="GX58">
        <v>0.86786592735676304</v>
      </c>
      <c r="GY58">
        <v>0.87202289776275865</v>
      </c>
      <c r="GZ58">
        <v>0.87114622578677281</v>
      </c>
      <c r="HA58">
        <v>0.87073123912864203</v>
      </c>
      <c r="HB58">
        <v>0.87314912263212607</v>
      </c>
      <c r="HC58">
        <v>0.87314284563683842</v>
      </c>
      <c r="HD58">
        <v>0.87465878118282259</v>
      </c>
      <c r="HE58">
        <v>0.87534191604045275</v>
      </c>
      <c r="HF58">
        <v>0.87572046498744371</v>
      </c>
      <c r="HG58">
        <v>0.87654532740207747</v>
      </c>
      <c r="HH58">
        <v>0.87574322035898111</v>
      </c>
      <c r="HI58">
        <v>0.87644354745774178</v>
      </c>
      <c r="HJ58">
        <v>0.87749611673225303</v>
      </c>
      <c r="HK58">
        <v>0.8783097036152967</v>
      </c>
      <c r="HL58">
        <v>0.8780392956159826</v>
      </c>
      <c r="HM58">
        <v>0.87826390922430986</v>
      </c>
      <c r="HN58">
        <v>0.87900786067489955</v>
      </c>
      <c r="HO58">
        <v>0.88013827660539656</v>
      </c>
      <c r="HP58">
        <v>0.87792265544451753</v>
      </c>
      <c r="HQ58">
        <v>0.88094958633186737</v>
      </c>
      <c r="HR58">
        <v>0.88119154699636693</v>
      </c>
      <c r="HS58">
        <v>0.88228637027888168</v>
      </c>
      <c r="HT58">
        <v>0.8825983394264435</v>
      </c>
      <c r="HU58">
        <v>0.88113067179339133</v>
      </c>
      <c r="HV58">
        <v>0.88270849452033084</v>
      </c>
      <c r="HW58">
        <v>0.88619267004727964</v>
      </c>
      <c r="HX58">
        <v>0.88590940133404783</v>
      </c>
      <c r="HY58">
        <v>0.88432852518357663</v>
      </c>
      <c r="HZ58">
        <v>0.88601436485381413</v>
      </c>
      <c r="IA58">
        <v>0.88781365535856716</v>
      </c>
      <c r="IB58">
        <v>0.88664015554066433</v>
      </c>
      <c r="IC58">
        <v>0.88721584966984168</v>
      </c>
      <c r="ID58">
        <v>0.88767113313379209</v>
      </c>
      <c r="IE58">
        <v>0.88761107016393093</v>
      </c>
      <c r="IF58">
        <v>0.88933871287712374</v>
      </c>
      <c r="IG58">
        <v>0.88942396375026578</v>
      </c>
      <c r="IH58">
        <v>0.89047082249023235</v>
      </c>
      <c r="II58">
        <v>0.88851117144265301</v>
      </c>
      <c r="IJ58">
        <v>0.89086496062429565</v>
      </c>
      <c r="IK58">
        <v>0.89150701542052424</v>
      </c>
      <c r="IL58">
        <v>0.8912363415688741</v>
      </c>
      <c r="IM58">
        <v>0.89193435581684299</v>
      </c>
      <c r="IN58">
        <v>0.89197286889336314</v>
      </c>
      <c r="IO58">
        <v>0.8941332139020044</v>
      </c>
      <c r="IP58">
        <v>0.89103926886194795</v>
      </c>
      <c r="IQ58">
        <v>0.89349266781792536</v>
      </c>
      <c r="IR58">
        <v>0.89264170469280302</v>
      </c>
      <c r="IS58">
        <v>0.89263268239591187</v>
      </c>
      <c r="IT58">
        <v>0.8951698318491752</v>
      </c>
      <c r="IU58">
        <v>0.8948405711149936</v>
      </c>
      <c r="IV58">
        <v>0.89457656082647452</v>
      </c>
      <c r="IW58">
        <v>0.89689066015919605</v>
      </c>
      <c r="IX58">
        <v>0.89588431794985723</v>
      </c>
      <c r="IY58">
        <v>0.89795151897348491</v>
      </c>
      <c r="IZ58">
        <v>0.89532929978213127</v>
      </c>
      <c r="JA58">
        <v>0.89830603117033125</v>
      </c>
      <c r="JB58">
        <v>0.89810292826118376</v>
      </c>
      <c r="JC58">
        <v>0.89853176775413035</v>
      </c>
      <c r="JD58">
        <v>0.89696200763187295</v>
      </c>
      <c r="JE58">
        <v>0.89853943122328861</v>
      </c>
      <c r="JF58">
        <v>0.89901527012045968</v>
      </c>
      <c r="JG58">
        <v>0.89929607130742828</v>
      </c>
      <c r="JH58">
        <v>0.89959622431386754</v>
      </c>
      <c r="JI58">
        <v>0.90075782544842409</v>
      </c>
      <c r="JJ58">
        <v>0.90026125328008921</v>
      </c>
      <c r="JK58">
        <v>0.90119145129024769</v>
      </c>
      <c r="JL58">
        <v>0.90105441814509513</v>
      </c>
      <c r="JM58">
        <v>0.90286430067194201</v>
      </c>
      <c r="JN58">
        <v>0.90146254977262941</v>
      </c>
      <c r="JO58">
        <v>0.90396454714452779</v>
      </c>
      <c r="JP58">
        <v>0.90386874952824969</v>
      </c>
      <c r="JQ58">
        <v>0.90317638321817295</v>
      </c>
      <c r="JR58">
        <v>0.90400801911942796</v>
      </c>
      <c r="JS58">
        <v>0.90362064632427397</v>
      </c>
      <c r="JT58">
        <v>0.90432363608081512</v>
      </c>
      <c r="JU58">
        <v>0.90474344562592834</v>
      </c>
      <c r="JV58">
        <v>0.90602054226368978</v>
      </c>
      <c r="JW58">
        <v>0.90565632615730163</v>
      </c>
      <c r="JX58">
        <v>0.9071214849946474</v>
      </c>
      <c r="JY58">
        <v>0.90679219416715939</v>
      </c>
      <c r="JZ58">
        <v>0.90703485291210162</v>
      </c>
      <c r="KA58">
        <v>0.90793408552591726</v>
      </c>
      <c r="KB58">
        <v>0.90698851807840464</v>
      </c>
      <c r="KC58">
        <v>0.90699165715443097</v>
      </c>
      <c r="KD58">
        <v>0.90737734374024748</v>
      </c>
      <c r="KE58">
        <v>0.90819191440559377</v>
      </c>
      <c r="KF58">
        <v>0.90983619931767112</v>
      </c>
      <c r="KG58">
        <v>0.90915412043971577</v>
      </c>
      <c r="KH58">
        <v>0.90884546240337394</v>
      </c>
      <c r="KI58">
        <v>0.90927539769035248</v>
      </c>
      <c r="KJ58">
        <v>0.90969426860698932</v>
      </c>
      <c r="KK58">
        <v>0.9108031707471248</v>
      </c>
      <c r="KL58">
        <v>0.90978046078394692</v>
      </c>
      <c r="KM58">
        <v>0.91191469906776557</v>
      </c>
      <c r="KN58">
        <v>0.9115876402657962</v>
      </c>
      <c r="KO58">
        <v>0.91213522992637375</v>
      </c>
      <c r="KP58">
        <v>0.9123023493619925</v>
      </c>
      <c r="KQ58">
        <v>0.91216294331971015</v>
      </c>
      <c r="KR58">
        <v>0.91206285351130423</v>
      </c>
      <c r="KS58">
        <v>0.91280889837202128</v>
      </c>
      <c r="KT58">
        <v>0.91291194237834838</v>
      </c>
      <c r="KU58">
        <v>0.91205021103747974</v>
      </c>
      <c r="KV58">
        <v>0.91319758281934527</v>
      </c>
      <c r="KW58">
        <v>0.91218214433466327</v>
      </c>
      <c r="KX58">
        <v>0.9139102913379521</v>
      </c>
      <c r="KY58">
        <v>0.91484854687175743</v>
      </c>
      <c r="KZ58">
        <v>0.91328653788583358</v>
      </c>
      <c r="LA58">
        <v>0.91499558597782948</v>
      </c>
      <c r="LB58">
        <v>0.91621013525248007</v>
      </c>
      <c r="LC58">
        <v>0.91535329389092313</v>
      </c>
      <c r="LD58">
        <v>0.91711022716702839</v>
      </c>
      <c r="LE58">
        <v>0.91554912785930465</v>
      </c>
      <c r="LF58">
        <v>0.91723045084255905</v>
      </c>
      <c r="LG58">
        <v>0.91626861099956725</v>
      </c>
      <c r="LH58">
        <v>0.91653091437150225</v>
      </c>
      <c r="LI58">
        <v>0.91654743582190901</v>
      </c>
      <c r="LJ58">
        <v>0.91734814920805907</v>
      </c>
      <c r="LK58">
        <v>0.91591324344840452</v>
      </c>
      <c r="LL58">
        <v>0.91938791101383188</v>
      </c>
      <c r="LM58">
        <v>0.91754812712177769</v>
      </c>
      <c r="LN58">
        <v>0.91815714164820328</v>
      </c>
      <c r="LO58">
        <v>0.9177175768208562</v>
      </c>
      <c r="LP58">
        <v>0.91952989628930926</v>
      </c>
      <c r="LQ58">
        <v>0.91887780645326733</v>
      </c>
      <c r="LR58">
        <v>0.91902224847279379</v>
      </c>
      <c r="LS58">
        <v>0.92045826089000882</v>
      </c>
      <c r="LT58">
        <v>0.91894881138386297</v>
      </c>
      <c r="LU58">
        <v>0.91991766931181063</v>
      </c>
      <c r="LV58">
        <v>0.92010396825419405</v>
      </c>
      <c r="LW58">
        <v>0.91963318906012437</v>
      </c>
      <c r="LX58">
        <v>0.92127900874389768</v>
      </c>
      <c r="LY58">
        <v>0.92125053186259098</v>
      </c>
      <c r="LZ58">
        <v>0.92158488270778938</v>
      </c>
      <c r="MA58">
        <v>0.92257798502796695</v>
      </c>
      <c r="MB58">
        <v>0.91987685082862247</v>
      </c>
      <c r="MC58">
        <v>0.92172491931877798</v>
      </c>
      <c r="MD58">
        <v>0.92260164418573731</v>
      </c>
      <c r="ME58">
        <v>0.92257787190222795</v>
      </c>
      <c r="MF58">
        <v>0.92158945246280521</v>
      </c>
      <c r="MG58">
        <v>0.92460257658359024</v>
      </c>
      <c r="MH58">
        <v>0.92352840853806872</v>
      </c>
      <c r="MI58">
        <v>0.92349985012796265</v>
      </c>
      <c r="MJ58">
        <v>0.92291605674221544</v>
      </c>
      <c r="MK58">
        <v>0.92234378468030975</v>
      </c>
      <c r="ML58">
        <v>0.92395379816969481</v>
      </c>
      <c r="MM58">
        <v>0.92447521179440995</v>
      </c>
      <c r="MN58">
        <v>0.92477730916103096</v>
      </c>
      <c r="MO58">
        <v>0.92406156916083526</v>
      </c>
      <c r="MP58">
        <v>0.92583285793996506</v>
      </c>
      <c r="MQ58">
        <v>0.92505166373888836</v>
      </c>
      <c r="MR58">
        <v>0.92585850825377081</v>
      </c>
      <c r="MS58">
        <v>0.92526158472294251</v>
      </c>
      <c r="MT58">
        <v>0.92609278646591997</v>
      </c>
      <c r="MU58">
        <v>0.92810931175068201</v>
      </c>
      <c r="MV58">
        <v>0.92578932370648137</v>
      </c>
      <c r="MW58">
        <v>0.92728835818425848</v>
      </c>
      <c r="MX58">
        <v>0.92465458170298143</v>
      </c>
      <c r="MY58">
        <v>0.92589597392584344</v>
      </c>
      <c r="MZ58">
        <v>0.92552156431625487</v>
      </c>
      <c r="NA58">
        <v>0.92702852402882951</v>
      </c>
      <c r="NB58">
        <v>0.92743771866083358</v>
      </c>
      <c r="NC58">
        <v>0.92751065095953833</v>
      </c>
      <c r="ND58">
        <v>0.92747913432336249</v>
      </c>
      <c r="NE58">
        <v>0.92650395549130826</v>
      </c>
      <c r="NF58">
        <v>0.92848045543423918</v>
      </c>
      <c r="NG58">
        <v>0.92800728332605298</v>
      </c>
      <c r="NH58">
        <v>0.92582479777440219</v>
      </c>
      <c r="NI58">
        <v>0.92918969503315585</v>
      </c>
      <c r="NJ58">
        <v>0.92817115968066233</v>
      </c>
      <c r="NK58">
        <v>0.92864599128416003</v>
      </c>
      <c r="NL58">
        <v>0.929126467197402</v>
      </c>
      <c r="NM58">
        <v>0.92905547056434457</v>
      </c>
      <c r="NN58">
        <v>0.92880508006662121</v>
      </c>
      <c r="NO58">
        <v>0.92955581529478815</v>
      </c>
      <c r="NP58">
        <v>0.92964888155119318</v>
      </c>
      <c r="NQ58">
        <v>0.93084835620616602</v>
      </c>
      <c r="NR58">
        <v>0.92956541635333712</v>
      </c>
      <c r="NS58">
        <v>0.93117192302358753</v>
      </c>
      <c r="NT58">
        <v>0.93090292689223408</v>
      </c>
      <c r="NU58">
        <v>0.93021996097243886</v>
      </c>
      <c r="NV58">
        <v>0.93084605347528071</v>
      </c>
      <c r="NW58">
        <v>0.93162341921314851</v>
      </c>
      <c r="NX58">
        <v>0.93176692898584679</v>
      </c>
      <c r="NY58">
        <v>0.93218394483764067</v>
      </c>
      <c r="NZ58">
        <v>0.93154742910230492</v>
      </c>
      <c r="OA58">
        <v>0.93110327078946364</v>
      </c>
      <c r="OB58">
        <v>0.93227194258957957</v>
      </c>
      <c r="OC58">
        <v>0.93259443666269437</v>
      </c>
      <c r="OD58">
        <v>0.93314185087018031</v>
      </c>
      <c r="OE58">
        <v>0.93184375386592289</v>
      </c>
      <c r="OF58">
        <v>0.93406908403678879</v>
      </c>
      <c r="OG58">
        <v>0.93290362655061698</v>
      </c>
      <c r="OH58">
        <v>0.93380963371561321</v>
      </c>
      <c r="OI58">
        <v>0.93430527910011707</v>
      </c>
      <c r="OJ58">
        <v>0.93324934496897005</v>
      </c>
      <c r="OK58">
        <v>0.93392332504738795</v>
      </c>
      <c r="OL58">
        <v>0.93460374637599186</v>
      </c>
      <c r="OM58">
        <v>0.93347017907792595</v>
      </c>
      <c r="ON58">
        <v>0.9339877207977052</v>
      </c>
      <c r="OO58">
        <v>0.93322363544865472</v>
      </c>
      <c r="OP58">
        <v>0.93414235635761655</v>
      </c>
      <c r="OQ58">
        <v>0.93639065807141419</v>
      </c>
      <c r="OR58">
        <v>0.93436625986240784</v>
      </c>
      <c r="OS58">
        <v>0.93441267903165615</v>
      </c>
      <c r="OT58">
        <v>0.9345999012135886</v>
      </c>
      <c r="OU58">
        <v>0.93587135860231496</v>
      </c>
    </row>
    <row r="59" spans="1:411">
      <c r="A59" s="539">
        <v>0.08</v>
      </c>
      <c r="B59">
        <v>1.5540982847991507E-3</v>
      </c>
      <c r="C59">
        <v>5.0959149827274697E-3</v>
      </c>
      <c r="D59">
        <v>1.1049165107270208E-2</v>
      </c>
      <c r="E59">
        <v>2.1048441749114546E-2</v>
      </c>
      <c r="F59">
        <v>2.9220738624146054E-2</v>
      </c>
      <c r="G59">
        <v>3.9274910826298463E-2</v>
      </c>
      <c r="H59">
        <v>5.0137860044920032E-2</v>
      </c>
      <c r="I59">
        <v>5.8842671096782782E-2</v>
      </c>
      <c r="J59">
        <v>7.039043315503471E-2</v>
      </c>
      <c r="K59">
        <v>7.9202797160096677E-2</v>
      </c>
      <c r="L59">
        <v>9.0537575156346486E-2</v>
      </c>
      <c r="M59">
        <v>0.1018487644432637</v>
      </c>
      <c r="N59">
        <v>0.11004306790656951</v>
      </c>
      <c r="O59">
        <v>0.11992183766046882</v>
      </c>
      <c r="P59">
        <v>0.13126330081614346</v>
      </c>
      <c r="Q59">
        <v>0.14076954588027041</v>
      </c>
      <c r="R59">
        <v>0.15391286663399786</v>
      </c>
      <c r="S59">
        <v>0.16287050483254539</v>
      </c>
      <c r="T59">
        <v>0.17375313203169537</v>
      </c>
      <c r="U59">
        <v>0.18335259777320395</v>
      </c>
      <c r="V59">
        <v>0.19665971607605562</v>
      </c>
      <c r="W59">
        <v>0.20565069980609468</v>
      </c>
      <c r="X59">
        <v>0.21880182578423177</v>
      </c>
      <c r="Y59">
        <v>0.22788896451084803</v>
      </c>
      <c r="Z59">
        <v>0.23860369844499796</v>
      </c>
      <c r="AA59">
        <v>0.24999385909296459</v>
      </c>
      <c r="AB59">
        <v>0.25753148662745129</v>
      </c>
      <c r="AC59">
        <v>0.2719181098260397</v>
      </c>
      <c r="AD59">
        <v>0.28228270339539574</v>
      </c>
      <c r="AE59">
        <v>0.29311804086859378</v>
      </c>
      <c r="AF59">
        <v>0.30227971070147558</v>
      </c>
      <c r="AG59">
        <v>0.31665218214099849</v>
      </c>
      <c r="AH59">
        <v>0.32973028340424893</v>
      </c>
      <c r="AI59">
        <v>0.3385968149351995</v>
      </c>
      <c r="AJ59">
        <v>0.34745391671747183</v>
      </c>
      <c r="AK59">
        <v>0.36291586094887907</v>
      </c>
      <c r="AL59">
        <v>0.37081872150690376</v>
      </c>
      <c r="AM59">
        <v>0.38234486697967607</v>
      </c>
      <c r="AN59">
        <v>0.39339885705776212</v>
      </c>
      <c r="AO59">
        <v>0.40508644679967931</v>
      </c>
      <c r="AP59">
        <v>0.41203655037145959</v>
      </c>
      <c r="AQ59">
        <v>0.42360467182770628</v>
      </c>
      <c r="AR59">
        <v>0.4325836594594713</v>
      </c>
      <c r="AS59">
        <v>0.44535173081725554</v>
      </c>
      <c r="AT59">
        <v>0.44956585182060388</v>
      </c>
      <c r="AU59">
        <v>0.45836559335427413</v>
      </c>
      <c r="AV59">
        <v>0.47244745392199705</v>
      </c>
      <c r="AW59">
        <v>0.48006620284131907</v>
      </c>
      <c r="AX59">
        <v>0.48794783427254068</v>
      </c>
      <c r="AY59">
        <v>0.49465970830053563</v>
      </c>
      <c r="AZ59">
        <v>0.5042946813611503</v>
      </c>
      <c r="BA59">
        <v>0.51075593737178671</v>
      </c>
      <c r="BB59">
        <v>0.5191587848531356</v>
      </c>
      <c r="BC59">
        <v>0.52803592906165719</v>
      </c>
      <c r="BD59">
        <v>0.53637552131066524</v>
      </c>
      <c r="BE59">
        <v>0.54152693297073573</v>
      </c>
      <c r="BF59">
        <v>0.55056203264909465</v>
      </c>
      <c r="BG59">
        <v>0.55797525390103775</v>
      </c>
      <c r="BH59">
        <v>0.56360240011097296</v>
      </c>
      <c r="BI59">
        <v>0.56756613043759641</v>
      </c>
      <c r="BJ59">
        <v>0.57451308442972349</v>
      </c>
      <c r="BK59">
        <v>0.57775397797119643</v>
      </c>
      <c r="BL59">
        <v>0.58801203317574857</v>
      </c>
      <c r="BM59">
        <v>0.5928203514684891</v>
      </c>
      <c r="BN59">
        <v>0.60234025479154063</v>
      </c>
      <c r="BO59">
        <v>0.60514844956244618</v>
      </c>
      <c r="BP59">
        <v>0.60839946484466656</v>
      </c>
      <c r="BQ59">
        <v>0.61534191472590094</v>
      </c>
      <c r="BR59">
        <v>0.62091619189882397</v>
      </c>
      <c r="BS59">
        <v>0.62527744274273456</v>
      </c>
      <c r="BT59">
        <v>0.62737251485149947</v>
      </c>
      <c r="BU59">
        <v>0.63610145991670652</v>
      </c>
      <c r="BV59">
        <v>0.6421675912088266</v>
      </c>
      <c r="BW59">
        <v>0.64489043911671085</v>
      </c>
      <c r="BX59">
        <v>0.65074278524907148</v>
      </c>
      <c r="BY59">
        <v>0.6516329070430501</v>
      </c>
      <c r="BZ59">
        <v>0.65683200482824255</v>
      </c>
      <c r="CA59">
        <v>0.66346277016493216</v>
      </c>
      <c r="CB59">
        <v>0.66537336153425808</v>
      </c>
      <c r="CC59">
        <v>0.67313859495399209</v>
      </c>
      <c r="CD59">
        <v>0.67320412758800052</v>
      </c>
      <c r="CE59">
        <v>0.67808218072234827</v>
      </c>
      <c r="CF59">
        <v>0.68480179364696436</v>
      </c>
      <c r="CG59">
        <v>0.68604808455658506</v>
      </c>
      <c r="CH59">
        <v>0.69174487463017664</v>
      </c>
      <c r="CI59">
        <v>0.69213766512400887</v>
      </c>
      <c r="CJ59">
        <v>0.69637320546550985</v>
      </c>
      <c r="CK59">
        <v>0.6993833386752939</v>
      </c>
      <c r="CL59">
        <v>0.70360274547547919</v>
      </c>
      <c r="CM59">
        <v>0.70610667686623863</v>
      </c>
      <c r="CN59">
        <v>0.70466787239491602</v>
      </c>
      <c r="CO59">
        <v>0.71212524538777011</v>
      </c>
      <c r="CP59">
        <v>0.71500523192661691</v>
      </c>
      <c r="CQ59">
        <v>0.71902155720316063</v>
      </c>
      <c r="CR59">
        <v>0.72136637940969561</v>
      </c>
      <c r="CS59">
        <v>0.72746309847376789</v>
      </c>
      <c r="CT59">
        <v>0.72657575519451312</v>
      </c>
      <c r="CU59">
        <v>0.72957022009863814</v>
      </c>
      <c r="CV59">
        <v>0.73156752144524251</v>
      </c>
      <c r="CW59">
        <v>0.73371570222897176</v>
      </c>
      <c r="CX59">
        <v>0.73611824537503434</v>
      </c>
      <c r="CY59">
        <v>0.73909653972280998</v>
      </c>
      <c r="CZ59">
        <v>0.74428562257517705</v>
      </c>
      <c r="DA59">
        <v>0.7446708673096627</v>
      </c>
      <c r="DB59">
        <v>0.7485823363389873</v>
      </c>
      <c r="DC59">
        <v>0.74997385006099848</v>
      </c>
      <c r="DD59">
        <v>0.75270626581977962</v>
      </c>
      <c r="DE59">
        <v>0.75235403824368452</v>
      </c>
      <c r="DF59">
        <v>0.75661646436713137</v>
      </c>
      <c r="DG59">
        <v>0.76061190131576428</v>
      </c>
      <c r="DH59">
        <v>0.76245301802358734</v>
      </c>
      <c r="DI59">
        <v>0.76323076078474184</v>
      </c>
      <c r="DJ59">
        <v>0.7649573006840128</v>
      </c>
      <c r="DK59">
        <v>0.76609264412396916</v>
      </c>
      <c r="DL59">
        <v>0.77208316480480521</v>
      </c>
      <c r="DM59">
        <v>0.77258518221501749</v>
      </c>
      <c r="DN59">
        <v>0.77131123420197267</v>
      </c>
      <c r="DO59">
        <v>0.7748651786308518</v>
      </c>
      <c r="DP59">
        <v>0.77597233620009842</v>
      </c>
      <c r="DQ59">
        <v>0.77977901965793917</v>
      </c>
      <c r="DR59">
        <v>0.77899593627911567</v>
      </c>
      <c r="DS59">
        <v>0.78162302286636576</v>
      </c>
      <c r="DT59">
        <v>0.78433871679065637</v>
      </c>
      <c r="DU59">
        <v>0.7860642393138324</v>
      </c>
      <c r="DV59">
        <v>0.78748391867129708</v>
      </c>
      <c r="DW59">
        <v>0.79123074935882698</v>
      </c>
      <c r="DX59">
        <v>0.78997649899668798</v>
      </c>
      <c r="DY59">
        <v>0.79021970479531489</v>
      </c>
      <c r="DZ59">
        <v>0.79343762636173376</v>
      </c>
      <c r="EA59">
        <v>0.79420017263996145</v>
      </c>
      <c r="EB59">
        <v>0.79830980461732548</v>
      </c>
      <c r="EC59">
        <v>0.79952930092882002</v>
      </c>
      <c r="ED59">
        <v>0.79891423431851483</v>
      </c>
      <c r="EE59">
        <v>0.80168036811118937</v>
      </c>
      <c r="EF59">
        <v>0.80313715590858425</v>
      </c>
      <c r="EG59">
        <v>0.80399204903277077</v>
      </c>
      <c r="EH59">
        <v>0.80576933204666479</v>
      </c>
      <c r="EI59">
        <v>0.80873853109118787</v>
      </c>
      <c r="EJ59">
        <v>0.8083839457886397</v>
      </c>
      <c r="EK59">
        <v>0.8106844436877001</v>
      </c>
      <c r="EL59">
        <v>0.81359665691848004</v>
      </c>
      <c r="EM59">
        <v>0.81153019449616703</v>
      </c>
      <c r="EN59">
        <v>0.81421486387699937</v>
      </c>
      <c r="EO59">
        <v>0.81570703815285817</v>
      </c>
      <c r="EP59">
        <v>0.81575084400319575</v>
      </c>
      <c r="EQ59">
        <v>0.81932310475100323</v>
      </c>
      <c r="ER59">
        <v>0.81986994193706408</v>
      </c>
      <c r="ES59">
        <v>0.82201886466209362</v>
      </c>
      <c r="ET59">
        <v>0.82196792040201316</v>
      </c>
      <c r="EU59">
        <v>0.8223778273525475</v>
      </c>
      <c r="EV59">
        <v>0.8235021695352106</v>
      </c>
      <c r="EW59">
        <v>0.82443515415749924</v>
      </c>
      <c r="EX59">
        <v>0.8271158624559829</v>
      </c>
      <c r="EY59">
        <v>0.82884043585633582</v>
      </c>
      <c r="EZ59">
        <v>0.83010071344905823</v>
      </c>
      <c r="FA59">
        <v>0.83147401626062789</v>
      </c>
      <c r="FB59">
        <v>0.83001339511032091</v>
      </c>
      <c r="FC59">
        <v>0.83304960661246918</v>
      </c>
      <c r="FD59">
        <v>0.83176217036369349</v>
      </c>
      <c r="FE59">
        <v>0.83420105830039559</v>
      </c>
      <c r="FF59">
        <v>0.83581500617499549</v>
      </c>
      <c r="FG59">
        <v>0.836632899754018</v>
      </c>
      <c r="FH59">
        <v>0.83710175436477419</v>
      </c>
      <c r="FI59">
        <v>0.83909405306557294</v>
      </c>
      <c r="FJ59">
        <v>0.83703102197884982</v>
      </c>
      <c r="FK59">
        <v>0.83979148504905865</v>
      </c>
      <c r="FL59">
        <v>0.84105671386908654</v>
      </c>
      <c r="FM59">
        <v>0.84018531933594409</v>
      </c>
      <c r="FN59">
        <v>0.8425976142160605</v>
      </c>
      <c r="FO59">
        <v>0.84298641208709968</v>
      </c>
      <c r="FP59">
        <v>0.84501876922757935</v>
      </c>
      <c r="FQ59">
        <v>0.84481539630833602</v>
      </c>
      <c r="FR59">
        <v>0.8470800928221689</v>
      </c>
      <c r="FS59">
        <v>0.84731424037937697</v>
      </c>
      <c r="FT59">
        <v>0.84663585056641433</v>
      </c>
      <c r="FU59">
        <v>0.84880147530875727</v>
      </c>
      <c r="FV59">
        <v>0.85065925514572382</v>
      </c>
      <c r="FW59">
        <v>0.85058195499261158</v>
      </c>
      <c r="FX59">
        <v>0.84990942596026942</v>
      </c>
      <c r="FY59">
        <v>0.85149971634013699</v>
      </c>
      <c r="FZ59">
        <v>0.85242721306964009</v>
      </c>
      <c r="GA59">
        <v>0.85375194435417145</v>
      </c>
      <c r="GB59">
        <v>0.85508207044869611</v>
      </c>
      <c r="GC59">
        <v>0.85571559049217938</v>
      </c>
      <c r="GD59">
        <v>0.85891514093563082</v>
      </c>
      <c r="GE59">
        <v>0.85692856487597202</v>
      </c>
      <c r="GF59">
        <v>0.8585030414064152</v>
      </c>
      <c r="GG59">
        <v>0.85855365575414488</v>
      </c>
      <c r="GH59">
        <v>0.8590888016632785</v>
      </c>
      <c r="GI59">
        <v>0.85770249494806339</v>
      </c>
      <c r="GJ59">
        <v>0.86117517486180861</v>
      </c>
      <c r="GK59">
        <v>0.86360640869753724</v>
      </c>
      <c r="GL59">
        <v>0.8614601238051256</v>
      </c>
      <c r="GM59">
        <v>0.86438705872576749</v>
      </c>
      <c r="GN59">
        <v>0.86217977614165786</v>
      </c>
      <c r="GO59">
        <v>0.86319333870190051</v>
      </c>
      <c r="GP59">
        <v>0.86614027569784968</v>
      </c>
      <c r="GQ59">
        <v>0.86408530680663664</v>
      </c>
      <c r="GR59">
        <v>0.86638753650072076</v>
      </c>
      <c r="GS59">
        <v>0.86575453519334877</v>
      </c>
      <c r="GT59">
        <v>0.8665706577547736</v>
      </c>
      <c r="GU59">
        <v>0.86906412021414103</v>
      </c>
      <c r="GV59">
        <v>0.86908500932066646</v>
      </c>
      <c r="GW59">
        <v>0.86876592487533855</v>
      </c>
      <c r="GX59">
        <v>0.87047515137161025</v>
      </c>
      <c r="GY59">
        <v>0.87055516638347741</v>
      </c>
      <c r="GZ59">
        <v>0.87159660924877436</v>
      </c>
      <c r="HA59">
        <v>0.87107620611520298</v>
      </c>
      <c r="HB59">
        <v>0.87321058833550091</v>
      </c>
      <c r="HC59">
        <v>0.87360247108370781</v>
      </c>
      <c r="HD59">
        <v>0.87481903559177832</v>
      </c>
      <c r="HE59">
        <v>0.87472602593265059</v>
      </c>
      <c r="HF59">
        <v>0.87467876333668959</v>
      </c>
      <c r="HG59">
        <v>0.87690342043753622</v>
      </c>
      <c r="HH59">
        <v>0.87519733873101602</v>
      </c>
      <c r="HI59">
        <v>0.87665983440216821</v>
      </c>
      <c r="HJ59">
        <v>0.87694642123462396</v>
      </c>
      <c r="HK59">
        <v>0.87796662500501521</v>
      </c>
      <c r="HL59">
        <v>0.87756808116342189</v>
      </c>
      <c r="HM59">
        <v>0.88114553248650973</v>
      </c>
      <c r="HN59">
        <v>0.87905479655520169</v>
      </c>
      <c r="HO59">
        <v>0.88080959928759461</v>
      </c>
      <c r="HP59">
        <v>0.88129235481021984</v>
      </c>
      <c r="HQ59">
        <v>0.88191072355691968</v>
      </c>
      <c r="HR59">
        <v>0.88101776000890664</v>
      </c>
      <c r="HS59">
        <v>0.8818909881074759</v>
      </c>
      <c r="HT59">
        <v>0.88257667588768363</v>
      </c>
      <c r="HU59">
        <v>0.88200947289176557</v>
      </c>
      <c r="HV59">
        <v>0.88517780488462083</v>
      </c>
      <c r="HW59">
        <v>0.88473436334837263</v>
      </c>
      <c r="HX59">
        <v>0.88388934981649481</v>
      </c>
      <c r="HY59">
        <v>0.88566615470177923</v>
      </c>
      <c r="HZ59">
        <v>0.88633498156606139</v>
      </c>
      <c r="IA59">
        <v>0.88776092163833442</v>
      </c>
      <c r="IB59">
        <v>0.88736208641468683</v>
      </c>
      <c r="IC59">
        <v>0.8875126553316276</v>
      </c>
      <c r="ID59">
        <v>0.88717859352419137</v>
      </c>
      <c r="IE59">
        <v>0.88882618950834047</v>
      </c>
      <c r="IF59">
        <v>0.88901895700946587</v>
      </c>
      <c r="IG59">
        <v>0.88872279133558507</v>
      </c>
      <c r="IH59">
        <v>0.8900379344386955</v>
      </c>
      <c r="II59">
        <v>0.89029038216841039</v>
      </c>
      <c r="IJ59">
        <v>0.889456960716412</v>
      </c>
      <c r="IK59">
        <v>0.88979358435279488</v>
      </c>
      <c r="IL59">
        <v>0.89132093735024098</v>
      </c>
      <c r="IM59">
        <v>0.89188718562663694</v>
      </c>
      <c r="IN59">
        <v>0.89435811329224157</v>
      </c>
      <c r="IO59">
        <v>0.89126325194313016</v>
      </c>
      <c r="IP59">
        <v>0.89311177468276204</v>
      </c>
      <c r="IQ59">
        <v>0.89329292528585336</v>
      </c>
      <c r="IR59">
        <v>0.89394550298550812</v>
      </c>
      <c r="IS59">
        <v>0.89664390539264116</v>
      </c>
      <c r="IT59">
        <v>0.8948059408251765</v>
      </c>
      <c r="IU59">
        <v>0.89520760310212233</v>
      </c>
      <c r="IV59">
        <v>0.89538968325813462</v>
      </c>
      <c r="IW59">
        <v>0.89604848173037577</v>
      </c>
      <c r="IX59">
        <v>0.89521112559308536</v>
      </c>
      <c r="IY59">
        <v>0.89584727461339708</v>
      </c>
      <c r="IZ59">
        <v>0.89778196768144503</v>
      </c>
      <c r="JA59">
        <v>0.89891846414966015</v>
      </c>
      <c r="JB59">
        <v>0.89752941359214944</v>
      </c>
      <c r="JC59">
        <v>0.89969471202981899</v>
      </c>
      <c r="JD59">
        <v>0.89793627413717303</v>
      </c>
      <c r="JE59">
        <v>0.89855802460238132</v>
      </c>
      <c r="JF59">
        <v>0.9000022373997929</v>
      </c>
      <c r="JG59">
        <v>0.89991888473876713</v>
      </c>
      <c r="JH59">
        <v>0.89885871839651199</v>
      </c>
      <c r="JI59">
        <v>0.90009821215877461</v>
      </c>
      <c r="JJ59">
        <v>0.90217287265337198</v>
      </c>
      <c r="JK59">
        <v>0.90015356841345129</v>
      </c>
      <c r="JL59">
        <v>0.90183195793336068</v>
      </c>
      <c r="JM59">
        <v>0.90302477545777027</v>
      </c>
      <c r="JN59">
        <v>0.90425322379355477</v>
      </c>
      <c r="JO59">
        <v>0.90224273542448896</v>
      </c>
      <c r="JP59">
        <v>0.90335864349222916</v>
      </c>
      <c r="JQ59">
        <v>0.90373713265342448</v>
      </c>
      <c r="JR59">
        <v>0.90354170223983188</v>
      </c>
      <c r="JS59">
        <v>0.90418928017589884</v>
      </c>
      <c r="JT59">
        <v>0.90237944811388693</v>
      </c>
      <c r="JU59">
        <v>0.90570547071214613</v>
      </c>
      <c r="JV59">
        <v>0.90388372617466928</v>
      </c>
      <c r="JW59">
        <v>0.90745842715210934</v>
      </c>
      <c r="JX59">
        <v>0.90594385491321527</v>
      </c>
      <c r="JY59">
        <v>0.90501061465051502</v>
      </c>
      <c r="JZ59">
        <v>0.90540282131688909</v>
      </c>
      <c r="KA59">
        <v>0.90754625758532925</v>
      </c>
      <c r="KB59">
        <v>0.90737574089381923</v>
      </c>
      <c r="KC59">
        <v>0.90813217252775424</v>
      </c>
      <c r="KD59">
        <v>0.90739960126491437</v>
      </c>
      <c r="KE59">
        <v>0.90811750821381509</v>
      </c>
      <c r="KF59">
        <v>0.90795860402189688</v>
      </c>
      <c r="KG59">
        <v>0.90939433932990976</v>
      </c>
      <c r="KH59">
        <v>0.9068309667943163</v>
      </c>
      <c r="KI59">
        <v>0.91009967341603715</v>
      </c>
      <c r="KJ59">
        <v>0.90897970353851609</v>
      </c>
      <c r="KK59">
        <v>0.90974558969798258</v>
      </c>
      <c r="KL59">
        <v>0.91079122352102304</v>
      </c>
      <c r="KM59">
        <v>0.91043184816409217</v>
      </c>
      <c r="KN59">
        <v>0.91139626271289165</v>
      </c>
      <c r="KO59">
        <v>0.91035538726407272</v>
      </c>
      <c r="KP59">
        <v>0.91125643858041416</v>
      </c>
      <c r="KQ59">
        <v>0.91110699665003736</v>
      </c>
      <c r="KR59">
        <v>0.91279601067523131</v>
      </c>
      <c r="KS59">
        <v>0.91224091625286619</v>
      </c>
      <c r="KT59">
        <v>0.91163745564749676</v>
      </c>
      <c r="KU59">
        <v>0.9121546123303631</v>
      </c>
      <c r="KV59">
        <v>0.91310061820270039</v>
      </c>
      <c r="KW59">
        <v>0.91282491115178921</v>
      </c>
      <c r="KX59">
        <v>0.91450745602143169</v>
      </c>
      <c r="KY59">
        <v>0.91413625438459256</v>
      </c>
      <c r="KZ59">
        <v>0.9161271118267873</v>
      </c>
      <c r="LA59">
        <v>0.9148174143541391</v>
      </c>
      <c r="LB59">
        <v>0.91505848580147353</v>
      </c>
      <c r="LC59">
        <v>0.91330320809509258</v>
      </c>
      <c r="LD59">
        <v>0.91386156881347469</v>
      </c>
      <c r="LE59">
        <v>0.91675899022561003</v>
      </c>
      <c r="LF59">
        <v>0.91747277147138018</v>
      </c>
      <c r="LG59">
        <v>0.915760988267739</v>
      </c>
      <c r="LH59">
        <v>0.91591928574135173</v>
      </c>
      <c r="LI59">
        <v>0.91611979702900226</v>
      </c>
      <c r="LJ59">
        <v>0.9169190756824378</v>
      </c>
      <c r="LK59">
        <v>0.91627876785984308</v>
      </c>
      <c r="LL59">
        <v>0.91758716150836972</v>
      </c>
      <c r="LM59">
        <v>0.91761838837865373</v>
      </c>
      <c r="LN59">
        <v>0.91816505454588737</v>
      </c>
      <c r="LO59">
        <v>0.91869328365364988</v>
      </c>
      <c r="LP59">
        <v>0.91841654962501429</v>
      </c>
      <c r="LQ59">
        <v>0.91791606887098831</v>
      </c>
      <c r="LR59">
        <v>0.91760291709604069</v>
      </c>
      <c r="LS59">
        <v>0.92087114821242422</v>
      </c>
      <c r="LT59">
        <v>0.92020652633530331</v>
      </c>
      <c r="LU59">
        <v>0.92020843254388285</v>
      </c>
      <c r="LV59">
        <v>0.91982100982843829</v>
      </c>
      <c r="LW59">
        <v>0.91997544554341992</v>
      </c>
      <c r="LX59">
        <v>0.9207566067133508</v>
      </c>
      <c r="LY59">
        <v>0.91961513327048672</v>
      </c>
      <c r="LZ59">
        <v>0.92214321225240392</v>
      </c>
      <c r="MA59">
        <v>0.92275010130143509</v>
      </c>
      <c r="MB59">
        <v>0.92148514316601582</v>
      </c>
      <c r="MC59">
        <v>0.92169559048728966</v>
      </c>
      <c r="MD59">
        <v>0.92156295141944522</v>
      </c>
      <c r="ME59">
        <v>0.92192805446128712</v>
      </c>
      <c r="MF59">
        <v>0.92296007329796304</v>
      </c>
      <c r="MG59">
        <v>0.92222644262093323</v>
      </c>
      <c r="MH59">
        <v>0.92252092420713239</v>
      </c>
      <c r="MI59">
        <v>0.9243881603391243</v>
      </c>
      <c r="MJ59">
        <v>0.9234716174312787</v>
      </c>
      <c r="MK59">
        <v>0.9243435128540286</v>
      </c>
      <c r="ML59">
        <v>0.92536364606704891</v>
      </c>
      <c r="MM59">
        <v>0.92383745463404821</v>
      </c>
      <c r="MN59">
        <v>0.92428126301681512</v>
      </c>
      <c r="MO59">
        <v>0.92479287102606222</v>
      </c>
      <c r="MP59">
        <v>0.92464385866163157</v>
      </c>
      <c r="MQ59">
        <v>0.92593966309331388</v>
      </c>
      <c r="MR59">
        <v>0.9237752102710941</v>
      </c>
      <c r="MS59">
        <v>0.92390171789033992</v>
      </c>
      <c r="MT59">
        <v>0.92551586429556565</v>
      </c>
      <c r="MU59">
        <v>0.92519881147684857</v>
      </c>
      <c r="MV59">
        <v>0.92650968494131192</v>
      </c>
      <c r="MW59">
        <v>0.92602603182609133</v>
      </c>
      <c r="MX59">
        <v>0.92648998386618187</v>
      </c>
      <c r="MY59">
        <v>0.92771354507792769</v>
      </c>
      <c r="MZ59">
        <v>0.92726496557222549</v>
      </c>
      <c r="NA59">
        <v>0.927123717924494</v>
      </c>
      <c r="NB59">
        <v>0.9271323970290366</v>
      </c>
      <c r="NC59">
        <v>0.92829779608254892</v>
      </c>
      <c r="ND59">
        <v>0.92800855846708541</v>
      </c>
      <c r="NE59">
        <v>0.92818256765891349</v>
      </c>
      <c r="NF59">
        <v>0.92796279680112215</v>
      </c>
      <c r="NG59">
        <v>0.92737289348931995</v>
      </c>
      <c r="NH59">
        <v>0.92844289452670714</v>
      </c>
      <c r="NI59">
        <v>0.92911785582216788</v>
      </c>
      <c r="NJ59">
        <v>0.93014163593148758</v>
      </c>
      <c r="NK59">
        <v>0.92963773699761365</v>
      </c>
      <c r="NL59">
        <v>0.92891114891925697</v>
      </c>
      <c r="NM59">
        <v>0.92943338885325344</v>
      </c>
      <c r="NN59">
        <v>0.92993238131213507</v>
      </c>
      <c r="NO59">
        <v>0.92898627594743777</v>
      </c>
      <c r="NP59">
        <v>0.93036400164636213</v>
      </c>
      <c r="NQ59">
        <v>0.93100977039801214</v>
      </c>
      <c r="NR59">
        <v>0.9308066938828663</v>
      </c>
      <c r="NS59">
        <v>0.93095202058637339</v>
      </c>
      <c r="NT59">
        <v>0.92975845162774839</v>
      </c>
      <c r="NU59">
        <v>0.93170171833092452</v>
      </c>
      <c r="NV59">
        <v>0.93022187333571682</v>
      </c>
      <c r="NW59">
        <v>0.93087806858058642</v>
      </c>
      <c r="NX59">
        <v>0.93145849915057999</v>
      </c>
      <c r="NY59">
        <v>0.9300248611643489</v>
      </c>
      <c r="NZ59">
        <v>0.93120559044284279</v>
      </c>
      <c r="OA59">
        <v>0.93253390881047049</v>
      </c>
      <c r="OB59">
        <v>0.93184156746380398</v>
      </c>
      <c r="OC59">
        <v>0.93161433504732349</v>
      </c>
      <c r="OD59">
        <v>0.93371297767245431</v>
      </c>
      <c r="OE59">
        <v>0.93313095717168193</v>
      </c>
      <c r="OF59">
        <v>0.93256168014528773</v>
      </c>
      <c r="OG59">
        <v>0.93339147190906857</v>
      </c>
      <c r="OH59">
        <v>0.93262072601982238</v>
      </c>
      <c r="OI59">
        <v>0.93417226299774736</v>
      </c>
      <c r="OJ59">
        <v>0.93320036808232931</v>
      </c>
      <c r="OK59">
        <v>0.9337529386093838</v>
      </c>
      <c r="OL59">
        <v>0.93412274823164787</v>
      </c>
      <c r="OM59">
        <v>0.93323326071556245</v>
      </c>
      <c r="ON59">
        <v>0.93393899780578737</v>
      </c>
      <c r="OO59">
        <v>0.93348547551450189</v>
      </c>
      <c r="OP59">
        <v>0.93332884352506285</v>
      </c>
      <c r="OQ59">
        <v>0.93383067535538888</v>
      </c>
      <c r="OR59">
        <v>0.93429052983024463</v>
      </c>
      <c r="OS59">
        <v>0.93451743578532298</v>
      </c>
      <c r="OT59">
        <v>0.93402231289640159</v>
      </c>
      <c r="OU59">
        <v>0.93466313167907256</v>
      </c>
    </row>
    <row r="60" spans="1:411">
      <c r="A60" s="539">
        <v>0.09</v>
      </c>
      <c r="B60">
        <v>1.2950184716298827E-3</v>
      </c>
      <c r="C60">
        <v>4.6680304149436325E-3</v>
      </c>
      <c r="D60">
        <v>9.7245527905301214E-3</v>
      </c>
      <c r="E60">
        <v>1.9068948744007823E-2</v>
      </c>
      <c r="F60">
        <v>2.6783228702851741E-2</v>
      </c>
      <c r="G60">
        <v>3.7476942859740139E-2</v>
      </c>
      <c r="H60">
        <v>4.7424197334565446E-2</v>
      </c>
      <c r="I60">
        <v>5.7734991070013598E-2</v>
      </c>
      <c r="J60">
        <v>6.8209705091467746E-2</v>
      </c>
      <c r="K60">
        <v>7.7611349795521159E-2</v>
      </c>
      <c r="L60">
        <v>8.9178654325563878E-2</v>
      </c>
      <c r="M60">
        <v>9.896066471776295E-2</v>
      </c>
      <c r="N60">
        <v>0.10906534390494305</v>
      </c>
      <c r="O60">
        <v>0.12023386669489489</v>
      </c>
      <c r="P60">
        <v>0.13028861849765527</v>
      </c>
      <c r="Q60">
        <v>0.13981092055198613</v>
      </c>
      <c r="R60">
        <v>0.15182044161061303</v>
      </c>
      <c r="S60">
        <v>0.16080023582689501</v>
      </c>
      <c r="T60">
        <v>0.17328537545902847</v>
      </c>
      <c r="U60">
        <v>0.18416581876239629</v>
      </c>
      <c r="V60">
        <v>0.1963714420561157</v>
      </c>
      <c r="W60">
        <v>0.20424309319886297</v>
      </c>
      <c r="X60">
        <v>0.21800840314267661</v>
      </c>
      <c r="Y60">
        <v>0.22600985171280694</v>
      </c>
      <c r="Z60">
        <v>0.23715842004361448</v>
      </c>
      <c r="AA60">
        <v>0.25150092361730558</v>
      </c>
      <c r="AB60">
        <v>0.26048435592105645</v>
      </c>
      <c r="AC60">
        <v>0.27037572235034346</v>
      </c>
      <c r="AD60">
        <v>0.28403423083294593</v>
      </c>
      <c r="AE60">
        <v>0.29156702727323647</v>
      </c>
      <c r="AF60">
        <v>0.30873428255445445</v>
      </c>
      <c r="AG60">
        <v>0.31362739442802001</v>
      </c>
      <c r="AH60">
        <v>0.32976816823648497</v>
      </c>
      <c r="AI60">
        <v>0.34184623643805423</v>
      </c>
      <c r="AJ60">
        <v>0.35195015670132873</v>
      </c>
      <c r="AK60">
        <v>0.36456292154106906</v>
      </c>
      <c r="AL60">
        <v>0.3726386652668503</v>
      </c>
      <c r="AM60">
        <v>0.38415771393508236</v>
      </c>
      <c r="AN60">
        <v>0.39625816622265753</v>
      </c>
      <c r="AO60">
        <v>0.40579038839773596</v>
      </c>
      <c r="AP60">
        <v>0.41728849565701315</v>
      </c>
      <c r="AQ60">
        <v>0.42660961002950792</v>
      </c>
      <c r="AR60">
        <v>0.43603803005892783</v>
      </c>
      <c r="AS60">
        <v>0.44404713565557746</v>
      </c>
      <c r="AT60">
        <v>0.45163906075311228</v>
      </c>
      <c r="AU60">
        <v>0.46164925281111646</v>
      </c>
      <c r="AV60">
        <v>0.47277181579323824</v>
      </c>
      <c r="AW60">
        <v>0.48053939647879262</v>
      </c>
      <c r="AX60">
        <v>0.48919139462359346</v>
      </c>
      <c r="AY60">
        <v>0.49951588184537987</v>
      </c>
      <c r="AZ60">
        <v>0.50653734447038345</v>
      </c>
      <c r="BA60">
        <v>0.51231914980270199</v>
      </c>
      <c r="BB60">
        <v>0.52389581814515729</v>
      </c>
      <c r="BC60">
        <v>0.52897283177792898</v>
      </c>
      <c r="BD60">
        <v>0.53472220033372242</v>
      </c>
      <c r="BE60">
        <v>0.54448838388307852</v>
      </c>
      <c r="BF60">
        <v>0.54763350787825771</v>
      </c>
      <c r="BG60">
        <v>0.55831829036762981</v>
      </c>
      <c r="BH60">
        <v>0.56272856158263962</v>
      </c>
      <c r="BI60">
        <v>0.56997526473719184</v>
      </c>
      <c r="BJ60">
        <v>0.57577156488843717</v>
      </c>
      <c r="BK60">
        <v>0.58186874969153035</v>
      </c>
      <c r="BL60">
        <v>0.58828695976952705</v>
      </c>
      <c r="BM60">
        <v>0.59451437769823667</v>
      </c>
      <c r="BN60">
        <v>0.60052470512602019</v>
      </c>
      <c r="BO60">
        <v>0.60472085132704889</v>
      </c>
      <c r="BP60">
        <v>0.61167948310517462</v>
      </c>
      <c r="BQ60">
        <v>0.61698143344065026</v>
      </c>
      <c r="BR60">
        <v>0.62328036977807477</v>
      </c>
      <c r="BS60">
        <v>0.62630428925073756</v>
      </c>
      <c r="BT60">
        <v>0.63239225622975437</v>
      </c>
      <c r="BU60">
        <v>0.63850231063235752</v>
      </c>
      <c r="BV60">
        <v>0.64259748579446785</v>
      </c>
      <c r="BW60">
        <v>0.64632031973859327</v>
      </c>
      <c r="BX60">
        <v>0.65106123782680414</v>
      </c>
      <c r="BY60">
        <v>0.65505645426926151</v>
      </c>
      <c r="BZ60">
        <v>0.65953441926033007</v>
      </c>
      <c r="CA60">
        <v>0.66384595052951112</v>
      </c>
      <c r="CB60">
        <v>0.66784300970844335</v>
      </c>
      <c r="CC60">
        <v>0.66852303354162579</v>
      </c>
      <c r="CD60">
        <v>0.67519887156315683</v>
      </c>
      <c r="CE60">
        <v>0.68061292175078225</v>
      </c>
      <c r="CF60">
        <v>0.68309234489525106</v>
      </c>
      <c r="CG60">
        <v>0.68688914019910441</v>
      </c>
      <c r="CH60">
        <v>0.68994539456050774</v>
      </c>
      <c r="CI60">
        <v>0.69370858709172412</v>
      </c>
      <c r="CJ60">
        <v>0.69715398452227517</v>
      </c>
      <c r="CK60">
        <v>0.69974207742080852</v>
      </c>
      <c r="CL60">
        <v>0.70564490806876734</v>
      </c>
      <c r="CM60">
        <v>0.70650392017023256</v>
      </c>
      <c r="CN60">
        <v>0.7117711899436705</v>
      </c>
      <c r="CO60">
        <v>0.7113288959642402</v>
      </c>
      <c r="CP60">
        <v>0.71869001364900331</v>
      </c>
      <c r="CQ60">
        <v>0.7178384702184738</v>
      </c>
      <c r="CR60">
        <v>0.7212755858594887</v>
      </c>
      <c r="CS60">
        <v>0.72274579549839912</v>
      </c>
      <c r="CT60">
        <v>0.72576021331754259</v>
      </c>
      <c r="CU60">
        <v>0.72903104719231526</v>
      </c>
      <c r="CV60">
        <v>0.73138673365141504</v>
      </c>
      <c r="CW60">
        <v>0.73629729307485214</v>
      </c>
      <c r="CX60">
        <v>0.740591644346274</v>
      </c>
      <c r="CY60">
        <v>0.73770246115041904</v>
      </c>
      <c r="CZ60">
        <v>0.74333719833226286</v>
      </c>
      <c r="DA60">
        <v>0.74560307047184293</v>
      </c>
      <c r="DB60">
        <v>0.74902915307201723</v>
      </c>
      <c r="DC60">
        <v>0.75021227460208695</v>
      </c>
      <c r="DD60">
        <v>0.75297743581255538</v>
      </c>
      <c r="DE60">
        <v>0.7542099129748967</v>
      </c>
      <c r="DF60">
        <v>0.75724500459667232</v>
      </c>
      <c r="DG60">
        <v>0.76032597016435488</v>
      </c>
      <c r="DH60">
        <v>0.76000453799425682</v>
      </c>
      <c r="DI60">
        <v>0.76385509356189374</v>
      </c>
      <c r="DJ60">
        <v>0.76769445381981338</v>
      </c>
      <c r="DK60">
        <v>0.76831455025539019</v>
      </c>
      <c r="DL60">
        <v>0.77040584110183485</v>
      </c>
      <c r="DM60">
        <v>0.77199610057204926</v>
      </c>
      <c r="DN60">
        <v>0.77314827422368126</v>
      </c>
      <c r="DO60">
        <v>0.77726956656613655</v>
      </c>
      <c r="DP60">
        <v>0.77714315838062487</v>
      </c>
      <c r="DQ60">
        <v>0.78016684975330097</v>
      </c>
      <c r="DR60">
        <v>0.78045045453423945</v>
      </c>
      <c r="DS60">
        <v>0.78182792004802915</v>
      </c>
      <c r="DT60">
        <v>0.78156127482051851</v>
      </c>
      <c r="DU60">
        <v>0.78754547096924643</v>
      </c>
      <c r="DV60">
        <v>0.78660957224707007</v>
      </c>
      <c r="DW60">
        <v>0.79039396104835491</v>
      </c>
      <c r="DX60">
        <v>0.79293453035937711</v>
      </c>
      <c r="DY60">
        <v>0.79374220605415691</v>
      </c>
      <c r="DZ60">
        <v>0.79679222173892961</v>
      </c>
      <c r="EA60">
        <v>0.79628571269071402</v>
      </c>
      <c r="EB60">
        <v>0.80033517366813434</v>
      </c>
      <c r="EC60">
        <v>0.79722426247315359</v>
      </c>
      <c r="ED60">
        <v>0.8002165133551129</v>
      </c>
      <c r="EE60">
        <v>0.80245988561906145</v>
      </c>
      <c r="EF60">
        <v>0.80432197628271318</v>
      </c>
      <c r="EG60">
        <v>0.80363840564881994</v>
      </c>
      <c r="EH60">
        <v>0.80455040865166561</v>
      </c>
      <c r="EI60">
        <v>0.80893333184018079</v>
      </c>
      <c r="EJ60">
        <v>0.80811076418667882</v>
      </c>
      <c r="EK60">
        <v>0.80935713181068736</v>
      </c>
      <c r="EL60">
        <v>0.81108133986238118</v>
      </c>
      <c r="EM60">
        <v>0.8131209861020674</v>
      </c>
      <c r="EN60">
        <v>0.81247704561320633</v>
      </c>
      <c r="EO60">
        <v>0.81526570151268096</v>
      </c>
      <c r="EP60">
        <v>0.81731865092582334</v>
      </c>
      <c r="EQ60">
        <v>0.8207259281661019</v>
      </c>
      <c r="ER60">
        <v>0.81940174790724341</v>
      </c>
      <c r="ES60">
        <v>0.82068367667189013</v>
      </c>
      <c r="ET60">
        <v>0.8207802673583775</v>
      </c>
      <c r="EU60">
        <v>0.82455986275587601</v>
      </c>
      <c r="EV60">
        <v>0.82542205147174741</v>
      </c>
      <c r="EW60">
        <v>0.82468276417398045</v>
      </c>
      <c r="EX60">
        <v>0.8269699504960657</v>
      </c>
      <c r="EY60">
        <v>0.82679849932054827</v>
      </c>
      <c r="EZ60">
        <v>0.83048035392336883</v>
      </c>
      <c r="FA60">
        <v>0.8297041852075745</v>
      </c>
      <c r="FB60">
        <v>0.83161332308268943</v>
      </c>
      <c r="FC60">
        <v>0.83227859323880315</v>
      </c>
      <c r="FD60">
        <v>0.83083508778994586</v>
      </c>
      <c r="FE60">
        <v>0.83318617131922645</v>
      </c>
      <c r="FF60">
        <v>0.83539590593881063</v>
      </c>
      <c r="FG60">
        <v>0.83505711424929918</v>
      </c>
      <c r="FH60">
        <v>0.83650785580867082</v>
      </c>
      <c r="FI60">
        <v>0.8372182141809994</v>
      </c>
      <c r="FJ60">
        <v>0.83806446545971414</v>
      </c>
      <c r="FK60">
        <v>0.83944265175545829</v>
      </c>
      <c r="FL60">
        <v>0.84085823034359675</v>
      </c>
      <c r="FM60">
        <v>0.84349728165607929</v>
      </c>
      <c r="FN60">
        <v>0.84291923586299422</v>
      </c>
      <c r="FO60">
        <v>0.84296352291761423</v>
      </c>
      <c r="FP60">
        <v>0.84594895779551949</v>
      </c>
      <c r="FQ60">
        <v>0.84705588422015976</v>
      </c>
      <c r="FR60">
        <v>0.84553226941641024</v>
      </c>
      <c r="FS60">
        <v>0.8452186223629965</v>
      </c>
      <c r="FT60">
        <v>0.84777575530027394</v>
      </c>
      <c r="FU60">
        <v>0.84939560436924944</v>
      </c>
      <c r="FV60">
        <v>0.84880438105791622</v>
      </c>
      <c r="FW60">
        <v>0.85162557303112985</v>
      </c>
      <c r="FX60">
        <v>0.85020530006251227</v>
      </c>
      <c r="FY60">
        <v>0.8512996528909198</v>
      </c>
      <c r="FZ60">
        <v>0.85327600088236755</v>
      </c>
      <c r="GA60">
        <v>0.85365698860594486</v>
      </c>
      <c r="GB60">
        <v>0.85678101392713324</v>
      </c>
      <c r="GC60">
        <v>0.85636025874464894</v>
      </c>
      <c r="GD60">
        <v>0.85814000443358451</v>
      </c>
      <c r="GE60">
        <v>0.85716398900414748</v>
      </c>
      <c r="GF60">
        <v>0.85840988687494768</v>
      </c>
      <c r="GG60">
        <v>0.85737324222859324</v>
      </c>
      <c r="GH60">
        <v>0.86062937519000238</v>
      </c>
      <c r="GI60">
        <v>0.86171041442150698</v>
      </c>
      <c r="GJ60">
        <v>0.85957634569450414</v>
      </c>
      <c r="GK60">
        <v>0.86045116641195984</v>
      </c>
      <c r="GL60">
        <v>0.86320383804755829</v>
      </c>
      <c r="GM60">
        <v>0.8613234508952724</v>
      </c>
      <c r="GN60">
        <v>0.86383835214502491</v>
      </c>
      <c r="GO60">
        <v>0.86424411688766622</v>
      </c>
      <c r="GP60">
        <v>0.86533665768038193</v>
      </c>
      <c r="GQ60">
        <v>0.86455579358713874</v>
      </c>
      <c r="GR60">
        <v>0.86701508575252362</v>
      </c>
      <c r="GS60">
        <v>0.86695438018929583</v>
      </c>
      <c r="GT60">
        <v>0.86792313349199302</v>
      </c>
      <c r="GU60">
        <v>0.86910531047623318</v>
      </c>
      <c r="GV60">
        <v>0.86608575975907454</v>
      </c>
      <c r="GW60">
        <v>0.86887196796362909</v>
      </c>
      <c r="GX60">
        <v>0.87053407999782428</v>
      </c>
      <c r="GY60">
        <v>0.8710749180111641</v>
      </c>
      <c r="GZ60">
        <v>0.87033923425857629</v>
      </c>
      <c r="HA60">
        <v>0.87433175493697279</v>
      </c>
      <c r="HB60">
        <v>0.87211654835938146</v>
      </c>
      <c r="HC60">
        <v>0.87458537513977175</v>
      </c>
      <c r="HD60">
        <v>0.87339150290906176</v>
      </c>
      <c r="HE60">
        <v>0.87568686959063591</v>
      </c>
      <c r="HF60">
        <v>0.87444162963714656</v>
      </c>
      <c r="HG60">
        <v>0.87475100187305155</v>
      </c>
      <c r="HH60">
        <v>0.87683838622967758</v>
      </c>
      <c r="HI60">
        <v>0.87679350328095329</v>
      </c>
      <c r="HJ60">
        <v>0.87798856266827341</v>
      </c>
      <c r="HK60">
        <v>0.87673041848259814</v>
      </c>
      <c r="HL60">
        <v>0.87925343718561955</v>
      </c>
      <c r="HM60">
        <v>0.87967451554631704</v>
      </c>
      <c r="HN60">
        <v>0.88179832446263562</v>
      </c>
      <c r="HO60">
        <v>0.88141299771904313</v>
      </c>
      <c r="HP60">
        <v>0.87919679479173762</v>
      </c>
      <c r="HQ60">
        <v>0.88037312397325196</v>
      </c>
      <c r="HR60">
        <v>0.88157400022256494</v>
      </c>
      <c r="HS60">
        <v>0.88274282741890908</v>
      </c>
      <c r="HT60">
        <v>0.88213232561612576</v>
      </c>
      <c r="HU60">
        <v>0.88338338778740355</v>
      </c>
      <c r="HV60">
        <v>0.88313614587878286</v>
      </c>
      <c r="HW60">
        <v>0.88329074906528915</v>
      </c>
      <c r="HX60">
        <v>0.88471518261694337</v>
      </c>
      <c r="HY60">
        <v>0.88516628865145874</v>
      </c>
      <c r="HZ60">
        <v>0.88675956983719717</v>
      </c>
      <c r="IA60">
        <v>0.88710301977351536</v>
      </c>
      <c r="IB60">
        <v>0.88543119358459044</v>
      </c>
      <c r="IC60">
        <v>0.88760824612885114</v>
      </c>
      <c r="ID60">
        <v>0.88667987440731544</v>
      </c>
      <c r="IE60">
        <v>0.88779880918496823</v>
      </c>
      <c r="IF60">
        <v>0.88909791249736936</v>
      </c>
      <c r="IG60">
        <v>0.88839456104998216</v>
      </c>
      <c r="IH60">
        <v>0.88913172578114685</v>
      </c>
      <c r="II60">
        <v>0.89095878781927207</v>
      </c>
      <c r="IJ60">
        <v>0.890209114583979</v>
      </c>
      <c r="IK60">
        <v>0.89135015123316386</v>
      </c>
      <c r="IL60">
        <v>0.89126857292099326</v>
      </c>
      <c r="IM60">
        <v>0.89048858904753136</v>
      </c>
      <c r="IN60">
        <v>0.89278097913491694</v>
      </c>
      <c r="IO60">
        <v>0.89249791108075327</v>
      </c>
      <c r="IP60">
        <v>0.89313712306024462</v>
      </c>
      <c r="IQ60">
        <v>0.89282588525023221</v>
      </c>
      <c r="IR60">
        <v>0.89503108577767299</v>
      </c>
      <c r="IS60">
        <v>0.89385973175599687</v>
      </c>
      <c r="IT60">
        <v>0.89619303924826954</v>
      </c>
      <c r="IU60">
        <v>0.89407560796663466</v>
      </c>
      <c r="IV60">
        <v>0.89567006510133607</v>
      </c>
      <c r="IW60">
        <v>0.89467222074773756</v>
      </c>
      <c r="IX60">
        <v>0.89642491051035866</v>
      </c>
      <c r="IY60">
        <v>0.89758119509066392</v>
      </c>
      <c r="IZ60">
        <v>0.89586654153556522</v>
      </c>
      <c r="JA60">
        <v>0.89714016356290838</v>
      </c>
      <c r="JB60">
        <v>0.89825011726489079</v>
      </c>
      <c r="JC60">
        <v>0.8967457824737245</v>
      </c>
      <c r="JD60">
        <v>0.89932478578523367</v>
      </c>
      <c r="JE60">
        <v>0.89894424800970829</v>
      </c>
      <c r="JF60">
        <v>0.89998240521542472</v>
      </c>
      <c r="JG60">
        <v>0.89984618009772388</v>
      </c>
      <c r="JH60">
        <v>0.90032223071451811</v>
      </c>
      <c r="JI60">
        <v>0.90108269583277578</v>
      </c>
      <c r="JJ60">
        <v>0.90012541166651194</v>
      </c>
      <c r="JK60">
        <v>0.90123613214584597</v>
      </c>
      <c r="JL60">
        <v>0.90123724254066728</v>
      </c>
      <c r="JM60">
        <v>0.90276492500263128</v>
      </c>
      <c r="JN60">
        <v>0.90267430542535632</v>
      </c>
      <c r="JO60">
        <v>0.90295586934352534</v>
      </c>
      <c r="JP60">
        <v>0.90369391603168858</v>
      </c>
      <c r="JQ60">
        <v>0.90391421163102148</v>
      </c>
      <c r="JR60">
        <v>0.90439447985965304</v>
      </c>
      <c r="JS60">
        <v>0.90452937804991096</v>
      </c>
      <c r="JT60">
        <v>0.90478852576768465</v>
      </c>
      <c r="JU60">
        <v>0.9048582292877636</v>
      </c>
      <c r="JV60">
        <v>0.90440533491019792</v>
      </c>
      <c r="JW60">
        <v>0.90670714802804431</v>
      </c>
      <c r="JX60">
        <v>0.90578644990537283</v>
      </c>
      <c r="JY60">
        <v>0.90585969017027901</v>
      </c>
      <c r="JZ60">
        <v>0.9049396313193705</v>
      </c>
      <c r="KA60">
        <v>0.90732994115881671</v>
      </c>
      <c r="KB60">
        <v>0.90734042620589206</v>
      </c>
      <c r="KC60">
        <v>0.90789529609085606</v>
      </c>
      <c r="KD60">
        <v>0.90742669535747678</v>
      </c>
      <c r="KE60">
        <v>0.90688692286924921</v>
      </c>
      <c r="KF60">
        <v>0.90719975853187385</v>
      </c>
      <c r="KG60">
        <v>0.9082601939655579</v>
      </c>
      <c r="KH60">
        <v>0.90875724211387288</v>
      </c>
      <c r="KI60">
        <v>0.91039280576334325</v>
      </c>
      <c r="KJ60">
        <v>0.90860920794349442</v>
      </c>
      <c r="KK60">
        <v>0.90874074673308447</v>
      </c>
      <c r="KL60">
        <v>0.90973193324656276</v>
      </c>
      <c r="KM60">
        <v>0.91111612085468074</v>
      </c>
      <c r="KN60">
        <v>0.9107372659415871</v>
      </c>
      <c r="KO60">
        <v>0.91140086793315156</v>
      </c>
      <c r="KP60">
        <v>0.91164423829678309</v>
      </c>
      <c r="KQ60">
        <v>0.9120067617744182</v>
      </c>
      <c r="KR60">
        <v>0.91219054229297181</v>
      </c>
      <c r="KS60">
        <v>0.91214465706320702</v>
      </c>
      <c r="KT60">
        <v>0.91173672020889762</v>
      </c>
      <c r="KU60">
        <v>0.91347265286113155</v>
      </c>
      <c r="KV60">
        <v>0.91427259773734326</v>
      </c>
      <c r="KW60">
        <v>0.91356021986583669</v>
      </c>
      <c r="KX60">
        <v>0.91489595182240302</v>
      </c>
      <c r="KY60">
        <v>0.9142730735264355</v>
      </c>
      <c r="KZ60">
        <v>0.91222491026895669</v>
      </c>
      <c r="LA60">
        <v>0.91607934989911721</v>
      </c>
      <c r="LB60">
        <v>0.91378497640994127</v>
      </c>
      <c r="LC60">
        <v>0.91443962684470625</v>
      </c>
      <c r="LD60">
        <v>0.9152280417699441</v>
      </c>
      <c r="LE60">
        <v>0.91564021243789817</v>
      </c>
      <c r="LF60">
        <v>0.91538717326644536</v>
      </c>
      <c r="LG60">
        <v>0.91684800551325085</v>
      </c>
      <c r="LH60">
        <v>0.91804812986854478</v>
      </c>
      <c r="LI60">
        <v>0.91811228767552377</v>
      </c>
      <c r="LJ60">
        <v>0.9181530819674395</v>
      </c>
      <c r="LK60">
        <v>0.91882075000734442</v>
      </c>
      <c r="LL60">
        <v>0.91756443817775946</v>
      </c>
      <c r="LM60">
        <v>0.91869401050894983</v>
      </c>
      <c r="LN60">
        <v>0.91732682866908244</v>
      </c>
      <c r="LO60">
        <v>0.91957162507304058</v>
      </c>
      <c r="LP60">
        <v>0.91751814891740813</v>
      </c>
      <c r="LQ60">
        <v>0.91816737834928797</v>
      </c>
      <c r="LR60">
        <v>0.91811827245106037</v>
      </c>
      <c r="LS60">
        <v>0.91686802851011495</v>
      </c>
      <c r="LT60">
        <v>0.92015444561185089</v>
      </c>
      <c r="LU60">
        <v>0.92017316392002901</v>
      </c>
      <c r="LV60">
        <v>0.91974033839956315</v>
      </c>
      <c r="LW60">
        <v>0.92165863304070261</v>
      </c>
      <c r="LX60">
        <v>0.92008451182154471</v>
      </c>
      <c r="LY60">
        <v>0.92187641045191948</v>
      </c>
      <c r="LZ60">
        <v>0.92135899313174485</v>
      </c>
      <c r="MA60">
        <v>0.92107875039855058</v>
      </c>
      <c r="MB60">
        <v>0.92234159738769306</v>
      </c>
      <c r="MC60">
        <v>0.92131827828443258</v>
      </c>
      <c r="MD60">
        <v>0.92227142270018925</v>
      </c>
      <c r="ME60">
        <v>0.92358602182879468</v>
      </c>
      <c r="MF60">
        <v>0.92112211578537162</v>
      </c>
      <c r="MG60">
        <v>0.92279707357655449</v>
      </c>
      <c r="MH60">
        <v>0.92348948165180755</v>
      </c>
      <c r="MI60">
        <v>0.92375195229192708</v>
      </c>
      <c r="MJ60">
        <v>0.9235404375823435</v>
      </c>
      <c r="MK60">
        <v>0.92373485810108047</v>
      </c>
      <c r="ML60">
        <v>0.92330840083832688</v>
      </c>
      <c r="MM60">
        <v>0.92471280286511937</v>
      </c>
      <c r="MN60">
        <v>0.9254897488226087</v>
      </c>
      <c r="MO60">
        <v>0.92352739001187967</v>
      </c>
      <c r="MP60">
        <v>0.9245355991604518</v>
      </c>
      <c r="MQ60">
        <v>0.92354157073918319</v>
      </c>
      <c r="MR60">
        <v>0.92536342307949693</v>
      </c>
      <c r="MS60">
        <v>0.92502720072776101</v>
      </c>
      <c r="MT60">
        <v>0.9256529749979151</v>
      </c>
      <c r="MU60">
        <v>0.92648705968512801</v>
      </c>
      <c r="MV60">
        <v>0.92519769854782985</v>
      </c>
      <c r="MW60">
        <v>0.92519764381652903</v>
      </c>
      <c r="MX60">
        <v>0.92619781967164161</v>
      </c>
      <c r="MY60">
        <v>0.92506863797249395</v>
      </c>
      <c r="MZ60">
        <v>0.92614005277556311</v>
      </c>
      <c r="NA60">
        <v>0.92609796898584162</v>
      </c>
      <c r="NB60">
        <v>0.92590076413520195</v>
      </c>
      <c r="NC60">
        <v>0.92655207703430276</v>
      </c>
      <c r="ND60">
        <v>0.92716604310783313</v>
      </c>
      <c r="NE60">
        <v>0.92722020519011716</v>
      </c>
      <c r="NF60">
        <v>0.92736475957969922</v>
      </c>
      <c r="NG60">
        <v>0.92871835108376677</v>
      </c>
      <c r="NH60">
        <v>0.9283331770525336</v>
      </c>
      <c r="NI60">
        <v>0.92816975670956414</v>
      </c>
      <c r="NJ60">
        <v>0.92758373129179683</v>
      </c>
      <c r="NK60">
        <v>0.928350914674275</v>
      </c>
      <c r="NL60">
        <v>0.92794554607113289</v>
      </c>
      <c r="NM60">
        <v>0.93055296847328905</v>
      </c>
      <c r="NN60">
        <v>0.92868759984819138</v>
      </c>
      <c r="NO60">
        <v>0.92953113440482205</v>
      </c>
      <c r="NP60">
        <v>0.92911144887588148</v>
      </c>
      <c r="NQ60">
        <v>0.92988574755188935</v>
      </c>
      <c r="NR60">
        <v>0.93027792165089929</v>
      </c>
      <c r="NS60">
        <v>0.93114424803362483</v>
      </c>
      <c r="NT60">
        <v>0.92937456671992424</v>
      </c>
      <c r="NU60">
        <v>0.93055633222994205</v>
      </c>
      <c r="NV60">
        <v>0.93030119207864348</v>
      </c>
      <c r="NW60">
        <v>0.93094413058660508</v>
      </c>
      <c r="NX60">
        <v>0.93090632242419336</v>
      </c>
      <c r="NY60">
        <v>0.9322959152388488</v>
      </c>
      <c r="NZ60">
        <v>0.93205902880692082</v>
      </c>
      <c r="OA60">
        <v>0.93151841161510995</v>
      </c>
      <c r="OB60">
        <v>0.93196004077506234</v>
      </c>
      <c r="OC60">
        <v>0.93277853880484174</v>
      </c>
      <c r="OD60">
        <v>0.93202292631438122</v>
      </c>
      <c r="OE60">
        <v>0.93236316024743982</v>
      </c>
      <c r="OF60">
        <v>0.93382576637445536</v>
      </c>
      <c r="OG60">
        <v>0.93257501761773898</v>
      </c>
      <c r="OH60">
        <v>0.93157234383417153</v>
      </c>
      <c r="OI60">
        <v>0.93310680789851885</v>
      </c>
      <c r="OJ60">
        <v>0.9325573044971367</v>
      </c>
      <c r="OK60">
        <v>0.93354044854890028</v>
      </c>
      <c r="OL60">
        <v>0.93392766021290485</v>
      </c>
      <c r="OM60">
        <v>0.93123640581131806</v>
      </c>
      <c r="ON60">
        <v>0.93399038728450956</v>
      </c>
      <c r="OO60">
        <v>0.9335217932246046</v>
      </c>
      <c r="OP60">
        <v>0.93351303474239189</v>
      </c>
      <c r="OQ60">
        <v>0.9350704872220128</v>
      </c>
      <c r="OR60">
        <v>0.93583204974446799</v>
      </c>
      <c r="OS60">
        <v>0.93471238739407647</v>
      </c>
      <c r="OT60">
        <v>0.93571160251082797</v>
      </c>
      <c r="OU60">
        <v>0.93484891809793935</v>
      </c>
    </row>
    <row r="61" spans="1:411">
      <c r="A61" s="539">
        <v>9.9999999999999992E-2</v>
      </c>
      <c r="B61">
        <v>1.2682262990116708E-3</v>
      </c>
      <c r="C61">
        <v>3.8642472400055574E-3</v>
      </c>
      <c r="D61">
        <v>9.3222358587898534E-3</v>
      </c>
      <c r="E61">
        <v>1.6430731552449979E-2</v>
      </c>
      <c r="F61">
        <v>2.5337705781005408E-2</v>
      </c>
      <c r="G61">
        <v>3.5745942466622646E-2</v>
      </c>
      <c r="H61">
        <v>4.563890558278462E-2</v>
      </c>
      <c r="I61">
        <v>5.6148141190607827E-2</v>
      </c>
      <c r="J61">
        <v>6.6884858890766744E-2</v>
      </c>
      <c r="K61">
        <v>7.7642664385893401E-2</v>
      </c>
      <c r="L61">
        <v>8.7730093180330052E-2</v>
      </c>
      <c r="M61">
        <v>9.7028390267162104E-2</v>
      </c>
      <c r="N61">
        <v>0.10970241444040799</v>
      </c>
      <c r="O61">
        <v>0.11809048614387949</v>
      </c>
      <c r="P61">
        <v>0.12998822548178723</v>
      </c>
      <c r="Q61">
        <v>0.14006513545345359</v>
      </c>
      <c r="R61">
        <v>0.1513955692719588</v>
      </c>
      <c r="S61">
        <v>0.16146127810282335</v>
      </c>
      <c r="T61">
        <v>0.17096608709973332</v>
      </c>
      <c r="U61">
        <v>0.18455011717389552</v>
      </c>
      <c r="V61">
        <v>0.19135629068533694</v>
      </c>
      <c r="W61">
        <v>0.20200130576645062</v>
      </c>
      <c r="X61">
        <v>0.21812146437393917</v>
      </c>
      <c r="Y61">
        <v>0.22674543083956616</v>
      </c>
      <c r="Z61">
        <v>0.23684370260149179</v>
      </c>
      <c r="AA61">
        <v>0.25175968094675821</v>
      </c>
      <c r="AB61">
        <v>0.26219741729874591</v>
      </c>
      <c r="AC61">
        <v>0.27269789830064672</v>
      </c>
      <c r="AD61">
        <v>0.28317613158473198</v>
      </c>
      <c r="AE61">
        <v>0.29619780987218469</v>
      </c>
      <c r="AF61">
        <v>0.30595941187444092</v>
      </c>
      <c r="AG61">
        <v>0.31769077954394576</v>
      </c>
      <c r="AH61">
        <v>0.33297084590910581</v>
      </c>
      <c r="AI61">
        <v>0.34030457309552681</v>
      </c>
      <c r="AJ61">
        <v>0.34875797470503977</v>
      </c>
      <c r="AK61">
        <v>0.36386981634937815</v>
      </c>
      <c r="AL61">
        <v>0.37223422167856007</v>
      </c>
      <c r="AM61">
        <v>0.38605558632954284</v>
      </c>
      <c r="AN61">
        <v>0.39617288067625983</v>
      </c>
      <c r="AO61">
        <v>0.40798633117999444</v>
      </c>
      <c r="AP61">
        <v>0.41705135982192604</v>
      </c>
      <c r="AQ61">
        <v>0.42582126793550146</v>
      </c>
      <c r="AR61">
        <v>0.43550279054972041</v>
      </c>
      <c r="AS61">
        <v>0.44460188987699656</v>
      </c>
      <c r="AT61">
        <v>0.45510684098261106</v>
      </c>
      <c r="AU61">
        <v>0.46317815965502984</v>
      </c>
      <c r="AV61">
        <v>0.47483230824772144</v>
      </c>
      <c r="AW61">
        <v>0.48374456283504613</v>
      </c>
      <c r="AX61">
        <v>0.49067771421322925</v>
      </c>
      <c r="AY61">
        <v>0.50102662653545915</v>
      </c>
      <c r="AZ61">
        <v>0.50683948562027392</v>
      </c>
      <c r="BA61">
        <v>0.51484444895966774</v>
      </c>
      <c r="BB61">
        <v>0.52055833077370972</v>
      </c>
      <c r="BC61">
        <v>0.52901893777565445</v>
      </c>
      <c r="BD61">
        <v>0.53603643722054373</v>
      </c>
      <c r="BE61">
        <v>0.54343472152256767</v>
      </c>
      <c r="BF61">
        <v>0.5528598034372636</v>
      </c>
      <c r="BG61">
        <v>0.5561970685113552</v>
      </c>
      <c r="BH61">
        <v>0.56613406621011586</v>
      </c>
      <c r="BI61">
        <v>0.57356593587308935</v>
      </c>
      <c r="BJ61">
        <v>0.57633021610706625</v>
      </c>
      <c r="BK61">
        <v>0.58475367422910307</v>
      </c>
      <c r="BL61">
        <v>0.59280133358643039</v>
      </c>
      <c r="BM61">
        <v>0.59629328965167738</v>
      </c>
      <c r="BN61">
        <v>0.59971741325683214</v>
      </c>
      <c r="BO61">
        <v>0.60693574357539437</v>
      </c>
      <c r="BP61">
        <v>0.61337078905529807</v>
      </c>
      <c r="BQ61">
        <v>0.61478436779503709</v>
      </c>
      <c r="BR61">
        <v>0.62288678151577448</v>
      </c>
      <c r="BS61">
        <v>0.6290172347010683</v>
      </c>
      <c r="BT61">
        <v>0.63166146376754606</v>
      </c>
      <c r="BU61">
        <v>0.63784961473824875</v>
      </c>
      <c r="BV61">
        <v>0.64320155366460552</v>
      </c>
      <c r="BW61">
        <v>0.64800780326989993</v>
      </c>
      <c r="BX61">
        <v>0.65076157066648899</v>
      </c>
      <c r="BY61">
        <v>0.65495031726334918</v>
      </c>
      <c r="BZ61">
        <v>0.65972980107582957</v>
      </c>
      <c r="CA61">
        <v>0.66321322710155384</v>
      </c>
      <c r="CB61">
        <v>0.66701115759494445</v>
      </c>
      <c r="CC61">
        <v>0.67315132439884984</v>
      </c>
      <c r="CD61">
        <v>0.67463049513645124</v>
      </c>
      <c r="CE61">
        <v>0.68057808489325533</v>
      </c>
      <c r="CF61">
        <v>0.68531904839396285</v>
      </c>
      <c r="CG61">
        <v>0.68543368057932486</v>
      </c>
      <c r="CH61">
        <v>0.68963232779745343</v>
      </c>
      <c r="CI61">
        <v>0.69505831369869586</v>
      </c>
      <c r="CJ61">
        <v>0.69945616722778525</v>
      </c>
      <c r="CK61">
        <v>0.70067929183088562</v>
      </c>
      <c r="CL61">
        <v>0.70370991140430594</v>
      </c>
      <c r="CM61">
        <v>0.70690922391451649</v>
      </c>
      <c r="CN61">
        <v>0.70856250538920107</v>
      </c>
      <c r="CO61">
        <v>0.71460496895773817</v>
      </c>
      <c r="CP61">
        <v>0.71629330634901045</v>
      </c>
      <c r="CQ61">
        <v>0.71961808211709788</v>
      </c>
      <c r="CR61">
        <v>0.72379692993825184</v>
      </c>
      <c r="CS61">
        <v>0.72658329891755424</v>
      </c>
      <c r="CT61">
        <v>0.72821537769708455</v>
      </c>
      <c r="CU61">
        <v>0.73130508783269144</v>
      </c>
      <c r="CV61">
        <v>0.73446254263767874</v>
      </c>
      <c r="CW61">
        <v>0.73626551258619566</v>
      </c>
      <c r="CX61">
        <v>0.74080382999889494</v>
      </c>
      <c r="CY61">
        <v>0.74017490006948106</v>
      </c>
      <c r="CZ61">
        <v>0.74191520939392375</v>
      </c>
      <c r="DA61">
        <v>0.74538620648235687</v>
      </c>
      <c r="DB61">
        <v>0.74706169288151503</v>
      </c>
      <c r="DC61">
        <v>0.75284151308934055</v>
      </c>
      <c r="DD61">
        <v>0.75203424797281504</v>
      </c>
      <c r="DE61">
        <v>0.75373050709269784</v>
      </c>
      <c r="DF61">
        <v>0.75612353594067883</v>
      </c>
      <c r="DG61">
        <v>0.75920880524764789</v>
      </c>
      <c r="DH61">
        <v>0.75946617898237179</v>
      </c>
      <c r="DI61">
        <v>0.76242419967844854</v>
      </c>
      <c r="DJ61">
        <v>0.76632427753598065</v>
      </c>
      <c r="DK61">
        <v>0.76842924025802106</v>
      </c>
      <c r="DL61">
        <v>0.77091590242132524</v>
      </c>
      <c r="DM61">
        <v>0.77237219365336374</v>
      </c>
      <c r="DN61">
        <v>0.77366061547589671</v>
      </c>
      <c r="DO61">
        <v>0.77537658935073051</v>
      </c>
      <c r="DP61">
        <v>0.7792266832882041</v>
      </c>
      <c r="DQ61">
        <v>0.77886461918577943</v>
      </c>
      <c r="DR61">
        <v>0.78031647008333604</v>
      </c>
      <c r="DS61">
        <v>0.78317379807697352</v>
      </c>
      <c r="DT61">
        <v>0.78185037304348215</v>
      </c>
      <c r="DU61">
        <v>0.78492736111637407</v>
      </c>
      <c r="DV61">
        <v>0.78833648276910173</v>
      </c>
      <c r="DW61">
        <v>0.78644599951835104</v>
      </c>
      <c r="DX61">
        <v>0.79175104324781709</v>
      </c>
      <c r="DY61">
        <v>0.79335860633143007</v>
      </c>
      <c r="DZ61">
        <v>0.79507080164947252</v>
      </c>
      <c r="EA61">
        <v>0.79732488249848665</v>
      </c>
      <c r="EB61">
        <v>0.79748642341367182</v>
      </c>
      <c r="EC61">
        <v>0.79800454605559068</v>
      </c>
      <c r="ED61">
        <v>0.79835336769086274</v>
      </c>
      <c r="EE61">
        <v>0.80481743689270446</v>
      </c>
      <c r="EF61">
        <v>0.80352179325403661</v>
      </c>
      <c r="EG61">
        <v>0.80648623340702064</v>
      </c>
      <c r="EH61">
        <v>0.80433116806085769</v>
      </c>
      <c r="EI61">
        <v>0.80692151960920955</v>
      </c>
      <c r="EJ61">
        <v>0.81033118065426513</v>
      </c>
      <c r="EK61">
        <v>0.81246236464686261</v>
      </c>
      <c r="EL61">
        <v>0.81099732174161621</v>
      </c>
      <c r="EM61">
        <v>0.81266583046734486</v>
      </c>
      <c r="EN61">
        <v>0.8134377777684394</v>
      </c>
      <c r="EO61">
        <v>0.81614763506427734</v>
      </c>
      <c r="EP61">
        <v>0.81745643445046667</v>
      </c>
      <c r="EQ61">
        <v>0.81970674977029623</v>
      </c>
      <c r="ER61">
        <v>0.81805597443185574</v>
      </c>
      <c r="ES61">
        <v>0.82246322718541121</v>
      </c>
      <c r="ET61">
        <v>0.81972359205160283</v>
      </c>
      <c r="EU61">
        <v>0.82116904148709757</v>
      </c>
      <c r="EV61">
        <v>0.82203677930332952</v>
      </c>
      <c r="EW61">
        <v>0.82590742752110591</v>
      </c>
      <c r="EX61">
        <v>0.82606742430077829</v>
      </c>
      <c r="EY61">
        <v>0.82563492342083666</v>
      </c>
      <c r="EZ61">
        <v>0.82975763195903496</v>
      </c>
      <c r="FA61">
        <v>0.83083895168919653</v>
      </c>
      <c r="FB61">
        <v>0.83199128822953106</v>
      </c>
      <c r="FC61">
        <v>0.83109508571523372</v>
      </c>
      <c r="FD61">
        <v>0.83142935978144406</v>
      </c>
      <c r="FE61">
        <v>0.83297774763585453</v>
      </c>
      <c r="FF61">
        <v>0.83618106647837254</v>
      </c>
      <c r="FG61">
        <v>0.8350635397109395</v>
      </c>
      <c r="FH61">
        <v>0.83660880682366567</v>
      </c>
      <c r="FI61">
        <v>0.83843442647713073</v>
      </c>
      <c r="FJ61">
        <v>0.83957656612122322</v>
      </c>
      <c r="FK61">
        <v>0.84112206415173119</v>
      </c>
      <c r="FL61">
        <v>0.84300609585282782</v>
      </c>
      <c r="FM61">
        <v>0.84206691811284229</v>
      </c>
      <c r="FN61">
        <v>0.84275392209035116</v>
      </c>
      <c r="FO61">
        <v>0.84300052448496265</v>
      </c>
      <c r="FP61">
        <v>0.84506933524380368</v>
      </c>
      <c r="FQ61">
        <v>0.8453971086365305</v>
      </c>
      <c r="FR61">
        <v>0.84565237831615803</v>
      </c>
      <c r="FS61">
        <v>0.84668258165646149</v>
      </c>
      <c r="FT61">
        <v>0.84715468519361892</v>
      </c>
      <c r="FU61">
        <v>0.84909600251539208</v>
      </c>
      <c r="FV61">
        <v>0.84980732973270123</v>
      </c>
      <c r="FW61">
        <v>0.8487882950698552</v>
      </c>
      <c r="FX61">
        <v>0.85110523139932481</v>
      </c>
      <c r="FY61">
        <v>0.85311849441355592</v>
      </c>
      <c r="FZ61">
        <v>0.85317307356327809</v>
      </c>
      <c r="GA61">
        <v>0.85415571324144413</v>
      </c>
      <c r="GB61">
        <v>0.85408447724405723</v>
      </c>
      <c r="GC61">
        <v>0.85553761191717503</v>
      </c>
      <c r="GD61">
        <v>0.8563740737008656</v>
      </c>
      <c r="GE61">
        <v>0.85791483720714257</v>
      </c>
      <c r="GF61">
        <v>0.85639952371405337</v>
      </c>
      <c r="GG61">
        <v>0.86023253295622748</v>
      </c>
      <c r="GH61">
        <v>0.85901681940955754</v>
      </c>
      <c r="GI61">
        <v>0.86056156917512094</v>
      </c>
      <c r="GJ61">
        <v>0.86156572025884726</v>
      </c>
      <c r="GK61">
        <v>0.86166970800279685</v>
      </c>
      <c r="GL61">
        <v>0.8619728275188967</v>
      </c>
      <c r="GM61">
        <v>0.8615342789630358</v>
      </c>
      <c r="GN61">
        <v>0.86393795847948207</v>
      </c>
      <c r="GO61">
        <v>0.86371795549762997</v>
      </c>
      <c r="GP61">
        <v>0.86533332511503502</v>
      </c>
      <c r="GQ61">
        <v>0.86746759544816321</v>
      </c>
      <c r="GR61">
        <v>0.86537604618711017</v>
      </c>
      <c r="GS61">
        <v>0.86861475429218227</v>
      </c>
      <c r="GT61">
        <v>0.86848063420421351</v>
      </c>
      <c r="GU61">
        <v>0.8684797172820039</v>
      </c>
      <c r="GV61">
        <v>0.86924860579298124</v>
      </c>
      <c r="GW61">
        <v>0.86746394568618113</v>
      </c>
      <c r="GX61">
        <v>0.87184297659199572</v>
      </c>
      <c r="GY61">
        <v>0.87186480162773816</v>
      </c>
      <c r="GZ61">
        <v>0.8716313888694337</v>
      </c>
      <c r="HA61">
        <v>0.87217277789933034</v>
      </c>
      <c r="HB61">
        <v>0.87352617401014998</v>
      </c>
      <c r="HC61">
        <v>0.87308156536326431</v>
      </c>
      <c r="HD61">
        <v>0.8731252726822103</v>
      </c>
      <c r="HE61">
        <v>0.87490974928581322</v>
      </c>
      <c r="HF61">
        <v>0.87474164816888478</v>
      </c>
      <c r="HG61">
        <v>0.87534114461756829</v>
      </c>
      <c r="HH61">
        <v>0.87594777063199847</v>
      </c>
      <c r="HI61">
        <v>0.87485958950203013</v>
      </c>
      <c r="HJ61">
        <v>0.87742280413431517</v>
      </c>
      <c r="HK61">
        <v>0.87712689545189892</v>
      </c>
      <c r="HL61">
        <v>0.87876286278183557</v>
      </c>
      <c r="HM61">
        <v>0.87849482021795711</v>
      </c>
      <c r="HN61">
        <v>0.87917696758556507</v>
      </c>
      <c r="HO61">
        <v>0.88006539702151532</v>
      </c>
      <c r="HP61">
        <v>0.88122347357594111</v>
      </c>
      <c r="HQ61">
        <v>0.88037631083974988</v>
      </c>
      <c r="HR61">
        <v>0.88211328464077154</v>
      </c>
      <c r="HS61">
        <v>0.88194348255608546</v>
      </c>
      <c r="HT61">
        <v>0.88226971446922442</v>
      </c>
      <c r="HU61">
        <v>0.88334667001539802</v>
      </c>
      <c r="HV61">
        <v>0.8832165458339688</v>
      </c>
      <c r="HW61">
        <v>0.88489647553165107</v>
      </c>
      <c r="HX61">
        <v>0.88495807931727788</v>
      </c>
      <c r="HY61">
        <v>0.88467690572112778</v>
      </c>
      <c r="HZ61">
        <v>0.88542710537542679</v>
      </c>
      <c r="IA61">
        <v>0.88588519514559727</v>
      </c>
      <c r="IB61">
        <v>0.88591876858521812</v>
      </c>
      <c r="IC61">
        <v>0.88714061829280377</v>
      </c>
      <c r="ID61">
        <v>0.88887783323978731</v>
      </c>
      <c r="IE61">
        <v>0.887879451865904</v>
      </c>
      <c r="IF61">
        <v>0.88920961651541097</v>
      </c>
      <c r="IG61">
        <v>0.88824201119174462</v>
      </c>
      <c r="IH61">
        <v>0.89097267130094271</v>
      </c>
      <c r="II61">
        <v>0.88921781131218314</v>
      </c>
      <c r="IJ61">
        <v>0.88957356711444135</v>
      </c>
      <c r="IK61">
        <v>0.89113314178451264</v>
      </c>
      <c r="IL61">
        <v>0.89174077992961109</v>
      </c>
      <c r="IM61">
        <v>0.89386750684028693</v>
      </c>
      <c r="IN61">
        <v>0.89259237189243146</v>
      </c>
      <c r="IO61">
        <v>0.89218350181676986</v>
      </c>
      <c r="IP61">
        <v>0.89270502714626265</v>
      </c>
      <c r="IQ61">
        <v>0.89244631733439395</v>
      </c>
      <c r="IR61">
        <v>0.89441984119103635</v>
      </c>
      <c r="IS61">
        <v>0.89523316072058168</v>
      </c>
      <c r="IT61">
        <v>0.89632010638989645</v>
      </c>
      <c r="IU61">
        <v>0.89614578042274307</v>
      </c>
      <c r="IV61">
        <v>0.8957964793830332</v>
      </c>
      <c r="IW61">
        <v>0.89486048205513613</v>
      </c>
      <c r="IX61">
        <v>0.89617678815785917</v>
      </c>
      <c r="IY61">
        <v>0.89659289381165475</v>
      </c>
      <c r="IZ61">
        <v>0.89829722670208789</v>
      </c>
      <c r="JA61">
        <v>0.89922972171230975</v>
      </c>
      <c r="JB61">
        <v>0.89893905508397975</v>
      </c>
      <c r="JC61">
        <v>0.89859215381033408</v>
      </c>
      <c r="JD61">
        <v>0.89911275136151558</v>
      </c>
      <c r="JE61">
        <v>0.89872765178300784</v>
      </c>
      <c r="JF61">
        <v>0.89820336199711581</v>
      </c>
      <c r="JG61">
        <v>0.90195165706360803</v>
      </c>
      <c r="JH61">
        <v>0.90016217350406902</v>
      </c>
      <c r="JI61">
        <v>0.89845942955672753</v>
      </c>
      <c r="JJ61">
        <v>0.90087207637551958</v>
      </c>
      <c r="JK61">
        <v>0.90352101178472444</v>
      </c>
      <c r="JL61">
        <v>0.90216205235614899</v>
      </c>
      <c r="JM61">
        <v>0.90219534312833294</v>
      </c>
      <c r="JN61">
        <v>0.90287641321800582</v>
      </c>
      <c r="JO61">
        <v>0.90231273070517282</v>
      </c>
      <c r="JP61">
        <v>0.90325318598766613</v>
      </c>
      <c r="JQ61">
        <v>0.90287694461681389</v>
      </c>
      <c r="JR61">
        <v>0.90412476909227224</v>
      </c>
      <c r="JS61">
        <v>0.90402009407518702</v>
      </c>
      <c r="JT61">
        <v>0.90657180622785805</v>
      </c>
      <c r="JU61">
        <v>0.90483173356713442</v>
      </c>
      <c r="JV61">
        <v>0.90534394062239321</v>
      </c>
      <c r="JW61">
        <v>0.9042352031232529</v>
      </c>
      <c r="JX61">
        <v>0.90587308287623325</v>
      </c>
      <c r="JY61">
        <v>0.90710823889458148</v>
      </c>
      <c r="JZ61">
        <v>0.90757310741910069</v>
      </c>
      <c r="KA61">
        <v>0.90704461113038626</v>
      </c>
      <c r="KB61">
        <v>0.907222628204986</v>
      </c>
      <c r="KC61">
        <v>0.9075960190249146</v>
      </c>
      <c r="KD61">
        <v>0.90757492044651245</v>
      </c>
      <c r="KE61">
        <v>0.90844173824411834</v>
      </c>
      <c r="KF61">
        <v>0.90819256047657304</v>
      </c>
      <c r="KG61">
        <v>0.90896491397921686</v>
      </c>
      <c r="KH61">
        <v>0.90893727917771816</v>
      </c>
      <c r="KI61">
        <v>0.90937723301770812</v>
      </c>
      <c r="KJ61">
        <v>0.90951301909302218</v>
      </c>
      <c r="KK61">
        <v>0.90995006778595955</v>
      </c>
      <c r="KL61">
        <v>0.91157329502852757</v>
      </c>
      <c r="KM61">
        <v>0.90979523381392491</v>
      </c>
      <c r="KN61">
        <v>0.91078926817116057</v>
      </c>
      <c r="KO61">
        <v>0.91171470546971367</v>
      </c>
      <c r="KP61">
        <v>0.91033217827801105</v>
      </c>
      <c r="KQ61">
        <v>0.91168963074602571</v>
      </c>
      <c r="KR61">
        <v>0.91244428497875207</v>
      </c>
      <c r="KS61">
        <v>0.91198097349862517</v>
      </c>
      <c r="KT61">
        <v>0.91248479721365838</v>
      </c>
      <c r="KU61">
        <v>0.91209121168367147</v>
      </c>
      <c r="KV61">
        <v>0.91253138273392498</v>
      </c>
      <c r="KW61">
        <v>0.91447959690348968</v>
      </c>
      <c r="KX61">
        <v>0.91330543865675118</v>
      </c>
      <c r="KY61">
        <v>0.91407645161663409</v>
      </c>
      <c r="KZ61">
        <v>0.9157236699212159</v>
      </c>
      <c r="LA61">
        <v>0.91397699125057275</v>
      </c>
      <c r="LB61">
        <v>0.91497267970397878</v>
      </c>
      <c r="LC61">
        <v>0.91481760904798226</v>
      </c>
      <c r="LD61">
        <v>0.9150753233684551</v>
      </c>
      <c r="LE61">
        <v>0.91630301248353097</v>
      </c>
      <c r="LF61">
        <v>0.91562550409739552</v>
      </c>
      <c r="LG61">
        <v>0.91521554136991323</v>
      </c>
      <c r="LH61">
        <v>0.91607841415968494</v>
      </c>
      <c r="LI61">
        <v>0.9170956240695789</v>
      </c>
      <c r="LJ61">
        <v>0.91748411275488928</v>
      </c>
      <c r="LK61">
        <v>0.91656622988722736</v>
      </c>
      <c r="LL61">
        <v>0.91726242699010485</v>
      </c>
      <c r="LM61">
        <v>0.91670143641653001</v>
      </c>
      <c r="LN61">
        <v>0.91874118036133368</v>
      </c>
      <c r="LO61">
        <v>0.91934151991027091</v>
      </c>
      <c r="LP61">
        <v>0.91786992347537422</v>
      </c>
      <c r="LQ61">
        <v>0.91752896092734493</v>
      </c>
      <c r="LR61">
        <v>0.91855762313094613</v>
      </c>
      <c r="LS61">
        <v>0.91981667767025321</v>
      </c>
      <c r="LT61">
        <v>0.91966020008051463</v>
      </c>
      <c r="LU61">
        <v>0.91911525586228193</v>
      </c>
      <c r="LV61">
        <v>0.92062343828931714</v>
      </c>
      <c r="LW61">
        <v>0.92100310982930811</v>
      </c>
      <c r="LX61">
        <v>0.91963525326405871</v>
      </c>
      <c r="LY61">
        <v>0.92073792636688057</v>
      </c>
      <c r="LZ61">
        <v>0.92072487699801331</v>
      </c>
      <c r="MA61">
        <v>0.92246798997857604</v>
      </c>
      <c r="MB61">
        <v>0.92218861627064841</v>
      </c>
      <c r="MC61">
        <v>0.92076842343131349</v>
      </c>
      <c r="MD61">
        <v>0.92239937764946822</v>
      </c>
      <c r="ME61">
        <v>0.92153636644386483</v>
      </c>
      <c r="MF61">
        <v>0.92214048829917417</v>
      </c>
      <c r="MG61">
        <v>0.9228702840022226</v>
      </c>
      <c r="MH61">
        <v>0.92241703027102395</v>
      </c>
      <c r="MI61">
        <v>0.92271762213798891</v>
      </c>
      <c r="MJ61">
        <v>0.92357697103053771</v>
      </c>
      <c r="MK61">
        <v>0.92230301887840083</v>
      </c>
      <c r="ML61">
        <v>0.92237167787150243</v>
      </c>
      <c r="MM61">
        <v>0.9235377725514603</v>
      </c>
      <c r="MN61">
        <v>0.92485853940237417</v>
      </c>
      <c r="MO61">
        <v>0.92392727839924194</v>
      </c>
      <c r="MP61">
        <v>0.92489881446657685</v>
      </c>
      <c r="MQ61">
        <v>0.92539426322219265</v>
      </c>
      <c r="MR61">
        <v>0.9244203872503769</v>
      </c>
      <c r="MS61">
        <v>0.92636192618018609</v>
      </c>
      <c r="MT61">
        <v>0.92683446476780362</v>
      </c>
      <c r="MU61">
        <v>0.9244390674008649</v>
      </c>
      <c r="MV61">
        <v>0.92520584664554906</v>
      </c>
      <c r="MW61">
        <v>0.92640076323127918</v>
      </c>
      <c r="MX61">
        <v>0.92575732124544174</v>
      </c>
      <c r="MY61">
        <v>0.92490383604122783</v>
      </c>
      <c r="MZ61">
        <v>0.92730488226519081</v>
      </c>
      <c r="NA61">
        <v>0.92765980833328621</v>
      </c>
      <c r="NB61">
        <v>0.92657924707771344</v>
      </c>
      <c r="NC61">
        <v>0.92679190388603983</v>
      </c>
      <c r="ND61">
        <v>0.92739057409324099</v>
      </c>
      <c r="NE61">
        <v>0.92794077575386991</v>
      </c>
      <c r="NF61">
        <v>0.92669717235168014</v>
      </c>
      <c r="NG61">
        <v>0.92803351744818519</v>
      </c>
      <c r="NH61">
        <v>0.92792295683822812</v>
      </c>
      <c r="NI61">
        <v>0.92776755703064973</v>
      </c>
      <c r="NJ61">
        <v>0.92899629410625084</v>
      </c>
      <c r="NK61">
        <v>0.92937722204360862</v>
      </c>
      <c r="NL61">
        <v>0.92904775328246225</v>
      </c>
      <c r="NM61">
        <v>0.92788245010913906</v>
      </c>
      <c r="NN61">
        <v>0.92918648567701845</v>
      </c>
      <c r="NO61">
        <v>0.92904973371282185</v>
      </c>
      <c r="NP61">
        <v>0.9297056442698004</v>
      </c>
      <c r="NQ61">
        <v>0.93128576462264834</v>
      </c>
      <c r="NR61">
        <v>0.93039608401209883</v>
      </c>
      <c r="NS61">
        <v>0.93147854260689633</v>
      </c>
      <c r="NT61">
        <v>0.9306550353697659</v>
      </c>
      <c r="NU61">
        <v>0.93105918955083733</v>
      </c>
      <c r="NV61">
        <v>0.93098217580723863</v>
      </c>
      <c r="NW61">
        <v>0.93106148283918788</v>
      </c>
      <c r="NX61">
        <v>0.93166779449323323</v>
      </c>
      <c r="NY61">
        <v>0.93173226972570722</v>
      </c>
      <c r="NZ61">
        <v>0.93120502972197683</v>
      </c>
      <c r="OA61">
        <v>0.93173201177183618</v>
      </c>
      <c r="OB61">
        <v>0.93097528574516597</v>
      </c>
      <c r="OC61">
        <v>0.93134401424454827</v>
      </c>
      <c r="OD61">
        <v>0.93202610798916774</v>
      </c>
      <c r="OE61">
        <v>0.93211202398878823</v>
      </c>
      <c r="OF61">
        <v>0.93255961662702469</v>
      </c>
      <c r="OG61">
        <v>0.93212261306740185</v>
      </c>
      <c r="OH61">
        <v>0.93305906584338827</v>
      </c>
      <c r="OI61">
        <v>0.93371514685441448</v>
      </c>
      <c r="OJ61">
        <v>0.9325638841203947</v>
      </c>
      <c r="OK61">
        <v>0.93444376305368082</v>
      </c>
      <c r="OL61">
        <v>0.93362048190485658</v>
      </c>
      <c r="OM61">
        <v>0.93531901995770494</v>
      </c>
      <c r="ON61">
        <v>0.93399456787347346</v>
      </c>
      <c r="OO61">
        <v>0.93440752427319396</v>
      </c>
      <c r="OP61">
        <v>0.93493598307293746</v>
      </c>
      <c r="OQ61">
        <v>0.93378858581119784</v>
      </c>
      <c r="OR61">
        <v>0.93442659129346806</v>
      </c>
      <c r="OS61">
        <v>0.93514593819625502</v>
      </c>
      <c r="OT61">
        <v>0.93482168471216165</v>
      </c>
      <c r="OU61">
        <v>0.93579581679302737</v>
      </c>
    </row>
    <row r="62" spans="1:411">
      <c r="A62" s="539">
        <v>0.10999999999999999</v>
      </c>
      <c r="B62">
        <v>1.0309762551549253E-3</v>
      </c>
      <c r="C62">
        <v>3.4084155024218846E-3</v>
      </c>
      <c r="D62">
        <v>8.5565011332400763E-3</v>
      </c>
      <c r="E62">
        <v>1.590936871820893E-2</v>
      </c>
      <c r="F62">
        <v>2.4509379305713258E-2</v>
      </c>
      <c r="G62">
        <v>3.3270616603032141E-2</v>
      </c>
      <c r="H62">
        <v>4.1907960444976036E-2</v>
      </c>
      <c r="I62">
        <v>5.3032173818422401E-2</v>
      </c>
      <c r="J62">
        <v>6.3759078356531898E-2</v>
      </c>
      <c r="K62">
        <v>7.4387595656973504E-2</v>
      </c>
      <c r="L62">
        <v>8.636200219854262E-2</v>
      </c>
      <c r="M62">
        <v>9.466766160236155E-2</v>
      </c>
      <c r="N62">
        <v>0.10745888459149452</v>
      </c>
      <c r="O62">
        <v>0.11646266215487193</v>
      </c>
      <c r="P62">
        <v>0.12789993388511542</v>
      </c>
      <c r="Q62">
        <v>0.138611057825477</v>
      </c>
      <c r="R62">
        <v>0.149934882355517</v>
      </c>
      <c r="S62">
        <v>0.15823422746779983</v>
      </c>
      <c r="T62">
        <v>0.17019623513063817</v>
      </c>
      <c r="U62">
        <v>0.18369272118079721</v>
      </c>
      <c r="V62">
        <v>0.19160735971188902</v>
      </c>
      <c r="W62">
        <v>0.2036680190759855</v>
      </c>
      <c r="X62">
        <v>0.21596978750741749</v>
      </c>
      <c r="Y62">
        <v>0.22612506939448637</v>
      </c>
      <c r="Z62">
        <v>0.23686782861408795</v>
      </c>
      <c r="AA62">
        <v>0.24867252433884462</v>
      </c>
      <c r="AB62">
        <v>0.26103505017679429</v>
      </c>
      <c r="AC62">
        <v>0.27141653579955666</v>
      </c>
      <c r="AD62">
        <v>0.28457604542847542</v>
      </c>
      <c r="AE62">
        <v>0.29689720284451698</v>
      </c>
      <c r="AF62">
        <v>0.30999530025333544</v>
      </c>
      <c r="AG62">
        <v>0.31903453944405136</v>
      </c>
      <c r="AH62">
        <v>0.33113174654161831</v>
      </c>
      <c r="AI62">
        <v>0.34387990074925712</v>
      </c>
      <c r="AJ62">
        <v>0.35251067681571219</v>
      </c>
      <c r="AK62">
        <v>0.36356177560221659</v>
      </c>
      <c r="AL62">
        <v>0.37523145685415177</v>
      </c>
      <c r="AM62">
        <v>0.3845882335406306</v>
      </c>
      <c r="AN62">
        <v>0.39546075019533072</v>
      </c>
      <c r="AO62">
        <v>0.40428745849751896</v>
      </c>
      <c r="AP62">
        <v>0.41478946124128147</v>
      </c>
      <c r="AQ62">
        <v>0.42596254927153226</v>
      </c>
      <c r="AR62">
        <v>0.4366891262976268</v>
      </c>
      <c r="AS62">
        <v>0.44428136440795674</v>
      </c>
      <c r="AT62">
        <v>0.45669103190521526</v>
      </c>
      <c r="AU62">
        <v>0.46592591236581854</v>
      </c>
      <c r="AV62">
        <v>0.47477521817750767</v>
      </c>
      <c r="AW62">
        <v>0.48109703674098292</v>
      </c>
      <c r="AX62">
        <v>0.49224554566605638</v>
      </c>
      <c r="AY62">
        <v>0.4975777629333839</v>
      </c>
      <c r="AZ62">
        <v>0.50706674923546535</v>
      </c>
      <c r="BA62">
        <v>0.51084103608461706</v>
      </c>
      <c r="BB62">
        <v>0.52139635358245151</v>
      </c>
      <c r="BC62">
        <v>0.53184396886035501</v>
      </c>
      <c r="BD62">
        <v>0.53735396678876168</v>
      </c>
      <c r="BE62">
        <v>0.54690030572911563</v>
      </c>
      <c r="BF62">
        <v>0.55324459196486164</v>
      </c>
      <c r="BG62">
        <v>0.56004481558046704</v>
      </c>
      <c r="BH62">
        <v>0.56683004178261109</v>
      </c>
      <c r="BI62">
        <v>0.57228493961090132</v>
      </c>
      <c r="BJ62">
        <v>0.57821241626625386</v>
      </c>
      <c r="BK62">
        <v>0.58507921974080124</v>
      </c>
      <c r="BL62">
        <v>0.5911601085450966</v>
      </c>
      <c r="BM62">
        <v>0.59846595239706146</v>
      </c>
      <c r="BN62">
        <v>0.60343287784389821</v>
      </c>
      <c r="BO62">
        <v>0.60582220311162216</v>
      </c>
      <c r="BP62">
        <v>0.61029976669169894</v>
      </c>
      <c r="BQ62">
        <v>0.61998377077092814</v>
      </c>
      <c r="BR62">
        <v>0.62105048867092116</v>
      </c>
      <c r="BS62">
        <v>0.63075355102165975</v>
      </c>
      <c r="BT62">
        <v>0.6313675412069667</v>
      </c>
      <c r="BU62">
        <v>0.63618264921213685</v>
      </c>
      <c r="BV62">
        <v>0.64459259606936148</v>
      </c>
      <c r="BW62">
        <v>0.64807066498976162</v>
      </c>
      <c r="BX62">
        <v>0.6490220181260834</v>
      </c>
      <c r="BY62">
        <v>0.65429064914987911</v>
      </c>
      <c r="BZ62">
        <v>0.66111980313402641</v>
      </c>
      <c r="CA62">
        <v>0.66204287112710891</v>
      </c>
      <c r="CB62">
        <v>0.66769222164240294</v>
      </c>
      <c r="CC62">
        <v>0.66949318274221836</v>
      </c>
      <c r="CD62">
        <v>0.67680261939960606</v>
      </c>
      <c r="CE62">
        <v>0.68013797841505563</v>
      </c>
      <c r="CF62">
        <v>0.68259776240096848</v>
      </c>
      <c r="CG62">
        <v>0.69076514610829354</v>
      </c>
      <c r="CH62">
        <v>0.68764206014342066</v>
      </c>
      <c r="CI62">
        <v>0.69671962356479411</v>
      </c>
      <c r="CJ62">
        <v>0.69782739942843264</v>
      </c>
      <c r="CK62">
        <v>0.70340016250160509</v>
      </c>
      <c r="CL62">
        <v>0.70522887018072811</v>
      </c>
      <c r="CM62">
        <v>0.70596920878048253</v>
      </c>
      <c r="CN62">
        <v>0.70909784369481943</v>
      </c>
      <c r="CO62">
        <v>0.71486802673287364</v>
      </c>
      <c r="CP62">
        <v>0.71606775621836705</v>
      </c>
      <c r="CQ62">
        <v>0.71871269779370217</v>
      </c>
      <c r="CR62">
        <v>0.72356305281959066</v>
      </c>
      <c r="CS62">
        <v>0.72453088260450849</v>
      </c>
      <c r="CT62">
        <v>0.72863550983656256</v>
      </c>
      <c r="CU62">
        <v>0.72942221093074322</v>
      </c>
      <c r="CV62">
        <v>0.73302153027506478</v>
      </c>
      <c r="CW62">
        <v>0.73588123289009777</v>
      </c>
      <c r="CX62">
        <v>0.73805015413563069</v>
      </c>
      <c r="CY62">
        <v>0.7416520324017144</v>
      </c>
      <c r="CZ62">
        <v>0.74319097514054078</v>
      </c>
      <c r="DA62">
        <v>0.74624893866258624</v>
      </c>
      <c r="DB62">
        <v>0.74769325698468303</v>
      </c>
      <c r="DC62">
        <v>0.74816699401425191</v>
      </c>
      <c r="DD62">
        <v>0.75381261433222957</v>
      </c>
      <c r="DE62">
        <v>0.75561110427338996</v>
      </c>
      <c r="DF62">
        <v>0.75605103295965181</v>
      </c>
      <c r="DG62">
        <v>0.7611601823880918</v>
      </c>
      <c r="DH62">
        <v>0.75977342274743509</v>
      </c>
      <c r="DI62">
        <v>0.76358734162102881</v>
      </c>
      <c r="DJ62">
        <v>0.7654452455274402</v>
      </c>
      <c r="DK62">
        <v>0.76641328832907818</v>
      </c>
      <c r="DL62">
        <v>0.76951696848117668</v>
      </c>
      <c r="DM62">
        <v>0.77261178811138609</v>
      </c>
      <c r="DN62">
        <v>0.7727559592204335</v>
      </c>
      <c r="DO62">
        <v>0.77563748287605461</v>
      </c>
      <c r="DP62">
        <v>0.77809956561658045</v>
      </c>
      <c r="DQ62">
        <v>0.77631534212956399</v>
      </c>
      <c r="DR62">
        <v>0.77994675649775513</v>
      </c>
      <c r="DS62">
        <v>0.77874350939875403</v>
      </c>
      <c r="DT62">
        <v>0.78276750162771902</v>
      </c>
      <c r="DU62">
        <v>0.78845068881914337</v>
      </c>
      <c r="DV62">
        <v>0.7885006970407068</v>
      </c>
      <c r="DW62">
        <v>0.79207033222554957</v>
      </c>
      <c r="DX62">
        <v>0.79340734794063761</v>
      </c>
      <c r="DY62">
        <v>0.7922005581932241</v>
      </c>
      <c r="DZ62">
        <v>0.79473872309409466</v>
      </c>
      <c r="EA62">
        <v>0.79466077458602002</v>
      </c>
      <c r="EB62">
        <v>0.79698268521454219</v>
      </c>
      <c r="EC62">
        <v>0.79885993410375344</v>
      </c>
      <c r="ED62">
        <v>0.80169611341626301</v>
      </c>
      <c r="EE62">
        <v>0.80080990539880026</v>
      </c>
      <c r="EF62">
        <v>0.80360092025768726</v>
      </c>
      <c r="EG62">
        <v>0.80456206280832865</v>
      </c>
      <c r="EH62">
        <v>0.80802074892272824</v>
      </c>
      <c r="EI62">
        <v>0.80795498166232405</v>
      </c>
      <c r="EJ62">
        <v>0.81076414537078656</v>
      </c>
      <c r="EK62">
        <v>0.80923034067071509</v>
      </c>
      <c r="EL62">
        <v>0.81181939914225487</v>
      </c>
      <c r="EM62">
        <v>0.81099797944996099</v>
      </c>
      <c r="EN62">
        <v>0.81438600344309686</v>
      </c>
      <c r="EO62">
        <v>0.81611439708653466</v>
      </c>
      <c r="EP62">
        <v>0.81620884455320775</v>
      </c>
      <c r="EQ62">
        <v>0.81854950493581902</v>
      </c>
      <c r="ER62">
        <v>0.82085639908546604</v>
      </c>
      <c r="ES62">
        <v>0.81887320240109385</v>
      </c>
      <c r="ET62">
        <v>0.82247964851884914</v>
      </c>
      <c r="EU62">
        <v>0.82322622393715261</v>
      </c>
      <c r="EV62">
        <v>0.82306456405869211</v>
      </c>
      <c r="EW62">
        <v>0.8242611782407252</v>
      </c>
      <c r="EX62">
        <v>0.82740067228196446</v>
      </c>
      <c r="EY62">
        <v>0.82742918004489208</v>
      </c>
      <c r="EZ62">
        <v>0.82661943231373836</v>
      </c>
      <c r="FA62">
        <v>0.83031473119704313</v>
      </c>
      <c r="FB62">
        <v>0.83131864046350734</v>
      </c>
      <c r="FC62">
        <v>0.83222081296413941</v>
      </c>
      <c r="FD62">
        <v>0.83249132253704727</v>
      </c>
      <c r="FE62">
        <v>0.83607317151744542</v>
      </c>
      <c r="FF62">
        <v>0.83447682778819821</v>
      </c>
      <c r="FG62">
        <v>0.83593743938698994</v>
      </c>
      <c r="FH62">
        <v>0.83763980221017742</v>
      </c>
      <c r="FI62">
        <v>0.83738346928962104</v>
      </c>
      <c r="FJ62">
        <v>0.84110872095200551</v>
      </c>
      <c r="FK62">
        <v>0.84017478422770053</v>
      </c>
      <c r="FL62">
        <v>0.84048089068929843</v>
      </c>
      <c r="FM62">
        <v>0.84153112556307597</v>
      </c>
      <c r="FN62">
        <v>0.84198413066723032</v>
      </c>
      <c r="FO62">
        <v>0.8431977144407099</v>
      </c>
      <c r="FP62">
        <v>0.84383154365685653</v>
      </c>
      <c r="FQ62">
        <v>0.84636190660806443</v>
      </c>
      <c r="FR62">
        <v>0.84562371306298589</v>
      </c>
      <c r="FS62">
        <v>0.845183058090063</v>
      </c>
      <c r="FT62">
        <v>0.84808422186887911</v>
      </c>
      <c r="FU62">
        <v>0.84791346259829814</v>
      </c>
      <c r="FV62">
        <v>0.84801218985267401</v>
      </c>
      <c r="FW62">
        <v>0.84991090314837803</v>
      </c>
      <c r="FX62">
        <v>0.85290831933010358</v>
      </c>
      <c r="FY62">
        <v>0.85093380256322904</v>
      </c>
      <c r="FZ62">
        <v>0.85386059177675366</v>
      </c>
      <c r="GA62">
        <v>0.85462773497280742</v>
      </c>
      <c r="GB62">
        <v>0.85498166977523893</v>
      </c>
      <c r="GC62">
        <v>0.8582180232905291</v>
      </c>
      <c r="GD62">
        <v>0.85700623891673511</v>
      </c>
      <c r="GE62">
        <v>0.85835805792914799</v>
      </c>
      <c r="GF62">
        <v>0.85912090677234509</v>
      </c>
      <c r="GG62">
        <v>0.85930551944797406</v>
      </c>
      <c r="GH62">
        <v>0.85741152989103908</v>
      </c>
      <c r="GI62">
        <v>0.86038861120388144</v>
      </c>
      <c r="GJ62">
        <v>0.86207968921354006</v>
      </c>
      <c r="GK62">
        <v>0.85945054428384782</v>
      </c>
      <c r="GL62">
        <v>0.86358699872867373</v>
      </c>
      <c r="GM62">
        <v>0.86275009564007943</v>
      </c>
      <c r="GN62">
        <v>0.8637796332658676</v>
      </c>
      <c r="GO62">
        <v>0.86333644662012077</v>
      </c>
      <c r="GP62">
        <v>0.86420710309935278</v>
      </c>
      <c r="GQ62">
        <v>0.86685755496738537</v>
      </c>
      <c r="GR62">
        <v>0.86612571806265248</v>
      </c>
      <c r="GS62">
        <v>0.86728263060497301</v>
      </c>
      <c r="GT62">
        <v>0.8689804160471557</v>
      </c>
      <c r="GU62">
        <v>0.86884419547965841</v>
      </c>
      <c r="GV62">
        <v>0.87068980409503816</v>
      </c>
      <c r="GW62">
        <v>0.8697874244897974</v>
      </c>
      <c r="GX62">
        <v>0.87000791078037687</v>
      </c>
      <c r="GY62">
        <v>0.87302100020896345</v>
      </c>
      <c r="GZ62">
        <v>0.87098371330986524</v>
      </c>
      <c r="HA62">
        <v>0.87170962741160862</v>
      </c>
      <c r="HB62">
        <v>0.87185693053582303</v>
      </c>
      <c r="HC62">
        <v>0.8741513834457425</v>
      </c>
      <c r="HD62">
        <v>0.87288676819736677</v>
      </c>
      <c r="HE62">
        <v>0.87382443283661471</v>
      </c>
      <c r="HF62">
        <v>0.8749670253985693</v>
      </c>
      <c r="HG62">
        <v>0.87516299312539514</v>
      </c>
      <c r="HH62">
        <v>0.87642799891610568</v>
      </c>
      <c r="HI62">
        <v>0.87594130252310409</v>
      </c>
      <c r="HJ62">
        <v>0.87748325172544239</v>
      </c>
      <c r="HK62">
        <v>0.8794014512327808</v>
      </c>
      <c r="HL62">
        <v>0.8783956903938881</v>
      </c>
      <c r="HM62">
        <v>0.87951763962290774</v>
      </c>
      <c r="HN62">
        <v>0.87980856121987971</v>
      </c>
      <c r="HO62">
        <v>0.87821045053233993</v>
      </c>
      <c r="HP62">
        <v>0.87935070366064871</v>
      </c>
      <c r="HQ62">
        <v>0.8839189561876617</v>
      </c>
      <c r="HR62">
        <v>0.8817138295490814</v>
      </c>
      <c r="HS62">
        <v>0.8829838071997651</v>
      </c>
      <c r="HT62">
        <v>0.88298188183449278</v>
      </c>
      <c r="HU62">
        <v>0.88338521846589535</v>
      </c>
      <c r="HV62">
        <v>0.88609296880916699</v>
      </c>
      <c r="HW62">
        <v>0.88491293834440921</v>
      </c>
      <c r="HX62">
        <v>0.88447044498795235</v>
      </c>
      <c r="HY62">
        <v>0.8850249149972278</v>
      </c>
      <c r="HZ62">
        <v>0.88618801049372509</v>
      </c>
      <c r="IA62">
        <v>0.88572819242928502</v>
      </c>
      <c r="IB62">
        <v>0.88748764374831945</v>
      </c>
      <c r="IC62">
        <v>0.88819974527463219</v>
      </c>
      <c r="ID62">
        <v>0.88710032956252305</v>
      </c>
      <c r="IE62">
        <v>0.88947587112461812</v>
      </c>
      <c r="IF62">
        <v>0.88919316633792655</v>
      </c>
      <c r="IG62">
        <v>0.88857048906647884</v>
      </c>
      <c r="IH62">
        <v>0.88769305118175335</v>
      </c>
      <c r="II62">
        <v>0.88938923701955874</v>
      </c>
      <c r="IJ62">
        <v>0.89011301410115473</v>
      </c>
      <c r="IK62">
        <v>0.89164159696788814</v>
      </c>
      <c r="IL62">
        <v>0.89082653210172746</v>
      </c>
      <c r="IM62">
        <v>0.89066812354354552</v>
      </c>
      <c r="IN62">
        <v>0.89163959273487803</v>
      </c>
      <c r="IO62">
        <v>0.89053728393591136</v>
      </c>
      <c r="IP62">
        <v>0.89301996907169345</v>
      </c>
      <c r="IQ62">
        <v>0.89540662454730779</v>
      </c>
      <c r="IR62">
        <v>0.89415964535394932</v>
      </c>
      <c r="IS62">
        <v>0.89497702901609411</v>
      </c>
      <c r="IT62">
        <v>0.89471794325761045</v>
      </c>
      <c r="IU62">
        <v>0.892293297895009</v>
      </c>
      <c r="IV62">
        <v>0.89647968798337807</v>
      </c>
      <c r="IW62">
        <v>0.89723249534451577</v>
      </c>
      <c r="IX62">
        <v>0.89622384244026509</v>
      </c>
      <c r="IY62">
        <v>0.89747434474802112</v>
      </c>
      <c r="IZ62">
        <v>0.89728713180912112</v>
      </c>
      <c r="JA62">
        <v>0.89633944526789977</v>
      </c>
      <c r="JB62">
        <v>0.89887301396207897</v>
      </c>
      <c r="JC62">
        <v>0.8978193555566778</v>
      </c>
      <c r="JD62">
        <v>0.89982932705925955</v>
      </c>
      <c r="JE62">
        <v>0.89911969955010418</v>
      </c>
      <c r="JF62">
        <v>0.90025102620330966</v>
      </c>
      <c r="JG62">
        <v>0.90052421002843686</v>
      </c>
      <c r="JH62">
        <v>0.90175452919523236</v>
      </c>
      <c r="JI62">
        <v>0.90103881946212638</v>
      </c>
      <c r="JJ62">
        <v>0.8994128591530659</v>
      </c>
      <c r="JK62">
        <v>0.90304968350727854</v>
      </c>
      <c r="JL62">
        <v>0.90185784366574195</v>
      </c>
      <c r="JM62">
        <v>0.90140704928629667</v>
      </c>
      <c r="JN62">
        <v>0.90241260876830476</v>
      </c>
      <c r="JO62">
        <v>0.90371174461300541</v>
      </c>
      <c r="JP62">
        <v>0.90183578612020965</v>
      </c>
      <c r="JQ62">
        <v>0.90456938298190581</v>
      </c>
      <c r="JR62">
        <v>0.90406207245037484</v>
      </c>
      <c r="JS62">
        <v>0.9041426039910363</v>
      </c>
      <c r="JT62">
        <v>0.90534629969990998</v>
      </c>
      <c r="JU62">
        <v>0.90572529102167698</v>
      </c>
      <c r="JV62">
        <v>0.9037498963588122</v>
      </c>
      <c r="JW62">
        <v>0.90764652937253487</v>
      </c>
      <c r="JX62">
        <v>0.90462259830885761</v>
      </c>
      <c r="JY62">
        <v>0.90585102133100492</v>
      </c>
      <c r="JZ62">
        <v>0.90693120156018359</v>
      </c>
      <c r="KA62">
        <v>0.90633681759774853</v>
      </c>
      <c r="KB62">
        <v>0.90769505757641933</v>
      </c>
      <c r="KC62">
        <v>0.9078472334496448</v>
      </c>
      <c r="KD62">
        <v>0.90805964053509469</v>
      </c>
      <c r="KE62">
        <v>0.90830873286019143</v>
      </c>
      <c r="KF62">
        <v>0.90897988303704635</v>
      </c>
      <c r="KG62">
        <v>0.90893714885333343</v>
      </c>
      <c r="KH62">
        <v>0.90795149834916522</v>
      </c>
      <c r="KI62">
        <v>0.90876927334092339</v>
      </c>
      <c r="KJ62">
        <v>0.90939301148980367</v>
      </c>
      <c r="KK62">
        <v>0.90940566424356073</v>
      </c>
      <c r="KL62">
        <v>0.91186326421121877</v>
      </c>
      <c r="KM62">
        <v>0.91149688591659106</v>
      </c>
      <c r="KN62">
        <v>0.91182484104745876</v>
      </c>
      <c r="KO62">
        <v>0.91131965382872515</v>
      </c>
      <c r="KP62">
        <v>0.91133151934995116</v>
      </c>
      <c r="KQ62">
        <v>0.91332954420014845</v>
      </c>
      <c r="KR62">
        <v>0.91386473744175445</v>
      </c>
      <c r="KS62">
        <v>0.91290011704191587</v>
      </c>
      <c r="KT62">
        <v>0.91306448070632062</v>
      </c>
      <c r="KU62">
        <v>0.91326291268538839</v>
      </c>
      <c r="KV62">
        <v>0.91443272796874453</v>
      </c>
      <c r="KW62">
        <v>0.91577936079704547</v>
      </c>
      <c r="KX62">
        <v>0.91371299055409505</v>
      </c>
      <c r="KY62">
        <v>0.91319694707249821</v>
      </c>
      <c r="KZ62">
        <v>0.91533346274335048</v>
      </c>
      <c r="LA62">
        <v>0.91620940463778433</v>
      </c>
      <c r="LB62">
        <v>0.91515778130861336</v>
      </c>
      <c r="LC62">
        <v>0.91401310681275449</v>
      </c>
      <c r="LD62">
        <v>0.91546264533139821</v>
      </c>
      <c r="LE62">
        <v>0.91590452282334867</v>
      </c>
      <c r="LF62">
        <v>0.91531414199410188</v>
      </c>
      <c r="LG62">
        <v>0.91419684937721279</v>
      </c>
      <c r="LH62">
        <v>0.9149183151400333</v>
      </c>
      <c r="LI62">
        <v>0.91776669890783236</v>
      </c>
      <c r="LJ62">
        <v>0.91786921214785711</v>
      </c>
      <c r="LK62">
        <v>0.91834939993899067</v>
      </c>
      <c r="LL62">
        <v>0.91800727487222777</v>
      </c>
      <c r="LM62">
        <v>0.91618883074851032</v>
      </c>
      <c r="LN62">
        <v>0.91635139610914873</v>
      </c>
      <c r="LO62">
        <v>0.91795608657726668</v>
      </c>
      <c r="LP62">
        <v>0.9183481179406785</v>
      </c>
      <c r="LQ62">
        <v>0.91869361100275315</v>
      </c>
      <c r="LR62">
        <v>0.91869748453042122</v>
      </c>
      <c r="LS62">
        <v>0.91920777348770355</v>
      </c>
      <c r="LT62">
        <v>0.91968127794063204</v>
      </c>
      <c r="LU62">
        <v>0.92025972204956763</v>
      </c>
      <c r="LV62">
        <v>0.92094451010757972</v>
      </c>
      <c r="LW62">
        <v>0.91979422656733667</v>
      </c>
      <c r="LX62">
        <v>0.92042551171952647</v>
      </c>
      <c r="LY62">
        <v>0.9207973000183598</v>
      </c>
      <c r="LZ62">
        <v>0.92117169510981667</v>
      </c>
      <c r="MA62">
        <v>0.92032597064203669</v>
      </c>
      <c r="MB62">
        <v>0.92175481025752293</v>
      </c>
      <c r="MC62">
        <v>0.92118748066045397</v>
      </c>
      <c r="MD62">
        <v>0.92142447172543795</v>
      </c>
      <c r="ME62">
        <v>0.92263334898821958</v>
      </c>
      <c r="MF62">
        <v>0.92207733098915001</v>
      </c>
      <c r="MG62">
        <v>0.92189425056426555</v>
      </c>
      <c r="MH62">
        <v>0.92323835075227367</v>
      </c>
      <c r="MI62">
        <v>0.92386705456858209</v>
      </c>
      <c r="MJ62">
        <v>0.92323070095380155</v>
      </c>
      <c r="MK62">
        <v>0.92178453997559961</v>
      </c>
      <c r="ML62">
        <v>0.92397991320315465</v>
      </c>
      <c r="MM62">
        <v>0.92383422036130225</v>
      </c>
      <c r="MN62">
        <v>0.92412341483465321</v>
      </c>
      <c r="MO62">
        <v>0.92382872931481752</v>
      </c>
      <c r="MP62">
        <v>0.92501883925894579</v>
      </c>
      <c r="MQ62">
        <v>0.92586815081462659</v>
      </c>
      <c r="MR62">
        <v>0.92474332676073101</v>
      </c>
      <c r="MS62">
        <v>0.92471394570017051</v>
      </c>
      <c r="MT62">
        <v>0.92608046369919406</v>
      </c>
      <c r="MU62">
        <v>0.9249111287185805</v>
      </c>
      <c r="MV62">
        <v>0.92695824933855031</v>
      </c>
      <c r="MW62">
        <v>0.92578639966701137</v>
      </c>
      <c r="MX62">
        <v>0.92571185961181812</v>
      </c>
      <c r="MY62">
        <v>0.92673648674810249</v>
      </c>
      <c r="MZ62">
        <v>0.9267948309887728</v>
      </c>
      <c r="NA62">
        <v>0.92616761039201589</v>
      </c>
      <c r="NB62">
        <v>0.92688438299013942</v>
      </c>
      <c r="NC62">
        <v>0.92675940256139833</v>
      </c>
      <c r="ND62">
        <v>0.92754173232086023</v>
      </c>
      <c r="NE62">
        <v>0.9278932810256153</v>
      </c>
      <c r="NF62">
        <v>0.92692212073051294</v>
      </c>
      <c r="NG62">
        <v>0.92812488404275384</v>
      </c>
      <c r="NH62">
        <v>0.9292516793094393</v>
      </c>
      <c r="NI62">
        <v>0.92919184655261178</v>
      </c>
      <c r="NJ62">
        <v>0.92912412506121811</v>
      </c>
      <c r="NK62">
        <v>0.92764328762081016</v>
      </c>
      <c r="NL62">
        <v>0.92900271303910031</v>
      </c>
      <c r="NM62">
        <v>0.92879677168765495</v>
      </c>
      <c r="NN62">
        <v>0.92874394253941106</v>
      </c>
      <c r="NO62">
        <v>0.92860465001257242</v>
      </c>
      <c r="NP62">
        <v>0.93052803916145821</v>
      </c>
      <c r="NQ62">
        <v>0.92942159594551121</v>
      </c>
      <c r="NR62">
        <v>0.93086529182437405</v>
      </c>
      <c r="NS62">
        <v>0.93035640619831916</v>
      </c>
      <c r="NT62">
        <v>0.93150214492587735</v>
      </c>
      <c r="NU62">
        <v>0.93101721488028877</v>
      </c>
      <c r="NV62">
        <v>0.93156359760846941</v>
      </c>
      <c r="NW62">
        <v>0.92916417079414759</v>
      </c>
      <c r="NX62">
        <v>0.93145105324578881</v>
      </c>
      <c r="NY62">
        <v>0.93132312213617396</v>
      </c>
      <c r="NZ62">
        <v>0.93073855464527355</v>
      </c>
      <c r="OA62">
        <v>0.93152719788496829</v>
      </c>
      <c r="OB62">
        <v>0.93268102599082092</v>
      </c>
      <c r="OC62">
        <v>0.93352074844308175</v>
      </c>
      <c r="OD62">
        <v>0.9321470728894814</v>
      </c>
      <c r="OE62">
        <v>0.93194623457856129</v>
      </c>
      <c r="OF62">
        <v>0.9326546754580981</v>
      </c>
      <c r="OG62">
        <v>0.93406925342085967</v>
      </c>
      <c r="OH62">
        <v>0.93299092806385764</v>
      </c>
      <c r="OI62">
        <v>0.93395410371817356</v>
      </c>
      <c r="OJ62">
        <v>0.93271623794414094</v>
      </c>
      <c r="OK62">
        <v>0.93211683560884262</v>
      </c>
      <c r="OL62">
        <v>0.93359865804924014</v>
      </c>
      <c r="OM62">
        <v>0.93478582269587829</v>
      </c>
      <c r="ON62">
        <v>0.93317882547083486</v>
      </c>
      <c r="OO62">
        <v>0.93413134016509203</v>
      </c>
      <c r="OP62">
        <v>0.93461502921901796</v>
      </c>
      <c r="OQ62">
        <v>0.93277180142313676</v>
      </c>
      <c r="OR62">
        <v>0.93540895854836692</v>
      </c>
      <c r="OS62">
        <v>0.93660095824109479</v>
      </c>
      <c r="OT62">
        <v>0.93452779858751855</v>
      </c>
      <c r="OU62">
        <v>0.9359682620305716</v>
      </c>
    </row>
    <row r="63" spans="1:411">
      <c r="A63" s="539">
        <v>0.11999999999999998</v>
      </c>
      <c r="B63">
        <v>6.7161578071939557E-4</v>
      </c>
      <c r="C63">
        <v>3.2015537411593485E-3</v>
      </c>
      <c r="D63">
        <v>7.9415140140673378E-3</v>
      </c>
      <c r="E63">
        <v>1.4152198600228224E-2</v>
      </c>
      <c r="F63">
        <v>2.2408142143479193E-2</v>
      </c>
      <c r="G63">
        <v>3.2427513863696036E-2</v>
      </c>
      <c r="H63">
        <v>4.1314733151823733E-2</v>
      </c>
      <c r="I63">
        <v>5.297512495415975E-2</v>
      </c>
      <c r="J63">
        <v>6.1217585789749576E-2</v>
      </c>
      <c r="K63">
        <v>7.2681405119233128E-2</v>
      </c>
      <c r="L63">
        <v>8.2238794364078105E-2</v>
      </c>
      <c r="M63">
        <v>9.4535979617900764E-2</v>
      </c>
      <c r="N63">
        <v>0.10480839023331431</v>
      </c>
      <c r="O63">
        <v>0.11603978610800388</v>
      </c>
      <c r="P63">
        <v>0.12674934198629056</v>
      </c>
      <c r="Q63">
        <v>0.13759855032632415</v>
      </c>
      <c r="R63">
        <v>0.14811911318159654</v>
      </c>
      <c r="S63">
        <v>0.15798097660603597</v>
      </c>
      <c r="T63">
        <v>0.17041522506669043</v>
      </c>
      <c r="U63">
        <v>0.18209090391702612</v>
      </c>
      <c r="V63">
        <v>0.19194833020114857</v>
      </c>
      <c r="W63">
        <v>0.20556039374943955</v>
      </c>
      <c r="X63">
        <v>0.215035688668508</v>
      </c>
      <c r="Y63">
        <v>0.22707246864974823</v>
      </c>
      <c r="Z63">
        <v>0.23701515871584139</v>
      </c>
      <c r="AA63">
        <v>0.2492948590951371</v>
      </c>
      <c r="AB63">
        <v>0.26401379810523407</v>
      </c>
      <c r="AC63">
        <v>0.27255347023373283</v>
      </c>
      <c r="AD63">
        <v>0.28786775360105671</v>
      </c>
      <c r="AE63">
        <v>0.29681768292971394</v>
      </c>
      <c r="AF63">
        <v>0.30923961033045322</v>
      </c>
      <c r="AG63">
        <v>0.31878194810022831</v>
      </c>
      <c r="AH63">
        <v>0.33066348044425198</v>
      </c>
      <c r="AI63">
        <v>0.34439260269239536</v>
      </c>
      <c r="AJ63">
        <v>0.35191823649943904</v>
      </c>
      <c r="AK63">
        <v>0.36482664281081345</v>
      </c>
      <c r="AL63">
        <v>0.3767014552949241</v>
      </c>
      <c r="AM63">
        <v>0.38549698426446899</v>
      </c>
      <c r="AN63">
        <v>0.3970105668040726</v>
      </c>
      <c r="AO63">
        <v>0.40702490728953078</v>
      </c>
      <c r="AP63">
        <v>0.41715563517007148</v>
      </c>
      <c r="AQ63">
        <v>0.4313544915403521</v>
      </c>
      <c r="AR63">
        <v>0.43599150639911716</v>
      </c>
      <c r="AS63">
        <v>0.44554934155230619</v>
      </c>
      <c r="AT63">
        <v>0.45683929658219868</v>
      </c>
      <c r="AU63">
        <v>0.46506395061293909</v>
      </c>
      <c r="AV63">
        <v>0.47459851093247796</v>
      </c>
      <c r="AW63">
        <v>0.48393248990642779</v>
      </c>
      <c r="AX63">
        <v>0.49242215927457866</v>
      </c>
      <c r="AY63">
        <v>0.5014310000500648</v>
      </c>
      <c r="AZ63">
        <v>0.50826119492920319</v>
      </c>
      <c r="BA63">
        <v>0.51401379001217717</v>
      </c>
      <c r="BB63">
        <v>0.52149711790337372</v>
      </c>
      <c r="BC63">
        <v>0.53140445830836869</v>
      </c>
      <c r="BD63">
        <v>0.53839480531777462</v>
      </c>
      <c r="BE63">
        <v>0.54679617050048102</v>
      </c>
      <c r="BF63">
        <v>0.55118869780869983</v>
      </c>
      <c r="BG63">
        <v>0.55954101003366741</v>
      </c>
      <c r="BH63">
        <v>0.56893824495646839</v>
      </c>
      <c r="BI63">
        <v>0.56973259859486203</v>
      </c>
      <c r="BJ63">
        <v>0.57949133619269222</v>
      </c>
      <c r="BK63">
        <v>0.58679752782895456</v>
      </c>
      <c r="BL63">
        <v>0.59101422990091312</v>
      </c>
      <c r="BM63">
        <v>0.59658982732515908</v>
      </c>
      <c r="BN63">
        <v>0.59959781472049822</v>
      </c>
      <c r="BO63">
        <v>0.60760751135083857</v>
      </c>
      <c r="BP63">
        <v>0.6141712798973733</v>
      </c>
      <c r="BQ63">
        <v>0.61931413859006612</v>
      </c>
      <c r="BR63">
        <v>0.62511961633332525</v>
      </c>
      <c r="BS63">
        <v>0.62818350003269363</v>
      </c>
      <c r="BT63">
        <v>0.63319791131514502</v>
      </c>
      <c r="BU63">
        <v>0.63664344126799632</v>
      </c>
      <c r="BV63">
        <v>0.64449100373232493</v>
      </c>
      <c r="BW63">
        <v>0.64883427541949268</v>
      </c>
      <c r="BX63">
        <v>0.65260805191121896</v>
      </c>
      <c r="BY63">
        <v>0.65361965852407589</v>
      </c>
      <c r="BZ63">
        <v>0.66048540590183669</v>
      </c>
      <c r="CA63">
        <v>0.66156415679380154</v>
      </c>
      <c r="CB63">
        <v>0.66913041193334266</v>
      </c>
      <c r="CC63">
        <v>0.67367179682081868</v>
      </c>
      <c r="CD63">
        <v>0.67493178842273416</v>
      </c>
      <c r="CE63">
        <v>0.68067934456876178</v>
      </c>
      <c r="CF63">
        <v>0.68500139970649676</v>
      </c>
      <c r="CG63">
        <v>0.68472866767372476</v>
      </c>
      <c r="CH63">
        <v>0.69082282740440659</v>
      </c>
      <c r="CI63">
        <v>0.6956911974497324</v>
      </c>
      <c r="CJ63">
        <v>0.69652310611161472</v>
      </c>
      <c r="CK63">
        <v>0.70075436029333493</v>
      </c>
      <c r="CL63">
        <v>0.7039320257054299</v>
      </c>
      <c r="CM63">
        <v>0.70886971457578363</v>
      </c>
      <c r="CN63">
        <v>0.70917571706040483</v>
      </c>
      <c r="CO63">
        <v>0.71435261280408113</v>
      </c>
      <c r="CP63">
        <v>0.71625834195466287</v>
      </c>
      <c r="CQ63">
        <v>0.7218190227986776</v>
      </c>
      <c r="CR63">
        <v>0.72176914158818373</v>
      </c>
      <c r="CS63">
        <v>0.72464434599850835</v>
      </c>
      <c r="CT63">
        <v>0.73143885345426896</v>
      </c>
      <c r="CU63">
        <v>0.72979543647353917</v>
      </c>
      <c r="CV63">
        <v>0.73228300845895034</v>
      </c>
      <c r="CW63">
        <v>0.737030674230992</v>
      </c>
      <c r="CX63">
        <v>0.73881991237685385</v>
      </c>
      <c r="CY63">
        <v>0.74026349820850357</v>
      </c>
      <c r="CZ63">
        <v>0.74266112220218783</v>
      </c>
      <c r="DA63">
        <v>0.74570119832842341</v>
      </c>
      <c r="DB63">
        <v>0.74959639575401937</v>
      </c>
      <c r="DC63">
        <v>0.75171038159393455</v>
      </c>
      <c r="DD63">
        <v>0.75266965721169821</v>
      </c>
      <c r="DE63">
        <v>0.75703711559795384</v>
      </c>
      <c r="DF63">
        <v>0.7597298317094886</v>
      </c>
      <c r="DG63">
        <v>0.75810795209574211</v>
      </c>
      <c r="DH63">
        <v>0.76280928517274171</v>
      </c>
      <c r="DI63">
        <v>0.76289009558753063</v>
      </c>
      <c r="DJ63">
        <v>0.76697368489302797</v>
      </c>
      <c r="DK63">
        <v>0.76855302015065807</v>
      </c>
      <c r="DL63">
        <v>0.76998693959791298</v>
      </c>
      <c r="DM63">
        <v>0.77416310542107569</v>
      </c>
      <c r="DN63">
        <v>0.77292010955792201</v>
      </c>
      <c r="DO63">
        <v>0.7754003019692306</v>
      </c>
      <c r="DP63">
        <v>0.77769396631754206</v>
      </c>
      <c r="DQ63">
        <v>0.78096963143658216</v>
      </c>
      <c r="DR63">
        <v>0.78034751693572968</v>
      </c>
      <c r="DS63">
        <v>0.78291847551543259</v>
      </c>
      <c r="DT63">
        <v>0.78571404534291012</v>
      </c>
      <c r="DU63">
        <v>0.78580024577134133</v>
      </c>
      <c r="DV63">
        <v>0.78969147801561468</v>
      </c>
      <c r="DW63">
        <v>0.79082647930812766</v>
      </c>
      <c r="DX63">
        <v>0.79131372939845834</v>
      </c>
      <c r="DY63">
        <v>0.79283625862719298</v>
      </c>
      <c r="DZ63">
        <v>0.79524638853738283</v>
      </c>
      <c r="EA63">
        <v>0.79597959710320343</v>
      </c>
      <c r="EB63">
        <v>0.79755523210923485</v>
      </c>
      <c r="EC63">
        <v>0.79945628608117869</v>
      </c>
      <c r="ED63">
        <v>0.80000297957879263</v>
      </c>
      <c r="EE63">
        <v>0.8031834248029025</v>
      </c>
      <c r="EF63">
        <v>0.80394493518452725</v>
      </c>
      <c r="EG63">
        <v>0.80424686889052954</v>
      </c>
      <c r="EH63">
        <v>0.8058392586524834</v>
      </c>
      <c r="EI63">
        <v>0.80605163730061913</v>
      </c>
      <c r="EJ63">
        <v>0.80829418239180861</v>
      </c>
      <c r="EK63">
        <v>0.80922406865291996</v>
      </c>
      <c r="EL63">
        <v>0.81232655770023265</v>
      </c>
      <c r="EM63">
        <v>0.81479613718331456</v>
      </c>
      <c r="EN63">
        <v>0.81449470211765029</v>
      </c>
      <c r="EO63">
        <v>0.81310923228629406</v>
      </c>
      <c r="EP63">
        <v>0.81704755665591988</v>
      </c>
      <c r="EQ63">
        <v>0.8170789156946423</v>
      </c>
      <c r="ER63">
        <v>0.82240200832540966</v>
      </c>
      <c r="ES63">
        <v>0.8198683484055318</v>
      </c>
      <c r="ET63">
        <v>0.82157642667835462</v>
      </c>
      <c r="EU63">
        <v>0.82234493300133116</v>
      </c>
      <c r="EV63">
        <v>0.82472140142248307</v>
      </c>
      <c r="EW63">
        <v>0.82531119657384355</v>
      </c>
      <c r="EX63">
        <v>0.82712944633819629</v>
      </c>
      <c r="EY63">
        <v>0.82624757746697564</v>
      </c>
      <c r="EZ63">
        <v>0.83070404606006565</v>
      </c>
      <c r="FA63">
        <v>0.83007390082865007</v>
      </c>
      <c r="FB63">
        <v>0.83047132821106007</v>
      </c>
      <c r="FC63">
        <v>0.83366437594772835</v>
      </c>
      <c r="FD63">
        <v>0.83483518147308577</v>
      </c>
      <c r="FE63">
        <v>0.83552097370861722</v>
      </c>
      <c r="FF63">
        <v>0.83440180312992351</v>
      </c>
      <c r="FG63">
        <v>0.83654773049837416</v>
      </c>
      <c r="FH63">
        <v>0.83830230078340651</v>
      </c>
      <c r="FI63">
        <v>0.83780000496527607</v>
      </c>
      <c r="FJ63">
        <v>0.83884700008977897</v>
      </c>
      <c r="FK63">
        <v>0.83982957703510919</v>
      </c>
      <c r="FL63">
        <v>0.83970063593413491</v>
      </c>
      <c r="FM63">
        <v>0.83984022523344726</v>
      </c>
      <c r="FN63">
        <v>0.84326931945175598</v>
      </c>
      <c r="FO63">
        <v>0.84422562743297258</v>
      </c>
      <c r="FP63">
        <v>0.84517846706112965</v>
      </c>
      <c r="FQ63">
        <v>0.84608583771101187</v>
      </c>
      <c r="FR63">
        <v>0.84578775733841738</v>
      </c>
      <c r="FS63">
        <v>0.84748963508718411</v>
      </c>
      <c r="FT63">
        <v>0.84823765171664633</v>
      </c>
      <c r="FU63">
        <v>0.84741803475774857</v>
      </c>
      <c r="FV63">
        <v>0.85025195802042719</v>
      </c>
      <c r="FW63">
        <v>0.85134256005076892</v>
      </c>
      <c r="FX63">
        <v>0.85036755184074342</v>
      </c>
      <c r="FY63">
        <v>0.85204804242300458</v>
      </c>
      <c r="FZ63">
        <v>0.85261689677087626</v>
      </c>
      <c r="GA63">
        <v>0.85493180586373219</v>
      </c>
      <c r="GB63">
        <v>0.85382291702952851</v>
      </c>
      <c r="GC63">
        <v>0.85644546693678991</v>
      </c>
      <c r="GD63">
        <v>0.85506030030687197</v>
      </c>
      <c r="GE63">
        <v>0.85854742583002097</v>
      </c>
      <c r="GF63">
        <v>0.8569456663663193</v>
      </c>
      <c r="GG63">
        <v>0.85674391556101992</v>
      </c>
      <c r="GH63">
        <v>0.86013922898753403</v>
      </c>
      <c r="GI63">
        <v>0.85959912876911293</v>
      </c>
      <c r="GJ63">
        <v>0.86032223051684364</v>
      </c>
      <c r="GK63">
        <v>0.86015454040667039</v>
      </c>
      <c r="GL63">
        <v>0.86318421642180532</v>
      </c>
      <c r="GM63">
        <v>0.86403881195629073</v>
      </c>
      <c r="GN63">
        <v>0.86433200411735422</v>
      </c>
      <c r="GO63">
        <v>0.86581839759442758</v>
      </c>
      <c r="GP63">
        <v>0.86514648680871742</v>
      </c>
      <c r="GQ63">
        <v>0.86638467930995555</v>
      </c>
      <c r="GR63">
        <v>0.86627933283813174</v>
      </c>
      <c r="GS63">
        <v>0.86881623483778248</v>
      </c>
      <c r="GT63">
        <v>0.86815823922636715</v>
      </c>
      <c r="GU63">
        <v>0.86919558482799375</v>
      </c>
      <c r="GV63">
        <v>0.86847871197020721</v>
      </c>
      <c r="GW63">
        <v>0.87111488267622705</v>
      </c>
      <c r="GX63">
        <v>0.87001013709082353</v>
      </c>
      <c r="GY63">
        <v>0.87204708475818671</v>
      </c>
      <c r="GZ63">
        <v>0.87126258708041104</v>
      </c>
      <c r="HA63">
        <v>0.8715012172911637</v>
      </c>
      <c r="HB63">
        <v>0.87282812615250438</v>
      </c>
      <c r="HC63">
        <v>0.87453121380710674</v>
      </c>
      <c r="HD63">
        <v>0.87399850554225245</v>
      </c>
      <c r="HE63">
        <v>0.87452789740122405</v>
      </c>
      <c r="HF63">
        <v>0.87532428111932137</v>
      </c>
      <c r="HG63">
        <v>0.87669054395591206</v>
      </c>
      <c r="HH63">
        <v>0.87657596896074919</v>
      </c>
      <c r="HI63">
        <v>0.8770232015359829</v>
      </c>
      <c r="HJ63">
        <v>0.87787784421686754</v>
      </c>
      <c r="HK63">
        <v>0.87927708347981759</v>
      </c>
      <c r="HL63">
        <v>0.87867206117488339</v>
      </c>
      <c r="HM63">
        <v>0.87851650639522172</v>
      </c>
      <c r="HN63">
        <v>0.88023374646724384</v>
      </c>
      <c r="HO63">
        <v>0.88122921624055695</v>
      </c>
      <c r="HP63">
        <v>0.88025314597801718</v>
      </c>
      <c r="HQ63">
        <v>0.88129791853161521</v>
      </c>
      <c r="HR63">
        <v>0.88282210966676578</v>
      </c>
      <c r="HS63">
        <v>0.88284436760944851</v>
      </c>
      <c r="HT63">
        <v>0.88196708257213974</v>
      </c>
      <c r="HU63">
        <v>0.88407429779216928</v>
      </c>
      <c r="HV63">
        <v>0.88340529532296408</v>
      </c>
      <c r="HW63">
        <v>0.88490355837619528</v>
      </c>
      <c r="HX63">
        <v>0.88426103854367832</v>
      </c>
      <c r="HY63">
        <v>0.88561574845372348</v>
      </c>
      <c r="HZ63">
        <v>0.88630644397948655</v>
      </c>
      <c r="IA63">
        <v>0.88691254361295224</v>
      </c>
      <c r="IB63">
        <v>0.88459982227113387</v>
      </c>
      <c r="IC63">
        <v>0.88635476036721383</v>
      </c>
      <c r="ID63">
        <v>0.88961424888565799</v>
      </c>
      <c r="IE63">
        <v>0.88961758065294294</v>
      </c>
      <c r="IF63">
        <v>0.88895482562807371</v>
      </c>
      <c r="IG63">
        <v>0.88938676127630534</v>
      </c>
      <c r="IH63">
        <v>0.88953790648650044</v>
      </c>
      <c r="II63">
        <v>0.88946273933089925</v>
      </c>
      <c r="IJ63">
        <v>0.89069971105950019</v>
      </c>
      <c r="IK63">
        <v>0.89040004883760382</v>
      </c>
      <c r="IL63">
        <v>0.89139964470694877</v>
      </c>
      <c r="IM63">
        <v>0.89236570612132604</v>
      </c>
      <c r="IN63">
        <v>0.89372711701549989</v>
      </c>
      <c r="IO63">
        <v>0.89353899360382771</v>
      </c>
      <c r="IP63">
        <v>0.89474533635972531</v>
      </c>
      <c r="IQ63">
        <v>0.89314824450766039</v>
      </c>
      <c r="IR63">
        <v>0.89424582238020656</v>
      </c>
      <c r="IS63">
        <v>0.89580180451757607</v>
      </c>
      <c r="IT63">
        <v>0.89566797655973729</v>
      </c>
      <c r="IU63">
        <v>0.89577161091966584</v>
      </c>
      <c r="IV63">
        <v>0.89465453252335791</v>
      </c>
      <c r="IW63">
        <v>0.89602189289702516</v>
      </c>
      <c r="IX63">
        <v>0.89838224158145796</v>
      </c>
      <c r="IY63">
        <v>0.89721147224083975</v>
      </c>
      <c r="IZ63">
        <v>0.89675147407642231</v>
      </c>
      <c r="JA63">
        <v>0.89840297144317027</v>
      </c>
      <c r="JB63">
        <v>0.89969224158350458</v>
      </c>
      <c r="JC63">
        <v>0.8994478928967492</v>
      </c>
      <c r="JD63">
        <v>0.89918363153681879</v>
      </c>
      <c r="JE63">
        <v>0.89890813706086781</v>
      </c>
      <c r="JF63">
        <v>0.90016862782190299</v>
      </c>
      <c r="JG63">
        <v>0.90024092226916763</v>
      </c>
      <c r="JH63">
        <v>0.90272408744855137</v>
      </c>
      <c r="JI63">
        <v>0.9001141106085061</v>
      </c>
      <c r="JJ63">
        <v>0.9017356220828342</v>
      </c>
      <c r="JK63">
        <v>0.90025801050352905</v>
      </c>
      <c r="JL63">
        <v>0.90148176105528821</v>
      </c>
      <c r="JM63">
        <v>0.90258445151223266</v>
      </c>
      <c r="JN63">
        <v>0.90234302437780278</v>
      </c>
      <c r="JO63">
        <v>0.9023352550389786</v>
      </c>
      <c r="JP63">
        <v>0.90245525720965725</v>
      </c>
      <c r="JQ63">
        <v>0.90297366811488544</v>
      </c>
      <c r="JR63">
        <v>0.90205672345014154</v>
      </c>
      <c r="JS63">
        <v>0.90497561424914363</v>
      </c>
      <c r="JT63">
        <v>0.90551510706367666</v>
      </c>
      <c r="JU63">
        <v>0.90562169299540896</v>
      </c>
      <c r="JV63">
        <v>0.90473300365042275</v>
      </c>
      <c r="JW63">
        <v>0.9073636036888979</v>
      </c>
      <c r="JX63">
        <v>0.90642397045246048</v>
      </c>
      <c r="JY63">
        <v>0.90711783678978253</v>
      </c>
      <c r="JZ63">
        <v>0.90799469706992242</v>
      </c>
      <c r="KA63">
        <v>0.90630002380328567</v>
      </c>
      <c r="KB63">
        <v>0.90675213759297579</v>
      </c>
      <c r="KC63">
        <v>0.90953274242307136</v>
      </c>
      <c r="KD63">
        <v>0.90897976752443133</v>
      </c>
      <c r="KE63">
        <v>0.90843871366672668</v>
      </c>
      <c r="KF63">
        <v>0.90825560908591052</v>
      </c>
      <c r="KG63">
        <v>0.90872477620724967</v>
      </c>
      <c r="KH63">
        <v>0.9093317875560466</v>
      </c>
      <c r="KI63">
        <v>0.90859327419278046</v>
      </c>
      <c r="KJ63">
        <v>0.91196038367843923</v>
      </c>
      <c r="KK63">
        <v>0.91117360559702565</v>
      </c>
      <c r="KL63">
        <v>0.91055258470169032</v>
      </c>
      <c r="KM63">
        <v>0.90933309553258734</v>
      </c>
      <c r="KN63">
        <v>0.91129705265449668</v>
      </c>
      <c r="KO63">
        <v>0.91202094989265647</v>
      </c>
      <c r="KP63">
        <v>0.91294925596534637</v>
      </c>
      <c r="KQ63">
        <v>0.91286883276586095</v>
      </c>
      <c r="KR63">
        <v>0.91177439460769594</v>
      </c>
      <c r="KS63">
        <v>0.91210676347642372</v>
      </c>
      <c r="KT63">
        <v>0.91332007734494725</v>
      </c>
      <c r="KU63">
        <v>0.91220514521606544</v>
      </c>
      <c r="KV63">
        <v>0.9138815402243734</v>
      </c>
      <c r="KW63">
        <v>0.91316395037391529</v>
      </c>
      <c r="KX63">
        <v>0.91366049205517541</v>
      </c>
      <c r="KY63">
        <v>0.91424630295438258</v>
      </c>
      <c r="KZ63">
        <v>0.91377987589134924</v>
      </c>
      <c r="LA63">
        <v>0.91353435541722183</v>
      </c>
      <c r="LB63">
        <v>0.91574547625268377</v>
      </c>
      <c r="LC63">
        <v>0.91520211717754196</v>
      </c>
      <c r="LD63">
        <v>0.9177565092467409</v>
      </c>
      <c r="LE63">
        <v>0.91617319632108107</v>
      </c>
      <c r="LF63">
        <v>0.91553207521207747</v>
      </c>
      <c r="LG63">
        <v>0.91547067267495197</v>
      </c>
      <c r="LH63">
        <v>0.91646446699225748</v>
      </c>
      <c r="LI63">
        <v>0.9169307008933183</v>
      </c>
      <c r="LJ63">
        <v>0.91634056310284306</v>
      </c>
      <c r="LK63">
        <v>0.91665239423039346</v>
      </c>
      <c r="LL63">
        <v>0.91716415562934672</v>
      </c>
      <c r="LM63">
        <v>0.9177401070942961</v>
      </c>
      <c r="LN63">
        <v>0.91902339652566101</v>
      </c>
      <c r="LO63">
        <v>0.91859968170502904</v>
      </c>
      <c r="LP63">
        <v>0.91820534274471266</v>
      </c>
      <c r="LQ63">
        <v>0.91872389754481154</v>
      </c>
      <c r="LR63">
        <v>0.91823764123835816</v>
      </c>
      <c r="LS63">
        <v>0.9195487025787159</v>
      </c>
      <c r="LT63">
        <v>0.91873657426467048</v>
      </c>
      <c r="LU63">
        <v>0.9195749004152054</v>
      </c>
      <c r="LV63">
        <v>0.92055797376146342</v>
      </c>
      <c r="LW63">
        <v>0.92261902745442304</v>
      </c>
      <c r="LX63">
        <v>0.9195828026304268</v>
      </c>
      <c r="LY63">
        <v>0.9204812036935458</v>
      </c>
      <c r="LZ63">
        <v>0.92199781560174254</v>
      </c>
      <c r="MA63">
        <v>0.92051168226474989</v>
      </c>
      <c r="MB63">
        <v>0.92151387122294837</v>
      </c>
      <c r="MC63">
        <v>0.92338471616336615</v>
      </c>
      <c r="MD63">
        <v>0.92206356708435577</v>
      </c>
      <c r="ME63">
        <v>0.92288433498510491</v>
      </c>
      <c r="MF63">
        <v>0.92247003098771574</v>
      </c>
      <c r="MG63">
        <v>0.92255706152875305</v>
      </c>
      <c r="MH63">
        <v>0.9238719274506485</v>
      </c>
      <c r="MI63">
        <v>0.92327332850592947</v>
      </c>
      <c r="MJ63">
        <v>0.92163960316958882</v>
      </c>
      <c r="MK63">
        <v>0.92300506971404916</v>
      </c>
      <c r="ML63">
        <v>0.92373554765552457</v>
      </c>
      <c r="MM63">
        <v>0.92523386666157048</v>
      </c>
      <c r="MN63">
        <v>0.9247468337132938</v>
      </c>
      <c r="MO63">
        <v>0.92470760043844358</v>
      </c>
      <c r="MP63">
        <v>0.92416434338330622</v>
      </c>
      <c r="MQ63">
        <v>0.92429500525578834</v>
      </c>
      <c r="MR63">
        <v>0.92510486184794538</v>
      </c>
      <c r="MS63">
        <v>0.92495682234303178</v>
      </c>
      <c r="MT63">
        <v>0.92586281373726165</v>
      </c>
      <c r="MU63">
        <v>0.92362722543997933</v>
      </c>
      <c r="MV63">
        <v>0.92638148970488421</v>
      </c>
      <c r="MW63">
        <v>0.92613832748524116</v>
      </c>
      <c r="MX63">
        <v>0.92587890530898664</v>
      </c>
      <c r="MY63">
        <v>0.92761801124972254</v>
      </c>
      <c r="MZ63">
        <v>0.92651080569368971</v>
      </c>
      <c r="NA63">
        <v>0.92598490310334791</v>
      </c>
      <c r="NB63">
        <v>0.92782807013284674</v>
      </c>
      <c r="NC63">
        <v>0.92820561613431596</v>
      </c>
      <c r="ND63">
        <v>0.92697346668611458</v>
      </c>
      <c r="NE63">
        <v>0.92763637557955669</v>
      </c>
      <c r="NF63">
        <v>0.92715291711490999</v>
      </c>
      <c r="NG63">
        <v>0.92843329232082239</v>
      </c>
      <c r="NH63">
        <v>0.92994684633105362</v>
      </c>
      <c r="NI63">
        <v>0.92816487734190578</v>
      </c>
      <c r="NJ63">
        <v>0.92818820970427485</v>
      </c>
      <c r="NK63">
        <v>0.92837674539737858</v>
      </c>
      <c r="NL63">
        <v>0.92959010185086566</v>
      </c>
      <c r="NM63">
        <v>0.92848445383350209</v>
      </c>
      <c r="NN63">
        <v>0.93094203824205457</v>
      </c>
      <c r="NO63">
        <v>0.92923331908426243</v>
      </c>
      <c r="NP63">
        <v>0.92971951317008372</v>
      </c>
      <c r="NQ63">
        <v>0.93029392755304485</v>
      </c>
      <c r="NR63">
        <v>0.92963355331289477</v>
      </c>
      <c r="NS63">
        <v>0.93071997019216646</v>
      </c>
      <c r="NT63">
        <v>0.93057816161319651</v>
      </c>
      <c r="NU63">
        <v>0.92982353155298458</v>
      </c>
      <c r="NV63">
        <v>0.93247365524282255</v>
      </c>
      <c r="NW63">
        <v>0.9305309504436865</v>
      </c>
      <c r="NX63">
        <v>0.93018651979975431</v>
      </c>
      <c r="NY63">
        <v>0.93143289988342592</v>
      </c>
      <c r="NZ63">
        <v>0.93184635998013599</v>
      </c>
      <c r="OA63">
        <v>0.93133265758343298</v>
      </c>
      <c r="OB63">
        <v>0.93256640174456484</v>
      </c>
      <c r="OC63">
        <v>0.93261219770430537</v>
      </c>
      <c r="OD63">
        <v>0.93318666806152173</v>
      </c>
      <c r="OE63">
        <v>0.93290775589163832</v>
      </c>
      <c r="OF63">
        <v>0.93268537616125968</v>
      </c>
      <c r="OG63">
        <v>0.93119521956012274</v>
      </c>
      <c r="OH63">
        <v>0.93308407594713505</v>
      </c>
      <c r="OI63">
        <v>0.9338999993389393</v>
      </c>
      <c r="OJ63">
        <v>0.9337125669170655</v>
      </c>
      <c r="OK63">
        <v>0.93452557023843208</v>
      </c>
      <c r="OL63">
        <v>0.93357050075737169</v>
      </c>
      <c r="OM63">
        <v>0.9334040494800282</v>
      </c>
      <c r="ON63">
        <v>0.93381627994125438</v>
      </c>
      <c r="OO63">
        <v>0.93463354155185141</v>
      </c>
      <c r="OP63">
        <v>0.93466342540102043</v>
      </c>
      <c r="OQ63">
        <v>0.93413133049299601</v>
      </c>
      <c r="OR63">
        <v>0.93348150455932788</v>
      </c>
      <c r="OS63">
        <v>0.9340266248225223</v>
      </c>
      <c r="OT63">
        <v>0.93510230832587971</v>
      </c>
      <c r="OU63">
        <v>0.93496940475158696</v>
      </c>
    </row>
    <row r="64" spans="1:411">
      <c r="A64" s="539">
        <v>0.12999999999999998</v>
      </c>
      <c r="B64">
        <v>7.2456142317423012E-4</v>
      </c>
      <c r="C64">
        <v>3.2294722265388777E-3</v>
      </c>
      <c r="D64">
        <v>7.1035168697800204E-3</v>
      </c>
      <c r="E64">
        <v>1.3308967702052721E-2</v>
      </c>
      <c r="F64">
        <v>2.1451160823308658E-2</v>
      </c>
      <c r="G64">
        <v>2.9382631854820995E-2</v>
      </c>
      <c r="H64">
        <v>3.9879625171179579E-2</v>
      </c>
      <c r="I64">
        <v>4.8844645912211389E-2</v>
      </c>
      <c r="J64">
        <v>5.9415135936487062E-2</v>
      </c>
      <c r="K64">
        <v>7.1281351416647057E-2</v>
      </c>
      <c r="L64">
        <v>8.2131061104041142E-2</v>
      </c>
      <c r="M64">
        <v>9.3422998098121143E-2</v>
      </c>
      <c r="N64">
        <v>0.10139502510716185</v>
      </c>
      <c r="O64">
        <v>0.11618985924287677</v>
      </c>
      <c r="P64">
        <v>0.12456881190428928</v>
      </c>
      <c r="Q64">
        <v>0.13659677536297868</v>
      </c>
      <c r="R64">
        <v>0.14654022585943763</v>
      </c>
      <c r="S64">
        <v>0.15834945273887885</v>
      </c>
      <c r="T64">
        <v>0.17030014845999386</v>
      </c>
      <c r="U64">
        <v>0.18119570022661133</v>
      </c>
      <c r="V64">
        <v>0.19518118736870557</v>
      </c>
      <c r="W64">
        <v>0.20224662867115292</v>
      </c>
      <c r="X64">
        <v>0.2155952418597348</v>
      </c>
      <c r="Y64">
        <v>0.22721037883507739</v>
      </c>
      <c r="Z64">
        <v>0.23978607771369539</v>
      </c>
      <c r="AA64">
        <v>0.25126292495595465</v>
      </c>
      <c r="AB64">
        <v>0.26053637148070952</v>
      </c>
      <c r="AC64">
        <v>0.27403719216622696</v>
      </c>
      <c r="AD64">
        <v>0.28331992874795486</v>
      </c>
      <c r="AE64">
        <v>0.2977462624817403</v>
      </c>
      <c r="AF64">
        <v>0.30773901940093346</v>
      </c>
      <c r="AG64">
        <v>0.32109897945722965</v>
      </c>
      <c r="AH64">
        <v>0.33039799324841301</v>
      </c>
      <c r="AI64">
        <v>0.34238120153301682</v>
      </c>
      <c r="AJ64">
        <v>0.35522202588814694</v>
      </c>
      <c r="AK64">
        <v>0.36489698553642264</v>
      </c>
      <c r="AL64">
        <v>0.37610383699353117</v>
      </c>
      <c r="AM64">
        <v>0.38741498352682746</v>
      </c>
      <c r="AN64">
        <v>0.40123703265703414</v>
      </c>
      <c r="AO64">
        <v>0.40892639038650946</v>
      </c>
      <c r="AP64">
        <v>0.41792589046216522</v>
      </c>
      <c r="AQ64">
        <v>0.427784719520164</v>
      </c>
      <c r="AR64">
        <v>0.43955306972341068</v>
      </c>
      <c r="AS64">
        <v>0.44636636081908254</v>
      </c>
      <c r="AT64">
        <v>0.45823939528766067</v>
      </c>
      <c r="AU64">
        <v>0.46711657693525999</v>
      </c>
      <c r="AV64">
        <v>0.47394399839339607</v>
      </c>
      <c r="AW64">
        <v>0.48317229151640306</v>
      </c>
      <c r="AX64">
        <v>0.48849888472326874</v>
      </c>
      <c r="AY64">
        <v>0.50133001022316248</v>
      </c>
      <c r="AZ64">
        <v>0.50825597011793988</v>
      </c>
      <c r="BA64">
        <v>0.51898593744335253</v>
      </c>
      <c r="BB64">
        <v>0.52335251607273336</v>
      </c>
      <c r="BC64">
        <v>0.53286159267524114</v>
      </c>
      <c r="BD64">
        <v>0.53843144752075034</v>
      </c>
      <c r="BE64">
        <v>0.54794853186516557</v>
      </c>
      <c r="BF64">
        <v>0.55594436889779719</v>
      </c>
      <c r="BG64">
        <v>0.55843345880244799</v>
      </c>
      <c r="BH64">
        <v>0.56875503168923491</v>
      </c>
      <c r="BI64">
        <v>0.5743863941272499</v>
      </c>
      <c r="BJ64">
        <v>0.57814340843052903</v>
      </c>
      <c r="BK64">
        <v>0.58403422295366147</v>
      </c>
      <c r="BL64">
        <v>0.59185138427244721</v>
      </c>
      <c r="BM64">
        <v>0.59590356379472853</v>
      </c>
      <c r="BN64">
        <v>0.60308054349203477</v>
      </c>
      <c r="BO64">
        <v>0.60913574152986738</v>
      </c>
      <c r="BP64">
        <v>0.61649789412448763</v>
      </c>
      <c r="BQ64">
        <v>0.61957961446993093</v>
      </c>
      <c r="BR64">
        <v>0.62437410228404699</v>
      </c>
      <c r="BS64">
        <v>0.62716743633812999</v>
      </c>
      <c r="BT64">
        <v>0.6330595705249904</v>
      </c>
      <c r="BU64">
        <v>0.63806266257498678</v>
      </c>
      <c r="BV64">
        <v>0.64287415483233235</v>
      </c>
      <c r="BW64">
        <v>0.64895062334174924</v>
      </c>
      <c r="BX64">
        <v>0.65506584787801869</v>
      </c>
      <c r="BY64">
        <v>0.65888999172870566</v>
      </c>
      <c r="BZ64">
        <v>0.65799119171048548</v>
      </c>
      <c r="CA64">
        <v>0.66655876073975295</v>
      </c>
      <c r="CB64">
        <v>0.6705209469884974</v>
      </c>
      <c r="CC64">
        <v>0.67104534465121168</v>
      </c>
      <c r="CD64">
        <v>0.67595074754492468</v>
      </c>
      <c r="CE64">
        <v>0.67999709474529435</v>
      </c>
      <c r="CF64">
        <v>0.68457724470886272</v>
      </c>
      <c r="CG64">
        <v>0.68869642668477382</v>
      </c>
      <c r="CH64">
        <v>0.68960499948848408</v>
      </c>
      <c r="CI64">
        <v>0.69697803409997561</v>
      </c>
      <c r="CJ64">
        <v>0.69698841734488537</v>
      </c>
      <c r="CK64">
        <v>0.69999703108483735</v>
      </c>
      <c r="CL64">
        <v>0.70358573839603533</v>
      </c>
      <c r="CM64">
        <v>0.70776098998450876</v>
      </c>
      <c r="CN64">
        <v>0.71329806512423632</v>
      </c>
      <c r="CO64">
        <v>0.71358256380140006</v>
      </c>
      <c r="CP64">
        <v>0.71694359840871669</v>
      </c>
      <c r="CQ64">
        <v>0.71944252608014059</v>
      </c>
      <c r="CR64">
        <v>0.72189824835199579</v>
      </c>
      <c r="CS64">
        <v>0.72616173404469175</v>
      </c>
      <c r="CT64">
        <v>0.72904456278345431</v>
      </c>
      <c r="CU64">
        <v>0.73083430067077426</v>
      </c>
      <c r="CV64">
        <v>0.73415359725437623</v>
      </c>
      <c r="CW64">
        <v>0.73630423245633325</v>
      </c>
      <c r="CX64">
        <v>0.73647511822665779</v>
      </c>
      <c r="CY64">
        <v>0.7397640692877393</v>
      </c>
      <c r="CZ64">
        <v>0.73963691323593284</v>
      </c>
      <c r="DA64">
        <v>0.74757865146006408</v>
      </c>
      <c r="DB64">
        <v>0.7492704083132472</v>
      </c>
      <c r="DC64">
        <v>0.75088937190259286</v>
      </c>
      <c r="DD64">
        <v>0.75212894005624242</v>
      </c>
      <c r="DE64">
        <v>0.75698810490692003</v>
      </c>
      <c r="DF64">
        <v>0.75906574843056429</v>
      </c>
      <c r="DG64">
        <v>0.75964690715341032</v>
      </c>
      <c r="DH64">
        <v>0.7637058934951666</v>
      </c>
      <c r="DI64">
        <v>0.76248241178825782</v>
      </c>
      <c r="DJ64">
        <v>0.76649058303056949</v>
      </c>
      <c r="DK64">
        <v>0.7692425148866413</v>
      </c>
      <c r="DL64">
        <v>0.77021178154629077</v>
      </c>
      <c r="DM64">
        <v>0.77345441728084707</v>
      </c>
      <c r="DN64">
        <v>0.77388641623177512</v>
      </c>
      <c r="DO64">
        <v>0.77394458057894444</v>
      </c>
      <c r="DP64">
        <v>0.77710103673616893</v>
      </c>
      <c r="DQ64">
        <v>0.77703759094464098</v>
      </c>
      <c r="DR64">
        <v>0.78236280236508715</v>
      </c>
      <c r="DS64">
        <v>0.78493692463750808</v>
      </c>
      <c r="DT64">
        <v>0.78528100589460104</v>
      </c>
      <c r="DU64">
        <v>0.7873053187732808</v>
      </c>
      <c r="DV64">
        <v>0.78797427393162212</v>
      </c>
      <c r="DW64">
        <v>0.78925082834532312</v>
      </c>
      <c r="DX64">
        <v>0.79225638284658828</v>
      </c>
      <c r="DY64">
        <v>0.79169201127693078</v>
      </c>
      <c r="DZ64">
        <v>0.79578529184253988</v>
      </c>
      <c r="EA64">
        <v>0.79586947629941052</v>
      </c>
      <c r="EB64">
        <v>0.79733312734736073</v>
      </c>
      <c r="EC64">
        <v>0.80038792691005978</v>
      </c>
      <c r="ED64">
        <v>0.80134888153362327</v>
      </c>
      <c r="EE64">
        <v>0.80187168793677566</v>
      </c>
      <c r="EF64">
        <v>0.80396095733191597</v>
      </c>
      <c r="EG64">
        <v>0.80557241922888245</v>
      </c>
      <c r="EH64">
        <v>0.80671414621912751</v>
      </c>
      <c r="EI64">
        <v>0.80695805168742718</v>
      </c>
      <c r="EJ64">
        <v>0.8089223673322824</v>
      </c>
      <c r="EK64">
        <v>0.81114196326161403</v>
      </c>
      <c r="EL64">
        <v>0.81273340966389063</v>
      </c>
      <c r="EM64">
        <v>0.81087612555715205</v>
      </c>
      <c r="EN64">
        <v>0.81661067496242712</v>
      </c>
      <c r="EO64">
        <v>0.81610437781090239</v>
      </c>
      <c r="EP64">
        <v>0.81840721927303828</v>
      </c>
      <c r="EQ64">
        <v>0.81815896129203569</v>
      </c>
      <c r="ER64">
        <v>0.81910988969191734</v>
      </c>
      <c r="ES64">
        <v>0.81871695978808245</v>
      </c>
      <c r="ET64">
        <v>0.82333089466118703</v>
      </c>
      <c r="EU64">
        <v>0.82472418390169155</v>
      </c>
      <c r="EV64">
        <v>0.82402379026832495</v>
      </c>
      <c r="EW64">
        <v>0.82516742502721241</v>
      </c>
      <c r="EX64">
        <v>0.82610373875709409</v>
      </c>
      <c r="EY64">
        <v>0.82820134971879855</v>
      </c>
      <c r="EZ64">
        <v>0.83034802611102765</v>
      </c>
      <c r="FA64">
        <v>0.83043128982682612</v>
      </c>
      <c r="FB64">
        <v>0.83118402188962293</v>
      </c>
      <c r="FC64">
        <v>0.83263509039179573</v>
      </c>
      <c r="FD64">
        <v>0.83276917459917887</v>
      </c>
      <c r="FE64">
        <v>0.83459706759172936</v>
      </c>
      <c r="FF64">
        <v>0.83322547253689727</v>
      </c>
      <c r="FG64">
        <v>0.83425141578993078</v>
      </c>
      <c r="FH64">
        <v>0.83584573484684133</v>
      </c>
      <c r="FI64">
        <v>0.83624892550757191</v>
      </c>
      <c r="FJ64">
        <v>0.84040474298264911</v>
      </c>
      <c r="FK64">
        <v>0.84260088345494066</v>
      </c>
      <c r="FL64">
        <v>0.84154958902052213</v>
      </c>
      <c r="FM64">
        <v>0.84156945821001217</v>
      </c>
      <c r="FN64">
        <v>0.84480804044604729</v>
      </c>
      <c r="FO64">
        <v>0.84472023906754412</v>
      </c>
      <c r="FP64">
        <v>0.8455477516751142</v>
      </c>
      <c r="FQ64">
        <v>0.84482818712210617</v>
      </c>
      <c r="FR64">
        <v>0.84780420444348326</v>
      </c>
      <c r="FS64">
        <v>0.84770785710068441</v>
      </c>
      <c r="FT64">
        <v>0.84760447451174259</v>
      </c>
      <c r="FU64">
        <v>0.84874253564141233</v>
      </c>
      <c r="FV64">
        <v>0.8512151143679485</v>
      </c>
      <c r="FW64">
        <v>0.8518865264748221</v>
      </c>
      <c r="FX64">
        <v>0.84996660826803194</v>
      </c>
      <c r="FY64">
        <v>0.85186238972663253</v>
      </c>
      <c r="FZ64">
        <v>0.85337428509513025</v>
      </c>
      <c r="GA64">
        <v>0.85356391043575763</v>
      </c>
      <c r="GB64">
        <v>0.85695059534633411</v>
      </c>
      <c r="GC64">
        <v>0.85391145941569668</v>
      </c>
      <c r="GD64">
        <v>0.85710665648759421</v>
      </c>
      <c r="GE64">
        <v>0.85654152602816835</v>
      </c>
      <c r="GF64">
        <v>0.85759980460719754</v>
      </c>
      <c r="GG64">
        <v>0.85954488679940066</v>
      </c>
      <c r="GH64">
        <v>0.859004691097911</v>
      </c>
      <c r="GI64">
        <v>0.86093096162372196</v>
      </c>
      <c r="GJ64">
        <v>0.8585138699013013</v>
      </c>
      <c r="GK64">
        <v>0.86238993002610709</v>
      </c>
      <c r="GL64">
        <v>0.86372837167365812</v>
      </c>
      <c r="GM64">
        <v>0.86284746379525168</v>
      </c>
      <c r="GN64">
        <v>0.86244433968225354</v>
      </c>
      <c r="GO64">
        <v>0.86374868935687021</v>
      </c>
      <c r="GP64">
        <v>0.86468797390046659</v>
      </c>
      <c r="GQ64">
        <v>0.86760715547103229</v>
      </c>
      <c r="GR64">
        <v>0.86609444936886892</v>
      </c>
      <c r="GS64">
        <v>0.86509753945989531</v>
      </c>
      <c r="GT64">
        <v>0.86862275076381601</v>
      </c>
      <c r="GU64">
        <v>0.86856779660350691</v>
      </c>
      <c r="GV64">
        <v>0.86932645616192006</v>
      </c>
      <c r="GW64">
        <v>0.869328882152689</v>
      </c>
      <c r="GX64">
        <v>0.87086923673979921</v>
      </c>
      <c r="GY64">
        <v>0.8720830288125232</v>
      </c>
      <c r="GZ64">
        <v>0.87146969175131073</v>
      </c>
      <c r="HA64">
        <v>0.87293711460204015</v>
      </c>
      <c r="HB64">
        <v>0.87374759719343109</v>
      </c>
      <c r="HC64">
        <v>0.87376613385468027</v>
      </c>
      <c r="HD64">
        <v>0.8753132548515461</v>
      </c>
      <c r="HE64">
        <v>0.87477163153049653</v>
      </c>
      <c r="HF64">
        <v>0.87572357290140457</v>
      </c>
      <c r="HG64">
        <v>0.87599601447239128</v>
      </c>
      <c r="HH64">
        <v>0.87575451314586472</v>
      </c>
      <c r="HI64">
        <v>0.8757528213752318</v>
      </c>
      <c r="HJ64">
        <v>0.87749345102795007</v>
      </c>
      <c r="HK64">
        <v>0.87822207437966071</v>
      </c>
      <c r="HL64">
        <v>0.87800361204832833</v>
      </c>
      <c r="HM64">
        <v>0.87620660093437852</v>
      </c>
      <c r="HN64">
        <v>0.87950502797307073</v>
      </c>
      <c r="HO64">
        <v>0.87899026677632397</v>
      </c>
      <c r="HP64">
        <v>0.8806533792987471</v>
      </c>
      <c r="HQ64">
        <v>0.88292295274908883</v>
      </c>
      <c r="HR64">
        <v>0.88252081556215811</v>
      </c>
      <c r="HS64">
        <v>0.8824660934584172</v>
      </c>
      <c r="HT64">
        <v>0.88337215500002719</v>
      </c>
      <c r="HU64">
        <v>0.8843064322541887</v>
      </c>
      <c r="HV64">
        <v>0.88449863642450433</v>
      </c>
      <c r="HW64">
        <v>0.88459390693618578</v>
      </c>
      <c r="HX64">
        <v>0.88443647522967128</v>
      </c>
      <c r="HY64">
        <v>0.88442572205756809</v>
      </c>
      <c r="HZ64">
        <v>0.88599622401709777</v>
      </c>
      <c r="IA64">
        <v>0.88570141811837466</v>
      </c>
      <c r="IB64">
        <v>0.88607532218799689</v>
      </c>
      <c r="IC64">
        <v>0.8876543347186383</v>
      </c>
      <c r="ID64">
        <v>0.88719799549420841</v>
      </c>
      <c r="IE64">
        <v>0.8878056705409817</v>
      </c>
      <c r="IF64">
        <v>0.88971138215216483</v>
      </c>
      <c r="IG64">
        <v>0.88904136593820504</v>
      </c>
      <c r="IH64">
        <v>0.88910585203918102</v>
      </c>
      <c r="II64">
        <v>0.89111494306732963</v>
      </c>
      <c r="IJ64">
        <v>0.88926225044188933</v>
      </c>
      <c r="IK64">
        <v>0.89124350471479574</v>
      </c>
      <c r="IL64">
        <v>0.89072207352606403</v>
      </c>
      <c r="IM64">
        <v>0.89254020955300784</v>
      </c>
      <c r="IN64">
        <v>0.89347170395968067</v>
      </c>
      <c r="IO64">
        <v>0.89291723611895613</v>
      </c>
      <c r="IP64">
        <v>0.89312167204679371</v>
      </c>
      <c r="IQ64">
        <v>0.89377016468456039</v>
      </c>
      <c r="IR64">
        <v>0.89499071200762792</v>
      </c>
      <c r="IS64">
        <v>0.89562822071951831</v>
      </c>
      <c r="IT64">
        <v>0.8953754560788626</v>
      </c>
      <c r="IU64">
        <v>0.89546560759760452</v>
      </c>
      <c r="IV64">
        <v>0.89440103794928549</v>
      </c>
      <c r="IW64">
        <v>0.89682863281896918</v>
      </c>
      <c r="IX64">
        <v>0.89582835123034155</v>
      </c>
      <c r="IY64">
        <v>0.89806852869483611</v>
      </c>
      <c r="IZ64">
        <v>0.89889253026418603</v>
      </c>
      <c r="JA64">
        <v>0.89580379489868989</v>
      </c>
      <c r="JB64">
        <v>0.89714984457852387</v>
      </c>
      <c r="JC64">
        <v>0.8985994995388914</v>
      </c>
      <c r="JD64">
        <v>0.89917107827758347</v>
      </c>
      <c r="JE64">
        <v>0.89908127693267781</v>
      </c>
      <c r="JF64">
        <v>0.89854406906337536</v>
      </c>
      <c r="JG64">
        <v>0.89860144444238887</v>
      </c>
      <c r="JH64">
        <v>0.90041021928926457</v>
      </c>
      <c r="JI64">
        <v>0.90021683014676379</v>
      </c>
      <c r="JJ64">
        <v>0.90215951281211704</v>
      </c>
      <c r="JK64">
        <v>0.90152932326377455</v>
      </c>
      <c r="JL64">
        <v>0.90070400898536673</v>
      </c>
      <c r="JM64">
        <v>0.90179785881324237</v>
      </c>
      <c r="JN64">
        <v>0.90317998824417667</v>
      </c>
      <c r="JO64">
        <v>0.90313743257651191</v>
      </c>
      <c r="JP64">
        <v>0.90365839966593986</v>
      </c>
      <c r="JQ64">
        <v>0.90361863353297056</v>
      </c>
      <c r="JR64">
        <v>0.90581388196130752</v>
      </c>
      <c r="JS64">
        <v>0.90540307751039106</v>
      </c>
      <c r="JT64">
        <v>0.90388612538633528</v>
      </c>
      <c r="JU64">
        <v>0.90462277653966938</v>
      </c>
      <c r="JV64">
        <v>0.90542273005149865</v>
      </c>
      <c r="JW64">
        <v>0.90480141089133403</v>
      </c>
      <c r="JX64">
        <v>0.90699661295995038</v>
      </c>
      <c r="JY64">
        <v>0.90627966296032625</v>
      </c>
      <c r="JZ64">
        <v>0.90599565807416904</v>
      </c>
      <c r="KA64">
        <v>0.90775857172316066</v>
      </c>
      <c r="KB64">
        <v>0.90851848414736192</v>
      </c>
      <c r="KC64">
        <v>0.90730502005549685</v>
      </c>
      <c r="KD64">
        <v>0.90745209452868281</v>
      </c>
      <c r="KE64">
        <v>0.90663831812709295</v>
      </c>
      <c r="KF64">
        <v>0.9086173369989039</v>
      </c>
      <c r="KG64">
        <v>0.90858681226492077</v>
      </c>
      <c r="KH64">
        <v>0.90785989148501434</v>
      </c>
      <c r="KI64">
        <v>0.90805570150462989</v>
      </c>
      <c r="KJ64">
        <v>0.90969518093804813</v>
      </c>
      <c r="KK64">
        <v>0.90992977719307078</v>
      </c>
      <c r="KL64">
        <v>0.91127602088593063</v>
      </c>
      <c r="KM64">
        <v>0.91133142967418068</v>
      </c>
      <c r="KN64">
        <v>0.91180328769325425</v>
      </c>
      <c r="KO64">
        <v>0.9115160983044388</v>
      </c>
      <c r="KP64">
        <v>0.91131849204369486</v>
      </c>
      <c r="KQ64">
        <v>0.9120588509164117</v>
      </c>
      <c r="KR64">
        <v>0.91139108412860315</v>
      </c>
      <c r="KS64">
        <v>0.91162652045786885</v>
      </c>
      <c r="KT64">
        <v>0.91383171304830102</v>
      </c>
      <c r="KU64">
        <v>0.91308451978249516</v>
      </c>
      <c r="KV64">
        <v>0.91399489375940079</v>
      </c>
      <c r="KW64">
        <v>0.91407625267853887</v>
      </c>
      <c r="KX64">
        <v>0.91412569881330175</v>
      </c>
      <c r="KY64">
        <v>0.91408439037780342</v>
      </c>
      <c r="KZ64">
        <v>0.91527017668800137</v>
      </c>
      <c r="LA64">
        <v>0.9154928421742532</v>
      </c>
      <c r="LB64">
        <v>0.91655094263703774</v>
      </c>
      <c r="LC64">
        <v>0.91365717979560979</v>
      </c>
      <c r="LD64">
        <v>0.91559954622397099</v>
      </c>
      <c r="LE64">
        <v>0.91582378048169077</v>
      </c>
      <c r="LF64">
        <v>0.91670871838732615</v>
      </c>
      <c r="LG64">
        <v>0.91520749599241957</v>
      </c>
      <c r="LH64">
        <v>0.91696935307887806</v>
      </c>
      <c r="LI64">
        <v>0.91729615003030551</v>
      </c>
      <c r="LJ64">
        <v>0.91833467634915356</v>
      </c>
      <c r="LK64">
        <v>0.91762570743176153</v>
      </c>
      <c r="LL64">
        <v>0.91776078092873337</v>
      </c>
      <c r="LM64">
        <v>0.91834937438941533</v>
      </c>
      <c r="LN64">
        <v>0.91786994466680982</v>
      </c>
      <c r="LO64">
        <v>0.91782640133414017</v>
      </c>
      <c r="LP64">
        <v>0.91877557182638281</v>
      </c>
      <c r="LQ64">
        <v>0.91946660420263204</v>
      </c>
      <c r="LR64">
        <v>0.91990029561761943</v>
      </c>
      <c r="LS64">
        <v>0.9203083939649408</v>
      </c>
      <c r="LT64">
        <v>0.9188790066822945</v>
      </c>
      <c r="LU64">
        <v>0.91847179908355003</v>
      </c>
      <c r="LV64">
        <v>0.92219497961069874</v>
      </c>
      <c r="LW64">
        <v>0.92103408955271893</v>
      </c>
      <c r="LX64">
        <v>0.92050587254652716</v>
      </c>
      <c r="LY64">
        <v>0.92199505065539233</v>
      </c>
      <c r="LZ64">
        <v>0.92319247979379071</v>
      </c>
      <c r="MA64">
        <v>0.92089825984534335</v>
      </c>
      <c r="MB64">
        <v>0.92104656217162639</v>
      </c>
      <c r="MC64">
        <v>0.92081962976870457</v>
      </c>
      <c r="MD64">
        <v>0.92210347663590686</v>
      </c>
      <c r="ME64">
        <v>0.92267779461877308</v>
      </c>
      <c r="MF64">
        <v>0.92350482222415664</v>
      </c>
      <c r="MG64">
        <v>0.92229564261913011</v>
      </c>
      <c r="MH64">
        <v>0.92371798218763179</v>
      </c>
      <c r="MI64">
        <v>0.92373603388696446</v>
      </c>
      <c r="MJ64">
        <v>0.92230090629886186</v>
      </c>
      <c r="MK64">
        <v>0.92349695252258623</v>
      </c>
      <c r="ML64">
        <v>0.92317756626579006</v>
      </c>
      <c r="MM64">
        <v>0.92475091356355532</v>
      </c>
      <c r="MN64">
        <v>0.92501300839991885</v>
      </c>
      <c r="MO64">
        <v>0.92398053793847823</v>
      </c>
      <c r="MP64">
        <v>0.92499766499268554</v>
      </c>
      <c r="MQ64">
        <v>0.92477843688302408</v>
      </c>
      <c r="MR64">
        <v>0.92520370059757029</v>
      </c>
      <c r="MS64">
        <v>0.92455039583366183</v>
      </c>
      <c r="MT64">
        <v>0.92585576032675299</v>
      </c>
      <c r="MU64">
        <v>0.92610470802351463</v>
      </c>
      <c r="MV64">
        <v>0.92682077741578772</v>
      </c>
      <c r="MW64">
        <v>0.92613909581987175</v>
      </c>
      <c r="MX64">
        <v>0.9257918388910692</v>
      </c>
      <c r="MY64">
        <v>0.92797087398329503</v>
      </c>
      <c r="MZ64">
        <v>0.92757817813295895</v>
      </c>
      <c r="NA64">
        <v>0.92730170035257942</v>
      </c>
      <c r="NB64">
        <v>0.92687248874460193</v>
      </c>
      <c r="NC64">
        <v>0.92777882446327453</v>
      </c>
      <c r="ND64">
        <v>0.92783889738556113</v>
      </c>
      <c r="NE64">
        <v>0.92705134813879542</v>
      </c>
      <c r="NF64">
        <v>0.92857702513014995</v>
      </c>
      <c r="NG64">
        <v>0.92685183410016825</v>
      </c>
      <c r="NH64">
        <v>0.92736257023356627</v>
      </c>
      <c r="NI64">
        <v>0.92761141554683435</v>
      </c>
      <c r="NJ64">
        <v>0.92928163579057765</v>
      </c>
      <c r="NK64">
        <v>0.92843920488072074</v>
      </c>
      <c r="NL64">
        <v>0.93028929168756513</v>
      </c>
      <c r="NM64">
        <v>0.92998232364347655</v>
      </c>
      <c r="NN64">
        <v>0.93094261595331085</v>
      </c>
      <c r="NO64">
        <v>0.92969900425187491</v>
      </c>
      <c r="NP64">
        <v>0.93104704042994546</v>
      </c>
      <c r="NQ64">
        <v>0.92984500355986943</v>
      </c>
      <c r="NR64">
        <v>0.92866759845567104</v>
      </c>
      <c r="NS64">
        <v>0.93320780301419204</v>
      </c>
      <c r="NT64">
        <v>0.93120236510097976</v>
      </c>
      <c r="NU64">
        <v>0.93151376864265689</v>
      </c>
      <c r="NV64">
        <v>0.93121264618180466</v>
      </c>
      <c r="NW64">
        <v>0.93102123561944516</v>
      </c>
      <c r="NX64">
        <v>0.93124266999765482</v>
      </c>
      <c r="NY64">
        <v>0.93228096744087097</v>
      </c>
      <c r="NZ64">
        <v>0.93112722253742297</v>
      </c>
      <c r="OA64">
        <v>0.93300853434712416</v>
      </c>
      <c r="OB64">
        <v>0.93192607800280913</v>
      </c>
      <c r="OC64">
        <v>0.93252423728172096</v>
      </c>
      <c r="OD64">
        <v>0.93275497392655571</v>
      </c>
      <c r="OE64">
        <v>0.93191971711310428</v>
      </c>
      <c r="OF64">
        <v>0.93155602031938867</v>
      </c>
      <c r="OG64">
        <v>0.93224382342657319</v>
      </c>
      <c r="OH64">
        <v>0.93403703681920691</v>
      </c>
      <c r="OI64">
        <v>0.93249003223171556</v>
      </c>
      <c r="OJ64">
        <v>0.93469292136852555</v>
      </c>
      <c r="OK64">
        <v>0.93414995651244725</v>
      </c>
      <c r="OL64">
        <v>0.93269251529080743</v>
      </c>
      <c r="OM64">
        <v>0.93447686599798485</v>
      </c>
      <c r="ON64">
        <v>0.93311486642978192</v>
      </c>
      <c r="OO64">
        <v>0.93460441919778803</v>
      </c>
      <c r="OP64">
        <v>0.93407406061864029</v>
      </c>
      <c r="OQ64">
        <v>0.9348450766417864</v>
      </c>
      <c r="OR64">
        <v>0.93484528508689624</v>
      </c>
      <c r="OS64">
        <v>0.93642501184336557</v>
      </c>
      <c r="OT64">
        <v>0.93604776168563275</v>
      </c>
      <c r="OU64">
        <v>0.93554739204259607</v>
      </c>
    </row>
    <row r="65" spans="1:411">
      <c r="A65" s="539">
        <v>0.13999999999999999</v>
      </c>
      <c r="B65">
        <v>5.1763939224457717E-4</v>
      </c>
      <c r="C65">
        <v>2.8095221067992739E-3</v>
      </c>
      <c r="D65">
        <v>7.5187160929722913E-3</v>
      </c>
      <c r="E65">
        <v>1.233754071594226E-2</v>
      </c>
      <c r="F65">
        <v>2.080417735534933E-2</v>
      </c>
      <c r="G65">
        <v>2.6944253661764304E-2</v>
      </c>
      <c r="H65">
        <v>3.8207651924598546E-2</v>
      </c>
      <c r="I65">
        <v>4.7258228776628206E-2</v>
      </c>
      <c r="J65">
        <v>5.8660978701927435E-2</v>
      </c>
      <c r="K65">
        <v>6.853174807385895E-2</v>
      </c>
      <c r="L65">
        <v>8.0817033252411311E-2</v>
      </c>
      <c r="M65">
        <v>9.1835620781564722E-2</v>
      </c>
      <c r="N65">
        <v>0.1019926847463436</v>
      </c>
      <c r="O65">
        <v>0.1137045714999696</v>
      </c>
      <c r="P65">
        <v>0.12486184036067757</v>
      </c>
      <c r="Q65">
        <v>0.13477770777854395</v>
      </c>
      <c r="R65">
        <v>0.14617572093601167</v>
      </c>
      <c r="S65">
        <v>0.15569636666036171</v>
      </c>
      <c r="T65">
        <v>0.1698978202145518</v>
      </c>
      <c r="U65">
        <v>0.17971594918012687</v>
      </c>
      <c r="V65">
        <v>0.19331563559840192</v>
      </c>
      <c r="W65">
        <v>0.20338281386135099</v>
      </c>
      <c r="X65">
        <v>0.2155384647278325</v>
      </c>
      <c r="Y65">
        <v>0.22571945085800449</v>
      </c>
      <c r="Z65">
        <v>0.23831510881203249</v>
      </c>
      <c r="AA65">
        <v>0.25008183953528323</v>
      </c>
      <c r="AB65">
        <v>0.26245305707945293</v>
      </c>
      <c r="AC65">
        <v>0.27190600629709277</v>
      </c>
      <c r="AD65">
        <v>0.28491621885448815</v>
      </c>
      <c r="AE65">
        <v>0.29793671016585332</v>
      </c>
      <c r="AF65">
        <v>0.30978748810116141</v>
      </c>
      <c r="AG65">
        <v>0.32101003579860243</v>
      </c>
      <c r="AH65">
        <v>0.33047053069854643</v>
      </c>
      <c r="AI65">
        <v>0.34166950848108846</v>
      </c>
      <c r="AJ65">
        <v>0.35588709570133636</v>
      </c>
      <c r="AK65">
        <v>0.36658816393922078</v>
      </c>
      <c r="AL65">
        <v>0.37693523528721168</v>
      </c>
      <c r="AM65">
        <v>0.38793480317201784</v>
      </c>
      <c r="AN65">
        <v>0.39915149596395494</v>
      </c>
      <c r="AO65">
        <v>0.40821734196929932</v>
      </c>
      <c r="AP65">
        <v>0.41844552631039533</v>
      </c>
      <c r="AQ65">
        <v>0.43040849781856716</v>
      </c>
      <c r="AR65">
        <v>0.43958176582972752</v>
      </c>
      <c r="AS65">
        <v>0.45095570736922524</v>
      </c>
      <c r="AT65">
        <v>0.45693939245228599</v>
      </c>
      <c r="AU65">
        <v>0.46389775656830734</v>
      </c>
      <c r="AV65">
        <v>0.47537454462160883</v>
      </c>
      <c r="AW65">
        <v>0.48564070730256192</v>
      </c>
      <c r="AX65">
        <v>0.49148582435783456</v>
      </c>
      <c r="AY65">
        <v>0.50177201598077537</v>
      </c>
      <c r="AZ65">
        <v>0.51099641326900458</v>
      </c>
      <c r="BA65">
        <v>0.51798842597972405</v>
      </c>
      <c r="BB65">
        <v>0.52201070576212671</v>
      </c>
      <c r="BC65">
        <v>0.53249201077472141</v>
      </c>
      <c r="BD65">
        <v>0.53725015949086274</v>
      </c>
      <c r="BE65">
        <v>0.54945342124328778</v>
      </c>
      <c r="BF65">
        <v>0.55626541349505987</v>
      </c>
      <c r="BG65">
        <v>0.56025564608767642</v>
      </c>
      <c r="BH65">
        <v>0.56826755681891394</v>
      </c>
      <c r="BI65">
        <v>0.57348567876203971</v>
      </c>
      <c r="BJ65">
        <v>0.58407332613915597</v>
      </c>
      <c r="BK65">
        <v>0.58833061064698855</v>
      </c>
      <c r="BL65">
        <v>0.59055658737136052</v>
      </c>
      <c r="BM65">
        <v>0.59558655658634529</v>
      </c>
      <c r="BN65">
        <v>0.60080102363609211</v>
      </c>
      <c r="BO65">
        <v>0.61037583337550383</v>
      </c>
      <c r="BP65">
        <v>0.61253715738399095</v>
      </c>
      <c r="BQ65">
        <v>0.61972383023640254</v>
      </c>
      <c r="BR65">
        <v>0.62502451079599708</v>
      </c>
      <c r="BS65">
        <v>0.62873806966639723</v>
      </c>
      <c r="BT65">
        <v>0.6346543533150838</v>
      </c>
      <c r="BU65">
        <v>0.63988401002002393</v>
      </c>
      <c r="BV65">
        <v>0.64275138951667821</v>
      </c>
      <c r="BW65">
        <v>0.64894770504211863</v>
      </c>
      <c r="BX65">
        <v>0.65246786924482136</v>
      </c>
      <c r="BY65">
        <v>0.66025888855518933</v>
      </c>
      <c r="BZ65">
        <v>0.66102954156670957</v>
      </c>
      <c r="CA65">
        <v>0.66482467250313004</v>
      </c>
      <c r="CB65">
        <v>0.66733570943086384</v>
      </c>
      <c r="CC65">
        <v>0.67177052698536577</v>
      </c>
      <c r="CD65">
        <v>0.67632173455335531</v>
      </c>
      <c r="CE65">
        <v>0.68593808035066806</v>
      </c>
      <c r="CF65">
        <v>0.68405204860483448</v>
      </c>
      <c r="CG65">
        <v>0.6905385019771465</v>
      </c>
      <c r="CH65">
        <v>0.69146782911540128</v>
      </c>
      <c r="CI65">
        <v>0.69838031536459322</v>
      </c>
      <c r="CJ65">
        <v>0.69765517767486573</v>
      </c>
      <c r="CK65">
        <v>0.70263430209548372</v>
      </c>
      <c r="CL65">
        <v>0.70443141860768699</v>
      </c>
      <c r="CM65">
        <v>0.70659940808370048</v>
      </c>
      <c r="CN65">
        <v>0.71102620085893053</v>
      </c>
      <c r="CO65">
        <v>0.71372993724737877</v>
      </c>
      <c r="CP65">
        <v>0.71805295484691467</v>
      </c>
      <c r="CQ65">
        <v>0.71938848078160178</v>
      </c>
      <c r="CR65">
        <v>0.7235162011538222</v>
      </c>
      <c r="CS65">
        <v>0.72476821280248471</v>
      </c>
      <c r="CT65">
        <v>0.72753415117610387</v>
      </c>
      <c r="CU65">
        <v>0.73377065756467941</v>
      </c>
      <c r="CV65">
        <v>0.73452188488731529</v>
      </c>
      <c r="CW65">
        <v>0.73507600725722544</v>
      </c>
      <c r="CX65">
        <v>0.73618813809781647</v>
      </c>
      <c r="CY65">
        <v>0.74081456349954322</v>
      </c>
      <c r="CZ65">
        <v>0.74381994898074011</v>
      </c>
      <c r="DA65">
        <v>0.74791608621765215</v>
      </c>
      <c r="DB65">
        <v>0.74884158274394585</v>
      </c>
      <c r="DC65">
        <v>0.75228470852011275</v>
      </c>
      <c r="DD65">
        <v>0.75383057738093173</v>
      </c>
      <c r="DE65">
        <v>0.75465280311324867</v>
      </c>
      <c r="DF65">
        <v>0.76054366211032542</v>
      </c>
      <c r="DG65">
        <v>0.75923555677795918</v>
      </c>
      <c r="DH65">
        <v>0.76131671507714471</v>
      </c>
      <c r="DI65">
        <v>0.76182287661885417</v>
      </c>
      <c r="DJ65">
        <v>0.76683506838058491</v>
      </c>
      <c r="DK65">
        <v>0.76721622811087686</v>
      </c>
      <c r="DL65">
        <v>0.77001607703805242</v>
      </c>
      <c r="DM65">
        <v>0.77169243195526516</v>
      </c>
      <c r="DN65">
        <v>0.77354741526367155</v>
      </c>
      <c r="DO65">
        <v>0.77434304950882316</v>
      </c>
      <c r="DP65">
        <v>0.77539702097329388</v>
      </c>
      <c r="DQ65">
        <v>0.77891438475460639</v>
      </c>
      <c r="DR65">
        <v>0.78159549971638609</v>
      </c>
      <c r="DS65">
        <v>0.78390519494433497</v>
      </c>
      <c r="DT65">
        <v>0.78448955581583557</v>
      </c>
      <c r="DU65">
        <v>0.78965330966338998</v>
      </c>
      <c r="DV65">
        <v>0.78654468408599243</v>
      </c>
      <c r="DW65">
        <v>0.78740555125405032</v>
      </c>
      <c r="DX65">
        <v>0.7934227742043698</v>
      </c>
      <c r="DY65">
        <v>0.79373977528394701</v>
      </c>
      <c r="DZ65">
        <v>0.79312775546439884</v>
      </c>
      <c r="EA65">
        <v>0.7954168407503992</v>
      </c>
      <c r="EB65">
        <v>0.79647587871043912</v>
      </c>
      <c r="EC65">
        <v>0.79847360252244348</v>
      </c>
      <c r="ED65">
        <v>0.79964576118098241</v>
      </c>
      <c r="EE65">
        <v>0.80251014533405607</v>
      </c>
      <c r="EF65">
        <v>0.80274251788641549</v>
      </c>
      <c r="EG65">
        <v>0.80506205231942884</v>
      </c>
      <c r="EH65">
        <v>0.80641096447515381</v>
      </c>
      <c r="EI65">
        <v>0.80939242822502155</v>
      </c>
      <c r="EJ65">
        <v>0.81021095351007344</v>
      </c>
      <c r="EK65">
        <v>0.80887469049912597</v>
      </c>
      <c r="EL65">
        <v>0.81206186479359554</v>
      </c>
      <c r="EM65">
        <v>0.81181542946236007</v>
      </c>
      <c r="EN65">
        <v>0.8150888335362797</v>
      </c>
      <c r="EO65">
        <v>0.81686504499369172</v>
      </c>
      <c r="EP65">
        <v>0.81700437109336588</v>
      </c>
      <c r="EQ65">
        <v>0.81764019125838061</v>
      </c>
      <c r="ER65">
        <v>0.82035305998737196</v>
      </c>
      <c r="ES65">
        <v>0.82040688325947053</v>
      </c>
      <c r="ET65">
        <v>0.82019137870786363</v>
      </c>
      <c r="EU65">
        <v>0.82209637239571831</v>
      </c>
      <c r="EV65">
        <v>0.82408918784312724</v>
      </c>
      <c r="EW65">
        <v>0.82332715437783022</v>
      </c>
      <c r="EX65">
        <v>0.82683209605930941</v>
      </c>
      <c r="EY65">
        <v>0.82822608369739292</v>
      </c>
      <c r="EZ65">
        <v>0.83227402660363803</v>
      </c>
      <c r="FA65">
        <v>0.83234658680461115</v>
      </c>
      <c r="FB65">
        <v>0.82977452782141792</v>
      </c>
      <c r="FC65">
        <v>0.83192391642533337</v>
      </c>
      <c r="FD65">
        <v>0.83338884908387956</v>
      </c>
      <c r="FE65">
        <v>0.83471559548852314</v>
      </c>
      <c r="FF65">
        <v>0.83397589374608483</v>
      </c>
      <c r="FG65">
        <v>0.83732879663919757</v>
      </c>
      <c r="FH65">
        <v>0.83616036912282221</v>
      </c>
      <c r="FI65">
        <v>0.83928381957628528</v>
      </c>
      <c r="FJ65">
        <v>0.8415861917854135</v>
      </c>
      <c r="FK65">
        <v>0.84109612583571725</v>
      </c>
      <c r="FL65">
        <v>0.84043265267059686</v>
      </c>
      <c r="FM65">
        <v>0.84257579705784857</v>
      </c>
      <c r="FN65">
        <v>0.84117724582348807</v>
      </c>
      <c r="FO65">
        <v>0.8454036333520456</v>
      </c>
      <c r="FP65">
        <v>0.84300123916487735</v>
      </c>
      <c r="FQ65">
        <v>0.84631446031739976</v>
      </c>
      <c r="FR65">
        <v>0.84710979794086394</v>
      </c>
      <c r="FS65">
        <v>0.84698224097671471</v>
      </c>
      <c r="FT65">
        <v>0.84897105369285053</v>
      </c>
      <c r="FU65">
        <v>0.84859655270058565</v>
      </c>
      <c r="FV65">
        <v>0.85076224174811443</v>
      </c>
      <c r="FW65">
        <v>0.85214562720964371</v>
      </c>
      <c r="FX65">
        <v>0.85124653121304183</v>
      </c>
      <c r="FY65">
        <v>0.85187279369528834</v>
      </c>
      <c r="FZ65">
        <v>0.85379545096757448</v>
      </c>
      <c r="GA65">
        <v>0.8521206463301183</v>
      </c>
      <c r="GB65">
        <v>0.85584891033528954</v>
      </c>
      <c r="GC65">
        <v>0.85435672195832812</v>
      </c>
      <c r="GD65">
        <v>0.85328209972139146</v>
      </c>
      <c r="GE65">
        <v>0.85822506728433567</v>
      </c>
      <c r="GF65">
        <v>0.85934890345540604</v>
      </c>
      <c r="GG65">
        <v>0.85870877919624033</v>
      </c>
      <c r="GH65">
        <v>0.85991858501538876</v>
      </c>
      <c r="GI65">
        <v>0.85808656932583782</v>
      </c>
      <c r="GJ65">
        <v>0.86180444821500934</v>
      </c>
      <c r="GK65">
        <v>0.86282367055802212</v>
      </c>
      <c r="GL65">
        <v>0.86345995100062611</v>
      </c>
      <c r="GM65">
        <v>0.86353643001604252</v>
      </c>
      <c r="GN65">
        <v>0.86285430228688331</v>
      </c>
      <c r="GO65">
        <v>0.86393530232597904</v>
      </c>
      <c r="GP65">
        <v>0.86662604260542486</v>
      </c>
      <c r="GQ65">
        <v>0.86598987514289794</v>
      </c>
      <c r="GR65">
        <v>0.86812313398144292</v>
      </c>
      <c r="GS65">
        <v>0.86583742604359126</v>
      </c>
      <c r="GT65">
        <v>0.86816878323996816</v>
      </c>
      <c r="GU65">
        <v>0.86784529079283124</v>
      </c>
      <c r="GV65">
        <v>0.8703086901801701</v>
      </c>
      <c r="GW65">
        <v>0.86955774262086094</v>
      </c>
      <c r="GX65">
        <v>0.86906343889164772</v>
      </c>
      <c r="GY65">
        <v>0.86910013743389158</v>
      </c>
      <c r="GZ65">
        <v>0.87138611002202282</v>
      </c>
      <c r="HA65">
        <v>0.87281410919292557</v>
      </c>
      <c r="HB65">
        <v>0.87326592083395993</v>
      </c>
      <c r="HC65">
        <v>0.87305939510405195</v>
      </c>
      <c r="HD65">
        <v>0.87263412182068678</v>
      </c>
      <c r="HE65">
        <v>0.87348458442066357</v>
      </c>
      <c r="HF65">
        <v>0.87567469753249227</v>
      </c>
      <c r="HG65">
        <v>0.87467229294160975</v>
      </c>
      <c r="HH65">
        <v>0.87558818855581522</v>
      </c>
      <c r="HI65">
        <v>0.87706319682589551</v>
      </c>
      <c r="HJ65">
        <v>0.87634342433367363</v>
      </c>
      <c r="HK65">
        <v>0.87819279956180285</v>
      </c>
      <c r="HL65">
        <v>0.87718493421442412</v>
      </c>
      <c r="HM65">
        <v>0.87934995317481612</v>
      </c>
      <c r="HN65">
        <v>0.88099820414389851</v>
      </c>
      <c r="HO65">
        <v>0.87991735958198325</v>
      </c>
      <c r="HP65">
        <v>0.88166412003193773</v>
      </c>
      <c r="HQ65">
        <v>0.87879736957002907</v>
      </c>
      <c r="HR65">
        <v>0.88233326222588526</v>
      </c>
      <c r="HS65">
        <v>0.88291725344323202</v>
      </c>
      <c r="HT65">
        <v>0.88253573401930407</v>
      </c>
      <c r="HU65">
        <v>0.88272775245741619</v>
      </c>
      <c r="HV65">
        <v>0.88222962206766731</v>
      </c>
      <c r="HW65">
        <v>0.88431991400564924</v>
      </c>
      <c r="HX65">
        <v>0.8856066071922607</v>
      </c>
      <c r="HY65">
        <v>0.88413472175013941</v>
      </c>
      <c r="HZ65">
        <v>0.88571020976578851</v>
      </c>
      <c r="IA65">
        <v>0.88659890075500125</v>
      </c>
      <c r="IB65">
        <v>0.88651837599119809</v>
      </c>
      <c r="IC65">
        <v>0.88798978549855667</v>
      </c>
      <c r="ID65">
        <v>0.8879133165727946</v>
      </c>
      <c r="IE65">
        <v>0.88845070511879654</v>
      </c>
      <c r="IF65">
        <v>0.88844716708700988</v>
      </c>
      <c r="IG65">
        <v>0.8879285620013283</v>
      </c>
      <c r="IH65">
        <v>0.8900361999112496</v>
      </c>
      <c r="II65">
        <v>0.89145175197115667</v>
      </c>
      <c r="IJ65">
        <v>0.88906024050720467</v>
      </c>
      <c r="IK65">
        <v>0.88944716583972705</v>
      </c>
      <c r="IL65">
        <v>0.89223156858727637</v>
      </c>
      <c r="IM65">
        <v>0.89150798355698913</v>
      </c>
      <c r="IN65">
        <v>0.89268202192217494</v>
      </c>
      <c r="IO65">
        <v>0.89209590176703557</v>
      </c>
      <c r="IP65">
        <v>0.89395125366855532</v>
      </c>
      <c r="IQ65">
        <v>0.89485571183343959</v>
      </c>
      <c r="IR65">
        <v>0.89571487157087615</v>
      </c>
      <c r="IS65">
        <v>0.89568979557974515</v>
      </c>
      <c r="IT65">
        <v>0.89538956164387273</v>
      </c>
      <c r="IU65">
        <v>0.89495950572549243</v>
      </c>
      <c r="IV65">
        <v>0.89702631697125812</v>
      </c>
      <c r="IW65">
        <v>0.8967727418585032</v>
      </c>
      <c r="IX65">
        <v>0.8970418420315539</v>
      </c>
      <c r="IY65">
        <v>0.89866967244942964</v>
      </c>
      <c r="IZ65">
        <v>0.89690950538411918</v>
      </c>
      <c r="JA65">
        <v>0.89739733061509386</v>
      </c>
      <c r="JB65">
        <v>0.89670359125130117</v>
      </c>
      <c r="JC65">
        <v>0.89963012066436132</v>
      </c>
      <c r="JD65">
        <v>0.89873854828245547</v>
      </c>
      <c r="JE65">
        <v>0.90007692283451224</v>
      </c>
      <c r="JF65">
        <v>0.89870912083808885</v>
      </c>
      <c r="JG65">
        <v>0.90174690465876406</v>
      </c>
      <c r="JH65">
        <v>0.89986354859213014</v>
      </c>
      <c r="JI65">
        <v>0.89978527228186744</v>
      </c>
      <c r="JJ65">
        <v>0.90194077799302741</v>
      </c>
      <c r="JK65">
        <v>0.90284533538160594</v>
      </c>
      <c r="JL65">
        <v>0.90163050042020121</v>
      </c>
      <c r="JM65">
        <v>0.90166992463297557</v>
      </c>
      <c r="JN65">
        <v>0.90309234492022539</v>
      </c>
      <c r="JO65">
        <v>0.90385889197941205</v>
      </c>
      <c r="JP65">
        <v>0.9040807959304038</v>
      </c>
      <c r="JQ65">
        <v>0.90441845564412149</v>
      </c>
      <c r="JR65">
        <v>0.90513176799442285</v>
      </c>
      <c r="JS65">
        <v>0.90505329790395539</v>
      </c>
      <c r="JT65">
        <v>0.90410309112528486</v>
      </c>
      <c r="JU65">
        <v>0.90389538380655987</v>
      </c>
      <c r="JV65">
        <v>0.90517080637680147</v>
      </c>
      <c r="JW65">
        <v>0.90634428836047509</v>
      </c>
      <c r="JX65">
        <v>0.90543854561272519</v>
      </c>
      <c r="JY65">
        <v>0.90608963048071389</v>
      </c>
      <c r="JZ65">
        <v>0.90651804918741075</v>
      </c>
      <c r="KA65">
        <v>0.90722294647692592</v>
      </c>
      <c r="KB65">
        <v>0.90701952872684477</v>
      </c>
      <c r="KC65">
        <v>0.90741810590627359</v>
      </c>
      <c r="KD65">
        <v>0.90833264547237269</v>
      </c>
      <c r="KE65">
        <v>0.9079228527546197</v>
      </c>
      <c r="KF65">
        <v>0.91045695775805435</v>
      </c>
      <c r="KG65">
        <v>0.9087948479383442</v>
      </c>
      <c r="KH65">
        <v>0.91016350410428259</v>
      </c>
      <c r="KI65">
        <v>0.91080435068855492</v>
      </c>
      <c r="KJ65">
        <v>0.90912153515475469</v>
      </c>
      <c r="KK65">
        <v>0.90955935570392776</v>
      </c>
      <c r="KL65">
        <v>0.91044959512890089</v>
      </c>
      <c r="KM65">
        <v>0.91005115092946642</v>
      </c>
      <c r="KN65">
        <v>0.91159338807653079</v>
      </c>
      <c r="KO65">
        <v>0.91227714797479964</v>
      </c>
      <c r="KP65">
        <v>0.91235337501815272</v>
      </c>
      <c r="KQ65">
        <v>0.9123061458450229</v>
      </c>
      <c r="KR65">
        <v>0.91104611748314068</v>
      </c>
      <c r="KS65">
        <v>0.91204753126370652</v>
      </c>
      <c r="KT65">
        <v>0.91292705267036656</v>
      </c>
      <c r="KU65">
        <v>0.91357138950831074</v>
      </c>
      <c r="KV65">
        <v>0.9134519246401076</v>
      </c>
      <c r="KW65">
        <v>0.91413209088678771</v>
      </c>
      <c r="KX65">
        <v>0.91385767203872059</v>
      </c>
      <c r="KY65">
        <v>0.91414237292037581</v>
      </c>
      <c r="KZ65">
        <v>0.91377019187650743</v>
      </c>
      <c r="LA65">
        <v>0.91636938149762648</v>
      </c>
      <c r="LB65">
        <v>0.91657434577950136</v>
      </c>
      <c r="LC65">
        <v>0.91498490088424556</v>
      </c>
      <c r="LD65">
        <v>0.91548127228491505</v>
      </c>
      <c r="LE65">
        <v>0.91559927066867119</v>
      </c>
      <c r="LF65">
        <v>0.91629442919566506</v>
      </c>
      <c r="LG65">
        <v>0.91637229974997925</v>
      </c>
      <c r="LH65">
        <v>0.91692137134203899</v>
      </c>
      <c r="LI65">
        <v>0.91568106252561932</v>
      </c>
      <c r="LJ65">
        <v>0.91734404894990507</v>
      </c>
      <c r="LK65">
        <v>0.9166188014462765</v>
      </c>
      <c r="LL65">
        <v>0.91760556775149915</v>
      </c>
      <c r="LM65">
        <v>0.91814133227379069</v>
      </c>
      <c r="LN65">
        <v>0.91793401927931895</v>
      </c>
      <c r="LO65">
        <v>0.9200758503989761</v>
      </c>
      <c r="LP65">
        <v>0.91848351387575256</v>
      </c>
      <c r="LQ65">
        <v>0.91895379607163341</v>
      </c>
      <c r="LR65">
        <v>0.91878813658959491</v>
      </c>
      <c r="LS65">
        <v>0.91841178973972215</v>
      </c>
      <c r="LT65">
        <v>0.92025788251869634</v>
      </c>
      <c r="LU65">
        <v>0.9201806318831558</v>
      </c>
      <c r="LV65">
        <v>0.92084707131711796</v>
      </c>
      <c r="LW65">
        <v>0.92096857633173212</v>
      </c>
      <c r="LX65">
        <v>0.92010054940052155</v>
      </c>
      <c r="LY65">
        <v>0.92110822352955279</v>
      </c>
      <c r="LZ65">
        <v>0.92007762602393961</v>
      </c>
      <c r="MA65">
        <v>0.92168358197933087</v>
      </c>
      <c r="MB65">
        <v>0.92095246372547934</v>
      </c>
      <c r="MC65">
        <v>0.92409280421050666</v>
      </c>
      <c r="MD65">
        <v>0.9207554075298614</v>
      </c>
      <c r="ME65">
        <v>0.92137820254810854</v>
      </c>
      <c r="MF65">
        <v>0.92331865309093397</v>
      </c>
      <c r="MG65">
        <v>0.92346322893042598</v>
      </c>
      <c r="MH65">
        <v>0.92349834349436022</v>
      </c>
      <c r="MI65">
        <v>0.92264593821570939</v>
      </c>
      <c r="MJ65">
        <v>0.92449102998427279</v>
      </c>
      <c r="MK65">
        <v>0.92307654772652725</v>
      </c>
      <c r="ML65">
        <v>0.92326109262896772</v>
      </c>
      <c r="MM65">
        <v>0.92460340089819404</v>
      </c>
      <c r="MN65">
        <v>0.92516385930005962</v>
      </c>
      <c r="MO65">
        <v>0.92499587911442371</v>
      </c>
      <c r="MP65">
        <v>0.92493208761124757</v>
      </c>
      <c r="MQ65">
        <v>0.92505358300059215</v>
      </c>
      <c r="MR65">
        <v>0.92546279486380334</v>
      </c>
      <c r="MS65">
        <v>0.92539119273432802</v>
      </c>
      <c r="MT65">
        <v>0.92566255117042961</v>
      </c>
      <c r="MU65">
        <v>0.92691027861419806</v>
      </c>
      <c r="MV65">
        <v>0.92614297852518168</v>
      </c>
      <c r="MW65">
        <v>0.925671993076711</v>
      </c>
      <c r="MX65">
        <v>0.92642020738273323</v>
      </c>
      <c r="MY65">
        <v>0.92681767404889093</v>
      </c>
      <c r="MZ65">
        <v>0.92785335598469343</v>
      </c>
      <c r="NA65">
        <v>0.9267134455322863</v>
      </c>
      <c r="NB65">
        <v>0.92615991809863607</v>
      </c>
      <c r="NC65">
        <v>0.92684749440044401</v>
      </c>
      <c r="ND65">
        <v>0.92859256375599486</v>
      </c>
      <c r="NE65">
        <v>0.92674007681432025</v>
      </c>
      <c r="NF65">
        <v>0.92892196907881586</v>
      </c>
      <c r="NG65">
        <v>0.92765314292912682</v>
      </c>
      <c r="NH65">
        <v>0.92833340215555837</v>
      </c>
      <c r="NI65">
        <v>0.92823792336416999</v>
      </c>
      <c r="NJ65">
        <v>0.92900113526902872</v>
      </c>
      <c r="NK65">
        <v>0.92889375774077043</v>
      </c>
      <c r="NL65">
        <v>0.93044286844978186</v>
      </c>
      <c r="NM65">
        <v>0.93035651626669436</v>
      </c>
      <c r="NN65">
        <v>0.92955553023688586</v>
      </c>
      <c r="NO65">
        <v>0.92979998255465213</v>
      </c>
      <c r="NP65">
        <v>0.92979307409503453</v>
      </c>
      <c r="NQ65">
        <v>0.93018512826837862</v>
      </c>
      <c r="NR65">
        <v>0.93008192709373283</v>
      </c>
      <c r="NS65">
        <v>0.93092049069284444</v>
      </c>
      <c r="NT65">
        <v>0.9304465301531728</v>
      </c>
      <c r="NU65">
        <v>0.93033372026505123</v>
      </c>
      <c r="NV65">
        <v>0.9311684382429869</v>
      </c>
      <c r="NW65">
        <v>0.9294848585507165</v>
      </c>
      <c r="NX65">
        <v>0.93190483434690441</v>
      </c>
      <c r="NY65">
        <v>0.93103145326607473</v>
      </c>
      <c r="NZ65">
        <v>0.93158679619342077</v>
      </c>
      <c r="OA65">
        <v>0.93173071596259405</v>
      </c>
      <c r="OB65">
        <v>0.9331270075203415</v>
      </c>
      <c r="OC65">
        <v>0.93231827083804752</v>
      </c>
      <c r="OD65">
        <v>0.93344888551738026</v>
      </c>
      <c r="OE65">
        <v>0.93277461497767022</v>
      </c>
      <c r="OF65">
        <v>0.93368695988948713</v>
      </c>
      <c r="OG65">
        <v>0.93291652775146028</v>
      </c>
      <c r="OH65">
        <v>0.93199878770774003</v>
      </c>
      <c r="OI65">
        <v>0.93389674862384453</v>
      </c>
      <c r="OJ65">
        <v>0.93315463745913152</v>
      </c>
      <c r="OK65">
        <v>0.93277468690706866</v>
      </c>
      <c r="OL65">
        <v>0.93402961077147406</v>
      </c>
      <c r="OM65">
        <v>0.93399743089143306</v>
      </c>
      <c r="ON65">
        <v>0.93312966975011769</v>
      </c>
      <c r="OO65">
        <v>0.93445866307005798</v>
      </c>
      <c r="OP65">
        <v>0.93381314178491492</v>
      </c>
      <c r="OQ65">
        <v>0.93522181297153362</v>
      </c>
      <c r="OR65">
        <v>0.93549902322775114</v>
      </c>
      <c r="OS65">
        <v>0.93501637603921917</v>
      </c>
      <c r="OT65">
        <v>0.93558249328234955</v>
      </c>
      <c r="OU65">
        <v>0.9356081352389104</v>
      </c>
    </row>
    <row r="66" spans="1:411">
      <c r="A66" s="539">
        <v>0.15</v>
      </c>
      <c r="B66">
        <v>4.583304857861973E-4</v>
      </c>
      <c r="C66">
        <v>2.8927610523305385E-3</v>
      </c>
      <c r="D66">
        <v>6.240933541329317E-3</v>
      </c>
      <c r="E66">
        <v>1.1980098605207245E-2</v>
      </c>
      <c r="F66">
        <v>1.8551674184330558E-2</v>
      </c>
      <c r="G66">
        <v>2.6942492236095478E-2</v>
      </c>
      <c r="H66">
        <v>3.5709543857119871E-2</v>
      </c>
      <c r="I66">
        <v>4.5256277574949696E-2</v>
      </c>
      <c r="J66">
        <v>5.7396949783777532E-2</v>
      </c>
      <c r="K66">
        <v>6.6802072696912393E-2</v>
      </c>
      <c r="L66">
        <v>7.8933669614468599E-2</v>
      </c>
      <c r="M66">
        <v>9.0636752052497133E-2</v>
      </c>
      <c r="N66">
        <v>0.10012940909559549</v>
      </c>
      <c r="O66">
        <v>0.11093101587167234</v>
      </c>
      <c r="P66">
        <v>0.12329865341893295</v>
      </c>
      <c r="Q66">
        <v>0.13536615316078532</v>
      </c>
      <c r="R66">
        <v>0.14543902126193031</v>
      </c>
      <c r="S66">
        <v>0.157542080355039</v>
      </c>
      <c r="T66">
        <v>0.1691185784695956</v>
      </c>
      <c r="U66">
        <v>0.1807762283410948</v>
      </c>
      <c r="V66">
        <v>0.19146759476067018</v>
      </c>
      <c r="W66">
        <v>0.20109435812678811</v>
      </c>
      <c r="X66">
        <v>0.21649015346447822</v>
      </c>
      <c r="Y66">
        <v>0.22815647104991038</v>
      </c>
      <c r="Z66">
        <v>0.2412736561814402</v>
      </c>
      <c r="AA66">
        <v>0.24993834694707462</v>
      </c>
      <c r="AB66">
        <v>0.26191050401099381</v>
      </c>
      <c r="AC66">
        <v>0.2744441440593326</v>
      </c>
      <c r="AD66">
        <v>0.28555545823136746</v>
      </c>
      <c r="AE66">
        <v>0.2978975677583019</v>
      </c>
      <c r="AF66">
        <v>0.30890797192891761</v>
      </c>
      <c r="AG66">
        <v>0.3198217513410469</v>
      </c>
      <c r="AH66">
        <v>0.3337230830674594</v>
      </c>
      <c r="AI66">
        <v>0.3427506155229848</v>
      </c>
      <c r="AJ66">
        <v>0.35611180828629874</v>
      </c>
      <c r="AK66">
        <v>0.36675654161292764</v>
      </c>
      <c r="AL66">
        <v>0.37956661531137892</v>
      </c>
      <c r="AM66">
        <v>0.38916767714265071</v>
      </c>
      <c r="AN66">
        <v>0.39756083100789263</v>
      </c>
      <c r="AO66">
        <v>0.40750662806324583</v>
      </c>
      <c r="AP66">
        <v>0.41577733542254325</v>
      </c>
      <c r="AQ66">
        <v>0.42704739981416784</v>
      </c>
      <c r="AR66">
        <v>0.44052295527934093</v>
      </c>
      <c r="AS66">
        <v>0.44893972609866317</v>
      </c>
      <c r="AT66">
        <v>0.45642368239961628</v>
      </c>
      <c r="AU66">
        <v>0.46725203935470577</v>
      </c>
      <c r="AV66">
        <v>0.47651428883464497</v>
      </c>
      <c r="AW66">
        <v>0.48676352992035604</v>
      </c>
      <c r="AX66">
        <v>0.49392409336726084</v>
      </c>
      <c r="AY66">
        <v>0.50423115939411667</v>
      </c>
      <c r="AZ66">
        <v>0.51008336259931342</v>
      </c>
      <c r="BA66">
        <v>0.51848729335030463</v>
      </c>
      <c r="BB66">
        <v>0.52667604876680685</v>
      </c>
      <c r="BC66">
        <v>0.53179551676368753</v>
      </c>
      <c r="BD66">
        <v>0.54038836493196385</v>
      </c>
      <c r="BE66">
        <v>0.54912513742043612</v>
      </c>
      <c r="BF66">
        <v>0.55218545603330116</v>
      </c>
      <c r="BG66">
        <v>0.56267058048683949</v>
      </c>
      <c r="BH66">
        <v>0.56866396630531457</v>
      </c>
      <c r="BI66">
        <v>0.57502464508656559</v>
      </c>
      <c r="BJ66">
        <v>0.58204372123323056</v>
      </c>
      <c r="BK66">
        <v>0.58748040051145312</v>
      </c>
      <c r="BL66">
        <v>0.5910195878931972</v>
      </c>
      <c r="BM66">
        <v>0.59811023328624746</v>
      </c>
      <c r="BN66">
        <v>0.60155716874691612</v>
      </c>
      <c r="BO66">
        <v>0.61034326984995935</v>
      </c>
      <c r="BP66">
        <v>0.61367013719321206</v>
      </c>
      <c r="BQ66">
        <v>0.62064391557426279</v>
      </c>
      <c r="BR66">
        <v>0.62601666763425479</v>
      </c>
      <c r="BS66">
        <v>0.63138928860837729</v>
      </c>
      <c r="BT66">
        <v>0.63378621451570083</v>
      </c>
      <c r="BU66">
        <v>0.63839721544275485</v>
      </c>
      <c r="BV66">
        <v>0.64127577449336237</v>
      </c>
      <c r="BW66">
        <v>0.64796865076793675</v>
      </c>
      <c r="BX66">
        <v>0.65301872713035136</v>
      </c>
      <c r="BY66">
        <v>0.65813234961161005</v>
      </c>
      <c r="BZ66">
        <v>0.66225500308728258</v>
      </c>
      <c r="CA66">
        <v>0.6684393037914631</v>
      </c>
      <c r="CB66">
        <v>0.6704391638943179</v>
      </c>
      <c r="CC66">
        <v>0.67244497418993643</v>
      </c>
      <c r="CD66">
        <v>0.67712150490667755</v>
      </c>
      <c r="CE66">
        <v>0.68305245904225165</v>
      </c>
      <c r="CF66">
        <v>0.68435538341589763</v>
      </c>
      <c r="CG66">
        <v>0.68614572101729887</v>
      </c>
      <c r="CH66">
        <v>0.69172600567371267</v>
      </c>
      <c r="CI66">
        <v>0.69527691052192497</v>
      </c>
      <c r="CJ66">
        <v>0.69771247723551577</v>
      </c>
      <c r="CK66">
        <v>0.7031768724372397</v>
      </c>
      <c r="CL66">
        <v>0.70453211227424395</v>
      </c>
      <c r="CM66">
        <v>0.70853320689730726</v>
      </c>
      <c r="CN66">
        <v>0.7108536760646027</v>
      </c>
      <c r="CO66">
        <v>0.71110543279520355</v>
      </c>
      <c r="CP66">
        <v>0.71760123335936843</v>
      </c>
      <c r="CQ66">
        <v>0.72062610279250927</v>
      </c>
      <c r="CR66">
        <v>0.72256021293581985</v>
      </c>
      <c r="CS66">
        <v>0.72731753625322138</v>
      </c>
      <c r="CT66">
        <v>0.73044369572977852</v>
      </c>
      <c r="CU66">
        <v>0.73186376966703337</v>
      </c>
      <c r="CV66">
        <v>0.73495013094501815</v>
      </c>
      <c r="CW66">
        <v>0.73778927839641772</v>
      </c>
      <c r="CX66">
        <v>0.740912760611245</v>
      </c>
      <c r="CY66">
        <v>0.74008889342718753</v>
      </c>
      <c r="CZ66">
        <v>0.74631773520703082</v>
      </c>
      <c r="DA66">
        <v>0.74707702641009754</v>
      </c>
      <c r="DB66">
        <v>0.74970239665976979</v>
      </c>
      <c r="DC66">
        <v>0.7521703764460117</v>
      </c>
      <c r="DD66">
        <v>0.75240846156236796</v>
      </c>
      <c r="DE66">
        <v>0.75632861492445225</v>
      </c>
      <c r="DF66">
        <v>0.75877678785625124</v>
      </c>
      <c r="DG66">
        <v>0.76233494784334055</v>
      </c>
      <c r="DH66">
        <v>0.76272018739020842</v>
      </c>
      <c r="DI66">
        <v>0.76316902001712661</v>
      </c>
      <c r="DJ66">
        <v>0.76642954805258579</v>
      </c>
      <c r="DK66">
        <v>0.76943126089994007</v>
      </c>
      <c r="DL66">
        <v>0.76921656540034866</v>
      </c>
      <c r="DM66">
        <v>0.77076228144122916</v>
      </c>
      <c r="DN66">
        <v>0.77452540675235093</v>
      </c>
      <c r="DO66">
        <v>0.77631108889815381</v>
      </c>
      <c r="DP66">
        <v>0.77715699115552883</v>
      </c>
      <c r="DQ66">
        <v>0.78019933311760448</v>
      </c>
      <c r="DR66">
        <v>0.78054426757809003</v>
      </c>
      <c r="DS66">
        <v>0.78024571851798075</v>
      </c>
      <c r="DT66">
        <v>0.78550461760885848</v>
      </c>
      <c r="DU66">
        <v>0.7848977460223594</v>
      </c>
      <c r="DV66">
        <v>0.78887472833347916</v>
      </c>
      <c r="DW66">
        <v>0.79062188920321286</v>
      </c>
      <c r="DX66">
        <v>0.79075748015607017</v>
      </c>
      <c r="DY66">
        <v>0.79167934738948831</v>
      </c>
      <c r="DZ66">
        <v>0.79513116383817484</v>
      </c>
      <c r="EA66">
        <v>0.79744355648730225</v>
      </c>
      <c r="EB66">
        <v>0.79666701771640713</v>
      </c>
      <c r="EC66">
        <v>0.79855827598903384</v>
      </c>
      <c r="ED66">
        <v>0.80094324929912941</v>
      </c>
      <c r="EE66">
        <v>0.80343068703606124</v>
      </c>
      <c r="EF66">
        <v>0.80454543787872324</v>
      </c>
      <c r="EG66">
        <v>0.80451941061033772</v>
      </c>
      <c r="EH66">
        <v>0.80720631253485631</v>
      </c>
      <c r="EI66">
        <v>0.80937453900925393</v>
      </c>
      <c r="EJ66">
        <v>0.81051860148408605</v>
      </c>
      <c r="EK66">
        <v>0.81107014849112091</v>
      </c>
      <c r="EL66">
        <v>0.81217717198179584</v>
      </c>
      <c r="EM66">
        <v>0.8137960565840231</v>
      </c>
      <c r="EN66">
        <v>0.81273904806892572</v>
      </c>
      <c r="EO66">
        <v>0.81872677903985713</v>
      </c>
      <c r="EP66">
        <v>0.81813852244245999</v>
      </c>
      <c r="EQ66">
        <v>0.81992485187960307</v>
      </c>
      <c r="ER66">
        <v>0.81955933111278989</v>
      </c>
      <c r="ES66">
        <v>0.82049135657328165</v>
      </c>
      <c r="ET66">
        <v>0.82162704293527233</v>
      </c>
      <c r="EU66">
        <v>0.82489048131322229</v>
      </c>
      <c r="EV66">
        <v>0.82584627456824022</v>
      </c>
      <c r="EW66">
        <v>0.82694129747298517</v>
      </c>
      <c r="EX66">
        <v>0.82612341130507105</v>
      </c>
      <c r="EY66">
        <v>0.82753980678984185</v>
      </c>
      <c r="EZ66">
        <v>0.8294692381831974</v>
      </c>
      <c r="FA66">
        <v>0.82908172365372113</v>
      </c>
      <c r="FB66">
        <v>0.83092083950198359</v>
      </c>
      <c r="FC66">
        <v>0.83364409630711955</v>
      </c>
      <c r="FD66">
        <v>0.83437085706562508</v>
      </c>
      <c r="FE66">
        <v>0.83230331390531409</v>
      </c>
      <c r="FF66">
        <v>0.83501906002674242</v>
      </c>
      <c r="FG66">
        <v>0.83672844298776283</v>
      </c>
      <c r="FH66">
        <v>0.83503427947820641</v>
      </c>
      <c r="FI66">
        <v>0.83877090619708294</v>
      </c>
      <c r="FJ66">
        <v>0.83893062683965314</v>
      </c>
      <c r="FK66">
        <v>0.84070716846975591</v>
      </c>
      <c r="FL66">
        <v>0.83961700348857171</v>
      </c>
      <c r="FM66">
        <v>0.84345644382790164</v>
      </c>
      <c r="FN66">
        <v>0.84209732576454566</v>
      </c>
      <c r="FO66">
        <v>0.84228024618833341</v>
      </c>
      <c r="FP66">
        <v>0.84616877762924925</v>
      </c>
      <c r="FQ66">
        <v>0.84517413184042967</v>
      </c>
      <c r="FR66">
        <v>0.84630890139772086</v>
      </c>
      <c r="FS66">
        <v>0.84720001330522832</v>
      </c>
      <c r="FT66">
        <v>0.84784817260611489</v>
      </c>
      <c r="FU66">
        <v>0.84966786638636727</v>
      </c>
      <c r="FV66">
        <v>0.85103560727402638</v>
      </c>
      <c r="FW66">
        <v>0.84960405651528714</v>
      </c>
      <c r="FX66">
        <v>0.8500639142365698</v>
      </c>
      <c r="FY66">
        <v>0.85430074849268434</v>
      </c>
      <c r="FZ66">
        <v>0.85259320670092986</v>
      </c>
      <c r="GA66">
        <v>0.8539799358587592</v>
      </c>
      <c r="GB66">
        <v>0.85697163397369169</v>
      </c>
      <c r="GC66">
        <v>0.85517151543524239</v>
      </c>
      <c r="GD66">
        <v>0.85732510396936146</v>
      </c>
      <c r="GE66">
        <v>0.85545424300067674</v>
      </c>
      <c r="GF66">
        <v>0.85833387208717793</v>
      </c>
      <c r="GG66">
        <v>0.85858112546830423</v>
      </c>
      <c r="GH66">
        <v>0.86123315575400883</v>
      </c>
      <c r="GI66">
        <v>0.86077291757785568</v>
      </c>
      <c r="GJ66">
        <v>0.86111912983763206</v>
      </c>
      <c r="GK66">
        <v>0.86114878845879461</v>
      </c>
      <c r="GL66">
        <v>0.8624800282623889</v>
      </c>
      <c r="GM66">
        <v>0.86349890897600745</v>
      </c>
      <c r="GN66">
        <v>0.8645234819898866</v>
      </c>
      <c r="GO66">
        <v>0.86166891050642125</v>
      </c>
      <c r="GP66">
        <v>0.86565982563419497</v>
      </c>
      <c r="GQ66">
        <v>0.86661079844220201</v>
      </c>
      <c r="GR66">
        <v>0.86816922207390301</v>
      </c>
      <c r="GS66">
        <v>0.86642537063099889</v>
      </c>
      <c r="GT66">
        <v>0.86617635446665076</v>
      </c>
      <c r="GU66">
        <v>0.86752440387693586</v>
      </c>
      <c r="GV66">
        <v>0.86993599692182477</v>
      </c>
      <c r="GW66">
        <v>0.87093245813794806</v>
      </c>
      <c r="GX66">
        <v>0.87161545665271434</v>
      </c>
      <c r="GY66">
        <v>0.87129208661594382</v>
      </c>
      <c r="GZ66">
        <v>0.87010827058847018</v>
      </c>
      <c r="HA66">
        <v>0.87127056749608633</v>
      </c>
      <c r="HB66">
        <v>0.87150759508555953</v>
      </c>
      <c r="HC66">
        <v>0.8737556157806422</v>
      </c>
      <c r="HD66">
        <v>0.8761283076561559</v>
      </c>
      <c r="HE66">
        <v>0.87475950348129494</v>
      </c>
      <c r="HF66">
        <v>0.87526209891942519</v>
      </c>
      <c r="HG66">
        <v>0.8743915848965822</v>
      </c>
      <c r="HH66">
        <v>0.87634503550130316</v>
      </c>
      <c r="HI66">
        <v>0.87762061268481317</v>
      </c>
      <c r="HJ66">
        <v>0.87817692127895497</v>
      </c>
      <c r="HK66">
        <v>0.87875551845279443</v>
      </c>
      <c r="HL66">
        <v>0.87770302966688551</v>
      </c>
      <c r="HM66">
        <v>0.87983400868619488</v>
      </c>
      <c r="HN66">
        <v>0.88036332766871228</v>
      </c>
      <c r="HO66">
        <v>0.87998032740849241</v>
      </c>
      <c r="HP66">
        <v>0.88129358513487932</v>
      </c>
      <c r="HQ66">
        <v>0.88122027104649336</v>
      </c>
      <c r="HR66">
        <v>0.88154656450248903</v>
      </c>
      <c r="HS66">
        <v>0.88039771304965908</v>
      </c>
      <c r="HT66">
        <v>0.88295765444989149</v>
      </c>
      <c r="HU66">
        <v>0.88444941493077567</v>
      </c>
      <c r="HV66">
        <v>0.88336294149864647</v>
      </c>
      <c r="HW66">
        <v>0.88468180909442196</v>
      </c>
      <c r="HX66">
        <v>0.88513677577588223</v>
      </c>
      <c r="HY66">
        <v>0.88453969794896015</v>
      </c>
      <c r="HZ66">
        <v>0.88526065287104549</v>
      </c>
      <c r="IA66">
        <v>0.88541192334387875</v>
      </c>
      <c r="IB66">
        <v>0.88671080759017262</v>
      </c>
      <c r="IC66">
        <v>0.88748424818413285</v>
      </c>
      <c r="ID66">
        <v>0.88775943017009173</v>
      </c>
      <c r="IE66">
        <v>0.88814334983070875</v>
      </c>
      <c r="IF66">
        <v>0.8894142571273097</v>
      </c>
      <c r="IG66">
        <v>0.8898604339922086</v>
      </c>
      <c r="IH66">
        <v>0.89039895338049857</v>
      </c>
      <c r="II66">
        <v>0.89168143246870601</v>
      </c>
      <c r="IJ66">
        <v>0.89127482062963315</v>
      </c>
      <c r="IK66">
        <v>0.89089864184124412</v>
      </c>
      <c r="IL66">
        <v>0.89080452075693106</v>
      </c>
      <c r="IM66">
        <v>0.8919037706171109</v>
      </c>
      <c r="IN66">
        <v>0.89301928147953491</v>
      </c>
      <c r="IO66">
        <v>0.89231716906890546</v>
      </c>
      <c r="IP66">
        <v>0.89152772385101642</v>
      </c>
      <c r="IQ66">
        <v>0.8948366791139476</v>
      </c>
      <c r="IR66">
        <v>0.89455768816122361</v>
      </c>
      <c r="IS66">
        <v>0.89480047688026121</v>
      </c>
      <c r="IT66">
        <v>0.89572308137732892</v>
      </c>
      <c r="IU66">
        <v>0.89376398197479701</v>
      </c>
      <c r="IV66">
        <v>0.89540068315428611</v>
      </c>
      <c r="IW66">
        <v>0.89600347780142253</v>
      </c>
      <c r="IX66">
        <v>0.8964076841393267</v>
      </c>
      <c r="IY66">
        <v>0.89674995445909167</v>
      </c>
      <c r="IZ66">
        <v>0.89886813667764875</v>
      </c>
      <c r="JA66">
        <v>0.89635213418548665</v>
      </c>
      <c r="JB66">
        <v>0.89854234763918495</v>
      </c>
      <c r="JC66">
        <v>0.89936019959550451</v>
      </c>
      <c r="JD66">
        <v>0.90019943939785174</v>
      </c>
      <c r="JE66">
        <v>0.89786260491788816</v>
      </c>
      <c r="JF66">
        <v>0.89938482481739701</v>
      </c>
      <c r="JG66">
        <v>0.89986707989643089</v>
      </c>
      <c r="JH66">
        <v>0.89950613127744883</v>
      </c>
      <c r="JI66">
        <v>0.90095304255077546</v>
      </c>
      <c r="JJ66">
        <v>0.9015416762857319</v>
      </c>
      <c r="JK66">
        <v>0.90183156701274891</v>
      </c>
      <c r="JL66">
        <v>0.90041416708896593</v>
      </c>
      <c r="JM66">
        <v>0.90280732125459795</v>
      </c>
      <c r="JN66">
        <v>0.90246347149351158</v>
      </c>
      <c r="JO66">
        <v>0.90310630814392767</v>
      </c>
      <c r="JP66">
        <v>0.90555897775016858</v>
      </c>
      <c r="JQ66">
        <v>0.9049250280797011</v>
      </c>
      <c r="JR66">
        <v>0.90554023278296147</v>
      </c>
      <c r="JS66">
        <v>0.90328975179764459</v>
      </c>
      <c r="JT66">
        <v>0.90555651232650425</v>
      </c>
      <c r="JU66">
        <v>0.90390322523994315</v>
      </c>
      <c r="JV66">
        <v>0.90630543929889884</v>
      </c>
      <c r="JW66">
        <v>0.90561172975427662</v>
      </c>
      <c r="JX66">
        <v>0.90534910874847685</v>
      </c>
      <c r="JY66">
        <v>0.90873910681549808</v>
      </c>
      <c r="JZ66">
        <v>0.90541063448671921</v>
      </c>
      <c r="KA66">
        <v>0.90810440506752421</v>
      </c>
      <c r="KB66">
        <v>0.90648448513701396</v>
      </c>
      <c r="KC66">
        <v>0.90834361642826555</v>
      </c>
      <c r="KD66">
        <v>0.908625241411124</v>
      </c>
      <c r="KE66">
        <v>0.90733347163872258</v>
      </c>
      <c r="KF66">
        <v>0.90849441977362688</v>
      </c>
      <c r="KG66">
        <v>0.90801216781139349</v>
      </c>
      <c r="KH66">
        <v>0.90816044658245043</v>
      </c>
      <c r="KI66">
        <v>0.91033585736940148</v>
      </c>
      <c r="KJ66">
        <v>0.91025692299052996</v>
      </c>
      <c r="KK66">
        <v>0.91020536042740063</v>
      </c>
      <c r="KL66">
        <v>0.91018514078032953</v>
      </c>
      <c r="KM66">
        <v>0.91096207744234969</v>
      </c>
      <c r="KN66">
        <v>0.91176798234729683</v>
      </c>
      <c r="KO66">
        <v>0.91068733067261376</v>
      </c>
      <c r="KP66">
        <v>0.91262710491847565</v>
      </c>
      <c r="KQ66">
        <v>0.91310670998617116</v>
      </c>
      <c r="KR66">
        <v>0.91282606411071665</v>
      </c>
      <c r="KS66">
        <v>0.91383849778437354</v>
      </c>
      <c r="KT66">
        <v>0.91337486005537882</v>
      </c>
      <c r="KU66">
        <v>0.91145925035847664</v>
      </c>
      <c r="KV66">
        <v>0.91339038563590835</v>
      </c>
      <c r="KW66">
        <v>0.91394478613561547</v>
      </c>
      <c r="KX66">
        <v>0.91471101078356543</v>
      </c>
      <c r="KY66">
        <v>0.915647728439547</v>
      </c>
      <c r="KZ66">
        <v>0.91446412936949495</v>
      </c>
      <c r="LA66">
        <v>0.91358397223710475</v>
      </c>
      <c r="LB66">
        <v>0.91420692779840473</v>
      </c>
      <c r="LC66">
        <v>0.91661915092646939</v>
      </c>
      <c r="LD66">
        <v>0.91565185549528449</v>
      </c>
      <c r="LE66">
        <v>0.91556887374281215</v>
      </c>
      <c r="LF66">
        <v>0.91536655185018856</v>
      </c>
      <c r="LG66">
        <v>0.91659483547970755</v>
      </c>
      <c r="LH66">
        <v>0.91603584579781328</v>
      </c>
      <c r="LI66">
        <v>0.91687130040433884</v>
      </c>
      <c r="LJ66">
        <v>0.91616816953921043</v>
      </c>
      <c r="LK66">
        <v>0.91704545837143159</v>
      </c>
      <c r="LL66">
        <v>0.91771753677501755</v>
      </c>
      <c r="LM66">
        <v>0.91825452744012226</v>
      </c>
      <c r="LN66">
        <v>0.91925942051869036</v>
      </c>
      <c r="LO66">
        <v>0.91964696996758788</v>
      </c>
      <c r="LP66">
        <v>0.91912170897420986</v>
      </c>
      <c r="LQ66">
        <v>0.91823594257724461</v>
      </c>
      <c r="LR66">
        <v>0.91805701829922648</v>
      </c>
      <c r="LS66">
        <v>0.91910538716627421</v>
      </c>
      <c r="LT66">
        <v>0.91839061537244127</v>
      </c>
      <c r="LU66">
        <v>0.9189519802923849</v>
      </c>
      <c r="LV66">
        <v>0.91850766171280329</v>
      </c>
      <c r="LW66">
        <v>0.92057821430426812</v>
      </c>
      <c r="LX66">
        <v>0.92140423718842768</v>
      </c>
      <c r="LY66">
        <v>0.92092071242625817</v>
      </c>
      <c r="LZ66">
        <v>0.920654964299081</v>
      </c>
      <c r="MA66">
        <v>0.92123149539863058</v>
      </c>
      <c r="MB66">
        <v>0.92142855556717385</v>
      </c>
      <c r="MC66">
        <v>0.9219659164152203</v>
      </c>
      <c r="MD66">
        <v>0.92167918511660996</v>
      </c>
      <c r="ME66">
        <v>0.92191325489528242</v>
      </c>
      <c r="MF66">
        <v>0.92328766998203782</v>
      </c>
      <c r="MG66">
        <v>0.92173742312683804</v>
      </c>
      <c r="MH66">
        <v>0.92395508977559704</v>
      </c>
      <c r="MI66">
        <v>0.92287811617607163</v>
      </c>
      <c r="MJ66">
        <v>0.92430510240291941</v>
      </c>
      <c r="MK66">
        <v>0.92347582886167534</v>
      </c>
      <c r="ML66">
        <v>0.9235062036400159</v>
      </c>
      <c r="MM66">
        <v>0.92278588546979867</v>
      </c>
      <c r="MN66">
        <v>0.92468753773148205</v>
      </c>
      <c r="MO66">
        <v>0.92519079682996763</v>
      </c>
      <c r="MP66">
        <v>0.92480705908445537</v>
      </c>
      <c r="MQ66">
        <v>0.9234199329339241</v>
      </c>
      <c r="MR66">
        <v>0.9246199701068637</v>
      </c>
      <c r="MS66">
        <v>0.92543857860533174</v>
      </c>
      <c r="MT66">
        <v>0.92610455467362862</v>
      </c>
      <c r="MU66">
        <v>0.92603900038116294</v>
      </c>
      <c r="MV66">
        <v>0.92666898617798865</v>
      </c>
      <c r="MW66">
        <v>0.9265884044497481</v>
      </c>
      <c r="MX66">
        <v>0.92567809635381815</v>
      </c>
      <c r="MY66">
        <v>0.92568462243873317</v>
      </c>
      <c r="MZ66">
        <v>0.9279519230572697</v>
      </c>
      <c r="NA66">
        <v>0.92718549859806154</v>
      </c>
      <c r="NB66">
        <v>0.92762342374060047</v>
      </c>
      <c r="NC66">
        <v>0.92763346523108436</v>
      </c>
      <c r="ND66">
        <v>0.92794170953135979</v>
      </c>
      <c r="NE66">
        <v>0.92807314224329274</v>
      </c>
      <c r="NF66">
        <v>0.92747805056421162</v>
      </c>
      <c r="NG66">
        <v>0.92858001915490329</v>
      </c>
      <c r="NH66">
        <v>0.92806018177524552</v>
      </c>
      <c r="NI66">
        <v>0.92995037464425589</v>
      </c>
      <c r="NJ66">
        <v>0.92725811511052036</v>
      </c>
      <c r="NK66">
        <v>0.92749018665685301</v>
      </c>
      <c r="NL66">
        <v>0.92978547432968917</v>
      </c>
      <c r="NM66">
        <v>0.93046236036826468</v>
      </c>
      <c r="NN66">
        <v>0.93026690667407852</v>
      </c>
      <c r="NO66">
        <v>0.92983141764209754</v>
      </c>
      <c r="NP66">
        <v>0.92992390752770715</v>
      </c>
      <c r="NQ66">
        <v>0.93010219718232234</v>
      </c>
      <c r="NR66">
        <v>0.9313973926236232</v>
      </c>
      <c r="NS66">
        <v>0.92904568550774547</v>
      </c>
      <c r="NT66">
        <v>0.93183832150579404</v>
      </c>
      <c r="NU66">
        <v>0.93136502437378521</v>
      </c>
      <c r="NV66">
        <v>0.93228823531742777</v>
      </c>
      <c r="NW66">
        <v>0.93143903588242249</v>
      </c>
      <c r="NX66">
        <v>0.93050637740199815</v>
      </c>
      <c r="NY66">
        <v>0.93142679879128065</v>
      </c>
      <c r="NZ66">
        <v>0.9327313972993474</v>
      </c>
      <c r="OA66">
        <v>0.93171393323051832</v>
      </c>
      <c r="OB66">
        <v>0.9320346093953914</v>
      </c>
      <c r="OC66">
        <v>0.93191911765053026</v>
      </c>
      <c r="OD66">
        <v>0.93073836672938393</v>
      </c>
      <c r="OE66">
        <v>0.93361721272031362</v>
      </c>
      <c r="OF66">
        <v>0.93335974041053382</v>
      </c>
      <c r="OG66">
        <v>0.93288388925652477</v>
      </c>
      <c r="OH66">
        <v>0.93404655828506034</v>
      </c>
      <c r="OI66">
        <v>0.93419650409237387</v>
      </c>
      <c r="OJ66">
        <v>0.93304142943030333</v>
      </c>
      <c r="OK66">
        <v>0.93319086510710958</v>
      </c>
      <c r="OL66">
        <v>0.93371221138552296</v>
      </c>
      <c r="OM66">
        <v>0.93458566775507668</v>
      </c>
      <c r="ON66">
        <v>0.93405325004179107</v>
      </c>
      <c r="OO66">
        <v>0.93498519387087187</v>
      </c>
      <c r="OP66">
        <v>0.93356867342868333</v>
      </c>
      <c r="OQ66">
        <v>0.93330302092900541</v>
      </c>
      <c r="OR66">
        <v>0.93556259055041002</v>
      </c>
      <c r="OS66">
        <v>0.93542949544828191</v>
      </c>
      <c r="OT66">
        <v>0.9344770729370776</v>
      </c>
      <c r="OU66">
        <v>0.9359558493001332</v>
      </c>
    </row>
    <row r="67" spans="1:411">
      <c r="A67" s="539">
        <v>0.16</v>
      </c>
      <c r="B67">
        <v>3.7354613618047623E-4</v>
      </c>
      <c r="C67">
        <v>2.433934240743345E-3</v>
      </c>
      <c r="D67">
        <v>6.1390954265985818E-3</v>
      </c>
      <c r="E67">
        <v>1.1464627348729306E-2</v>
      </c>
      <c r="F67">
        <v>1.790363741198471E-2</v>
      </c>
      <c r="G67">
        <v>2.55437082888147E-2</v>
      </c>
      <c r="H67">
        <v>3.5751295928793288E-2</v>
      </c>
      <c r="I67">
        <v>4.3736033146689376E-2</v>
      </c>
      <c r="J67">
        <v>5.5719826662655091E-2</v>
      </c>
      <c r="K67">
        <v>6.4562770445972986E-2</v>
      </c>
      <c r="L67">
        <v>7.7180213251196547E-2</v>
      </c>
      <c r="M67">
        <v>8.6528765418721371E-2</v>
      </c>
      <c r="N67">
        <v>9.8201107142767655E-2</v>
      </c>
      <c r="O67">
        <v>0.10905850183379898</v>
      </c>
      <c r="P67">
        <v>0.12019150618540084</v>
      </c>
      <c r="Q67">
        <v>0.13086200179350746</v>
      </c>
      <c r="R67">
        <v>0.14493911120873496</v>
      </c>
      <c r="S67">
        <v>0.15630434154803033</v>
      </c>
      <c r="T67">
        <v>0.16725954718392994</v>
      </c>
      <c r="U67">
        <v>0.17923162168371945</v>
      </c>
      <c r="V67">
        <v>0.19020862139076503</v>
      </c>
      <c r="W67">
        <v>0.20072154200804268</v>
      </c>
      <c r="X67">
        <v>0.21351570445801443</v>
      </c>
      <c r="Y67">
        <v>0.2251397224975431</v>
      </c>
      <c r="Z67">
        <v>0.23769419411902842</v>
      </c>
      <c r="AA67">
        <v>0.25051496132726808</v>
      </c>
      <c r="AB67">
        <v>0.26178931357037188</v>
      </c>
      <c r="AC67">
        <v>0.27188832893540921</v>
      </c>
      <c r="AD67">
        <v>0.28467832965277962</v>
      </c>
      <c r="AE67">
        <v>0.29783270661340022</v>
      </c>
      <c r="AF67">
        <v>0.30880108526362748</v>
      </c>
      <c r="AG67">
        <v>0.32102095370454231</v>
      </c>
      <c r="AH67">
        <v>0.33090844901420741</v>
      </c>
      <c r="AI67">
        <v>0.34424564947319253</v>
      </c>
      <c r="AJ67">
        <v>0.35578094739461463</v>
      </c>
      <c r="AK67">
        <v>0.36759840053304421</v>
      </c>
      <c r="AL67">
        <v>0.37935952423928276</v>
      </c>
      <c r="AM67">
        <v>0.39042006539240648</v>
      </c>
      <c r="AN67">
        <v>0.39976255061824845</v>
      </c>
      <c r="AO67">
        <v>0.4137042797083022</v>
      </c>
      <c r="AP67">
        <v>0.41965078858754534</v>
      </c>
      <c r="AQ67">
        <v>0.4288319907299537</v>
      </c>
      <c r="AR67">
        <v>0.43649310576097305</v>
      </c>
      <c r="AS67">
        <v>0.44576200656755649</v>
      </c>
      <c r="AT67">
        <v>0.46016110283521072</v>
      </c>
      <c r="AU67">
        <v>0.46981059410571768</v>
      </c>
      <c r="AV67">
        <v>0.47726005369415114</v>
      </c>
      <c r="AW67">
        <v>0.48524653288340458</v>
      </c>
      <c r="AX67">
        <v>0.49374642918305345</v>
      </c>
      <c r="AY67">
        <v>0.50229899444999104</v>
      </c>
      <c r="AZ67">
        <v>0.51335907066257624</v>
      </c>
      <c r="BA67">
        <v>0.521143637081523</v>
      </c>
      <c r="BB67">
        <v>0.5276034467624664</v>
      </c>
      <c r="BC67">
        <v>0.53267496334599573</v>
      </c>
      <c r="BD67">
        <v>0.54001727830392954</v>
      </c>
      <c r="BE67">
        <v>0.54901876690495299</v>
      </c>
      <c r="BF67">
        <v>0.55487045181650096</v>
      </c>
      <c r="BG67">
        <v>0.56214282548960748</v>
      </c>
      <c r="BH67">
        <v>0.56996877304084215</v>
      </c>
      <c r="BI67">
        <v>0.57528573031316754</v>
      </c>
      <c r="BJ67">
        <v>0.58457198213783557</v>
      </c>
      <c r="BK67">
        <v>0.586828055492014</v>
      </c>
      <c r="BL67">
        <v>0.59184090896140429</v>
      </c>
      <c r="BM67">
        <v>0.60006260668423095</v>
      </c>
      <c r="BN67">
        <v>0.60610891930102517</v>
      </c>
      <c r="BO67">
        <v>0.60555722384073651</v>
      </c>
      <c r="BP67">
        <v>0.6134168262999774</v>
      </c>
      <c r="BQ67">
        <v>0.62032935487404683</v>
      </c>
      <c r="BR67">
        <v>0.62743758172789954</v>
      </c>
      <c r="BS67">
        <v>0.6317557774695286</v>
      </c>
      <c r="BT67">
        <v>0.63616698333834398</v>
      </c>
      <c r="BU67">
        <v>0.64022811714027195</v>
      </c>
      <c r="BV67">
        <v>0.64537182976614726</v>
      </c>
      <c r="BW67">
        <v>0.64763919023308603</v>
      </c>
      <c r="BX67">
        <v>0.65264759891368163</v>
      </c>
      <c r="BY67">
        <v>0.65617882547527528</v>
      </c>
      <c r="BZ67">
        <v>0.66004549757709374</v>
      </c>
      <c r="CA67">
        <v>0.66482350879625174</v>
      </c>
      <c r="CB67">
        <v>0.67035798295198701</v>
      </c>
      <c r="CC67">
        <v>0.6745505669783981</v>
      </c>
      <c r="CD67">
        <v>0.67722346427487645</v>
      </c>
      <c r="CE67">
        <v>0.68088161093631006</v>
      </c>
      <c r="CF67">
        <v>0.68553948415715327</v>
      </c>
      <c r="CG67">
        <v>0.68970643938184872</v>
      </c>
      <c r="CH67">
        <v>0.69294404971593193</v>
      </c>
      <c r="CI67">
        <v>0.69293930551513649</v>
      </c>
      <c r="CJ67">
        <v>0.69878633672605384</v>
      </c>
      <c r="CK67">
        <v>0.7024868865082291</v>
      </c>
      <c r="CL67">
        <v>0.70500439458393305</v>
      </c>
      <c r="CM67">
        <v>0.70842123926306333</v>
      </c>
      <c r="CN67">
        <v>0.7114657995236181</v>
      </c>
      <c r="CO67">
        <v>0.71358401944711103</v>
      </c>
      <c r="CP67">
        <v>0.71940827916236505</v>
      </c>
      <c r="CQ67">
        <v>0.71916283903566769</v>
      </c>
      <c r="CR67">
        <v>0.72341682948411457</v>
      </c>
      <c r="CS67">
        <v>0.72545709211999276</v>
      </c>
      <c r="CT67">
        <v>0.73021315768636741</v>
      </c>
      <c r="CU67">
        <v>0.73167364704716431</v>
      </c>
      <c r="CV67">
        <v>0.73476847483233665</v>
      </c>
      <c r="CW67">
        <v>0.73799263054414854</v>
      </c>
      <c r="CX67">
        <v>0.7404344144636632</v>
      </c>
      <c r="CY67">
        <v>0.74292031926276469</v>
      </c>
      <c r="CZ67">
        <v>0.74446887078850776</v>
      </c>
      <c r="DA67">
        <v>0.74490539599086103</v>
      </c>
      <c r="DB67">
        <v>0.74514881125306842</v>
      </c>
      <c r="DC67">
        <v>0.7505795352714556</v>
      </c>
      <c r="DD67">
        <v>0.75545093981886358</v>
      </c>
      <c r="DE67">
        <v>0.75480952853506245</v>
      </c>
      <c r="DF67">
        <v>0.75774230181842905</v>
      </c>
      <c r="DG67">
        <v>0.75938855777591541</v>
      </c>
      <c r="DH67">
        <v>0.76346151725772704</v>
      </c>
      <c r="DI67">
        <v>0.76387004474922304</v>
      </c>
      <c r="DJ67">
        <v>0.76658934841843385</v>
      </c>
      <c r="DK67">
        <v>0.76652452183455488</v>
      </c>
      <c r="DL67">
        <v>0.76969349178656432</v>
      </c>
      <c r="DM67">
        <v>0.7709306170168575</v>
      </c>
      <c r="DN67">
        <v>0.77415267115068498</v>
      </c>
      <c r="DO67">
        <v>0.77622919464364648</v>
      </c>
      <c r="DP67">
        <v>0.77599936573822481</v>
      </c>
      <c r="DQ67">
        <v>0.78081133814756909</v>
      </c>
      <c r="DR67">
        <v>0.78108602691907103</v>
      </c>
      <c r="DS67">
        <v>0.78319438526061558</v>
      </c>
      <c r="DT67">
        <v>0.78759411690725523</v>
      </c>
      <c r="DU67">
        <v>0.7853393313046968</v>
      </c>
      <c r="DV67">
        <v>0.78829282469427031</v>
      </c>
      <c r="DW67">
        <v>0.79020357127119811</v>
      </c>
      <c r="DX67">
        <v>0.7905137976608767</v>
      </c>
      <c r="DY67">
        <v>0.79312612531195614</v>
      </c>
      <c r="DZ67">
        <v>0.7969205593535611</v>
      </c>
      <c r="EA67">
        <v>0.79821437190501809</v>
      </c>
      <c r="EB67">
        <v>0.79730778207031838</v>
      </c>
      <c r="EC67">
        <v>0.79795158677023015</v>
      </c>
      <c r="ED67">
        <v>0.8000198345563575</v>
      </c>
      <c r="EE67">
        <v>0.8027621246200457</v>
      </c>
      <c r="EF67">
        <v>0.80451675693188152</v>
      </c>
      <c r="EG67">
        <v>0.8041272237173569</v>
      </c>
      <c r="EH67">
        <v>0.80627040919555437</v>
      </c>
      <c r="EI67">
        <v>0.80986310897168323</v>
      </c>
      <c r="EJ67">
        <v>0.80923792309786224</v>
      </c>
      <c r="EK67">
        <v>0.81007898611951057</v>
      </c>
      <c r="EL67">
        <v>0.81345168031952952</v>
      </c>
      <c r="EM67">
        <v>0.81335847692471774</v>
      </c>
      <c r="EN67">
        <v>0.81396175545909499</v>
      </c>
      <c r="EO67">
        <v>0.8161670793013206</v>
      </c>
      <c r="EP67">
        <v>0.8196350375039021</v>
      </c>
      <c r="EQ67">
        <v>0.81887608090260644</v>
      </c>
      <c r="ER67">
        <v>0.81900637683866007</v>
      </c>
      <c r="ES67">
        <v>0.82141668814825031</v>
      </c>
      <c r="ET67">
        <v>0.8223246112872632</v>
      </c>
      <c r="EU67">
        <v>0.8248264167325029</v>
      </c>
      <c r="EV67">
        <v>0.82460635162520968</v>
      </c>
      <c r="EW67">
        <v>0.82605110640550117</v>
      </c>
      <c r="EX67">
        <v>0.82490976451344056</v>
      </c>
      <c r="EY67">
        <v>0.83019918229253309</v>
      </c>
      <c r="EZ67">
        <v>0.83015215375391682</v>
      </c>
      <c r="FA67">
        <v>0.82769759443910385</v>
      </c>
      <c r="FB67">
        <v>0.83080000613205152</v>
      </c>
      <c r="FC67">
        <v>0.83236268605377417</v>
      </c>
      <c r="FD67">
        <v>0.83086548000972782</v>
      </c>
      <c r="FE67">
        <v>0.83446587658946814</v>
      </c>
      <c r="FF67">
        <v>0.83684989260800613</v>
      </c>
      <c r="FG67">
        <v>0.83653696680267997</v>
      </c>
      <c r="FH67">
        <v>0.83595636250344063</v>
      </c>
      <c r="FI67">
        <v>0.83845950186531826</v>
      </c>
      <c r="FJ67">
        <v>0.84008359165026347</v>
      </c>
      <c r="FK67">
        <v>0.84197042232675834</v>
      </c>
      <c r="FL67">
        <v>0.84115730854319737</v>
      </c>
      <c r="FM67">
        <v>0.84107740761049177</v>
      </c>
      <c r="FN67">
        <v>0.8435115173289558</v>
      </c>
      <c r="FO67">
        <v>0.84536109021626393</v>
      </c>
      <c r="FP67">
        <v>0.8456082085944242</v>
      </c>
      <c r="FQ67">
        <v>0.84408847843015256</v>
      </c>
      <c r="FR67">
        <v>0.84771283392930452</v>
      </c>
      <c r="FS67">
        <v>0.84688173462272576</v>
      </c>
      <c r="FT67">
        <v>0.84912134806431117</v>
      </c>
      <c r="FU67">
        <v>0.8502290408126052</v>
      </c>
      <c r="FV67">
        <v>0.84919612642901465</v>
      </c>
      <c r="FW67">
        <v>0.85054176332563358</v>
      </c>
      <c r="FX67">
        <v>0.85222009473311311</v>
      </c>
      <c r="FY67">
        <v>0.8537510365082952</v>
      </c>
      <c r="FZ67">
        <v>0.85342480857114289</v>
      </c>
      <c r="GA67">
        <v>0.85369812072304785</v>
      </c>
      <c r="GB67">
        <v>0.85541335622037862</v>
      </c>
      <c r="GC67">
        <v>0.85607718243065167</v>
      </c>
      <c r="GD67">
        <v>0.85770805045646892</v>
      </c>
      <c r="GE67">
        <v>0.85787715325525993</v>
      </c>
      <c r="GF67">
        <v>0.85703711683792105</v>
      </c>
      <c r="GG67">
        <v>0.85797652200445695</v>
      </c>
      <c r="GH67">
        <v>0.85982333009623557</v>
      </c>
      <c r="GI67">
        <v>0.8625812688884007</v>
      </c>
      <c r="GJ67">
        <v>0.86133604254514695</v>
      </c>
      <c r="GK67">
        <v>0.86177643264928183</v>
      </c>
      <c r="GL67">
        <v>0.8642062824342579</v>
      </c>
      <c r="GM67">
        <v>0.86342695376115119</v>
      </c>
      <c r="GN67">
        <v>0.86299462233549151</v>
      </c>
      <c r="GO67">
        <v>0.86647893856937741</v>
      </c>
      <c r="GP67">
        <v>0.86454467962687587</v>
      </c>
      <c r="GQ67">
        <v>0.86579273730891804</v>
      </c>
      <c r="GR67">
        <v>0.86492703858305675</v>
      </c>
      <c r="GS67">
        <v>0.86782504719632736</v>
      </c>
      <c r="GT67">
        <v>0.86754030297533102</v>
      </c>
      <c r="GU67">
        <v>0.86731569025736821</v>
      </c>
      <c r="GV67">
        <v>0.86912123745747427</v>
      </c>
      <c r="GW67">
        <v>0.87091436390694899</v>
      </c>
      <c r="GX67">
        <v>0.87193655678703919</v>
      </c>
      <c r="GY67">
        <v>0.87052883267911452</v>
      </c>
      <c r="GZ67">
        <v>0.87264610319724412</v>
      </c>
      <c r="HA67">
        <v>0.87240234923691307</v>
      </c>
      <c r="HB67">
        <v>0.87196405694320023</v>
      </c>
      <c r="HC67">
        <v>0.87120719623074139</v>
      </c>
      <c r="HD67">
        <v>0.87472673802707879</v>
      </c>
      <c r="HE67">
        <v>0.8740022716248228</v>
      </c>
      <c r="HF67">
        <v>0.87513116461676843</v>
      </c>
      <c r="HG67">
        <v>0.87572612629562818</v>
      </c>
      <c r="HH67">
        <v>0.87592216370389298</v>
      </c>
      <c r="HI67">
        <v>0.87578236667412612</v>
      </c>
      <c r="HJ67">
        <v>0.87773181679743995</v>
      </c>
      <c r="HK67">
        <v>0.87689739337005101</v>
      </c>
      <c r="HL67">
        <v>0.87857376960189182</v>
      </c>
      <c r="HM67">
        <v>0.87834665796142652</v>
      </c>
      <c r="HN67">
        <v>0.87826085750867477</v>
      </c>
      <c r="HO67">
        <v>0.88141251819532473</v>
      </c>
      <c r="HP67">
        <v>0.88043259579136213</v>
      </c>
      <c r="HQ67">
        <v>0.88305500655312863</v>
      </c>
      <c r="HR67">
        <v>0.88256012548831797</v>
      </c>
      <c r="HS67">
        <v>0.8825715695539692</v>
      </c>
      <c r="HT67">
        <v>0.88307872871488036</v>
      </c>
      <c r="HU67">
        <v>0.88289115032742949</v>
      </c>
      <c r="HV67">
        <v>0.88370457274864811</v>
      </c>
      <c r="HW67">
        <v>0.88519426817692271</v>
      </c>
      <c r="HX67">
        <v>0.88448429253448302</v>
      </c>
      <c r="HY67">
        <v>0.88491220698477413</v>
      </c>
      <c r="HZ67">
        <v>0.88629187704784285</v>
      </c>
      <c r="IA67">
        <v>0.88611721512983121</v>
      </c>
      <c r="IB67">
        <v>0.88676082024519953</v>
      </c>
      <c r="IC67">
        <v>0.88669325885131745</v>
      </c>
      <c r="ID67">
        <v>0.88781467326016339</v>
      </c>
      <c r="IE67">
        <v>0.88823291846272989</v>
      </c>
      <c r="IF67">
        <v>0.88745854666656887</v>
      </c>
      <c r="IG67">
        <v>0.88944187469595271</v>
      </c>
      <c r="IH67">
        <v>0.88938856783461395</v>
      </c>
      <c r="II67">
        <v>0.89184220583921903</v>
      </c>
      <c r="IJ67">
        <v>0.89241002806029868</v>
      </c>
      <c r="IK67">
        <v>0.89243602789431475</v>
      </c>
      <c r="IL67">
        <v>0.89307956233350705</v>
      </c>
      <c r="IM67">
        <v>0.89171470209499648</v>
      </c>
      <c r="IN67">
        <v>0.89264120645127876</v>
      </c>
      <c r="IO67">
        <v>0.89418226090310093</v>
      </c>
      <c r="IP67">
        <v>0.89387997075567838</v>
      </c>
      <c r="IQ67">
        <v>0.89491246683503634</v>
      </c>
      <c r="IR67">
        <v>0.89300972408902468</v>
      </c>
      <c r="IS67">
        <v>0.89504349075687117</v>
      </c>
      <c r="IT67">
        <v>0.89486026465430102</v>
      </c>
      <c r="IU67">
        <v>0.89507630877679856</v>
      </c>
      <c r="IV67">
        <v>0.8956387819787951</v>
      </c>
      <c r="IW67">
        <v>0.89540997523894905</v>
      </c>
      <c r="IX67">
        <v>0.89544234741072248</v>
      </c>
      <c r="IY67">
        <v>0.89773539987623285</v>
      </c>
      <c r="IZ67">
        <v>0.89820315498058001</v>
      </c>
      <c r="JA67">
        <v>0.89783766699295664</v>
      </c>
      <c r="JB67">
        <v>0.8985090800808605</v>
      </c>
      <c r="JC67">
        <v>0.90084012835541549</v>
      </c>
      <c r="JD67">
        <v>0.89732485775167825</v>
      </c>
      <c r="JE67">
        <v>0.89832137988651883</v>
      </c>
      <c r="JF67">
        <v>0.90024131857518674</v>
      </c>
      <c r="JG67">
        <v>0.900973613148634</v>
      </c>
      <c r="JH67">
        <v>0.90100463511651419</v>
      </c>
      <c r="JI67">
        <v>0.90278254171402106</v>
      </c>
      <c r="JJ67">
        <v>0.90098741173777075</v>
      </c>
      <c r="JK67">
        <v>0.90210779552308973</v>
      </c>
      <c r="JL67">
        <v>0.90181644774959513</v>
      </c>
      <c r="JM67">
        <v>0.90104447606656779</v>
      </c>
      <c r="JN67">
        <v>0.90417057851478833</v>
      </c>
      <c r="JO67">
        <v>0.90339617257682525</v>
      </c>
      <c r="JP67">
        <v>0.90265371333605615</v>
      </c>
      <c r="JQ67">
        <v>0.90409454857349425</v>
      </c>
      <c r="JR67">
        <v>0.90525354611582576</v>
      </c>
      <c r="JS67">
        <v>0.90418599650349274</v>
      </c>
      <c r="JT67">
        <v>0.90409062806482543</v>
      </c>
      <c r="JU67">
        <v>0.90305348616840653</v>
      </c>
      <c r="JV67">
        <v>0.90461338024237237</v>
      </c>
      <c r="JW67">
        <v>0.90595495770566414</v>
      </c>
      <c r="JX67">
        <v>0.90649011012087466</v>
      </c>
      <c r="JY67">
        <v>0.90773989495203333</v>
      </c>
      <c r="JZ67">
        <v>0.90777450274492877</v>
      </c>
      <c r="KA67">
        <v>0.90734192496819532</v>
      </c>
      <c r="KB67">
        <v>0.90814583855719877</v>
      </c>
      <c r="KC67">
        <v>0.90860556044295271</v>
      </c>
      <c r="KD67">
        <v>0.908521251006294</v>
      </c>
      <c r="KE67">
        <v>0.90884449623621477</v>
      </c>
      <c r="KF67">
        <v>0.9092321044346221</v>
      </c>
      <c r="KG67">
        <v>0.90745813438222334</v>
      </c>
      <c r="KH67">
        <v>0.90913735283206853</v>
      </c>
      <c r="KI67">
        <v>0.90851668286485654</v>
      </c>
      <c r="KJ67">
        <v>0.90832298381053567</v>
      </c>
      <c r="KK67">
        <v>0.90950791806662734</v>
      </c>
      <c r="KL67">
        <v>0.91153262914139488</v>
      </c>
      <c r="KM67">
        <v>0.91077158943799863</v>
      </c>
      <c r="KN67">
        <v>0.91069513546171399</v>
      </c>
      <c r="KO67">
        <v>0.91310490848643577</v>
      </c>
      <c r="KP67">
        <v>0.9125382789837877</v>
      </c>
      <c r="KQ67">
        <v>0.91113037456353718</v>
      </c>
      <c r="KR67">
        <v>0.91095391958095906</v>
      </c>
      <c r="KS67">
        <v>0.91182880433683577</v>
      </c>
      <c r="KT67">
        <v>0.91292491100854289</v>
      </c>
      <c r="KU67">
        <v>0.91399414779865717</v>
      </c>
      <c r="KV67">
        <v>0.91445816253815715</v>
      </c>
      <c r="KW67">
        <v>0.9131772856089041</v>
      </c>
      <c r="KX67">
        <v>0.91273132588173045</v>
      </c>
      <c r="KY67">
        <v>0.91451492492259356</v>
      </c>
      <c r="KZ67">
        <v>0.91458988856383316</v>
      </c>
      <c r="LA67">
        <v>0.9153960449090397</v>
      </c>
      <c r="LB67">
        <v>0.91514490239685087</v>
      </c>
      <c r="LC67">
        <v>0.91579899496892769</v>
      </c>
      <c r="LD67">
        <v>0.91446455735906385</v>
      </c>
      <c r="LE67">
        <v>0.91645263508906027</v>
      </c>
      <c r="LF67">
        <v>0.91589592081536286</v>
      </c>
      <c r="LG67">
        <v>0.91552055654476361</v>
      </c>
      <c r="LH67">
        <v>0.91723033892402772</v>
      </c>
      <c r="LI67">
        <v>0.91707316796435201</v>
      </c>
      <c r="LJ67">
        <v>0.91714172290219143</v>
      </c>
      <c r="LK67">
        <v>0.91765903954519812</v>
      </c>
      <c r="LL67">
        <v>0.91696848643174333</v>
      </c>
      <c r="LM67">
        <v>0.91778210164008622</v>
      </c>
      <c r="LN67">
        <v>0.91918015562074751</v>
      </c>
      <c r="LO67">
        <v>0.91783768464076076</v>
      </c>
      <c r="LP67">
        <v>0.91954308982045951</v>
      </c>
      <c r="LQ67">
        <v>0.91992566336970327</v>
      </c>
      <c r="LR67">
        <v>0.91913563499739115</v>
      </c>
      <c r="LS67">
        <v>0.91952287015566192</v>
      </c>
      <c r="LT67">
        <v>0.92063341748087379</v>
      </c>
      <c r="LU67">
        <v>0.91998827181170084</v>
      </c>
      <c r="LV67">
        <v>0.92233268213797825</v>
      </c>
      <c r="LW67">
        <v>0.92032329144701208</v>
      </c>
      <c r="LX67">
        <v>0.92073757918165566</v>
      </c>
      <c r="LY67">
        <v>0.92046792692096502</v>
      </c>
      <c r="LZ67">
        <v>0.92044600699354095</v>
      </c>
      <c r="MA67">
        <v>0.92209785166684566</v>
      </c>
      <c r="MB67">
        <v>0.9212190607307118</v>
      </c>
      <c r="MC67">
        <v>0.92261445688066135</v>
      </c>
      <c r="MD67">
        <v>0.92382611588685815</v>
      </c>
      <c r="ME67">
        <v>0.92169419243226591</v>
      </c>
      <c r="MF67">
        <v>0.92251397188014206</v>
      </c>
      <c r="MG67">
        <v>0.92256093848771725</v>
      </c>
      <c r="MH67">
        <v>0.92475952035297682</v>
      </c>
      <c r="MI67">
        <v>0.92355399691051421</v>
      </c>
      <c r="MJ67">
        <v>0.92410784056906548</v>
      </c>
      <c r="MK67">
        <v>0.92356239638077398</v>
      </c>
      <c r="ML67">
        <v>0.92360771449026235</v>
      </c>
      <c r="MM67">
        <v>0.92337979419202065</v>
      </c>
      <c r="MN67">
        <v>0.92484223368374108</v>
      </c>
      <c r="MO67">
        <v>0.92586332086049894</v>
      </c>
      <c r="MP67">
        <v>0.92425602696314579</v>
      </c>
      <c r="MQ67">
        <v>0.92479244448016951</v>
      </c>
      <c r="MR67">
        <v>0.92562483207084667</v>
      </c>
      <c r="MS67">
        <v>0.92470156014176508</v>
      </c>
      <c r="MT67">
        <v>0.92603184197849298</v>
      </c>
      <c r="MU67">
        <v>0.92631555741249161</v>
      </c>
      <c r="MV67">
        <v>0.92613994245179154</v>
      </c>
      <c r="MW67">
        <v>0.92605200211181538</v>
      </c>
      <c r="MX67">
        <v>0.92587314199194048</v>
      </c>
      <c r="MY67">
        <v>0.92607776695509347</v>
      </c>
      <c r="MZ67">
        <v>0.92642724291087819</v>
      </c>
      <c r="NA67">
        <v>0.92755725657956434</v>
      </c>
      <c r="NB67">
        <v>0.92805431765688129</v>
      </c>
      <c r="NC67">
        <v>0.92906322074764736</v>
      </c>
      <c r="ND67">
        <v>0.92688799641425701</v>
      </c>
      <c r="NE67">
        <v>0.92842415063495309</v>
      </c>
      <c r="NF67">
        <v>0.92886548007015401</v>
      </c>
      <c r="NG67">
        <v>0.92757134619857529</v>
      </c>
      <c r="NH67">
        <v>0.92980538246716959</v>
      </c>
      <c r="NI67">
        <v>0.92842581587593231</v>
      </c>
      <c r="NJ67">
        <v>0.92925131485564605</v>
      </c>
      <c r="NK67">
        <v>0.92965527947017568</v>
      </c>
      <c r="NL67">
        <v>0.92854616681709889</v>
      </c>
      <c r="NM67">
        <v>0.92963068682725558</v>
      </c>
      <c r="NN67">
        <v>0.92941572082808865</v>
      </c>
      <c r="NO67">
        <v>0.92965349675241293</v>
      </c>
      <c r="NP67">
        <v>0.92903860863046184</v>
      </c>
      <c r="NQ67">
        <v>0.92995181535067994</v>
      </c>
      <c r="NR67">
        <v>0.93045331333153425</v>
      </c>
      <c r="NS67">
        <v>0.93030829628523737</v>
      </c>
      <c r="NT67">
        <v>0.93072441720096644</v>
      </c>
      <c r="NU67">
        <v>0.92980548459784629</v>
      </c>
      <c r="NV67">
        <v>0.93146105363056486</v>
      </c>
      <c r="NW67">
        <v>0.93078232974598607</v>
      </c>
      <c r="NX67">
        <v>0.93179105936430118</v>
      </c>
      <c r="NY67">
        <v>0.9315949171771889</v>
      </c>
      <c r="NZ67">
        <v>0.93361038751497993</v>
      </c>
      <c r="OA67">
        <v>0.93240099315524694</v>
      </c>
      <c r="OB67">
        <v>0.93085865577120097</v>
      </c>
      <c r="OC67">
        <v>0.93138991093837775</v>
      </c>
      <c r="OD67">
        <v>0.93278796826539589</v>
      </c>
      <c r="OE67">
        <v>0.9321339654831583</v>
      </c>
      <c r="OF67">
        <v>0.93123870758056904</v>
      </c>
      <c r="OG67">
        <v>0.93099087052557628</v>
      </c>
      <c r="OH67">
        <v>0.93304790152733175</v>
      </c>
      <c r="OI67">
        <v>0.93378950118704274</v>
      </c>
      <c r="OJ67">
        <v>0.93242406207109929</v>
      </c>
      <c r="OK67">
        <v>0.93438239654856847</v>
      </c>
      <c r="OL67">
        <v>0.93320140046028111</v>
      </c>
      <c r="OM67">
        <v>0.93492492160239726</v>
      </c>
      <c r="ON67">
        <v>0.93297152859971111</v>
      </c>
      <c r="OO67">
        <v>0.93517879881193655</v>
      </c>
      <c r="OP67">
        <v>0.93374629492401606</v>
      </c>
      <c r="OQ67">
        <v>0.9347604028087535</v>
      </c>
      <c r="OR67">
        <v>0.93390924751011739</v>
      </c>
      <c r="OS67">
        <v>0.93460205464235258</v>
      </c>
      <c r="OT67">
        <v>0.93418692252459901</v>
      </c>
      <c r="OU67">
        <v>0.93420507529865571</v>
      </c>
    </row>
    <row r="68" spans="1:411">
      <c r="A68" s="539">
        <v>0.17</v>
      </c>
      <c r="B68">
        <v>1.0983477444326476E-3</v>
      </c>
      <c r="C68">
        <v>2.6846104909077273E-3</v>
      </c>
      <c r="D68">
        <v>5.9649325438572813E-3</v>
      </c>
      <c r="E68">
        <v>1.0857804347439081E-2</v>
      </c>
      <c r="F68">
        <v>1.6756283859254227E-2</v>
      </c>
      <c r="G68">
        <v>2.428248550642511E-2</v>
      </c>
      <c r="H68">
        <v>3.3786200320648191E-2</v>
      </c>
      <c r="I68">
        <v>4.2611475778112189E-2</v>
      </c>
      <c r="J68">
        <v>5.2460403411585053E-2</v>
      </c>
      <c r="K68">
        <v>6.3354956740216906E-2</v>
      </c>
      <c r="L68">
        <v>7.4812699773379468E-2</v>
      </c>
      <c r="M68">
        <v>8.5248472674977219E-2</v>
      </c>
      <c r="N68">
        <v>9.6805316955956844E-2</v>
      </c>
      <c r="O68">
        <v>0.1080677236164452</v>
      </c>
      <c r="P68">
        <v>0.11987950911007625</v>
      </c>
      <c r="Q68">
        <v>0.13266924380325579</v>
      </c>
      <c r="R68">
        <v>0.14301333797824237</v>
      </c>
      <c r="S68">
        <v>0.15564282041612837</v>
      </c>
      <c r="T68">
        <v>0.16693723874333322</v>
      </c>
      <c r="U68">
        <v>0.17899755250251756</v>
      </c>
      <c r="V68">
        <v>0.192717222595299</v>
      </c>
      <c r="W68">
        <v>0.20042449491250824</v>
      </c>
      <c r="X68">
        <v>0.2141981088796488</v>
      </c>
      <c r="Y68">
        <v>0.22587184288946757</v>
      </c>
      <c r="Z68">
        <v>0.23857325321340611</v>
      </c>
      <c r="AA68">
        <v>0.25077776867855095</v>
      </c>
      <c r="AB68">
        <v>0.26451130505290438</v>
      </c>
      <c r="AC68">
        <v>0.27424973092215071</v>
      </c>
      <c r="AD68">
        <v>0.28488721433385911</v>
      </c>
      <c r="AE68">
        <v>0.29634866745685151</v>
      </c>
      <c r="AF68">
        <v>0.30943811428209739</v>
      </c>
      <c r="AG68">
        <v>0.32325121460985495</v>
      </c>
      <c r="AH68">
        <v>0.33393995714120239</v>
      </c>
      <c r="AI68">
        <v>0.34528393006660874</v>
      </c>
      <c r="AJ68">
        <v>0.35823710691508215</v>
      </c>
      <c r="AK68">
        <v>0.36943326624703254</v>
      </c>
      <c r="AL68">
        <v>0.37731610717680664</v>
      </c>
      <c r="AM68">
        <v>0.3880001199851878</v>
      </c>
      <c r="AN68">
        <v>0.39976787558002391</v>
      </c>
      <c r="AO68">
        <v>0.41182434440065085</v>
      </c>
      <c r="AP68">
        <v>0.42365693310695207</v>
      </c>
      <c r="AQ68">
        <v>0.43216611053674053</v>
      </c>
      <c r="AR68">
        <v>0.43969495899269634</v>
      </c>
      <c r="AS68">
        <v>0.45119489151132253</v>
      </c>
      <c r="AT68">
        <v>0.459175351634868</v>
      </c>
      <c r="AU68">
        <v>0.47051085751358146</v>
      </c>
      <c r="AV68">
        <v>0.47857145323048939</v>
      </c>
      <c r="AW68">
        <v>0.48716862144250384</v>
      </c>
      <c r="AX68">
        <v>0.49515732206984114</v>
      </c>
      <c r="AY68">
        <v>0.50405826804936604</v>
      </c>
      <c r="AZ68">
        <v>0.51115980024323338</v>
      </c>
      <c r="BA68">
        <v>0.51882981793767702</v>
      </c>
      <c r="BB68">
        <v>0.52738929447033311</v>
      </c>
      <c r="BC68">
        <v>0.53545902466501727</v>
      </c>
      <c r="BD68">
        <v>0.54129166238309434</v>
      </c>
      <c r="BE68">
        <v>0.54976973347274705</v>
      </c>
      <c r="BF68">
        <v>0.55471142784189742</v>
      </c>
      <c r="BG68">
        <v>0.56138653619847623</v>
      </c>
      <c r="BH68">
        <v>0.57213741960561459</v>
      </c>
      <c r="BI68">
        <v>0.57730205244222277</v>
      </c>
      <c r="BJ68">
        <v>0.58137130752001598</v>
      </c>
      <c r="BK68">
        <v>0.58685004662060536</v>
      </c>
      <c r="BL68">
        <v>0.59302504660936117</v>
      </c>
      <c r="BM68">
        <v>0.59877983748615471</v>
      </c>
      <c r="BN68">
        <v>0.60615250170952195</v>
      </c>
      <c r="BO68">
        <v>0.61317524535297241</v>
      </c>
      <c r="BP68">
        <v>0.61574144700466638</v>
      </c>
      <c r="BQ68">
        <v>0.62449808261272644</v>
      </c>
      <c r="BR68">
        <v>0.62688485446927023</v>
      </c>
      <c r="BS68">
        <v>0.63222343021694483</v>
      </c>
      <c r="BT68">
        <v>0.63305354068871655</v>
      </c>
      <c r="BU68">
        <v>0.63846230657128245</v>
      </c>
      <c r="BV68">
        <v>0.64402836492631321</v>
      </c>
      <c r="BW68">
        <v>0.64746532336593399</v>
      </c>
      <c r="BX68">
        <v>0.65484972686147513</v>
      </c>
      <c r="BY68">
        <v>0.65929424187046548</v>
      </c>
      <c r="BZ68">
        <v>0.66377912922399185</v>
      </c>
      <c r="CA68">
        <v>0.66737058352129075</v>
      </c>
      <c r="CB68">
        <v>0.67043722580421616</v>
      </c>
      <c r="CC68">
        <v>0.6740605900458797</v>
      </c>
      <c r="CD68">
        <v>0.67832896606108783</v>
      </c>
      <c r="CE68">
        <v>0.68003694181524643</v>
      </c>
      <c r="CF68">
        <v>0.68587212934721986</v>
      </c>
      <c r="CG68">
        <v>0.68692231867874809</v>
      </c>
      <c r="CH68">
        <v>0.69168834660962286</v>
      </c>
      <c r="CI68">
        <v>0.69608454939055453</v>
      </c>
      <c r="CJ68">
        <v>0.69933277248383918</v>
      </c>
      <c r="CK68">
        <v>0.70284400460254604</v>
      </c>
      <c r="CL68">
        <v>0.70430836376036732</v>
      </c>
      <c r="CM68">
        <v>0.70900911813221934</v>
      </c>
      <c r="CN68">
        <v>0.71284438367443737</v>
      </c>
      <c r="CO68">
        <v>0.71437921387396774</v>
      </c>
      <c r="CP68">
        <v>0.71705191396724299</v>
      </c>
      <c r="CQ68">
        <v>0.7228306625252664</v>
      </c>
      <c r="CR68">
        <v>0.72506607303804071</v>
      </c>
      <c r="CS68">
        <v>0.72815525342568077</v>
      </c>
      <c r="CT68">
        <v>0.7299545284835619</v>
      </c>
      <c r="CU68">
        <v>0.73240088165391126</v>
      </c>
      <c r="CV68">
        <v>0.73561957795787669</v>
      </c>
      <c r="CW68">
        <v>0.73803031793624263</v>
      </c>
      <c r="CX68">
        <v>0.74089851725428246</v>
      </c>
      <c r="CY68">
        <v>0.74190990524702216</v>
      </c>
      <c r="CZ68">
        <v>0.74307974996048154</v>
      </c>
      <c r="DA68">
        <v>0.7476377597893813</v>
      </c>
      <c r="DB68">
        <v>0.74831934067313632</v>
      </c>
      <c r="DC68">
        <v>0.75129415975620728</v>
      </c>
      <c r="DD68">
        <v>0.75427517144316703</v>
      </c>
      <c r="DE68">
        <v>0.75675292902505431</v>
      </c>
      <c r="DF68">
        <v>0.75685172971635495</v>
      </c>
      <c r="DG68">
        <v>0.76041256931530599</v>
      </c>
      <c r="DH68">
        <v>0.76099396339179914</v>
      </c>
      <c r="DI68">
        <v>0.76572747231453864</v>
      </c>
      <c r="DJ68">
        <v>0.7660581119846045</v>
      </c>
      <c r="DK68">
        <v>0.77045331732914801</v>
      </c>
      <c r="DL68">
        <v>0.77054567350008529</v>
      </c>
      <c r="DM68">
        <v>0.772781643042181</v>
      </c>
      <c r="DN68">
        <v>0.77490826810978275</v>
      </c>
      <c r="DO68">
        <v>0.77756397159431234</v>
      </c>
      <c r="DP68">
        <v>0.7799000638785919</v>
      </c>
      <c r="DQ68">
        <v>0.78081596917282969</v>
      </c>
      <c r="DR68">
        <v>0.78112186252902127</v>
      </c>
      <c r="DS68">
        <v>0.77903392986508713</v>
      </c>
      <c r="DT68">
        <v>0.78452629528058515</v>
      </c>
      <c r="DU68">
        <v>0.7852419027954971</v>
      </c>
      <c r="DV68">
        <v>0.79063303691403386</v>
      </c>
      <c r="DW68">
        <v>0.79054214959046221</v>
      </c>
      <c r="DX68">
        <v>0.79230837851218827</v>
      </c>
      <c r="DY68">
        <v>0.79207283777621951</v>
      </c>
      <c r="DZ68">
        <v>0.79564499457104998</v>
      </c>
      <c r="EA68">
        <v>0.79672213719588314</v>
      </c>
      <c r="EB68">
        <v>0.79868332323543412</v>
      </c>
      <c r="EC68">
        <v>0.79875932252198911</v>
      </c>
      <c r="ED68">
        <v>0.80069287881802631</v>
      </c>
      <c r="EE68">
        <v>0.79942974185433713</v>
      </c>
      <c r="EF68">
        <v>0.80478522877877734</v>
      </c>
      <c r="EG68">
        <v>0.80774642161878096</v>
      </c>
      <c r="EH68">
        <v>0.80715253754868999</v>
      </c>
      <c r="EI68">
        <v>0.80737404180221473</v>
      </c>
      <c r="EJ68">
        <v>0.80815174830477887</v>
      </c>
      <c r="EK68">
        <v>0.81030196358109963</v>
      </c>
      <c r="EL68">
        <v>0.81256400221857505</v>
      </c>
      <c r="EM68">
        <v>0.8137054604562628</v>
      </c>
      <c r="EN68">
        <v>0.81486723701330188</v>
      </c>
      <c r="EO68">
        <v>0.8167257120209912</v>
      </c>
      <c r="EP68">
        <v>0.8169193237134198</v>
      </c>
      <c r="EQ68">
        <v>0.81870547847170039</v>
      </c>
      <c r="ER68">
        <v>0.8186637071657159</v>
      </c>
      <c r="ES68">
        <v>0.82109800848965553</v>
      </c>
      <c r="ET68">
        <v>0.82146187980254215</v>
      </c>
      <c r="EU68">
        <v>0.82549932922489244</v>
      </c>
      <c r="EV68">
        <v>0.82269183525956913</v>
      </c>
      <c r="EW68">
        <v>0.82700201733315315</v>
      </c>
      <c r="EX68">
        <v>0.8272995027122283</v>
      </c>
      <c r="EY68">
        <v>0.82871495784496152</v>
      </c>
      <c r="EZ68">
        <v>0.82884347174597528</v>
      </c>
      <c r="FA68">
        <v>0.82855538861877953</v>
      </c>
      <c r="FB68">
        <v>0.83296300666930301</v>
      </c>
      <c r="FC68">
        <v>0.83381215444810852</v>
      </c>
      <c r="FD68">
        <v>0.83436745666147749</v>
      </c>
      <c r="FE68">
        <v>0.83485355644334835</v>
      </c>
      <c r="FF68">
        <v>0.83606746267912924</v>
      </c>
      <c r="FG68">
        <v>0.83779409287556239</v>
      </c>
      <c r="FH68">
        <v>0.8381753109504988</v>
      </c>
      <c r="FI68">
        <v>0.83716043136833496</v>
      </c>
      <c r="FJ68">
        <v>0.83711616005775991</v>
      </c>
      <c r="FK68">
        <v>0.84105267159852937</v>
      </c>
      <c r="FL68">
        <v>0.84183592558196307</v>
      </c>
      <c r="FM68">
        <v>0.84043726484428305</v>
      </c>
      <c r="FN68">
        <v>0.84330098071328941</v>
      </c>
      <c r="FO68">
        <v>0.84431920586660669</v>
      </c>
      <c r="FP68">
        <v>0.84653646717689579</v>
      </c>
      <c r="FQ68">
        <v>0.84413111219820147</v>
      </c>
      <c r="FR68">
        <v>0.84577721928079141</v>
      </c>
      <c r="FS68">
        <v>0.84667286315449997</v>
      </c>
      <c r="FT68">
        <v>0.84732121077327993</v>
      </c>
      <c r="FU68">
        <v>0.84917638510613302</v>
      </c>
      <c r="FV68">
        <v>0.84763963482303295</v>
      </c>
      <c r="FW68">
        <v>0.85112137365214358</v>
      </c>
      <c r="FX68">
        <v>0.85148532263961341</v>
      </c>
      <c r="FY68">
        <v>0.85286604852610215</v>
      </c>
      <c r="FZ68">
        <v>0.85317136860167619</v>
      </c>
      <c r="GA68">
        <v>0.85541266084206402</v>
      </c>
      <c r="GB68">
        <v>0.85543232413366765</v>
      </c>
      <c r="GC68">
        <v>0.85555350732230517</v>
      </c>
      <c r="GD68">
        <v>0.8570133836957512</v>
      </c>
      <c r="GE68">
        <v>0.85821143743930528</v>
      </c>
      <c r="GF68">
        <v>0.85908240135342206</v>
      </c>
      <c r="GG68">
        <v>0.85634077723825097</v>
      </c>
      <c r="GH68">
        <v>0.8595927331344082</v>
      </c>
      <c r="GI68">
        <v>0.85999732079990387</v>
      </c>
      <c r="GJ68">
        <v>0.86204411547708193</v>
      </c>
      <c r="GK68">
        <v>0.86381991012692672</v>
      </c>
      <c r="GL68">
        <v>0.86361364176466893</v>
      </c>
      <c r="GM68">
        <v>0.86243192311144479</v>
      </c>
      <c r="GN68">
        <v>0.86206636901893441</v>
      </c>
      <c r="GO68">
        <v>0.86290009943726831</v>
      </c>
      <c r="GP68">
        <v>0.86425129248704535</v>
      </c>
      <c r="GQ68">
        <v>0.86633229896575803</v>
      </c>
      <c r="GR68">
        <v>0.86858988900042156</v>
      </c>
      <c r="GS68">
        <v>0.86608173556449675</v>
      </c>
      <c r="GT68">
        <v>0.86902862338147036</v>
      </c>
      <c r="GU68">
        <v>0.86932350990495377</v>
      </c>
      <c r="GV68">
        <v>0.86895146759159192</v>
      </c>
      <c r="GW68">
        <v>0.87006126808718276</v>
      </c>
      <c r="GX68">
        <v>0.87061477419450362</v>
      </c>
      <c r="GY68">
        <v>0.87087092294999535</v>
      </c>
      <c r="GZ68">
        <v>0.8723658082025757</v>
      </c>
      <c r="HA68">
        <v>0.8717999233637167</v>
      </c>
      <c r="HB68">
        <v>0.87179086527031624</v>
      </c>
      <c r="HC68">
        <v>0.87356774814972948</v>
      </c>
      <c r="HD68">
        <v>0.87352282459407316</v>
      </c>
      <c r="HE68">
        <v>0.87488545281064867</v>
      </c>
      <c r="HF68">
        <v>0.87621085951553557</v>
      </c>
      <c r="HG68">
        <v>0.87321815733800734</v>
      </c>
      <c r="HH68">
        <v>0.87694460153095366</v>
      </c>
      <c r="HI68">
        <v>0.87835533300770263</v>
      </c>
      <c r="HJ68">
        <v>0.87859947862082177</v>
      </c>
      <c r="HK68">
        <v>0.87648590312702623</v>
      </c>
      <c r="HL68">
        <v>0.87890906786970824</v>
      </c>
      <c r="HM68">
        <v>0.87906898655071453</v>
      </c>
      <c r="HN68">
        <v>0.87923421067131691</v>
      </c>
      <c r="HO68">
        <v>0.87955503006599556</v>
      </c>
      <c r="HP68">
        <v>0.88283572837576274</v>
      </c>
      <c r="HQ68">
        <v>0.880925974853356</v>
      </c>
      <c r="HR68">
        <v>0.8814859710368903</v>
      </c>
      <c r="HS68">
        <v>0.88161719917085413</v>
      </c>
      <c r="HT68">
        <v>0.88265181598154796</v>
      </c>
      <c r="HU68">
        <v>0.88414555371831904</v>
      </c>
      <c r="HV68">
        <v>0.88296515030258038</v>
      </c>
      <c r="HW68">
        <v>0.884760635985675</v>
      </c>
      <c r="HX68">
        <v>0.88469741349457043</v>
      </c>
      <c r="HY68">
        <v>0.88528228767650496</v>
      </c>
      <c r="HZ68">
        <v>0.88530026925546501</v>
      </c>
      <c r="IA68">
        <v>0.88490895087182664</v>
      </c>
      <c r="IB68">
        <v>0.88656899004136691</v>
      </c>
      <c r="IC68">
        <v>0.88655946441391653</v>
      </c>
      <c r="ID68">
        <v>0.88726715291985037</v>
      </c>
      <c r="IE68">
        <v>0.88884694204891479</v>
      </c>
      <c r="IF68">
        <v>0.88734641024916849</v>
      </c>
      <c r="IG68">
        <v>0.89041833220650179</v>
      </c>
      <c r="IH68">
        <v>0.88864114012522799</v>
      </c>
      <c r="II68">
        <v>0.8899166186115478</v>
      </c>
      <c r="IJ68">
        <v>0.89064492969814457</v>
      </c>
      <c r="IK68">
        <v>0.89100647789785925</v>
      </c>
      <c r="IL68">
        <v>0.89086230754740536</v>
      </c>
      <c r="IM68">
        <v>0.89316625187879528</v>
      </c>
      <c r="IN68">
        <v>0.89181587529390627</v>
      </c>
      <c r="IO68">
        <v>0.892610427936672</v>
      </c>
      <c r="IP68">
        <v>0.89366976210163762</v>
      </c>
      <c r="IQ68">
        <v>0.89528215730095972</v>
      </c>
      <c r="IR68">
        <v>0.89297550358906597</v>
      </c>
      <c r="IS68">
        <v>0.89563523083747909</v>
      </c>
      <c r="IT68">
        <v>0.89374665571938894</v>
      </c>
      <c r="IU68">
        <v>0.89581791544595535</v>
      </c>
      <c r="IV68">
        <v>0.89426378465537437</v>
      </c>
      <c r="IW68">
        <v>0.89491247841540245</v>
      </c>
      <c r="IX68">
        <v>0.8963747471009903</v>
      </c>
      <c r="IY68">
        <v>0.89659161333788262</v>
      </c>
      <c r="IZ68">
        <v>0.89712059890399587</v>
      </c>
      <c r="JA68">
        <v>0.89862726005973603</v>
      </c>
      <c r="JB68">
        <v>0.89911794035607995</v>
      </c>
      <c r="JC68">
        <v>0.89848741699466395</v>
      </c>
      <c r="JD68">
        <v>0.89889633303936944</v>
      </c>
      <c r="JE68">
        <v>0.90003481642084515</v>
      </c>
      <c r="JF68">
        <v>0.89927876711194565</v>
      </c>
      <c r="JG68">
        <v>0.90042017015043851</v>
      </c>
      <c r="JH68">
        <v>0.89994410165717453</v>
      </c>
      <c r="JI68">
        <v>0.89991409751383011</v>
      </c>
      <c r="JJ68">
        <v>0.90092692716617739</v>
      </c>
      <c r="JK68">
        <v>0.901981736112621</v>
      </c>
      <c r="JL68">
        <v>0.90312222661674402</v>
      </c>
      <c r="JM68">
        <v>0.9028011660190105</v>
      </c>
      <c r="JN68">
        <v>0.90263590540209682</v>
      </c>
      <c r="JO68">
        <v>0.90212673584562708</v>
      </c>
      <c r="JP68">
        <v>0.90372151155404423</v>
      </c>
      <c r="JQ68">
        <v>0.90473331642372568</v>
      </c>
      <c r="JR68">
        <v>0.90446388783347564</v>
      </c>
      <c r="JS68">
        <v>0.90389575363319419</v>
      </c>
      <c r="JT68">
        <v>0.90409778081734726</v>
      </c>
      <c r="JU68">
        <v>0.9046446199644238</v>
      </c>
      <c r="JV68">
        <v>0.90554769636519727</v>
      </c>
      <c r="JW68">
        <v>0.90669808873891977</v>
      </c>
      <c r="JX68">
        <v>0.904704602438134</v>
      </c>
      <c r="JY68">
        <v>0.90654990451207296</v>
      </c>
      <c r="JZ68">
        <v>0.90795293353059048</v>
      </c>
      <c r="KA68">
        <v>0.90656361236087657</v>
      </c>
      <c r="KB68">
        <v>0.90673199006826288</v>
      </c>
      <c r="KC68">
        <v>0.90773091105793247</v>
      </c>
      <c r="KD68">
        <v>0.90884733096969528</v>
      </c>
      <c r="KE68">
        <v>0.90804682578294893</v>
      </c>
      <c r="KF68">
        <v>0.90850933822192326</v>
      </c>
      <c r="KG68">
        <v>0.90844002324321305</v>
      </c>
      <c r="KH68">
        <v>0.90808336161515402</v>
      </c>
      <c r="KI68">
        <v>0.90722059197446203</v>
      </c>
      <c r="KJ68">
        <v>0.90972304714563523</v>
      </c>
      <c r="KK68">
        <v>0.91055499284867447</v>
      </c>
      <c r="KL68">
        <v>0.91036487470006777</v>
      </c>
      <c r="KM68">
        <v>0.90994076519772482</v>
      </c>
      <c r="KN68">
        <v>0.91128324363833868</v>
      </c>
      <c r="KO68">
        <v>0.91153431642802496</v>
      </c>
      <c r="KP68">
        <v>0.91195002912700696</v>
      </c>
      <c r="KQ68">
        <v>0.91291563004732645</v>
      </c>
      <c r="KR68">
        <v>0.91301042767035856</v>
      </c>
      <c r="KS68">
        <v>0.91238861114392211</v>
      </c>
      <c r="KT68">
        <v>0.91228880792900013</v>
      </c>
      <c r="KU68">
        <v>0.91335111201015662</v>
      </c>
      <c r="KV68">
        <v>0.9128437843351026</v>
      </c>
      <c r="KW68">
        <v>0.91399584342190976</v>
      </c>
      <c r="KX68">
        <v>0.913110312523294</v>
      </c>
      <c r="KY68">
        <v>0.91414752436809121</v>
      </c>
      <c r="KZ68">
        <v>0.91507132812487701</v>
      </c>
      <c r="LA68">
        <v>0.91520135142458225</v>
      </c>
      <c r="LB68">
        <v>0.91612425066788483</v>
      </c>
      <c r="LC68">
        <v>0.91581717322085221</v>
      </c>
      <c r="LD68">
        <v>0.91524677906610852</v>
      </c>
      <c r="LE68">
        <v>0.91712174974397731</v>
      </c>
      <c r="LF68">
        <v>0.91622425435594113</v>
      </c>
      <c r="LG68">
        <v>0.91935290867543618</v>
      </c>
      <c r="LH68">
        <v>0.91630629831561472</v>
      </c>
      <c r="LI68">
        <v>0.91697093102317595</v>
      </c>
      <c r="LJ68">
        <v>0.91553935422051502</v>
      </c>
      <c r="LK68">
        <v>0.91856031876302158</v>
      </c>
      <c r="LL68">
        <v>0.91745378883517381</v>
      </c>
      <c r="LM68">
        <v>0.91754606760053448</v>
      </c>
      <c r="LN68">
        <v>0.9203930165156381</v>
      </c>
      <c r="LO68">
        <v>0.9189689578758925</v>
      </c>
      <c r="LP68">
        <v>0.91870038562943568</v>
      </c>
      <c r="LQ68">
        <v>0.91883429269176453</v>
      </c>
      <c r="LR68">
        <v>0.91895350152651201</v>
      </c>
      <c r="LS68">
        <v>0.91959317893289572</v>
      </c>
      <c r="LT68">
        <v>0.92002913071221804</v>
      </c>
      <c r="LU68">
        <v>0.91941531553275802</v>
      </c>
      <c r="LV68">
        <v>0.91971003815861752</v>
      </c>
      <c r="LW68">
        <v>0.92146427554927701</v>
      </c>
      <c r="LX68">
        <v>0.91943006096156343</v>
      </c>
      <c r="LY68">
        <v>0.92161706916563502</v>
      </c>
      <c r="LZ68">
        <v>0.92065693508481272</v>
      </c>
      <c r="MA68">
        <v>0.92174997988673402</v>
      </c>
      <c r="MB68">
        <v>0.92074045146408479</v>
      </c>
      <c r="MC68">
        <v>0.9208698844765546</v>
      </c>
      <c r="MD68">
        <v>0.92246905650023536</v>
      </c>
      <c r="ME68">
        <v>0.92197581209231172</v>
      </c>
      <c r="MF68">
        <v>0.92206160074286425</v>
      </c>
      <c r="MG68">
        <v>0.92384042339363825</v>
      </c>
      <c r="MH68">
        <v>0.9219089660830877</v>
      </c>
      <c r="MI68">
        <v>0.92256368174037351</v>
      </c>
      <c r="MJ68">
        <v>0.92358483324812934</v>
      </c>
      <c r="MK68">
        <v>0.92351166303815191</v>
      </c>
      <c r="ML68">
        <v>0.92363878758282092</v>
      </c>
      <c r="MM68">
        <v>0.92433242088612411</v>
      </c>
      <c r="MN68">
        <v>0.92450231864193932</v>
      </c>
      <c r="MO68">
        <v>0.92414581330958434</v>
      </c>
      <c r="MP68">
        <v>0.92505656208284071</v>
      </c>
      <c r="MQ68">
        <v>0.92524811655747341</v>
      </c>
      <c r="MR68">
        <v>0.92632823159508304</v>
      </c>
      <c r="MS68">
        <v>0.92538781415735305</v>
      </c>
      <c r="MT68">
        <v>0.92446729236585712</v>
      </c>
      <c r="MU68">
        <v>0.92394916554026896</v>
      </c>
      <c r="MV68">
        <v>0.92651474357492736</v>
      </c>
      <c r="MW68">
        <v>0.92649653256366482</v>
      </c>
      <c r="MX68">
        <v>0.92636353998328747</v>
      </c>
      <c r="MY68">
        <v>0.92633968636497421</v>
      </c>
      <c r="MZ68">
        <v>0.92638780808962584</v>
      </c>
      <c r="NA68">
        <v>0.92812095581905363</v>
      </c>
      <c r="NB68">
        <v>0.92779001678361794</v>
      </c>
      <c r="NC68">
        <v>0.92704497771738015</v>
      </c>
      <c r="ND68">
        <v>0.92870546648772812</v>
      </c>
      <c r="NE68">
        <v>0.92852003359734159</v>
      </c>
      <c r="NF68">
        <v>0.9284167456061756</v>
      </c>
      <c r="NG68">
        <v>0.92888326848111225</v>
      </c>
      <c r="NH68">
        <v>0.92838189657176051</v>
      </c>
      <c r="NI68">
        <v>0.9283706666593895</v>
      </c>
      <c r="NJ68">
        <v>0.92866149577780577</v>
      </c>
      <c r="NK68">
        <v>0.9283400109997505</v>
      </c>
      <c r="NL68">
        <v>0.92892593115502575</v>
      </c>
      <c r="NM68">
        <v>0.92858930718114685</v>
      </c>
      <c r="NN68">
        <v>0.92892211027101868</v>
      </c>
      <c r="NO68">
        <v>0.9305121548033789</v>
      </c>
      <c r="NP68">
        <v>0.93014098150806535</v>
      </c>
      <c r="NQ68">
        <v>0.9295383148162969</v>
      </c>
      <c r="NR68">
        <v>0.93011174095976956</v>
      </c>
      <c r="NS68">
        <v>0.93157274840587534</v>
      </c>
      <c r="NT68">
        <v>0.9305480282656895</v>
      </c>
      <c r="NU68">
        <v>0.93020279427852692</v>
      </c>
      <c r="NV68">
        <v>0.93225377717607272</v>
      </c>
      <c r="NW68">
        <v>0.93161063715441494</v>
      </c>
      <c r="NX68">
        <v>0.93227268354419723</v>
      </c>
      <c r="NY68">
        <v>0.92986480926314419</v>
      </c>
      <c r="NZ68">
        <v>0.93187124663654719</v>
      </c>
      <c r="OA68">
        <v>0.93083049897128201</v>
      </c>
      <c r="OB68">
        <v>0.93229792505399856</v>
      </c>
      <c r="OC68">
        <v>0.9327399388812545</v>
      </c>
      <c r="OD68">
        <v>0.93188972699755479</v>
      </c>
      <c r="OE68">
        <v>0.93202039089320654</v>
      </c>
      <c r="OF68">
        <v>0.93176313646838005</v>
      </c>
      <c r="OG68">
        <v>0.93337205775045606</v>
      </c>
      <c r="OH68">
        <v>0.93275223392917339</v>
      </c>
      <c r="OI68">
        <v>0.9338759191449707</v>
      </c>
      <c r="OJ68">
        <v>0.93250604400307924</v>
      </c>
      <c r="OK68">
        <v>0.93373525300101012</v>
      </c>
      <c r="OL68">
        <v>0.93394355935264761</v>
      </c>
      <c r="OM68">
        <v>0.93392965398270866</v>
      </c>
      <c r="ON68">
        <v>0.93387274813974075</v>
      </c>
      <c r="OO68">
        <v>0.93462286390659843</v>
      </c>
      <c r="OP68">
        <v>0.93452056682733509</v>
      </c>
      <c r="OQ68">
        <v>0.93483411292619001</v>
      </c>
      <c r="OR68">
        <v>0.93434599644503735</v>
      </c>
      <c r="OS68">
        <v>0.93489606209348664</v>
      </c>
      <c r="OT68">
        <v>0.93398502265668859</v>
      </c>
      <c r="OU68">
        <v>0.93496087385285198</v>
      </c>
    </row>
    <row r="69" spans="1:411">
      <c r="A69" s="539">
        <v>0.18000000000000002</v>
      </c>
      <c r="B69">
        <v>9.6300109927186938E-4</v>
      </c>
      <c r="C69">
        <v>2.297587376643785E-3</v>
      </c>
      <c r="D69">
        <v>5.6355153763431162E-3</v>
      </c>
      <c r="E69">
        <v>9.9365508421829819E-3</v>
      </c>
      <c r="F69">
        <v>1.6383246556383898E-2</v>
      </c>
      <c r="G69">
        <v>2.3431142253598079E-2</v>
      </c>
      <c r="H69">
        <v>3.1532831884048124E-2</v>
      </c>
      <c r="I69">
        <v>4.1395490743648539E-2</v>
      </c>
      <c r="J69">
        <v>5.1802114790959822E-2</v>
      </c>
      <c r="K69">
        <v>6.1440429196775684E-2</v>
      </c>
      <c r="L69">
        <v>7.314809448250055E-2</v>
      </c>
      <c r="M69">
        <v>8.3820522378379364E-2</v>
      </c>
      <c r="N69">
        <v>9.5563769856793088E-2</v>
      </c>
      <c r="O69">
        <v>0.10667608801232349</v>
      </c>
      <c r="P69">
        <v>0.11768281042360132</v>
      </c>
      <c r="Q69">
        <v>0.13049357279535787</v>
      </c>
      <c r="R69">
        <v>0.14158820543355405</v>
      </c>
      <c r="S69">
        <v>0.15339435953455635</v>
      </c>
      <c r="T69">
        <v>0.16481508098696018</v>
      </c>
      <c r="U69">
        <v>0.17762556770287066</v>
      </c>
      <c r="V69">
        <v>0.18985018582946178</v>
      </c>
      <c r="W69">
        <v>0.20135224127407209</v>
      </c>
      <c r="X69">
        <v>0.21353979928008315</v>
      </c>
      <c r="Y69">
        <v>0.2224897623495404</v>
      </c>
      <c r="Z69">
        <v>0.23950158377738476</v>
      </c>
      <c r="AA69">
        <v>0.24825259127910337</v>
      </c>
      <c r="AB69">
        <v>0.26082987164447369</v>
      </c>
      <c r="AC69">
        <v>0.27337691876711095</v>
      </c>
      <c r="AD69">
        <v>0.28603908692756835</v>
      </c>
      <c r="AE69">
        <v>0.29905208894462509</v>
      </c>
      <c r="AF69">
        <v>0.30952834387176154</v>
      </c>
      <c r="AG69">
        <v>0.32282098882221988</v>
      </c>
      <c r="AH69">
        <v>0.33385251654396308</v>
      </c>
      <c r="AI69">
        <v>0.34450682004408251</v>
      </c>
      <c r="AJ69">
        <v>0.35574295196840461</v>
      </c>
      <c r="AK69">
        <v>0.36923381529621968</v>
      </c>
      <c r="AL69">
        <v>0.38125328791910418</v>
      </c>
      <c r="AM69">
        <v>0.39137539030573543</v>
      </c>
      <c r="AN69">
        <v>0.40035166034971814</v>
      </c>
      <c r="AO69">
        <v>0.41253714373344008</v>
      </c>
      <c r="AP69">
        <v>0.42219026528632453</v>
      </c>
      <c r="AQ69">
        <v>0.43144545565845716</v>
      </c>
      <c r="AR69">
        <v>0.44146393131527528</v>
      </c>
      <c r="AS69">
        <v>0.4516431429493945</v>
      </c>
      <c r="AT69">
        <v>0.45950285491596421</v>
      </c>
      <c r="AU69">
        <v>0.46732869174899544</v>
      </c>
      <c r="AV69">
        <v>0.48015142662621563</v>
      </c>
      <c r="AW69">
        <v>0.48773850107199729</v>
      </c>
      <c r="AX69">
        <v>0.49520440095989338</v>
      </c>
      <c r="AY69">
        <v>0.50499003570962586</v>
      </c>
      <c r="AZ69">
        <v>0.51176014858728958</v>
      </c>
      <c r="BA69">
        <v>0.52051858316697408</v>
      </c>
      <c r="BB69">
        <v>0.52939034749439384</v>
      </c>
      <c r="BC69">
        <v>0.53603897304953263</v>
      </c>
      <c r="BD69">
        <v>0.54154297802071061</v>
      </c>
      <c r="BE69">
        <v>0.55043495924034958</v>
      </c>
      <c r="BF69">
        <v>0.55773645213509826</v>
      </c>
      <c r="BG69">
        <v>0.56368788560018501</v>
      </c>
      <c r="BH69">
        <v>0.57044782666162808</v>
      </c>
      <c r="BI69">
        <v>0.57538105518901994</v>
      </c>
      <c r="BJ69">
        <v>0.58212304177260077</v>
      </c>
      <c r="BK69">
        <v>0.58836437049577994</v>
      </c>
      <c r="BL69">
        <v>0.59417100045739191</v>
      </c>
      <c r="BM69">
        <v>0.60053225412760336</v>
      </c>
      <c r="BN69">
        <v>0.60772574078991515</v>
      </c>
      <c r="BO69">
        <v>0.61123058157317711</v>
      </c>
      <c r="BP69">
        <v>0.61685168814622482</v>
      </c>
      <c r="BQ69">
        <v>0.62151238396232322</v>
      </c>
      <c r="BR69">
        <v>0.62838183425898841</v>
      </c>
      <c r="BS69">
        <v>0.62838830845245286</v>
      </c>
      <c r="BT69">
        <v>0.63457603949207575</v>
      </c>
      <c r="BU69">
        <v>0.64011486258618133</v>
      </c>
      <c r="BV69">
        <v>0.64402897455652852</v>
      </c>
      <c r="BW69">
        <v>0.65024821663261267</v>
      </c>
      <c r="BX69">
        <v>0.65293814446134346</v>
      </c>
      <c r="BY69">
        <v>0.65700823915253881</v>
      </c>
      <c r="BZ69">
        <v>0.6640440156551376</v>
      </c>
      <c r="CA69">
        <v>0.66539372111157991</v>
      </c>
      <c r="CB69">
        <v>0.67198639293893003</v>
      </c>
      <c r="CC69">
        <v>0.67535634031282443</v>
      </c>
      <c r="CD69">
        <v>0.67578646643758922</v>
      </c>
      <c r="CE69">
        <v>0.68111908899297102</v>
      </c>
      <c r="CF69">
        <v>0.68622908210903755</v>
      </c>
      <c r="CG69">
        <v>0.68931000528237596</v>
      </c>
      <c r="CH69">
        <v>0.69467719362159008</v>
      </c>
      <c r="CI69">
        <v>0.69440603472974982</v>
      </c>
      <c r="CJ69">
        <v>0.70020990084657719</v>
      </c>
      <c r="CK69">
        <v>0.70177533360134481</v>
      </c>
      <c r="CL69">
        <v>0.70752102132760286</v>
      </c>
      <c r="CM69">
        <v>0.70970045674985838</v>
      </c>
      <c r="CN69">
        <v>0.71177131326276455</v>
      </c>
      <c r="CO69">
        <v>0.71654941421406193</v>
      </c>
      <c r="CP69">
        <v>0.71970133048792495</v>
      </c>
      <c r="CQ69">
        <v>0.72280149080714129</v>
      </c>
      <c r="CR69">
        <v>0.72294231287115251</v>
      </c>
      <c r="CS69">
        <v>0.72713089507642936</v>
      </c>
      <c r="CT69">
        <v>0.73047570975382714</v>
      </c>
      <c r="CU69">
        <v>0.73256969608684952</v>
      </c>
      <c r="CV69">
        <v>0.73803196770936053</v>
      </c>
      <c r="CW69">
        <v>0.73706641186803135</v>
      </c>
      <c r="CX69">
        <v>0.74031553348955725</v>
      </c>
      <c r="CY69">
        <v>0.74260388598791693</v>
      </c>
      <c r="CZ69">
        <v>0.74669051669447573</v>
      </c>
      <c r="DA69">
        <v>0.74737715567274354</v>
      </c>
      <c r="DB69">
        <v>0.74809082390156256</v>
      </c>
      <c r="DC69">
        <v>0.75400867995779663</v>
      </c>
      <c r="DD69">
        <v>0.75255828377231626</v>
      </c>
      <c r="DE69">
        <v>0.75647624770336974</v>
      </c>
      <c r="DF69">
        <v>0.75873569740316127</v>
      </c>
      <c r="DG69">
        <v>0.75814111699491726</v>
      </c>
      <c r="DH69">
        <v>0.76189199569982324</v>
      </c>
      <c r="DI69">
        <v>0.76481052666380522</v>
      </c>
      <c r="DJ69">
        <v>0.76573876717494271</v>
      </c>
      <c r="DK69">
        <v>0.76904154884943132</v>
      </c>
      <c r="DL69">
        <v>0.77171353685256261</v>
      </c>
      <c r="DM69">
        <v>0.77310780284803848</v>
      </c>
      <c r="DN69">
        <v>0.77641516335250116</v>
      </c>
      <c r="DO69">
        <v>0.77642261754362163</v>
      </c>
      <c r="DP69">
        <v>0.77694753218188395</v>
      </c>
      <c r="DQ69">
        <v>0.77925583322943071</v>
      </c>
      <c r="DR69">
        <v>0.7819148362842101</v>
      </c>
      <c r="DS69">
        <v>0.785379553099953</v>
      </c>
      <c r="DT69">
        <v>0.78470173167175705</v>
      </c>
      <c r="DU69">
        <v>0.7883600010234264</v>
      </c>
      <c r="DV69">
        <v>0.78921471516560271</v>
      </c>
      <c r="DW69">
        <v>0.79242068476115168</v>
      </c>
      <c r="DX69">
        <v>0.79152434083968148</v>
      </c>
      <c r="DY69">
        <v>0.79237957045370522</v>
      </c>
      <c r="DZ69">
        <v>0.79630903982206358</v>
      </c>
      <c r="EA69">
        <v>0.79700089708786537</v>
      </c>
      <c r="EB69">
        <v>0.79873084719141352</v>
      </c>
      <c r="EC69">
        <v>0.80003679045575926</v>
      </c>
      <c r="ED69">
        <v>0.80125190495575471</v>
      </c>
      <c r="EE69">
        <v>0.80007963443975183</v>
      </c>
      <c r="EF69">
        <v>0.80325601028825844</v>
      </c>
      <c r="EG69">
        <v>0.8069367730349809</v>
      </c>
      <c r="EH69">
        <v>0.80668307348484058</v>
      </c>
      <c r="EI69">
        <v>0.80832783731189262</v>
      </c>
      <c r="EJ69">
        <v>0.80776871421839369</v>
      </c>
      <c r="EK69">
        <v>0.81194074977088138</v>
      </c>
      <c r="EL69">
        <v>0.81318556167949063</v>
      </c>
      <c r="EM69">
        <v>0.811363517437246</v>
      </c>
      <c r="EN69">
        <v>0.81458293375743696</v>
      </c>
      <c r="EO69">
        <v>0.81609557057164506</v>
      </c>
      <c r="EP69">
        <v>0.81585743456959625</v>
      </c>
      <c r="EQ69">
        <v>0.81788057139248171</v>
      </c>
      <c r="ER69">
        <v>0.819465138587544</v>
      </c>
      <c r="ES69">
        <v>0.81928761809251571</v>
      </c>
      <c r="ET69">
        <v>0.82289796924521019</v>
      </c>
      <c r="EU69">
        <v>0.82355964670542969</v>
      </c>
      <c r="EV69">
        <v>0.82487980271998196</v>
      </c>
      <c r="EW69">
        <v>0.82721744147216003</v>
      </c>
      <c r="EX69">
        <v>0.82623468628643038</v>
      </c>
      <c r="EY69">
        <v>0.82645275238100346</v>
      </c>
      <c r="EZ69">
        <v>0.83042826994779517</v>
      </c>
      <c r="FA69">
        <v>0.82785095896210881</v>
      </c>
      <c r="FB69">
        <v>0.83049420237677063</v>
      </c>
      <c r="FC69">
        <v>0.83240203995884143</v>
      </c>
      <c r="FD69">
        <v>0.83522318200982448</v>
      </c>
      <c r="FE69">
        <v>0.83625665245044745</v>
      </c>
      <c r="FF69">
        <v>0.83550530942548507</v>
      </c>
      <c r="FG69">
        <v>0.83792305146864599</v>
      </c>
      <c r="FH69">
        <v>0.83868569218036448</v>
      </c>
      <c r="FI69">
        <v>0.83714427416447723</v>
      </c>
      <c r="FJ69">
        <v>0.83999935187541475</v>
      </c>
      <c r="FK69">
        <v>0.83985835011837051</v>
      </c>
      <c r="FL69">
        <v>0.84019593582803043</v>
      </c>
      <c r="FM69">
        <v>0.84131731664670484</v>
      </c>
      <c r="FN69">
        <v>0.84513452177055481</v>
      </c>
      <c r="FO69">
        <v>0.84327790910757072</v>
      </c>
      <c r="FP69">
        <v>0.845644370521901</v>
      </c>
      <c r="FQ69">
        <v>0.84562677663281927</v>
      </c>
      <c r="FR69">
        <v>0.84848251879431158</v>
      </c>
      <c r="FS69">
        <v>0.84664348483693952</v>
      </c>
      <c r="FT69">
        <v>0.84956646973918348</v>
      </c>
      <c r="FU69">
        <v>0.84809919822665625</v>
      </c>
      <c r="FV69">
        <v>0.84895268501753962</v>
      </c>
      <c r="FW69">
        <v>0.85115212167228815</v>
      </c>
      <c r="FX69">
        <v>0.8532354606244924</v>
      </c>
      <c r="FY69">
        <v>0.85330301316855639</v>
      </c>
      <c r="FZ69">
        <v>0.85173356787839827</v>
      </c>
      <c r="GA69">
        <v>0.85391034862130799</v>
      </c>
      <c r="GB69">
        <v>0.8558295502160973</v>
      </c>
      <c r="GC69">
        <v>0.85541088435754309</v>
      </c>
      <c r="GD69">
        <v>0.85699343149430318</v>
      </c>
      <c r="GE69">
        <v>0.85691671657017177</v>
      </c>
      <c r="GF69">
        <v>0.85699352254040184</v>
      </c>
      <c r="GG69">
        <v>0.85889401579129865</v>
      </c>
      <c r="GH69">
        <v>0.85986660835492068</v>
      </c>
      <c r="GI69">
        <v>0.86023830808972657</v>
      </c>
      <c r="GJ69">
        <v>0.8606079814847003</v>
      </c>
      <c r="GK69">
        <v>0.86388530709041389</v>
      </c>
      <c r="GL69">
        <v>0.86402018125031255</v>
      </c>
      <c r="GM69">
        <v>0.86347246261996102</v>
      </c>
      <c r="GN69">
        <v>0.86446176173780498</v>
      </c>
      <c r="GO69">
        <v>0.86320160534309776</v>
      </c>
      <c r="GP69">
        <v>0.86605699914235945</v>
      </c>
      <c r="GQ69">
        <v>0.86399561799901403</v>
      </c>
      <c r="GR69">
        <v>0.86671297024259886</v>
      </c>
      <c r="GS69">
        <v>0.86850002828158634</v>
      </c>
      <c r="GT69">
        <v>0.86901908402105388</v>
      </c>
      <c r="GU69">
        <v>0.86932129195828678</v>
      </c>
      <c r="GV69">
        <v>0.87026251867938087</v>
      </c>
      <c r="GW69">
        <v>0.86936698973089366</v>
      </c>
      <c r="GX69">
        <v>0.8718994545352956</v>
      </c>
      <c r="GY69">
        <v>0.87140993348470575</v>
      </c>
      <c r="GZ69">
        <v>0.87092441148877298</v>
      </c>
      <c r="HA69">
        <v>0.87253935983764896</v>
      </c>
      <c r="HB69">
        <v>0.87371000140967303</v>
      </c>
      <c r="HC69">
        <v>0.87427123910532933</v>
      </c>
      <c r="HD69">
        <v>0.87398913210514684</v>
      </c>
      <c r="HE69">
        <v>0.87349545650212845</v>
      </c>
      <c r="HF69">
        <v>0.87566009022765334</v>
      </c>
      <c r="HG69">
        <v>0.87642233933793512</v>
      </c>
      <c r="HH69">
        <v>0.8775294722994319</v>
      </c>
      <c r="HI69">
        <v>0.87725462558854483</v>
      </c>
      <c r="HJ69">
        <v>0.87613493830178313</v>
      </c>
      <c r="HK69">
        <v>0.8776676987411467</v>
      </c>
      <c r="HL69">
        <v>0.87895270894388988</v>
      </c>
      <c r="HM69">
        <v>0.88011852398997559</v>
      </c>
      <c r="HN69">
        <v>0.87920933195298923</v>
      </c>
      <c r="HO69">
        <v>0.88039712047306706</v>
      </c>
      <c r="HP69">
        <v>0.88087184584575007</v>
      </c>
      <c r="HQ69">
        <v>0.87989687045359977</v>
      </c>
      <c r="HR69">
        <v>0.88328383198035032</v>
      </c>
      <c r="HS69">
        <v>0.88327597744837494</v>
      </c>
      <c r="HT69">
        <v>0.88395083952219144</v>
      </c>
      <c r="HU69">
        <v>0.88479771374412675</v>
      </c>
      <c r="HV69">
        <v>0.88262576034281004</v>
      </c>
      <c r="HW69">
        <v>0.88445015801268956</v>
      </c>
      <c r="HX69">
        <v>0.88558332108793425</v>
      </c>
      <c r="HY69">
        <v>0.88554062638625852</v>
      </c>
      <c r="HZ69">
        <v>0.88690374257049476</v>
      </c>
      <c r="IA69">
        <v>0.88603216233541049</v>
      </c>
      <c r="IB69">
        <v>0.88867814660024025</v>
      </c>
      <c r="IC69">
        <v>0.88855272608937896</v>
      </c>
      <c r="ID69">
        <v>0.88873747017719096</v>
      </c>
      <c r="IE69">
        <v>0.88805299884754008</v>
      </c>
      <c r="IF69">
        <v>0.88980347479257504</v>
      </c>
      <c r="IG69">
        <v>0.88955311420026639</v>
      </c>
      <c r="IH69">
        <v>0.89197326626598361</v>
      </c>
      <c r="II69">
        <v>0.88973488426540348</v>
      </c>
      <c r="IJ69">
        <v>0.89137089680944892</v>
      </c>
      <c r="IK69">
        <v>0.89150709325198962</v>
      </c>
      <c r="IL69">
        <v>0.89156239669168502</v>
      </c>
      <c r="IM69">
        <v>0.89079398250728836</v>
      </c>
      <c r="IN69">
        <v>0.89381863701068198</v>
      </c>
      <c r="IO69">
        <v>0.89216672067011404</v>
      </c>
      <c r="IP69">
        <v>0.89416636866288024</v>
      </c>
      <c r="IQ69">
        <v>0.89375111094009529</v>
      </c>
      <c r="IR69">
        <v>0.89283599163638827</v>
      </c>
      <c r="IS69">
        <v>0.89347503402078432</v>
      </c>
      <c r="IT69">
        <v>0.89646882261248295</v>
      </c>
      <c r="IU69">
        <v>0.89632305088305309</v>
      </c>
      <c r="IV69">
        <v>0.8969151018915078</v>
      </c>
      <c r="IW69">
        <v>0.89547181000361831</v>
      </c>
      <c r="IX69">
        <v>0.89687489641972307</v>
      </c>
      <c r="IY69">
        <v>0.89795445887570902</v>
      </c>
      <c r="IZ69">
        <v>0.89669860084275554</v>
      </c>
      <c r="JA69">
        <v>0.89877786517272773</v>
      </c>
      <c r="JB69">
        <v>0.89729940497248273</v>
      </c>
      <c r="JC69">
        <v>0.89846187264962452</v>
      </c>
      <c r="JD69">
        <v>0.90019910767841904</v>
      </c>
      <c r="JE69">
        <v>0.90010190297728632</v>
      </c>
      <c r="JF69">
        <v>0.89970746547331637</v>
      </c>
      <c r="JG69">
        <v>0.89950204624175556</v>
      </c>
      <c r="JH69">
        <v>0.90101202878699738</v>
      </c>
      <c r="JI69">
        <v>0.90196910460980106</v>
      </c>
      <c r="JJ69">
        <v>0.90076604332624799</v>
      </c>
      <c r="JK69">
        <v>0.90153198029180337</v>
      </c>
      <c r="JL69">
        <v>0.90114736428963516</v>
      </c>
      <c r="JM69">
        <v>0.90146397819776536</v>
      </c>
      <c r="JN69">
        <v>0.90271486159396819</v>
      </c>
      <c r="JO69">
        <v>0.90106417974579078</v>
      </c>
      <c r="JP69">
        <v>0.90264923806563746</v>
      </c>
      <c r="JQ69">
        <v>0.9046789732669831</v>
      </c>
      <c r="JR69">
        <v>0.90432153609036803</v>
      </c>
      <c r="JS69">
        <v>0.90431422661315697</v>
      </c>
      <c r="JT69">
        <v>0.9050038414639866</v>
      </c>
      <c r="JU69">
        <v>0.90443634507024451</v>
      </c>
      <c r="JV69">
        <v>0.90423229606618283</v>
      </c>
      <c r="JW69">
        <v>0.90660439232466705</v>
      </c>
      <c r="JX69">
        <v>0.90720638778500384</v>
      </c>
      <c r="JY69">
        <v>0.90485706910350261</v>
      </c>
      <c r="JZ69">
        <v>0.90655684719839136</v>
      </c>
      <c r="KA69">
        <v>0.90783967901173457</v>
      </c>
      <c r="KB69">
        <v>0.90755478695510039</v>
      </c>
      <c r="KC69">
        <v>0.90770186244636497</v>
      </c>
      <c r="KD69">
        <v>0.90939721256019568</v>
      </c>
      <c r="KE69">
        <v>0.90774730305942397</v>
      </c>
      <c r="KF69">
        <v>0.90940785623522413</v>
      </c>
      <c r="KG69">
        <v>0.90869390170232356</v>
      </c>
      <c r="KH69">
        <v>0.91021076004018064</v>
      </c>
      <c r="KI69">
        <v>0.91207795367452393</v>
      </c>
      <c r="KJ69">
        <v>0.91071076567464238</v>
      </c>
      <c r="KK69">
        <v>0.91025600389275796</v>
      </c>
      <c r="KL69">
        <v>0.91127084902241307</v>
      </c>
      <c r="KM69">
        <v>0.9117286372741793</v>
      </c>
      <c r="KN69">
        <v>0.91092771286116858</v>
      </c>
      <c r="KO69">
        <v>0.90964948813319013</v>
      </c>
      <c r="KP69">
        <v>0.91188871360717949</v>
      </c>
      <c r="KQ69">
        <v>0.91390635541253507</v>
      </c>
      <c r="KR69">
        <v>0.9129503770603089</v>
      </c>
      <c r="KS69">
        <v>0.91327299766807513</v>
      </c>
      <c r="KT69">
        <v>0.91309519308958753</v>
      </c>
      <c r="KU69">
        <v>0.91291673835852194</v>
      </c>
      <c r="KV69">
        <v>0.91319720441528285</v>
      </c>
      <c r="KW69">
        <v>0.91377312807974964</v>
      </c>
      <c r="KX69">
        <v>0.91317983468513364</v>
      </c>
      <c r="KY69">
        <v>0.91384503359188662</v>
      </c>
      <c r="KZ69">
        <v>0.91267017247605009</v>
      </c>
      <c r="LA69">
        <v>0.91480235808947941</v>
      </c>
      <c r="LB69">
        <v>0.91563488064809173</v>
      </c>
      <c r="LC69">
        <v>0.91531121145158045</v>
      </c>
      <c r="LD69">
        <v>0.91505116411091658</v>
      </c>
      <c r="LE69">
        <v>0.91630391872663408</v>
      </c>
      <c r="LF69">
        <v>0.91525090211793625</v>
      </c>
      <c r="LG69">
        <v>0.91762791119472842</v>
      </c>
      <c r="LH69">
        <v>0.91680842394512574</v>
      </c>
      <c r="LI69">
        <v>0.91738243284323828</v>
      </c>
      <c r="LJ69">
        <v>0.91633454301799944</v>
      </c>
      <c r="LK69">
        <v>0.91757886791567955</v>
      </c>
      <c r="LL69">
        <v>0.91819624531193289</v>
      </c>
      <c r="LM69">
        <v>0.91770511182182068</v>
      </c>
      <c r="LN69">
        <v>0.91941367804791851</v>
      </c>
      <c r="LO69">
        <v>0.91913293702521126</v>
      </c>
      <c r="LP69">
        <v>0.91892360742987989</v>
      </c>
      <c r="LQ69">
        <v>0.91960168544736687</v>
      </c>
      <c r="LR69">
        <v>0.91883795128493551</v>
      </c>
      <c r="LS69">
        <v>0.92053473587802903</v>
      </c>
      <c r="LT69">
        <v>0.92004734205882044</v>
      </c>
      <c r="LU69">
        <v>0.9198243488466904</v>
      </c>
      <c r="LV69">
        <v>0.92074385277002102</v>
      </c>
      <c r="LW69">
        <v>0.92079312905896382</v>
      </c>
      <c r="LX69">
        <v>0.9208688747081869</v>
      </c>
      <c r="LY69">
        <v>0.92180082240173644</v>
      </c>
      <c r="LZ69">
        <v>0.92156671379279231</v>
      </c>
      <c r="MA69">
        <v>0.92103047531534865</v>
      </c>
      <c r="MB69">
        <v>0.92326628725713089</v>
      </c>
      <c r="MC69">
        <v>0.92237512266614541</v>
      </c>
      <c r="MD69">
        <v>0.92232066569522719</v>
      </c>
      <c r="ME69">
        <v>0.92264812931177498</v>
      </c>
      <c r="MF69">
        <v>0.92274703873379471</v>
      </c>
      <c r="MG69">
        <v>0.92246151406014221</v>
      </c>
      <c r="MH69">
        <v>0.92226653606799136</v>
      </c>
      <c r="MI69">
        <v>0.92364546545980608</v>
      </c>
      <c r="MJ69">
        <v>0.92409685185401358</v>
      </c>
      <c r="MK69">
        <v>0.92503396274788885</v>
      </c>
      <c r="ML69">
        <v>0.92395520517064544</v>
      </c>
      <c r="MM69">
        <v>0.92205354333086365</v>
      </c>
      <c r="MN69">
        <v>0.92435599998844764</v>
      </c>
      <c r="MO69">
        <v>0.92421486928226915</v>
      </c>
      <c r="MP69">
        <v>0.92525335363665329</v>
      </c>
      <c r="MQ69">
        <v>0.92658030636522837</v>
      </c>
      <c r="MR69">
        <v>0.92472217453512151</v>
      </c>
      <c r="MS69">
        <v>0.9261672165935495</v>
      </c>
      <c r="MT69">
        <v>0.92455017818074503</v>
      </c>
      <c r="MU69">
        <v>0.92547902777182234</v>
      </c>
      <c r="MV69">
        <v>0.92489544256455625</v>
      </c>
      <c r="MW69">
        <v>0.92555254630558248</v>
      </c>
      <c r="MX69">
        <v>0.92659702832671198</v>
      </c>
      <c r="MY69">
        <v>0.92599486835731404</v>
      </c>
      <c r="MZ69">
        <v>0.92600658815505865</v>
      </c>
      <c r="NA69">
        <v>0.9280337511297807</v>
      </c>
      <c r="NB69">
        <v>0.9276259963342659</v>
      </c>
      <c r="NC69">
        <v>0.92786288231655667</v>
      </c>
      <c r="ND69">
        <v>0.92710874963067469</v>
      </c>
      <c r="NE69">
        <v>0.92813288879478062</v>
      </c>
      <c r="NF69">
        <v>0.92796848528363329</v>
      </c>
      <c r="NG69">
        <v>0.92848113627393525</v>
      </c>
      <c r="NH69">
        <v>0.92764063161584609</v>
      </c>
      <c r="NI69">
        <v>0.92876526523621172</v>
      </c>
      <c r="NJ69">
        <v>0.92901272347986785</v>
      </c>
      <c r="NK69">
        <v>0.92910650887573332</v>
      </c>
      <c r="NL69">
        <v>0.92916143844488686</v>
      </c>
      <c r="NM69">
        <v>0.93006807423934357</v>
      </c>
      <c r="NN69">
        <v>0.93032792607803683</v>
      </c>
      <c r="NO69">
        <v>0.9300591529996558</v>
      </c>
      <c r="NP69">
        <v>0.92987326159576189</v>
      </c>
      <c r="NQ69">
        <v>0.9304427026942037</v>
      </c>
      <c r="NR69">
        <v>0.92953725363869388</v>
      </c>
      <c r="NS69">
        <v>0.93136109464077843</v>
      </c>
      <c r="NT69">
        <v>0.9312859180391666</v>
      </c>
      <c r="NU69">
        <v>0.93021490392628081</v>
      </c>
      <c r="NV69">
        <v>0.93136022088129811</v>
      </c>
      <c r="NW69">
        <v>0.93132733558767722</v>
      </c>
      <c r="NX69">
        <v>0.93111367684845625</v>
      </c>
      <c r="NY69">
        <v>0.93048396614326001</v>
      </c>
      <c r="NZ69">
        <v>0.9316724843633537</v>
      </c>
      <c r="OA69">
        <v>0.93161411141511474</v>
      </c>
      <c r="OB69">
        <v>0.9319107528096866</v>
      </c>
      <c r="OC69">
        <v>0.93218507855251009</v>
      </c>
      <c r="OD69">
        <v>0.93331932088529113</v>
      </c>
      <c r="OE69">
        <v>0.9331064238090383</v>
      </c>
      <c r="OF69">
        <v>0.93326517166895062</v>
      </c>
      <c r="OG69">
        <v>0.93161374598822866</v>
      </c>
      <c r="OH69">
        <v>0.93274366049628399</v>
      </c>
      <c r="OI69">
        <v>0.93362854117240912</v>
      </c>
      <c r="OJ69">
        <v>0.93324541125302729</v>
      </c>
      <c r="OK69">
        <v>0.93336803901246557</v>
      </c>
      <c r="OL69">
        <v>0.9335707337934227</v>
      </c>
      <c r="OM69">
        <v>0.93346255565471703</v>
      </c>
      <c r="ON69">
        <v>0.93469727365350541</v>
      </c>
      <c r="OO69">
        <v>0.93379483037168176</v>
      </c>
      <c r="OP69">
        <v>0.93392262107374502</v>
      </c>
      <c r="OQ69">
        <v>0.93314033288241238</v>
      </c>
      <c r="OR69">
        <v>0.93376347377223645</v>
      </c>
      <c r="OS69">
        <v>0.93472821393928096</v>
      </c>
      <c r="OT69">
        <v>0.93431814357621978</v>
      </c>
      <c r="OU69">
        <v>0.93575616338896184</v>
      </c>
    </row>
    <row r="70" spans="1:411">
      <c r="A70" s="539">
        <v>0.19000000000000003</v>
      </c>
      <c r="B70">
        <v>6.4335487671688069E-4</v>
      </c>
      <c r="C70">
        <v>2.5984927063786656E-3</v>
      </c>
      <c r="D70">
        <v>5.4877332205365585E-3</v>
      </c>
      <c r="E70">
        <v>1.0275121954364298E-2</v>
      </c>
      <c r="F70">
        <v>1.5471949374386585E-2</v>
      </c>
      <c r="G70">
        <v>2.3120355599437026E-2</v>
      </c>
      <c r="H70">
        <v>3.0238291645495019E-2</v>
      </c>
      <c r="I70">
        <v>3.9406040979846603E-2</v>
      </c>
      <c r="J70">
        <v>5.0460456297885113E-2</v>
      </c>
      <c r="K70">
        <v>6.0581533338682547E-2</v>
      </c>
      <c r="L70">
        <v>7.0547218516855831E-2</v>
      </c>
      <c r="M70">
        <v>8.1740591732199233E-2</v>
      </c>
      <c r="N70">
        <v>9.4017952776394936E-2</v>
      </c>
      <c r="O70">
        <v>0.10560995155103914</v>
      </c>
      <c r="P70">
        <v>0.11658426808819466</v>
      </c>
      <c r="Q70">
        <v>0.1296290431657639</v>
      </c>
      <c r="R70">
        <v>0.14056667194901371</v>
      </c>
      <c r="S70">
        <v>0.15365334755243457</v>
      </c>
      <c r="T70">
        <v>0.16325181910244402</v>
      </c>
      <c r="U70">
        <v>0.17568793588993967</v>
      </c>
      <c r="V70">
        <v>0.18851688535422334</v>
      </c>
      <c r="W70">
        <v>0.20013664546896423</v>
      </c>
      <c r="X70">
        <v>0.21405700006720521</v>
      </c>
      <c r="Y70">
        <v>0.22623890686113352</v>
      </c>
      <c r="Z70">
        <v>0.23634136796524272</v>
      </c>
      <c r="AA70">
        <v>0.2497273642999292</v>
      </c>
      <c r="AB70">
        <v>0.26070345215600987</v>
      </c>
      <c r="AC70">
        <v>0.27644916231992889</v>
      </c>
      <c r="AD70">
        <v>0.28598758691430926</v>
      </c>
      <c r="AE70">
        <v>0.2975504269311548</v>
      </c>
      <c r="AF70">
        <v>0.31151676681562063</v>
      </c>
      <c r="AG70">
        <v>0.32345755758700123</v>
      </c>
      <c r="AH70">
        <v>0.33476024605140792</v>
      </c>
      <c r="AI70">
        <v>0.34655997221421397</v>
      </c>
      <c r="AJ70">
        <v>0.35878589475082789</v>
      </c>
      <c r="AK70">
        <v>0.36851021202296319</v>
      </c>
      <c r="AL70">
        <v>0.38217218858200652</v>
      </c>
      <c r="AM70">
        <v>0.38985467305821492</v>
      </c>
      <c r="AN70">
        <v>0.40091013504541406</v>
      </c>
      <c r="AO70">
        <v>0.41256144534145278</v>
      </c>
      <c r="AP70">
        <v>0.42406136679674455</v>
      </c>
      <c r="AQ70">
        <v>0.4317981285901773</v>
      </c>
      <c r="AR70">
        <v>0.44366927580728566</v>
      </c>
      <c r="AS70">
        <v>0.45410793028061214</v>
      </c>
      <c r="AT70">
        <v>0.46175690062601121</v>
      </c>
      <c r="AU70">
        <v>0.47323160220778676</v>
      </c>
      <c r="AV70">
        <v>0.479807903112284</v>
      </c>
      <c r="AW70">
        <v>0.48690265708397329</v>
      </c>
      <c r="AX70">
        <v>0.49761773361114353</v>
      </c>
      <c r="AY70">
        <v>0.50528128715083764</v>
      </c>
      <c r="AZ70">
        <v>0.51439172278901679</v>
      </c>
      <c r="BA70">
        <v>0.52211109389238175</v>
      </c>
      <c r="BB70">
        <v>0.52861725407739024</v>
      </c>
      <c r="BC70">
        <v>0.53605255341764113</v>
      </c>
      <c r="BD70">
        <v>0.54264681998557751</v>
      </c>
      <c r="BE70">
        <v>0.55129193915308894</v>
      </c>
      <c r="BF70">
        <v>0.55602567834791961</v>
      </c>
      <c r="BG70">
        <v>0.56351714144551646</v>
      </c>
      <c r="BH70">
        <v>0.57063088405343532</v>
      </c>
      <c r="BI70">
        <v>0.5765085675029159</v>
      </c>
      <c r="BJ70">
        <v>0.58569779357128593</v>
      </c>
      <c r="BK70">
        <v>0.58791848558800053</v>
      </c>
      <c r="BL70">
        <v>0.59230666699907497</v>
      </c>
      <c r="BM70">
        <v>0.60143178442567369</v>
      </c>
      <c r="BN70">
        <v>0.60764232468771373</v>
      </c>
      <c r="BO70">
        <v>0.61120976813710015</v>
      </c>
      <c r="BP70">
        <v>0.61926387322590781</v>
      </c>
      <c r="BQ70">
        <v>0.62043088649526612</v>
      </c>
      <c r="BR70">
        <v>0.62605710946352977</v>
      </c>
      <c r="BS70">
        <v>0.63226314264158945</v>
      </c>
      <c r="BT70">
        <v>0.63799904426260068</v>
      </c>
      <c r="BU70">
        <v>0.64197758878150823</v>
      </c>
      <c r="BV70">
        <v>0.64900463466494418</v>
      </c>
      <c r="BW70">
        <v>0.65330221761060758</v>
      </c>
      <c r="BX70">
        <v>0.65263310710117373</v>
      </c>
      <c r="BY70">
        <v>0.65770343648784779</v>
      </c>
      <c r="BZ70">
        <v>0.66459485470671065</v>
      </c>
      <c r="CA70">
        <v>0.66904112925868509</v>
      </c>
      <c r="CB70">
        <v>0.66951506448115183</v>
      </c>
      <c r="CC70">
        <v>0.6754412146788491</v>
      </c>
      <c r="CD70">
        <v>0.68105904513762172</v>
      </c>
      <c r="CE70">
        <v>0.68330882766804901</v>
      </c>
      <c r="CF70">
        <v>0.68332840034847719</v>
      </c>
      <c r="CG70">
        <v>0.68981702591258354</v>
      </c>
      <c r="CH70">
        <v>0.69397559288947419</v>
      </c>
      <c r="CI70">
        <v>0.69679005067145749</v>
      </c>
      <c r="CJ70">
        <v>0.69861073610441815</v>
      </c>
      <c r="CK70">
        <v>0.70090898944368196</v>
      </c>
      <c r="CL70">
        <v>0.7057387507710674</v>
      </c>
      <c r="CM70">
        <v>0.70729082606709581</v>
      </c>
      <c r="CN70">
        <v>0.71317515990406943</v>
      </c>
      <c r="CO70">
        <v>0.71553200291687713</v>
      </c>
      <c r="CP70">
        <v>0.71768212099569229</v>
      </c>
      <c r="CQ70">
        <v>0.71940385960512543</v>
      </c>
      <c r="CR70">
        <v>0.72519127364223346</v>
      </c>
      <c r="CS70">
        <v>0.72862621981578124</v>
      </c>
      <c r="CT70">
        <v>0.73206691209648045</v>
      </c>
      <c r="CU70">
        <v>0.73216500710688504</v>
      </c>
      <c r="CV70">
        <v>0.73291407971821865</v>
      </c>
      <c r="CW70">
        <v>0.73711879957269644</v>
      </c>
      <c r="CX70">
        <v>0.74165494908016349</v>
      </c>
      <c r="CY70">
        <v>0.73978342882480375</v>
      </c>
      <c r="CZ70">
        <v>0.74566134549907004</v>
      </c>
      <c r="DA70">
        <v>0.74762358227723202</v>
      </c>
      <c r="DB70">
        <v>0.74920203164056554</v>
      </c>
      <c r="DC70">
        <v>0.75268740255874689</v>
      </c>
      <c r="DD70">
        <v>0.75262939389224737</v>
      </c>
      <c r="DE70">
        <v>0.7570256014729343</v>
      </c>
      <c r="DF70">
        <v>0.75961467768214264</v>
      </c>
      <c r="DG70">
        <v>0.75924343881813239</v>
      </c>
      <c r="DH70">
        <v>0.76042290812237368</v>
      </c>
      <c r="DI70">
        <v>0.76369939275075616</v>
      </c>
      <c r="DJ70">
        <v>0.76676757027471876</v>
      </c>
      <c r="DK70">
        <v>0.77007063200615966</v>
      </c>
      <c r="DL70">
        <v>0.76960242175396487</v>
      </c>
      <c r="DM70">
        <v>0.77433300503563052</v>
      </c>
      <c r="DN70">
        <v>0.77461325187052665</v>
      </c>
      <c r="DO70">
        <v>0.77580958690509538</v>
      </c>
      <c r="DP70">
        <v>0.77770422351542967</v>
      </c>
      <c r="DQ70">
        <v>0.78082084550977116</v>
      </c>
      <c r="DR70">
        <v>0.78351676897273159</v>
      </c>
      <c r="DS70">
        <v>0.78474314550963153</v>
      </c>
      <c r="DT70">
        <v>0.7853160080388184</v>
      </c>
      <c r="DU70">
        <v>0.78551065240104367</v>
      </c>
      <c r="DV70">
        <v>0.78757224028113915</v>
      </c>
      <c r="DW70">
        <v>0.78956990060439902</v>
      </c>
      <c r="DX70">
        <v>0.79201843760004753</v>
      </c>
      <c r="DY70">
        <v>0.79381152287628653</v>
      </c>
      <c r="DZ70">
        <v>0.79512132912552036</v>
      </c>
      <c r="EA70">
        <v>0.7973484785860645</v>
      </c>
      <c r="EB70">
        <v>0.79656115224751667</v>
      </c>
      <c r="EC70">
        <v>0.79850754319826744</v>
      </c>
      <c r="ED70">
        <v>0.80319952697454666</v>
      </c>
      <c r="EE70">
        <v>0.80188566602070011</v>
      </c>
      <c r="EF70">
        <v>0.80422250470497281</v>
      </c>
      <c r="EG70">
        <v>0.80774308610021439</v>
      </c>
      <c r="EH70">
        <v>0.80743444189927094</v>
      </c>
      <c r="EI70">
        <v>0.80825227398006694</v>
      </c>
      <c r="EJ70">
        <v>0.81041193032324377</v>
      </c>
      <c r="EK70">
        <v>0.81093997172494614</v>
      </c>
      <c r="EL70">
        <v>0.81250573370516188</v>
      </c>
      <c r="EM70">
        <v>0.81361904212476244</v>
      </c>
      <c r="EN70">
        <v>0.81668458929872256</v>
      </c>
      <c r="EO70">
        <v>0.81480563422235142</v>
      </c>
      <c r="EP70">
        <v>0.8165509401770713</v>
      </c>
      <c r="EQ70">
        <v>0.82089107088728319</v>
      </c>
      <c r="ER70">
        <v>0.82068347459894508</v>
      </c>
      <c r="ES70">
        <v>0.82022294510862148</v>
      </c>
      <c r="ET70">
        <v>0.82107620380931068</v>
      </c>
      <c r="EU70">
        <v>0.82214246306694394</v>
      </c>
      <c r="EV70">
        <v>0.82443128824082668</v>
      </c>
      <c r="EW70">
        <v>0.82632962232592022</v>
      </c>
      <c r="EX70">
        <v>0.82837918363466834</v>
      </c>
      <c r="EY70">
        <v>0.82780317634849288</v>
      </c>
      <c r="EZ70">
        <v>0.82894821544764397</v>
      </c>
      <c r="FA70">
        <v>0.82991012404276088</v>
      </c>
      <c r="FB70">
        <v>0.83077491357204691</v>
      </c>
      <c r="FC70">
        <v>0.83301394324609013</v>
      </c>
      <c r="FD70">
        <v>0.83400066294703612</v>
      </c>
      <c r="FE70">
        <v>0.8333177852255591</v>
      </c>
      <c r="FF70">
        <v>0.83552990297680529</v>
      </c>
      <c r="FG70">
        <v>0.83859516858095584</v>
      </c>
      <c r="FH70">
        <v>0.83770919074068462</v>
      </c>
      <c r="FI70">
        <v>0.83891657939939923</v>
      </c>
      <c r="FJ70">
        <v>0.83868400874875948</v>
      </c>
      <c r="FK70">
        <v>0.84049772331686834</v>
      </c>
      <c r="FL70">
        <v>0.84341108255436181</v>
      </c>
      <c r="FM70">
        <v>0.84166824409953445</v>
      </c>
      <c r="FN70">
        <v>0.84269781824473</v>
      </c>
      <c r="FO70">
        <v>0.84299645338082119</v>
      </c>
      <c r="FP70">
        <v>0.84697130152743072</v>
      </c>
      <c r="FQ70">
        <v>0.8478902874897043</v>
      </c>
      <c r="FR70">
        <v>0.84722407532738198</v>
      </c>
      <c r="FS70">
        <v>0.84716227678302636</v>
      </c>
      <c r="FT70">
        <v>0.84752149559466972</v>
      </c>
      <c r="FU70">
        <v>0.8469204702248494</v>
      </c>
      <c r="FV70">
        <v>0.84930107364377394</v>
      </c>
      <c r="FW70">
        <v>0.85093281937231546</v>
      </c>
      <c r="FX70">
        <v>0.85221069285503503</v>
      </c>
      <c r="FY70">
        <v>0.85231697416353103</v>
      </c>
      <c r="FZ70">
        <v>0.85268518440918584</v>
      </c>
      <c r="GA70">
        <v>0.85555551273835229</v>
      </c>
      <c r="GB70">
        <v>0.85657267528991476</v>
      </c>
      <c r="GC70">
        <v>0.85760217016707219</v>
      </c>
      <c r="GD70">
        <v>0.85629745321486794</v>
      </c>
      <c r="GE70">
        <v>0.85746826929100362</v>
      </c>
      <c r="GF70">
        <v>0.85858289702785362</v>
      </c>
      <c r="GG70">
        <v>0.85741553298776174</v>
      </c>
      <c r="GH70">
        <v>0.86021375078462281</v>
      </c>
      <c r="GI70">
        <v>0.85945622781559161</v>
      </c>
      <c r="GJ70">
        <v>0.86228330898073224</v>
      </c>
      <c r="GK70">
        <v>0.86154577643188213</v>
      </c>
      <c r="GL70">
        <v>0.86124883366343197</v>
      </c>
      <c r="GM70">
        <v>0.86272929978054103</v>
      </c>
      <c r="GN70">
        <v>0.86361046912695216</v>
      </c>
      <c r="GO70">
        <v>0.86435293248821454</v>
      </c>
      <c r="GP70">
        <v>0.86531145656374486</v>
      </c>
      <c r="GQ70">
        <v>0.86613027667560272</v>
      </c>
      <c r="GR70">
        <v>0.86715824595129143</v>
      </c>
      <c r="GS70">
        <v>0.86662306558995295</v>
      </c>
      <c r="GT70">
        <v>0.86770617887351076</v>
      </c>
      <c r="GU70">
        <v>0.86839011919687858</v>
      </c>
      <c r="GV70">
        <v>0.86782300050019234</v>
      </c>
      <c r="GW70">
        <v>0.8691241636885596</v>
      </c>
      <c r="GX70">
        <v>0.87171312035789383</v>
      </c>
      <c r="GY70">
        <v>0.87146786138379717</v>
      </c>
      <c r="GZ70">
        <v>0.87190828138046772</v>
      </c>
      <c r="HA70">
        <v>0.8713544814148998</v>
      </c>
      <c r="HB70">
        <v>0.87283572580592017</v>
      </c>
      <c r="HC70">
        <v>0.87270823113173246</v>
      </c>
      <c r="HD70">
        <v>0.87375777159312906</v>
      </c>
      <c r="HE70">
        <v>0.87459219327231852</v>
      </c>
      <c r="HF70">
        <v>0.87715661047572602</v>
      </c>
      <c r="HG70">
        <v>0.87775704898805673</v>
      </c>
      <c r="HH70">
        <v>0.87534575940555892</v>
      </c>
      <c r="HI70">
        <v>0.87714067563473075</v>
      </c>
      <c r="HJ70">
        <v>0.87752197852953917</v>
      </c>
      <c r="HK70">
        <v>0.87769005530337429</v>
      </c>
      <c r="HL70">
        <v>0.87772459043064455</v>
      </c>
      <c r="HM70">
        <v>0.87865548811570182</v>
      </c>
      <c r="HN70">
        <v>0.88079004134760575</v>
      </c>
      <c r="HO70">
        <v>0.88138950158910601</v>
      </c>
      <c r="HP70">
        <v>0.88081058781718458</v>
      </c>
      <c r="HQ70">
        <v>0.8847209410164556</v>
      </c>
      <c r="HR70">
        <v>0.88109597945900353</v>
      </c>
      <c r="HS70">
        <v>0.88229082459395303</v>
      </c>
      <c r="HT70">
        <v>0.88281332293574744</v>
      </c>
      <c r="HU70">
        <v>0.88285688010663677</v>
      </c>
      <c r="HV70">
        <v>0.88216871799506769</v>
      </c>
      <c r="HW70">
        <v>0.88502546620474742</v>
      </c>
      <c r="HX70">
        <v>0.88660700270866433</v>
      </c>
      <c r="HY70">
        <v>0.88616145075121544</v>
      </c>
      <c r="HZ70">
        <v>0.88649837990309821</v>
      </c>
      <c r="IA70">
        <v>0.88698217220439535</v>
      </c>
      <c r="IB70">
        <v>0.88714788814960066</v>
      </c>
      <c r="IC70">
        <v>0.88742947229084168</v>
      </c>
      <c r="ID70">
        <v>0.88736139626440791</v>
      </c>
      <c r="IE70">
        <v>0.88862304657044433</v>
      </c>
      <c r="IF70">
        <v>0.88982960031943059</v>
      </c>
      <c r="IG70">
        <v>0.88865700950972337</v>
      </c>
      <c r="IH70">
        <v>0.89018520007043733</v>
      </c>
      <c r="II70">
        <v>0.88925701191010431</v>
      </c>
      <c r="IJ70">
        <v>0.89125249187592159</v>
      </c>
      <c r="IK70">
        <v>0.89183352741637612</v>
      </c>
      <c r="IL70">
        <v>0.8916324090320179</v>
      </c>
      <c r="IM70">
        <v>0.89056978119418395</v>
      </c>
      <c r="IN70">
        <v>0.89365000193489741</v>
      </c>
      <c r="IO70">
        <v>0.89293133707337835</v>
      </c>
      <c r="IP70">
        <v>0.89264632476805572</v>
      </c>
      <c r="IQ70">
        <v>0.89370157805432837</v>
      </c>
      <c r="IR70">
        <v>0.89444812326952372</v>
      </c>
      <c r="IS70">
        <v>0.8948735139285684</v>
      </c>
      <c r="IT70">
        <v>0.89520415028898803</v>
      </c>
      <c r="IU70">
        <v>0.8939747088577864</v>
      </c>
      <c r="IV70">
        <v>0.89597319863816305</v>
      </c>
      <c r="IW70">
        <v>0.89667580855518525</v>
      </c>
      <c r="IX70">
        <v>0.89673520370034843</v>
      </c>
      <c r="IY70">
        <v>0.89823846901564808</v>
      </c>
      <c r="IZ70">
        <v>0.89817295392080043</v>
      </c>
      <c r="JA70">
        <v>0.89698762436071122</v>
      </c>
      <c r="JB70">
        <v>0.89725246923863033</v>
      </c>
      <c r="JC70">
        <v>0.89739851979960306</v>
      </c>
      <c r="JD70">
        <v>0.8985441659399559</v>
      </c>
      <c r="JE70">
        <v>0.89886795972904299</v>
      </c>
      <c r="JF70">
        <v>0.89954723093594668</v>
      </c>
      <c r="JG70">
        <v>0.89913706564725082</v>
      </c>
      <c r="JH70">
        <v>0.90059852186035683</v>
      </c>
      <c r="JI70">
        <v>0.90295949416274257</v>
      </c>
      <c r="JJ70">
        <v>0.90136673638432752</v>
      </c>
      <c r="JK70">
        <v>0.90141413474643972</v>
      </c>
      <c r="JL70">
        <v>0.90371598989096769</v>
      </c>
      <c r="JM70">
        <v>0.90059987129295593</v>
      </c>
      <c r="JN70">
        <v>0.90250995991391059</v>
      </c>
      <c r="JO70">
        <v>0.90176667249198716</v>
      </c>
      <c r="JP70">
        <v>0.90353997937453057</v>
      </c>
      <c r="JQ70">
        <v>0.90464142119299207</v>
      </c>
      <c r="JR70">
        <v>0.90314155278382269</v>
      </c>
      <c r="JS70">
        <v>0.90410582318877319</v>
      </c>
      <c r="JT70">
        <v>0.90437177228978649</v>
      </c>
      <c r="JU70">
        <v>0.9044248523264441</v>
      </c>
      <c r="JV70">
        <v>0.90558367290025699</v>
      </c>
      <c r="JW70">
        <v>0.90618055872872161</v>
      </c>
      <c r="JX70">
        <v>0.90553843996091898</v>
      </c>
      <c r="JY70">
        <v>0.90559112181598156</v>
      </c>
      <c r="JZ70">
        <v>0.90696216362214022</v>
      </c>
      <c r="KA70">
        <v>0.90808501681278408</v>
      </c>
      <c r="KB70">
        <v>0.90871448243517583</v>
      </c>
      <c r="KC70">
        <v>0.90596076304995266</v>
      </c>
      <c r="KD70">
        <v>0.90750414883421038</v>
      </c>
      <c r="KE70">
        <v>0.9074988455175006</v>
      </c>
      <c r="KF70">
        <v>0.90839388222796025</v>
      </c>
      <c r="KG70">
        <v>0.90899068278793593</v>
      </c>
      <c r="KH70">
        <v>0.9083820550441668</v>
      </c>
      <c r="KI70">
        <v>0.90836598888112741</v>
      </c>
      <c r="KJ70">
        <v>0.90902918250868026</v>
      </c>
      <c r="KK70">
        <v>0.90844515883498433</v>
      </c>
      <c r="KL70">
        <v>0.91075406473596732</v>
      </c>
      <c r="KM70">
        <v>0.91064505895314496</v>
      </c>
      <c r="KN70">
        <v>0.91186483263834872</v>
      </c>
      <c r="KO70">
        <v>0.91116226687913549</v>
      </c>
      <c r="KP70">
        <v>0.91251568257357751</v>
      </c>
      <c r="KQ70">
        <v>0.91240207240595017</v>
      </c>
      <c r="KR70">
        <v>0.91117882449113607</v>
      </c>
      <c r="KS70">
        <v>0.91253620124761758</v>
      </c>
      <c r="KT70">
        <v>0.91209506760581882</v>
      </c>
      <c r="KU70">
        <v>0.91288405508462578</v>
      </c>
      <c r="KV70">
        <v>0.91307393289063887</v>
      </c>
      <c r="KW70">
        <v>0.91447719849642084</v>
      </c>
      <c r="KX70">
        <v>0.91480860560296018</v>
      </c>
      <c r="KY70">
        <v>0.91301671953798125</v>
      </c>
      <c r="KZ70">
        <v>0.91469283253192279</v>
      </c>
      <c r="LA70">
        <v>0.91474592240809982</v>
      </c>
      <c r="LB70">
        <v>0.91404780947944198</v>
      </c>
      <c r="LC70">
        <v>0.9146825446754967</v>
      </c>
      <c r="LD70">
        <v>0.91622618898127617</v>
      </c>
      <c r="LE70">
        <v>0.91609726932625879</v>
      </c>
      <c r="LF70">
        <v>0.91719644569424275</v>
      </c>
      <c r="LG70">
        <v>0.91515395382655684</v>
      </c>
      <c r="LH70">
        <v>0.91728105979949537</v>
      </c>
      <c r="LI70">
        <v>0.91571655936810237</v>
      </c>
      <c r="LJ70">
        <v>0.91757657189209618</v>
      </c>
      <c r="LK70">
        <v>0.9178539818981799</v>
      </c>
      <c r="LL70">
        <v>0.91892389217825843</v>
      </c>
      <c r="LM70">
        <v>0.91757898165178664</v>
      </c>
      <c r="LN70">
        <v>0.91808433796912237</v>
      </c>
      <c r="LO70">
        <v>0.91870029472335124</v>
      </c>
      <c r="LP70">
        <v>0.9199772093024301</v>
      </c>
      <c r="LQ70">
        <v>0.91965217793380027</v>
      </c>
      <c r="LR70">
        <v>0.92002388001926039</v>
      </c>
      <c r="LS70">
        <v>0.91806167844199593</v>
      </c>
      <c r="LT70">
        <v>0.92070173480563466</v>
      </c>
      <c r="LU70">
        <v>0.92010645724580553</v>
      </c>
      <c r="LV70">
        <v>0.92122463077738925</v>
      </c>
      <c r="LW70">
        <v>0.91923778863495609</v>
      </c>
      <c r="LX70">
        <v>0.92100960013417787</v>
      </c>
      <c r="LY70">
        <v>0.92034068497639598</v>
      </c>
      <c r="LZ70">
        <v>0.92220172764170005</v>
      </c>
      <c r="MA70">
        <v>0.92094599860978055</v>
      </c>
      <c r="MB70">
        <v>0.92274232784130061</v>
      </c>
      <c r="MC70">
        <v>0.92167952952557264</v>
      </c>
      <c r="MD70">
        <v>0.92207050351320896</v>
      </c>
      <c r="ME70">
        <v>0.92171175795679738</v>
      </c>
      <c r="MF70">
        <v>0.92204619715686498</v>
      </c>
      <c r="MG70">
        <v>0.92277596755908731</v>
      </c>
      <c r="MH70">
        <v>0.92238159419986177</v>
      </c>
      <c r="MI70">
        <v>0.92357247511121976</v>
      </c>
      <c r="MJ70">
        <v>0.92353602897449072</v>
      </c>
      <c r="MK70">
        <v>0.92428650696984138</v>
      </c>
      <c r="ML70">
        <v>0.92373890910084577</v>
      </c>
      <c r="MM70">
        <v>0.92349813606717801</v>
      </c>
      <c r="MN70">
        <v>0.924109629217712</v>
      </c>
      <c r="MO70">
        <v>0.92479475396806132</v>
      </c>
      <c r="MP70">
        <v>0.92488193915508776</v>
      </c>
      <c r="MQ70">
        <v>0.92651177307035171</v>
      </c>
      <c r="MR70">
        <v>0.92437567623145411</v>
      </c>
      <c r="MS70">
        <v>0.92533030872733912</v>
      </c>
      <c r="MT70">
        <v>0.92594229617603685</v>
      </c>
      <c r="MU70">
        <v>0.92561207562610426</v>
      </c>
      <c r="MV70">
        <v>0.92677155791467603</v>
      </c>
      <c r="MW70">
        <v>0.92688009281025041</v>
      </c>
      <c r="MX70">
        <v>0.92722200102678287</v>
      </c>
      <c r="MY70">
        <v>0.92622787788532224</v>
      </c>
      <c r="MZ70">
        <v>0.92531207242427116</v>
      </c>
      <c r="NA70">
        <v>0.92640276336911109</v>
      </c>
      <c r="NB70">
        <v>0.92618573609596722</v>
      </c>
      <c r="NC70">
        <v>0.92587729737011704</v>
      </c>
      <c r="ND70">
        <v>0.92702777994387253</v>
      </c>
      <c r="NE70">
        <v>0.92821360990365154</v>
      </c>
      <c r="NF70">
        <v>0.92793370970845612</v>
      </c>
      <c r="NG70">
        <v>0.92803167367969053</v>
      </c>
      <c r="NH70">
        <v>0.92701710066772236</v>
      </c>
      <c r="NI70">
        <v>0.92897239042084312</v>
      </c>
      <c r="NJ70">
        <v>0.92870311943197503</v>
      </c>
      <c r="NK70">
        <v>0.92868733209285315</v>
      </c>
      <c r="NL70">
        <v>0.9284192180996641</v>
      </c>
      <c r="NM70">
        <v>0.9291638145338379</v>
      </c>
      <c r="NN70">
        <v>0.92861387361663206</v>
      </c>
      <c r="NO70">
        <v>0.9298824413076382</v>
      </c>
      <c r="NP70">
        <v>0.9294210027233335</v>
      </c>
      <c r="NQ70">
        <v>0.92960445969844052</v>
      </c>
      <c r="NR70">
        <v>0.93108001721724243</v>
      </c>
      <c r="NS70">
        <v>0.92861901675435787</v>
      </c>
      <c r="NT70">
        <v>0.93087271973524321</v>
      </c>
      <c r="NU70">
        <v>0.93168847647017172</v>
      </c>
      <c r="NV70">
        <v>0.9310653937955754</v>
      </c>
      <c r="NW70">
        <v>0.9303824783196154</v>
      </c>
      <c r="NX70">
        <v>0.93104145273883443</v>
      </c>
      <c r="NY70">
        <v>0.93157338921624344</v>
      </c>
      <c r="NZ70">
        <v>0.930535638915716</v>
      </c>
      <c r="OA70">
        <v>0.93189111317023376</v>
      </c>
      <c r="OB70">
        <v>0.93158467042552662</v>
      </c>
      <c r="OC70">
        <v>0.93293976639663811</v>
      </c>
      <c r="OD70">
        <v>0.93183466359532585</v>
      </c>
      <c r="OE70">
        <v>0.93266219557813379</v>
      </c>
      <c r="OF70">
        <v>0.93285343013150934</v>
      </c>
      <c r="OG70">
        <v>0.93321487909938727</v>
      </c>
      <c r="OH70">
        <v>0.93286443448032741</v>
      </c>
      <c r="OI70">
        <v>0.93206174009065867</v>
      </c>
      <c r="OJ70">
        <v>0.93253686146528592</v>
      </c>
      <c r="OK70">
        <v>0.93458506250837614</v>
      </c>
      <c r="OL70">
        <v>0.93289115324998639</v>
      </c>
      <c r="OM70">
        <v>0.93357468006502453</v>
      </c>
      <c r="ON70">
        <v>0.9336051972065581</v>
      </c>
      <c r="OO70">
        <v>0.93478755014259962</v>
      </c>
      <c r="OP70">
        <v>0.93408316375116418</v>
      </c>
      <c r="OQ70">
        <v>0.93486795949389201</v>
      </c>
      <c r="OR70">
        <v>0.93385524252406538</v>
      </c>
      <c r="OS70">
        <v>0.93459108382629152</v>
      </c>
      <c r="OT70">
        <v>0.93524926850868284</v>
      </c>
      <c r="OU70">
        <v>0.93497839872325217</v>
      </c>
    </row>
    <row r="71" spans="1:411">
      <c r="A71" s="539">
        <v>0.20000000000000004</v>
      </c>
      <c r="B71">
        <v>5.4521608906813747E-4</v>
      </c>
      <c r="C71">
        <v>2.1184882792598348E-3</v>
      </c>
      <c r="D71">
        <v>5.4069032616459864E-3</v>
      </c>
      <c r="E71">
        <v>9.8719543333818053E-3</v>
      </c>
      <c r="F71">
        <v>1.5060496730367339E-2</v>
      </c>
      <c r="G71">
        <v>2.1021708985979291E-2</v>
      </c>
      <c r="H71">
        <v>2.9709775048552062E-2</v>
      </c>
      <c r="I71">
        <v>3.8439038588630757E-2</v>
      </c>
      <c r="J71">
        <v>4.7766458312812225E-2</v>
      </c>
      <c r="K71">
        <v>5.8814709460464111E-2</v>
      </c>
      <c r="L71">
        <v>6.8362676991983562E-2</v>
      </c>
      <c r="M71">
        <v>8.1120335918811473E-2</v>
      </c>
      <c r="N71">
        <v>9.2224669394318573E-2</v>
      </c>
      <c r="O71">
        <v>0.10277675046428961</v>
      </c>
      <c r="P71">
        <v>0.11438817625233566</v>
      </c>
      <c r="Q71">
        <v>0.12737605294700288</v>
      </c>
      <c r="R71">
        <v>0.13841841798565646</v>
      </c>
      <c r="S71">
        <v>0.15052299934814622</v>
      </c>
      <c r="T71">
        <v>0.1651172168694128</v>
      </c>
      <c r="U71">
        <v>0.17390149662212273</v>
      </c>
      <c r="V71">
        <v>0.18629718438770362</v>
      </c>
      <c r="W71">
        <v>0.201493407104442</v>
      </c>
      <c r="X71">
        <v>0.21209221344471679</v>
      </c>
      <c r="Y71">
        <v>0.22259460122513081</v>
      </c>
      <c r="Z71">
        <v>0.23799767776421624</v>
      </c>
      <c r="AA71">
        <v>0.25005797773617711</v>
      </c>
      <c r="AB71">
        <v>0.26168174691240476</v>
      </c>
      <c r="AC71">
        <v>0.27402215839117722</v>
      </c>
      <c r="AD71">
        <v>0.28676443711871713</v>
      </c>
      <c r="AE71">
        <v>0.30140918195198829</v>
      </c>
      <c r="AF71">
        <v>0.31297971059980023</v>
      </c>
      <c r="AG71">
        <v>0.32316964964657091</v>
      </c>
      <c r="AH71">
        <v>0.33459141956526184</v>
      </c>
      <c r="AI71">
        <v>0.3463211928389861</v>
      </c>
      <c r="AJ71">
        <v>0.3570185542703167</v>
      </c>
      <c r="AK71">
        <v>0.36676977255269988</v>
      </c>
      <c r="AL71">
        <v>0.38033687353219781</v>
      </c>
      <c r="AM71">
        <v>0.38981684159915198</v>
      </c>
      <c r="AN71">
        <v>0.40137100802194298</v>
      </c>
      <c r="AO71">
        <v>0.41106663959839845</v>
      </c>
      <c r="AP71">
        <v>0.42305002607290537</v>
      </c>
      <c r="AQ71">
        <v>0.43271983564157396</v>
      </c>
      <c r="AR71">
        <v>0.44309819585103838</v>
      </c>
      <c r="AS71">
        <v>0.45335897869607483</v>
      </c>
      <c r="AT71">
        <v>0.46300494446579882</v>
      </c>
      <c r="AU71">
        <v>0.47080766406989738</v>
      </c>
      <c r="AV71">
        <v>0.47925417677713444</v>
      </c>
      <c r="AW71">
        <v>0.48611956180361621</v>
      </c>
      <c r="AX71">
        <v>0.49557707841231624</v>
      </c>
      <c r="AY71">
        <v>0.50682184311362177</v>
      </c>
      <c r="AZ71">
        <v>0.51253357438947333</v>
      </c>
      <c r="BA71">
        <v>0.52439436088319114</v>
      </c>
      <c r="BB71">
        <v>0.52926825051595094</v>
      </c>
      <c r="BC71">
        <v>0.53810436138142514</v>
      </c>
      <c r="BD71">
        <v>0.54378702359600217</v>
      </c>
      <c r="BE71">
        <v>0.55020555439975249</v>
      </c>
      <c r="BF71">
        <v>0.55663406064669407</v>
      </c>
      <c r="BG71">
        <v>0.56247902578439346</v>
      </c>
      <c r="BH71">
        <v>0.5692905657111792</v>
      </c>
      <c r="BI71">
        <v>0.57439098422709001</v>
      </c>
      <c r="BJ71">
        <v>0.58110663546537278</v>
      </c>
      <c r="BK71">
        <v>0.590949996148183</v>
      </c>
      <c r="BL71">
        <v>0.59265373832752544</v>
      </c>
      <c r="BM71">
        <v>0.5984366627262685</v>
      </c>
      <c r="BN71">
        <v>0.60712669019158638</v>
      </c>
      <c r="BO71">
        <v>0.61302419384683138</v>
      </c>
      <c r="BP71">
        <v>0.6184848340792567</v>
      </c>
      <c r="BQ71">
        <v>0.62176979613616745</v>
      </c>
      <c r="BR71">
        <v>0.6272358003228039</v>
      </c>
      <c r="BS71">
        <v>0.63448969615074979</v>
      </c>
      <c r="BT71">
        <v>0.63843265277107308</v>
      </c>
      <c r="BU71">
        <v>0.64320339343005095</v>
      </c>
      <c r="BV71">
        <v>0.64833027197905435</v>
      </c>
      <c r="BW71">
        <v>0.6495679314777103</v>
      </c>
      <c r="BX71">
        <v>0.65454948568856308</v>
      </c>
      <c r="BY71">
        <v>0.65871996023752777</v>
      </c>
      <c r="BZ71">
        <v>0.66492246405963651</v>
      </c>
      <c r="CA71">
        <v>0.66461940887454363</v>
      </c>
      <c r="CB71">
        <v>0.67443928723301771</v>
      </c>
      <c r="CC71">
        <v>0.67597499132626182</v>
      </c>
      <c r="CD71">
        <v>0.67966706476006722</v>
      </c>
      <c r="CE71">
        <v>0.68203704340504112</v>
      </c>
      <c r="CF71">
        <v>0.68572588642734866</v>
      </c>
      <c r="CG71">
        <v>0.6883713024688296</v>
      </c>
      <c r="CH71">
        <v>0.69225839247841103</v>
      </c>
      <c r="CI71">
        <v>0.69704092130242279</v>
      </c>
      <c r="CJ71">
        <v>0.69908317117323038</v>
      </c>
      <c r="CK71">
        <v>0.70239858076964634</v>
      </c>
      <c r="CL71">
        <v>0.70563954079819857</v>
      </c>
      <c r="CM71">
        <v>0.71098402215075585</v>
      </c>
      <c r="CN71">
        <v>0.7131001089459984</v>
      </c>
      <c r="CO71">
        <v>0.71641007552867619</v>
      </c>
      <c r="CP71">
        <v>0.71717371156757914</v>
      </c>
      <c r="CQ71">
        <v>0.72193730167000481</v>
      </c>
      <c r="CR71">
        <v>0.72546559178121384</v>
      </c>
      <c r="CS71">
        <v>0.72599966396214011</v>
      </c>
      <c r="CT71">
        <v>0.73076084493690752</v>
      </c>
      <c r="CU71">
        <v>0.73099651109680308</v>
      </c>
      <c r="CV71">
        <v>0.73630104790123341</v>
      </c>
      <c r="CW71">
        <v>0.73708658118907322</v>
      </c>
      <c r="CX71">
        <v>0.74148290019086138</v>
      </c>
      <c r="CY71">
        <v>0.74275624097105442</v>
      </c>
      <c r="CZ71">
        <v>0.74523950081443457</v>
      </c>
      <c r="DA71">
        <v>0.74659449480347995</v>
      </c>
      <c r="DB71">
        <v>0.74953912878739182</v>
      </c>
      <c r="DC71">
        <v>0.75156372154806506</v>
      </c>
      <c r="DD71">
        <v>0.75318725759761729</v>
      </c>
      <c r="DE71">
        <v>0.75495586239952528</v>
      </c>
      <c r="DF71">
        <v>0.75837376784706212</v>
      </c>
      <c r="DG71">
        <v>0.76293061236193838</v>
      </c>
      <c r="DH71">
        <v>0.76206092411274551</v>
      </c>
      <c r="DI71">
        <v>0.76518263027608535</v>
      </c>
      <c r="DJ71">
        <v>0.76883917936392054</v>
      </c>
      <c r="DK71">
        <v>0.76805638423491507</v>
      </c>
      <c r="DL71">
        <v>0.76976607733640767</v>
      </c>
      <c r="DM71">
        <v>0.77306077183217936</v>
      </c>
      <c r="DN71">
        <v>0.77444113347223165</v>
      </c>
      <c r="DO71">
        <v>0.77740960963239059</v>
      </c>
      <c r="DP71">
        <v>0.77677610659603857</v>
      </c>
      <c r="DQ71">
        <v>0.78087558388358302</v>
      </c>
      <c r="DR71">
        <v>0.78213295416325501</v>
      </c>
      <c r="DS71">
        <v>0.78527423461210677</v>
      </c>
      <c r="DT71">
        <v>0.78610963443016624</v>
      </c>
      <c r="DU71">
        <v>0.78770832509937572</v>
      </c>
      <c r="DV71">
        <v>0.78581012118278848</v>
      </c>
      <c r="DW71">
        <v>0.79236871688956367</v>
      </c>
      <c r="DX71">
        <v>0.79380629817468396</v>
      </c>
      <c r="DY71">
        <v>0.79575687862869793</v>
      </c>
      <c r="DZ71">
        <v>0.79573811124392357</v>
      </c>
      <c r="EA71">
        <v>0.79642617679938399</v>
      </c>
      <c r="EB71">
        <v>0.79636166479623982</v>
      </c>
      <c r="EC71">
        <v>0.79863556642322497</v>
      </c>
      <c r="ED71">
        <v>0.79976708556757725</v>
      </c>
      <c r="EE71">
        <v>0.80359630507604896</v>
      </c>
      <c r="EF71">
        <v>0.80527570954059158</v>
      </c>
      <c r="EG71">
        <v>0.80524046328773657</v>
      </c>
      <c r="EH71">
        <v>0.8061710298253516</v>
      </c>
      <c r="EI71">
        <v>0.80840439818155407</v>
      </c>
      <c r="EJ71">
        <v>0.80821695033273477</v>
      </c>
      <c r="EK71">
        <v>0.81180566123768183</v>
      </c>
      <c r="EL71">
        <v>0.81350089747044441</v>
      </c>
      <c r="EM71">
        <v>0.8148494893327044</v>
      </c>
      <c r="EN71">
        <v>0.81581174710475557</v>
      </c>
      <c r="EO71">
        <v>0.81643017406546237</v>
      </c>
      <c r="EP71">
        <v>0.81920812952966737</v>
      </c>
      <c r="EQ71">
        <v>0.81925331020762737</v>
      </c>
      <c r="ER71">
        <v>0.82158358172602741</v>
      </c>
      <c r="ES71">
        <v>0.82114081223791457</v>
      </c>
      <c r="ET71">
        <v>0.82117253425738868</v>
      </c>
      <c r="EU71">
        <v>0.82370278432166333</v>
      </c>
      <c r="EV71">
        <v>0.8240098703369606</v>
      </c>
      <c r="EW71">
        <v>0.82667195401598514</v>
      </c>
      <c r="EX71">
        <v>0.8267595113723365</v>
      </c>
      <c r="EY71">
        <v>0.82693807716871248</v>
      </c>
      <c r="EZ71">
        <v>0.82974527159793232</v>
      </c>
      <c r="FA71">
        <v>0.83063547147047045</v>
      </c>
      <c r="FB71">
        <v>0.83307813123764518</v>
      </c>
      <c r="FC71">
        <v>0.83179403807751695</v>
      </c>
      <c r="FD71">
        <v>0.83210683431492816</v>
      </c>
      <c r="FE71">
        <v>0.83493116558810443</v>
      </c>
      <c r="FF71">
        <v>0.83561214371551173</v>
      </c>
      <c r="FG71">
        <v>0.83575835304012691</v>
      </c>
      <c r="FH71">
        <v>0.837484372581771</v>
      </c>
      <c r="FI71">
        <v>0.83631247988928992</v>
      </c>
      <c r="FJ71">
        <v>0.8394338326289148</v>
      </c>
      <c r="FK71">
        <v>0.84269021592228532</v>
      </c>
      <c r="FL71">
        <v>0.84045653026284695</v>
      </c>
      <c r="FM71">
        <v>0.84463262775576453</v>
      </c>
      <c r="FN71">
        <v>0.84330870620928311</v>
      </c>
      <c r="FO71">
        <v>0.84348834691204355</v>
      </c>
      <c r="FP71">
        <v>0.84426953751612355</v>
      </c>
      <c r="FQ71">
        <v>0.84566926108396689</v>
      </c>
      <c r="FR71">
        <v>0.84804672724396946</v>
      </c>
      <c r="FS71">
        <v>0.84888407783863618</v>
      </c>
      <c r="FT71">
        <v>0.84676594696254526</v>
      </c>
      <c r="FU71">
        <v>0.84920967420639903</v>
      </c>
      <c r="FV71">
        <v>0.84990430898197411</v>
      </c>
      <c r="FW71">
        <v>0.85070550161767622</v>
      </c>
      <c r="FX71">
        <v>0.85224050085019043</v>
      </c>
      <c r="FY71">
        <v>0.85024175232331045</v>
      </c>
      <c r="FZ71">
        <v>0.85298769133756669</v>
      </c>
      <c r="GA71">
        <v>0.85362170941146476</v>
      </c>
      <c r="GB71">
        <v>0.85524067914096891</v>
      </c>
      <c r="GC71">
        <v>0.85685819882725123</v>
      </c>
      <c r="GD71">
        <v>0.85679720676738069</v>
      </c>
      <c r="GE71">
        <v>0.85853169117663364</v>
      </c>
      <c r="GF71">
        <v>0.85825643109112126</v>
      </c>
      <c r="GG71">
        <v>0.86041047739056231</v>
      </c>
      <c r="GH71">
        <v>0.86126949395085239</v>
      </c>
      <c r="GI71">
        <v>0.86138313178139714</v>
      </c>
      <c r="GJ71">
        <v>0.86255564085586978</v>
      </c>
      <c r="GK71">
        <v>0.86075369312177852</v>
      </c>
      <c r="GL71">
        <v>0.8630958922795321</v>
      </c>
      <c r="GM71">
        <v>0.8649437568008338</v>
      </c>
      <c r="GN71">
        <v>0.86453300804258093</v>
      </c>
      <c r="GO71">
        <v>0.86344214747429593</v>
      </c>
      <c r="GP71">
        <v>0.86439369686678469</v>
      </c>
      <c r="GQ71">
        <v>0.86473796385161728</v>
      </c>
      <c r="GR71">
        <v>0.86739356538433188</v>
      </c>
      <c r="GS71">
        <v>0.8677085933352997</v>
      </c>
      <c r="GT71">
        <v>0.86757284821553338</v>
      </c>
      <c r="GU71">
        <v>0.86984572578677322</v>
      </c>
      <c r="GV71">
        <v>0.87063434620484481</v>
      </c>
      <c r="GW71">
        <v>0.87003431962044453</v>
      </c>
      <c r="GX71">
        <v>0.87062655828653068</v>
      </c>
      <c r="GY71">
        <v>0.8718798189688135</v>
      </c>
      <c r="GZ71">
        <v>0.87287302809736167</v>
      </c>
      <c r="HA71">
        <v>0.87253503447706859</v>
      </c>
      <c r="HB71">
        <v>0.87175053524086965</v>
      </c>
      <c r="HC71">
        <v>0.87584564402598752</v>
      </c>
      <c r="HD71">
        <v>0.87434933888991861</v>
      </c>
      <c r="HE71">
        <v>0.87320208549864531</v>
      </c>
      <c r="HF71">
        <v>0.87417728587747345</v>
      </c>
      <c r="HG71">
        <v>0.87620607953888963</v>
      </c>
      <c r="HH71">
        <v>0.87573250429039329</v>
      </c>
      <c r="HI71">
        <v>0.87671179150764156</v>
      </c>
      <c r="HJ71">
        <v>0.87802761267367502</v>
      </c>
      <c r="HK71">
        <v>0.88048714978759368</v>
      </c>
      <c r="HL71">
        <v>0.87954398138679224</v>
      </c>
      <c r="HM71">
        <v>0.88078256847097725</v>
      </c>
      <c r="HN71">
        <v>0.88052035262982942</v>
      </c>
      <c r="HO71">
        <v>0.88057332176526892</v>
      </c>
      <c r="HP71">
        <v>0.88056325952208536</v>
      </c>
      <c r="HQ71">
        <v>0.88231135508818903</v>
      </c>
      <c r="HR71">
        <v>0.88138956199589502</v>
      </c>
      <c r="HS71">
        <v>0.88140554008197758</v>
      </c>
      <c r="HT71">
        <v>0.88405976740747183</v>
      </c>
      <c r="HU71">
        <v>0.88353425739481339</v>
      </c>
      <c r="HV71">
        <v>0.88484380054363698</v>
      </c>
      <c r="HW71">
        <v>0.88472204816526134</v>
      </c>
      <c r="HX71">
        <v>0.88584121447597275</v>
      </c>
      <c r="HY71">
        <v>0.88660533177403666</v>
      </c>
      <c r="HZ71">
        <v>0.88634243263061308</v>
      </c>
      <c r="IA71">
        <v>0.88520567095180525</v>
      </c>
      <c r="IB71">
        <v>0.88665179326876531</v>
      </c>
      <c r="IC71">
        <v>0.88908705927275133</v>
      </c>
      <c r="ID71">
        <v>0.8877898313026934</v>
      </c>
      <c r="IE71">
        <v>0.88753990873398914</v>
      </c>
      <c r="IF71">
        <v>0.88858613620483029</v>
      </c>
      <c r="IG71">
        <v>0.89087017370688015</v>
      </c>
      <c r="IH71">
        <v>0.89000136311534006</v>
      </c>
      <c r="II71">
        <v>0.89103407889904584</v>
      </c>
      <c r="IJ71">
        <v>0.89170035535476888</v>
      </c>
      <c r="IK71">
        <v>0.89017543881545991</v>
      </c>
      <c r="IL71">
        <v>0.89122583770800223</v>
      </c>
      <c r="IM71">
        <v>0.89271681155969973</v>
      </c>
      <c r="IN71">
        <v>0.89107326081249882</v>
      </c>
      <c r="IO71">
        <v>0.89263328910156559</v>
      </c>
      <c r="IP71">
        <v>0.89296847422174075</v>
      </c>
      <c r="IQ71">
        <v>0.89260653487493102</v>
      </c>
      <c r="IR71">
        <v>0.8938587064515332</v>
      </c>
      <c r="IS71">
        <v>0.89471977113678292</v>
      </c>
      <c r="IT71">
        <v>0.89552156263721672</v>
      </c>
      <c r="IU71">
        <v>0.89546975196208456</v>
      </c>
      <c r="IV71">
        <v>0.89501920599901863</v>
      </c>
      <c r="IW71">
        <v>0.89678595714234732</v>
      </c>
      <c r="IX71">
        <v>0.89633100267747512</v>
      </c>
      <c r="IY71">
        <v>0.89580990165658747</v>
      </c>
      <c r="IZ71">
        <v>0.89910874050754386</v>
      </c>
      <c r="JA71">
        <v>0.89791559349126759</v>
      </c>
      <c r="JB71">
        <v>0.89895805319950273</v>
      </c>
      <c r="JC71">
        <v>0.89887269433537986</v>
      </c>
      <c r="JD71">
        <v>0.89783368796276375</v>
      </c>
      <c r="JE71">
        <v>0.89937854513411308</v>
      </c>
      <c r="JF71">
        <v>0.89929752754759884</v>
      </c>
      <c r="JG71">
        <v>0.90013005928584566</v>
      </c>
      <c r="JH71">
        <v>0.89943990766196102</v>
      </c>
      <c r="JI71">
        <v>0.90168131614521718</v>
      </c>
      <c r="JJ71">
        <v>0.90339230304194962</v>
      </c>
      <c r="JK71">
        <v>0.90106734488462159</v>
      </c>
      <c r="JL71">
        <v>0.90231567967127546</v>
      </c>
      <c r="JM71">
        <v>0.90298948797302026</v>
      </c>
      <c r="JN71">
        <v>0.90406061028555362</v>
      </c>
      <c r="JO71">
        <v>0.90273606454292143</v>
      </c>
      <c r="JP71">
        <v>0.90428245741427149</v>
      </c>
      <c r="JQ71">
        <v>0.90315882031863082</v>
      </c>
      <c r="JR71">
        <v>0.9042931430538772</v>
      </c>
      <c r="JS71">
        <v>0.90514863454688455</v>
      </c>
      <c r="JT71">
        <v>0.905722111277669</v>
      </c>
      <c r="JU71">
        <v>0.90584145209727218</v>
      </c>
      <c r="JV71">
        <v>0.90736287308638897</v>
      </c>
      <c r="JW71">
        <v>0.90532750301074816</v>
      </c>
      <c r="JX71">
        <v>0.90785717021636947</v>
      </c>
      <c r="JY71">
        <v>0.90629297196547642</v>
      </c>
      <c r="JZ71">
        <v>0.90588637904988667</v>
      </c>
      <c r="KA71">
        <v>0.90492431749392588</v>
      </c>
      <c r="KB71">
        <v>0.90801458271521707</v>
      </c>
      <c r="KC71">
        <v>0.906591339092645</v>
      </c>
      <c r="KD71">
        <v>0.90789668592748574</v>
      </c>
      <c r="KE71">
        <v>0.90709682594502894</v>
      </c>
      <c r="KF71">
        <v>0.90939511766293868</v>
      </c>
      <c r="KG71">
        <v>0.9097413626251919</v>
      </c>
      <c r="KH71">
        <v>0.90727868344305151</v>
      </c>
      <c r="KI71">
        <v>0.90877161036187348</v>
      </c>
      <c r="KJ71">
        <v>0.91065072243538536</v>
      </c>
      <c r="KK71">
        <v>0.90956777532726851</v>
      </c>
      <c r="KL71">
        <v>0.91068127244777541</v>
      </c>
      <c r="KM71">
        <v>0.91129027187802247</v>
      </c>
      <c r="KN71">
        <v>0.91024524450510247</v>
      </c>
      <c r="KO71">
        <v>0.91317135347174627</v>
      </c>
      <c r="KP71">
        <v>0.91225425692320727</v>
      </c>
      <c r="KQ71">
        <v>0.9117855647795714</v>
      </c>
      <c r="KR71">
        <v>0.91168514171137649</v>
      </c>
      <c r="KS71">
        <v>0.91212624857396085</v>
      </c>
      <c r="KT71">
        <v>0.91122352534544448</v>
      </c>
      <c r="KU71">
        <v>0.91368002190313558</v>
      </c>
      <c r="KV71">
        <v>0.91434874362622032</v>
      </c>
      <c r="KW71">
        <v>0.91238537828316313</v>
      </c>
      <c r="KX71">
        <v>0.91282820146790455</v>
      </c>
      <c r="KY71">
        <v>0.91456777894767005</v>
      </c>
      <c r="KZ71">
        <v>0.91410773675603563</v>
      </c>
      <c r="LA71">
        <v>0.9145981275009929</v>
      </c>
      <c r="LB71">
        <v>0.91526729373544113</v>
      </c>
      <c r="LC71">
        <v>0.91549328710378786</v>
      </c>
      <c r="LD71">
        <v>0.91470742143410566</v>
      </c>
      <c r="LE71">
        <v>0.91523057762843485</v>
      </c>
      <c r="LF71">
        <v>0.91662161847917667</v>
      </c>
      <c r="LG71">
        <v>0.91622075004209869</v>
      </c>
      <c r="LH71">
        <v>0.91703250063243424</v>
      </c>
      <c r="LI71">
        <v>0.91721992210908065</v>
      </c>
      <c r="LJ71">
        <v>0.91690983757502664</v>
      </c>
      <c r="LK71">
        <v>0.91874223317596526</v>
      </c>
      <c r="LL71">
        <v>0.91774906065233763</v>
      </c>
      <c r="LM71">
        <v>0.91749928271556092</v>
      </c>
      <c r="LN71">
        <v>0.9182770650068971</v>
      </c>
      <c r="LO71">
        <v>0.91891089263216341</v>
      </c>
      <c r="LP71">
        <v>0.9176276772985037</v>
      </c>
      <c r="LQ71">
        <v>0.92001716137905087</v>
      </c>
      <c r="LR71">
        <v>0.9193810827445098</v>
      </c>
      <c r="LS71">
        <v>0.91887769506982975</v>
      </c>
      <c r="LT71">
        <v>0.92039338501781476</v>
      </c>
      <c r="LU71">
        <v>0.92202950835570086</v>
      </c>
      <c r="LV71">
        <v>0.91925616492899598</v>
      </c>
      <c r="LW71">
        <v>0.92042744045988045</v>
      </c>
      <c r="LX71">
        <v>0.92127348221839545</v>
      </c>
      <c r="LY71">
        <v>0.9212821061323766</v>
      </c>
      <c r="LZ71">
        <v>0.91933993010687287</v>
      </c>
      <c r="MA71">
        <v>0.9215296259974386</v>
      </c>
      <c r="MB71">
        <v>0.92088706005744925</v>
      </c>
      <c r="MC71">
        <v>0.92164961511699306</v>
      </c>
      <c r="MD71">
        <v>0.92284353099616234</v>
      </c>
      <c r="ME71">
        <v>0.92283072890481921</v>
      </c>
      <c r="MF71">
        <v>0.92422553698634036</v>
      </c>
      <c r="MG71">
        <v>0.92220108636454989</v>
      </c>
      <c r="MH71">
        <v>0.92170416987039672</v>
      </c>
      <c r="MI71">
        <v>0.92288741524987983</v>
      </c>
      <c r="MJ71">
        <v>0.92332569537225628</v>
      </c>
      <c r="MK71">
        <v>0.924290280887066</v>
      </c>
      <c r="ML71">
        <v>0.9240825039313636</v>
      </c>
      <c r="MM71">
        <v>0.92420519283436364</v>
      </c>
      <c r="MN71">
        <v>0.92422703601927247</v>
      </c>
      <c r="MO71">
        <v>0.92463295314985905</v>
      </c>
      <c r="MP71">
        <v>0.92375103425966287</v>
      </c>
      <c r="MQ71">
        <v>0.92478115393365967</v>
      </c>
      <c r="MR71">
        <v>0.92504058183421023</v>
      </c>
      <c r="MS71">
        <v>0.9258484482737257</v>
      </c>
      <c r="MT71">
        <v>0.92600153225342619</v>
      </c>
      <c r="MU71">
        <v>0.9266413091902328</v>
      </c>
      <c r="MV71">
        <v>0.92618639250904056</v>
      </c>
      <c r="MW71">
        <v>0.92622920778191509</v>
      </c>
      <c r="MX71">
        <v>0.92717834605962324</v>
      </c>
      <c r="MY71">
        <v>0.92680385214932914</v>
      </c>
      <c r="MZ71">
        <v>0.92740783016022521</v>
      </c>
      <c r="NA71">
        <v>0.92661661081710811</v>
      </c>
      <c r="NB71">
        <v>0.92753943427927865</v>
      </c>
      <c r="NC71">
        <v>0.92818336260532175</v>
      </c>
      <c r="ND71">
        <v>0.92789545042397426</v>
      </c>
      <c r="NE71">
        <v>0.92842130650435273</v>
      </c>
      <c r="NF71">
        <v>0.92745109705841045</v>
      </c>
      <c r="NG71">
        <v>0.92688631414925948</v>
      </c>
      <c r="NH71">
        <v>0.92753987469300636</v>
      </c>
      <c r="NI71">
        <v>0.92942351761779851</v>
      </c>
      <c r="NJ71">
        <v>0.92866907045305458</v>
      </c>
      <c r="NK71">
        <v>0.92929056429190648</v>
      </c>
      <c r="NL71">
        <v>0.93136262098996936</v>
      </c>
      <c r="NM71">
        <v>0.9289513887597074</v>
      </c>
      <c r="NN71">
        <v>0.92963896433291404</v>
      </c>
      <c r="NO71">
        <v>0.92945479345574267</v>
      </c>
      <c r="NP71">
        <v>0.93053711637615399</v>
      </c>
      <c r="NQ71">
        <v>0.92978252871395495</v>
      </c>
      <c r="NR71">
        <v>0.93014760101066207</v>
      </c>
      <c r="NS71">
        <v>0.93086113260061809</v>
      </c>
      <c r="NT71">
        <v>0.93025749636175503</v>
      </c>
      <c r="NU71">
        <v>0.93107586443694912</v>
      </c>
      <c r="NV71">
        <v>0.93080786760635825</v>
      </c>
      <c r="NW71">
        <v>0.93035250890129217</v>
      </c>
      <c r="NX71">
        <v>0.93241467278015866</v>
      </c>
      <c r="NY71">
        <v>0.93056348478603002</v>
      </c>
      <c r="NZ71">
        <v>0.93146306189839989</v>
      </c>
      <c r="OA71">
        <v>0.93192969051482488</v>
      </c>
      <c r="OB71">
        <v>0.93084696611249296</v>
      </c>
      <c r="OC71">
        <v>0.93115700288929037</v>
      </c>
      <c r="OD71">
        <v>0.93156689899360567</v>
      </c>
      <c r="OE71">
        <v>0.93367350084870182</v>
      </c>
      <c r="OF71">
        <v>0.93272357022961372</v>
      </c>
      <c r="OG71">
        <v>0.93247414246267391</v>
      </c>
      <c r="OH71">
        <v>0.93314436517849431</v>
      </c>
      <c r="OI71">
        <v>0.9335429498032799</v>
      </c>
      <c r="OJ71">
        <v>0.93222707581185982</v>
      </c>
      <c r="OK71">
        <v>0.93414710126176781</v>
      </c>
      <c r="OL71">
        <v>0.93426249208123335</v>
      </c>
      <c r="OM71">
        <v>0.93250748506436376</v>
      </c>
      <c r="ON71">
        <v>0.93336528587098011</v>
      </c>
      <c r="OO71">
        <v>0.93450440708923688</v>
      </c>
      <c r="OP71">
        <v>0.93610915579485821</v>
      </c>
      <c r="OQ71">
        <v>0.93493906841967378</v>
      </c>
      <c r="OR71">
        <v>0.93384347886449892</v>
      </c>
      <c r="OS71">
        <v>0.93366322066123075</v>
      </c>
      <c r="OT71">
        <v>0.93477941627901173</v>
      </c>
      <c r="OU71">
        <v>0.93441412792281642</v>
      </c>
    </row>
    <row r="72" spans="1:411">
      <c r="A72" s="539">
        <v>0.21000000000000005</v>
      </c>
      <c r="B72">
        <v>1.0085069726078477E-3</v>
      </c>
      <c r="C72">
        <v>2.2309709018810174E-3</v>
      </c>
      <c r="D72">
        <v>5.0998007941035258E-3</v>
      </c>
      <c r="E72">
        <v>8.8606055261968644E-3</v>
      </c>
      <c r="F72">
        <v>1.4226115396906233E-2</v>
      </c>
      <c r="G72">
        <v>2.0681575460688502E-2</v>
      </c>
      <c r="H72">
        <v>2.7747507840680512E-2</v>
      </c>
      <c r="I72">
        <v>3.7185291819795872E-2</v>
      </c>
      <c r="J72">
        <v>4.5982131303765286E-2</v>
      </c>
      <c r="K72">
        <v>5.839337497960799E-2</v>
      </c>
      <c r="L72">
        <v>6.8562392324228713E-2</v>
      </c>
      <c r="M72">
        <v>7.8390573059379798E-2</v>
      </c>
      <c r="N72">
        <v>9.0411450065432011E-2</v>
      </c>
      <c r="O72">
        <v>0.10175771519528778</v>
      </c>
      <c r="P72">
        <v>0.11393361428659657</v>
      </c>
      <c r="Q72">
        <v>0.12510099791647014</v>
      </c>
      <c r="R72">
        <v>0.13839776933524622</v>
      </c>
      <c r="S72">
        <v>0.15034151399998943</v>
      </c>
      <c r="T72">
        <v>0.16107935398439938</v>
      </c>
      <c r="U72">
        <v>0.17396806145622951</v>
      </c>
      <c r="V72">
        <v>0.18599949970850929</v>
      </c>
      <c r="W72">
        <v>0.19963795113719018</v>
      </c>
      <c r="X72">
        <v>0.21145815174853749</v>
      </c>
      <c r="Y72">
        <v>0.22482785453815679</v>
      </c>
      <c r="Z72">
        <v>0.23818593646855937</v>
      </c>
      <c r="AA72">
        <v>0.25002967783296276</v>
      </c>
      <c r="AB72">
        <v>0.26155516425914832</v>
      </c>
      <c r="AC72">
        <v>0.2746054946157051</v>
      </c>
      <c r="AD72">
        <v>0.2865139959839591</v>
      </c>
      <c r="AE72">
        <v>0.29875766033375684</v>
      </c>
      <c r="AF72">
        <v>0.31299958994882948</v>
      </c>
      <c r="AG72">
        <v>0.32058562030072602</v>
      </c>
      <c r="AH72">
        <v>0.33586212629877787</v>
      </c>
      <c r="AI72">
        <v>0.3497323828083142</v>
      </c>
      <c r="AJ72">
        <v>0.35978061155872454</v>
      </c>
      <c r="AK72">
        <v>0.37019572394174532</v>
      </c>
      <c r="AL72">
        <v>0.38269667264884488</v>
      </c>
      <c r="AM72">
        <v>0.39158761004049125</v>
      </c>
      <c r="AN72">
        <v>0.40125395166965072</v>
      </c>
      <c r="AO72">
        <v>0.41230641301658155</v>
      </c>
      <c r="AP72">
        <v>0.42382859588311883</v>
      </c>
      <c r="AQ72">
        <v>0.43460670003644086</v>
      </c>
      <c r="AR72">
        <v>0.44493755491152787</v>
      </c>
      <c r="AS72">
        <v>0.45172671846809687</v>
      </c>
      <c r="AT72">
        <v>0.46495336387637709</v>
      </c>
      <c r="AU72">
        <v>0.47142322293353034</v>
      </c>
      <c r="AV72">
        <v>0.47832775891009122</v>
      </c>
      <c r="AW72">
        <v>0.4909529525214798</v>
      </c>
      <c r="AX72">
        <v>0.49608519139959278</v>
      </c>
      <c r="AY72">
        <v>0.50617046214841932</v>
      </c>
      <c r="AZ72">
        <v>0.51482961406683014</v>
      </c>
      <c r="BA72">
        <v>0.51815628270724412</v>
      </c>
      <c r="BB72">
        <v>0.52802957331309242</v>
      </c>
      <c r="BC72">
        <v>0.53587898135659795</v>
      </c>
      <c r="BD72">
        <v>0.54311779595961207</v>
      </c>
      <c r="BE72">
        <v>0.55059877806664625</v>
      </c>
      <c r="BF72">
        <v>0.55569085315469424</v>
      </c>
      <c r="BG72">
        <v>0.56463255097158394</v>
      </c>
      <c r="BH72">
        <v>0.56964516018441935</v>
      </c>
      <c r="BI72">
        <v>0.57920602048954606</v>
      </c>
      <c r="BJ72">
        <v>0.58249156497569266</v>
      </c>
      <c r="BK72">
        <v>0.58867745135170491</v>
      </c>
      <c r="BL72">
        <v>0.59688772749997643</v>
      </c>
      <c r="BM72">
        <v>0.60151208940187939</v>
      </c>
      <c r="BN72">
        <v>0.60790439789473838</v>
      </c>
      <c r="BO72">
        <v>0.61069873023686916</v>
      </c>
      <c r="BP72">
        <v>0.61610312882732066</v>
      </c>
      <c r="BQ72">
        <v>0.6203674391425299</v>
      </c>
      <c r="BR72">
        <v>0.62622863615215907</v>
      </c>
      <c r="BS72">
        <v>0.63194552843468255</v>
      </c>
      <c r="BT72">
        <v>0.6346094489087446</v>
      </c>
      <c r="BU72">
        <v>0.64249430381353934</v>
      </c>
      <c r="BV72">
        <v>0.64362033670358454</v>
      </c>
      <c r="BW72">
        <v>0.65161118865009593</v>
      </c>
      <c r="BX72">
        <v>0.65536894072894403</v>
      </c>
      <c r="BY72">
        <v>0.65592823221930097</v>
      </c>
      <c r="BZ72">
        <v>0.66411618093653924</v>
      </c>
      <c r="CA72">
        <v>0.6689496031957195</v>
      </c>
      <c r="CB72">
        <v>0.66989602565405648</v>
      </c>
      <c r="CC72">
        <v>0.67338858916553068</v>
      </c>
      <c r="CD72">
        <v>0.67717711327320695</v>
      </c>
      <c r="CE72">
        <v>0.68148844987359924</v>
      </c>
      <c r="CF72">
        <v>0.68625509983797595</v>
      </c>
      <c r="CG72">
        <v>0.69010840698382159</v>
      </c>
      <c r="CH72">
        <v>0.69325529309850298</v>
      </c>
      <c r="CI72">
        <v>0.69566180111776854</v>
      </c>
      <c r="CJ72">
        <v>0.70232801216096019</v>
      </c>
      <c r="CK72">
        <v>0.70152951227871962</v>
      </c>
      <c r="CL72">
        <v>0.70994928231079646</v>
      </c>
      <c r="CM72">
        <v>0.70989226907213188</v>
      </c>
      <c r="CN72">
        <v>0.71271813823748043</v>
      </c>
      <c r="CO72">
        <v>0.71813698031409856</v>
      </c>
      <c r="CP72">
        <v>0.71889353609200657</v>
      </c>
      <c r="CQ72">
        <v>0.72105716093304173</v>
      </c>
      <c r="CR72">
        <v>0.72413651436458792</v>
      </c>
      <c r="CS72">
        <v>0.72496666325757786</v>
      </c>
      <c r="CT72">
        <v>0.72971899212083602</v>
      </c>
      <c r="CU72">
        <v>0.73248367702392225</v>
      </c>
      <c r="CV72">
        <v>0.73409713136489874</v>
      </c>
      <c r="CW72">
        <v>0.73672938492797002</v>
      </c>
      <c r="CX72">
        <v>0.7379608637535674</v>
      </c>
      <c r="CY72">
        <v>0.73975530820006774</v>
      </c>
      <c r="CZ72">
        <v>0.74332172611527814</v>
      </c>
      <c r="DA72">
        <v>0.74695663652130206</v>
      </c>
      <c r="DB72">
        <v>0.75052405964225632</v>
      </c>
      <c r="DC72">
        <v>0.75121623991148079</v>
      </c>
      <c r="DD72">
        <v>0.75386265013726494</v>
      </c>
      <c r="DE72">
        <v>0.75700299542352278</v>
      </c>
      <c r="DF72">
        <v>0.76191263496404815</v>
      </c>
      <c r="DG72">
        <v>0.75938679994317237</v>
      </c>
      <c r="DH72">
        <v>0.7650279220750571</v>
      </c>
      <c r="DI72">
        <v>0.76442174606658886</v>
      </c>
      <c r="DJ72">
        <v>0.76611640544861559</v>
      </c>
      <c r="DK72">
        <v>0.76957770889123556</v>
      </c>
      <c r="DL72">
        <v>0.77298705454298511</v>
      </c>
      <c r="DM72">
        <v>0.77305596590089731</v>
      </c>
      <c r="DN72">
        <v>0.77596993998175789</v>
      </c>
      <c r="DO72">
        <v>0.77653413931376547</v>
      </c>
      <c r="DP72">
        <v>0.77889704763396295</v>
      </c>
      <c r="DQ72">
        <v>0.78065618402665504</v>
      </c>
      <c r="DR72">
        <v>0.78315530483883333</v>
      </c>
      <c r="DS72">
        <v>0.7818078962890902</v>
      </c>
      <c r="DT72">
        <v>0.78649891057957988</v>
      </c>
      <c r="DU72">
        <v>0.78847462552131531</v>
      </c>
      <c r="DV72">
        <v>0.78943378545157739</v>
      </c>
      <c r="DW72">
        <v>0.79216424087227078</v>
      </c>
      <c r="DX72">
        <v>0.79116101606099731</v>
      </c>
      <c r="DY72">
        <v>0.79245344190062661</v>
      </c>
      <c r="DZ72">
        <v>0.79338525537348992</v>
      </c>
      <c r="EA72">
        <v>0.79693956001163024</v>
      </c>
      <c r="EB72">
        <v>0.79815686688623422</v>
      </c>
      <c r="EC72">
        <v>0.80049813196166641</v>
      </c>
      <c r="ED72">
        <v>0.80118299688587968</v>
      </c>
      <c r="EE72">
        <v>0.80261237683486453</v>
      </c>
      <c r="EF72">
        <v>0.80355150253439478</v>
      </c>
      <c r="EG72">
        <v>0.80506603964909407</v>
      </c>
      <c r="EH72">
        <v>0.80619089318446113</v>
      </c>
      <c r="EI72">
        <v>0.80938523279960006</v>
      </c>
      <c r="EJ72">
        <v>0.80913529613926582</v>
      </c>
      <c r="EK72">
        <v>0.81153141294523246</v>
      </c>
      <c r="EL72">
        <v>0.81284605892868367</v>
      </c>
      <c r="EM72">
        <v>0.81266451699945874</v>
      </c>
      <c r="EN72">
        <v>0.81318202664606853</v>
      </c>
      <c r="EO72">
        <v>0.81753511158721859</v>
      </c>
      <c r="EP72">
        <v>0.81641768457718233</v>
      </c>
      <c r="EQ72">
        <v>0.8192569153201491</v>
      </c>
      <c r="ER72">
        <v>0.82136143386333704</v>
      </c>
      <c r="ES72">
        <v>0.82041415211329771</v>
      </c>
      <c r="ET72">
        <v>0.82115063281793987</v>
      </c>
      <c r="EU72">
        <v>0.82414347653558961</v>
      </c>
      <c r="EV72">
        <v>0.82456480344235317</v>
      </c>
      <c r="EW72">
        <v>0.82760521971027357</v>
      </c>
      <c r="EX72">
        <v>0.82667263317282347</v>
      </c>
      <c r="EY72">
        <v>0.8275355265495955</v>
      </c>
      <c r="EZ72">
        <v>0.82829855559579468</v>
      </c>
      <c r="FA72">
        <v>0.82998604718098756</v>
      </c>
      <c r="FB72">
        <v>0.83139289437719821</v>
      </c>
      <c r="FC72">
        <v>0.83201798296054685</v>
      </c>
      <c r="FD72">
        <v>0.83343405811515825</v>
      </c>
      <c r="FE72">
        <v>0.83570900106849211</v>
      </c>
      <c r="FF72">
        <v>0.83634896914874712</v>
      </c>
      <c r="FG72">
        <v>0.83833849081592082</v>
      </c>
      <c r="FH72">
        <v>0.83778935890597239</v>
      </c>
      <c r="FI72">
        <v>0.83810305742039704</v>
      </c>
      <c r="FJ72">
        <v>0.83824539319329594</v>
      </c>
      <c r="FK72">
        <v>0.84072153628831092</v>
      </c>
      <c r="FL72">
        <v>0.83912108026058119</v>
      </c>
      <c r="FM72">
        <v>0.84088310644782671</v>
      </c>
      <c r="FN72">
        <v>0.84155376356102407</v>
      </c>
      <c r="FO72">
        <v>0.84524468125811647</v>
      </c>
      <c r="FP72">
        <v>0.84482158474505675</v>
      </c>
      <c r="FQ72">
        <v>0.84464256647163849</v>
      </c>
      <c r="FR72">
        <v>0.84724000000863653</v>
      </c>
      <c r="FS72">
        <v>0.84785790082285328</v>
      </c>
      <c r="FT72">
        <v>0.84900878363719168</v>
      </c>
      <c r="FU72">
        <v>0.84830218987387229</v>
      </c>
      <c r="FV72">
        <v>0.85056760924412345</v>
      </c>
      <c r="FW72">
        <v>0.85161211156424044</v>
      </c>
      <c r="FX72">
        <v>0.85233792903768735</v>
      </c>
      <c r="FY72">
        <v>0.85236373232112062</v>
      </c>
      <c r="FZ72">
        <v>0.853947641975496</v>
      </c>
      <c r="GA72">
        <v>0.85521457557505942</v>
      </c>
      <c r="GB72">
        <v>0.85503331562276175</v>
      </c>
      <c r="GC72">
        <v>0.85674251743288821</v>
      </c>
      <c r="GD72">
        <v>0.85752762039704922</v>
      </c>
      <c r="GE72">
        <v>0.85700636686047493</v>
      </c>
      <c r="GF72">
        <v>0.85666710891217868</v>
      </c>
      <c r="GG72">
        <v>0.85909755712072133</v>
      </c>
      <c r="GH72">
        <v>0.85950040044437137</v>
      </c>
      <c r="GI72">
        <v>0.86127307636861639</v>
      </c>
      <c r="GJ72">
        <v>0.8616678004486118</v>
      </c>
      <c r="GK72">
        <v>0.86313799853234341</v>
      </c>
      <c r="GL72">
        <v>0.86214227759940987</v>
      </c>
      <c r="GM72">
        <v>0.86551905621831327</v>
      </c>
      <c r="GN72">
        <v>0.86410007291133462</v>
      </c>
      <c r="GO72">
        <v>0.86298804410012031</v>
      </c>
      <c r="GP72">
        <v>0.86476557077592742</v>
      </c>
      <c r="GQ72">
        <v>0.86654307235364258</v>
      </c>
      <c r="GR72">
        <v>0.86601496172266901</v>
      </c>
      <c r="GS72">
        <v>0.86700318181630442</v>
      </c>
      <c r="GT72">
        <v>0.86881329817875519</v>
      </c>
      <c r="GU72">
        <v>0.86947401984406836</v>
      </c>
      <c r="GV72">
        <v>0.87069199580593781</v>
      </c>
      <c r="GW72">
        <v>0.86862162008271926</v>
      </c>
      <c r="GX72">
        <v>0.87112347149860325</v>
      </c>
      <c r="GY72">
        <v>0.87182242360668805</v>
      </c>
      <c r="GZ72">
        <v>0.87246075458790817</v>
      </c>
      <c r="HA72">
        <v>0.87214659805170047</v>
      </c>
      <c r="HB72">
        <v>0.87223049177483214</v>
      </c>
      <c r="HC72">
        <v>0.87500193878192289</v>
      </c>
      <c r="HD72">
        <v>0.87332056279520764</v>
      </c>
      <c r="HE72">
        <v>0.87354283636260399</v>
      </c>
      <c r="HF72">
        <v>0.87382591620544992</v>
      </c>
      <c r="HG72">
        <v>0.8758072407541645</v>
      </c>
      <c r="HH72">
        <v>0.87503409125921272</v>
      </c>
      <c r="HI72">
        <v>0.87696847709214742</v>
      </c>
      <c r="HJ72">
        <v>0.87829220920786422</v>
      </c>
      <c r="HK72">
        <v>0.87800742973831591</v>
      </c>
      <c r="HL72">
        <v>0.87855626854547109</v>
      </c>
      <c r="HM72">
        <v>0.87784013505081027</v>
      </c>
      <c r="HN72">
        <v>0.87891906882127846</v>
      </c>
      <c r="HO72">
        <v>0.88241047495166103</v>
      </c>
      <c r="HP72">
        <v>0.88082929756370254</v>
      </c>
      <c r="HQ72">
        <v>0.88089499671418436</v>
      </c>
      <c r="HR72">
        <v>0.88248104492448454</v>
      </c>
      <c r="HS72">
        <v>0.88306396322118152</v>
      </c>
      <c r="HT72">
        <v>0.88342457928176477</v>
      </c>
      <c r="HU72">
        <v>0.88348028925637256</v>
      </c>
      <c r="HV72">
        <v>0.88355341644575325</v>
      </c>
      <c r="HW72">
        <v>0.88436446060030494</v>
      </c>
      <c r="HX72">
        <v>0.8859851585253008</v>
      </c>
      <c r="HY72">
        <v>0.88462867919308918</v>
      </c>
      <c r="HZ72">
        <v>0.88732375920797479</v>
      </c>
      <c r="IA72">
        <v>0.88669069985057691</v>
      </c>
      <c r="IB72">
        <v>0.88673494474057057</v>
      </c>
      <c r="IC72">
        <v>0.88626501030762417</v>
      </c>
      <c r="ID72">
        <v>0.88627816207259236</v>
      </c>
      <c r="IE72">
        <v>0.89010200883493273</v>
      </c>
      <c r="IF72">
        <v>0.88797786064254591</v>
      </c>
      <c r="IG72">
        <v>0.88746187196863902</v>
      </c>
      <c r="IH72">
        <v>0.88942480283776304</v>
      </c>
      <c r="II72">
        <v>0.89054844013990841</v>
      </c>
      <c r="IJ72">
        <v>0.89100968783642842</v>
      </c>
      <c r="IK72">
        <v>0.88959669350132609</v>
      </c>
      <c r="IL72">
        <v>0.89112975893829593</v>
      </c>
      <c r="IM72">
        <v>0.89207656665195645</v>
      </c>
      <c r="IN72">
        <v>0.89215418860900741</v>
      </c>
      <c r="IO72">
        <v>0.89323711582344922</v>
      </c>
      <c r="IP72">
        <v>0.89439013417942237</v>
      </c>
      <c r="IQ72">
        <v>0.89449476909714798</v>
      </c>
      <c r="IR72">
        <v>0.89456160926559591</v>
      </c>
      <c r="IS72">
        <v>0.894570576179745</v>
      </c>
      <c r="IT72">
        <v>0.89511685215454495</v>
      </c>
      <c r="IU72">
        <v>0.89421389449586441</v>
      </c>
      <c r="IV72">
        <v>0.89682098148286682</v>
      </c>
      <c r="IW72">
        <v>0.89618802267985875</v>
      </c>
      <c r="IX72">
        <v>0.89726339257084875</v>
      </c>
      <c r="IY72">
        <v>0.8978066243471956</v>
      </c>
      <c r="IZ72">
        <v>0.89689547868826569</v>
      </c>
      <c r="JA72">
        <v>0.89705822182048234</v>
      </c>
      <c r="JB72">
        <v>0.89851957444874309</v>
      </c>
      <c r="JC72">
        <v>0.89879113106774933</v>
      </c>
      <c r="JD72">
        <v>0.89880433416925154</v>
      </c>
      <c r="JE72">
        <v>0.90122695743955517</v>
      </c>
      <c r="JF72">
        <v>0.90014688100291629</v>
      </c>
      <c r="JG72">
        <v>0.90118381309023443</v>
      </c>
      <c r="JH72">
        <v>0.90048644367831587</v>
      </c>
      <c r="JI72">
        <v>0.90036177362680903</v>
      </c>
      <c r="JJ72">
        <v>0.90101055361316396</v>
      </c>
      <c r="JK72">
        <v>0.90093456895201363</v>
      </c>
      <c r="JL72">
        <v>0.90175921431551775</v>
      </c>
      <c r="JM72">
        <v>0.90187746984543704</v>
      </c>
      <c r="JN72">
        <v>0.90202043122766562</v>
      </c>
      <c r="JO72">
        <v>0.90244572000287171</v>
      </c>
      <c r="JP72">
        <v>0.90261255910334448</v>
      </c>
      <c r="JQ72">
        <v>0.90376760462948025</v>
      </c>
      <c r="JR72">
        <v>0.90333036412609446</v>
      </c>
      <c r="JS72">
        <v>0.90492502190862667</v>
      </c>
      <c r="JT72">
        <v>0.90563931137561293</v>
      </c>
      <c r="JU72">
        <v>0.90508385145611836</v>
      </c>
      <c r="JV72">
        <v>0.90468599218332746</v>
      </c>
      <c r="JW72">
        <v>0.90616936760204891</v>
      </c>
      <c r="JX72">
        <v>0.90589367134208398</v>
      </c>
      <c r="JY72">
        <v>0.90610184626934487</v>
      </c>
      <c r="JZ72">
        <v>0.90687185974971263</v>
      </c>
      <c r="KA72">
        <v>0.90853386829032723</v>
      </c>
      <c r="KB72">
        <v>0.90848509776873454</v>
      </c>
      <c r="KC72">
        <v>0.90721940641589305</v>
      </c>
      <c r="KD72">
        <v>0.90803176812382114</v>
      </c>
      <c r="KE72">
        <v>0.90879143650233929</v>
      </c>
      <c r="KF72">
        <v>0.90683547598484837</v>
      </c>
      <c r="KG72">
        <v>0.90868735167106751</v>
      </c>
      <c r="KH72">
        <v>0.91008599588000005</v>
      </c>
      <c r="KI72">
        <v>0.90905911509861714</v>
      </c>
      <c r="KJ72">
        <v>0.90822617687921881</v>
      </c>
      <c r="KK72">
        <v>0.91024702693569282</v>
      </c>
      <c r="KL72">
        <v>0.91069478838374329</v>
      </c>
      <c r="KM72">
        <v>0.90992781337490825</v>
      </c>
      <c r="KN72">
        <v>0.91052053396792321</v>
      </c>
      <c r="KO72">
        <v>0.91177247157904995</v>
      </c>
      <c r="KP72">
        <v>0.91199051755763549</v>
      </c>
      <c r="KQ72">
        <v>0.91203101626989258</v>
      </c>
      <c r="KR72">
        <v>0.91048201056559264</v>
      </c>
      <c r="KS72">
        <v>0.91407216394149293</v>
      </c>
      <c r="KT72">
        <v>0.9123387791681935</v>
      </c>
      <c r="KU72">
        <v>0.91261762520620271</v>
      </c>
      <c r="KV72">
        <v>0.91280170722821707</v>
      </c>
      <c r="KW72">
        <v>0.9136394062732911</v>
      </c>
      <c r="KX72">
        <v>0.91379979905470476</v>
      </c>
      <c r="KY72">
        <v>0.91455802916707096</v>
      </c>
      <c r="KZ72">
        <v>0.91446772923241704</v>
      </c>
      <c r="LA72">
        <v>0.91505445249983741</v>
      </c>
      <c r="LB72">
        <v>0.91591259307160455</v>
      </c>
      <c r="LC72">
        <v>0.91620083956662679</v>
      </c>
      <c r="LD72">
        <v>0.91485520069227011</v>
      </c>
      <c r="LE72">
        <v>0.91549534914979758</v>
      </c>
      <c r="LF72">
        <v>0.91502924878165859</v>
      </c>
      <c r="LG72">
        <v>0.91612263640138125</v>
      </c>
      <c r="LH72">
        <v>0.91741343020898003</v>
      </c>
      <c r="LI72">
        <v>0.91707183289749017</v>
      </c>
      <c r="LJ72">
        <v>0.91638657713416927</v>
      </c>
      <c r="LK72">
        <v>0.91836981734554846</v>
      </c>
      <c r="LL72">
        <v>0.91891367012880298</v>
      </c>
      <c r="LM72">
        <v>0.9174309118417362</v>
      </c>
      <c r="LN72">
        <v>0.9189009590217454</v>
      </c>
      <c r="LO72">
        <v>0.91921744171452668</v>
      </c>
      <c r="LP72">
        <v>0.91801972143833432</v>
      </c>
      <c r="LQ72">
        <v>0.9194844791503769</v>
      </c>
      <c r="LR72">
        <v>0.91873299590714408</v>
      </c>
      <c r="LS72">
        <v>0.91822374592500045</v>
      </c>
      <c r="LT72">
        <v>0.91942417799097187</v>
      </c>
      <c r="LU72">
        <v>0.92001859359938098</v>
      </c>
      <c r="LV72">
        <v>0.91897347390002138</v>
      </c>
      <c r="LW72">
        <v>0.91951804978778495</v>
      </c>
      <c r="LX72">
        <v>0.92197567236547295</v>
      </c>
      <c r="LY72">
        <v>0.92086225002287103</v>
      </c>
      <c r="LZ72">
        <v>0.92082860191804927</v>
      </c>
      <c r="MA72">
        <v>0.92168277297658574</v>
      </c>
      <c r="MB72">
        <v>0.92195589118644106</v>
      </c>
      <c r="MC72">
        <v>0.92081602018719888</v>
      </c>
      <c r="MD72">
        <v>0.92208400046885886</v>
      </c>
      <c r="ME72">
        <v>0.92188797887916818</v>
      </c>
      <c r="MF72">
        <v>0.9217072636764817</v>
      </c>
      <c r="MG72">
        <v>0.92316176067284172</v>
      </c>
      <c r="MH72">
        <v>0.92343322673644901</v>
      </c>
      <c r="MI72">
        <v>0.92281077748136742</v>
      </c>
      <c r="MJ72">
        <v>0.92383638127310785</v>
      </c>
      <c r="MK72">
        <v>0.92332972413702963</v>
      </c>
      <c r="ML72">
        <v>0.92370806013627571</v>
      </c>
      <c r="MM72">
        <v>0.9237043477025827</v>
      </c>
      <c r="MN72">
        <v>0.92331889888236118</v>
      </c>
      <c r="MO72">
        <v>0.92385309526465209</v>
      </c>
      <c r="MP72">
        <v>0.9242738493906586</v>
      </c>
      <c r="MQ72">
        <v>0.92580614270921813</v>
      </c>
      <c r="MR72">
        <v>0.92457736891239184</v>
      </c>
      <c r="MS72">
        <v>0.9243541969354816</v>
      </c>
      <c r="MT72">
        <v>0.92414557987947354</v>
      </c>
      <c r="MU72">
        <v>0.92536273892739573</v>
      </c>
      <c r="MV72">
        <v>0.92512403967180035</v>
      </c>
      <c r="MW72">
        <v>0.92523361529075143</v>
      </c>
      <c r="MX72">
        <v>0.92664198378346629</v>
      </c>
      <c r="MY72">
        <v>0.92631768460673047</v>
      </c>
      <c r="MZ72">
        <v>0.92606349817282074</v>
      </c>
      <c r="NA72">
        <v>0.92621648318966376</v>
      </c>
      <c r="NB72">
        <v>0.92790724097008925</v>
      </c>
      <c r="NC72">
        <v>0.92820231263011332</v>
      </c>
      <c r="ND72">
        <v>0.9264562942443364</v>
      </c>
      <c r="NE72">
        <v>0.92801769014680902</v>
      </c>
      <c r="NF72">
        <v>0.92726686766265298</v>
      </c>
      <c r="NG72">
        <v>0.92848477203139235</v>
      </c>
      <c r="NH72">
        <v>0.9295346564236201</v>
      </c>
      <c r="NI72">
        <v>0.92747064673886448</v>
      </c>
      <c r="NJ72">
        <v>0.92817388370878118</v>
      </c>
      <c r="NK72">
        <v>0.92918881451002844</v>
      </c>
      <c r="NL72">
        <v>0.93024754360783213</v>
      </c>
      <c r="NM72">
        <v>0.92979426703817614</v>
      </c>
      <c r="NN72">
        <v>0.93047055522481892</v>
      </c>
      <c r="NO72">
        <v>0.92989831944436396</v>
      </c>
      <c r="NP72">
        <v>0.93082047595478712</v>
      </c>
      <c r="NQ72">
        <v>0.92928910208278082</v>
      </c>
      <c r="NR72">
        <v>0.93018534862381075</v>
      </c>
      <c r="NS72">
        <v>0.92993482259869875</v>
      </c>
      <c r="NT72">
        <v>0.92973935746793079</v>
      </c>
      <c r="NU72">
        <v>0.9304175586456862</v>
      </c>
      <c r="NV72">
        <v>0.93079782411241807</v>
      </c>
      <c r="NW72">
        <v>0.93206871157345395</v>
      </c>
      <c r="NX72">
        <v>0.93056577838560661</v>
      </c>
      <c r="NY72">
        <v>0.9318792480915562</v>
      </c>
      <c r="NZ72">
        <v>0.93088809584779786</v>
      </c>
      <c r="OA72">
        <v>0.93227840804703133</v>
      </c>
      <c r="OB72">
        <v>0.93218282360094429</v>
      </c>
      <c r="OC72">
        <v>0.93178961513166347</v>
      </c>
      <c r="OD72">
        <v>0.93135820521813528</v>
      </c>
      <c r="OE72">
        <v>0.93281034343276714</v>
      </c>
      <c r="OF72">
        <v>0.93269595215616685</v>
      </c>
      <c r="OG72">
        <v>0.93330104659535285</v>
      </c>
      <c r="OH72">
        <v>0.93330722980433389</v>
      </c>
      <c r="OI72">
        <v>0.93221344065883471</v>
      </c>
      <c r="OJ72">
        <v>0.9341338039156406</v>
      </c>
      <c r="OK72">
        <v>0.93193747187727038</v>
      </c>
      <c r="OL72">
        <v>0.93407881168833595</v>
      </c>
      <c r="OM72">
        <v>0.93353334036321678</v>
      </c>
      <c r="ON72">
        <v>0.93407677404609191</v>
      </c>
      <c r="OO72">
        <v>0.9342252351440512</v>
      </c>
      <c r="OP72">
        <v>0.9342347385659423</v>
      </c>
      <c r="OQ72">
        <v>0.93465598630247793</v>
      </c>
      <c r="OR72">
        <v>0.93524383357916618</v>
      </c>
      <c r="OS72">
        <v>0.93415318042905271</v>
      </c>
      <c r="OT72">
        <v>0.93442703233690738</v>
      </c>
      <c r="OU72">
        <v>0.9354108857534007</v>
      </c>
    </row>
    <row r="73" spans="1:411">
      <c r="A73" s="539">
        <v>0.22000000000000006</v>
      </c>
      <c r="B73">
        <v>8.7330409008810265E-4</v>
      </c>
      <c r="C73">
        <v>1.9260552966242981E-3</v>
      </c>
      <c r="D73">
        <v>4.9814584613338039E-3</v>
      </c>
      <c r="E73">
        <v>8.7200177516648554E-3</v>
      </c>
      <c r="F73">
        <v>1.3387046585085372E-2</v>
      </c>
      <c r="G73">
        <v>2.0256049857414141E-2</v>
      </c>
      <c r="H73">
        <v>2.7322717308369375E-2</v>
      </c>
      <c r="I73">
        <v>3.6641710399791867E-2</v>
      </c>
      <c r="J73">
        <v>4.652402785918712E-2</v>
      </c>
      <c r="K73">
        <v>5.5998907184801959E-2</v>
      </c>
      <c r="L73">
        <v>6.590375047396424E-2</v>
      </c>
      <c r="M73">
        <v>7.7079221351612201E-2</v>
      </c>
      <c r="N73">
        <v>8.9599050438059685E-2</v>
      </c>
      <c r="O73">
        <v>0.10086957875369525</v>
      </c>
      <c r="P73">
        <v>0.11302061311693143</v>
      </c>
      <c r="Q73">
        <v>0.12467473667447364</v>
      </c>
      <c r="R73">
        <v>0.13664568612893171</v>
      </c>
      <c r="S73">
        <v>0.14914868181963786</v>
      </c>
      <c r="T73">
        <v>0.16253897819291066</v>
      </c>
      <c r="U73">
        <v>0.17387481307193334</v>
      </c>
      <c r="V73">
        <v>0.18493033197229963</v>
      </c>
      <c r="W73">
        <v>0.20051919048323819</v>
      </c>
      <c r="X73">
        <v>0.21088700544492531</v>
      </c>
      <c r="Y73">
        <v>0.22205481287700524</v>
      </c>
      <c r="Z73">
        <v>0.23518071261611179</v>
      </c>
      <c r="AA73">
        <v>0.25038273927170507</v>
      </c>
      <c r="AB73">
        <v>0.26134977680911098</v>
      </c>
      <c r="AC73">
        <v>0.27583128665536089</v>
      </c>
      <c r="AD73">
        <v>0.28677101040503672</v>
      </c>
      <c r="AE73">
        <v>0.29916823438421924</v>
      </c>
      <c r="AF73">
        <v>0.30976355382564397</v>
      </c>
      <c r="AG73">
        <v>0.32307041144948734</v>
      </c>
      <c r="AH73">
        <v>0.33693915000308994</v>
      </c>
      <c r="AI73">
        <v>0.35065273576787093</v>
      </c>
      <c r="AJ73">
        <v>0.35657869136212461</v>
      </c>
      <c r="AK73">
        <v>0.37150125117424715</v>
      </c>
      <c r="AL73">
        <v>0.3814818052829051</v>
      </c>
      <c r="AM73">
        <v>0.39292883184177779</v>
      </c>
      <c r="AN73">
        <v>0.40265796976055857</v>
      </c>
      <c r="AO73">
        <v>0.41516013708429106</v>
      </c>
      <c r="AP73">
        <v>0.42296526903318021</v>
      </c>
      <c r="AQ73">
        <v>0.43423009679837038</v>
      </c>
      <c r="AR73">
        <v>0.445913466553226</v>
      </c>
      <c r="AS73">
        <v>0.45367452372590689</v>
      </c>
      <c r="AT73">
        <v>0.46169185907173532</v>
      </c>
      <c r="AU73">
        <v>0.47191529917190644</v>
      </c>
      <c r="AV73">
        <v>0.48228781088176387</v>
      </c>
      <c r="AW73">
        <v>0.49139559875842187</v>
      </c>
      <c r="AX73">
        <v>0.49926980111166019</v>
      </c>
      <c r="AY73">
        <v>0.50940299914883469</v>
      </c>
      <c r="AZ73">
        <v>0.5163328341916984</v>
      </c>
      <c r="BA73">
        <v>0.52473708487659942</v>
      </c>
      <c r="BB73">
        <v>0.53011166007843813</v>
      </c>
      <c r="BC73">
        <v>0.53534260114450982</v>
      </c>
      <c r="BD73">
        <v>0.54324236180984342</v>
      </c>
      <c r="BE73">
        <v>0.55033036406216629</v>
      </c>
      <c r="BF73">
        <v>0.55767095381297349</v>
      </c>
      <c r="BG73">
        <v>0.56596310653577453</v>
      </c>
      <c r="BH73">
        <v>0.57079521014879298</v>
      </c>
      <c r="BI73">
        <v>0.57781133422642994</v>
      </c>
      <c r="BJ73">
        <v>0.58836926485356544</v>
      </c>
      <c r="BK73">
        <v>0.59003743905274042</v>
      </c>
      <c r="BL73">
        <v>0.59644563242784332</v>
      </c>
      <c r="BM73">
        <v>0.59908186344750036</v>
      </c>
      <c r="BN73">
        <v>0.60862508176459618</v>
      </c>
      <c r="BO73">
        <v>0.61128460340864188</v>
      </c>
      <c r="BP73">
        <v>0.61632646172459826</v>
      </c>
      <c r="BQ73">
        <v>0.62137599823245093</v>
      </c>
      <c r="BR73">
        <v>0.62725147449802132</v>
      </c>
      <c r="BS73">
        <v>0.63063890013272361</v>
      </c>
      <c r="BT73">
        <v>0.63685134659367204</v>
      </c>
      <c r="BU73">
        <v>0.64247486979592405</v>
      </c>
      <c r="BV73">
        <v>0.64683318576417492</v>
      </c>
      <c r="BW73">
        <v>0.65121333554536742</v>
      </c>
      <c r="BX73">
        <v>0.65505593220632641</v>
      </c>
      <c r="BY73">
        <v>0.6604050460446137</v>
      </c>
      <c r="BZ73">
        <v>0.66372814105352473</v>
      </c>
      <c r="CA73">
        <v>0.66557634419792522</v>
      </c>
      <c r="CB73">
        <v>0.67086809967795102</v>
      </c>
      <c r="CC73">
        <v>0.67688606219100067</v>
      </c>
      <c r="CD73">
        <v>0.67772014682823589</v>
      </c>
      <c r="CE73">
        <v>0.68178357787952693</v>
      </c>
      <c r="CF73">
        <v>0.68574440542980464</v>
      </c>
      <c r="CG73">
        <v>0.69159782267856129</v>
      </c>
      <c r="CH73">
        <v>0.69366517733133337</v>
      </c>
      <c r="CI73">
        <v>0.69636938749895971</v>
      </c>
      <c r="CJ73">
        <v>0.70014140523577129</v>
      </c>
      <c r="CK73">
        <v>0.70348163457611113</v>
      </c>
      <c r="CL73">
        <v>0.70487982589926512</v>
      </c>
      <c r="CM73">
        <v>0.71100919946614538</v>
      </c>
      <c r="CN73">
        <v>0.71141782996510328</v>
      </c>
      <c r="CO73">
        <v>0.71428819746928029</v>
      </c>
      <c r="CP73">
        <v>0.71899162683182027</v>
      </c>
      <c r="CQ73">
        <v>0.72005262494952549</v>
      </c>
      <c r="CR73">
        <v>0.72373143527587225</v>
      </c>
      <c r="CS73">
        <v>0.72563584646561508</v>
      </c>
      <c r="CT73">
        <v>0.72991859123693625</v>
      </c>
      <c r="CU73">
        <v>0.73150388617614204</v>
      </c>
      <c r="CV73">
        <v>0.73514887231784687</v>
      </c>
      <c r="CW73">
        <v>0.73800307020912759</v>
      </c>
      <c r="CX73">
        <v>0.74008031675523578</v>
      </c>
      <c r="CY73">
        <v>0.74448164100919556</v>
      </c>
      <c r="CZ73">
        <v>0.74650549746711481</v>
      </c>
      <c r="DA73">
        <v>0.74962447695427459</v>
      </c>
      <c r="DB73">
        <v>0.75018473352272075</v>
      </c>
      <c r="DC73">
        <v>0.75180637915510218</v>
      </c>
      <c r="DD73">
        <v>0.75470752679014796</v>
      </c>
      <c r="DE73">
        <v>0.75628300425181072</v>
      </c>
      <c r="DF73">
        <v>0.75989092375240319</v>
      </c>
      <c r="DG73">
        <v>0.76063212249040046</v>
      </c>
      <c r="DH73">
        <v>0.76333872813328729</v>
      </c>
      <c r="DI73">
        <v>0.76536899514962753</v>
      </c>
      <c r="DJ73">
        <v>0.76730297860203056</v>
      </c>
      <c r="DK73">
        <v>0.77080922714819988</v>
      </c>
      <c r="DL73">
        <v>0.77025939917805497</v>
      </c>
      <c r="DM73">
        <v>0.77240062794100839</v>
      </c>
      <c r="DN73">
        <v>0.77823997025807556</v>
      </c>
      <c r="DO73">
        <v>0.77763534829913838</v>
      </c>
      <c r="DP73">
        <v>0.77772073930569352</v>
      </c>
      <c r="DQ73">
        <v>0.78096391063598958</v>
      </c>
      <c r="DR73">
        <v>0.78096014566204131</v>
      </c>
      <c r="DS73">
        <v>0.78473587825153313</v>
      </c>
      <c r="DT73">
        <v>0.78701856249239233</v>
      </c>
      <c r="DU73">
        <v>0.78753334711585521</v>
      </c>
      <c r="DV73">
        <v>0.78816507734915686</v>
      </c>
      <c r="DW73">
        <v>0.79021389206325432</v>
      </c>
      <c r="DX73">
        <v>0.79008225049624659</v>
      </c>
      <c r="DY73">
        <v>0.79431753999986354</v>
      </c>
      <c r="DZ73">
        <v>0.7971542785720831</v>
      </c>
      <c r="EA73">
        <v>0.79477058059921457</v>
      </c>
      <c r="EB73">
        <v>0.79932869638047088</v>
      </c>
      <c r="EC73">
        <v>0.80100266113151852</v>
      </c>
      <c r="ED73">
        <v>0.8038873078911275</v>
      </c>
      <c r="EE73">
        <v>0.80297798575302681</v>
      </c>
      <c r="EF73">
        <v>0.80250746792819394</v>
      </c>
      <c r="EG73">
        <v>0.80610082234878511</v>
      </c>
      <c r="EH73">
        <v>0.80791521862644711</v>
      </c>
      <c r="EI73">
        <v>0.80753796640635789</v>
      </c>
      <c r="EJ73">
        <v>0.80967101617042692</v>
      </c>
      <c r="EK73">
        <v>0.8108780967826279</v>
      </c>
      <c r="EL73">
        <v>0.81348078107217625</v>
      </c>
      <c r="EM73">
        <v>0.81216697381582925</v>
      </c>
      <c r="EN73">
        <v>0.81541466293559284</v>
      </c>
      <c r="EO73">
        <v>0.81723470030718681</v>
      </c>
      <c r="EP73">
        <v>0.81804337315141518</v>
      </c>
      <c r="EQ73">
        <v>0.817848210563346</v>
      </c>
      <c r="ER73">
        <v>0.82063705085498717</v>
      </c>
      <c r="ES73">
        <v>0.82111949571386911</v>
      </c>
      <c r="ET73">
        <v>0.82143202478875454</v>
      </c>
      <c r="EU73">
        <v>0.8234737382697801</v>
      </c>
      <c r="EV73">
        <v>0.82457832797960828</v>
      </c>
      <c r="EW73">
        <v>0.82398826725284136</v>
      </c>
      <c r="EX73">
        <v>0.82675699600795693</v>
      </c>
      <c r="EY73">
        <v>0.83020269015018255</v>
      </c>
      <c r="EZ73">
        <v>0.82742512113835609</v>
      </c>
      <c r="FA73">
        <v>0.83051888220814118</v>
      </c>
      <c r="FB73">
        <v>0.83031409074652096</v>
      </c>
      <c r="FC73">
        <v>0.8318996292746712</v>
      </c>
      <c r="FD73">
        <v>0.8336809601396068</v>
      </c>
      <c r="FE73">
        <v>0.83554744686947902</v>
      </c>
      <c r="FF73">
        <v>0.83605818215214422</v>
      </c>
      <c r="FG73">
        <v>0.83746882819266522</v>
      </c>
      <c r="FH73">
        <v>0.83835068324905626</v>
      </c>
      <c r="FI73">
        <v>0.83903878677869592</v>
      </c>
      <c r="FJ73">
        <v>0.8389906938063092</v>
      </c>
      <c r="FK73">
        <v>0.84072291029772361</v>
      </c>
      <c r="FL73">
        <v>0.84170955660670033</v>
      </c>
      <c r="FM73">
        <v>0.84381594930090675</v>
      </c>
      <c r="FN73">
        <v>0.84360028052829983</v>
      </c>
      <c r="FO73">
        <v>0.84541686404086036</v>
      </c>
      <c r="FP73">
        <v>0.84589522957541996</v>
      </c>
      <c r="FQ73">
        <v>0.84736041064602508</v>
      </c>
      <c r="FR73">
        <v>0.84591084684200324</v>
      </c>
      <c r="FS73">
        <v>0.84595890541235774</v>
      </c>
      <c r="FT73">
        <v>0.84888152577616105</v>
      </c>
      <c r="FU73">
        <v>0.84974921468463482</v>
      </c>
      <c r="FV73">
        <v>0.84954359656043343</v>
      </c>
      <c r="FW73">
        <v>0.85149445209093244</v>
      </c>
      <c r="FX73">
        <v>0.85272552361873521</v>
      </c>
      <c r="FY73">
        <v>0.85224328379063485</v>
      </c>
      <c r="FZ73">
        <v>0.85330150627079315</v>
      </c>
      <c r="GA73">
        <v>0.85360500116309201</v>
      </c>
      <c r="GB73">
        <v>0.85571280701866337</v>
      </c>
      <c r="GC73">
        <v>0.85535628967779354</v>
      </c>
      <c r="GD73">
        <v>0.85722895593832926</v>
      </c>
      <c r="GE73">
        <v>0.85873087136162918</v>
      </c>
      <c r="GF73">
        <v>0.85807284774293779</v>
      </c>
      <c r="GG73">
        <v>0.85915082039897384</v>
      </c>
      <c r="GH73">
        <v>0.86028289920115952</v>
      </c>
      <c r="GI73">
        <v>0.86016960157761946</v>
      </c>
      <c r="GJ73">
        <v>0.86203942297197644</v>
      </c>
      <c r="GK73">
        <v>0.86230196930858516</v>
      </c>
      <c r="GL73">
        <v>0.86260124844240615</v>
      </c>
      <c r="GM73">
        <v>0.86252411975282772</v>
      </c>
      <c r="GN73">
        <v>0.86431908872656182</v>
      </c>
      <c r="GO73">
        <v>0.86356404627634886</v>
      </c>
      <c r="GP73">
        <v>0.86520466482288272</v>
      </c>
      <c r="GQ73">
        <v>0.86622635931183001</v>
      </c>
      <c r="GR73">
        <v>0.86789787332919244</v>
      </c>
      <c r="GS73">
        <v>0.86766249860881151</v>
      </c>
      <c r="GT73">
        <v>0.8696311682378326</v>
      </c>
      <c r="GU73">
        <v>0.86868302479072779</v>
      </c>
      <c r="GV73">
        <v>0.86943650816723062</v>
      </c>
      <c r="GW73">
        <v>0.87059582362903709</v>
      </c>
      <c r="GX73">
        <v>0.87076357376873292</v>
      </c>
      <c r="GY73">
        <v>0.87062841551979719</v>
      </c>
      <c r="GZ73">
        <v>0.87089058236140759</v>
      </c>
      <c r="HA73">
        <v>0.87090487670240169</v>
      </c>
      <c r="HB73">
        <v>0.87403320333217815</v>
      </c>
      <c r="HC73">
        <v>0.87244167752261725</v>
      </c>
      <c r="HD73">
        <v>0.87477331001235803</v>
      </c>
      <c r="HE73">
        <v>0.87575516696690803</v>
      </c>
      <c r="HF73">
        <v>0.87602922864248767</v>
      </c>
      <c r="HG73">
        <v>0.87715011092771855</v>
      </c>
      <c r="HH73">
        <v>0.87620568489711115</v>
      </c>
      <c r="HI73">
        <v>0.87677042070663003</v>
      </c>
      <c r="HJ73">
        <v>0.87747950190508761</v>
      </c>
      <c r="HK73">
        <v>0.87900852202982427</v>
      </c>
      <c r="HL73">
        <v>0.87917514264410279</v>
      </c>
      <c r="HM73">
        <v>0.88025332477036411</v>
      </c>
      <c r="HN73">
        <v>0.87992497261688674</v>
      </c>
      <c r="HO73">
        <v>0.87967055198172539</v>
      </c>
      <c r="HP73">
        <v>0.87953150511995681</v>
      </c>
      <c r="HQ73">
        <v>0.88158980771156004</v>
      </c>
      <c r="HR73">
        <v>0.8839062731119055</v>
      </c>
      <c r="HS73">
        <v>0.88195504173653538</v>
      </c>
      <c r="HT73">
        <v>0.88403168810464672</v>
      </c>
      <c r="HU73">
        <v>0.88467194772654112</v>
      </c>
      <c r="HV73">
        <v>0.88264364626318126</v>
      </c>
      <c r="HW73">
        <v>0.88402905765214879</v>
      </c>
      <c r="HX73">
        <v>0.88372449012342513</v>
      </c>
      <c r="HY73">
        <v>0.88283003198288768</v>
      </c>
      <c r="HZ73">
        <v>0.8863981832779706</v>
      </c>
      <c r="IA73">
        <v>0.8854288435777935</v>
      </c>
      <c r="IB73">
        <v>0.88706680389457482</v>
      </c>
      <c r="IC73">
        <v>0.88607143854778703</v>
      </c>
      <c r="ID73">
        <v>0.88789472274055437</v>
      </c>
      <c r="IE73">
        <v>0.8892455798787523</v>
      </c>
      <c r="IF73">
        <v>0.88941538912736606</v>
      </c>
      <c r="IG73">
        <v>0.89077726925835565</v>
      </c>
      <c r="IH73">
        <v>0.8883086544890052</v>
      </c>
      <c r="II73">
        <v>0.89072018590046009</v>
      </c>
      <c r="IJ73">
        <v>0.89070865877186234</v>
      </c>
      <c r="IK73">
        <v>0.89093578839426324</v>
      </c>
      <c r="IL73">
        <v>0.89112335822793232</v>
      </c>
      <c r="IM73">
        <v>0.89170832620597551</v>
      </c>
      <c r="IN73">
        <v>0.89392385397199825</v>
      </c>
      <c r="IO73">
        <v>0.89213484477009342</v>
      </c>
      <c r="IP73">
        <v>0.89336329839862372</v>
      </c>
      <c r="IQ73">
        <v>0.8941136398627807</v>
      </c>
      <c r="IR73">
        <v>0.89224472769128693</v>
      </c>
      <c r="IS73">
        <v>0.89500230858083485</v>
      </c>
      <c r="IT73">
        <v>0.89307767011960437</v>
      </c>
      <c r="IU73">
        <v>0.89558591713230606</v>
      </c>
      <c r="IV73">
        <v>0.89682685080774349</v>
      </c>
      <c r="IW73">
        <v>0.89620627939962838</v>
      </c>
      <c r="IX73">
        <v>0.89694707752066238</v>
      </c>
      <c r="IY73">
        <v>0.89816173075042527</v>
      </c>
      <c r="IZ73">
        <v>0.89726992456352228</v>
      </c>
      <c r="JA73">
        <v>0.89824588410177975</v>
      </c>
      <c r="JB73">
        <v>0.89906835905440252</v>
      </c>
      <c r="JC73">
        <v>0.89717519700179005</v>
      </c>
      <c r="JD73">
        <v>0.89781813830559454</v>
      </c>
      <c r="JE73">
        <v>0.89847674593855886</v>
      </c>
      <c r="JF73">
        <v>0.8996532456162154</v>
      </c>
      <c r="JG73">
        <v>0.90078893957048789</v>
      </c>
      <c r="JH73">
        <v>0.90153426284308469</v>
      </c>
      <c r="JI73">
        <v>0.90157321369473675</v>
      </c>
      <c r="JJ73">
        <v>0.9004560824693012</v>
      </c>
      <c r="JK73">
        <v>0.90146328375214446</v>
      </c>
      <c r="JL73">
        <v>0.90148154758794519</v>
      </c>
      <c r="JM73">
        <v>0.90257574044736244</v>
      </c>
      <c r="JN73">
        <v>0.9024242195751091</v>
      </c>
      <c r="JO73">
        <v>0.90236169636997943</v>
      </c>
      <c r="JP73">
        <v>0.90413184431263893</v>
      </c>
      <c r="JQ73">
        <v>0.90320017259000662</v>
      </c>
      <c r="JR73">
        <v>0.90441954790374446</v>
      </c>
      <c r="JS73">
        <v>0.9046299787985006</v>
      </c>
      <c r="JT73">
        <v>0.90511906860939606</v>
      </c>
      <c r="JU73">
        <v>0.90590731394197488</v>
      </c>
      <c r="JV73">
        <v>0.90445941278033237</v>
      </c>
      <c r="JW73">
        <v>0.90481068891274075</v>
      </c>
      <c r="JX73">
        <v>0.90691925614093338</v>
      </c>
      <c r="JY73">
        <v>0.90630661881299424</v>
      </c>
      <c r="JZ73">
        <v>0.90628236028098785</v>
      </c>
      <c r="KA73">
        <v>0.90733829523837084</v>
      </c>
      <c r="KB73">
        <v>0.90789280333053901</v>
      </c>
      <c r="KC73">
        <v>0.90811424931729989</v>
      </c>
      <c r="KD73">
        <v>0.90782784362639735</v>
      </c>
      <c r="KE73">
        <v>0.90797779095777076</v>
      </c>
      <c r="KF73">
        <v>0.90898708476594392</v>
      </c>
      <c r="KG73">
        <v>0.90909964479683159</v>
      </c>
      <c r="KH73">
        <v>0.90919582871329629</v>
      </c>
      <c r="KI73">
        <v>0.90984092064775768</v>
      </c>
      <c r="KJ73">
        <v>0.91017818102895764</v>
      </c>
      <c r="KK73">
        <v>0.91112687370938128</v>
      </c>
      <c r="KL73">
        <v>0.91067975851769989</v>
      </c>
      <c r="KM73">
        <v>0.91242285372274168</v>
      </c>
      <c r="KN73">
        <v>0.91089004612789759</v>
      </c>
      <c r="KO73">
        <v>0.91054993615623625</v>
      </c>
      <c r="KP73">
        <v>0.91271233989690725</v>
      </c>
      <c r="KQ73">
        <v>0.91152130808962117</v>
      </c>
      <c r="KR73">
        <v>0.91144410293085598</v>
      </c>
      <c r="KS73">
        <v>0.91291193782642621</v>
      </c>
      <c r="KT73">
        <v>0.9131339406405109</v>
      </c>
      <c r="KU73">
        <v>0.91378734901531522</v>
      </c>
      <c r="KV73">
        <v>0.9117957852655898</v>
      </c>
      <c r="KW73">
        <v>0.91482126389274154</v>
      </c>
      <c r="KX73">
        <v>0.91432361224016956</v>
      </c>
      <c r="KY73">
        <v>0.91395303942999528</v>
      </c>
      <c r="KZ73">
        <v>0.91380991880319784</v>
      </c>
      <c r="LA73">
        <v>0.9165059046108579</v>
      </c>
      <c r="LB73">
        <v>0.91489836709528549</v>
      </c>
      <c r="LC73">
        <v>0.91346720250527758</v>
      </c>
      <c r="LD73">
        <v>0.91465827902249652</v>
      </c>
      <c r="LE73">
        <v>0.91819399461068496</v>
      </c>
      <c r="LF73">
        <v>0.9160566701997318</v>
      </c>
      <c r="LG73">
        <v>0.91543201766353843</v>
      </c>
      <c r="LH73">
        <v>0.91669064628121077</v>
      </c>
      <c r="LI73">
        <v>0.91847527786244676</v>
      </c>
      <c r="LJ73">
        <v>0.91664485888074354</v>
      </c>
      <c r="LK73">
        <v>0.91698837044103421</v>
      </c>
      <c r="LL73">
        <v>0.91909086417459984</v>
      </c>
      <c r="LM73">
        <v>0.9179287320307189</v>
      </c>
      <c r="LN73">
        <v>0.91865597303573931</v>
      </c>
      <c r="LO73">
        <v>0.91851853877553713</v>
      </c>
      <c r="LP73">
        <v>0.9196394303010853</v>
      </c>
      <c r="LQ73">
        <v>0.91905641596678167</v>
      </c>
      <c r="LR73">
        <v>0.91854576251225117</v>
      </c>
      <c r="LS73">
        <v>0.92035642448382826</v>
      </c>
      <c r="LT73">
        <v>0.92019717450767935</v>
      </c>
      <c r="LU73">
        <v>0.91958989784589595</v>
      </c>
      <c r="LV73">
        <v>0.92152779361395931</v>
      </c>
      <c r="LW73">
        <v>0.91992127447833383</v>
      </c>
      <c r="LX73">
        <v>0.9212519933019816</v>
      </c>
      <c r="LY73">
        <v>0.9221396277383791</v>
      </c>
      <c r="LZ73">
        <v>0.92083976524578648</v>
      </c>
      <c r="MA73">
        <v>0.9215569437053226</v>
      </c>
      <c r="MB73">
        <v>0.9216630939868985</v>
      </c>
      <c r="MC73">
        <v>0.92145793501998874</v>
      </c>
      <c r="MD73">
        <v>0.92126309714434207</v>
      </c>
      <c r="ME73">
        <v>0.92145327453450832</v>
      </c>
      <c r="MF73">
        <v>0.92149009736119092</v>
      </c>
      <c r="MG73">
        <v>0.92176223249432654</v>
      </c>
      <c r="MH73">
        <v>0.92429501919783785</v>
      </c>
      <c r="MI73">
        <v>0.9230496516125053</v>
      </c>
      <c r="MJ73">
        <v>0.92406255989093466</v>
      </c>
      <c r="MK73">
        <v>0.92404509185787842</v>
      </c>
      <c r="ML73">
        <v>0.92479571704423891</v>
      </c>
      <c r="MM73">
        <v>0.92382635364898003</v>
      </c>
      <c r="MN73">
        <v>0.92394634445742396</v>
      </c>
      <c r="MO73">
        <v>0.92404245281046049</v>
      </c>
      <c r="MP73">
        <v>0.92436225363431657</v>
      </c>
      <c r="MQ73">
        <v>0.92376317721631618</v>
      </c>
      <c r="MR73">
        <v>0.92587874538452541</v>
      </c>
      <c r="MS73">
        <v>0.92652222870036849</v>
      </c>
      <c r="MT73">
        <v>0.92656519366367329</v>
      </c>
      <c r="MU73">
        <v>0.92712910035248852</v>
      </c>
      <c r="MV73">
        <v>0.92611662047660614</v>
      </c>
      <c r="MW73">
        <v>0.92595898914405395</v>
      </c>
      <c r="MX73">
        <v>0.92701084234295927</v>
      </c>
      <c r="MY73">
        <v>0.92747132569760316</v>
      </c>
      <c r="MZ73">
        <v>0.92824055972743413</v>
      </c>
      <c r="NA73">
        <v>0.92762254998687632</v>
      </c>
      <c r="NB73">
        <v>0.9280463521459712</v>
      </c>
      <c r="NC73">
        <v>0.92706089863916874</v>
      </c>
      <c r="ND73">
        <v>0.92662322282036003</v>
      </c>
      <c r="NE73">
        <v>0.92630489847886288</v>
      </c>
      <c r="NF73">
        <v>0.92743314025956836</v>
      </c>
      <c r="NG73">
        <v>0.92731972060663159</v>
      </c>
      <c r="NH73">
        <v>0.92850916235477887</v>
      </c>
      <c r="NI73">
        <v>0.92949204471318603</v>
      </c>
      <c r="NJ73">
        <v>0.92802550458006672</v>
      </c>
      <c r="NK73">
        <v>0.92948605695070763</v>
      </c>
      <c r="NL73">
        <v>0.92952260421609112</v>
      </c>
      <c r="NM73">
        <v>0.92896682475475179</v>
      </c>
      <c r="NN73">
        <v>0.92928710335253795</v>
      </c>
      <c r="NO73">
        <v>0.92942264045062384</v>
      </c>
      <c r="NP73">
        <v>0.93023527936071293</v>
      </c>
      <c r="NQ73">
        <v>0.9301288740018574</v>
      </c>
      <c r="NR73">
        <v>0.93141545778970247</v>
      </c>
      <c r="NS73">
        <v>0.9311819996565085</v>
      </c>
      <c r="NT73">
        <v>0.93025773136148771</v>
      </c>
      <c r="NU73">
        <v>0.93008293407190323</v>
      </c>
      <c r="NV73">
        <v>0.92969790437264732</v>
      </c>
      <c r="NW73">
        <v>0.92982698070734116</v>
      </c>
      <c r="NX73">
        <v>0.93012549386047128</v>
      </c>
      <c r="NY73">
        <v>0.93133345625127339</v>
      </c>
      <c r="NZ73">
        <v>0.93174306730945156</v>
      </c>
      <c r="OA73">
        <v>0.93046475145620366</v>
      </c>
      <c r="OB73">
        <v>0.93262889672644855</v>
      </c>
      <c r="OC73">
        <v>0.93315936863361448</v>
      </c>
      <c r="OD73">
        <v>0.93177091149339319</v>
      </c>
      <c r="OE73">
        <v>0.93393410989803449</v>
      </c>
      <c r="OF73">
        <v>0.93290464955115571</v>
      </c>
      <c r="OG73">
        <v>0.93153176630624457</v>
      </c>
      <c r="OH73">
        <v>0.93271593889993321</v>
      </c>
      <c r="OI73">
        <v>0.93325487115340433</v>
      </c>
      <c r="OJ73">
        <v>0.93160270355136221</v>
      </c>
      <c r="OK73">
        <v>0.934279774127867</v>
      </c>
      <c r="OL73">
        <v>0.93474667865933336</v>
      </c>
      <c r="OM73">
        <v>0.93325161531583289</v>
      </c>
      <c r="ON73">
        <v>0.9345941329025711</v>
      </c>
      <c r="OO73">
        <v>0.93501590358383557</v>
      </c>
      <c r="OP73">
        <v>0.93291477556553271</v>
      </c>
      <c r="OQ73">
        <v>0.93551263212734326</v>
      </c>
      <c r="OR73">
        <v>0.93573434031508351</v>
      </c>
      <c r="OS73">
        <v>0.93456078786926589</v>
      </c>
      <c r="OT73">
        <v>0.93546816126428234</v>
      </c>
      <c r="OU73">
        <v>0.93549716036108332</v>
      </c>
    </row>
    <row r="74" spans="1:411">
      <c r="A74" s="539">
        <v>0.23000000000000007</v>
      </c>
      <c r="B74">
        <v>6.3069221800298423E-4</v>
      </c>
      <c r="C74">
        <v>2.4722644840915529E-3</v>
      </c>
      <c r="D74">
        <v>4.6892498239342831E-3</v>
      </c>
      <c r="E74">
        <v>8.4124647666893211E-3</v>
      </c>
      <c r="F74">
        <v>1.3049241005089803E-2</v>
      </c>
      <c r="G74">
        <v>1.9360271880930664E-2</v>
      </c>
      <c r="H74">
        <v>2.7378708556683229E-2</v>
      </c>
      <c r="I74">
        <v>3.4832390792889301E-2</v>
      </c>
      <c r="J74">
        <v>4.3942146393106195E-2</v>
      </c>
      <c r="K74">
        <v>5.436477591352562E-2</v>
      </c>
      <c r="L74">
        <v>6.5087270709927966E-2</v>
      </c>
      <c r="M74">
        <v>7.4625952857601777E-2</v>
      </c>
      <c r="N74">
        <v>8.8041983436310228E-2</v>
      </c>
      <c r="O74">
        <v>0.10076718338204535</v>
      </c>
      <c r="P74">
        <v>0.11152313467169875</v>
      </c>
      <c r="Q74">
        <v>0.12364698862469174</v>
      </c>
      <c r="R74">
        <v>0.13432937882401225</v>
      </c>
      <c r="S74">
        <v>0.14645676980047653</v>
      </c>
      <c r="T74">
        <v>0.1585663759609513</v>
      </c>
      <c r="U74">
        <v>0.1726034903016177</v>
      </c>
      <c r="V74">
        <v>0.18384719163185995</v>
      </c>
      <c r="W74">
        <v>0.19998917509426595</v>
      </c>
      <c r="X74">
        <v>0.21122129782672486</v>
      </c>
      <c r="Y74">
        <v>0.22161256151433428</v>
      </c>
      <c r="Z74">
        <v>0.23625105383028039</v>
      </c>
      <c r="AA74">
        <v>0.24823231558630607</v>
      </c>
      <c r="AB74">
        <v>0.26284745604209914</v>
      </c>
      <c r="AC74">
        <v>0.27618908710431506</v>
      </c>
      <c r="AD74">
        <v>0.28752640651514494</v>
      </c>
      <c r="AE74">
        <v>0.29849289779590393</v>
      </c>
      <c r="AF74">
        <v>0.31302744456627829</v>
      </c>
      <c r="AG74">
        <v>0.32192357679022576</v>
      </c>
      <c r="AH74">
        <v>0.33591793284854254</v>
      </c>
      <c r="AI74">
        <v>0.34868667644930607</v>
      </c>
      <c r="AJ74">
        <v>0.36098734497841123</v>
      </c>
      <c r="AK74">
        <v>0.37060781639622092</v>
      </c>
      <c r="AL74">
        <v>0.379723783454404</v>
      </c>
      <c r="AM74">
        <v>0.39262778770442736</v>
      </c>
      <c r="AN74">
        <v>0.40515609521591767</v>
      </c>
      <c r="AO74">
        <v>0.41236191016605783</v>
      </c>
      <c r="AP74">
        <v>0.4243524411919129</v>
      </c>
      <c r="AQ74">
        <v>0.43403972712346384</v>
      </c>
      <c r="AR74">
        <v>0.44149371776635798</v>
      </c>
      <c r="AS74">
        <v>0.45137583958343502</v>
      </c>
      <c r="AT74">
        <v>0.46585686393243125</v>
      </c>
      <c r="AU74">
        <v>0.47599123774385194</v>
      </c>
      <c r="AV74">
        <v>0.48125499489310436</v>
      </c>
      <c r="AW74">
        <v>0.49085194169711988</v>
      </c>
      <c r="AX74">
        <v>0.49831937442786139</v>
      </c>
      <c r="AY74">
        <v>0.50654732626948795</v>
      </c>
      <c r="AZ74">
        <v>0.515126323478034</v>
      </c>
      <c r="BA74">
        <v>0.52223609426572337</v>
      </c>
      <c r="BB74">
        <v>0.52955138475806851</v>
      </c>
      <c r="BC74">
        <v>0.53539088279142899</v>
      </c>
      <c r="BD74">
        <v>0.5469526593543288</v>
      </c>
      <c r="BE74">
        <v>0.55408880030819707</v>
      </c>
      <c r="BF74">
        <v>0.55765630698871482</v>
      </c>
      <c r="BG74">
        <v>0.5649637115916738</v>
      </c>
      <c r="BH74">
        <v>0.57076302424536984</v>
      </c>
      <c r="BI74">
        <v>0.57590482282374178</v>
      </c>
      <c r="BJ74">
        <v>0.58561013704879783</v>
      </c>
      <c r="BK74">
        <v>0.58688149279035318</v>
      </c>
      <c r="BL74">
        <v>0.59666060152494615</v>
      </c>
      <c r="BM74">
        <v>0.60103865816072632</v>
      </c>
      <c r="BN74">
        <v>0.60759008083538579</v>
      </c>
      <c r="BO74">
        <v>0.61283103411985418</v>
      </c>
      <c r="BP74">
        <v>0.61819729639606147</v>
      </c>
      <c r="BQ74">
        <v>0.6235598437614277</v>
      </c>
      <c r="BR74">
        <v>0.62548037608803875</v>
      </c>
      <c r="BS74">
        <v>0.63245666367252729</v>
      </c>
      <c r="BT74">
        <v>0.63959217063580032</v>
      </c>
      <c r="BU74">
        <v>0.64170647366939382</v>
      </c>
      <c r="BV74">
        <v>0.64687995612166449</v>
      </c>
      <c r="BW74">
        <v>0.65186481803480545</v>
      </c>
      <c r="BX74">
        <v>0.65563761411820165</v>
      </c>
      <c r="BY74">
        <v>0.66035049294658299</v>
      </c>
      <c r="BZ74">
        <v>0.66379116239953861</v>
      </c>
      <c r="CA74">
        <v>0.66810576673414501</v>
      </c>
      <c r="CB74">
        <v>0.67137798798162263</v>
      </c>
      <c r="CC74">
        <v>0.67729761186627258</v>
      </c>
      <c r="CD74">
        <v>0.6804601638196035</v>
      </c>
      <c r="CE74">
        <v>0.68354629048227955</v>
      </c>
      <c r="CF74">
        <v>0.68708873196419928</v>
      </c>
      <c r="CG74">
        <v>0.69285788354009203</v>
      </c>
      <c r="CH74">
        <v>0.69226169615671074</v>
      </c>
      <c r="CI74">
        <v>0.69795157386474549</v>
      </c>
      <c r="CJ74">
        <v>0.70090355700735318</v>
      </c>
      <c r="CK74">
        <v>0.70373156595421316</v>
      </c>
      <c r="CL74">
        <v>0.70760883949579778</v>
      </c>
      <c r="CM74">
        <v>0.70948612485574603</v>
      </c>
      <c r="CN74">
        <v>0.71398596225572208</v>
      </c>
      <c r="CO74">
        <v>0.71888997533222054</v>
      </c>
      <c r="CP74">
        <v>0.71996232381456216</v>
      </c>
      <c r="CQ74">
        <v>0.72202949281358209</v>
      </c>
      <c r="CR74">
        <v>0.72331528460879435</v>
      </c>
      <c r="CS74">
        <v>0.72996097449911657</v>
      </c>
      <c r="CT74">
        <v>0.73155162876334712</v>
      </c>
      <c r="CU74">
        <v>0.73284040677041118</v>
      </c>
      <c r="CV74">
        <v>0.73647398092927063</v>
      </c>
      <c r="CW74">
        <v>0.73896071728807766</v>
      </c>
      <c r="CX74">
        <v>0.74118510574978669</v>
      </c>
      <c r="CY74">
        <v>0.74268485115687821</v>
      </c>
      <c r="CZ74">
        <v>0.74585149746066692</v>
      </c>
      <c r="DA74">
        <v>0.7474539365390096</v>
      </c>
      <c r="DB74">
        <v>0.74988538760736112</v>
      </c>
      <c r="DC74">
        <v>0.75122117060558247</v>
      </c>
      <c r="DD74">
        <v>0.75424754935877014</v>
      </c>
      <c r="DE74">
        <v>0.75875867776822914</v>
      </c>
      <c r="DF74">
        <v>0.75832280941007191</v>
      </c>
      <c r="DG74">
        <v>0.76129044698435211</v>
      </c>
      <c r="DH74">
        <v>0.76460687334087307</v>
      </c>
      <c r="DI74">
        <v>0.76444436907332325</v>
      </c>
      <c r="DJ74">
        <v>0.76688631911318672</v>
      </c>
      <c r="DK74">
        <v>0.77219735109679766</v>
      </c>
      <c r="DL74">
        <v>0.77179307520061324</v>
      </c>
      <c r="DM74">
        <v>0.77436558272593692</v>
      </c>
      <c r="DN74">
        <v>0.77441077976957651</v>
      </c>
      <c r="DO74">
        <v>0.77788331771348029</v>
      </c>
      <c r="DP74">
        <v>0.78055658086081647</v>
      </c>
      <c r="DQ74">
        <v>0.78190144992607591</v>
      </c>
      <c r="DR74">
        <v>0.78083159383968981</v>
      </c>
      <c r="DS74">
        <v>0.78436204482869776</v>
      </c>
      <c r="DT74">
        <v>0.78713853197924555</v>
      </c>
      <c r="DU74">
        <v>0.78712984002964426</v>
      </c>
      <c r="DV74">
        <v>0.79068410040728132</v>
      </c>
      <c r="DW74">
        <v>0.79104191747868935</v>
      </c>
      <c r="DX74">
        <v>0.79363618681027748</v>
      </c>
      <c r="DY74">
        <v>0.79258987338852693</v>
      </c>
      <c r="DZ74">
        <v>0.79557655386510084</v>
      </c>
      <c r="EA74">
        <v>0.79736525185864093</v>
      </c>
      <c r="EB74">
        <v>0.79933466694685684</v>
      </c>
      <c r="EC74">
        <v>0.79906491700242777</v>
      </c>
      <c r="ED74">
        <v>0.80196172585677306</v>
      </c>
      <c r="EE74">
        <v>0.8045588686386338</v>
      </c>
      <c r="EF74">
        <v>0.80563886585297906</v>
      </c>
      <c r="EG74">
        <v>0.80638513930944034</v>
      </c>
      <c r="EH74">
        <v>0.80607946561110122</v>
      </c>
      <c r="EI74">
        <v>0.80802197435799739</v>
      </c>
      <c r="EJ74">
        <v>0.81058937157572974</v>
      </c>
      <c r="EK74">
        <v>0.81287914010612572</v>
      </c>
      <c r="EL74">
        <v>0.81463737482863419</v>
      </c>
      <c r="EM74">
        <v>0.81704304414922357</v>
      </c>
      <c r="EN74">
        <v>0.81495232000048168</v>
      </c>
      <c r="EO74">
        <v>0.81687484974155</v>
      </c>
      <c r="EP74">
        <v>0.81810178610387274</v>
      </c>
      <c r="EQ74">
        <v>0.82009853074537331</v>
      </c>
      <c r="ER74">
        <v>0.81918807830225193</v>
      </c>
      <c r="ES74">
        <v>0.82188228758122095</v>
      </c>
      <c r="ET74">
        <v>0.822043084281326</v>
      </c>
      <c r="EU74">
        <v>0.8234482412427051</v>
      </c>
      <c r="EV74">
        <v>0.82601626621466351</v>
      </c>
      <c r="EW74">
        <v>0.82454277533691767</v>
      </c>
      <c r="EX74">
        <v>0.82833104947063829</v>
      </c>
      <c r="EY74">
        <v>0.83135670587147126</v>
      </c>
      <c r="EZ74">
        <v>0.82913617128267758</v>
      </c>
      <c r="FA74">
        <v>0.83097010693229545</v>
      </c>
      <c r="FB74">
        <v>0.83160681596860875</v>
      </c>
      <c r="FC74">
        <v>0.83283528298263598</v>
      </c>
      <c r="FD74">
        <v>0.83511205626904395</v>
      </c>
      <c r="FE74">
        <v>0.8344887051057881</v>
      </c>
      <c r="FF74">
        <v>0.83463436789905998</v>
      </c>
      <c r="FG74">
        <v>0.83775460710824612</v>
      </c>
      <c r="FH74">
        <v>0.83832206326301595</v>
      </c>
      <c r="FI74">
        <v>0.84034516474602261</v>
      </c>
      <c r="FJ74">
        <v>0.84132440486788607</v>
      </c>
      <c r="FK74">
        <v>0.84341740115659092</v>
      </c>
      <c r="FL74">
        <v>0.84009879992184389</v>
      </c>
      <c r="FM74">
        <v>0.84116797267370536</v>
      </c>
      <c r="FN74">
        <v>0.84256432358329314</v>
      </c>
      <c r="FO74">
        <v>0.84637301736948756</v>
      </c>
      <c r="FP74">
        <v>0.84500984207029661</v>
      </c>
      <c r="FQ74">
        <v>0.84508752532602893</v>
      </c>
      <c r="FR74">
        <v>0.84829982941441295</v>
      </c>
      <c r="FS74">
        <v>0.84996934813198222</v>
      </c>
      <c r="FT74">
        <v>0.85011978744442784</v>
      </c>
      <c r="FU74">
        <v>0.84835931345532578</v>
      </c>
      <c r="FV74">
        <v>0.8502685947230757</v>
      </c>
      <c r="FW74">
        <v>0.85103320870377352</v>
      </c>
      <c r="FX74">
        <v>0.85265596919553843</v>
      </c>
      <c r="FY74">
        <v>0.85459714813260612</v>
      </c>
      <c r="FZ74">
        <v>0.85167499594755114</v>
      </c>
      <c r="GA74">
        <v>0.85495304039278519</v>
      </c>
      <c r="GB74">
        <v>0.85546118574558339</v>
      </c>
      <c r="GC74">
        <v>0.85514883269289688</v>
      </c>
      <c r="GD74">
        <v>0.85552669843702811</v>
      </c>
      <c r="GE74">
        <v>0.85669009309983291</v>
      </c>
      <c r="GF74">
        <v>0.85935123243988121</v>
      </c>
      <c r="GG74">
        <v>0.85769971547887391</v>
      </c>
      <c r="GH74">
        <v>0.86056539995748016</v>
      </c>
      <c r="GI74">
        <v>0.86282229634546947</v>
      </c>
      <c r="GJ74">
        <v>0.86068287910669972</v>
      </c>
      <c r="GK74">
        <v>0.86146673526129836</v>
      </c>
      <c r="GL74">
        <v>0.86443377939229404</v>
      </c>
      <c r="GM74">
        <v>0.86314965410453703</v>
      </c>
      <c r="GN74">
        <v>0.86148311600317662</v>
      </c>
      <c r="GO74">
        <v>0.86361808595270995</v>
      </c>
      <c r="GP74">
        <v>0.86503281410970345</v>
      </c>
      <c r="GQ74">
        <v>0.86634384627436223</v>
      </c>
      <c r="GR74">
        <v>0.86642566977883961</v>
      </c>
      <c r="GS74">
        <v>0.86742969946668969</v>
      </c>
      <c r="GT74">
        <v>0.86943321707092114</v>
      </c>
      <c r="GU74">
        <v>0.87052010177356931</v>
      </c>
      <c r="GV74">
        <v>0.87036038959691808</v>
      </c>
      <c r="GW74">
        <v>0.86953263443883766</v>
      </c>
      <c r="GX74">
        <v>0.86994660177767624</v>
      </c>
      <c r="GY74">
        <v>0.870307078424011</v>
      </c>
      <c r="GZ74">
        <v>0.87322458287668336</v>
      </c>
      <c r="HA74">
        <v>0.87260123459792405</v>
      </c>
      <c r="HB74">
        <v>0.87433267850968654</v>
      </c>
      <c r="HC74">
        <v>0.87348439345331985</v>
      </c>
      <c r="HD74">
        <v>0.87460971723044878</v>
      </c>
      <c r="HE74">
        <v>0.8743722681881021</v>
      </c>
      <c r="HF74">
        <v>0.87504212211604782</v>
      </c>
      <c r="HG74">
        <v>0.87472386091781973</v>
      </c>
      <c r="HH74">
        <v>0.87591374091426544</v>
      </c>
      <c r="HI74">
        <v>0.87571040828862112</v>
      </c>
      <c r="HJ74">
        <v>0.87770885155334732</v>
      </c>
      <c r="HK74">
        <v>0.87884606124769038</v>
      </c>
      <c r="HL74">
        <v>0.87837358017066491</v>
      </c>
      <c r="HM74">
        <v>0.87868904778426682</v>
      </c>
      <c r="HN74">
        <v>0.88019465479229542</v>
      </c>
      <c r="HO74">
        <v>0.87985806335157779</v>
      </c>
      <c r="HP74">
        <v>0.88305078995062014</v>
      </c>
      <c r="HQ74">
        <v>0.88168354602753962</v>
      </c>
      <c r="HR74">
        <v>0.88359808123917871</v>
      </c>
      <c r="HS74">
        <v>0.88491015434482756</v>
      </c>
      <c r="HT74">
        <v>0.88144131576692675</v>
      </c>
      <c r="HU74">
        <v>0.8836229049499208</v>
      </c>
      <c r="HV74">
        <v>0.88463893985537823</v>
      </c>
      <c r="HW74">
        <v>0.88433001956232471</v>
      </c>
      <c r="HX74">
        <v>0.88611765195338987</v>
      </c>
      <c r="HY74">
        <v>0.88508106836104505</v>
      </c>
      <c r="HZ74">
        <v>0.88684070749867949</v>
      </c>
      <c r="IA74">
        <v>0.88730224663571311</v>
      </c>
      <c r="IB74">
        <v>0.88699918728327698</v>
      </c>
      <c r="IC74">
        <v>0.88705467284775819</v>
      </c>
      <c r="ID74">
        <v>0.888811930400775</v>
      </c>
      <c r="IE74">
        <v>0.88923211863042351</v>
      </c>
      <c r="IF74">
        <v>0.88862556349482724</v>
      </c>
      <c r="IG74">
        <v>0.8899853966409268</v>
      </c>
      <c r="IH74">
        <v>0.88824884741655818</v>
      </c>
      <c r="II74">
        <v>0.89027683231520138</v>
      </c>
      <c r="IJ74">
        <v>0.89000157453396334</v>
      </c>
      <c r="IK74">
        <v>0.89099548717320187</v>
      </c>
      <c r="IL74">
        <v>0.89319785495628778</v>
      </c>
      <c r="IM74">
        <v>0.8919423288887165</v>
      </c>
      <c r="IN74">
        <v>0.89172104109883088</v>
      </c>
      <c r="IO74">
        <v>0.89205832152007769</v>
      </c>
      <c r="IP74">
        <v>0.89361872898170458</v>
      </c>
      <c r="IQ74">
        <v>0.89426218558313764</v>
      </c>
      <c r="IR74">
        <v>0.89496637425975167</v>
      </c>
      <c r="IS74">
        <v>0.89478965009889744</v>
      </c>
      <c r="IT74">
        <v>0.89551567040991209</v>
      </c>
      <c r="IU74">
        <v>0.89489053842986299</v>
      </c>
      <c r="IV74">
        <v>0.89598187104345484</v>
      </c>
      <c r="IW74">
        <v>0.89784771233480465</v>
      </c>
      <c r="IX74">
        <v>0.89511580120078515</v>
      </c>
      <c r="IY74">
        <v>0.89715835919602893</v>
      </c>
      <c r="IZ74">
        <v>0.89733872022374972</v>
      </c>
      <c r="JA74">
        <v>0.89737522785300228</v>
      </c>
      <c r="JB74">
        <v>0.89868725377850056</v>
      </c>
      <c r="JC74">
        <v>0.89770507844375635</v>
      </c>
      <c r="JD74">
        <v>0.89979588190758508</v>
      </c>
      <c r="JE74">
        <v>0.89928149667388291</v>
      </c>
      <c r="JF74">
        <v>0.89933770246071565</v>
      </c>
      <c r="JG74">
        <v>0.89992596760930055</v>
      </c>
      <c r="JH74">
        <v>0.90192139557623197</v>
      </c>
      <c r="JI74">
        <v>0.90058225532114999</v>
      </c>
      <c r="JJ74">
        <v>0.90102958940722111</v>
      </c>
      <c r="JK74">
        <v>0.89974041898402657</v>
      </c>
      <c r="JL74">
        <v>0.90282966727128211</v>
      </c>
      <c r="JM74">
        <v>0.90132656325456395</v>
      </c>
      <c r="JN74">
        <v>0.90336801340947448</v>
      </c>
      <c r="JO74">
        <v>0.90166048475628013</v>
      </c>
      <c r="JP74">
        <v>0.90290787104515002</v>
      </c>
      <c r="JQ74">
        <v>0.90312897640543499</v>
      </c>
      <c r="JR74">
        <v>0.90355481230128754</v>
      </c>
      <c r="JS74">
        <v>0.904406674819489</v>
      </c>
      <c r="JT74">
        <v>0.9055882872992953</v>
      </c>
      <c r="JU74">
        <v>0.90569201638248698</v>
      </c>
      <c r="JV74">
        <v>0.90585514256648114</v>
      </c>
      <c r="JW74">
        <v>0.90484793176474232</v>
      </c>
      <c r="JX74">
        <v>0.90622614274471047</v>
      </c>
      <c r="JY74">
        <v>0.90661458750049406</v>
      </c>
      <c r="JZ74">
        <v>0.90687368171934346</v>
      </c>
      <c r="KA74">
        <v>0.90925837904626083</v>
      </c>
      <c r="KB74">
        <v>0.90749996382434495</v>
      </c>
      <c r="KC74">
        <v>0.90758868250768843</v>
      </c>
      <c r="KD74">
        <v>0.90934033107469303</v>
      </c>
      <c r="KE74">
        <v>0.90660824385216698</v>
      </c>
      <c r="KF74">
        <v>0.9088737637128419</v>
      </c>
      <c r="KG74">
        <v>0.9096165955381148</v>
      </c>
      <c r="KH74">
        <v>0.91017651732458893</v>
      </c>
      <c r="KI74">
        <v>0.90974637382317503</v>
      </c>
      <c r="KJ74">
        <v>0.91004011902404436</v>
      </c>
      <c r="KK74">
        <v>0.90985422335186306</v>
      </c>
      <c r="KL74">
        <v>0.91019019028292936</v>
      </c>
      <c r="KM74">
        <v>0.90987333176899787</v>
      </c>
      <c r="KN74">
        <v>0.9136757498701471</v>
      </c>
      <c r="KO74">
        <v>0.91149004254953725</v>
      </c>
      <c r="KP74">
        <v>0.91346697592165926</v>
      </c>
      <c r="KQ74">
        <v>0.91223854713615093</v>
      </c>
      <c r="KR74">
        <v>0.91191057779334361</v>
      </c>
      <c r="KS74">
        <v>0.91376732951760364</v>
      </c>
      <c r="KT74">
        <v>0.91313764087778659</v>
      </c>
      <c r="KU74">
        <v>0.91236955757782245</v>
      </c>
      <c r="KV74">
        <v>0.91338238371182412</v>
      </c>
      <c r="KW74">
        <v>0.91401346445847409</v>
      </c>
      <c r="KX74">
        <v>0.91289832278879179</v>
      </c>
      <c r="KY74">
        <v>0.91528875191590198</v>
      </c>
      <c r="KZ74">
        <v>0.91423972870327019</v>
      </c>
      <c r="LA74">
        <v>0.91410834433698207</v>
      </c>
      <c r="LB74">
        <v>0.91518350726205422</v>
      </c>
      <c r="LC74">
        <v>0.91450552908842686</v>
      </c>
      <c r="LD74">
        <v>0.91694851898942509</v>
      </c>
      <c r="LE74">
        <v>0.91531297229218878</v>
      </c>
      <c r="LF74">
        <v>0.91540369470739269</v>
      </c>
      <c r="LG74">
        <v>0.91627530221747799</v>
      </c>
      <c r="LH74">
        <v>0.91672221831420109</v>
      </c>
      <c r="LI74">
        <v>0.91817229926320376</v>
      </c>
      <c r="LJ74">
        <v>0.91702488564325935</v>
      </c>
      <c r="LK74">
        <v>0.91720512917362862</v>
      </c>
      <c r="LL74">
        <v>0.91856809590894295</v>
      </c>
      <c r="LM74">
        <v>0.91869591402808393</v>
      </c>
      <c r="LN74">
        <v>0.91875306818507685</v>
      </c>
      <c r="LO74">
        <v>0.91892061918155998</v>
      </c>
      <c r="LP74">
        <v>0.9183391359048958</v>
      </c>
      <c r="LQ74">
        <v>0.91912451860329669</v>
      </c>
      <c r="LR74">
        <v>0.91821070081674561</v>
      </c>
      <c r="LS74">
        <v>0.9189325586555821</v>
      </c>
      <c r="LT74">
        <v>0.91951566510679483</v>
      </c>
      <c r="LU74">
        <v>0.92018045697663964</v>
      </c>
      <c r="LV74">
        <v>0.9203746912191727</v>
      </c>
      <c r="LW74">
        <v>0.92024603879742073</v>
      </c>
      <c r="LX74">
        <v>0.91926026091866309</v>
      </c>
      <c r="LY74">
        <v>0.920356541460705</v>
      </c>
      <c r="LZ74">
        <v>0.92090882509373428</v>
      </c>
      <c r="MA74">
        <v>0.92048846131173545</v>
      </c>
      <c r="MB74">
        <v>0.92201295661012461</v>
      </c>
      <c r="MC74">
        <v>0.92326345792357378</v>
      </c>
      <c r="MD74">
        <v>0.92225010438249855</v>
      </c>
      <c r="ME74">
        <v>0.92306859026200327</v>
      </c>
      <c r="MF74">
        <v>0.92349565733887451</v>
      </c>
      <c r="MG74">
        <v>0.92325909526536853</v>
      </c>
      <c r="MH74">
        <v>0.92174484750805141</v>
      </c>
      <c r="MI74">
        <v>0.92376571759357229</v>
      </c>
      <c r="MJ74">
        <v>0.92520805988763222</v>
      </c>
      <c r="MK74">
        <v>0.92389662116660032</v>
      </c>
      <c r="ML74">
        <v>0.924410930615436</v>
      </c>
      <c r="MM74">
        <v>0.92499033188554469</v>
      </c>
      <c r="MN74">
        <v>0.92500289115220968</v>
      </c>
      <c r="MO74">
        <v>0.92484481029106702</v>
      </c>
      <c r="MP74">
        <v>0.92424750926097343</v>
      </c>
      <c r="MQ74">
        <v>0.9234470529793054</v>
      </c>
      <c r="MR74">
        <v>0.92457224903605373</v>
      </c>
      <c r="MS74">
        <v>0.925504261131054</v>
      </c>
      <c r="MT74">
        <v>0.92661239969067621</v>
      </c>
      <c r="MU74">
        <v>0.92628390680261707</v>
      </c>
      <c r="MV74">
        <v>0.92709019499980061</v>
      </c>
      <c r="MW74">
        <v>0.92694778949767387</v>
      </c>
      <c r="MX74">
        <v>0.92550663679738376</v>
      </c>
      <c r="MY74">
        <v>0.92588686128829512</v>
      </c>
      <c r="MZ74">
        <v>0.92635581575108927</v>
      </c>
      <c r="NA74">
        <v>0.92731084190331803</v>
      </c>
      <c r="NB74">
        <v>0.92722194436204519</v>
      </c>
      <c r="NC74">
        <v>0.9272379682668952</v>
      </c>
      <c r="ND74">
        <v>0.92807509722339465</v>
      </c>
      <c r="NE74">
        <v>0.92854582700679666</v>
      </c>
      <c r="NF74">
        <v>0.92815665122088764</v>
      </c>
      <c r="NG74">
        <v>0.92897886612999903</v>
      </c>
      <c r="NH74">
        <v>0.92869609004863973</v>
      </c>
      <c r="NI74">
        <v>0.92904938461893705</v>
      </c>
      <c r="NJ74">
        <v>0.92783406752179831</v>
      </c>
      <c r="NK74">
        <v>0.92773552270443616</v>
      </c>
      <c r="NL74">
        <v>0.92891839074895466</v>
      </c>
      <c r="NM74">
        <v>0.92868952059608356</v>
      </c>
      <c r="NN74">
        <v>0.93027279292238207</v>
      </c>
      <c r="NO74">
        <v>0.93049071701257202</v>
      </c>
      <c r="NP74">
        <v>0.93070122307139092</v>
      </c>
      <c r="NQ74">
        <v>0.92977307002849197</v>
      </c>
      <c r="NR74">
        <v>0.93180885112771406</v>
      </c>
      <c r="NS74">
        <v>0.9290114242128158</v>
      </c>
      <c r="NT74">
        <v>0.93091594258982224</v>
      </c>
      <c r="NU74">
        <v>0.93070619892498296</v>
      </c>
      <c r="NV74">
        <v>0.92991916563379462</v>
      </c>
      <c r="NW74">
        <v>0.93196011193152639</v>
      </c>
      <c r="NX74">
        <v>0.93006357874604395</v>
      </c>
      <c r="NY74">
        <v>0.93202271210964316</v>
      </c>
      <c r="NZ74">
        <v>0.93207512710030682</v>
      </c>
      <c r="OA74">
        <v>0.93264825548090813</v>
      </c>
      <c r="OB74">
        <v>0.93277438649929645</v>
      </c>
      <c r="OC74">
        <v>0.93233659885417486</v>
      </c>
      <c r="OD74">
        <v>0.93315360552749049</v>
      </c>
      <c r="OE74">
        <v>0.93308645527733103</v>
      </c>
      <c r="OF74">
        <v>0.93130389738737374</v>
      </c>
      <c r="OG74">
        <v>0.9321911376933224</v>
      </c>
      <c r="OH74">
        <v>0.93171990785999503</v>
      </c>
      <c r="OI74">
        <v>0.93402745820419164</v>
      </c>
      <c r="OJ74">
        <v>0.93352877029823278</v>
      </c>
      <c r="OK74">
        <v>0.93419158114294254</v>
      </c>
      <c r="OL74">
        <v>0.93390568425637355</v>
      </c>
      <c r="OM74">
        <v>0.93308984770993031</v>
      </c>
      <c r="ON74">
        <v>0.93412341902534535</v>
      </c>
      <c r="OO74">
        <v>0.93475859526902794</v>
      </c>
      <c r="OP74">
        <v>0.93490823507477061</v>
      </c>
      <c r="OQ74">
        <v>0.93472682812165098</v>
      </c>
      <c r="OR74">
        <v>0.93515539572274986</v>
      </c>
      <c r="OS74">
        <v>0.93463373664269866</v>
      </c>
      <c r="OT74">
        <v>0.93488787672264628</v>
      </c>
      <c r="OU74">
        <v>0.93554772393659591</v>
      </c>
    </row>
    <row r="75" spans="1:411">
      <c r="A75" s="539">
        <v>0.24000000000000007</v>
      </c>
      <c r="B75">
        <v>2.8360096773299623E-4</v>
      </c>
      <c r="C75">
        <v>1.9844850412959517E-3</v>
      </c>
      <c r="D75">
        <v>4.7794346604777879E-3</v>
      </c>
      <c r="E75">
        <v>8.485021932353785E-3</v>
      </c>
      <c r="F75">
        <v>1.3144770664459335E-2</v>
      </c>
      <c r="G75">
        <v>1.8756983745516619E-2</v>
      </c>
      <c r="H75">
        <v>2.5734342573146451E-2</v>
      </c>
      <c r="I75">
        <v>3.4036920527146394E-2</v>
      </c>
      <c r="J75">
        <v>4.3071834923522678E-2</v>
      </c>
      <c r="K75">
        <v>5.1912566402116264E-2</v>
      </c>
      <c r="L75">
        <v>6.3303021898882927E-2</v>
      </c>
      <c r="M75">
        <v>7.3644276044812801E-2</v>
      </c>
      <c r="N75">
        <v>8.4717380969939651E-2</v>
      </c>
      <c r="O75">
        <v>9.7374294754490803E-2</v>
      </c>
      <c r="P75">
        <v>0.10854765171012257</v>
      </c>
      <c r="Q75">
        <v>0.1218830264441683</v>
      </c>
      <c r="R75">
        <v>0.13428628695236072</v>
      </c>
      <c r="S75">
        <v>0.1459869621838483</v>
      </c>
      <c r="T75">
        <v>0.15987038333327741</v>
      </c>
      <c r="U75">
        <v>0.17106179890919834</v>
      </c>
      <c r="V75">
        <v>0.18366075645056873</v>
      </c>
      <c r="W75">
        <v>0.19765011170314201</v>
      </c>
      <c r="X75">
        <v>0.21281972100838553</v>
      </c>
      <c r="Y75">
        <v>0.22235720605943382</v>
      </c>
      <c r="Z75">
        <v>0.23606557526047817</v>
      </c>
      <c r="AA75">
        <v>0.24651370029323258</v>
      </c>
      <c r="AB75">
        <v>0.26251490378618569</v>
      </c>
      <c r="AC75">
        <v>0.27523551195813234</v>
      </c>
      <c r="AD75">
        <v>0.28749685469147546</v>
      </c>
      <c r="AE75">
        <v>0.30140428180609158</v>
      </c>
      <c r="AF75">
        <v>0.31102331154287038</v>
      </c>
      <c r="AG75">
        <v>0.32469460196809841</v>
      </c>
      <c r="AH75">
        <v>0.33530480022112275</v>
      </c>
      <c r="AI75">
        <v>0.35037208793976116</v>
      </c>
      <c r="AJ75">
        <v>0.35999342324471667</v>
      </c>
      <c r="AK75">
        <v>0.3701707044820457</v>
      </c>
      <c r="AL75">
        <v>0.38276387782198906</v>
      </c>
      <c r="AM75">
        <v>0.39483934170304968</v>
      </c>
      <c r="AN75">
        <v>0.40296307551072974</v>
      </c>
      <c r="AO75">
        <v>0.41512209942316058</v>
      </c>
      <c r="AP75">
        <v>0.42323964042510953</v>
      </c>
      <c r="AQ75">
        <v>0.43628694179935518</v>
      </c>
      <c r="AR75">
        <v>0.44447824994115032</v>
      </c>
      <c r="AS75">
        <v>0.45259709128125813</v>
      </c>
      <c r="AT75">
        <v>0.4662942316130837</v>
      </c>
      <c r="AU75">
        <v>0.47367014737458268</v>
      </c>
      <c r="AV75">
        <v>0.48332405646706877</v>
      </c>
      <c r="AW75">
        <v>0.49126818744384149</v>
      </c>
      <c r="AX75">
        <v>0.49654085493314587</v>
      </c>
      <c r="AY75">
        <v>0.5069866106272799</v>
      </c>
      <c r="AZ75">
        <v>0.51619008325258986</v>
      </c>
      <c r="BA75">
        <v>0.52578258349286822</v>
      </c>
      <c r="BB75">
        <v>0.5319307709814256</v>
      </c>
      <c r="BC75">
        <v>0.54020628107375879</v>
      </c>
      <c r="BD75">
        <v>0.54639344359114672</v>
      </c>
      <c r="BE75">
        <v>0.55146753110001567</v>
      </c>
      <c r="BF75">
        <v>0.55650692621344267</v>
      </c>
      <c r="BG75">
        <v>0.56521605660732432</v>
      </c>
      <c r="BH75">
        <v>0.57231394035975525</v>
      </c>
      <c r="BI75">
        <v>0.57985744653258076</v>
      </c>
      <c r="BJ75">
        <v>0.58575927703913599</v>
      </c>
      <c r="BK75">
        <v>0.59151655683189963</v>
      </c>
      <c r="BL75">
        <v>0.59682303447052865</v>
      </c>
      <c r="BM75">
        <v>0.60547798542966602</v>
      </c>
      <c r="BN75">
        <v>0.60891760431695263</v>
      </c>
      <c r="BO75">
        <v>0.61368930340326022</v>
      </c>
      <c r="BP75">
        <v>0.61851135942543523</v>
      </c>
      <c r="BQ75">
        <v>0.62590369038497506</v>
      </c>
      <c r="BR75">
        <v>0.62693151796901803</v>
      </c>
      <c r="BS75">
        <v>0.63275652021425266</v>
      </c>
      <c r="BT75">
        <v>0.63478843785431605</v>
      </c>
      <c r="BU75">
        <v>0.64056067835149078</v>
      </c>
      <c r="BV75">
        <v>0.64807628001271933</v>
      </c>
      <c r="BW75">
        <v>0.65094306990864059</v>
      </c>
      <c r="BX75">
        <v>0.65671321430032747</v>
      </c>
      <c r="BY75">
        <v>0.65739038441983921</v>
      </c>
      <c r="BZ75">
        <v>0.66450982511931611</v>
      </c>
      <c r="CA75">
        <v>0.66710334542695882</v>
      </c>
      <c r="CB75">
        <v>0.67304001682327064</v>
      </c>
      <c r="CC75">
        <v>0.67570244577102967</v>
      </c>
      <c r="CD75">
        <v>0.68135925202813108</v>
      </c>
      <c r="CE75">
        <v>0.6826685829306709</v>
      </c>
      <c r="CF75">
        <v>0.68831301779600251</v>
      </c>
      <c r="CG75">
        <v>0.69218622188812373</v>
      </c>
      <c r="CH75">
        <v>0.69109859934625695</v>
      </c>
      <c r="CI75">
        <v>0.69708564973531861</v>
      </c>
      <c r="CJ75">
        <v>0.70012916328830965</v>
      </c>
      <c r="CK75">
        <v>0.70507864261024555</v>
      </c>
      <c r="CL75">
        <v>0.70614304657430593</v>
      </c>
      <c r="CM75">
        <v>0.71091560630279149</v>
      </c>
      <c r="CN75">
        <v>0.71150781893206683</v>
      </c>
      <c r="CO75">
        <v>0.71690368547252492</v>
      </c>
      <c r="CP75">
        <v>0.72021396225588841</v>
      </c>
      <c r="CQ75">
        <v>0.72193098106413989</v>
      </c>
      <c r="CR75">
        <v>0.72542487404471534</v>
      </c>
      <c r="CS75">
        <v>0.72914434556200958</v>
      </c>
      <c r="CT75">
        <v>0.73035246940220822</v>
      </c>
      <c r="CU75">
        <v>0.73228210066103006</v>
      </c>
      <c r="CV75">
        <v>0.73571796957867353</v>
      </c>
      <c r="CW75">
        <v>0.73885282220249215</v>
      </c>
      <c r="CX75">
        <v>0.73913022980968557</v>
      </c>
      <c r="CY75">
        <v>0.74363835415252777</v>
      </c>
      <c r="CZ75">
        <v>0.74707138140459928</v>
      </c>
      <c r="DA75">
        <v>0.74736720332915862</v>
      </c>
      <c r="DB75">
        <v>0.75173663221740028</v>
      </c>
      <c r="DC75">
        <v>0.75425940625799903</v>
      </c>
      <c r="DD75">
        <v>0.75546523231537521</v>
      </c>
      <c r="DE75">
        <v>0.75768492334622728</v>
      </c>
      <c r="DF75">
        <v>0.75790958302915867</v>
      </c>
      <c r="DG75">
        <v>0.76169653020696315</v>
      </c>
      <c r="DH75">
        <v>0.76382058124671592</v>
      </c>
      <c r="DI75">
        <v>0.76236997271535056</v>
      </c>
      <c r="DJ75">
        <v>0.76806167811695347</v>
      </c>
      <c r="DK75">
        <v>0.76900530664056943</v>
      </c>
      <c r="DL75">
        <v>0.76920836374674273</v>
      </c>
      <c r="DM75">
        <v>0.77368726068958815</v>
      </c>
      <c r="DN75">
        <v>0.77568324229191266</v>
      </c>
      <c r="DO75">
        <v>0.77671540484322743</v>
      </c>
      <c r="DP75">
        <v>0.77701460149141177</v>
      </c>
      <c r="DQ75">
        <v>0.78028752388996647</v>
      </c>
      <c r="DR75">
        <v>0.78308795120069941</v>
      </c>
      <c r="DS75">
        <v>0.78569493497525789</v>
      </c>
      <c r="DT75">
        <v>0.78528975590212258</v>
      </c>
      <c r="DU75">
        <v>0.78966477264330481</v>
      </c>
      <c r="DV75">
        <v>0.78990663772558811</v>
      </c>
      <c r="DW75">
        <v>0.79422762016335757</v>
      </c>
      <c r="DX75">
        <v>0.79111409179109626</v>
      </c>
      <c r="DY75">
        <v>0.79469153370043843</v>
      </c>
      <c r="DZ75">
        <v>0.79688792036769063</v>
      </c>
      <c r="EA75">
        <v>0.79757811655012101</v>
      </c>
      <c r="EB75">
        <v>0.79750476790789337</v>
      </c>
      <c r="EC75">
        <v>0.80169591743127522</v>
      </c>
      <c r="ED75">
        <v>0.80221239132481337</v>
      </c>
      <c r="EE75">
        <v>0.80265812811855253</v>
      </c>
      <c r="EF75">
        <v>0.80495344919323819</v>
      </c>
      <c r="EG75">
        <v>0.80592373764138914</v>
      </c>
      <c r="EH75">
        <v>0.80715153976576948</v>
      </c>
      <c r="EI75">
        <v>0.80887229308593511</v>
      </c>
      <c r="EJ75">
        <v>0.81031273131498938</v>
      </c>
      <c r="EK75">
        <v>0.81135682817397525</v>
      </c>
      <c r="EL75">
        <v>0.81429671823312422</v>
      </c>
      <c r="EM75">
        <v>0.81165334121745281</v>
      </c>
      <c r="EN75">
        <v>0.81589325864565221</v>
      </c>
      <c r="EO75">
        <v>0.81754705784871418</v>
      </c>
      <c r="EP75">
        <v>0.81674373334047701</v>
      </c>
      <c r="EQ75">
        <v>0.81866685819925511</v>
      </c>
      <c r="ER75">
        <v>0.82111176445132961</v>
      </c>
      <c r="ES75">
        <v>0.82169213426238108</v>
      </c>
      <c r="ET75">
        <v>0.82440786305526215</v>
      </c>
      <c r="EU75">
        <v>0.82226801114944814</v>
      </c>
      <c r="EV75">
        <v>0.82551883146021099</v>
      </c>
      <c r="EW75">
        <v>0.8263826655962051</v>
      </c>
      <c r="EX75">
        <v>0.82775952613646309</v>
      </c>
      <c r="EY75">
        <v>0.82869393338762565</v>
      </c>
      <c r="EZ75">
        <v>0.83018906911815582</v>
      </c>
      <c r="FA75">
        <v>0.83058909485615851</v>
      </c>
      <c r="FB75">
        <v>0.83089028452695679</v>
      </c>
      <c r="FC75">
        <v>0.83234748763032795</v>
      </c>
      <c r="FD75">
        <v>0.83482068236183016</v>
      </c>
      <c r="FE75">
        <v>0.83487445871997001</v>
      </c>
      <c r="FF75">
        <v>0.83588766573293793</v>
      </c>
      <c r="FG75">
        <v>0.83667899326438744</v>
      </c>
      <c r="FH75">
        <v>0.83888560756111463</v>
      </c>
      <c r="FI75">
        <v>0.84097976691421228</v>
      </c>
      <c r="FJ75">
        <v>0.84105513153900358</v>
      </c>
      <c r="FK75">
        <v>0.8407096257455583</v>
      </c>
      <c r="FL75">
        <v>0.84247945812203695</v>
      </c>
      <c r="FM75">
        <v>0.8423616962528151</v>
      </c>
      <c r="FN75">
        <v>0.84418714284672391</v>
      </c>
      <c r="FO75">
        <v>0.84432863763268584</v>
      </c>
      <c r="FP75">
        <v>0.84484362475816221</v>
      </c>
      <c r="FQ75">
        <v>0.84696332921015305</v>
      </c>
      <c r="FR75">
        <v>0.8471856116759181</v>
      </c>
      <c r="FS75">
        <v>0.84729436106145428</v>
      </c>
      <c r="FT75">
        <v>0.84701726088190943</v>
      </c>
      <c r="FU75">
        <v>0.85170219971105054</v>
      </c>
      <c r="FV75">
        <v>0.85089351521137258</v>
      </c>
      <c r="FW75">
        <v>0.85208814200195671</v>
      </c>
      <c r="FX75">
        <v>0.85079661111905858</v>
      </c>
      <c r="FY75">
        <v>0.85318068337531427</v>
      </c>
      <c r="FZ75">
        <v>0.85366824956307941</v>
      </c>
      <c r="GA75">
        <v>0.85495579985362136</v>
      </c>
      <c r="GB75">
        <v>0.85462179022063256</v>
      </c>
      <c r="GC75">
        <v>0.8550662961827481</v>
      </c>
      <c r="GD75">
        <v>0.85624514381606753</v>
      </c>
      <c r="GE75">
        <v>0.85765445480312008</v>
      </c>
      <c r="GF75">
        <v>0.85778732871691799</v>
      </c>
      <c r="GG75">
        <v>0.85889033632625744</v>
      </c>
      <c r="GH75">
        <v>0.8594278784525422</v>
      </c>
      <c r="GI75">
        <v>0.8606878301881935</v>
      </c>
      <c r="GJ75">
        <v>0.8628056741956931</v>
      </c>
      <c r="GK75">
        <v>0.86156323443933436</v>
      </c>
      <c r="GL75">
        <v>0.86463534861571656</v>
      </c>
      <c r="GM75">
        <v>0.86046141676179777</v>
      </c>
      <c r="GN75">
        <v>0.86419040298453387</v>
      </c>
      <c r="GO75">
        <v>0.8653432651335059</v>
      </c>
      <c r="GP75">
        <v>0.86480369185902506</v>
      </c>
      <c r="GQ75">
        <v>0.86753990709872009</v>
      </c>
      <c r="GR75">
        <v>0.863967189541748</v>
      </c>
      <c r="GS75">
        <v>0.86785922280257832</v>
      </c>
      <c r="GT75">
        <v>0.8683170221401626</v>
      </c>
      <c r="GU75">
        <v>0.86979784847350794</v>
      </c>
      <c r="GV75">
        <v>0.86722153603602803</v>
      </c>
      <c r="GW75">
        <v>0.86950294828370978</v>
      </c>
      <c r="GX75">
        <v>0.87174252696939258</v>
      </c>
      <c r="GY75">
        <v>0.87098921136477458</v>
      </c>
      <c r="GZ75">
        <v>0.87218399100572408</v>
      </c>
      <c r="HA75">
        <v>0.87187719236388739</v>
      </c>
      <c r="HB75">
        <v>0.87326653952707001</v>
      </c>
      <c r="HC75">
        <v>0.87467438809417253</v>
      </c>
      <c r="HD75">
        <v>0.8757675317589898</v>
      </c>
      <c r="HE75">
        <v>0.87464208388207842</v>
      </c>
      <c r="HF75">
        <v>0.87763743818543127</v>
      </c>
      <c r="HG75">
        <v>0.87599399848957593</v>
      </c>
      <c r="HH75">
        <v>0.87609434892213223</v>
      </c>
      <c r="HI75">
        <v>0.87727151670545211</v>
      </c>
      <c r="HJ75">
        <v>0.87817804130962573</v>
      </c>
      <c r="HK75">
        <v>0.87792422954699112</v>
      </c>
      <c r="HL75">
        <v>0.87827542710021711</v>
      </c>
      <c r="HM75">
        <v>0.87876233893020483</v>
      </c>
      <c r="HN75">
        <v>0.88076051757546536</v>
      </c>
      <c r="HO75">
        <v>0.8792382558178401</v>
      </c>
      <c r="HP75">
        <v>0.881857766957447</v>
      </c>
      <c r="HQ75">
        <v>0.88276258058058976</v>
      </c>
      <c r="HR75">
        <v>0.88117745759081489</v>
      </c>
      <c r="HS75">
        <v>0.8841671289640457</v>
      </c>
      <c r="HT75">
        <v>0.8832337482717636</v>
      </c>
      <c r="HU75">
        <v>0.88487173764473392</v>
      </c>
      <c r="HV75">
        <v>0.88383077864253745</v>
      </c>
      <c r="HW75">
        <v>0.88563484453456809</v>
      </c>
      <c r="HX75">
        <v>0.88454190711456471</v>
      </c>
      <c r="HY75">
        <v>0.88584432795214529</v>
      </c>
      <c r="HZ75">
        <v>0.88543179161222807</v>
      </c>
      <c r="IA75">
        <v>0.88599957597336565</v>
      </c>
      <c r="IB75">
        <v>0.88731681945218166</v>
      </c>
      <c r="IC75">
        <v>0.88707659002929984</v>
      </c>
      <c r="ID75">
        <v>0.88751127386965079</v>
      </c>
      <c r="IE75">
        <v>0.88901722548024154</v>
      </c>
      <c r="IF75">
        <v>0.88820790955465301</v>
      </c>
      <c r="IG75">
        <v>0.88852594158578013</v>
      </c>
      <c r="IH75">
        <v>0.88840076718829342</v>
      </c>
      <c r="II75">
        <v>0.89006401743427099</v>
      </c>
      <c r="IJ75">
        <v>0.89283301468745557</v>
      </c>
      <c r="IK75">
        <v>0.89204822749098545</v>
      </c>
      <c r="IL75">
        <v>0.89162937983306967</v>
      </c>
      <c r="IM75">
        <v>0.89307619899005197</v>
      </c>
      <c r="IN75">
        <v>0.89315674924512456</v>
      </c>
      <c r="IO75">
        <v>0.89282814146202938</v>
      </c>
      <c r="IP75">
        <v>0.8930244749206725</v>
      </c>
      <c r="IQ75">
        <v>0.89325309738212033</v>
      </c>
      <c r="IR75">
        <v>0.89465662895907927</v>
      </c>
      <c r="IS75">
        <v>0.89229975952392171</v>
      </c>
      <c r="IT75">
        <v>0.89483193751650236</v>
      </c>
      <c r="IU75">
        <v>0.89633653516287715</v>
      </c>
      <c r="IV75">
        <v>0.89537504459266537</v>
      </c>
      <c r="IW75">
        <v>0.89659130903844475</v>
      </c>
      <c r="IX75">
        <v>0.89738626891105666</v>
      </c>
      <c r="IY75">
        <v>0.89712152241999377</v>
      </c>
      <c r="IZ75">
        <v>0.89808835844877244</v>
      </c>
      <c r="JA75">
        <v>0.89820362202631421</v>
      </c>
      <c r="JB75">
        <v>0.89885080901612702</v>
      </c>
      <c r="JC75">
        <v>0.89782614788491821</v>
      </c>
      <c r="JD75">
        <v>0.89951218191592408</v>
      </c>
      <c r="JE75">
        <v>0.8996312557272006</v>
      </c>
      <c r="JF75">
        <v>0.90074765969880877</v>
      </c>
      <c r="JG75">
        <v>0.90038902036516077</v>
      </c>
      <c r="JH75">
        <v>0.9010765408682575</v>
      </c>
      <c r="JI75">
        <v>0.90065082864740087</v>
      </c>
      <c r="JJ75">
        <v>0.90078440855709141</v>
      </c>
      <c r="JK75">
        <v>0.90048557886631853</v>
      </c>
      <c r="JL75">
        <v>0.90190899133959657</v>
      </c>
      <c r="JM75">
        <v>0.90314272285418118</v>
      </c>
      <c r="JN75">
        <v>0.90240034569486505</v>
      </c>
      <c r="JO75">
        <v>0.90207021813495381</v>
      </c>
      <c r="JP75">
        <v>0.90426137770376847</v>
      </c>
      <c r="JQ75">
        <v>0.903524382063422</v>
      </c>
      <c r="JR75">
        <v>0.90351693688344681</v>
      </c>
      <c r="JS75">
        <v>0.90498994355640128</v>
      </c>
      <c r="JT75">
        <v>0.90548008887176368</v>
      </c>
      <c r="JU75">
        <v>0.90580468432112915</v>
      </c>
      <c r="JV75">
        <v>0.90428055328355295</v>
      </c>
      <c r="JW75">
        <v>0.90500110206766915</v>
      </c>
      <c r="JX75">
        <v>0.90618538552979611</v>
      </c>
      <c r="JY75">
        <v>0.90789448288274122</v>
      </c>
      <c r="JZ75">
        <v>0.90663003726314562</v>
      </c>
      <c r="KA75">
        <v>0.90626415948296801</v>
      </c>
      <c r="KB75">
        <v>0.90763638223007115</v>
      </c>
      <c r="KC75">
        <v>0.90781191482266288</v>
      </c>
      <c r="KD75">
        <v>0.90656887610125714</v>
      </c>
      <c r="KE75">
        <v>0.90777526258809904</v>
      </c>
      <c r="KF75">
        <v>0.90808232008892897</v>
      </c>
      <c r="KG75">
        <v>0.90819229736863638</v>
      </c>
      <c r="KH75">
        <v>0.90887961915984705</v>
      </c>
      <c r="KI75">
        <v>0.90900754907071701</v>
      </c>
      <c r="KJ75">
        <v>0.91167317246288415</v>
      </c>
      <c r="KK75">
        <v>0.91053799425969184</v>
      </c>
      <c r="KL75">
        <v>0.9112714975883861</v>
      </c>
      <c r="KM75">
        <v>0.91052258728759339</v>
      </c>
      <c r="KN75">
        <v>0.91042136623104197</v>
      </c>
      <c r="KO75">
        <v>0.91183591333405878</v>
      </c>
      <c r="KP75">
        <v>0.91158646143054212</v>
      </c>
      <c r="KQ75">
        <v>0.91147005218262733</v>
      </c>
      <c r="KR75">
        <v>0.9119987195094641</v>
      </c>
      <c r="KS75">
        <v>0.91230292098734778</v>
      </c>
      <c r="KT75">
        <v>0.91353095452546162</v>
      </c>
      <c r="KU75">
        <v>0.91370445445617876</v>
      </c>
      <c r="KV75">
        <v>0.91351669874394559</v>
      </c>
      <c r="KW75">
        <v>0.91421037340308098</v>
      </c>
      <c r="KX75">
        <v>0.91436386380144474</v>
      </c>
      <c r="KY75">
        <v>0.91327122533893712</v>
      </c>
      <c r="KZ75">
        <v>0.91466679618450153</v>
      </c>
      <c r="LA75">
        <v>0.91396220730866218</v>
      </c>
      <c r="LB75">
        <v>0.91355000077073023</v>
      </c>
      <c r="LC75">
        <v>0.91540357683572393</v>
      </c>
      <c r="LD75">
        <v>0.91521735904787038</v>
      </c>
      <c r="LE75">
        <v>0.91516576760222623</v>
      </c>
      <c r="LF75">
        <v>0.91559721303439612</v>
      </c>
      <c r="LG75">
        <v>0.91676918526729345</v>
      </c>
      <c r="LH75">
        <v>0.9185768400890082</v>
      </c>
      <c r="LI75">
        <v>0.91730403596174459</v>
      </c>
      <c r="LJ75">
        <v>0.91626862396165054</v>
      </c>
      <c r="LK75">
        <v>0.91678956481182117</v>
      </c>
      <c r="LL75">
        <v>0.91774399815913166</v>
      </c>
      <c r="LM75">
        <v>0.91771083132097453</v>
      </c>
      <c r="LN75">
        <v>0.91928357366441593</v>
      </c>
      <c r="LO75">
        <v>0.91741863015485436</v>
      </c>
      <c r="LP75">
        <v>0.91918426199966741</v>
      </c>
      <c r="LQ75">
        <v>0.92063773691100403</v>
      </c>
      <c r="LR75">
        <v>0.91959436659887661</v>
      </c>
      <c r="LS75">
        <v>0.9210465890808941</v>
      </c>
      <c r="LT75">
        <v>0.92076886779857858</v>
      </c>
      <c r="LU75">
        <v>0.91995714795417227</v>
      </c>
      <c r="LV75">
        <v>0.91943623574038291</v>
      </c>
      <c r="LW75">
        <v>0.91898768439233292</v>
      </c>
      <c r="LX75">
        <v>0.91945449086334929</v>
      </c>
      <c r="LY75">
        <v>0.92101124337546914</v>
      </c>
      <c r="LZ75">
        <v>0.92163361749460626</v>
      </c>
      <c r="MA75">
        <v>0.92210030467437409</v>
      </c>
      <c r="MB75">
        <v>0.92227490891643105</v>
      </c>
      <c r="MC75">
        <v>0.92161004799608981</v>
      </c>
      <c r="MD75">
        <v>0.92142321184564968</v>
      </c>
      <c r="ME75">
        <v>0.92275138231238274</v>
      </c>
      <c r="MF75">
        <v>0.92220976754079431</v>
      </c>
      <c r="MG75">
        <v>0.92285134104930466</v>
      </c>
      <c r="MH75">
        <v>0.92453255445141969</v>
      </c>
      <c r="MI75">
        <v>0.92277871150751412</v>
      </c>
      <c r="MJ75">
        <v>0.92305614240349065</v>
      </c>
      <c r="MK75">
        <v>0.92451414726523118</v>
      </c>
      <c r="ML75">
        <v>0.92342390449162226</v>
      </c>
      <c r="MM75">
        <v>0.92421817551437735</v>
      </c>
      <c r="MN75">
        <v>0.92548256719309629</v>
      </c>
      <c r="MO75">
        <v>0.92415489827606301</v>
      </c>
      <c r="MP75">
        <v>0.9252616112061155</v>
      </c>
      <c r="MQ75">
        <v>0.92504619838202129</v>
      </c>
      <c r="MR75">
        <v>0.92598695461853942</v>
      </c>
      <c r="MS75">
        <v>0.92421332834471759</v>
      </c>
      <c r="MT75">
        <v>0.92520517707856287</v>
      </c>
      <c r="MU75">
        <v>0.92525659326244014</v>
      </c>
      <c r="MV75">
        <v>0.92519964294641199</v>
      </c>
      <c r="MW75">
        <v>0.92564576356920336</v>
      </c>
      <c r="MX75">
        <v>0.92657742473460147</v>
      </c>
      <c r="MY75">
        <v>0.9267983702764081</v>
      </c>
      <c r="MZ75">
        <v>0.9277173139782402</v>
      </c>
      <c r="NA75">
        <v>0.92776873965257267</v>
      </c>
      <c r="NB75">
        <v>0.92711516120200732</v>
      </c>
      <c r="NC75">
        <v>0.92808456343901946</v>
      </c>
      <c r="ND75">
        <v>0.92863575014837763</v>
      </c>
      <c r="NE75">
        <v>0.92764302134628118</v>
      </c>
      <c r="NF75">
        <v>0.92778895923779958</v>
      </c>
      <c r="NG75">
        <v>0.92746301245921803</v>
      </c>
      <c r="NH75">
        <v>0.92982694308760172</v>
      </c>
      <c r="NI75">
        <v>0.92847597936958359</v>
      </c>
      <c r="NJ75">
        <v>0.92854619817715656</v>
      </c>
      <c r="NK75">
        <v>0.92740556693635556</v>
      </c>
      <c r="NL75">
        <v>0.9270494578486238</v>
      </c>
      <c r="NM75">
        <v>0.92884493936410339</v>
      </c>
      <c r="NN75">
        <v>0.93027497532413705</v>
      </c>
      <c r="NO75">
        <v>0.92984277838899154</v>
      </c>
      <c r="NP75">
        <v>0.92921890960830955</v>
      </c>
      <c r="NQ75">
        <v>0.93017347692817154</v>
      </c>
      <c r="NR75">
        <v>0.93058366494427636</v>
      </c>
      <c r="NS75">
        <v>0.93222411065426825</v>
      </c>
      <c r="NT75">
        <v>0.92955418462578288</v>
      </c>
      <c r="NU75">
        <v>0.93006696378103437</v>
      </c>
      <c r="NV75">
        <v>0.93084728320258647</v>
      </c>
      <c r="NW75">
        <v>0.93122778804200212</v>
      </c>
      <c r="NX75">
        <v>0.93170644167282435</v>
      </c>
      <c r="NY75">
        <v>0.9311234337329406</v>
      </c>
      <c r="NZ75">
        <v>0.93225190939229796</v>
      </c>
      <c r="OA75">
        <v>0.93338104400875843</v>
      </c>
      <c r="OB75">
        <v>0.93206589217444336</v>
      </c>
      <c r="OC75">
        <v>0.93270404338279533</v>
      </c>
      <c r="OD75">
        <v>0.93328268082973498</v>
      </c>
      <c r="OE75">
        <v>0.93318195354207611</v>
      </c>
      <c r="OF75">
        <v>0.93347793120804712</v>
      </c>
      <c r="OG75">
        <v>0.93433635394176873</v>
      </c>
      <c r="OH75">
        <v>0.93194763527160729</v>
      </c>
      <c r="OI75">
        <v>0.93303861377706365</v>
      </c>
      <c r="OJ75">
        <v>0.93397973188045325</v>
      </c>
      <c r="OK75">
        <v>0.93311748118185278</v>
      </c>
      <c r="OL75">
        <v>0.93287946312960446</v>
      </c>
      <c r="OM75">
        <v>0.93360461643914283</v>
      </c>
      <c r="ON75">
        <v>0.93378422564260632</v>
      </c>
      <c r="OO75">
        <v>0.93406015789332086</v>
      </c>
      <c r="OP75">
        <v>0.93544424550185012</v>
      </c>
      <c r="OQ75">
        <v>0.93483752498104289</v>
      </c>
      <c r="OR75">
        <v>0.93472536419593355</v>
      </c>
      <c r="OS75">
        <v>0.9352016202409239</v>
      </c>
      <c r="OT75">
        <v>0.93554354369330217</v>
      </c>
      <c r="OU75">
        <v>0.93576291198402273</v>
      </c>
    </row>
    <row r="76" spans="1:411">
      <c r="A76" s="539">
        <v>0.25000000000000006</v>
      </c>
      <c r="B76">
        <v>5.2111143294340247E-4</v>
      </c>
      <c r="C76">
        <v>1.6769597640504097E-3</v>
      </c>
      <c r="D76">
        <v>4.1395347621692846E-3</v>
      </c>
      <c r="E76">
        <v>8.2702768414252368E-3</v>
      </c>
      <c r="F76">
        <v>1.341014573397579E-2</v>
      </c>
      <c r="G76">
        <v>1.7900814742600371E-2</v>
      </c>
      <c r="H76">
        <v>2.5452508084906872E-2</v>
      </c>
      <c r="I76">
        <v>3.3621046434400004E-2</v>
      </c>
      <c r="J76">
        <v>4.2049925046093499E-2</v>
      </c>
      <c r="K76">
        <v>5.0562091523334005E-2</v>
      </c>
      <c r="L76">
        <v>6.1333334546291626E-2</v>
      </c>
      <c r="M76">
        <v>7.2415216684799874E-2</v>
      </c>
      <c r="N76">
        <v>8.4053746899599893E-2</v>
      </c>
      <c r="O76">
        <v>9.6965592387644892E-2</v>
      </c>
      <c r="P76">
        <v>0.10786894214011022</v>
      </c>
      <c r="Q76">
        <v>0.12064000666832035</v>
      </c>
      <c r="R76">
        <v>0.13326583992877089</v>
      </c>
      <c r="S76">
        <v>0.14477415129331389</v>
      </c>
      <c r="T76">
        <v>0.15831137046099461</v>
      </c>
      <c r="U76">
        <v>0.16934376079515651</v>
      </c>
      <c r="V76">
        <v>0.18212646564332924</v>
      </c>
      <c r="W76">
        <v>0.19800194026072374</v>
      </c>
      <c r="X76">
        <v>0.2079608833954838</v>
      </c>
      <c r="Y76">
        <v>0.22396758827115124</v>
      </c>
      <c r="Z76">
        <v>0.23163360663249172</v>
      </c>
      <c r="AA76">
        <v>0.24827372830713598</v>
      </c>
      <c r="AB76">
        <v>0.26053657054347457</v>
      </c>
      <c r="AC76">
        <v>0.27434901756513069</v>
      </c>
      <c r="AD76">
        <v>0.28583009785603519</v>
      </c>
      <c r="AE76">
        <v>0.29841655570896136</v>
      </c>
      <c r="AF76">
        <v>0.31101206338832788</v>
      </c>
      <c r="AG76">
        <v>0.32268324416617533</v>
      </c>
      <c r="AH76">
        <v>0.33791753897027837</v>
      </c>
      <c r="AI76">
        <v>0.34658831554342817</v>
      </c>
      <c r="AJ76">
        <v>0.35903964404423155</v>
      </c>
      <c r="AK76">
        <v>0.37059828963261304</v>
      </c>
      <c r="AL76">
        <v>0.38501732863218663</v>
      </c>
      <c r="AM76">
        <v>0.39597175211255153</v>
      </c>
      <c r="AN76">
        <v>0.40567086488010651</v>
      </c>
      <c r="AO76">
        <v>0.4132059351398677</v>
      </c>
      <c r="AP76">
        <v>0.42613579955659936</v>
      </c>
      <c r="AQ76">
        <v>0.4351083237165424</v>
      </c>
      <c r="AR76">
        <v>0.448004888375163</v>
      </c>
      <c r="AS76">
        <v>0.45477865006217771</v>
      </c>
      <c r="AT76">
        <v>0.46621729118446165</v>
      </c>
      <c r="AU76">
        <v>0.47329848510706152</v>
      </c>
      <c r="AV76">
        <v>0.47891029208847946</v>
      </c>
      <c r="AW76">
        <v>0.49483474866084859</v>
      </c>
      <c r="AX76">
        <v>0.50080711420161306</v>
      </c>
      <c r="AY76">
        <v>0.50677497606704558</v>
      </c>
      <c r="AZ76">
        <v>0.5145161917945501</v>
      </c>
      <c r="BA76">
        <v>0.52723042361525785</v>
      </c>
      <c r="BB76">
        <v>0.53210357593724167</v>
      </c>
      <c r="BC76">
        <v>0.53961697863819125</v>
      </c>
      <c r="BD76">
        <v>0.5454853385446421</v>
      </c>
      <c r="BE76">
        <v>0.55170081177296515</v>
      </c>
      <c r="BF76">
        <v>0.56094498156905581</v>
      </c>
      <c r="BG76">
        <v>0.56588009027386255</v>
      </c>
      <c r="BH76">
        <v>0.57488593904811247</v>
      </c>
      <c r="BI76">
        <v>0.5799635588938461</v>
      </c>
      <c r="BJ76">
        <v>0.58372294380662126</v>
      </c>
      <c r="BK76">
        <v>0.59264160717185543</v>
      </c>
      <c r="BL76">
        <v>0.59800798164084501</v>
      </c>
      <c r="BM76">
        <v>0.59878608932106592</v>
      </c>
      <c r="BN76">
        <v>0.60733504463959664</v>
      </c>
      <c r="BO76">
        <v>0.61424113413199843</v>
      </c>
      <c r="BP76">
        <v>0.61675069380554182</v>
      </c>
      <c r="BQ76">
        <v>0.62371652952410184</v>
      </c>
      <c r="BR76">
        <v>0.63095081543009257</v>
      </c>
      <c r="BS76">
        <v>0.63264498282372517</v>
      </c>
      <c r="BT76">
        <v>0.63970613815594679</v>
      </c>
      <c r="BU76">
        <v>0.64384740640726601</v>
      </c>
      <c r="BV76">
        <v>0.6477731072539552</v>
      </c>
      <c r="BW76">
        <v>0.6511709566945616</v>
      </c>
      <c r="BX76">
        <v>0.65983464100535349</v>
      </c>
      <c r="BY76">
        <v>0.65950532981997234</v>
      </c>
      <c r="BZ76">
        <v>0.6627729833864906</v>
      </c>
      <c r="CA76">
        <v>0.667892780123992</v>
      </c>
      <c r="CB76">
        <v>0.67315309531050871</v>
      </c>
      <c r="CC76">
        <v>0.67765760921140139</v>
      </c>
      <c r="CD76">
        <v>0.68010081108390463</v>
      </c>
      <c r="CE76">
        <v>0.68454212000870984</v>
      </c>
      <c r="CF76">
        <v>0.68609278716246069</v>
      </c>
      <c r="CG76">
        <v>0.69077362453643165</v>
      </c>
      <c r="CH76">
        <v>0.69524002283158448</v>
      </c>
      <c r="CI76">
        <v>0.69846756567900214</v>
      </c>
      <c r="CJ76">
        <v>0.69967058577047392</v>
      </c>
      <c r="CK76">
        <v>0.70352894827917378</v>
      </c>
      <c r="CL76">
        <v>0.70825305334440558</v>
      </c>
      <c r="CM76">
        <v>0.70895196942335748</v>
      </c>
      <c r="CN76">
        <v>0.71416683762989996</v>
      </c>
      <c r="CO76">
        <v>0.71672975573149444</v>
      </c>
      <c r="CP76">
        <v>0.71864196876411235</v>
      </c>
      <c r="CQ76">
        <v>0.72218446557609561</v>
      </c>
      <c r="CR76">
        <v>0.72597673272396412</v>
      </c>
      <c r="CS76">
        <v>0.72721388795786712</v>
      </c>
      <c r="CT76">
        <v>0.73058049433880434</v>
      </c>
      <c r="CU76">
        <v>0.73241181760923346</v>
      </c>
      <c r="CV76">
        <v>0.73681083736754327</v>
      </c>
      <c r="CW76">
        <v>0.73959740200143176</v>
      </c>
      <c r="CX76">
        <v>0.74031390323564472</v>
      </c>
      <c r="CY76">
        <v>0.74447439208207178</v>
      </c>
      <c r="CZ76">
        <v>0.74718381736907324</v>
      </c>
      <c r="DA76">
        <v>0.74631392128774476</v>
      </c>
      <c r="DB76">
        <v>0.74879842641273098</v>
      </c>
      <c r="DC76">
        <v>0.75085872533366715</v>
      </c>
      <c r="DD76">
        <v>0.75563412555824094</v>
      </c>
      <c r="DE76">
        <v>0.75586135718651071</v>
      </c>
      <c r="DF76">
        <v>0.75726379056158599</v>
      </c>
      <c r="DG76">
        <v>0.76155801157302183</v>
      </c>
      <c r="DH76">
        <v>0.76287989613074403</v>
      </c>
      <c r="DI76">
        <v>0.76516240965330773</v>
      </c>
      <c r="DJ76">
        <v>0.76486200521630621</v>
      </c>
      <c r="DK76">
        <v>0.76959256178807101</v>
      </c>
      <c r="DL76">
        <v>0.77168803687158916</v>
      </c>
      <c r="DM76">
        <v>0.77360870356561295</v>
      </c>
      <c r="DN76">
        <v>0.7763111211435143</v>
      </c>
      <c r="DO76">
        <v>0.77590718621051558</v>
      </c>
      <c r="DP76">
        <v>0.78039882428256357</v>
      </c>
      <c r="DQ76">
        <v>0.77912978477678208</v>
      </c>
      <c r="DR76">
        <v>0.78230161250788122</v>
      </c>
      <c r="DS76">
        <v>0.78330712220404108</v>
      </c>
      <c r="DT76">
        <v>0.78663697128877785</v>
      </c>
      <c r="DU76">
        <v>0.78777541059299183</v>
      </c>
      <c r="DV76">
        <v>0.78789204263358115</v>
      </c>
      <c r="DW76">
        <v>0.79127859329593098</v>
      </c>
      <c r="DX76">
        <v>0.79353912746051258</v>
      </c>
      <c r="DY76">
        <v>0.79387425910590692</v>
      </c>
      <c r="DZ76">
        <v>0.79629172110814717</v>
      </c>
      <c r="EA76">
        <v>0.79722829472468071</v>
      </c>
      <c r="EB76">
        <v>0.79871474511438945</v>
      </c>
      <c r="EC76">
        <v>0.79985622720157845</v>
      </c>
      <c r="ED76">
        <v>0.80204520394102108</v>
      </c>
      <c r="EE76">
        <v>0.80311471187418637</v>
      </c>
      <c r="EF76">
        <v>0.80527445291339073</v>
      </c>
      <c r="EG76">
        <v>0.8064937138887045</v>
      </c>
      <c r="EH76">
        <v>0.80777803213485311</v>
      </c>
      <c r="EI76">
        <v>0.80918799831467969</v>
      </c>
      <c r="EJ76">
        <v>0.81012394646527885</v>
      </c>
      <c r="EK76">
        <v>0.81165499514552975</v>
      </c>
      <c r="EL76">
        <v>0.81186018621532363</v>
      </c>
      <c r="EM76">
        <v>0.81285035405724904</v>
      </c>
      <c r="EN76">
        <v>0.81517184621152128</v>
      </c>
      <c r="EO76">
        <v>0.81792738493409234</v>
      </c>
      <c r="EP76">
        <v>0.81745442554831005</v>
      </c>
      <c r="EQ76">
        <v>0.81848659516957445</v>
      </c>
      <c r="ER76">
        <v>0.82183552745530797</v>
      </c>
      <c r="ES76">
        <v>0.82077291005084763</v>
      </c>
      <c r="ET76">
        <v>0.82246626532826905</v>
      </c>
      <c r="EU76">
        <v>0.8223002390644425</v>
      </c>
      <c r="EV76">
        <v>0.82506591587983047</v>
      </c>
      <c r="EW76">
        <v>0.82597013920722229</v>
      </c>
      <c r="EX76">
        <v>0.8285137823005384</v>
      </c>
      <c r="EY76">
        <v>0.82894253716794297</v>
      </c>
      <c r="EZ76">
        <v>0.82894449746021193</v>
      </c>
      <c r="FA76">
        <v>0.83376920048222158</v>
      </c>
      <c r="FB76">
        <v>0.83285031558718892</v>
      </c>
      <c r="FC76">
        <v>0.83315130595034204</v>
      </c>
      <c r="FD76">
        <v>0.8340748727118894</v>
      </c>
      <c r="FE76">
        <v>0.83462726209473703</v>
      </c>
      <c r="FF76">
        <v>0.83623159028146399</v>
      </c>
      <c r="FG76">
        <v>0.83924344780807658</v>
      </c>
      <c r="FH76">
        <v>0.83778127813565351</v>
      </c>
      <c r="FI76">
        <v>0.84045266827124987</v>
      </c>
      <c r="FJ76">
        <v>0.8385565787298962</v>
      </c>
      <c r="FK76">
        <v>0.84017538940853365</v>
      </c>
      <c r="FL76">
        <v>0.84266258260963534</v>
      </c>
      <c r="FM76">
        <v>0.84080308638541656</v>
      </c>
      <c r="FN76">
        <v>0.84233061176667956</v>
      </c>
      <c r="FO76">
        <v>0.84518184964052523</v>
      </c>
      <c r="FP76">
        <v>0.84822727813848053</v>
      </c>
      <c r="FQ76">
        <v>0.84513598645278287</v>
      </c>
      <c r="FR76">
        <v>0.84869775854751806</v>
      </c>
      <c r="FS76">
        <v>0.84683686567822036</v>
      </c>
      <c r="FT76">
        <v>0.84877960909161954</v>
      </c>
      <c r="FU76">
        <v>0.84804939382030875</v>
      </c>
      <c r="FV76">
        <v>0.84994001960215049</v>
      </c>
      <c r="FW76">
        <v>0.84959056167498015</v>
      </c>
      <c r="FX76">
        <v>0.85300168781119812</v>
      </c>
      <c r="FY76">
        <v>0.85340120674104225</v>
      </c>
      <c r="FZ76">
        <v>0.85397659106945201</v>
      </c>
      <c r="GA76">
        <v>0.85279942770993744</v>
      </c>
      <c r="GB76">
        <v>0.85460949096050709</v>
      </c>
      <c r="GC76">
        <v>0.85806192761509104</v>
      </c>
      <c r="GD76">
        <v>0.85566432836403516</v>
      </c>
      <c r="GE76">
        <v>0.85758268821552797</v>
      </c>
      <c r="GF76">
        <v>0.85992396093856893</v>
      </c>
      <c r="GG76">
        <v>0.85904846408050217</v>
      </c>
      <c r="GH76">
        <v>0.85927299967748605</v>
      </c>
      <c r="GI76">
        <v>0.85990392800420634</v>
      </c>
      <c r="GJ76">
        <v>0.86198015143136131</v>
      </c>
      <c r="GK76">
        <v>0.86199068572252602</v>
      </c>
      <c r="GL76">
        <v>0.86335048038541307</v>
      </c>
      <c r="GM76">
        <v>0.86339351285436583</v>
      </c>
      <c r="GN76">
        <v>0.86342468353648694</v>
      </c>
      <c r="GO76">
        <v>0.86412091373941369</v>
      </c>
      <c r="GP76">
        <v>0.86620773695296482</v>
      </c>
      <c r="GQ76">
        <v>0.86573118497110502</v>
      </c>
      <c r="GR76">
        <v>0.86472672064499856</v>
      </c>
      <c r="GS76">
        <v>0.86667124896645187</v>
      </c>
      <c r="GT76">
        <v>0.86850432275642153</v>
      </c>
      <c r="GU76">
        <v>0.86821848146507075</v>
      </c>
      <c r="GV76">
        <v>0.86941006107814045</v>
      </c>
      <c r="GW76">
        <v>0.87109570692718474</v>
      </c>
      <c r="GX76">
        <v>0.87096341846820857</v>
      </c>
      <c r="GY76">
        <v>0.87009402455863616</v>
      </c>
      <c r="GZ76">
        <v>0.87211167616840068</v>
      </c>
      <c r="HA76">
        <v>0.87203532638588954</v>
      </c>
      <c r="HB76">
        <v>0.87379396598528536</v>
      </c>
      <c r="HC76">
        <v>0.87199791905311952</v>
      </c>
      <c r="HD76">
        <v>0.87260506533068816</v>
      </c>
      <c r="HE76">
        <v>0.87475600397674236</v>
      </c>
      <c r="HF76">
        <v>0.87761678876914662</v>
      </c>
      <c r="HG76">
        <v>0.87638393480674082</v>
      </c>
      <c r="HH76">
        <v>0.87755586024423526</v>
      </c>
      <c r="HI76">
        <v>0.87744522532952618</v>
      </c>
      <c r="HJ76">
        <v>0.87770054267898145</v>
      </c>
      <c r="HK76">
        <v>0.87825299736554407</v>
      </c>
      <c r="HL76">
        <v>0.88021350416660038</v>
      </c>
      <c r="HM76">
        <v>0.87815091258573241</v>
      </c>
      <c r="HN76">
        <v>0.88011424037104879</v>
      </c>
      <c r="HO76">
        <v>0.88140639039110869</v>
      </c>
      <c r="HP76">
        <v>0.88129001748369262</v>
      </c>
      <c r="HQ76">
        <v>0.88226090883578456</v>
      </c>
      <c r="HR76">
        <v>0.88194380388211291</v>
      </c>
      <c r="HS76">
        <v>0.88361748717605837</v>
      </c>
      <c r="HT76">
        <v>0.88195716675977598</v>
      </c>
      <c r="HU76">
        <v>0.88321979862844491</v>
      </c>
      <c r="HV76">
        <v>0.88402434258747919</v>
      </c>
      <c r="HW76">
        <v>0.88604065137989207</v>
      </c>
      <c r="HX76">
        <v>0.88496873301305834</v>
      </c>
      <c r="HY76">
        <v>0.88698235615845655</v>
      </c>
      <c r="HZ76">
        <v>0.88694671134623582</v>
      </c>
      <c r="IA76">
        <v>0.88632493186745676</v>
      </c>
      <c r="IB76">
        <v>0.88579039086738387</v>
      </c>
      <c r="IC76">
        <v>0.88777285516290794</v>
      </c>
      <c r="ID76">
        <v>0.88853619917580084</v>
      </c>
      <c r="IE76">
        <v>0.88867310444416514</v>
      </c>
      <c r="IF76">
        <v>0.88939992959954517</v>
      </c>
      <c r="IG76">
        <v>0.88986256447544831</v>
      </c>
      <c r="IH76">
        <v>0.89114639579235744</v>
      </c>
      <c r="II76">
        <v>0.88977562822763956</v>
      </c>
      <c r="IJ76">
        <v>0.89015303611532937</v>
      </c>
      <c r="IK76">
        <v>0.8911596067459463</v>
      </c>
      <c r="IL76">
        <v>0.88917900331845845</v>
      </c>
      <c r="IM76">
        <v>0.89128491655682507</v>
      </c>
      <c r="IN76">
        <v>0.89257121984699261</v>
      </c>
      <c r="IO76">
        <v>0.89205846088907903</v>
      </c>
      <c r="IP76">
        <v>0.89519044351510235</v>
      </c>
      <c r="IQ76">
        <v>0.89301108416082875</v>
      </c>
      <c r="IR76">
        <v>0.89371674710217897</v>
      </c>
      <c r="IS76">
        <v>0.89522912518907616</v>
      </c>
      <c r="IT76">
        <v>0.89497591121364495</v>
      </c>
      <c r="IU76">
        <v>0.8966874150349472</v>
      </c>
      <c r="IV76">
        <v>0.89582019017461345</v>
      </c>
      <c r="IW76">
        <v>0.89621767356173621</v>
      </c>
      <c r="IX76">
        <v>0.89527103246516337</v>
      </c>
      <c r="IY76">
        <v>0.89749615099979019</v>
      </c>
      <c r="IZ76">
        <v>0.89717441514958662</v>
      </c>
      <c r="JA76">
        <v>0.8981649101672291</v>
      </c>
      <c r="JB76">
        <v>0.90011906656701135</v>
      </c>
      <c r="JC76">
        <v>0.8987009761665874</v>
      </c>
      <c r="JD76">
        <v>0.89946446735703467</v>
      </c>
      <c r="JE76">
        <v>0.89980429573712184</v>
      </c>
      <c r="JF76">
        <v>0.89871556754404014</v>
      </c>
      <c r="JG76">
        <v>0.89819406403001012</v>
      </c>
      <c r="JH76">
        <v>0.90187859932397474</v>
      </c>
      <c r="JI76">
        <v>0.90019712377811467</v>
      </c>
      <c r="JJ76">
        <v>0.90156082469374554</v>
      </c>
      <c r="JK76">
        <v>0.90159357776616533</v>
      </c>
      <c r="JL76">
        <v>0.90080333681801927</v>
      </c>
      <c r="JM76">
        <v>0.90086521606802372</v>
      </c>
      <c r="JN76">
        <v>0.90300261541558235</v>
      </c>
      <c r="JO76">
        <v>0.90310337163700072</v>
      </c>
      <c r="JP76">
        <v>0.90367235386888134</v>
      </c>
      <c r="JQ76">
        <v>0.90352383744990339</v>
      </c>
      <c r="JR76">
        <v>0.90497142115929829</v>
      </c>
      <c r="JS76">
        <v>0.90300382378319521</v>
      </c>
      <c r="JT76">
        <v>0.90502622161688395</v>
      </c>
      <c r="JU76">
        <v>0.90349372580330145</v>
      </c>
      <c r="JV76">
        <v>0.90470999414697995</v>
      </c>
      <c r="JW76">
        <v>0.90556866611310038</v>
      </c>
      <c r="JX76">
        <v>0.90534532905946252</v>
      </c>
      <c r="JY76">
        <v>0.90616883098619083</v>
      </c>
      <c r="JZ76">
        <v>0.90683725934210191</v>
      </c>
      <c r="KA76">
        <v>0.90628903241396697</v>
      </c>
      <c r="KB76">
        <v>0.90877114489635047</v>
      </c>
      <c r="KC76">
        <v>0.90864023094284485</v>
      </c>
      <c r="KD76">
        <v>0.90762957841132219</v>
      </c>
      <c r="KE76">
        <v>0.90930130774726092</v>
      </c>
      <c r="KF76">
        <v>0.90834102832957964</v>
      </c>
      <c r="KG76">
        <v>0.90819971095224639</v>
      </c>
      <c r="KH76">
        <v>0.90856497823153393</v>
      </c>
      <c r="KI76">
        <v>0.91010826964042157</v>
      </c>
      <c r="KJ76">
        <v>0.9100890720423529</v>
      </c>
      <c r="KK76">
        <v>0.91039141413328062</v>
      </c>
      <c r="KL76">
        <v>0.90977692502104135</v>
      </c>
      <c r="KM76">
        <v>0.91049524084579636</v>
      </c>
      <c r="KN76">
        <v>0.91074949952805784</v>
      </c>
      <c r="KO76">
        <v>0.91235051529888589</v>
      </c>
      <c r="KP76">
        <v>0.91184308411707116</v>
      </c>
      <c r="KQ76">
        <v>0.91222705067555621</v>
      </c>
      <c r="KR76">
        <v>0.91200334590781895</v>
      </c>
      <c r="KS76">
        <v>0.91253300157793971</v>
      </c>
      <c r="KT76">
        <v>0.9119884042146893</v>
      </c>
      <c r="KU76">
        <v>0.91338307701851595</v>
      </c>
      <c r="KV76">
        <v>0.91402893621710712</v>
      </c>
      <c r="KW76">
        <v>0.91477061067218646</v>
      </c>
      <c r="KX76">
        <v>0.91381859902308293</v>
      </c>
      <c r="KY76">
        <v>0.91539660167596804</v>
      </c>
      <c r="KZ76">
        <v>0.91324238168704341</v>
      </c>
      <c r="LA76">
        <v>0.91409183138559746</v>
      </c>
      <c r="LB76">
        <v>0.91522199329780529</v>
      </c>
      <c r="LC76">
        <v>0.9142683284628037</v>
      </c>
      <c r="LD76">
        <v>0.91522134436190894</v>
      </c>
      <c r="LE76">
        <v>0.91656190692695316</v>
      </c>
      <c r="LF76">
        <v>0.91633456676564218</v>
      </c>
      <c r="LG76">
        <v>0.91698225458869609</v>
      </c>
      <c r="LH76">
        <v>0.9156055254904244</v>
      </c>
      <c r="LI76">
        <v>0.91663244787940401</v>
      </c>
      <c r="LJ76">
        <v>0.91797481418693727</v>
      </c>
      <c r="LK76">
        <v>0.91756025425484444</v>
      </c>
      <c r="LL76">
        <v>0.91706513391906075</v>
      </c>
      <c r="LM76">
        <v>0.91719241559098852</v>
      </c>
      <c r="LN76">
        <v>0.91857647983498458</v>
      </c>
      <c r="LO76">
        <v>0.91916807450337079</v>
      </c>
      <c r="LP76">
        <v>0.91958969905580401</v>
      </c>
      <c r="LQ76">
        <v>0.91876479658819199</v>
      </c>
      <c r="LR76">
        <v>0.91886266026998054</v>
      </c>
      <c r="LS76">
        <v>0.91920531619736523</v>
      </c>
      <c r="LT76">
        <v>0.91922076121772389</v>
      </c>
      <c r="LU76">
        <v>0.91846772946401123</v>
      </c>
      <c r="LV76">
        <v>0.92075341777591491</v>
      </c>
      <c r="LW76">
        <v>0.92145650165883186</v>
      </c>
      <c r="LX76">
        <v>0.92036222612914709</v>
      </c>
      <c r="LY76">
        <v>0.92206716226986563</v>
      </c>
      <c r="LZ76">
        <v>0.92211716457488535</v>
      </c>
      <c r="MA76">
        <v>0.92128880620076203</v>
      </c>
      <c r="MB76">
        <v>0.92218046510251506</v>
      </c>
      <c r="MC76">
        <v>0.92195594338182385</v>
      </c>
      <c r="MD76">
        <v>0.92198065067956347</v>
      </c>
      <c r="ME76">
        <v>0.92273124765465853</v>
      </c>
      <c r="MF76">
        <v>0.92194005386498001</v>
      </c>
      <c r="MG76">
        <v>0.92339379646293762</v>
      </c>
      <c r="MH76">
        <v>0.92286397783722962</v>
      </c>
      <c r="MI76">
        <v>0.9230181224049383</v>
      </c>
      <c r="MJ76">
        <v>0.92379379408180551</v>
      </c>
      <c r="MK76">
        <v>0.92381302009388067</v>
      </c>
      <c r="ML76">
        <v>0.9236696132266673</v>
      </c>
      <c r="MM76">
        <v>0.92262853737396422</v>
      </c>
      <c r="MN76">
        <v>0.92359069939111027</v>
      </c>
      <c r="MO76">
        <v>0.92502665240716619</v>
      </c>
      <c r="MP76">
        <v>0.92593084325152364</v>
      </c>
      <c r="MQ76">
        <v>0.92392457589880583</v>
      </c>
      <c r="MR76">
        <v>0.92462851234018029</v>
      </c>
      <c r="MS76">
        <v>0.92542351932092703</v>
      </c>
      <c r="MT76">
        <v>0.92591549628199254</v>
      </c>
      <c r="MU76">
        <v>0.92678732797935159</v>
      </c>
      <c r="MV76">
        <v>0.92637860696705887</v>
      </c>
      <c r="MW76">
        <v>0.92520858964019581</v>
      </c>
      <c r="MX76">
        <v>0.92585166125546581</v>
      </c>
      <c r="MY76">
        <v>0.92619037434045226</v>
      </c>
      <c r="MZ76">
        <v>0.92675922584406467</v>
      </c>
      <c r="NA76">
        <v>0.92650509250503654</v>
      </c>
      <c r="NB76">
        <v>0.92622298785349333</v>
      </c>
      <c r="NC76">
        <v>0.92681181121577938</v>
      </c>
      <c r="ND76">
        <v>0.92720592573554073</v>
      </c>
      <c r="NE76">
        <v>0.92770938733757691</v>
      </c>
      <c r="NF76">
        <v>0.92705071799368499</v>
      </c>
      <c r="NG76">
        <v>0.92877325328948623</v>
      </c>
      <c r="NH76">
        <v>0.92790641449406075</v>
      </c>
      <c r="NI76">
        <v>0.92885595695759304</v>
      </c>
      <c r="NJ76">
        <v>0.929117638666068</v>
      </c>
      <c r="NK76">
        <v>0.92820500174995979</v>
      </c>
      <c r="NL76">
        <v>0.92898722219343899</v>
      </c>
      <c r="NM76">
        <v>0.92928614261947406</v>
      </c>
      <c r="NN76">
        <v>0.929135691816384</v>
      </c>
      <c r="NO76">
        <v>0.93040571680816186</v>
      </c>
      <c r="NP76">
        <v>0.93018625825081291</v>
      </c>
      <c r="NQ76">
        <v>0.92957361197811395</v>
      </c>
      <c r="NR76">
        <v>0.93146873293150612</v>
      </c>
      <c r="NS76">
        <v>0.93122164861991874</v>
      </c>
      <c r="NT76">
        <v>0.93041485513818856</v>
      </c>
      <c r="NU76">
        <v>0.93072778340156526</v>
      </c>
      <c r="NV76">
        <v>0.92976193243373717</v>
      </c>
      <c r="NW76">
        <v>0.93204683038349712</v>
      </c>
      <c r="NX76">
        <v>0.93198881295979308</v>
      </c>
      <c r="NY76">
        <v>0.93149070932027045</v>
      </c>
      <c r="NZ76">
        <v>0.93282611405014593</v>
      </c>
      <c r="OA76">
        <v>0.93180621531284147</v>
      </c>
      <c r="OB76">
        <v>0.93274243257840816</v>
      </c>
      <c r="OC76">
        <v>0.93118253276194918</v>
      </c>
      <c r="OD76">
        <v>0.93287995011018232</v>
      </c>
      <c r="OE76">
        <v>0.93324551795627964</v>
      </c>
      <c r="OF76">
        <v>0.93389239404776758</v>
      </c>
      <c r="OG76">
        <v>0.93341494052390872</v>
      </c>
      <c r="OH76">
        <v>0.93305640297184822</v>
      </c>
      <c r="OI76">
        <v>0.93403893506789226</v>
      </c>
      <c r="OJ76">
        <v>0.93363870350970346</v>
      </c>
      <c r="OK76">
        <v>0.93278800774420867</v>
      </c>
      <c r="OL76">
        <v>0.93367448966279576</v>
      </c>
      <c r="OM76">
        <v>0.93396601568350091</v>
      </c>
      <c r="ON76">
        <v>0.93250045011197691</v>
      </c>
      <c r="OO76">
        <v>0.93413323849246166</v>
      </c>
      <c r="OP76">
        <v>0.9356586014799303</v>
      </c>
      <c r="OQ76">
        <v>0.93497408440697005</v>
      </c>
      <c r="OR76">
        <v>0.93507922729762494</v>
      </c>
      <c r="OS76">
        <v>0.93408550633838527</v>
      </c>
      <c r="OT76">
        <v>0.93381188962608019</v>
      </c>
      <c r="OU76">
        <v>0.93562814491439972</v>
      </c>
    </row>
    <row r="77" spans="1:411">
      <c r="A77" s="539">
        <v>0.26000000000000006</v>
      </c>
      <c r="B77">
        <v>1.8664420618595936E-4</v>
      </c>
      <c r="C77">
        <v>2.0567530066466404E-3</v>
      </c>
      <c r="D77">
        <v>4.4605233810362226E-3</v>
      </c>
      <c r="E77">
        <v>8.5799131479980684E-3</v>
      </c>
      <c r="F77">
        <v>1.2388502028301393E-2</v>
      </c>
      <c r="G77">
        <v>1.7353420650601456E-2</v>
      </c>
      <c r="H77">
        <v>2.3634784924640724E-2</v>
      </c>
      <c r="I77">
        <v>3.1599941392090929E-2</v>
      </c>
      <c r="J77">
        <v>4.1139815444028296E-2</v>
      </c>
      <c r="K77">
        <v>4.9780141803493869E-2</v>
      </c>
      <c r="L77">
        <v>6.1297043866382309E-2</v>
      </c>
      <c r="M77">
        <v>7.1873172739997632E-2</v>
      </c>
      <c r="N77">
        <v>8.2910835682011338E-2</v>
      </c>
      <c r="O77">
        <v>9.6062232411445514E-2</v>
      </c>
      <c r="P77">
        <v>0.10532414102740668</v>
      </c>
      <c r="Q77">
        <v>0.1186821345487149</v>
      </c>
      <c r="R77">
        <v>0.12993039127368428</v>
      </c>
      <c r="S77">
        <v>0.14496560808718531</v>
      </c>
      <c r="T77">
        <v>0.15630378765809139</v>
      </c>
      <c r="U77">
        <v>0.17039875299126322</v>
      </c>
      <c r="V77">
        <v>0.18129592370238792</v>
      </c>
      <c r="W77">
        <v>0.19645186564431433</v>
      </c>
      <c r="X77">
        <v>0.20893495994241493</v>
      </c>
      <c r="Y77">
        <v>0.22160011346220912</v>
      </c>
      <c r="Z77">
        <v>0.23582189002585913</v>
      </c>
      <c r="AA77">
        <v>0.24761794912966853</v>
      </c>
      <c r="AB77">
        <v>0.26089101716956881</v>
      </c>
      <c r="AC77">
        <v>0.2736256461774994</v>
      </c>
      <c r="AD77">
        <v>0.28802792842624647</v>
      </c>
      <c r="AE77">
        <v>0.30088156912513614</v>
      </c>
      <c r="AF77">
        <v>0.31149967924292171</v>
      </c>
      <c r="AG77">
        <v>0.32422639425130267</v>
      </c>
      <c r="AH77">
        <v>0.33622690604343947</v>
      </c>
      <c r="AI77">
        <v>0.35032868181105942</v>
      </c>
      <c r="AJ77">
        <v>0.36126727261309222</v>
      </c>
      <c r="AK77">
        <v>0.37304785625135767</v>
      </c>
      <c r="AL77">
        <v>0.3856250287774361</v>
      </c>
      <c r="AM77">
        <v>0.39547033667919906</v>
      </c>
      <c r="AN77">
        <v>0.405939095880197</v>
      </c>
      <c r="AO77">
        <v>0.41669495484681196</v>
      </c>
      <c r="AP77">
        <v>0.42510130742036417</v>
      </c>
      <c r="AQ77">
        <v>0.43723236832333912</v>
      </c>
      <c r="AR77">
        <v>0.45124921345342822</v>
      </c>
      <c r="AS77">
        <v>0.4560833517481141</v>
      </c>
      <c r="AT77">
        <v>0.46418503763396746</v>
      </c>
      <c r="AU77">
        <v>0.47560973696837</v>
      </c>
      <c r="AV77">
        <v>0.48250208560204833</v>
      </c>
      <c r="AW77">
        <v>0.49202582988448829</v>
      </c>
      <c r="AX77">
        <v>0.50153327146781679</v>
      </c>
      <c r="AY77">
        <v>0.51064839046846311</v>
      </c>
      <c r="AZ77">
        <v>0.51817227307319791</v>
      </c>
      <c r="BA77">
        <v>0.52562249943299244</v>
      </c>
      <c r="BB77">
        <v>0.53002026792544354</v>
      </c>
      <c r="BC77">
        <v>0.53897546479994896</v>
      </c>
      <c r="BD77">
        <v>0.54714825233416042</v>
      </c>
      <c r="BE77">
        <v>0.55530833180592842</v>
      </c>
      <c r="BF77">
        <v>0.56245511763837253</v>
      </c>
      <c r="BG77">
        <v>0.56831543061160938</v>
      </c>
      <c r="BH77">
        <v>0.57478240067141217</v>
      </c>
      <c r="BI77">
        <v>0.58061362934600491</v>
      </c>
      <c r="BJ77">
        <v>0.58323946348429423</v>
      </c>
      <c r="BK77">
        <v>0.59296399559516844</v>
      </c>
      <c r="BL77">
        <v>0.59796292441277221</v>
      </c>
      <c r="BM77">
        <v>0.6013074068819324</v>
      </c>
      <c r="BN77">
        <v>0.60740436951071419</v>
      </c>
      <c r="BO77">
        <v>0.61335349962622154</v>
      </c>
      <c r="BP77">
        <v>0.62023311409538051</v>
      </c>
      <c r="BQ77">
        <v>0.62297460460003196</v>
      </c>
      <c r="BR77">
        <v>0.62747105600063535</v>
      </c>
      <c r="BS77">
        <v>0.63251923537763011</v>
      </c>
      <c r="BT77">
        <v>0.63764180607436416</v>
      </c>
      <c r="BU77">
        <v>0.64450170184995004</v>
      </c>
      <c r="BV77">
        <v>0.64949874405443175</v>
      </c>
      <c r="BW77">
        <v>0.65288928464314466</v>
      </c>
      <c r="BX77">
        <v>0.65523403569863137</v>
      </c>
      <c r="BY77">
        <v>0.65968246454103141</v>
      </c>
      <c r="BZ77">
        <v>0.66724219935392648</v>
      </c>
      <c r="CA77">
        <v>0.66990834333721427</v>
      </c>
      <c r="CB77">
        <v>0.67250656106738393</v>
      </c>
      <c r="CC77">
        <v>0.6758970883039781</v>
      </c>
      <c r="CD77">
        <v>0.68047934928277531</v>
      </c>
      <c r="CE77">
        <v>0.68458123918939306</v>
      </c>
      <c r="CF77">
        <v>0.68792923712635479</v>
      </c>
      <c r="CG77">
        <v>0.68821211410471228</v>
      </c>
      <c r="CH77">
        <v>0.69244559360104685</v>
      </c>
      <c r="CI77">
        <v>0.69956939003114738</v>
      </c>
      <c r="CJ77">
        <v>0.70144995406182864</v>
      </c>
      <c r="CK77">
        <v>0.70468191604436115</v>
      </c>
      <c r="CL77">
        <v>0.70595232195275515</v>
      </c>
      <c r="CM77">
        <v>0.71256974557515185</v>
      </c>
      <c r="CN77">
        <v>0.7133810633790546</v>
      </c>
      <c r="CO77">
        <v>0.71687327058872741</v>
      </c>
      <c r="CP77">
        <v>0.7188413295363647</v>
      </c>
      <c r="CQ77">
        <v>0.72420689197133759</v>
      </c>
      <c r="CR77">
        <v>0.72428803074551928</v>
      </c>
      <c r="CS77">
        <v>0.72826791131660884</v>
      </c>
      <c r="CT77">
        <v>0.73078998733351086</v>
      </c>
      <c r="CU77">
        <v>0.73112684491271795</v>
      </c>
      <c r="CV77">
        <v>0.73549435428598509</v>
      </c>
      <c r="CW77">
        <v>0.7367883953535348</v>
      </c>
      <c r="CX77">
        <v>0.74106661811952357</v>
      </c>
      <c r="CY77">
        <v>0.74421596208818142</v>
      </c>
      <c r="CZ77">
        <v>0.74338398082469659</v>
      </c>
      <c r="DA77">
        <v>0.74753954329197181</v>
      </c>
      <c r="DB77">
        <v>0.75102712035591901</v>
      </c>
      <c r="DC77">
        <v>0.75187772854843293</v>
      </c>
      <c r="DD77">
        <v>0.7555499371707739</v>
      </c>
      <c r="DE77">
        <v>0.75813622564498462</v>
      </c>
      <c r="DF77">
        <v>0.7593472617987439</v>
      </c>
      <c r="DG77">
        <v>0.76238268694625999</v>
      </c>
      <c r="DH77">
        <v>0.76281728494654</v>
      </c>
      <c r="DI77">
        <v>0.76693944953227</v>
      </c>
      <c r="DJ77">
        <v>0.7703731551979407</v>
      </c>
      <c r="DK77">
        <v>0.76758922463780055</v>
      </c>
      <c r="DL77">
        <v>0.77077033477780632</v>
      </c>
      <c r="DM77">
        <v>0.77424667708829986</v>
      </c>
      <c r="DN77">
        <v>0.77589535067675897</v>
      </c>
      <c r="DO77">
        <v>0.77687382742192279</v>
      </c>
      <c r="DP77">
        <v>0.77869909411691696</v>
      </c>
      <c r="DQ77">
        <v>0.77831417868962205</v>
      </c>
      <c r="DR77">
        <v>0.78016579095280902</v>
      </c>
      <c r="DS77">
        <v>0.78412595112575767</v>
      </c>
      <c r="DT77">
        <v>0.78763072228594277</v>
      </c>
      <c r="DU77">
        <v>0.7873809375374482</v>
      </c>
      <c r="DV77">
        <v>0.79048605672893879</v>
      </c>
      <c r="DW77">
        <v>0.7892107756447555</v>
      </c>
      <c r="DX77">
        <v>0.79240071177803872</v>
      </c>
      <c r="DY77">
        <v>0.79435363837393258</v>
      </c>
      <c r="DZ77">
        <v>0.79686278380224851</v>
      </c>
      <c r="EA77">
        <v>0.79895254663257365</v>
      </c>
      <c r="EB77">
        <v>0.79783968610674694</v>
      </c>
      <c r="EC77">
        <v>0.80108171637598635</v>
      </c>
      <c r="ED77">
        <v>0.80176296039767059</v>
      </c>
      <c r="EE77">
        <v>0.80468586138826692</v>
      </c>
      <c r="EF77">
        <v>0.8060500946706245</v>
      </c>
      <c r="EG77">
        <v>0.80508751101013876</v>
      </c>
      <c r="EH77">
        <v>0.80892137481970183</v>
      </c>
      <c r="EI77">
        <v>0.80933675056557264</v>
      </c>
      <c r="EJ77">
        <v>0.81105847648151319</v>
      </c>
      <c r="EK77">
        <v>0.81146913896776951</v>
      </c>
      <c r="EL77">
        <v>0.81138370903686474</v>
      </c>
      <c r="EM77">
        <v>0.81256709601160593</v>
      </c>
      <c r="EN77">
        <v>0.81533707465398808</v>
      </c>
      <c r="EO77">
        <v>0.81562139699964775</v>
      </c>
      <c r="EP77">
        <v>0.81813393079071095</v>
      </c>
      <c r="EQ77">
        <v>0.8198910180466068</v>
      </c>
      <c r="ER77">
        <v>0.82256168215237258</v>
      </c>
      <c r="ES77">
        <v>0.82179674184663709</v>
      </c>
      <c r="ET77">
        <v>0.82260551973794072</v>
      </c>
      <c r="EU77">
        <v>0.82278601007316554</v>
      </c>
      <c r="EV77">
        <v>0.82605918099628239</v>
      </c>
      <c r="EW77">
        <v>0.82613780620485022</v>
      </c>
      <c r="EX77">
        <v>0.82784036490080593</v>
      </c>
      <c r="EY77">
        <v>0.82933466443141524</v>
      </c>
      <c r="EZ77">
        <v>0.82989113055485197</v>
      </c>
      <c r="FA77">
        <v>0.83019438375944699</v>
      </c>
      <c r="FB77">
        <v>0.83055222739454493</v>
      </c>
      <c r="FC77">
        <v>0.83367056117905913</v>
      </c>
      <c r="FD77">
        <v>0.83472102436482754</v>
      </c>
      <c r="FE77">
        <v>0.83629459300647713</v>
      </c>
      <c r="FF77">
        <v>0.83363164112296195</v>
      </c>
      <c r="FG77">
        <v>0.83712996224078451</v>
      </c>
      <c r="FH77">
        <v>0.83735810107723874</v>
      </c>
      <c r="FI77">
        <v>0.83722233846472471</v>
      </c>
      <c r="FJ77">
        <v>0.83921962925579208</v>
      </c>
      <c r="FK77">
        <v>0.83870753677579424</v>
      </c>
      <c r="FL77">
        <v>0.84251406911763438</v>
      </c>
      <c r="FM77">
        <v>0.84310761067723949</v>
      </c>
      <c r="FN77">
        <v>0.84463365006742797</v>
      </c>
      <c r="FO77">
        <v>0.84505620431308226</v>
      </c>
      <c r="FP77">
        <v>0.84424243565062651</v>
      </c>
      <c r="FQ77">
        <v>0.84456435875789215</v>
      </c>
      <c r="FR77">
        <v>0.84950470952457313</v>
      </c>
      <c r="FS77">
        <v>0.84818058844409416</v>
      </c>
      <c r="FT77">
        <v>0.84904241442360961</v>
      </c>
      <c r="FU77">
        <v>0.84916432353705051</v>
      </c>
      <c r="FV77">
        <v>0.85124033754365969</v>
      </c>
      <c r="FW77">
        <v>0.84968379130601546</v>
      </c>
      <c r="FX77">
        <v>0.85284050949511081</v>
      </c>
      <c r="FY77">
        <v>0.85450284805996435</v>
      </c>
      <c r="FZ77">
        <v>0.85211118884678394</v>
      </c>
      <c r="GA77">
        <v>0.85573007204826956</v>
      </c>
      <c r="GB77">
        <v>0.85530293872084062</v>
      </c>
      <c r="GC77">
        <v>0.85487556743194804</v>
      </c>
      <c r="GD77">
        <v>0.85742440974482004</v>
      </c>
      <c r="GE77">
        <v>0.85814624177803189</v>
      </c>
      <c r="GF77">
        <v>0.85840229097227727</v>
      </c>
      <c r="GG77">
        <v>0.85904085547142162</v>
      </c>
      <c r="GH77">
        <v>0.85927083506043844</v>
      </c>
      <c r="GI77">
        <v>0.86115555509964048</v>
      </c>
      <c r="GJ77">
        <v>0.861978047070728</v>
      </c>
      <c r="GK77">
        <v>0.86351620300722054</v>
      </c>
      <c r="GL77">
        <v>0.86209907260090834</v>
      </c>
      <c r="GM77">
        <v>0.86399302915137588</v>
      </c>
      <c r="GN77">
        <v>0.86318715887655839</v>
      </c>
      <c r="GO77">
        <v>0.86440613635009866</v>
      </c>
      <c r="GP77">
        <v>0.86458716216617526</v>
      </c>
      <c r="GQ77">
        <v>0.86559664662737945</v>
      </c>
      <c r="GR77">
        <v>0.86504379288546718</v>
      </c>
      <c r="GS77">
        <v>0.86680161584500082</v>
      </c>
      <c r="GT77">
        <v>0.86826289528363243</v>
      </c>
      <c r="GU77">
        <v>0.86911170343989252</v>
      </c>
      <c r="GV77">
        <v>0.86998772497848798</v>
      </c>
      <c r="GW77">
        <v>0.87094922200261737</v>
      </c>
      <c r="GX77">
        <v>0.87155531425256672</v>
      </c>
      <c r="GY77">
        <v>0.87033893006423568</v>
      </c>
      <c r="GZ77">
        <v>0.87095766259226504</v>
      </c>
      <c r="HA77">
        <v>0.87111065285467748</v>
      </c>
      <c r="HB77">
        <v>0.87402911002588846</v>
      </c>
      <c r="HC77">
        <v>0.87267552588825636</v>
      </c>
      <c r="HD77">
        <v>0.87533974995838759</v>
      </c>
      <c r="HE77">
        <v>0.87318449395722786</v>
      </c>
      <c r="HF77">
        <v>0.87514212972550032</v>
      </c>
      <c r="HG77">
        <v>0.87487687808677084</v>
      </c>
      <c r="HH77">
        <v>0.87625064982629741</v>
      </c>
      <c r="HI77">
        <v>0.87766924628446819</v>
      </c>
      <c r="HJ77">
        <v>0.878560742059741</v>
      </c>
      <c r="HK77">
        <v>0.8791379246990696</v>
      </c>
      <c r="HL77">
        <v>0.87934223503846576</v>
      </c>
      <c r="HM77">
        <v>0.8782231776498215</v>
      </c>
      <c r="HN77">
        <v>0.87940446685677887</v>
      </c>
      <c r="HO77">
        <v>0.88077070564340798</v>
      </c>
      <c r="HP77">
        <v>0.88211848538428728</v>
      </c>
      <c r="HQ77">
        <v>0.88261372229333812</v>
      </c>
      <c r="HR77">
        <v>0.88225705625848416</v>
      </c>
      <c r="HS77">
        <v>0.88155098984674007</v>
      </c>
      <c r="HT77">
        <v>0.88265274402048843</v>
      </c>
      <c r="HU77">
        <v>0.88387640989985949</v>
      </c>
      <c r="HV77">
        <v>0.88508270117815402</v>
      </c>
      <c r="HW77">
        <v>0.8854280448192432</v>
      </c>
      <c r="HX77">
        <v>0.88650328152558067</v>
      </c>
      <c r="HY77">
        <v>0.88600101055294278</v>
      </c>
      <c r="HZ77">
        <v>0.88666409483283248</v>
      </c>
      <c r="IA77">
        <v>0.88646354320027854</v>
      </c>
      <c r="IB77">
        <v>0.88626829050168143</v>
      </c>
      <c r="IC77">
        <v>0.88871885695175656</v>
      </c>
      <c r="ID77">
        <v>0.88645429479914717</v>
      </c>
      <c r="IE77">
        <v>0.88854413034726587</v>
      </c>
      <c r="IF77">
        <v>0.8880407070993851</v>
      </c>
      <c r="IG77">
        <v>0.88923426618949508</v>
      </c>
      <c r="IH77">
        <v>0.88897201193352837</v>
      </c>
      <c r="II77">
        <v>0.89013782788075135</v>
      </c>
      <c r="IJ77">
        <v>0.8915308946100351</v>
      </c>
      <c r="IK77">
        <v>0.89036456814739429</v>
      </c>
      <c r="IL77">
        <v>0.89101304305026008</v>
      </c>
      <c r="IM77">
        <v>0.89191021284470828</v>
      </c>
      <c r="IN77">
        <v>0.89320106507443509</v>
      </c>
      <c r="IO77">
        <v>0.89467508693491027</v>
      </c>
      <c r="IP77">
        <v>0.8940161939794754</v>
      </c>
      <c r="IQ77">
        <v>0.89343831301601606</v>
      </c>
      <c r="IR77">
        <v>0.89560799059687712</v>
      </c>
      <c r="IS77">
        <v>0.89429660841353598</v>
      </c>
      <c r="IT77">
        <v>0.89469951470006337</v>
      </c>
      <c r="IU77">
        <v>0.89642099748050141</v>
      </c>
      <c r="IV77">
        <v>0.89660231407122948</v>
      </c>
      <c r="IW77">
        <v>0.89650785157443535</v>
      </c>
      <c r="IX77">
        <v>0.89656836067801637</v>
      </c>
      <c r="IY77">
        <v>0.89606073468003122</v>
      </c>
      <c r="IZ77">
        <v>0.89829887232957262</v>
      </c>
      <c r="JA77">
        <v>0.89820741908900836</v>
      </c>
      <c r="JB77">
        <v>0.89837889054263065</v>
      </c>
      <c r="JC77">
        <v>0.89964643895885366</v>
      </c>
      <c r="JD77">
        <v>0.8986116718972148</v>
      </c>
      <c r="JE77">
        <v>0.89789189997904351</v>
      </c>
      <c r="JF77">
        <v>0.89992693032423809</v>
      </c>
      <c r="JG77">
        <v>0.90151855703678729</v>
      </c>
      <c r="JH77">
        <v>0.8996483432705199</v>
      </c>
      <c r="JI77">
        <v>0.90030302918005167</v>
      </c>
      <c r="JJ77">
        <v>0.90265888408285344</v>
      </c>
      <c r="JK77">
        <v>0.90103674557617452</v>
      </c>
      <c r="JL77">
        <v>0.90228147472712528</v>
      </c>
      <c r="JM77">
        <v>0.90270076255056286</v>
      </c>
      <c r="JN77">
        <v>0.90287361885115247</v>
      </c>
      <c r="JO77">
        <v>0.90324697823646027</v>
      </c>
      <c r="JP77">
        <v>0.9024952545263728</v>
      </c>
      <c r="JQ77">
        <v>0.90250708124360735</v>
      </c>
      <c r="JR77">
        <v>0.90464879609922022</v>
      </c>
      <c r="JS77">
        <v>0.90432097227569486</v>
      </c>
      <c r="JT77">
        <v>0.90571170384131638</v>
      </c>
      <c r="JU77">
        <v>0.90452656903008266</v>
      </c>
      <c r="JV77">
        <v>0.90556411586895535</v>
      </c>
      <c r="JW77">
        <v>0.90546909358319405</v>
      </c>
      <c r="JX77">
        <v>0.90697396691399546</v>
      </c>
      <c r="JY77">
        <v>0.90558100394771501</v>
      </c>
      <c r="JZ77">
        <v>0.90687786067667786</v>
      </c>
      <c r="KA77">
        <v>0.90813213829417516</v>
      </c>
      <c r="KB77">
        <v>0.90694861833498686</v>
      </c>
      <c r="KC77">
        <v>0.90791342855831214</v>
      </c>
      <c r="KD77">
        <v>0.90715062275224023</v>
      </c>
      <c r="KE77">
        <v>0.9079505337115753</v>
      </c>
      <c r="KF77">
        <v>0.90936549940352818</v>
      </c>
      <c r="KG77">
        <v>0.90949852260121333</v>
      </c>
      <c r="KH77">
        <v>0.90860387236681994</v>
      </c>
      <c r="KI77">
        <v>0.90810013793521749</v>
      </c>
      <c r="KJ77">
        <v>0.9105226410344972</v>
      </c>
      <c r="KK77">
        <v>0.910678616975655</v>
      </c>
      <c r="KL77">
        <v>0.90994845575805849</v>
      </c>
      <c r="KM77">
        <v>0.91033002499764226</v>
      </c>
      <c r="KN77">
        <v>0.91025730510805458</v>
      </c>
      <c r="KO77">
        <v>0.91001042359945894</v>
      </c>
      <c r="KP77">
        <v>0.91210490410675527</v>
      </c>
      <c r="KQ77">
        <v>0.91250275664927938</v>
      </c>
      <c r="KR77">
        <v>0.91118073456754856</v>
      </c>
      <c r="KS77">
        <v>0.91164293004397901</v>
      </c>
      <c r="KT77">
        <v>0.91343277119923949</v>
      </c>
      <c r="KU77">
        <v>0.91139740805785918</v>
      </c>
      <c r="KV77">
        <v>0.91352441234236892</v>
      </c>
      <c r="KW77">
        <v>0.91375653780730226</v>
      </c>
      <c r="KX77">
        <v>0.91417805472458669</v>
      </c>
      <c r="KY77">
        <v>0.91374812491371438</v>
      </c>
      <c r="KZ77">
        <v>0.91434289796753565</v>
      </c>
      <c r="LA77">
        <v>0.91583825118528561</v>
      </c>
      <c r="LB77">
        <v>0.91538433561611987</v>
      </c>
      <c r="LC77">
        <v>0.91506585495151938</v>
      </c>
      <c r="LD77">
        <v>0.91527895953998084</v>
      </c>
      <c r="LE77">
        <v>0.91494247006311458</v>
      </c>
      <c r="LF77">
        <v>0.91672505670875193</v>
      </c>
      <c r="LG77">
        <v>0.91641640197926422</v>
      </c>
      <c r="LH77">
        <v>0.91714636871188948</v>
      </c>
      <c r="LI77">
        <v>0.91587747311410683</v>
      </c>
      <c r="LJ77">
        <v>0.91765778154650679</v>
      </c>
      <c r="LK77">
        <v>0.91764949683109498</v>
      </c>
      <c r="LL77">
        <v>0.91894528928960728</v>
      </c>
      <c r="LM77">
        <v>0.91818043007166472</v>
      </c>
      <c r="LN77">
        <v>0.91865675564018046</v>
      </c>
      <c r="LO77">
        <v>0.91870488691916297</v>
      </c>
      <c r="LP77">
        <v>0.91884114536700012</v>
      </c>
      <c r="LQ77">
        <v>0.92050828800512563</v>
      </c>
      <c r="LR77">
        <v>0.91985557694257947</v>
      </c>
      <c r="LS77">
        <v>0.91988034089626558</v>
      </c>
      <c r="LT77">
        <v>0.91944657566426591</v>
      </c>
      <c r="LU77">
        <v>0.91987409959877908</v>
      </c>
      <c r="LV77">
        <v>0.9197186561450359</v>
      </c>
      <c r="LW77">
        <v>0.91953669307814745</v>
      </c>
      <c r="LX77">
        <v>0.91946226641819329</v>
      </c>
      <c r="LY77">
        <v>0.9211713676247486</v>
      </c>
      <c r="LZ77">
        <v>0.92131907639639699</v>
      </c>
      <c r="MA77">
        <v>0.92080459576194362</v>
      </c>
      <c r="MB77">
        <v>0.92188665205933429</v>
      </c>
      <c r="MC77">
        <v>0.92120496255414486</v>
      </c>
      <c r="MD77">
        <v>0.92419808156439842</v>
      </c>
      <c r="ME77">
        <v>0.92220546395698011</v>
      </c>
      <c r="MF77">
        <v>0.92276603249243683</v>
      </c>
      <c r="MG77">
        <v>0.92372087544457171</v>
      </c>
      <c r="MH77">
        <v>0.92215304357583283</v>
      </c>
      <c r="MI77">
        <v>0.92435407234992462</v>
      </c>
      <c r="MJ77">
        <v>0.92252005611796029</v>
      </c>
      <c r="MK77">
        <v>0.923373755223999</v>
      </c>
      <c r="ML77">
        <v>0.92307777057928619</v>
      </c>
      <c r="MM77">
        <v>0.92428404006166054</v>
      </c>
      <c r="MN77">
        <v>0.92377924914551013</v>
      </c>
      <c r="MO77">
        <v>0.92443483792590064</v>
      </c>
      <c r="MP77">
        <v>0.92356451222639957</v>
      </c>
      <c r="MQ77">
        <v>0.92560742874647539</v>
      </c>
      <c r="MR77">
        <v>0.92379099727019587</v>
      </c>
      <c r="MS77">
        <v>0.92593831991652853</v>
      </c>
      <c r="MT77">
        <v>0.92647691239272623</v>
      </c>
      <c r="MU77">
        <v>0.92716138579250273</v>
      </c>
      <c r="MV77">
        <v>0.9263739333123745</v>
      </c>
      <c r="MW77">
        <v>0.92592433980175026</v>
      </c>
      <c r="MX77">
        <v>0.92730872699516453</v>
      </c>
      <c r="MY77">
        <v>0.92594175676188972</v>
      </c>
      <c r="MZ77">
        <v>0.9258960869176992</v>
      </c>
      <c r="NA77">
        <v>0.92911516668009075</v>
      </c>
      <c r="NB77">
        <v>0.92842971253229822</v>
      </c>
      <c r="NC77">
        <v>0.92749667658309354</v>
      </c>
      <c r="ND77">
        <v>0.92748459076897749</v>
      </c>
      <c r="NE77">
        <v>0.92777485826529316</v>
      </c>
      <c r="NF77">
        <v>0.92744871475969626</v>
      </c>
      <c r="NG77">
        <v>0.92852531715728603</v>
      </c>
      <c r="NH77">
        <v>0.92844951892751448</v>
      </c>
      <c r="NI77">
        <v>0.92930133403349424</v>
      </c>
      <c r="NJ77">
        <v>0.92965223457839863</v>
      </c>
      <c r="NK77">
        <v>0.92835779126297169</v>
      </c>
      <c r="NL77">
        <v>0.92843711745590995</v>
      </c>
      <c r="NM77">
        <v>0.92975158038414507</v>
      </c>
      <c r="NN77">
        <v>0.93048060547775846</v>
      </c>
      <c r="NO77">
        <v>0.92915549540260245</v>
      </c>
      <c r="NP77">
        <v>0.92967507950850536</v>
      </c>
      <c r="NQ77">
        <v>0.93045583442512358</v>
      </c>
      <c r="NR77">
        <v>0.93056714311704325</v>
      </c>
      <c r="NS77">
        <v>0.93065219105438379</v>
      </c>
      <c r="NT77">
        <v>0.93029010830989145</v>
      </c>
      <c r="NU77">
        <v>0.93048358806265841</v>
      </c>
      <c r="NV77">
        <v>0.93032199168309615</v>
      </c>
      <c r="NW77">
        <v>0.93186948341099352</v>
      </c>
      <c r="NX77">
        <v>0.93237484261700965</v>
      </c>
      <c r="NY77">
        <v>0.93123419979711675</v>
      </c>
      <c r="NZ77">
        <v>0.93131128054047263</v>
      </c>
      <c r="OA77">
        <v>0.93255717337358734</v>
      </c>
      <c r="OB77">
        <v>0.93210779960143575</v>
      </c>
      <c r="OC77">
        <v>0.93186752234150438</v>
      </c>
      <c r="OD77">
        <v>0.93224995166112412</v>
      </c>
      <c r="OE77">
        <v>0.93127715379303366</v>
      </c>
      <c r="OF77">
        <v>0.93346299324021231</v>
      </c>
      <c r="OG77">
        <v>0.93234634522671878</v>
      </c>
      <c r="OH77">
        <v>0.9327291517842401</v>
      </c>
      <c r="OI77">
        <v>0.93250964388639512</v>
      </c>
      <c r="OJ77">
        <v>0.93326654376716311</v>
      </c>
      <c r="OK77">
        <v>0.93360525028373187</v>
      </c>
      <c r="OL77">
        <v>0.9340805915869469</v>
      </c>
      <c r="OM77">
        <v>0.93460256666859709</v>
      </c>
      <c r="ON77">
        <v>0.93336062950763277</v>
      </c>
      <c r="OO77">
        <v>0.93458525673421899</v>
      </c>
      <c r="OP77">
        <v>0.9346661884647457</v>
      </c>
      <c r="OQ77">
        <v>0.93372687758626804</v>
      </c>
      <c r="OR77">
        <v>0.93492894479393807</v>
      </c>
      <c r="OS77">
        <v>0.93470296335746439</v>
      </c>
      <c r="OT77">
        <v>0.93567413111186526</v>
      </c>
      <c r="OU77">
        <v>0.93577952438995438</v>
      </c>
    </row>
    <row r="78" spans="1:411">
      <c r="A78" s="539">
        <v>0.27000000000000007</v>
      </c>
      <c r="B78">
        <v>6.8758228822339627E-4</v>
      </c>
      <c r="C78">
        <v>2.1391334104199715E-3</v>
      </c>
      <c r="D78">
        <v>4.4495836162683228E-3</v>
      </c>
      <c r="E78">
        <v>8.497449367736349E-3</v>
      </c>
      <c r="F78">
        <v>1.1742994234796746E-2</v>
      </c>
      <c r="G78">
        <v>1.7899084706577757E-2</v>
      </c>
      <c r="H78">
        <v>2.465416602055253E-2</v>
      </c>
      <c r="I78">
        <v>3.1178041148005285E-2</v>
      </c>
      <c r="J78">
        <v>3.9923199193421618E-2</v>
      </c>
      <c r="K78">
        <v>4.904129935895947E-2</v>
      </c>
      <c r="L78">
        <v>5.9069364042213933E-2</v>
      </c>
      <c r="M78">
        <v>6.8905393991126246E-2</v>
      </c>
      <c r="N78">
        <v>8.0621310401682758E-2</v>
      </c>
      <c r="O78">
        <v>9.3709415514736133E-2</v>
      </c>
      <c r="P78">
        <v>0.10563900729303362</v>
      </c>
      <c r="Q78">
        <v>0.118623726764989</v>
      </c>
      <c r="R78">
        <v>0.12649449900398241</v>
      </c>
      <c r="S78">
        <v>0.14299719384906537</v>
      </c>
      <c r="T78">
        <v>0.1546347257654638</v>
      </c>
      <c r="U78">
        <v>0.16868465565515817</v>
      </c>
      <c r="V78">
        <v>0.18220605901060635</v>
      </c>
      <c r="W78">
        <v>0.19329675569615062</v>
      </c>
      <c r="X78">
        <v>0.20768811890331337</v>
      </c>
      <c r="Y78">
        <v>0.22366190174181377</v>
      </c>
      <c r="Z78">
        <v>0.23277055899678065</v>
      </c>
      <c r="AA78">
        <v>0.24744284774229991</v>
      </c>
      <c r="AB78">
        <v>0.26085943672854439</v>
      </c>
      <c r="AC78">
        <v>0.27407269632237558</v>
      </c>
      <c r="AD78">
        <v>0.28957999886283536</v>
      </c>
      <c r="AE78">
        <v>0.29914516880138309</v>
      </c>
      <c r="AF78">
        <v>0.31061523647417993</v>
      </c>
      <c r="AG78">
        <v>0.3234592329127487</v>
      </c>
      <c r="AH78">
        <v>0.3383454208158837</v>
      </c>
      <c r="AI78">
        <v>0.34779680798706158</v>
      </c>
      <c r="AJ78">
        <v>0.35958644645405063</v>
      </c>
      <c r="AK78">
        <v>0.37242900723191064</v>
      </c>
      <c r="AL78">
        <v>0.38597485237588192</v>
      </c>
      <c r="AM78">
        <v>0.39502526868756832</v>
      </c>
      <c r="AN78">
        <v>0.40632655500785048</v>
      </c>
      <c r="AO78">
        <v>0.41823813868463472</v>
      </c>
      <c r="AP78">
        <v>0.42823169207996958</v>
      </c>
      <c r="AQ78">
        <v>0.43950076491943779</v>
      </c>
      <c r="AR78">
        <v>0.4455187940418045</v>
      </c>
      <c r="AS78">
        <v>0.45437542124113728</v>
      </c>
      <c r="AT78">
        <v>0.46503967287676318</v>
      </c>
      <c r="AU78">
        <v>0.47455716721433416</v>
      </c>
      <c r="AV78">
        <v>0.48477659818336633</v>
      </c>
      <c r="AW78">
        <v>0.49205430237267239</v>
      </c>
      <c r="AX78">
        <v>0.50299637422064614</v>
      </c>
      <c r="AY78">
        <v>0.51071231257950145</v>
      </c>
      <c r="AZ78">
        <v>0.51672795203816668</v>
      </c>
      <c r="BA78">
        <v>0.52625731973311418</v>
      </c>
      <c r="BB78">
        <v>0.53030343915180411</v>
      </c>
      <c r="BC78">
        <v>0.54028940692628469</v>
      </c>
      <c r="BD78">
        <v>0.5480010102334526</v>
      </c>
      <c r="BE78">
        <v>0.55418619807547453</v>
      </c>
      <c r="BF78">
        <v>0.56023015857763636</v>
      </c>
      <c r="BG78">
        <v>0.5683474446950918</v>
      </c>
      <c r="BH78">
        <v>0.57431737425908369</v>
      </c>
      <c r="BI78">
        <v>0.57842454057504789</v>
      </c>
      <c r="BJ78">
        <v>0.58507802180453616</v>
      </c>
      <c r="BK78">
        <v>0.59237078533689136</v>
      </c>
      <c r="BL78">
        <v>0.59885336538504386</v>
      </c>
      <c r="BM78">
        <v>0.60412437195043744</v>
      </c>
      <c r="BN78">
        <v>0.60661046307494149</v>
      </c>
      <c r="BO78">
        <v>0.61219856062443478</v>
      </c>
      <c r="BP78">
        <v>0.62124246522543802</v>
      </c>
      <c r="BQ78">
        <v>0.62385326607276803</v>
      </c>
      <c r="BR78">
        <v>0.62886532695184183</v>
      </c>
      <c r="BS78">
        <v>0.63422880510179347</v>
      </c>
      <c r="BT78">
        <v>0.6397110924220486</v>
      </c>
      <c r="BU78">
        <v>0.64287517320431864</v>
      </c>
      <c r="BV78">
        <v>0.64842009877566242</v>
      </c>
      <c r="BW78">
        <v>0.65348610143751018</v>
      </c>
      <c r="BX78">
        <v>0.65684812803074277</v>
      </c>
      <c r="BY78">
        <v>0.66075317568301783</v>
      </c>
      <c r="BZ78">
        <v>0.66471463090402005</v>
      </c>
      <c r="CA78">
        <v>0.66880039656337209</v>
      </c>
      <c r="CB78">
        <v>0.67368915229919668</v>
      </c>
      <c r="CC78">
        <v>0.67919969969578553</v>
      </c>
      <c r="CD78">
        <v>0.68052761183497079</v>
      </c>
      <c r="CE78">
        <v>0.68513152743813177</v>
      </c>
      <c r="CF78">
        <v>0.68878600464732542</v>
      </c>
      <c r="CG78">
        <v>0.69148733231078718</v>
      </c>
      <c r="CH78">
        <v>0.69446637619798257</v>
      </c>
      <c r="CI78">
        <v>0.69808773845482086</v>
      </c>
      <c r="CJ78">
        <v>0.70299572309162017</v>
      </c>
      <c r="CK78">
        <v>0.70293716916426352</v>
      </c>
      <c r="CL78">
        <v>0.7073780270002844</v>
      </c>
      <c r="CM78">
        <v>0.70976970163390996</v>
      </c>
      <c r="CN78">
        <v>0.71203678379023327</v>
      </c>
      <c r="CO78">
        <v>0.71521948606254615</v>
      </c>
      <c r="CP78">
        <v>0.71883043574047367</v>
      </c>
      <c r="CQ78">
        <v>0.72272398205340438</v>
      </c>
      <c r="CR78">
        <v>0.72600829643077647</v>
      </c>
      <c r="CS78">
        <v>0.7298142283970348</v>
      </c>
      <c r="CT78">
        <v>0.72928717241279617</v>
      </c>
      <c r="CU78">
        <v>0.73362001494120288</v>
      </c>
      <c r="CV78">
        <v>0.73619100899859391</v>
      </c>
      <c r="CW78">
        <v>0.7415044684261396</v>
      </c>
      <c r="CX78">
        <v>0.74109139878005537</v>
      </c>
      <c r="CY78">
        <v>0.74282289793330958</v>
      </c>
      <c r="CZ78">
        <v>0.74627302399847839</v>
      </c>
      <c r="DA78">
        <v>0.75023008367786959</v>
      </c>
      <c r="DB78">
        <v>0.75108833510076978</v>
      </c>
      <c r="DC78">
        <v>0.75262117376622939</v>
      </c>
      <c r="DD78">
        <v>0.75636329045213013</v>
      </c>
      <c r="DE78">
        <v>0.75684657555510892</v>
      </c>
      <c r="DF78">
        <v>0.75804703562281073</v>
      </c>
      <c r="DG78">
        <v>0.76024322987658499</v>
      </c>
      <c r="DH78">
        <v>0.76442026412825992</v>
      </c>
      <c r="DI78">
        <v>0.76866845023221231</v>
      </c>
      <c r="DJ78">
        <v>0.76810344949644604</v>
      </c>
      <c r="DK78">
        <v>0.77051319554691811</v>
      </c>
      <c r="DL78">
        <v>0.77176843612323176</v>
      </c>
      <c r="DM78">
        <v>0.77443759376638088</v>
      </c>
      <c r="DN78">
        <v>0.77430374339114827</v>
      </c>
      <c r="DO78">
        <v>0.77733354569532187</v>
      </c>
      <c r="DP78">
        <v>0.77893926395437285</v>
      </c>
      <c r="DQ78">
        <v>0.78041107579841873</v>
      </c>
      <c r="DR78">
        <v>0.78221527149184611</v>
      </c>
      <c r="DS78">
        <v>0.78443151918368759</v>
      </c>
      <c r="DT78">
        <v>0.7872661135663932</v>
      </c>
      <c r="DU78">
        <v>0.78547251139452356</v>
      </c>
      <c r="DV78">
        <v>0.79043999207514459</v>
      </c>
      <c r="DW78">
        <v>0.79021446282176422</v>
      </c>
      <c r="DX78">
        <v>0.79443341796942168</v>
      </c>
      <c r="DY78">
        <v>0.79353045207811967</v>
      </c>
      <c r="DZ78">
        <v>0.79622971176120949</v>
      </c>
      <c r="EA78">
        <v>0.79797295487666742</v>
      </c>
      <c r="EB78">
        <v>0.79845178364918568</v>
      </c>
      <c r="EC78">
        <v>0.79801034950289185</v>
      </c>
      <c r="ED78">
        <v>0.80310849500539461</v>
      </c>
      <c r="EE78">
        <v>0.80279112825489418</v>
      </c>
      <c r="EF78">
        <v>0.80466875252117076</v>
      </c>
      <c r="EG78">
        <v>0.80621797771398285</v>
      </c>
      <c r="EH78">
        <v>0.80753232211629966</v>
      </c>
      <c r="EI78">
        <v>0.80826235552801451</v>
      </c>
      <c r="EJ78">
        <v>0.8128745389608808</v>
      </c>
      <c r="EK78">
        <v>0.81437424540024494</v>
      </c>
      <c r="EL78">
        <v>0.81311955135578218</v>
      </c>
      <c r="EM78">
        <v>0.81469950557874005</v>
      </c>
      <c r="EN78">
        <v>0.81492687237417649</v>
      </c>
      <c r="EO78">
        <v>0.8165099392743016</v>
      </c>
      <c r="EP78">
        <v>0.81872630878804065</v>
      </c>
      <c r="EQ78">
        <v>0.82015002900320799</v>
      </c>
      <c r="ER78">
        <v>0.82040217696105344</v>
      </c>
      <c r="ES78">
        <v>0.8205941737037753</v>
      </c>
      <c r="ET78">
        <v>0.82251534400073167</v>
      </c>
      <c r="EU78">
        <v>0.82582858226502354</v>
      </c>
      <c r="EV78">
        <v>0.82406937518609857</v>
      </c>
      <c r="EW78">
        <v>0.82425027720243693</v>
      </c>
      <c r="EX78">
        <v>0.82754169332759608</v>
      </c>
      <c r="EY78">
        <v>0.83045291306050473</v>
      </c>
      <c r="EZ78">
        <v>0.82911312565541651</v>
      </c>
      <c r="FA78">
        <v>0.83110507346592966</v>
      </c>
      <c r="FB78">
        <v>0.83101790892467164</v>
      </c>
      <c r="FC78">
        <v>0.832760194519931</v>
      </c>
      <c r="FD78">
        <v>0.83329998368813651</v>
      </c>
      <c r="FE78">
        <v>0.83302651452061893</v>
      </c>
      <c r="FF78">
        <v>0.83556779080380805</v>
      </c>
      <c r="FG78">
        <v>0.83802427299902116</v>
      </c>
      <c r="FH78">
        <v>0.83925619247276262</v>
      </c>
      <c r="FI78">
        <v>0.83937833943658746</v>
      </c>
      <c r="FJ78">
        <v>0.83788944633219686</v>
      </c>
      <c r="FK78">
        <v>0.83912239727547655</v>
      </c>
      <c r="FL78">
        <v>0.8406434029623806</v>
      </c>
      <c r="FM78">
        <v>0.84348390908610538</v>
      </c>
      <c r="FN78">
        <v>0.84410433670289076</v>
      </c>
      <c r="FO78">
        <v>0.84329619412076651</v>
      </c>
      <c r="FP78">
        <v>0.8459251905312245</v>
      </c>
      <c r="FQ78">
        <v>0.84511865114388396</v>
      </c>
      <c r="FR78">
        <v>0.84532925939594128</v>
      </c>
      <c r="FS78">
        <v>0.85041294980355409</v>
      </c>
      <c r="FT78">
        <v>0.8491503478238247</v>
      </c>
      <c r="FU78">
        <v>0.85136429628822652</v>
      </c>
      <c r="FV78">
        <v>0.85044981289457733</v>
      </c>
      <c r="FW78">
        <v>0.84996658313275886</v>
      </c>
      <c r="FX78">
        <v>0.8534350176353579</v>
      </c>
      <c r="FY78">
        <v>0.85415340297454545</v>
      </c>
      <c r="FZ78">
        <v>0.85312886586277092</v>
      </c>
      <c r="GA78">
        <v>0.85293076466923667</v>
      </c>
      <c r="GB78">
        <v>0.85628618433075498</v>
      </c>
      <c r="GC78">
        <v>0.85529045816041316</v>
      </c>
      <c r="GD78">
        <v>0.8580995378305305</v>
      </c>
      <c r="GE78">
        <v>0.8583180317815996</v>
      </c>
      <c r="GF78">
        <v>0.85700992296859957</v>
      </c>
      <c r="GG78">
        <v>0.86050720632695332</v>
      </c>
      <c r="GH78">
        <v>0.86086999557219424</v>
      </c>
      <c r="GI78">
        <v>0.86096239564076815</v>
      </c>
      <c r="GJ78">
        <v>0.86250345545695928</v>
      </c>
      <c r="GK78">
        <v>0.86148213768630311</v>
      </c>
      <c r="GL78">
        <v>0.86361309187544055</v>
      </c>
      <c r="GM78">
        <v>0.86605589167954999</v>
      </c>
      <c r="GN78">
        <v>0.86364126563555266</v>
      </c>
      <c r="GO78">
        <v>0.86613873053408807</v>
      </c>
      <c r="GP78">
        <v>0.86642446712981691</v>
      </c>
      <c r="GQ78">
        <v>0.86559475772711614</v>
      </c>
      <c r="GR78">
        <v>0.86774032901611897</v>
      </c>
      <c r="GS78">
        <v>0.86861182978851181</v>
      </c>
      <c r="GT78">
        <v>0.86809713716795489</v>
      </c>
      <c r="GU78">
        <v>0.87029786486916672</v>
      </c>
      <c r="GV78">
        <v>0.86895231048652355</v>
      </c>
      <c r="GW78">
        <v>0.86931208460080112</v>
      </c>
      <c r="GX78">
        <v>0.87051485563250031</v>
      </c>
      <c r="GY78">
        <v>0.8720659074984155</v>
      </c>
      <c r="GZ78">
        <v>0.87370781250392393</v>
      </c>
      <c r="HA78">
        <v>0.8715421141173012</v>
      </c>
      <c r="HB78">
        <v>0.87487931011418496</v>
      </c>
      <c r="HC78">
        <v>0.87305400605174976</v>
      </c>
      <c r="HD78">
        <v>0.87423691051736174</v>
      </c>
      <c r="HE78">
        <v>0.87351507336668133</v>
      </c>
      <c r="HF78">
        <v>0.87470014553035358</v>
      </c>
      <c r="HG78">
        <v>0.87736921940660473</v>
      </c>
      <c r="HH78">
        <v>0.87829576404076204</v>
      </c>
      <c r="HI78">
        <v>0.87546981180037187</v>
      </c>
      <c r="HJ78">
        <v>0.87752764252112014</v>
      </c>
      <c r="HK78">
        <v>0.87890215293815466</v>
      </c>
      <c r="HL78">
        <v>0.87956358382317634</v>
      </c>
      <c r="HM78">
        <v>0.88043170410261384</v>
      </c>
      <c r="HN78">
        <v>0.879161614824161</v>
      </c>
      <c r="HO78">
        <v>0.88027979746510654</v>
      </c>
      <c r="HP78">
        <v>0.88151047408861571</v>
      </c>
      <c r="HQ78">
        <v>0.88159841720409526</v>
      </c>
      <c r="HR78">
        <v>0.88371000070081818</v>
      </c>
      <c r="HS78">
        <v>0.88136163474452456</v>
      </c>
      <c r="HT78">
        <v>0.88380064331771524</v>
      </c>
      <c r="HU78">
        <v>0.88469095546131027</v>
      </c>
      <c r="HV78">
        <v>0.88470892907882703</v>
      </c>
      <c r="HW78">
        <v>0.88461577010137693</v>
      </c>
      <c r="HX78">
        <v>0.88406469609724603</v>
      </c>
      <c r="HY78">
        <v>0.88568883512438956</v>
      </c>
      <c r="HZ78">
        <v>0.88573273686420284</v>
      </c>
      <c r="IA78">
        <v>0.88645600003401825</v>
      </c>
      <c r="IB78">
        <v>0.88876916898705294</v>
      </c>
      <c r="IC78">
        <v>0.88732260458792367</v>
      </c>
      <c r="ID78">
        <v>0.88733485062481832</v>
      </c>
      <c r="IE78">
        <v>0.88785655578783973</v>
      </c>
      <c r="IF78">
        <v>0.88896194958315711</v>
      </c>
      <c r="IG78">
        <v>0.88966734781694456</v>
      </c>
      <c r="IH78">
        <v>0.89051289745328943</v>
      </c>
      <c r="II78">
        <v>0.89008221282630406</v>
      </c>
      <c r="IJ78">
        <v>0.89112651597648218</v>
      </c>
      <c r="IK78">
        <v>0.88998040204050244</v>
      </c>
      <c r="IL78">
        <v>0.89324449817395135</v>
      </c>
      <c r="IM78">
        <v>0.89194837118518833</v>
      </c>
      <c r="IN78">
        <v>0.89360156157662018</v>
      </c>
      <c r="IO78">
        <v>0.89418260765170055</v>
      </c>
      <c r="IP78">
        <v>0.89343111320067337</v>
      </c>
      <c r="IQ78">
        <v>0.89272639099007178</v>
      </c>
      <c r="IR78">
        <v>0.89228507338915308</v>
      </c>
      <c r="IS78">
        <v>0.89463742564172755</v>
      </c>
      <c r="IT78">
        <v>0.89514608675763174</v>
      </c>
      <c r="IU78">
        <v>0.89633761680725355</v>
      </c>
      <c r="IV78">
        <v>0.89582093504957638</v>
      </c>
      <c r="IW78">
        <v>0.89573352074777168</v>
      </c>
      <c r="IX78">
        <v>0.89614412691399425</v>
      </c>
      <c r="IY78">
        <v>0.89760241452904577</v>
      </c>
      <c r="IZ78">
        <v>0.89786818018169967</v>
      </c>
      <c r="JA78">
        <v>0.89930312126284095</v>
      </c>
      <c r="JB78">
        <v>0.89817533316427323</v>
      </c>
      <c r="JC78">
        <v>0.89859091825366877</v>
      </c>
      <c r="JD78">
        <v>0.89734790475204684</v>
      </c>
      <c r="JE78">
        <v>0.898488980392815</v>
      </c>
      <c r="JF78">
        <v>0.90174044058033842</v>
      </c>
      <c r="JG78">
        <v>0.90025465274156813</v>
      </c>
      <c r="JH78">
        <v>0.90043857052499965</v>
      </c>
      <c r="JI78">
        <v>0.90140000485354166</v>
      </c>
      <c r="JJ78">
        <v>0.90049286156543817</v>
      </c>
      <c r="JK78">
        <v>0.90190463208327964</v>
      </c>
      <c r="JL78">
        <v>0.90379021771635704</v>
      </c>
      <c r="JM78">
        <v>0.90336501259541035</v>
      </c>
      <c r="JN78">
        <v>0.90416464710921041</v>
      </c>
      <c r="JO78">
        <v>0.90272867786339572</v>
      </c>
      <c r="JP78">
        <v>0.90393264402581008</v>
      </c>
      <c r="JQ78">
        <v>0.90478542192343936</v>
      </c>
      <c r="JR78">
        <v>0.90486644487824253</v>
      </c>
      <c r="JS78">
        <v>0.90565664801048895</v>
      </c>
      <c r="JT78">
        <v>0.90491958324903177</v>
      </c>
      <c r="JU78">
        <v>0.90551370141808596</v>
      </c>
      <c r="JV78">
        <v>0.90496306609958876</v>
      </c>
      <c r="JW78">
        <v>0.90544299019001839</v>
      </c>
      <c r="JX78">
        <v>0.90692680256645386</v>
      </c>
      <c r="JY78">
        <v>0.90646246206562664</v>
      </c>
      <c r="JZ78">
        <v>0.90614967506766297</v>
      </c>
      <c r="KA78">
        <v>0.90786999422648318</v>
      </c>
      <c r="KB78">
        <v>0.90801121830091669</v>
      </c>
      <c r="KC78">
        <v>0.90794059121391035</v>
      </c>
      <c r="KD78">
        <v>0.90644904143062011</v>
      </c>
      <c r="KE78">
        <v>0.9069085147974304</v>
      </c>
      <c r="KF78">
        <v>0.90897821378584109</v>
      </c>
      <c r="KG78">
        <v>0.90957534997338296</v>
      </c>
      <c r="KH78">
        <v>0.90810392461323186</v>
      </c>
      <c r="KI78">
        <v>0.90842146056994366</v>
      </c>
      <c r="KJ78">
        <v>0.9088624485122907</v>
      </c>
      <c r="KK78">
        <v>0.90967277342676578</v>
      </c>
      <c r="KL78">
        <v>0.91026786107243818</v>
      </c>
      <c r="KM78">
        <v>0.91102629042857886</v>
      </c>
      <c r="KN78">
        <v>0.91108374597578146</v>
      </c>
      <c r="KO78">
        <v>0.91155285616077264</v>
      </c>
      <c r="KP78">
        <v>0.91304539171027943</v>
      </c>
      <c r="KQ78">
        <v>0.91207241623549729</v>
      </c>
      <c r="KR78">
        <v>0.91227257549635077</v>
      </c>
      <c r="KS78">
        <v>0.91352849729441421</v>
      </c>
      <c r="KT78">
        <v>0.91253972557952456</v>
      </c>
      <c r="KU78">
        <v>0.91255887644102285</v>
      </c>
      <c r="KV78">
        <v>0.91346973254106401</v>
      </c>
      <c r="KW78">
        <v>0.91243203636721582</v>
      </c>
      <c r="KX78">
        <v>0.91488967614490768</v>
      </c>
      <c r="KY78">
        <v>0.91605608169478681</v>
      </c>
      <c r="KZ78">
        <v>0.91614095951746444</v>
      </c>
      <c r="LA78">
        <v>0.91463361881642913</v>
      </c>
      <c r="LB78">
        <v>0.91443701066067395</v>
      </c>
      <c r="LC78">
        <v>0.91600357484034589</v>
      </c>
      <c r="LD78">
        <v>0.91707327669937899</v>
      </c>
      <c r="LE78">
        <v>0.91646078846217927</v>
      </c>
      <c r="LF78">
        <v>0.91671032517158546</v>
      </c>
      <c r="LG78">
        <v>0.91512394732376023</v>
      </c>
      <c r="LH78">
        <v>0.91641333437331463</v>
      </c>
      <c r="LI78">
        <v>0.91705644961008392</v>
      </c>
      <c r="LJ78">
        <v>0.91803262182522771</v>
      </c>
      <c r="LK78">
        <v>0.91826416878042705</v>
      </c>
      <c r="LL78">
        <v>0.91807660874853902</v>
      </c>
      <c r="LM78">
        <v>0.91789522718675109</v>
      </c>
      <c r="LN78">
        <v>0.918146699708276</v>
      </c>
      <c r="LO78">
        <v>0.91840139137649646</v>
      </c>
      <c r="LP78">
        <v>0.91934573184802493</v>
      </c>
      <c r="LQ78">
        <v>0.91760792014790149</v>
      </c>
      <c r="LR78">
        <v>0.91994920936120972</v>
      </c>
      <c r="LS78">
        <v>0.9198233328208596</v>
      </c>
      <c r="LT78">
        <v>0.91974877006042632</v>
      </c>
      <c r="LU78">
        <v>0.91926206744576944</v>
      </c>
      <c r="LV78">
        <v>0.92041664800667822</v>
      </c>
      <c r="LW78">
        <v>0.9196754652384278</v>
      </c>
      <c r="LX78">
        <v>0.92119630311121004</v>
      </c>
      <c r="LY78">
        <v>0.91990986512684825</v>
      </c>
      <c r="LZ78">
        <v>0.9216197493598981</v>
      </c>
      <c r="MA78">
        <v>0.92073612845855979</v>
      </c>
      <c r="MB78">
        <v>0.92205162132533314</v>
      </c>
      <c r="MC78">
        <v>0.92234394621394544</v>
      </c>
      <c r="MD78">
        <v>0.92299447693099701</v>
      </c>
      <c r="ME78">
        <v>0.92269490752165273</v>
      </c>
      <c r="MF78">
        <v>0.92305543424758041</v>
      </c>
      <c r="MG78">
        <v>0.92294882257846089</v>
      </c>
      <c r="MH78">
        <v>0.92399490522724537</v>
      </c>
      <c r="MI78">
        <v>0.92247399015709886</v>
      </c>
      <c r="MJ78">
        <v>0.92252324772227323</v>
      </c>
      <c r="MK78">
        <v>0.92570798497554352</v>
      </c>
      <c r="ML78">
        <v>0.92374766723491608</v>
      </c>
      <c r="MM78">
        <v>0.92419780232051507</v>
      </c>
      <c r="MN78">
        <v>0.92504838896577601</v>
      </c>
      <c r="MO78">
        <v>0.92505157206948874</v>
      </c>
      <c r="MP78">
        <v>0.92551316834762631</v>
      </c>
      <c r="MQ78">
        <v>0.92392332991470172</v>
      </c>
      <c r="MR78">
        <v>0.92369216267661258</v>
      </c>
      <c r="MS78">
        <v>0.92445486010225575</v>
      </c>
      <c r="MT78">
        <v>0.92605978266886047</v>
      </c>
      <c r="MU78">
        <v>0.92593342561876124</v>
      </c>
      <c r="MV78">
        <v>0.92497793737183809</v>
      </c>
      <c r="MW78">
        <v>0.92687228369598951</v>
      </c>
      <c r="MX78">
        <v>0.92678707829834917</v>
      </c>
      <c r="MY78">
        <v>0.92831278009588092</v>
      </c>
      <c r="MZ78">
        <v>0.92648454165761562</v>
      </c>
      <c r="NA78">
        <v>0.92957690680054816</v>
      </c>
      <c r="NB78">
        <v>0.92689213231672996</v>
      </c>
      <c r="NC78">
        <v>0.92814557642971918</v>
      </c>
      <c r="ND78">
        <v>0.92695048959048276</v>
      </c>
      <c r="NE78">
        <v>0.92864210432192729</v>
      </c>
      <c r="NF78">
        <v>0.92677951006141901</v>
      </c>
      <c r="NG78">
        <v>0.92889744783314998</v>
      </c>
      <c r="NH78">
        <v>0.92798135854480734</v>
      </c>
      <c r="NI78">
        <v>0.92839250437652299</v>
      </c>
      <c r="NJ78">
        <v>0.92879763592404052</v>
      </c>
      <c r="NK78">
        <v>0.92934563677478388</v>
      </c>
      <c r="NL78">
        <v>0.9276677329064773</v>
      </c>
      <c r="NM78">
        <v>0.92979458718840635</v>
      </c>
      <c r="NN78">
        <v>0.92943788954688711</v>
      </c>
      <c r="NO78">
        <v>0.92913525102782213</v>
      </c>
      <c r="NP78">
        <v>0.92917737645779108</v>
      </c>
      <c r="NQ78">
        <v>0.93002006784626301</v>
      </c>
      <c r="NR78">
        <v>0.93055553434027194</v>
      </c>
      <c r="NS78">
        <v>0.93076898144441511</v>
      </c>
      <c r="NT78">
        <v>0.93062263892163666</v>
      </c>
      <c r="NU78">
        <v>0.93101711397284359</v>
      </c>
      <c r="NV78">
        <v>0.93114633897475352</v>
      </c>
      <c r="NW78">
        <v>0.93119850140536564</v>
      </c>
      <c r="NX78">
        <v>0.9316472535641992</v>
      </c>
      <c r="NY78">
        <v>0.93326572090615123</v>
      </c>
      <c r="NZ78">
        <v>0.93256643356177249</v>
      </c>
      <c r="OA78">
        <v>0.93380273013291237</v>
      </c>
      <c r="OB78">
        <v>0.93288844714645003</v>
      </c>
      <c r="OC78">
        <v>0.93332647161262883</v>
      </c>
      <c r="OD78">
        <v>0.93314252127398212</v>
      </c>
      <c r="OE78">
        <v>0.93226708997306207</v>
      </c>
      <c r="OF78">
        <v>0.93297749439403455</v>
      </c>
      <c r="OG78">
        <v>0.93256975762410121</v>
      </c>
      <c r="OH78">
        <v>0.9330073119195228</v>
      </c>
      <c r="OI78">
        <v>0.93380360112603089</v>
      </c>
      <c r="OJ78">
        <v>0.93260837853591594</v>
      </c>
      <c r="OK78">
        <v>0.93350686060612276</v>
      </c>
      <c r="OL78">
        <v>0.93387536810337468</v>
      </c>
      <c r="OM78">
        <v>0.9335290392519775</v>
      </c>
      <c r="ON78">
        <v>0.93357585247950736</v>
      </c>
      <c r="OO78">
        <v>0.93412947766738219</v>
      </c>
      <c r="OP78">
        <v>0.9342819392723879</v>
      </c>
      <c r="OQ78">
        <v>0.93468734637222783</v>
      </c>
      <c r="OR78">
        <v>0.93462051981084893</v>
      </c>
      <c r="OS78">
        <v>0.93523345659113877</v>
      </c>
      <c r="OT78">
        <v>0.93554427912582805</v>
      </c>
      <c r="OU78">
        <v>0.93621331611222192</v>
      </c>
    </row>
    <row r="79" spans="1:411">
      <c r="A79" s="539">
        <v>0.28000000000000008</v>
      </c>
      <c r="B79">
        <v>2.4921571654098741E-4</v>
      </c>
      <c r="C79">
        <v>1.7614292666750981E-3</v>
      </c>
      <c r="D79">
        <v>3.8770731628194784E-3</v>
      </c>
      <c r="E79">
        <v>7.5279663493292084E-3</v>
      </c>
      <c r="F79">
        <v>1.1642784021769551E-2</v>
      </c>
      <c r="G79">
        <v>1.7044969779858254E-2</v>
      </c>
      <c r="H79">
        <v>2.3333649348130162E-2</v>
      </c>
      <c r="I79">
        <v>3.0649958750115603E-2</v>
      </c>
      <c r="J79">
        <v>3.8961867927585873E-2</v>
      </c>
      <c r="K79">
        <v>4.8865786146139283E-2</v>
      </c>
      <c r="L79">
        <v>5.8043059181716997E-2</v>
      </c>
      <c r="M79">
        <v>6.8804621573615624E-2</v>
      </c>
      <c r="N79">
        <v>8.0140993599492311E-2</v>
      </c>
      <c r="O79">
        <v>9.1575105623927094E-2</v>
      </c>
      <c r="P79">
        <v>0.10353934035178305</v>
      </c>
      <c r="Q79">
        <v>0.11466496831386275</v>
      </c>
      <c r="R79">
        <v>0.12727428618679154</v>
      </c>
      <c r="S79">
        <v>0.14153784295432784</v>
      </c>
      <c r="T79">
        <v>0.15360371850926019</v>
      </c>
      <c r="U79">
        <v>0.16830822772288476</v>
      </c>
      <c r="V79">
        <v>0.1798373006202629</v>
      </c>
      <c r="W79">
        <v>0.1928965909277722</v>
      </c>
      <c r="X79">
        <v>0.21017843762879446</v>
      </c>
      <c r="Y79">
        <v>0.22349137328134669</v>
      </c>
      <c r="Z79">
        <v>0.23558909906965847</v>
      </c>
      <c r="AA79">
        <v>0.24741542941198641</v>
      </c>
      <c r="AB79">
        <v>0.26039900443929581</v>
      </c>
      <c r="AC79">
        <v>0.27273914026921176</v>
      </c>
      <c r="AD79">
        <v>0.28757028442297827</v>
      </c>
      <c r="AE79">
        <v>0.29871263287572331</v>
      </c>
      <c r="AF79">
        <v>0.31385969255703366</v>
      </c>
      <c r="AG79">
        <v>0.32379643231092869</v>
      </c>
      <c r="AH79">
        <v>0.33759443069398859</v>
      </c>
      <c r="AI79">
        <v>0.35096290512362682</v>
      </c>
      <c r="AJ79">
        <v>0.36255866563802364</v>
      </c>
      <c r="AK79">
        <v>0.37344015229427835</v>
      </c>
      <c r="AL79">
        <v>0.38776536384500537</v>
      </c>
      <c r="AM79">
        <v>0.39627896060792428</v>
      </c>
      <c r="AN79">
        <v>0.40763172135655112</v>
      </c>
      <c r="AO79">
        <v>0.41587523566187279</v>
      </c>
      <c r="AP79">
        <v>0.42644241322729542</v>
      </c>
      <c r="AQ79">
        <v>0.43614675899340866</v>
      </c>
      <c r="AR79">
        <v>0.44941036053404437</v>
      </c>
      <c r="AS79">
        <v>0.45728279533108696</v>
      </c>
      <c r="AT79">
        <v>0.46853243231973052</v>
      </c>
      <c r="AU79">
        <v>0.4755108797985762</v>
      </c>
      <c r="AV79">
        <v>0.48486645395711492</v>
      </c>
      <c r="AW79">
        <v>0.49193122509063636</v>
      </c>
      <c r="AX79">
        <v>0.50155401275889577</v>
      </c>
      <c r="AY79">
        <v>0.5090630559737932</v>
      </c>
      <c r="AZ79">
        <v>0.51409189596205584</v>
      </c>
      <c r="BA79">
        <v>0.52307408866924066</v>
      </c>
      <c r="BB79">
        <v>0.53339585278600876</v>
      </c>
      <c r="BC79">
        <v>0.53823031351408734</v>
      </c>
      <c r="BD79">
        <v>0.54602275686542923</v>
      </c>
      <c r="BE79">
        <v>0.55566219039067077</v>
      </c>
      <c r="BF79">
        <v>0.55935445353748192</v>
      </c>
      <c r="BG79">
        <v>0.57049242233761932</v>
      </c>
      <c r="BH79">
        <v>0.57537111839591215</v>
      </c>
      <c r="BI79">
        <v>0.58052101105543064</v>
      </c>
      <c r="BJ79">
        <v>0.58708982859463055</v>
      </c>
      <c r="BK79">
        <v>0.59137066515824421</v>
      </c>
      <c r="BL79">
        <v>0.59851738292686485</v>
      </c>
      <c r="BM79">
        <v>0.60336125819181885</v>
      </c>
      <c r="BN79">
        <v>0.60716150229640287</v>
      </c>
      <c r="BO79">
        <v>0.61227800255715858</v>
      </c>
      <c r="BP79">
        <v>0.61593250961396095</v>
      </c>
      <c r="BQ79">
        <v>0.62459406408580342</v>
      </c>
      <c r="BR79">
        <v>0.63064706785823976</v>
      </c>
      <c r="BS79">
        <v>0.63524273626797689</v>
      </c>
      <c r="BT79">
        <v>0.63993601349811868</v>
      </c>
      <c r="BU79">
        <v>0.64296892629934077</v>
      </c>
      <c r="BV79">
        <v>0.645361703108009</v>
      </c>
      <c r="BW79">
        <v>0.65088556232519779</v>
      </c>
      <c r="BX79">
        <v>0.65590113439432929</v>
      </c>
      <c r="BY79">
        <v>0.66071099091407259</v>
      </c>
      <c r="BZ79">
        <v>0.66704402797927176</v>
      </c>
      <c r="CA79">
        <v>0.66997533662634245</v>
      </c>
      <c r="CB79">
        <v>0.67482973601460683</v>
      </c>
      <c r="CC79">
        <v>0.67734312985763157</v>
      </c>
      <c r="CD79">
        <v>0.67915216037845183</v>
      </c>
      <c r="CE79">
        <v>0.6833625709066905</v>
      </c>
      <c r="CF79">
        <v>0.68758119691963404</v>
      </c>
      <c r="CG79">
        <v>0.69356051446551314</v>
      </c>
      <c r="CH79">
        <v>0.69306788692981958</v>
      </c>
      <c r="CI79">
        <v>0.69762153620372691</v>
      </c>
      <c r="CJ79">
        <v>0.70317259521228892</v>
      </c>
      <c r="CK79">
        <v>0.70286080116617256</v>
      </c>
      <c r="CL79">
        <v>0.70543597528648627</v>
      </c>
      <c r="CM79">
        <v>0.70835990400435656</v>
      </c>
      <c r="CN79">
        <v>0.71549694309668399</v>
      </c>
      <c r="CO79">
        <v>0.71774767527820915</v>
      </c>
      <c r="CP79">
        <v>0.72114036156656636</v>
      </c>
      <c r="CQ79">
        <v>0.72500301007692602</v>
      </c>
      <c r="CR79">
        <v>0.72633214063821394</v>
      </c>
      <c r="CS79">
        <v>0.72951190861781989</v>
      </c>
      <c r="CT79">
        <v>0.73071173529916922</v>
      </c>
      <c r="CU79">
        <v>0.73381441940884296</v>
      </c>
      <c r="CV79">
        <v>0.73541160335386002</v>
      </c>
      <c r="CW79">
        <v>0.73933658383898504</v>
      </c>
      <c r="CX79">
        <v>0.74132166628293694</v>
      </c>
      <c r="CY79">
        <v>0.74425880162053182</v>
      </c>
      <c r="CZ79">
        <v>0.74689254112178216</v>
      </c>
      <c r="DA79">
        <v>0.75040285705124266</v>
      </c>
      <c r="DB79">
        <v>0.75135336126103902</v>
      </c>
      <c r="DC79">
        <v>0.75228798962562371</v>
      </c>
      <c r="DD79">
        <v>0.75306574425132822</v>
      </c>
      <c r="DE79">
        <v>0.75936840234580461</v>
      </c>
      <c r="DF79">
        <v>0.75913897569172584</v>
      </c>
      <c r="DG79">
        <v>0.7609904120957921</v>
      </c>
      <c r="DH79">
        <v>0.76571860443047068</v>
      </c>
      <c r="DI79">
        <v>0.76408845550515314</v>
      </c>
      <c r="DJ79">
        <v>0.76802657493606341</v>
      </c>
      <c r="DK79">
        <v>0.76994019880560394</v>
      </c>
      <c r="DL79">
        <v>0.77046219807755278</v>
      </c>
      <c r="DM79">
        <v>0.77321777997331398</v>
      </c>
      <c r="DN79">
        <v>0.77470405055691305</v>
      </c>
      <c r="DO79">
        <v>0.77737996117415242</v>
      </c>
      <c r="DP79">
        <v>0.77973751537438862</v>
      </c>
      <c r="DQ79">
        <v>0.78073244514400142</v>
      </c>
      <c r="DR79">
        <v>0.78319315895030051</v>
      </c>
      <c r="DS79">
        <v>0.78506849298261572</v>
      </c>
      <c r="DT79">
        <v>0.78498841503384886</v>
      </c>
      <c r="DU79">
        <v>0.78742191526862981</v>
      </c>
      <c r="DV79">
        <v>0.79104662141892201</v>
      </c>
      <c r="DW79">
        <v>0.79006114778902892</v>
      </c>
      <c r="DX79">
        <v>0.79149619968401974</v>
      </c>
      <c r="DY79">
        <v>0.79386789434943084</v>
      </c>
      <c r="DZ79">
        <v>0.79753579082670933</v>
      </c>
      <c r="EA79">
        <v>0.79811528062371095</v>
      </c>
      <c r="EB79">
        <v>0.79820839130296672</v>
      </c>
      <c r="EC79">
        <v>0.80147464588773532</v>
      </c>
      <c r="ED79">
        <v>0.80139623494449186</v>
      </c>
      <c r="EE79">
        <v>0.80421643599263726</v>
      </c>
      <c r="EF79">
        <v>0.80485685817728536</v>
      </c>
      <c r="EG79">
        <v>0.80582024748273096</v>
      </c>
      <c r="EH79">
        <v>0.80797249627047274</v>
      </c>
      <c r="EI79">
        <v>0.8086336085182424</v>
      </c>
      <c r="EJ79">
        <v>0.80997834097954391</v>
      </c>
      <c r="EK79">
        <v>0.81093737849952652</v>
      </c>
      <c r="EL79">
        <v>0.81198629061114291</v>
      </c>
      <c r="EM79">
        <v>0.81511998211262537</v>
      </c>
      <c r="EN79">
        <v>0.81505576660796009</v>
      </c>
      <c r="EO79">
        <v>0.81702728100891486</v>
      </c>
      <c r="EP79">
        <v>0.81757648607588451</v>
      </c>
      <c r="EQ79">
        <v>0.81998220155217916</v>
      </c>
      <c r="ER79">
        <v>0.82068142625279816</v>
      </c>
      <c r="ES79">
        <v>0.82281767921553295</v>
      </c>
      <c r="ET79">
        <v>0.82358538520538871</v>
      </c>
      <c r="EU79">
        <v>0.82675733859426237</v>
      </c>
      <c r="EV79">
        <v>0.82501194306841052</v>
      </c>
      <c r="EW79">
        <v>0.82530244827085908</v>
      </c>
      <c r="EX79">
        <v>0.82741751367076088</v>
      </c>
      <c r="EY79">
        <v>0.82683342228693846</v>
      </c>
      <c r="EZ79">
        <v>0.83168517198302983</v>
      </c>
      <c r="FA79">
        <v>0.83053888876124893</v>
      </c>
      <c r="FB79">
        <v>0.83074085467004755</v>
      </c>
      <c r="FC79">
        <v>0.8337996800707741</v>
      </c>
      <c r="FD79">
        <v>0.83357850353275542</v>
      </c>
      <c r="FE79">
        <v>0.83608888722817998</v>
      </c>
      <c r="FF79">
        <v>0.83737663017655595</v>
      </c>
      <c r="FG79">
        <v>0.83602903249528104</v>
      </c>
      <c r="FH79">
        <v>0.83692790754878266</v>
      </c>
      <c r="FI79">
        <v>0.83932795811666117</v>
      </c>
      <c r="FJ79">
        <v>0.83933064847685124</v>
      </c>
      <c r="FK79">
        <v>0.83777553806067517</v>
      </c>
      <c r="FL79">
        <v>0.84144263511347295</v>
      </c>
      <c r="FM79">
        <v>0.84242412579328874</v>
      </c>
      <c r="FN79">
        <v>0.84409538559628028</v>
      </c>
      <c r="FO79">
        <v>0.84449885297274929</v>
      </c>
      <c r="FP79">
        <v>0.84559135737931557</v>
      </c>
      <c r="FQ79">
        <v>0.84514366928232665</v>
      </c>
      <c r="FR79">
        <v>0.84721313323750369</v>
      </c>
      <c r="FS79">
        <v>0.84863785139823822</v>
      </c>
      <c r="FT79">
        <v>0.84756005735088369</v>
      </c>
      <c r="FU79">
        <v>0.84940753615662179</v>
      </c>
      <c r="FV79">
        <v>0.84804387652303759</v>
      </c>
      <c r="FW79">
        <v>0.85113862572116672</v>
      </c>
      <c r="FX79">
        <v>0.85238096859962698</v>
      </c>
      <c r="FY79">
        <v>0.85555920036849931</v>
      </c>
      <c r="FZ79">
        <v>0.85356311916112271</v>
      </c>
      <c r="GA79">
        <v>0.85451748829428276</v>
      </c>
      <c r="GB79">
        <v>0.85745568643411407</v>
      </c>
      <c r="GC79">
        <v>0.85487163571414215</v>
      </c>
      <c r="GD79">
        <v>0.85578513194393724</v>
      </c>
      <c r="GE79">
        <v>0.85859874858726004</v>
      </c>
      <c r="GF79">
        <v>0.85789857919344015</v>
      </c>
      <c r="GG79">
        <v>0.858653423340896</v>
      </c>
      <c r="GH79">
        <v>0.86065442908841416</v>
      </c>
      <c r="GI79">
        <v>0.85865682315125191</v>
      </c>
      <c r="GJ79">
        <v>0.86313097492823376</v>
      </c>
      <c r="GK79">
        <v>0.86231851275888027</v>
      </c>
      <c r="GL79">
        <v>0.86275393997956029</v>
      </c>
      <c r="GM79">
        <v>0.86395875291079549</v>
      </c>
      <c r="GN79">
        <v>0.86422868367042083</v>
      </c>
      <c r="GO79">
        <v>0.86558167174840617</v>
      </c>
      <c r="GP79">
        <v>0.86629369018061175</v>
      </c>
      <c r="GQ79">
        <v>0.86757685368216464</v>
      </c>
      <c r="GR79">
        <v>0.86621582602528413</v>
      </c>
      <c r="GS79">
        <v>0.86610500168958615</v>
      </c>
      <c r="GT79">
        <v>0.86656613228555179</v>
      </c>
      <c r="GU79">
        <v>0.87095585647935381</v>
      </c>
      <c r="GV79">
        <v>0.86854109911497157</v>
      </c>
      <c r="GW79">
        <v>0.87025162922942345</v>
      </c>
      <c r="GX79">
        <v>0.87109543511591314</v>
      </c>
      <c r="GY79">
        <v>0.87059311204176093</v>
      </c>
      <c r="GZ79">
        <v>0.87315751193782754</v>
      </c>
      <c r="HA79">
        <v>0.87233617009591757</v>
      </c>
      <c r="HB79">
        <v>0.87206883651110922</v>
      </c>
      <c r="HC79">
        <v>0.87396438561315448</v>
      </c>
      <c r="HD79">
        <v>0.87541648369564784</v>
      </c>
      <c r="HE79">
        <v>0.87621706322616899</v>
      </c>
      <c r="HF79">
        <v>0.8740417124287625</v>
      </c>
      <c r="HG79">
        <v>0.87485792950234043</v>
      </c>
      <c r="HH79">
        <v>0.87686467969061999</v>
      </c>
      <c r="HI79">
        <v>0.87643078868600244</v>
      </c>
      <c r="HJ79">
        <v>0.87818060800488984</v>
      </c>
      <c r="HK79">
        <v>0.88010957134387535</v>
      </c>
      <c r="HL79">
        <v>0.87824322607793504</v>
      </c>
      <c r="HM79">
        <v>0.8797816274888024</v>
      </c>
      <c r="HN79">
        <v>0.88055412604879668</v>
      </c>
      <c r="HO79">
        <v>0.88146424293766512</v>
      </c>
      <c r="HP79">
        <v>0.8791666772093697</v>
      </c>
      <c r="HQ79">
        <v>0.8795586404164073</v>
      </c>
      <c r="HR79">
        <v>0.88195008660368368</v>
      </c>
      <c r="HS79">
        <v>0.88029169472002367</v>
      </c>
      <c r="HT79">
        <v>0.88449507424371632</v>
      </c>
      <c r="HU79">
        <v>0.88509132340097518</v>
      </c>
      <c r="HV79">
        <v>0.88470700258832535</v>
      </c>
      <c r="HW79">
        <v>0.88397515990744202</v>
      </c>
      <c r="HX79">
        <v>0.8856389693059008</v>
      </c>
      <c r="HY79">
        <v>0.88603671700156661</v>
      </c>
      <c r="HZ79">
        <v>0.88665337361029395</v>
      </c>
      <c r="IA79">
        <v>0.88748639606917412</v>
      </c>
      <c r="IB79">
        <v>0.88770556416003754</v>
      </c>
      <c r="IC79">
        <v>0.88707122137306871</v>
      </c>
      <c r="ID79">
        <v>0.88756824399727408</v>
      </c>
      <c r="IE79">
        <v>0.88875997994172007</v>
      </c>
      <c r="IF79">
        <v>0.88862319237042908</v>
      </c>
      <c r="IG79">
        <v>0.88831181585836061</v>
      </c>
      <c r="IH79">
        <v>0.89001664038437678</v>
      </c>
      <c r="II79">
        <v>0.89158217869984213</v>
      </c>
      <c r="IJ79">
        <v>0.89091577373416819</v>
      </c>
      <c r="IK79">
        <v>0.89037497351080597</v>
      </c>
      <c r="IL79">
        <v>0.89315827731153552</v>
      </c>
      <c r="IM79">
        <v>0.89193675611413192</v>
      </c>
      <c r="IN79">
        <v>0.89260772971599489</v>
      </c>
      <c r="IO79">
        <v>0.8923738659944066</v>
      </c>
      <c r="IP79">
        <v>0.89259765453088136</v>
      </c>
      <c r="IQ79">
        <v>0.89469354198731188</v>
      </c>
      <c r="IR79">
        <v>0.89390475247716739</v>
      </c>
      <c r="IS79">
        <v>0.89472270893690475</v>
      </c>
      <c r="IT79">
        <v>0.89429999553180772</v>
      </c>
      <c r="IU79">
        <v>0.89577450265670056</v>
      </c>
      <c r="IV79">
        <v>0.89622555363567891</v>
      </c>
      <c r="IW79">
        <v>0.89582456718293668</v>
      </c>
      <c r="IX79">
        <v>0.89613219289417712</v>
      </c>
      <c r="IY79">
        <v>0.89756307271220559</v>
      </c>
      <c r="IZ79">
        <v>0.89635732206272434</v>
      </c>
      <c r="JA79">
        <v>0.89854643015780611</v>
      </c>
      <c r="JB79">
        <v>0.89881211733478605</v>
      </c>
      <c r="JC79">
        <v>0.89889018563623713</v>
      </c>
      <c r="JD79">
        <v>0.89906546242333862</v>
      </c>
      <c r="JE79">
        <v>0.8994934968825159</v>
      </c>
      <c r="JF79">
        <v>0.89885965981273463</v>
      </c>
      <c r="JG79">
        <v>0.89983979485226018</v>
      </c>
      <c r="JH79">
        <v>0.90065218074650688</v>
      </c>
      <c r="JI79">
        <v>0.90140468800748597</v>
      </c>
      <c r="JJ79">
        <v>0.90072145303697637</v>
      </c>
      <c r="JK79">
        <v>0.90137802452622684</v>
      </c>
      <c r="JL79">
        <v>0.90285824206348886</v>
      </c>
      <c r="JM79">
        <v>0.90119899902918499</v>
      </c>
      <c r="JN79">
        <v>0.90237465541112893</v>
      </c>
      <c r="JO79">
        <v>0.90376536252061324</v>
      </c>
      <c r="JP79">
        <v>0.90392434325658644</v>
      </c>
      <c r="JQ79">
        <v>0.9029049752070103</v>
      </c>
      <c r="JR79">
        <v>0.90498403001255168</v>
      </c>
      <c r="JS79">
        <v>0.90519060745600188</v>
      </c>
      <c r="JT79">
        <v>0.90396740346618798</v>
      </c>
      <c r="JU79">
        <v>0.9043234152953481</v>
      </c>
      <c r="JV79">
        <v>0.90721522735193694</v>
      </c>
      <c r="JW79">
        <v>0.90600759583696922</v>
      </c>
      <c r="JX79">
        <v>0.90591220684027163</v>
      </c>
      <c r="JY79">
        <v>0.90567027760376995</v>
      </c>
      <c r="JZ79">
        <v>0.90614809529510276</v>
      </c>
      <c r="KA79">
        <v>0.9065896988454577</v>
      </c>
      <c r="KB79">
        <v>0.90610738159259951</v>
      </c>
      <c r="KC79">
        <v>0.90660164142708288</v>
      </c>
      <c r="KD79">
        <v>0.90658080566876365</v>
      </c>
      <c r="KE79">
        <v>0.90847177939565804</v>
      </c>
      <c r="KF79">
        <v>0.90916459312847064</v>
      </c>
      <c r="KG79">
        <v>0.90870582528514254</v>
      </c>
      <c r="KH79">
        <v>0.90991170247783049</v>
      </c>
      <c r="KI79">
        <v>0.90908998609928793</v>
      </c>
      <c r="KJ79">
        <v>0.91108658045853341</v>
      </c>
      <c r="KK79">
        <v>0.90997565599346064</v>
      </c>
      <c r="KL79">
        <v>0.91120946301813388</v>
      </c>
      <c r="KM79">
        <v>0.9109753387720293</v>
      </c>
      <c r="KN79">
        <v>0.91160223891208325</v>
      </c>
      <c r="KO79">
        <v>0.91057179329327398</v>
      </c>
      <c r="KP79">
        <v>0.91067054141911741</v>
      </c>
      <c r="KQ79">
        <v>0.91189479158998288</v>
      </c>
      <c r="KR79">
        <v>0.91080766952406589</v>
      </c>
      <c r="KS79">
        <v>0.91054089015150663</v>
      </c>
      <c r="KT79">
        <v>0.91354219160111383</v>
      </c>
      <c r="KU79">
        <v>0.91315858864690758</v>
      </c>
      <c r="KV79">
        <v>0.91517477743791742</v>
      </c>
      <c r="KW79">
        <v>0.91426746897190703</v>
      </c>
      <c r="KX79">
        <v>0.91451880789876372</v>
      </c>
      <c r="KY79">
        <v>0.91458497454773424</v>
      </c>
      <c r="KZ79">
        <v>0.91513862637647492</v>
      </c>
      <c r="LA79">
        <v>0.91503085301552944</v>
      </c>
      <c r="LB79">
        <v>0.91616449220535523</v>
      </c>
      <c r="LC79">
        <v>0.91609562938494915</v>
      </c>
      <c r="LD79">
        <v>0.91703136070548585</v>
      </c>
      <c r="LE79">
        <v>0.91664504528078261</v>
      </c>
      <c r="LF79">
        <v>0.91535191204904187</v>
      </c>
      <c r="LG79">
        <v>0.91858743021325429</v>
      </c>
      <c r="LH79">
        <v>0.91653885820037984</v>
      </c>
      <c r="LI79">
        <v>0.91591849382259238</v>
      </c>
      <c r="LJ79">
        <v>0.91711204734118135</v>
      </c>
      <c r="LK79">
        <v>0.91647908416115431</v>
      </c>
      <c r="LL79">
        <v>0.91827928766051736</v>
      </c>
      <c r="LM79">
        <v>0.91809116045844819</v>
      </c>
      <c r="LN79">
        <v>0.91837496907423244</v>
      </c>
      <c r="LO79">
        <v>0.91922494255979625</v>
      </c>
      <c r="LP79">
        <v>0.91849613309720846</v>
      </c>
      <c r="LQ79">
        <v>0.91890564665654462</v>
      </c>
      <c r="LR79">
        <v>0.91912113237037185</v>
      </c>
      <c r="LS79">
        <v>0.92009462265054986</v>
      </c>
      <c r="LT79">
        <v>0.92000412231066664</v>
      </c>
      <c r="LU79">
        <v>0.91975574374175739</v>
      </c>
      <c r="LV79">
        <v>0.92008410568522891</v>
      </c>
      <c r="LW79">
        <v>0.92019716409739938</v>
      </c>
      <c r="LX79">
        <v>0.91994814775595057</v>
      </c>
      <c r="LY79">
        <v>0.92173182784372421</v>
      </c>
      <c r="LZ79">
        <v>0.9223037611455599</v>
      </c>
      <c r="MA79">
        <v>0.92079086093223772</v>
      </c>
      <c r="MB79">
        <v>0.92071350102451466</v>
      </c>
      <c r="MC79">
        <v>0.92222732840015331</v>
      </c>
      <c r="MD79">
        <v>0.92248296584791056</v>
      </c>
      <c r="ME79">
        <v>0.92223358356684848</v>
      </c>
      <c r="MF79">
        <v>0.92214971492372988</v>
      </c>
      <c r="MG79">
        <v>0.92202562999301318</v>
      </c>
      <c r="MH79">
        <v>0.92341282998511576</v>
      </c>
      <c r="MI79">
        <v>0.92421187642501967</v>
      </c>
      <c r="MJ79">
        <v>0.92240541526807751</v>
      </c>
      <c r="MK79">
        <v>0.92404147253009317</v>
      </c>
      <c r="ML79">
        <v>0.92160200797499192</v>
      </c>
      <c r="MM79">
        <v>0.92504497466084246</v>
      </c>
      <c r="MN79">
        <v>0.92354488828592629</v>
      </c>
      <c r="MO79">
        <v>0.9243565568380705</v>
      </c>
      <c r="MP79">
        <v>0.92418130961137412</v>
      </c>
      <c r="MQ79">
        <v>0.92563514439675587</v>
      </c>
      <c r="MR79">
        <v>0.92513799857540757</v>
      </c>
      <c r="MS79">
        <v>0.92606848964606991</v>
      </c>
      <c r="MT79">
        <v>0.92574471793872759</v>
      </c>
      <c r="MU79">
        <v>0.92484666871569521</v>
      </c>
      <c r="MV79">
        <v>0.92621718145007093</v>
      </c>
      <c r="MW79">
        <v>0.92591490079795413</v>
      </c>
      <c r="MX79">
        <v>0.9267428701524395</v>
      </c>
      <c r="MY79">
        <v>0.92685813912574699</v>
      </c>
      <c r="MZ79">
        <v>0.92551271878417896</v>
      </c>
      <c r="NA79">
        <v>0.92700772144073285</v>
      </c>
      <c r="NB79">
        <v>0.92671151700471788</v>
      </c>
      <c r="NC79">
        <v>0.92777286464654374</v>
      </c>
      <c r="ND79">
        <v>0.92628043830281592</v>
      </c>
      <c r="NE79">
        <v>0.92899652860958271</v>
      </c>
      <c r="NF79">
        <v>0.92846473102297566</v>
      </c>
      <c r="NG79">
        <v>0.92838261895815621</v>
      </c>
      <c r="NH79">
        <v>0.92885819508938317</v>
      </c>
      <c r="NI79">
        <v>0.92903875110559875</v>
      </c>
      <c r="NJ79">
        <v>0.9276734127281111</v>
      </c>
      <c r="NK79">
        <v>0.92968964725950176</v>
      </c>
      <c r="NL79">
        <v>0.92852133734579723</v>
      </c>
      <c r="NM79">
        <v>0.92976334790651993</v>
      </c>
      <c r="NN79">
        <v>0.92895978875873841</v>
      </c>
      <c r="NO79">
        <v>0.92957587311901302</v>
      </c>
      <c r="NP79">
        <v>0.9287448822681027</v>
      </c>
      <c r="NQ79">
        <v>0.93073073018478492</v>
      </c>
      <c r="NR79">
        <v>0.92926453269517051</v>
      </c>
      <c r="NS79">
        <v>0.93133071714709048</v>
      </c>
      <c r="NT79">
        <v>0.93109610873382542</v>
      </c>
      <c r="NU79">
        <v>0.93137162220754399</v>
      </c>
      <c r="NV79">
        <v>0.9324617283938379</v>
      </c>
      <c r="NW79">
        <v>0.93209903268297434</v>
      </c>
      <c r="NX79">
        <v>0.9315523745116614</v>
      </c>
      <c r="NY79">
        <v>0.93186375920394693</v>
      </c>
      <c r="NZ79">
        <v>0.93029532494051492</v>
      </c>
      <c r="OA79">
        <v>0.93114389668006514</v>
      </c>
      <c r="OB79">
        <v>0.93271140653906071</v>
      </c>
      <c r="OC79">
        <v>0.93130703805863446</v>
      </c>
      <c r="OD79">
        <v>0.93355585408865116</v>
      </c>
      <c r="OE79">
        <v>0.93236589712425977</v>
      </c>
      <c r="OF79">
        <v>0.93242600058057135</v>
      </c>
      <c r="OG79">
        <v>0.93373884821139597</v>
      </c>
      <c r="OH79">
        <v>0.93375759512967937</v>
      </c>
      <c r="OI79">
        <v>0.93363150601048839</v>
      </c>
      <c r="OJ79">
        <v>0.93311464690355161</v>
      </c>
      <c r="OK79">
        <v>0.93270149756469323</v>
      </c>
      <c r="OL79">
        <v>0.93355875695718127</v>
      </c>
      <c r="OM79">
        <v>0.93376539378944012</v>
      </c>
      <c r="ON79">
        <v>0.93365870176914956</v>
      </c>
      <c r="OO79">
        <v>0.93507229821423399</v>
      </c>
      <c r="OP79">
        <v>0.93366042312270758</v>
      </c>
      <c r="OQ79">
        <v>0.93581437401517764</v>
      </c>
      <c r="OR79">
        <v>0.93613934506729302</v>
      </c>
      <c r="OS79">
        <v>0.93396442810215241</v>
      </c>
      <c r="OT79">
        <v>0.93425454218819459</v>
      </c>
      <c r="OU79">
        <v>0.93474377804094289</v>
      </c>
    </row>
    <row r="80" spans="1:411">
      <c r="A80" s="539">
        <v>0.29000000000000009</v>
      </c>
      <c r="B80">
        <v>4.7065796523094495E-4</v>
      </c>
      <c r="C80">
        <v>1.7067104383904196E-3</v>
      </c>
      <c r="D80">
        <v>4.097504259190983E-3</v>
      </c>
      <c r="E80">
        <v>7.4937320935379425E-3</v>
      </c>
      <c r="F80">
        <v>1.1724634686158334E-2</v>
      </c>
      <c r="G80">
        <v>1.7223164198069924E-2</v>
      </c>
      <c r="H80">
        <v>2.2256901334236964E-2</v>
      </c>
      <c r="I80">
        <v>3.0554352208656176E-2</v>
      </c>
      <c r="J80">
        <v>3.8611316907983931E-2</v>
      </c>
      <c r="K80">
        <v>4.7189761125285015E-2</v>
      </c>
      <c r="L80">
        <v>5.7118022857293914E-2</v>
      </c>
      <c r="M80">
        <v>6.7455638319105254E-2</v>
      </c>
      <c r="N80">
        <v>7.9087654484173334E-2</v>
      </c>
      <c r="O80">
        <v>9.0927498936389461E-2</v>
      </c>
      <c r="P80">
        <v>0.10319288888286111</v>
      </c>
      <c r="Q80">
        <v>0.11462378201407757</v>
      </c>
      <c r="R80">
        <v>0.12744631410722926</v>
      </c>
      <c r="S80">
        <v>0.14014579556488205</v>
      </c>
      <c r="T80">
        <v>0.15289664338302172</v>
      </c>
      <c r="U80">
        <v>0.16733060061314148</v>
      </c>
      <c r="V80">
        <v>0.18131594015965655</v>
      </c>
      <c r="W80">
        <v>0.19490400932999222</v>
      </c>
      <c r="X80">
        <v>0.20707191220984225</v>
      </c>
      <c r="Y80">
        <v>0.22186910557704015</v>
      </c>
      <c r="Z80">
        <v>0.23087927315903131</v>
      </c>
      <c r="AA80">
        <v>0.24644400556304955</v>
      </c>
      <c r="AB80">
        <v>0.26012670521571296</v>
      </c>
      <c r="AC80">
        <v>0.27170163581843004</v>
      </c>
      <c r="AD80">
        <v>0.28690989627811209</v>
      </c>
      <c r="AE80">
        <v>0.29857687283923223</v>
      </c>
      <c r="AF80">
        <v>0.31529630058973501</v>
      </c>
      <c r="AG80">
        <v>0.3257740298901855</v>
      </c>
      <c r="AH80">
        <v>0.33987424633764879</v>
      </c>
      <c r="AI80">
        <v>0.34893309703227893</v>
      </c>
      <c r="AJ80">
        <v>0.36080761351665935</v>
      </c>
      <c r="AK80">
        <v>0.37645014613847927</v>
      </c>
      <c r="AL80">
        <v>0.38643884968354475</v>
      </c>
      <c r="AM80">
        <v>0.39365503057004519</v>
      </c>
      <c r="AN80">
        <v>0.40692721217653427</v>
      </c>
      <c r="AO80">
        <v>0.41802357880623575</v>
      </c>
      <c r="AP80">
        <v>0.42950727625316693</v>
      </c>
      <c r="AQ80">
        <v>0.43681134996007442</v>
      </c>
      <c r="AR80">
        <v>0.44774162545193424</v>
      </c>
      <c r="AS80">
        <v>0.45553546856065197</v>
      </c>
      <c r="AT80">
        <v>0.4686354940732681</v>
      </c>
      <c r="AU80">
        <v>0.476893128171473</v>
      </c>
      <c r="AV80">
        <v>0.48299922312085408</v>
      </c>
      <c r="AW80">
        <v>0.49502937310741402</v>
      </c>
      <c r="AX80">
        <v>0.50107873940079117</v>
      </c>
      <c r="AY80">
        <v>0.50991439320842291</v>
      </c>
      <c r="AZ80">
        <v>0.51635929687903681</v>
      </c>
      <c r="BA80">
        <v>0.52580125770827568</v>
      </c>
      <c r="BB80">
        <v>0.53365866324892908</v>
      </c>
      <c r="BC80">
        <v>0.54173636368351663</v>
      </c>
      <c r="BD80">
        <v>0.54542423848454413</v>
      </c>
      <c r="BE80">
        <v>0.55660956001778628</v>
      </c>
      <c r="BF80">
        <v>0.55957862416314186</v>
      </c>
      <c r="BG80">
        <v>0.56812011969280773</v>
      </c>
      <c r="BH80">
        <v>0.5755630834857145</v>
      </c>
      <c r="BI80">
        <v>0.57966953026066281</v>
      </c>
      <c r="BJ80">
        <v>0.58600268127808897</v>
      </c>
      <c r="BK80">
        <v>0.59324966334759932</v>
      </c>
      <c r="BL80">
        <v>0.59941111580101747</v>
      </c>
      <c r="BM80">
        <v>0.60380205886609528</v>
      </c>
      <c r="BN80">
        <v>0.61041352998679854</v>
      </c>
      <c r="BO80">
        <v>0.61590553861328734</v>
      </c>
      <c r="BP80">
        <v>0.61897026125126497</v>
      </c>
      <c r="BQ80">
        <v>0.62374484584302237</v>
      </c>
      <c r="BR80">
        <v>0.629868752395495</v>
      </c>
      <c r="BS80">
        <v>0.63642404983173573</v>
      </c>
      <c r="BT80">
        <v>0.640909038088883</v>
      </c>
      <c r="BU80">
        <v>0.64405723435241158</v>
      </c>
      <c r="BV80">
        <v>0.64990800710894392</v>
      </c>
      <c r="BW80">
        <v>0.65539074039882617</v>
      </c>
      <c r="BX80">
        <v>0.65600893550639261</v>
      </c>
      <c r="BY80">
        <v>0.66238407322481574</v>
      </c>
      <c r="BZ80">
        <v>0.66296591317551756</v>
      </c>
      <c r="CA80">
        <v>0.66904293249275504</v>
      </c>
      <c r="CB80">
        <v>0.67257204291321526</v>
      </c>
      <c r="CC80">
        <v>0.67467901797475749</v>
      </c>
      <c r="CD80">
        <v>0.68039762151416572</v>
      </c>
      <c r="CE80">
        <v>0.68179851916167133</v>
      </c>
      <c r="CF80">
        <v>0.68836154344245437</v>
      </c>
      <c r="CG80">
        <v>0.69101875969637483</v>
      </c>
      <c r="CH80">
        <v>0.69256101256291935</v>
      </c>
      <c r="CI80">
        <v>0.69889729728363836</v>
      </c>
      <c r="CJ80">
        <v>0.70151986562710555</v>
      </c>
      <c r="CK80">
        <v>0.7061936315543923</v>
      </c>
      <c r="CL80">
        <v>0.70943504016674352</v>
      </c>
      <c r="CM80">
        <v>0.71016826115659026</v>
      </c>
      <c r="CN80">
        <v>0.71610124580029599</v>
      </c>
      <c r="CO80">
        <v>0.7170896157302874</v>
      </c>
      <c r="CP80">
        <v>0.72102319839097662</v>
      </c>
      <c r="CQ80">
        <v>0.72322945793516402</v>
      </c>
      <c r="CR80">
        <v>0.72632284541881953</v>
      </c>
      <c r="CS80">
        <v>0.72677441860783432</v>
      </c>
      <c r="CT80">
        <v>0.73049513067373906</v>
      </c>
      <c r="CU80">
        <v>0.73478217968496773</v>
      </c>
      <c r="CV80">
        <v>0.73745285948528072</v>
      </c>
      <c r="CW80">
        <v>0.73873850362744442</v>
      </c>
      <c r="CX80">
        <v>0.73906421897353458</v>
      </c>
      <c r="CY80">
        <v>0.74354049941227063</v>
      </c>
      <c r="CZ80">
        <v>0.7465353832982019</v>
      </c>
      <c r="DA80">
        <v>0.7498613613474443</v>
      </c>
      <c r="DB80">
        <v>0.75164028587459863</v>
      </c>
      <c r="DC80">
        <v>0.75427600335147682</v>
      </c>
      <c r="DD80">
        <v>0.75575827131354767</v>
      </c>
      <c r="DE80">
        <v>0.75874269938208283</v>
      </c>
      <c r="DF80">
        <v>0.7589717554762252</v>
      </c>
      <c r="DG80">
        <v>0.76164766752961977</v>
      </c>
      <c r="DH80">
        <v>0.76461735626458549</v>
      </c>
      <c r="DI80">
        <v>0.76568783059649625</v>
      </c>
      <c r="DJ80">
        <v>0.76757589438406493</v>
      </c>
      <c r="DK80">
        <v>0.7682622192741605</v>
      </c>
      <c r="DL80">
        <v>0.77072732809534039</v>
      </c>
      <c r="DM80">
        <v>0.77330786784672612</v>
      </c>
      <c r="DN80">
        <v>0.77519884468319611</v>
      </c>
      <c r="DO80">
        <v>0.77714111416837028</v>
      </c>
      <c r="DP80">
        <v>0.78093980046922795</v>
      </c>
      <c r="DQ80">
        <v>0.78130803800388016</v>
      </c>
      <c r="DR80">
        <v>0.78453307595883803</v>
      </c>
      <c r="DS80">
        <v>0.78472491309287307</v>
      </c>
      <c r="DT80">
        <v>0.78638312143142286</v>
      </c>
      <c r="DU80">
        <v>0.78870599848181566</v>
      </c>
      <c r="DV80">
        <v>0.78829382197922537</v>
      </c>
      <c r="DW80">
        <v>0.79091655905269742</v>
      </c>
      <c r="DX80">
        <v>0.79401790616483903</v>
      </c>
      <c r="DY80">
        <v>0.79471212678541181</v>
      </c>
      <c r="DZ80">
        <v>0.79551296941617677</v>
      </c>
      <c r="EA80">
        <v>0.7975384860566932</v>
      </c>
      <c r="EB80">
        <v>0.79959648398211081</v>
      </c>
      <c r="EC80">
        <v>0.80117142626348647</v>
      </c>
      <c r="ED80">
        <v>0.80271011364585054</v>
      </c>
      <c r="EE80">
        <v>0.8032804760463671</v>
      </c>
      <c r="EF80">
        <v>0.8048199267563696</v>
      </c>
      <c r="EG80">
        <v>0.80426503390392168</v>
      </c>
      <c r="EH80">
        <v>0.80623841194297297</v>
      </c>
      <c r="EI80">
        <v>0.80831986070203199</v>
      </c>
      <c r="EJ80">
        <v>0.81063046651571402</v>
      </c>
      <c r="EK80">
        <v>0.8118066277475714</v>
      </c>
      <c r="EL80">
        <v>0.81420614807335723</v>
      </c>
      <c r="EM80">
        <v>0.81273310100811025</v>
      </c>
      <c r="EN80">
        <v>0.81478756685351894</v>
      </c>
      <c r="EO80">
        <v>0.81472925466698454</v>
      </c>
      <c r="EP80">
        <v>0.81818386819582045</v>
      </c>
      <c r="EQ80">
        <v>0.8195334933665851</v>
      </c>
      <c r="ER80">
        <v>0.81932766341583729</v>
      </c>
      <c r="ES80">
        <v>0.82114088580504863</v>
      </c>
      <c r="ET80">
        <v>0.8237026726845611</v>
      </c>
      <c r="EU80">
        <v>0.82494173579848451</v>
      </c>
      <c r="EV80">
        <v>0.82385074313507134</v>
      </c>
      <c r="EW80">
        <v>0.82696967514509967</v>
      </c>
      <c r="EX80">
        <v>0.82933819317021185</v>
      </c>
      <c r="EY80">
        <v>0.82949593398217369</v>
      </c>
      <c r="EZ80">
        <v>0.83024950388644925</v>
      </c>
      <c r="FA80">
        <v>0.83324374830265246</v>
      </c>
      <c r="FB80">
        <v>0.83056352159959967</v>
      </c>
      <c r="FC80">
        <v>0.83280113848194426</v>
      </c>
      <c r="FD80">
        <v>0.8341189611990405</v>
      </c>
      <c r="FE80">
        <v>0.833819816609074</v>
      </c>
      <c r="FF80">
        <v>0.83590279634008657</v>
      </c>
      <c r="FG80">
        <v>0.83762287333852403</v>
      </c>
      <c r="FH80">
        <v>0.83747771877053201</v>
      </c>
      <c r="FI80">
        <v>0.83809147242941262</v>
      </c>
      <c r="FJ80">
        <v>0.83830448629303778</v>
      </c>
      <c r="FK80">
        <v>0.84478578906278412</v>
      </c>
      <c r="FL80">
        <v>0.84293350785701882</v>
      </c>
      <c r="FM80">
        <v>0.84393753708643671</v>
      </c>
      <c r="FN80">
        <v>0.84251533869662887</v>
      </c>
      <c r="FO80">
        <v>0.84571178694544447</v>
      </c>
      <c r="FP80">
        <v>0.84540379629517715</v>
      </c>
      <c r="FQ80">
        <v>0.84704496593113332</v>
      </c>
      <c r="FR80">
        <v>0.84685775251520989</v>
      </c>
      <c r="FS80">
        <v>0.84809266054770371</v>
      </c>
      <c r="FT80">
        <v>0.84955554793581545</v>
      </c>
      <c r="FU80">
        <v>0.85032344230780876</v>
      </c>
      <c r="FV80">
        <v>0.85006348746447213</v>
      </c>
      <c r="FW80">
        <v>0.85148163356230933</v>
      </c>
      <c r="FX80">
        <v>0.85210176537467164</v>
      </c>
      <c r="FY80">
        <v>0.85343841307049106</v>
      </c>
      <c r="FZ80">
        <v>0.85307195622787313</v>
      </c>
      <c r="GA80">
        <v>0.85354601934396579</v>
      </c>
      <c r="GB80">
        <v>0.855345275477289</v>
      </c>
      <c r="GC80">
        <v>0.85512352554887605</v>
      </c>
      <c r="GD80">
        <v>0.85731190155356052</v>
      </c>
      <c r="GE80">
        <v>0.85951115657141075</v>
      </c>
      <c r="GF80">
        <v>0.85776214888261093</v>
      </c>
      <c r="GG80">
        <v>0.85915512854281462</v>
      </c>
      <c r="GH80">
        <v>0.86072315873529415</v>
      </c>
      <c r="GI80">
        <v>0.86065710778945304</v>
      </c>
      <c r="GJ80">
        <v>0.8618154911148066</v>
      </c>
      <c r="GK80">
        <v>0.86210130374213867</v>
      </c>
      <c r="GL80">
        <v>0.86209375149656431</v>
      </c>
      <c r="GM80">
        <v>0.86353213439887777</v>
      </c>
      <c r="GN80">
        <v>0.86541795432413804</v>
      </c>
      <c r="GO80">
        <v>0.86524443058062361</v>
      </c>
      <c r="GP80">
        <v>0.86589740707802965</v>
      </c>
      <c r="GQ80">
        <v>0.86661766488624747</v>
      </c>
      <c r="GR80">
        <v>0.86658585808995259</v>
      </c>
      <c r="GS80">
        <v>0.86871706213284194</v>
      </c>
      <c r="GT80">
        <v>0.86810155880665063</v>
      </c>
      <c r="GU80">
        <v>0.8700230970523497</v>
      </c>
      <c r="GV80">
        <v>0.87036988919075031</v>
      </c>
      <c r="GW80">
        <v>0.86951397999587454</v>
      </c>
      <c r="GX80">
        <v>0.87036271997161374</v>
      </c>
      <c r="GY80">
        <v>0.86971272471976024</v>
      </c>
      <c r="GZ80">
        <v>0.87270271694052659</v>
      </c>
      <c r="HA80">
        <v>0.87344862908501386</v>
      </c>
      <c r="HB80">
        <v>0.87272387054259204</v>
      </c>
      <c r="HC80">
        <v>0.87401335955461712</v>
      </c>
      <c r="HD80">
        <v>0.87587263539677385</v>
      </c>
      <c r="HE80">
        <v>0.87419666857476419</v>
      </c>
      <c r="HF80">
        <v>0.87579894257962976</v>
      </c>
      <c r="HG80">
        <v>0.8760734481420851</v>
      </c>
      <c r="HH80">
        <v>0.87597546785198355</v>
      </c>
      <c r="HI80">
        <v>0.87939941232318952</v>
      </c>
      <c r="HJ80">
        <v>0.87794291923821155</v>
      </c>
      <c r="HK80">
        <v>0.87785395885748196</v>
      </c>
      <c r="HL80">
        <v>0.87996384583874376</v>
      </c>
      <c r="HM80">
        <v>0.87815972588551861</v>
      </c>
      <c r="HN80">
        <v>0.88091959888608429</v>
      </c>
      <c r="HO80">
        <v>0.88208421622416022</v>
      </c>
      <c r="HP80">
        <v>0.87939571473506284</v>
      </c>
      <c r="HQ80">
        <v>0.88241066263336132</v>
      </c>
      <c r="HR80">
        <v>0.88185529650940686</v>
      </c>
      <c r="HS80">
        <v>0.88260973062854209</v>
      </c>
      <c r="HT80">
        <v>0.88343610763315827</v>
      </c>
      <c r="HU80">
        <v>0.88420314383015552</v>
      </c>
      <c r="HV80">
        <v>0.88414323779715753</v>
      </c>
      <c r="HW80">
        <v>0.88471522528303781</v>
      </c>
      <c r="HX80">
        <v>0.88544762215022865</v>
      </c>
      <c r="HY80">
        <v>0.88453731024933302</v>
      </c>
      <c r="HZ80">
        <v>0.88712412165210441</v>
      </c>
      <c r="IA80">
        <v>0.88769079731400036</v>
      </c>
      <c r="IB80">
        <v>0.88671992886425266</v>
      </c>
      <c r="IC80">
        <v>0.88870030651070375</v>
      </c>
      <c r="ID80">
        <v>0.88895991499832339</v>
      </c>
      <c r="IE80">
        <v>0.88977440433007771</v>
      </c>
      <c r="IF80">
        <v>0.88856481218401018</v>
      </c>
      <c r="IG80">
        <v>0.88951399970889855</v>
      </c>
      <c r="IH80">
        <v>0.88878021390936546</v>
      </c>
      <c r="II80">
        <v>0.88889007507610884</v>
      </c>
      <c r="IJ80">
        <v>0.89219502691341535</v>
      </c>
      <c r="IK80">
        <v>0.89132115421028302</v>
      </c>
      <c r="IL80">
        <v>0.89161939235291643</v>
      </c>
      <c r="IM80">
        <v>0.8920874969905237</v>
      </c>
      <c r="IN80">
        <v>0.89207699714079991</v>
      </c>
      <c r="IO80">
        <v>0.89269161545819531</v>
      </c>
      <c r="IP80">
        <v>0.89493344569040634</v>
      </c>
      <c r="IQ80">
        <v>0.89379071693976486</v>
      </c>
      <c r="IR80">
        <v>0.89246665375062795</v>
      </c>
      <c r="IS80">
        <v>0.89378249095842133</v>
      </c>
      <c r="IT80">
        <v>0.89478608818122107</v>
      </c>
      <c r="IU80">
        <v>0.89464065961354089</v>
      </c>
      <c r="IV80">
        <v>0.89575501632748222</v>
      </c>
      <c r="IW80">
        <v>0.89610107950036011</v>
      </c>
      <c r="IX80">
        <v>0.89693297944324502</v>
      </c>
      <c r="IY80">
        <v>0.89662065077568653</v>
      </c>
      <c r="IZ80">
        <v>0.89786104382448928</v>
      </c>
      <c r="JA80">
        <v>0.89765792263759536</v>
      </c>
      <c r="JB80">
        <v>0.89993876865674882</v>
      </c>
      <c r="JC80">
        <v>0.89841950601958476</v>
      </c>
      <c r="JD80">
        <v>0.89825488681781618</v>
      </c>
      <c r="JE80">
        <v>0.89879059506826253</v>
      </c>
      <c r="JF80">
        <v>0.90019412318778858</v>
      </c>
      <c r="JG80">
        <v>0.89956893461841969</v>
      </c>
      <c r="JH80">
        <v>0.90003929835966756</v>
      </c>
      <c r="JI80">
        <v>0.90155129293316494</v>
      </c>
      <c r="JJ80">
        <v>0.9030006075211523</v>
      </c>
      <c r="JK80">
        <v>0.90116053114150141</v>
      </c>
      <c r="JL80">
        <v>0.90220817260592256</v>
      </c>
      <c r="JM80">
        <v>0.90196916693293583</v>
      </c>
      <c r="JN80">
        <v>0.90233784218407487</v>
      </c>
      <c r="JO80">
        <v>0.90213618182237032</v>
      </c>
      <c r="JP80">
        <v>0.90318368045219977</v>
      </c>
      <c r="JQ80">
        <v>0.90437521958630929</v>
      </c>
      <c r="JR80">
        <v>0.90436104745793222</v>
      </c>
      <c r="JS80">
        <v>0.90426714408253894</v>
      </c>
      <c r="JT80">
        <v>0.90474640105491022</v>
      </c>
      <c r="JU80">
        <v>0.90498053311824544</v>
      </c>
      <c r="JV80">
        <v>0.90582931338178718</v>
      </c>
      <c r="JW80">
        <v>0.90456370345376647</v>
      </c>
      <c r="JX80">
        <v>0.90660270804062792</v>
      </c>
      <c r="JY80">
        <v>0.906051599966476</v>
      </c>
      <c r="JZ80">
        <v>0.90789902752633811</v>
      </c>
      <c r="KA80">
        <v>0.90670614600301425</v>
      </c>
      <c r="KB80">
        <v>0.90819633130162669</v>
      </c>
      <c r="KC80">
        <v>0.90750562376978083</v>
      </c>
      <c r="KD80">
        <v>0.90796842036411485</v>
      </c>
      <c r="KE80">
        <v>0.90786678865945181</v>
      </c>
      <c r="KF80">
        <v>0.90923615330799357</v>
      </c>
      <c r="KG80">
        <v>0.91023974290361609</v>
      </c>
      <c r="KH80">
        <v>0.91018649643458804</v>
      </c>
      <c r="KI80">
        <v>0.90931112652790225</v>
      </c>
      <c r="KJ80">
        <v>0.90797327715658371</v>
      </c>
      <c r="KK80">
        <v>0.91067861750289403</v>
      </c>
      <c r="KL80">
        <v>0.91256040753348877</v>
      </c>
      <c r="KM80">
        <v>0.91123145506192937</v>
      </c>
      <c r="KN80">
        <v>0.91126720287745955</v>
      </c>
      <c r="KO80">
        <v>0.91197041518414002</v>
      </c>
      <c r="KP80">
        <v>0.91140621950620049</v>
      </c>
      <c r="KQ80">
        <v>0.91291358166043124</v>
      </c>
      <c r="KR80">
        <v>0.91153094770686638</v>
      </c>
      <c r="KS80">
        <v>0.91384899388379992</v>
      </c>
      <c r="KT80">
        <v>0.91384096189821629</v>
      </c>
      <c r="KU80">
        <v>0.91260711837551622</v>
      </c>
      <c r="KV80">
        <v>0.91250037860358901</v>
      </c>
      <c r="KW80">
        <v>0.91190551905807915</v>
      </c>
      <c r="KX80">
        <v>0.91435286116204273</v>
      </c>
      <c r="KY80">
        <v>0.91406008000831052</v>
      </c>
      <c r="KZ80">
        <v>0.91486542352799149</v>
      </c>
      <c r="LA80">
        <v>0.91569184751284749</v>
      </c>
      <c r="LB80">
        <v>0.91507568189202693</v>
      </c>
      <c r="LC80">
        <v>0.91405614900205945</v>
      </c>
      <c r="LD80">
        <v>0.91516055017995135</v>
      </c>
      <c r="LE80">
        <v>0.91583983063761387</v>
      </c>
      <c r="LF80">
        <v>0.91630149042008691</v>
      </c>
      <c r="LG80">
        <v>0.91689056882361331</v>
      </c>
      <c r="LH80">
        <v>0.91704966674718702</v>
      </c>
      <c r="LI80">
        <v>0.91707388779933674</v>
      </c>
      <c r="LJ80">
        <v>0.91688778057225417</v>
      </c>
      <c r="LK80">
        <v>0.91534363923927786</v>
      </c>
      <c r="LL80">
        <v>0.9177855612721334</v>
      </c>
      <c r="LM80">
        <v>0.91742153145273964</v>
      </c>
      <c r="LN80">
        <v>0.9177250626034088</v>
      </c>
      <c r="LO80">
        <v>0.91905711408526758</v>
      </c>
      <c r="LP80">
        <v>0.91866737687424194</v>
      </c>
      <c r="LQ80">
        <v>0.91819070721898211</v>
      </c>
      <c r="LR80">
        <v>0.92103290955916983</v>
      </c>
      <c r="LS80">
        <v>0.91967424615070426</v>
      </c>
      <c r="LT80">
        <v>0.91949250535912996</v>
      </c>
      <c r="LU80">
        <v>0.91898507118465711</v>
      </c>
      <c r="LV80">
        <v>0.92068355017686176</v>
      </c>
      <c r="LW80">
        <v>0.91991894579728828</v>
      </c>
      <c r="LX80">
        <v>0.92070432371655264</v>
      </c>
      <c r="LY80">
        <v>0.92122200305924618</v>
      </c>
      <c r="LZ80">
        <v>0.92050909616978527</v>
      </c>
      <c r="MA80">
        <v>0.92097747448077993</v>
      </c>
      <c r="MB80">
        <v>0.92141498623344531</v>
      </c>
      <c r="MC80">
        <v>0.92032377814303223</v>
      </c>
      <c r="MD80">
        <v>0.921248002500483</v>
      </c>
      <c r="ME80">
        <v>0.92112089287361132</v>
      </c>
      <c r="MF80">
        <v>0.92225510266215149</v>
      </c>
      <c r="MG80">
        <v>0.92404938071876275</v>
      </c>
      <c r="MH80">
        <v>0.92293755251921472</v>
      </c>
      <c r="MI80">
        <v>0.92382138558355886</v>
      </c>
      <c r="MJ80">
        <v>0.92270654074331104</v>
      </c>
      <c r="MK80">
        <v>0.92353371092666292</v>
      </c>
      <c r="ML80">
        <v>0.92457761191523002</v>
      </c>
      <c r="MM80">
        <v>0.92432522238331871</v>
      </c>
      <c r="MN80">
        <v>0.92436029250437668</v>
      </c>
      <c r="MO80">
        <v>0.92462966962722892</v>
      </c>
      <c r="MP80">
        <v>0.92334595591570956</v>
      </c>
      <c r="MQ80">
        <v>0.92447698614250129</v>
      </c>
      <c r="MR80">
        <v>0.92471632373620738</v>
      </c>
      <c r="MS80">
        <v>0.92518521042949398</v>
      </c>
      <c r="MT80">
        <v>0.92425273941308872</v>
      </c>
      <c r="MU80">
        <v>0.92571094894365058</v>
      </c>
      <c r="MV80">
        <v>0.92383615531756202</v>
      </c>
      <c r="MW80">
        <v>0.92760174926536787</v>
      </c>
      <c r="MX80">
        <v>0.92575196730017972</v>
      </c>
      <c r="MY80">
        <v>0.92608480792913317</v>
      </c>
      <c r="MZ80">
        <v>0.92777755954052465</v>
      </c>
      <c r="NA80">
        <v>0.92693331102604226</v>
      </c>
      <c r="NB80">
        <v>0.92681072087489935</v>
      </c>
      <c r="NC80">
        <v>0.92684465996331455</v>
      </c>
      <c r="ND80">
        <v>0.92835715000963004</v>
      </c>
      <c r="NE80">
        <v>0.9286691363891304</v>
      </c>
      <c r="NF80">
        <v>0.92814186349260464</v>
      </c>
      <c r="NG80">
        <v>0.92886975118380855</v>
      </c>
      <c r="NH80">
        <v>0.92867889749267662</v>
      </c>
      <c r="NI80">
        <v>0.92868739436481229</v>
      </c>
      <c r="NJ80">
        <v>0.92778255941140431</v>
      </c>
      <c r="NK80">
        <v>0.9297432726785495</v>
      </c>
      <c r="NL80">
        <v>0.92800414697114542</v>
      </c>
      <c r="NM80">
        <v>0.92882687684744203</v>
      </c>
      <c r="NN80">
        <v>0.92993427779551374</v>
      </c>
      <c r="NO80">
        <v>0.93024729490749714</v>
      </c>
      <c r="NP80">
        <v>0.93060645242414675</v>
      </c>
      <c r="NQ80">
        <v>0.93097220726548691</v>
      </c>
      <c r="NR80">
        <v>0.93091659944405092</v>
      </c>
      <c r="NS80">
        <v>0.93058581010527119</v>
      </c>
      <c r="NT80">
        <v>0.9299656174667994</v>
      </c>
      <c r="NU80">
        <v>0.93086664778013728</v>
      </c>
      <c r="NV80">
        <v>0.9310772218907426</v>
      </c>
      <c r="NW80">
        <v>0.93203191941215979</v>
      </c>
      <c r="NX80">
        <v>0.93104037715896948</v>
      </c>
      <c r="NY80">
        <v>0.93200101616036979</v>
      </c>
      <c r="NZ80">
        <v>0.93155920043502838</v>
      </c>
      <c r="OA80">
        <v>0.93241813570316445</v>
      </c>
      <c r="OB80">
        <v>0.93197644796511769</v>
      </c>
      <c r="OC80">
        <v>0.93265315958525308</v>
      </c>
      <c r="OD80">
        <v>0.93198411882424392</v>
      </c>
      <c r="OE80">
        <v>0.93332879918274436</v>
      </c>
      <c r="OF80">
        <v>0.9329688228801869</v>
      </c>
      <c r="OG80">
        <v>0.93260594624580051</v>
      </c>
      <c r="OH80">
        <v>0.93392607785888482</v>
      </c>
      <c r="OI80">
        <v>0.93413527266341823</v>
      </c>
      <c r="OJ80">
        <v>0.93256521955282834</v>
      </c>
      <c r="OK80">
        <v>0.93302096195251172</v>
      </c>
      <c r="OL80">
        <v>0.93332150132217018</v>
      </c>
      <c r="OM80">
        <v>0.93398593615812475</v>
      </c>
      <c r="ON80">
        <v>0.93517494687522196</v>
      </c>
      <c r="OO80">
        <v>0.93420834716830936</v>
      </c>
      <c r="OP80">
        <v>0.93432532189262729</v>
      </c>
      <c r="OQ80">
        <v>0.93406947438373356</v>
      </c>
      <c r="OR80">
        <v>0.93531499175440946</v>
      </c>
      <c r="OS80">
        <v>0.93539371701042084</v>
      </c>
      <c r="OT80">
        <v>0.93469618620736628</v>
      </c>
      <c r="OU80">
        <v>0.9350553868774879</v>
      </c>
    </row>
    <row r="81" spans="1:411">
      <c r="A81" s="539">
        <v>0.3000000000000001</v>
      </c>
      <c r="B81">
        <v>4.1585635010511302E-4</v>
      </c>
      <c r="C81">
        <v>1.6996840042180397E-3</v>
      </c>
      <c r="D81">
        <v>3.962082064228668E-3</v>
      </c>
      <c r="E81">
        <v>7.1143585038888095E-3</v>
      </c>
      <c r="F81">
        <v>1.1990549444820224E-2</v>
      </c>
      <c r="G81">
        <v>1.615267280720064E-2</v>
      </c>
      <c r="H81">
        <v>2.2681219787128067E-2</v>
      </c>
      <c r="I81">
        <v>2.9541701889503828E-2</v>
      </c>
      <c r="J81">
        <v>3.802686125287897E-2</v>
      </c>
      <c r="K81">
        <v>4.7060863761598577E-2</v>
      </c>
      <c r="L81">
        <v>5.609698373703266E-2</v>
      </c>
      <c r="M81">
        <v>6.7247816412877318E-2</v>
      </c>
      <c r="N81">
        <v>7.6368293248110564E-2</v>
      </c>
      <c r="O81">
        <v>8.98261677379006E-2</v>
      </c>
      <c r="P81">
        <v>0.10062638133253325</v>
      </c>
      <c r="Q81">
        <v>0.1125233021315919</v>
      </c>
      <c r="R81">
        <v>0.12693078569705007</v>
      </c>
      <c r="S81">
        <v>0.13922270462041769</v>
      </c>
      <c r="T81">
        <v>0.15235994890556251</v>
      </c>
      <c r="U81">
        <v>0.16742250402377004</v>
      </c>
      <c r="V81">
        <v>0.17903411268389896</v>
      </c>
      <c r="W81">
        <v>0.19290542411143466</v>
      </c>
      <c r="X81">
        <v>0.20715691419366541</v>
      </c>
      <c r="Y81">
        <v>0.21910963382597276</v>
      </c>
      <c r="Z81">
        <v>0.23374408499812782</v>
      </c>
      <c r="AA81">
        <v>0.2456787189226281</v>
      </c>
      <c r="AB81">
        <v>0.25694028088461618</v>
      </c>
      <c r="AC81">
        <v>0.27343420055995754</v>
      </c>
      <c r="AD81">
        <v>0.28770994176608994</v>
      </c>
      <c r="AE81">
        <v>0.29881996212376472</v>
      </c>
      <c r="AF81">
        <v>0.31141648202176703</v>
      </c>
      <c r="AG81">
        <v>0.32747782858254537</v>
      </c>
      <c r="AH81">
        <v>0.33955694318774282</v>
      </c>
      <c r="AI81">
        <v>0.34927610884498372</v>
      </c>
      <c r="AJ81">
        <v>0.35947933921755709</v>
      </c>
      <c r="AK81">
        <v>0.37463297562665299</v>
      </c>
      <c r="AL81">
        <v>0.38461351468560584</v>
      </c>
      <c r="AM81">
        <v>0.39895427984772192</v>
      </c>
      <c r="AN81">
        <v>0.4077858370601673</v>
      </c>
      <c r="AO81">
        <v>0.41719680545330806</v>
      </c>
      <c r="AP81">
        <v>0.42884200912777093</v>
      </c>
      <c r="AQ81">
        <v>0.44008984762511716</v>
      </c>
      <c r="AR81">
        <v>0.44997421383823449</v>
      </c>
      <c r="AS81">
        <v>0.45819600301372104</v>
      </c>
      <c r="AT81">
        <v>0.4642314831305896</v>
      </c>
      <c r="AU81">
        <v>0.47445070694162761</v>
      </c>
      <c r="AV81">
        <v>0.48397686154266201</v>
      </c>
      <c r="AW81">
        <v>0.49434636361004891</v>
      </c>
      <c r="AX81">
        <v>0.50306878492462481</v>
      </c>
      <c r="AY81">
        <v>0.51109230136992012</v>
      </c>
      <c r="AZ81">
        <v>0.516271032600223</v>
      </c>
      <c r="BA81">
        <v>0.52675125438849013</v>
      </c>
      <c r="BB81">
        <v>0.53487030460766283</v>
      </c>
      <c r="BC81">
        <v>0.5437146035573478</v>
      </c>
      <c r="BD81">
        <v>0.54687690536191202</v>
      </c>
      <c r="BE81">
        <v>0.55594557257063137</v>
      </c>
      <c r="BF81">
        <v>0.56271855258537029</v>
      </c>
      <c r="BG81">
        <v>0.56923461034384315</v>
      </c>
      <c r="BH81">
        <v>0.57727327490973956</v>
      </c>
      <c r="BI81">
        <v>0.58409971789264936</v>
      </c>
      <c r="BJ81">
        <v>0.58786773725821295</v>
      </c>
      <c r="BK81">
        <v>0.59179787761835589</v>
      </c>
      <c r="BL81">
        <v>0.60021114238128503</v>
      </c>
      <c r="BM81">
        <v>0.60403838226290107</v>
      </c>
      <c r="BN81">
        <v>0.6080955012800936</v>
      </c>
      <c r="BO81">
        <v>0.61600411004532396</v>
      </c>
      <c r="BP81">
        <v>0.62003685273174325</v>
      </c>
      <c r="BQ81">
        <v>0.62485550943482404</v>
      </c>
      <c r="BR81">
        <v>0.62948103709250813</v>
      </c>
      <c r="BS81">
        <v>0.63236597402212646</v>
      </c>
      <c r="BT81">
        <v>0.63881668794310542</v>
      </c>
      <c r="BU81">
        <v>0.64175560677846244</v>
      </c>
      <c r="BV81">
        <v>0.65105949046598799</v>
      </c>
      <c r="BW81">
        <v>0.65497488868241382</v>
      </c>
      <c r="BX81">
        <v>0.65719436959821975</v>
      </c>
      <c r="BY81">
        <v>0.66308378700471871</v>
      </c>
      <c r="BZ81">
        <v>0.66749532847789583</v>
      </c>
      <c r="CA81">
        <v>0.67318356632393672</v>
      </c>
      <c r="CB81">
        <v>0.67341611861970674</v>
      </c>
      <c r="CC81">
        <v>0.68020333453132809</v>
      </c>
      <c r="CD81">
        <v>0.68064771886007702</v>
      </c>
      <c r="CE81">
        <v>0.68549087114380447</v>
      </c>
      <c r="CF81">
        <v>0.68694510246122931</v>
      </c>
      <c r="CG81">
        <v>0.69297206219894825</v>
      </c>
      <c r="CH81">
        <v>0.69618064101266575</v>
      </c>
      <c r="CI81">
        <v>0.696947894060166</v>
      </c>
      <c r="CJ81">
        <v>0.7025493689014608</v>
      </c>
      <c r="CK81">
        <v>0.70279614577797278</v>
      </c>
      <c r="CL81">
        <v>0.70757568929439896</v>
      </c>
      <c r="CM81">
        <v>0.71120663355734615</v>
      </c>
      <c r="CN81">
        <v>0.71194121444396785</v>
      </c>
      <c r="CO81">
        <v>0.71649596162094709</v>
      </c>
      <c r="CP81">
        <v>0.72015686433583359</v>
      </c>
      <c r="CQ81">
        <v>0.72345638898158893</v>
      </c>
      <c r="CR81">
        <v>0.72928641334092714</v>
      </c>
      <c r="CS81">
        <v>0.7271407047476155</v>
      </c>
      <c r="CT81">
        <v>0.73209064136807223</v>
      </c>
      <c r="CU81">
        <v>0.73309969019731513</v>
      </c>
      <c r="CV81">
        <v>0.73816784626901766</v>
      </c>
      <c r="CW81">
        <v>0.73882357737288118</v>
      </c>
      <c r="CX81">
        <v>0.74171243361667649</v>
      </c>
      <c r="CY81">
        <v>0.74262110279837557</v>
      </c>
      <c r="CZ81">
        <v>0.74748917776936907</v>
      </c>
      <c r="DA81">
        <v>0.7484617279955722</v>
      </c>
      <c r="DB81">
        <v>0.75187620875257</v>
      </c>
      <c r="DC81">
        <v>0.75326514032148939</v>
      </c>
      <c r="DD81">
        <v>0.75534837224430729</v>
      </c>
      <c r="DE81">
        <v>0.75842652497109553</v>
      </c>
      <c r="DF81">
        <v>0.75857392932297607</v>
      </c>
      <c r="DG81">
        <v>0.76284475490741077</v>
      </c>
      <c r="DH81">
        <v>0.76411191604595741</v>
      </c>
      <c r="DI81">
        <v>0.76789141831602947</v>
      </c>
      <c r="DJ81">
        <v>0.76858763511188644</v>
      </c>
      <c r="DK81">
        <v>0.77171834827561514</v>
      </c>
      <c r="DL81">
        <v>0.77243852084341291</v>
      </c>
      <c r="DM81">
        <v>0.77639384309871284</v>
      </c>
      <c r="DN81">
        <v>0.77720810435004406</v>
      </c>
      <c r="DO81">
        <v>0.77751610368475643</v>
      </c>
      <c r="DP81">
        <v>0.77946993570609402</v>
      </c>
      <c r="DQ81">
        <v>0.78102921992850638</v>
      </c>
      <c r="DR81">
        <v>0.78170217756447002</v>
      </c>
      <c r="DS81">
        <v>0.78338164674951261</v>
      </c>
      <c r="DT81">
        <v>0.78758571663782928</v>
      </c>
      <c r="DU81">
        <v>0.78933897054593272</v>
      </c>
      <c r="DV81">
        <v>0.79125015356208805</v>
      </c>
      <c r="DW81">
        <v>0.79093758153306326</v>
      </c>
      <c r="DX81">
        <v>0.79163851077434844</v>
      </c>
      <c r="DY81">
        <v>0.79461384337292174</v>
      </c>
      <c r="DZ81">
        <v>0.79398471691548422</v>
      </c>
      <c r="EA81">
        <v>0.79595168311095721</v>
      </c>
      <c r="EB81">
        <v>0.79809627496963209</v>
      </c>
      <c r="EC81">
        <v>0.79909139078744396</v>
      </c>
      <c r="ED81">
        <v>0.80343365786371734</v>
      </c>
      <c r="EE81">
        <v>0.80261051821133766</v>
      </c>
      <c r="EF81">
        <v>0.80313773440108283</v>
      </c>
      <c r="EG81">
        <v>0.80496221749816976</v>
      </c>
      <c r="EH81">
        <v>0.80677232394919574</v>
      </c>
      <c r="EI81">
        <v>0.81078388643049148</v>
      </c>
      <c r="EJ81">
        <v>0.80921593943600489</v>
      </c>
      <c r="EK81">
        <v>0.81094899098811057</v>
      </c>
      <c r="EL81">
        <v>0.81534642020632442</v>
      </c>
      <c r="EM81">
        <v>0.81358648530922506</v>
      </c>
      <c r="EN81">
        <v>0.81578806443206342</v>
      </c>
      <c r="EO81">
        <v>0.81764324093452578</v>
      </c>
      <c r="EP81">
        <v>0.81764632157598294</v>
      </c>
      <c r="EQ81">
        <v>0.81813605340153317</v>
      </c>
      <c r="ER81">
        <v>0.82359879498111555</v>
      </c>
      <c r="ES81">
        <v>0.8232146934015232</v>
      </c>
      <c r="ET81">
        <v>0.82366584264215947</v>
      </c>
      <c r="EU81">
        <v>0.82439332054190118</v>
      </c>
      <c r="EV81">
        <v>0.82481443320058856</v>
      </c>
      <c r="EW81">
        <v>0.82656278889726986</v>
      </c>
      <c r="EX81">
        <v>0.82851013286346153</v>
      </c>
      <c r="EY81">
        <v>0.82748771693127043</v>
      </c>
      <c r="EZ81">
        <v>0.83091801852246405</v>
      </c>
      <c r="FA81">
        <v>0.83202435898425087</v>
      </c>
      <c r="FB81">
        <v>0.83179318410179337</v>
      </c>
      <c r="FC81">
        <v>0.83426858258169079</v>
      </c>
      <c r="FD81">
        <v>0.83551302661181626</v>
      </c>
      <c r="FE81">
        <v>0.83634389611097448</v>
      </c>
      <c r="FF81">
        <v>0.83747229768495823</v>
      </c>
      <c r="FG81">
        <v>0.83636285940810762</v>
      </c>
      <c r="FH81">
        <v>0.83724415795260398</v>
      </c>
      <c r="FI81">
        <v>0.83897095792205312</v>
      </c>
      <c r="FJ81">
        <v>0.84009099208635196</v>
      </c>
      <c r="FK81">
        <v>0.83938359838956877</v>
      </c>
      <c r="FL81">
        <v>0.84123948811869376</v>
      </c>
      <c r="FM81">
        <v>0.84146495174101399</v>
      </c>
      <c r="FN81">
        <v>0.84371594883368106</v>
      </c>
      <c r="FO81">
        <v>0.84580698126093379</v>
      </c>
      <c r="FP81">
        <v>0.84390400715134128</v>
      </c>
      <c r="FQ81">
        <v>0.84826877685683066</v>
      </c>
      <c r="FR81">
        <v>0.84790027876471719</v>
      </c>
      <c r="FS81">
        <v>0.84998443886270736</v>
      </c>
      <c r="FT81">
        <v>0.84982983407636881</v>
      </c>
      <c r="FU81">
        <v>0.84879340642944379</v>
      </c>
      <c r="FV81">
        <v>0.8502449629986657</v>
      </c>
      <c r="FW81">
        <v>0.85118443002838196</v>
      </c>
      <c r="FX81">
        <v>0.85306027048869648</v>
      </c>
      <c r="FY81">
        <v>0.85257128429609408</v>
      </c>
      <c r="FZ81">
        <v>0.8546763156703332</v>
      </c>
      <c r="GA81">
        <v>0.85461344839023456</v>
      </c>
      <c r="GB81">
        <v>0.85475303932525448</v>
      </c>
      <c r="GC81">
        <v>0.85703483166948191</v>
      </c>
      <c r="GD81">
        <v>0.85655140612504843</v>
      </c>
      <c r="GE81">
        <v>0.85782083055258429</v>
      </c>
      <c r="GF81">
        <v>0.85946826321636682</v>
      </c>
      <c r="GG81">
        <v>0.86029854869144917</v>
      </c>
      <c r="GH81">
        <v>0.86164427488131778</v>
      </c>
      <c r="GI81">
        <v>0.86062874861829675</v>
      </c>
      <c r="GJ81">
        <v>0.86151791887875662</v>
      </c>
      <c r="GK81">
        <v>0.86105684038586361</v>
      </c>
      <c r="GL81">
        <v>0.86258466690117164</v>
      </c>
      <c r="GM81">
        <v>0.86222516908685931</v>
      </c>
      <c r="GN81">
        <v>0.8622969985575798</v>
      </c>
      <c r="GO81">
        <v>0.86619724176517321</v>
      </c>
      <c r="GP81">
        <v>0.86651778450441164</v>
      </c>
      <c r="GQ81">
        <v>0.86673896162545605</v>
      </c>
      <c r="GR81">
        <v>0.86628035951389071</v>
      </c>
      <c r="GS81">
        <v>0.86567180063294757</v>
      </c>
      <c r="GT81">
        <v>0.86887738871269204</v>
      </c>
      <c r="GU81">
        <v>0.86776704708197683</v>
      </c>
      <c r="GV81">
        <v>0.86844568101817698</v>
      </c>
      <c r="GW81">
        <v>0.87063741201869038</v>
      </c>
      <c r="GX81">
        <v>0.8713757313144912</v>
      </c>
      <c r="GY81">
        <v>0.87335603602339484</v>
      </c>
      <c r="GZ81">
        <v>0.87190129642799408</v>
      </c>
      <c r="HA81">
        <v>0.87044134016363373</v>
      </c>
      <c r="HB81">
        <v>0.87407401330353329</v>
      </c>
      <c r="HC81">
        <v>0.87397039888354444</v>
      </c>
      <c r="HD81">
        <v>0.87450881072052966</v>
      </c>
      <c r="HE81">
        <v>0.87355287638105761</v>
      </c>
      <c r="HF81">
        <v>0.87600985602227299</v>
      </c>
      <c r="HG81">
        <v>0.87627050278250229</v>
      </c>
      <c r="HH81">
        <v>0.87819667336713247</v>
      </c>
      <c r="HI81">
        <v>0.87738090666974178</v>
      </c>
      <c r="HJ81">
        <v>0.87762200284026015</v>
      </c>
      <c r="HK81">
        <v>0.87708538478073561</v>
      </c>
      <c r="HL81">
        <v>0.88018286565882131</v>
      </c>
      <c r="HM81">
        <v>0.87941900630752701</v>
      </c>
      <c r="HN81">
        <v>0.8806018265418889</v>
      </c>
      <c r="HO81">
        <v>0.88000836161494222</v>
      </c>
      <c r="HP81">
        <v>0.88179358462445445</v>
      </c>
      <c r="HQ81">
        <v>0.8812070269913258</v>
      </c>
      <c r="HR81">
        <v>0.88379681906598684</v>
      </c>
      <c r="HS81">
        <v>0.88296590528456775</v>
      </c>
      <c r="HT81">
        <v>0.88322741257558091</v>
      </c>
      <c r="HU81">
        <v>0.88254881027717924</v>
      </c>
      <c r="HV81">
        <v>0.88517717890723824</v>
      </c>
      <c r="HW81">
        <v>0.88504524068210544</v>
      </c>
      <c r="HX81">
        <v>0.886586462226442</v>
      </c>
      <c r="HY81">
        <v>0.88459487220639121</v>
      </c>
      <c r="HZ81">
        <v>0.88530989201750399</v>
      </c>
      <c r="IA81">
        <v>0.88684703301219359</v>
      </c>
      <c r="IB81">
        <v>0.88805108136246658</v>
      </c>
      <c r="IC81">
        <v>0.88673838546786588</v>
      </c>
      <c r="ID81">
        <v>0.88722695180083855</v>
      </c>
      <c r="IE81">
        <v>0.8886485471104919</v>
      </c>
      <c r="IF81">
        <v>0.8889667810865346</v>
      </c>
      <c r="IG81">
        <v>0.88957765330611482</v>
      </c>
      <c r="IH81">
        <v>0.88967985288066997</v>
      </c>
      <c r="II81">
        <v>0.89233196674139159</v>
      </c>
      <c r="IJ81">
        <v>0.89223938903818922</v>
      </c>
      <c r="IK81">
        <v>0.89048572351644639</v>
      </c>
      <c r="IL81">
        <v>0.89078258437244229</v>
      </c>
      <c r="IM81">
        <v>0.89050073410369435</v>
      </c>
      <c r="IN81">
        <v>0.89094128720886689</v>
      </c>
      <c r="IO81">
        <v>0.89378275990356071</v>
      </c>
      <c r="IP81">
        <v>0.89358421569971591</v>
      </c>
      <c r="IQ81">
        <v>0.89381672694208858</v>
      </c>
      <c r="IR81">
        <v>0.89353632594997268</v>
      </c>
      <c r="IS81">
        <v>0.89580899230345634</v>
      </c>
      <c r="IT81">
        <v>0.89570969708498505</v>
      </c>
      <c r="IU81">
        <v>0.89736829789342099</v>
      </c>
      <c r="IV81">
        <v>0.89570171780445151</v>
      </c>
      <c r="IW81">
        <v>0.89663545713840576</v>
      </c>
      <c r="IX81">
        <v>0.89721687727212251</v>
      </c>
      <c r="IY81">
        <v>0.89522194090960028</v>
      </c>
      <c r="IZ81">
        <v>0.89789578213115262</v>
      </c>
      <c r="JA81">
        <v>0.89804501438990925</v>
      </c>
      <c r="JB81">
        <v>0.89910443133398021</v>
      </c>
      <c r="JC81">
        <v>0.89886893050808303</v>
      </c>
      <c r="JD81">
        <v>0.89735375974009823</v>
      </c>
      <c r="JE81">
        <v>0.90027150703466108</v>
      </c>
      <c r="JF81">
        <v>0.9007926456731955</v>
      </c>
      <c r="JG81">
        <v>0.89965465321155391</v>
      </c>
      <c r="JH81">
        <v>0.90033331469106948</v>
      </c>
      <c r="JI81">
        <v>0.8998369773380599</v>
      </c>
      <c r="JJ81">
        <v>0.90271074233217408</v>
      </c>
      <c r="JK81">
        <v>0.90027784491012997</v>
      </c>
      <c r="JL81">
        <v>0.90147850445750921</v>
      </c>
      <c r="JM81">
        <v>0.90316606041211822</v>
      </c>
      <c r="JN81">
        <v>0.90017419144279986</v>
      </c>
      <c r="JO81">
        <v>0.90408583686329747</v>
      </c>
      <c r="JP81">
        <v>0.90512419381182507</v>
      </c>
      <c r="JQ81">
        <v>0.90443450632440159</v>
      </c>
      <c r="JR81">
        <v>0.90386138886807965</v>
      </c>
      <c r="JS81">
        <v>0.90563640055195194</v>
      </c>
      <c r="JT81">
        <v>0.90613741299622741</v>
      </c>
      <c r="JU81">
        <v>0.90484344045490595</v>
      </c>
      <c r="JV81">
        <v>0.90769914852073152</v>
      </c>
      <c r="JW81">
        <v>0.9060644743203301</v>
      </c>
      <c r="JX81">
        <v>0.90614484546616614</v>
      </c>
      <c r="JY81">
        <v>0.90499314382493146</v>
      </c>
      <c r="JZ81">
        <v>0.90644795733492312</v>
      </c>
      <c r="KA81">
        <v>0.90857135254370358</v>
      </c>
      <c r="KB81">
        <v>0.90740505929834137</v>
      </c>
      <c r="KC81">
        <v>0.90706918151763727</v>
      </c>
      <c r="KD81">
        <v>0.90931009439452093</v>
      </c>
      <c r="KE81">
        <v>0.90842802715308613</v>
      </c>
      <c r="KF81">
        <v>0.90863108551364002</v>
      </c>
      <c r="KG81">
        <v>0.90920952154960621</v>
      </c>
      <c r="KH81">
        <v>0.90903969733327339</v>
      </c>
      <c r="KI81">
        <v>0.90976595362259827</v>
      </c>
      <c r="KJ81">
        <v>0.91057822799011812</v>
      </c>
      <c r="KK81">
        <v>0.91151560659820596</v>
      </c>
      <c r="KL81">
        <v>0.90930937080896079</v>
      </c>
      <c r="KM81">
        <v>0.91117602603044934</v>
      </c>
      <c r="KN81">
        <v>0.9119445484121057</v>
      </c>
      <c r="KO81">
        <v>0.91054900894828672</v>
      </c>
      <c r="KP81">
        <v>0.91250114865616805</v>
      </c>
      <c r="KQ81">
        <v>0.91265947967813188</v>
      </c>
      <c r="KR81">
        <v>0.91144846157235704</v>
      </c>
      <c r="KS81">
        <v>0.91271073491421206</v>
      </c>
      <c r="KT81">
        <v>0.91399958251172253</v>
      </c>
      <c r="KU81">
        <v>0.91256069935405182</v>
      </c>
      <c r="KV81">
        <v>0.91465140896319796</v>
      </c>
      <c r="KW81">
        <v>0.91387100419655953</v>
      </c>
      <c r="KX81">
        <v>0.91476443315473188</v>
      </c>
      <c r="KY81">
        <v>0.91425707140942714</v>
      </c>
      <c r="KZ81">
        <v>0.91545372698971639</v>
      </c>
      <c r="LA81">
        <v>0.91398400698012117</v>
      </c>
      <c r="LB81">
        <v>0.91379454193736009</v>
      </c>
      <c r="LC81">
        <v>0.9149711948914202</v>
      </c>
      <c r="LD81">
        <v>0.91548354597557557</v>
      </c>
      <c r="LE81">
        <v>0.91585963390389158</v>
      </c>
      <c r="LF81">
        <v>0.91594497088202631</v>
      </c>
      <c r="LG81">
        <v>0.91604432384717005</v>
      </c>
      <c r="LH81">
        <v>0.91550241167821633</v>
      </c>
      <c r="LI81">
        <v>0.91803575836622586</v>
      </c>
      <c r="LJ81">
        <v>0.91805043405271591</v>
      </c>
      <c r="LK81">
        <v>0.91812245291258754</v>
      </c>
      <c r="LL81">
        <v>0.9182359719829204</v>
      </c>
      <c r="LM81">
        <v>0.91830372905821511</v>
      </c>
      <c r="LN81">
        <v>0.9183263480194872</v>
      </c>
      <c r="LO81">
        <v>0.91871181209703945</v>
      </c>
      <c r="LP81">
        <v>0.91920621151097615</v>
      </c>
      <c r="LQ81">
        <v>0.91849752478997682</v>
      </c>
      <c r="LR81">
        <v>0.91969562212823086</v>
      </c>
      <c r="LS81">
        <v>0.91930487873305378</v>
      </c>
      <c r="LT81">
        <v>0.92059324766858397</v>
      </c>
      <c r="LU81">
        <v>0.92214662272738457</v>
      </c>
      <c r="LV81">
        <v>0.91986938634848503</v>
      </c>
      <c r="LW81">
        <v>0.92142865061947676</v>
      </c>
      <c r="LX81">
        <v>0.9199447800777184</v>
      </c>
      <c r="LY81">
        <v>0.92082276618914616</v>
      </c>
      <c r="LZ81">
        <v>0.92153796882585337</v>
      </c>
      <c r="MA81">
        <v>0.92319108112253367</v>
      </c>
      <c r="MB81">
        <v>0.92225661745421905</v>
      </c>
      <c r="MC81">
        <v>0.9232114533148742</v>
      </c>
      <c r="MD81">
        <v>0.92294849694654391</v>
      </c>
      <c r="ME81">
        <v>0.9219430911177573</v>
      </c>
      <c r="MF81">
        <v>0.92272336408475941</v>
      </c>
      <c r="MG81">
        <v>0.92324751444048003</v>
      </c>
      <c r="MH81">
        <v>0.92208660685315103</v>
      </c>
      <c r="MI81">
        <v>0.92271873251983849</v>
      </c>
      <c r="MJ81">
        <v>0.92278455090508138</v>
      </c>
      <c r="MK81">
        <v>0.92408877781531484</v>
      </c>
      <c r="ML81">
        <v>0.92413619193791807</v>
      </c>
      <c r="MM81">
        <v>0.92408814638757752</v>
      </c>
      <c r="MN81">
        <v>0.92515826476854968</v>
      </c>
      <c r="MO81">
        <v>0.92528593487002608</v>
      </c>
      <c r="MP81">
        <v>0.92451169120788335</v>
      </c>
      <c r="MQ81">
        <v>0.92323815494802464</v>
      </c>
      <c r="MR81">
        <v>0.92520994565623038</v>
      </c>
      <c r="MS81">
        <v>0.92583230837179564</v>
      </c>
      <c r="MT81">
        <v>0.9259839551008493</v>
      </c>
      <c r="MU81">
        <v>0.92525041159828503</v>
      </c>
      <c r="MV81">
        <v>0.92669823684021269</v>
      </c>
      <c r="MW81">
        <v>0.92739908035217744</v>
      </c>
      <c r="MX81">
        <v>0.92627531101871763</v>
      </c>
      <c r="MY81">
        <v>0.92743799628135726</v>
      </c>
      <c r="MZ81">
        <v>0.92606986593950613</v>
      </c>
      <c r="NA81">
        <v>0.92609500587084526</v>
      </c>
      <c r="NB81">
        <v>0.92773527110678133</v>
      </c>
      <c r="NC81">
        <v>0.9275800092413069</v>
      </c>
      <c r="ND81">
        <v>0.92842800532709102</v>
      </c>
      <c r="NE81">
        <v>0.92830617363860579</v>
      </c>
      <c r="NF81">
        <v>0.92722720149123106</v>
      </c>
      <c r="NG81">
        <v>0.9269305488447378</v>
      </c>
      <c r="NH81">
        <v>0.92985045519827347</v>
      </c>
      <c r="NI81">
        <v>0.92892712081826956</v>
      </c>
      <c r="NJ81">
        <v>0.9281966469698808</v>
      </c>
      <c r="NK81">
        <v>0.92836734717942737</v>
      </c>
      <c r="NL81">
        <v>0.92856580470845462</v>
      </c>
      <c r="NM81">
        <v>0.92890239102068839</v>
      </c>
      <c r="NN81">
        <v>0.93103678926050504</v>
      </c>
      <c r="NO81">
        <v>0.9306076304303742</v>
      </c>
      <c r="NP81">
        <v>0.92953365611545846</v>
      </c>
      <c r="NQ81">
        <v>0.93082394730514029</v>
      </c>
      <c r="NR81">
        <v>0.92976018524119985</v>
      </c>
      <c r="NS81">
        <v>0.92987500982758919</v>
      </c>
      <c r="NT81">
        <v>0.93138522348591513</v>
      </c>
      <c r="NU81">
        <v>0.93145208864457152</v>
      </c>
      <c r="NV81">
        <v>0.93042951359416937</v>
      </c>
      <c r="NW81">
        <v>0.93171154384965471</v>
      </c>
      <c r="NX81">
        <v>0.93126524754572804</v>
      </c>
      <c r="NY81">
        <v>0.93336757440610274</v>
      </c>
      <c r="NZ81">
        <v>0.93302823692402281</v>
      </c>
      <c r="OA81">
        <v>0.93101720562692747</v>
      </c>
      <c r="OB81">
        <v>0.93210359566893608</v>
      </c>
      <c r="OC81">
        <v>0.93182666712663664</v>
      </c>
      <c r="OD81">
        <v>0.93254375922386923</v>
      </c>
      <c r="OE81">
        <v>0.93101967087231807</v>
      </c>
      <c r="OF81">
        <v>0.93251232283118957</v>
      </c>
      <c r="OG81">
        <v>0.93361145603072493</v>
      </c>
      <c r="OH81">
        <v>0.93224844585469724</v>
      </c>
      <c r="OI81">
        <v>0.93220477290093395</v>
      </c>
      <c r="OJ81">
        <v>0.93393116291319966</v>
      </c>
      <c r="OK81">
        <v>0.93412249212199805</v>
      </c>
      <c r="OL81">
        <v>0.93487312243904541</v>
      </c>
      <c r="OM81">
        <v>0.93342223049796758</v>
      </c>
      <c r="ON81">
        <v>0.9330630949827633</v>
      </c>
      <c r="OO81">
        <v>0.93411993150430084</v>
      </c>
      <c r="OP81">
        <v>0.9330831404458424</v>
      </c>
      <c r="OQ81">
        <v>0.93401889360155155</v>
      </c>
      <c r="OR81">
        <v>0.9340994010420669</v>
      </c>
      <c r="OS81">
        <v>0.93499924667214118</v>
      </c>
      <c r="OT81">
        <v>0.93456745425665722</v>
      </c>
      <c r="OU81">
        <v>0.9339147599692964</v>
      </c>
    </row>
    <row r="82" spans="1:411">
      <c r="A82" s="539">
        <v>0.31000000000000011</v>
      </c>
      <c r="B82">
        <v>5.2093763845923835E-4</v>
      </c>
      <c r="C82">
        <v>1.2142028320203185E-3</v>
      </c>
      <c r="D82">
        <v>3.8741546767944281E-3</v>
      </c>
      <c r="E82">
        <v>7.1451941748468788E-3</v>
      </c>
      <c r="F82">
        <v>1.1306246183311237E-2</v>
      </c>
      <c r="G82">
        <v>1.6075605553739186E-2</v>
      </c>
      <c r="H82">
        <v>2.2900995169713487E-2</v>
      </c>
      <c r="I82">
        <v>2.9078472087859419E-2</v>
      </c>
      <c r="J82">
        <v>3.7523834713810586E-2</v>
      </c>
      <c r="K82">
        <v>4.4833219816901568E-2</v>
      </c>
      <c r="L82">
        <v>5.553205457757987E-2</v>
      </c>
      <c r="M82">
        <v>6.5878466066304014E-2</v>
      </c>
      <c r="N82">
        <v>7.6281190602996957E-2</v>
      </c>
      <c r="O82">
        <v>8.7569338700997507E-2</v>
      </c>
      <c r="P82">
        <v>9.8911076449192809E-2</v>
      </c>
      <c r="Q82">
        <v>0.11344773677299096</v>
      </c>
      <c r="R82">
        <v>0.12633852705353643</v>
      </c>
      <c r="S82">
        <v>0.13817254381454894</v>
      </c>
      <c r="T82">
        <v>0.15108486970493268</v>
      </c>
      <c r="U82">
        <v>0.16419682009077574</v>
      </c>
      <c r="V82">
        <v>0.1800160729462236</v>
      </c>
      <c r="W82">
        <v>0.19238089859235513</v>
      </c>
      <c r="X82">
        <v>0.20551876408193143</v>
      </c>
      <c r="Y82">
        <v>0.22152981203990327</v>
      </c>
      <c r="Z82">
        <v>0.23145887604372462</v>
      </c>
      <c r="AA82">
        <v>0.24764418398330196</v>
      </c>
      <c r="AB82">
        <v>0.26094186238013728</v>
      </c>
      <c r="AC82">
        <v>0.27284840281970618</v>
      </c>
      <c r="AD82">
        <v>0.28820278502260133</v>
      </c>
      <c r="AE82">
        <v>0.29859944408983369</v>
      </c>
      <c r="AF82">
        <v>0.31379473084130061</v>
      </c>
      <c r="AG82">
        <v>0.3266076694862815</v>
      </c>
      <c r="AH82">
        <v>0.33868312933424616</v>
      </c>
      <c r="AI82">
        <v>0.35207151261417902</v>
      </c>
      <c r="AJ82">
        <v>0.36146021318202626</v>
      </c>
      <c r="AK82">
        <v>0.37526895030172769</v>
      </c>
      <c r="AL82">
        <v>0.38402645337190811</v>
      </c>
      <c r="AM82">
        <v>0.3972518919791449</v>
      </c>
      <c r="AN82">
        <v>0.40710183165965186</v>
      </c>
      <c r="AO82">
        <v>0.41783177607226507</v>
      </c>
      <c r="AP82">
        <v>0.43236042035698175</v>
      </c>
      <c r="AQ82">
        <v>0.43956134078265058</v>
      </c>
      <c r="AR82">
        <v>0.4483495876330113</v>
      </c>
      <c r="AS82">
        <v>0.46063444695726724</v>
      </c>
      <c r="AT82">
        <v>0.46904116923815753</v>
      </c>
      <c r="AU82">
        <v>0.47731266173884412</v>
      </c>
      <c r="AV82">
        <v>0.48584111837039312</v>
      </c>
      <c r="AW82">
        <v>0.49624572511062731</v>
      </c>
      <c r="AX82">
        <v>0.50240999144408016</v>
      </c>
      <c r="AY82">
        <v>0.51345859983892828</v>
      </c>
      <c r="AZ82">
        <v>0.51794842461814417</v>
      </c>
      <c r="BA82">
        <v>0.52718624140226944</v>
      </c>
      <c r="BB82">
        <v>0.53248784804883498</v>
      </c>
      <c r="BC82">
        <v>0.54175331860472209</v>
      </c>
      <c r="BD82">
        <v>0.55019482681899878</v>
      </c>
      <c r="BE82">
        <v>0.55621839188309141</v>
      </c>
      <c r="BF82">
        <v>0.56432197780800886</v>
      </c>
      <c r="BG82">
        <v>0.56818279773136615</v>
      </c>
      <c r="BH82">
        <v>0.57514610827937063</v>
      </c>
      <c r="BI82">
        <v>0.58351706854153096</v>
      </c>
      <c r="BJ82">
        <v>0.58505717861932394</v>
      </c>
      <c r="BK82">
        <v>0.59302442693004198</v>
      </c>
      <c r="BL82">
        <v>0.59906956819084412</v>
      </c>
      <c r="BM82">
        <v>0.6034628629414539</v>
      </c>
      <c r="BN82">
        <v>0.61082057546755986</v>
      </c>
      <c r="BO82">
        <v>0.61587635273578245</v>
      </c>
      <c r="BP82">
        <v>0.62233632180700371</v>
      </c>
      <c r="BQ82">
        <v>0.62569609269575466</v>
      </c>
      <c r="BR82">
        <v>0.63099607915268907</v>
      </c>
      <c r="BS82">
        <v>0.63439731911832786</v>
      </c>
      <c r="BT82">
        <v>0.63959994818022625</v>
      </c>
      <c r="BU82">
        <v>0.64640108900682591</v>
      </c>
      <c r="BV82">
        <v>0.64949032059082357</v>
      </c>
      <c r="BW82">
        <v>0.65277307801727702</v>
      </c>
      <c r="BX82">
        <v>0.65921230767768491</v>
      </c>
      <c r="BY82">
        <v>0.66395254458779607</v>
      </c>
      <c r="BZ82">
        <v>0.66658051733495594</v>
      </c>
      <c r="CA82">
        <v>0.6696047397716367</v>
      </c>
      <c r="CB82">
        <v>0.67469211931151274</v>
      </c>
      <c r="CC82">
        <v>0.67885385446657265</v>
      </c>
      <c r="CD82">
        <v>0.68320723856378385</v>
      </c>
      <c r="CE82">
        <v>0.68243157439862678</v>
      </c>
      <c r="CF82">
        <v>0.68614369973487954</v>
      </c>
      <c r="CG82">
        <v>0.69202350449794447</v>
      </c>
      <c r="CH82">
        <v>0.69346741622326724</v>
      </c>
      <c r="CI82">
        <v>0.6983862702363286</v>
      </c>
      <c r="CJ82">
        <v>0.70197888704061584</v>
      </c>
      <c r="CK82">
        <v>0.70718431582143704</v>
      </c>
      <c r="CL82">
        <v>0.7073886101274186</v>
      </c>
      <c r="CM82">
        <v>0.71147914748339713</v>
      </c>
      <c r="CN82">
        <v>0.71539473896532624</v>
      </c>
      <c r="CO82">
        <v>0.71966774662872479</v>
      </c>
      <c r="CP82">
        <v>0.71995950928428898</v>
      </c>
      <c r="CQ82">
        <v>0.72225106648963422</v>
      </c>
      <c r="CR82">
        <v>0.72758837502584894</v>
      </c>
      <c r="CS82">
        <v>0.72822142780513188</v>
      </c>
      <c r="CT82">
        <v>0.73139339111417856</v>
      </c>
      <c r="CU82">
        <v>0.7351636584772091</v>
      </c>
      <c r="CV82">
        <v>0.73997950945888369</v>
      </c>
      <c r="CW82">
        <v>0.73891928822579078</v>
      </c>
      <c r="CX82">
        <v>0.74317098784008118</v>
      </c>
      <c r="CY82">
        <v>0.74478724897093151</v>
      </c>
      <c r="CZ82">
        <v>0.7452545998158846</v>
      </c>
      <c r="DA82">
        <v>0.74953602437964673</v>
      </c>
      <c r="DB82">
        <v>0.7513032368923579</v>
      </c>
      <c r="DC82">
        <v>0.75398666774326695</v>
      </c>
      <c r="DD82">
        <v>0.75638159984069897</v>
      </c>
      <c r="DE82">
        <v>0.75815642855741383</v>
      </c>
      <c r="DF82">
        <v>0.75879873488066496</v>
      </c>
      <c r="DG82">
        <v>0.76031028381949584</v>
      </c>
      <c r="DH82">
        <v>0.76512030167778478</v>
      </c>
      <c r="DI82">
        <v>0.76548107800820486</v>
      </c>
      <c r="DJ82">
        <v>0.77005759380792482</v>
      </c>
      <c r="DK82">
        <v>0.77333623952918462</v>
      </c>
      <c r="DL82">
        <v>0.77122086558037906</v>
      </c>
      <c r="DM82">
        <v>0.77435548927995668</v>
      </c>
      <c r="DN82">
        <v>0.77743061200438679</v>
      </c>
      <c r="DO82">
        <v>0.77671834188386213</v>
      </c>
      <c r="DP82">
        <v>0.77968335035775027</v>
      </c>
      <c r="DQ82">
        <v>0.78103539118433796</v>
      </c>
      <c r="DR82">
        <v>0.78324946537345419</v>
      </c>
      <c r="DS82">
        <v>0.78323846870360592</v>
      </c>
      <c r="DT82">
        <v>0.78447746242926786</v>
      </c>
      <c r="DU82">
        <v>0.78918912144377384</v>
      </c>
      <c r="DV82">
        <v>0.79065018798578379</v>
      </c>
      <c r="DW82">
        <v>0.79084704411671081</v>
      </c>
      <c r="DX82">
        <v>0.79207813280770689</v>
      </c>
      <c r="DY82">
        <v>0.79272298190341695</v>
      </c>
      <c r="DZ82">
        <v>0.79659299387314986</v>
      </c>
      <c r="EA82">
        <v>0.79669756628936705</v>
      </c>
      <c r="EB82">
        <v>0.79993337987068036</v>
      </c>
      <c r="EC82">
        <v>0.80126487290190629</v>
      </c>
      <c r="ED82">
        <v>0.80230885649744654</v>
      </c>
      <c r="EE82">
        <v>0.80390477161298401</v>
      </c>
      <c r="EF82">
        <v>0.8041114113850375</v>
      </c>
      <c r="EG82">
        <v>0.80741535951725218</v>
      </c>
      <c r="EH82">
        <v>0.80721509289832194</v>
      </c>
      <c r="EI82">
        <v>0.80888941752226695</v>
      </c>
      <c r="EJ82">
        <v>0.8102463999730114</v>
      </c>
      <c r="EK82">
        <v>0.81135284083598569</v>
      </c>
      <c r="EL82">
        <v>0.81259026005846358</v>
      </c>
      <c r="EM82">
        <v>0.81329805419304901</v>
      </c>
      <c r="EN82">
        <v>0.8167150668061719</v>
      </c>
      <c r="EO82">
        <v>0.81574925938420439</v>
      </c>
      <c r="EP82">
        <v>0.81790939274072394</v>
      </c>
      <c r="EQ82">
        <v>0.81857887799027895</v>
      </c>
      <c r="ER82">
        <v>0.81896670915661962</v>
      </c>
      <c r="ES82">
        <v>0.82156564301728463</v>
      </c>
      <c r="ET82">
        <v>0.82238170514096365</v>
      </c>
      <c r="EU82">
        <v>0.8220453869032196</v>
      </c>
      <c r="EV82">
        <v>0.82681680782731404</v>
      </c>
      <c r="EW82">
        <v>0.82569699572489452</v>
      </c>
      <c r="EX82">
        <v>0.82720332253158735</v>
      </c>
      <c r="EY82">
        <v>0.83021399723919154</v>
      </c>
      <c r="EZ82">
        <v>0.82963409419316725</v>
      </c>
      <c r="FA82">
        <v>0.83219296220730654</v>
      </c>
      <c r="FB82">
        <v>0.83097503000641915</v>
      </c>
      <c r="FC82">
        <v>0.83217248724429571</v>
      </c>
      <c r="FD82">
        <v>0.83142379575446879</v>
      </c>
      <c r="FE82">
        <v>0.83628280690766077</v>
      </c>
      <c r="FF82">
        <v>0.83615679234268148</v>
      </c>
      <c r="FG82">
        <v>0.83617284487805832</v>
      </c>
      <c r="FH82">
        <v>0.83767672605905985</v>
      </c>
      <c r="FI82">
        <v>0.83845941697945148</v>
      </c>
      <c r="FJ82">
        <v>0.84059090374762602</v>
      </c>
      <c r="FK82">
        <v>0.84070249452861812</v>
      </c>
      <c r="FL82">
        <v>0.84291513299535692</v>
      </c>
      <c r="FM82">
        <v>0.84201839203586315</v>
      </c>
      <c r="FN82">
        <v>0.84266420632844308</v>
      </c>
      <c r="FO82">
        <v>0.84406622189467007</v>
      </c>
      <c r="FP82">
        <v>0.84512040164772961</v>
      </c>
      <c r="FQ82">
        <v>0.84547236946817717</v>
      </c>
      <c r="FR82">
        <v>0.84803751169948183</v>
      </c>
      <c r="FS82">
        <v>0.84740588911236847</v>
      </c>
      <c r="FT82">
        <v>0.84904371752690522</v>
      </c>
      <c r="FU82">
        <v>0.84969956621523668</v>
      </c>
      <c r="FV82">
        <v>0.85176937265326114</v>
      </c>
      <c r="FW82">
        <v>0.85104259964067253</v>
      </c>
      <c r="FX82">
        <v>0.85142562609643924</v>
      </c>
      <c r="FY82">
        <v>0.85269410845190374</v>
      </c>
      <c r="FZ82">
        <v>0.85266539951605758</v>
      </c>
      <c r="GA82">
        <v>0.85690860032116212</v>
      </c>
      <c r="GB82">
        <v>0.85310443563590987</v>
      </c>
      <c r="GC82">
        <v>0.85735203774369162</v>
      </c>
      <c r="GD82">
        <v>0.8564271372494332</v>
      </c>
      <c r="GE82">
        <v>0.85825691824615102</v>
      </c>
      <c r="GF82">
        <v>0.86075382936230793</v>
      </c>
      <c r="GG82">
        <v>0.85930724360216293</v>
      </c>
      <c r="GH82">
        <v>0.86045799625357766</v>
      </c>
      <c r="GI82">
        <v>0.8600132427811662</v>
      </c>
      <c r="GJ82">
        <v>0.86189660383540934</v>
      </c>
      <c r="GK82">
        <v>0.86225583606161005</v>
      </c>
      <c r="GL82">
        <v>0.86412689279779631</v>
      </c>
      <c r="GM82">
        <v>0.86269309404864614</v>
      </c>
      <c r="GN82">
        <v>0.86441891522136083</v>
      </c>
      <c r="GO82">
        <v>0.86610815289496013</v>
      </c>
      <c r="GP82">
        <v>0.86633968621764834</v>
      </c>
      <c r="GQ82">
        <v>0.86611324988037297</v>
      </c>
      <c r="GR82">
        <v>0.86696179481191993</v>
      </c>
      <c r="GS82">
        <v>0.86575980227330107</v>
      </c>
      <c r="GT82">
        <v>0.87113830347348942</v>
      </c>
      <c r="GU82">
        <v>0.86986379960333671</v>
      </c>
      <c r="GV82">
        <v>0.86947079162134544</v>
      </c>
      <c r="GW82">
        <v>0.86892007232322066</v>
      </c>
      <c r="GX82">
        <v>0.87167733076045872</v>
      </c>
      <c r="GY82">
        <v>0.87142652415203248</v>
      </c>
      <c r="GZ82">
        <v>0.87145990165614262</v>
      </c>
      <c r="HA82">
        <v>0.87200890451731516</v>
      </c>
      <c r="HB82">
        <v>0.87247620856536812</v>
      </c>
      <c r="HC82">
        <v>0.87412201533029477</v>
      </c>
      <c r="HD82">
        <v>0.87351906222837472</v>
      </c>
      <c r="HE82">
        <v>0.87382055130217429</v>
      </c>
      <c r="HF82">
        <v>0.87553729141094827</v>
      </c>
      <c r="HG82">
        <v>0.87555658575630824</v>
      </c>
      <c r="HH82">
        <v>0.87660325539535822</v>
      </c>
      <c r="HI82">
        <v>0.87677151227813321</v>
      </c>
      <c r="HJ82">
        <v>0.8776759522144667</v>
      </c>
      <c r="HK82">
        <v>0.88000647157743883</v>
      </c>
      <c r="HL82">
        <v>0.87763732029469121</v>
      </c>
      <c r="HM82">
        <v>0.88021885398876165</v>
      </c>
      <c r="HN82">
        <v>0.880334382045455</v>
      </c>
      <c r="HO82">
        <v>0.88159132274678009</v>
      </c>
      <c r="HP82">
        <v>0.88066242701872333</v>
      </c>
      <c r="HQ82">
        <v>0.88253914347950979</v>
      </c>
      <c r="HR82">
        <v>0.88384969476762831</v>
      </c>
      <c r="HS82">
        <v>0.88340941320666722</v>
      </c>
      <c r="HT82">
        <v>0.8848754648910232</v>
      </c>
      <c r="HU82">
        <v>0.88593565101691296</v>
      </c>
      <c r="HV82">
        <v>0.88367277311692338</v>
      </c>
      <c r="HW82">
        <v>0.88516617078733528</v>
      </c>
      <c r="HX82">
        <v>0.88535620635772028</v>
      </c>
      <c r="HY82">
        <v>0.88519451806295435</v>
      </c>
      <c r="HZ82">
        <v>0.88571085630669733</v>
      </c>
      <c r="IA82">
        <v>0.88732793241311525</v>
      </c>
      <c r="IB82">
        <v>0.88629833979843708</v>
      </c>
      <c r="IC82">
        <v>0.888056794901118</v>
      </c>
      <c r="ID82">
        <v>0.88689143795848513</v>
      </c>
      <c r="IE82">
        <v>0.88622912907816054</v>
      </c>
      <c r="IF82">
        <v>0.88940320555648777</v>
      </c>
      <c r="IG82">
        <v>0.88839283127321522</v>
      </c>
      <c r="IH82">
        <v>0.8887422840129513</v>
      </c>
      <c r="II82">
        <v>0.89037894340738077</v>
      </c>
      <c r="IJ82">
        <v>0.89045280229731882</v>
      </c>
      <c r="IK82">
        <v>0.89097643206987276</v>
      </c>
      <c r="IL82">
        <v>0.89265050677614344</v>
      </c>
      <c r="IM82">
        <v>0.89270950546516181</v>
      </c>
      <c r="IN82">
        <v>0.89069421073365584</v>
      </c>
      <c r="IO82">
        <v>0.89159656406063625</v>
      </c>
      <c r="IP82">
        <v>0.89244787604614673</v>
      </c>
      <c r="IQ82">
        <v>0.8932900170283895</v>
      </c>
      <c r="IR82">
        <v>0.89534954583125381</v>
      </c>
      <c r="IS82">
        <v>0.89435667624778536</v>
      </c>
      <c r="IT82">
        <v>0.89569448703869536</v>
      </c>
      <c r="IU82">
        <v>0.89495593968217624</v>
      </c>
      <c r="IV82">
        <v>0.89603813932507548</v>
      </c>
      <c r="IW82">
        <v>0.89552777550518969</v>
      </c>
      <c r="IX82">
        <v>0.89652964612047781</v>
      </c>
      <c r="IY82">
        <v>0.89795208844558638</v>
      </c>
      <c r="IZ82">
        <v>0.89674896653908842</v>
      </c>
      <c r="JA82">
        <v>0.89736952287752136</v>
      </c>
      <c r="JB82">
        <v>0.89874747039874414</v>
      </c>
      <c r="JC82">
        <v>0.89827409983754902</v>
      </c>
      <c r="JD82">
        <v>0.8976029050508052</v>
      </c>
      <c r="JE82">
        <v>0.89976871901628308</v>
      </c>
      <c r="JF82">
        <v>0.89923523453572896</v>
      </c>
      <c r="JG82">
        <v>0.89867105818184501</v>
      </c>
      <c r="JH82">
        <v>0.90075476008721755</v>
      </c>
      <c r="JI82">
        <v>0.90172616340593803</v>
      </c>
      <c r="JJ82">
        <v>0.90161340047658745</v>
      </c>
      <c r="JK82">
        <v>0.90253007593935275</v>
      </c>
      <c r="JL82">
        <v>0.9007440860546353</v>
      </c>
      <c r="JM82">
        <v>0.90184757119786807</v>
      </c>
      <c r="JN82">
        <v>0.90201763620936859</v>
      </c>
      <c r="JO82">
        <v>0.90520717888280566</v>
      </c>
      <c r="JP82">
        <v>0.90414006992887719</v>
      </c>
      <c r="JQ82">
        <v>0.90389225436375931</v>
      </c>
      <c r="JR82">
        <v>0.9034711641418447</v>
      </c>
      <c r="JS82">
        <v>0.90410593206116308</v>
      </c>
      <c r="JT82">
        <v>0.90425796753335308</v>
      </c>
      <c r="JU82">
        <v>0.90567682659379423</v>
      </c>
      <c r="JV82">
        <v>0.9068198926940525</v>
      </c>
      <c r="JW82">
        <v>0.90507390173189284</v>
      </c>
      <c r="JX82">
        <v>0.90639661523908832</v>
      </c>
      <c r="JY82">
        <v>0.90860612206573899</v>
      </c>
      <c r="JZ82">
        <v>0.90630559143300238</v>
      </c>
      <c r="KA82">
        <v>0.90860249732056497</v>
      </c>
      <c r="KB82">
        <v>0.90834766272622358</v>
      </c>
      <c r="KC82">
        <v>0.90797184106592455</v>
      </c>
      <c r="KD82">
        <v>0.90924180294250978</v>
      </c>
      <c r="KE82">
        <v>0.90873153974130694</v>
      </c>
      <c r="KF82">
        <v>0.90941755246621425</v>
      </c>
      <c r="KG82">
        <v>0.90923472336550082</v>
      </c>
      <c r="KH82">
        <v>0.90800007120455817</v>
      </c>
      <c r="KI82">
        <v>0.91055334611388206</v>
      </c>
      <c r="KJ82">
        <v>0.91009472326859875</v>
      </c>
      <c r="KK82">
        <v>0.91019044598981913</v>
      </c>
      <c r="KL82">
        <v>0.90987742599234933</v>
      </c>
      <c r="KM82">
        <v>0.91034404835915694</v>
      </c>
      <c r="KN82">
        <v>0.90942148872486706</v>
      </c>
      <c r="KO82">
        <v>0.91088122218697054</v>
      </c>
      <c r="KP82">
        <v>0.91167563884573044</v>
      </c>
      <c r="KQ82">
        <v>0.91162411057615866</v>
      </c>
      <c r="KR82">
        <v>0.91097125079571639</v>
      </c>
      <c r="KS82">
        <v>0.90998238248256891</v>
      </c>
      <c r="KT82">
        <v>0.91293578931177599</v>
      </c>
      <c r="KU82">
        <v>0.91158955260623276</v>
      </c>
      <c r="KV82">
        <v>0.91150760318615764</v>
      </c>
      <c r="KW82">
        <v>0.91307978938578938</v>
      </c>
      <c r="KX82">
        <v>0.91447012378187031</v>
      </c>
      <c r="KY82">
        <v>0.91341115031051223</v>
      </c>
      <c r="KZ82">
        <v>0.91372886322674829</v>
      </c>
      <c r="LA82">
        <v>0.91521170173415478</v>
      </c>
      <c r="LB82">
        <v>0.9157642087072656</v>
      </c>
      <c r="LC82">
        <v>0.91682071692891864</v>
      </c>
      <c r="LD82">
        <v>0.9155009184910341</v>
      </c>
      <c r="LE82">
        <v>0.91580566094690075</v>
      </c>
      <c r="LF82">
        <v>0.91621143693622553</v>
      </c>
      <c r="LG82">
        <v>0.91624823889110729</v>
      </c>
      <c r="LH82">
        <v>0.91547926681165226</v>
      </c>
      <c r="LI82">
        <v>0.916159708268796</v>
      </c>
      <c r="LJ82">
        <v>0.91600610534270821</v>
      </c>
      <c r="LK82">
        <v>0.917910745775953</v>
      </c>
      <c r="LL82">
        <v>0.91813928510115839</v>
      </c>
      <c r="LM82">
        <v>0.9196012631275069</v>
      </c>
      <c r="LN82">
        <v>0.91971890684474533</v>
      </c>
      <c r="LO82">
        <v>0.91844422887747545</v>
      </c>
      <c r="LP82">
        <v>0.91830303166587712</v>
      </c>
      <c r="LQ82">
        <v>0.91847422135207979</v>
      </c>
      <c r="LR82">
        <v>0.92015228847807573</v>
      </c>
      <c r="LS82">
        <v>0.92055699221727427</v>
      </c>
      <c r="LT82">
        <v>0.91881060389841251</v>
      </c>
      <c r="LU82">
        <v>0.91940561726646108</v>
      </c>
      <c r="LV82">
        <v>0.92204302620207146</v>
      </c>
      <c r="LW82">
        <v>0.92077035435879606</v>
      </c>
      <c r="LX82">
        <v>0.91907592971677432</v>
      </c>
      <c r="LY82">
        <v>0.92047638327815096</v>
      </c>
      <c r="LZ82">
        <v>0.92116342313340238</v>
      </c>
      <c r="MA82">
        <v>0.92331345163234779</v>
      </c>
      <c r="MB82">
        <v>0.92251779678206014</v>
      </c>
      <c r="MC82">
        <v>0.92167959882384187</v>
      </c>
      <c r="MD82">
        <v>0.92381068014726841</v>
      </c>
      <c r="ME82">
        <v>0.92170891960793422</v>
      </c>
      <c r="MF82">
        <v>0.92311222361785839</v>
      </c>
      <c r="MG82">
        <v>0.92429917809858964</v>
      </c>
      <c r="MH82">
        <v>0.92326256206289636</v>
      </c>
      <c r="MI82">
        <v>0.92332759771020323</v>
      </c>
      <c r="MJ82">
        <v>0.92323110743433934</v>
      </c>
      <c r="MK82">
        <v>0.92324928148099905</v>
      </c>
      <c r="ML82">
        <v>0.92414313647902324</v>
      </c>
      <c r="MM82">
        <v>0.92405818885749369</v>
      </c>
      <c r="MN82">
        <v>0.9260192445217863</v>
      </c>
      <c r="MO82">
        <v>0.92388175928440308</v>
      </c>
      <c r="MP82">
        <v>0.92441876876505158</v>
      </c>
      <c r="MQ82">
        <v>0.9255333154201496</v>
      </c>
      <c r="MR82">
        <v>0.925078118708338</v>
      </c>
      <c r="MS82">
        <v>0.92469194879733985</v>
      </c>
      <c r="MT82">
        <v>0.92577796224180364</v>
      </c>
      <c r="MU82">
        <v>0.92641785681047428</v>
      </c>
      <c r="MV82">
        <v>0.92479382350937256</v>
      </c>
      <c r="MW82">
        <v>0.92583911941091501</v>
      </c>
      <c r="MX82">
        <v>0.92642525499917261</v>
      </c>
      <c r="MY82">
        <v>0.92748580528653835</v>
      </c>
      <c r="MZ82">
        <v>0.92559524514856295</v>
      </c>
      <c r="NA82">
        <v>0.92767544909940391</v>
      </c>
      <c r="NB82">
        <v>0.92698565182169834</v>
      </c>
      <c r="NC82">
        <v>0.92777757337295896</v>
      </c>
      <c r="ND82">
        <v>0.92755844556117872</v>
      </c>
      <c r="NE82">
        <v>0.92844221138775684</v>
      </c>
      <c r="NF82">
        <v>0.92934239855421019</v>
      </c>
      <c r="NG82">
        <v>0.92800377714612059</v>
      </c>
      <c r="NH82">
        <v>0.92968940599232019</v>
      </c>
      <c r="NI82">
        <v>0.9277601175414214</v>
      </c>
      <c r="NJ82">
        <v>0.92948893858657589</v>
      </c>
      <c r="NK82">
        <v>0.92906883916404348</v>
      </c>
      <c r="NL82">
        <v>0.92866245179280593</v>
      </c>
      <c r="NM82">
        <v>0.92786806900516228</v>
      </c>
      <c r="NN82">
        <v>0.92968884408743391</v>
      </c>
      <c r="NO82">
        <v>0.92937856377904071</v>
      </c>
      <c r="NP82">
        <v>0.93054445795974627</v>
      </c>
      <c r="NQ82">
        <v>0.9287833641942852</v>
      </c>
      <c r="NR82">
        <v>0.93132283837838215</v>
      </c>
      <c r="NS82">
        <v>0.92982089914991328</v>
      </c>
      <c r="NT82">
        <v>0.9304871592796633</v>
      </c>
      <c r="NU82">
        <v>0.93134481913694955</v>
      </c>
      <c r="NV82">
        <v>0.93268988107684658</v>
      </c>
      <c r="NW82">
        <v>0.92910295824642886</v>
      </c>
      <c r="NX82">
        <v>0.93185794683440082</v>
      </c>
      <c r="NY82">
        <v>0.9310571262212306</v>
      </c>
      <c r="NZ82">
        <v>0.93058164059578063</v>
      </c>
      <c r="OA82">
        <v>0.93175070192453513</v>
      </c>
      <c r="OB82">
        <v>0.93146810269799385</v>
      </c>
      <c r="OC82">
        <v>0.93240584504516699</v>
      </c>
      <c r="OD82">
        <v>0.93263005740085703</v>
      </c>
      <c r="OE82">
        <v>0.93245157090916619</v>
      </c>
      <c r="OF82">
        <v>0.93459588043653541</v>
      </c>
      <c r="OG82">
        <v>0.93396498521613958</v>
      </c>
      <c r="OH82">
        <v>0.93135297962517938</v>
      </c>
      <c r="OI82">
        <v>0.93316035175536727</v>
      </c>
      <c r="OJ82">
        <v>0.93369313322141045</v>
      </c>
      <c r="OK82">
        <v>0.93207238074958654</v>
      </c>
      <c r="OL82">
        <v>0.9337920012215708</v>
      </c>
      <c r="OM82">
        <v>0.93406168166151549</v>
      </c>
      <c r="ON82">
        <v>0.93465610488693329</v>
      </c>
      <c r="OO82">
        <v>0.93496828275711918</v>
      </c>
      <c r="OP82">
        <v>0.93340790290852627</v>
      </c>
      <c r="OQ82">
        <v>0.93399361835937778</v>
      </c>
      <c r="OR82">
        <v>0.93414953985209159</v>
      </c>
      <c r="OS82">
        <v>0.93467549682286444</v>
      </c>
      <c r="OT82">
        <v>0.93537515590147446</v>
      </c>
      <c r="OU82">
        <v>0.93559664536787701</v>
      </c>
    </row>
    <row r="83" spans="1:411">
      <c r="A83" s="539">
        <v>0.32000000000000012</v>
      </c>
      <c r="B83">
        <v>3.7192476967307575E-4</v>
      </c>
      <c r="C83">
        <v>1.6545123926160013E-3</v>
      </c>
      <c r="D83">
        <v>4.1777972336836718E-3</v>
      </c>
      <c r="E83">
        <v>6.6586608363731802E-3</v>
      </c>
      <c r="F83">
        <v>1.1199618007501534E-2</v>
      </c>
      <c r="G83">
        <v>1.5575702807541022E-2</v>
      </c>
      <c r="H83">
        <v>2.2004401497855677E-2</v>
      </c>
      <c r="I83">
        <v>2.8211812418304432E-2</v>
      </c>
      <c r="J83">
        <v>3.6462594487402515E-2</v>
      </c>
      <c r="K83">
        <v>4.4516819241592204E-2</v>
      </c>
      <c r="L83">
        <v>5.3915733446481241E-2</v>
      </c>
      <c r="M83">
        <v>6.4425309058624355E-2</v>
      </c>
      <c r="N83">
        <v>7.6473350652551036E-2</v>
      </c>
      <c r="O83">
        <v>8.6339733012499975E-2</v>
      </c>
      <c r="P83">
        <v>9.9379843708140056E-2</v>
      </c>
      <c r="Q83">
        <v>0.11303815694688893</v>
      </c>
      <c r="R83">
        <v>0.12205995923764272</v>
      </c>
      <c r="S83">
        <v>0.1382314075140641</v>
      </c>
      <c r="T83">
        <v>0.15070667377586705</v>
      </c>
      <c r="U83">
        <v>0.16450744477377688</v>
      </c>
      <c r="V83">
        <v>0.17740105337324702</v>
      </c>
      <c r="W83">
        <v>0.19084620906986194</v>
      </c>
      <c r="X83">
        <v>0.20525612277889893</v>
      </c>
      <c r="Y83">
        <v>0.21840871837478146</v>
      </c>
      <c r="Z83">
        <v>0.23351386334368165</v>
      </c>
      <c r="AA83">
        <v>0.24650166242446922</v>
      </c>
      <c r="AB83">
        <v>0.26239109857266324</v>
      </c>
      <c r="AC83">
        <v>0.26942553373577854</v>
      </c>
      <c r="AD83">
        <v>0.28892448151888517</v>
      </c>
      <c r="AE83">
        <v>0.2992673733507939</v>
      </c>
      <c r="AF83">
        <v>0.31444322518422246</v>
      </c>
      <c r="AG83">
        <v>0.32612949076693132</v>
      </c>
      <c r="AH83">
        <v>0.33881322018004612</v>
      </c>
      <c r="AI83">
        <v>0.35245660124285361</v>
      </c>
      <c r="AJ83">
        <v>0.36281140915563859</v>
      </c>
      <c r="AK83">
        <v>0.3713041688086709</v>
      </c>
      <c r="AL83">
        <v>0.38395873593703139</v>
      </c>
      <c r="AM83">
        <v>0.39667807881077727</v>
      </c>
      <c r="AN83">
        <v>0.40783323726129994</v>
      </c>
      <c r="AO83">
        <v>0.41993142838591274</v>
      </c>
      <c r="AP83">
        <v>0.4299272807101614</v>
      </c>
      <c r="AQ83">
        <v>0.44172057537945442</v>
      </c>
      <c r="AR83">
        <v>0.45011366203053793</v>
      </c>
      <c r="AS83">
        <v>0.45761862504752815</v>
      </c>
      <c r="AT83">
        <v>0.46908053007754419</v>
      </c>
      <c r="AU83">
        <v>0.47749872385648906</v>
      </c>
      <c r="AV83">
        <v>0.48697472523587393</v>
      </c>
      <c r="AW83">
        <v>0.49471609918527115</v>
      </c>
      <c r="AX83">
        <v>0.5069245259048677</v>
      </c>
      <c r="AY83">
        <v>0.50825986808112777</v>
      </c>
      <c r="AZ83">
        <v>0.52308935914721988</v>
      </c>
      <c r="BA83">
        <v>0.52421698204366507</v>
      </c>
      <c r="BB83">
        <v>0.53348826419549522</v>
      </c>
      <c r="BC83">
        <v>0.54022797255040855</v>
      </c>
      <c r="BD83">
        <v>0.54854675709727307</v>
      </c>
      <c r="BE83">
        <v>0.55565126166501211</v>
      </c>
      <c r="BF83">
        <v>0.56141234625933012</v>
      </c>
      <c r="BG83">
        <v>0.57227267927024483</v>
      </c>
      <c r="BH83">
        <v>0.57474692110623793</v>
      </c>
      <c r="BI83">
        <v>0.58031691946935771</v>
      </c>
      <c r="BJ83">
        <v>0.58698886233609904</v>
      </c>
      <c r="BK83">
        <v>0.5935216136010224</v>
      </c>
      <c r="BL83">
        <v>0.59890589642019609</v>
      </c>
      <c r="BM83">
        <v>0.6066235975267672</v>
      </c>
      <c r="BN83">
        <v>0.61004270677130534</v>
      </c>
      <c r="BO83">
        <v>0.61621439812395606</v>
      </c>
      <c r="BP83">
        <v>0.62158847497908021</v>
      </c>
      <c r="BQ83">
        <v>0.62722078341010401</v>
      </c>
      <c r="BR83">
        <v>0.63280797632605124</v>
      </c>
      <c r="BS83">
        <v>0.6372095228767517</v>
      </c>
      <c r="BT83">
        <v>0.64167631565026717</v>
      </c>
      <c r="BU83">
        <v>0.64684076004421254</v>
      </c>
      <c r="BV83">
        <v>0.65105592532106993</v>
      </c>
      <c r="BW83">
        <v>0.65434052289175137</v>
      </c>
      <c r="BX83">
        <v>0.65713884630430996</v>
      </c>
      <c r="BY83">
        <v>0.66255373153881647</v>
      </c>
      <c r="BZ83">
        <v>0.66535469100920719</v>
      </c>
      <c r="CA83">
        <v>0.67071151750852886</v>
      </c>
      <c r="CB83">
        <v>0.67347612403349677</v>
      </c>
      <c r="CC83">
        <v>0.6788463199979331</v>
      </c>
      <c r="CD83">
        <v>0.68309076639025434</v>
      </c>
      <c r="CE83">
        <v>0.68625874131752307</v>
      </c>
      <c r="CF83">
        <v>0.68957734056503706</v>
      </c>
      <c r="CG83">
        <v>0.69365709024351296</v>
      </c>
      <c r="CH83">
        <v>0.69529950091943837</v>
      </c>
      <c r="CI83">
        <v>0.69825077873737051</v>
      </c>
      <c r="CJ83">
        <v>0.70256877360594672</v>
      </c>
      <c r="CK83">
        <v>0.70455158385381211</v>
      </c>
      <c r="CL83">
        <v>0.70981163725659258</v>
      </c>
      <c r="CM83">
        <v>0.71345196972726865</v>
      </c>
      <c r="CN83">
        <v>0.71096014246745542</v>
      </c>
      <c r="CO83">
        <v>0.71774837909413769</v>
      </c>
      <c r="CP83">
        <v>0.72080486318014958</v>
      </c>
      <c r="CQ83">
        <v>0.72226624833423592</v>
      </c>
      <c r="CR83">
        <v>0.72537597963964739</v>
      </c>
      <c r="CS83">
        <v>0.72999125239843543</v>
      </c>
      <c r="CT83">
        <v>0.72973263008973954</v>
      </c>
      <c r="CU83">
        <v>0.73351158149012252</v>
      </c>
      <c r="CV83">
        <v>0.73724586844358853</v>
      </c>
      <c r="CW83">
        <v>0.73997276408833046</v>
      </c>
      <c r="CX83">
        <v>0.74441140556065599</v>
      </c>
      <c r="CY83">
        <v>0.74641140112137561</v>
      </c>
      <c r="CZ83">
        <v>0.74678127172389952</v>
      </c>
      <c r="DA83">
        <v>0.74884831674377272</v>
      </c>
      <c r="DB83">
        <v>0.75166935094269971</v>
      </c>
      <c r="DC83">
        <v>0.75377535530275652</v>
      </c>
      <c r="DD83">
        <v>0.75578983279222922</v>
      </c>
      <c r="DE83">
        <v>0.75909025996489876</v>
      </c>
      <c r="DF83">
        <v>0.76038998729554108</v>
      </c>
      <c r="DG83">
        <v>0.76140627053021936</v>
      </c>
      <c r="DH83">
        <v>0.76405791614163687</v>
      </c>
      <c r="DI83">
        <v>0.76522921020286083</v>
      </c>
      <c r="DJ83">
        <v>0.76659151132400072</v>
      </c>
      <c r="DK83">
        <v>0.77058119500187983</v>
      </c>
      <c r="DL83">
        <v>0.77365711260203873</v>
      </c>
      <c r="DM83">
        <v>0.77410235740255395</v>
      </c>
      <c r="DN83">
        <v>0.77778794915033922</v>
      </c>
      <c r="DO83">
        <v>0.77960803791022482</v>
      </c>
      <c r="DP83">
        <v>0.78015248454574393</v>
      </c>
      <c r="DQ83">
        <v>0.78151893415120655</v>
      </c>
      <c r="DR83">
        <v>0.78348190325565326</v>
      </c>
      <c r="DS83">
        <v>0.78388445191967582</v>
      </c>
      <c r="DT83">
        <v>0.78839790292129808</v>
      </c>
      <c r="DU83">
        <v>0.78802920821821476</v>
      </c>
      <c r="DV83">
        <v>0.78966064599592967</v>
      </c>
      <c r="DW83">
        <v>0.79119616074065624</v>
      </c>
      <c r="DX83">
        <v>0.79400977941086182</v>
      </c>
      <c r="DY83">
        <v>0.79415360430946269</v>
      </c>
      <c r="DZ83">
        <v>0.79638688542020586</v>
      </c>
      <c r="EA83">
        <v>0.79837351805493828</v>
      </c>
      <c r="EB83">
        <v>0.79939000914470593</v>
      </c>
      <c r="EC83">
        <v>0.80256146521676786</v>
      </c>
      <c r="ED83">
        <v>0.80080492161417971</v>
      </c>
      <c r="EE83">
        <v>0.80357397670194608</v>
      </c>
      <c r="EF83">
        <v>0.80461041720316351</v>
      </c>
      <c r="EG83">
        <v>0.80650431098474584</v>
      </c>
      <c r="EH83">
        <v>0.80875974992095045</v>
      </c>
      <c r="EI83">
        <v>0.80811974830550626</v>
      </c>
      <c r="EJ83">
        <v>0.81031532461651401</v>
      </c>
      <c r="EK83">
        <v>0.81174148022760806</v>
      </c>
      <c r="EL83">
        <v>0.81298074538966003</v>
      </c>
      <c r="EM83">
        <v>0.81390043701747616</v>
      </c>
      <c r="EN83">
        <v>0.81615406036442495</v>
      </c>
      <c r="EO83">
        <v>0.81593579441000763</v>
      </c>
      <c r="EP83">
        <v>0.81759035206381958</v>
      </c>
      <c r="EQ83">
        <v>0.81998174784312172</v>
      </c>
      <c r="ER83">
        <v>0.82140388565403522</v>
      </c>
      <c r="ES83">
        <v>0.82116744123641683</v>
      </c>
      <c r="ET83">
        <v>0.82215032430027646</v>
      </c>
      <c r="EU83">
        <v>0.82316861290717824</v>
      </c>
      <c r="EV83">
        <v>0.82398569898497076</v>
      </c>
      <c r="EW83">
        <v>0.82750424819850732</v>
      </c>
      <c r="EX83">
        <v>0.82514300678622698</v>
      </c>
      <c r="EY83">
        <v>0.827128179769969</v>
      </c>
      <c r="EZ83">
        <v>0.83062495719490137</v>
      </c>
      <c r="FA83">
        <v>0.83120056651622387</v>
      </c>
      <c r="FB83">
        <v>0.83091301403531737</v>
      </c>
      <c r="FC83">
        <v>0.83385252214380956</v>
      </c>
      <c r="FD83">
        <v>0.83255947456334134</v>
      </c>
      <c r="FE83">
        <v>0.83512257975797155</v>
      </c>
      <c r="FF83">
        <v>0.83631272390784639</v>
      </c>
      <c r="FG83">
        <v>0.83868799730974986</v>
      </c>
      <c r="FH83">
        <v>0.8381906789596224</v>
      </c>
      <c r="FI83">
        <v>0.83988054352996644</v>
      </c>
      <c r="FJ83">
        <v>0.83893663976543809</v>
      </c>
      <c r="FK83">
        <v>0.84051067154285874</v>
      </c>
      <c r="FL83">
        <v>0.84221083483528558</v>
      </c>
      <c r="FM83">
        <v>0.8448686308560216</v>
      </c>
      <c r="FN83">
        <v>0.8428556926200983</v>
      </c>
      <c r="FO83">
        <v>0.84225617090513416</v>
      </c>
      <c r="FP83">
        <v>0.84589379994683667</v>
      </c>
      <c r="FQ83">
        <v>0.84812365275140633</v>
      </c>
      <c r="FR83">
        <v>0.84740084052754361</v>
      </c>
      <c r="FS83">
        <v>0.84804215347285106</v>
      </c>
      <c r="FT83">
        <v>0.84747127365413133</v>
      </c>
      <c r="FU83">
        <v>0.8490441310772221</v>
      </c>
      <c r="FV83">
        <v>0.85125554155817995</v>
      </c>
      <c r="FW83">
        <v>0.85186351476579958</v>
      </c>
      <c r="FX83">
        <v>0.8525813645983833</v>
      </c>
      <c r="FY83">
        <v>0.85246196515944561</v>
      </c>
      <c r="FZ83">
        <v>0.85410434412318759</v>
      </c>
      <c r="GA83">
        <v>0.85375837299636248</v>
      </c>
      <c r="GB83">
        <v>0.8549133113965901</v>
      </c>
      <c r="GC83">
        <v>0.85668512271877295</v>
      </c>
      <c r="GD83">
        <v>0.85635778539487273</v>
      </c>
      <c r="GE83">
        <v>0.85974938558535496</v>
      </c>
      <c r="GF83">
        <v>0.85917011048273328</v>
      </c>
      <c r="GG83">
        <v>0.85955247291627346</v>
      </c>
      <c r="GH83">
        <v>0.86024096705986541</v>
      </c>
      <c r="GI83">
        <v>0.86064976855864828</v>
      </c>
      <c r="GJ83">
        <v>0.86206885951323142</v>
      </c>
      <c r="GK83">
        <v>0.86246026082133942</v>
      </c>
      <c r="GL83">
        <v>0.8625938757443784</v>
      </c>
      <c r="GM83">
        <v>0.86333987030378445</v>
      </c>
      <c r="GN83">
        <v>0.86466504616801954</v>
      </c>
      <c r="GO83">
        <v>0.8650560952637113</v>
      </c>
      <c r="GP83">
        <v>0.86742167171531948</v>
      </c>
      <c r="GQ83">
        <v>0.86751782742318506</v>
      </c>
      <c r="GR83">
        <v>0.86669788324780972</v>
      </c>
      <c r="GS83">
        <v>0.86786377380002266</v>
      </c>
      <c r="GT83">
        <v>0.86900578329142897</v>
      </c>
      <c r="GU83">
        <v>0.86967541788537284</v>
      </c>
      <c r="GV83">
        <v>0.8683201385164121</v>
      </c>
      <c r="GW83">
        <v>0.87128763827470979</v>
      </c>
      <c r="GX83">
        <v>0.8709768412699932</v>
      </c>
      <c r="GY83">
        <v>0.87059779219183753</v>
      </c>
      <c r="GZ83">
        <v>0.87353906667917636</v>
      </c>
      <c r="HA83">
        <v>0.87095434807714334</v>
      </c>
      <c r="HB83">
        <v>0.871729248767658</v>
      </c>
      <c r="HC83">
        <v>0.87396267907333924</v>
      </c>
      <c r="HD83">
        <v>0.87448416715069066</v>
      </c>
      <c r="HE83">
        <v>0.87540319657274579</v>
      </c>
      <c r="HF83">
        <v>0.87589343062226843</v>
      </c>
      <c r="HG83">
        <v>0.8755995486526702</v>
      </c>
      <c r="HH83">
        <v>0.87675611611461013</v>
      </c>
      <c r="HI83">
        <v>0.87507743800397297</v>
      </c>
      <c r="HJ83">
        <v>0.87744089526483093</v>
      </c>
      <c r="HK83">
        <v>0.87852206880587236</v>
      </c>
      <c r="HL83">
        <v>0.88000377272616392</v>
      </c>
      <c r="HM83">
        <v>0.88104195619104719</v>
      </c>
      <c r="HN83">
        <v>0.88067578068128383</v>
      </c>
      <c r="HO83">
        <v>0.88036482875440214</v>
      </c>
      <c r="HP83">
        <v>0.8819566301939108</v>
      </c>
      <c r="HQ83">
        <v>0.88196964424381252</v>
      </c>
      <c r="HR83">
        <v>0.88128769381733374</v>
      </c>
      <c r="HS83">
        <v>0.88246114954455612</v>
      </c>
      <c r="HT83">
        <v>0.88491266091197007</v>
      </c>
      <c r="HU83">
        <v>0.88410964945286707</v>
      </c>
      <c r="HV83">
        <v>0.886427893875951</v>
      </c>
      <c r="HW83">
        <v>0.88641776781084347</v>
      </c>
      <c r="HX83">
        <v>0.88484963758023194</v>
      </c>
      <c r="HY83">
        <v>0.8849162904016673</v>
      </c>
      <c r="HZ83">
        <v>0.8861406272857979</v>
      </c>
      <c r="IA83">
        <v>0.88817947634042971</v>
      </c>
      <c r="IB83">
        <v>0.88719386735657824</v>
      </c>
      <c r="IC83">
        <v>0.88791398110469166</v>
      </c>
      <c r="ID83">
        <v>0.88671262891121816</v>
      </c>
      <c r="IE83">
        <v>0.88799989422877812</v>
      </c>
      <c r="IF83">
        <v>0.88913798411437917</v>
      </c>
      <c r="IG83">
        <v>0.88843241460933731</v>
      </c>
      <c r="IH83">
        <v>0.89089783111550713</v>
      </c>
      <c r="II83">
        <v>0.88889379446844274</v>
      </c>
      <c r="IJ83">
        <v>0.89183196234789419</v>
      </c>
      <c r="IK83">
        <v>0.89063985445346083</v>
      </c>
      <c r="IL83">
        <v>0.89123388885880783</v>
      </c>
      <c r="IM83">
        <v>0.89138171430304036</v>
      </c>
      <c r="IN83">
        <v>0.8930478631997717</v>
      </c>
      <c r="IO83">
        <v>0.89382740297087171</v>
      </c>
      <c r="IP83">
        <v>0.89168253288793053</v>
      </c>
      <c r="IQ83">
        <v>0.89462881085163759</v>
      </c>
      <c r="IR83">
        <v>0.89422016565767248</v>
      </c>
      <c r="IS83">
        <v>0.8947840149273214</v>
      </c>
      <c r="IT83">
        <v>0.89338594187309606</v>
      </c>
      <c r="IU83">
        <v>0.89577811565959331</v>
      </c>
      <c r="IV83">
        <v>0.89732713571664391</v>
      </c>
      <c r="IW83">
        <v>0.89698112027454202</v>
      </c>
      <c r="IX83">
        <v>0.89838026491753453</v>
      </c>
      <c r="IY83">
        <v>0.8968802362549535</v>
      </c>
      <c r="IZ83">
        <v>0.89808328372302315</v>
      </c>
      <c r="JA83">
        <v>0.89619803239280338</v>
      </c>
      <c r="JB83">
        <v>0.8980358145038918</v>
      </c>
      <c r="JC83">
        <v>0.89787624425103196</v>
      </c>
      <c r="JD83">
        <v>0.89921247913034108</v>
      </c>
      <c r="JE83">
        <v>0.89994603359628178</v>
      </c>
      <c r="JF83">
        <v>0.89922901546136758</v>
      </c>
      <c r="JG83">
        <v>0.9018737106615371</v>
      </c>
      <c r="JH83">
        <v>0.89967396038060132</v>
      </c>
      <c r="JI83">
        <v>0.90152437518149919</v>
      </c>
      <c r="JJ83">
        <v>0.90232113408406323</v>
      </c>
      <c r="JK83">
        <v>0.90295001014408593</v>
      </c>
      <c r="JL83">
        <v>0.90152313090843439</v>
      </c>
      <c r="JM83">
        <v>0.90375294319232835</v>
      </c>
      <c r="JN83">
        <v>0.90221592868467404</v>
      </c>
      <c r="JO83">
        <v>0.9029602105399922</v>
      </c>
      <c r="JP83">
        <v>0.90382553742625049</v>
      </c>
      <c r="JQ83">
        <v>0.90240615271967073</v>
      </c>
      <c r="JR83">
        <v>0.90426095559389597</v>
      </c>
      <c r="JS83">
        <v>0.90530844446044978</v>
      </c>
      <c r="JT83">
        <v>0.90485589189866433</v>
      </c>
      <c r="JU83">
        <v>0.90521306547376368</v>
      </c>
      <c r="JV83">
        <v>0.90570904358503523</v>
      </c>
      <c r="JW83">
        <v>0.90678263127375003</v>
      </c>
      <c r="JX83">
        <v>0.90732462501713529</v>
      </c>
      <c r="JY83">
        <v>0.9084195543753889</v>
      </c>
      <c r="JZ83">
        <v>0.90593680931520049</v>
      </c>
      <c r="KA83">
        <v>0.9067460340689758</v>
      </c>
      <c r="KB83">
        <v>0.90799393460936884</v>
      </c>
      <c r="KC83">
        <v>0.90838462819629751</v>
      </c>
      <c r="KD83">
        <v>0.90810800861425367</v>
      </c>
      <c r="KE83">
        <v>0.90861016384413351</v>
      </c>
      <c r="KF83">
        <v>0.9087027929294631</v>
      </c>
      <c r="KG83">
        <v>0.9081964336265711</v>
      </c>
      <c r="KH83">
        <v>0.90898529313211474</v>
      </c>
      <c r="KI83">
        <v>0.9092002909605299</v>
      </c>
      <c r="KJ83">
        <v>0.90913735319426148</v>
      </c>
      <c r="KK83">
        <v>0.91031450215987841</v>
      </c>
      <c r="KL83">
        <v>0.91075250985499312</v>
      </c>
      <c r="KM83">
        <v>0.91165425961106616</v>
      </c>
      <c r="KN83">
        <v>0.91177811203890813</v>
      </c>
      <c r="KO83">
        <v>0.91251194673191094</v>
      </c>
      <c r="KP83">
        <v>0.91259206203705312</v>
      </c>
      <c r="KQ83">
        <v>0.91343138893404807</v>
      </c>
      <c r="KR83">
        <v>0.91241745719408573</v>
      </c>
      <c r="KS83">
        <v>0.91379494844024245</v>
      </c>
      <c r="KT83">
        <v>0.91271694120522162</v>
      </c>
      <c r="KU83">
        <v>0.91347117152259205</v>
      </c>
      <c r="KV83">
        <v>0.9135029114132458</v>
      </c>
      <c r="KW83">
        <v>0.91438121701280739</v>
      </c>
      <c r="KX83">
        <v>0.91312175816577867</v>
      </c>
      <c r="KY83">
        <v>0.91395438088691205</v>
      </c>
      <c r="KZ83">
        <v>0.91528866637081929</v>
      </c>
      <c r="LA83">
        <v>0.91394894508095048</v>
      </c>
      <c r="LB83">
        <v>0.91578289653650968</v>
      </c>
      <c r="LC83">
        <v>0.91404764558086671</v>
      </c>
      <c r="LD83">
        <v>0.91590989949731649</v>
      </c>
      <c r="LE83">
        <v>0.91434222523573561</v>
      </c>
      <c r="LF83">
        <v>0.91585874326378425</v>
      </c>
      <c r="LG83">
        <v>0.9156132342258555</v>
      </c>
      <c r="LH83">
        <v>0.91695142676745767</v>
      </c>
      <c r="LI83">
        <v>0.91771971940265351</v>
      </c>
      <c r="LJ83">
        <v>0.91644205486265873</v>
      </c>
      <c r="LK83">
        <v>0.91761666925863283</v>
      </c>
      <c r="LL83">
        <v>0.91800210515857172</v>
      </c>
      <c r="LM83">
        <v>0.91822246325445822</v>
      </c>
      <c r="LN83">
        <v>0.91829974588952668</v>
      </c>
      <c r="LO83">
        <v>0.91839780628563439</v>
      </c>
      <c r="LP83">
        <v>0.9182113129455578</v>
      </c>
      <c r="LQ83">
        <v>0.91884043432693407</v>
      </c>
      <c r="LR83">
        <v>0.92016208195051985</v>
      </c>
      <c r="LS83">
        <v>0.91907515539230855</v>
      </c>
      <c r="LT83">
        <v>0.91800273918076258</v>
      </c>
      <c r="LU83">
        <v>0.92037500152630147</v>
      </c>
      <c r="LV83">
        <v>0.91968318517454439</v>
      </c>
      <c r="LW83">
        <v>0.92109633070483898</v>
      </c>
      <c r="LX83">
        <v>0.92067681433417137</v>
      </c>
      <c r="LY83">
        <v>0.92090733656323298</v>
      </c>
      <c r="LZ83">
        <v>0.92066012587472046</v>
      </c>
      <c r="MA83">
        <v>0.92019973695171253</v>
      </c>
      <c r="MB83">
        <v>0.9216341112782146</v>
      </c>
      <c r="MC83">
        <v>0.92102970045609833</v>
      </c>
      <c r="MD83">
        <v>0.91974071460170115</v>
      </c>
      <c r="ME83">
        <v>0.92262298006675536</v>
      </c>
      <c r="MF83">
        <v>0.9225548990638659</v>
      </c>
      <c r="MG83">
        <v>0.9232028886077156</v>
      </c>
      <c r="MH83">
        <v>0.9220841462181294</v>
      </c>
      <c r="MI83">
        <v>0.92290852641482457</v>
      </c>
      <c r="MJ83">
        <v>0.923571687698308</v>
      </c>
      <c r="MK83">
        <v>0.92389138915198221</v>
      </c>
      <c r="ML83">
        <v>0.92344926879798006</v>
      </c>
      <c r="MM83">
        <v>0.92358303076019932</v>
      </c>
      <c r="MN83">
        <v>0.92476002908403854</v>
      </c>
      <c r="MO83">
        <v>0.9242455931790744</v>
      </c>
      <c r="MP83">
        <v>0.92419721723336967</v>
      </c>
      <c r="MQ83">
        <v>0.92464311336873217</v>
      </c>
      <c r="MR83">
        <v>0.92477293744503375</v>
      </c>
      <c r="MS83">
        <v>0.92570359625326915</v>
      </c>
      <c r="MT83">
        <v>0.92615703291181473</v>
      </c>
      <c r="MU83">
        <v>0.92687859672281347</v>
      </c>
      <c r="MV83">
        <v>0.925832207930949</v>
      </c>
      <c r="MW83">
        <v>0.92665355453187637</v>
      </c>
      <c r="MX83">
        <v>0.92620990740642684</v>
      </c>
      <c r="MY83">
        <v>0.92726062996272451</v>
      </c>
      <c r="MZ83">
        <v>0.92660485005584881</v>
      </c>
      <c r="NA83">
        <v>0.92490049960606024</v>
      </c>
      <c r="NB83">
        <v>0.92685068124528469</v>
      </c>
      <c r="NC83">
        <v>0.92686097852383331</v>
      </c>
      <c r="ND83">
        <v>0.92649734419457475</v>
      </c>
      <c r="NE83">
        <v>0.9282636478164713</v>
      </c>
      <c r="NF83">
        <v>0.92685801079185171</v>
      </c>
      <c r="NG83">
        <v>0.92931299057046368</v>
      </c>
      <c r="NH83">
        <v>0.92726305271395071</v>
      </c>
      <c r="NI83">
        <v>0.92883510589564688</v>
      </c>
      <c r="NJ83">
        <v>0.92872861947335417</v>
      </c>
      <c r="NK83">
        <v>0.92768531720777803</v>
      </c>
      <c r="NL83">
        <v>0.92887279623128483</v>
      </c>
      <c r="NM83">
        <v>0.93005202889570637</v>
      </c>
      <c r="NN83">
        <v>0.92981041766007233</v>
      </c>
      <c r="NO83">
        <v>0.93016935403261125</v>
      </c>
      <c r="NP83">
        <v>0.93066584969201993</v>
      </c>
      <c r="NQ83">
        <v>0.92950754843157646</v>
      </c>
      <c r="NR83">
        <v>0.93064311815124534</v>
      </c>
      <c r="NS83">
        <v>0.93037378119386938</v>
      </c>
      <c r="NT83">
        <v>0.93034094468060036</v>
      </c>
      <c r="NU83">
        <v>0.9320301469188903</v>
      </c>
      <c r="NV83">
        <v>0.93035772019318963</v>
      </c>
      <c r="NW83">
        <v>0.93177329039803625</v>
      </c>
      <c r="NX83">
        <v>0.93168590678708263</v>
      </c>
      <c r="NY83">
        <v>0.93076009232568813</v>
      </c>
      <c r="NZ83">
        <v>0.93017968189521161</v>
      </c>
      <c r="OA83">
        <v>0.93120968622224898</v>
      </c>
      <c r="OB83">
        <v>0.93274645725589644</v>
      </c>
      <c r="OC83">
        <v>0.93242723916307446</v>
      </c>
      <c r="OD83">
        <v>0.93229120078096095</v>
      </c>
      <c r="OE83">
        <v>0.9328124542496965</v>
      </c>
      <c r="OF83">
        <v>0.93260643046561642</v>
      </c>
      <c r="OG83">
        <v>0.93311979264718514</v>
      </c>
      <c r="OH83">
        <v>0.93282390688701289</v>
      </c>
      <c r="OI83">
        <v>0.93362990593278372</v>
      </c>
      <c r="OJ83">
        <v>0.93412835485817047</v>
      </c>
      <c r="OK83">
        <v>0.93331403799681689</v>
      </c>
      <c r="OL83">
        <v>0.93342598354223882</v>
      </c>
      <c r="OM83">
        <v>0.93500825060779091</v>
      </c>
      <c r="ON83">
        <v>0.93383881093327203</v>
      </c>
      <c r="OO83">
        <v>0.93447386824586809</v>
      </c>
      <c r="OP83">
        <v>0.93502570161064669</v>
      </c>
      <c r="OQ83">
        <v>0.93508840904210666</v>
      </c>
      <c r="OR83">
        <v>0.93481238195695204</v>
      </c>
      <c r="OS83">
        <v>0.93397745867888771</v>
      </c>
      <c r="OT83">
        <v>0.93576399513520181</v>
      </c>
      <c r="OU83">
        <v>0.93525264609418723</v>
      </c>
    </row>
    <row r="84" spans="1:411">
      <c r="A84" s="539">
        <v>0.33000000000000013</v>
      </c>
      <c r="B84">
        <v>2.1424223813770231E-4</v>
      </c>
      <c r="C84">
        <v>1.8952587944638694E-3</v>
      </c>
      <c r="D84">
        <v>3.3987176976121155E-3</v>
      </c>
      <c r="E84">
        <v>6.4979948123900164E-3</v>
      </c>
      <c r="F84">
        <v>1.0223658027752065E-2</v>
      </c>
      <c r="G84">
        <v>1.5810724433060516E-2</v>
      </c>
      <c r="H84">
        <v>2.1729879386926769E-2</v>
      </c>
      <c r="I84">
        <v>2.790882434039859E-2</v>
      </c>
      <c r="J84">
        <v>3.6137397258642852E-2</v>
      </c>
      <c r="K84">
        <v>4.3628333308360204E-2</v>
      </c>
      <c r="L84">
        <v>5.3180767134421367E-2</v>
      </c>
      <c r="M84">
        <v>6.3508913795336477E-2</v>
      </c>
      <c r="N84">
        <v>7.299763342697671E-2</v>
      </c>
      <c r="O84">
        <v>8.6381610013924054E-2</v>
      </c>
      <c r="P84">
        <v>9.8393727380612042E-2</v>
      </c>
      <c r="Q84">
        <v>0.11012077964558772</v>
      </c>
      <c r="R84">
        <v>0.12245594976184437</v>
      </c>
      <c r="S84">
        <v>0.13660011378157205</v>
      </c>
      <c r="T84">
        <v>0.14972052760714236</v>
      </c>
      <c r="U84">
        <v>0.16287972551574487</v>
      </c>
      <c r="V84">
        <v>0.17683145748404167</v>
      </c>
      <c r="W84">
        <v>0.18901433035501833</v>
      </c>
      <c r="X84">
        <v>0.20357374730913599</v>
      </c>
      <c r="Y84">
        <v>0.21816557421517385</v>
      </c>
      <c r="Z84">
        <v>0.23084636926918772</v>
      </c>
      <c r="AA84">
        <v>0.24858775411116296</v>
      </c>
      <c r="AB84">
        <v>0.26054226617751752</v>
      </c>
      <c r="AC84">
        <v>0.2725797266802224</v>
      </c>
      <c r="AD84">
        <v>0.28777522254000631</v>
      </c>
      <c r="AE84">
        <v>0.29967533881236175</v>
      </c>
      <c r="AF84">
        <v>0.31519770703053479</v>
      </c>
      <c r="AG84">
        <v>0.32476332895361809</v>
      </c>
      <c r="AH84">
        <v>0.33828713056393639</v>
      </c>
      <c r="AI84">
        <v>0.35132918864532986</v>
      </c>
      <c r="AJ84">
        <v>0.36189112574066529</v>
      </c>
      <c r="AK84">
        <v>0.37482419660090971</v>
      </c>
      <c r="AL84">
        <v>0.38634752977580961</v>
      </c>
      <c r="AM84">
        <v>0.39942908526787729</v>
      </c>
      <c r="AN84">
        <v>0.41098090910570217</v>
      </c>
      <c r="AO84">
        <v>0.42135034023921136</v>
      </c>
      <c r="AP84">
        <v>0.43068401923218136</v>
      </c>
      <c r="AQ84">
        <v>0.43997794641227816</v>
      </c>
      <c r="AR84">
        <v>0.45215240905441367</v>
      </c>
      <c r="AS84">
        <v>0.46055292376213863</v>
      </c>
      <c r="AT84">
        <v>0.46745321658707339</v>
      </c>
      <c r="AU84">
        <v>0.47903562544857026</v>
      </c>
      <c r="AV84">
        <v>0.48434958365281294</v>
      </c>
      <c r="AW84">
        <v>0.4957107079497759</v>
      </c>
      <c r="AX84">
        <v>0.50350985358053391</v>
      </c>
      <c r="AY84">
        <v>0.51394055094863067</v>
      </c>
      <c r="AZ84">
        <v>0.52289381914887989</v>
      </c>
      <c r="BA84">
        <v>0.52632354273775472</v>
      </c>
      <c r="BB84">
        <v>0.5358063045162722</v>
      </c>
      <c r="BC84">
        <v>0.54024418902770321</v>
      </c>
      <c r="BD84">
        <v>0.55077431434824686</v>
      </c>
      <c r="BE84">
        <v>0.55501157135445056</v>
      </c>
      <c r="BF84">
        <v>0.56245472377929817</v>
      </c>
      <c r="BG84">
        <v>0.56950007811082504</v>
      </c>
      <c r="BH84">
        <v>0.57617949176790773</v>
      </c>
      <c r="BI84">
        <v>0.57972201818671709</v>
      </c>
      <c r="BJ84">
        <v>0.58600434051332073</v>
      </c>
      <c r="BK84">
        <v>0.59422211408912351</v>
      </c>
      <c r="BL84">
        <v>0.5980435755815936</v>
      </c>
      <c r="BM84">
        <v>0.6051689055867101</v>
      </c>
      <c r="BN84">
        <v>0.61135631927352918</v>
      </c>
      <c r="BO84">
        <v>0.61582079084379138</v>
      </c>
      <c r="BP84">
        <v>0.62212007460817931</v>
      </c>
      <c r="BQ84">
        <v>0.62618432391729795</v>
      </c>
      <c r="BR84">
        <v>0.62924415714661275</v>
      </c>
      <c r="BS84">
        <v>0.63561807698607309</v>
      </c>
      <c r="BT84">
        <v>0.64017477398151512</v>
      </c>
      <c r="BU84">
        <v>0.64619467878640013</v>
      </c>
      <c r="BV84">
        <v>0.64956532163631997</v>
      </c>
      <c r="BW84">
        <v>0.65257409656610921</v>
      </c>
      <c r="BX84">
        <v>0.65744642956305499</v>
      </c>
      <c r="BY84">
        <v>0.66226936478740051</v>
      </c>
      <c r="BZ84">
        <v>0.66530664483678892</v>
      </c>
      <c r="CA84">
        <v>0.6730325285733445</v>
      </c>
      <c r="CB84">
        <v>0.67713461667305075</v>
      </c>
      <c r="CC84">
        <v>0.67883107111432817</v>
      </c>
      <c r="CD84">
        <v>0.68106800707887016</v>
      </c>
      <c r="CE84">
        <v>0.68356066554889838</v>
      </c>
      <c r="CF84">
        <v>0.69034685661168793</v>
      </c>
      <c r="CG84">
        <v>0.69176598430361536</v>
      </c>
      <c r="CH84">
        <v>0.69371596570641914</v>
      </c>
      <c r="CI84">
        <v>0.70028557969902383</v>
      </c>
      <c r="CJ84">
        <v>0.70395676272479502</v>
      </c>
      <c r="CK84">
        <v>0.70526849893225441</v>
      </c>
      <c r="CL84">
        <v>0.71029899054761114</v>
      </c>
      <c r="CM84">
        <v>0.71231509022380834</v>
      </c>
      <c r="CN84">
        <v>0.71475460631574461</v>
      </c>
      <c r="CO84">
        <v>0.71730652110821758</v>
      </c>
      <c r="CP84">
        <v>0.72114740065504068</v>
      </c>
      <c r="CQ84">
        <v>0.72246316547431433</v>
      </c>
      <c r="CR84">
        <v>0.72640401886702666</v>
      </c>
      <c r="CS84">
        <v>0.72761866763585503</v>
      </c>
      <c r="CT84">
        <v>0.73164334743562964</v>
      </c>
      <c r="CU84">
        <v>0.73349597793630628</v>
      </c>
      <c r="CV84">
        <v>0.73665656751486852</v>
      </c>
      <c r="CW84">
        <v>0.73947042878425995</v>
      </c>
      <c r="CX84">
        <v>0.74206360097384461</v>
      </c>
      <c r="CY84">
        <v>0.74438583540491998</v>
      </c>
      <c r="CZ84">
        <v>0.74564358703407163</v>
      </c>
      <c r="DA84">
        <v>0.74934810025956144</v>
      </c>
      <c r="DB84">
        <v>0.75009643062806619</v>
      </c>
      <c r="DC84">
        <v>0.7535688329783875</v>
      </c>
      <c r="DD84">
        <v>0.75618536980463513</v>
      </c>
      <c r="DE84">
        <v>0.75833726569877613</v>
      </c>
      <c r="DF84">
        <v>0.75999900007848642</v>
      </c>
      <c r="DG84">
        <v>0.76327206228183031</v>
      </c>
      <c r="DH84">
        <v>0.76362921564477426</v>
      </c>
      <c r="DI84">
        <v>0.76487991246213372</v>
      </c>
      <c r="DJ84">
        <v>0.76760154289400873</v>
      </c>
      <c r="DK84">
        <v>0.77118506221440408</v>
      </c>
      <c r="DL84">
        <v>0.77423934863594857</v>
      </c>
      <c r="DM84">
        <v>0.77282403501320296</v>
      </c>
      <c r="DN84">
        <v>0.77632560836764308</v>
      </c>
      <c r="DO84">
        <v>0.77858595496808014</v>
      </c>
      <c r="DP84">
        <v>0.77933197141678257</v>
      </c>
      <c r="DQ84">
        <v>0.7822463680159073</v>
      </c>
      <c r="DR84">
        <v>0.78504406846029107</v>
      </c>
      <c r="DS84">
        <v>0.78517677890232263</v>
      </c>
      <c r="DT84">
        <v>0.78596632823144252</v>
      </c>
      <c r="DU84">
        <v>0.78859446838118896</v>
      </c>
      <c r="DV84">
        <v>0.78998174423110756</v>
      </c>
      <c r="DW84">
        <v>0.79143213668422718</v>
      </c>
      <c r="DX84">
        <v>0.79278012903299877</v>
      </c>
      <c r="DY84">
        <v>0.79399618637712777</v>
      </c>
      <c r="DZ84">
        <v>0.79484447922341117</v>
      </c>
      <c r="EA84">
        <v>0.79846088403916771</v>
      </c>
      <c r="EB84">
        <v>0.79959811745132159</v>
      </c>
      <c r="EC84">
        <v>0.80151529590397974</v>
      </c>
      <c r="ED84">
        <v>0.80212304824420433</v>
      </c>
      <c r="EE84">
        <v>0.80334188616557134</v>
      </c>
      <c r="EF84">
        <v>0.80585150284468765</v>
      </c>
      <c r="EG84">
        <v>0.8074319753781467</v>
      </c>
      <c r="EH84">
        <v>0.80683058836011234</v>
      </c>
      <c r="EI84">
        <v>0.80948428808717521</v>
      </c>
      <c r="EJ84">
        <v>0.81082860720327476</v>
      </c>
      <c r="EK84">
        <v>0.81214794527146039</v>
      </c>
      <c r="EL84">
        <v>0.81408629130086307</v>
      </c>
      <c r="EM84">
        <v>0.81367678707335822</v>
      </c>
      <c r="EN84">
        <v>0.81638591888150747</v>
      </c>
      <c r="EO84">
        <v>0.81688560612082584</v>
      </c>
      <c r="EP84">
        <v>0.81867546027249249</v>
      </c>
      <c r="EQ84">
        <v>0.82046023974382154</v>
      </c>
      <c r="ER84">
        <v>0.82063752579192961</v>
      </c>
      <c r="ES84">
        <v>0.82241159018194465</v>
      </c>
      <c r="ET84">
        <v>0.82253643223876571</v>
      </c>
      <c r="EU84">
        <v>0.82415711468072606</v>
      </c>
      <c r="EV84">
        <v>0.82534451198981107</v>
      </c>
      <c r="EW84">
        <v>0.8261229660951519</v>
      </c>
      <c r="EX84">
        <v>0.82643627750501181</v>
      </c>
      <c r="EY84">
        <v>0.82944565189643771</v>
      </c>
      <c r="EZ84">
        <v>0.82928035704222669</v>
      </c>
      <c r="FA84">
        <v>0.83095695368861622</v>
      </c>
      <c r="FB84">
        <v>0.8310734720281342</v>
      </c>
      <c r="FC84">
        <v>0.83253197906087162</v>
      </c>
      <c r="FD84">
        <v>0.835164866009239</v>
      </c>
      <c r="FE84">
        <v>0.83280087238932443</v>
      </c>
      <c r="FF84">
        <v>0.8369260077524695</v>
      </c>
      <c r="FG84">
        <v>0.83674258180380845</v>
      </c>
      <c r="FH84">
        <v>0.83755833904986188</v>
      </c>
      <c r="FI84">
        <v>0.84039644271206515</v>
      </c>
      <c r="FJ84">
        <v>0.8390631429308204</v>
      </c>
      <c r="FK84">
        <v>0.84063274592265302</v>
      </c>
      <c r="FL84">
        <v>0.84165223795751165</v>
      </c>
      <c r="FM84">
        <v>0.84373296918212815</v>
      </c>
      <c r="FN84">
        <v>0.84500959165117706</v>
      </c>
      <c r="FO84">
        <v>0.84688182714550808</v>
      </c>
      <c r="FP84">
        <v>0.84445658529718926</v>
      </c>
      <c r="FQ84">
        <v>0.84579307362417</v>
      </c>
      <c r="FR84">
        <v>0.84507828012555009</v>
      </c>
      <c r="FS84">
        <v>0.84806812738539217</v>
      </c>
      <c r="FT84">
        <v>0.85125826037387475</v>
      </c>
      <c r="FU84">
        <v>0.85036669030992607</v>
      </c>
      <c r="FV84">
        <v>0.85248370305939303</v>
      </c>
      <c r="FW84">
        <v>0.85141518541607231</v>
      </c>
      <c r="FX84">
        <v>0.85270786047427283</v>
      </c>
      <c r="FY84">
        <v>0.85386765050028723</v>
      </c>
      <c r="FZ84">
        <v>0.85473429310884974</v>
      </c>
      <c r="GA84">
        <v>0.85339189312367358</v>
      </c>
      <c r="GB84">
        <v>0.85559676453805467</v>
      </c>
      <c r="GC84">
        <v>0.85684126410917705</v>
      </c>
      <c r="GD84">
        <v>0.85725171904655684</v>
      </c>
      <c r="GE84">
        <v>0.85611017497568265</v>
      </c>
      <c r="GF84">
        <v>0.86037314289555056</v>
      </c>
      <c r="GG84">
        <v>0.85802676273314782</v>
      </c>
      <c r="GH84">
        <v>0.85990536149567309</v>
      </c>
      <c r="GI84">
        <v>0.86143419770462548</v>
      </c>
      <c r="GJ84">
        <v>0.8602527367360755</v>
      </c>
      <c r="GK84">
        <v>0.86268083797877115</v>
      </c>
      <c r="GL84">
        <v>0.86223047960380816</v>
      </c>
      <c r="GM84">
        <v>0.86421453702407658</v>
      </c>
      <c r="GN84">
        <v>0.86303169137345392</v>
      </c>
      <c r="GO84">
        <v>0.86623759972747005</v>
      </c>
      <c r="GP84">
        <v>0.8667976361920825</v>
      </c>
      <c r="GQ84">
        <v>0.8655596314504912</v>
      </c>
      <c r="GR84">
        <v>0.86742978134561</v>
      </c>
      <c r="GS84">
        <v>0.86649980046640951</v>
      </c>
      <c r="GT84">
        <v>0.86888341514076084</v>
      </c>
      <c r="GU84">
        <v>0.86798478051404582</v>
      </c>
      <c r="GV84">
        <v>0.86903107423275849</v>
      </c>
      <c r="GW84">
        <v>0.87145567962581061</v>
      </c>
      <c r="GX84">
        <v>0.8708191579393898</v>
      </c>
      <c r="GY84">
        <v>0.87147450193389031</v>
      </c>
      <c r="GZ84">
        <v>0.87245888167190877</v>
      </c>
      <c r="HA84">
        <v>0.87176624577976458</v>
      </c>
      <c r="HB84">
        <v>0.87234671812803177</v>
      </c>
      <c r="HC84">
        <v>0.87518594308456588</v>
      </c>
      <c r="HD84">
        <v>0.87539837924447317</v>
      </c>
      <c r="HE84">
        <v>0.87606427803575571</v>
      </c>
      <c r="HF84">
        <v>0.87555289175271711</v>
      </c>
      <c r="HG84">
        <v>0.87530991453515017</v>
      </c>
      <c r="HH84">
        <v>0.87651342980297109</v>
      </c>
      <c r="HI84">
        <v>0.8764577765030761</v>
      </c>
      <c r="HJ84">
        <v>0.87638851381751715</v>
      </c>
      <c r="HK84">
        <v>0.87923567943708858</v>
      </c>
      <c r="HL84">
        <v>0.87899146592092081</v>
      </c>
      <c r="HM84">
        <v>0.88025824867366131</v>
      </c>
      <c r="HN84">
        <v>0.87930445723248063</v>
      </c>
      <c r="HO84">
        <v>0.88135504348851712</v>
      </c>
      <c r="HP84">
        <v>0.8805430475599797</v>
      </c>
      <c r="HQ84">
        <v>0.88262224674806578</v>
      </c>
      <c r="HR84">
        <v>0.88300681267681758</v>
      </c>
      <c r="HS84">
        <v>0.88325099661872097</v>
      </c>
      <c r="HT84">
        <v>0.88321608098858917</v>
      </c>
      <c r="HU84">
        <v>0.88417212220631991</v>
      </c>
      <c r="HV84">
        <v>0.88378175374207557</v>
      </c>
      <c r="HW84">
        <v>0.88449065273849947</v>
      </c>
      <c r="HX84">
        <v>0.88493700555845245</v>
      </c>
      <c r="HY84">
        <v>0.88545812195564633</v>
      </c>
      <c r="HZ84">
        <v>0.88656242848704314</v>
      </c>
      <c r="IA84">
        <v>0.88695356131854819</v>
      </c>
      <c r="IB84">
        <v>0.88780639897159319</v>
      </c>
      <c r="IC84">
        <v>0.88752614628979543</v>
      </c>
      <c r="ID84">
        <v>0.88829213543490371</v>
      </c>
      <c r="IE84">
        <v>0.88893712634450017</v>
      </c>
      <c r="IF84">
        <v>0.88926025785984053</v>
      </c>
      <c r="IG84">
        <v>0.89127524520495149</v>
      </c>
      <c r="IH84">
        <v>0.89053729363627698</v>
      </c>
      <c r="II84">
        <v>0.89062652484339977</v>
      </c>
      <c r="IJ84">
        <v>0.89029014547352259</v>
      </c>
      <c r="IK84">
        <v>0.89110958262617679</v>
      </c>
      <c r="IL84">
        <v>0.89195983824998026</v>
      </c>
      <c r="IM84">
        <v>0.89265432267702016</v>
      </c>
      <c r="IN84">
        <v>0.89282726624539011</v>
      </c>
      <c r="IO84">
        <v>0.89202807797466244</v>
      </c>
      <c r="IP84">
        <v>0.89411527320063988</v>
      </c>
      <c r="IQ84">
        <v>0.89347361401343073</v>
      </c>
      <c r="IR84">
        <v>0.89561595934080851</v>
      </c>
      <c r="IS84">
        <v>0.8962690072138606</v>
      </c>
      <c r="IT84">
        <v>0.89597142301817512</v>
      </c>
      <c r="IU84">
        <v>0.89637728899305424</v>
      </c>
      <c r="IV84">
        <v>0.89699584783891451</v>
      </c>
      <c r="IW84">
        <v>0.89580361625054239</v>
      </c>
      <c r="IX84">
        <v>0.89703763851643803</v>
      </c>
      <c r="IY84">
        <v>0.89657078314269278</v>
      </c>
      <c r="IZ84">
        <v>0.89561250298873474</v>
      </c>
      <c r="JA84">
        <v>0.89757633371265055</v>
      </c>
      <c r="JB84">
        <v>0.89889494282107696</v>
      </c>
      <c r="JC84">
        <v>0.8987422494305688</v>
      </c>
      <c r="JD84">
        <v>0.8999778149536638</v>
      </c>
      <c r="JE84">
        <v>0.89943733368894319</v>
      </c>
      <c r="JF84">
        <v>0.8997134170369151</v>
      </c>
      <c r="JG84">
        <v>0.9005243065848525</v>
      </c>
      <c r="JH84">
        <v>0.90088082284739102</v>
      </c>
      <c r="JI84">
        <v>0.9007228898428028</v>
      </c>
      <c r="JJ84">
        <v>0.90241210811445316</v>
      </c>
      <c r="JK84">
        <v>0.90174048075597057</v>
      </c>
      <c r="JL84">
        <v>0.90249009043370942</v>
      </c>
      <c r="JM84">
        <v>0.90160160534221778</v>
      </c>
      <c r="JN84">
        <v>0.90331389163577036</v>
      </c>
      <c r="JO84">
        <v>0.90278373464655215</v>
      </c>
      <c r="JP84">
        <v>0.90437631633114324</v>
      </c>
      <c r="JQ84">
        <v>0.90408400818150469</v>
      </c>
      <c r="JR84">
        <v>0.904993324953973</v>
      </c>
      <c r="JS84">
        <v>0.90594313886853239</v>
      </c>
      <c r="JT84">
        <v>0.9054667105723041</v>
      </c>
      <c r="JU84">
        <v>0.90696878933240033</v>
      </c>
      <c r="JV84">
        <v>0.90578186562008045</v>
      </c>
      <c r="JW84">
        <v>0.9059865590833347</v>
      </c>
      <c r="JX84">
        <v>0.9064345043111196</v>
      </c>
      <c r="JY84">
        <v>0.90641792217677408</v>
      </c>
      <c r="JZ84">
        <v>0.90632781066682211</v>
      </c>
      <c r="KA84">
        <v>0.90666324259017217</v>
      </c>
      <c r="KB84">
        <v>0.90825411482216989</v>
      </c>
      <c r="KC84">
        <v>0.90741152353304244</v>
      </c>
      <c r="KD84">
        <v>0.90695633697167732</v>
      </c>
      <c r="KE84">
        <v>0.90943253626668574</v>
      </c>
      <c r="KF84">
        <v>0.90898240084853621</v>
      </c>
      <c r="KG84">
        <v>0.90947431324620776</v>
      </c>
      <c r="KH84">
        <v>0.90690680583058148</v>
      </c>
      <c r="KI84">
        <v>0.90961971093136973</v>
      </c>
      <c r="KJ84">
        <v>0.90963008222712671</v>
      </c>
      <c r="KK84">
        <v>0.91067801689313244</v>
      </c>
      <c r="KL84">
        <v>0.9093714020392264</v>
      </c>
      <c r="KM84">
        <v>0.90936132377381429</v>
      </c>
      <c r="KN84">
        <v>0.91004109984576265</v>
      </c>
      <c r="KO84">
        <v>0.91240702455619116</v>
      </c>
      <c r="KP84">
        <v>0.91254469579536879</v>
      </c>
      <c r="KQ84">
        <v>0.91328721029730109</v>
      </c>
      <c r="KR84">
        <v>0.91379143342442182</v>
      </c>
      <c r="KS84">
        <v>0.91207706776871456</v>
      </c>
      <c r="KT84">
        <v>0.91234097675977066</v>
      </c>
      <c r="KU84">
        <v>0.91334465300904188</v>
      </c>
      <c r="KV84">
        <v>0.91313283889561203</v>
      </c>
      <c r="KW84">
        <v>0.91416892380685844</v>
      </c>
      <c r="KX84">
        <v>0.91341650604202496</v>
      </c>
      <c r="KY84">
        <v>0.91610566592570208</v>
      </c>
      <c r="KZ84">
        <v>0.9145979008070162</v>
      </c>
      <c r="LA84">
        <v>0.91642272880842945</v>
      </c>
      <c r="LB84">
        <v>0.91511991086926048</v>
      </c>
      <c r="LC84">
        <v>0.91624781279873879</v>
      </c>
      <c r="LD84">
        <v>0.91743169961743687</v>
      </c>
      <c r="LE84">
        <v>0.91545282778240256</v>
      </c>
      <c r="LF84">
        <v>0.91624422545118045</v>
      </c>
      <c r="LG84">
        <v>0.91665083790578605</v>
      </c>
      <c r="LH84">
        <v>0.91712049123553963</v>
      </c>
      <c r="LI84">
        <v>0.91797848916495184</v>
      </c>
      <c r="LJ84">
        <v>0.91674141622249361</v>
      </c>
      <c r="LK84">
        <v>0.9169368651821419</v>
      </c>
      <c r="LL84">
        <v>0.91707652925669836</v>
      </c>
      <c r="LM84">
        <v>0.91789036023805937</v>
      </c>
      <c r="LN84">
        <v>0.91864951936975348</v>
      </c>
      <c r="LO84">
        <v>0.91849369885289089</v>
      </c>
      <c r="LP84">
        <v>0.9179014991569604</v>
      </c>
      <c r="LQ84">
        <v>0.91924532368292944</v>
      </c>
      <c r="LR84">
        <v>0.92060979431728174</v>
      </c>
      <c r="LS84">
        <v>0.92035709090848294</v>
      </c>
      <c r="LT84">
        <v>0.92008449663846859</v>
      </c>
      <c r="LU84">
        <v>0.92046659849475532</v>
      </c>
      <c r="LV84">
        <v>0.92069727433503967</v>
      </c>
      <c r="LW84">
        <v>0.92125500320922771</v>
      </c>
      <c r="LX84">
        <v>0.92061121793166367</v>
      </c>
      <c r="LY84">
        <v>0.92095134280466873</v>
      </c>
      <c r="LZ84">
        <v>0.92225296505085785</v>
      </c>
      <c r="MA84">
        <v>0.92269745477059717</v>
      </c>
      <c r="MB84">
        <v>0.92031370767726917</v>
      </c>
      <c r="MC84">
        <v>0.92194146882060024</v>
      </c>
      <c r="MD84">
        <v>0.92345233292848283</v>
      </c>
      <c r="ME84">
        <v>0.92275403982460402</v>
      </c>
      <c r="MF84">
        <v>0.92233538824816974</v>
      </c>
      <c r="MG84">
        <v>0.92208724117280361</v>
      </c>
      <c r="MH84">
        <v>0.92469054065639766</v>
      </c>
      <c r="MI84">
        <v>0.92428565224451575</v>
      </c>
      <c r="MJ84">
        <v>0.92396299132375326</v>
      </c>
      <c r="MK84">
        <v>0.92459070293701795</v>
      </c>
      <c r="ML84">
        <v>0.92380363373937513</v>
      </c>
      <c r="MM84">
        <v>0.92386894912881989</v>
      </c>
      <c r="MN84">
        <v>0.92330306686228969</v>
      </c>
      <c r="MO84">
        <v>0.92451687450035747</v>
      </c>
      <c r="MP84">
        <v>0.92473908323677279</v>
      </c>
      <c r="MQ84">
        <v>0.92527328970782441</v>
      </c>
      <c r="MR84">
        <v>0.9237852155029016</v>
      </c>
      <c r="MS84">
        <v>0.92586688492781144</v>
      </c>
      <c r="MT84">
        <v>0.92604475367140804</v>
      </c>
      <c r="MU84">
        <v>0.92667401600555532</v>
      </c>
      <c r="MV84">
        <v>0.92569544247097291</v>
      </c>
      <c r="MW84">
        <v>0.92697659789470754</v>
      </c>
      <c r="MX84">
        <v>0.92633494723009968</v>
      </c>
      <c r="MY84">
        <v>0.92639358963073304</v>
      </c>
      <c r="MZ84">
        <v>0.92725978384921448</v>
      </c>
      <c r="NA84">
        <v>0.9268741688971579</v>
      </c>
      <c r="NB84">
        <v>0.92763019795545154</v>
      </c>
      <c r="NC84">
        <v>0.92684997644607314</v>
      </c>
      <c r="ND84">
        <v>0.92738146021009382</v>
      </c>
      <c r="NE84">
        <v>0.92772875311856173</v>
      </c>
      <c r="NF84">
        <v>0.92801149031077124</v>
      </c>
      <c r="NG84">
        <v>0.9287175461310252</v>
      </c>
      <c r="NH84">
        <v>0.9292863694053286</v>
      </c>
      <c r="NI84">
        <v>0.92682916770191093</v>
      </c>
      <c r="NJ84">
        <v>0.92824537207534075</v>
      </c>
      <c r="NK84">
        <v>0.92931695152318894</v>
      </c>
      <c r="NL84">
        <v>0.9301817679586899</v>
      </c>
      <c r="NM84">
        <v>0.93072311564122878</v>
      </c>
      <c r="NN84">
        <v>0.93008914550134458</v>
      </c>
      <c r="NO84">
        <v>0.93008526965696225</v>
      </c>
      <c r="NP84">
        <v>0.92803151406953188</v>
      </c>
      <c r="NQ84">
        <v>0.9317041791508649</v>
      </c>
      <c r="NR84">
        <v>0.93054636668739887</v>
      </c>
      <c r="NS84">
        <v>0.9308490097745844</v>
      </c>
      <c r="NT84">
        <v>0.9308442464579223</v>
      </c>
      <c r="NU84">
        <v>0.93200284069582529</v>
      </c>
      <c r="NV84">
        <v>0.93076287064434382</v>
      </c>
      <c r="NW84">
        <v>0.93132167285026468</v>
      </c>
      <c r="NX84">
        <v>0.93023623387264642</v>
      </c>
      <c r="NY84">
        <v>0.93249296438127072</v>
      </c>
      <c r="NZ84">
        <v>0.93147923112716102</v>
      </c>
      <c r="OA84">
        <v>0.93207828881283916</v>
      </c>
      <c r="OB84">
        <v>0.93157855027528513</v>
      </c>
      <c r="OC84">
        <v>0.93085096974124704</v>
      </c>
      <c r="OD84">
        <v>0.9323828217317105</v>
      </c>
      <c r="OE84">
        <v>0.93305545163026482</v>
      </c>
      <c r="OF84">
        <v>0.93240546624460807</v>
      </c>
      <c r="OG84">
        <v>0.93357579228984222</v>
      </c>
      <c r="OH84">
        <v>0.93284271120893969</v>
      </c>
      <c r="OI84">
        <v>0.93378957008933716</v>
      </c>
      <c r="OJ84">
        <v>0.93326618296387998</v>
      </c>
      <c r="OK84">
        <v>0.93280213262240674</v>
      </c>
      <c r="OL84">
        <v>0.93399099505126792</v>
      </c>
      <c r="OM84">
        <v>0.9335712588607924</v>
      </c>
      <c r="ON84">
        <v>0.93443341627784515</v>
      </c>
      <c r="OO84">
        <v>0.93395166978661215</v>
      </c>
      <c r="OP84">
        <v>0.93481790622524985</v>
      </c>
      <c r="OQ84">
        <v>0.93419481095916623</v>
      </c>
      <c r="OR84">
        <v>0.93469524918959801</v>
      </c>
      <c r="OS84">
        <v>0.93471850642538146</v>
      </c>
      <c r="OT84">
        <v>0.93499801436996111</v>
      </c>
      <c r="OU84">
        <v>0.93485147571824945</v>
      </c>
    </row>
    <row r="85" spans="1:411">
      <c r="A85" s="539">
        <v>0.34000000000000014</v>
      </c>
      <c r="B85">
        <v>5.8412711665984795E-4</v>
      </c>
      <c r="C85">
        <v>1.4451231992920427E-3</v>
      </c>
      <c r="D85">
        <v>4.3982911566107907E-3</v>
      </c>
      <c r="E85">
        <v>6.9019235729846128E-3</v>
      </c>
      <c r="F85">
        <v>1.0951172738213636E-2</v>
      </c>
      <c r="G85">
        <v>1.6156173438702719E-2</v>
      </c>
      <c r="H85">
        <v>2.0845704801362427E-2</v>
      </c>
      <c r="I85">
        <v>2.8441296946344657E-2</v>
      </c>
      <c r="J85">
        <v>3.4537802400805069E-2</v>
      </c>
      <c r="K85">
        <v>4.2807441074528371E-2</v>
      </c>
      <c r="L85">
        <v>5.3280419536381476E-2</v>
      </c>
      <c r="M85">
        <v>6.3151068828887852E-2</v>
      </c>
      <c r="N85">
        <v>7.2718125767944758E-2</v>
      </c>
      <c r="O85">
        <v>8.445686453118402E-2</v>
      </c>
      <c r="P85">
        <v>9.6907068945729952E-2</v>
      </c>
      <c r="Q85">
        <v>0.10812099497211669</v>
      </c>
      <c r="R85">
        <v>0.1226146673499858</v>
      </c>
      <c r="S85">
        <v>0.13477198495740539</v>
      </c>
      <c r="T85">
        <v>0.1487605448295572</v>
      </c>
      <c r="U85">
        <v>0.16198602352408442</v>
      </c>
      <c r="V85">
        <v>0.17692218171983534</v>
      </c>
      <c r="W85">
        <v>0.18935800911318165</v>
      </c>
      <c r="X85">
        <v>0.2050143213582632</v>
      </c>
      <c r="Y85">
        <v>0.21631242486769139</v>
      </c>
      <c r="Z85">
        <v>0.23302446137378302</v>
      </c>
      <c r="AA85">
        <v>0.24674729398340062</v>
      </c>
      <c r="AB85">
        <v>0.2600795722761573</v>
      </c>
      <c r="AC85">
        <v>0.27438818323647257</v>
      </c>
      <c r="AD85">
        <v>0.28655636400576323</v>
      </c>
      <c r="AE85">
        <v>0.30069456109873166</v>
      </c>
      <c r="AF85">
        <v>0.3130722214211431</v>
      </c>
      <c r="AG85">
        <v>0.32745348303591271</v>
      </c>
      <c r="AH85">
        <v>0.33851332077683349</v>
      </c>
      <c r="AI85">
        <v>0.35121796560596352</v>
      </c>
      <c r="AJ85">
        <v>0.3638312525560351</v>
      </c>
      <c r="AK85">
        <v>0.37577780270231209</v>
      </c>
      <c r="AL85">
        <v>0.38641327228398159</v>
      </c>
      <c r="AM85">
        <v>0.39886202463178394</v>
      </c>
      <c r="AN85">
        <v>0.40654132430687612</v>
      </c>
      <c r="AO85">
        <v>0.41866896095710943</v>
      </c>
      <c r="AP85">
        <v>0.43224178529349622</v>
      </c>
      <c r="AQ85">
        <v>0.44217163595546366</v>
      </c>
      <c r="AR85">
        <v>0.44962989803004555</v>
      </c>
      <c r="AS85">
        <v>0.45979809133994587</v>
      </c>
      <c r="AT85">
        <v>0.46812310342695718</v>
      </c>
      <c r="AU85">
        <v>0.4805075288536842</v>
      </c>
      <c r="AV85">
        <v>0.48790312914485218</v>
      </c>
      <c r="AW85">
        <v>0.49634079325876207</v>
      </c>
      <c r="AX85">
        <v>0.50387388998308924</v>
      </c>
      <c r="AY85">
        <v>0.51368370999266078</v>
      </c>
      <c r="AZ85">
        <v>0.52025810038490827</v>
      </c>
      <c r="BA85">
        <v>0.5294360193336678</v>
      </c>
      <c r="BB85">
        <v>0.53358976551258219</v>
      </c>
      <c r="BC85">
        <v>0.54304486489437387</v>
      </c>
      <c r="BD85">
        <v>0.54925773182335136</v>
      </c>
      <c r="BE85">
        <v>0.55708063183021594</v>
      </c>
      <c r="BF85">
        <v>0.56372935802667024</v>
      </c>
      <c r="BG85">
        <v>0.57374782292479953</v>
      </c>
      <c r="BH85">
        <v>0.57552313582133174</v>
      </c>
      <c r="BI85">
        <v>0.58244441209213182</v>
      </c>
      <c r="BJ85">
        <v>0.5879955300649703</v>
      </c>
      <c r="BK85">
        <v>0.58947804314379393</v>
      </c>
      <c r="BL85">
        <v>0.60194847659920092</v>
      </c>
      <c r="BM85">
        <v>0.60469706148674418</v>
      </c>
      <c r="BN85">
        <v>0.61023302091283105</v>
      </c>
      <c r="BO85">
        <v>0.61412944684137361</v>
      </c>
      <c r="BP85">
        <v>0.62130333374460278</v>
      </c>
      <c r="BQ85">
        <v>0.62585891326163923</v>
      </c>
      <c r="BR85">
        <v>0.63129570411911762</v>
      </c>
      <c r="BS85">
        <v>0.63644914370654981</v>
      </c>
      <c r="BT85">
        <v>0.64015895074980977</v>
      </c>
      <c r="BU85">
        <v>0.64376152071805037</v>
      </c>
      <c r="BV85">
        <v>0.64946018566840213</v>
      </c>
      <c r="BW85">
        <v>0.65257662412678752</v>
      </c>
      <c r="BX85">
        <v>0.65907205697764537</v>
      </c>
      <c r="BY85">
        <v>0.66183229845609226</v>
      </c>
      <c r="BZ85">
        <v>0.66711452093796164</v>
      </c>
      <c r="CA85">
        <v>0.66756092365123376</v>
      </c>
      <c r="CB85">
        <v>0.67464214599670913</v>
      </c>
      <c r="CC85">
        <v>0.67809985866828826</v>
      </c>
      <c r="CD85">
        <v>0.68319039195290154</v>
      </c>
      <c r="CE85">
        <v>0.6859441120485541</v>
      </c>
      <c r="CF85">
        <v>0.68690769688099351</v>
      </c>
      <c r="CG85">
        <v>0.69486850894373808</v>
      </c>
      <c r="CH85">
        <v>0.69431357841365282</v>
      </c>
      <c r="CI85">
        <v>0.69900708488810015</v>
      </c>
      <c r="CJ85">
        <v>0.70144951361787977</v>
      </c>
      <c r="CK85">
        <v>0.70439409377783613</v>
      </c>
      <c r="CL85">
        <v>0.70988853333563939</v>
      </c>
      <c r="CM85">
        <v>0.71001704213081651</v>
      </c>
      <c r="CN85">
        <v>0.71296478027088006</v>
      </c>
      <c r="CO85">
        <v>0.71745364763269415</v>
      </c>
      <c r="CP85">
        <v>0.71900128093046711</v>
      </c>
      <c r="CQ85">
        <v>0.72411530127862045</v>
      </c>
      <c r="CR85">
        <v>0.72712020326473914</v>
      </c>
      <c r="CS85">
        <v>0.72824988171964178</v>
      </c>
      <c r="CT85">
        <v>0.7328800421016779</v>
      </c>
      <c r="CU85">
        <v>0.73511655246146179</v>
      </c>
      <c r="CV85">
        <v>0.73581388204022546</v>
      </c>
      <c r="CW85">
        <v>0.73804085193578051</v>
      </c>
      <c r="CX85">
        <v>0.74225140253442401</v>
      </c>
      <c r="CY85">
        <v>0.74405523007023966</v>
      </c>
      <c r="CZ85">
        <v>0.74746417160560408</v>
      </c>
      <c r="DA85">
        <v>0.74996120273389111</v>
      </c>
      <c r="DB85">
        <v>0.75137083121794279</v>
      </c>
      <c r="DC85">
        <v>0.75160690537870356</v>
      </c>
      <c r="DD85">
        <v>0.75576902824671688</v>
      </c>
      <c r="DE85">
        <v>0.75927719806747873</v>
      </c>
      <c r="DF85">
        <v>0.75878049091181654</v>
      </c>
      <c r="DG85">
        <v>0.76256944819992989</v>
      </c>
      <c r="DH85">
        <v>0.76520827291176885</v>
      </c>
      <c r="DI85">
        <v>0.76576788566141385</v>
      </c>
      <c r="DJ85">
        <v>0.76710178028148701</v>
      </c>
      <c r="DK85">
        <v>0.76966539013612345</v>
      </c>
      <c r="DL85">
        <v>0.77064149901901446</v>
      </c>
      <c r="DM85">
        <v>0.77322505135416475</v>
      </c>
      <c r="DN85">
        <v>0.77692693895935461</v>
      </c>
      <c r="DO85">
        <v>0.77809991217820818</v>
      </c>
      <c r="DP85">
        <v>0.77888489770849367</v>
      </c>
      <c r="DQ85">
        <v>0.78127893638860813</v>
      </c>
      <c r="DR85">
        <v>0.7834484641209456</v>
      </c>
      <c r="DS85">
        <v>0.78660557463439873</v>
      </c>
      <c r="DT85">
        <v>0.78648061941291703</v>
      </c>
      <c r="DU85">
        <v>0.78691520139973892</v>
      </c>
      <c r="DV85">
        <v>0.78885849590999202</v>
      </c>
      <c r="DW85">
        <v>0.7910160165291783</v>
      </c>
      <c r="DX85">
        <v>0.79530903565089062</v>
      </c>
      <c r="DY85">
        <v>0.79629711913086099</v>
      </c>
      <c r="DZ85">
        <v>0.79714982178937477</v>
      </c>
      <c r="EA85">
        <v>0.80032291180957704</v>
      </c>
      <c r="EB85">
        <v>0.79847267761172858</v>
      </c>
      <c r="EC85">
        <v>0.79909038542366928</v>
      </c>
      <c r="ED85">
        <v>0.80407582448963133</v>
      </c>
      <c r="EE85">
        <v>0.80465756048758208</v>
      </c>
      <c r="EF85">
        <v>0.80494254318391756</v>
      </c>
      <c r="EG85">
        <v>0.80792364735655708</v>
      </c>
      <c r="EH85">
        <v>0.80714875645603912</v>
      </c>
      <c r="EI85">
        <v>0.80936732406542511</v>
      </c>
      <c r="EJ85">
        <v>0.81001345622391541</v>
      </c>
      <c r="EK85">
        <v>0.81333911322488606</v>
      </c>
      <c r="EL85">
        <v>0.81337494965476598</v>
      </c>
      <c r="EM85">
        <v>0.81491060781082036</v>
      </c>
      <c r="EN85">
        <v>0.81335227045684033</v>
      </c>
      <c r="EO85">
        <v>0.81615389535813243</v>
      </c>
      <c r="EP85">
        <v>0.81729003090069552</v>
      </c>
      <c r="EQ85">
        <v>0.81829411491955695</v>
      </c>
      <c r="ER85">
        <v>0.82210625833438544</v>
      </c>
      <c r="ES85">
        <v>0.82002075496157478</v>
      </c>
      <c r="ET85">
        <v>0.82403964132261154</v>
      </c>
      <c r="EU85">
        <v>0.82385961420095433</v>
      </c>
      <c r="EV85">
        <v>0.82532169846709635</v>
      </c>
      <c r="EW85">
        <v>0.82579061770341478</v>
      </c>
      <c r="EX85">
        <v>0.82791254326891084</v>
      </c>
      <c r="EY85">
        <v>0.82719134122115356</v>
      </c>
      <c r="EZ85">
        <v>0.82935119013955527</v>
      </c>
      <c r="FA85">
        <v>0.83153831520894561</v>
      </c>
      <c r="FB85">
        <v>0.83127735188418916</v>
      </c>
      <c r="FC85">
        <v>0.83228906237168621</v>
      </c>
      <c r="FD85">
        <v>0.83244061013521264</v>
      </c>
      <c r="FE85">
        <v>0.83632214730157695</v>
      </c>
      <c r="FF85">
        <v>0.83525882004778285</v>
      </c>
      <c r="FG85">
        <v>0.83680888225478456</v>
      </c>
      <c r="FH85">
        <v>0.83712058857589766</v>
      </c>
      <c r="FI85">
        <v>0.83948158122771588</v>
      </c>
      <c r="FJ85">
        <v>0.84053743159388428</v>
      </c>
      <c r="FK85">
        <v>0.83860037850864599</v>
      </c>
      <c r="FL85">
        <v>0.84024631382512927</v>
      </c>
      <c r="FM85">
        <v>0.84349675624996756</v>
      </c>
      <c r="FN85">
        <v>0.8443004826751348</v>
      </c>
      <c r="FO85">
        <v>0.84493504971676947</v>
      </c>
      <c r="FP85">
        <v>0.84404708881950408</v>
      </c>
      <c r="FQ85">
        <v>0.84640387011793461</v>
      </c>
      <c r="FR85">
        <v>0.84719316179125292</v>
      </c>
      <c r="FS85">
        <v>0.84792455285291712</v>
      </c>
      <c r="FT85">
        <v>0.85003375530224579</v>
      </c>
      <c r="FU85">
        <v>0.84990514263104289</v>
      </c>
      <c r="FV85">
        <v>0.84960993648001337</v>
      </c>
      <c r="FW85">
        <v>0.85133563377892418</v>
      </c>
      <c r="FX85">
        <v>0.85209257842763897</v>
      </c>
      <c r="FY85">
        <v>0.85234014078446185</v>
      </c>
      <c r="FZ85">
        <v>0.8540009557138285</v>
      </c>
      <c r="GA85">
        <v>0.85380920155451412</v>
      </c>
      <c r="GB85">
        <v>0.85519905665756879</v>
      </c>
      <c r="GC85">
        <v>0.85813366467176722</v>
      </c>
      <c r="GD85">
        <v>0.85560657899208814</v>
      </c>
      <c r="GE85">
        <v>0.85774632218155467</v>
      </c>
      <c r="GF85">
        <v>0.85874544972114675</v>
      </c>
      <c r="GG85">
        <v>0.860199145263152</v>
      </c>
      <c r="GH85">
        <v>0.86142826816197238</v>
      </c>
      <c r="GI85">
        <v>0.86249203127042351</v>
      </c>
      <c r="GJ85">
        <v>0.86135814959772516</v>
      </c>
      <c r="GK85">
        <v>0.86095517300913982</v>
      </c>
      <c r="GL85">
        <v>0.86295528639931463</v>
      </c>
      <c r="GM85">
        <v>0.86433337013166889</v>
      </c>
      <c r="GN85">
        <v>0.86495326902595815</v>
      </c>
      <c r="GO85">
        <v>0.86474031713522614</v>
      </c>
      <c r="GP85">
        <v>0.86696527458180106</v>
      </c>
      <c r="GQ85">
        <v>0.86579039386058587</v>
      </c>
      <c r="GR85">
        <v>0.86679285258946326</v>
      </c>
      <c r="GS85">
        <v>0.86705615723917773</v>
      </c>
      <c r="GT85">
        <v>0.86744892741368973</v>
      </c>
      <c r="GU85">
        <v>0.86842105220069998</v>
      </c>
      <c r="GV85">
        <v>0.86895182899479517</v>
      </c>
      <c r="GW85">
        <v>0.86816083285018331</v>
      </c>
      <c r="GX85">
        <v>0.87086344145292105</v>
      </c>
      <c r="GY85">
        <v>0.86938535421545815</v>
      </c>
      <c r="GZ85">
        <v>0.87265913562402131</v>
      </c>
      <c r="HA85">
        <v>0.87197477539713208</v>
      </c>
      <c r="HB85">
        <v>0.87169016860546034</v>
      </c>
      <c r="HC85">
        <v>0.87288190952066813</v>
      </c>
      <c r="HD85">
        <v>0.87374196924741432</v>
      </c>
      <c r="HE85">
        <v>0.87514281924267334</v>
      </c>
      <c r="HF85">
        <v>0.87632950159307499</v>
      </c>
      <c r="HG85">
        <v>0.87520729319305457</v>
      </c>
      <c r="HH85">
        <v>0.87780815423495129</v>
      </c>
      <c r="HI85">
        <v>0.87776274603734239</v>
      </c>
      <c r="HJ85">
        <v>0.87925011817138099</v>
      </c>
      <c r="HK85">
        <v>0.87717506165886605</v>
      </c>
      <c r="HL85">
        <v>0.88008264909049516</v>
      </c>
      <c r="HM85">
        <v>0.87854275025551254</v>
      </c>
      <c r="HN85">
        <v>0.87957254538656215</v>
      </c>
      <c r="HO85">
        <v>0.88053023725738611</v>
      </c>
      <c r="HP85">
        <v>0.8801733346651831</v>
      </c>
      <c r="HQ85">
        <v>0.88047322355459678</v>
      </c>
      <c r="HR85">
        <v>0.88199311769249022</v>
      </c>
      <c r="HS85">
        <v>0.88088821453388988</v>
      </c>
      <c r="HT85">
        <v>0.88472438345478577</v>
      </c>
      <c r="HU85">
        <v>0.8824475744212783</v>
      </c>
      <c r="HV85">
        <v>0.88487671627369513</v>
      </c>
      <c r="HW85">
        <v>0.88568622101681638</v>
      </c>
      <c r="HX85">
        <v>0.88456898545200402</v>
      </c>
      <c r="HY85">
        <v>0.88564140671241276</v>
      </c>
      <c r="HZ85">
        <v>0.88613004682201169</v>
      </c>
      <c r="IA85">
        <v>0.88584646346823759</v>
      </c>
      <c r="IB85">
        <v>0.88653921599082808</v>
      </c>
      <c r="IC85">
        <v>0.88859061418043717</v>
      </c>
      <c r="ID85">
        <v>0.88889948654350037</v>
      </c>
      <c r="IE85">
        <v>0.88901930452638245</v>
      </c>
      <c r="IF85">
        <v>0.88977812204556805</v>
      </c>
      <c r="IG85">
        <v>0.89043488654352798</v>
      </c>
      <c r="IH85">
        <v>0.88995027890358003</v>
      </c>
      <c r="II85">
        <v>0.89191513481570828</v>
      </c>
      <c r="IJ85">
        <v>0.89106236898139668</v>
      </c>
      <c r="IK85">
        <v>0.89041972779739287</v>
      </c>
      <c r="IL85">
        <v>0.89073502132449645</v>
      </c>
      <c r="IM85">
        <v>0.89377570050166144</v>
      </c>
      <c r="IN85">
        <v>0.89198615797695113</v>
      </c>
      <c r="IO85">
        <v>0.89324156816323741</v>
      </c>
      <c r="IP85">
        <v>0.89430220685718154</v>
      </c>
      <c r="IQ85">
        <v>0.89445777142987404</v>
      </c>
      <c r="IR85">
        <v>0.89571769022184744</v>
      </c>
      <c r="IS85">
        <v>0.89385029835727536</v>
      </c>
      <c r="IT85">
        <v>0.89505695268028196</v>
      </c>
      <c r="IU85">
        <v>0.89542935358780795</v>
      </c>
      <c r="IV85">
        <v>0.89323043731808238</v>
      </c>
      <c r="IW85">
        <v>0.89740996606089174</v>
      </c>
      <c r="IX85">
        <v>0.89603058358409748</v>
      </c>
      <c r="IY85">
        <v>0.89753251457219341</v>
      </c>
      <c r="IZ85">
        <v>0.89613455554842081</v>
      </c>
      <c r="JA85">
        <v>0.89859330188075826</v>
      </c>
      <c r="JB85">
        <v>0.89884197693135826</v>
      </c>
      <c r="JC85">
        <v>0.89977011209399627</v>
      </c>
      <c r="JD85">
        <v>0.89946273733254301</v>
      </c>
      <c r="JE85">
        <v>0.90002201478361188</v>
      </c>
      <c r="JF85">
        <v>0.89910814038287279</v>
      </c>
      <c r="JG85">
        <v>0.89987012405296485</v>
      </c>
      <c r="JH85">
        <v>0.90050279675020017</v>
      </c>
      <c r="JI85">
        <v>0.90103546944205415</v>
      </c>
      <c r="JJ85">
        <v>0.90095771011055015</v>
      </c>
      <c r="JK85">
        <v>0.90253915194730916</v>
      </c>
      <c r="JL85">
        <v>0.90177984500690711</v>
      </c>
      <c r="JM85">
        <v>0.90210407646536217</v>
      </c>
      <c r="JN85">
        <v>0.90295161291879933</v>
      </c>
      <c r="JO85">
        <v>0.9035847639377016</v>
      </c>
      <c r="JP85">
        <v>0.90274293760584468</v>
      </c>
      <c r="JQ85">
        <v>0.90448714494716853</v>
      </c>
      <c r="JR85">
        <v>0.90435559785879782</v>
      </c>
      <c r="JS85">
        <v>0.90435617215687836</v>
      </c>
      <c r="JT85">
        <v>0.90405295197857427</v>
      </c>
      <c r="JU85">
        <v>0.90585564728797396</v>
      </c>
      <c r="JV85">
        <v>0.90724662948651391</v>
      </c>
      <c r="JW85">
        <v>0.90522790470332937</v>
      </c>
      <c r="JX85">
        <v>0.90745046585956235</v>
      </c>
      <c r="JY85">
        <v>0.90672511317732241</v>
      </c>
      <c r="JZ85">
        <v>0.9074512852299742</v>
      </c>
      <c r="KA85">
        <v>0.907620999170069</v>
      </c>
      <c r="KB85">
        <v>0.90667296369655648</v>
      </c>
      <c r="KC85">
        <v>0.90758155075088087</v>
      </c>
      <c r="KD85">
        <v>0.90721833784763906</v>
      </c>
      <c r="KE85">
        <v>0.90854489528025328</v>
      </c>
      <c r="KF85">
        <v>0.90854122640388157</v>
      </c>
      <c r="KG85">
        <v>0.90936731269273674</v>
      </c>
      <c r="KH85">
        <v>0.90865368049654194</v>
      </c>
      <c r="KI85">
        <v>0.90898116394239514</v>
      </c>
      <c r="KJ85">
        <v>0.90964164342464215</v>
      </c>
      <c r="KK85">
        <v>0.9119833734979037</v>
      </c>
      <c r="KL85">
        <v>0.90976098949861495</v>
      </c>
      <c r="KM85">
        <v>0.91036953926586828</v>
      </c>
      <c r="KN85">
        <v>0.91080084099159764</v>
      </c>
      <c r="KO85">
        <v>0.90968917248745806</v>
      </c>
      <c r="KP85">
        <v>0.9121469080103628</v>
      </c>
      <c r="KQ85">
        <v>0.91347794776757796</v>
      </c>
      <c r="KR85">
        <v>0.91293427834756913</v>
      </c>
      <c r="KS85">
        <v>0.91313704850505251</v>
      </c>
      <c r="KT85">
        <v>0.91358234136639227</v>
      </c>
      <c r="KU85">
        <v>0.91444083197055548</v>
      </c>
      <c r="KV85">
        <v>0.91326008256201407</v>
      </c>
      <c r="KW85">
        <v>0.91335629069814173</v>
      </c>
      <c r="KX85">
        <v>0.91378717348518368</v>
      </c>
      <c r="KY85">
        <v>0.91359054669461381</v>
      </c>
      <c r="KZ85">
        <v>0.91441469048871027</v>
      </c>
      <c r="LA85">
        <v>0.91410068842321246</v>
      </c>
      <c r="LB85">
        <v>0.91515792011030483</v>
      </c>
      <c r="LC85">
        <v>0.91626305544505815</v>
      </c>
      <c r="LD85">
        <v>0.91568385759098858</v>
      </c>
      <c r="LE85">
        <v>0.91609831364829708</v>
      </c>
      <c r="LF85">
        <v>0.91628447314929651</v>
      </c>
      <c r="LG85">
        <v>0.91647990902142984</v>
      </c>
      <c r="LH85">
        <v>0.91585527009574308</v>
      </c>
      <c r="LI85">
        <v>0.91727152220853991</v>
      </c>
      <c r="LJ85">
        <v>0.91809084158298671</v>
      </c>
      <c r="LK85">
        <v>0.91800782134627867</v>
      </c>
      <c r="LL85">
        <v>0.91902943479140442</v>
      </c>
      <c r="LM85">
        <v>0.91861389814788763</v>
      </c>
      <c r="LN85">
        <v>0.91847438901295553</v>
      </c>
      <c r="LO85">
        <v>0.91868841831493209</v>
      </c>
      <c r="LP85">
        <v>0.91967944266497947</v>
      </c>
      <c r="LQ85">
        <v>0.91926911732241245</v>
      </c>
      <c r="LR85">
        <v>0.91865067454710858</v>
      </c>
      <c r="LS85">
        <v>0.91976853457765717</v>
      </c>
      <c r="LT85">
        <v>0.91914706974910487</v>
      </c>
      <c r="LU85">
        <v>0.92117063623598838</v>
      </c>
      <c r="LV85">
        <v>0.92101947684582852</v>
      </c>
      <c r="LW85">
        <v>0.92155069020598224</v>
      </c>
      <c r="LX85">
        <v>0.92178541790111235</v>
      </c>
      <c r="LY85">
        <v>0.92201477735621462</v>
      </c>
      <c r="LZ85">
        <v>0.9226348366431395</v>
      </c>
      <c r="MA85">
        <v>0.92047851043582951</v>
      </c>
      <c r="MB85">
        <v>0.9216514228317898</v>
      </c>
      <c r="MC85">
        <v>0.92168510434057205</v>
      </c>
      <c r="MD85">
        <v>0.9234319704619699</v>
      </c>
      <c r="ME85">
        <v>0.92201379897067048</v>
      </c>
      <c r="MF85">
        <v>0.92164353534212284</v>
      </c>
      <c r="MG85">
        <v>0.92406437038249645</v>
      </c>
      <c r="MH85">
        <v>0.92278894467416728</v>
      </c>
      <c r="MI85">
        <v>0.92321855490922666</v>
      </c>
      <c r="MJ85">
        <v>0.92342760678221159</v>
      </c>
      <c r="MK85">
        <v>0.9218371025871368</v>
      </c>
      <c r="ML85">
        <v>0.9248535162072663</v>
      </c>
      <c r="MM85">
        <v>0.92323292317262307</v>
      </c>
      <c r="MN85">
        <v>0.92364627642032782</v>
      </c>
      <c r="MO85">
        <v>0.92421359202309739</v>
      </c>
      <c r="MP85">
        <v>0.92459963907425791</v>
      </c>
      <c r="MQ85">
        <v>0.92519190200343682</v>
      </c>
      <c r="MR85">
        <v>0.92686097265796152</v>
      </c>
      <c r="MS85">
        <v>0.92680475746412117</v>
      </c>
      <c r="MT85">
        <v>0.92530277229506885</v>
      </c>
      <c r="MU85">
        <v>0.92651625670301441</v>
      </c>
      <c r="MV85">
        <v>0.92583691249978628</v>
      </c>
      <c r="MW85">
        <v>0.92507401353660179</v>
      </c>
      <c r="MX85">
        <v>0.92640666086547796</v>
      </c>
      <c r="MY85">
        <v>0.92655598853275178</v>
      </c>
      <c r="MZ85">
        <v>0.92717987988000627</v>
      </c>
      <c r="NA85">
        <v>0.92821948498954987</v>
      </c>
      <c r="NB85">
        <v>0.92645697994678322</v>
      </c>
      <c r="NC85">
        <v>0.9274232059935954</v>
      </c>
      <c r="ND85">
        <v>0.92718885152738173</v>
      </c>
      <c r="NE85">
        <v>0.92794657013613002</v>
      </c>
      <c r="NF85">
        <v>0.92731094510826695</v>
      </c>
      <c r="NG85">
        <v>0.92857953987722741</v>
      </c>
      <c r="NH85">
        <v>0.9270619266299136</v>
      </c>
      <c r="NI85">
        <v>0.92841935812402032</v>
      </c>
      <c r="NJ85">
        <v>0.92779813378466236</v>
      </c>
      <c r="NK85">
        <v>0.92852870586224712</v>
      </c>
      <c r="NL85">
        <v>0.9291856714382567</v>
      </c>
      <c r="NM85">
        <v>0.92919083959770765</v>
      </c>
      <c r="NN85">
        <v>0.92826813692008125</v>
      </c>
      <c r="NO85">
        <v>0.93018184840078066</v>
      </c>
      <c r="NP85">
        <v>0.93047060820846073</v>
      </c>
      <c r="NQ85">
        <v>0.93011621659617649</v>
      </c>
      <c r="NR85">
        <v>0.92984511825637139</v>
      </c>
      <c r="NS85">
        <v>0.93037268957983876</v>
      </c>
      <c r="NT85">
        <v>0.93097587918903246</v>
      </c>
      <c r="NU85">
        <v>0.93135539247458732</v>
      </c>
      <c r="NV85">
        <v>0.93029597564164013</v>
      </c>
      <c r="NW85">
        <v>0.93020708726946055</v>
      </c>
      <c r="NX85">
        <v>0.93119021230490606</v>
      </c>
      <c r="NY85">
        <v>0.93191664344617264</v>
      </c>
      <c r="NZ85">
        <v>0.93130696696717075</v>
      </c>
      <c r="OA85">
        <v>0.9306985331187867</v>
      </c>
      <c r="OB85">
        <v>0.93212552568945506</v>
      </c>
      <c r="OC85">
        <v>0.93226608888507323</v>
      </c>
      <c r="OD85">
        <v>0.93316076315614682</v>
      </c>
      <c r="OE85">
        <v>0.9327143603014042</v>
      </c>
      <c r="OF85">
        <v>0.93330715859346702</v>
      </c>
      <c r="OG85">
        <v>0.93251417447766838</v>
      </c>
      <c r="OH85">
        <v>0.93438134712053755</v>
      </c>
      <c r="OI85">
        <v>0.93383663195275868</v>
      </c>
      <c r="OJ85">
        <v>0.93347206096917623</v>
      </c>
      <c r="OK85">
        <v>0.93370607917591342</v>
      </c>
      <c r="OL85">
        <v>0.93302367837013667</v>
      </c>
      <c r="OM85">
        <v>0.9338051531546373</v>
      </c>
      <c r="ON85">
        <v>0.9338350502499404</v>
      </c>
      <c r="OO85">
        <v>0.93440245539425248</v>
      </c>
      <c r="OP85">
        <v>0.93361636634579792</v>
      </c>
      <c r="OQ85">
        <v>0.93435233631698422</v>
      </c>
      <c r="OR85">
        <v>0.93531742762093484</v>
      </c>
      <c r="OS85">
        <v>0.93449798549864194</v>
      </c>
      <c r="OT85">
        <v>0.93648021168488904</v>
      </c>
      <c r="OU85">
        <v>0.93645668218170264</v>
      </c>
    </row>
    <row r="86" spans="1:411">
      <c r="A86" s="539">
        <v>0.35000000000000014</v>
      </c>
      <c r="B86">
        <v>8.439249424012404E-4</v>
      </c>
      <c r="C86">
        <v>1.6109130075462829E-3</v>
      </c>
      <c r="D86">
        <v>3.7080346727714369E-3</v>
      </c>
      <c r="E86">
        <v>6.5182434184599906E-3</v>
      </c>
      <c r="F86">
        <v>1.1425914772879558E-2</v>
      </c>
      <c r="G86">
        <v>1.5196477781404288E-2</v>
      </c>
      <c r="H86">
        <v>2.0372181263123984E-2</v>
      </c>
      <c r="I86">
        <v>2.7867650843146109E-2</v>
      </c>
      <c r="J86">
        <v>3.4164204470585102E-2</v>
      </c>
      <c r="K86">
        <v>4.3748846348629085E-2</v>
      </c>
      <c r="L86">
        <v>5.1846683694258898E-2</v>
      </c>
      <c r="M86">
        <v>6.1720226782706389E-2</v>
      </c>
      <c r="N86">
        <v>7.2353710592242798E-2</v>
      </c>
      <c r="O86">
        <v>8.3551457576497373E-2</v>
      </c>
      <c r="P86">
        <v>9.6505129032533971E-2</v>
      </c>
      <c r="Q86">
        <v>0.10593119013157126</v>
      </c>
      <c r="R86">
        <v>0.11979946204492083</v>
      </c>
      <c r="S86">
        <v>0.13331719540879189</v>
      </c>
      <c r="T86">
        <v>0.14594460188825203</v>
      </c>
      <c r="U86">
        <v>0.16006588649941958</v>
      </c>
      <c r="V86">
        <v>0.17584624010472868</v>
      </c>
      <c r="W86">
        <v>0.18965206436343468</v>
      </c>
      <c r="X86">
        <v>0.20381830301903384</v>
      </c>
      <c r="Y86">
        <v>0.22014517571215503</v>
      </c>
      <c r="Z86">
        <v>0.2310928563690354</v>
      </c>
      <c r="AA86">
        <v>0.24573354218879229</v>
      </c>
      <c r="AB86">
        <v>0.26200448294095147</v>
      </c>
      <c r="AC86">
        <v>0.27391905165191843</v>
      </c>
      <c r="AD86">
        <v>0.28666500589679828</v>
      </c>
      <c r="AE86">
        <v>0.29964226262545834</v>
      </c>
      <c r="AF86">
        <v>0.31498664675775856</v>
      </c>
      <c r="AG86">
        <v>0.32656051156815591</v>
      </c>
      <c r="AH86">
        <v>0.33939571395717938</v>
      </c>
      <c r="AI86">
        <v>0.35158057926372377</v>
      </c>
      <c r="AJ86">
        <v>0.36536324682513383</v>
      </c>
      <c r="AK86">
        <v>0.37357639513578839</v>
      </c>
      <c r="AL86">
        <v>0.38662684977502759</v>
      </c>
      <c r="AM86">
        <v>0.39778034878109175</v>
      </c>
      <c r="AN86">
        <v>0.4090349891410856</v>
      </c>
      <c r="AO86">
        <v>0.42283063175603192</v>
      </c>
      <c r="AP86">
        <v>0.43096510270235361</v>
      </c>
      <c r="AQ86">
        <v>0.4401319086199762</v>
      </c>
      <c r="AR86">
        <v>0.44844765880859461</v>
      </c>
      <c r="AS86">
        <v>0.46191032303655521</v>
      </c>
      <c r="AT86">
        <v>0.4687218745135473</v>
      </c>
      <c r="AU86">
        <v>0.47823199991937149</v>
      </c>
      <c r="AV86">
        <v>0.48839036351683901</v>
      </c>
      <c r="AW86">
        <v>0.4935341389293077</v>
      </c>
      <c r="AX86">
        <v>0.50642143051346167</v>
      </c>
      <c r="AY86">
        <v>0.51210749972254632</v>
      </c>
      <c r="AZ86">
        <v>0.52066268425156614</v>
      </c>
      <c r="BA86">
        <v>0.5267510005107614</v>
      </c>
      <c r="BB86">
        <v>0.53640679913608147</v>
      </c>
      <c r="BC86">
        <v>0.54636611369472043</v>
      </c>
      <c r="BD86">
        <v>0.54941601038013688</v>
      </c>
      <c r="BE86">
        <v>0.55787441832096851</v>
      </c>
      <c r="BF86">
        <v>0.56136532805027506</v>
      </c>
      <c r="BG86">
        <v>0.57118874401581754</v>
      </c>
      <c r="BH86">
        <v>0.57627158731616857</v>
      </c>
      <c r="BI86">
        <v>0.58439970760896354</v>
      </c>
      <c r="BJ86">
        <v>0.58814796688788096</v>
      </c>
      <c r="BK86">
        <v>0.59279898406360532</v>
      </c>
      <c r="BL86">
        <v>0.59891832037989257</v>
      </c>
      <c r="BM86">
        <v>0.60464807826175249</v>
      </c>
      <c r="BN86">
        <v>0.60866759176272867</v>
      </c>
      <c r="BO86">
        <v>0.61614684025055899</v>
      </c>
      <c r="BP86">
        <v>0.62238268947165942</v>
      </c>
      <c r="BQ86">
        <v>0.62751190638532195</v>
      </c>
      <c r="BR86">
        <v>0.63149655577034935</v>
      </c>
      <c r="BS86">
        <v>0.63538305247714266</v>
      </c>
      <c r="BT86">
        <v>0.64255369927057149</v>
      </c>
      <c r="BU86">
        <v>0.64406618967216467</v>
      </c>
      <c r="BV86">
        <v>0.65135021336337484</v>
      </c>
      <c r="BW86">
        <v>0.65237734167389705</v>
      </c>
      <c r="BX86">
        <v>0.66068809615327606</v>
      </c>
      <c r="BY86">
        <v>0.66226830962062311</v>
      </c>
      <c r="BZ86">
        <v>0.66739976262281242</v>
      </c>
      <c r="CA86">
        <v>0.67146623093660363</v>
      </c>
      <c r="CB86">
        <v>0.6735012546235154</v>
      </c>
      <c r="CC86">
        <v>0.67915301363263436</v>
      </c>
      <c r="CD86">
        <v>0.68236146960395938</v>
      </c>
      <c r="CE86">
        <v>0.68509498494576293</v>
      </c>
      <c r="CF86">
        <v>0.69004643927196274</v>
      </c>
      <c r="CG86">
        <v>0.6917896255790873</v>
      </c>
      <c r="CH86">
        <v>0.69641854643850487</v>
      </c>
      <c r="CI86">
        <v>0.701832882601228</v>
      </c>
      <c r="CJ86">
        <v>0.70146918546636483</v>
      </c>
      <c r="CK86">
        <v>0.70492959783015319</v>
      </c>
      <c r="CL86">
        <v>0.70746686125099922</v>
      </c>
      <c r="CM86">
        <v>0.71374857956084858</v>
      </c>
      <c r="CN86">
        <v>0.71453283798636491</v>
      </c>
      <c r="CO86">
        <v>0.71876955943632692</v>
      </c>
      <c r="CP86">
        <v>0.7197211456430701</v>
      </c>
      <c r="CQ86">
        <v>0.72171312164583035</v>
      </c>
      <c r="CR86">
        <v>0.72640326073590678</v>
      </c>
      <c r="CS86">
        <v>0.72768124754266872</v>
      </c>
      <c r="CT86">
        <v>0.73170530193798999</v>
      </c>
      <c r="CU86">
        <v>0.73482056364418291</v>
      </c>
      <c r="CV86">
        <v>0.73506882510156202</v>
      </c>
      <c r="CW86">
        <v>0.74029492656429496</v>
      </c>
      <c r="CX86">
        <v>0.74316769391659243</v>
      </c>
      <c r="CY86">
        <v>0.74580035810570389</v>
      </c>
      <c r="CZ86">
        <v>0.74701746682394421</v>
      </c>
      <c r="DA86">
        <v>0.74993568928225174</v>
      </c>
      <c r="DB86">
        <v>0.75136964993984956</v>
      </c>
      <c r="DC86">
        <v>0.75442317565472683</v>
      </c>
      <c r="DD86">
        <v>0.75378519505449837</v>
      </c>
      <c r="DE86">
        <v>0.75701026619483724</v>
      </c>
      <c r="DF86">
        <v>0.75864744572790832</v>
      </c>
      <c r="DG86">
        <v>0.76297080620935154</v>
      </c>
      <c r="DH86">
        <v>0.76342912280579256</v>
      </c>
      <c r="DI86">
        <v>0.76495577980224572</v>
      </c>
      <c r="DJ86">
        <v>0.76982805671072785</v>
      </c>
      <c r="DK86">
        <v>0.77087261019634368</v>
      </c>
      <c r="DL86">
        <v>0.77183945272678045</v>
      </c>
      <c r="DM86">
        <v>0.77383578244568263</v>
      </c>
      <c r="DN86">
        <v>0.77784807486949392</v>
      </c>
      <c r="DO86">
        <v>0.77682894732539542</v>
      </c>
      <c r="DP86">
        <v>0.77891049354245656</v>
      </c>
      <c r="DQ86">
        <v>0.78124874615042883</v>
      </c>
      <c r="DR86">
        <v>0.78430392041423291</v>
      </c>
      <c r="DS86">
        <v>0.78546089340549852</v>
      </c>
      <c r="DT86">
        <v>0.78615031316302741</v>
      </c>
      <c r="DU86">
        <v>0.78742533047030316</v>
      </c>
      <c r="DV86">
        <v>0.79073441796407518</v>
      </c>
      <c r="DW86">
        <v>0.79266449200270261</v>
      </c>
      <c r="DX86">
        <v>0.79418031858968641</v>
      </c>
      <c r="DY86">
        <v>0.79511801770712143</v>
      </c>
      <c r="DZ86">
        <v>0.79678331744458997</v>
      </c>
      <c r="EA86">
        <v>0.79972276884017979</v>
      </c>
      <c r="EB86">
        <v>0.79935405035577023</v>
      </c>
      <c r="EC86">
        <v>0.80108802714277672</v>
      </c>
      <c r="ED86">
        <v>0.80181155070239141</v>
      </c>
      <c r="EE86">
        <v>0.80396588917364709</v>
      </c>
      <c r="EF86">
        <v>0.80266707103827317</v>
      </c>
      <c r="EG86">
        <v>0.80692137223064964</v>
      </c>
      <c r="EH86">
        <v>0.80755540548971538</v>
      </c>
      <c r="EI86">
        <v>0.81117881131322278</v>
      </c>
      <c r="EJ86">
        <v>0.81084797464663083</v>
      </c>
      <c r="EK86">
        <v>0.81196113733048048</v>
      </c>
      <c r="EL86">
        <v>0.81322508563839246</v>
      </c>
      <c r="EM86">
        <v>0.81448252558740708</v>
      </c>
      <c r="EN86">
        <v>0.81574297390668582</v>
      </c>
      <c r="EO86">
        <v>0.81648129785289891</v>
      </c>
      <c r="EP86">
        <v>0.8173919726692549</v>
      </c>
      <c r="EQ86">
        <v>0.81852541085069164</v>
      </c>
      <c r="ER86">
        <v>0.82212594339980816</v>
      </c>
      <c r="ES86">
        <v>0.82347940113796869</v>
      </c>
      <c r="ET86">
        <v>0.82386573258743157</v>
      </c>
      <c r="EU86">
        <v>0.82415000575871566</v>
      </c>
      <c r="EV86">
        <v>0.82660207944344799</v>
      </c>
      <c r="EW86">
        <v>0.8271594235390205</v>
      </c>
      <c r="EX86">
        <v>0.82653997684370428</v>
      </c>
      <c r="EY86">
        <v>0.83150125179725942</v>
      </c>
      <c r="EZ86">
        <v>0.83055385612124455</v>
      </c>
      <c r="FA86">
        <v>0.82874529632448368</v>
      </c>
      <c r="FB86">
        <v>0.83354077441655028</v>
      </c>
      <c r="FC86">
        <v>0.83365178608048807</v>
      </c>
      <c r="FD86">
        <v>0.83428852555162025</v>
      </c>
      <c r="FE86">
        <v>0.83561117711001887</v>
      </c>
      <c r="FF86">
        <v>0.83602854174679242</v>
      </c>
      <c r="FG86">
        <v>0.83552931762952554</v>
      </c>
      <c r="FH86">
        <v>0.83827633581433947</v>
      </c>
      <c r="FI86">
        <v>0.83951163648248506</v>
      </c>
      <c r="FJ86">
        <v>0.83815052405676149</v>
      </c>
      <c r="FK86">
        <v>0.84001053354783473</v>
      </c>
      <c r="FL86">
        <v>0.84201157022359874</v>
      </c>
      <c r="FM86">
        <v>0.84031725517721745</v>
      </c>
      <c r="FN86">
        <v>0.8423575428723199</v>
      </c>
      <c r="FO86">
        <v>0.84664242828573644</v>
      </c>
      <c r="FP86">
        <v>0.84601434096194605</v>
      </c>
      <c r="FQ86">
        <v>0.84706655671617948</v>
      </c>
      <c r="FR86">
        <v>0.84727030267882797</v>
      </c>
      <c r="FS86">
        <v>0.84836185686103893</v>
      </c>
      <c r="FT86">
        <v>0.85028111091383474</v>
      </c>
      <c r="FU86">
        <v>0.85091059596279872</v>
      </c>
      <c r="FV86">
        <v>0.85030451766967163</v>
      </c>
      <c r="FW86">
        <v>0.85121653916986628</v>
      </c>
      <c r="FX86">
        <v>0.85060284767369954</v>
      </c>
      <c r="FY86">
        <v>0.85354418410030208</v>
      </c>
      <c r="FZ86">
        <v>0.8529709527189725</v>
      </c>
      <c r="GA86">
        <v>0.85295582156229488</v>
      </c>
      <c r="GB86">
        <v>0.85532213205251062</v>
      </c>
      <c r="GC86">
        <v>0.85428939060690789</v>
      </c>
      <c r="GD86">
        <v>0.85568645804522192</v>
      </c>
      <c r="GE86">
        <v>0.85787028001204035</v>
      </c>
      <c r="GF86">
        <v>0.85871658711154397</v>
      </c>
      <c r="GG86">
        <v>0.85963527814250484</v>
      </c>
      <c r="GH86">
        <v>0.8597083584758316</v>
      </c>
      <c r="GI86">
        <v>0.86079223518481984</v>
      </c>
      <c r="GJ86">
        <v>0.86171132231334191</v>
      </c>
      <c r="GK86">
        <v>0.86113043548491564</v>
      </c>
      <c r="GL86">
        <v>0.86199223298566974</v>
      </c>
      <c r="GM86">
        <v>0.86231615568061082</v>
      </c>
      <c r="GN86">
        <v>0.86386036649486042</v>
      </c>
      <c r="GO86">
        <v>0.86400699533465741</v>
      </c>
      <c r="GP86">
        <v>0.8664613885495609</v>
      </c>
      <c r="GQ86">
        <v>0.86676885131036008</v>
      </c>
      <c r="GR86">
        <v>0.86569791409142538</v>
      </c>
      <c r="GS86">
        <v>0.86666607222459324</v>
      </c>
      <c r="GT86">
        <v>0.86785476023947405</v>
      </c>
      <c r="GU86">
        <v>0.8698477462536891</v>
      </c>
      <c r="GV86">
        <v>0.87137399869412291</v>
      </c>
      <c r="GW86">
        <v>0.86957977383798712</v>
      </c>
      <c r="GX86">
        <v>0.87127355979152843</v>
      </c>
      <c r="GY86">
        <v>0.8719766043295909</v>
      </c>
      <c r="GZ86">
        <v>0.87247146664292818</v>
      </c>
      <c r="HA86">
        <v>0.87213542080796391</v>
      </c>
      <c r="HB86">
        <v>0.87321287111711998</v>
      </c>
      <c r="HC86">
        <v>0.8755059283388883</v>
      </c>
      <c r="HD86">
        <v>0.87334001552603446</v>
      </c>
      <c r="HE86">
        <v>0.87451991603404267</v>
      </c>
      <c r="HF86">
        <v>0.87568206339661503</v>
      </c>
      <c r="HG86">
        <v>0.876640688387339</v>
      </c>
      <c r="HH86">
        <v>0.87651372011287498</v>
      </c>
      <c r="HI86">
        <v>0.87825465980042083</v>
      </c>
      <c r="HJ86">
        <v>0.87930124766122153</v>
      </c>
      <c r="HK86">
        <v>0.87626052538097343</v>
      </c>
      <c r="HL86">
        <v>0.87859745547039214</v>
      </c>
      <c r="HM86">
        <v>0.88078777052249502</v>
      </c>
      <c r="HN86">
        <v>0.87988270954636716</v>
      </c>
      <c r="HO86">
        <v>0.880567624490879</v>
      </c>
      <c r="HP86">
        <v>0.88289481198629571</v>
      </c>
      <c r="HQ86">
        <v>0.88303189069655941</v>
      </c>
      <c r="HR86">
        <v>0.88399156876521467</v>
      </c>
      <c r="HS86">
        <v>0.88165725623862168</v>
      </c>
      <c r="HT86">
        <v>0.88292291755888086</v>
      </c>
      <c r="HU86">
        <v>0.8832643070409697</v>
      </c>
      <c r="HV86">
        <v>0.88566754978034479</v>
      </c>
      <c r="HW86">
        <v>0.88569007569546554</v>
      </c>
      <c r="HX86">
        <v>0.88469291420672747</v>
      </c>
      <c r="HY86">
        <v>0.88478626274929106</v>
      </c>
      <c r="HZ86">
        <v>0.88676030082018542</v>
      </c>
      <c r="IA86">
        <v>0.88655428971152195</v>
      </c>
      <c r="IB86">
        <v>0.88807477999562567</v>
      </c>
      <c r="IC86">
        <v>0.88787014678261078</v>
      </c>
      <c r="ID86">
        <v>0.88940427884622741</v>
      </c>
      <c r="IE86">
        <v>0.88945117823804853</v>
      </c>
      <c r="IF86">
        <v>0.88861411107985178</v>
      </c>
      <c r="IG86">
        <v>0.89096226675102552</v>
      </c>
      <c r="IH86">
        <v>0.89048083837412551</v>
      </c>
      <c r="II86">
        <v>0.88923332737693883</v>
      </c>
      <c r="IJ86">
        <v>0.8919195188768263</v>
      </c>
      <c r="IK86">
        <v>0.89132026788498708</v>
      </c>
      <c r="IL86">
        <v>0.89310469941163118</v>
      </c>
      <c r="IM86">
        <v>0.89222214931414745</v>
      </c>
      <c r="IN86">
        <v>0.89270067573623524</v>
      </c>
      <c r="IO86">
        <v>0.89238622158307979</v>
      </c>
      <c r="IP86">
        <v>0.89381837693640431</v>
      </c>
      <c r="IQ86">
        <v>0.89295953338013323</v>
      </c>
      <c r="IR86">
        <v>0.89493051214671993</v>
      </c>
      <c r="IS86">
        <v>0.89374710933608692</v>
      </c>
      <c r="IT86">
        <v>0.8966171690900161</v>
      </c>
      <c r="IU86">
        <v>0.89450500298247193</v>
      </c>
      <c r="IV86">
        <v>0.89539514734185688</v>
      </c>
      <c r="IW86">
        <v>0.89742013561358047</v>
      </c>
      <c r="IX86">
        <v>0.89700285530370905</v>
      </c>
      <c r="IY86">
        <v>0.8969362103631896</v>
      </c>
      <c r="IZ86">
        <v>0.89777406665023141</v>
      </c>
      <c r="JA86">
        <v>0.89842244000721705</v>
      </c>
      <c r="JB86">
        <v>0.89932495737317275</v>
      </c>
      <c r="JC86">
        <v>0.89897370425959799</v>
      </c>
      <c r="JD86">
        <v>0.90063968099003877</v>
      </c>
      <c r="JE86">
        <v>0.89882301092800942</v>
      </c>
      <c r="JF86">
        <v>0.89995691803061195</v>
      </c>
      <c r="JG86">
        <v>0.90007290443831067</v>
      </c>
      <c r="JH86">
        <v>0.9008375917896897</v>
      </c>
      <c r="JI86">
        <v>0.90130395782752826</v>
      </c>
      <c r="JJ86">
        <v>0.90103127934447469</v>
      </c>
      <c r="JK86">
        <v>0.90343519450725507</v>
      </c>
      <c r="JL86">
        <v>0.90165071217985537</v>
      </c>
      <c r="JM86">
        <v>0.90197244578278524</v>
      </c>
      <c r="JN86">
        <v>0.90334143882215423</v>
      </c>
      <c r="JO86">
        <v>0.90261944972354091</v>
      </c>
      <c r="JP86">
        <v>0.90452572386781116</v>
      </c>
      <c r="JQ86">
        <v>0.90326264494674025</v>
      </c>
      <c r="JR86">
        <v>0.90583660053572002</v>
      </c>
      <c r="JS86">
        <v>0.90505847864728695</v>
      </c>
      <c r="JT86">
        <v>0.90332426776876884</v>
      </c>
      <c r="JU86">
        <v>0.90523030400911486</v>
      </c>
      <c r="JV86">
        <v>0.90498577466036301</v>
      </c>
      <c r="JW86">
        <v>0.90546828963790715</v>
      </c>
      <c r="JX86">
        <v>0.90663418014276154</v>
      </c>
      <c r="JY86">
        <v>0.90479068806468965</v>
      </c>
      <c r="JZ86">
        <v>0.90688827158035679</v>
      </c>
      <c r="KA86">
        <v>0.90757467332802177</v>
      </c>
      <c r="KB86">
        <v>0.90729657117536089</v>
      </c>
      <c r="KC86">
        <v>0.90819919381829683</v>
      </c>
      <c r="KD86">
        <v>0.90737833459006434</v>
      </c>
      <c r="KE86">
        <v>0.90956743826177411</v>
      </c>
      <c r="KF86">
        <v>0.90791011706431546</v>
      </c>
      <c r="KG86">
        <v>0.90878159865901242</v>
      </c>
      <c r="KH86">
        <v>0.9102845504151158</v>
      </c>
      <c r="KI86">
        <v>0.91194941244009387</v>
      </c>
      <c r="KJ86">
        <v>0.90958047284804677</v>
      </c>
      <c r="KK86">
        <v>0.90944316086049226</v>
      </c>
      <c r="KL86">
        <v>0.91027366807919918</v>
      </c>
      <c r="KM86">
        <v>0.91006448510979376</v>
      </c>
      <c r="KN86">
        <v>0.91194431139291665</v>
      </c>
      <c r="KO86">
        <v>0.91093208996545183</v>
      </c>
      <c r="KP86">
        <v>0.91089733291933916</v>
      </c>
      <c r="KQ86">
        <v>0.91080992313972131</v>
      </c>
      <c r="KR86">
        <v>0.91198039467441772</v>
      </c>
      <c r="KS86">
        <v>0.91262931024869753</v>
      </c>
      <c r="KT86">
        <v>0.9130296384219504</v>
      </c>
      <c r="KU86">
        <v>0.912090659843104</v>
      </c>
      <c r="KV86">
        <v>0.91247109924801184</v>
      </c>
      <c r="KW86">
        <v>0.91203361365852587</v>
      </c>
      <c r="KX86">
        <v>0.91401655877211641</v>
      </c>
      <c r="KY86">
        <v>0.91406470117809868</v>
      </c>
      <c r="KZ86">
        <v>0.91435558921733351</v>
      </c>
      <c r="LA86">
        <v>0.91537869800915761</v>
      </c>
      <c r="LB86">
        <v>0.91674758022382508</v>
      </c>
      <c r="LC86">
        <v>0.91688520380669547</v>
      </c>
      <c r="LD86">
        <v>0.91694842418057176</v>
      </c>
      <c r="LE86">
        <v>0.91629827063663494</v>
      </c>
      <c r="LF86">
        <v>0.91482458862620475</v>
      </c>
      <c r="LG86">
        <v>0.91489557630057072</v>
      </c>
      <c r="LH86">
        <v>0.91646974859853414</v>
      </c>
      <c r="LI86">
        <v>0.91776491516529612</v>
      </c>
      <c r="LJ86">
        <v>0.91744945698472813</v>
      </c>
      <c r="LK86">
        <v>0.91759809868132314</v>
      </c>
      <c r="LL86">
        <v>0.91685694683018559</v>
      </c>
      <c r="LM86">
        <v>0.91765409342440019</v>
      </c>
      <c r="LN86">
        <v>0.91810595681487173</v>
      </c>
      <c r="LO86">
        <v>0.91652326636688775</v>
      </c>
      <c r="LP86">
        <v>0.91890618658973122</v>
      </c>
      <c r="LQ86">
        <v>0.91874652581313598</v>
      </c>
      <c r="LR86">
        <v>0.91953920609346995</v>
      </c>
      <c r="LS86">
        <v>0.91939788525693644</v>
      </c>
      <c r="LT86">
        <v>0.91921485661142732</v>
      </c>
      <c r="LU86">
        <v>0.9201613787313857</v>
      </c>
      <c r="LV86">
        <v>0.92204652251051955</v>
      </c>
      <c r="LW86">
        <v>0.92052859561091638</v>
      </c>
      <c r="LX86">
        <v>0.92080282175833061</v>
      </c>
      <c r="LY86">
        <v>0.92242553191804932</v>
      </c>
      <c r="LZ86">
        <v>0.92176250242133828</v>
      </c>
      <c r="MA86">
        <v>0.92177029278671241</v>
      </c>
      <c r="MB86">
        <v>0.92272702252099081</v>
      </c>
      <c r="MC86">
        <v>0.92325358958022508</v>
      </c>
      <c r="MD86">
        <v>0.92237951933363715</v>
      </c>
      <c r="ME86">
        <v>0.92241172575214381</v>
      </c>
      <c r="MF86">
        <v>0.92155803789731028</v>
      </c>
      <c r="MG86">
        <v>0.92299080507848941</v>
      </c>
      <c r="MH86">
        <v>0.92516176980206555</v>
      </c>
      <c r="MI86">
        <v>0.92260358853745628</v>
      </c>
      <c r="MJ86">
        <v>0.92348641795261344</v>
      </c>
      <c r="MK86">
        <v>0.92139332482266434</v>
      </c>
      <c r="ML86">
        <v>0.92413870742603188</v>
      </c>
      <c r="MM86">
        <v>0.92389497980068502</v>
      </c>
      <c r="MN86">
        <v>0.9266599933676376</v>
      </c>
      <c r="MO86">
        <v>0.92388069737990874</v>
      </c>
      <c r="MP86">
        <v>0.92393796290852226</v>
      </c>
      <c r="MQ86">
        <v>0.92368286251181664</v>
      </c>
      <c r="MR86">
        <v>0.92525732615990164</v>
      </c>
      <c r="MS86">
        <v>0.92565570653978624</v>
      </c>
      <c r="MT86">
        <v>0.92524578404318691</v>
      </c>
      <c r="MU86">
        <v>0.92526887120782519</v>
      </c>
      <c r="MV86">
        <v>0.92569079071045057</v>
      </c>
      <c r="MW86">
        <v>0.92634124805053908</v>
      </c>
      <c r="MX86">
        <v>0.92692715813293258</v>
      </c>
      <c r="MY86">
        <v>0.92717615972542011</v>
      </c>
      <c r="MZ86">
        <v>0.92711282312149612</v>
      </c>
      <c r="NA86">
        <v>0.92751427663779451</v>
      </c>
      <c r="NB86">
        <v>0.92731992794703932</v>
      </c>
      <c r="NC86">
        <v>0.92832849122625627</v>
      </c>
      <c r="ND86">
        <v>0.92668894575647798</v>
      </c>
      <c r="NE86">
        <v>0.92770976579216069</v>
      </c>
      <c r="NF86">
        <v>0.92781358904557398</v>
      </c>
      <c r="NG86">
        <v>0.92856093843529186</v>
      </c>
      <c r="NH86">
        <v>0.92660055390007834</v>
      </c>
      <c r="NI86">
        <v>0.9285617865778919</v>
      </c>
      <c r="NJ86">
        <v>0.92941482732213443</v>
      </c>
      <c r="NK86">
        <v>0.92719699036602576</v>
      </c>
      <c r="NL86">
        <v>0.9282954448073184</v>
      </c>
      <c r="NM86">
        <v>0.92918483000263963</v>
      </c>
      <c r="NN86">
        <v>0.92881695499684336</v>
      </c>
      <c r="NO86">
        <v>0.92920049703550089</v>
      </c>
      <c r="NP86">
        <v>0.92985840681710941</v>
      </c>
      <c r="NQ86">
        <v>0.93028855947438238</v>
      </c>
      <c r="NR86">
        <v>0.93070244413186498</v>
      </c>
      <c r="NS86">
        <v>0.93185210205696634</v>
      </c>
      <c r="NT86">
        <v>0.92965266726391182</v>
      </c>
      <c r="NU86">
        <v>0.93022714047001998</v>
      </c>
      <c r="NV86">
        <v>0.92968464141673623</v>
      </c>
      <c r="NW86">
        <v>0.93049302607165174</v>
      </c>
      <c r="NX86">
        <v>0.93174810145151521</v>
      </c>
      <c r="NY86">
        <v>0.93190534454871976</v>
      </c>
      <c r="NZ86">
        <v>0.9316477884947989</v>
      </c>
      <c r="OA86">
        <v>0.93186560386670647</v>
      </c>
      <c r="OB86">
        <v>0.93301637115303604</v>
      </c>
      <c r="OC86">
        <v>0.93324257139045486</v>
      </c>
      <c r="OD86">
        <v>0.93170145888260758</v>
      </c>
      <c r="OE86">
        <v>0.93214494388892266</v>
      </c>
      <c r="OF86">
        <v>0.93305200005601063</v>
      </c>
      <c r="OG86">
        <v>0.93211458658679081</v>
      </c>
      <c r="OH86">
        <v>0.93254819725501092</v>
      </c>
      <c r="OI86">
        <v>0.93272299928960078</v>
      </c>
      <c r="OJ86">
        <v>0.93336544260196841</v>
      </c>
      <c r="OK86">
        <v>0.93432912990389172</v>
      </c>
      <c r="OL86">
        <v>0.93414004756920987</v>
      </c>
      <c r="OM86">
        <v>0.9343678477689219</v>
      </c>
      <c r="ON86">
        <v>0.93409060227634089</v>
      </c>
      <c r="OO86">
        <v>0.93353551499312404</v>
      </c>
      <c r="OP86">
        <v>0.93425329164644033</v>
      </c>
      <c r="OQ86">
        <v>0.93496220162132082</v>
      </c>
      <c r="OR86">
        <v>0.93622454556428603</v>
      </c>
      <c r="OS86">
        <v>0.93448265485126236</v>
      </c>
      <c r="OT86">
        <v>0.93476299328014945</v>
      </c>
      <c r="OU86">
        <v>0.93455025260435287</v>
      </c>
    </row>
    <row r="87" spans="1:411">
      <c r="A87" s="539">
        <v>0.36</v>
      </c>
      <c r="B87">
        <v>4.0087792581720535E-4</v>
      </c>
      <c r="C87">
        <v>1.2735160480822189E-3</v>
      </c>
      <c r="D87">
        <v>3.4971231994033319E-3</v>
      </c>
      <c r="E87">
        <v>6.1359541505836539E-3</v>
      </c>
      <c r="F87">
        <v>1.0370119551693226E-2</v>
      </c>
      <c r="G87">
        <v>1.5137062384550115E-2</v>
      </c>
      <c r="H87">
        <v>2.0473439243542425E-2</v>
      </c>
      <c r="I87">
        <v>2.7932919590887628E-2</v>
      </c>
      <c r="J87">
        <v>3.3451792642408953E-2</v>
      </c>
      <c r="K87">
        <v>4.1660439948484361E-2</v>
      </c>
      <c r="L87">
        <v>5.2023054971130911E-2</v>
      </c>
      <c r="M87">
        <v>6.1602510970225621E-2</v>
      </c>
      <c r="N87">
        <v>7.0911212037659266E-2</v>
      </c>
      <c r="O87">
        <v>8.2307720488359562E-2</v>
      </c>
      <c r="P87">
        <v>9.3811515946582866E-2</v>
      </c>
      <c r="Q87">
        <v>0.10836802078273053</v>
      </c>
      <c r="R87">
        <v>0.11942043535582121</v>
      </c>
      <c r="S87">
        <v>0.13149198269360496</v>
      </c>
      <c r="T87">
        <v>0.14916935110884016</v>
      </c>
      <c r="U87">
        <v>0.1601815941431079</v>
      </c>
      <c r="V87">
        <v>0.1762039487112684</v>
      </c>
      <c r="W87">
        <v>0.18897687350560702</v>
      </c>
      <c r="X87">
        <v>0.20237740516127362</v>
      </c>
      <c r="Y87">
        <v>0.21614286587192613</v>
      </c>
      <c r="Z87">
        <v>0.23298805551817087</v>
      </c>
      <c r="AA87">
        <v>0.24470750792518015</v>
      </c>
      <c r="AB87">
        <v>0.25874534821178535</v>
      </c>
      <c r="AC87">
        <v>0.27342454534302341</v>
      </c>
      <c r="AD87">
        <v>0.28762334848046256</v>
      </c>
      <c r="AE87">
        <v>0.30114858376213843</v>
      </c>
      <c r="AF87">
        <v>0.31212543267295811</v>
      </c>
      <c r="AG87">
        <v>0.32544897543486756</v>
      </c>
      <c r="AH87">
        <v>0.33823349745395337</v>
      </c>
      <c r="AI87">
        <v>0.35030522906054395</v>
      </c>
      <c r="AJ87">
        <v>0.36353761778529659</v>
      </c>
      <c r="AK87">
        <v>0.37335257881844319</v>
      </c>
      <c r="AL87">
        <v>0.38502047831165542</v>
      </c>
      <c r="AM87">
        <v>0.39888563309978592</v>
      </c>
      <c r="AN87">
        <v>0.40997745011225178</v>
      </c>
      <c r="AO87">
        <v>0.42179867883857441</v>
      </c>
      <c r="AP87">
        <v>0.43132091608441636</v>
      </c>
      <c r="AQ87">
        <v>0.44083647220181443</v>
      </c>
      <c r="AR87">
        <v>0.45142276005274456</v>
      </c>
      <c r="AS87">
        <v>0.45875894261007921</v>
      </c>
      <c r="AT87">
        <v>0.47144557654503594</v>
      </c>
      <c r="AU87">
        <v>0.47719869585386465</v>
      </c>
      <c r="AV87">
        <v>0.4875989118796632</v>
      </c>
      <c r="AW87">
        <v>0.49618721976458324</v>
      </c>
      <c r="AX87">
        <v>0.50432083198850886</v>
      </c>
      <c r="AY87">
        <v>0.51359110523958773</v>
      </c>
      <c r="AZ87">
        <v>0.51908250990049143</v>
      </c>
      <c r="BA87">
        <v>0.52640619445327441</v>
      </c>
      <c r="BB87">
        <v>0.53491274609240369</v>
      </c>
      <c r="BC87">
        <v>0.54290846945193494</v>
      </c>
      <c r="BD87">
        <v>0.55158247517906622</v>
      </c>
      <c r="BE87">
        <v>0.5543315101155819</v>
      </c>
      <c r="BF87">
        <v>0.56292520797635692</v>
      </c>
      <c r="BG87">
        <v>0.57080658564101683</v>
      </c>
      <c r="BH87">
        <v>0.5793264223124075</v>
      </c>
      <c r="BI87">
        <v>0.58224452735650312</v>
      </c>
      <c r="BJ87">
        <v>0.58703694676331808</v>
      </c>
      <c r="BK87">
        <v>0.5941325001933957</v>
      </c>
      <c r="BL87">
        <v>0.59901695668622579</v>
      </c>
      <c r="BM87">
        <v>0.60611896999479919</v>
      </c>
      <c r="BN87">
        <v>0.6119542514719245</v>
      </c>
      <c r="BO87">
        <v>0.61680189161753529</v>
      </c>
      <c r="BP87">
        <v>0.62202635146148344</v>
      </c>
      <c r="BQ87">
        <v>0.62681830357776536</v>
      </c>
      <c r="BR87">
        <v>0.63018653393144375</v>
      </c>
      <c r="BS87">
        <v>0.6373016858268411</v>
      </c>
      <c r="BT87">
        <v>0.64059921355197469</v>
      </c>
      <c r="BU87">
        <v>0.64673282735955939</v>
      </c>
      <c r="BV87">
        <v>0.64949942607928413</v>
      </c>
      <c r="BW87">
        <v>0.65555887952903735</v>
      </c>
      <c r="BX87">
        <v>0.65981535368804689</v>
      </c>
      <c r="BY87">
        <v>0.66301535848030635</v>
      </c>
      <c r="BZ87">
        <v>0.66442114586869105</v>
      </c>
      <c r="CA87">
        <v>0.67162904027119841</v>
      </c>
      <c r="CB87">
        <v>0.67493301546351625</v>
      </c>
      <c r="CC87">
        <v>0.67910324307275916</v>
      </c>
      <c r="CD87">
        <v>0.68247447354552693</v>
      </c>
      <c r="CE87">
        <v>0.68536034693147585</v>
      </c>
      <c r="CF87">
        <v>0.69231991868410669</v>
      </c>
      <c r="CG87">
        <v>0.69054585817776371</v>
      </c>
      <c r="CH87">
        <v>0.69653154124810146</v>
      </c>
      <c r="CI87">
        <v>0.69940469602567801</v>
      </c>
      <c r="CJ87">
        <v>0.70181784507237865</v>
      </c>
      <c r="CK87">
        <v>0.70535588258708515</v>
      </c>
      <c r="CL87">
        <v>0.70874274936970161</v>
      </c>
      <c r="CM87">
        <v>0.71321301645834168</v>
      </c>
      <c r="CN87">
        <v>0.71579190930961922</v>
      </c>
      <c r="CO87">
        <v>0.71833124818243732</v>
      </c>
      <c r="CP87">
        <v>0.72204265114616595</v>
      </c>
      <c r="CQ87">
        <v>0.72334961003191867</v>
      </c>
      <c r="CR87">
        <v>0.72585068189236046</v>
      </c>
      <c r="CS87">
        <v>0.73138928407721215</v>
      </c>
      <c r="CT87">
        <v>0.73295645437947177</v>
      </c>
      <c r="CU87">
        <v>0.73451905183691457</v>
      </c>
      <c r="CV87">
        <v>0.73637912668578287</v>
      </c>
      <c r="CW87">
        <v>0.73893658207543833</v>
      </c>
      <c r="CX87">
        <v>0.74133130238778533</v>
      </c>
      <c r="CY87">
        <v>0.74533951024879008</v>
      </c>
      <c r="CZ87">
        <v>0.74770885918171737</v>
      </c>
      <c r="DA87">
        <v>0.74958681176481834</v>
      </c>
      <c r="DB87">
        <v>0.75485602665248352</v>
      </c>
      <c r="DC87">
        <v>0.75160138857082381</v>
      </c>
      <c r="DD87">
        <v>0.75767859600375131</v>
      </c>
      <c r="DE87">
        <v>0.75734131471218036</v>
      </c>
      <c r="DF87">
        <v>0.76085152488077379</v>
      </c>
      <c r="DG87">
        <v>0.76362475479884895</v>
      </c>
      <c r="DH87">
        <v>0.76559586398827972</v>
      </c>
      <c r="DI87">
        <v>0.76579230858740488</v>
      </c>
      <c r="DJ87">
        <v>0.76914266155557875</v>
      </c>
      <c r="DK87">
        <v>0.76799975115561459</v>
      </c>
      <c r="DL87">
        <v>0.77154213691177342</v>
      </c>
      <c r="DM87">
        <v>0.77306257816509039</v>
      </c>
      <c r="DN87">
        <v>0.77858055317004538</v>
      </c>
      <c r="DO87">
        <v>0.77756235240197791</v>
      </c>
      <c r="DP87">
        <v>0.77900492537098043</v>
      </c>
      <c r="DQ87">
        <v>0.78207196547608637</v>
      </c>
      <c r="DR87">
        <v>0.78226288073263262</v>
      </c>
      <c r="DS87">
        <v>0.78577055985666333</v>
      </c>
      <c r="DT87">
        <v>0.78617680336046614</v>
      </c>
      <c r="DU87">
        <v>0.7863783086364371</v>
      </c>
      <c r="DV87">
        <v>0.78836324742746677</v>
      </c>
      <c r="DW87">
        <v>0.791289956475559</v>
      </c>
      <c r="DX87">
        <v>0.79543255671348234</v>
      </c>
      <c r="DY87">
        <v>0.79446495323046706</v>
      </c>
      <c r="DZ87">
        <v>0.79441409981016442</v>
      </c>
      <c r="EA87">
        <v>0.79665570081533965</v>
      </c>
      <c r="EB87">
        <v>0.79925304798591656</v>
      </c>
      <c r="EC87">
        <v>0.80199007773716846</v>
      </c>
      <c r="ED87">
        <v>0.80073682167382765</v>
      </c>
      <c r="EE87">
        <v>0.80402375380190461</v>
      </c>
      <c r="EF87">
        <v>0.80820051094954282</v>
      </c>
      <c r="EG87">
        <v>0.8061267919891616</v>
      </c>
      <c r="EH87">
        <v>0.806706238965333</v>
      </c>
      <c r="EI87">
        <v>0.81114275217384912</v>
      </c>
      <c r="EJ87">
        <v>0.81042064553107596</v>
      </c>
      <c r="EK87">
        <v>0.81351857204730815</v>
      </c>
      <c r="EL87">
        <v>0.81590441113788637</v>
      </c>
      <c r="EM87">
        <v>0.81544450518483025</v>
      </c>
      <c r="EN87">
        <v>0.81714840249154574</v>
      </c>
      <c r="EO87">
        <v>0.81896353825142376</v>
      </c>
      <c r="EP87">
        <v>0.81818804041808146</v>
      </c>
      <c r="EQ87">
        <v>0.82011416834824546</v>
      </c>
      <c r="ER87">
        <v>0.82078963661789217</v>
      </c>
      <c r="ES87">
        <v>0.82195753336132393</v>
      </c>
      <c r="ET87">
        <v>0.82253628408103463</v>
      </c>
      <c r="EU87">
        <v>0.82346071812105437</v>
      </c>
      <c r="EV87">
        <v>0.82711298334499372</v>
      </c>
      <c r="EW87">
        <v>0.8263545076878428</v>
      </c>
      <c r="EX87">
        <v>0.82586305242472269</v>
      </c>
      <c r="EY87">
        <v>0.82871486054666765</v>
      </c>
      <c r="EZ87">
        <v>0.8285047153747378</v>
      </c>
      <c r="FA87">
        <v>0.83205641182327583</v>
      </c>
      <c r="FB87">
        <v>0.83464351531871395</v>
      </c>
      <c r="FC87">
        <v>0.83361614429212683</v>
      </c>
      <c r="FD87">
        <v>0.83369611436799995</v>
      </c>
      <c r="FE87">
        <v>0.83559355878964769</v>
      </c>
      <c r="FF87">
        <v>0.83604535628101662</v>
      </c>
      <c r="FG87">
        <v>0.83568453370198681</v>
      </c>
      <c r="FH87">
        <v>0.83610653110941124</v>
      </c>
      <c r="FI87">
        <v>0.84045404177150063</v>
      </c>
      <c r="FJ87">
        <v>0.83941820677056322</v>
      </c>
      <c r="FK87">
        <v>0.84057959053339215</v>
      </c>
      <c r="FL87">
        <v>0.84196766964683378</v>
      </c>
      <c r="FM87">
        <v>0.84285347867073279</v>
      </c>
      <c r="FN87">
        <v>0.84133076000717177</v>
      </c>
      <c r="FO87">
        <v>0.84495890706364063</v>
      </c>
      <c r="FP87">
        <v>0.8461952184172532</v>
      </c>
      <c r="FQ87">
        <v>0.84596037526309986</v>
      </c>
      <c r="FR87">
        <v>0.84695770366499867</v>
      </c>
      <c r="FS87">
        <v>0.84666702287428297</v>
      </c>
      <c r="FT87">
        <v>0.84865290618618039</v>
      </c>
      <c r="FU87">
        <v>0.84952593440835789</v>
      </c>
      <c r="FV87">
        <v>0.85052773663722214</v>
      </c>
      <c r="FW87">
        <v>0.85120970099754145</v>
      </c>
      <c r="FX87">
        <v>0.85095846264577946</v>
      </c>
      <c r="FY87">
        <v>0.8535564987903832</v>
      </c>
      <c r="FZ87">
        <v>0.85362021728898374</v>
      </c>
      <c r="GA87">
        <v>0.85419215242852553</v>
      </c>
      <c r="GB87">
        <v>0.85446095438797243</v>
      </c>
      <c r="GC87">
        <v>0.85542894278625581</v>
      </c>
      <c r="GD87">
        <v>0.85755122790170524</v>
      </c>
      <c r="GE87">
        <v>0.85727378934306542</v>
      </c>
      <c r="GF87">
        <v>0.85776152882197343</v>
      </c>
      <c r="GG87">
        <v>0.8596418813972766</v>
      </c>
      <c r="GH87">
        <v>0.8611469029026354</v>
      </c>
      <c r="GI87">
        <v>0.86055503168807923</v>
      </c>
      <c r="GJ87">
        <v>0.86216605732785168</v>
      </c>
      <c r="GK87">
        <v>0.86198814053915951</v>
      </c>
      <c r="GL87">
        <v>0.86451946337360952</v>
      </c>
      <c r="GM87">
        <v>0.86399738689636174</v>
      </c>
      <c r="GN87">
        <v>0.86488206333817885</v>
      </c>
      <c r="GO87">
        <v>0.86505699668013825</v>
      </c>
      <c r="GP87">
        <v>0.86745857862597719</v>
      </c>
      <c r="GQ87">
        <v>0.86626265619997311</v>
      </c>
      <c r="GR87">
        <v>0.86733938495109675</v>
      </c>
      <c r="GS87">
        <v>0.86927454039394314</v>
      </c>
      <c r="GT87">
        <v>0.86760639740474088</v>
      </c>
      <c r="GU87">
        <v>0.86859817752532842</v>
      </c>
      <c r="GV87">
        <v>0.86902239468486575</v>
      </c>
      <c r="GW87">
        <v>0.87037587168917763</v>
      </c>
      <c r="GX87">
        <v>0.8691135897584692</v>
      </c>
      <c r="GY87">
        <v>0.87094989454756289</v>
      </c>
      <c r="GZ87">
        <v>0.87163145089440019</v>
      </c>
      <c r="HA87">
        <v>0.8734771284451176</v>
      </c>
      <c r="HB87">
        <v>0.87220541540947016</v>
      </c>
      <c r="HC87">
        <v>0.87395548993531347</v>
      </c>
      <c r="HD87">
        <v>0.87418108663344452</v>
      </c>
      <c r="HE87">
        <v>0.87413550811708318</v>
      </c>
      <c r="HF87">
        <v>0.87566381676351646</v>
      </c>
      <c r="HG87">
        <v>0.87593704981898701</v>
      </c>
      <c r="HH87">
        <v>0.87648539032604877</v>
      </c>
      <c r="HI87">
        <v>0.87813116113134682</v>
      </c>
      <c r="HJ87">
        <v>0.87938083749418117</v>
      </c>
      <c r="HK87">
        <v>0.87893223457024072</v>
      </c>
      <c r="HL87">
        <v>0.88011855014168572</v>
      </c>
      <c r="HM87">
        <v>0.87862288591589088</v>
      </c>
      <c r="HN87">
        <v>0.88021577102613957</v>
      </c>
      <c r="HO87">
        <v>0.88155321211004745</v>
      </c>
      <c r="HP87">
        <v>0.88144047197754727</v>
      </c>
      <c r="HQ87">
        <v>0.88143731339239051</v>
      </c>
      <c r="HR87">
        <v>0.88327557547909163</v>
      </c>
      <c r="HS87">
        <v>0.88220051539924904</v>
      </c>
      <c r="HT87">
        <v>0.8828782245723964</v>
      </c>
      <c r="HU87">
        <v>0.88350325888142289</v>
      </c>
      <c r="HV87">
        <v>0.88468720536102974</v>
      </c>
      <c r="HW87">
        <v>0.88542379496726975</v>
      </c>
      <c r="HX87">
        <v>0.8855790897898983</v>
      </c>
      <c r="HY87">
        <v>0.8859892233896336</v>
      </c>
      <c r="HZ87">
        <v>0.88661767798922764</v>
      </c>
      <c r="IA87">
        <v>0.8873971663318676</v>
      </c>
      <c r="IB87">
        <v>0.88773432598200908</v>
      </c>
      <c r="IC87">
        <v>0.89021337108788479</v>
      </c>
      <c r="ID87">
        <v>0.88801458651158283</v>
      </c>
      <c r="IE87">
        <v>0.88884532144774064</v>
      </c>
      <c r="IF87">
        <v>0.88894811958159714</v>
      </c>
      <c r="IG87">
        <v>0.88949247551740263</v>
      </c>
      <c r="IH87">
        <v>0.88796774292806158</v>
      </c>
      <c r="II87">
        <v>0.89063646379120165</v>
      </c>
      <c r="IJ87">
        <v>0.89062080775843844</v>
      </c>
      <c r="IK87">
        <v>0.89125885695352669</v>
      </c>
      <c r="IL87">
        <v>0.89121384075685073</v>
      </c>
      <c r="IM87">
        <v>0.8937900775698564</v>
      </c>
      <c r="IN87">
        <v>0.89358480094045534</v>
      </c>
      <c r="IO87">
        <v>0.89261171453363253</v>
      </c>
      <c r="IP87">
        <v>0.89473821934504705</v>
      </c>
      <c r="IQ87">
        <v>0.89504660266716607</v>
      </c>
      <c r="IR87">
        <v>0.89378834377117422</v>
      </c>
      <c r="IS87">
        <v>0.89521379844237092</v>
      </c>
      <c r="IT87">
        <v>0.89507604903599314</v>
      </c>
      <c r="IU87">
        <v>0.89502976411780111</v>
      </c>
      <c r="IV87">
        <v>0.89672169977911764</v>
      </c>
      <c r="IW87">
        <v>0.89700888873191542</v>
      </c>
      <c r="IX87">
        <v>0.89686255255321679</v>
      </c>
      <c r="IY87">
        <v>0.89735803638172451</v>
      </c>
      <c r="IZ87">
        <v>0.89809440646279071</v>
      </c>
      <c r="JA87">
        <v>0.89852405940013846</v>
      </c>
      <c r="JB87">
        <v>0.89764548296486202</v>
      </c>
      <c r="JC87">
        <v>0.8977356597548084</v>
      </c>
      <c r="JD87">
        <v>0.89936369330082455</v>
      </c>
      <c r="JE87">
        <v>0.8996644254268229</v>
      </c>
      <c r="JF87">
        <v>0.90065292420435716</v>
      </c>
      <c r="JG87">
        <v>0.90139595287729191</v>
      </c>
      <c r="JH87">
        <v>0.90151749964518724</v>
      </c>
      <c r="JI87">
        <v>0.9005197369524115</v>
      </c>
      <c r="JJ87">
        <v>0.9012806754910383</v>
      </c>
      <c r="JK87">
        <v>0.90200204846913012</v>
      </c>
      <c r="JL87">
        <v>0.90295072602167947</v>
      </c>
      <c r="JM87">
        <v>0.90247235545574855</v>
      </c>
      <c r="JN87">
        <v>0.90320795250330987</v>
      </c>
      <c r="JO87">
        <v>0.90335877086612393</v>
      </c>
      <c r="JP87">
        <v>0.90463245404573323</v>
      </c>
      <c r="JQ87">
        <v>0.90338946388604735</v>
      </c>
      <c r="JR87">
        <v>0.90364747375994414</v>
      </c>
      <c r="JS87">
        <v>0.90503331489151329</v>
      </c>
      <c r="JT87">
        <v>0.90530071636445675</v>
      </c>
      <c r="JU87">
        <v>0.90497672773852911</v>
      </c>
      <c r="JV87">
        <v>0.90440677533845426</v>
      </c>
      <c r="JW87">
        <v>0.90588548015030335</v>
      </c>
      <c r="JX87">
        <v>0.90488258053628834</v>
      </c>
      <c r="JY87">
        <v>0.90649855010754743</v>
      </c>
      <c r="JZ87">
        <v>0.90737013216639784</v>
      </c>
      <c r="KA87">
        <v>0.90792251448681738</v>
      </c>
      <c r="KB87">
        <v>0.90687459282790372</v>
      </c>
      <c r="KC87">
        <v>0.9070521197689565</v>
      </c>
      <c r="KD87">
        <v>0.90788760924555878</v>
      </c>
      <c r="KE87">
        <v>0.90676503871429159</v>
      </c>
      <c r="KF87">
        <v>0.90821318612000801</v>
      </c>
      <c r="KG87">
        <v>0.90903962906646973</v>
      </c>
      <c r="KH87">
        <v>0.9102917099251121</v>
      </c>
      <c r="KI87">
        <v>0.90912543560966785</v>
      </c>
      <c r="KJ87">
        <v>0.90943117274197416</v>
      </c>
      <c r="KK87">
        <v>0.90896812024391804</v>
      </c>
      <c r="KL87">
        <v>0.91025183644579832</v>
      </c>
      <c r="KM87">
        <v>0.91143610444873746</v>
      </c>
      <c r="KN87">
        <v>0.91163253865728699</v>
      </c>
      <c r="KO87">
        <v>0.91153193929172471</v>
      </c>
      <c r="KP87">
        <v>0.91343428540289229</v>
      </c>
      <c r="KQ87">
        <v>0.91302050973543758</v>
      </c>
      <c r="KR87">
        <v>0.91168666614655813</v>
      </c>
      <c r="KS87">
        <v>0.91295648275756114</v>
      </c>
      <c r="KT87">
        <v>0.91237325617359699</v>
      </c>
      <c r="KU87">
        <v>0.91249959785597246</v>
      </c>
      <c r="KV87">
        <v>0.91409209573610362</v>
      </c>
      <c r="KW87">
        <v>0.91445422340623728</v>
      </c>
      <c r="KX87">
        <v>0.91482780517871076</v>
      </c>
      <c r="KY87">
        <v>0.91383991198494141</v>
      </c>
      <c r="KZ87">
        <v>0.91387872760785649</v>
      </c>
      <c r="LA87">
        <v>0.91427753076959206</v>
      </c>
      <c r="LB87">
        <v>0.91411886043090385</v>
      </c>
      <c r="LC87">
        <v>0.91555007399646482</v>
      </c>
      <c r="LD87">
        <v>0.91519220528945822</v>
      </c>
      <c r="LE87">
        <v>0.91520113394099489</v>
      </c>
      <c r="LF87">
        <v>0.91557478763788092</v>
      </c>
      <c r="LG87">
        <v>0.91604581299256971</v>
      </c>
      <c r="LH87">
        <v>0.91652478733708875</v>
      </c>
      <c r="LI87">
        <v>0.91646673114711308</v>
      </c>
      <c r="LJ87">
        <v>0.91723327989788161</v>
      </c>
      <c r="LK87">
        <v>0.91723590979838066</v>
      </c>
      <c r="LL87">
        <v>0.91616186568687596</v>
      </c>
      <c r="LM87">
        <v>0.91759559446187799</v>
      </c>
      <c r="LN87">
        <v>0.91855861665233896</v>
      </c>
      <c r="LO87">
        <v>0.91855684090350587</v>
      </c>
      <c r="LP87">
        <v>0.91876722958351975</v>
      </c>
      <c r="LQ87">
        <v>0.91888154209800665</v>
      </c>
      <c r="LR87">
        <v>0.91907347910575532</v>
      </c>
      <c r="LS87">
        <v>0.91976251781411611</v>
      </c>
      <c r="LT87">
        <v>0.92048036864551896</v>
      </c>
      <c r="LU87">
        <v>0.92177736793299869</v>
      </c>
      <c r="LV87">
        <v>0.91962660401795149</v>
      </c>
      <c r="LW87">
        <v>0.91890891863744084</v>
      </c>
      <c r="LX87">
        <v>0.92151377709506543</v>
      </c>
      <c r="LY87">
        <v>0.92011970890782546</v>
      </c>
      <c r="LZ87">
        <v>0.92212570504481872</v>
      </c>
      <c r="MA87">
        <v>0.92157436038084783</v>
      </c>
      <c r="MB87">
        <v>0.92154765757393842</v>
      </c>
      <c r="MC87">
        <v>0.921661432978645</v>
      </c>
      <c r="MD87">
        <v>0.92169769352021402</v>
      </c>
      <c r="ME87">
        <v>0.92170343935282195</v>
      </c>
      <c r="MF87">
        <v>0.92230673002029151</v>
      </c>
      <c r="MG87">
        <v>0.92213748406791873</v>
      </c>
      <c r="MH87">
        <v>0.92387385394629651</v>
      </c>
      <c r="MI87">
        <v>0.92367524651357991</v>
      </c>
      <c r="MJ87">
        <v>0.9239860712491017</v>
      </c>
      <c r="MK87">
        <v>0.92433607036945209</v>
      </c>
      <c r="ML87">
        <v>0.9230942396918852</v>
      </c>
      <c r="MM87">
        <v>0.92494330806420844</v>
      </c>
      <c r="MN87">
        <v>0.9250816129288626</v>
      </c>
      <c r="MO87">
        <v>0.92504696068145997</v>
      </c>
      <c r="MP87">
        <v>0.9250983898848878</v>
      </c>
      <c r="MQ87">
        <v>0.92556571295232337</v>
      </c>
      <c r="MR87">
        <v>0.92484548068126116</v>
      </c>
      <c r="MS87">
        <v>0.9261732289178759</v>
      </c>
      <c r="MT87">
        <v>0.92483147795397169</v>
      </c>
      <c r="MU87">
        <v>0.92627245882827602</v>
      </c>
      <c r="MV87">
        <v>0.92565401666148328</v>
      </c>
      <c r="MW87">
        <v>0.92588197959307583</v>
      </c>
      <c r="MX87">
        <v>0.92578943037107619</v>
      </c>
      <c r="MY87">
        <v>0.92725268742250011</v>
      </c>
      <c r="MZ87">
        <v>0.92609362560609154</v>
      </c>
      <c r="NA87">
        <v>0.92934933405818165</v>
      </c>
      <c r="NB87">
        <v>0.92766514022778368</v>
      </c>
      <c r="NC87">
        <v>0.92598433794851598</v>
      </c>
      <c r="ND87">
        <v>0.92839110267353109</v>
      </c>
      <c r="NE87">
        <v>0.92700551172151913</v>
      </c>
      <c r="NF87">
        <v>0.92712970461002997</v>
      </c>
      <c r="NG87">
        <v>0.92835729707458869</v>
      </c>
      <c r="NH87">
        <v>0.92852456005069395</v>
      </c>
      <c r="NI87">
        <v>0.92899696509053487</v>
      </c>
      <c r="NJ87">
        <v>0.92803548619841636</v>
      </c>
      <c r="NK87">
        <v>0.9289513695694549</v>
      </c>
      <c r="NL87">
        <v>0.92908754617908895</v>
      </c>
      <c r="NM87">
        <v>0.93050378830500657</v>
      </c>
      <c r="NN87">
        <v>0.93052368685888409</v>
      </c>
      <c r="NO87">
        <v>0.92929933547239896</v>
      </c>
      <c r="NP87">
        <v>0.9302953485422385</v>
      </c>
      <c r="NQ87">
        <v>0.93010900437143129</v>
      </c>
      <c r="NR87">
        <v>0.93043913381839116</v>
      </c>
      <c r="NS87">
        <v>0.9291406493751927</v>
      </c>
      <c r="NT87">
        <v>0.92982571532450853</v>
      </c>
      <c r="NU87">
        <v>0.93017871739043978</v>
      </c>
      <c r="NV87">
        <v>0.9312359499325561</v>
      </c>
      <c r="NW87">
        <v>0.93010963755408249</v>
      </c>
      <c r="NX87">
        <v>0.93165564427710446</v>
      </c>
      <c r="NY87">
        <v>0.93126136573525886</v>
      </c>
      <c r="NZ87">
        <v>0.93216128647635854</v>
      </c>
      <c r="OA87">
        <v>0.93252509926272364</v>
      </c>
      <c r="OB87">
        <v>0.93247275199011814</v>
      </c>
      <c r="OC87">
        <v>0.93321540441338902</v>
      </c>
      <c r="OD87">
        <v>0.93214050005926818</v>
      </c>
      <c r="OE87">
        <v>0.93270890810378104</v>
      </c>
      <c r="OF87">
        <v>0.9340302643430064</v>
      </c>
      <c r="OG87">
        <v>0.93352896387561812</v>
      </c>
      <c r="OH87">
        <v>0.93312127283993518</v>
      </c>
      <c r="OI87">
        <v>0.93342623725586726</v>
      </c>
      <c r="OJ87">
        <v>0.93310857650137469</v>
      </c>
      <c r="OK87">
        <v>0.93323618838103006</v>
      </c>
      <c r="OL87">
        <v>0.93382421963299789</v>
      </c>
      <c r="OM87">
        <v>0.93391772739154466</v>
      </c>
      <c r="ON87">
        <v>0.93420387006992089</v>
      </c>
      <c r="OO87">
        <v>0.93406554322419511</v>
      </c>
      <c r="OP87">
        <v>0.9349122502527768</v>
      </c>
      <c r="OQ87">
        <v>0.93408409563099359</v>
      </c>
      <c r="OR87">
        <v>0.9364641056032641</v>
      </c>
      <c r="OS87">
        <v>0.93478905889918007</v>
      </c>
      <c r="OT87">
        <v>0.93536481173529196</v>
      </c>
      <c r="OU87">
        <v>0.93546125104966704</v>
      </c>
    </row>
    <row r="88" spans="1:411">
      <c r="A88" s="539">
        <v>0.37</v>
      </c>
      <c r="B88">
        <v>1.9832428975434836E-4</v>
      </c>
      <c r="C88">
        <v>2.1927674372563908E-3</v>
      </c>
      <c r="D88">
        <v>3.852752799571165E-3</v>
      </c>
      <c r="E88">
        <v>6.7380248116189782E-3</v>
      </c>
      <c r="F88">
        <v>1.0612749799301387E-2</v>
      </c>
      <c r="G88">
        <v>1.450657960422036E-2</v>
      </c>
      <c r="H88">
        <v>2.1033382327767702E-2</v>
      </c>
      <c r="I88">
        <v>2.7195249169933405E-2</v>
      </c>
      <c r="J88">
        <v>3.4277729022647155E-2</v>
      </c>
      <c r="K88">
        <v>4.125538253861092E-2</v>
      </c>
      <c r="L88">
        <v>5.1039202798464835E-2</v>
      </c>
      <c r="M88">
        <v>6.0574916315121449E-2</v>
      </c>
      <c r="N88">
        <v>7.2131149752224691E-2</v>
      </c>
      <c r="O88">
        <v>8.2071005877198649E-2</v>
      </c>
      <c r="P88">
        <v>9.3185956445366216E-2</v>
      </c>
      <c r="Q88">
        <v>0.1058308071479438</v>
      </c>
      <c r="R88">
        <v>0.12097016662720608</v>
      </c>
      <c r="S88">
        <v>0.13228416171317783</v>
      </c>
      <c r="T88">
        <v>0.14525905617290952</v>
      </c>
      <c r="U88">
        <v>0.15988261571882487</v>
      </c>
      <c r="V88">
        <v>0.17260696168398232</v>
      </c>
      <c r="W88">
        <v>0.18886317072947495</v>
      </c>
      <c r="X88">
        <v>0.20164521025172677</v>
      </c>
      <c r="Y88">
        <v>0.21453285379849776</v>
      </c>
      <c r="Z88">
        <v>0.23012416230236293</v>
      </c>
      <c r="AA88">
        <v>0.24459930814419165</v>
      </c>
      <c r="AB88">
        <v>0.25850867509540859</v>
      </c>
      <c r="AC88">
        <v>0.273223918526457</v>
      </c>
      <c r="AD88">
        <v>0.28884782587961311</v>
      </c>
      <c r="AE88">
        <v>0.30065842683002708</v>
      </c>
      <c r="AF88">
        <v>0.31267980813808538</v>
      </c>
      <c r="AG88">
        <v>0.32990965371796299</v>
      </c>
      <c r="AH88">
        <v>0.33668765234063325</v>
      </c>
      <c r="AI88">
        <v>0.35212876167168949</v>
      </c>
      <c r="AJ88">
        <v>0.36187435414303143</v>
      </c>
      <c r="AK88">
        <v>0.3765383819947356</v>
      </c>
      <c r="AL88">
        <v>0.38891740322221285</v>
      </c>
      <c r="AM88">
        <v>0.39996169108436785</v>
      </c>
      <c r="AN88">
        <v>0.4087006028401195</v>
      </c>
      <c r="AO88">
        <v>0.41968708433845342</v>
      </c>
      <c r="AP88">
        <v>0.43215212421011806</v>
      </c>
      <c r="AQ88">
        <v>0.44286512375606241</v>
      </c>
      <c r="AR88">
        <v>0.45068218110021963</v>
      </c>
      <c r="AS88">
        <v>0.4611811547562521</v>
      </c>
      <c r="AT88">
        <v>0.47226416036277097</v>
      </c>
      <c r="AU88">
        <v>0.48033245525000556</v>
      </c>
      <c r="AV88">
        <v>0.48767894724513133</v>
      </c>
      <c r="AW88">
        <v>0.49683261169419024</v>
      </c>
      <c r="AX88">
        <v>0.50420974054901824</v>
      </c>
      <c r="AY88">
        <v>0.51352761093758936</v>
      </c>
      <c r="AZ88">
        <v>0.52068092512428199</v>
      </c>
      <c r="BA88">
        <v>0.5293789770096925</v>
      </c>
      <c r="BB88">
        <v>0.53521970045432155</v>
      </c>
      <c r="BC88">
        <v>0.5416531382603309</v>
      </c>
      <c r="BD88">
        <v>0.54809672633864914</v>
      </c>
      <c r="BE88">
        <v>0.55784008044349753</v>
      </c>
      <c r="BF88">
        <v>0.56474518790201023</v>
      </c>
      <c r="BG88">
        <v>0.56974429489626721</v>
      </c>
      <c r="BH88">
        <v>0.5776222530557138</v>
      </c>
      <c r="BI88">
        <v>0.58166642718281392</v>
      </c>
      <c r="BJ88">
        <v>0.58938564641174196</v>
      </c>
      <c r="BK88">
        <v>0.59590751176253753</v>
      </c>
      <c r="BL88">
        <v>0.59689347154385453</v>
      </c>
      <c r="BM88">
        <v>0.60544215527406942</v>
      </c>
      <c r="BN88">
        <v>0.60959379438176231</v>
      </c>
      <c r="BO88">
        <v>0.61471515676833588</v>
      </c>
      <c r="BP88">
        <v>0.62023280354608323</v>
      </c>
      <c r="BQ88">
        <v>0.6270941419164392</v>
      </c>
      <c r="BR88">
        <v>0.63203860867370099</v>
      </c>
      <c r="BS88">
        <v>0.63606641222345606</v>
      </c>
      <c r="BT88">
        <v>0.64103295053415787</v>
      </c>
      <c r="BU88">
        <v>0.64432194294536127</v>
      </c>
      <c r="BV88">
        <v>0.65046554022323255</v>
      </c>
      <c r="BW88">
        <v>0.65465151923425069</v>
      </c>
      <c r="BX88">
        <v>0.66001338246074881</v>
      </c>
      <c r="BY88">
        <v>0.66343143312787567</v>
      </c>
      <c r="BZ88">
        <v>0.66720636102743747</v>
      </c>
      <c r="CA88">
        <v>0.67142607645470809</v>
      </c>
      <c r="CB88">
        <v>0.67623760539714772</v>
      </c>
      <c r="CC88">
        <v>0.67741924629965067</v>
      </c>
      <c r="CD88">
        <v>0.68393632789954029</v>
      </c>
      <c r="CE88">
        <v>0.6862657705201618</v>
      </c>
      <c r="CF88">
        <v>0.68915203234396616</v>
      </c>
      <c r="CG88">
        <v>0.69171446462070107</v>
      </c>
      <c r="CH88">
        <v>0.69536057482948754</v>
      </c>
      <c r="CI88">
        <v>0.70094026753287464</v>
      </c>
      <c r="CJ88">
        <v>0.7031253021479833</v>
      </c>
      <c r="CK88">
        <v>0.70587408150657394</v>
      </c>
      <c r="CL88">
        <v>0.70954558888230634</v>
      </c>
      <c r="CM88">
        <v>0.71187601338561246</v>
      </c>
      <c r="CN88">
        <v>0.71640064511627854</v>
      </c>
      <c r="CO88">
        <v>0.71633348180147638</v>
      </c>
      <c r="CP88">
        <v>0.720794626875217</v>
      </c>
      <c r="CQ88">
        <v>0.72463775020635324</v>
      </c>
      <c r="CR88">
        <v>0.72794033399397351</v>
      </c>
      <c r="CS88">
        <v>0.72914505401477114</v>
      </c>
      <c r="CT88">
        <v>0.73406562119419128</v>
      </c>
      <c r="CU88">
        <v>0.73595135094147235</v>
      </c>
      <c r="CV88">
        <v>0.73622606742010566</v>
      </c>
      <c r="CW88">
        <v>0.73865776577741404</v>
      </c>
      <c r="CX88">
        <v>0.74315391904908379</v>
      </c>
      <c r="CY88">
        <v>0.74529718140503121</v>
      </c>
      <c r="CZ88">
        <v>0.74605597162158099</v>
      </c>
      <c r="DA88">
        <v>0.74905097260525655</v>
      </c>
      <c r="DB88">
        <v>0.7512019458492516</v>
      </c>
      <c r="DC88">
        <v>0.7551141170852117</v>
      </c>
      <c r="DD88">
        <v>0.75589405984179403</v>
      </c>
      <c r="DE88">
        <v>0.75968064604942609</v>
      </c>
      <c r="DF88">
        <v>0.76115027009179537</v>
      </c>
      <c r="DG88">
        <v>0.76208799569635299</v>
      </c>
      <c r="DH88">
        <v>0.76394935007185372</v>
      </c>
      <c r="DI88">
        <v>0.76662858255030619</v>
      </c>
      <c r="DJ88">
        <v>0.76806498651026289</v>
      </c>
      <c r="DK88">
        <v>0.77166736114962964</v>
      </c>
      <c r="DL88">
        <v>0.77160341450416359</v>
      </c>
      <c r="DM88">
        <v>0.77326687304373565</v>
      </c>
      <c r="DN88">
        <v>0.77570095215488044</v>
      </c>
      <c r="DO88">
        <v>0.77978865001246089</v>
      </c>
      <c r="DP88">
        <v>0.78201734042596383</v>
      </c>
      <c r="DQ88">
        <v>0.78137286603160805</v>
      </c>
      <c r="DR88">
        <v>0.78439648736723</v>
      </c>
      <c r="DS88">
        <v>0.78404122871284387</v>
      </c>
      <c r="DT88">
        <v>0.78806934143779972</v>
      </c>
      <c r="DU88">
        <v>0.78627005106099668</v>
      </c>
      <c r="DV88">
        <v>0.78839377500061658</v>
      </c>
      <c r="DW88">
        <v>0.79202505628563424</v>
      </c>
      <c r="DX88">
        <v>0.79427646656058637</v>
      </c>
      <c r="DY88">
        <v>0.79539720564622329</v>
      </c>
      <c r="DZ88">
        <v>0.79544206294043696</v>
      </c>
      <c r="EA88">
        <v>0.79798788295790579</v>
      </c>
      <c r="EB88">
        <v>0.79953328037363569</v>
      </c>
      <c r="EC88">
        <v>0.80116874728434184</v>
      </c>
      <c r="ED88">
        <v>0.80115577526445136</v>
      </c>
      <c r="EE88">
        <v>0.8038978453360579</v>
      </c>
      <c r="EF88">
        <v>0.80441648740359972</v>
      </c>
      <c r="EG88">
        <v>0.8070776371573688</v>
      </c>
      <c r="EH88">
        <v>0.8074246069162262</v>
      </c>
      <c r="EI88">
        <v>0.80783061491376418</v>
      </c>
      <c r="EJ88">
        <v>0.80873662224569798</v>
      </c>
      <c r="EK88">
        <v>0.8133318334144306</v>
      </c>
      <c r="EL88">
        <v>0.81294363445910867</v>
      </c>
      <c r="EM88">
        <v>0.8151077134533834</v>
      </c>
      <c r="EN88">
        <v>0.81608202113851769</v>
      </c>
      <c r="EO88">
        <v>0.81850865557073682</v>
      </c>
      <c r="EP88">
        <v>0.81950793093618801</v>
      </c>
      <c r="EQ88">
        <v>0.82075331188668788</v>
      </c>
      <c r="ER88">
        <v>0.82044520556595568</v>
      </c>
      <c r="ES88">
        <v>0.8223822424273951</v>
      </c>
      <c r="ET88">
        <v>0.82330703663700022</v>
      </c>
      <c r="EU88">
        <v>0.82685514105378832</v>
      </c>
      <c r="EV88">
        <v>0.82581129712502066</v>
      </c>
      <c r="EW88">
        <v>0.82741402226405536</v>
      </c>
      <c r="EX88">
        <v>0.82751103627699396</v>
      </c>
      <c r="EY88">
        <v>0.82935951500647764</v>
      </c>
      <c r="EZ88">
        <v>0.82975931243371104</v>
      </c>
      <c r="FA88">
        <v>0.83027684910571098</v>
      </c>
      <c r="FB88">
        <v>0.83200276244412363</v>
      </c>
      <c r="FC88">
        <v>0.83432002230185431</v>
      </c>
      <c r="FD88">
        <v>0.83469907079549288</v>
      </c>
      <c r="FE88">
        <v>0.835710417849028</v>
      </c>
      <c r="FF88">
        <v>0.83619471189091266</v>
      </c>
      <c r="FG88">
        <v>0.83675982252667147</v>
      </c>
      <c r="FH88">
        <v>0.83762446210390107</v>
      </c>
      <c r="FI88">
        <v>0.83886403952139799</v>
      </c>
      <c r="FJ88">
        <v>0.84073059166989217</v>
      </c>
      <c r="FK88">
        <v>0.840448163202687</v>
      </c>
      <c r="FL88">
        <v>0.84169380000426453</v>
      </c>
      <c r="FM88">
        <v>0.84225542731018843</v>
      </c>
      <c r="FN88">
        <v>0.84373038170966785</v>
      </c>
      <c r="FO88">
        <v>0.84463163750753112</v>
      </c>
      <c r="FP88">
        <v>0.84373071007420164</v>
      </c>
      <c r="FQ88">
        <v>0.84721902785600667</v>
      </c>
      <c r="FR88">
        <v>0.84722748807350501</v>
      </c>
      <c r="FS88">
        <v>0.84925429741521463</v>
      </c>
      <c r="FT88">
        <v>0.84988452449510565</v>
      </c>
      <c r="FU88">
        <v>0.84894668011605157</v>
      </c>
      <c r="FV88">
        <v>0.8503653860763446</v>
      </c>
      <c r="FW88">
        <v>0.8515947313399419</v>
      </c>
      <c r="FX88">
        <v>0.85344181203253044</v>
      </c>
      <c r="FY88">
        <v>0.85200022119623831</v>
      </c>
      <c r="FZ88">
        <v>0.85289895712989272</v>
      </c>
      <c r="GA88">
        <v>0.85473543972110433</v>
      </c>
      <c r="GB88">
        <v>0.8555983592939842</v>
      </c>
      <c r="GC88">
        <v>0.85474288326798253</v>
      </c>
      <c r="GD88">
        <v>0.85826219874768361</v>
      </c>
      <c r="GE88">
        <v>0.85847446679782491</v>
      </c>
      <c r="GF88">
        <v>0.8585191510827187</v>
      </c>
      <c r="GG88">
        <v>0.85826232816192682</v>
      </c>
      <c r="GH88">
        <v>0.86021690085658664</v>
      </c>
      <c r="GI88">
        <v>0.86086920955146107</v>
      </c>
      <c r="GJ88">
        <v>0.86297290505346402</v>
      </c>
      <c r="GK88">
        <v>0.86181029913841056</v>
      </c>
      <c r="GL88">
        <v>0.86196848546631255</v>
      </c>
      <c r="GM88">
        <v>0.86286250827274014</v>
      </c>
      <c r="GN88">
        <v>0.86261677592159258</v>
      </c>
      <c r="GO88">
        <v>0.86377758171893537</v>
      </c>
      <c r="GP88">
        <v>0.86530917785317329</v>
      </c>
      <c r="GQ88">
        <v>0.86713566048684609</v>
      </c>
      <c r="GR88">
        <v>0.86603377723196329</v>
      </c>
      <c r="GS88">
        <v>0.86795857151377276</v>
      </c>
      <c r="GT88">
        <v>0.86840174403385828</v>
      </c>
      <c r="GU88">
        <v>0.87033000202973254</v>
      </c>
      <c r="GV88">
        <v>0.87028335164850168</v>
      </c>
      <c r="GW88">
        <v>0.87001450273130865</v>
      </c>
      <c r="GX88">
        <v>0.87140617703973844</v>
      </c>
      <c r="GY88">
        <v>0.87190131753015265</v>
      </c>
      <c r="GZ88">
        <v>0.87293581262763487</v>
      </c>
      <c r="HA88">
        <v>0.87278428585748968</v>
      </c>
      <c r="HB88">
        <v>0.87360530492708721</v>
      </c>
      <c r="HC88">
        <v>0.87405402237579843</v>
      </c>
      <c r="HD88">
        <v>0.87443858750514669</v>
      </c>
      <c r="HE88">
        <v>0.87551682589984769</v>
      </c>
      <c r="HF88">
        <v>0.87528012776196673</v>
      </c>
      <c r="HG88">
        <v>0.87609582933592045</v>
      </c>
      <c r="HH88">
        <v>0.87638006941634505</v>
      </c>
      <c r="HI88">
        <v>0.8764812427885923</v>
      </c>
      <c r="HJ88">
        <v>0.87706688217301798</v>
      </c>
      <c r="HK88">
        <v>0.87835339797815182</v>
      </c>
      <c r="HL88">
        <v>0.8794236458316087</v>
      </c>
      <c r="HM88">
        <v>0.88032206040270022</v>
      </c>
      <c r="HN88">
        <v>0.8806687276030436</v>
      </c>
      <c r="HO88">
        <v>0.8799371504979121</v>
      </c>
      <c r="HP88">
        <v>0.88245687154197339</v>
      </c>
      <c r="HQ88">
        <v>0.88042396675885437</v>
      </c>
      <c r="HR88">
        <v>0.88199262294943959</v>
      </c>
      <c r="HS88">
        <v>0.88344013102628494</v>
      </c>
      <c r="HT88">
        <v>0.88399982271117139</v>
      </c>
      <c r="HU88">
        <v>0.88386517897295858</v>
      </c>
      <c r="HV88">
        <v>0.88424612695808325</v>
      </c>
      <c r="HW88">
        <v>0.88537025912739242</v>
      </c>
      <c r="HX88">
        <v>0.88468788668130871</v>
      </c>
      <c r="HY88">
        <v>0.88569801060478814</v>
      </c>
      <c r="HZ88">
        <v>0.88647407286268209</v>
      </c>
      <c r="IA88">
        <v>0.8859422541129478</v>
      </c>
      <c r="IB88">
        <v>0.88561660447572632</v>
      </c>
      <c r="IC88">
        <v>0.88670858874601033</v>
      </c>
      <c r="ID88">
        <v>0.88802396017366581</v>
      </c>
      <c r="IE88">
        <v>0.88920563873374303</v>
      </c>
      <c r="IF88">
        <v>0.88878997663061177</v>
      </c>
      <c r="IG88">
        <v>0.88918019001707049</v>
      </c>
      <c r="IH88">
        <v>0.88988277122310944</v>
      </c>
      <c r="II88">
        <v>0.89130467394655177</v>
      </c>
      <c r="IJ88">
        <v>0.88981944466427232</v>
      </c>
      <c r="IK88">
        <v>0.89074389382556962</v>
      </c>
      <c r="IL88">
        <v>0.89161769449625294</v>
      </c>
      <c r="IM88">
        <v>0.89131313423860803</v>
      </c>
      <c r="IN88">
        <v>0.89299548699087494</v>
      </c>
      <c r="IO88">
        <v>0.89350092163596995</v>
      </c>
      <c r="IP88">
        <v>0.89319310404412067</v>
      </c>
      <c r="IQ88">
        <v>0.89320054327409415</v>
      </c>
      <c r="IR88">
        <v>0.89324919096229805</v>
      </c>
      <c r="IS88">
        <v>0.89411378061798652</v>
      </c>
      <c r="IT88">
        <v>0.8942437848016398</v>
      </c>
      <c r="IU88">
        <v>0.89693308106479197</v>
      </c>
      <c r="IV88">
        <v>0.89590318724635742</v>
      </c>
      <c r="IW88">
        <v>0.89647238917894012</v>
      </c>
      <c r="IX88">
        <v>0.89551040579908625</v>
      </c>
      <c r="IY88">
        <v>0.898367994132518</v>
      </c>
      <c r="IZ88">
        <v>0.89663193978238398</v>
      </c>
      <c r="JA88">
        <v>0.89900944835072527</v>
      </c>
      <c r="JB88">
        <v>0.89897440925967464</v>
      </c>
      <c r="JC88">
        <v>0.90018780980013491</v>
      </c>
      <c r="JD88">
        <v>0.89942544590579288</v>
      </c>
      <c r="JE88">
        <v>0.89912940604069502</v>
      </c>
      <c r="JF88">
        <v>0.8997192819120805</v>
      </c>
      <c r="JG88">
        <v>0.90102120114967599</v>
      </c>
      <c r="JH88">
        <v>0.90017263610389142</v>
      </c>
      <c r="JI88">
        <v>0.90045444470541458</v>
      </c>
      <c r="JJ88">
        <v>0.90124867419682686</v>
      </c>
      <c r="JK88">
        <v>0.90215715911402117</v>
      </c>
      <c r="JL88">
        <v>0.90420575611314735</v>
      </c>
      <c r="JM88">
        <v>0.90215223534402644</v>
      </c>
      <c r="JN88">
        <v>0.90314660196197649</v>
      </c>
      <c r="JO88">
        <v>0.90218431229378238</v>
      </c>
      <c r="JP88">
        <v>0.90439467853330802</v>
      </c>
      <c r="JQ88">
        <v>0.90458683879358881</v>
      </c>
      <c r="JR88">
        <v>0.90336984043109769</v>
      </c>
      <c r="JS88">
        <v>0.90515507120865313</v>
      </c>
      <c r="JT88">
        <v>0.90526298113415249</v>
      </c>
      <c r="JU88">
        <v>0.90488608446415242</v>
      </c>
      <c r="JV88">
        <v>0.90385896155111423</v>
      </c>
      <c r="JW88">
        <v>0.90742751033407953</v>
      </c>
      <c r="JX88">
        <v>0.90667859981908239</v>
      </c>
      <c r="JY88">
        <v>0.90652651565629494</v>
      </c>
      <c r="JZ88">
        <v>0.90733157666892583</v>
      </c>
      <c r="KA88">
        <v>0.90916577756739281</v>
      </c>
      <c r="KB88">
        <v>0.90809434867820094</v>
      </c>
      <c r="KC88">
        <v>0.90786287342146677</v>
      </c>
      <c r="KD88">
        <v>0.90878649876253381</v>
      </c>
      <c r="KE88">
        <v>0.90778762010726055</v>
      </c>
      <c r="KF88">
        <v>0.90879300803057927</v>
      </c>
      <c r="KG88">
        <v>0.90977609115108182</v>
      </c>
      <c r="KH88">
        <v>0.90965340020275964</v>
      </c>
      <c r="KI88">
        <v>0.90914907390466593</v>
      </c>
      <c r="KJ88">
        <v>0.90956735419328627</v>
      </c>
      <c r="KK88">
        <v>0.91109046152221662</v>
      </c>
      <c r="KL88">
        <v>0.91015044834692449</v>
      </c>
      <c r="KM88">
        <v>0.9115622353925964</v>
      </c>
      <c r="KN88">
        <v>0.91071805148241991</v>
      </c>
      <c r="KO88">
        <v>0.91139103031795532</v>
      </c>
      <c r="KP88">
        <v>0.91141896828107605</v>
      </c>
      <c r="KQ88">
        <v>0.91291280159024224</v>
      </c>
      <c r="KR88">
        <v>0.91298580167253451</v>
      </c>
      <c r="KS88">
        <v>0.91187267804229677</v>
      </c>
      <c r="KT88">
        <v>0.91289480167719561</v>
      </c>
      <c r="KU88">
        <v>0.91324720233935075</v>
      </c>
      <c r="KV88">
        <v>0.91424268155821231</v>
      </c>
      <c r="KW88">
        <v>0.91409978182575524</v>
      </c>
      <c r="KX88">
        <v>0.91349867752345038</v>
      </c>
      <c r="KY88">
        <v>0.91395529722429303</v>
      </c>
      <c r="KZ88">
        <v>0.91524271214646247</v>
      </c>
      <c r="LA88">
        <v>0.91404242827464943</v>
      </c>
      <c r="LB88">
        <v>0.91428805590946616</v>
      </c>
      <c r="LC88">
        <v>0.91615059734260762</v>
      </c>
      <c r="LD88">
        <v>0.91499702840915698</v>
      </c>
      <c r="LE88">
        <v>0.9147185650350218</v>
      </c>
      <c r="LF88">
        <v>0.91565527352586518</v>
      </c>
      <c r="LG88">
        <v>0.91722594534687973</v>
      </c>
      <c r="LH88">
        <v>0.91678443813766941</v>
      </c>
      <c r="LI88">
        <v>0.91585521450441421</v>
      </c>
      <c r="LJ88">
        <v>0.9183493547736854</v>
      </c>
      <c r="LK88">
        <v>0.91661535720893017</v>
      </c>
      <c r="LL88">
        <v>0.91797272195384549</v>
      </c>
      <c r="LM88">
        <v>0.9183749586903629</v>
      </c>
      <c r="LN88">
        <v>0.91835925383248662</v>
      </c>
      <c r="LO88">
        <v>0.91862082680109225</v>
      </c>
      <c r="LP88">
        <v>0.91808287597846794</v>
      </c>
      <c r="LQ88">
        <v>0.91810691843887648</v>
      </c>
      <c r="LR88">
        <v>0.91964976286622624</v>
      </c>
      <c r="LS88">
        <v>0.91947872283949672</v>
      </c>
      <c r="LT88">
        <v>0.91995381330800274</v>
      </c>
      <c r="LU88">
        <v>0.92211808710985044</v>
      </c>
      <c r="LV88">
        <v>0.92049202484128756</v>
      </c>
      <c r="LW88">
        <v>0.91957625990117964</v>
      </c>
      <c r="LX88">
        <v>0.92093564040306641</v>
      </c>
      <c r="LY88">
        <v>0.91985152928524594</v>
      </c>
      <c r="LZ88">
        <v>0.92285281553441134</v>
      </c>
      <c r="MA88">
        <v>0.92035430082863956</v>
      </c>
      <c r="MB88">
        <v>0.9210533664795999</v>
      </c>
      <c r="MC88">
        <v>0.9211740358632492</v>
      </c>
      <c r="MD88">
        <v>0.9223639136666083</v>
      </c>
      <c r="ME88">
        <v>0.92189561275343745</v>
      </c>
      <c r="MF88">
        <v>0.92377862450555281</v>
      </c>
      <c r="MG88">
        <v>0.92295367901548497</v>
      </c>
      <c r="MH88">
        <v>0.92348064662337437</v>
      </c>
      <c r="MI88">
        <v>0.92248683568255052</v>
      </c>
      <c r="MJ88">
        <v>0.92363313982944495</v>
      </c>
      <c r="MK88">
        <v>0.92478177535415251</v>
      </c>
      <c r="ML88">
        <v>0.92342570310662442</v>
      </c>
      <c r="MM88">
        <v>0.92474484160736314</v>
      </c>
      <c r="MN88">
        <v>0.9245613832464199</v>
      </c>
      <c r="MO88">
        <v>0.92650498300258466</v>
      </c>
      <c r="MP88">
        <v>0.92542247607895778</v>
      </c>
      <c r="MQ88">
        <v>0.92429344839537886</v>
      </c>
      <c r="MR88">
        <v>0.92409076495778864</v>
      </c>
      <c r="MS88">
        <v>0.92655235386734947</v>
      </c>
      <c r="MT88">
        <v>0.92604497812369613</v>
      </c>
      <c r="MU88">
        <v>0.92741575456419945</v>
      </c>
      <c r="MV88">
        <v>0.92628328477746658</v>
      </c>
      <c r="MW88">
        <v>0.92556980529967736</v>
      </c>
      <c r="MX88">
        <v>0.92645384019253219</v>
      </c>
      <c r="MY88">
        <v>0.92648517118154561</v>
      </c>
      <c r="MZ88">
        <v>0.92816297989890229</v>
      </c>
      <c r="NA88">
        <v>0.92718077142080979</v>
      </c>
      <c r="NB88">
        <v>0.92728751497000661</v>
      </c>
      <c r="NC88">
        <v>0.92712068072175902</v>
      </c>
      <c r="ND88">
        <v>0.92843231237387713</v>
      </c>
      <c r="NE88">
        <v>0.92708439883607574</v>
      </c>
      <c r="NF88">
        <v>0.92808993240311588</v>
      </c>
      <c r="NG88">
        <v>0.92830001684940444</v>
      </c>
      <c r="NH88">
        <v>0.92682095412746912</v>
      </c>
      <c r="NI88">
        <v>0.9292386391870251</v>
      </c>
      <c r="NJ88">
        <v>0.92831334585424552</v>
      </c>
      <c r="NK88">
        <v>0.92764348286397791</v>
      </c>
      <c r="NL88">
        <v>0.93064662732595538</v>
      </c>
      <c r="NM88">
        <v>0.92838099019152265</v>
      </c>
      <c r="NN88">
        <v>0.93079690770100376</v>
      </c>
      <c r="NO88">
        <v>0.93021646906197419</v>
      </c>
      <c r="NP88">
        <v>0.93073778698088749</v>
      </c>
      <c r="NQ88">
        <v>0.93002391540326568</v>
      </c>
      <c r="NR88">
        <v>0.93176617945754303</v>
      </c>
      <c r="NS88">
        <v>0.93124777643044732</v>
      </c>
      <c r="NT88">
        <v>0.93051734130034269</v>
      </c>
      <c r="NU88">
        <v>0.9315756353670045</v>
      </c>
      <c r="NV88">
        <v>0.9305174016113229</v>
      </c>
      <c r="NW88">
        <v>0.93031662188914377</v>
      </c>
      <c r="NX88">
        <v>0.93117448093783417</v>
      </c>
      <c r="NY88">
        <v>0.93230282296726874</v>
      </c>
      <c r="NZ88">
        <v>0.93348257136543822</v>
      </c>
      <c r="OA88">
        <v>0.9322975095624576</v>
      </c>
      <c r="OB88">
        <v>0.93308510184625781</v>
      </c>
      <c r="OC88">
        <v>0.93163121513042169</v>
      </c>
      <c r="OD88">
        <v>0.93303876808602626</v>
      </c>
      <c r="OE88">
        <v>0.9331236865992979</v>
      </c>
      <c r="OF88">
        <v>0.93180439950518446</v>
      </c>
      <c r="OG88">
        <v>0.93283844253082493</v>
      </c>
      <c r="OH88">
        <v>0.93437765547109297</v>
      </c>
      <c r="OI88">
        <v>0.93433866544015065</v>
      </c>
      <c r="OJ88">
        <v>0.93353080975370017</v>
      </c>
      <c r="OK88">
        <v>0.93351274534191475</v>
      </c>
      <c r="OL88">
        <v>0.9340604235741703</v>
      </c>
      <c r="OM88">
        <v>0.93431128711463818</v>
      </c>
      <c r="ON88">
        <v>0.93230176583845059</v>
      </c>
      <c r="OO88">
        <v>0.93499472467101563</v>
      </c>
      <c r="OP88">
        <v>0.93405396037830157</v>
      </c>
      <c r="OQ88">
        <v>0.93489003304960716</v>
      </c>
      <c r="OR88">
        <v>0.93503508108607947</v>
      </c>
      <c r="OS88">
        <v>0.9347748895768333</v>
      </c>
      <c r="OT88">
        <v>0.93412411395084971</v>
      </c>
      <c r="OU88">
        <v>0.93467528838377467</v>
      </c>
    </row>
    <row r="89" spans="1:411">
      <c r="A89" s="539">
        <v>0.38</v>
      </c>
      <c r="B89">
        <v>9.0793021592877664E-4</v>
      </c>
      <c r="C89">
        <v>1.3025915945536852E-3</v>
      </c>
      <c r="D89">
        <v>3.5834178345166591E-3</v>
      </c>
      <c r="E89">
        <v>6.1957240273748139E-3</v>
      </c>
      <c r="F89">
        <v>1.0247355019929783E-2</v>
      </c>
      <c r="G89">
        <v>1.4274466247305301E-2</v>
      </c>
      <c r="H89">
        <v>2.0572421468209243E-2</v>
      </c>
      <c r="I89">
        <v>2.6588791432774019E-2</v>
      </c>
      <c r="J89">
        <v>3.3310969298998024E-2</v>
      </c>
      <c r="K89">
        <v>4.083048351258662E-2</v>
      </c>
      <c r="L89">
        <v>5.0863211943759458E-2</v>
      </c>
      <c r="M89">
        <v>5.9641992493033633E-2</v>
      </c>
      <c r="N89">
        <v>7.1970017653228219E-2</v>
      </c>
      <c r="O89">
        <v>7.9379066932652703E-2</v>
      </c>
      <c r="P89">
        <v>9.3512829082006144E-2</v>
      </c>
      <c r="Q89">
        <v>0.10614159230949231</v>
      </c>
      <c r="R89">
        <v>0.11838795629866654</v>
      </c>
      <c r="S89">
        <v>0.13313160270892338</v>
      </c>
      <c r="T89">
        <v>0.1443781854868289</v>
      </c>
      <c r="U89">
        <v>0.16013474266138647</v>
      </c>
      <c r="V89">
        <v>0.17413181467485905</v>
      </c>
      <c r="W89">
        <v>0.18546714194551245</v>
      </c>
      <c r="X89">
        <v>0.2016724507999518</v>
      </c>
      <c r="Y89">
        <v>0.21676163114742231</v>
      </c>
      <c r="Z89">
        <v>0.23249237477214296</v>
      </c>
      <c r="AA89">
        <v>0.24452924945507401</v>
      </c>
      <c r="AB89">
        <v>0.25824749003446529</v>
      </c>
      <c r="AC89">
        <v>0.27230965858790401</v>
      </c>
      <c r="AD89">
        <v>0.28718675488633827</v>
      </c>
      <c r="AE89">
        <v>0.30019604441596887</v>
      </c>
      <c r="AF89">
        <v>0.31354346543862022</v>
      </c>
      <c r="AG89">
        <v>0.32438098299581297</v>
      </c>
      <c r="AH89">
        <v>0.34063227351216796</v>
      </c>
      <c r="AI89">
        <v>0.34981207451188984</v>
      </c>
      <c r="AJ89">
        <v>0.36365806877657814</v>
      </c>
      <c r="AK89">
        <v>0.37609659072398643</v>
      </c>
      <c r="AL89">
        <v>0.38765550997231046</v>
      </c>
      <c r="AM89">
        <v>0.39646043421766536</v>
      </c>
      <c r="AN89">
        <v>0.41169166777751398</v>
      </c>
      <c r="AO89">
        <v>0.4195575507479245</v>
      </c>
      <c r="AP89">
        <v>0.43269331740618461</v>
      </c>
      <c r="AQ89">
        <v>0.44132303496498004</v>
      </c>
      <c r="AR89">
        <v>0.45109007704798038</v>
      </c>
      <c r="AS89">
        <v>0.46052782266189646</v>
      </c>
      <c r="AT89">
        <v>0.46863068347255538</v>
      </c>
      <c r="AU89">
        <v>0.4804587059069047</v>
      </c>
      <c r="AV89">
        <v>0.48767866082711891</v>
      </c>
      <c r="AW89">
        <v>0.49799544974191851</v>
      </c>
      <c r="AX89">
        <v>0.50524943142267909</v>
      </c>
      <c r="AY89">
        <v>0.51288327585867743</v>
      </c>
      <c r="AZ89">
        <v>0.52230598134652251</v>
      </c>
      <c r="BA89">
        <v>0.5301862544027327</v>
      </c>
      <c r="BB89">
        <v>0.53476376801522751</v>
      </c>
      <c r="BC89">
        <v>0.54298722260300003</v>
      </c>
      <c r="BD89">
        <v>0.54944519458327412</v>
      </c>
      <c r="BE89">
        <v>0.55935578554411813</v>
      </c>
      <c r="BF89">
        <v>0.56780428784052261</v>
      </c>
      <c r="BG89">
        <v>0.56938175339898034</v>
      </c>
      <c r="BH89">
        <v>0.5771804899794839</v>
      </c>
      <c r="BI89">
        <v>0.58491771961855366</v>
      </c>
      <c r="BJ89">
        <v>0.5887210230386748</v>
      </c>
      <c r="BK89">
        <v>0.59488906547055409</v>
      </c>
      <c r="BL89">
        <v>0.60074713648103062</v>
      </c>
      <c r="BM89">
        <v>0.60774652178959132</v>
      </c>
      <c r="BN89">
        <v>0.61336625209960771</v>
      </c>
      <c r="BO89">
        <v>0.61904526486222944</v>
      </c>
      <c r="BP89">
        <v>0.62160573911237549</v>
      </c>
      <c r="BQ89">
        <v>0.62579854050113781</v>
      </c>
      <c r="BR89">
        <v>0.6324993666262908</v>
      </c>
      <c r="BS89">
        <v>0.63920646517052693</v>
      </c>
      <c r="BT89">
        <v>0.64211368134381941</v>
      </c>
      <c r="BU89">
        <v>0.64598411536117795</v>
      </c>
      <c r="BV89">
        <v>0.64952631919936032</v>
      </c>
      <c r="BW89">
        <v>0.65733823779869671</v>
      </c>
      <c r="BX89">
        <v>0.65906040851074388</v>
      </c>
      <c r="BY89">
        <v>0.66395234027945327</v>
      </c>
      <c r="BZ89">
        <v>0.66491282246425421</v>
      </c>
      <c r="CA89">
        <v>0.67067157838917146</v>
      </c>
      <c r="CB89">
        <v>0.67516766724109645</v>
      </c>
      <c r="CC89">
        <v>0.6769994652846465</v>
      </c>
      <c r="CD89">
        <v>0.68168086194400634</v>
      </c>
      <c r="CE89">
        <v>0.68475252802775743</v>
      </c>
      <c r="CF89">
        <v>0.69113933982980802</v>
      </c>
      <c r="CG89">
        <v>0.69253043019726157</v>
      </c>
      <c r="CH89">
        <v>0.69437756418218133</v>
      </c>
      <c r="CI89">
        <v>0.69785917388205543</v>
      </c>
      <c r="CJ89">
        <v>0.70276782650510838</v>
      </c>
      <c r="CK89">
        <v>0.70787168373918397</v>
      </c>
      <c r="CL89">
        <v>0.70832422309542542</v>
      </c>
      <c r="CM89">
        <v>0.71239232559773524</v>
      </c>
      <c r="CN89">
        <v>0.71617983777307981</v>
      </c>
      <c r="CO89">
        <v>0.71633684417696042</v>
      </c>
      <c r="CP89">
        <v>0.72298409374879946</v>
      </c>
      <c r="CQ89">
        <v>0.72456297877074405</v>
      </c>
      <c r="CR89">
        <v>0.72728154792304234</v>
      </c>
      <c r="CS89">
        <v>0.7302365422772803</v>
      </c>
      <c r="CT89">
        <v>0.73320929943533364</v>
      </c>
      <c r="CU89">
        <v>0.73680121966357492</v>
      </c>
      <c r="CV89">
        <v>0.73564251421298665</v>
      </c>
      <c r="CW89">
        <v>0.7395048976150409</v>
      </c>
      <c r="CX89">
        <v>0.74154092658189963</v>
      </c>
      <c r="CY89">
        <v>0.74409677001467545</v>
      </c>
      <c r="CZ89">
        <v>0.7463165180268998</v>
      </c>
      <c r="DA89">
        <v>0.7493992714172929</v>
      </c>
      <c r="DB89">
        <v>0.75266502826924819</v>
      </c>
      <c r="DC89">
        <v>0.75413034375086307</v>
      </c>
      <c r="DD89">
        <v>0.75656623897168751</v>
      </c>
      <c r="DE89">
        <v>0.75790983412315516</v>
      </c>
      <c r="DF89">
        <v>0.75975059853557614</v>
      </c>
      <c r="DG89">
        <v>0.76358513239731529</v>
      </c>
      <c r="DH89">
        <v>0.7655031040801733</v>
      </c>
      <c r="DI89">
        <v>0.76722802705153037</v>
      </c>
      <c r="DJ89">
        <v>0.76997527864176418</v>
      </c>
      <c r="DK89">
        <v>0.76884113298775625</v>
      </c>
      <c r="DL89">
        <v>0.77210001380977811</v>
      </c>
      <c r="DM89">
        <v>0.77220613905529756</v>
      </c>
      <c r="DN89">
        <v>0.77642055971393142</v>
      </c>
      <c r="DO89">
        <v>0.77727829254925418</v>
      </c>
      <c r="DP89">
        <v>0.77978445186323064</v>
      </c>
      <c r="DQ89">
        <v>0.78244247164665437</v>
      </c>
      <c r="DR89">
        <v>0.78171458851548103</v>
      </c>
      <c r="DS89">
        <v>0.78496890165733724</v>
      </c>
      <c r="DT89">
        <v>0.78749758790996405</v>
      </c>
      <c r="DU89">
        <v>0.78842497841237091</v>
      </c>
      <c r="DV89">
        <v>0.78998004585423398</v>
      </c>
      <c r="DW89">
        <v>0.79159445938975159</v>
      </c>
      <c r="DX89">
        <v>0.79476291934365872</v>
      </c>
      <c r="DY89">
        <v>0.79645782538712973</v>
      </c>
      <c r="DZ89">
        <v>0.7967433267919285</v>
      </c>
      <c r="EA89">
        <v>0.79611540036998252</v>
      </c>
      <c r="EB89">
        <v>0.7988710734895238</v>
      </c>
      <c r="EC89">
        <v>0.79968501222843602</v>
      </c>
      <c r="ED89">
        <v>0.80183498779837081</v>
      </c>
      <c r="EE89">
        <v>0.80496964688961337</v>
      </c>
      <c r="EF89">
        <v>0.80513850419670907</v>
      </c>
      <c r="EG89">
        <v>0.80786337367611927</v>
      </c>
      <c r="EH89">
        <v>0.80919518178101824</v>
      </c>
      <c r="EI89">
        <v>0.80860318618047755</v>
      </c>
      <c r="EJ89">
        <v>0.81121459723406542</v>
      </c>
      <c r="EK89">
        <v>0.81242955973379849</v>
      </c>
      <c r="EL89">
        <v>0.81181917387059543</v>
      </c>
      <c r="EM89">
        <v>0.8151444930736409</v>
      </c>
      <c r="EN89">
        <v>0.81748890774746941</v>
      </c>
      <c r="EO89">
        <v>0.81596454969299903</v>
      </c>
      <c r="EP89">
        <v>0.81855379262973749</v>
      </c>
      <c r="EQ89">
        <v>0.81846254132045571</v>
      </c>
      <c r="ER89">
        <v>0.82169542801375217</v>
      </c>
      <c r="ES89">
        <v>0.82267025953117001</v>
      </c>
      <c r="ET89">
        <v>0.8235799539636004</v>
      </c>
      <c r="EU89">
        <v>0.82439311703687024</v>
      </c>
      <c r="EV89">
        <v>0.82574814666365648</v>
      </c>
      <c r="EW89">
        <v>0.82598781513256225</v>
      </c>
      <c r="EX89">
        <v>0.8277726487447421</v>
      </c>
      <c r="EY89">
        <v>0.82802993832920513</v>
      </c>
      <c r="EZ89">
        <v>0.82885899930035245</v>
      </c>
      <c r="FA89">
        <v>0.83087494018816277</v>
      </c>
      <c r="FB89">
        <v>0.83171133719799484</v>
      </c>
      <c r="FC89">
        <v>0.83326285873327655</v>
      </c>
      <c r="FD89">
        <v>0.83463026718736588</v>
      </c>
      <c r="FE89">
        <v>0.83452555600608513</v>
      </c>
      <c r="FF89">
        <v>0.83644042443150701</v>
      </c>
      <c r="FG89">
        <v>0.83824206611285934</v>
      </c>
      <c r="FH89">
        <v>0.83928928837463546</v>
      </c>
      <c r="FI89">
        <v>0.84015879826856654</v>
      </c>
      <c r="FJ89">
        <v>0.83924234909566486</v>
      </c>
      <c r="FK89">
        <v>0.83914243530370813</v>
      </c>
      <c r="FL89">
        <v>0.84067555295542729</v>
      </c>
      <c r="FM89">
        <v>0.84203795421218286</v>
      </c>
      <c r="FN89">
        <v>0.8432782982782705</v>
      </c>
      <c r="FO89">
        <v>0.84461959227710914</v>
      </c>
      <c r="FP89">
        <v>0.84709768022104259</v>
      </c>
      <c r="FQ89">
        <v>0.84640555956921282</v>
      </c>
      <c r="FR89">
        <v>0.84438561809876556</v>
      </c>
      <c r="FS89">
        <v>0.84741661544112712</v>
      </c>
      <c r="FT89">
        <v>0.84923224650086093</v>
      </c>
      <c r="FU89">
        <v>0.85113163038094619</v>
      </c>
      <c r="FV89">
        <v>0.85126390841736765</v>
      </c>
      <c r="FW89">
        <v>0.85369523020766247</v>
      </c>
      <c r="FX89">
        <v>0.85285089943272097</v>
      </c>
      <c r="FY89">
        <v>0.85353060327981312</v>
      </c>
      <c r="FZ89">
        <v>0.85330649328723385</v>
      </c>
      <c r="GA89">
        <v>0.85496280616869913</v>
      </c>
      <c r="GB89">
        <v>0.85543595881203927</v>
      </c>
      <c r="GC89">
        <v>0.85651076044100394</v>
      </c>
      <c r="GD89">
        <v>0.85690203044631219</v>
      </c>
      <c r="GE89">
        <v>0.85808127249088195</v>
      </c>
      <c r="GF89">
        <v>0.85844777462175303</v>
      </c>
      <c r="GG89">
        <v>0.86010417716335574</v>
      </c>
      <c r="GH89">
        <v>0.86013617409205234</v>
      </c>
      <c r="GI89">
        <v>0.86043398304151408</v>
      </c>
      <c r="GJ89">
        <v>0.8631825823133894</v>
      </c>
      <c r="GK89">
        <v>0.86269222110958044</v>
      </c>
      <c r="GL89">
        <v>0.86305536735576693</v>
      </c>
      <c r="GM89">
        <v>0.86476027453914628</v>
      </c>
      <c r="GN89">
        <v>0.8655875769135758</v>
      </c>
      <c r="GO89">
        <v>0.86485533434641226</v>
      </c>
      <c r="GP89">
        <v>0.86564947406157056</v>
      </c>
      <c r="GQ89">
        <v>0.86715151810794444</v>
      </c>
      <c r="GR89">
        <v>0.86645460457942924</v>
      </c>
      <c r="GS89">
        <v>0.86754856381421797</v>
      </c>
      <c r="GT89">
        <v>0.86879404039135122</v>
      </c>
      <c r="GU89">
        <v>0.86915230371398589</v>
      </c>
      <c r="GV89">
        <v>0.86644687855017499</v>
      </c>
      <c r="GW89">
        <v>0.87083837591310775</v>
      </c>
      <c r="GX89">
        <v>0.87065635425053889</v>
      </c>
      <c r="GY89">
        <v>0.87214685746104104</v>
      </c>
      <c r="GZ89">
        <v>0.87233047810055875</v>
      </c>
      <c r="HA89">
        <v>0.87302635240614435</v>
      </c>
      <c r="HB89">
        <v>0.87337015602103774</v>
      </c>
      <c r="HC89">
        <v>0.87530397608352906</v>
      </c>
      <c r="HD89">
        <v>0.87327627519890461</v>
      </c>
      <c r="HE89">
        <v>0.87588868452028712</v>
      </c>
      <c r="HF89">
        <v>0.87527605370472672</v>
      </c>
      <c r="HG89">
        <v>0.87677738115818971</v>
      </c>
      <c r="HH89">
        <v>0.87695710733416521</v>
      </c>
      <c r="HI89">
        <v>0.87693058030924731</v>
      </c>
      <c r="HJ89">
        <v>0.87759976689701058</v>
      </c>
      <c r="HK89">
        <v>0.88077099855031515</v>
      </c>
      <c r="HL89">
        <v>0.88040073206346992</v>
      </c>
      <c r="HM89">
        <v>0.87891923284504014</v>
      </c>
      <c r="HN89">
        <v>0.88065198066396511</v>
      </c>
      <c r="HO89">
        <v>0.880483922411752</v>
      </c>
      <c r="HP89">
        <v>0.87977141116092239</v>
      </c>
      <c r="HQ89">
        <v>0.88269007148116985</v>
      </c>
      <c r="HR89">
        <v>0.88250046198653587</v>
      </c>
      <c r="HS89">
        <v>0.88413858992111793</v>
      </c>
      <c r="HT89">
        <v>0.88295800787832524</v>
      </c>
      <c r="HU89">
        <v>0.88455808909750888</v>
      </c>
      <c r="HV89">
        <v>0.88481643818125666</v>
      </c>
      <c r="HW89">
        <v>0.88515225206197312</v>
      </c>
      <c r="HX89">
        <v>0.88478941807005396</v>
      </c>
      <c r="HY89">
        <v>0.88673201137513458</v>
      </c>
      <c r="HZ89">
        <v>0.88539774662925086</v>
      </c>
      <c r="IA89">
        <v>0.88505153798938729</v>
      </c>
      <c r="IB89">
        <v>0.88636958277202138</v>
      </c>
      <c r="IC89">
        <v>0.88742497415751243</v>
      </c>
      <c r="ID89">
        <v>0.88893558253202953</v>
      </c>
      <c r="IE89">
        <v>0.88775133769990178</v>
      </c>
      <c r="IF89">
        <v>0.88735468097435022</v>
      </c>
      <c r="IG89">
        <v>0.89035001482687015</v>
      </c>
      <c r="IH89">
        <v>0.88985815326312245</v>
      </c>
      <c r="II89">
        <v>0.88950140244551046</v>
      </c>
      <c r="IJ89">
        <v>0.89271154224557914</v>
      </c>
      <c r="IK89">
        <v>0.89060867368721452</v>
      </c>
      <c r="IL89">
        <v>0.89247207876718593</v>
      </c>
      <c r="IM89">
        <v>0.89262912606278011</v>
      </c>
      <c r="IN89">
        <v>0.89194327091734438</v>
      </c>
      <c r="IO89">
        <v>0.89423979367969653</v>
      </c>
      <c r="IP89">
        <v>0.89320957489237574</v>
      </c>
      <c r="IQ89">
        <v>0.89544119231367036</v>
      </c>
      <c r="IR89">
        <v>0.89423103724085051</v>
      </c>
      <c r="IS89">
        <v>0.8953217804778234</v>
      </c>
      <c r="IT89">
        <v>0.89393505684173236</v>
      </c>
      <c r="IU89">
        <v>0.89579467789592682</v>
      </c>
      <c r="IV89">
        <v>0.89440390610267484</v>
      </c>
      <c r="IW89">
        <v>0.89618268333412554</v>
      </c>
      <c r="IX89">
        <v>0.89609889115527319</v>
      </c>
      <c r="IY89">
        <v>0.89648307372408831</v>
      </c>
      <c r="IZ89">
        <v>0.89848649843412876</v>
      </c>
      <c r="JA89">
        <v>0.89669230592901172</v>
      </c>
      <c r="JB89">
        <v>0.89760144613949344</v>
      </c>
      <c r="JC89">
        <v>0.89867953342737883</v>
      </c>
      <c r="JD89">
        <v>0.89810140820389017</v>
      </c>
      <c r="JE89">
        <v>0.90078282147372346</v>
      </c>
      <c r="JF89">
        <v>0.89978726550790467</v>
      </c>
      <c r="JG89">
        <v>0.90027802726927697</v>
      </c>
      <c r="JH89">
        <v>0.90263166816373686</v>
      </c>
      <c r="JI89">
        <v>0.90112196960303237</v>
      </c>
      <c r="JJ89">
        <v>0.90113692759235631</v>
      </c>
      <c r="JK89">
        <v>0.90245731527271023</v>
      </c>
      <c r="JL89">
        <v>0.90062452476109345</v>
      </c>
      <c r="JM89">
        <v>0.90092404802277781</v>
      </c>
      <c r="JN89">
        <v>0.90378524211651323</v>
      </c>
      <c r="JO89">
        <v>0.90374973532282143</v>
      </c>
      <c r="JP89">
        <v>0.90444173885323864</v>
      </c>
      <c r="JQ89">
        <v>0.90517645248371947</v>
      </c>
      <c r="JR89">
        <v>0.90500171028901355</v>
      </c>
      <c r="JS89">
        <v>0.90579916433115959</v>
      </c>
      <c r="JT89">
        <v>0.90669197162858306</v>
      </c>
      <c r="JU89">
        <v>0.90521830648912194</v>
      </c>
      <c r="JV89">
        <v>0.90570351045551689</v>
      </c>
      <c r="JW89">
        <v>0.90609720060653487</v>
      </c>
      <c r="JX89">
        <v>0.90689896002070491</v>
      </c>
      <c r="JY89">
        <v>0.90654622620655556</v>
      </c>
      <c r="JZ89">
        <v>0.90827327209420328</v>
      </c>
      <c r="KA89">
        <v>0.90707619208753942</v>
      </c>
      <c r="KB89">
        <v>0.90769574355270954</v>
      </c>
      <c r="KC89">
        <v>0.91056355745202477</v>
      </c>
      <c r="KD89">
        <v>0.90789481348109236</v>
      </c>
      <c r="KE89">
        <v>0.90937076085296709</v>
      </c>
      <c r="KF89">
        <v>0.90742069793301749</v>
      </c>
      <c r="KG89">
        <v>0.90938550256771877</v>
      </c>
      <c r="KH89">
        <v>0.90981033246001908</v>
      </c>
      <c r="KI89">
        <v>0.90807653786177056</v>
      </c>
      <c r="KJ89">
        <v>0.91003144594458463</v>
      </c>
      <c r="KK89">
        <v>0.91044965710753178</v>
      </c>
      <c r="KL89">
        <v>0.91070247397803905</v>
      </c>
      <c r="KM89">
        <v>0.91110076882159119</v>
      </c>
      <c r="KN89">
        <v>0.91150866226424454</v>
      </c>
      <c r="KO89">
        <v>0.91199509730215544</v>
      </c>
      <c r="KP89">
        <v>0.91105896704952216</v>
      </c>
      <c r="KQ89">
        <v>0.91108131453722119</v>
      </c>
      <c r="KR89">
        <v>0.91354736851861718</v>
      </c>
      <c r="KS89">
        <v>0.91376092725128666</v>
      </c>
      <c r="KT89">
        <v>0.91192507556630409</v>
      </c>
      <c r="KU89">
        <v>0.91186300145505361</v>
      </c>
      <c r="KV89">
        <v>0.91449784595434469</v>
      </c>
      <c r="KW89">
        <v>0.91540077108235385</v>
      </c>
      <c r="KX89">
        <v>0.91367244713598428</v>
      </c>
      <c r="KY89">
        <v>0.91556255411858856</v>
      </c>
      <c r="KZ89">
        <v>0.91522678365891319</v>
      </c>
      <c r="LA89">
        <v>0.91491166614414676</v>
      </c>
      <c r="LB89">
        <v>0.91566367031463169</v>
      </c>
      <c r="LC89">
        <v>0.91468508958214956</v>
      </c>
      <c r="LD89">
        <v>0.91587295467213947</v>
      </c>
      <c r="LE89">
        <v>0.91629105275619693</v>
      </c>
      <c r="LF89">
        <v>0.91633104828427481</v>
      </c>
      <c r="LG89">
        <v>0.91734789195438216</v>
      </c>
      <c r="LH89">
        <v>0.91592453320020761</v>
      </c>
      <c r="LI89">
        <v>0.9175211587350004</v>
      </c>
      <c r="LJ89">
        <v>0.91788938731687453</v>
      </c>
      <c r="LK89">
        <v>0.91739331041016958</v>
      </c>
      <c r="LL89">
        <v>0.91867652488197094</v>
      </c>
      <c r="LM89">
        <v>0.91777820446113589</v>
      </c>
      <c r="LN89">
        <v>0.91822955659205407</v>
      </c>
      <c r="LO89">
        <v>0.919503503169391</v>
      </c>
      <c r="LP89">
        <v>0.91905476980921319</v>
      </c>
      <c r="LQ89">
        <v>0.91882671242841563</v>
      </c>
      <c r="LR89">
        <v>0.91896901637509676</v>
      </c>
      <c r="LS89">
        <v>0.91876815071284168</v>
      </c>
      <c r="LT89">
        <v>0.92171350810621289</v>
      </c>
      <c r="LU89">
        <v>0.91968254783401071</v>
      </c>
      <c r="LV89">
        <v>0.91909979345164106</v>
      </c>
      <c r="LW89">
        <v>0.92031324978834483</v>
      </c>
      <c r="LX89">
        <v>0.91991557406145286</v>
      </c>
      <c r="LY89">
        <v>0.92074042558207103</v>
      </c>
      <c r="LZ89">
        <v>0.92109097663344586</v>
      </c>
      <c r="MA89">
        <v>0.92156419665692335</v>
      </c>
      <c r="MB89">
        <v>0.92179394500553613</v>
      </c>
      <c r="MC89">
        <v>0.92159590584214879</v>
      </c>
      <c r="MD89">
        <v>0.92178384805139546</v>
      </c>
      <c r="ME89">
        <v>0.92165233502038624</v>
      </c>
      <c r="MF89">
        <v>0.92170737175881889</v>
      </c>
      <c r="MG89">
        <v>0.92301448778430006</v>
      </c>
      <c r="MH89">
        <v>0.9230793864269794</v>
      </c>
      <c r="MI89">
        <v>0.92417837754594157</v>
      </c>
      <c r="MJ89">
        <v>0.92482302387041382</v>
      </c>
      <c r="MK89">
        <v>0.92371853476381749</v>
      </c>
      <c r="ML89">
        <v>0.92256972303668172</v>
      </c>
      <c r="MM89">
        <v>0.92451262679453483</v>
      </c>
      <c r="MN89">
        <v>0.92356212780522617</v>
      </c>
      <c r="MO89">
        <v>0.92425456691408525</v>
      </c>
      <c r="MP89">
        <v>0.92495623785891667</v>
      </c>
      <c r="MQ89">
        <v>0.92515748198058889</v>
      </c>
      <c r="MR89">
        <v>0.92540749108051512</v>
      </c>
      <c r="MS89">
        <v>0.92446848925038372</v>
      </c>
      <c r="MT89">
        <v>0.92681226149322593</v>
      </c>
      <c r="MU89">
        <v>0.92570922948682921</v>
      </c>
      <c r="MV89">
        <v>0.92586885968204735</v>
      </c>
      <c r="MW89">
        <v>0.92701931421676897</v>
      </c>
      <c r="MX89">
        <v>0.92695648620691651</v>
      </c>
      <c r="MY89">
        <v>0.92578958225721064</v>
      </c>
      <c r="MZ89">
        <v>0.92740260730091906</v>
      </c>
      <c r="NA89">
        <v>0.92764057033967817</v>
      </c>
      <c r="NB89">
        <v>0.92637110526629007</v>
      </c>
      <c r="NC89">
        <v>0.92769932551502543</v>
      </c>
      <c r="ND89">
        <v>0.92531536498736444</v>
      </c>
      <c r="NE89">
        <v>0.92648997423796886</v>
      </c>
      <c r="NF89">
        <v>0.9254117009443068</v>
      </c>
      <c r="NG89">
        <v>0.92790994843827279</v>
      </c>
      <c r="NH89">
        <v>0.92810531259346774</v>
      </c>
      <c r="NI89">
        <v>0.92711466442971502</v>
      </c>
      <c r="NJ89">
        <v>0.92992041219002419</v>
      </c>
      <c r="NK89">
        <v>0.92759775451806303</v>
      </c>
      <c r="NL89">
        <v>0.93014644822502279</v>
      </c>
      <c r="NM89">
        <v>0.92858814418536961</v>
      </c>
      <c r="NN89">
        <v>0.93054364277452761</v>
      </c>
      <c r="NO89">
        <v>0.92854773033547722</v>
      </c>
      <c r="NP89">
        <v>0.93051130627869194</v>
      </c>
      <c r="NQ89">
        <v>0.9291389849838374</v>
      </c>
      <c r="NR89">
        <v>0.92997884008735454</v>
      </c>
      <c r="NS89">
        <v>0.93105285173881858</v>
      </c>
      <c r="NT89">
        <v>0.93162544902782718</v>
      </c>
      <c r="NU89">
        <v>0.92969809338847076</v>
      </c>
      <c r="NV89">
        <v>0.93172599252506194</v>
      </c>
      <c r="NW89">
        <v>0.9309687907760551</v>
      </c>
      <c r="NX89">
        <v>0.93178361792588282</v>
      </c>
      <c r="NY89">
        <v>0.93204711495984827</v>
      </c>
      <c r="NZ89">
        <v>0.93187383231020959</v>
      </c>
      <c r="OA89">
        <v>0.93298980077794647</v>
      </c>
      <c r="OB89">
        <v>0.93192907670527858</v>
      </c>
      <c r="OC89">
        <v>0.9321330248881029</v>
      </c>
      <c r="OD89">
        <v>0.93213605325670079</v>
      </c>
      <c r="OE89">
        <v>0.9328297489154298</v>
      </c>
      <c r="OF89">
        <v>0.93191538480537961</v>
      </c>
      <c r="OG89">
        <v>0.93263882884413252</v>
      </c>
      <c r="OH89">
        <v>0.93459325302314988</v>
      </c>
      <c r="OI89">
        <v>0.932818061351816</v>
      </c>
      <c r="OJ89">
        <v>0.93340171935694038</v>
      </c>
      <c r="OK89">
        <v>0.93486541507382925</v>
      </c>
      <c r="OL89">
        <v>0.93417430111183553</v>
      </c>
      <c r="OM89">
        <v>0.93345778548867298</v>
      </c>
      <c r="ON89">
        <v>0.93425792196425805</v>
      </c>
      <c r="OO89">
        <v>0.93478616632817302</v>
      </c>
      <c r="OP89">
        <v>0.93485688019640523</v>
      </c>
      <c r="OQ89">
        <v>0.93532504022157603</v>
      </c>
      <c r="OR89">
        <v>0.93396296229106723</v>
      </c>
      <c r="OS89">
        <v>0.93340389160708348</v>
      </c>
      <c r="OT89">
        <v>0.93451285738385637</v>
      </c>
      <c r="OU89">
        <v>0.93401490246737906</v>
      </c>
    </row>
    <row r="90" spans="1:411">
      <c r="A90" s="539">
        <v>0.39</v>
      </c>
      <c r="B90">
        <v>4.6581704923522266E-4</v>
      </c>
      <c r="C90">
        <v>1.8209487055828714E-3</v>
      </c>
      <c r="D90">
        <v>3.8393077839793946E-3</v>
      </c>
      <c r="E90">
        <v>6.2898058726666897E-3</v>
      </c>
      <c r="F90">
        <v>9.6571722212064198E-3</v>
      </c>
      <c r="G90">
        <v>1.4752549495490841E-2</v>
      </c>
      <c r="H90">
        <v>2.0065982891676222E-2</v>
      </c>
      <c r="I90">
        <v>2.6683626119452342E-2</v>
      </c>
      <c r="J90">
        <v>3.1714037279879835E-2</v>
      </c>
      <c r="K90">
        <v>4.1205501469110242E-2</v>
      </c>
      <c r="L90">
        <v>4.9654051249331865E-2</v>
      </c>
      <c r="M90">
        <v>5.8645819785650685E-2</v>
      </c>
      <c r="N90">
        <v>7.0045485630210985E-2</v>
      </c>
      <c r="O90">
        <v>8.0611569656017221E-2</v>
      </c>
      <c r="P90">
        <v>9.2000545750600224E-2</v>
      </c>
      <c r="Q90">
        <v>0.10560090015410002</v>
      </c>
      <c r="R90">
        <v>0.11689463702515315</v>
      </c>
      <c r="S90">
        <v>0.13036013445540071</v>
      </c>
      <c r="T90">
        <v>0.14384441332534975</v>
      </c>
      <c r="U90">
        <v>0.15815660282017138</v>
      </c>
      <c r="V90">
        <v>0.17230130592919057</v>
      </c>
      <c r="W90">
        <v>0.18690429526533336</v>
      </c>
      <c r="X90">
        <v>0.2005896724664705</v>
      </c>
      <c r="Y90">
        <v>0.21711927564056874</v>
      </c>
      <c r="Z90">
        <v>0.23039026815076249</v>
      </c>
      <c r="AA90">
        <v>0.24495845847036007</v>
      </c>
      <c r="AB90">
        <v>0.25688612228766983</v>
      </c>
      <c r="AC90">
        <v>0.27503307118668924</v>
      </c>
      <c r="AD90">
        <v>0.28732069296124724</v>
      </c>
      <c r="AE90">
        <v>0.30125215602013328</v>
      </c>
      <c r="AF90">
        <v>0.31305114758607494</v>
      </c>
      <c r="AG90">
        <v>0.32905777953578802</v>
      </c>
      <c r="AH90">
        <v>0.34157929059870079</v>
      </c>
      <c r="AI90">
        <v>0.35069041391914035</v>
      </c>
      <c r="AJ90">
        <v>0.3652750680703486</v>
      </c>
      <c r="AK90">
        <v>0.37667565607777681</v>
      </c>
      <c r="AL90">
        <v>0.38922441871298663</v>
      </c>
      <c r="AM90">
        <v>0.40040855629939542</v>
      </c>
      <c r="AN90">
        <v>0.41040504975972125</v>
      </c>
      <c r="AO90">
        <v>0.42160128465591279</v>
      </c>
      <c r="AP90">
        <v>0.43049584651332828</v>
      </c>
      <c r="AQ90">
        <v>0.44243421630657842</v>
      </c>
      <c r="AR90">
        <v>0.45140461573821122</v>
      </c>
      <c r="AS90">
        <v>0.45939920449322225</v>
      </c>
      <c r="AT90">
        <v>0.46979411875079613</v>
      </c>
      <c r="AU90">
        <v>0.48087974981875004</v>
      </c>
      <c r="AV90">
        <v>0.4890654180358629</v>
      </c>
      <c r="AW90">
        <v>0.49488938438152008</v>
      </c>
      <c r="AX90">
        <v>0.50391432310968387</v>
      </c>
      <c r="AY90">
        <v>0.51457202712676753</v>
      </c>
      <c r="AZ90">
        <v>0.52129555832351193</v>
      </c>
      <c r="BA90">
        <v>0.5289249866001895</v>
      </c>
      <c r="BB90">
        <v>0.53701586902855381</v>
      </c>
      <c r="BC90">
        <v>0.54297102888394</v>
      </c>
      <c r="BD90">
        <v>0.5514246506240732</v>
      </c>
      <c r="BE90">
        <v>0.55949769548797545</v>
      </c>
      <c r="BF90">
        <v>0.56494472854709676</v>
      </c>
      <c r="BG90">
        <v>0.57218172302993986</v>
      </c>
      <c r="BH90">
        <v>0.57576133446363753</v>
      </c>
      <c r="BI90">
        <v>0.5830178000312245</v>
      </c>
      <c r="BJ90">
        <v>0.58783470304762109</v>
      </c>
      <c r="BK90">
        <v>0.5935765604389287</v>
      </c>
      <c r="BL90">
        <v>0.60231028385151764</v>
      </c>
      <c r="BM90">
        <v>0.60879758444842458</v>
      </c>
      <c r="BN90">
        <v>0.61113324896784504</v>
      </c>
      <c r="BO90">
        <v>0.61737533968853497</v>
      </c>
      <c r="BP90">
        <v>0.62252166920207341</v>
      </c>
      <c r="BQ90">
        <v>0.62961554565556377</v>
      </c>
      <c r="BR90">
        <v>0.63198448068109081</v>
      </c>
      <c r="BS90">
        <v>0.63768136353783322</v>
      </c>
      <c r="BT90">
        <v>0.64466702973469703</v>
      </c>
      <c r="BU90">
        <v>0.64473246145366103</v>
      </c>
      <c r="BV90">
        <v>0.65186035080958749</v>
      </c>
      <c r="BW90">
        <v>0.65672260080731393</v>
      </c>
      <c r="BX90">
        <v>0.66177705707006296</v>
      </c>
      <c r="BY90">
        <v>0.66272096344101428</v>
      </c>
      <c r="BZ90">
        <v>0.66810914695808654</v>
      </c>
      <c r="CA90">
        <v>0.67279243424989055</v>
      </c>
      <c r="CB90">
        <v>0.67555134183139609</v>
      </c>
      <c r="CC90">
        <v>0.67764577664827963</v>
      </c>
      <c r="CD90">
        <v>0.68292242038004924</v>
      </c>
      <c r="CE90">
        <v>0.68463614374680593</v>
      </c>
      <c r="CF90">
        <v>0.68732446162413241</v>
      </c>
      <c r="CG90">
        <v>0.69369441456054692</v>
      </c>
      <c r="CH90">
        <v>0.69749033477148026</v>
      </c>
      <c r="CI90">
        <v>0.69931048364922233</v>
      </c>
      <c r="CJ90">
        <v>0.70473621667036646</v>
      </c>
      <c r="CK90">
        <v>0.70505869379753738</v>
      </c>
      <c r="CL90">
        <v>0.70776531145774246</v>
      </c>
      <c r="CM90">
        <v>0.71273715646831259</v>
      </c>
      <c r="CN90">
        <v>0.71516452173005174</v>
      </c>
      <c r="CO90">
        <v>0.71749276731986034</v>
      </c>
      <c r="CP90">
        <v>0.71826489514773939</v>
      </c>
      <c r="CQ90">
        <v>0.7245750368872812</v>
      </c>
      <c r="CR90">
        <v>0.7239583586431404</v>
      </c>
      <c r="CS90">
        <v>0.72934042874004712</v>
      </c>
      <c r="CT90">
        <v>0.73255856052721569</v>
      </c>
      <c r="CU90">
        <v>0.73583341026020288</v>
      </c>
      <c r="CV90">
        <v>0.73831232902604449</v>
      </c>
      <c r="CW90">
        <v>0.73943202508771055</v>
      </c>
      <c r="CX90">
        <v>0.74188139442562684</v>
      </c>
      <c r="CY90">
        <v>0.7454110493523165</v>
      </c>
      <c r="CZ90">
        <v>0.74832512751429181</v>
      </c>
      <c r="DA90">
        <v>0.74742925846666797</v>
      </c>
      <c r="DB90">
        <v>0.75056081284655352</v>
      </c>
      <c r="DC90">
        <v>0.75421377474992768</v>
      </c>
      <c r="DD90">
        <v>0.7557587788676241</v>
      </c>
      <c r="DE90">
        <v>0.75835685745481118</v>
      </c>
      <c r="DF90">
        <v>0.76123251110613965</v>
      </c>
      <c r="DG90">
        <v>0.76308621216854322</v>
      </c>
      <c r="DH90">
        <v>0.76356570296216497</v>
      </c>
      <c r="DI90">
        <v>0.76510089537339587</v>
      </c>
      <c r="DJ90">
        <v>0.7666736076841244</v>
      </c>
      <c r="DK90">
        <v>0.7719474340067829</v>
      </c>
      <c r="DL90">
        <v>0.77049206168001638</v>
      </c>
      <c r="DM90">
        <v>0.77252134363123892</v>
      </c>
      <c r="DN90">
        <v>0.77592780364850245</v>
      </c>
      <c r="DO90">
        <v>0.77883301768828328</v>
      </c>
      <c r="DP90">
        <v>0.78072080966579349</v>
      </c>
      <c r="DQ90">
        <v>0.7812832522484936</v>
      </c>
      <c r="DR90">
        <v>0.78288182789631799</v>
      </c>
      <c r="DS90">
        <v>0.78515774265295113</v>
      </c>
      <c r="DT90">
        <v>0.78573010509732932</v>
      </c>
      <c r="DU90">
        <v>0.78665447008447154</v>
      </c>
      <c r="DV90">
        <v>0.791284496181481</v>
      </c>
      <c r="DW90">
        <v>0.79246586359793236</v>
      </c>
      <c r="DX90">
        <v>0.79322389670541715</v>
      </c>
      <c r="DY90">
        <v>0.79548702062314502</v>
      </c>
      <c r="DZ90">
        <v>0.79681530495408803</v>
      </c>
      <c r="EA90">
        <v>0.79766224874549896</v>
      </c>
      <c r="EB90">
        <v>0.79991762857169824</v>
      </c>
      <c r="EC90">
        <v>0.80230964895305557</v>
      </c>
      <c r="ED90">
        <v>0.80201656004391497</v>
      </c>
      <c r="EE90">
        <v>0.80322553464598345</v>
      </c>
      <c r="EF90">
        <v>0.80680018108916374</v>
      </c>
      <c r="EG90">
        <v>0.80496299730447995</v>
      </c>
      <c r="EH90">
        <v>0.80747046936016509</v>
      </c>
      <c r="EI90">
        <v>0.80801940572845632</v>
      </c>
      <c r="EJ90">
        <v>0.80923013487471651</v>
      </c>
      <c r="EK90">
        <v>0.81315659912266525</v>
      </c>
      <c r="EL90">
        <v>0.81426904096592412</v>
      </c>
      <c r="EM90">
        <v>0.81305691600672014</v>
      </c>
      <c r="EN90">
        <v>0.8170395743504828</v>
      </c>
      <c r="EO90">
        <v>0.8181549579687164</v>
      </c>
      <c r="EP90">
        <v>0.82038925967835807</v>
      </c>
      <c r="EQ90">
        <v>0.82089446268018573</v>
      </c>
      <c r="ER90">
        <v>0.82119526165580958</v>
      </c>
      <c r="ES90">
        <v>0.82285331777675341</v>
      </c>
      <c r="ET90">
        <v>0.82641938454964536</v>
      </c>
      <c r="EU90">
        <v>0.82411568547897274</v>
      </c>
      <c r="EV90">
        <v>0.82575248983326954</v>
      </c>
      <c r="EW90">
        <v>0.82768966969779556</v>
      </c>
      <c r="EX90">
        <v>0.82871494255533729</v>
      </c>
      <c r="EY90">
        <v>0.82744393286910467</v>
      </c>
      <c r="EZ90">
        <v>0.83149015070473298</v>
      </c>
      <c r="FA90">
        <v>0.83237615271918342</v>
      </c>
      <c r="FB90">
        <v>0.83316453722748918</v>
      </c>
      <c r="FC90">
        <v>0.83478060534186049</v>
      </c>
      <c r="FD90">
        <v>0.83675996231020411</v>
      </c>
      <c r="FE90">
        <v>0.83593525858428186</v>
      </c>
      <c r="FF90">
        <v>0.83727110049946651</v>
      </c>
      <c r="FG90">
        <v>0.83867750918083384</v>
      </c>
      <c r="FH90">
        <v>0.83821059792216435</v>
      </c>
      <c r="FI90">
        <v>0.83749493617034731</v>
      </c>
      <c r="FJ90">
        <v>0.83988800995756541</v>
      </c>
      <c r="FK90">
        <v>0.84173193821352732</v>
      </c>
      <c r="FL90">
        <v>0.84160282398754305</v>
      </c>
      <c r="FM90">
        <v>0.84323573326810697</v>
      </c>
      <c r="FN90">
        <v>0.84410091113967167</v>
      </c>
      <c r="FO90">
        <v>0.84476500659012732</v>
      </c>
      <c r="FP90">
        <v>0.8466962349820244</v>
      </c>
      <c r="FQ90">
        <v>0.84565043370186221</v>
      </c>
      <c r="FR90">
        <v>0.84646095912774122</v>
      </c>
      <c r="FS90">
        <v>0.84910294718602342</v>
      </c>
      <c r="FT90">
        <v>0.84800440129337584</v>
      </c>
      <c r="FU90">
        <v>0.8501896655866501</v>
      </c>
      <c r="FV90">
        <v>0.84984282697676483</v>
      </c>
      <c r="FW90">
        <v>0.85108811011415619</v>
      </c>
      <c r="FX90">
        <v>0.85113636898404699</v>
      </c>
      <c r="FY90">
        <v>0.85341365782742762</v>
      </c>
      <c r="FZ90">
        <v>0.85504630946701621</v>
      </c>
      <c r="GA90">
        <v>0.8528524117557883</v>
      </c>
      <c r="GB90">
        <v>0.85518296253449455</v>
      </c>
      <c r="GC90">
        <v>0.8563475606132499</v>
      </c>
      <c r="GD90">
        <v>0.85683511370054788</v>
      </c>
      <c r="GE90">
        <v>0.85912636254523123</v>
      </c>
      <c r="GF90">
        <v>0.86071812949287696</v>
      </c>
      <c r="GG90">
        <v>0.86215147567616646</v>
      </c>
      <c r="GH90">
        <v>0.85914334905650713</v>
      </c>
      <c r="GI90">
        <v>0.86026635368539606</v>
      </c>
      <c r="GJ90">
        <v>0.86197154099042983</v>
      </c>
      <c r="GK90">
        <v>0.86291853420113418</v>
      </c>
      <c r="GL90">
        <v>0.86332768381763481</v>
      </c>
      <c r="GM90">
        <v>0.8626909677247413</v>
      </c>
      <c r="GN90">
        <v>0.86395204008975313</v>
      </c>
      <c r="GO90">
        <v>0.86441140002038674</v>
      </c>
      <c r="GP90">
        <v>0.86724921608536787</v>
      </c>
      <c r="GQ90">
        <v>0.86608572021463925</v>
      </c>
      <c r="GR90">
        <v>0.86964426843995501</v>
      </c>
      <c r="GS90">
        <v>0.86788786917887495</v>
      </c>
      <c r="GT90">
        <v>0.8670579565731481</v>
      </c>
      <c r="GU90">
        <v>0.86676378572502788</v>
      </c>
      <c r="GV90">
        <v>0.86994802187094078</v>
      </c>
      <c r="GW90">
        <v>0.8700290262637429</v>
      </c>
      <c r="GX90">
        <v>0.87310774390360779</v>
      </c>
      <c r="GY90">
        <v>0.87017150348107708</v>
      </c>
      <c r="GZ90">
        <v>0.8716882816127931</v>
      </c>
      <c r="HA90">
        <v>0.87319107196430412</v>
      </c>
      <c r="HB90">
        <v>0.87314786830306124</v>
      </c>
      <c r="HC90">
        <v>0.87410283763631913</v>
      </c>
      <c r="HD90">
        <v>0.87428084277030038</v>
      </c>
      <c r="HE90">
        <v>0.87490848106679431</v>
      </c>
      <c r="HF90">
        <v>0.87452754358585705</v>
      </c>
      <c r="HG90">
        <v>0.87616716190275779</v>
      </c>
      <c r="HH90">
        <v>0.87587706473672389</v>
      </c>
      <c r="HI90">
        <v>0.87772838386338758</v>
      </c>
      <c r="HJ90">
        <v>0.87868127284420972</v>
      </c>
      <c r="HK90">
        <v>0.87791365560943491</v>
      </c>
      <c r="HL90">
        <v>0.87987952138153747</v>
      </c>
      <c r="HM90">
        <v>0.87911699222391726</v>
      </c>
      <c r="HN90">
        <v>0.87938692997500745</v>
      </c>
      <c r="HO90">
        <v>0.8794806556236322</v>
      </c>
      <c r="HP90">
        <v>0.88008487578998973</v>
      </c>
      <c r="HQ90">
        <v>0.88369113003987887</v>
      </c>
      <c r="HR90">
        <v>0.88182862057762468</v>
      </c>
      <c r="HS90">
        <v>0.88460697511914788</v>
      </c>
      <c r="HT90">
        <v>0.88427276957502987</v>
      </c>
      <c r="HU90">
        <v>0.88314029436885522</v>
      </c>
      <c r="HV90">
        <v>0.88255187983456229</v>
      </c>
      <c r="HW90">
        <v>0.88527065007421957</v>
      </c>
      <c r="HX90">
        <v>0.88465794266107634</v>
      </c>
      <c r="HY90">
        <v>0.88525375893053826</v>
      </c>
      <c r="HZ90">
        <v>0.88719685255370828</v>
      </c>
      <c r="IA90">
        <v>0.88764475144715649</v>
      </c>
      <c r="IB90">
        <v>0.88684474617358799</v>
      </c>
      <c r="IC90">
        <v>0.8885935760710808</v>
      </c>
      <c r="ID90">
        <v>0.88901991769787081</v>
      </c>
      <c r="IE90">
        <v>0.88961587036456768</v>
      </c>
      <c r="IF90">
        <v>0.89056864157438498</v>
      </c>
      <c r="IG90">
        <v>0.88778208452176588</v>
      </c>
      <c r="IH90">
        <v>0.89007163202148831</v>
      </c>
      <c r="II90">
        <v>0.88970997196000323</v>
      </c>
      <c r="IJ90">
        <v>0.88947089443238669</v>
      </c>
      <c r="IK90">
        <v>0.89170818772495364</v>
      </c>
      <c r="IL90">
        <v>0.89288400885129204</v>
      </c>
      <c r="IM90">
        <v>0.89343516679726476</v>
      </c>
      <c r="IN90">
        <v>0.89195252652695312</v>
      </c>
      <c r="IO90">
        <v>0.89280599845496966</v>
      </c>
      <c r="IP90">
        <v>0.893216235441332</v>
      </c>
      <c r="IQ90">
        <v>0.89489374738705951</v>
      </c>
      <c r="IR90">
        <v>0.89434323457179699</v>
      </c>
      <c r="IS90">
        <v>0.89482654555519203</v>
      </c>
      <c r="IT90">
        <v>0.89405265682726331</v>
      </c>
      <c r="IU90">
        <v>0.89499646219660411</v>
      </c>
      <c r="IV90">
        <v>0.89576951872034394</v>
      </c>
      <c r="IW90">
        <v>0.89827241947087744</v>
      </c>
      <c r="IX90">
        <v>0.89790166340649269</v>
      </c>
      <c r="IY90">
        <v>0.89658588614070089</v>
      </c>
      <c r="IZ90">
        <v>0.89684932062266065</v>
      </c>
      <c r="JA90">
        <v>0.89844756288529859</v>
      </c>
      <c r="JB90">
        <v>0.89820253616101131</v>
      </c>
      <c r="JC90">
        <v>0.8994661970811606</v>
      </c>
      <c r="JD90">
        <v>0.89933649878153543</v>
      </c>
      <c r="JE90">
        <v>0.89977641134295661</v>
      </c>
      <c r="JF90">
        <v>0.90008204404379799</v>
      </c>
      <c r="JG90">
        <v>0.90151584211980096</v>
      </c>
      <c r="JH90">
        <v>0.90040427810756951</v>
      </c>
      <c r="JI90">
        <v>0.90193598835384337</v>
      </c>
      <c r="JJ90">
        <v>0.90162593206118125</v>
      </c>
      <c r="JK90">
        <v>0.90222599315328722</v>
      </c>
      <c r="JL90">
        <v>0.9008848641783882</v>
      </c>
      <c r="JM90">
        <v>0.90231146432528531</v>
      </c>
      <c r="JN90">
        <v>0.90211277538921508</v>
      </c>
      <c r="JO90">
        <v>0.90344710890350899</v>
      </c>
      <c r="JP90">
        <v>0.90302969679042577</v>
      </c>
      <c r="JQ90">
        <v>0.90444627428451929</v>
      </c>
      <c r="JR90">
        <v>0.90328310021554503</v>
      </c>
      <c r="JS90">
        <v>0.90453107037273617</v>
      </c>
      <c r="JT90">
        <v>0.90532072549441778</v>
      </c>
      <c r="JU90">
        <v>0.9061246922349715</v>
      </c>
      <c r="JV90">
        <v>0.90620821959588604</v>
      </c>
      <c r="JW90">
        <v>0.90580994098724887</v>
      </c>
      <c r="JX90">
        <v>0.90594080946979127</v>
      </c>
      <c r="JY90">
        <v>0.90680781978690206</v>
      </c>
      <c r="JZ90">
        <v>0.90677657828374403</v>
      </c>
      <c r="KA90">
        <v>0.90732061685096943</v>
      </c>
      <c r="KB90">
        <v>0.908497773083079</v>
      </c>
      <c r="KC90">
        <v>0.90742916100700111</v>
      </c>
      <c r="KD90">
        <v>0.90900537859495911</v>
      </c>
      <c r="KE90">
        <v>0.90778327783387169</v>
      </c>
      <c r="KF90">
        <v>0.90950415582092892</v>
      </c>
      <c r="KG90">
        <v>0.90808755630505722</v>
      </c>
      <c r="KH90">
        <v>0.90972366731889154</v>
      </c>
      <c r="KI90">
        <v>0.90977763516036492</v>
      </c>
      <c r="KJ90">
        <v>0.91155447518039279</v>
      </c>
      <c r="KK90">
        <v>0.90964887090104773</v>
      </c>
      <c r="KL90">
        <v>0.91035480547174907</v>
      </c>
      <c r="KM90">
        <v>0.90996376948416402</v>
      </c>
      <c r="KN90">
        <v>0.91216277217127106</v>
      </c>
      <c r="KO90">
        <v>0.91110621809875825</v>
      </c>
      <c r="KP90">
        <v>0.91163208025340281</v>
      </c>
      <c r="KQ90">
        <v>0.91182436000247402</v>
      </c>
      <c r="KR90">
        <v>0.91227372623214631</v>
      </c>
      <c r="KS90">
        <v>0.91381082615108122</v>
      </c>
      <c r="KT90">
        <v>0.91174908521425757</v>
      </c>
      <c r="KU90">
        <v>0.91388167551705224</v>
      </c>
      <c r="KV90">
        <v>0.91239987100846121</v>
      </c>
      <c r="KW90">
        <v>0.91446368620083796</v>
      </c>
      <c r="KX90">
        <v>0.91339983099304833</v>
      </c>
      <c r="KY90">
        <v>0.91471424767670162</v>
      </c>
      <c r="KZ90">
        <v>0.91531704457331098</v>
      </c>
      <c r="LA90">
        <v>0.91582021261787627</v>
      </c>
      <c r="LB90">
        <v>0.91566753192018557</v>
      </c>
      <c r="LC90">
        <v>0.91581575096804946</v>
      </c>
      <c r="LD90">
        <v>0.91612085451050174</v>
      </c>
      <c r="LE90">
        <v>0.91636195689579691</v>
      </c>
      <c r="LF90">
        <v>0.91678733233030452</v>
      </c>
      <c r="LG90">
        <v>0.91650498538406233</v>
      </c>
      <c r="LH90">
        <v>0.91651668043636736</v>
      </c>
      <c r="LI90">
        <v>0.91598522185097941</v>
      </c>
      <c r="LJ90">
        <v>0.91801180796123827</v>
      </c>
      <c r="LK90">
        <v>0.91833196305536491</v>
      </c>
      <c r="LL90">
        <v>0.9181358548820695</v>
      </c>
      <c r="LM90">
        <v>0.91805547324362424</v>
      </c>
      <c r="LN90">
        <v>0.91807449086183845</v>
      </c>
      <c r="LO90">
        <v>0.91806760977093893</v>
      </c>
      <c r="LP90">
        <v>0.91866680704123826</v>
      </c>
      <c r="LQ90">
        <v>0.91974904500053578</v>
      </c>
      <c r="LR90">
        <v>0.91823941343664761</v>
      </c>
      <c r="LS90">
        <v>0.92076997848906017</v>
      </c>
      <c r="LT90">
        <v>0.91893054013751863</v>
      </c>
      <c r="LU90">
        <v>0.92002469801432585</v>
      </c>
      <c r="LV90">
        <v>0.92162695873511191</v>
      </c>
      <c r="LW90">
        <v>0.92194797470114254</v>
      </c>
      <c r="LX90">
        <v>0.92164498396455197</v>
      </c>
      <c r="LY90">
        <v>0.92126951963719839</v>
      </c>
      <c r="LZ90">
        <v>0.92180712098505757</v>
      </c>
      <c r="MA90">
        <v>0.92193267082172203</v>
      </c>
      <c r="MB90">
        <v>0.92160059655904392</v>
      </c>
      <c r="MC90">
        <v>0.92192731728474531</v>
      </c>
      <c r="MD90">
        <v>0.92153438234696095</v>
      </c>
      <c r="ME90">
        <v>0.92276700767396203</v>
      </c>
      <c r="MF90">
        <v>0.92386759956180686</v>
      </c>
      <c r="MG90">
        <v>0.92245220753943635</v>
      </c>
      <c r="MH90">
        <v>0.92185155739117841</v>
      </c>
      <c r="MI90">
        <v>0.92434532373224232</v>
      </c>
      <c r="MJ90">
        <v>0.92275808555903094</v>
      </c>
      <c r="MK90">
        <v>0.92461437783550482</v>
      </c>
      <c r="ML90">
        <v>0.92418667930770515</v>
      </c>
      <c r="MM90">
        <v>0.92450030407471373</v>
      </c>
      <c r="MN90">
        <v>0.9248397562319276</v>
      </c>
      <c r="MO90">
        <v>0.92410851922976034</v>
      </c>
      <c r="MP90">
        <v>0.92296410891501723</v>
      </c>
      <c r="MQ90">
        <v>0.92639602562449697</v>
      </c>
      <c r="MR90">
        <v>0.92553527822735782</v>
      </c>
      <c r="MS90">
        <v>0.92554605623790542</v>
      </c>
      <c r="MT90">
        <v>0.92501526124982314</v>
      </c>
      <c r="MU90">
        <v>0.92501631290193076</v>
      </c>
      <c r="MV90">
        <v>0.92574161972801594</v>
      </c>
      <c r="MW90">
        <v>0.92684937850847537</v>
      </c>
      <c r="MX90">
        <v>0.92662877597787163</v>
      </c>
      <c r="MY90">
        <v>0.92784800770258147</v>
      </c>
      <c r="MZ90">
        <v>0.92723428042249301</v>
      </c>
      <c r="NA90">
        <v>0.92560678486421522</v>
      </c>
      <c r="NB90">
        <v>0.92669048696743184</v>
      </c>
      <c r="NC90">
        <v>0.92873518620417239</v>
      </c>
      <c r="ND90">
        <v>0.92840620962927889</v>
      </c>
      <c r="NE90">
        <v>0.9272092497326978</v>
      </c>
      <c r="NF90">
        <v>0.92796532064062343</v>
      </c>
      <c r="NG90">
        <v>0.92847662760679006</v>
      </c>
      <c r="NH90">
        <v>0.92957044896119145</v>
      </c>
      <c r="NI90">
        <v>0.92900325396217731</v>
      </c>
      <c r="NJ90">
        <v>0.92974205028199053</v>
      </c>
      <c r="NK90">
        <v>0.92829580968396574</v>
      </c>
      <c r="NL90">
        <v>0.93041937468189695</v>
      </c>
      <c r="NM90">
        <v>0.92995979439767029</v>
      </c>
      <c r="NN90">
        <v>0.92854691151664404</v>
      </c>
      <c r="NO90">
        <v>0.92898396829305763</v>
      </c>
      <c r="NP90">
        <v>0.93049239498282277</v>
      </c>
      <c r="NQ90">
        <v>0.93149079998204842</v>
      </c>
      <c r="NR90">
        <v>0.92944588506806747</v>
      </c>
      <c r="NS90">
        <v>0.93121986845016236</v>
      </c>
      <c r="NT90">
        <v>0.9306888642943143</v>
      </c>
      <c r="NU90">
        <v>0.93164445236509352</v>
      </c>
      <c r="NV90">
        <v>0.9308401360716051</v>
      </c>
      <c r="NW90">
        <v>0.93135537456123052</v>
      </c>
      <c r="NX90">
        <v>0.93026986190650951</v>
      </c>
      <c r="NY90">
        <v>0.92992704792803205</v>
      </c>
      <c r="NZ90">
        <v>0.93147064265506185</v>
      </c>
      <c r="OA90">
        <v>0.93089874571629672</v>
      </c>
      <c r="OB90">
        <v>0.93265105366791856</v>
      </c>
      <c r="OC90">
        <v>0.9331692806473546</v>
      </c>
      <c r="OD90">
        <v>0.93259168762041877</v>
      </c>
      <c r="OE90">
        <v>0.93272786339675429</v>
      </c>
      <c r="OF90">
        <v>0.93246485002489177</v>
      </c>
      <c r="OG90">
        <v>0.93314062367739614</v>
      </c>
      <c r="OH90">
        <v>0.93253897297344213</v>
      </c>
      <c r="OI90">
        <v>0.93300046357400601</v>
      </c>
      <c r="OJ90">
        <v>0.9344656894829374</v>
      </c>
      <c r="OK90">
        <v>0.93356790804526513</v>
      </c>
      <c r="OL90">
        <v>0.93459049285587048</v>
      </c>
      <c r="OM90">
        <v>0.93461659603457292</v>
      </c>
      <c r="ON90">
        <v>0.93370940772677502</v>
      </c>
      <c r="OO90">
        <v>0.93415813416422078</v>
      </c>
      <c r="OP90">
        <v>0.93348813713390955</v>
      </c>
      <c r="OQ90">
        <v>0.93423916548605968</v>
      </c>
      <c r="OR90">
        <v>0.93493995850853062</v>
      </c>
      <c r="OS90">
        <v>0.93405320462181929</v>
      </c>
      <c r="OT90">
        <v>0.93509049173047942</v>
      </c>
      <c r="OU90">
        <v>0.9341579030764855</v>
      </c>
    </row>
    <row r="91" spans="1:411">
      <c r="A91" s="539">
        <v>0.4</v>
      </c>
      <c r="B91">
        <v>7.2516168635621112E-4</v>
      </c>
      <c r="C91">
        <v>1.6916227549711026E-3</v>
      </c>
      <c r="D91">
        <v>3.5911612800391805E-3</v>
      </c>
      <c r="E91">
        <v>6.4880902807424017E-3</v>
      </c>
      <c r="F91">
        <v>1.0136922402479036E-2</v>
      </c>
      <c r="G91">
        <v>1.4052340984615112E-2</v>
      </c>
      <c r="H91">
        <v>2.0121809343530736E-2</v>
      </c>
      <c r="I91">
        <v>2.5519011772509582E-2</v>
      </c>
      <c r="J91">
        <v>3.2729104406176587E-2</v>
      </c>
      <c r="K91">
        <v>4.1090825910316424E-2</v>
      </c>
      <c r="L91">
        <v>4.9107296662825609E-2</v>
      </c>
      <c r="M91">
        <v>5.8468820120524755E-2</v>
      </c>
      <c r="N91">
        <v>6.9449440317614367E-2</v>
      </c>
      <c r="O91">
        <v>8.0831067429303585E-2</v>
      </c>
      <c r="P91">
        <v>9.1479713641903077E-2</v>
      </c>
      <c r="Q91">
        <v>0.10400337752814907</v>
      </c>
      <c r="R91">
        <v>0.11754257860759723</v>
      </c>
      <c r="S91">
        <v>0.12964767848902342</v>
      </c>
      <c r="T91">
        <v>0.14309091329377904</v>
      </c>
      <c r="U91">
        <v>0.15855371189270692</v>
      </c>
      <c r="V91">
        <v>0.17347039994778279</v>
      </c>
      <c r="W91">
        <v>0.18865981798415582</v>
      </c>
      <c r="X91">
        <v>0.20068684844056556</v>
      </c>
      <c r="Y91">
        <v>0.21573392422134927</v>
      </c>
      <c r="Z91">
        <v>0.2297990167445482</v>
      </c>
      <c r="AA91">
        <v>0.24316219826369917</v>
      </c>
      <c r="AB91">
        <v>0.26038437328738501</v>
      </c>
      <c r="AC91">
        <v>0.27087473918145977</v>
      </c>
      <c r="AD91">
        <v>0.28692681011246468</v>
      </c>
      <c r="AE91">
        <v>0.30030079499275242</v>
      </c>
      <c r="AF91">
        <v>0.31416711364259087</v>
      </c>
      <c r="AG91">
        <v>0.32633639776338957</v>
      </c>
      <c r="AH91">
        <v>0.34051829308355763</v>
      </c>
      <c r="AI91">
        <v>0.35228587935814926</v>
      </c>
      <c r="AJ91">
        <v>0.36482590855524355</v>
      </c>
      <c r="AK91">
        <v>0.37383942728419711</v>
      </c>
      <c r="AL91">
        <v>0.38915723957743747</v>
      </c>
      <c r="AM91">
        <v>0.40039363339822964</v>
      </c>
      <c r="AN91">
        <v>0.40909437037295387</v>
      </c>
      <c r="AO91">
        <v>0.42102898311615489</v>
      </c>
      <c r="AP91">
        <v>0.43260609895796032</v>
      </c>
      <c r="AQ91">
        <v>0.44372947966730597</v>
      </c>
      <c r="AR91">
        <v>0.45096069838420261</v>
      </c>
      <c r="AS91">
        <v>0.46364333719561818</v>
      </c>
      <c r="AT91">
        <v>0.47168907688664641</v>
      </c>
      <c r="AU91">
        <v>0.48007544783747458</v>
      </c>
      <c r="AV91">
        <v>0.48755191093491934</v>
      </c>
      <c r="AW91">
        <v>0.49684549273348433</v>
      </c>
      <c r="AX91">
        <v>0.50739813982462012</v>
      </c>
      <c r="AY91">
        <v>0.5134924109740201</v>
      </c>
      <c r="AZ91">
        <v>0.52452280012444552</v>
      </c>
      <c r="BA91">
        <v>0.52989829294488011</v>
      </c>
      <c r="BB91">
        <v>0.53869317374223324</v>
      </c>
      <c r="BC91">
        <v>0.54348066598736455</v>
      </c>
      <c r="BD91">
        <v>0.55118602103140557</v>
      </c>
      <c r="BE91">
        <v>0.55752588822905513</v>
      </c>
      <c r="BF91">
        <v>0.5643507698650112</v>
      </c>
      <c r="BG91">
        <v>0.57124924038876834</v>
      </c>
      <c r="BH91">
        <v>0.57865976473074665</v>
      </c>
      <c r="BI91">
        <v>0.58369253456661541</v>
      </c>
      <c r="BJ91">
        <v>0.58914160303651997</v>
      </c>
      <c r="BK91">
        <v>0.59658952873021387</v>
      </c>
      <c r="BL91">
        <v>0.60242673016116488</v>
      </c>
      <c r="BM91">
        <v>0.60570594209710094</v>
      </c>
      <c r="BN91">
        <v>0.61378285647479214</v>
      </c>
      <c r="BO91">
        <v>0.61671587216125823</v>
      </c>
      <c r="BP91">
        <v>0.62228917507320214</v>
      </c>
      <c r="BQ91">
        <v>0.62692442942576199</v>
      </c>
      <c r="BR91">
        <v>0.63304260063733664</v>
      </c>
      <c r="BS91">
        <v>0.63644372117367665</v>
      </c>
      <c r="BT91">
        <v>0.64227623876750761</v>
      </c>
      <c r="BU91">
        <v>0.64597279304625432</v>
      </c>
      <c r="BV91">
        <v>0.65216146854455692</v>
      </c>
      <c r="BW91">
        <v>0.65539802068336894</v>
      </c>
      <c r="BX91">
        <v>0.65759372743998523</v>
      </c>
      <c r="BY91">
        <v>0.6629002998232173</v>
      </c>
      <c r="BZ91">
        <v>0.66618045599425657</v>
      </c>
      <c r="CA91">
        <v>0.67028210029384094</v>
      </c>
      <c r="CB91">
        <v>0.67311905548153295</v>
      </c>
      <c r="CC91">
        <v>0.67797085928765299</v>
      </c>
      <c r="CD91">
        <v>0.68314614914345861</v>
      </c>
      <c r="CE91">
        <v>0.68615060593815513</v>
      </c>
      <c r="CF91">
        <v>0.68944085384996368</v>
      </c>
      <c r="CG91">
        <v>0.69318924324978748</v>
      </c>
      <c r="CH91">
        <v>0.69465681673655655</v>
      </c>
      <c r="CI91">
        <v>0.70131337394470861</v>
      </c>
      <c r="CJ91">
        <v>0.70186841536214595</v>
      </c>
      <c r="CK91">
        <v>0.70496680202688355</v>
      </c>
      <c r="CL91">
        <v>0.71064898233526219</v>
      </c>
      <c r="CM91">
        <v>0.71171755757088317</v>
      </c>
      <c r="CN91">
        <v>0.71504637317865105</v>
      </c>
      <c r="CO91">
        <v>0.71792560105277059</v>
      </c>
      <c r="CP91">
        <v>0.72253978290546172</v>
      </c>
      <c r="CQ91">
        <v>0.72144088459582645</v>
      </c>
      <c r="CR91">
        <v>0.72473010555040163</v>
      </c>
      <c r="CS91">
        <v>0.73065972257045519</v>
      </c>
      <c r="CT91">
        <v>0.73276262646301493</v>
      </c>
      <c r="CU91">
        <v>0.73529568552191771</v>
      </c>
      <c r="CV91">
        <v>0.73721883305544578</v>
      </c>
      <c r="CW91">
        <v>0.74011173282824372</v>
      </c>
      <c r="CX91">
        <v>0.74427124389849253</v>
      </c>
      <c r="CY91">
        <v>0.74499379513327157</v>
      </c>
      <c r="CZ91">
        <v>0.74677296226832091</v>
      </c>
      <c r="DA91">
        <v>0.74978554965676092</v>
      </c>
      <c r="DB91">
        <v>0.75004744227342601</v>
      </c>
      <c r="DC91">
        <v>0.75252498163711323</v>
      </c>
      <c r="DD91">
        <v>0.75788453767796227</v>
      </c>
      <c r="DE91">
        <v>0.75995369770835663</v>
      </c>
      <c r="DF91">
        <v>0.76184795680785711</v>
      </c>
      <c r="DG91">
        <v>0.76180703721077436</v>
      </c>
      <c r="DH91">
        <v>0.763936656719719</v>
      </c>
      <c r="DI91">
        <v>0.76862503582044617</v>
      </c>
      <c r="DJ91">
        <v>0.76947305130018939</v>
      </c>
      <c r="DK91">
        <v>0.76965441119065336</v>
      </c>
      <c r="DL91">
        <v>0.7714830095089642</v>
      </c>
      <c r="DM91">
        <v>0.77327910741088213</v>
      </c>
      <c r="DN91">
        <v>0.77614933146068732</v>
      </c>
      <c r="DO91">
        <v>0.77781693863010104</v>
      </c>
      <c r="DP91">
        <v>0.78025671325721135</v>
      </c>
      <c r="DQ91">
        <v>0.78171639259204262</v>
      </c>
      <c r="DR91">
        <v>0.78519530508623703</v>
      </c>
      <c r="DS91">
        <v>0.78459113155370885</v>
      </c>
      <c r="DT91">
        <v>0.78703843882197144</v>
      </c>
      <c r="DU91">
        <v>0.78727971998012236</v>
      </c>
      <c r="DV91">
        <v>0.78850344647987769</v>
      </c>
      <c r="DW91">
        <v>0.79042347071764341</v>
      </c>
      <c r="DX91">
        <v>0.79367134163031661</v>
      </c>
      <c r="DY91">
        <v>0.79425982974083209</v>
      </c>
      <c r="DZ91">
        <v>0.79500101824548308</v>
      </c>
      <c r="EA91">
        <v>0.79894199740133998</v>
      </c>
      <c r="EB91">
        <v>0.79974294717853156</v>
      </c>
      <c r="EC91">
        <v>0.79943226474325257</v>
      </c>
      <c r="ED91">
        <v>0.80310281139799644</v>
      </c>
      <c r="EE91">
        <v>0.80406917683045909</v>
      </c>
      <c r="EF91">
        <v>0.80524992927593586</v>
      </c>
      <c r="EG91">
        <v>0.80887373358119086</v>
      </c>
      <c r="EH91">
        <v>0.80852988123446323</v>
      </c>
      <c r="EI91">
        <v>0.81017158695216163</v>
      </c>
      <c r="EJ91">
        <v>0.81178682234678146</v>
      </c>
      <c r="EK91">
        <v>0.81381831907259561</v>
      </c>
      <c r="EL91">
        <v>0.81233408004175356</v>
      </c>
      <c r="EM91">
        <v>0.81661137216614965</v>
      </c>
      <c r="EN91">
        <v>0.81721951417063887</v>
      </c>
      <c r="EO91">
        <v>0.81712701838239465</v>
      </c>
      <c r="EP91">
        <v>0.8186351267386367</v>
      </c>
      <c r="EQ91">
        <v>0.81967655221173175</v>
      </c>
      <c r="ER91">
        <v>0.82193770110667175</v>
      </c>
      <c r="ES91">
        <v>0.82178322919039959</v>
      </c>
      <c r="ET91">
        <v>0.8235145867477861</v>
      </c>
      <c r="EU91">
        <v>0.82310434923106457</v>
      </c>
      <c r="EV91">
        <v>0.82692714148039048</v>
      </c>
      <c r="EW91">
        <v>0.82839398233789141</v>
      </c>
      <c r="EX91">
        <v>0.82801197299987117</v>
      </c>
      <c r="EY91">
        <v>0.82860931848379027</v>
      </c>
      <c r="EZ91">
        <v>0.83113085680308918</v>
      </c>
      <c r="FA91">
        <v>0.83108594744994058</v>
      </c>
      <c r="FB91">
        <v>0.83175396905676791</v>
      </c>
      <c r="FC91">
        <v>0.83127828142295501</v>
      </c>
      <c r="FD91">
        <v>0.83393434253484389</v>
      </c>
      <c r="FE91">
        <v>0.83537549703557479</v>
      </c>
      <c r="FF91">
        <v>0.83746233548739135</v>
      </c>
      <c r="FG91">
        <v>0.83717308005089364</v>
      </c>
      <c r="FH91">
        <v>0.83869811012125994</v>
      </c>
      <c r="FI91">
        <v>0.8387803235612401</v>
      </c>
      <c r="FJ91">
        <v>0.84198934489162092</v>
      </c>
      <c r="FK91">
        <v>0.84088487285847058</v>
      </c>
      <c r="FL91">
        <v>0.84242910175220209</v>
      </c>
      <c r="FM91">
        <v>0.84216867807837958</v>
      </c>
      <c r="FN91">
        <v>0.8451437647128508</v>
      </c>
      <c r="FO91">
        <v>0.84634558485587319</v>
      </c>
      <c r="FP91">
        <v>0.84537461879838838</v>
      </c>
      <c r="FQ91">
        <v>0.84622639129587773</v>
      </c>
      <c r="FR91">
        <v>0.848793701318864</v>
      </c>
      <c r="FS91">
        <v>0.84989689023374049</v>
      </c>
      <c r="FT91">
        <v>0.84965834321541522</v>
      </c>
      <c r="FU91">
        <v>0.84944797571922448</v>
      </c>
      <c r="FV91">
        <v>0.85238296986334883</v>
      </c>
      <c r="FW91">
        <v>0.85207133610961105</v>
      </c>
      <c r="FX91">
        <v>0.85283833022789712</v>
      </c>
      <c r="FY91">
        <v>0.85266812929622271</v>
      </c>
      <c r="FZ91">
        <v>0.855296900163386</v>
      </c>
      <c r="GA91">
        <v>0.85412250032749237</v>
      </c>
      <c r="GB91">
        <v>0.85596902511260997</v>
      </c>
      <c r="GC91">
        <v>0.8558813627670222</v>
      </c>
      <c r="GD91">
        <v>0.85709168015354587</v>
      </c>
      <c r="GE91">
        <v>0.85747241750727665</v>
      </c>
      <c r="GF91">
        <v>0.86020554353653211</v>
      </c>
      <c r="GG91">
        <v>0.85851183231282646</v>
      </c>
      <c r="GH91">
        <v>0.85933932703011584</v>
      </c>
      <c r="GI91">
        <v>0.86146576852246848</v>
      </c>
      <c r="GJ91">
        <v>0.86094408789572408</v>
      </c>
      <c r="GK91">
        <v>0.86187158736855862</v>
      </c>
      <c r="GL91">
        <v>0.86423186499159321</v>
      </c>
      <c r="GM91">
        <v>0.86418990273793805</v>
      </c>
      <c r="GN91">
        <v>0.86580401595393819</v>
      </c>
      <c r="GO91">
        <v>0.86568693930199347</v>
      </c>
      <c r="GP91">
        <v>0.86539795396708175</v>
      </c>
      <c r="GQ91">
        <v>0.86697582910631854</v>
      </c>
      <c r="GR91">
        <v>0.86629576937471753</v>
      </c>
      <c r="GS91">
        <v>0.86681427515662846</v>
      </c>
      <c r="GT91">
        <v>0.86972984671301834</v>
      </c>
      <c r="GU91">
        <v>0.86743337192172321</v>
      </c>
      <c r="GV91">
        <v>0.86899081137444756</v>
      </c>
      <c r="GW91">
        <v>0.87076757886665523</v>
      </c>
      <c r="GX91">
        <v>0.87337378357828011</v>
      </c>
      <c r="GY91">
        <v>0.87124899630898012</v>
      </c>
      <c r="GZ91">
        <v>0.87206590415642038</v>
      </c>
      <c r="HA91">
        <v>0.8737875293397952</v>
      </c>
      <c r="HB91">
        <v>0.87379464778498972</v>
      </c>
      <c r="HC91">
        <v>0.87456212997727278</v>
      </c>
      <c r="HD91">
        <v>0.87528683568366428</v>
      </c>
      <c r="HE91">
        <v>0.87450565936251967</v>
      </c>
      <c r="HF91">
        <v>0.87384299698996437</v>
      </c>
      <c r="HG91">
        <v>0.87531494078915484</v>
      </c>
      <c r="HH91">
        <v>0.87783456150545369</v>
      </c>
      <c r="HI91">
        <v>0.87747351204318258</v>
      </c>
      <c r="HJ91">
        <v>0.87859758785172226</v>
      </c>
      <c r="HK91">
        <v>0.87916443363583741</v>
      </c>
      <c r="HL91">
        <v>0.87912157203522057</v>
      </c>
      <c r="HM91">
        <v>0.87951055412054191</v>
      </c>
      <c r="HN91">
        <v>0.88037977092810493</v>
      </c>
      <c r="HO91">
        <v>0.87902706320873669</v>
      </c>
      <c r="HP91">
        <v>0.88248319944607179</v>
      </c>
      <c r="HQ91">
        <v>0.88196153176762448</v>
      </c>
      <c r="HR91">
        <v>0.8814701659722608</v>
      </c>
      <c r="HS91">
        <v>0.881658564115952</v>
      </c>
      <c r="HT91">
        <v>0.88326905068279693</v>
      </c>
      <c r="HU91">
        <v>0.88455958542835256</v>
      </c>
      <c r="HV91">
        <v>0.88431831895790913</v>
      </c>
      <c r="HW91">
        <v>0.88583709041991887</v>
      </c>
      <c r="HX91">
        <v>0.88652214008114927</v>
      </c>
      <c r="HY91">
        <v>0.88702687062828756</v>
      </c>
      <c r="HZ91">
        <v>0.88731458751523229</v>
      </c>
      <c r="IA91">
        <v>0.88662661265283627</v>
      </c>
      <c r="IB91">
        <v>0.88719521650475275</v>
      </c>
      <c r="IC91">
        <v>0.8873212301428548</v>
      </c>
      <c r="ID91">
        <v>0.88776280719036094</v>
      </c>
      <c r="IE91">
        <v>0.88995410252640283</v>
      </c>
      <c r="IF91">
        <v>0.8896880060667185</v>
      </c>
      <c r="IG91">
        <v>0.89000484946968594</v>
      </c>
      <c r="IH91">
        <v>0.89091438069396411</v>
      </c>
      <c r="II91">
        <v>0.89102459240185805</v>
      </c>
      <c r="IJ91">
        <v>0.89115307273703048</v>
      </c>
      <c r="IK91">
        <v>0.89131871280646224</v>
      </c>
      <c r="IL91">
        <v>0.8907371245720922</v>
      </c>
      <c r="IM91">
        <v>0.8929947456388716</v>
      </c>
      <c r="IN91">
        <v>0.89260912452005281</v>
      </c>
      <c r="IO91">
        <v>0.89349741270688909</v>
      </c>
      <c r="IP91">
        <v>0.89279346550392602</v>
      </c>
      <c r="IQ91">
        <v>0.8950184150194751</v>
      </c>
      <c r="IR91">
        <v>0.89329944016989149</v>
      </c>
      <c r="IS91">
        <v>0.8950738677204102</v>
      </c>
      <c r="IT91">
        <v>0.89460777410391168</v>
      </c>
      <c r="IU91">
        <v>0.89581497793158305</v>
      </c>
      <c r="IV91">
        <v>0.89512339138814401</v>
      </c>
      <c r="IW91">
        <v>0.89689837861399724</v>
      </c>
      <c r="IX91">
        <v>0.89853804510536661</v>
      </c>
      <c r="IY91">
        <v>0.89586352543567005</v>
      </c>
      <c r="IZ91">
        <v>0.89773772581751443</v>
      </c>
      <c r="JA91">
        <v>0.89950218095015477</v>
      </c>
      <c r="JB91">
        <v>0.89833348136052749</v>
      </c>
      <c r="JC91">
        <v>0.89699329214817569</v>
      </c>
      <c r="JD91">
        <v>0.89751624074663838</v>
      </c>
      <c r="JE91">
        <v>0.89727229877349435</v>
      </c>
      <c r="JF91">
        <v>0.90066777461533865</v>
      </c>
      <c r="JG91">
        <v>0.89999069858802572</v>
      </c>
      <c r="JH91">
        <v>0.90202938708429981</v>
      </c>
      <c r="JI91">
        <v>0.90101006308847587</v>
      </c>
      <c r="JJ91">
        <v>0.90236689884359644</v>
      </c>
      <c r="JK91">
        <v>0.90255100847305414</v>
      </c>
      <c r="JL91">
        <v>0.90171989488690552</v>
      </c>
      <c r="JM91">
        <v>0.90336645163428353</v>
      </c>
      <c r="JN91">
        <v>0.90371447495023616</v>
      </c>
      <c r="JO91">
        <v>0.90319520508147022</v>
      </c>
      <c r="JP91">
        <v>0.90200345738109211</v>
      </c>
      <c r="JQ91">
        <v>0.90435661931152844</v>
      </c>
      <c r="JR91">
        <v>0.90405465569842591</v>
      </c>
      <c r="JS91">
        <v>0.9042799150960189</v>
      </c>
      <c r="JT91">
        <v>0.90639397985704806</v>
      </c>
      <c r="JU91">
        <v>0.90576691325752612</v>
      </c>
      <c r="JV91">
        <v>0.90438590430149957</v>
      </c>
      <c r="JW91">
        <v>0.9053753612332196</v>
      </c>
      <c r="JX91">
        <v>0.90444631007901377</v>
      </c>
      <c r="JY91">
        <v>0.9076660237256039</v>
      </c>
      <c r="JZ91">
        <v>0.90659668302321283</v>
      </c>
      <c r="KA91">
        <v>0.90915588809250514</v>
      </c>
      <c r="KB91">
        <v>0.90752579971081337</v>
      </c>
      <c r="KC91">
        <v>0.90776643606612983</v>
      </c>
      <c r="KD91">
        <v>0.90956784660674539</v>
      </c>
      <c r="KE91">
        <v>0.90834866709599815</v>
      </c>
      <c r="KF91">
        <v>0.90903927590054479</v>
      </c>
      <c r="KG91">
        <v>0.90924319366455764</v>
      </c>
      <c r="KH91">
        <v>0.90823598668824279</v>
      </c>
      <c r="KI91">
        <v>0.9097983598691215</v>
      </c>
      <c r="KJ91">
        <v>0.91072326664140291</v>
      </c>
      <c r="KK91">
        <v>0.90972379170776507</v>
      </c>
      <c r="KL91">
        <v>0.91068459938172275</v>
      </c>
      <c r="KM91">
        <v>0.90879591243630986</v>
      </c>
      <c r="KN91">
        <v>0.91071137508059985</v>
      </c>
      <c r="KO91">
        <v>0.91172882975177194</v>
      </c>
      <c r="KP91">
        <v>0.91294489871315376</v>
      </c>
      <c r="KQ91">
        <v>0.9110724755400742</v>
      </c>
      <c r="KR91">
        <v>0.91339612442268281</v>
      </c>
      <c r="KS91">
        <v>0.91233522216499008</v>
      </c>
      <c r="KT91">
        <v>0.91212996456754991</v>
      </c>
      <c r="KU91">
        <v>0.91337609970790012</v>
      </c>
      <c r="KV91">
        <v>0.91255987084984569</v>
      </c>
      <c r="KW91">
        <v>0.91494744944836071</v>
      </c>
      <c r="KX91">
        <v>0.91402376100997063</v>
      </c>
      <c r="KY91">
        <v>0.91445546046533721</v>
      </c>
      <c r="KZ91">
        <v>0.91502566232913707</v>
      </c>
      <c r="LA91">
        <v>0.91534358838951491</v>
      </c>
      <c r="LB91">
        <v>0.91562298588628654</v>
      </c>
      <c r="LC91">
        <v>0.91578895943728111</v>
      </c>
      <c r="LD91">
        <v>0.91637793645578025</v>
      </c>
      <c r="LE91">
        <v>0.91658415777493973</v>
      </c>
      <c r="LF91">
        <v>0.91558830134997482</v>
      </c>
      <c r="LG91">
        <v>0.91809925104613987</v>
      </c>
      <c r="LH91">
        <v>0.91653270100738704</v>
      </c>
      <c r="LI91">
        <v>0.9163436531277469</v>
      </c>
      <c r="LJ91">
        <v>0.91779863584210342</v>
      </c>
      <c r="LK91">
        <v>0.91731489026759383</v>
      </c>
      <c r="LL91">
        <v>0.91876678208381324</v>
      </c>
      <c r="LM91">
        <v>0.91825983157352487</v>
      </c>
      <c r="LN91">
        <v>0.91924467840104662</v>
      </c>
      <c r="LO91">
        <v>0.91803850007824495</v>
      </c>
      <c r="LP91">
        <v>0.91861317708526846</v>
      </c>
      <c r="LQ91">
        <v>0.91938700768594539</v>
      </c>
      <c r="LR91">
        <v>0.91759475845727712</v>
      </c>
      <c r="LS91">
        <v>0.92059455314323413</v>
      </c>
      <c r="LT91">
        <v>0.91974940383358628</v>
      </c>
      <c r="LU91">
        <v>0.92037875020178439</v>
      </c>
      <c r="LV91">
        <v>0.9201542966576296</v>
      </c>
      <c r="LW91">
        <v>0.92121180595686813</v>
      </c>
      <c r="LX91">
        <v>0.92102426295725304</v>
      </c>
      <c r="LY91">
        <v>0.92123474401348615</v>
      </c>
      <c r="LZ91">
        <v>0.92101953864839725</v>
      </c>
      <c r="MA91">
        <v>0.92083094825600953</v>
      </c>
      <c r="MB91">
        <v>0.92200008610255568</v>
      </c>
      <c r="MC91">
        <v>0.92331028778725699</v>
      </c>
      <c r="MD91">
        <v>0.92271157169008711</v>
      </c>
      <c r="ME91">
        <v>0.92237466521663003</v>
      </c>
      <c r="MF91">
        <v>0.92397830504904976</v>
      </c>
      <c r="MG91">
        <v>0.92310439657875043</v>
      </c>
      <c r="MH91">
        <v>0.92362554823005749</v>
      </c>
      <c r="MI91">
        <v>0.92342065388263117</v>
      </c>
      <c r="MJ91">
        <v>0.92429749135792671</v>
      </c>
      <c r="MK91">
        <v>0.92342675963760035</v>
      </c>
      <c r="ML91">
        <v>0.92298827038911946</v>
      </c>
      <c r="MM91">
        <v>0.92522435910839018</v>
      </c>
      <c r="MN91">
        <v>0.92438486455175783</v>
      </c>
      <c r="MO91">
        <v>0.92508796230351997</v>
      </c>
      <c r="MP91">
        <v>0.92506376783947886</v>
      </c>
      <c r="MQ91">
        <v>0.92462378183085625</v>
      </c>
      <c r="MR91">
        <v>0.92487345560992773</v>
      </c>
      <c r="MS91">
        <v>0.92491205974856538</v>
      </c>
      <c r="MT91">
        <v>0.92550808104643512</v>
      </c>
      <c r="MU91">
        <v>0.9265220355285283</v>
      </c>
      <c r="MV91">
        <v>0.92606262130949202</v>
      </c>
      <c r="MW91">
        <v>0.92624554767189271</v>
      </c>
      <c r="MX91">
        <v>0.92470707711382172</v>
      </c>
      <c r="MY91">
        <v>0.92685293307087568</v>
      </c>
      <c r="MZ91">
        <v>0.92650644349794187</v>
      </c>
      <c r="NA91">
        <v>0.9267315108506633</v>
      </c>
      <c r="NB91">
        <v>0.92707988625836535</v>
      </c>
      <c r="NC91">
        <v>0.92660162807356627</v>
      </c>
      <c r="ND91">
        <v>0.92818842521463552</v>
      </c>
      <c r="NE91">
        <v>0.92740801494366187</v>
      </c>
      <c r="NF91">
        <v>0.92794204031580363</v>
      </c>
      <c r="NG91">
        <v>0.92876829438372221</v>
      </c>
      <c r="NH91">
        <v>0.92695238512646227</v>
      </c>
      <c r="NI91">
        <v>0.92757311491482819</v>
      </c>
      <c r="NJ91">
        <v>0.92873716193252565</v>
      </c>
      <c r="NK91">
        <v>0.928213350993491</v>
      </c>
      <c r="NL91">
        <v>0.93017200743547757</v>
      </c>
      <c r="NM91">
        <v>0.92874950955178015</v>
      </c>
      <c r="NN91">
        <v>0.93074212239436238</v>
      </c>
      <c r="NO91">
        <v>0.93010407894333691</v>
      </c>
      <c r="NP91">
        <v>0.92999830431252362</v>
      </c>
      <c r="NQ91">
        <v>0.92926113885108008</v>
      </c>
      <c r="NR91">
        <v>0.93087810599126131</v>
      </c>
      <c r="NS91">
        <v>0.92954296165083183</v>
      </c>
      <c r="NT91">
        <v>0.93070073131302711</v>
      </c>
      <c r="NU91">
        <v>0.93037679651597993</v>
      </c>
      <c r="NV91">
        <v>0.93066181420256822</v>
      </c>
      <c r="NW91">
        <v>0.93107110906305945</v>
      </c>
      <c r="NX91">
        <v>0.93115911183700639</v>
      </c>
      <c r="NY91">
        <v>0.93064480213554257</v>
      </c>
      <c r="NZ91">
        <v>0.93162445063851518</v>
      </c>
      <c r="OA91">
        <v>0.93236568576585621</v>
      </c>
      <c r="OB91">
        <v>0.93095322392983637</v>
      </c>
      <c r="OC91">
        <v>0.931505455836939</v>
      </c>
      <c r="OD91">
        <v>0.93123509043432606</v>
      </c>
      <c r="OE91">
        <v>0.93242068771673003</v>
      </c>
      <c r="OF91">
        <v>0.93188650157800834</v>
      </c>
      <c r="OG91">
        <v>0.93290335378440137</v>
      </c>
      <c r="OH91">
        <v>0.93297095047183221</v>
      </c>
      <c r="OI91">
        <v>0.93281423231784788</v>
      </c>
      <c r="OJ91">
        <v>0.93408760621857923</v>
      </c>
      <c r="OK91">
        <v>0.93458279053851112</v>
      </c>
      <c r="OL91">
        <v>0.93407122012006494</v>
      </c>
      <c r="OM91">
        <v>0.93402294251075413</v>
      </c>
      <c r="ON91">
        <v>0.93333234054031566</v>
      </c>
      <c r="OO91">
        <v>0.9341446472137559</v>
      </c>
      <c r="OP91">
        <v>0.9353031532604964</v>
      </c>
      <c r="OQ91">
        <v>0.9352010122221357</v>
      </c>
      <c r="OR91">
        <v>0.93470530904083904</v>
      </c>
      <c r="OS91">
        <v>0.93354671317131221</v>
      </c>
      <c r="OT91">
        <v>0.93532358705207896</v>
      </c>
      <c r="OU91">
        <v>0.93533962418897709</v>
      </c>
    </row>
    <row r="92" spans="1:411">
      <c r="A92" s="539">
        <v>0.41000000000000003</v>
      </c>
      <c r="B92">
        <v>5.0108771876889032E-4</v>
      </c>
      <c r="C92">
        <v>1.2611590654734938E-3</v>
      </c>
      <c r="D92">
        <v>3.4434942482448202E-3</v>
      </c>
      <c r="E92">
        <v>6.2702826006840202E-3</v>
      </c>
      <c r="F92">
        <v>1.0734606027228836E-2</v>
      </c>
      <c r="G92">
        <v>1.4445495717284451E-2</v>
      </c>
      <c r="H92">
        <v>1.9707337706584113E-2</v>
      </c>
      <c r="I92">
        <v>2.5757599529970421E-2</v>
      </c>
      <c r="J92">
        <v>3.2968375247826837E-2</v>
      </c>
      <c r="K92">
        <v>4.0046458923119754E-2</v>
      </c>
      <c r="L92">
        <v>4.9277746387924357E-2</v>
      </c>
      <c r="M92">
        <v>5.8266741339448938E-2</v>
      </c>
      <c r="N92">
        <v>6.8229122712117896E-2</v>
      </c>
      <c r="O92">
        <v>7.7930134356203926E-2</v>
      </c>
      <c r="P92">
        <v>9.153637482652846E-2</v>
      </c>
      <c r="Q92">
        <v>0.10306171943565708</v>
      </c>
      <c r="R92">
        <v>0.1160797193734749</v>
      </c>
      <c r="S92">
        <v>0.12891310947626033</v>
      </c>
      <c r="T92">
        <v>0.14178455337969989</v>
      </c>
      <c r="U92">
        <v>0.15675599372749485</v>
      </c>
      <c r="V92">
        <v>0.17162689381363955</v>
      </c>
      <c r="W92">
        <v>0.1843827551367451</v>
      </c>
      <c r="X92">
        <v>0.20144851972194902</v>
      </c>
      <c r="Y92">
        <v>0.214788154005773</v>
      </c>
      <c r="Z92">
        <v>0.23006625556298851</v>
      </c>
      <c r="AA92">
        <v>0.24342151395616679</v>
      </c>
      <c r="AB92">
        <v>0.25876087075330351</v>
      </c>
      <c r="AC92">
        <v>0.27280441064095479</v>
      </c>
      <c r="AD92">
        <v>0.28909862872015923</v>
      </c>
      <c r="AE92">
        <v>0.2990643540077228</v>
      </c>
      <c r="AF92">
        <v>0.31618047427866591</v>
      </c>
      <c r="AG92">
        <v>0.32782935469549701</v>
      </c>
      <c r="AH92">
        <v>0.33873057535774048</v>
      </c>
      <c r="AI92">
        <v>0.35051969045744769</v>
      </c>
      <c r="AJ92">
        <v>0.36581875230420174</v>
      </c>
      <c r="AK92">
        <v>0.37663021638648864</v>
      </c>
      <c r="AL92">
        <v>0.38630340924582368</v>
      </c>
      <c r="AM92">
        <v>0.39931975066338021</v>
      </c>
      <c r="AN92">
        <v>0.40930603121278086</v>
      </c>
      <c r="AO92">
        <v>0.42116591032281719</v>
      </c>
      <c r="AP92">
        <v>0.43314239560122925</v>
      </c>
      <c r="AQ92">
        <v>0.44405395785484741</v>
      </c>
      <c r="AR92">
        <v>0.45007337981584633</v>
      </c>
      <c r="AS92">
        <v>0.46136574079970016</v>
      </c>
      <c r="AT92">
        <v>0.47203293641458383</v>
      </c>
      <c r="AU92">
        <v>0.47956851806917333</v>
      </c>
      <c r="AV92">
        <v>0.48552794555964274</v>
      </c>
      <c r="AW92">
        <v>0.49984310879885269</v>
      </c>
      <c r="AX92">
        <v>0.50688359363276825</v>
      </c>
      <c r="AY92">
        <v>0.51318492494250656</v>
      </c>
      <c r="AZ92">
        <v>0.52568003536892915</v>
      </c>
      <c r="BA92">
        <v>0.53213873189529903</v>
      </c>
      <c r="BB92">
        <v>0.53807671173267502</v>
      </c>
      <c r="BC92">
        <v>0.54339598768728936</v>
      </c>
      <c r="BD92">
        <v>0.54924329529752824</v>
      </c>
      <c r="BE92">
        <v>0.55733558870244226</v>
      </c>
      <c r="BF92">
        <v>0.56923929466682222</v>
      </c>
      <c r="BG92">
        <v>0.56914800625416839</v>
      </c>
      <c r="BH92">
        <v>0.57656434873933449</v>
      </c>
      <c r="BI92">
        <v>0.58265117919502118</v>
      </c>
      <c r="BJ92">
        <v>0.5890813897025764</v>
      </c>
      <c r="BK92">
        <v>0.5939686489110928</v>
      </c>
      <c r="BL92">
        <v>0.60306799902581321</v>
      </c>
      <c r="BM92">
        <v>0.60737799478357113</v>
      </c>
      <c r="BN92">
        <v>0.61430472062381214</v>
      </c>
      <c r="BO92">
        <v>0.6169592158317696</v>
      </c>
      <c r="BP92">
        <v>0.6240024474946565</v>
      </c>
      <c r="BQ92">
        <v>0.62661499339638649</v>
      </c>
      <c r="BR92">
        <v>0.63230549827418214</v>
      </c>
      <c r="BS92">
        <v>0.63802020388813885</v>
      </c>
      <c r="BT92">
        <v>0.64329464217928078</v>
      </c>
      <c r="BU92">
        <v>0.64771251242856509</v>
      </c>
      <c r="BV92">
        <v>0.64950399176981111</v>
      </c>
      <c r="BW92">
        <v>0.65662747333013649</v>
      </c>
      <c r="BX92">
        <v>0.6604120308053365</v>
      </c>
      <c r="BY92">
        <v>0.66322804308927696</v>
      </c>
      <c r="BZ92">
        <v>0.66555070512260373</v>
      </c>
      <c r="CA92">
        <v>0.67048825401927337</v>
      </c>
      <c r="CB92">
        <v>0.67687361248920497</v>
      </c>
      <c r="CC92">
        <v>0.67774086567384051</v>
      </c>
      <c r="CD92">
        <v>0.68181501547203971</v>
      </c>
      <c r="CE92">
        <v>0.68585379755067399</v>
      </c>
      <c r="CF92">
        <v>0.69171107051213432</v>
      </c>
      <c r="CG92">
        <v>0.69457482854579067</v>
      </c>
      <c r="CH92">
        <v>0.69842963706170391</v>
      </c>
      <c r="CI92">
        <v>0.70010828817449844</v>
      </c>
      <c r="CJ92">
        <v>0.70403063814532418</v>
      </c>
      <c r="CK92">
        <v>0.70903564825471843</v>
      </c>
      <c r="CL92">
        <v>0.71107150610255909</v>
      </c>
      <c r="CM92">
        <v>0.71393437392763048</v>
      </c>
      <c r="CN92">
        <v>0.71417760583220158</v>
      </c>
      <c r="CO92">
        <v>0.71974376265521212</v>
      </c>
      <c r="CP92">
        <v>0.7191696806062341</v>
      </c>
      <c r="CQ92">
        <v>0.72208558656369115</v>
      </c>
      <c r="CR92">
        <v>0.72548258611046812</v>
      </c>
      <c r="CS92">
        <v>0.7292530928127946</v>
      </c>
      <c r="CT92">
        <v>0.73245910398246872</v>
      </c>
      <c r="CU92">
        <v>0.73472381196834902</v>
      </c>
      <c r="CV92">
        <v>0.73817296918122</v>
      </c>
      <c r="CW92">
        <v>0.73878126210273987</v>
      </c>
      <c r="CX92">
        <v>0.74394300262183122</v>
      </c>
      <c r="CY92">
        <v>0.74663624827091923</v>
      </c>
      <c r="CZ92">
        <v>0.74500439874920332</v>
      </c>
      <c r="DA92">
        <v>0.74954028134918416</v>
      </c>
      <c r="DB92">
        <v>0.75087962437715194</v>
      </c>
      <c r="DC92">
        <v>0.75405934312890177</v>
      </c>
      <c r="DD92">
        <v>0.75536834521132967</v>
      </c>
      <c r="DE92">
        <v>0.7580535306119206</v>
      </c>
      <c r="DF92">
        <v>0.76157055004612295</v>
      </c>
      <c r="DG92">
        <v>0.76189448668419524</v>
      </c>
      <c r="DH92">
        <v>0.76483812008798835</v>
      </c>
      <c r="DI92">
        <v>0.7663208818857008</v>
      </c>
      <c r="DJ92">
        <v>0.76800145150577659</v>
      </c>
      <c r="DK92">
        <v>0.77146737600034865</v>
      </c>
      <c r="DL92">
        <v>0.77181271886854208</v>
      </c>
      <c r="DM92">
        <v>0.77201361062683826</v>
      </c>
      <c r="DN92">
        <v>0.77666650915613067</v>
      </c>
      <c r="DO92">
        <v>0.77890372201910574</v>
      </c>
      <c r="DP92">
        <v>0.77837518813679707</v>
      </c>
      <c r="DQ92">
        <v>0.78300927105006468</v>
      </c>
      <c r="DR92">
        <v>0.78244141673602097</v>
      </c>
      <c r="DS92">
        <v>0.78397390732566974</v>
      </c>
      <c r="DT92">
        <v>0.78676997088734069</v>
      </c>
      <c r="DU92">
        <v>0.7867552332936999</v>
      </c>
      <c r="DV92">
        <v>0.79026478096322139</v>
      </c>
      <c r="DW92">
        <v>0.79178493333275535</v>
      </c>
      <c r="DX92">
        <v>0.7929793729051664</v>
      </c>
      <c r="DY92">
        <v>0.79467391678567567</v>
      </c>
      <c r="DZ92">
        <v>0.79667585944117214</v>
      </c>
      <c r="EA92">
        <v>0.79786372922424886</v>
      </c>
      <c r="EB92">
        <v>0.79899427281068514</v>
      </c>
      <c r="EC92">
        <v>0.80048243092673688</v>
      </c>
      <c r="ED92">
        <v>0.80165099635048098</v>
      </c>
      <c r="EE92">
        <v>0.80287422902325345</v>
      </c>
      <c r="EF92">
        <v>0.80485489532381715</v>
      </c>
      <c r="EG92">
        <v>0.80493088401055446</v>
      </c>
      <c r="EH92">
        <v>0.80979905690474241</v>
      </c>
      <c r="EI92">
        <v>0.80906007665130331</v>
      </c>
      <c r="EJ92">
        <v>0.81143731423465337</v>
      </c>
      <c r="EK92">
        <v>0.81073001941449052</v>
      </c>
      <c r="EL92">
        <v>0.81444137010596407</v>
      </c>
      <c r="EM92">
        <v>0.81624667884381485</v>
      </c>
      <c r="EN92">
        <v>0.81647796820412954</v>
      </c>
      <c r="EO92">
        <v>0.81648129158538507</v>
      </c>
      <c r="EP92">
        <v>0.81905257158743883</v>
      </c>
      <c r="EQ92">
        <v>0.81996817646841014</v>
      </c>
      <c r="ER92">
        <v>0.82107623161350429</v>
      </c>
      <c r="ES92">
        <v>0.82040537450007955</v>
      </c>
      <c r="ET92">
        <v>0.82249904883866409</v>
      </c>
      <c r="EU92">
        <v>0.8250265147231195</v>
      </c>
      <c r="EV92">
        <v>0.82490431043571755</v>
      </c>
      <c r="EW92">
        <v>0.82634310977457393</v>
      </c>
      <c r="EX92">
        <v>0.82746326534413817</v>
      </c>
      <c r="EY92">
        <v>0.83021412240836712</v>
      </c>
      <c r="EZ92">
        <v>0.83055202910504666</v>
      </c>
      <c r="FA92">
        <v>0.83292833297124746</v>
      </c>
      <c r="FB92">
        <v>0.83094788560290012</v>
      </c>
      <c r="FC92">
        <v>0.83417918135766445</v>
      </c>
      <c r="FD92">
        <v>0.83351683233110307</v>
      </c>
      <c r="FE92">
        <v>0.8329716139031722</v>
      </c>
      <c r="FF92">
        <v>0.83677230036954842</v>
      </c>
      <c r="FG92">
        <v>0.8380537410440283</v>
      </c>
      <c r="FH92">
        <v>0.83735845743173343</v>
      </c>
      <c r="FI92">
        <v>0.83778411372239725</v>
      </c>
      <c r="FJ92">
        <v>0.84031572205191374</v>
      </c>
      <c r="FK92">
        <v>0.84150420479843446</v>
      </c>
      <c r="FL92">
        <v>0.84102277295927175</v>
      </c>
      <c r="FM92">
        <v>0.84143759903050397</v>
      </c>
      <c r="FN92">
        <v>0.84411892949955214</v>
      </c>
      <c r="FO92">
        <v>0.84533727536012859</v>
      </c>
      <c r="FP92">
        <v>0.8466821495203799</v>
      </c>
      <c r="FQ92">
        <v>0.84730195041077994</v>
      </c>
      <c r="FR92">
        <v>0.84687712660247583</v>
      </c>
      <c r="FS92">
        <v>0.84741243412239609</v>
      </c>
      <c r="FT92">
        <v>0.85047306440219672</v>
      </c>
      <c r="FU92">
        <v>0.84919769492777686</v>
      </c>
      <c r="FV92">
        <v>0.85048996502848462</v>
      </c>
      <c r="FW92">
        <v>0.85017611573999263</v>
      </c>
      <c r="FX92">
        <v>0.85024839907034511</v>
      </c>
      <c r="FY92">
        <v>0.85358841179777156</v>
      </c>
      <c r="FZ92">
        <v>0.8530723817197815</v>
      </c>
      <c r="GA92">
        <v>0.85647919526811245</v>
      </c>
      <c r="GB92">
        <v>0.85332150964874098</v>
      </c>
      <c r="GC92">
        <v>0.85699185657606003</v>
      </c>
      <c r="GD92">
        <v>0.85639745885719665</v>
      </c>
      <c r="GE92">
        <v>0.85803171752969409</v>
      </c>
      <c r="GF92">
        <v>0.85947067091705076</v>
      </c>
      <c r="GG92">
        <v>0.85864313961675998</v>
      </c>
      <c r="GH92">
        <v>0.86043646972453325</v>
      </c>
      <c r="GI92">
        <v>0.86201188898508752</v>
      </c>
      <c r="GJ92">
        <v>0.86314697365702442</v>
      </c>
      <c r="GK92">
        <v>0.86179628002918318</v>
      </c>
      <c r="GL92">
        <v>0.86239153268262481</v>
      </c>
      <c r="GM92">
        <v>0.86372538950290456</v>
      </c>
      <c r="GN92">
        <v>0.86235118197688831</v>
      </c>
      <c r="GO92">
        <v>0.86714433798491763</v>
      </c>
      <c r="GP92">
        <v>0.86616277756711813</v>
      </c>
      <c r="GQ92">
        <v>0.86609797963831492</v>
      </c>
      <c r="GR92">
        <v>0.86775849538181793</v>
      </c>
      <c r="GS92">
        <v>0.86778184336854525</v>
      </c>
      <c r="GT92">
        <v>0.86944439894146153</v>
      </c>
      <c r="GU92">
        <v>0.86913370527199907</v>
      </c>
      <c r="GV92">
        <v>0.86938039873137318</v>
      </c>
      <c r="GW92">
        <v>0.87103935846454983</v>
      </c>
      <c r="GX92">
        <v>0.87040647425476547</v>
      </c>
      <c r="GY92">
        <v>0.87096266304990944</v>
      </c>
      <c r="GZ92">
        <v>0.87281503063041987</v>
      </c>
      <c r="HA92">
        <v>0.87149708475156284</v>
      </c>
      <c r="HB92">
        <v>0.87175425699149156</v>
      </c>
      <c r="HC92">
        <v>0.87501568587602596</v>
      </c>
      <c r="HD92">
        <v>0.87377600867651528</v>
      </c>
      <c r="HE92">
        <v>0.87483762762483752</v>
      </c>
      <c r="HF92">
        <v>0.87602742754973462</v>
      </c>
      <c r="HG92">
        <v>0.87635613017916414</v>
      </c>
      <c r="HH92">
        <v>0.87704352186718337</v>
      </c>
      <c r="HI92">
        <v>0.87720564703148918</v>
      </c>
      <c r="HJ92">
        <v>0.87875839366917585</v>
      </c>
      <c r="HK92">
        <v>0.87650177524004813</v>
      </c>
      <c r="HL92">
        <v>0.88060679170751788</v>
      </c>
      <c r="HM92">
        <v>0.88067635854066317</v>
      </c>
      <c r="HN92">
        <v>0.87985994091090414</v>
      </c>
      <c r="HO92">
        <v>0.88038386137199787</v>
      </c>
      <c r="HP92">
        <v>0.88153681923528671</v>
      </c>
      <c r="HQ92">
        <v>0.880746482068959</v>
      </c>
      <c r="HR92">
        <v>0.88056855448864479</v>
      </c>
      <c r="HS92">
        <v>0.88039313637485006</v>
      </c>
      <c r="HT92">
        <v>0.88295729307540216</v>
      </c>
      <c r="HU92">
        <v>0.88365351425306748</v>
      </c>
      <c r="HV92">
        <v>0.88448739920193409</v>
      </c>
      <c r="HW92">
        <v>0.8852008433153904</v>
      </c>
      <c r="HX92">
        <v>0.88459315129237326</v>
      </c>
      <c r="HY92">
        <v>0.88531977160234487</v>
      </c>
      <c r="HZ92">
        <v>0.88595709496997832</v>
      </c>
      <c r="IA92">
        <v>0.88565336847778886</v>
      </c>
      <c r="IB92">
        <v>0.88613631156651884</v>
      </c>
      <c r="IC92">
        <v>0.88865544864031576</v>
      </c>
      <c r="ID92">
        <v>0.88779730407317747</v>
      </c>
      <c r="IE92">
        <v>0.8877114321869255</v>
      </c>
      <c r="IF92">
        <v>0.88865055836542195</v>
      </c>
      <c r="IG92">
        <v>0.88998967465945678</v>
      </c>
      <c r="IH92">
        <v>0.88918466520626804</v>
      </c>
      <c r="II92">
        <v>0.89217228093182599</v>
      </c>
      <c r="IJ92">
        <v>0.89291914342275458</v>
      </c>
      <c r="IK92">
        <v>0.89215793398007348</v>
      </c>
      <c r="IL92">
        <v>0.89314608252771799</v>
      </c>
      <c r="IM92">
        <v>0.89179493522803654</v>
      </c>
      <c r="IN92">
        <v>0.89312225026888947</v>
      </c>
      <c r="IO92">
        <v>0.89270359803552812</v>
      </c>
      <c r="IP92">
        <v>0.89380714277596562</v>
      </c>
      <c r="IQ92">
        <v>0.89546787445473908</v>
      </c>
      <c r="IR92">
        <v>0.89601023500304733</v>
      </c>
      <c r="IS92">
        <v>0.89436356959026286</v>
      </c>
      <c r="IT92">
        <v>0.89520311912364137</v>
      </c>
      <c r="IU92">
        <v>0.89710848542050103</v>
      </c>
      <c r="IV92">
        <v>0.89656877318617101</v>
      </c>
      <c r="IW92">
        <v>0.8961634804391394</v>
      </c>
      <c r="IX92">
        <v>0.89750723591947035</v>
      </c>
      <c r="IY92">
        <v>0.89775274403886995</v>
      </c>
      <c r="IZ92">
        <v>0.89852201111955421</v>
      </c>
      <c r="JA92">
        <v>0.89816979972463784</v>
      </c>
      <c r="JB92">
        <v>0.89801381048083884</v>
      </c>
      <c r="JC92">
        <v>0.89994472252904212</v>
      </c>
      <c r="JD92">
        <v>0.8991158940782269</v>
      </c>
      <c r="JE92">
        <v>0.89839795008630008</v>
      </c>
      <c r="JF92">
        <v>0.89930310748425168</v>
      </c>
      <c r="JG92">
        <v>0.90025755873525104</v>
      </c>
      <c r="JH92">
        <v>0.90051189954265087</v>
      </c>
      <c r="JI92">
        <v>0.90014401216962947</v>
      </c>
      <c r="JJ92">
        <v>0.9013206724937568</v>
      </c>
      <c r="JK92">
        <v>0.90032641892453036</v>
      </c>
      <c r="JL92">
        <v>0.90362069518930233</v>
      </c>
      <c r="JM92">
        <v>0.90235162664383761</v>
      </c>
      <c r="JN92">
        <v>0.90254639937917192</v>
      </c>
      <c r="JO92">
        <v>0.90430128102739427</v>
      </c>
      <c r="JP92">
        <v>0.90475224053281111</v>
      </c>
      <c r="JQ92">
        <v>0.90409106250036186</v>
      </c>
      <c r="JR92">
        <v>0.90351819676661316</v>
      </c>
      <c r="JS92">
        <v>0.90488150648955235</v>
      </c>
      <c r="JT92">
        <v>0.90587521653502334</v>
      </c>
      <c r="JU92">
        <v>0.90519901411918302</v>
      </c>
      <c r="JV92">
        <v>0.90641568972565878</v>
      </c>
      <c r="JW92">
        <v>0.90466709088564357</v>
      </c>
      <c r="JX92">
        <v>0.90652266836040796</v>
      </c>
      <c r="JY92">
        <v>0.90667702372526104</v>
      </c>
      <c r="JZ92">
        <v>0.90750162875225704</v>
      </c>
      <c r="KA92">
        <v>0.90586250107326405</v>
      </c>
      <c r="KB92">
        <v>0.90783969354715344</v>
      </c>
      <c r="KC92">
        <v>0.90777616449823473</v>
      </c>
      <c r="KD92">
        <v>0.90815917433422233</v>
      </c>
      <c r="KE92">
        <v>0.90806678420770481</v>
      </c>
      <c r="KF92">
        <v>0.90976081519011132</v>
      </c>
      <c r="KG92">
        <v>0.91071886662377577</v>
      </c>
      <c r="KH92">
        <v>0.91041434500793417</v>
      </c>
      <c r="KI92">
        <v>0.91030630435990767</v>
      </c>
      <c r="KJ92">
        <v>0.91038045025830416</v>
      </c>
      <c r="KK92">
        <v>0.91259243902582843</v>
      </c>
      <c r="KL92">
        <v>0.91068789715545306</v>
      </c>
      <c r="KM92">
        <v>0.91186803998770838</v>
      </c>
      <c r="KN92">
        <v>0.91118823872327881</v>
      </c>
      <c r="KO92">
        <v>0.91207428601877361</v>
      </c>
      <c r="KP92">
        <v>0.91171291868356497</v>
      </c>
      <c r="KQ92">
        <v>0.91169755742271152</v>
      </c>
      <c r="KR92">
        <v>0.91163809249107541</v>
      </c>
      <c r="KS92">
        <v>0.91272009060818537</v>
      </c>
      <c r="KT92">
        <v>0.91373042582173292</v>
      </c>
      <c r="KU92">
        <v>0.91360435307402299</v>
      </c>
      <c r="KV92">
        <v>0.91394882040994285</v>
      </c>
      <c r="KW92">
        <v>0.914091946043043</v>
      </c>
      <c r="KX92">
        <v>0.91377871228598706</v>
      </c>
      <c r="KY92">
        <v>0.91404285631508908</v>
      </c>
      <c r="KZ92">
        <v>0.91435739331078225</v>
      </c>
      <c r="LA92">
        <v>0.91504448463635379</v>
      </c>
      <c r="LB92">
        <v>0.91508532130063913</v>
      </c>
      <c r="LC92">
        <v>0.91619579984091026</v>
      </c>
      <c r="LD92">
        <v>0.91466171521127304</v>
      </c>
      <c r="LE92">
        <v>0.91617410183275483</v>
      </c>
      <c r="LF92">
        <v>0.9173571143514806</v>
      </c>
      <c r="LG92">
        <v>0.91740356317012206</v>
      </c>
      <c r="LH92">
        <v>0.91694244818158399</v>
      </c>
      <c r="LI92">
        <v>0.917599348889936</v>
      </c>
      <c r="LJ92">
        <v>0.91737504710914874</v>
      </c>
      <c r="LK92">
        <v>0.91865494738297593</v>
      </c>
      <c r="LL92">
        <v>0.91671459676331479</v>
      </c>
      <c r="LM92">
        <v>0.91848963590771271</v>
      </c>
      <c r="LN92">
        <v>0.91935043271525063</v>
      </c>
      <c r="LO92">
        <v>0.91945872952569374</v>
      </c>
      <c r="LP92">
        <v>0.92060317661539215</v>
      </c>
      <c r="LQ92">
        <v>0.92030581756129615</v>
      </c>
      <c r="LR92">
        <v>0.91863485711084891</v>
      </c>
      <c r="LS92">
        <v>0.92066163181659955</v>
      </c>
      <c r="LT92">
        <v>0.91911766826044983</v>
      </c>
      <c r="LU92">
        <v>0.91844108818907944</v>
      </c>
      <c r="LV92">
        <v>0.91919899894449575</v>
      </c>
      <c r="LW92">
        <v>0.9199122702724678</v>
      </c>
      <c r="LX92">
        <v>0.92164391456719374</v>
      </c>
      <c r="LY92">
        <v>0.92105260534082389</v>
      </c>
      <c r="LZ92">
        <v>0.92001525035289156</v>
      </c>
      <c r="MA92">
        <v>0.92130429303930284</v>
      </c>
      <c r="MB92">
        <v>0.92134709433821327</v>
      </c>
      <c r="MC92">
        <v>0.92201209306042586</v>
      </c>
      <c r="MD92">
        <v>0.92319969410853242</v>
      </c>
      <c r="ME92">
        <v>0.92206967724225408</v>
      </c>
      <c r="MF92">
        <v>0.9215866152745813</v>
      </c>
      <c r="MG92">
        <v>0.92298973829620168</v>
      </c>
      <c r="MH92">
        <v>0.92416189793243508</v>
      </c>
      <c r="MI92">
        <v>0.92256591831357748</v>
      </c>
      <c r="MJ92">
        <v>0.92381901944978195</v>
      </c>
      <c r="MK92">
        <v>0.92320306309993083</v>
      </c>
      <c r="ML92">
        <v>0.92367021976866925</v>
      </c>
      <c r="MM92">
        <v>0.92387951968768545</v>
      </c>
      <c r="MN92">
        <v>0.92444876279427279</v>
      </c>
      <c r="MO92">
        <v>0.92328706986555475</v>
      </c>
      <c r="MP92">
        <v>0.92487271358866663</v>
      </c>
      <c r="MQ92">
        <v>0.92412143807021452</v>
      </c>
      <c r="MR92">
        <v>0.92521202034856276</v>
      </c>
      <c r="MS92">
        <v>0.92427834862172398</v>
      </c>
      <c r="MT92">
        <v>0.92469567415070997</v>
      </c>
      <c r="MU92">
        <v>0.92565730596160467</v>
      </c>
      <c r="MV92">
        <v>0.92553173408508516</v>
      </c>
      <c r="MW92">
        <v>0.92571143134104772</v>
      </c>
      <c r="MX92">
        <v>0.9261976597356647</v>
      </c>
      <c r="MY92">
        <v>0.92520251037547108</v>
      </c>
      <c r="MZ92">
        <v>0.926892729669895</v>
      </c>
      <c r="NA92">
        <v>0.92793788272529087</v>
      </c>
      <c r="NB92">
        <v>0.92658384793474868</v>
      </c>
      <c r="NC92">
        <v>0.92772042122432574</v>
      </c>
      <c r="ND92">
        <v>0.92797877547829921</v>
      </c>
      <c r="NE92">
        <v>0.9286988351844887</v>
      </c>
      <c r="NF92">
        <v>0.92787642856372154</v>
      </c>
      <c r="NG92">
        <v>0.92820232227495458</v>
      </c>
      <c r="NH92">
        <v>0.92855200237857061</v>
      </c>
      <c r="NI92">
        <v>0.92746259119105245</v>
      </c>
      <c r="NJ92">
        <v>0.92965070429893881</v>
      </c>
      <c r="NK92">
        <v>0.92806713305619615</v>
      </c>
      <c r="NL92">
        <v>0.92888214801181568</v>
      </c>
      <c r="NM92">
        <v>0.92892834222435017</v>
      </c>
      <c r="NN92">
        <v>0.92894499462053748</v>
      </c>
      <c r="NO92">
        <v>0.92944201914843139</v>
      </c>
      <c r="NP92">
        <v>0.92974590665332946</v>
      </c>
      <c r="NQ92">
        <v>0.93084078161704831</v>
      </c>
      <c r="NR92">
        <v>0.92819058298303347</v>
      </c>
      <c r="NS92">
        <v>0.9298093167495084</v>
      </c>
      <c r="NT92">
        <v>0.93008671282504041</v>
      </c>
      <c r="NU92">
        <v>0.92949839844694326</v>
      </c>
      <c r="NV92">
        <v>0.93063341463897387</v>
      </c>
      <c r="NW92">
        <v>0.92951624996474358</v>
      </c>
      <c r="NX92">
        <v>0.93117806004542536</v>
      </c>
      <c r="NY92">
        <v>0.93200444667692861</v>
      </c>
      <c r="NZ92">
        <v>0.93148121118651128</v>
      </c>
      <c r="OA92">
        <v>0.93082375430069764</v>
      </c>
      <c r="OB92">
        <v>0.93208650706264462</v>
      </c>
      <c r="OC92">
        <v>0.93249170380815249</v>
      </c>
      <c r="OD92">
        <v>0.9317436580020475</v>
      </c>
      <c r="OE92">
        <v>0.93226422551828492</v>
      </c>
      <c r="OF92">
        <v>0.9337706831767687</v>
      </c>
      <c r="OG92">
        <v>0.93250805716808771</v>
      </c>
      <c r="OH92">
        <v>0.93340786709311241</v>
      </c>
      <c r="OI92">
        <v>0.9343322446384843</v>
      </c>
      <c r="OJ92">
        <v>0.93438878923378288</v>
      </c>
      <c r="OK92">
        <v>0.93367556002938057</v>
      </c>
      <c r="OL92">
        <v>0.9338246361259499</v>
      </c>
      <c r="OM92">
        <v>0.93437146530479787</v>
      </c>
      <c r="ON92">
        <v>0.93538075385604069</v>
      </c>
      <c r="OO92">
        <v>0.93497474110360357</v>
      </c>
      <c r="OP92">
        <v>0.93330099985995185</v>
      </c>
      <c r="OQ92">
        <v>0.93483127732435722</v>
      </c>
      <c r="OR92">
        <v>0.93490796076589999</v>
      </c>
      <c r="OS92">
        <v>0.93452249973247614</v>
      </c>
      <c r="OT92">
        <v>0.93548541162852383</v>
      </c>
      <c r="OU92">
        <v>0.93547584774556314</v>
      </c>
    </row>
    <row r="93" spans="1:411">
      <c r="A93" s="539">
        <v>0.42000000000000004</v>
      </c>
      <c r="B93">
        <v>1.2037515060464602E-4</v>
      </c>
      <c r="C93">
        <v>1.3222028980116197E-3</v>
      </c>
      <c r="D93">
        <v>3.619374522726706E-3</v>
      </c>
      <c r="E93">
        <v>6.6612178534352241E-3</v>
      </c>
      <c r="F93">
        <v>9.7324795888280215E-3</v>
      </c>
      <c r="G93">
        <v>1.409984514165312E-2</v>
      </c>
      <c r="H93">
        <v>1.942874450094028E-2</v>
      </c>
      <c r="I93">
        <v>2.5188268852687247E-2</v>
      </c>
      <c r="J93">
        <v>3.1961442801483726E-2</v>
      </c>
      <c r="K93">
        <v>3.9793851222027284E-2</v>
      </c>
      <c r="L93">
        <v>4.9032839454411517E-2</v>
      </c>
      <c r="M93">
        <v>5.7478652055989995E-2</v>
      </c>
      <c r="N93">
        <v>6.827655359618548E-2</v>
      </c>
      <c r="O93">
        <v>7.8847252061493969E-2</v>
      </c>
      <c r="P93">
        <v>8.9998657040471747E-2</v>
      </c>
      <c r="Q93">
        <v>0.10093950166878911</v>
      </c>
      <c r="R93">
        <v>0.11585691014143196</v>
      </c>
      <c r="S93">
        <v>0.13012575127080153</v>
      </c>
      <c r="T93">
        <v>0.1409602659847479</v>
      </c>
      <c r="U93">
        <v>0.15705809847352253</v>
      </c>
      <c r="V93">
        <v>0.17207584185084629</v>
      </c>
      <c r="W93">
        <v>0.185586016802747</v>
      </c>
      <c r="X93">
        <v>0.20126976978840472</v>
      </c>
      <c r="Y93">
        <v>0.21303163000963657</v>
      </c>
      <c r="Z93">
        <v>0.22821294024514546</v>
      </c>
      <c r="AA93">
        <v>0.24203138107031083</v>
      </c>
      <c r="AB93">
        <v>0.25947513183079951</v>
      </c>
      <c r="AC93">
        <v>0.26955220676266806</v>
      </c>
      <c r="AD93">
        <v>0.28668538737085314</v>
      </c>
      <c r="AE93">
        <v>0.29915958644030238</v>
      </c>
      <c r="AF93">
        <v>0.31401326524597861</v>
      </c>
      <c r="AG93">
        <v>0.32656560603868234</v>
      </c>
      <c r="AH93">
        <v>0.3409668352827987</v>
      </c>
      <c r="AI93">
        <v>0.35295296966591538</v>
      </c>
      <c r="AJ93">
        <v>0.36358971801305351</v>
      </c>
      <c r="AK93">
        <v>0.37604290422856607</v>
      </c>
      <c r="AL93">
        <v>0.38698957198971201</v>
      </c>
      <c r="AM93">
        <v>0.40083583689632196</v>
      </c>
      <c r="AN93">
        <v>0.41027301593473703</v>
      </c>
      <c r="AO93">
        <v>0.42391485681903102</v>
      </c>
      <c r="AP93">
        <v>0.43316487052993369</v>
      </c>
      <c r="AQ93">
        <v>0.44613315895378064</v>
      </c>
      <c r="AR93">
        <v>0.45126345401273199</v>
      </c>
      <c r="AS93">
        <v>0.4635197121311031</v>
      </c>
      <c r="AT93">
        <v>0.47151887503852324</v>
      </c>
      <c r="AU93">
        <v>0.48400983791417468</v>
      </c>
      <c r="AV93">
        <v>0.48906362123454439</v>
      </c>
      <c r="AW93">
        <v>0.49634577548145353</v>
      </c>
      <c r="AX93">
        <v>0.5062814776825777</v>
      </c>
      <c r="AY93">
        <v>0.51375305834083096</v>
      </c>
      <c r="AZ93">
        <v>0.52136355333475648</v>
      </c>
      <c r="BA93">
        <v>0.52966051134617165</v>
      </c>
      <c r="BB93">
        <v>0.53872952913173777</v>
      </c>
      <c r="BC93">
        <v>0.54319589336631613</v>
      </c>
      <c r="BD93">
        <v>0.54926916070049125</v>
      </c>
      <c r="BE93">
        <v>0.55931174040665332</v>
      </c>
      <c r="BF93">
        <v>0.56496805073830536</v>
      </c>
      <c r="BG93">
        <v>0.57161468253803571</v>
      </c>
      <c r="BH93">
        <v>0.57653360956771948</v>
      </c>
      <c r="BI93">
        <v>0.58275056988919061</v>
      </c>
      <c r="BJ93">
        <v>0.59068981771441653</v>
      </c>
      <c r="BK93">
        <v>0.59646851507333409</v>
      </c>
      <c r="BL93">
        <v>0.60146021203030797</v>
      </c>
      <c r="BM93">
        <v>0.60697884295759919</v>
      </c>
      <c r="BN93">
        <v>0.61308604213362938</v>
      </c>
      <c r="BO93">
        <v>0.62062798670410357</v>
      </c>
      <c r="BP93">
        <v>0.62251739074823464</v>
      </c>
      <c r="BQ93">
        <v>0.62747992271349218</v>
      </c>
      <c r="BR93">
        <v>0.63444069497135147</v>
      </c>
      <c r="BS93">
        <v>0.63975221625260392</v>
      </c>
      <c r="BT93">
        <v>0.64105822133454926</v>
      </c>
      <c r="BU93">
        <v>0.64711588731656133</v>
      </c>
      <c r="BV93">
        <v>0.650936655917708</v>
      </c>
      <c r="BW93">
        <v>0.6551584218204678</v>
      </c>
      <c r="BX93">
        <v>0.65719888705983276</v>
      </c>
      <c r="BY93">
        <v>0.66399889083530106</v>
      </c>
      <c r="BZ93">
        <v>0.66632294075518494</v>
      </c>
      <c r="CA93">
        <v>0.67034371848338647</v>
      </c>
      <c r="CB93">
        <v>0.6747784649059303</v>
      </c>
      <c r="CC93">
        <v>0.68102297819440494</v>
      </c>
      <c r="CD93">
        <v>0.68370807875440198</v>
      </c>
      <c r="CE93">
        <v>0.68726165519911275</v>
      </c>
      <c r="CF93">
        <v>0.68771113104490378</v>
      </c>
      <c r="CG93">
        <v>0.69183710465161974</v>
      </c>
      <c r="CH93">
        <v>0.69743065784535008</v>
      </c>
      <c r="CI93">
        <v>0.70079781367992566</v>
      </c>
      <c r="CJ93">
        <v>0.70458004240506633</v>
      </c>
      <c r="CK93">
        <v>0.70473291047097586</v>
      </c>
      <c r="CL93">
        <v>0.71083455533050899</v>
      </c>
      <c r="CM93">
        <v>0.71242017211066755</v>
      </c>
      <c r="CN93">
        <v>0.71446141749045766</v>
      </c>
      <c r="CO93">
        <v>0.71885560461650988</v>
      </c>
      <c r="CP93">
        <v>0.71974999207011581</v>
      </c>
      <c r="CQ93">
        <v>0.72387785878857702</v>
      </c>
      <c r="CR93">
        <v>0.72808178045086902</v>
      </c>
      <c r="CS93">
        <v>0.73048909366319603</v>
      </c>
      <c r="CT93">
        <v>0.73242338761711878</v>
      </c>
      <c r="CU93">
        <v>0.73392348021992948</v>
      </c>
      <c r="CV93">
        <v>0.73863340772364416</v>
      </c>
      <c r="CW93">
        <v>0.74008850412727056</v>
      </c>
      <c r="CX93">
        <v>0.74198936405948379</v>
      </c>
      <c r="CY93">
        <v>0.74628909417871581</v>
      </c>
      <c r="CZ93">
        <v>0.74739009214977348</v>
      </c>
      <c r="DA93">
        <v>0.75056438376834766</v>
      </c>
      <c r="DB93">
        <v>0.75094651270448032</v>
      </c>
      <c r="DC93">
        <v>0.75451868689918078</v>
      </c>
      <c r="DD93">
        <v>0.75632922036712125</v>
      </c>
      <c r="DE93">
        <v>0.75709524974835252</v>
      </c>
      <c r="DF93">
        <v>0.76006000078962754</v>
      </c>
      <c r="DG93">
        <v>0.76328692230566708</v>
      </c>
      <c r="DH93">
        <v>0.76339917968549142</v>
      </c>
      <c r="DI93">
        <v>0.76839183810881972</v>
      </c>
      <c r="DJ93">
        <v>0.76766609935962393</v>
      </c>
      <c r="DK93">
        <v>0.77049546693524074</v>
      </c>
      <c r="DL93">
        <v>0.77228645838403609</v>
      </c>
      <c r="DM93">
        <v>0.77353402811333261</v>
      </c>
      <c r="DN93">
        <v>0.77614869183163449</v>
      </c>
      <c r="DO93">
        <v>0.77702511907098049</v>
      </c>
      <c r="DP93">
        <v>0.78025692772406996</v>
      </c>
      <c r="DQ93">
        <v>0.78274214862285518</v>
      </c>
      <c r="DR93">
        <v>0.78380386591914708</v>
      </c>
      <c r="DS93">
        <v>0.78464533298166583</v>
      </c>
      <c r="DT93">
        <v>0.78707056363346806</v>
      </c>
      <c r="DU93">
        <v>0.78676603838362169</v>
      </c>
      <c r="DV93">
        <v>0.79020765510879742</v>
      </c>
      <c r="DW93">
        <v>0.79186914055778712</v>
      </c>
      <c r="DX93">
        <v>0.79563076966907387</v>
      </c>
      <c r="DY93">
        <v>0.79530564779534429</v>
      </c>
      <c r="DZ93">
        <v>0.7946963078902709</v>
      </c>
      <c r="EA93">
        <v>0.79797982515908394</v>
      </c>
      <c r="EB93">
        <v>0.80007840986230894</v>
      </c>
      <c r="EC93">
        <v>0.80375904269803089</v>
      </c>
      <c r="ED93">
        <v>0.80280681255439568</v>
      </c>
      <c r="EE93">
        <v>0.80395697572149827</v>
      </c>
      <c r="EF93">
        <v>0.80451622542203616</v>
      </c>
      <c r="EG93">
        <v>0.8089792464255634</v>
      </c>
      <c r="EH93">
        <v>0.80772473756349894</v>
      </c>
      <c r="EI93">
        <v>0.80950059040579636</v>
      </c>
      <c r="EJ93">
        <v>0.81029370102372944</v>
      </c>
      <c r="EK93">
        <v>0.81148859073289292</v>
      </c>
      <c r="EL93">
        <v>0.81332348478331506</v>
      </c>
      <c r="EM93">
        <v>0.81574172846138193</v>
      </c>
      <c r="EN93">
        <v>0.81664309873503149</v>
      </c>
      <c r="EO93">
        <v>0.81576150288689619</v>
      </c>
      <c r="EP93">
        <v>0.81735948903809985</v>
      </c>
      <c r="EQ93">
        <v>0.82002880590844818</v>
      </c>
      <c r="ER93">
        <v>0.82007400094005545</v>
      </c>
      <c r="ES93">
        <v>0.82237773064608621</v>
      </c>
      <c r="ET93">
        <v>0.8224359855612553</v>
      </c>
      <c r="EU93">
        <v>0.82491236346714092</v>
      </c>
      <c r="EV93">
        <v>0.8245548569025779</v>
      </c>
      <c r="EW93">
        <v>0.82643407199192631</v>
      </c>
      <c r="EX93">
        <v>0.82725593826965438</v>
      </c>
      <c r="EY93">
        <v>0.82841058644597809</v>
      </c>
      <c r="EZ93">
        <v>0.82899856732643629</v>
      </c>
      <c r="FA93">
        <v>0.83107854925405678</v>
      </c>
      <c r="FB93">
        <v>0.83145519551157354</v>
      </c>
      <c r="FC93">
        <v>0.83506420645457846</v>
      </c>
      <c r="FD93">
        <v>0.83409801952776397</v>
      </c>
      <c r="FE93">
        <v>0.8349643149395678</v>
      </c>
      <c r="FF93">
        <v>0.83652138914467555</v>
      </c>
      <c r="FG93">
        <v>0.83975849343177167</v>
      </c>
      <c r="FH93">
        <v>0.83919688833706729</v>
      </c>
      <c r="FI93">
        <v>0.8382600542828319</v>
      </c>
      <c r="FJ93">
        <v>0.83857657021931531</v>
      </c>
      <c r="FK93">
        <v>0.84167953097997361</v>
      </c>
      <c r="FL93">
        <v>0.84159987111372114</v>
      </c>
      <c r="FM93">
        <v>0.84263304231925817</v>
      </c>
      <c r="FN93">
        <v>0.8440973815781303</v>
      </c>
      <c r="FO93">
        <v>0.8472015881053977</v>
      </c>
      <c r="FP93">
        <v>0.84516105381630169</v>
      </c>
      <c r="FQ93">
        <v>0.84552093333814415</v>
      </c>
      <c r="FR93">
        <v>0.84762994076758513</v>
      </c>
      <c r="FS93">
        <v>0.84821428724563364</v>
      </c>
      <c r="FT93">
        <v>0.84983594369667403</v>
      </c>
      <c r="FU93">
        <v>0.84909120615727196</v>
      </c>
      <c r="FV93">
        <v>0.85127685492814431</v>
      </c>
      <c r="FW93">
        <v>0.85022577419103573</v>
      </c>
      <c r="FX93">
        <v>0.85301565791765088</v>
      </c>
      <c r="FY93">
        <v>0.85423408901386577</v>
      </c>
      <c r="FZ93">
        <v>0.85434094505752678</v>
      </c>
      <c r="GA93">
        <v>0.85585289690729327</v>
      </c>
      <c r="GB93">
        <v>0.85697705847403205</v>
      </c>
      <c r="GC93">
        <v>0.85533709505715705</v>
      </c>
      <c r="GD93">
        <v>0.85769950000932016</v>
      </c>
      <c r="GE93">
        <v>0.85759498366475262</v>
      </c>
      <c r="GF93">
        <v>0.85799700347656727</v>
      </c>
      <c r="GG93">
        <v>0.85942430443814533</v>
      </c>
      <c r="GH93">
        <v>0.85847113812479936</v>
      </c>
      <c r="GI93">
        <v>0.86174910319883069</v>
      </c>
      <c r="GJ93">
        <v>0.86241532743039806</v>
      </c>
      <c r="GK93">
        <v>0.86181289199094224</v>
      </c>
      <c r="GL93">
        <v>0.86358360540216295</v>
      </c>
      <c r="GM93">
        <v>0.8614275485282471</v>
      </c>
      <c r="GN93">
        <v>0.86180756151863014</v>
      </c>
      <c r="GO93">
        <v>0.86689914441355742</v>
      </c>
      <c r="GP93">
        <v>0.86604931602492796</v>
      </c>
      <c r="GQ93">
        <v>0.86613187417459514</v>
      </c>
      <c r="GR93">
        <v>0.86766787796687395</v>
      </c>
      <c r="GS93">
        <v>0.86727061047960685</v>
      </c>
      <c r="GT93">
        <v>0.86704950634022404</v>
      </c>
      <c r="GU93">
        <v>0.86826369250592461</v>
      </c>
      <c r="GV93">
        <v>0.87156265984090153</v>
      </c>
      <c r="GW93">
        <v>0.87197174531170896</v>
      </c>
      <c r="GX93">
        <v>0.86991402647822569</v>
      </c>
      <c r="GY93">
        <v>0.8724710877152333</v>
      </c>
      <c r="GZ93">
        <v>0.87117769885795115</v>
      </c>
      <c r="HA93">
        <v>0.87351060531524249</v>
      </c>
      <c r="HB93">
        <v>0.87439139890133111</v>
      </c>
      <c r="HC93">
        <v>0.87494741349995397</v>
      </c>
      <c r="HD93">
        <v>0.87360635966904387</v>
      </c>
      <c r="HE93">
        <v>0.87567784598151144</v>
      </c>
      <c r="HF93">
        <v>0.87609261265740979</v>
      </c>
      <c r="HG93">
        <v>0.87577418780793637</v>
      </c>
      <c r="HH93">
        <v>0.87647439194250987</v>
      </c>
      <c r="HI93">
        <v>0.87604152983422345</v>
      </c>
      <c r="HJ93">
        <v>0.87963078351602297</v>
      </c>
      <c r="HK93">
        <v>0.87860840078740865</v>
      </c>
      <c r="HL93">
        <v>0.87943178346901729</v>
      </c>
      <c r="HM93">
        <v>0.87988567607459911</v>
      </c>
      <c r="HN93">
        <v>0.88058905826080092</v>
      </c>
      <c r="HO93">
        <v>0.88154926985456361</v>
      </c>
      <c r="HP93">
        <v>0.88113124108004703</v>
      </c>
      <c r="HQ93">
        <v>0.88103915464559601</v>
      </c>
      <c r="HR93">
        <v>0.88295463554036469</v>
      </c>
      <c r="HS93">
        <v>0.88323799308381834</v>
      </c>
      <c r="HT93">
        <v>0.88393907872700661</v>
      </c>
      <c r="HU93">
        <v>0.88403747531817733</v>
      </c>
      <c r="HV93">
        <v>0.88292741362437632</v>
      </c>
      <c r="HW93">
        <v>0.88603892219802438</v>
      </c>
      <c r="HX93">
        <v>0.88543721731911218</v>
      </c>
      <c r="HY93">
        <v>0.88616660521254231</v>
      </c>
      <c r="HZ93">
        <v>0.88660510500996814</v>
      </c>
      <c r="IA93">
        <v>0.88788577878059782</v>
      </c>
      <c r="IB93">
        <v>0.88632828404910258</v>
      </c>
      <c r="IC93">
        <v>0.88763578974698232</v>
      </c>
      <c r="ID93">
        <v>0.88766742063285675</v>
      </c>
      <c r="IE93">
        <v>0.88817576287915545</v>
      </c>
      <c r="IF93">
        <v>0.88858271372600206</v>
      </c>
      <c r="IG93">
        <v>0.8892020241373737</v>
      </c>
      <c r="IH93">
        <v>0.89029450152634371</v>
      </c>
      <c r="II93">
        <v>0.89108127830594552</v>
      </c>
      <c r="IJ93">
        <v>0.89045458437967506</v>
      </c>
      <c r="IK93">
        <v>0.8910268244001589</v>
      </c>
      <c r="IL93">
        <v>0.89065337951589696</v>
      </c>
      <c r="IM93">
        <v>0.89341207305292836</v>
      </c>
      <c r="IN93">
        <v>0.89291634510889073</v>
      </c>
      <c r="IO93">
        <v>0.89367550732171464</v>
      </c>
      <c r="IP93">
        <v>0.89264910769340378</v>
      </c>
      <c r="IQ93">
        <v>0.89359944983420669</v>
      </c>
      <c r="IR93">
        <v>0.89377385554951494</v>
      </c>
      <c r="IS93">
        <v>0.89250077315161425</v>
      </c>
      <c r="IT93">
        <v>0.89461506800586255</v>
      </c>
      <c r="IU93">
        <v>0.89524536624826845</v>
      </c>
      <c r="IV93">
        <v>0.89657970071394699</v>
      </c>
      <c r="IW93">
        <v>0.89634723945506101</v>
      </c>
      <c r="IX93">
        <v>0.89686604242388535</v>
      </c>
      <c r="IY93">
        <v>0.89627369317417072</v>
      </c>
      <c r="IZ93">
        <v>0.89794028381339763</v>
      </c>
      <c r="JA93">
        <v>0.89817940995908629</v>
      </c>
      <c r="JB93">
        <v>0.89743182249881104</v>
      </c>
      <c r="JC93">
        <v>0.89827823934422424</v>
      </c>
      <c r="JD93">
        <v>0.90040114285419803</v>
      </c>
      <c r="JE93">
        <v>0.898962208351611</v>
      </c>
      <c r="JF93">
        <v>0.89934730597736734</v>
      </c>
      <c r="JG93">
        <v>0.90054829457666463</v>
      </c>
      <c r="JH93">
        <v>0.90094975653323472</v>
      </c>
      <c r="JI93">
        <v>0.90111160132562207</v>
      </c>
      <c r="JJ93">
        <v>0.9000227489355096</v>
      </c>
      <c r="JK93">
        <v>0.90114481327269558</v>
      </c>
      <c r="JL93">
        <v>0.90235749160486445</v>
      </c>
      <c r="JM93">
        <v>0.9012109238119097</v>
      </c>
      <c r="JN93">
        <v>0.90260744113179603</v>
      </c>
      <c r="JO93">
        <v>0.90374037583814082</v>
      </c>
      <c r="JP93">
        <v>0.90343724780179824</v>
      </c>
      <c r="JQ93">
        <v>0.9039714519827855</v>
      </c>
      <c r="JR93">
        <v>0.90405363098606661</v>
      </c>
      <c r="JS93">
        <v>0.90609544652205964</v>
      </c>
      <c r="JT93">
        <v>0.9056069662413837</v>
      </c>
      <c r="JU93">
        <v>0.90501061023597662</v>
      </c>
      <c r="JV93">
        <v>0.90535798490668484</v>
      </c>
      <c r="JW93">
        <v>0.9053439552153687</v>
      </c>
      <c r="JX93">
        <v>0.90728804377083994</v>
      </c>
      <c r="JY93">
        <v>0.90525558577647003</v>
      </c>
      <c r="JZ93">
        <v>0.90735361165252226</v>
      </c>
      <c r="KA93">
        <v>0.90688872441165047</v>
      </c>
      <c r="KB93">
        <v>0.90696401687191064</v>
      </c>
      <c r="KC93">
        <v>0.90899522703279412</v>
      </c>
      <c r="KD93">
        <v>0.90989859904920001</v>
      </c>
      <c r="KE93">
        <v>0.90817985189119421</v>
      </c>
      <c r="KF93">
        <v>0.90917394329816104</v>
      </c>
      <c r="KG93">
        <v>0.90889628326911054</v>
      </c>
      <c r="KH93">
        <v>0.90934301155275266</v>
      </c>
      <c r="KI93">
        <v>0.90850044802196828</v>
      </c>
      <c r="KJ93">
        <v>0.91148024769637603</v>
      </c>
      <c r="KK93">
        <v>0.90999121388922821</v>
      </c>
      <c r="KL93">
        <v>0.91068880025545518</v>
      </c>
      <c r="KM93">
        <v>0.91034038358706826</v>
      </c>
      <c r="KN93">
        <v>0.91149101405790067</v>
      </c>
      <c r="KO93">
        <v>0.91190121000251945</v>
      </c>
      <c r="KP93">
        <v>0.91104010858918083</v>
      </c>
      <c r="KQ93">
        <v>0.91222511936887174</v>
      </c>
      <c r="KR93">
        <v>0.91330711084818927</v>
      </c>
      <c r="KS93">
        <v>0.91326506881306835</v>
      </c>
      <c r="KT93">
        <v>0.91348597468110848</v>
      </c>
      <c r="KU93">
        <v>0.91194996304075671</v>
      </c>
      <c r="KV93">
        <v>0.91349591401794616</v>
      </c>
      <c r="KW93">
        <v>0.91373310939384889</v>
      </c>
      <c r="KX93">
        <v>0.91245966398098877</v>
      </c>
      <c r="KY93">
        <v>0.91428302744753442</v>
      </c>
      <c r="KZ93">
        <v>0.91629592401254989</v>
      </c>
      <c r="LA93">
        <v>0.91509013241804182</v>
      </c>
      <c r="LB93">
        <v>0.91528581598384906</v>
      </c>
      <c r="LC93">
        <v>0.91467086017710952</v>
      </c>
      <c r="LD93">
        <v>0.91612882360771475</v>
      </c>
      <c r="LE93">
        <v>0.91595517042464181</v>
      </c>
      <c r="LF93">
        <v>0.91594961362796123</v>
      </c>
      <c r="LG93">
        <v>0.91556259496194481</v>
      </c>
      <c r="LH93">
        <v>0.91809117241985416</v>
      </c>
      <c r="LI93">
        <v>0.91633806601277801</v>
      </c>
      <c r="LJ93">
        <v>0.91844157505715407</v>
      </c>
      <c r="LK93">
        <v>0.91703257815616079</v>
      </c>
      <c r="LL93">
        <v>0.91708796449793228</v>
      </c>
      <c r="LM93">
        <v>0.91704968302686363</v>
      </c>
      <c r="LN93">
        <v>0.91824166152394893</v>
      </c>
      <c r="LO93">
        <v>0.91758833876158685</v>
      </c>
      <c r="LP93">
        <v>0.91937382905728049</v>
      </c>
      <c r="LQ93">
        <v>0.92010605093345976</v>
      </c>
      <c r="LR93">
        <v>0.91970866342334268</v>
      </c>
      <c r="LS93">
        <v>0.91919773373316249</v>
      </c>
      <c r="LT93">
        <v>0.92025820647656098</v>
      </c>
      <c r="LU93">
        <v>0.92065746431047357</v>
      </c>
      <c r="LV93">
        <v>0.92065241456816094</v>
      </c>
      <c r="LW93">
        <v>0.92103919728292216</v>
      </c>
      <c r="LX93">
        <v>0.91984254012279898</v>
      </c>
      <c r="LY93">
        <v>0.92054690781675919</v>
      </c>
      <c r="LZ93">
        <v>0.92171570109144285</v>
      </c>
      <c r="MA93">
        <v>0.92146654423110042</v>
      </c>
      <c r="MB93">
        <v>0.92282576394167148</v>
      </c>
      <c r="MC93">
        <v>0.92186069377971835</v>
      </c>
      <c r="MD93">
        <v>0.92124525835812532</v>
      </c>
      <c r="ME93">
        <v>0.92265579381881613</v>
      </c>
      <c r="MF93">
        <v>0.92157600978798637</v>
      </c>
      <c r="MG93">
        <v>0.92212268603804015</v>
      </c>
      <c r="MH93">
        <v>0.922926548113983</v>
      </c>
      <c r="MI93">
        <v>0.9235389409644903</v>
      </c>
      <c r="MJ93">
        <v>0.92383580699406753</v>
      </c>
      <c r="MK93">
        <v>0.92406859757354787</v>
      </c>
      <c r="ML93">
        <v>0.92359400353059706</v>
      </c>
      <c r="MM93">
        <v>0.92343246848461591</v>
      </c>
      <c r="MN93">
        <v>0.92449546756665968</v>
      </c>
      <c r="MO93">
        <v>0.92496519650671405</v>
      </c>
      <c r="MP93">
        <v>0.92388816051292932</v>
      </c>
      <c r="MQ93">
        <v>0.92533225238752126</v>
      </c>
      <c r="MR93">
        <v>0.92605626177912082</v>
      </c>
      <c r="MS93">
        <v>0.924760359719631</v>
      </c>
      <c r="MT93">
        <v>0.92642849873123578</v>
      </c>
      <c r="MU93">
        <v>0.92660531674190483</v>
      </c>
      <c r="MV93">
        <v>0.92667407633070709</v>
      </c>
      <c r="MW93">
        <v>0.92491475974391446</v>
      </c>
      <c r="MX93">
        <v>0.9265176505301117</v>
      </c>
      <c r="MY93">
        <v>0.92712341160688161</v>
      </c>
      <c r="MZ93">
        <v>0.92673090159628069</v>
      </c>
      <c r="NA93">
        <v>0.92732101381060539</v>
      </c>
      <c r="NB93">
        <v>0.92650091941013102</v>
      </c>
      <c r="NC93">
        <v>0.92741416254830022</v>
      </c>
      <c r="ND93">
        <v>0.92778024757040067</v>
      </c>
      <c r="NE93">
        <v>0.92850601858224946</v>
      </c>
      <c r="NF93">
        <v>0.92775715171342554</v>
      </c>
      <c r="NG93">
        <v>0.92889441982906251</v>
      </c>
      <c r="NH93">
        <v>0.92950251788661153</v>
      </c>
      <c r="NI93">
        <v>0.92886498358227099</v>
      </c>
      <c r="NJ93">
        <v>0.92903250954644157</v>
      </c>
      <c r="NK93">
        <v>0.92971712288778685</v>
      </c>
      <c r="NL93">
        <v>0.92968963571429053</v>
      </c>
      <c r="NM93">
        <v>0.93039934501051569</v>
      </c>
      <c r="NN93">
        <v>0.92979172093673412</v>
      </c>
      <c r="NO93">
        <v>0.92955381454192243</v>
      </c>
      <c r="NP93">
        <v>0.93083966475936375</v>
      </c>
      <c r="NQ93">
        <v>0.93083517961494644</v>
      </c>
      <c r="NR93">
        <v>0.9304372774401074</v>
      </c>
      <c r="NS93">
        <v>0.93008183997500615</v>
      </c>
      <c r="NT93">
        <v>0.9290059088085133</v>
      </c>
      <c r="NU93">
        <v>0.93144829321721867</v>
      </c>
      <c r="NV93">
        <v>0.93068315611228214</v>
      </c>
      <c r="NW93">
        <v>0.93163293811382286</v>
      </c>
      <c r="NX93">
        <v>0.93062896328279421</v>
      </c>
      <c r="NY93">
        <v>0.93209144681002132</v>
      </c>
      <c r="NZ93">
        <v>0.93204583150318521</v>
      </c>
      <c r="OA93">
        <v>0.9318957739683047</v>
      </c>
      <c r="OB93">
        <v>0.93177170317685909</v>
      </c>
      <c r="OC93">
        <v>0.93075694881347659</v>
      </c>
      <c r="OD93">
        <v>0.93295832515539012</v>
      </c>
      <c r="OE93">
        <v>0.9321148280817626</v>
      </c>
      <c r="OF93">
        <v>0.93280901481572032</v>
      </c>
      <c r="OG93">
        <v>0.93296347915660094</v>
      </c>
      <c r="OH93">
        <v>0.93382355123408978</v>
      </c>
      <c r="OI93">
        <v>0.93343421652972669</v>
      </c>
      <c r="OJ93">
        <v>0.93350094317880949</v>
      </c>
      <c r="OK93">
        <v>0.93407614263503425</v>
      </c>
      <c r="OL93">
        <v>0.93332632246076996</v>
      </c>
      <c r="OM93">
        <v>0.93408066018959401</v>
      </c>
      <c r="ON93">
        <v>0.93331973126499934</v>
      </c>
      <c r="OO93">
        <v>0.9331786829864287</v>
      </c>
      <c r="OP93">
        <v>0.93429621337293067</v>
      </c>
      <c r="OQ93">
        <v>0.93460658920312611</v>
      </c>
      <c r="OR93">
        <v>0.93521183185643575</v>
      </c>
      <c r="OS93">
        <v>0.93454709027191396</v>
      </c>
      <c r="OT93">
        <v>0.93457039348613014</v>
      </c>
      <c r="OU93">
        <v>0.93420126236784262</v>
      </c>
    </row>
    <row r="94" spans="1:411">
      <c r="A94" s="539">
        <v>0.43000000000000005</v>
      </c>
      <c r="B94">
        <v>7.7303216033928752E-4</v>
      </c>
      <c r="C94">
        <v>1.3628863885613248E-3</v>
      </c>
      <c r="D94">
        <v>3.2628756915948167E-3</v>
      </c>
      <c r="E94">
        <v>5.8437562421217327E-3</v>
      </c>
      <c r="F94">
        <v>9.4095251901152935E-3</v>
      </c>
      <c r="G94">
        <v>1.4642494730319505E-2</v>
      </c>
      <c r="H94">
        <v>1.9261537936084618E-2</v>
      </c>
      <c r="I94">
        <v>2.482136519578701E-2</v>
      </c>
      <c r="J94">
        <v>3.224498444388349E-2</v>
      </c>
      <c r="K94">
        <v>4.0343953011526421E-2</v>
      </c>
      <c r="L94">
        <v>4.814865879817179E-2</v>
      </c>
      <c r="M94">
        <v>5.7641984317270759E-2</v>
      </c>
      <c r="N94">
        <v>6.7680107202961221E-2</v>
      </c>
      <c r="O94">
        <v>7.8427016062888294E-2</v>
      </c>
      <c r="P94">
        <v>9.0275333484338832E-2</v>
      </c>
      <c r="Q94">
        <v>0.10214716376312953</v>
      </c>
      <c r="R94">
        <v>0.11356123158274307</v>
      </c>
      <c r="S94">
        <v>0.12914780178229651</v>
      </c>
      <c r="T94">
        <v>0.14198343002808608</v>
      </c>
      <c r="U94">
        <v>0.1577082199984724</v>
      </c>
      <c r="V94">
        <v>0.17053678244166687</v>
      </c>
      <c r="W94">
        <v>0.18431306161463629</v>
      </c>
      <c r="X94">
        <v>0.2013248705571769</v>
      </c>
      <c r="Y94">
        <v>0.213369169005413</v>
      </c>
      <c r="Z94">
        <v>0.23102289501086021</v>
      </c>
      <c r="AA94">
        <v>0.24322415394403718</v>
      </c>
      <c r="AB94">
        <v>0.2590131867390072</v>
      </c>
      <c r="AC94">
        <v>0.27049924321775032</v>
      </c>
      <c r="AD94">
        <v>0.28705219735404575</v>
      </c>
      <c r="AE94">
        <v>0.30047897402829465</v>
      </c>
      <c r="AF94">
        <v>0.31403093743891358</v>
      </c>
      <c r="AG94">
        <v>0.32490278594376321</v>
      </c>
      <c r="AH94">
        <v>0.34297283225754682</v>
      </c>
      <c r="AI94">
        <v>0.35265510633039354</v>
      </c>
      <c r="AJ94">
        <v>0.36590234491439028</v>
      </c>
      <c r="AK94">
        <v>0.379000402115997</v>
      </c>
      <c r="AL94">
        <v>0.38838087169497326</v>
      </c>
      <c r="AM94">
        <v>0.40031171785802117</v>
      </c>
      <c r="AN94">
        <v>0.40881432904688897</v>
      </c>
      <c r="AO94">
        <v>0.4238412751569986</v>
      </c>
      <c r="AP94">
        <v>0.4356330731107681</v>
      </c>
      <c r="AQ94">
        <v>0.44289614706096386</v>
      </c>
      <c r="AR94">
        <v>0.45426228285929343</v>
      </c>
      <c r="AS94">
        <v>0.46360354223601041</v>
      </c>
      <c r="AT94">
        <v>0.47001993112995716</v>
      </c>
      <c r="AU94">
        <v>0.4798806483325147</v>
      </c>
      <c r="AV94">
        <v>0.48849479101215809</v>
      </c>
      <c r="AW94">
        <v>0.49816568386581561</v>
      </c>
      <c r="AX94">
        <v>0.50472131744714077</v>
      </c>
      <c r="AY94">
        <v>0.51674006040103893</v>
      </c>
      <c r="AZ94">
        <v>0.52228530269121354</v>
      </c>
      <c r="BA94">
        <v>0.52882775588282027</v>
      </c>
      <c r="BB94">
        <v>0.53613448307443889</v>
      </c>
      <c r="BC94">
        <v>0.54580325368163751</v>
      </c>
      <c r="BD94">
        <v>0.55170049541197763</v>
      </c>
      <c r="BE94">
        <v>0.55827722431000426</v>
      </c>
      <c r="BF94">
        <v>0.56477667637104545</v>
      </c>
      <c r="BG94">
        <v>0.57223259423934691</v>
      </c>
      <c r="BH94">
        <v>0.5767176299245651</v>
      </c>
      <c r="BI94">
        <v>0.58356048427215468</v>
      </c>
      <c r="BJ94">
        <v>0.58923926319807141</v>
      </c>
      <c r="BK94">
        <v>0.59205870551009754</v>
      </c>
      <c r="BL94">
        <v>0.60001854007465405</v>
      </c>
      <c r="BM94">
        <v>0.60576390500382493</v>
      </c>
      <c r="BN94">
        <v>0.61080254088471331</v>
      </c>
      <c r="BO94">
        <v>0.61927336509424091</v>
      </c>
      <c r="BP94">
        <v>0.62191620702112127</v>
      </c>
      <c r="BQ94">
        <v>0.62770194997276219</v>
      </c>
      <c r="BR94">
        <v>0.6311314425605179</v>
      </c>
      <c r="BS94">
        <v>0.63664785380987765</v>
      </c>
      <c r="BT94">
        <v>0.64093990698207604</v>
      </c>
      <c r="BU94">
        <v>0.64710361636724378</v>
      </c>
      <c r="BV94">
        <v>0.65423973763972088</v>
      </c>
      <c r="BW94">
        <v>0.65553001224014928</v>
      </c>
      <c r="BX94">
        <v>0.66215091282683436</v>
      </c>
      <c r="BY94">
        <v>0.66310313108847496</v>
      </c>
      <c r="BZ94">
        <v>0.66903311223828266</v>
      </c>
      <c r="CA94">
        <v>0.67095041146187961</v>
      </c>
      <c r="CB94">
        <v>0.67676448624605567</v>
      </c>
      <c r="CC94">
        <v>0.68014245999464573</v>
      </c>
      <c r="CD94">
        <v>0.68470656885909087</v>
      </c>
      <c r="CE94">
        <v>0.68659718584412377</v>
      </c>
      <c r="CF94">
        <v>0.68804948810221533</v>
      </c>
      <c r="CG94">
        <v>0.69142116600352843</v>
      </c>
      <c r="CH94">
        <v>0.69493654593183984</v>
      </c>
      <c r="CI94">
        <v>0.70247106434134765</v>
      </c>
      <c r="CJ94">
        <v>0.70595726617761501</v>
      </c>
      <c r="CK94">
        <v>0.70598706190355209</v>
      </c>
      <c r="CL94">
        <v>0.7101064558306398</v>
      </c>
      <c r="CM94">
        <v>0.71326218747123238</v>
      </c>
      <c r="CN94">
        <v>0.71660345819478488</v>
      </c>
      <c r="CO94">
        <v>0.71804036802593063</v>
      </c>
      <c r="CP94">
        <v>0.72169080962510379</v>
      </c>
      <c r="CQ94">
        <v>0.72467395852955185</v>
      </c>
      <c r="CR94">
        <v>0.7262644133050874</v>
      </c>
      <c r="CS94">
        <v>0.73039789937944377</v>
      </c>
      <c r="CT94">
        <v>0.73195158539889937</v>
      </c>
      <c r="CU94">
        <v>0.73585861693982024</v>
      </c>
      <c r="CV94">
        <v>0.73701771624306611</v>
      </c>
      <c r="CW94">
        <v>0.74096867597343374</v>
      </c>
      <c r="CX94">
        <v>0.74306903314309936</v>
      </c>
      <c r="CY94">
        <v>0.74470858312912669</v>
      </c>
      <c r="CZ94">
        <v>0.74659401899171152</v>
      </c>
      <c r="DA94">
        <v>0.75018511697044254</v>
      </c>
      <c r="DB94">
        <v>0.75233497168901353</v>
      </c>
      <c r="DC94">
        <v>0.75219846891324926</v>
      </c>
      <c r="DD94">
        <v>0.75834503234564266</v>
      </c>
      <c r="DE94">
        <v>0.75902836350584646</v>
      </c>
      <c r="DF94">
        <v>0.7592654003555307</v>
      </c>
      <c r="DG94">
        <v>0.76335756706518221</v>
      </c>
      <c r="DH94">
        <v>0.76523233580320882</v>
      </c>
      <c r="DI94">
        <v>0.76593387473458141</v>
      </c>
      <c r="DJ94">
        <v>0.76965683330345336</v>
      </c>
      <c r="DK94">
        <v>0.77008845332444797</v>
      </c>
      <c r="DL94">
        <v>0.77256433486474418</v>
      </c>
      <c r="DM94">
        <v>0.77542670959900128</v>
      </c>
      <c r="DN94">
        <v>0.77556713420107326</v>
      </c>
      <c r="DO94">
        <v>0.77927488307601489</v>
      </c>
      <c r="DP94">
        <v>0.77792323720144096</v>
      </c>
      <c r="DQ94">
        <v>0.78070943460390352</v>
      </c>
      <c r="DR94">
        <v>0.78319279191015068</v>
      </c>
      <c r="DS94">
        <v>0.78415191839033593</v>
      </c>
      <c r="DT94">
        <v>0.78759527156747999</v>
      </c>
      <c r="DU94">
        <v>0.79000020848282604</v>
      </c>
      <c r="DV94">
        <v>0.78939639212772428</v>
      </c>
      <c r="DW94">
        <v>0.79356524612846191</v>
      </c>
      <c r="DX94">
        <v>0.79344777962766422</v>
      </c>
      <c r="DY94">
        <v>0.79388100221413693</v>
      </c>
      <c r="DZ94">
        <v>0.79804064460189195</v>
      </c>
      <c r="EA94">
        <v>0.79912397914396471</v>
      </c>
      <c r="EB94">
        <v>0.80041307095506742</v>
      </c>
      <c r="EC94">
        <v>0.80134598287088576</v>
      </c>
      <c r="ED94">
        <v>0.80308768333052871</v>
      </c>
      <c r="EE94">
        <v>0.80563116960581804</v>
      </c>
      <c r="EF94">
        <v>0.8024281686029946</v>
      </c>
      <c r="EG94">
        <v>0.80864201676209768</v>
      </c>
      <c r="EH94">
        <v>0.80699612730272763</v>
      </c>
      <c r="EI94">
        <v>0.8104111249014837</v>
      </c>
      <c r="EJ94">
        <v>0.81121980985609876</v>
      </c>
      <c r="EK94">
        <v>0.81111272102301357</v>
      </c>
      <c r="EL94">
        <v>0.811098007775921</v>
      </c>
      <c r="EM94">
        <v>0.81369471287552764</v>
      </c>
      <c r="EN94">
        <v>0.81733851137516411</v>
      </c>
      <c r="EO94">
        <v>0.81786792313592716</v>
      </c>
      <c r="EP94">
        <v>0.81835733876314287</v>
      </c>
      <c r="EQ94">
        <v>0.81975769014119915</v>
      </c>
      <c r="ER94">
        <v>0.82177398091341147</v>
      </c>
      <c r="ES94">
        <v>0.82044853241313298</v>
      </c>
      <c r="ET94">
        <v>0.82323350143306528</v>
      </c>
      <c r="EU94">
        <v>0.82526588087234765</v>
      </c>
      <c r="EV94">
        <v>0.82523668260076022</v>
      </c>
      <c r="EW94">
        <v>0.82724326668191694</v>
      </c>
      <c r="EX94">
        <v>0.82770799573349585</v>
      </c>
      <c r="EY94">
        <v>0.828515687449355</v>
      </c>
      <c r="EZ94">
        <v>0.82854222915187703</v>
      </c>
      <c r="FA94">
        <v>0.83177798544178394</v>
      </c>
      <c r="FB94">
        <v>0.83272826805238009</v>
      </c>
      <c r="FC94">
        <v>0.83338639622382638</v>
      </c>
      <c r="FD94">
        <v>0.83320528318818377</v>
      </c>
      <c r="FE94">
        <v>0.83468967849732056</v>
      </c>
      <c r="FF94">
        <v>0.83523274502304279</v>
      </c>
      <c r="FG94">
        <v>0.83807697564918571</v>
      </c>
      <c r="FH94">
        <v>0.83678488770594339</v>
      </c>
      <c r="FI94">
        <v>0.83885528691984379</v>
      </c>
      <c r="FJ94">
        <v>0.84166351004211726</v>
      </c>
      <c r="FK94">
        <v>0.8402441284013431</v>
      </c>
      <c r="FL94">
        <v>0.83991339748343918</v>
      </c>
      <c r="FM94">
        <v>0.84349320636579161</v>
      </c>
      <c r="FN94">
        <v>0.84384643384020086</v>
      </c>
      <c r="FO94">
        <v>0.84543540874801626</v>
      </c>
      <c r="FP94">
        <v>0.84658980015568375</v>
      </c>
      <c r="FQ94">
        <v>0.84478932108126337</v>
      </c>
      <c r="FR94">
        <v>0.84653478613877842</v>
      </c>
      <c r="FS94">
        <v>0.85063214532732112</v>
      </c>
      <c r="FT94">
        <v>0.84897795778170337</v>
      </c>
      <c r="FU94">
        <v>0.85056571568477091</v>
      </c>
      <c r="FV94">
        <v>0.8521176453641971</v>
      </c>
      <c r="FW94">
        <v>0.85139068297592302</v>
      </c>
      <c r="FX94">
        <v>0.85375691416116462</v>
      </c>
      <c r="FY94">
        <v>0.85335203097609846</v>
      </c>
      <c r="FZ94">
        <v>0.85424988913989108</v>
      </c>
      <c r="GA94">
        <v>0.85489130369592947</v>
      </c>
      <c r="GB94">
        <v>0.8565908355734424</v>
      </c>
      <c r="GC94">
        <v>0.85717981204283888</v>
      </c>
      <c r="GD94">
        <v>0.85760506571655548</v>
      </c>
      <c r="GE94">
        <v>0.85890389433333036</v>
      </c>
      <c r="GF94">
        <v>0.85859530428981601</v>
      </c>
      <c r="GG94">
        <v>0.85972020020618578</v>
      </c>
      <c r="GH94">
        <v>0.86189559935006732</v>
      </c>
      <c r="GI94">
        <v>0.85953943857847948</v>
      </c>
      <c r="GJ94">
        <v>0.86115892668832428</v>
      </c>
      <c r="GK94">
        <v>0.86150646051924173</v>
      </c>
      <c r="GL94">
        <v>0.86405362079294024</v>
      </c>
      <c r="GM94">
        <v>0.86460748932229303</v>
      </c>
      <c r="GN94">
        <v>0.86468946563908788</v>
      </c>
      <c r="GO94">
        <v>0.86525099028094288</v>
      </c>
      <c r="GP94">
        <v>0.86452861749861898</v>
      </c>
      <c r="GQ94">
        <v>0.86548796104993875</v>
      </c>
      <c r="GR94">
        <v>0.86526287769382493</v>
      </c>
      <c r="GS94">
        <v>0.86851393929260756</v>
      </c>
      <c r="GT94">
        <v>0.86767024378814539</v>
      </c>
      <c r="GU94">
        <v>0.86888719230273614</v>
      </c>
      <c r="GV94">
        <v>0.86923439174999095</v>
      </c>
      <c r="GW94">
        <v>0.87148786879900997</v>
      </c>
      <c r="GX94">
        <v>0.87221612134816751</v>
      </c>
      <c r="GY94">
        <v>0.87054024421865583</v>
      </c>
      <c r="GZ94">
        <v>0.87336980350252913</v>
      </c>
      <c r="HA94">
        <v>0.87389677658885234</v>
      </c>
      <c r="HB94">
        <v>0.87385343790009107</v>
      </c>
      <c r="HC94">
        <v>0.87453823485671811</v>
      </c>
      <c r="HD94">
        <v>0.87485674320186924</v>
      </c>
      <c r="HE94">
        <v>0.87446358270323155</v>
      </c>
      <c r="HF94">
        <v>0.87499564390889417</v>
      </c>
      <c r="HG94">
        <v>0.87483625158098466</v>
      </c>
      <c r="HH94">
        <v>0.87533231965617619</v>
      </c>
      <c r="HI94">
        <v>0.87634365446928553</v>
      </c>
      <c r="HJ94">
        <v>0.87740517111284322</v>
      </c>
      <c r="HK94">
        <v>0.87971952106611029</v>
      </c>
      <c r="HL94">
        <v>0.880128417067365</v>
      </c>
      <c r="HM94">
        <v>0.8788083805317306</v>
      </c>
      <c r="HN94">
        <v>0.87997220715487023</v>
      </c>
      <c r="HO94">
        <v>0.8793618401059613</v>
      </c>
      <c r="HP94">
        <v>0.8805632095358904</v>
      </c>
      <c r="HQ94">
        <v>0.88292588847646924</v>
      </c>
      <c r="HR94">
        <v>0.88141182225959747</v>
      </c>
      <c r="HS94">
        <v>0.88391839694614038</v>
      </c>
      <c r="HT94">
        <v>0.88235623704238508</v>
      </c>
      <c r="HU94">
        <v>0.88441316641863899</v>
      </c>
      <c r="HV94">
        <v>0.88505714983409456</v>
      </c>
      <c r="HW94">
        <v>0.88295947311672462</v>
      </c>
      <c r="HX94">
        <v>0.88616334092921623</v>
      </c>
      <c r="HY94">
        <v>0.88576847481985899</v>
      </c>
      <c r="HZ94">
        <v>0.88495510666476629</v>
      </c>
      <c r="IA94">
        <v>0.88604499736137077</v>
      </c>
      <c r="IB94">
        <v>0.8877139747980578</v>
      </c>
      <c r="IC94">
        <v>0.88746954651971388</v>
      </c>
      <c r="ID94">
        <v>0.88920515541705214</v>
      </c>
      <c r="IE94">
        <v>0.88842023630687328</v>
      </c>
      <c r="IF94">
        <v>0.88858807194385303</v>
      </c>
      <c r="IG94">
        <v>0.88906810278404758</v>
      </c>
      <c r="IH94">
        <v>0.89025873550328516</v>
      </c>
      <c r="II94">
        <v>0.88955369877663115</v>
      </c>
      <c r="IJ94">
        <v>0.8912889289981456</v>
      </c>
      <c r="IK94">
        <v>0.89107506094257505</v>
      </c>
      <c r="IL94">
        <v>0.89233522829437883</v>
      </c>
      <c r="IM94">
        <v>0.89036705368842983</v>
      </c>
      <c r="IN94">
        <v>0.89162654968996902</v>
      </c>
      <c r="IO94">
        <v>0.89346178997206438</v>
      </c>
      <c r="IP94">
        <v>0.89324038163291175</v>
      </c>
      <c r="IQ94">
        <v>0.89519391848861252</v>
      </c>
      <c r="IR94">
        <v>0.89233682276190884</v>
      </c>
      <c r="IS94">
        <v>0.89507182765728621</v>
      </c>
      <c r="IT94">
        <v>0.89510313000430575</v>
      </c>
      <c r="IU94">
        <v>0.89587764875900555</v>
      </c>
      <c r="IV94">
        <v>0.89641415646397127</v>
      </c>
      <c r="IW94">
        <v>0.89612626205655377</v>
      </c>
      <c r="IX94">
        <v>0.89698062230860565</v>
      </c>
      <c r="IY94">
        <v>0.89832119532190335</v>
      </c>
      <c r="IZ94">
        <v>0.89754775161249134</v>
      </c>
      <c r="JA94">
        <v>0.898293977769276</v>
      </c>
      <c r="JB94">
        <v>0.89887556172318239</v>
      </c>
      <c r="JC94">
        <v>0.89832718658489985</v>
      </c>
      <c r="JD94">
        <v>0.89828294432893352</v>
      </c>
      <c r="JE94">
        <v>0.89757742645568861</v>
      </c>
      <c r="JF94">
        <v>0.90005308701855324</v>
      </c>
      <c r="JG94">
        <v>0.89940668362128462</v>
      </c>
      <c r="JH94">
        <v>0.90205439707353408</v>
      </c>
      <c r="JI94">
        <v>0.90210273328812551</v>
      </c>
      <c r="JJ94">
        <v>0.90168364391275113</v>
      </c>
      <c r="JK94">
        <v>0.90135181379708074</v>
      </c>
      <c r="JL94">
        <v>0.9027462067169113</v>
      </c>
      <c r="JM94">
        <v>0.90198184144555937</v>
      </c>
      <c r="JN94">
        <v>0.90346414639463624</v>
      </c>
      <c r="JO94">
        <v>0.90275935561571752</v>
      </c>
      <c r="JP94">
        <v>0.90379584117362821</v>
      </c>
      <c r="JQ94">
        <v>0.90479649868238943</v>
      </c>
      <c r="JR94">
        <v>0.90324180864211312</v>
      </c>
      <c r="JS94">
        <v>0.90359095445445914</v>
      </c>
      <c r="JT94">
        <v>0.90470209538255641</v>
      </c>
      <c r="JU94">
        <v>0.90360057027129792</v>
      </c>
      <c r="JV94">
        <v>0.90470635069981387</v>
      </c>
      <c r="JW94">
        <v>0.90667186194800498</v>
      </c>
      <c r="JX94">
        <v>0.90712251250873877</v>
      </c>
      <c r="JY94">
        <v>0.90715109983164377</v>
      </c>
      <c r="JZ94">
        <v>0.90638811178026146</v>
      </c>
      <c r="KA94">
        <v>0.90717926943417504</v>
      </c>
      <c r="KB94">
        <v>0.90698989457125079</v>
      </c>
      <c r="KC94">
        <v>0.9082685602634939</v>
      </c>
      <c r="KD94">
        <v>0.91022482113357428</v>
      </c>
      <c r="KE94">
        <v>0.90912083811412603</v>
      </c>
      <c r="KF94">
        <v>0.90946638121423329</v>
      </c>
      <c r="KG94">
        <v>0.9083758495302503</v>
      </c>
      <c r="KH94">
        <v>0.91010400490478016</v>
      </c>
      <c r="KI94">
        <v>0.91100380837283956</v>
      </c>
      <c r="KJ94">
        <v>0.91025125082763991</v>
      </c>
      <c r="KK94">
        <v>0.91025772199379362</v>
      </c>
      <c r="KL94">
        <v>0.90919688741909754</v>
      </c>
      <c r="KM94">
        <v>0.90954635468862222</v>
      </c>
      <c r="KN94">
        <v>0.9110507903231374</v>
      </c>
      <c r="KO94">
        <v>0.91203415246036046</v>
      </c>
      <c r="KP94">
        <v>0.91391929629638047</v>
      </c>
      <c r="KQ94">
        <v>0.91117819951900303</v>
      </c>
      <c r="KR94">
        <v>0.91340819507033166</v>
      </c>
      <c r="KS94">
        <v>0.91338319883693619</v>
      </c>
      <c r="KT94">
        <v>0.91362019959701757</v>
      </c>
      <c r="KU94">
        <v>0.91430859229180028</v>
      </c>
      <c r="KV94">
        <v>0.91394344699253394</v>
      </c>
      <c r="KW94">
        <v>0.911732229423588</v>
      </c>
      <c r="KX94">
        <v>0.9128642772583776</v>
      </c>
      <c r="KY94">
        <v>0.91317803804638586</v>
      </c>
      <c r="KZ94">
        <v>0.91578968089392243</v>
      </c>
      <c r="LA94">
        <v>0.91481985476085437</v>
      </c>
      <c r="LB94">
        <v>0.91458919160900187</v>
      </c>
      <c r="LC94">
        <v>0.91487835002199103</v>
      </c>
      <c r="LD94">
        <v>0.91523010807872696</v>
      </c>
      <c r="LE94">
        <v>0.91538494732790476</v>
      </c>
      <c r="LF94">
        <v>0.91551063385304476</v>
      </c>
      <c r="LG94">
        <v>0.91663379971727621</v>
      </c>
      <c r="LH94">
        <v>0.91574495558727464</v>
      </c>
      <c r="LI94">
        <v>0.91708244118654147</v>
      </c>
      <c r="LJ94">
        <v>0.91789364715176591</v>
      </c>
      <c r="LK94">
        <v>0.91762391325267045</v>
      </c>
      <c r="LL94">
        <v>0.91852034071449284</v>
      </c>
      <c r="LM94">
        <v>0.91829449216751868</v>
      </c>
      <c r="LN94">
        <v>0.91920035386834908</v>
      </c>
      <c r="LO94">
        <v>0.91898564281367179</v>
      </c>
      <c r="LP94">
        <v>0.91899816940122336</v>
      </c>
      <c r="LQ94">
        <v>0.91791607731045377</v>
      </c>
      <c r="LR94">
        <v>0.92111187402036343</v>
      </c>
      <c r="LS94">
        <v>0.91966673614307037</v>
      </c>
      <c r="LT94">
        <v>0.91966797088763541</v>
      </c>
      <c r="LU94">
        <v>0.92147937687236203</v>
      </c>
      <c r="LV94">
        <v>0.92053896847634165</v>
      </c>
      <c r="LW94">
        <v>0.9216550749429826</v>
      </c>
      <c r="LX94">
        <v>0.92153619315576429</v>
      </c>
      <c r="LY94">
        <v>0.92156869292498167</v>
      </c>
      <c r="LZ94">
        <v>0.92212177340532975</v>
      </c>
      <c r="MA94">
        <v>0.92199799679024896</v>
      </c>
      <c r="MB94">
        <v>0.92167802854331415</v>
      </c>
      <c r="MC94">
        <v>0.92213009307631677</v>
      </c>
      <c r="MD94">
        <v>0.9233117991951213</v>
      </c>
      <c r="ME94">
        <v>0.92294602302279782</v>
      </c>
      <c r="MF94">
        <v>0.92211968478704365</v>
      </c>
      <c r="MG94">
        <v>0.92280242391531364</v>
      </c>
      <c r="MH94">
        <v>0.92326665548448672</v>
      </c>
      <c r="MI94">
        <v>0.92290802861877075</v>
      </c>
      <c r="MJ94">
        <v>0.92350183446910261</v>
      </c>
      <c r="MK94">
        <v>0.9231139186695424</v>
      </c>
      <c r="ML94">
        <v>0.9240726102670006</v>
      </c>
      <c r="MM94">
        <v>0.92409408859027697</v>
      </c>
      <c r="MN94">
        <v>0.92468100856464885</v>
      </c>
      <c r="MO94">
        <v>0.92530074986335964</v>
      </c>
      <c r="MP94">
        <v>0.92408998456684732</v>
      </c>
      <c r="MQ94">
        <v>0.9260000272396065</v>
      </c>
      <c r="MR94">
        <v>0.92534825346116489</v>
      </c>
      <c r="MS94">
        <v>0.92556722763494437</v>
      </c>
      <c r="MT94">
        <v>0.92521129995276574</v>
      </c>
      <c r="MU94">
        <v>0.92641752346709827</v>
      </c>
      <c r="MV94">
        <v>0.92601765606191933</v>
      </c>
      <c r="MW94">
        <v>0.92564447125678329</v>
      </c>
      <c r="MX94">
        <v>0.92739327092266777</v>
      </c>
      <c r="MY94">
        <v>0.92679318420484902</v>
      </c>
      <c r="MZ94">
        <v>0.92669695327174373</v>
      </c>
      <c r="NA94">
        <v>0.92646354978138223</v>
      </c>
      <c r="NB94">
        <v>0.92764956100395268</v>
      </c>
      <c r="NC94">
        <v>0.9279691546270229</v>
      </c>
      <c r="ND94">
        <v>0.92793622350319183</v>
      </c>
      <c r="NE94">
        <v>0.92894582172040818</v>
      </c>
      <c r="NF94">
        <v>0.92818512312200208</v>
      </c>
      <c r="NG94">
        <v>0.92773668707319124</v>
      </c>
      <c r="NH94">
        <v>0.92755412714735785</v>
      </c>
      <c r="NI94">
        <v>0.93010481145320845</v>
      </c>
      <c r="NJ94">
        <v>0.92868168381360439</v>
      </c>
      <c r="NK94">
        <v>0.92805715784045151</v>
      </c>
      <c r="NL94">
        <v>0.9301549599607164</v>
      </c>
      <c r="NM94">
        <v>0.92997153232766916</v>
      </c>
      <c r="NN94">
        <v>0.92933265369224072</v>
      </c>
      <c r="NO94">
        <v>0.92928702771153981</v>
      </c>
      <c r="NP94">
        <v>0.92929148072005519</v>
      </c>
      <c r="NQ94">
        <v>0.93039614862556486</v>
      </c>
      <c r="NR94">
        <v>0.93037657853528233</v>
      </c>
      <c r="NS94">
        <v>0.93057368562976062</v>
      </c>
      <c r="NT94">
        <v>0.92974881503580542</v>
      </c>
      <c r="NU94">
        <v>0.93154016836287956</v>
      </c>
      <c r="NV94">
        <v>0.92910939331606746</v>
      </c>
      <c r="NW94">
        <v>0.93132572127569913</v>
      </c>
      <c r="NX94">
        <v>0.93177402217449201</v>
      </c>
      <c r="NY94">
        <v>0.93038237924440248</v>
      </c>
      <c r="NZ94">
        <v>0.93318259329295272</v>
      </c>
      <c r="OA94">
        <v>0.93234654552549401</v>
      </c>
      <c r="OB94">
        <v>0.93208295898675397</v>
      </c>
      <c r="OC94">
        <v>0.93175727709747225</v>
      </c>
      <c r="OD94">
        <v>0.93372141073328119</v>
      </c>
      <c r="OE94">
        <v>0.93281421366807893</v>
      </c>
      <c r="OF94">
        <v>0.93152523558030276</v>
      </c>
      <c r="OG94">
        <v>0.93256645471175914</v>
      </c>
      <c r="OH94">
        <v>0.93294093406625689</v>
      </c>
      <c r="OI94">
        <v>0.93267709598012749</v>
      </c>
      <c r="OJ94">
        <v>0.93379556273804742</v>
      </c>
      <c r="OK94">
        <v>0.93408876240188499</v>
      </c>
      <c r="OL94">
        <v>0.93331186536359334</v>
      </c>
      <c r="OM94">
        <v>0.93268034467094174</v>
      </c>
      <c r="ON94">
        <v>0.93405190264736837</v>
      </c>
      <c r="OO94">
        <v>0.93444822000745353</v>
      </c>
      <c r="OP94">
        <v>0.93552235894661884</v>
      </c>
      <c r="OQ94">
        <v>0.93461121489959509</v>
      </c>
      <c r="OR94">
        <v>0.93492407446251402</v>
      </c>
      <c r="OS94">
        <v>0.93535533304167762</v>
      </c>
      <c r="OT94">
        <v>0.93451804404958683</v>
      </c>
      <c r="OU94">
        <v>0.93501280518073071</v>
      </c>
    </row>
    <row r="95" spans="1:411">
      <c r="A95" s="539">
        <v>0.44000000000000006</v>
      </c>
      <c r="B95">
        <v>3.9203519101836583E-4</v>
      </c>
      <c r="C95">
        <v>1.5517093644420604E-3</v>
      </c>
      <c r="D95">
        <v>3.3772397708312614E-3</v>
      </c>
      <c r="E95">
        <v>6.3437602818669711E-3</v>
      </c>
      <c r="F95">
        <v>9.6223730559463639E-3</v>
      </c>
      <c r="G95">
        <v>1.4592086759910269E-2</v>
      </c>
      <c r="H95">
        <v>1.8968570917873902E-2</v>
      </c>
      <c r="I95">
        <v>2.5618644987498516E-2</v>
      </c>
      <c r="J95">
        <v>3.2201365978170721E-2</v>
      </c>
      <c r="K95">
        <v>3.9480273842734885E-2</v>
      </c>
      <c r="L95">
        <v>4.858133027062652E-2</v>
      </c>
      <c r="M95">
        <v>5.6627170644107626E-2</v>
      </c>
      <c r="N95">
        <v>6.8279869027069978E-2</v>
      </c>
      <c r="O95">
        <v>7.7717746242311148E-2</v>
      </c>
      <c r="P95">
        <v>9.079447733328494E-2</v>
      </c>
      <c r="Q95">
        <v>0.10154790050169733</v>
      </c>
      <c r="R95">
        <v>0.1144174317955429</v>
      </c>
      <c r="S95">
        <v>0.12781227581361165</v>
      </c>
      <c r="T95">
        <v>0.14339297514303423</v>
      </c>
      <c r="U95">
        <v>0.15474813278679095</v>
      </c>
      <c r="V95">
        <v>0.16945748405590427</v>
      </c>
      <c r="W95">
        <v>0.18442246605450502</v>
      </c>
      <c r="X95">
        <v>0.19768222291966739</v>
      </c>
      <c r="Y95">
        <v>0.21479114936325328</v>
      </c>
      <c r="Z95">
        <v>0.22658908998632804</v>
      </c>
      <c r="AA95">
        <v>0.24483381966420531</v>
      </c>
      <c r="AB95">
        <v>0.25838445935812343</v>
      </c>
      <c r="AC95">
        <v>0.27194642959054544</v>
      </c>
      <c r="AD95">
        <v>0.288925221784602</v>
      </c>
      <c r="AE95">
        <v>0.29967600557145441</v>
      </c>
      <c r="AF95">
        <v>0.31511149607692124</v>
      </c>
      <c r="AG95">
        <v>0.32749679047220692</v>
      </c>
      <c r="AH95">
        <v>0.34088291023098644</v>
      </c>
      <c r="AI95">
        <v>0.35135497177257957</v>
      </c>
      <c r="AJ95">
        <v>0.36367861863152473</v>
      </c>
      <c r="AK95">
        <v>0.37529985738304572</v>
      </c>
      <c r="AL95">
        <v>0.38774420645738494</v>
      </c>
      <c r="AM95">
        <v>0.39975090449655626</v>
      </c>
      <c r="AN95">
        <v>0.41267032066751225</v>
      </c>
      <c r="AO95">
        <v>0.422327734302268</v>
      </c>
      <c r="AP95">
        <v>0.43400563672656201</v>
      </c>
      <c r="AQ95">
        <v>0.44304214803761377</v>
      </c>
      <c r="AR95">
        <v>0.45487561302707447</v>
      </c>
      <c r="AS95">
        <v>0.4604135255138912</v>
      </c>
      <c r="AT95">
        <v>0.46974595084697679</v>
      </c>
      <c r="AU95">
        <v>0.48142168714079669</v>
      </c>
      <c r="AV95">
        <v>0.48940553605914749</v>
      </c>
      <c r="AW95">
        <v>0.49718842596007995</v>
      </c>
      <c r="AX95">
        <v>0.50430637452378435</v>
      </c>
      <c r="AY95">
        <v>0.51270879920532741</v>
      </c>
      <c r="AZ95">
        <v>0.52437311120921204</v>
      </c>
      <c r="BA95">
        <v>0.53073105750548244</v>
      </c>
      <c r="BB95">
        <v>0.53786503551144516</v>
      </c>
      <c r="BC95">
        <v>0.54568216390249469</v>
      </c>
      <c r="BD95">
        <v>0.55247116877858571</v>
      </c>
      <c r="BE95">
        <v>0.55651064549180407</v>
      </c>
      <c r="BF95">
        <v>0.56554628763033765</v>
      </c>
      <c r="BG95">
        <v>0.57177570429027658</v>
      </c>
      <c r="BH95">
        <v>0.57717359046013506</v>
      </c>
      <c r="BI95">
        <v>0.58705838603242233</v>
      </c>
      <c r="BJ95">
        <v>0.58985436816970738</v>
      </c>
      <c r="BK95">
        <v>0.59674794109295903</v>
      </c>
      <c r="BL95">
        <v>0.60252635676532196</v>
      </c>
      <c r="BM95">
        <v>0.60751873081638774</v>
      </c>
      <c r="BN95">
        <v>0.61361232306716418</v>
      </c>
      <c r="BO95">
        <v>0.61827431785899634</v>
      </c>
      <c r="BP95">
        <v>0.62281778814623256</v>
      </c>
      <c r="BQ95">
        <v>0.62753309060011453</v>
      </c>
      <c r="BR95">
        <v>0.63228047756610106</v>
      </c>
      <c r="BS95">
        <v>0.63829555737648092</v>
      </c>
      <c r="BT95">
        <v>0.64368672115445991</v>
      </c>
      <c r="BU95">
        <v>0.65030817022881626</v>
      </c>
      <c r="BV95">
        <v>0.64980632440022834</v>
      </c>
      <c r="BW95">
        <v>0.6568997497762914</v>
      </c>
      <c r="BX95">
        <v>0.66049010700639621</v>
      </c>
      <c r="BY95">
        <v>0.66644611727739345</v>
      </c>
      <c r="BZ95">
        <v>0.66817592870760911</v>
      </c>
      <c r="CA95">
        <v>0.67018053326537219</v>
      </c>
      <c r="CB95">
        <v>0.67707280312580331</v>
      </c>
      <c r="CC95">
        <v>0.68098971029549282</v>
      </c>
      <c r="CD95">
        <v>0.68354855746469934</v>
      </c>
      <c r="CE95">
        <v>0.6853641812111696</v>
      </c>
      <c r="CF95">
        <v>0.68956950124893812</v>
      </c>
      <c r="CG95">
        <v>0.69458085332724673</v>
      </c>
      <c r="CH95">
        <v>0.69626034096209355</v>
      </c>
      <c r="CI95">
        <v>0.70038811286208136</v>
      </c>
      <c r="CJ95">
        <v>0.7043527567486213</v>
      </c>
      <c r="CK95">
        <v>0.70898599413119534</v>
      </c>
      <c r="CL95">
        <v>0.70993715070736774</v>
      </c>
      <c r="CM95">
        <v>0.71127829285375443</v>
      </c>
      <c r="CN95">
        <v>0.71407222536967496</v>
      </c>
      <c r="CO95">
        <v>0.71677513066439968</v>
      </c>
      <c r="CP95">
        <v>0.72427660170898966</v>
      </c>
      <c r="CQ95">
        <v>0.72306247269889901</v>
      </c>
      <c r="CR95">
        <v>0.72668252736652827</v>
      </c>
      <c r="CS95">
        <v>0.72836750326254607</v>
      </c>
      <c r="CT95">
        <v>0.73437393733625445</v>
      </c>
      <c r="CU95">
        <v>0.73552805769388052</v>
      </c>
      <c r="CV95">
        <v>0.73978190314679448</v>
      </c>
      <c r="CW95">
        <v>0.74123486776937619</v>
      </c>
      <c r="CX95">
        <v>0.74297510191594229</v>
      </c>
      <c r="CY95">
        <v>0.7454178497689713</v>
      </c>
      <c r="CZ95">
        <v>0.74893940136710646</v>
      </c>
      <c r="DA95">
        <v>0.74689277534593668</v>
      </c>
      <c r="DB95">
        <v>0.75057301007101496</v>
      </c>
      <c r="DC95">
        <v>0.75296407921239439</v>
      </c>
      <c r="DD95">
        <v>0.75579788148336102</v>
      </c>
      <c r="DE95">
        <v>0.75675845617542969</v>
      </c>
      <c r="DF95">
        <v>0.76314120418905884</v>
      </c>
      <c r="DG95">
        <v>0.76135686041102191</v>
      </c>
      <c r="DH95">
        <v>0.76262288475329554</v>
      </c>
      <c r="DI95">
        <v>0.76573336198374586</v>
      </c>
      <c r="DJ95">
        <v>0.7684647781534476</v>
      </c>
      <c r="DK95">
        <v>0.7720758695657679</v>
      </c>
      <c r="DL95">
        <v>0.7724895104075723</v>
      </c>
      <c r="DM95">
        <v>0.7747380846152423</v>
      </c>
      <c r="DN95">
        <v>0.77678689786974897</v>
      </c>
      <c r="DO95">
        <v>0.7797164027053034</v>
      </c>
      <c r="DP95">
        <v>0.78093249862960334</v>
      </c>
      <c r="DQ95">
        <v>0.78330172044625479</v>
      </c>
      <c r="DR95">
        <v>0.78532476029910137</v>
      </c>
      <c r="DS95">
        <v>0.78374682703119447</v>
      </c>
      <c r="DT95">
        <v>0.78905049192467558</v>
      </c>
      <c r="DU95">
        <v>0.789571034812248</v>
      </c>
      <c r="DV95">
        <v>0.79047282876236091</v>
      </c>
      <c r="DW95">
        <v>0.7911897758041333</v>
      </c>
      <c r="DX95">
        <v>0.79206254059959291</v>
      </c>
      <c r="DY95">
        <v>0.7946208679241038</v>
      </c>
      <c r="DZ95">
        <v>0.79669984542473982</v>
      </c>
      <c r="EA95">
        <v>0.79738063004222159</v>
      </c>
      <c r="EB95">
        <v>0.80082859156305264</v>
      </c>
      <c r="EC95">
        <v>0.80166946128063921</v>
      </c>
      <c r="ED95">
        <v>0.80136992735002655</v>
      </c>
      <c r="EE95">
        <v>0.80490029332026525</v>
      </c>
      <c r="EF95">
        <v>0.80625048633016649</v>
      </c>
      <c r="EG95">
        <v>0.80841898651818478</v>
      </c>
      <c r="EH95">
        <v>0.80816866938139997</v>
      </c>
      <c r="EI95">
        <v>0.80882591757773259</v>
      </c>
      <c r="EJ95">
        <v>0.81052778165880723</v>
      </c>
      <c r="EK95">
        <v>0.81345222892931501</v>
      </c>
      <c r="EL95">
        <v>0.81227581462411413</v>
      </c>
      <c r="EM95">
        <v>0.81591003127882922</v>
      </c>
      <c r="EN95">
        <v>0.81893608433973009</v>
      </c>
      <c r="EO95">
        <v>0.81534815228060309</v>
      </c>
      <c r="EP95">
        <v>0.81897293773007929</v>
      </c>
      <c r="EQ95">
        <v>0.82083196956159432</v>
      </c>
      <c r="ER95">
        <v>0.82191749049115459</v>
      </c>
      <c r="ES95">
        <v>0.82286433756063548</v>
      </c>
      <c r="ET95">
        <v>0.82436791648244512</v>
      </c>
      <c r="EU95">
        <v>0.82408560977737211</v>
      </c>
      <c r="EV95">
        <v>0.82646143634192826</v>
      </c>
      <c r="EW95">
        <v>0.82492452449098708</v>
      </c>
      <c r="EX95">
        <v>0.82681547398343491</v>
      </c>
      <c r="EY95">
        <v>0.82978603266849582</v>
      </c>
      <c r="EZ95">
        <v>0.82951082697780421</v>
      </c>
      <c r="FA95">
        <v>0.83126957015420833</v>
      </c>
      <c r="FB95">
        <v>0.83262088174347793</v>
      </c>
      <c r="FC95">
        <v>0.83372011210060903</v>
      </c>
      <c r="FD95">
        <v>0.8343853811510934</v>
      </c>
      <c r="FE95">
        <v>0.83537890558733596</v>
      </c>
      <c r="FF95">
        <v>0.83584165320337611</v>
      </c>
      <c r="FG95">
        <v>0.83693822404691809</v>
      </c>
      <c r="FH95">
        <v>0.83790250925602727</v>
      </c>
      <c r="FI95">
        <v>0.8392796298977272</v>
      </c>
      <c r="FJ95">
        <v>0.83852958848499315</v>
      </c>
      <c r="FK95">
        <v>0.84160131158159346</v>
      </c>
      <c r="FL95">
        <v>0.8417794407534116</v>
      </c>
      <c r="FM95">
        <v>0.84488622875144581</v>
      </c>
      <c r="FN95">
        <v>0.84424992066155746</v>
      </c>
      <c r="FO95">
        <v>0.84655463727030311</v>
      </c>
      <c r="FP95">
        <v>0.8454266205805343</v>
      </c>
      <c r="FQ95">
        <v>0.84641752168112117</v>
      </c>
      <c r="FR95">
        <v>0.84565940265236983</v>
      </c>
      <c r="FS95">
        <v>0.84669175641330696</v>
      </c>
      <c r="FT95">
        <v>0.8502034839328505</v>
      </c>
      <c r="FU95">
        <v>0.85108603744955302</v>
      </c>
      <c r="FV95">
        <v>0.85121406223169538</v>
      </c>
      <c r="FW95">
        <v>0.85098547393664425</v>
      </c>
      <c r="FX95">
        <v>0.85346811818969637</v>
      </c>
      <c r="FY95">
        <v>0.85353419062256075</v>
      </c>
      <c r="FZ95">
        <v>0.85461886827338573</v>
      </c>
      <c r="GA95">
        <v>0.85451102820873515</v>
      </c>
      <c r="GB95">
        <v>0.85838174326028738</v>
      </c>
      <c r="GC95">
        <v>0.85704719327205525</v>
      </c>
      <c r="GD95">
        <v>0.85566427824197966</v>
      </c>
      <c r="GE95">
        <v>0.85783986694387493</v>
      </c>
      <c r="GF95">
        <v>0.85929519853459924</v>
      </c>
      <c r="GG95">
        <v>0.85956076216013988</v>
      </c>
      <c r="GH95">
        <v>0.86201578566711345</v>
      </c>
      <c r="GI95">
        <v>0.86116110583343186</v>
      </c>
      <c r="GJ95">
        <v>0.86129115288253</v>
      </c>
      <c r="GK95">
        <v>0.86268733860386926</v>
      </c>
      <c r="GL95">
        <v>0.86406925491390929</v>
      </c>
      <c r="GM95">
        <v>0.86269499804850813</v>
      </c>
      <c r="GN95">
        <v>0.86442993545267888</v>
      </c>
      <c r="GO95">
        <v>0.86403041343580345</v>
      </c>
      <c r="GP95">
        <v>0.86642619847121627</v>
      </c>
      <c r="GQ95">
        <v>0.86554139780299177</v>
      </c>
      <c r="GR95">
        <v>0.86682898550805521</v>
      </c>
      <c r="GS95">
        <v>0.8679693904784388</v>
      </c>
      <c r="GT95">
        <v>0.86592755262648424</v>
      </c>
      <c r="GU95">
        <v>0.87014791212018905</v>
      </c>
      <c r="GV95">
        <v>0.86983496616047051</v>
      </c>
      <c r="GW95">
        <v>0.87195060411878555</v>
      </c>
      <c r="GX95">
        <v>0.87093457510773198</v>
      </c>
      <c r="GY95">
        <v>0.87245780525610639</v>
      </c>
      <c r="GZ95">
        <v>0.87061630509761889</v>
      </c>
      <c r="HA95">
        <v>0.87420144825999935</v>
      </c>
      <c r="HB95">
        <v>0.8742806666183579</v>
      </c>
      <c r="HC95">
        <v>0.87371542878977837</v>
      </c>
      <c r="HD95">
        <v>0.8756815454498833</v>
      </c>
      <c r="HE95">
        <v>0.87593880451303185</v>
      </c>
      <c r="HF95">
        <v>0.87516768355874475</v>
      </c>
      <c r="HG95">
        <v>0.87705308963292927</v>
      </c>
      <c r="HH95">
        <v>0.87767122291892785</v>
      </c>
      <c r="HI95">
        <v>0.87604477320052987</v>
      </c>
      <c r="HJ95">
        <v>0.8786452374276662</v>
      </c>
      <c r="HK95">
        <v>0.87811173759605998</v>
      </c>
      <c r="HL95">
        <v>0.88000403946509709</v>
      </c>
      <c r="HM95">
        <v>0.88053341989312206</v>
      </c>
      <c r="HN95">
        <v>0.88098399965212337</v>
      </c>
      <c r="HO95">
        <v>0.87921056894617722</v>
      </c>
      <c r="HP95">
        <v>0.88117117435895431</v>
      </c>
      <c r="HQ95">
        <v>0.88258889375193106</v>
      </c>
      <c r="HR95">
        <v>0.88250593590013471</v>
      </c>
      <c r="HS95">
        <v>0.88177810032724313</v>
      </c>
      <c r="HT95">
        <v>0.88171812781653114</v>
      </c>
      <c r="HU95">
        <v>0.88413972781393824</v>
      </c>
      <c r="HV95">
        <v>0.88599666855302162</v>
      </c>
      <c r="HW95">
        <v>0.8854155303004283</v>
      </c>
      <c r="HX95">
        <v>0.88423557785783358</v>
      </c>
      <c r="HY95">
        <v>0.88571552002759457</v>
      </c>
      <c r="HZ95">
        <v>0.88578541329331062</v>
      </c>
      <c r="IA95">
        <v>0.88724293123713271</v>
      </c>
      <c r="IB95">
        <v>0.88836251411311962</v>
      </c>
      <c r="IC95">
        <v>0.88699350193940574</v>
      </c>
      <c r="ID95">
        <v>0.88825622222982881</v>
      </c>
      <c r="IE95">
        <v>0.8894795147218566</v>
      </c>
      <c r="IF95">
        <v>0.89019452705737712</v>
      </c>
      <c r="IG95">
        <v>0.88855424096815017</v>
      </c>
      <c r="IH95">
        <v>0.88945122698619006</v>
      </c>
      <c r="II95">
        <v>0.89103734305032778</v>
      </c>
      <c r="IJ95">
        <v>0.89248421211226669</v>
      </c>
      <c r="IK95">
        <v>0.8923738320996778</v>
      </c>
      <c r="IL95">
        <v>0.89190398397517223</v>
      </c>
      <c r="IM95">
        <v>0.89249656000914224</v>
      </c>
      <c r="IN95">
        <v>0.89188353223881656</v>
      </c>
      <c r="IO95">
        <v>0.89292939351263811</v>
      </c>
      <c r="IP95">
        <v>0.89243355442654126</v>
      </c>
      <c r="IQ95">
        <v>0.89459903952661146</v>
      </c>
      <c r="IR95">
        <v>0.89499449845609491</v>
      </c>
      <c r="IS95">
        <v>0.89533165754273902</v>
      </c>
      <c r="IT95">
        <v>0.89582011183599253</v>
      </c>
      <c r="IU95">
        <v>0.89494134681567261</v>
      </c>
      <c r="IV95">
        <v>0.89573012189888446</v>
      </c>
      <c r="IW95">
        <v>0.89722843836003696</v>
      </c>
      <c r="IX95">
        <v>0.89850635203387108</v>
      </c>
      <c r="IY95">
        <v>0.89682408038334993</v>
      </c>
      <c r="IZ95">
        <v>0.89783136052369605</v>
      </c>
      <c r="JA95">
        <v>0.89754973732635079</v>
      </c>
      <c r="JB95">
        <v>0.89883311945557653</v>
      </c>
      <c r="JC95">
        <v>0.89884897420551613</v>
      </c>
      <c r="JD95">
        <v>0.89924407718154442</v>
      </c>
      <c r="JE95">
        <v>0.90039914591614445</v>
      </c>
      <c r="JF95">
        <v>0.90055515638101169</v>
      </c>
      <c r="JG95">
        <v>0.89932351404530186</v>
      </c>
      <c r="JH95">
        <v>0.90079769813624289</v>
      </c>
      <c r="JI95">
        <v>0.90164357339486867</v>
      </c>
      <c r="JJ95">
        <v>0.90246763133940355</v>
      </c>
      <c r="JK95">
        <v>0.90179619579627968</v>
      </c>
      <c r="JL95">
        <v>0.90202623477219768</v>
      </c>
      <c r="JM95">
        <v>0.90243770060022399</v>
      </c>
      <c r="JN95">
        <v>0.902287358299108</v>
      </c>
      <c r="JO95">
        <v>0.90379601314209679</v>
      </c>
      <c r="JP95">
        <v>0.90334396825864438</v>
      </c>
      <c r="JQ95">
        <v>0.90471440641234013</v>
      </c>
      <c r="JR95">
        <v>0.90572240129823223</v>
      </c>
      <c r="JS95">
        <v>0.90499751543486406</v>
      </c>
      <c r="JT95">
        <v>0.90391893996090356</v>
      </c>
      <c r="JU95">
        <v>0.90455745054936398</v>
      </c>
      <c r="JV95">
        <v>0.90495737629447903</v>
      </c>
      <c r="JW95">
        <v>0.90557842683518186</v>
      </c>
      <c r="JX95">
        <v>0.90582586430577927</v>
      </c>
      <c r="JY95">
        <v>0.9052180281319504</v>
      </c>
      <c r="JZ95">
        <v>0.90544455762419462</v>
      </c>
      <c r="KA95">
        <v>0.90890926976392572</v>
      </c>
      <c r="KB95">
        <v>0.90847300620540783</v>
      </c>
      <c r="KC95">
        <v>0.90821824787204952</v>
      </c>
      <c r="KD95">
        <v>0.90831520571975621</v>
      </c>
      <c r="KE95">
        <v>0.90848045481554751</v>
      </c>
      <c r="KF95">
        <v>0.90920829988062013</v>
      </c>
      <c r="KG95">
        <v>0.90946422455527254</v>
      </c>
      <c r="KH95">
        <v>0.90983314280432737</v>
      </c>
      <c r="KI95">
        <v>0.90923413529365238</v>
      </c>
      <c r="KJ95">
        <v>0.91022581497108046</v>
      </c>
      <c r="KK95">
        <v>0.91144622629478655</v>
      </c>
      <c r="KL95">
        <v>0.91029662295579816</v>
      </c>
      <c r="KM95">
        <v>0.91107184876359448</v>
      </c>
      <c r="KN95">
        <v>0.91039434494667848</v>
      </c>
      <c r="KO95">
        <v>0.91122092706964186</v>
      </c>
      <c r="KP95">
        <v>0.91159678346768336</v>
      </c>
      <c r="KQ95">
        <v>0.91222560349976778</v>
      </c>
      <c r="KR95">
        <v>0.91237557468506192</v>
      </c>
      <c r="KS95">
        <v>0.9141579756280741</v>
      </c>
      <c r="KT95">
        <v>0.91349460021702245</v>
      </c>
      <c r="KU95">
        <v>0.91298345249937984</v>
      </c>
      <c r="KV95">
        <v>0.91325489689508232</v>
      </c>
      <c r="KW95">
        <v>0.91525882703762407</v>
      </c>
      <c r="KX95">
        <v>0.9143962678705877</v>
      </c>
      <c r="KY95">
        <v>0.91418913489814047</v>
      </c>
      <c r="KZ95">
        <v>0.91431110507515445</v>
      </c>
      <c r="LA95">
        <v>0.91643179575931322</v>
      </c>
      <c r="LB95">
        <v>0.9146622791989707</v>
      </c>
      <c r="LC95">
        <v>0.9144022163444836</v>
      </c>
      <c r="LD95">
        <v>0.91700125627643347</v>
      </c>
      <c r="LE95">
        <v>0.91652101973423417</v>
      </c>
      <c r="LF95">
        <v>0.91449101605759497</v>
      </c>
      <c r="LG95">
        <v>0.91620025028381691</v>
      </c>
      <c r="LH95">
        <v>0.91737796300088337</v>
      </c>
      <c r="LI95">
        <v>0.91728293154416463</v>
      </c>
      <c r="LJ95">
        <v>0.9168825167257818</v>
      </c>
      <c r="LK95">
        <v>0.91811744609398271</v>
      </c>
      <c r="LL95">
        <v>0.91697687286271956</v>
      </c>
      <c r="LM95">
        <v>0.91748165797045578</v>
      </c>
      <c r="LN95">
        <v>0.91774306487785429</v>
      </c>
      <c r="LO95">
        <v>0.91777462484119443</v>
      </c>
      <c r="LP95">
        <v>0.91946132348242227</v>
      </c>
      <c r="LQ95">
        <v>0.91858801717044258</v>
      </c>
      <c r="LR95">
        <v>0.91955865579758311</v>
      </c>
      <c r="LS95">
        <v>0.91859256359266228</v>
      </c>
      <c r="LT95">
        <v>0.91856730036447209</v>
      </c>
      <c r="LU95">
        <v>0.9207089986014777</v>
      </c>
      <c r="LV95">
        <v>0.92173738881142042</v>
      </c>
      <c r="LW95">
        <v>0.92125556360990168</v>
      </c>
      <c r="LX95">
        <v>0.9205524455824845</v>
      </c>
      <c r="LY95">
        <v>0.92030787474566667</v>
      </c>
      <c r="LZ95">
        <v>0.92028630283546242</v>
      </c>
      <c r="MA95">
        <v>0.92265725572159685</v>
      </c>
      <c r="MB95">
        <v>0.92140272523730038</v>
      </c>
      <c r="MC95">
        <v>0.92188207402879829</v>
      </c>
      <c r="MD95">
        <v>0.92179757846029209</v>
      </c>
      <c r="ME95">
        <v>0.92201768965508502</v>
      </c>
      <c r="MF95">
        <v>0.92252147631367831</v>
      </c>
      <c r="MG95">
        <v>0.92470595513790066</v>
      </c>
      <c r="MH95">
        <v>0.92421503847511433</v>
      </c>
      <c r="MI95">
        <v>0.92261849791136252</v>
      </c>
      <c r="MJ95">
        <v>0.92392870064811716</v>
      </c>
      <c r="MK95">
        <v>0.92392358437241828</v>
      </c>
      <c r="ML95">
        <v>0.92468379200566875</v>
      </c>
      <c r="MM95">
        <v>0.92459638595631755</v>
      </c>
      <c r="MN95">
        <v>0.9255641285577717</v>
      </c>
      <c r="MO95">
        <v>0.92478343266125196</v>
      </c>
      <c r="MP95">
        <v>0.92509644606238317</v>
      </c>
      <c r="MQ95">
        <v>0.92536288743256701</v>
      </c>
      <c r="MR95">
        <v>0.92438043556990568</v>
      </c>
      <c r="MS95">
        <v>0.9244563539631836</v>
      </c>
      <c r="MT95">
        <v>0.92584622890971002</v>
      </c>
      <c r="MU95">
        <v>0.92505938344286487</v>
      </c>
      <c r="MV95">
        <v>0.92711980427940976</v>
      </c>
      <c r="MW95">
        <v>0.92658063846468508</v>
      </c>
      <c r="MX95">
        <v>0.92692730435424142</v>
      </c>
      <c r="MY95">
        <v>0.92594514512625614</v>
      </c>
      <c r="MZ95">
        <v>0.92714150426669839</v>
      </c>
      <c r="NA95">
        <v>0.92617446587111041</v>
      </c>
      <c r="NB95">
        <v>0.92675145427867212</v>
      </c>
      <c r="NC95">
        <v>0.92867145770473081</v>
      </c>
      <c r="ND95">
        <v>0.92730522095904089</v>
      </c>
      <c r="NE95">
        <v>0.92797747188887603</v>
      </c>
      <c r="NF95">
        <v>0.92836550500467552</v>
      </c>
      <c r="NG95">
        <v>0.92805458358811221</v>
      </c>
      <c r="NH95">
        <v>0.92765373847832022</v>
      </c>
      <c r="NI95">
        <v>0.92960395833261666</v>
      </c>
      <c r="NJ95">
        <v>0.93026760549051402</v>
      </c>
      <c r="NK95">
        <v>0.92968077321610276</v>
      </c>
      <c r="NL95">
        <v>0.9281177935326872</v>
      </c>
      <c r="NM95">
        <v>0.92889374159788984</v>
      </c>
      <c r="NN95">
        <v>0.93013129651748849</v>
      </c>
      <c r="NO95">
        <v>0.92969291579341073</v>
      </c>
      <c r="NP95">
        <v>0.92984003119956571</v>
      </c>
      <c r="NQ95">
        <v>0.93014407391089837</v>
      </c>
      <c r="NR95">
        <v>0.93080331201415289</v>
      </c>
      <c r="NS95">
        <v>0.93028580095199531</v>
      </c>
      <c r="NT95">
        <v>0.93096809438976469</v>
      </c>
      <c r="NU95">
        <v>0.93029889143508149</v>
      </c>
      <c r="NV95">
        <v>0.93284895808618451</v>
      </c>
      <c r="NW95">
        <v>0.93110324862602956</v>
      </c>
      <c r="NX95">
        <v>0.93201496716805698</v>
      </c>
      <c r="NY95">
        <v>0.93248897315204182</v>
      </c>
      <c r="NZ95">
        <v>0.93158142846243186</v>
      </c>
      <c r="OA95">
        <v>0.93129014486776907</v>
      </c>
      <c r="OB95">
        <v>0.93225574837295411</v>
      </c>
      <c r="OC95">
        <v>0.9328322153887374</v>
      </c>
      <c r="OD95">
        <v>0.93186605131874445</v>
      </c>
      <c r="OE95">
        <v>0.93306247337468107</v>
      </c>
      <c r="OF95">
        <v>0.93292422141571563</v>
      </c>
      <c r="OG95">
        <v>0.93223581177092485</v>
      </c>
      <c r="OH95">
        <v>0.93388941642570844</v>
      </c>
      <c r="OI95">
        <v>0.93323756457832019</v>
      </c>
      <c r="OJ95">
        <v>0.93388421108026964</v>
      </c>
      <c r="OK95">
        <v>0.93274670963741091</v>
      </c>
      <c r="OL95">
        <v>0.93278496900131813</v>
      </c>
      <c r="OM95">
        <v>0.93370993001460467</v>
      </c>
      <c r="ON95">
        <v>0.93591190228482812</v>
      </c>
      <c r="OO95">
        <v>0.9348618329329742</v>
      </c>
      <c r="OP95">
        <v>0.934834864164935</v>
      </c>
      <c r="OQ95">
        <v>0.93432099744046171</v>
      </c>
      <c r="OR95">
        <v>0.93519239293021228</v>
      </c>
      <c r="OS95">
        <v>0.93482697517853963</v>
      </c>
      <c r="OT95">
        <v>0.93494763096435052</v>
      </c>
      <c r="OU95">
        <v>0.93501054297569008</v>
      </c>
    </row>
    <row r="96" spans="1:411">
      <c r="A96" s="539">
        <v>0.45000000000000007</v>
      </c>
      <c r="B96">
        <v>4.6911982851596519E-4</v>
      </c>
      <c r="C96">
        <v>1.3339010146644417E-3</v>
      </c>
      <c r="D96">
        <v>3.3744620643462982E-3</v>
      </c>
      <c r="E96">
        <v>6.0698450886738789E-3</v>
      </c>
      <c r="F96">
        <v>9.5155786402925119E-3</v>
      </c>
      <c r="G96">
        <v>1.4235119093218887E-2</v>
      </c>
      <c r="H96">
        <v>1.9974831393769606E-2</v>
      </c>
      <c r="I96">
        <v>2.542508434733156E-2</v>
      </c>
      <c r="J96">
        <v>3.1662764109132088E-2</v>
      </c>
      <c r="K96">
        <v>4.0471024198662726E-2</v>
      </c>
      <c r="L96">
        <v>4.6849801511513002E-2</v>
      </c>
      <c r="M96">
        <v>5.829456487273614E-2</v>
      </c>
      <c r="N96">
        <v>6.7406263950920975E-2</v>
      </c>
      <c r="O96">
        <v>7.8017793738033372E-2</v>
      </c>
      <c r="P96">
        <v>8.911685290284424E-2</v>
      </c>
      <c r="Q96">
        <v>0.10178397280516367</v>
      </c>
      <c r="R96">
        <v>0.11425959244570909</v>
      </c>
      <c r="S96">
        <v>0.12870565369987355</v>
      </c>
      <c r="T96">
        <v>0.14149626449055236</v>
      </c>
      <c r="U96">
        <v>0.15332146280935369</v>
      </c>
      <c r="V96">
        <v>0.17075822281044309</v>
      </c>
      <c r="W96">
        <v>0.18486357049540275</v>
      </c>
      <c r="X96">
        <v>0.20147080332708364</v>
      </c>
      <c r="Y96">
        <v>0.21438363175795772</v>
      </c>
      <c r="Z96">
        <v>0.22932497537367719</v>
      </c>
      <c r="AA96">
        <v>0.2432882349537405</v>
      </c>
      <c r="AB96">
        <v>0.25777586861372853</v>
      </c>
      <c r="AC96">
        <v>0.27417186568773266</v>
      </c>
      <c r="AD96">
        <v>0.28644426089909059</v>
      </c>
      <c r="AE96">
        <v>0.29966315316020886</v>
      </c>
      <c r="AF96">
        <v>0.31242810467949023</v>
      </c>
      <c r="AG96">
        <v>0.32960695936451778</v>
      </c>
      <c r="AH96">
        <v>0.3438484356706471</v>
      </c>
      <c r="AI96">
        <v>0.35140220077432177</v>
      </c>
      <c r="AJ96">
        <v>0.3663666546433702</v>
      </c>
      <c r="AK96">
        <v>0.3785564252263221</v>
      </c>
      <c r="AL96">
        <v>0.38856891468927468</v>
      </c>
      <c r="AM96">
        <v>0.4024043648922212</v>
      </c>
      <c r="AN96">
        <v>0.41149557834477768</v>
      </c>
      <c r="AO96">
        <v>0.42521969269750093</v>
      </c>
      <c r="AP96">
        <v>0.43112149156841395</v>
      </c>
      <c r="AQ96">
        <v>0.44490412290180997</v>
      </c>
      <c r="AR96">
        <v>0.45259668577647139</v>
      </c>
      <c r="AS96">
        <v>0.46173360749549819</v>
      </c>
      <c r="AT96">
        <v>0.47277529162851983</v>
      </c>
      <c r="AU96">
        <v>0.47832667866801043</v>
      </c>
      <c r="AV96">
        <v>0.48828360708837604</v>
      </c>
      <c r="AW96">
        <v>0.4933818410277106</v>
      </c>
      <c r="AX96">
        <v>0.50564201001103304</v>
      </c>
      <c r="AY96">
        <v>0.51517475703789861</v>
      </c>
      <c r="AZ96">
        <v>0.52035772436541183</v>
      </c>
      <c r="BA96">
        <v>0.53304044172314824</v>
      </c>
      <c r="BB96">
        <v>0.53769160000062866</v>
      </c>
      <c r="BC96">
        <v>0.54576704745054072</v>
      </c>
      <c r="BD96">
        <v>0.55203275578505218</v>
      </c>
      <c r="BE96">
        <v>0.55899238363135062</v>
      </c>
      <c r="BF96">
        <v>0.56667196426544275</v>
      </c>
      <c r="BG96">
        <v>0.57442421278430489</v>
      </c>
      <c r="BH96">
        <v>0.58108179253652037</v>
      </c>
      <c r="BI96">
        <v>0.58490694341288096</v>
      </c>
      <c r="BJ96">
        <v>0.58813629685641833</v>
      </c>
      <c r="BK96">
        <v>0.59490609578815135</v>
      </c>
      <c r="BL96">
        <v>0.6016057303779162</v>
      </c>
      <c r="BM96">
        <v>0.61014256643092701</v>
      </c>
      <c r="BN96">
        <v>0.61427333552522734</v>
      </c>
      <c r="BO96">
        <v>0.61824845736164513</v>
      </c>
      <c r="BP96">
        <v>0.62368329453259774</v>
      </c>
      <c r="BQ96">
        <v>0.62921239954011887</v>
      </c>
      <c r="BR96">
        <v>0.63293539142701982</v>
      </c>
      <c r="BS96">
        <v>0.63834873645628232</v>
      </c>
      <c r="BT96">
        <v>0.64452954077661317</v>
      </c>
      <c r="BU96">
        <v>0.64620119442597868</v>
      </c>
      <c r="BV96">
        <v>0.65093795270097021</v>
      </c>
      <c r="BW96">
        <v>0.65407897777399548</v>
      </c>
      <c r="BX96">
        <v>0.65840446119312335</v>
      </c>
      <c r="BY96">
        <v>0.66485514419768321</v>
      </c>
      <c r="BZ96">
        <v>0.66598037075231631</v>
      </c>
      <c r="CA96">
        <v>0.67198351622808383</v>
      </c>
      <c r="CB96">
        <v>0.67570183624668256</v>
      </c>
      <c r="CC96">
        <v>0.67882380629622319</v>
      </c>
      <c r="CD96">
        <v>0.68249169373213103</v>
      </c>
      <c r="CE96">
        <v>0.68546129517573517</v>
      </c>
      <c r="CF96">
        <v>0.69035392978957266</v>
      </c>
      <c r="CG96">
        <v>0.69312346475363851</v>
      </c>
      <c r="CH96">
        <v>0.69561960833634107</v>
      </c>
      <c r="CI96">
        <v>0.69928967327992664</v>
      </c>
      <c r="CJ96">
        <v>0.70301857256587419</v>
      </c>
      <c r="CK96">
        <v>0.70757781942256393</v>
      </c>
      <c r="CL96">
        <v>0.71125112330068219</v>
      </c>
      <c r="CM96">
        <v>0.71191803230980777</v>
      </c>
      <c r="CN96">
        <v>0.71583754760136542</v>
      </c>
      <c r="CO96">
        <v>0.71789985841822446</v>
      </c>
      <c r="CP96">
        <v>0.72234228644609511</v>
      </c>
      <c r="CQ96">
        <v>0.72509878898316038</v>
      </c>
      <c r="CR96">
        <v>0.72607309440222756</v>
      </c>
      <c r="CS96">
        <v>0.73173514779968674</v>
      </c>
      <c r="CT96">
        <v>0.73182780706231065</v>
      </c>
      <c r="CU96">
        <v>0.73699137770538625</v>
      </c>
      <c r="CV96">
        <v>0.73862489029761325</v>
      </c>
      <c r="CW96">
        <v>0.7399208054655444</v>
      </c>
      <c r="CX96">
        <v>0.74582526991963771</v>
      </c>
      <c r="CY96">
        <v>0.74546865958502373</v>
      </c>
      <c r="CZ96">
        <v>0.74737151153772907</v>
      </c>
      <c r="DA96">
        <v>0.74836999174274288</v>
      </c>
      <c r="DB96">
        <v>0.75106505186874428</v>
      </c>
      <c r="DC96">
        <v>0.75412818931143399</v>
      </c>
      <c r="DD96">
        <v>0.7580538188870195</v>
      </c>
      <c r="DE96">
        <v>0.7598777329337365</v>
      </c>
      <c r="DF96">
        <v>0.75974630471624738</v>
      </c>
      <c r="DG96">
        <v>0.76211290240296703</v>
      </c>
      <c r="DH96">
        <v>0.76487248114561301</v>
      </c>
      <c r="DI96">
        <v>0.76742940210593136</v>
      </c>
      <c r="DJ96">
        <v>0.7687033216329936</v>
      </c>
      <c r="DK96">
        <v>0.77034238203216565</v>
      </c>
      <c r="DL96">
        <v>0.77343502247943818</v>
      </c>
      <c r="DM96">
        <v>0.77610061159222243</v>
      </c>
      <c r="DN96">
        <v>0.77661989072074911</v>
      </c>
      <c r="DO96">
        <v>0.77960051535987007</v>
      </c>
      <c r="DP96">
        <v>0.78103506699397474</v>
      </c>
      <c r="DQ96">
        <v>0.78031258107898649</v>
      </c>
      <c r="DR96">
        <v>0.78242407318645157</v>
      </c>
      <c r="DS96">
        <v>0.78865072811050008</v>
      </c>
      <c r="DT96">
        <v>0.78696533471689867</v>
      </c>
      <c r="DU96">
        <v>0.78814534584030249</v>
      </c>
      <c r="DV96">
        <v>0.7894849528036666</v>
      </c>
      <c r="DW96">
        <v>0.79143503721753061</v>
      </c>
      <c r="DX96">
        <v>0.79266206061299038</v>
      </c>
      <c r="DY96">
        <v>0.79484398109373666</v>
      </c>
      <c r="DZ96">
        <v>0.79578096796349995</v>
      </c>
      <c r="EA96">
        <v>0.79670547682557691</v>
      </c>
      <c r="EB96">
        <v>0.79818592039227931</v>
      </c>
      <c r="EC96">
        <v>0.80022398998842603</v>
      </c>
      <c r="ED96">
        <v>0.80437364301389991</v>
      </c>
      <c r="EE96">
        <v>0.80474709555485902</v>
      </c>
      <c r="EF96">
        <v>0.80371821316414283</v>
      </c>
      <c r="EG96">
        <v>0.80692543401128047</v>
      </c>
      <c r="EH96">
        <v>0.80668706111163202</v>
      </c>
      <c r="EI96">
        <v>0.81136535140792465</v>
      </c>
      <c r="EJ96">
        <v>0.81107649585049635</v>
      </c>
      <c r="EK96">
        <v>0.81271709408173609</v>
      </c>
      <c r="EL96">
        <v>0.81305636180605911</v>
      </c>
      <c r="EM96">
        <v>0.81121455065629922</v>
      </c>
      <c r="EN96">
        <v>0.81446042458313506</v>
      </c>
      <c r="EO96">
        <v>0.8170436761836527</v>
      </c>
      <c r="EP96">
        <v>0.81762433950461166</v>
      </c>
      <c r="EQ96">
        <v>0.81990008147133564</v>
      </c>
      <c r="ER96">
        <v>0.8198612878883258</v>
      </c>
      <c r="ES96">
        <v>0.82176543312590888</v>
      </c>
      <c r="ET96">
        <v>0.8224875142756588</v>
      </c>
      <c r="EU96">
        <v>0.824113363934184</v>
      </c>
      <c r="EV96">
        <v>0.82588595405883269</v>
      </c>
      <c r="EW96">
        <v>0.82539541041483289</v>
      </c>
      <c r="EX96">
        <v>0.82755831161761362</v>
      </c>
      <c r="EY96">
        <v>0.82853306588233389</v>
      </c>
      <c r="EZ96">
        <v>0.82876350483100136</v>
      </c>
      <c r="FA96">
        <v>0.82987654238135511</v>
      </c>
      <c r="FB96">
        <v>0.83193490789648994</v>
      </c>
      <c r="FC96">
        <v>0.8322460327959138</v>
      </c>
      <c r="FD96">
        <v>0.83598402513106629</v>
      </c>
      <c r="FE96">
        <v>0.8345390415072691</v>
      </c>
      <c r="FF96">
        <v>0.83633611246446748</v>
      </c>
      <c r="FG96">
        <v>0.83760011224535857</v>
      </c>
      <c r="FH96">
        <v>0.83710595472797811</v>
      </c>
      <c r="FI96">
        <v>0.83891524355073099</v>
      </c>
      <c r="FJ96">
        <v>0.84035009630633373</v>
      </c>
      <c r="FK96">
        <v>0.84063056844256179</v>
      </c>
      <c r="FL96">
        <v>0.8417220525887984</v>
      </c>
      <c r="FM96">
        <v>0.84515715311599027</v>
      </c>
      <c r="FN96">
        <v>0.84491974300840744</v>
      </c>
      <c r="FO96">
        <v>0.84625351076270472</v>
      </c>
      <c r="FP96">
        <v>0.84485899990070601</v>
      </c>
      <c r="FQ96">
        <v>0.84611195991302568</v>
      </c>
      <c r="FR96">
        <v>0.8469029113856722</v>
      </c>
      <c r="FS96">
        <v>0.84883303078887418</v>
      </c>
      <c r="FT96">
        <v>0.84681892565293926</v>
      </c>
      <c r="FU96">
        <v>0.85048020835710747</v>
      </c>
      <c r="FV96">
        <v>0.84941895594355077</v>
      </c>
      <c r="FW96">
        <v>0.85292027941302462</v>
      </c>
      <c r="FX96">
        <v>0.85145237986329647</v>
      </c>
      <c r="FY96">
        <v>0.85287333287875922</v>
      </c>
      <c r="FZ96">
        <v>0.85534191024910533</v>
      </c>
      <c r="GA96">
        <v>0.85616499157508341</v>
      </c>
      <c r="GB96">
        <v>0.85422735328783583</v>
      </c>
      <c r="GC96">
        <v>0.85496174820391713</v>
      </c>
      <c r="GD96">
        <v>0.85705054374092171</v>
      </c>
      <c r="GE96">
        <v>0.8581976689042099</v>
      </c>
      <c r="GF96">
        <v>0.85963252367673815</v>
      </c>
      <c r="GG96">
        <v>0.85728641316386756</v>
      </c>
      <c r="GH96">
        <v>0.86041359849988375</v>
      </c>
      <c r="GI96">
        <v>0.86162872355548414</v>
      </c>
      <c r="GJ96">
        <v>0.86318942584631075</v>
      </c>
      <c r="GK96">
        <v>0.86309013470178009</v>
      </c>
      <c r="GL96">
        <v>0.86218204120010422</v>
      </c>
      <c r="GM96">
        <v>0.86617683105215892</v>
      </c>
      <c r="GN96">
        <v>0.86500792095687962</v>
      </c>
      <c r="GO96">
        <v>0.86505295415741268</v>
      </c>
      <c r="GP96">
        <v>0.86611898196842263</v>
      </c>
      <c r="GQ96">
        <v>0.86616719436400191</v>
      </c>
      <c r="GR96">
        <v>0.86769552290245699</v>
      </c>
      <c r="GS96">
        <v>0.86794680575485239</v>
      </c>
      <c r="GT96">
        <v>0.86825855959693798</v>
      </c>
      <c r="GU96">
        <v>0.86930571483132368</v>
      </c>
      <c r="GV96">
        <v>0.87124753378377184</v>
      </c>
      <c r="GW96">
        <v>0.87042516652120216</v>
      </c>
      <c r="GX96">
        <v>0.8727387303349875</v>
      </c>
      <c r="GY96">
        <v>0.87229329228010033</v>
      </c>
      <c r="GZ96">
        <v>0.87091011109124494</v>
      </c>
      <c r="HA96">
        <v>0.87234187962121068</v>
      </c>
      <c r="HB96">
        <v>0.87208052131043012</v>
      </c>
      <c r="HC96">
        <v>0.87361551086519729</v>
      </c>
      <c r="HD96">
        <v>0.87369577111987673</v>
      </c>
      <c r="HE96">
        <v>0.8752004732395815</v>
      </c>
      <c r="HF96">
        <v>0.87626502380700111</v>
      </c>
      <c r="HG96">
        <v>0.87845570249670502</v>
      </c>
      <c r="HH96">
        <v>0.87559001676934778</v>
      </c>
      <c r="HI96">
        <v>0.8792460755613547</v>
      </c>
      <c r="HJ96">
        <v>0.87571371141443388</v>
      </c>
      <c r="HK96">
        <v>0.87841677364128601</v>
      </c>
      <c r="HL96">
        <v>0.87935251427527616</v>
      </c>
      <c r="HM96">
        <v>0.87910787716005001</v>
      </c>
      <c r="HN96">
        <v>0.87941667509920785</v>
      </c>
      <c r="HO96">
        <v>0.8794810502225211</v>
      </c>
      <c r="HP96">
        <v>0.88221513860124801</v>
      </c>
      <c r="HQ96">
        <v>0.88041955404239647</v>
      </c>
      <c r="HR96">
        <v>0.88418485628743027</v>
      </c>
      <c r="HS96">
        <v>0.88335902379581088</v>
      </c>
      <c r="HT96">
        <v>0.8823645670772533</v>
      </c>
      <c r="HU96">
        <v>0.88293988723541861</v>
      </c>
      <c r="HV96">
        <v>0.88309772945741738</v>
      </c>
      <c r="HW96">
        <v>0.88565990523258054</v>
      </c>
      <c r="HX96">
        <v>0.88535433640360195</v>
      </c>
      <c r="HY96">
        <v>0.88582689571466378</v>
      </c>
      <c r="HZ96">
        <v>0.88631746863986449</v>
      </c>
      <c r="IA96">
        <v>0.88548755705271565</v>
      </c>
      <c r="IB96">
        <v>0.88853129585841517</v>
      </c>
      <c r="IC96">
        <v>0.8869510168166741</v>
      </c>
      <c r="ID96">
        <v>0.89023584229607811</v>
      </c>
      <c r="IE96">
        <v>0.88880310880940705</v>
      </c>
      <c r="IF96">
        <v>0.89019438962922393</v>
      </c>
      <c r="IG96">
        <v>0.88959007114660815</v>
      </c>
      <c r="IH96">
        <v>0.88928578036408423</v>
      </c>
      <c r="II96">
        <v>0.89049931811526106</v>
      </c>
      <c r="IJ96">
        <v>0.89128497666733275</v>
      </c>
      <c r="IK96">
        <v>0.89094986041605284</v>
      </c>
      <c r="IL96">
        <v>0.89271048517809626</v>
      </c>
      <c r="IM96">
        <v>0.89350997664003895</v>
      </c>
      <c r="IN96">
        <v>0.89197249560686809</v>
      </c>
      <c r="IO96">
        <v>0.89481031291781044</v>
      </c>
      <c r="IP96">
        <v>0.8925865229759623</v>
      </c>
      <c r="IQ96">
        <v>0.8950359304489881</v>
      </c>
      <c r="IR96">
        <v>0.89366101220431893</v>
      </c>
      <c r="IS96">
        <v>0.89527013273847644</v>
      </c>
      <c r="IT96">
        <v>0.89506542782815202</v>
      </c>
      <c r="IU96">
        <v>0.89628858424758862</v>
      </c>
      <c r="IV96">
        <v>0.89630828214906999</v>
      </c>
      <c r="IW96">
        <v>0.89750865861987639</v>
      </c>
      <c r="IX96">
        <v>0.89667008436528772</v>
      </c>
      <c r="IY96">
        <v>0.89746640391295363</v>
      </c>
      <c r="IZ96">
        <v>0.89767906384327001</v>
      </c>
      <c r="JA96">
        <v>0.89884359051932905</v>
      </c>
      <c r="JB96">
        <v>0.89801757157733886</v>
      </c>
      <c r="JC96">
        <v>0.89929495328167852</v>
      </c>
      <c r="JD96">
        <v>0.89990977519342474</v>
      </c>
      <c r="JE96">
        <v>0.89904579526146888</v>
      </c>
      <c r="JF96">
        <v>0.9004287676504793</v>
      </c>
      <c r="JG96">
        <v>0.89949432679918839</v>
      </c>
      <c r="JH96">
        <v>0.90072601969280641</v>
      </c>
      <c r="JI96">
        <v>0.90209953992095149</v>
      </c>
      <c r="JJ96">
        <v>0.9012741159084362</v>
      </c>
      <c r="JK96">
        <v>0.90151925791235554</v>
      </c>
      <c r="JL96">
        <v>0.90129742721917039</v>
      </c>
      <c r="JM96">
        <v>0.90283965820635204</v>
      </c>
      <c r="JN96">
        <v>0.90382577676635933</v>
      </c>
      <c r="JO96">
        <v>0.90205918013713338</v>
      </c>
      <c r="JP96">
        <v>0.903129071167872</v>
      </c>
      <c r="JQ96">
        <v>0.90401664927724568</v>
      </c>
      <c r="JR96">
        <v>0.90486051796393419</v>
      </c>
      <c r="JS96">
        <v>0.90570322617899846</v>
      </c>
      <c r="JT96">
        <v>0.90482433266659612</v>
      </c>
      <c r="JU96">
        <v>0.90435255252846614</v>
      </c>
      <c r="JV96">
        <v>0.90665543031540652</v>
      </c>
      <c r="JW96">
        <v>0.90485273103721031</v>
      </c>
      <c r="JX96">
        <v>0.90592585383944368</v>
      </c>
      <c r="JY96">
        <v>0.90646342710162775</v>
      </c>
      <c r="JZ96">
        <v>0.90625865196651989</v>
      </c>
      <c r="KA96">
        <v>0.90512281024854924</v>
      </c>
      <c r="KB96">
        <v>0.90727119325881644</v>
      </c>
      <c r="KC96">
        <v>0.90789635594814033</v>
      </c>
      <c r="KD96">
        <v>0.90852335772643078</v>
      </c>
      <c r="KE96">
        <v>0.90743109327982074</v>
      </c>
      <c r="KF96">
        <v>0.90919100151723831</v>
      </c>
      <c r="KG96">
        <v>0.90919469680431342</v>
      </c>
      <c r="KH96">
        <v>0.91043920285049995</v>
      </c>
      <c r="KI96">
        <v>0.91066017975164648</v>
      </c>
      <c r="KJ96">
        <v>0.90985625365773082</v>
      </c>
      <c r="KK96">
        <v>0.91069611678088302</v>
      </c>
      <c r="KL96">
        <v>0.91116195304693348</v>
      </c>
      <c r="KM96">
        <v>0.91031194713565833</v>
      </c>
      <c r="KN96">
        <v>0.91049517800827906</v>
      </c>
      <c r="KO96">
        <v>0.91135888095557827</v>
      </c>
      <c r="KP96">
        <v>0.91210248265562954</v>
      </c>
      <c r="KQ96">
        <v>0.91411529505387867</v>
      </c>
      <c r="KR96">
        <v>0.91159469922723613</v>
      </c>
      <c r="KS96">
        <v>0.91238407759405704</v>
      </c>
      <c r="KT96">
        <v>0.91268542224489091</v>
      </c>
      <c r="KU96">
        <v>0.9139443686999702</v>
      </c>
      <c r="KV96">
        <v>0.91358800342645963</v>
      </c>
      <c r="KW96">
        <v>0.91484533780042288</v>
      </c>
      <c r="KX96">
        <v>0.91378471801243233</v>
      </c>
      <c r="KY96">
        <v>0.9137137159246127</v>
      </c>
      <c r="KZ96">
        <v>0.91470189307487126</v>
      </c>
      <c r="LA96">
        <v>0.91391208570370586</v>
      </c>
      <c r="LB96">
        <v>0.9148255992271187</v>
      </c>
      <c r="LC96">
        <v>0.91629265725544062</v>
      </c>
      <c r="LD96">
        <v>0.91519187349224718</v>
      </c>
      <c r="LE96">
        <v>0.91653407124759789</v>
      </c>
      <c r="LF96">
        <v>0.91726750209304697</v>
      </c>
      <c r="LG96">
        <v>0.91605402725028728</v>
      </c>
      <c r="LH96">
        <v>0.91658830944071679</v>
      </c>
      <c r="LI96">
        <v>0.9159637213270635</v>
      </c>
      <c r="LJ96">
        <v>0.91753254256709238</v>
      </c>
      <c r="LK96">
        <v>0.91798137831640414</v>
      </c>
      <c r="LL96">
        <v>0.91717383166895439</v>
      </c>
      <c r="LM96">
        <v>0.91760866849513967</v>
      </c>
      <c r="LN96">
        <v>0.91896502568984317</v>
      </c>
      <c r="LO96">
        <v>0.9196514549984427</v>
      </c>
      <c r="LP96">
        <v>0.91888550097787269</v>
      </c>
      <c r="LQ96">
        <v>0.91831324616061072</v>
      </c>
      <c r="LR96">
        <v>0.92052186749062292</v>
      </c>
      <c r="LS96">
        <v>0.91839610327348298</v>
      </c>
      <c r="LT96">
        <v>0.92036950177236054</v>
      </c>
      <c r="LU96">
        <v>0.91851735886757346</v>
      </c>
      <c r="LV96">
        <v>0.92007647046874763</v>
      </c>
      <c r="LW96">
        <v>0.92116138092659816</v>
      </c>
      <c r="LX96">
        <v>0.92145703515345967</v>
      </c>
      <c r="LY96">
        <v>0.92165154277405514</v>
      </c>
      <c r="LZ96">
        <v>0.92076006915895281</v>
      </c>
      <c r="MA96">
        <v>0.92262613496932799</v>
      </c>
      <c r="MB96">
        <v>0.92180181683567564</v>
      </c>
      <c r="MC96">
        <v>0.92278252908460856</v>
      </c>
      <c r="MD96">
        <v>0.92236392713080362</v>
      </c>
      <c r="ME96">
        <v>0.92231532640177805</v>
      </c>
      <c r="MF96">
        <v>0.92295779807013878</v>
      </c>
      <c r="MG96">
        <v>0.92294732606748886</v>
      </c>
      <c r="MH96">
        <v>0.92254197534307836</v>
      </c>
      <c r="MI96">
        <v>0.92310079538398138</v>
      </c>
      <c r="MJ96">
        <v>0.92319097531616912</v>
      </c>
      <c r="MK96">
        <v>0.92333218859568311</v>
      </c>
      <c r="ML96">
        <v>0.92463382921389514</v>
      </c>
      <c r="MM96">
        <v>0.9243051706856148</v>
      </c>
      <c r="MN96">
        <v>0.92394774277584824</v>
      </c>
      <c r="MO96">
        <v>0.92562570067871996</v>
      </c>
      <c r="MP96">
        <v>0.9238932642953277</v>
      </c>
      <c r="MQ96">
        <v>0.92550011577472924</v>
      </c>
      <c r="MR96">
        <v>0.926224959809544</v>
      </c>
      <c r="MS96">
        <v>0.92721497257016183</v>
      </c>
      <c r="MT96">
        <v>0.92603974419095181</v>
      </c>
      <c r="MU96">
        <v>0.92498464236580147</v>
      </c>
      <c r="MV96">
        <v>0.92511729088273609</v>
      </c>
      <c r="MW96">
        <v>0.92693422763663746</v>
      </c>
      <c r="MX96">
        <v>0.92538245489919801</v>
      </c>
      <c r="MY96">
        <v>0.92667368108595372</v>
      </c>
      <c r="MZ96">
        <v>0.9264233204705723</v>
      </c>
      <c r="NA96">
        <v>0.92661097340970378</v>
      </c>
      <c r="NB96">
        <v>0.92753501755479084</v>
      </c>
      <c r="NC96">
        <v>0.92744637626422277</v>
      </c>
      <c r="ND96">
        <v>0.92796928478439467</v>
      </c>
      <c r="NE96">
        <v>0.92813392489468904</v>
      </c>
      <c r="NF96">
        <v>0.92752794431138919</v>
      </c>
      <c r="NG96">
        <v>0.92818089336425957</v>
      </c>
      <c r="NH96">
        <v>0.92894876616143485</v>
      </c>
      <c r="NI96">
        <v>0.92930241560921123</v>
      </c>
      <c r="NJ96">
        <v>0.92776280404220479</v>
      </c>
      <c r="NK96">
        <v>0.92953214024949027</v>
      </c>
      <c r="NL96">
        <v>0.92935924129222069</v>
      </c>
      <c r="NM96">
        <v>0.93024418548106502</v>
      </c>
      <c r="NN96">
        <v>0.93021257082281161</v>
      </c>
      <c r="NO96">
        <v>0.93010338767760259</v>
      </c>
      <c r="NP96">
        <v>0.92964206465146615</v>
      </c>
      <c r="NQ96">
        <v>0.92880283458332558</v>
      </c>
      <c r="NR96">
        <v>0.93155718145359179</v>
      </c>
      <c r="NS96">
        <v>0.92913531726445397</v>
      </c>
      <c r="NT96">
        <v>0.9307977712912866</v>
      </c>
      <c r="NU96">
        <v>0.93122767098654791</v>
      </c>
      <c r="NV96">
        <v>0.93146765346614835</v>
      </c>
      <c r="NW96">
        <v>0.93199543302774346</v>
      </c>
      <c r="NX96">
        <v>0.93151279270351084</v>
      </c>
      <c r="NY96">
        <v>0.93285358877596525</v>
      </c>
      <c r="NZ96">
        <v>0.93090926191727874</v>
      </c>
      <c r="OA96">
        <v>0.93193902539276885</v>
      </c>
      <c r="OB96">
        <v>0.93191613746411883</v>
      </c>
      <c r="OC96">
        <v>0.93303390800038843</v>
      </c>
      <c r="OD96">
        <v>0.93265839728859046</v>
      </c>
      <c r="OE96">
        <v>0.93373456132203947</v>
      </c>
      <c r="OF96">
        <v>0.93283911230638883</v>
      </c>
      <c r="OG96">
        <v>0.93336408665587722</v>
      </c>
      <c r="OH96">
        <v>0.93209557663483644</v>
      </c>
      <c r="OI96">
        <v>0.93395862600041379</v>
      </c>
      <c r="OJ96">
        <v>0.93365965062801237</v>
      </c>
      <c r="OK96">
        <v>0.93468983688376395</v>
      </c>
      <c r="OL96">
        <v>0.93359220824661759</v>
      </c>
      <c r="OM96">
        <v>0.93298008178643888</v>
      </c>
      <c r="ON96">
        <v>0.93438077876649517</v>
      </c>
      <c r="OO96">
        <v>0.93443351180970902</v>
      </c>
      <c r="OP96">
        <v>0.93497676267923369</v>
      </c>
      <c r="OQ96">
        <v>0.93436297005001823</v>
      </c>
      <c r="OR96">
        <v>0.93424630505307138</v>
      </c>
      <c r="OS96">
        <v>0.9348051966630857</v>
      </c>
      <c r="OT96">
        <v>0.93391557086712707</v>
      </c>
      <c r="OU96">
        <v>0.93465193422867632</v>
      </c>
    </row>
    <row r="97" spans="1:411">
      <c r="A97" s="539">
        <v>0.46000000000000008</v>
      </c>
      <c r="B97">
        <v>3.4723861414514867E-4</v>
      </c>
      <c r="C97">
        <v>1.7087524093035542E-3</v>
      </c>
      <c r="D97">
        <v>3.8297939397001013E-3</v>
      </c>
      <c r="E97">
        <v>5.8794138466204847E-3</v>
      </c>
      <c r="F97">
        <v>9.9843854180939485E-3</v>
      </c>
      <c r="G97">
        <v>1.3784829821664946E-2</v>
      </c>
      <c r="H97">
        <v>1.8764775947111033E-2</v>
      </c>
      <c r="I97">
        <v>2.5074094008131091E-2</v>
      </c>
      <c r="J97">
        <v>3.0807940985432443E-2</v>
      </c>
      <c r="K97">
        <v>3.909378775221245E-2</v>
      </c>
      <c r="L97">
        <v>4.7291955211443186E-2</v>
      </c>
      <c r="M97">
        <v>5.7264657978673125E-2</v>
      </c>
      <c r="N97">
        <v>6.7832697158973207E-2</v>
      </c>
      <c r="O97">
        <v>7.7067882367858012E-2</v>
      </c>
      <c r="P97">
        <v>8.8489798816006646E-2</v>
      </c>
      <c r="Q97">
        <v>0.10015965478947815</v>
      </c>
      <c r="R97">
        <v>0.11351057979982819</v>
      </c>
      <c r="S97">
        <v>0.12724937484461446</v>
      </c>
      <c r="T97">
        <v>0.14176343761281526</v>
      </c>
      <c r="U97">
        <v>0.15564405508131837</v>
      </c>
      <c r="V97">
        <v>0.17052595782929258</v>
      </c>
      <c r="W97">
        <v>0.18380601181515727</v>
      </c>
      <c r="X97">
        <v>0.19905596388308477</v>
      </c>
      <c r="Y97">
        <v>0.21518547030598137</v>
      </c>
      <c r="Z97">
        <v>0.22802127109298215</v>
      </c>
      <c r="AA97">
        <v>0.24219591143992689</v>
      </c>
      <c r="AB97">
        <v>0.25673506512258965</v>
      </c>
      <c r="AC97">
        <v>0.27276424506500202</v>
      </c>
      <c r="AD97">
        <v>0.2875606229865067</v>
      </c>
      <c r="AE97">
        <v>0.30039608452908945</v>
      </c>
      <c r="AF97">
        <v>0.31364837247918415</v>
      </c>
      <c r="AG97">
        <v>0.32590187740841503</v>
      </c>
      <c r="AH97">
        <v>0.33783347368555344</v>
      </c>
      <c r="AI97">
        <v>0.35149374288191215</v>
      </c>
      <c r="AJ97">
        <v>0.36534357885102869</v>
      </c>
      <c r="AK97">
        <v>0.37599562158771999</v>
      </c>
      <c r="AL97">
        <v>0.3905870745699952</v>
      </c>
      <c r="AM97">
        <v>0.39927144684158383</v>
      </c>
      <c r="AN97">
        <v>0.40978402938074271</v>
      </c>
      <c r="AO97">
        <v>0.42181708695836584</v>
      </c>
      <c r="AP97">
        <v>0.43334818667144803</v>
      </c>
      <c r="AQ97">
        <v>0.44184839032665624</v>
      </c>
      <c r="AR97">
        <v>0.45449454790697424</v>
      </c>
      <c r="AS97">
        <v>0.46045907393119884</v>
      </c>
      <c r="AT97">
        <v>0.47120752088848422</v>
      </c>
      <c r="AU97">
        <v>0.48039348824275574</v>
      </c>
      <c r="AV97">
        <v>0.48937170052595036</v>
      </c>
      <c r="AW97">
        <v>0.49948373901452597</v>
      </c>
      <c r="AX97">
        <v>0.50854321215014109</v>
      </c>
      <c r="AY97">
        <v>0.51663002356483945</v>
      </c>
      <c r="AZ97">
        <v>0.52194862562334254</v>
      </c>
      <c r="BA97">
        <v>0.53019426425065541</v>
      </c>
      <c r="BB97">
        <v>0.53707369883142375</v>
      </c>
      <c r="BC97">
        <v>0.54728138429044859</v>
      </c>
      <c r="BD97">
        <v>0.55197676284795194</v>
      </c>
      <c r="BE97">
        <v>0.5607963196717799</v>
      </c>
      <c r="BF97">
        <v>0.56450547396949668</v>
      </c>
      <c r="BG97">
        <v>0.57330701089175462</v>
      </c>
      <c r="BH97">
        <v>0.57828059132245568</v>
      </c>
      <c r="BI97">
        <v>0.58500187369518353</v>
      </c>
      <c r="BJ97">
        <v>0.5909046837569778</v>
      </c>
      <c r="BK97">
        <v>0.59376634916144977</v>
      </c>
      <c r="BL97">
        <v>0.6009305918437291</v>
      </c>
      <c r="BM97">
        <v>0.60662049456792233</v>
      </c>
      <c r="BN97">
        <v>0.61238282684054879</v>
      </c>
      <c r="BO97">
        <v>0.619514515698812</v>
      </c>
      <c r="BP97">
        <v>0.62246348948615815</v>
      </c>
      <c r="BQ97">
        <v>0.62706230235651517</v>
      </c>
      <c r="BR97">
        <v>0.63374489374567067</v>
      </c>
      <c r="BS97">
        <v>0.63815743644149714</v>
      </c>
      <c r="BT97">
        <v>0.641651911162337</v>
      </c>
      <c r="BU97">
        <v>0.64818262992309905</v>
      </c>
      <c r="BV97">
        <v>0.65290779997274551</v>
      </c>
      <c r="BW97">
        <v>0.65636862930716788</v>
      </c>
      <c r="BX97">
        <v>0.6591226523391065</v>
      </c>
      <c r="BY97">
        <v>0.66307962577623647</v>
      </c>
      <c r="BZ97">
        <v>0.66809424607226853</v>
      </c>
      <c r="CA97">
        <v>0.67132792876646474</v>
      </c>
      <c r="CB97">
        <v>0.67518338019415725</v>
      </c>
      <c r="CC97">
        <v>0.68078436145499555</v>
      </c>
      <c r="CD97">
        <v>0.6851237884320972</v>
      </c>
      <c r="CE97">
        <v>0.68396103289445576</v>
      </c>
      <c r="CF97">
        <v>0.68860748937586502</v>
      </c>
      <c r="CG97">
        <v>0.69610334705620436</v>
      </c>
      <c r="CH97">
        <v>0.69678426543628547</v>
      </c>
      <c r="CI97">
        <v>0.69854275892000961</v>
      </c>
      <c r="CJ97">
        <v>0.70338664793707362</v>
      </c>
      <c r="CK97">
        <v>0.70737755976758021</v>
      </c>
      <c r="CL97">
        <v>0.70970120801948744</v>
      </c>
      <c r="CM97">
        <v>0.7148015865722116</v>
      </c>
      <c r="CN97">
        <v>0.71621058429531614</v>
      </c>
      <c r="CO97">
        <v>0.71880332228177957</v>
      </c>
      <c r="CP97">
        <v>0.72055751260434597</v>
      </c>
      <c r="CQ97">
        <v>0.72474914507859567</v>
      </c>
      <c r="CR97">
        <v>0.72779464652262738</v>
      </c>
      <c r="CS97">
        <v>0.72860040545794891</v>
      </c>
      <c r="CT97">
        <v>0.73354565244672432</v>
      </c>
      <c r="CU97">
        <v>0.7365647083814415</v>
      </c>
      <c r="CV97">
        <v>0.73894650851422994</v>
      </c>
      <c r="CW97">
        <v>0.73957739476274842</v>
      </c>
      <c r="CX97">
        <v>0.74091606487713058</v>
      </c>
      <c r="CY97">
        <v>0.74782331050578632</v>
      </c>
      <c r="CZ97">
        <v>0.75041366482982952</v>
      </c>
      <c r="DA97">
        <v>0.75123682034497918</v>
      </c>
      <c r="DB97">
        <v>0.75213922816864787</v>
      </c>
      <c r="DC97">
        <v>0.75095435217274753</v>
      </c>
      <c r="DD97">
        <v>0.75800458615264288</v>
      </c>
      <c r="DE97">
        <v>0.75799437304794481</v>
      </c>
      <c r="DF97">
        <v>0.76152806400054796</v>
      </c>
      <c r="DG97">
        <v>0.76168082032576745</v>
      </c>
      <c r="DH97">
        <v>0.76403619235944531</v>
      </c>
      <c r="DI97">
        <v>0.76211174659228387</v>
      </c>
      <c r="DJ97">
        <v>0.76881060297788895</v>
      </c>
      <c r="DK97">
        <v>0.77282623590727983</v>
      </c>
      <c r="DL97">
        <v>0.77202833686920547</v>
      </c>
      <c r="DM97">
        <v>0.77368897502894218</v>
      </c>
      <c r="DN97">
        <v>0.77833173155886493</v>
      </c>
      <c r="DO97">
        <v>0.77747257480478327</v>
      </c>
      <c r="DP97">
        <v>0.77960627801478954</v>
      </c>
      <c r="DQ97">
        <v>0.78228236400343021</v>
      </c>
      <c r="DR97">
        <v>0.78260481070230892</v>
      </c>
      <c r="DS97">
        <v>0.78625271514687556</v>
      </c>
      <c r="DT97">
        <v>0.78750679836707849</v>
      </c>
      <c r="DU97">
        <v>0.79006627779022742</v>
      </c>
      <c r="DV97">
        <v>0.79001995124206736</v>
      </c>
      <c r="DW97">
        <v>0.79148860292686085</v>
      </c>
      <c r="DX97">
        <v>0.79251201150799155</v>
      </c>
      <c r="DY97">
        <v>0.79239913436401133</v>
      </c>
      <c r="DZ97">
        <v>0.79626062328424696</v>
      </c>
      <c r="EA97">
        <v>0.7984023472506756</v>
      </c>
      <c r="EB97">
        <v>0.80047761753903079</v>
      </c>
      <c r="EC97">
        <v>0.80379757298375498</v>
      </c>
      <c r="ED97">
        <v>0.80317276014795058</v>
      </c>
      <c r="EE97">
        <v>0.80326405669780154</v>
      </c>
      <c r="EF97">
        <v>0.80675935675397437</v>
      </c>
      <c r="EG97">
        <v>0.80450166076600416</v>
      </c>
      <c r="EH97">
        <v>0.80878839468664077</v>
      </c>
      <c r="EI97">
        <v>0.81002428052923725</v>
      </c>
      <c r="EJ97">
        <v>0.81137333731640937</v>
      </c>
      <c r="EK97">
        <v>0.81064086120093781</v>
      </c>
      <c r="EL97">
        <v>0.81302615484197571</v>
      </c>
      <c r="EM97">
        <v>0.81620310979845989</v>
      </c>
      <c r="EN97">
        <v>0.81545052807008123</v>
      </c>
      <c r="EO97">
        <v>0.81852306838706856</v>
      </c>
      <c r="EP97">
        <v>0.81776527954820233</v>
      </c>
      <c r="EQ97">
        <v>0.82122569936977396</v>
      </c>
      <c r="ER97">
        <v>0.81981884859232645</v>
      </c>
      <c r="ES97">
        <v>0.82124592513043349</v>
      </c>
      <c r="ET97">
        <v>0.82328925418767118</v>
      </c>
      <c r="EU97">
        <v>0.82348896729901533</v>
      </c>
      <c r="EV97">
        <v>0.82600760634052806</v>
      </c>
      <c r="EW97">
        <v>0.82681844702117735</v>
      </c>
      <c r="EX97">
        <v>0.82793709806499893</v>
      </c>
      <c r="EY97">
        <v>0.82927146786602446</v>
      </c>
      <c r="EZ97">
        <v>0.82844765621829253</v>
      </c>
      <c r="FA97">
        <v>0.83200281128412867</v>
      </c>
      <c r="FB97">
        <v>0.83301954116347543</v>
      </c>
      <c r="FC97">
        <v>0.8326814881259631</v>
      </c>
      <c r="FD97">
        <v>0.83441251865504074</v>
      </c>
      <c r="FE97">
        <v>0.83498521905087097</v>
      </c>
      <c r="FF97">
        <v>0.83763286202964904</v>
      </c>
      <c r="FG97">
        <v>0.83741867252877589</v>
      </c>
      <c r="FH97">
        <v>0.837097604407542</v>
      </c>
      <c r="FI97">
        <v>0.83904572394576049</v>
      </c>
      <c r="FJ97">
        <v>0.83951386267542927</v>
      </c>
      <c r="FK97">
        <v>0.8413150608327058</v>
      </c>
      <c r="FL97">
        <v>0.84269393516576707</v>
      </c>
      <c r="FM97">
        <v>0.84401159647215329</v>
      </c>
      <c r="FN97">
        <v>0.84364307387083071</v>
      </c>
      <c r="FO97">
        <v>0.84411130693094383</v>
      </c>
      <c r="FP97">
        <v>0.84683360193844792</v>
      </c>
      <c r="FQ97">
        <v>0.84609818220405975</v>
      </c>
      <c r="FR97">
        <v>0.84804753984828862</v>
      </c>
      <c r="FS97">
        <v>0.84723114158790569</v>
      </c>
      <c r="FT97">
        <v>0.85083387723990511</v>
      </c>
      <c r="FU97">
        <v>0.84855009137692083</v>
      </c>
      <c r="FV97">
        <v>0.8500187253029432</v>
      </c>
      <c r="FW97">
        <v>0.8514642119960143</v>
      </c>
      <c r="FX97">
        <v>0.85428479962078274</v>
      </c>
      <c r="FY97">
        <v>0.85514267716360892</v>
      </c>
      <c r="FZ97">
        <v>0.85480423618209667</v>
      </c>
      <c r="GA97">
        <v>0.85347183985074548</v>
      </c>
      <c r="GB97">
        <v>0.85601323641877036</v>
      </c>
      <c r="GC97">
        <v>0.8557813903136674</v>
      </c>
      <c r="GD97">
        <v>0.85917571502544621</v>
      </c>
      <c r="GE97">
        <v>0.85830175990689861</v>
      </c>
      <c r="GF97">
        <v>0.85942756060618031</v>
      </c>
      <c r="GG97">
        <v>0.86023726574276238</v>
      </c>
      <c r="GH97">
        <v>0.85934928964311685</v>
      </c>
      <c r="GI97">
        <v>0.86171027353218899</v>
      </c>
      <c r="GJ97">
        <v>0.86207204812229143</v>
      </c>
      <c r="GK97">
        <v>0.86115669611131263</v>
      </c>
      <c r="GL97">
        <v>0.86216701655493855</v>
      </c>
      <c r="GM97">
        <v>0.86459130577704923</v>
      </c>
      <c r="GN97">
        <v>0.86336181621501729</v>
      </c>
      <c r="GO97">
        <v>0.86593910393535634</v>
      </c>
      <c r="GP97">
        <v>0.86485095703589554</v>
      </c>
      <c r="GQ97">
        <v>0.86496627332980136</v>
      </c>
      <c r="GR97">
        <v>0.86737866392885032</v>
      </c>
      <c r="GS97">
        <v>0.8675240318476598</v>
      </c>
      <c r="GT97">
        <v>0.8697953128273207</v>
      </c>
      <c r="GU97">
        <v>0.86769886512391137</v>
      </c>
      <c r="GV97">
        <v>0.86924998721422908</v>
      </c>
      <c r="GW97">
        <v>0.87118837992346987</v>
      </c>
      <c r="GX97">
        <v>0.86945721350793637</v>
      </c>
      <c r="GY97">
        <v>0.87076463285561201</v>
      </c>
      <c r="GZ97">
        <v>0.87106538617337337</v>
      </c>
      <c r="HA97">
        <v>0.87283911755993082</v>
      </c>
      <c r="HB97">
        <v>0.87090193171537567</v>
      </c>
      <c r="HC97">
        <v>0.8750857731583237</v>
      </c>
      <c r="HD97">
        <v>0.87591074865670504</v>
      </c>
      <c r="HE97">
        <v>0.87517099714839808</v>
      </c>
      <c r="HF97">
        <v>0.87583149788573633</v>
      </c>
      <c r="HG97">
        <v>0.87677443861142079</v>
      </c>
      <c r="HH97">
        <v>0.87672408471372942</v>
      </c>
      <c r="HI97">
        <v>0.87804050772022024</v>
      </c>
      <c r="HJ97">
        <v>0.87964944408848567</v>
      </c>
      <c r="HK97">
        <v>0.87934666747414258</v>
      </c>
      <c r="HL97">
        <v>0.87854184652197842</v>
      </c>
      <c r="HM97">
        <v>0.87885934487941419</v>
      </c>
      <c r="HN97">
        <v>0.87860212293794393</v>
      </c>
      <c r="HO97">
        <v>0.88048364078235486</v>
      </c>
      <c r="HP97">
        <v>0.88043603109256841</v>
      </c>
      <c r="HQ97">
        <v>0.88225588786446463</v>
      </c>
      <c r="HR97">
        <v>0.88065264906838503</v>
      </c>
      <c r="HS97">
        <v>0.88319220763377637</v>
      </c>
      <c r="HT97">
        <v>0.88403767945929723</v>
      </c>
      <c r="HU97">
        <v>0.88456149628257064</v>
      </c>
      <c r="HV97">
        <v>0.88516180390143373</v>
      </c>
      <c r="HW97">
        <v>0.88477840277386233</v>
      </c>
      <c r="HX97">
        <v>0.88709353772490229</v>
      </c>
      <c r="HY97">
        <v>0.88630500502908505</v>
      </c>
      <c r="HZ97">
        <v>0.88594579327817535</v>
      </c>
      <c r="IA97">
        <v>0.88576984167620165</v>
      </c>
      <c r="IB97">
        <v>0.88643172223214495</v>
      </c>
      <c r="IC97">
        <v>0.88831239234268167</v>
      </c>
      <c r="ID97">
        <v>0.88793168234464637</v>
      </c>
      <c r="IE97">
        <v>0.88703563966378085</v>
      </c>
      <c r="IF97">
        <v>0.88862441192289288</v>
      </c>
      <c r="IG97">
        <v>0.88973409576600937</v>
      </c>
      <c r="IH97">
        <v>0.8903515735343136</v>
      </c>
      <c r="II97">
        <v>0.89008552031558708</v>
      </c>
      <c r="IJ97">
        <v>0.89135209143990113</v>
      </c>
      <c r="IK97">
        <v>0.89117146890152998</v>
      </c>
      <c r="IL97">
        <v>0.89034591815297104</v>
      </c>
      <c r="IM97">
        <v>0.88996769184758495</v>
      </c>
      <c r="IN97">
        <v>0.89209889934822262</v>
      </c>
      <c r="IO97">
        <v>0.89348198832816461</v>
      </c>
      <c r="IP97">
        <v>0.89212392581400479</v>
      </c>
      <c r="IQ97">
        <v>0.89373949813858145</v>
      </c>
      <c r="IR97">
        <v>0.89424834591590829</v>
      </c>
      <c r="IS97">
        <v>0.89466876818434959</v>
      </c>
      <c r="IT97">
        <v>0.89619290897732751</v>
      </c>
      <c r="IU97">
        <v>0.89578715800922093</v>
      </c>
      <c r="IV97">
        <v>0.89608377253094107</v>
      </c>
      <c r="IW97">
        <v>0.89725070513163385</v>
      </c>
      <c r="IX97">
        <v>0.89703258015377152</v>
      </c>
      <c r="IY97">
        <v>0.89786961249234254</v>
      </c>
      <c r="IZ97">
        <v>0.8965718205551777</v>
      </c>
      <c r="JA97">
        <v>0.89761382553308944</v>
      </c>
      <c r="JB97">
        <v>0.89864651917937766</v>
      </c>
      <c r="JC97">
        <v>0.89990224443634959</v>
      </c>
      <c r="JD97">
        <v>0.90060996955328709</v>
      </c>
      <c r="JE97">
        <v>0.90015934835256106</v>
      </c>
      <c r="JF97">
        <v>0.89957545186913879</v>
      </c>
      <c r="JG97">
        <v>0.90040822892149797</v>
      </c>
      <c r="JH97">
        <v>0.90096276274918718</v>
      </c>
      <c r="JI97">
        <v>0.90052605657753837</v>
      </c>
      <c r="JJ97">
        <v>0.90099727819653741</v>
      </c>
      <c r="JK97">
        <v>0.9024105506486958</v>
      </c>
      <c r="JL97">
        <v>0.90300955811640782</v>
      </c>
      <c r="JM97">
        <v>0.90030930244587881</v>
      </c>
      <c r="JN97">
        <v>0.90178943074653084</v>
      </c>
      <c r="JO97">
        <v>0.90224392132590447</v>
      </c>
      <c r="JP97">
        <v>0.90385141538869473</v>
      </c>
      <c r="JQ97">
        <v>0.90526987064845699</v>
      </c>
      <c r="JR97">
        <v>0.9046102535302426</v>
      </c>
      <c r="JS97">
        <v>0.90428053537057751</v>
      </c>
      <c r="JT97">
        <v>0.90477325982780177</v>
      </c>
      <c r="JU97">
        <v>0.90604121698746509</v>
      </c>
      <c r="JV97">
        <v>0.90550724107313252</v>
      </c>
      <c r="JW97">
        <v>0.9051913036767063</v>
      </c>
      <c r="JX97">
        <v>0.90805624521722872</v>
      </c>
      <c r="JY97">
        <v>0.9067948889626507</v>
      </c>
      <c r="JZ97">
        <v>0.90722960573222566</v>
      </c>
      <c r="KA97">
        <v>0.90652721164983086</v>
      </c>
      <c r="KB97">
        <v>0.90644587944794941</v>
      </c>
      <c r="KC97">
        <v>0.90667808443694875</v>
      </c>
      <c r="KD97">
        <v>0.90862287526974939</v>
      </c>
      <c r="KE97">
        <v>0.90983547673967835</v>
      </c>
      <c r="KF97">
        <v>0.90849080979590968</v>
      </c>
      <c r="KG97">
        <v>0.90914296593194022</v>
      </c>
      <c r="KH97">
        <v>0.91126976763138823</v>
      </c>
      <c r="KI97">
        <v>0.90958508174925312</v>
      </c>
      <c r="KJ97">
        <v>0.90922859435919423</v>
      </c>
      <c r="KK97">
        <v>0.90904130971829245</v>
      </c>
      <c r="KL97">
        <v>0.91155568105061635</v>
      </c>
      <c r="KM97">
        <v>0.91146320436529715</v>
      </c>
      <c r="KN97">
        <v>0.91183635934306295</v>
      </c>
      <c r="KO97">
        <v>0.911559222885162</v>
      </c>
      <c r="KP97">
        <v>0.91117991491805927</v>
      </c>
      <c r="KQ97">
        <v>0.91360794622324781</v>
      </c>
      <c r="KR97">
        <v>0.91195970451200581</v>
      </c>
      <c r="KS97">
        <v>0.91315208500848843</v>
      </c>
      <c r="KT97">
        <v>0.91307826861543406</v>
      </c>
      <c r="KU97">
        <v>0.91337490873364913</v>
      </c>
      <c r="KV97">
        <v>0.91218828172733435</v>
      </c>
      <c r="KW97">
        <v>0.91312739792070852</v>
      </c>
      <c r="KX97">
        <v>0.91306341750428588</v>
      </c>
      <c r="KY97">
        <v>0.91531339638375364</v>
      </c>
      <c r="KZ97">
        <v>0.91492246441666425</v>
      </c>
      <c r="LA97">
        <v>0.91391672170743976</v>
      </c>
      <c r="LB97">
        <v>0.91651538838745794</v>
      </c>
      <c r="LC97">
        <v>0.91525501008462995</v>
      </c>
      <c r="LD97">
        <v>0.91542039246476981</v>
      </c>
      <c r="LE97">
        <v>0.91678470425628422</v>
      </c>
      <c r="LF97">
        <v>0.91825523792099761</v>
      </c>
      <c r="LG97">
        <v>0.91789872020117591</v>
      </c>
      <c r="LH97">
        <v>0.91776249149255285</v>
      </c>
      <c r="LI97">
        <v>0.91703546335841746</v>
      </c>
      <c r="LJ97">
        <v>0.9167806804407983</v>
      </c>
      <c r="LK97">
        <v>0.91829567394482081</v>
      </c>
      <c r="LL97">
        <v>0.91715374345931566</v>
      </c>
      <c r="LM97">
        <v>0.91915162892773483</v>
      </c>
      <c r="LN97">
        <v>0.91861774878176339</v>
      </c>
      <c r="LO97">
        <v>0.91671603489690701</v>
      </c>
      <c r="LP97">
        <v>0.91798120720007148</v>
      </c>
      <c r="LQ97">
        <v>0.91935443705790332</v>
      </c>
      <c r="LR97">
        <v>0.91814620999020169</v>
      </c>
      <c r="LS97">
        <v>0.92104726970111772</v>
      </c>
      <c r="LT97">
        <v>0.92002793271409666</v>
      </c>
      <c r="LU97">
        <v>0.92111888227570238</v>
      </c>
      <c r="LV97">
        <v>0.92065585097588243</v>
      </c>
      <c r="LW97">
        <v>0.91939946940814088</v>
      </c>
      <c r="LX97">
        <v>0.92004644129479374</v>
      </c>
      <c r="LY97">
        <v>0.92058319125413723</v>
      </c>
      <c r="LZ97">
        <v>0.9219457348805683</v>
      </c>
      <c r="MA97">
        <v>0.92031546160934552</v>
      </c>
      <c r="MB97">
        <v>0.92217767461051747</v>
      </c>
      <c r="MC97">
        <v>0.92234543545519776</v>
      </c>
      <c r="MD97">
        <v>0.92179349312148562</v>
      </c>
      <c r="ME97">
        <v>0.92277822223531403</v>
      </c>
      <c r="MF97">
        <v>0.92299804499496629</v>
      </c>
      <c r="MG97">
        <v>0.92380569686273617</v>
      </c>
      <c r="MH97">
        <v>0.92364895640120925</v>
      </c>
      <c r="MI97">
        <v>0.9234969061409497</v>
      </c>
      <c r="MJ97">
        <v>0.92356266704293355</v>
      </c>
      <c r="MK97">
        <v>0.92165143054464749</v>
      </c>
      <c r="ML97">
        <v>0.92453966905593676</v>
      </c>
      <c r="MM97">
        <v>0.92281875086991716</v>
      </c>
      <c r="MN97">
        <v>0.92318530236786422</v>
      </c>
      <c r="MO97">
        <v>0.92412762983188057</v>
      </c>
      <c r="MP97">
        <v>0.92353672302263712</v>
      </c>
      <c r="MQ97">
        <v>0.92633107368372747</v>
      </c>
      <c r="MR97">
        <v>0.92398258917031806</v>
      </c>
      <c r="MS97">
        <v>0.92722927504831409</v>
      </c>
      <c r="MT97">
        <v>0.92484788055237532</v>
      </c>
      <c r="MU97">
        <v>0.92563425138911248</v>
      </c>
      <c r="MV97">
        <v>0.92559113828386042</v>
      </c>
      <c r="MW97">
        <v>0.9256766786959858</v>
      </c>
      <c r="MX97">
        <v>0.9269264700100861</v>
      </c>
      <c r="MY97">
        <v>0.92695966517269124</v>
      </c>
      <c r="MZ97">
        <v>0.92665709262522089</v>
      </c>
      <c r="NA97">
        <v>0.92802090359830913</v>
      </c>
      <c r="NB97">
        <v>0.92629728343418738</v>
      </c>
      <c r="NC97">
        <v>0.92687271801632964</v>
      </c>
      <c r="ND97">
        <v>0.92689744246601546</v>
      </c>
      <c r="NE97">
        <v>0.9277551453944074</v>
      </c>
      <c r="NF97">
        <v>0.92837845524018781</v>
      </c>
      <c r="NG97">
        <v>0.92748085286615589</v>
      </c>
      <c r="NH97">
        <v>0.92866930899134625</v>
      </c>
      <c r="NI97">
        <v>0.92802965610031429</v>
      </c>
      <c r="NJ97">
        <v>0.92882654296406153</v>
      </c>
      <c r="NK97">
        <v>0.92976581271137237</v>
      </c>
      <c r="NL97">
        <v>0.92948462154542233</v>
      </c>
      <c r="NM97">
        <v>0.92938375360495917</v>
      </c>
      <c r="NN97">
        <v>0.93024396476798277</v>
      </c>
      <c r="NO97">
        <v>0.92812007117112238</v>
      </c>
      <c r="NP97">
        <v>0.93057213503048231</v>
      </c>
      <c r="NQ97">
        <v>0.92942885570231049</v>
      </c>
      <c r="NR97">
        <v>0.92920416294887609</v>
      </c>
      <c r="NS97">
        <v>0.93012705672793672</v>
      </c>
      <c r="NT97">
        <v>0.93039432861999116</v>
      </c>
      <c r="NU97">
        <v>0.93126882157068303</v>
      </c>
      <c r="NV97">
        <v>0.93066186807519613</v>
      </c>
      <c r="NW97">
        <v>0.93163412898985487</v>
      </c>
      <c r="NX97">
        <v>0.93183179406399186</v>
      </c>
      <c r="NY97">
        <v>0.93257434286988816</v>
      </c>
      <c r="NZ97">
        <v>0.93216822647972342</v>
      </c>
      <c r="OA97">
        <v>0.93168180954775237</v>
      </c>
      <c r="OB97">
        <v>0.93244555728359235</v>
      </c>
      <c r="OC97">
        <v>0.93354681368607828</v>
      </c>
      <c r="OD97">
        <v>0.93291597435576801</v>
      </c>
      <c r="OE97">
        <v>0.93264927364093686</v>
      </c>
      <c r="OF97">
        <v>0.93171650014602725</v>
      </c>
      <c r="OG97">
        <v>0.9337200571597194</v>
      </c>
      <c r="OH97">
        <v>0.93250085361827684</v>
      </c>
      <c r="OI97">
        <v>0.93316662866340272</v>
      </c>
      <c r="OJ97">
        <v>0.93391714706787066</v>
      </c>
      <c r="OK97">
        <v>0.93355865509792757</v>
      </c>
      <c r="OL97">
        <v>0.93487338289329835</v>
      </c>
      <c r="OM97">
        <v>0.93464814872462898</v>
      </c>
      <c r="ON97">
        <v>0.93518929855791411</v>
      </c>
      <c r="OO97">
        <v>0.93462457831050205</v>
      </c>
      <c r="OP97">
        <v>0.93409278653375583</v>
      </c>
      <c r="OQ97">
        <v>0.93390294501972471</v>
      </c>
      <c r="OR97">
        <v>0.93446567809608072</v>
      </c>
      <c r="OS97">
        <v>0.93480265432633036</v>
      </c>
      <c r="OT97">
        <v>0.93456062754442171</v>
      </c>
      <c r="OU97">
        <v>0.93627584647259021</v>
      </c>
    </row>
    <row r="98" spans="1:411">
      <c r="A98" s="539">
        <v>0.47000000000000008</v>
      </c>
      <c r="B98">
        <v>2.3848912637764564E-4</v>
      </c>
      <c r="C98">
        <v>1.2839700129691105E-3</v>
      </c>
      <c r="D98">
        <v>3.7022367390146895E-3</v>
      </c>
      <c r="E98">
        <v>5.907172773708079E-3</v>
      </c>
      <c r="F98">
        <v>9.7132331456381438E-3</v>
      </c>
      <c r="G98">
        <v>1.4543582902109404E-2</v>
      </c>
      <c r="H98">
        <v>1.9233099019016712E-2</v>
      </c>
      <c r="I98">
        <v>2.5576823434855157E-2</v>
      </c>
      <c r="J98">
        <v>3.0862543435638535E-2</v>
      </c>
      <c r="K98">
        <v>3.9450591075540269E-2</v>
      </c>
      <c r="L98">
        <v>4.6390769428423739E-2</v>
      </c>
      <c r="M98">
        <v>5.6709299981047692E-2</v>
      </c>
      <c r="N98">
        <v>6.7500250888201885E-2</v>
      </c>
      <c r="O98">
        <v>7.7980854050378801E-2</v>
      </c>
      <c r="P98">
        <v>8.8331513870394951E-2</v>
      </c>
      <c r="Q98">
        <v>9.9884522949526683E-2</v>
      </c>
      <c r="R98">
        <v>0.11497529951581412</v>
      </c>
      <c r="S98">
        <v>0.12588267889185997</v>
      </c>
      <c r="T98">
        <v>0.14056907881812328</v>
      </c>
      <c r="U98">
        <v>0.15461800737024872</v>
      </c>
      <c r="V98">
        <v>0.16751967515626648</v>
      </c>
      <c r="W98">
        <v>0.18362747335671115</v>
      </c>
      <c r="X98">
        <v>0.19880709882862488</v>
      </c>
      <c r="Y98">
        <v>0.21465371535955105</v>
      </c>
      <c r="Z98">
        <v>0.22832702684197947</v>
      </c>
      <c r="AA98">
        <v>0.24369550250793059</v>
      </c>
      <c r="AB98">
        <v>0.25876880861214674</v>
      </c>
      <c r="AC98">
        <v>0.27117073577819129</v>
      </c>
      <c r="AD98">
        <v>0.28628458506003207</v>
      </c>
      <c r="AE98">
        <v>0.30107510503495705</v>
      </c>
      <c r="AF98">
        <v>0.31512394187899245</v>
      </c>
      <c r="AG98">
        <v>0.32735689622636588</v>
      </c>
      <c r="AH98">
        <v>0.33898698122874871</v>
      </c>
      <c r="AI98">
        <v>0.35039504373192554</v>
      </c>
      <c r="AJ98">
        <v>0.36639391417093953</v>
      </c>
      <c r="AK98">
        <v>0.37814336814140359</v>
      </c>
      <c r="AL98">
        <v>0.39018845444039485</v>
      </c>
      <c r="AM98">
        <v>0.4027662260957493</v>
      </c>
      <c r="AN98">
        <v>0.41343864388060469</v>
      </c>
      <c r="AO98">
        <v>0.42082724851710074</v>
      </c>
      <c r="AP98">
        <v>0.4335211479247395</v>
      </c>
      <c r="AQ98">
        <v>0.44260767273597851</v>
      </c>
      <c r="AR98">
        <v>0.45371025616929811</v>
      </c>
      <c r="AS98">
        <v>0.46289012716402339</v>
      </c>
      <c r="AT98">
        <v>0.47187468215546841</v>
      </c>
      <c r="AU98">
        <v>0.47943767834064588</v>
      </c>
      <c r="AV98">
        <v>0.49009413980922956</v>
      </c>
      <c r="AW98">
        <v>0.49880736529658964</v>
      </c>
      <c r="AX98">
        <v>0.50682963960112004</v>
      </c>
      <c r="AY98">
        <v>0.51338058732107816</v>
      </c>
      <c r="AZ98">
        <v>0.52168066859884743</v>
      </c>
      <c r="BA98">
        <v>0.53092931005005228</v>
      </c>
      <c r="BB98">
        <v>0.53677527778438705</v>
      </c>
      <c r="BC98">
        <v>0.54333308973304484</v>
      </c>
      <c r="BD98">
        <v>0.55166168048691644</v>
      </c>
      <c r="BE98">
        <v>0.55959099276799518</v>
      </c>
      <c r="BF98">
        <v>0.56579908840641457</v>
      </c>
      <c r="BG98">
        <v>0.57070594008229947</v>
      </c>
      <c r="BH98">
        <v>0.57754255806210097</v>
      </c>
      <c r="BI98">
        <v>0.58379510282928471</v>
      </c>
      <c r="BJ98">
        <v>0.59082338895133202</v>
      </c>
      <c r="BK98">
        <v>0.59753771317139626</v>
      </c>
      <c r="BL98">
        <v>0.60477288113845296</v>
      </c>
      <c r="BM98">
        <v>0.60633995632550242</v>
      </c>
      <c r="BN98">
        <v>0.61473781177865749</v>
      </c>
      <c r="BO98">
        <v>0.61810622596683751</v>
      </c>
      <c r="BP98">
        <v>0.62329433880739571</v>
      </c>
      <c r="BQ98">
        <v>0.62650520570627477</v>
      </c>
      <c r="BR98">
        <v>0.63329226107222336</v>
      </c>
      <c r="BS98">
        <v>0.6365219309100697</v>
      </c>
      <c r="BT98">
        <v>0.64345552028916386</v>
      </c>
      <c r="BU98">
        <v>0.64731329203310173</v>
      </c>
      <c r="BV98">
        <v>0.65245386794974303</v>
      </c>
      <c r="BW98">
        <v>0.65489667197250845</v>
      </c>
      <c r="BX98">
        <v>0.65999799426483641</v>
      </c>
      <c r="BY98">
        <v>0.66353879957595985</v>
      </c>
      <c r="BZ98">
        <v>0.66741191598686611</v>
      </c>
      <c r="CA98">
        <v>0.67375109393935495</v>
      </c>
      <c r="CB98">
        <v>0.67541541710879227</v>
      </c>
      <c r="CC98">
        <v>0.67856418739990754</v>
      </c>
      <c r="CD98">
        <v>0.68305841112929289</v>
      </c>
      <c r="CE98">
        <v>0.68730526886551768</v>
      </c>
      <c r="CF98">
        <v>0.68731355073681488</v>
      </c>
      <c r="CG98">
        <v>0.69519151284497283</v>
      </c>
      <c r="CH98">
        <v>0.69502360843737898</v>
      </c>
      <c r="CI98">
        <v>0.69961148683525665</v>
      </c>
      <c r="CJ98">
        <v>0.70184604157740171</v>
      </c>
      <c r="CK98">
        <v>0.7075524855050106</v>
      </c>
      <c r="CL98">
        <v>0.7074775879878662</v>
      </c>
      <c r="CM98">
        <v>0.71330874891091001</v>
      </c>
      <c r="CN98">
        <v>0.71372414003885054</v>
      </c>
      <c r="CO98">
        <v>0.71895886065656089</v>
      </c>
      <c r="CP98">
        <v>0.72243248493918277</v>
      </c>
      <c r="CQ98">
        <v>0.72578728077471788</v>
      </c>
      <c r="CR98">
        <v>0.72745351219934951</v>
      </c>
      <c r="CS98">
        <v>0.7298786426156908</v>
      </c>
      <c r="CT98">
        <v>0.7343146645756301</v>
      </c>
      <c r="CU98">
        <v>0.73619308234265579</v>
      </c>
      <c r="CV98">
        <v>0.73889284330774141</v>
      </c>
      <c r="CW98">
        <v>0.73956461927356387</v>
      </c>
      <c r="CX98">
        <v>0.74453453439110062</v>
      </c>
      <c r="CY98">
        <v>0.74658504049674568</v>
      </c>
      <c r="CZ98">
        <v>0.74744577606480012</v>
      </c>
      <c r="DA98">
        <v>0.75109238751045659</v>
      </c>
      <c r="DB98">
        <v>0.75235733444917674</v>
      </c>
      <c r="DC98">
        <v>0.75508977319479043</v>
      </c>
      <c r="DD98">
        <v>0.75700679203043875</v>
      </c>
      <c r="DE98">
        <v>0.75831823606006432</v>
      </c>
      <c r="DF98">
        <v>0.75983184681962368</v>
      </c>
      <c r="DG98">
        <v>0.76386988471375195</v>
      </c>
      <c r="DH98">
        <v>0.76403692352104768</v>
      </c>
      <c r="DI98">
        <v>0.76668561880386765</v>
      </c>
      <c r="DJ98">
        <v>0.76965597214627934</v>
      </c>
      <c r="DK98">
        <v>0.77167448688480023</v>
      </c>
      <c r="DL98">
        <v>0.77383343558715922</v>
      </c>
      <c r="DM98">
        <v>0.77551292640113056</v>
      </c>
      <c r="DN98">
        <v>0.7756141963542954</v>
      </c>
      <c r="DO98">
        <v>0.77934977308857112</v>
      </c>
      <c r="DP98">
        <v>0.77911517641001515</v>
      </c>
      <c r="DQ98">
        <v>0.78115492634349337</v>
      </c>
      <c r="DR98">
        <v>0.78383763136246631</v>
      </c>
      <c r="DS98">
        <v>0.78591593675813232</v>
      </c>
      <c r="DT98">
        <v>0.78646283971215314</v>
      </c>
      <c r="DU98">
        <v>0.78775346360417287</v>
      </c>
      <c r="DV98">
        <v>0.7902140397621541</v>
      </c>
      <c r="DW98">
        <v>0.790270453834369</v>
      </c>
      <c r="DX98">
        <v>0.79488620236035601</v>
      </c>
      <c r="DY98">
        <v>0.79305068626133346</v>
      </c>
      <c r="DZ98">
        <v>0.79583825897254057</v>
      </c>
      <c r="EA98">
        <v>0.79684300660933971</v>
      </c>
      <c r="EB98">
        <v>0.79993910948978997</v>
      </c>
      <c r="EC98">
        <v>0.80078216176072403</v>
      </c>
      <c r="ED98">
        <v>0.80297626341329098</v>
      </c>
      <c r="EE98">
        <v>0.80476649401972755</v>
      </c>
      <c r="EF98">
        <v>0.8048422278329006</v>
      </c>
      <c r="EG98">
        <v>0.80512745887463466</v>
      </c>
      <c r="EH98">
        <v>0.80632463640156082</v>
      </c>
      <c r="EI98">
        <v>0.80969544872620491</v>
      </c>
      <c r="EJ98">
        <v>0.81143159052404723</v>
      </c>
      <c r="EK98">
        <v>0.81218501762100304</v>
      </c>
      <c r="EL98">
        <v>0.8123218565377931</v>
      </c>
      <c r="EM98">
        <v>0.81635022417613823</v>
      </c>
      <c r="EN98">
        <v>0.81562972377110055</v>
      </c>
      <c r="EO98">
        <v>0.81889919528410482</v>
      </c>
      <c r="EP98">
        <v>0.81883473143606944</v>
      </c>
      <c r="EQ98">
        <v>0.81731016628215425</v>
      </c>
      <c r="ER98">
        <v>0.8222133580298735</v>
      </c>
      <c r="ES98">
        <v>0.82028772071554845</v>
      </c>
      <c r="ET98">
        <v>0.82383348514946086</v>
      </c>
      <c r="EU98">
        <v>0.82310151762832295</v>
      </c>
      <c r="EV98">
        <v>0.82405617368711026</v>
      </c>
      <c r="EW98">
        <v>0.82575888727140545</v>
      </c>
      <c r="EX98">
        <v>0.82733198465191982</v>
      </c>
      <c r="EY98">
        <v>0.83019764657272788</v>
      </c>
      <c r="EZ98">
        <v>0.83010836441572899</v>
      </c>
      <c r="FA98">
        <v>0.83216470187216329</v>
      </c>
      <c r="FB98">
        <v>0.83371246102460073</v>
      </c>
      <c r="FC98">
        <v>0.83340957183512643</v>
      </c>
      <c r="FD98">
        <v>0.83354216137967607</v>
      </c>
      <c r="FE98">
        <v>0.83520114627287045</v>
      </c>
      <c r="FF98">
        <v>0.83648351160499212</v>
      </c>
      <c r="FG98">
        <v>0.83700583013475571</v>
      </c>
      <c r="FH98">
        <v>0.83897919025447332</v>
      </c>
      <c r="FI98">
        <v>0.83739752185737848</v>
      </c>
      <c r="FJ98">
        <v>0.83852689856169815</v>
      </c>
      <c r="FK98">
        <v>0.8407562139271153</v>
      </c>
      <c r="FL98">
        <v>0.84096965199497153</v>
      </c>
      <c r="FM98">
        <v>0.84153881185405199</v>
      </c>
      <c r="FN98">
        <v>0.84351359344102472</v>
      </c>
      <c r="FO98">
        <v>0.84565155856849894</v>
      </c>
      <c r="FP98">
        <v>0.84427739634113019</v>
      </c>
      <c r="FQ98">
        <v>0.84787543585756353</v>
      </c>
      <c r="FR98">
        <v>0.8483514475907652</v>
      </c>
      <c r="FS98">
        <v>0.84893821529979063</v>
      </c>
      <c r="FT98">
        <v>0.85024578193619293</v>
      </c>
      <c r="FU98">
        <v>0.84894763724807965</v>
      </c>
      <c r="FV98">
        <v>0.85082523185636771</v>
      </c>
      <c r="FW98">
        <v>0.85052108323952846</v>
      </c>
      <c r="FX98">
        <v>0.85077203978051852</v>
      </c>
      <c r="FY98">
        <v>0.85326719229078374</v>
      </c>
      <c r="FZ98">
        <v>0.85351145984933829</v>
      </c>
      <c r="GA98">
        <v>0.85418473254289007</v>
      </c>
      <c r="GB98">
        <v>0.85691784345226873</v>
      </c>
      <c r="GC98">
        <v>0.85605998461529853</v>
      </c>
      <c r="GD98">
        <v>0.85775997580637997</v>
      </c>
      <c r="GE98">
        <v>0.85804100777199499</v>
      </c>
      <c r="GF98">
        <v>0.86023361842476898</v>
      </c>
      <c r="GG98">
        <v>0.85961869386471734</v>
      </c>
      <c r="GH98">
        <v>0.8602906683254512</v>
      </c>
      <c r="GI98">
        <v>0.86126257716340837</v>
      </c>
      <c r="GJ98">
        <v>0.86153684037623868</v>
      </c>
      <c r="GK98">
        <v>0.86193553678583856</v>
      </c>
      <c r="GL98">
        <v>0.86267890874907338</v>
      </c>
      <c r="GM98">
        <v>0.86413828544289151</v>
      </c>
      <c r="GN98">
        <v>0.86504649820056356</v>
      </c>
      <c r="GO98">
        <v>0.86565031959293326</v>
      </c>
      <c r="GP98">
        <v>0.86572827819181142</v>
      </c>
      <c r="GQ98">
        <v>0.86563272629422516</v>
      </c>
      <c r="GR98">
        <v>0.86678246490444566</v>
      </c>
      <c r="GS98">
        <v>0.86712956945439923</v>
      </c>
      <c r="GT98">
        <v>0.86962663619439573</v>
      </c>
      <c r="GU98">
        <v>0.86982819197978301</v>
      </c>
      <c r="GV98">
        <v>0.87065772140479825</v>
      </c>
      <c r="GW98">
        <v>0.87077728156384404</v>
      </c>
      <c r="GX98">
        <v>0.87265254053600005</v>
      </c>
      <c r="GY98">
        <v>0.87232801930277071</v>
      </c>
      <c r="GZ98">
        <v>0.87293967668279926</v>
      </c>
      <c r="HA98">
        <v>0.87347033872159641</v>
      </c>
      <c r="HB98">
        <v>0.87382916199203753</v>
      </c>
      <c r="HC98">
        <v>0.87381177268820687</v>
      </c>
      <c r="HD98">
        <v>0.87406210912702442</v>
      </c>
      <c r="HE98">
        <v>0.87649470459415146</v>
      </c>
      <c r="HF98">
        <v>0.87660992422419604</v>
      </c>
      <c r="HG98">
        <v>0.87708704569148588</v>
      </c>
      <c r="HH98">
        <v>0.87699619281173224</v>
      </c>
      <c r="HI98">
        <v>0.87661902123067159</v>
      </c>
      <c r="HJ98">
        <v>0.87799963628683275</v>
      </c>
      <c r="HK98">
        <v>0.87828287128722182</v>
      </c>
      <c r="HL98">
        <v>0.87747156053519948</v>
      </c>
      <c r="HM98">
        <v>0.87906597641308915</v>
      </c>
      <c r="HN98">
        <v>0.8793463461620572</v>
      </c>
      <c r="HO98">
        <v>0.88065190068521004</v>
      </c>
      <c r="HP98">
        <v>0.88069893545773437</v>
      </c>
      <c r="HQ98">
        <v>0.88175234080741449</v>
      </c>
      <c r="HR98">
        <v>0.88192825099212391</v>
      </c>
      <c r="HS98">
        <v>0.88393826194929448</v>
      </c>
      <c r="HT98">
        <v>0.88441876808689224</v>
      </c>
      <c r="HU98">
        <v>0.88558332423160768</v>
      </c>
      <c r="HV98">
        <v>0.88482328453556713</v>
      </c>
      <c r="HW98">
        <v>0.88509151887532622</v>
      </c>
      <c r="HX98">
        <v>0.88530818295255798</v>
      </c>
      <c r="HY98">
        <v>0.88649148522005117</v>
      </c>
      <c r="HZ98">
        <v>0.88663641511691527</v>
      </c>
      <c r="IA98">
        <v>0.88802996406904611</v>
      </c>
      <c r="IB98">
        <v>0.88731900281302534</v>
      </c>
      <c r="IC98">
        <v>0.88715115799808841</v>
      </c>
      <c r="ID98">
        <v>0.88934975655578563</v>
      </c>
      <c r="IE98">
        <v>0.88720726058540578</v>
      </c>
      <c r="IF98">
        <v>0.88988619970703287</v>
      </c>
      <c r="IG98">
        <v>0.89058925094015606</v>
      </c>
      <c r="IH98">
        <v>0.88958064043763085</v>
      </c>
      <c r="II98">
        <v>0.89099479377587143</v>
      </c>
      <c r="IJ98">
        <v>0.89116250115427997</v>
      </c>
      <c r="IK98">
        <v>0.89056129751687574</v>
      </c>
      <c r="IL98">
        <v>0.89167098249688725</v>
      </c>
      <c r="IM98">
        <v>0.89467164626533668</v>
      </c>
      <c r="IN98">
        <v>0.89318703298254454</v>
      </c>
      <c r="IO98">
        <v>0.89300358446701211</v>
      </c>
      <c r="IP98">
        <v>0.89444236845062086</v>
      </c>
      <c r="IQ98">
        <v>0.89449796650296065</v>
      </c>
      <c r="IR98">
        <v>0.8951933635774576</v>
      </c>
      <c r="IS98">
        <v>0.89407612577313067</v>
      </c>
      <c r="IT98">
        <v>0.89579645526835117</v>
      </c>
      <c r="IU98">
        <v>0.89524542231347404</v>
      </c>
      <c r="IV98">
        <v>0.89754076588034037</v>
      </c>
      <c r="IW98">
        <v>0.89504341923725406</v>
      </c>
      <c r="IX98">
        <v>0.89717459614857131</v>
      </c>
      <c r="IY98">
        <v>0.89718127954706561</v>
      </c>
      <c r="IZ98">
        <v>0.8978782828877101</v>
      </c>
      <c r="JA98">
        <v>0.89712864272626724</v>
      </c>
      <c r="JB98">
        <v>0.89881003313370622</v>
      </c>
      <c r="JC98">
        <v>0.89844142250116976</v>
      </c>
      <c r="JD98">
        <v>0.89793359601275535</v>
      </c>
      <c r="JE98">
        <v>0.89989620562757788</v>
      </c>
      <c r="JF98">
        <v>0.8996038285208543</v>
      </c>
      <c r="JG98">
        <v>0.9010167667344382</v>
      </c>
      <c r="JH98">
        <v>0.90174200330764587</v>
      </c>
      <c r="JI98">
        <v>0.90129685463693987</v>
      </c>
      <c r="JJ98">
        <v>0.9019264135508186</v>
      </c>
      <c r="JK98">
        <v>0.90102411067646704</v>
      </c>
      <c r="JL98">
        <v>0.90231151180609659</v>
      </c>
      <c r="JM98">
        <v>0.90469333772916316</v>
      </c>
      <c r="JN98">
        <v>0.90215892540308906</v>
      </c>
      <c r="JO98">
        <v>0.9021509054313519</v>
      </c>
      <c r="JP98">
        <v>0.90276737393836703</v>
      </c>
      <c r="JQ98">
        <v>0.90210331093861296</v>
      </c>
      <c r="JR98">
        <v>0.90533244684241043</v>
      </c>
      <c r="JS98">
        <v>0.90433008616845412</v>
      </c>
      <c r="JT98">
        <v>0.9041488495935136</v>
      </c>
      <c r="JU98">
        <v>0.90569419764091241</v>
      </c>
      <c r="JV98">
        <v>0.90563238641868316</v>
      </c>
      <c r="JW98">
        <v>0.90528127657490232</v>
      </c>
      <c r="JX98">
        <v>0.9074680762459868</v>
      </c>
      <c r="JY98">
        <v>0.90671678302744907</v>
      </c>
      <c r="JZ98">
        <v>0.90672312798119103</v>
      </c>
      <c r="KA98">
        <v>0.90760601912781591</v>
      </c>
      <c r="KB98">
        <v>0.90792244555719182</v>
      </c>
      <c r="KC98">
        <v>0.90802023321611625</v>
      </c>
      <c r="KD98">
        <v>0.90694668348091911</v>
      </c>
      <c r="KE98">
        <v>0.90926797311170093</v>
      </c>
      <c r="KF98">
        <v>0.91001450063129885</v>
      </c>
      <c r="KG98">
        <v>0.90963177527919681</v>
      </c>
      <c r="KH98">
        <v>0.91015833693514436</v>
      </c>
      <c r="KI98">
        <v>0.90893740824334013</v>
      </c>
      <c r="KJ98">
        <v>0.90950181759021365</v>
      </c>
      <c r="KK98">
        <v>0.91017698918827405</v>
      </c>
      <c r="KL98">
        <v>0.9105508093954805</v>
      </c>
      <c r="KM98">
        <v>0.90930401670435934</v>
      </c>
      <c r="KN98">
        <v>0.91101980792589909</v>
      </c>
      <c r="KO98">
        <v>0.91300972298598748</v>
      </c>
      <c r="KP98">
        <v>0.912353059874631</v>
      </c>
      <c r="KQ98">
        <v>0.91066994881105501</v>
      </c>
      <c r="KR98">
        <v>0.91201293264985472</v>
      </c>
      <c r="KS98">
        <v>0.91253382522299964</v>
      </c>
      <c r="KT98">
        <v>0.91407188331526734</v>
      </c>
      <c r="KU98">
        <v>0.91339753543580859</v>
      </c>
      <c r="KV98">
        <v>0.91386081209484993</v>
      </c>
      <c r="KW98">
        <v>0.91344087376346561</v>
      </c>
      <c r="KX98">
        <v>0.91454202743000401</v>
      </c>
      <c r="KY98">
        <v>0.9137412616076126</v>
      </c>
      <c r="KZ98">
        <v>0.91487747713270073</v>
      </c>
      <c r="LA98">
        <v>0.91453315586121708</v>
      </c>
      <c r="LB98">
        <v>0.91481834827479547</v>
      </c>
      <c r="LC98">
        <v>0.91494598823712026</v>
      </c>
      <c r="LD98">
        <v>0.91571071210859656</v>
      </c>
      <c r="LE98">
        <v>0.91600658603589269</v>
      </c>
      <c r="LF98">
        <v>0.91592755556871808</v>
      </c>
      <c r="LG98">
        <v>0.91622516637257978</v>
      </c>
      <c r="LH98">
        <v>0.91767846678147191</v>
      </c>
      <c r="LI98">
        <v>0.91624899736846588</v>
      </c>
      <c r="LJ98">
        <v>0.9177899412666255</v>
      </c>
      <c r="LK98">
        <v>0.91649206631462177</v>
      </c>
      <c r="LL98">
        <v>0.91677777734714971</v>
      </c>
      <c r="LM98">
        <v>0.91739951117537788</v>
      </c>
      <c r="LN98">
        <v>0.91921045130215051</v>
      </c>
      <c r="LO98">
        <v>0.91860036789211019</v>
      </c>
      <c r="LP98">
        <v>0.91944810721097081</v>
      </c>
      <c r="LQ98">
        <v>0.91829844742173228</v>
      </c>
      <c r="LR98">
        <v>0.91973755091178722</v>
      </c>
      <c r="LS98">
        <v>0.91953372004781697</v>
      </c>
      <c r="LT98">
        <v>0.91851147022786983</v>
      </c>
      <c r="LU98">
        <v>0.92180029326877944</v>
      </c>
      <c r="LV98">
        <v>0.92030121733243886</v>
      </c>
      <c r="LW98">
        <v>0.92116655838977834</v>
      </c>
      <c r="LX98">
        <v>0.92095922311957867</v>
      </c>
      <c r="LY98">
        <v>0.9209125824455352</v>
      </c>
      <c r="LZ98">
        <v>0.92189438952190927</v>
      </c>
      <c r="MA98">
        <v>0.92232347128001546</v>
      </c>
      <c r="MB98">
        <v>0.92032348402223962</v>
      </c>
      <c r="MC98">
        <v>0.92202876471430117</v>
      </c>
      <c r="MD98">
        <v>0.92127290861453304</v>
      </c>
      <c r="ME98">
        <v>0.92219237631770246</v>
      </c>
      <c r="MF98">
        <v>0.92342335133692299</v>
      </c>
      <c r="MG98">
        <v>0.92320498608028834</v>
      </c>
      <c r="MH98">
        <v>0.92272420016654133</v>
      </c>
      <c r="MI98">
        <v>0.92273236198168873</v>
      </c>
      <c r="MJ98">
        <v>0.92362340018929778</v>
      </c>
      <c r="MK98">
        <v>0.92329752236420026</v>
      </c>
      <c r="ML98">
        <v>0.92387296330213142</v>
      </c>
      <c r="MM98">
        <v>0.92458351025587238</v>
      </c>
      <c r="MN98">
        <v>0.9244389883404549</v>
      </c>
      <c r="MO98">
        <v>0.92478981264990234</v>
      </c>
      <c r="MP98">
        <v>0.92369777483293747</v>
      </c>
      <c r="MQ98">
        <v>0.9248137472987954</v>
      </c>
      <c r="MR98">
        <v>0.92700568024381036</v>
      </c>
      <c r="MS98">
        <v>0.92494745305550874</v>
      </c>
      <c r="MT98">
        <v>0.9250878851652018</v>
      </c>
      <c r="MU98">
        <v>0.92550490373630478</v>
      </c>
      <c r="MV98">
        <v>0.92660508508037798</v>
      </c>
      <c r="MW98">
        <v>0.92566771797253811</v>
      </c>
      <c r="MX98">
        <v>0.92640605378463969</v>
      </c>
      <c r="MY98">
        <v>0.92707664329729822</v>
      </c>
      <c r="MZ98">
        <v>0.92833482661011835</v>
      </c>
      <c r="NA98">
        <v>0.92716332204389718</v>
      </c>
      <c r="NB98">
        <v>0.92678055468407428</v>
      </c>
      <c r="NC98">
        <v>0.92693637995798661</v>
      </c>
      <c r="ND98">
        <v>0.92812565005348424</v>
      </c>
      <c r="NE98">
        <v>0.92718172025770418</v>
      </c>
      <c r="NF98">
        <v>0.92682854839915374</v>
      </c>
      <c r="NG98">
        <v>0.92747717033628851</v>
      </c>
      <c r="NH98">
        <v>0.92800647278926607</v>
      </c>
      <c r="NI98">
        <v>0.92911964409308112</v>
      </c>
      <c r="NJ98">
        <v>0.9295355613948757</v>
      </c>
      <c r="NK98">
        <v>0.92866814223805871</v>
      </c>
      <c r="NL98">
        <v>0.92944433817071914</v>
      </c>
      <c r="NM98">
        <v>0.92952631089412674</v>
      </c>
      <c r="NN98">
        <v>0.92965325785328656</v>
      </c>
      <c r="NO98">
        <v>0.93029220837786186</v>
      </c>
      <c r="NP98">
        <v>0.93009685858233393</v>
      </c>
      <c r="NQ98">
        <v>0.92994796721868256</v>
      </c>
      <c r="NR98">
        <v>0.92997991055962825</v>
      </c>
      <c r="NS98">
        <v>0.93044404967757866</v>
      </c>
      <c r="NT98">
        <v>0.9300281643323739</v>
      </c>
      <c r="NU98">
        <v>0.92995047764528604</v>
      </c>
      <c r="NV98">
        <v>0.93002847110563336</v>
      </c>
      <c r="NW98">
        <v>0.93264440621069244</v>
      </c>
      <c r="NX98">
        <v>0.93108245730662631</v>
      </c>
      <c r="NY98">
        <v>0.93235509367437197</v>
      </c>
      <c r="NZ98">
        <v>0.93143217970339565</v>
      </c>
      <c r="OA98">
        <v>0.93186156605582227</v>
      </c>
      <c r="OB98">
        <v>0.93265598058326482</v>
      </c>
      <c r="OC98">
        <v>0.93204422495925843</v>
      </c>
      <c r="OD98">
        <v>0.93342261173067542</v>
      </c>
      <c r="OE98">
        <v>0.93277885548938622</v>
      </c>
      <c r="OF98">
        <v>0.93269842756672006</v>
      </c>
      <c r="OG98">
        <v>0.93411917975702674</v>
      </c>
      <c r="OH98">
        <v>0.93427349846231622</v>
      </c>
      <c r="OI98">
        <v>0.93291832071287595</v>
      </c>
      <c r="OJ98">
        <v>0.93227973643019568</v>
      </c>
      <c r="OK98">
        <v>0.93512222689436086</v>
      </c>
      <c r="OL98">
        <v>0.93355444420793354</v>
      </c>
      <c r="OM98">
        <v>0.93466256726865216</v>
      </c>
      <c r="ON98">
        <v>0.93409444222710081</v>
      </c>
      <c r="OO98">
        <v>0.93252139599091832</v>
      </c>
      <c r="OP98">
        <v>0.93446676044669008</v>
      </c>
      <c r="OQ98">
        <v>0.93419415130113992</v>
      </c>
      <c r="OR98">
        <v>0.93419757366419243</v>
      </c>
      <c r="OS98">
        <v>0.93528191552511974</v>
      </c>
      <c r="OT98">
        <v>0.93590737887648534</v>
      </c>
      <c r="OU98">
        <v>0.93666536335863471</v>
      </c>
    </row>
    <row r="99" spans="1:411">
      <c r="A99" s="539">
        <v>0.48000000000000009</v>
      </c>
      <c r="B99">
        <v>3.2644349153886174E-4</v>
      </c>
      <c r="C99">
        <v>1.3624234744996707E-3</v>
      </c>
      <c r="D99">
        <v>3.5001755601869119E-3</v>
      </c>
      <c r="E99">
        <v>6.3042561746196792E-3</v>
      </c>
      <c r="F99">
        <v>9.5034942795191365E-3</v>
      </c>
      <c r="G99">
        <v>1.3689889898982821E-2</v>
      </c>
      <c r="H99">
        <v>1.8793107058777733E-2</v>
      </c>
      <c r="I99">
        <v>2.5244180363287676E-2</v>
      </c>
      <c r="J99">
        <v>3.2701524113778219E-2</v>
      </c>
      <c r="K99">
        <v>3.8212594148289723E-2</v>
      </c>
      <c r="L99">
        <v>4.73770552852203E-2</v>
      </c>
      <c r="M99">
        <v>5.6122943598032715E-2</v>
      </c>
      <c r="N99">
        <v>6.7796279904581397E-2</v>
      </c>
      <c r="O99">
        <v>7.5770645632360828E-2</v>
      </c>
      <c r="P99">
        <v>8.7971627183778309E-2</v>
      </c>
      <c r="Q99">
        <v>0.10151612948606707</v>
      </c>
      <c r="R99">
        <v>0.11327019019692335</v>
      </c>
      <c r="S99">
        <v>0.12639940178352888</v>
      </c>
      <c r="T99">
        <v>0.14233147952341699</v>
      </c>
      <c r="U99">
        <v>0.15619445301734411</v>
      </c>
      <c r="V99">
        <v>0.1685937510618728</v>
      </c>
      <c r="W99">
        <v>0.18170982703587557</v>
      </c>
      <c r="X99">
        <v>0.19964366104712414</v>
      </c>
      <c r="Y99">
        <v>0.21405758721653423</v>
      </c>
      <c r="Z99">
        <v>0.22828849433095214</v>
      </c>
      <c r="AA99">
        <v>0.24328996610481135</v>
      </c>
      <c r="AB99">
        <v>0.25677383340409837</v>
      </c>
      <c r="AC99">
        <v>0.27575319906720641</v>
      </c>
      <c r="AD99">
        <v>0.28752093572914034</v>
      </c>
      <c r="AE99">
        <v>0.30075276163392428</v>
      </c>
      <c r="AF99">
        <v>0.3143645627213113</v>
      </c>
      <c r="AG99">
        <v>0.32671264700457919</v>
      </c>
      <c r="AH99">
        <v>0.33829164177160459</v>
      </c>
      <c r="AI99">
        <v>0.35332542424027086</v>
      </c>
      <c r="AJ99">
        <v>0.36590974369993667</v>
      </c>
      <c r="AK99">
        <v>0.37408614645227412</v>
      </c>
      <c r="AL99">
        <v>0.39042200703005525</v>
      </c>
      <c r="AM99">
        <v>0.40030113331765715</v>
      </c>
      <c r="AN99">
        <v>0.4115489789693047</v>
      </c>
      <c r="AO99">
        <v>0.42206601558564555</v>
      </c>
      <c r="AP99">
        <v>0.43245976429677679</v>
      </c>
      <c r="AQ99">
        <v>0.44391056683893881</v>
      </c>
      <c r="AR99">
        <v>0.45468734176402831</v>
      </c>
      <c r="AS99">
        <v>0.45924700105987276</v>
      </c>
      <c r="AT99">
        <v>0.47135952274103798</v>
      </c>
      <c r="AU99">
        <v>0.48229272980337212</v>
      </c>
      <c r="AV99">
        <v>0.49024936637495431</v>
      </c>
      <c r="AW99">
        <v>0.4986704660105804</v>
      </c>
      <c r="AX99">
        <v>0.50569409458963088</v>
      </c>
      <c r="AY99">
        <v>0.51388659970335637</v>
      </c>
      <c r="AZ99">
        <v>0.52469970756103435</v>
      </c>
      <c r="BA99">
        <v>0.52896552283238163</v>
      </c>
      <c r="BB99">
        <v>0.5389178949963126</v>
      </c>
      <c r="BC99">
        <v>0.54772087814803627</v>
      </c>
      <c r="BD99">
        <v>0.55305099610907793</v>
      </c>
      <c r="BE99">
        <v>0.55809164215446871</v>
      </c>
      <c r="BF99">
        <v>0.56279099911471575</v>
      </c>
      <c r="BG99">
        <v>0.57183174748067545</v>
      </c>
      <c r="BH99">
        <v>0.57603839019303782</v>
      </c>
      <c r="BI99">
        <v>0.5858591094276987</v>
      </c>
      <c r="BJ99">
        <v>0.59090540839327965</v>
      </c>
      <c r="BK99">
        <v>0.59494421198361702</v>
      </c>
      <c r="BL99">
        <v>0.60318588005989349</v>
      </c>
      <c r="BM99">
        <v>0.60419013954109491</v>
      </c>
      <c r="BN99">
        <v>0.61220097743977664</v>
      </c>
      <c r="BO99">
        <v>0.61916442605697297</v>
      </c>
      <c r="BP99">
        <v>0.62319456054863875</v>
      </c>
      <c r="BQ99">
        <v>0.62798530782508266</v>
      </c>
      <c r="BR99">
        <v>0.63542962441668638</v>
      </c>
      <c r="BS99">
        <v>0.63424605593118388</v>
      </c>
      <c r="BT99">
        <v>0.64442625193777103</v>
      </c>
      <c r="BU99">
        <v>0.64589896165887994</v>
      </c>
      <c r="BV99">
        <v>0.65121052441482352</v>
      </c>
      <c r="BW99">
        <v>0.65758711060988051</v>
      </c>
      <c r="BX99">
        <v>0.65858284897674291</v>
      </c>
      <c r="BY99">
        <v>0.66466133706035335</v>
      </c>
      <c r="BZ99">
        <v>0.66548210544185882</v>
      </c>
      <c r="CA99">
        <v>0.67145735719893673</v>
      </c>
      <c r="CB99">
        <v>0.67556141061403341</v>
      </c>
      <c r="CC99">
        <v>0.67928547385473048</v>
      </c>
      <c r="CD99">
        <v>0.68078692695119891</v>
      </c>
      <c r="CE99">
        <v>0.6865434225363668</v>
      </c>
      <c r="CF99">
        <v>0.69062710695633045</v>
      </c>
      <c r="CG99">
        <v>0.6919122922326455</v>
      </c>
      <c r="CH99">
        <v>0.69909325823650514</v>
      </c>
      <c r="CI99">
        <v>0.6966337239341801</v>
      </c>
      <c r="CJ99">
        <v>0.70099513473408481</v>
      </c>
      <c r="CK99">
        <v>0.70657882687880247</v>
      </c>
      <c r="CL99">
        <v>0.71251975452314786</v>
      </c>
      <c r="CM99">
        <v>0.71464322614899545</v>
      </c>
      <c r="CN99">
        <v>0.71570776446464024</v>
      </c>
      <c r="CO99">
        <v>0.71787362402772559</v>
      </c>
      <c r="CP99">
        <v>0.72102679624649857</v>
      </c>
      <c r="CQ99">
        <v>0.72345062491135659</v>
      </c>
      <c r="CR99">
        <v>0.7270155759888649</v>
      </c>
      <c r="CS99">
        <v>0.72783442115686747</v>
      </c>
      <c r="CT99">
        <v>0.73248514821619315</v>
      </c>
      <c r="CU99">
        <v>0.73349168903496564</v>
      </c>
      <c r="CV99">
        <v>0.73752511970079027</v>
      </c>
      <c r="CW99">
        <v>0.74023634141048311</v>
      </c>
      <c r="CX99">
        <v>0.74179489342194382</v>
      </c>
      <c r="CY99">
        <v>0.74472082826946162</v>
      </c>
      <c r="CZ99">
        <v>0.74658905653553231</v>
      </c>
      <c r="DA99">
        <v>0.75034325055073869</v>
      </c>
      <c r="DB99">
        <v>0.75512062956632353</v>
      </c>
      <c r="DC99">
        <v>0.75326546650941251</v>
      </c>
      <c r="DD99">
        <v>0.75824942512147175</v>
      </c>
      <c r="DE99">
        <v>0.7604014569546097</v>
      </c>
      <c r="DF99">
        <v>0.76034590427533533</v>
      </c>
      <c r="DG99">
        <v>0.76466362415399114</v>
      </c>
      <c r="DH99">
        <v>0.76455256584887288</v>
      </c>
      <c r="DI99">
        <v>0.76762533659562437</v>
      </c>
      <c r="DJ99">
        <v>0.77000117070351493</v>
      </c>
      <c r="DK99">
        <v>0.77021105192248407</v>
      </c>
      <c r="DL99">
        <v>0.77248658657178115</v>
      </c>
      <c r="DM99">
        <v>0.77400917475293352</v>
      </c>
      <c r="DN99">
        <v>0.77613320117445228</v>
      </c>
      <c r="DO99">
        <v>0.7759771101300994</v>
      </c>
      <c r="DP99">
        <v>0.77961374418734875</v>
      </c>
      <c r="DQ99">
        <v>0.78368665918951264</v>
      </c>
      <c r="DR99">
        <v>0.78327421086569449</v>
      </c>
      <c r="DS99">
        <v>0.78667578693240636</v>
      </c>
      <c r="DT99">
        <v>0.78583088903753906</v>
      </c>
      <c r="DU99">
        <v>0.78747070378107475</v>
      </c>
      <c r="DV99">
        <v>0.78924575086691839</v>
      </c>
      <c r="DW99">
        <v>0.79160549705329264</v>
      </c>
      <c r="DX99">
        <v>0.79573374299677879</v>
      </c>
      <c r="DY99">
        <v>0.79416925532773885</v>
      </c>
      <c r="DZ99">
        <v>0.79555625735294233</v>
      </c>
      <c r="EA99">
        <v>0.79729004867096376</v>
      </c>
      <c r="EB99">
        <v>0.79965297718713013</v>
      </c>
      <c r="EC99">
        <v>0.79988614644491596</v>
      </c>
      <c r="ED99">
        <v>0.80033368553595419</v>
      </c>
      <c r="EE99">
        <v>0.80541439987346786</v>
      </c>
      <c r="EF99">
        <v>0.80297294771782401</v>
      </c>
      <c r="EG99">
        <v>0.80688413710885276</v>
      </c>
      <c r="EH99">
        <v>0.80824668344707429</v>
      </c>
      <c r="EI99">
        <v>0.81051626425766587</v>
      </c>
      <c r="EJ99">
        <v>0.81099321294920679</v>
      </c>
      <c r="EK99">
        <v>0.81271972052552799</v>
      </c>
      <c r="EL99">
        <v>0.81434820999751278</v>
      </c>
      <c r="EM99">
        <v>0.81257474995529522</v>
      </c>
      <c r="EN99">
        <v>0.81503970208765542</v>
      </c>
      <c r="EO99">
        <v>0.81835849394714999</v>
      </c>
      <c r="EP99">
        <v>0.81726493819717783</v>
      </c>
      <c r="EQ99">
        <v>0.81992433214469873</v>
      </c>
      <c r="ER99">
        <v>0.81907016183512993</v>
      </c>
      <c r="ES99">
        <v>0.8229319167913477</v>
      </c>
      <c r="ET99">
        <v>0.82364458420344389</v>
      </c>
      <c r="EU99">
        <v>0.82728783937023953</v>
      </c>
      <c r="EV99">
        <v>0.8266356538662023</v>
      </c>
      <c r="EW99">
        <v>0.82729054795120205</v>
      </c>
      <c r="EX99">
        <v>0.82899640655655771</v>
      </c>
      <c r="EY99">
        <v>0.82880334333360328</v>
      </c>
      <c r="EZ99">
        <v>0.82985789239242502</v>
      </c>
      <c r="FA99">
        <v>0.82978876784424305</v>
      </c>
      <c r="FB99">
        <v>0.83324008624173496</v>
      </c>
      <c r="FC99">
        <v>0.83408205927729762</v>
      </c>
      <c r="FD99">
        <v>0.834210811289816</v>
      </c>
      <c r="FE99">
        <v>0.83717976719602394</v>
      </c>
      <c r="FF99">
        <v>0.83708142822200904</v>
      </c>
      <c r="FG99">
        <v>0.83907667589348445</v>
      </c>
      <c r="FH99">
        <v>0.83773798633101693</v>
      </c>
      <c r="FI99">
        <v>0.83869375846243754</v>
      </c>
      <c r="FJ99">
        <v>0.83843302877624715</v>
      </c>
      <c r="FK99">
        <v>0.84189081608081473</v>
      </c>
      <c r="FL99">
        <v>0.8424619132074721</v>
      </c>
      <c r="FM99">
        <v>0.84318954143461533</v>
      </c>
      <c r="FN99">
        <v>0.84388869308316539</v>
      </c>
      <c r="FO99">
        <v>0.84650674487212141</v>
      </c>
      <c r="FP99">
        <v>0.84539227685110707</v>
      </c>
      <c r="FQ99">
        <v>0.84723049816826135</v>
      </c>
      <c r="FR99">
        <v>0.84684370016796984</v>
      </c>
      <c r="FS99">
        <v>0.84832723989228742</v>
      </c>
      <c r="FT99">
        <v>0.84898630302072475</v>
      </c>
      <c r="FU99">
        <v>0.84916018670691185</v>
      </c>
      <c r="FV99">
        <v>0.85271297845054794</v>
      </c>
      <c r="FW99">
        <v>0.85100673028344276</v>
      </c>
      <c r="FX99">
        <v>0.8518910974645687</v>
      </c>
      <c r="FY99">
        <v>0.85318834254077591</v>
      </c>
      <c r="FZ99">
        <v>0.85282347217985743</v>
      </c>
      <c r="GA99">
        <v>0.85677658913689303</v>
      </c>
      <c r="GB99">
        <v>0.85550865410973675</v>
      </c>
      <c r="GC99">
        <v>0.8565593228717272</v>
      </c>
      <c r="GD99">
        <v>0.85542029203504466</v>
      </c>
      <c r="GE99">
        <v>0.86022819585942256</v>
      </c>
      <c r="GF99">
        <v>0.85879769944096407</v>
      </c>
      <c r="GG99">
        <v>0.85877600788045005</v>
      </c>
      <c r="GH99">
        <v>0.85951578876212742</v>
      </c>
      <c r="GI99">
        <v>0.86063082050788275</v>
      </c>
      <c r="GJ99">
        <v>0.86156718911493557</v>
      </c>
      <c r="GK99">
        <v>0.86227283541522493</v>
      </c>
      <c r="GL99">
        <v>0.86399591483003968</v>
      </c>
      <c r="GM99">
        <v>0.86369364517815761</v>
      </c>
      <c r="GN99">
        <v>0.86362096713221104</v>
      </c>
      <c r="GO99">
        <v>0.86547609353021637</v>
      </c>
      <c r="GP99">
        <v>0.86696863762383847</v>
      </c>
      <c r="GQ99">
        <v>0.86686131663941968</v>
      </c>
      <c r="GR99">
        <v>0.86740497359515467</v>
      </c>
      <c r="GS99">
        <v>0.86740135657908191</v>
      </c>
      <c r="GT99">
        <v>0.86713451195093261</v>
      </c>
      <c r="GU99">
        <v>0.86847839664323401</v>
      </c>
      <c r="GV99">
        <v>0.86986004663636973</v>
      </c>
      <c r="GW99">
        <v>0.86778374054308871</v>
      </c>
      <c r="GX99">
        <v>0.86959479310133236</v>
      </c>
      <c r="GY99">
        <v>0.87013161845272646</v>
      </c>
      <c r="GZ99">
        <v>0.87229592193861427</v>
      </c>
      <c r="HA99">
        <v>0.87249765907955212</v>
      </c>
      <c r="HB99">
        <v>0.87314660776282338</v>
      </c>
      <c r="HC99">
        <v>0.87340787429205147</v>
      </c>
      <c r="HD99">
        <v>0.87534593123060167</v>
      </c>
      <c r="HE99">
        <v>0.8752131808200273</v>
      </c>
      <c r="HF99">
        <v>0.8759477999063513</v>
      </c>
      <c r="HG99">
        <v>0.87529384881784122</v>
      </c>
      <c r="HH99">
        <v>0.87666426701288258</v>
      </c>
      <c r="HI99">
        <v>0.87707767086144606</v>
      </c>
      <c r="HJ99">
        <v>0.87790217439852525</v>
      </c>
      <c r="HK99">
        <v>0.87796365901630224</v>
      </c>
      <c r="HL99">
        <v>0.87902587810499466</v>
      </c>
      <c r="HM99">
        <v>0.87802400530612312</v>
      </c>
      <c r="HN99">
        <v>0.88035745590639569</v>
      </c>
      <c r="HO99">
        <v>0.88005516522938831</v>
      </c>
      <c r="HP99">
        <v>0.88156595711368568</v>
      </c>
      <c r="HQ99">
        <v>0.88151975375074532</v>
      </c>
      <c r="HR99">
        <v>0.8820163760444959</v>
      </c>
      <c r="HS99">
        <v>0.88264202235087996</v>
      </c>
      <c r="HT99">
        <v>0.88308406269016493</v>
      </c>
      <c r="HU99">
        <v>0.88323653099482191</v>
      </c>
      <c r="HV99">
        <v>0.88520147087873069</v>
      </c>
      <c r="HW99">
        <v>0.88590609011350741</v>
      </c>
      <c r="HX99">
        <v>0.88434091892497568</v>
      </c>
      <c r="HY99">
        <v>0.88628749173558263</v>
      </c>
      <c r="HZ99">
        <v>0.88657300759162716</v>
      </c>
      <c r="IA99">
        <v>0.88624235989063682</v>
      </c>
      <c r="IB99">
        <v>0.88614534997321159</v>
      </c>
      <c r="IC99">
        <v>0.88724046545244639</v>
      </c>
      <c r="ID99">
        <v>0.88841462910451285</v>
      </c>
      <c r="IE99">
        <v>0.88792282222245278</v>
      </c>
      <c r="IF99">
        <v>0.88868781346252701</v>
      </c>
      <c r="IG99">
        <v>0.88866446656429809</v>
      </c>
      <c r="IH99">
        <v>0.88886322195117984</v>
      </c>
      <c r="II99">
        <v>0.89068078508943704</v>
      </c>
      <c r="IJ99">
        <v>0.89161269716652902</v>
      </c>
      <c r="IK99">
        <v>0.89059959478729278</v>
      </c>
      <c r="IL99">
        <v>0.89088565070031878</v>
      </c>
      <c r="IM99">
        <v>0.89060345197824053</v>
      </c>
      <c r="IN99">
        <v>0.89097129373440043</v>
      </c>
      <c r="IO99">
        <v>0.89368646504192095</v>
      </c>
      <c r="IP99">
        <v>0.89492912689137827</v>
      </c>
      <c r="IQ99">
        <v>0.89333103041913697</v>
      </c>
      <c r="IR99">
        <v>0.89419225206750519</v>
      </c>
      <c r="IS99">
        <v>0.89441486085931388</v>
      </c>
      <c r="IT99">
        <v>0.89603414971529105</v>
      </c>
      <c r="IU99">
        <v>0.89664359678197925</v>
      </c>
      <c r="IV99">
        <v>0.89647048470033375</v>
      </c>
      <c r="IW99">
        <v>0.89688195607188403</v>
      </c>
      <c r="IX99">
        <v>0.89576935834852911</v>
      </c>
      <c r="IY99">
        <v>0.89695598659318954</v>
      </c>
      <c r="IZ99">
        <v>0.89696143378239701</v>
      </c>
      <c r="JA99">
        <v>0.89706569570914618</v>
      </c>
      <c r="JB99">
        <v>0.89777404361778801</v>
      </c>
      <c r="JC99">
        <v>0.89684062477359028</v>
      </c>
      <c r="JD99">
        <v>0.89842847799106484</v>
      </c>
      <c r="JE99">
        <v>0.89972037214377887</v>
      </c>
      <c r="JF99">
        <v>0.89987778795753393</v>
      </c>
      <c r="JG99">
        <v>0.90003746504847837</v>
      </c>
      <c r="JH99">
        <v>0.90081092445987188</v>
      </c>
      <c r="JI99">
        <v>0.8996002175659491</v>
      </c>
      <c r="JJ99">
        <v>0.90168009067606258</v>
      </c>
      <c r="JK99">
        <v>0.90280136637857944</v>
      </c>
      <c r="JL99">
        <v>0.90313444169293022</v>
      </c>
      <c r="JM99">
        <v>0.90140884065531102</v>
      </c>
      <c r="JN99">
        <v>0.90381843310904009</v>
      </c>
      <c r="JO99">
        <v>0.90277529618295527</v>
      </c>
      <c r="JP99">
        <v>0.90396180340758325</v>
      </c>
      <c r="JQ99">
        <v>0.90441926013126428</v>
      </c>
      <c r="JR99">
        <v>0.90436842431587772</v>
      </c>
      <c r="JS99">
        <v>0.90274887675433035</v>
      </c>
      <c r="JT99">
        <v>0.9062717135950219</v>
      </c>
      <c r="JU99">
        <v>0.90596547841898367</v>
      </c>
      <c r="JV99">
        <v>0.90623672042829528</v>
      </c>
      <c r="JW99">
        <v>0.90449699168585407</v>
      </c>
      <c r="JX99">
        <v>0.90616375810881</v>
      </c>
      <c r="JY99">
        <v>0.90589412029956728</v>
      </c>
      <c r="JZ99">
        <v>0.90718614515511453</v>
      </c>
      <c r="KA99">
        <v>0.90746336970904762</v>
      </c>
      <c r="KB99">
        <v>0.9095218415656785</v>
      </c>
      <c r="KC99">
        <v>0.9095321489327105</v>
      </c>
      <c r="KD99">
        <v>0.90841252399975969</v>
      </c>
      <c r="KE99">
        <v>0.90852160175035901</v>
      </c>
      <c r="KF99">
        <v>0.90931833855299504</v>
      </c>
      <c r="KG99">
        <v>0.90953561721838394</v>
      </c>
      <c r="KH99">
        <v>0.90979978412502915</v>
      </c>
      <c r="KI99">
        <v>0.90923634109324569</v>
      </c>
      <c r="KJ99">
        <v>0.91043459951707872</v>
      </c>
      <c r="KK99">
        <v>0.91019387286470166</v>
      </c>
      <c r="KL99">
        <v>0.91192692587240298</v>
      </c>
      <c r="KM99">
        <v>0.91080974477646437</v>
      </c>
      <c r="KN99">
        <v>0.91030260413520581</v>
      </c>
      <c r="KO99">
        <v>0.9119210828961849</v>
      </c>
      <c r="KP99">
        <v>0.91136470268942271</v>
      </c>
      <c r="KQ99">
        <v>0.91190600167304825</v>
      </c>
      <c r="KR99">
        <v>0.91311793422397503</v>
      </c>
      <c r="KS99">
        <v>0.91341287747671696</v>
      </c>
      <c r="KT99">
        <v>0.91240900127546354</v>
      </c>
      <c r="KU99">
        <v>0.91255661226533002</v>
      </c>
      <c r="KV99">
        <v>0.9147101385896178</v>
      </c>
      <c r="KW99">
        <v>0.9150942453345241</v>
      </c>
      <c r="KX99">
        <v>0.91468198726065031</v>
      </c>
      <c r="KY99">
        <v>0.91384633515784386</v>
      </c>
      <c r="KZ99">
        <v>0.91565836639076748</v>
      </c>
      <c r="LA99">
        <v>0.91442635435975406</v>
      </c>
      <c r="LB99">
        <v>0.91642755945476573</v>
      </c>
      <c r="LC99">
        <v>0.91548977588666225</v>
      </c>
      <c r="LD99">
        <v>0.91726011937202134</v>
      </c>
      <c r="LE99">
        <v>0.91742501348251415</v>
      </c>
      <c r="LF99">
        <v>0.91610622513697315</v>
      </c>
      <c r="LG99">
        <v>0.91779784442701917</v>
      </c>
      <c r="LH99">
        <v>0.91781010332652213</v>
      </c>
      <c r="LI99">
        <v>0.91756195717199185</v>
      </c>
      <c r="LJ99">
        <v>0.91572450528660831</v>
      </c>
      <c r="LK99">
        <v>0.91856926436794772</v>
      </c>
      <c r="LL99">
        <v>0.91697948250734262</v>
      </c>
      <c r="LM99">
        <v>0.91730326913066373</v>
      </c>
      <c r="LN99">
        <v>0.92026043319818829</v>
      </c>
      <c r="LO99">
        <v>0.91932352139531515</v>
      </c>
      <c r="LP99">
        <v>0.91921638771850489</v>
      </c>
      <c r="LQ99">
        <v>0.92025819350040194</v>
      </c>
      <c r="LR99">
        <v>0.91912763528737196</v>
      </c>
      <c r="LS99">
        <v>0.9199072250614021</v>
      </c>
      <c r="LT99">
        <v>0.91998877268303825</v>
      </c>
      <c r="LU99">
        <v>0.91981836765794489</v>
      </c>
      <c r="LV99">
        <v>0.91889923377678928</v>
      </c>
      <c r="LW99">
        <v>0.9192676524604918</v>
      </c>
      <c r="LX99">
        <v>0.92042744983083558</v>
      </c>
      <c r="LY99">
        <v>0.92078790552573264</v>
      </c>
      <c r="LZ99">
        <v>0.92119933899136353</v>
      </c>
      <c r="MA99">
        <v>0.92163603938195648</v>
      </c>
      <c r="MB99">
        <v>0.92234777458448147</v>
      </c>
      <c r="MC99">
        <v>0.92091260143766684</v>
      </c>
      <c r="MD99">
        <v>0.92329862404089824</v>
      </c>
      <c r="ME99">
        <v>0.92408159053598615</v>
      </c>
      <c r="MF99">
        <v>0.92296480577282569</v>
      </c>
      <c r="MG99">
        <v>0.92220263332136143</v>
      </c>
      <c r="MH99">
        <v>0.92140758643577514</v>
      </c>
      <c r="MI99">
        <v>0.92450199846403192</v>
      </c>
      <c r="MJ99">
        <v>0.92283731459510387</v>
      </c>
      <c r="MK99">
        <v>0.92427794083902504</v>
      </c>
      <c r="ML99">
        <v>0.92473007842093335</v>
      </c>
      <c r="MM99">
        <v>0.92341456465853877</v>
      </c>
      <c r="MN99">
        <v>0.92423536164059361</v>
      </c>
      <c r="MO99">
        <v>0.92445500988752127</v>
      </c>
      <c r="MP99">
        <v>0.92514209238102563</v>
      </c>
      <c r="MQ99">
        <v>0.92489430424277685</v>
      </c>
      <c r="MR99">
        <v>0.92423473891334618</v>
      </c>
      <c r="MS99">
        <v>0.92512063812040102</v>
      </c>
      <c r="MT99">
        <v>0.92440972186450221</v>
      </c>
      <c r="MU99">
        <v>0.92591509270424555</v>
      </c>
      <c r="MV99">
        <v>0.92637999308116592</v>
      </c>
      <c r="MW99">
        <v>0.92602009436563615</v>
      </c>
      <c r="MX99">
        <v>0.92559280680820388</v>
      </c>
      <c r="MY99">
        <v>0.92642599972273243</v>
      </c>
      <c r="MZ99">
        <v>0.92653371071517243</v>
      </c>
      <c r="NA99">
        <v>0.92764841125606767</v>
      </c>
      <c r="NB99">
        <v>0.92769424372706122</v>
      </c>
      <c r="NC99">
        <v>0.92732455358290744</v>
      </c>
      <c r="ND99">
        <v>0.92751025083509853</v>
      </c>
      <c r="NE99">
        <v>0.92819465632292375</v>
      </c>
      <c r="NF99">
        <v>0.92823198323678113</v>
      </c>
      <c r="NG99">
        <v>0.92834400606785616</v>
      </c>
      <c r="NH99">
        <v>0.92820950630580656</v>
      </c>
      <c r="NI99">
        <v>0.92671297092917782</v>
      </c>
      <c r="NJ99">
        <v>0.92830534099165796</v>
      </c>
      <c r="NK99">
        <v>0.92781519325367845</v>
      </c>
      <c r="NL99">
        <v>0.92936869164882252</v>
      </c>
      <c r="NM99">
        <v>0.92901417646485263</v>
      </c>
      <c r="NN99">
        <v>0.92954915773583946</v>
      </c>
      <c r="NO99">
        <v>0.93031747781710605</v>
      </c>
      <c r="NP99">
        <v>0.93061755772443733</v>
      </c>
      <c r="NQ99">
        <v>0.92910550993353935</v>
      </c>
      <c r="NR99">
        <v>0.9305692796467252</v>
      </c>
      <c r="NS99">
        <v>0.93177583297239652</v>
      </c>
      <c r="NT99">
        <v>0.9312988036612303</v>
      </c>
      <c r="NU99">
        <v>0.92904130369200133</v>
      </c>
      <c r="NV99">
        <v>0.93231943218767577</v>
      </c>
      <c r="NW99">
        <v>0.92943426276979191</v>
      </c>
      <c r="NX99">
        <v>0.93064640103686413</v>
      </c>
      <c r="NY99">
        <v>0.93171802083561894</v>
      </c>
      <c r="NZ99">
        <v>0.93115510095490994</v>
      </c>
      <c r="OA99">
        <v>0.93160721621729525</v>
      </c>
      <c r="OB99">
        <v>0.93281233707609701</v>
      </c>
      <c r="OC99">
        <v>0.93217471593181556</v>
      </c>
      <c r="OD99">
        <v>0.93204157004213495</v>
      </c>
      <c r="OE99">
        <v>0.93318687043645543</v>
      </c>
      <c r="OF99">
        <v>0.93215682882641315</v>
      </c>
      <c r="OG99">
        <v>0.93288467959827126</v>
      </c>
      <c r="OH99">
        <v>0.93431963579518729</v>
      </c>
      <c r="OI99">
        <v>0.93273341780005636</v>
      </c>
      <c r="OJ99">
        <v>0.93354019072018679</v>
      </c>
      <c r="OK99">
        <v>0.93435407369503376</v>
      </c>
      <c r="OL99">
        <v>0.93375939996835533</v>
      </c>
      <c r="OM99">
        <v>0.93245581883454243</v>
      </c>
      <c r="ON99">
        <v>0.93311272190757166</v>
      </c>
      <c r="OO99">
        <v>0.93491613028074527</v>
      </c>
      <c r="OP99">
        <v>0.93470236814309082</v>
      </c>
      <c r="OQ99">
        <v>0.93464243903609268</v>
      </c>
      <c r="OR99">
        <v>0.93559708254063967</v>
      </c>
      <c r="OS99">
        <v>0.9341651252402452</v>
      </c>
      <c r="OT99">
        <v>0.93503737041155477</v>
      </c>
      <c r="OU99">
        <v>0.93485681467785908</v>
      </c>
    </row>
    <row r="100" spans="1:411">
      <c r="A100" s="539">
        <v>0.4900000000000001</v>
      </c>
      <c r="B100">
        <v>2.4093851771720716E-4</v>
      </c>
      <c r="C100">
        <v>1.0910610401920339E-3</v>
      </c>
      <c r="D100">
        <v>3.436239776996166E-3</v>
      </c>
      <c r="E100">
        <v>5.7227081137244352E-3</v>
      </c>
      <c r="F100">
        <v>9.7113495508352188E-3</v>
      </c>
      <c r="G100">
        <v>1.4110384030080617E-2</v>
      </c>
      <c r="H100">
        <v>1.9657080896267561E-2</v>
      </c>
      <c r="I100">
        <v>2.4476365055089232E-2</v>
      </c>
      <c r="J100">
        <v>3.2078136835506366E-2</v>
      </c>
      <c r="K100">
        <v>3.8597214687444502E-2</v>
      </c>
      <c r="L100">
        <v>4.8207430026896522E-2</v>
      </c>
      <c r="M100">
        <v>5.587253056806387E-2</v>
      </c>
      <c r="N100">
        <v>6.5721917537561694E-2</v>
      </c>
      <c r="O100">
        <v>7.7883620507939386E-2</v>
      </c>
      <c r="P100">
        <v>8.7499609064178113E-2</v>
      </c>
      <c r="Q100">
        <v>0.10167475670978474</v>
      </c>
      <c r="R100">
        <v>0.11265623350441882</v>
      </c>
      <c r="S100">
        <v>0.1281217619391275</v>
      </c>
      <c r="T100">
        <v>0.13997623151273419</v>
      </c>
      <c r="U100">
        <v>0.15495039965812829</v>
      </c>
      <c r="V100">
        <v>0.16951377705804915</v>
      </c>
      <c r="W100">
        <v>0.18403648491455121</v>
      </c>
      <c r="X100">
        <v>0.19830115757801656</v>
      </c>
      <c r="Y100">
        <v>0.21371718905031525</v>
      </c>
      <c r="Z100">
        <v>0.22715203356231087</v>
      </c>
      <c r="AA100">
        <v>0.24489364051340368</v>
      </c>
      <c r="AB100">
        <v>0.25688254036295227</v>
      </c>
      <c r="AC100">
        <v>0.26992338306645702</v>
      </c>
      <c r="AD100">
        <v>0.28521480578580466</v>
      </c>
      <c r="AE100">
        <v>0.29898722613298911</v>
      </c>
      <c r="AF100">
        <v>0.31517270913703105</v>
      </c>
      <c r="AG100">
        <v>0.32577970562978087</v>
      </c>
      <c r="AH100">
        <v>0.33931893972800092</v>
      </c>
      <c r="AI100">
        <v>0.3509867839066666</v>
      </c>
      <c r="AJ100">
        <v>0.36552310724514958</v>
      </c>
      <c r="AK100">
        <v>0.37685165244341701</v>
      </c>
      <c r="AL100">
        <v>0.38804209050933008</v>
      </c>
      <c r="AM100">
        <v>0.39773860843168862</v>
      </c>
      <c r="AN100">
        <v>0.41239490142125124</v>
      </c>
      <c r="AO100">
        <v>0.4208435883632683</v>
      </c>
      <c r="AP100">
        <v>0.43360881026998499</v>
      </c>
      <c r="AQ100">
        <v>0.44100039917901579</v>
      </c>
      <c r="AR100">
        <v>0.45355274859394601</v>
      </c>
      <c r="AS100">
        <v>0.46345674186828079</v>
      </c>
      <c r="AT100">
        <v>0.47237831021134868</v>
      </c>
      <c r="AU100">
        <v>0.4834125997207902</v>
      </c>
      <c r="AV100">
        <v>0.48845221943349459</v>
      </c>
      <c r="AW100">
        <v>0.49678912638721773</v>
      </c>
      <c r="AX100">
        <v>0.50634838564783358</v>
      </c>
      <c r="AY100">
        <v>0.51646932358953657</v>
      </c>
      <c r="AZ100">
        <v>0.52311391327995216</v>
      </c>
      <c r="BA100">
        <v>0.53221680921004955</v>
      </c>
      <c r="BB100">
        <v>0.53667439631926117</v>
      </c>
      <c r="BC100">
        <v>0.54817220223265495</v>
      </c>
      <c r="BD100">
        <v>0.54962209025195152</v>
      </c>
      <c r="BE100">
        <v>0.56100873968108667</v>
      </c>
      <c r="BF100">
        <v>0.56700922467933057</v>
      </c>
      <c r="BG100">
        <v>0.5720920535688897</v>
      </c>
      <c r="BH100">
        <v>0.57901918672603059</v>
      </c>
      <c r="BI100">
        <v>0.58423813540751679</v>
      </c>
      <c r="BJ100">
        <v>0.59028242444399626</v>
      </c>
      <c r="BK100">
        <v>0.59689940847604106</v>
      </c>
      <c r="BL100">
        <v>0.60035782302052954</v>
      </c>
      <c r="BM100">
        <v>0.609578210748003</v>
      </c>
      <c r="BN100">
        <v>0.61706845667807453</v>
      </c>
      <c r="BO100">
        <v>0.62189892807552849</v>
      </c>
      <c r="BP100">
        <v>0.62719613431966248</v>
      </c>
      <c r="BQ100">
        <v>0.62845500170401913</v>
      </c>
      <c r="BR100">
        <v>0.63258791783791102</v>
      </c>
      <c r="BS100">
        <v>0.63740848852622833</v>
      </c>
      <c r="BT100">
        <v>0.6410387753143254</v>
      </c>
      <c r="BU100">
        <v>0.64771432924441252</v>
      </c>
      <c r="BV100">
        <v>0.6500667781667383</v>
      </c>
      <c r="BW100">
        <v>0.65461258176419279</v>
      </c>
      <c r="BX100">
        <v>0.65905616975271952</v>
      </c>
      <c r="BY100">
        <v>0.66422573268082752</v>
      </c>
      <c r="BZ100">
        <v>0.66991327133632661</v>
      </c>
      <c r="CA100">
        <v>0.67154927996402836</v>
      </c>
      <c r="CB100">
        <v>0.67823340605883653</v>
      </c>
      <c r="CC100">
        <v>0.68347062068859266</v>
      </c>
      <c r="CD100">
        <v>0.68418577340718578</v>
      </c>
      <c r="CE100">
        <v>0.68566776780653238</v>
      </c>
      <c r="CF100">
        <v>0.68988889682746457</v>
      </c>
      <c r="CG100">
        <v>0.69431212786087726</v>
      </c>
      <c r="CH100">
        <v>0.69771263417105467</v>
      </c>
      <c r="CI100">
        <v>0.70039639350786587</v>
      </c>
      <c r="CJ100">
        <v>0.70441390718902919</v>
      </c>
      <c r="CK100">
        <v>0.70521120839315932</v>
      </c>
      <c r="CL100">
        <v>0.70846821681018635</v>
      </c>
      <c r="CM100">
        <v>0.71453713928556195</v>
      </c>
      <c r="CN100">
        <v>0.71441532802525898</v>
      </c>
      <c r="CO100">
        <v>0.71779114079461948</v>
      </c>
      <c r="CP100">
        <v>0.72438053853384099</v>
      </c>
      <c r="CQ100">
        <v>0.72541267784664365</v>
      </c>
      <c r="CR100">
        <v>0.72843998959153544</v>
      </c>
      <c r="CS100">
        <v>0.72961329537140052</v>
      </c>
      <c r="CT100">
        <v>0.73258178577202171</v>
      </c>
      <c r="CU100">
        <v>0.73515110554792418</v>
      </c>
      <c r="CV100">
        <v>0.73710860876938067</v>
      </c>
      <c r="CW100">
        <v>0.73987645857811102</v>
      </c>
      <c r="CX100">
        <v>0.74117829072436126</v>
      </c>
      <c r="CY100">
        <v>0.74362316404187223</v>
      </c>
      <c r="CZ100">
        <v>0.74758287000143997</v>
      </c>
      <c r="DA100">
        <v>0.74948977200483358</v>
      </c>
      <c r="DB100">
        <v>0.75309192156279992</v>
      </c>
      <c r="DC100">
        <v>0.757991403795647</v>
      </c>
      <c r="DD100">
        <v>0.7558071396865389</v>
      </c>
      <c r="DE100">
        <v>0.75719361194118584</v>
      </c>
      <c r="DF100">
        <v>0.76137473831706282</v>
      </c>
      <c r="DG100">
        <v>0.76182589807011247</v>
      </c>
      <c r="DH100">
        <v>0.76461960644932914</v>
      </c>
      <c r="DI100">
        <v>0.76568587627436324</v>
      </c>
      <c r="DJ100">
        <v>0.76710077070514282</v>
      </c>
      <c r="DK100">
        <v>0.77330456947970716</v>
      </c>
      <c r="DL100">
        <v>0.77468786455620431</v>
      </c>
      <c r="DM100">
        <v>0.77589079144409201</v>
      </c>
      <c r="DN100">
        <v>0.77692846188237308</v>
      </c>
      <c r="DO100">
        <v>0.77876592360781272</v>
      </c>
      <c r="DP100">
        <v>0.7830802012122251</v>
      </c>
      <c r="DQ100">
        <v>0.78014187813192815</v>
      </c>
      <c r="DR100">
        <v>0.78253146196679535</v>
      </c>
      <c r="DS100">
        <v>0.78513695210359757</v>
      </c>
      <c r="DT100">
        <v>0.78714114330457829</v>
      </c>
      <c r="DU100">
        <v>0.78869807054585928</v>
      </c>
      <c r="DV100">
        <v>0.78847607842626721</v>
      </c>
      <c r="DW100">
        <v>0.79010630241289803</v>
      </c>
      <c r="DX100">
        <v>0.79518859088943061</v>
      </c>
      <c r="DY100">
        <v>0.79469503177952994</v>
      </c>
      <c r="DZ100">
        <v>0.79796761842856756</v>
      </c>
      <c r="EA100">
        <v>0.79676679021986963</v>
      </c>
      <c r="EB100">
        <v>0.79951712706990474</v>
      </c>
      <c r="EC100">
        <v>0.7996883683861995</v>
      </c>
      <c r="ED100">
        <v>0.80275841266163928</v>
      </c>
      <c r="EE100">
        <v>0.80437455761111176</v>
      </c>
      <c r="EF100">
        <v>0.80546066867268862</v>
      </c>
      <c r="EG100">
        <v>0.80680123828984041</v>
      </c>
      <c r="EH100">
        <v>0.80872555260969059</v>
      </c>
      <c r="EI100">
        <v>0.8103540884545557</v>
      </c>
      <c r="EJ100">
        <v>0.81249006538005486</v>
      </c>
      <c r="EK100">
        <v>0.81234195862921887</v>
      </c>
      <c r="EL100">
        <v>0.81487042754584671</v>
      </c>
      <c r="EM100">
        <v>0.81394381506199132</v>
      </c>
      <c r="EN100">
        <v>0.81781414409411268</v>
      </c>
      <c r="EO100">
        <v>0.81730062920086755</v>
      </c>
      <c r="EP100">
        <v>0.81778031463177425</v>
      </c>
      <c r="EQ100">
        <v>0.81882954384455375</v>
      </c>
      <c r="ER100">
        <v>0.81996967149942979</v>
      </c>
      <c r="ES100">
        <v>0.82269465786600038</v>
      </c>
      <c r="ET100">
        <v>0.82380402845498379</v>
      </c>
      <c r="EU100">
        <v>0.82462378740459474</v>
      </c>
      <c r="EV100">
        <v>0.82459365572932575</v>
      </c>
      <c r="EW100">
        <v>0.82723830560834855</v>
      </c>
      <c r="EX100">
        <v>0.82870082334013373</v>
      </c>
      <c r="EY100">
        <v>0.83006780425067994</v>
      </c>
      <c r="EZ100">
        <v>0.82955407872238551</v>
      </c>
      <c r="FA100">
        <v>0.83215769604249823</v>
      </c>
      <c r="FB100">
        <v>0.83081471952600183</v>
      </c>
      <c r="FC100">
        <v>0.83390596778538728</v>
      </c>
      <c r="FD100">
        <v>0.83422809594490777</v>
      </c>
      <c r="FE100">
        <v>0.83499732057850107</v>
      </c>
      <c r="FF100">
        <v>0.83551885809285387</v>
      </c>
      <c r="FG100">
        <v>0.8364834850399594</v>
      </c>
      <c r="FH100">
        <v>0.83894869995365062</v>
      </c>
      <c r="FI100">
        <v>0.8403572201767936</v>
      </c>
      <c r="FJ100">
        <v>0.84189391362468025</v>
      </c>
      <c r="FK100">
        <v>0.84222301108726716</v>
      </c>
      <c r="FL100">
        <v>0.84147060399481877</v>
      </c>
      <c r="FM100">
        <v>0.84433318842783545</v>
      </c>
      <c r="FN100">
        <v>0.84258422489753237</v>
      </c>
      <c r="FO100">
        <v>0.8452060768641152</v>
      </c>
      <c r="FP100">
        <v>0.84556253827616101</v>
      </c>
      <c r="FQ100">
        <v>0.84610735861744346</v>
      </c>
      <c r="FR100">
        <v>0.84870053143245416</v>
      </c>
      <c r="FS100">
        <v>0.84801898412401966</v>
      </c>
      <c r="FT100">
        <v>0.85039800841004554</v>
      </c>
      <c r="FU100">
        <v>0.8496682183600941</v>
      </c>
      <c r="FV100">
        <v>0.8508223146853281</v>
      </c>
      <c r="FW100">
        <v>0.85110366936442039</v>
      </c>
      <c r="FX100">
        <v>0.8505096819679443</v>
      </c>
      <c r="FY100">
        <v>0.8532236611482551</v>
      </c>
      <c r="FZ100">
        <v>0.85264971004522194</v>
      </c>
      <c r="GA100">
        <v>0.85514605357892215</v>
      </c>
      <c r="GB100">
        <v>0.85559751060175737</v>
      </c>
      <c r="GC100">
        <v>0.85444519736982882</v>
      </c>
      <c r="GD100">
        <v>0.85860485503644779</v>
      </c>
      <c r="GE100">
        <v>0.85975125194759394</v>
      </c>
      <c r="GF100">
        <v>0.85922879925016105</v>
      </c>
      <c r="GG100">
        <v>0.85893095161512856</v>
      </c>
      <c r="GH100">
        <v>0.8612761929121755</v>
      </c>
      <c r="GI100">
        <v>0.86099320422968084</v>
      </c>
      <c r="GJ100">
        <v>0.86103496017090786</v>
      </c>
      <c r="GK100">
        <v>0.86386232846635791</v>
      </c>
      <c r="GL100">
        <v>0.86255901446330197</v>
      </c>
      <c r="GM100">
        <v>0.86457993228167851</v>
      </c>
      <c r="GN100">
        <v>0.86428065430083545</v>
      </c>
      <c r="GO100">
        <v>0.86648248897329572</v>
      </c>
      <c r="GP100">
        <v>0.86581830313601782</v>
      </c>
      <c r="GQ100">
        <v>0.86593326952396787</v>
      </c>
      <c r="GR100">
        <v>0.86560490832642434</v>
      </c>
      <c r="GS100">
        <v>0.86842868623182379</v>
      </c>
      <c r="GT100">
        <v>0.86795071549983704</v>
      </c>
      <c r="GU100">
        <v>0.87097097728868034</v>
      </c>
      <c r="GV100">
        <v>0.86890276863835114</v>
      </c>
      <c r="GW100">
        <v>0.86894284877924055</v>
      </c>
      <c r="GX100">
        <v>0.87060787044731069</v>
      </c>
      <c r="GY100">
        <v>0.86897072434255063</v>
      </c>
      <c r="GZ100">
        <v>0.87151517496714759</v>
      </c>
      <c r="HA100">
        <v>0.87380710869466216</v>
      </c>
      <c r="HB100">
        <v>0.87280451190800046</v>
      </c>
      <c r="HC100">
        <v>0.87509452721993386</v>
      </c>
      <c r="HD100">
        <v>0.87583994310493996</v>
      </c>
      <c r="HE100">
        <v>0.87497295399895925</v>
      </c>
      <c r="HF100">
        <v>0.87678728872514122</v>
      </c>
      <c r="HG100">
        <v>0.87715902532344747</v>
      </c>
      <c r="HH100">
        <v>0.87625424734464996</v>
      </c>
      <c r="HI100">
        <v>0.87816857709217955</v>
      </c>
      <c r="HJ100">
        <v>0.87787695670512755</v>
      </c>
      <c r="HK100">
        <v>0.87897692543741557</v>
      </c>
      <c r="HL100">
        <v>0.87979897224486925</v>
      </c>
      <c r="HM100">
        <v>0.87998115178277436</v>
      </c>
      <c r="HN100">
        <v>0.87964317182697882</v>
      </c>
      <c r="HO100">
        <v>0.88111464441370035</v>
      </c>
      <c r="HP100">
        <v>0.88134208953765969</v>
      </c>
      <c r="HQ100">
        <v>0.8835175101775905</v>
      </c>
      <c r="HR100">
        <v>0.88419725338520083</v>
      </c>
      <c r="HS100">
        <v>0.88386359507384105</v>
      </c>
      <c r="HT100">
        <v>0.88325026215782787</v>
      </c>
      <c r="HU100">
        <v>0.88264722466559342</v>
      </c>
      <c r="HV100">
        <v>0.88455937619156588</v>
      </c>
      <c r="HW100">
        <v>0.88495856729326461</v>
      </c>
      <c r="HX100">
        <v>0.88404070395924772</v>
      </c>
      <c r="HY100">
        <v>0.88605892565411482</v>
      </c>
      <c r="HZ100">
        <v>0.88546360131087165</v>
      </c>
      <c r="IA100">
        <v>0.88874319809298696</v>
      </c>
      <c r="IB100">
        <v>0.88752310757910036</v>
      </c>
      <c r="IC100">
        <v>0.88752942113166033</v>
      </c>
      <c r="ID100">
        <v>0.88896923511443204</v>
      </c>
      <c r="IE100">
        <v>0.88915085078802358</v>
      </c>
      <c r="IF100">
        <v>0.88859895759218155</v>
      </c>
      <c r="IG100">
        <v>0.88782028422559234</v>
      </c>
      <c r="IH100">
        <v>0.89100445538474227</v>
      </c>
      <c r="II100">
        <v>0.8914794680261785</v>
      </c>
      <c r="IJ100">
        <v>0.89036380537687465</v>
      </c>
      <c r="IK100">
        <v>0.89021349701189401</v>
      </c>
      <c r="IL100">
        <v>0.89195053551590198</v>
      </c>
      <c r="IM100">
        <v>0.89317301860772069</v>
      </c>
      <c r="IN100">
        <v>0.89267014708791326</v>
      </c>
      <c r="IO100">
        <v>0.89299220438269677</v>
      </c>
      <c r="IP100">
        <v>0.89294344369972889</v>
      </c>
      <c r="IQ100">
        <v>0.89477289681723915</v>
      </c>
      <c r="IR100">
        <v>0.89505467280618234</v>
      </c>
      <c r="IS100">
        <v>0.8954251983280711</v>
      </c>
      <c r="IT100">
        <v>0.89415402824668888</v>
      </c>
      <c r="IU100">
        <v>0.89595657927832606</v>
      </c>
      <c r="IV100">
        <v>0.89586280365359838</v>
      </c>
      <c r="IW100">
        <v>0.89624733108872745</v>
      </c>
      <c r="IX100">
        <v>0.89641357353775142</v>
      </c>
      <c r="IY100">
        <v>0.89746071218077306</v>
      </c>
      <c r="IZ100">
        <v>0.89828666522457767</v>
      </c>
      <c r="JA100">
        <v>0.89799320549858419</v>
      </c>
      <c r="JB100">
        <v>0.89953559832160113</v>
      </c>
      <c r="JC100">
        <v>0.89944171457228461</v>
      </c>
      <c r="JD100">
        <v>0.8991789869972111</v>
      </c>
      <c r="JE100">
        <v>0.89943308201837924</v>
      </c>
      <c r="JF100">
        <v>0.89971339003314255</v>
      </c>
      <c r="JG100">
        <v>0.90107463135532018</v>
      </c>
      <c r="JH100">
        <v>0.90184521203925117</v>
      </c>
      <c r="JI100">
        <v>0.90028758117225183</v>
      </c>
      <c r="JJ100">
        <v>0.9007036179079313</v>
      </c>
      <c r="JK100">
        <v>0.90106157558905264</v>
      </c>
      <c r="JL100">
        <v>0.90279573244338951</v>
      </c>
      <c r="JM100">
        <v>0.90123517544279763</v>
      </c>
      <c r="JN100">
        <v>0.90323175380796139</v>
      </c>
      <c r="JO100">
        <v>0.90443005309231705</v>
      </c>
      <c r="JP100">
        <v>0.90288840900376288</v>
      </c>
      <c r="JQ100">
        <v>0.90322366228284334</v>
      </c>
      <c r="JR100">
        <v>0.90499447766435959</v>
      </c>
      <c r="JS100">
        <v>0.90479291725729016</v>
      </c>
      <c r="JT100">
        <v>0.90579055203089298</v>
      </c>
      <c r="JU100">
        <v>0.90393585043821945</v>
      </c>
      <c r="JV100">
        <v>0.90610121351288053</v>
      </c>
      <c r="JW100">
        <v>0.90578087364081239</v>
      </c>
      <c r="JX100">
        <v>0.90537125129037166</v>
      </c>
      <c r="JY100">
        <v>0.907347951179864</v>
      </c>
      <c r="JZ100">
        <v>0.90483318604243712</v>
      </c>
      <c r="KA100">
        <v>0.90701596725524725</v>
      </c>
      <c r="KB100">
        <v>0.9096399643577564</v>
      </c>
      <c r="KC100">
        <v>0.90815480021684591</v>
      </c>
      <c r="KD100">
        <v>0.9092033848962755</v>
      </c>
      <c r="KE100">
        <v>0.90752124903379627</v>
      </c>
      <c r="KF100">
        <v>0.90824570855400766</v>
      </c>
      <c r="KG100">
        <v>0.90850243103490236</v>
      </c>
      <c r="KH100">
        <v>0.90820790457102729</v>
      </c>
      <c r="KI100">
        <v>0.9092810378574091</v>
      </c>
      <c r="KJ100">
        <v>0.90968425428640176</v>
      </c>
      <c r="KK100">
        <v>0.91061839203050243</v>
      </c>
      <c r="KL100">
        <v>0.90958680529347602</v>
      </c>
      <c r="KM100">
        <v>0.91079230441188463</v>
      </c>
      <c r="KN100">
        <v>0.91063426627372779</v>
      </c>
      <c r="KO100">
        <v>0.91174832604281641</v>
      </c>
      <c r="KP100">
        <v>0.91171238327206416</v>
      </c>
      <c r="KQ100">
        <v>0.91089977792876586</v>
      </c>
      <c r="KR100">
        <v>0.91215264078709546</v>
      </c>
      <c r="KS100">
        <v>0.91142585215731375</v>
      </c>
      <c r="KT100">
        <v>0.91357357301358244</v>
      </c>
      <c r="KU100">
        <v>0.91258696941599204</v>
      </c>
      <c r="KV100">
        <v>0.91429218526733891</v>
      </c>
      <c r="KW100">
        <v>0.91296755739692004</v>
      </c>
      <c r="KX100">
        <v>0.91475297674249612</v>
      </c>
      <c r="KY100">
        <v>0.9150479190176446</v>
      </c>
      <c r="KZ100">
        <v>0.91506148330222836</v>
      </c>
      <c r="LA100">
        <v>0.91459015330303473</v>
      </c>
      <c r="LB100">
        <v>0.91528641174516001</v>
      </c>
      <c r="LC100">
        <v>0.91479947377034243</v>
      </c>
      <c r="LD100">
        <v>0.91535879996314384</v>
      </c>
      <c r="LE100">
        <v>0.91651100364517968</v>
      </c>
      <c r="LF100">
        <v>0.9165133040084521</v>
      </c>
      <c r="LG100">
        <v>0.91678405504902771</v>
      </c>
      <c r="LH100">
        <v>0.91606564899178777</v>
      </c>
      <c r="LI100">
        <v>0.91723780410587619</v>
      </c>
      <c r="LJ100">
        <v>0.91722364097131526</v>
      </c>
      <c r="LK100">
        <v>0.91783610050451414</v>
      </c>
      <c r="LL100">
        <v>0.91779105634583169</v>
      </c>
      <c r="LM100">
        <v>0.91919234993170706</v>
      </c>
      <c r="LN100">
        <v>0.91681683115400237</v>
      </c>
      <c r="LO100">
        <v>0.91866110137510193</v>
      </c>
      <c r="LP100">
        <v>0.91891155574025696</v>
      </c>
      <c r="LQ100">
        <v>0.91865226519864474</v>
      </c>
      <c r="LR100">
        <v>0.91904603776380522</v>
      </c>
      <c r="LS100">
        <v>0.91972809638282504</v>
      </c>
      <c r="LT100">
        <v>0.91916775409605567</v>
      </c>
      <c r="LU100">
        <v>0.91898189071866709</v>
      </c>
      <c r="LV100">
        <v>0.91911042874377691</v>
      </c>
      <c r="LW100">
        <v>0.92001892184616718</v>
      </c>
      <c r="LX100">
        <v>0.92095471530912865</v>
      </c>
      <c r="LY100">
        <v>0.92121590277628107</v>
      </c>
      <c r="LZ100">
        <v>0.9213571064916769</v>
      </c>
      <c r="MA100">
        <v>0.92113269751841309</v>
      </c>
      <c r="MB100">
        <v>0.92130595343059896</v>
      </c>
      <c r="MC100">
        <v>0.923480340662584</v>
      </c>
      <c r="MD100">
        <v>0.92278293062218864</v>
      </c>
      <c r="ME100">
        <v>0.9216961586795348</v>
      </c>
      <c r="MF100">
        <v>0.92150812504284718</v>
      </c>
      <c r="MG100">
        <v>0.92323385130476188</v>
      </c>
      <c r="MH100">
        <v>0.92299468403160356</v>
      </c>
      <c r="MI100">
        <v>0.92209764452106469</v>
      </c>
      <c r="MJ100">
        <v>0.92529145635554177</v>
      </c>
      <c r="MK100">
        <v>0.92423282497374082</v>
      </c>
      <c r="ML100">
        <v>0.92365388067738663</v>
      </c>
      <c r="MM100">
        <v>0.92385023321683946</v>
      </c>
      <c r="MN100">
        <v>0.92420971944816355</v>
      </c>
      <c r="MO100">
        <v>0.92458960122906331</v>
      </c>
      <c r="MP100">
        <v>0.92355999917932419</v>
      </c>
      <c r="MQ100">
        <v>0.92427932437620597</v>
      </c>
      <c r="MR100">
        <v>0.9260119081996685</v>
      </c>
      <c r="MS100">
        <v>0.92539561635255774</v>
      </c>
      <c r="MT100">
        <v>0.9257486639097342</v>
      </c>
      <c r="MU100">
        <v>0.92531313222451106</v>
      </c>
      <c r="MV100">
        <v>0.92607209643982935</v>
      </c>
      <c r="MW100">
        <v>0.92557688854143494</v>
      </c>
      <c r="MX100">
        <v>0.92755303908052489</v>
      </c>
      <c r="MY100">
        <v>0.92478423576639468</v>
      </c>
      <c r="MZ100">
        <v>0.92750920378918933</v>
      </c>
      <c r="NA100">
        <v>0.92615366526306475</v>
      </c>
      <c r="NB100">
        <v>0.92634199233084669</v>
      </c>
      <c r="NC100">
        <v>0.92794115128724663</v>
      </c>
      <c r="ND100">
        <v>0.92962186842026873</v>
      </c>
      <c r="NE100">
        <v>0.92819050546732351</v>
      </c>
      <c r="NF100">
        <v>0.92820578790094288</v>
      </c>
      <c r="NG100">
        <v>0.92877635281962301</v>
      </c>
      <c r="NH100">
        <v>0.92890993877633898</v>
      </c>
      <c r="NI100">
        <v>0.92871050799845656</v>
      </c>
      <c r="NJ100">
        <v>0.92952848465510152</v>
      </c>
      <c r="NK100">
        <v>0.92828045755979427</v>
      </c>
      <c r="NL100">
        <v>0.92861075937809634</v>
      </c>
      <c r="NM100">
        <v>0.92932979765248991</v>
      </c>
      <c r="NN100">
        <v>0.92862888923210973</v>
      </c>
      <c r="NO100">
        <v>0.92823558127057026</v>
      </c>
      <c r="NP100">
        <v>0.9302766605390278</v>
      </c>
      <c r="NQ100">
        <v>0.93084013431964485</v>
      </c>
      <c r="NR100">
        <v>0.93061716123493299</v>
      </c>
      <c r="NS100">
        <v>0.93038899407465236</v>
      </c>
      <c r="NT100">
        <v>0.92964174330626181</v>
      </c>
      <c r="NU100">
        <v>0.93030111633894863</v>
      </c>
      <c r="NV100">
        <v>0.93265956564210661</v>
      </c>
      <c r="NW100">
        <v>0.93135550771820197</v>
      </c>
      <c r="NX100">
        <v>0.93220164419127582</v>
      </c>
      <c r="NY100">
        <v>0.93325291647140352</v>
      </c>
      <c r="NZ100">
        <v>0.93166546016430463</v>
      </c>
      <c r="OA100">
        <v>0.93207700312048747</v>
      </c>
      <c r="OB100">
        <v>0.93100311669209646</v>
      </c>
      <c r="OC100">
        <v>0.93368334071801518</v>
      </c>
      <c r="OD100">
        <v>0.93227586652290717</v>
      </c>
      <c r="OE100">
        <v>0.9327338919659226</v>
      </c>
      <c r="OF100">
        <v>0.93396234139118717</v>
      </c>
      <c r="OG100">
        <v>0.9340008905034024</v>
      </c>
      <c r="OH100">
        <v>0.93393264343938109</v>
      </c>
      <c r="OI100">
        <v>0.93416411370466845</v>
      </c>
      <c r="OJ100">
        <v>0.9338497825113441</v>
      </c>
      <c r="OK100">
        <v>0.93293475895748812</v>
      </c>
      <c r="OL100">
        <v>0.93502215008971723</v>
      </c>
      <c r="OM100">
        <v>0.93270313663581439</v>
      </c>
      <c r="ON100">
        <v>0.93326168627800998</v>
      </c>
      <c r="OO100">
        <v>0.93550817822951959</v>
      </c>
      <c r="OP100">
        <v>0.93480085409847646</v>
      </c>
      <c r="OQ100">
        <v>0.9343692601088367</v>
      </c>
      <c r="OR100">
        <v>0.93585230842601264</v>
      </c>
      <c r="OS100">
        <v>0.93500724008372149</v>
      </c>
      <c r="OT100">
        <v>0.93590962017677837</v>
      </c>
      <c r="OU100">
        <v>0.93499226125927049</v>
      </c>
    </row>
    <row r="101" spans="1:411">
      <c r="A101" s="539">
        <v>0.50000000000000011</v>
      </c>
      <c r="B101">
        <v>6.6713544254434493E-4</v>
      </c>
      <c r="C101">
        <v>1.3623765142204175E-3</v>
      </c>
      <c r="D101">
        <v>3.7137184473609668E-3</v>
      </c>
      <c r="E101">
        <v>6.177677452330714E-3</v>
      </c>
      <c r="F101">
        <v>9.5457628325731816E-3</v>
      </c>
      <c r="G101">
        <v>1.409140607469897E-2</v>
      </c>
      <c r="H101">
        <v>1.9280339065645719E-2</v>
      </c>
      <c r="I101">
        <v>2.4821994605150773E-2</v>
      </c>
      <c r="J101">
        <v>3.1202929685707752E-2</v>
      </c>
      <c r="K101">
        <v>3.8705129701072455E-2</v>
      </c>
      <c r="L101">
        <v>4.7323747913317421E-2</v>
      </c>
      <c r="M101">
        <v>5.8251545983910989E-2</v>
      </c>
      <c r="N101">
        <v>6.5978561354050558E-2</v>
      </c>
      <c r="O101">
        <v>7.7952309954447574E-2</v>
      </c>
      <c r="P101">
        <v>8.8219004897414049E-2</v>
      </c>
      <c r="Q101">
        <v>0.10159997570726928</v>
      </c>
      <c r="R101">
        <v>0.11404399465338666</v>
      </c>
      <c r="S101">
        <v>0.12761189451847677</v>
      </c>
      <c r="T101">
        <v>0.14013796159781369</v>
      </c>
      <c r="U101">
        <v>0.1540754247301748</v>
      </c>
      <c r="V101">
        <v>0.16881262038587336</v>
      </c>
      <c r="W101">
        <v>0.18502932427594368</v>
      </c>
      <c r="X101">
        <v>0.19778518647500934</v>
      </c>
      <c r="Y101">
        <v>0.21631269761203828</v>
      </c>
      <c r="Z101">
        <v>0.22721790856085416</v>
      </c>
      <c r="AA101">
        <v>0.24248394823253819</v>
      </c>
      <c r="AB101">
        <v>0.25869224395813895</v>
      </c>
      <c r="AC101">
        <v>0.27122598061381697</v>
      </c>
      <c r="AD101">
        <v>0.28796188442442799</v>
      </c>
      <c r="AE101">
        <v>0.30074729291573538</v>
      </c>
      <c r="AF101">
        <v>0.31410643878538258</v>
      </c>
      <c r="AG101">
        <v>0.32624061717110231</v>
      </c>
      <c r="AH101">
        <v>0.34020835256670906</v>
      </c>
      <c r="AI101">
        <v>0.35335257866603248</v>
      </c>
      <c r="AJ101">
        <v>0.36611572771600082</v>
      </c>
      <c r="AK101">
        <v>0.37744199128863037</v>
      </c>
      <c r="AL101">
        <v>0.38751361308476406</v>
      </c>
      <c r="AM101">
        <v>0.40074237904574883</v>
      </c>
      <c r="AN101">
        <v>0.40982410383766521</v>
      </c>
      <c r="AO101">
        <v>0.42172232580487468</v>
      </c>
      <c r="AP101">
        <v>0.43264884060330544</v>
      </c>
      <c r="AQ101">
        <v>0.44255436975392126</v>
      </c>
      <c r="AR101">
        <v>0.45447202493096633</v>
      </c>
      <c r="AS101">
        <v>0.46254450649769135</v>
      </c>
      <c r="AT101">
        <v>0.47324878362055012</v>
      </c>
      <c r="AU101">
        <v>0.48030009720304367</v>
      </c>
      <c r="AV101">
        <v>0.48954732141516849</v>
      </c>
      <c r="AW101">
        <v>0.4974949560012778</v>
      </c>
      <c r="AX101">
        <v>0.50725721086091957</v>
      </c>
      <c r="AY101">
        <v>0.51282623692171936</v>
      </c>
      <c r="AZ101">
        <v>0.52345933010888035</v>
      </c>
      <c r="BA101">
        <v>0.52722536624420235</v>
      </c>
      <c r="BB101">
        <v>0.53733643377829632</v>
      </c>
      <c r="BC101">
        <v>0.54316658864376588</v>
      </c>
      <c r="BD101">
        <v>0.55368677272889344</v>
      </c>
      <c r="BE101">
        <v>0.55678406896879973</v>
      </c>
      <c r="BF101">
        <v>0.56536091377528641</v>
      </c>
      <c r="BG101">
        <v>0.57162661542057602</v>
      </c>
      <c r="BH101">
        <v>0.57850440110299228</v>
      </c>
      <c r="BI101">
        <v>0.58464420768079994</v>
      </c>
      <c r="BJ101">
        <v>0.5898144785400975</v>
      </c>
      <c r="BK101">
        <v>0.59791881851085094</v>
      </c>
      <c r="BL101">
        <v>0.59980562419813488</v>
      </c>
      <c r="BM101">
        <v>0.60832678865237455</v>
      </c>
      <c r="BN101">
        <v>0.6160912596466086</v>
      </c>
      <c r="BO101">
        <v>0.61932830921606674</v>
      </c>
      <c r="BP101">
        <v>0.62335753088928603</v>
      </c>
      <c r="BQ101">
        <v>0.62907677017174601</v>
      </c>
      <c r="BR101">
        <v>0.6345140580181744</v>
      </c>
      <c r="BS101">
        <v>0.63782827488144034</v>
      </c>
      <c r="BT101">
        <v>0.64290928275709858</v>
      </c>
      <c r="BU101">
        <v>0.64538311287563788</v>
      </c>
      <c r="BV101">
        <v>0.65349249793990216</v>
      </c>
      <c r="BW101">
        <v>0.65747284995293898</v>
      </c>
      <c r="BX101">
        <v>0.66079278734056879</v>
      </c>
      <c r="BY101">
        <v>0.66565616695549612</v>
      </c>
      <c r="BZ101">
        <v>0.66736138017390323</v>
      </c>
      <c r="CA101">
        <v>0.6716992339653326</v>
      </c>
      <c r="CB101">
        <v>0.67679452330216627</v>
      </c>
      <c r="CC101">
        <v>0.68102762280921214</v>
      </c>
      <c r="CD101">
        <v>0.68309541686029063</v>
      </c>
      <c r="CE101">
        <v>0.68431258065046496</v>
      </c>
      <c r="CF101">
        <v>0.68919030560101502</v>
      </c>
      <c r="CG101">
        <v>0.69417012262456279</v>
      </c>
      <c r="CH101">
        <v>0.69457294831417249</v>
      </c>
      <c r="CI101">
        <v>0.69962760726454587</v>
      </c>
      <c r="CJ101">
        <v>0.70152768123705678</v>
      </c>
      <c r="CK101">
        <v>0.70779783646675154</v>
      </c>
      <c r="CL101">
        <v>0.70770347971187297</v>
      </c>
      <c r="CM101">
        <v>0.71240039854657733</v>
      </c>
      <c r="CN101">
        <v>0.71485423835785977</v>
      </c>
      <c r="CO101">
        <v>0.71692527962685426</v>
      </c>
      <c r="CP101">
        <v>0.72112552869911672</v>
      </c>
      <c r="CQ101">
        <v>0.7240791079988137</v>
      </c>
      <c r="CR101">
        <v>0.72748763732311872</v>
      </c>
      <c r="CS101">
        <v>0.73026412047291678</v>
      </c>
      <c r="CT101">
        <v>0.73279256915173652</v>
      </c>
      <c r="CU101">
        <v>0.73605442204052229</v>
      </c>
      <c r="CV101">
        <v>0.7391764862838357</v>
      </c>
      <c r="CW101">
        <v>0.74099687574753514</v>
      </c>
      <c r="CX101">
        <v>0.741915774963676</v>
      </c>
      <c r="CY101">
        <v>0.74264585729571531</v>
      </c>
      <c r="CZ101">
        <v>0.74822070663396256</v>
      </c>
      <c r="DA101">
        <v>0.74834862804930691</v>
      </c>
      <c r="DB101">
        <v>0.7527844897791689</v>
      </c>
      <c r="DC101">
        <v>0.75353416985003863</v>
      </c>
      <c r="DD101">
        <v>0.75692533480536861</v>
      </c>
      <c r="DE101">
        <v>0.75926392120412523</v>
      </c>
      <c r="DF101">
        <v>0.76093754737934804</v>
      </c>
      <c r="DG101">
        <v>0.7618221790409121</v>
      </c>
      <c r="DH101">
        <v>0.76585446439197258</v>
      </c>
      <c r="DI101">
        <v>0.76701385911547004</v>
      </c>
      <c r="DJ101">
        <v>0.76894491887473115</v>
      </c>
      <c r="DK101">
        <v>0.7692444029818839</v>
      </c>
      <c r="DL101">
        <v>0.77221349666145078</v>
      </c>
      <c r="DM101">
        <v>0.77441281588999378</v>
      </c>
      <c r="DN101">
        <v>0.77591838052338769</v>
      </c>
      <c r="DO101">
        <v>0.77665126401092044</v>
      </c>
      <c r="DP101">
        <v>0.78114696424829477</v>
      </c>
      <c r="DQ101">
        <v>0.7830526272492444</v>
      </c>
      <c r="DR101">
        <v>0.78443135587604651</v>
      </c>
      <c r="DS101">
        <v>0.78562966294476733</v>
      </c>
      <c r="DT101">
        <v>0.78708228745081754</v>
      </c>
      <c r="DU101">
        <v>0.78852473777771448</v>
      </c>
      <c r="DV101">
        <v>0.79054575054358922</v>
      </c>
      <c r="DW101">
        <v>0.7908424888297314</v>
      </c>
      <c r="DX101">
        <v>0.79398958475137371</v>
      </c>
      <c r="DY101">
        <v>0.79556851670224893</v>
      </c>
      <c r="DZ101">
        <v>0.79563846322951814</v>
      </c>
      <c r="EA101">
        <v>0.79736266088481778</v>
      </c>
      <c r="EB101">
        <v>0.79989298803579667</v>
      </c>
      <c r="EC101">
        <v>0.80112203610132604</v>
      </c>
      <c r="ED101">
        <v>0.80318741451853359</v>
      </c>
      <c r="EE101">
        <v>0.8014417859369336</v>
      </c>
      <c r="EF101">
        <v>0.80657042129493584</v>
      </c>
      <c r="EG101">
        <v>0.80765116387372127</v>
      </c>
      <c r="EH101">
        <v>0.80921874247642744</v>
      </c>
      <c r="EI101">
        <v>0.80854746945394884</v>
      </c>
      <c r="EJ101">
        <v>0.81061884160525843</v>
      </c>
      <c r="EK101">
        <v>0.81227544588758804</v>
      </c>
      <c r="EL101">
        <v>0.81351960266580226</v>
      </c>
      <c r="EM101">
        <v>0.81588207819465042</v>
      </c>
      <c r="EN101">
        <v>0.81658624131933133</v>
      </c>
      <c r="EO101">
        <v>0.81685491074988836</v>
      </c>
      <c r="EP101">
        <v>0.81944797796930902</v>
      </c>
      <c r="EQ101">
        <v>0.81972307123950383</v>
      </c>
      <c r="ER101">
        <v>0.81974478625843594</v>
      </c>
      <c r="ES101">
        <v>0.82288865890882801</v>
      </c>
      <c r="ET101">
        <v>0.82446518254265277</v>
      </c>
      <c r="EU101">
        <v>0.82338295881582368</v>
      </c>
      <c r="EV101">
        <v>0.82496576897786711</v>
      </c>
      <c r="EW101">
        <v>0.82782999632501997</v>
      </c>
      <c r="EX101">
        <v>0.82693174444697293</v>
      </c>
      <c r="EY101">
        <v>0.82906244270002161</v>
      </c>
      <c r="EZ101">
        <v>0.82971531804407128</v>
      </c>
      <c r="FA101">
        <v>0.82984280874860195</v>
      </c>
      <c r="FB101">
        <v>0.83257709176060202</v>
      </c>
      <c r="FC101">
        <v>0.83195358651521578</v>
      </c>
      <c r="FD101">
        <v>0.83299020165027593</v>
      </c>
      <c r="FE101">
        <v>0.8361940712296505</v>
      </c>
      <c r="FF101">
        <v>0.83726731363467155</v>
      </c>
      <c r="FG101">
        <v>0.83788779206637454</v>
      </c>
      <c r="FH101">
        <v>0.83835975218773329</v>
      </c>
      <c r="FI101">
        <v>0.83806179532362657</v>
      </c>
      <c r="FJ101">
        <v>0.8412874255104601</v>
      </c>
      <c r="FK101">
        <v>0.84142072205843932</v>
      </c>
      <c r="FL101">
        <v>0.84203485457135563</v>
      </c>
      <c r="FM101">
        <v>0.8436767888299872</v>
      </c>
      <c r="FN101">
        <v>0.84544418075627503</v>
      </c>
      <c r="FO101">
        <v>0.84400275028288441</v>
      </c>
      <c r="FP101">
        <v>0.84638528183344131</v>
      </c>
      <c r="FQ101">
        <v>0.84562052089364292</v>
      </c>
      <c r="FR101">
        <v>0.84637758101009408</v>
      </c>
      <c r="FS101">
        <v>0.84902460073656505</v>
      </c>
      <c r="FT101">
        <v>0.84828182144123176</v>
      </c>
      <c r="FU101">
        <v>0.84932132667486804</v>
      </c>
      <c r="FV101">
        <v>0.85212262255904836</v>
      </c>
      <c r="FW101">
        <v>0.85200577567122515</v>
      </c>
      <c r="FX101">
        <v>0.85218675378346753</v>
      </c>
      <c r="FY101">
        <v>0.85259863580570117</v>
      </c>
      <c r="FZ101">
        <v>0.85540124994473898</v>
      </c>
      <c r="GA101">
        <v>0.85618971897271923</v>
      </c>
      <c r="GB101">
        <v>0.85455019309385827</v>
      </c>
      <c r="GC101">
        <v>0.85580590077144303</v>
      </c>
      <c r="GD101">
        <v>0.85641689843983038</v>
      </c>
      <c r="GE101">
        <v>0.85916419051357718</v>
      </c>
      <c r="GF101">
        <v>0.85820187337807285</v>
      </c>
      <c r="GG101">
        <v>0.85963822278688029</v>
      </c>
      <c r="GH101">
        <v>0.86001117526363857</v>
      </c>
      <c r="GI101">
        <v>0.86213097372647685</v>
      </c>
      <c r="GJ101">
        <v>0.86309767798940062</v>
      </c>
      <c r="GK101">
        <v>0.86371829710597614</v>
      </c>
      <c r="GL101">
        <v>0.86401673575175963</v>
      </c>
      <c r="GM101">
        <v>0.86107337059446576</v>
      </c>
      <c r="GN101">
        <v>0.86449306934341197</v>
      </c>
      <c r="GO101">
        <v>0.86562772540696753</v>
      </c>
      <c r="GP101">
        <v>0.86621405856019318</v>
      </c>
      <c r="GQ101">
        <v>0.86836414009882357</v>
      </c>
      <c r="GR101">
        <v>0.86711558326785954</v>
      </c>
      <c r="GS101">
        <v>0.86802638519738307</v>
      </c>
      <c r="GT101">
        <v>0.86764873819206711</v>
      </c>
      <c r="GU101">
        <v>0.86948494839439205</v>
      </c>
      <c r="GV101">
        <v>0.86966995235554179</v>
      </c>
      <c r="GW101">
        <v>0.87115212110384321</v>
      </c>
      <c r="GX101">
        <v>0.87086614028143772</v>
      </c>
      <c r="GY101">
        <v>0.87049454737542697</v>
      </c>
      <c r="GZ101">
        <v>0.87114575961697793</v>
      </c>
      <c r="HA101">
        <v>0.87322560641442648</v>
      </c>
      <c r="HB101">
        <v>0.87344081771869742</v>
      </c>
      <c r="HC101">
        <v>0.87580106870619578</v>
      </c>
      <c r="HD101">
        <v>0.87377089896046944</v>
      </c>
      <c r="HE101">
        <v>0.87561253931291516</v>
      </c>
      <c r="HF101">
        <v>0.87562491384273522</v>
      </c>
      <c r="HG101">
        <v>0.87604082702445218</v>
      </c>
      <c r="HH101">
        <v>0.8754054861481233</v>
      </c>
      <c r="HI101">
        <v>0.87740751367622694</v>
      </c>
      <c r="HJ101">
        <v>0.87740023056795624</v>
      </c>
      <c r="HK101">
        <v>0.87745691064646558</v>
      </c>
      <c r="HL101">
        <v>0.87932326502403946</v>
      </c>
      <c r="HM101">
        <v>0.87967763525427711</v>
      </c>
      <c r="HN101">
        <v>0.8803949398168035</v>
      </c>
      <c r="HO101">
        <v>0.87988749130522836</v>
      </c>
      <c r="HP101">
        <v>0.88112732362698498</v>
      </c>
      <c r="HQ101">
        <v>0.88330799453348963</v>
      </c>
      <c r="HR101">
        <v>0.88231211595150216</v>
      </c>
      <c r="HS101">
        <v>0.88289831844153199</v>
      </c>
      <c r="HT101">
        <v>0.88200882980998452</v>
      </c>
      <c r="HU101">
        <v>0.88435425819001612</v>
      </c>
      <c r="HV101">
        <v>0.8831303168967366</v>
      </c>
      <c r="HW101">
        <v>0.88500322900660677</v>
      </c>
      <c r="HX101">
        <v>0.88578711806297261</v>
      </c>
      <c r="HY101">
        <v>0.88852602182671325</v>
      </c>
      <c r="HZ101">
        <v>0.88723042414010411</v>
      </c>
      <c r="IA101">
        <v>0.8852958747636549</v>
      </c>
      <c r="IB101">
        <v>0.88711351885842193</v>
      </c>
      <c r="IC101">
        <v>0.8870004770844726</v>
      </c>
      <c r="ID101">
        <v>0.88884342057611909</v>
      </c>
      <c r="IE101">
        <v>0.8894708911379563</v>
      </c>
      <c r="IF101">
        <v>0.88842887473638377</v>
      </c>
      <c r="IG101">
        <v>0.88881847765015942</v>
      </c>
      <c r="IH101">
        <v>0.8896570174281011</v>
      </c>
      <c r="II101">
        <v>0.88921782721580822</v>
      </c>
      <c r="IJ101">
        <v>0.89318877094808824</v>
      </c>
      <c r="IK101">
        <v>0.8913556961872775</v>
      </c>
      <c r="IL101">
        <v>0.89202873504036528</v>
      </c>
      <c r="IM101">
        <v>0.89232080070619868</v>
      </c>
      <c r="IN101">
        <v>0.89101839745094191</v>
      </c>
      <c r="IO101">
        <v>0.89422641037581019</v>
      </c>
      <c r="IP101">
        <v>0.89297520863382229</v>
      </c>
      <c r="IQ101">
        <v>0.89406259581739356</v>
      </c>
      <c r="IR101">
        <v>0.89358624458351199</v>
      </c>
      <c r="IS101">
        <v>0.8950100929757383</v>
      </c>
      <c r="IT101">
        <v>0.89570110949397908</v>
      </c>
      <c r="IU101">
        <v>0.89692243946743044</v>
      </c>
      <c r="IV101">
        <v>0.89524909782549966</v>
      </c>
      <c r="IW101">
        <v>0.89637227151098009</v>
      </c>
      <c r="IX101">
        <v>0.89682800972718579</v>
      </c>
      <c r="IY101">
        <v>0.89783390717905687</v>
      </c>
      <c r="IZ101">
        <v>0.8992084297570585</v>
      </c>
      <c r="JA101">
        <v>0.89818123605363931</v>
      </c>
      <c r="JB101">
        <v>0.8994040409392845</v>
      </c>
      <c r="JC101">
        <v>0.89852144051444238</v>
      </c>
      <c r="JD101">
        <v>0.89932149155381169</v>
      </c>
      <c r="JE101">
        <v>0.89984496580563145</v>
      </c>
      <c r="JF101">
        <v>0.89855696604913793</v>
      </c>
      <c r="JG101">
        <v>0.89998153240197332</v>
      </c>
      <c r="JH101">
        <v>0.89908866088888095</v>
      </c>
      <c r="JI101">
        <v>0.90167381724093487</v>
      </c>
      <c r="JJ101">
        <v>0.90018215691837666</v>
      </c>
      <c r="JK101">
        <v>0.90060263828898202</v>
      </c>
      <c r="JL101">
        <v>0.90335811808554278</v>
      </c>
      <c r="JM101">
        <v>0.90212298298107674</v>
      </c>
      <c r="JN101">
        <v>0.90204697293935143</v>
      </c>
      <c r="JO101">
        <v>0.90335921785575635</v>
      </c>
      <c r="JP101">
        <v>0.90383025984153986</v>
      </c>
      <c r="JQ101">
        <v>0.90316713325142683</v>
      </c>
      <c r="JR101">
        <v>0.90418437827493836</v>
      </c>
      <c r="JS101">
        <v>0.90575914934998969</v>
      </c>
      <c r="JT101">
        <v>0.90442618228967064</v>
      </c>
      <c r="JU101">
        <v>0.90252845471294774</v>
      </c>
      <c r="JV101">
        <v>0.90492777115705514</v>
      </c>
      <c r="JW101">
        <v>0.9038873167033874</v>
      </c>
      <c r="JX101">
        <v>0.90801400085683626</v>
      </c>
      <c r="JY101">
        <v>0.90669001925256887</v>
      </c>
      <c r="JZ101">
        <v>0.90543814041656678</v>
      </c>
      <c r="KA101">
        <v>0.90706643706774392</v>
      </c>
      <c r="KB101">
        <v>0.90776939647322352</v>
      </c>
      <c r="KC101">
        <v>0.90673536395714205</v>
      </c>
      <c r="KD101">
        <v>0.90879965094427995</v>
      </c>
      <c r="KE101">
        <v>0.9077096595349452</v>
      </c>
      <c r="KF101">
        <v>0.90806984796284151</v>
      </c>
      <c r="KG101">
        <v>0.91037575672821558</v>
      </c>
      <c r="KH101">
        <v>0.90929553572391497</v>
      </c>
      <c r="KI101">
        <v>0.90826622866223095</v>
      </c>
      <c r="KJ101">
        <v>0.9130445704264879</v>
      </c>
      <c r="KK101">
        <v>0.90891857808025667</v>
      </c>
      <c r="KL101">
        <v>0.9108259287119489</v>
      </c>
      <c r="KM101">
        <v>0.91234918287504263</v>
      </c>
      <c r="KN101">
        <v>0.91204620913130496</v>
      </c>
      <c r="KO101">
        <v>0.91076689709370129</v>
      </c>
      <c r="KP101">
        <v>0.91145042489070094</v>
      </c>
      <c r="KQ101">
        <v>0.91232060324683317</v>
      </c>
      <c r="KR101">
        <v>0.91385858742418302</v>
      </c>
      <c r="KS101">
        <v>0.91213821718305321</v>
      </c>
      <c r="KT101">
        <v>0.91322002754859566</v>
      </c>
      <c r="KU101">
        <v>0.91396114048945254</v>
      </c>
      <c r="KV101">
        <v>0.91339038368429148</v>
      </c>
      <c r="KW101">
        <v>0.91450756177542269</v>
      </c>
      <c r="KX101">
        <v>0.91340690986965412</v>
      </c>
      <c r="KY101">
        <v>0.91367806831917187</v>
      </c>
      <c r="KZ101">
        <v>0.91437818784013047</v>
      </c>
      <c r="LA101">
        <v>0.91548634300342047</v>
      </c>
      <c r="LB101">
        <v>0.91498027541843019</v>
      </c>
      <c r="LC101">
        <v>0.9158414250142316</v>
      </c>
      <c r="LD101">
        <v>0.9162988256058815</v>
      </c>
      <c r="LE101">
        <v>0.91501093865215943</v>
      </c>
      <c r="LF101">
        <v>0.91752924647384693</v>
      </c>
      <c r="LG101">
        <v>0.9174764958396997</v>
      </c>
      <c r="LH101">
        <v>0.91668886237226554</v>
      </c>
      <c r="LI101">
        <v>0.91705945067819583</v>
      </c>
      <c r="LJ101">
        <v>0.91651395691562865</v>
      </c>
      <c r="LK101">
        <v>0.9164235716276693</v>
      </c>
      <c r="LL101">
        <v>0.9164559579095849</v>
      </c>
      <c r="LM101">
        <v>0.91688105426094213</v>
      </c>
      <c r="LN101">
        <v>0.91763522489932758</v>
      </c>
      <c r="LO101">
        <v>0.91853783526909771</v>
      </c>
      <c r="LP101">
        <v>0.917770278100836</v>
      </c>
      <c r="LQ101">
        <v>0.91810873363020973</v>
      </c>
      <c r="LR101">
        <v>0.9192549144088431</v>
      </c>
      <c r="LS101">
        <v>0.91897093370653349</v>
      </c>
      <c r="LT101">
        <v>0.91984706038246888</v>
      </c>
      <c r="LU101">
        <v>0.92037352616212276</v>
      </c>
      <c r="LV101">
        <v>0.92057374084785049</v>
      </c>
      <c r="LW101">
        <v>0.92144824296129768</v>
      </c>
      <c r="LX101">
        <v>0.92157064866872229</v>
      </c>
      <c r="LY101">
        <v>0.92178068957392401</v>
      </c>
      <c r="LZ101">
        <v>0.9216347445152071</v>
      </c>
      <c r="MA101">
        <v>0.92159974763869124</v>
      </c>
      <c r="MB101">
        <v>0.92125563052263415</v>
      </c>
      <c r="MC101">
        <v>0.92169330200972743</v>
      </c>
      <c r="MD101">
        <v>0.92168961985108366</v>
      </c>
      <c r="ME101">
        <v>0.92201740742579419</v>
      </c>
      <c r="MF101">
        <v>0.9210877674820942</v>
      </c>
      <c r="MG101">
        <v>0.92367634965601031</v>
      </c>
      <c r="MH101">
        <v>0.92258028389077396</v>
      </c>
      <c r="MI101">
        <v>0.92154136324222269</v>
      </c>
      <c r="MJ101">
        <v>0.92260035592250289</v>
      </c>
      <c r="MK101">
        <v>0.92395699531734099</v>
      </c>
      <c r="ML101">
        <v>0.92434531766576833</v>
      </c>
      <c r="MM101">
        <v>0.92486784135571709</v>
      </c>
      <c r="MN101">
        <v>0.9239247987362601</v>
      </c>
      <c r="MO101">
        <v>0.92462460423879089</v>
      </c>
      <c r="MP101">
        <v>0.92413086028529379</v>
      </c>
      <c r="MQ101">
        <v>0.92489291780952743</v>
      </c>
      <c r="MR101">
        <v>0.92564056946742368</v>
      </c>
      <c r="MS101">
        <v>0.92458134932016578</v>
      </c>
      <c r="MT101">
        <v>0.92571706568195289</v>
      </c>
      <c r="MU101">
        <v>0.92674111371601808</v>
      </c>
      <c r="MV101">
        <v>0.92452838211171251</v>
      </c>
      <c r="MW101">
        <v>0.92676198692473744</v>
      </c>
      <c r="MX101">
        <v>0.92612590701539277</v>
      </c>
      <c r="MY101">
        <v>0.92639130349025467</v>
      </c>
      <c r="MZ101">
        <v>0.92759109494133052</v>
      </c>
      <c r="NA101">
        <v>0.92618993323212673</v>
      </c>
      <c r="NB101">
        <v>0.92690857880296273</v>
      </c>
      <c r="NC101">
        <v>0.92793438266930062</v>
      </c>
      <c r="ND101">
        <v>0.92815410596672554</v>
      </c>
      <c r="NE101">
        <v>0.92678456091412242</v>
      </c>
      <c r="NF101">
        <v>0.9275997979298467</v>
      </c>
      <c r="NG101">
        <v>0.92877916414445727</v>
      </c>
      <c r="NH101">
        <v>0.92751216570772321</v>
      </c>
      <c r="NI101">
        <v>0.92917500722194002</v>
      </c>
      <c r="NJ101">
        <v>0.92926945145189421</v>
      </c>
      <c r="NK101">
        <v>0.92847162300483443</v>
      </c>
      <c r="NL101">
        <v>0.92757447172184937</v>
      </c>
      <c r="NM101">
        <v>0.9298931429209929</v>
      </c>
      <c r="NN101">
        <v>0.92942201882159448</v>
      </c>
      <c r="NO101">
        <v>0.92962695662745354</v>
      </c>
      <c r="NP101">
        <v>0.92973447184148661</v>
      </c>
      <c r="NQ101">
        <v>0.93094001384735992</v>
      </c>
      <c r="NR101">
        <v>0.92999661539736367</v>
      </c>
      <c r="NS101">
        <v>0.93161627626436105</v>
      </c>
      <c r="NT101">
        <v>0.92961266229852801</v>
      </c>
      <c r="NU101">
        <v>0.93257690140083382</v>
      </c>
      <c r="NV101">
        <v>0.9300057618574844</v>
      </c>
      <c r="NW101">
        <v>0.93096593464902921</v>
      </c>
      <c r="NX101">
        <v>0.93133809621775898</v>
      </c>
      <c r="NY101">
        <v>0.93172233033431284</v>
      </c>
      <c r="NZ101">
        <v>0.93242844581444562</v>
      </c>
      <c r="OA101">
        <v>0.93197406839946917</v>
      </c>
      <c r="OB101">
        <v>0.93187965099864578</v>
      </c>
      <c r="OC101">
        <v>0.93191389248399636</v>
      </c>
      <c r="OD101">
        <v>0.9332969853358396</v>
      </c>
      <c r="OE101">
        <v>0.93275179170795008</v>
      </c>
      <c r="OF101">
        <v>0.93244232224841161</v>
      </c>
      <c r="OG101">
        <v>0.93324390109192357</v>
      </c>
      <c r="OH101">
        <v>0.93327589395425381</v>
      </c>
      <c r="OI101">
        <v>0.93386089579750498</v>
      </c>
      <c r="OJ101">
        <v>0.93339806856257557</v>
      </c>
      <c r="OK101">
        <v>0.93401227433673706</v>
      </c>
      <c r="OL101">
        <v>0.93408768018684596</v>
      </c>
      <c r="OM101">
        <v>0.93358801231319544</v>
      </c>
      <c r="ON101">
        <v>0.93275458134524603</v>
      </c>
      <c r="OO101">
        <v>0.93443563141112462</v>
      </c>
      <c r="OP101">
        <v>0.93392069761506347</v>
      </c>
      <c r="OQ101">
        <v>0.93403366849989933</v>
      </c>
      <c r="OR101">
        <v>0.93513279801831639</v>
      </c>
      <c r="OS101">
        <v>0.93450678870021364</v>
      </c>
      <c r="OT101">
        <v>0.93440966455860097</v>
      </c>
      <c r="OU101">
        <v>0.9360321531138075</v>
      </c>
    </row>
    <row r="102" spans="1:411">
      <c r="A102" s="539">
        <v>0.51000000000000012</v>
      </c>
      <c r="B102">
        <v>1.9286565295700318E-4</v>
      </c>
      <c r="C102">
        <v>1.5282984909280454E-3</v>
      </c>
      <c r="D102">
        <v>3.182846749175911E-3</v>
      </c>
      <c r="E102">
        <v>6.4398806575494422E-3</v>
      </c>
      <c r="F102">
        <v>9.6220678305481977E-3</v>
      </c>
      <c r="G102">
        <v>1.338558791764497E-2</v>
      </c>
      <c r="H102">
        <v>1.9173507009787559E-2</v>
      </c>
      <c r="I102">
        <v>2.455093377679838E-2</v>
      </c>
      <c r="J102">
        <v>3.2069664799079238E-2</v>
      </c>
      <c r="K102">
        <v>3.907766838890947E-2</v>
      </c>
      <c r="L102">
        <v>4.6840459695798455E-2</v>
      </c>
      <c r="M102">
        <v>5.6672043016623083E-2</v>
      </c>
      <c r="N102">
        <v>6.7202897214042129E-2</v>
      </c>
      <c r="O102">
        <v>7.6008958452187858E-2</v>
      </c>
      <c r="P102">
        <v>8.9021088084592095E-2</v>
      </c>
      <c r="Q102">
        <v>9.9359641665569959E-2</v>
      </c>
      <c r="R102">
        <v>0.11372688590834545</v>
      </c>
      <c r="S102">
        <v>0.1260229336882113</v>
      </c>
      <c r="T102">
        <v>0.14103622894653053</v>
      </c>
      <c r="U102">
        <v>0.15326507754609428</v>
      </c>
      <c r="V102">
        <v>0.16851231520771598</v>
      </c>
      <c r="W102">
        <v>0.18409377857193115</v>
      </c>
      <c r="X102">
        <v>0.19848691836750759</v>
      </c>
      <c r="Y102">
        <v>0.21436013446853405</v>
      </c>
      <c r="Z102">
        <v>0.22909762023627037</v>
      </c>
      <c r="AA102">
        <v>0.2437975711378359</v>
      </c>
      <c r="AB102">
        <v>0.25804343404410146</v>
      </c>
      <c r="AC102">
        <v>0.27011502583734548</v>
      </c>
      <c r="AD102">
        <v>0.28775641009786934</v>
      </c>
      <c r="AE102">
        <v>0.29920789689777544</v>
      </c>
      <c r="AF102">
        <v>0.3150926513813318</v>
      </c>
      <c r="AG102">
        <v>0.32773284729948654</v>
      </c>
      <c r="AH102">
        <v>0.34076269718538493</v>
      </c>
      <c r="AI102">
        <v>0.35350316240673751</v>
      </c>
      <c r="AJ102">
        <v>0.36554142096016246</v>
      </c>
      <c r="AK102">
        <v>0.37796080606307841</v>
      </c>
      <c r="AL102">
        <v>0.38828555780974233</v>
      </c>
      <c r="AM102">
        <v>0.40234757536963095</v>
      </c>
      <c r="AN102">
        <v>0.41271839559746121</v>
      </c>
      <c r="AO102">
        <v>0.42217645615706667</v>
      </c>
      <c r="AP102">
        <v>0.4315133810645867</v>
      </c>
      <c r="AQ102">
        <v>0.44238381022655504</v>
      </c>
      <c r="AR102">
        <v>0.45144176496349564</v>
      </c>
      <c r="AS102">
        <v>0.46295285596570529</v>
      </c>
      <c r="AT102">
        <v>0.47024147093024515</v>
      </c>
      <c r="AU102">
        <v>0.48073425840050854</v>
      </c>
      <c r="AV102">
        <v>0.48942000102470917</v>
      </c>
      <c r="AW102">
        <v>0.49838461363723441</v>
      </c>
      <c r="AX102">
        <v>0.50679884377099649</v>
      </c>
      <c r="AY102">
        <v>0.51181328047494545</v>
      </c>
      <c r="AZ102">
        <v>0.52371048697051026</v>
      </c>
      <c r="BA102">
        <v>0.53094869797289324</v>
      </c>
      <c r="BB102">
        <v>0.53780913846742373</v>
      </c>
      <c r="BC102">
        <v>0.54362979255385857</v>
      </c>
      <c r="BD102">
        <v>0.5520536670774554</v>
      </c>
      <c r="BE102">
        <v>0.5593134888128537</v>
      </c>
      <c r="BF102">
        <v>0.56331056801102064</v>
      </c>
      <c r="BG102">
        <v>0.57301842756558818</v>
      </c>
      <c r="BH102">
        <v>0.57729662638755097</v>
      </c>
      <c r="BI102">
        <v>0.58465984539972315</v>
      </c>
      <c r="BJ102">
        <v>0.59168103073853218</v>
      </c>
      <c r="BK102">
        <v>0.59346063000600924</v>
      </c>
      <c r="BL102">
        <v>0.60262872699029413</v>
      </c>
      <c r="BM102">
        <v>0.60637682758381295</v>
      </c>
      <c r="BN102">
        <v>0.6153403924775025</v>
      </c>
      <c r="BO102">
        <v>0.61853427691597762</v>
      </c>
      <c r="BP102">
        <v>0.62294532564962579</v>
      </c>
      <c r="BQ102">
        <v>0.62731385474432422</v>
      </c>
      <c r="BR102">
        <v>0.63122131611278087</v>
      </c>
      <c r="BS102">
        <v>0.63889293245942647</v>
      </c>
      <c r="BT102">
        <v>0.64101097996229339</v>
      </c>
      <c r="BU102">
        <v>0.64582479351519795</v>
      </c>
      <c r="BV102">
        <v>0.6493581889232718</v>
      </c>
      <c r="BW102">
        <v>0.6561323553185926</v>
      </c>
      <c r="BX102">
        <v>0.65825740988951864</v>
      </c>
      <c r="BY102">
        <v>0.66480589039675997</v>
      </c>
      <c r="BZ102">
        <v>0.66943761830667103</v>
      </c>
      <c r="CA102">
        <v>0.67144948667301452</v>
      </c>
      <c r="CB102">
        <v>0.67406700788112306</v>
      </c>
      <c r="CC102">
        <v>0.68072608275494662</v>
      </c>
      <c r="CD102">
        <v>0.68328305651626564</v>
      </c>
      <c r="CE102">
        <v>0.68860435158986721</v>
      </c>
      <c r="CF102">
        <v>0.68949660527234613</v>
      </c>
      <c r="CG102">
        <v>0.6945880767049839</v>
      </c>
      <c r="CH102">
        <v>0.69824206176577419</v>
      </c>
      <c r="CI102">
        <v>0.70073847462346039</v>
      </c>
      <c r="CJ102">
        <v>0.70416731538419441</v>
      </c>
      <c r="CK102">
        <v>0.70538393454665527</v>
      </c>
      <c r="CL102">
        <v>0.70978048124971682</v>
      </c>
      <c r="CM102">
        <v>0.7135105623256468</v>
      </c>
      <c r="CN102">
        <v>0.71586500787408558</v>
      </c>
      <c r="CO102">
        <v>0.72111008713484415</v>
      </c>
      <c r="CP102">
        <v>0.71980928952880241</v>
      </c>
      <c r="CQ102">
        <v>0.72488952968637999</v>
      </c>
      <c r="CR102">
        <v>0.72561389982859048</v>
      </c>
      <c r="CS102">
        <v>0.72993891966214453</v>
      </c>
      <c r="CT102">
        <v>0.73497748661879581</v>
      </c>
      <c r="CU102">
        <v>0.73409856253063632</v>
      </c>
      <c r="CV102">
        <v>0.73764483640915479</v>
      </c>
      <c r="CW102">
        <v>0.74061514453075672</v>
      </c>
      <c r="CX102">
        <v>0.74302996997876625</v>
      </c>
      <c r="CY102">
        <v>0.74529010745501467</v>
      </c>
      <c r="CZ102">
        <v>0.7499888611649943</v>
      </c>
      <c r="DA102">
        <v>0.75042399959870709</v>
      </c>
      <c r="DB102">
        <v>0.75178363483446509</v>
      </c>
      <c r="DC102">
        <v>0.75583813137273437</v>
      </c>
      <c r="DD102">
        <v>0.75570995194740964</v>
      </c>
      <c r="DE102">
        <v>0.75820498898810562</v>
      </c>
      <c r="DF102">
        <v>0.76087751407275694</v>
      </c>
      <c r="DG102">
        <v>0.76226339792371367</v>
      </c>
      <c r="DH102">
        <v>0.76502455898027855</v>
      </c>
      <c r="DI102">
        <v>0.76594526604875379</v>
      </c>
      <c r="DJ102">
        <v>0.76784966041993929</v>
      </c>
      <c r="DK102">
        <v>0.77070613948119737</v>
      </c>
      <c r="DL102">
        <v>0.77334120231338477</v>
      </c>
      <c r="DM102">
        <v>0.77230566566137526</v>
      </c>
      <c r="DN102">
        <v>0.77705885972487132</v>
      </c>
      <c r="DO102">
        <v>0.77968017730656036</v>
      </c>
      <c r="DP102">
        <v>0.77975071235756277</v>
      </c>
      <c r="DQ102">
        <v>0.78124700249369183</v>
      </c>
      <c r="DR102">
        <v>0.78365658947859018</v>
      </c>
      <c r="DS102">
        <v>0.78480813099250102</v>
      </c>
      <c r="DT102">
        <v>0.78853479225771972</v>
      </c>
      <c r="DU102">
        <v>0.79017835042477746</v>
      </c>
      <c r="DV102">
        <v>0.79085964848657342</v>
      </c>
      <c r="DW102">
        <v>0.79144209320545278</v>
      </c>
      <c r="DX102">
        <v>0.79183603544070924</v>
      </c>
      <c r="DY102">
        <v>0.79510953595152911</v>
      </c>
      <c r="DZ102">
        <v>0.79674078669577253</v>
      </c>
      <c r="EA102">
        <v>0.79757303805637314</v>
      </c>
      <c r="EB102">
        <v>0.80044933180770317</v>
      </c>
      <c r="EC102">
        <v>0.80046412269702905</v>
      </c>
      <c r="ED102">
        <v>0.80306036803696279</v>
      </c>
      <c r="EE102">
        <v>0.80490723414499077</v>
      </c>
      <c r="EF102">
        <v>0.80487873129332432</v>
      </c>
      <c r="EG102">
        <v>0.80829528589374822</v>
      </c>
      <c r="EH102">
        <v>0.80921232456478442</v>
      </c>
      <c r="EI102">
        <v>0.80920660393815624</v>
      </c>
      <c r="EJ102">
        <v>0.80973337785803756</v>
      </c>
      <c r="EK102">
        <v>0.8105998577421154</v>
      </c>
      <c r="EL102">
        <v>0.81260056455787366</v>
      </c>
      <c r="EM102">
        <v>0.81553028986647624</v>
      </c>
      <c r="EN102">
        <v>0.81794431872907369</v>
      </c>
      <c r="EO102">
        <v>0.81689684168962184</v>
      </c>
      <c r="EP102">
        <v>0.81819657352260688</v>
      </c>
      <c r="EQ102">
        <v>0.8201172094150524</v>
      </c>
      <c r="ER102">
        <v>0.82238670736566899</v>
      </c>
      <c r="ES102">
        <v>0.82080640890028533</v>
      </c>
      <c r="ET102">
        <v>0.82507523740216793</v>
      </c>
      <c r="EU102">
        <v>0.82333613315750964</v>
      </c>
      <c r="EV102">
        <v>0.82565014586055818</v>
      </c>
      <c r="EW102">
        <v>0.82694027332980957</v>
      </c>
      <c r="EX102">
        <v>0.82864087877092785</v>
      </c>
      <c r="EY102">
        <v>0.82727193239831553</v>
      </c>
      <c r="EZ102">
        <v>0.83071783675714439</v>
      </c>
      <c r="FA102">
        <v>0.82974653078509808</v>
      </c>
      <c r="FB102">
        <v>0.83241265437373568</v>
      </c>
      <c r="FC102">
        <v>0.83353733182571899</v>
      </c>
      <c r="FD102">
        <v>0.83391073076497102</v>
      </c>
      <c r="FE102">
        <v>0.83628227977165692</v>
      </c>
      <c r="FF102">
        <v>0.83717937305522694</v>
      </c>
      <c r="FG102">
        <v>0.83700167891227939</v>
      </c>
      <c r="FH102">
        <v>0.83833698948912061</v>
      </c>
      <c r="FI102">
        <v>0.8377465864352116</v>
      </c>
      <c r="FJ102">
        <v>0.84256806521612937</v>
      </c>
      <c r="FK102">
        <v>0.84140683623145662</v>
      </c>
      <c r="FL102">
        <v>0.84018193892126836</v>
      </c>
      <c r="FM102">
        <v>0.84235194294407678</v>
      </c>
      <c r="FN102">
        <v>0.84516893078408939</v>
      </c>
      <c r="FO102">
        <v>0.84489185690042201</v>
      </c>
      <c r="FP102">
        <v>0.84574539464756104</v>
      </c>
      <c r="FQ102">
        <v>0.84607258730619628</v>
      </c>
      <c r="FR102">
        <v>0.84681758008158992</v>
      </c>
      <c r="FS102">
        <v>0.84778564297592496</v>
      </c>
      <c r="FT102">
        <v>0.84821867559696462</v>
      </c>
      <c r="FU102">
        <v>0.85040739771568608</v>
      </c>
      <c r="FV102">
        <v>0.85195284453235143</v>
      </c>
      <c r="FW102">
        <v>0.8498000362097784</v>
      </c>
      <c r="FX102">
        <v>0.85110625896016201</v>
      </c>
      <c r="FY102">
        <v>0.85386832212530783</v>
      </c>
      <c r="FZ102">
        <v>0.85534610829038848</v>
      </c>
      <c r="GA102">
        <v>0.85458473916748745</v>
      </c>
      <c r="GB102">
        <v>0.85644112349151857</v>
      </c>
      <c r="GC102">
        <v>0.85686808040561346</v>
      </c>
      <c r="GD102">
        <v>0.85791528289835228</v>
      </c>
      <c r="GE102">
        <v>0.8580083813996785</v>
      </c>
      <c r="GF102">
        <v>0.85760857609707575</v>
      </c>
      <c r="GG102">
        <v>0.8569137549405571</v>
      </c>
      <c r="GH102">
        <v>0.85907108572709578</v>
      </c>
      <c r="GI102">
        <v>0.85934742652509544</v>
      </c>
      <c r="GJ102">
        <v>0.86386348340914876</v>
      </c>
      <c r="GK102">
        <v>0.86318069753542359</v>
      </c>
      <c r="GL102">
        <v>0.86205304939266336</v>
      </c>
      <c r="GM102">
        <v>0.86580918700881304</v>
      </c>
      <c r="GN102">
        <v>0.86223753703002504</v>
      </c>
      <c r="GO102">
        <v>0.86605011002390331</v>
      </c>
      <c r="GP102">
        <v>0.86627017037694221</v>
      </c>
      <c r="GQ102">
        <v>0.86535975970401824</v>
      </c>
      <c r="GR102">
        <v>0.86685985218912032</v>
      </c>
      <c r="GS102">
        <v>0.86885056801235527</v>
      </c>
      <c r="GT102">
        <v>0.86958892160182533</v>
      </c>
      <c r="GU102">
        <v>0.8675632092194363</v>
      </c>
      <c r="GV102">
        <v>0.869808911296577</v>
      </c>
      <c r="GW102">
        <v>0.87318854253353617</v>
      </c>
      <c r="GX102">
        <v>0.87140371471174771</v>
      </c>
      <c r="GY102">
        <v>0.87277389517997184</v>
      </c>
      <c r="GZ102">
        <v>0.87124788206565851</v>
      </c>
      <c r="HA102">
        <v>0.87206464724810751</v>
      </c>
      <c r="HB102">
        <v>0.87316756274696028</v>
      </c>
      <c r="HC102">
        <v>0.87189518197472538</v>
      </c>
      <c r="HD102">
        <v>0.87532194932587148</v>
      </c>
      <c r="HE102">
        <v>0.87542596868353739</v>
      </c>
      <c r="HF102">
        <v>0.87557371105787341</v>
      </c>
      <c r="HG102">
        <v>0.87478206730157049</v>
      </c>
      <c r="HH102">
        <v>0.87773758832166615</v>
      </c>
      <c r="HI102">
        <v>0.8771897452676708</v>
      </c>
      <c r="HJ102">
        <v>0.87751189221243597</v>
      </c>
      <c r="HK102">
        <v>0.87756247091524597</v>
      </c>
      <c r="HL102">
        <v>0.87904965983130179</v>
      </c>
      <c r="HM102">
        <v>0.87937868983701328</v>
      </c>
      <c r="HN102">
        <v>0.87977669090509369</v>
      </c>
      <c r="HO102">
        <v>0.88007501089260032</v>
      </c>
      <c r="HP102">
        <v>0.88010502215904807</v>
      </c>
      <c r="HQ102">
        <v>0.88264360316862622</v>
      </c>
      <c r="HR102">
        <v>0.88164637613537111</v>
      </c>
      <c r="HS102">
        <v>0.88328137691043573</v>
      </c>
      <c r="HT102">
        <v>0.88220059739205536</v>
      </c>
      <c r="HU102">
        <v>0.88345478407192846</v>
      </c>
      <c r="HV102">
        <v>0.88437827866568663</v>
      </c>
      <c r="HW102">
        <v>0.8854809599351503</v>
      </c>
      <c r="HX102">
        <v>0.88586153319851024</v>
      </c>
      <c r="HY102">
        <v>0.88498952256499597</v>
      </c>
      <c r="HZ102">
        <v>0.88750875490538639</v>
      </c>
      <c r="IA102">
        <v>0.88701214337906598</v>
      </c>
      <c r="IB102">
        <v>0.88813202645490141</v>
      </c>
      <c r="IC102">
        <v>0.88832296369716912</v>
      </c>
      <c r="ID102">
        <v>0.88912219828770644</v>
      </c>
      <c r="IE102">
        <v>0.88831592702531081</v>
      </c>
      <c r="IF102">
        <v>0.88958416915718919</v>
      </c>
      <c r="IG102">
        <v>0.88994274432918219</v>
      </c>
      <c r="IH102">
        <v>0.88983274012339153</v>
      </c>
      <c r="II102">
        <v>0.890842106382429</v>
      </c>
      <c r="IJ102">
        <v>0.89048212628956613</v>
      </c>
      <c r="IK102">
        <v>0.89169835028289479</v>
      </c>
      <c r="IL102">
        <v>0.8909384365915276</v>
      </c>
      <c r="IM102">
        <v>0.89245879876672807</v>
      </c>
      <c r="IN102">
        <v>0.89295997339343547</v>
      </c>
      <c r="IO102">
        <v>0.89285822539580817</v>
      </c>
      <c r="IP102">
        <v>0.89268118802681895</v>
      </c>
      <c r="IQ102">
        <v>0.89542917445103298</v>
      </c>
      <c r="IR102">
        <v>0.8950815807285053</v>
      </c>
      <c r="IS102">
        <v>0.89571546674243741</v>
      </c>
      <c r="IT102">
        <v>0.89746159189519814</v>
      </c>
      <c r="IU102">
        <v>0.89711055096911951</v>
      </c>
      <c r="IV102">
        <v>0.89593702239301432</v>
      </c>
      <c r="IW102">
        <v>0.89554943582476876</v>
      </c>
      <c r="IX102">
        <v>0.89609926462675327</v>
      </c>
      <c r="IY102">
        <v>0.89709727938861972</v>
      </c>
      <c r="IZ102">
        <v>0.89747264258627646</v>
      </c>
      <c r="JA102">
        <v>0.89667858663825162</v>
      </c>
      <c r="JB102">
        <v>0.89847843821539508</v>
      </c>
      <c r="JC102">
        <v>0.89946658651872724</v>
      </c>
      <c r="JD102">
        <v>0.89955602625305031</v>
      </c>
      <c r="JE102">
        <v>0.89898136168885467</v>
      </c>
      <c r="JF102">
        <v>0.90124210896625134</v>
      </c>
      <c r="JG102">
        <v>0.89917846772666454</v>
      </c>
      <c r="JH102">
        <v>0.89945395650842008</v>
      </c>
      <c r="JI102">
        <v>0.90123744129909222</v>
      </c>
      <c r="JJ102">
        <v>0.90109198361965925</v>
      </c>
      <c r="JK102">
        <v>0.90184457699635756</v>
      </c>
      <c r="JL102">
        <v>0.90153664373074238</v>
      </c>
      <c r="JM102">
        <v>0.9028660206991862</v>
      </c>
      <c r="JN102">
        <v>0.90158747908701287</v>
      </c>
      <c r="JO102">
        <v>0.90138267066258426</v>
      </c>
      <c r="JP102">
        <v>0.90381783786420622</v>
      </c>
      <c r="JQ102">
        <v>0.90369949349995959</v>
      </c>
      <c r="JR102">
        <v>0.90446169461930703</v>
      </c>
      <c r="JS102">
        <v>0.90489561389463558</v>
      </c>
      <c r="JT102">
        <v>0.90438987169884977</v>
      </c>
      <c r="JU102">
        <v>0.90572364551943196</v>
      </c>
      <c r="JV102">
        <v>0.90459092532063945</v>
      </c>
      <c r="JW102">
        <v>0.90660005050740955</v>
      </c>
      <c r="JX102">
        <v>0.90604865333816276</v>
      </c>
      <c r="JY102">
        <v>0.90595949566110379</v>
      </c>
      <c r="JZ102">
        <v>0.90718083259750948</v>
      </c>
      <c r="KA102">
        <v>0.90689100197224926</v>
      </c>
      <c r="KB102">
        <v>0.9047534588029571</v>
      </c>
      <c r="KC102">
        <v>0.90707268310387446</v>
      </c>
      <c r="KD102">
        <v>0.90903542179412855</v>
      </c>
      <c r="KE102">
        <v>0.90872793540699826</v>
      </c>
      <c r="KF102">
        <v>0.91003954450842861</v>
      </c>
      <c r="KG102">
        <v>0.90870510562837337</v>
      </c>
      <c r="KH102">
        <v>0.90812959713319896</v>
      </c>
      <c r="KI102">
        <v>0.90862819886833801</v>
      </c>
      <c r="KJ102">
        <v>0.91023797105766879</v>
      </c>
      <c r="KK102">
        <v>0.91075525060557028</v>
      </c>
      <c r="KL102">
        <v>0.91063139175890728</v>
      </c>
      <c r="KM102">
        <v>0.91100785333925027</v>
      </c>
      <c r="KN102">
        <v>0.91181035005472322</v>
      </c>
      <c r="KO102">
        <v>0.91200965354855279</v>
      </c>
      <c r="KP102">
        <v>0.91124775307900874</v>
      </c>
      <c r="KQ102">
        <v>0.91136144456022805</v>
      </c>
      <c r="KR102">
        <v>0.91195871163430997</v>
      </c>
      <c r="KS102">
        <v>0.91258571909921993</v>
      </c>
      <c r="KT102">
        <v>0.91326060366678874</v>
      </c>
      <c r="KU102">
        <v>0.91247329613231032</v>
      </c>
      <c r="KV102">
        <v>0.91295119703221439</v>
      </c>
      <c r="KW102">
        <v>0.91299995976920112</v>
      </c>
      <c r="KX102">
        <v>0.91409751400633932</v>
      </c>
      <c r="KY102">
        <v>0.91561439058877581</v>
      </c>
      <c r="KZ102">
        <v>0.91534281768745718</v>
      </c>
      <c r="LA102">
        <v>0.91445840794152011</v>
      </c>
      <c r="LB102">
        <v>0.91468251434019709</v>
      </c>
      <c r="LC102">
        <v>0.91441784423384243</v>
      </c>
      <c r="LD102">
        <v>0.9165880207775603</v>
      </c>
      <c r="LE102">
        <v>0.91478189892235151</v>
      </c>
      <c r="LF102">
        <v>0.91661264533927778</v>
      </c>
      <c r="LG102">
        <v>0.91604881082362333</v>
      </c>
      <c r="LH102">
        <v>0.91711853931898957</v>
      </c>
      <c r="LI102">
        <v>0.91730720191084758</v>
      </c>
      <c r="LJ102">
        <v>0.91727770919390639</v>
      </c>
      <c r="LK102">
        <v>0.91763400488093738</v>
      </c>
      <c r="LL102">
        <v>0.91858061962590776</v>
      </c>
      <c r="LM102">
        <v>0.9190904355042202</v>
      </c>
      <c r="LN102">
        <v>0.91850833719294622</v>
      </c>
      <c r="LO102">
        <v>0.91905897563803207</v>
      </c>
      <c r="LP102">
        <v>0.91781239897818723</v>
      </c>
      <c r="LQ102">
        <v>0.91878918242794949</v>
      </c>
      <c r="LR102">
        <v>0.91934510218564447</v>
      </c>
      <c r="LS102">
        <v>0.92016688513758071</v>
      </c>
      <c r="LT102">
        <v>0.91962661545585223</v>
      </c>
      <c r="LU102">
        <v>0.9206143958517069</v>
      </c>
      <c r="LV102">
        <v>0.92010303909671687</v>
      </c>
      <c r="LW102">
        <v>0.92051570424993212</v>
      </c>
      <c r="LX102">
        <v>0.92108715803880314</v>
      </c>
      <c r="LY102">
        <v>0.91974693740857061</v>
      </c>
      <c r="LZ102">
        <v>0.92102720402989502</v>
      </c>
      <c r="MA102">
        <v>0.9223237696227754</v>
      </c>
      <c r="MB102">
        <v>0.9216266620564777</v>
      </c>
      <c r="MC102">
        <v>0.92185796231764194</v>
      </c>
      <c r="MD102">
        <v>0.92217320638408684</v>
      </c>
      <c r="ME102">
        <v>0.92148398917088292</v>
      </c>
      <c r="MF102">
        <v>0.92440660305463351</v>
      </c>
      <c r="MG102">
        <v>0.92199388830075646</v>
      </c>
      <c r="MH102">
        <v>0.9228232609107323</v>
      </c>
      <c r="MI102">
        <v>0.92274676937001809</v>
      </c>
      <c r="MJ102">
        <v>0.92217631679425449</v>
      </c>
      <c r="MK102">
        <v>0.92407868634508217</v>
      </c>
      <c r="ML102">
        <v>0.92316923015728691</v>
      </c>
      <c r="MM102">
        <v>0.9237099802288018</v>
      </c>
      <c r="MN102">
        <v>0.92357791381371046</v>
      </c>
      <c r="MO102">
        <v>0.92500040665832228</v>
      </c>
      <c r="MP102">
        <v>0.92488522461674094</v>
      </c>
      <c r="MQ102">
        <v>0.92590016407155995</v>
      </c>
      <c r="MR102">
        <v>0.92432854351636029</v>
      </c>
      <c r="MS102">
        <v>0.92617143864870177</v>
      </c>
      <c r="MT102">
        <v>0.92743720825083253</v>
      </c>
      <c r="MU102">
        <v>0.92557826563911583</v>
      </c>
      <c r="MV102">
        <v>0.92515979998887743</v>
      </c>
      <c r="MW102">
        <v>0.92631936368862322</v>
      </c>
      <c r="MX102">
        <v>0.92531664917051337</v>
      </c>
      <c r="MY102">
        <v>0.92625504845150974</v>
      </c>
      <c r="MZ102">
        <v>0.92648905889039379</v>
      </c>
      <c r="NA102">
        <v>0.92721369920925434</v>
      </c>
      <c r="NB102">
        <v>0.92804159383314655</v>
      </c>
      <c r="NC102">
        <v>0.92836754909750296</v>
      </c>
      <c r="ND102">
        <v>0.9275299791920304</v>
      </c>
      <c r="NE102">
        <v>0.92739148431988594</v>
      </c>
      <c r="NF102">
        <v>0.92815464733922093</v>
      </c>
      <c r="NG102">
        <v>0.92710792344626403</v>
      </c>
      <c r="NH102">
        <v>0.92824368872283003</v>
      </c>
      <c r="NI102">
        <v>0.92843787817498724</v>
      </c>
      <c r="NJ102">
        <v>0.92873212252674553</v>
      </c>
      <c r="NK102">
        <v>0.92823872370647253</v>
      </c>
      <c r="NL102">
        <v>0.92916870226362747</v>
      </c>
      <c r="NM102">
        <v>0.92884225522044717</v>
      </c>
      <c r="NN102">
        <v>0.9294766977436103</v>
      </c>
      <c r="NO102">
        <v>0.92935037151523259</v>
      </c>
      <c r="NP102">
        <v>0.92992747841567935</v>
      </c>
      <c r="NQ102">
        <v>0.93002829043855484</v>
      </c>
      <c r="NR102">
        <v>0.92989053082632567</v>
      </c>
      <c r="NS102">
        <v>0.92993082515078007</v>
      </c>
      <c r="NT102">
        <v>0.93049101288966729</v>
      </c>
      <c r="NU102">
        <v>0.93211028372526206</v>
      </c>
      <c r="NV102">
        <v>0.93173457539596483</v>
      </c>
      <c r="NW102">
        <v>0.92995317282127188</v>
      </c>
      <c r="NX102">
        <v>0.93067787594189377</v>
      </c>
      <c r="NY102">
        <v>0.93192804426469777</v>
      </c>
      <c r="NZ102">
        <v>0.93181814298334442</v>
      </c>
      <c r="OA102">
        <v>0.93243619161182756</v>
      </c>
      <c r="OB102">
        <v>0.93100393198804277</v>
      </c>
      <c r="OC102">
        <v>0.93192705249571373</v>
      </c>
      <c r="OD102">
        <v>0.93184833913948073</v>
      </c>
      <c r="OE102">
        <v>0.931857280130165</v>
      </c>
      <c r="OF102">
        <v>0.9332723893532211</v>
      </c>
      <c r="OG102">
        <v>0.93379633542958163</v>
      </c>
      <c r="OH102">
        <v>0.93170622866271058</v>
      </c>
      <c r="OI102">
        <v>0.93411165587258349</v>
      </c>
      <c r="OJ102">
        <v>0.93339475114945647</v>
      </c>
      <c r="OK102">
        <v>0.93370412194486074</v>
      </c>
      <c r="OL102">
        <v>0.93346140462576788</v>
      </c>
      <c r="OM102">
        <v>0.9326605840359834</v>
      </c>
      <c r="ON102">
        <v>0.93401924146396809</v>
      </c>
      <c r="OO102">
        <v>0.93387962344939057</v>
      </c>
      <c r="OP102">
        <v>0.93400412765101204</v>
      </c>
      <c r="OQ102">
        <v>0.93329045541095412</v>
      </c>
      <c r="OR102">
        <v>0.93389790706817377</v>
      </c>
      <c r="OS102">
        <v>0.93553201541914766</v>
      </c>
      <c r="OT102">
        <v>0.9352689190688821</v>
      </c>
      <c r="OU102">
        <v>0.93553092172235586</v>
      </c>
    </row>
    <row r="103" spans="1:411">
      <c r="A103" s="539">
        <v>0.52000000000000013</v>
      </c>
      <c r="B103">
        <v>4.0635629479643655E-5</v>
      </c>
      <c r="C103">
        <v>1.5410415680025651E-3</v>
      </c>
      <c r="D103">
        <v>3.3839678067954676E-3</v>
      </c>
      <c r="E103">
        <v>6.0286075887334457E-3</v>
      </c>
      <c r="F103">
        <v>9.5544560148940992E-3</v>
      </c>
      <c r="G103">
        <v>1.4094009488135235E-2</v>
      </c>
      <c r="H103">
        <v>1.843682308547161E-2</v>
      </c>
      <c r="I103">
        <v>2.5518678767664393E-2</v>
      </c>
      <c r="J103">
        <v>3.1675499621986541E-2</v>
      </c>
      <c r="K103">
        <v>3.9283303913423481E-2</v>
      </c>
      <c r="L103">
        <v>4.6385014903739322E-2</v>
      </c>
      <c r="M103">
        <v>5.6736603135653721E-2</v>
      </c>
      <c r="N103">
        <v>6.6301268524349838E-2</v>
      </c>
      <c r="O103">
        <v>7.6905392110070969E-2</v>
      </c>
      <c r="P103">
        <v>8.8227265824260076E-2</v>
      </c>
      <c r="Q103">
        <v>0.1004381058541112</v>
      </c>
      <c r="R103">
        <v>0.1140020295173563</v>
      </c>
      <c r="S103">
        <v>0.12613368671392039</v>
      </c>
      <c r="T103">
        <v>0.13874241345696306</v>
      </c>
      <c r="U103">
        <v>0.15355853215511053</v>
      </c>
      <c r="V103">
        <v>0.16796517925865234</v>
      </c>
      <c r="W103">
        <v>0.18426433378029711</v>
      </c>
      <c r="X103">
        <v>0.19896662764321946</v>
      </c>
      <c r="Y103">
        <v>0.21245285700464667</v>
      </c>
      <c r="Z103">
        <v>0.2290907140388212</v>
      </c>
      <c r="AA103">
        <v>0.24228196327053672</v>
      </c>
      <c r="AB103">
        <v>0.25862875200480134</v>
      </c>
      <c r="AC103">
        <v>0.27032607180656282</v>
      </c>
      <c r="AD103">
        <v>0.28826680132838378</v>
      </c>
      <c r="AE103">
        <v>0.29957893170149585</v>
      </c>
      <c r="AF103">
        <v>0.31327457527299801</v>
      </c>
      <c r="AG103">
        <v>0.32886156935444755</v>
      </c>
      <c r="AH103">
        <v>0.34068903009513996</v>
      </c>
      <c r="AI103">
        <v>0.35282025643860859</v>
      </c>
      <c r="AJ103">
        <v>0.36634894910271237</v>
      </c>
      <c r="AK103">
        <v>0.37573435433528496</v>
      </c>
      <c r="AL103">
        <v>0.38935950245060769</v>
      </c>
      <c r="AM103">
        <v>0.39967344036705493</v>
      </c>
      <c r="AN103">
        <v>0.4145200216869358</v>
      </c>
      <c r="AO103">
        <v>0.42150573077202491</v>
      </c>
      <c r="AP103">
        <v>0.43295217879894976</v>
      </c>
      <c r="AQ103">
        <v>0.44177129311825014</v>
      </c>
      <c r="AR103">
        <v>0.45281207271201762</v>
      </c>
      <c r="AS103">
        <v>0.46229354428574709</v>
      </c>
      <c r="AT103">
        <v>0.47239088452220857</v>
      </c>
      <c r="AU103">
        <v>0.48134291125230122</v>
      </c>
      <c r="AV103">
        <v>0.48764469374106767</v>
      </c>
      <c r="AW103">
        <v>0.49907103363307603</v>
      </c>
      <c r="AX103">
        <v>0.50863158334573877</v>
      </c>
      <c r="AY103">
        <v>0.51472255581672566</v>
      </c>
      <c r="AZ103">
        <v>0.52424102900660752</v>
      </c>
      <c r="BA103">
        <v>0.53115790398497142</v>
      </c>
      <c r="BB103">
        <v>0.53898595275963079</v>
      </c>
      <c r="BC103">
        <v>0.54669382794570809</v>
      </c>
      <c r="BD103">
        <v>0.55223343950217052</v>
      </c>
      <c r="BE103">
        <v>0.56216112758425674</v>
      </c>
      <c r="BF103">
        <v>0.56735176833094236</v>
      </c>
      <c r="BG103">
        <v>0.57482049278725456</v>
      </c>
      <c r="BH103">
        <v>0.57789482363209543</v>
      </c>
      <c r="BI103">
        <v>0.58203335395880107</v>
      </c>
      <c r="BJ103">
        <v>0.59128343723495513</v>
      </c>
      <c r="BK103">
        <v>0.59321918477607194</v>
      </c>
      <c r="BL103">
        <v>0.601652453090325</v>
      </c>
      <c r="BM103">
        <v>0.60892237837847052</v>
      </c>
      <c r="BN103">
        <v>0.61308863763215393</v>
      </c>
      <c r="BO103">
        <v>0.61732255012726833</v>
      </c>
      <c r="BP103">
        <v>0.62307778541503323</v>
      </c>
      <c r="BQ103">
        <v>0.62653396889941537</v>
      </c>
      <c r="BR103">
        <v>0.63239528765011233</v>
      </c>
      <c r="BS103">
        <v>0.63695594388034105</v>
      </c>
      <c r="BT103">
        <v>0.64029056754496039</v>
      </c>
      <c r="BU103">
        <v>0.64625729333296589</v>
      </c>
      <c r="BV103">
        <v>0.65125227024539289</v>
      </c>
      <c r="BW103">
        <v>0.65738660925986891</v>
      </c>
      <c r="BX103">
        <v>0.6584284953292423</v>
      </c>
      <c r="BY103">
        <v>0.66258586118214902</v>
      </c>
      <c r="BZ103">
        <v>0.66647939825270019</v>
      </c>
      <c r="CA103">
        <v>0.66988575658362448</v>
      </c>
      <c r="CB103">
        <v>0.67521531683059277</v>
      </c>
      <c r="CC103">
        <v>0.68036159933704043</v>
      </c>
      <c r="CD103">
        <v>0.68178658334643172</v>
      </c>
      <c r="CE103">
        <v>0.68620578433406165</v>
      </c>
      <c r="CF103">
        <v>0.69031436650478073</v>
      </c>
      <c r="CG103">
        <v>0.69333395048347257</v>
      </c>
      <c r="CH103">
        <v>0.6961087993762709</v>
      </c>
      <c r="CI103">
        <v>0.69997462971167312</v>
      </c>
      <c r="CJ103">
        <v>0.70540153937810535</v>
      </c>
      <c r="CK103">
        <v>0.70487399870922451</v>
      </c>
      <c r="CL103">
        <v>0.71130341630826943</v>
      </c>
      <c r="CM103">
        <v>0.71248439940060782</v>
      </c>
      <c r="CN103">
        <v>0.71491290711634314</v>
      </c>
      <c r="CO103">
        <v>0.72039382679507047</v>
      </c>
      <c r="CP103">
        <v>0.72022432247354129</v>
      </c>
      <c r="CQ103">
        <v>0.72717864568363655</v>
      </c>
      <c r="CR103">
        <v>0.72555905831988621</v>
      </c>
      <c r="CS103">
        <v>0.72765802236262456</v>
      </c>
      <c r="CT103">
        <v>0.7333779473078792</v>
      </c>
      <c r="CU103">
        <v>0.73430293804245628</v>
      </c>
      <c r="CV103">
        <v>0.73866306609960064</v>
      </c>
      <c r="CW103">
        <v>0.74070248626394952</v>
      </c>
      <c r="CX103">
        <v>0.74248448532679778</v>
      </c>
      <c r="CY103">
        <v>0.74266634148648714</v>
      </c>
      <c r="CZ103">
        <v>0.74785425260921334</v>
      </c>
      <c r="DA103">
        <v>0.75039310635348977</v>
      </c>
      <c r="DB103">
        <v>0.75267366259555668</v>
      </c>
      <c r="DC103">
        <v>0.75476623592324044</v>
      </c>
      <c r="DD103">
        <v>0.75602622118001606</v>
      </c>
      <c r="DE103">
        <v>0.75843259302818633</v>
      </c>
      <c r="DF103">
        <v>0.75989817792501091</v>
      </c>
      <c r="DG103">
        <v>0.76264986224868658</v>
      </c>
      <c r="DH103">
        <v>0.76517579525020074</v>
      </c>
      <c r="DI103">
        <v>0.76719395769150389</v>
      </c>
      <c r="DJ103">
        <v>0.76972292627072969</v>
      </c>
      <c r="DK103">
        <v>0.76976797516413442</v>
      </c>
      <c r="DL103">
        <v>0.77264167390021543</v>
      </c>
      <c r="DM103">
        <v>0.77360714923223461</v>
      </c>
      <c r="DN103">
        <v>0.77585899933562474</v>
      </c>
      <c r="DO103">
        <v>0.7790403566103542</v>
      </c>
      <c r="DP103">
        <v>0.78125109692899697</v>
      </c>
      <c r="DQ103">
        <v>0.78461747268588344</v>
      </c>
      <c r="DR103">
        <v>0.78318117449955982</v>
      </c>
      <c r="DS103">
        <v>0.78457561297493739</v>
      </c>
      <c r="DT103">
        <v>0.78659546920955614</v>
      </c>
      <c r="DU103">
        <v>0.78780411723557919</v>
      </c>
      <c r="DV103">
        <v>0.79028808738519229</v>
      </c>
      <c r="DW103">
        <v>0.78961822808179394</v>
      </c>
      <c r="DX103">
        <v>0.79273716317003007</v>
      </c>
      <c r="DY103">
        <v>0.79578802642461244</v>
      </c>
      <c r="DZ103">
        <v>0.79933464640369478</v>
      </c>
      <c r="EA103">
        <v>0.7999543817174315</v>
      </c>
      <c r="EB103">
        <v>0.79806763374119094</v>
      </c>
      <c r="EC103">
        <v>0.80095573047604918</v>
      </c>
      <c r="ED103">
        <v>0.8020931918379548</v>
      </c>
      <c r="EE103">
        <v>0.80356394319286095</v>
      </c>
      <c r="EF103">
        <v>0.8060140262013995</v>
      </c>
      <c r="EG103">
        <v>0.80835007529116343</v>
      </c>
      <c r="EH103">
        <v>0.80796016543910787</v>
      </c>
      <c r="EI103">
        <v>0.80937398341943712</v>
      </c>
      <c r="EJ103">
        <v>0.81136606382657883</v>
      </c>
      <c r="EK103">
        <v>0.81326604901151156</v>
      </c>
      <c r="EL103">
        <v>0.81236792372692945</v>
      </c>
      <c r="EM103">
        <v>0.81450102653057821</v>
      </c>
      <c r="EN103">
        <v>0.8158171061288797</v>
      </c>
      <c r="EO103">
        <v>0.81610363680092513</v>
      </c>
      <c r="EP103">
        <v>0.81831621422416367</v>
      </c>
      <c r="EQ103">
        <v>0.82028534944046094</v>
      </c>
      <c r="ER103">
        <v>0.82022483579331129</v>
      </c>
      <c r="ES103">
        <v>0.82253564010008162</v>
      </c>
      <c r="ET103">
        <v>0.82472865439777132</v>
      </c>
      <c r="EU103">
        <v>0.82640804760709652</v>
      </c>
      <c r="EV103">
        <v>0.82603323824099495</v>
      </c>
      <c r="EW103">
        <v>0.82679779894354155</v>
      </c>
      <c r="EX103">
        <v>0.82689246426236185</v>
      </c>
      <c r="EY103">
        <v>0.82893922743920556</v>
      </c>
      <c r="EZ103">
        <v>0.82934080633286533</v>
      </c>
      <c r="FA103">
        <v>0.83209136230791181</v>
      </c>
      <c r="FB103">
        <v>0.83124618968864428</v>
      </c>
      <c r="FC103">
        <v>0.83428048323822479</v>
      </c>
      <c r="FD103">
        <v>0.83433313489556049</v>
      </c>
      <c r="FE103">
        <v>0.83528926651537394</v>
      </c>
      <c r="FF103">
        <v>0.83564189938528255</v>
      </c>
      <c r="FG103">
        <v>0.83825084174044184</v>
      </c>
      <c r="FH103">
        <v>0.83900096795966095</v>
      </c>
      <c r="FI103">
        <v>0.83936804163670486</v>
      </c>
      <c r="FJ103">
        <v>0.84068406033485932</v>
      </c>
      <c r="FK103">
        <v>0.84322503604345478</v>
      </c>
      <c r="FL103">
        <v>0.83995324335123844</v>
      </c>
      <c r="FM103">
        <v>0.84343251422879073</v>
      </c>
      <c r="FN103">
        <v>0.84507734041529159</v>
      </c>
      <c r="FO103">
        <v>0.84540506720234687</v>
      </c>
      <c r="FP103">
        <v>0.84537235063130312</v>
      </c>
      <c r="FQ103">
        <v>0.84708524768059612</v>
      </c>
      <c r="FR103">
        <v>0.84725804534099036</v>
      </c>
      <c r="FS103">
        <v>0.84732967766995348</v>
      </c>
      <c r="FT103">
        <v>0.84870215078498656</v>
      </c>
      <c r="FU103">
        <v>0.85037179594672241</v>
      </c>
      <c r="FV103">
        <v>0.84947809839486754</v>
      </c>
      <c r="FW103">
        <v>0.85176715606236275</v>
      </c>
      <c r="FX103">
        <v>0.85191595931561426</v>
      </c>
      <c r="FY103">
        <v>0.8524084440318731</v>
      </c>
      <c r="FZ103">
        <v>0.85484948483844736</v>
      </c>
      <c r="GA103">
        <v>0.85465040923397007</v>
      </c>
      <c r="GB103">
        <v>0.85515437781083947</v>
      </c>
      <c r="GC103">
        <v>0.85645640168825687</v>
      </c>
      <c r="GD103">
        <v>0.85488937854476477</v>
      </c>
      <c r="GE103">
        <v>0.85907885321944399</v>
      </c>
      <c r="GF103">
        <v>0.85665968827552541</v>
      </c>
      <c r="GG103">
        <v>0.85869328127591804</v>
      </c>
      <c r="GH103">
        <v>0.8606756780747018</v>
      </c>
      <c r="GI103">
        <v>0.8604598918226174</v>
      </c>
      <c r="GJ103">
        <v>0.86009308096032611</v>
      </c>
      <c r="GK103">
        <v>0.86129938863233713</v>
      </c>
      <c r="GL103">
        <v>0.8621549223624585</v>
      </c>
      <c r="GM103">
        <v>0.86328823511225017</v>
      </c>
      <c r="GN103">
        <v>0.86447705188101298</v>
      </c>
      <c r="GO103">
        <v>0.86245928744348943</v>
      </c>
      <c r="GP103">
        <v>0.86653889323432165</v>
      </c>
      <c r="GQ103">
        <v>0.86863997899053247</v>
      </c>
      <c r="GR103">
        <v>0.86739940602882426</v>
      </c>
      <c r="GS103">
        <v>0.86801845993335136</v>
      </c>
      <c r="GT103">
        <v>0.8687021795341856</v>
      </c>
      <c r="GU103">
        <v>0.86822442158320956</v>
      </c>
      <c r="GV103">
        <v>0.86941140787270754</v>
      </c>
      <c r="GW103">
        <v>0.87012887368799219</v>
      </c>
      <c r="GX103">
        <v>0.87009700164956916</v>
      </c>
      <c r="GY103">
        <v>0.87053622932320918</v>
      </c>
      <c r="GZ103">
        <v>0.87239869889440413</v>
      </c>
      <c r="HA103">
        <v>0.87197898113677008</v>
      </c>
      <c r="HB103">
        <v>0.87286096808476987</v>
      </c>
      <c r="HC103">
        <v>0.87507688241359904</v>
      </c>
      <c r="HD103">
        <v>0.87402591325965173</v>
      </c>
      <c r="HE103">
        <v>0.87704672246417736</v>
      </c>
      <c r="HF103">
        <v>0.87516434458551817</v>
      </c>
      <c r="HG103">
        <v>0.87614782516228917</v>
      </c>
      <c r="HH103">
        <v>0.87634928887926145</v>
      </c>
      <c r="HI103">
        <v>0.87656915581150696</v>
      </c>
      <c r="HJ103">
        <v>0.87993823199974197</v>
      </c>
      <c r="HK103">
        <v>0.87840398881671145</v>
      </c>
      <c r="HL103">
        <v>0.87838479840836015</v>
      </c>
      <c r="HM103">
        <v>0.87952083991901342</v>
      </c>
      <c r="HN103">
        <v>0.88015812281907679</v>
      </c>
      <c r="HO103">
        <v>0.88272778570055177</v>
      </c>
      <c r="HP103">
        <v>0.88169076260237078</v>
      </c>
      <c r="HQ103">
        <v>0.88171908610513616</v>
      </c>
      <c r="HR103">
        <v>0.88274412487103393</v>
      </c>
      <c r="HS103">
        <v>0.88241920447155109</v>
      </c>
      <c r="HT103">
        <v>0.88391161332188284</v>
      </c>
      <c r="HU103">
        <v>0.88397717115324337</v>
      </c>
      <c r="HV103">
        <v>0.88458972820301085</v>
      </c>
      <c r="HW103">
        <v>0.88393294440843384</v>
      </c>
      <c r="HX103">
        <v>0.88663246054389211</v>
      </c>
      <c r="HY103">
        <v>0.88607695491510829</v>
      </c>
      <c r="HZ103">
        <v>0.88601342949722139</v>
      </c>
      <c r="IA103">
        <v>0.88665063489645934</v>
      </c>
      <c r="IB103">
        <v>0.88880084249154456</v>
      </c>
      <c r="IC103">
        <v>0.88676735519315919</v>
      </c>
      <c r="ID103">
        <v>0.8880335238495537</v>
      </c>
      <c r="IE103">
        <v>0.89000120521329329</v>
      </c>
      <c r="IF103">
        <v>0.88878236293307467</v>
      </c>
      <c r="IG103">
        <v>0.89194035954923989</v>
      </c>
      <c r="IH103">
        <v>0.89038879626806311</v>
      </c>
      <c r="II103">
        <v>0.89102447778795413</v>
      </c>
      <c r="IJ103">
        <v>0.8913885989664353</v>
      </c>
      <c r="IK103">
        <v>0.89148902174810174</v>
      </c>
      <c r="IL103">
        <v>0.8924696398077312</v>
      </c>
      <c r="IM103">
        <v>0.89349007503696565</v>
      </c>
      <c r="IN103">
        <v>0.8926172621517704</v>
      </c>
      <c r="IO103">
        <v>0.89393247003045562</v>
      </c>
      <c r="IP103">
        <v>0.89373021320645774</v>
      </c>
      <c r="IQ103">
        <v>0.89460792501303743</v>
      </c>
      <c r="IR103">
        <v>0.89399364345880339</v>
      </c>
      <c r="IS103">
        <v>0.89447637655092938</v>
      </c>
      <c r="IT103">
        <v>0.8938075101881291</v>
      </c>
      <c r="IU103">
        <v>0.89518042839374112</v>
      </c>
      <c r="IV103">
        <v>0.89725823235216295</v>
      </c>
      <c r="IW103">
        <v>0.8946768014462968</v>
      </c>
      <c r="IX103">
        <v>0.89811379911990274</v>
      </c>
      <c r="IY103">
        <v>0.89748801824243163</v>
      </c>
      <c r="IZ103">
        <v>0.89940110858108291</v>
      </c>
      <c r="JA103">
        <v>0.89850445768864229</v>
      </c>
      <c r="JB103">
        <v>0.89880060035442233</v>
      </c>
      <c r="JC103">
        <v>0.89812313203729066</v>
      </c>
      <c r="JD103">
        <v>0.89960032915155197</v>
      </c>
      <c r="JE103">
        <v>0.90113581802780929</v>
      </c>
      <c r="JF103">
        <v>0.8999484121978506</v>
      </c>
      <c r="JG103">
        <v>0.90088585488439621</v>
      </c>
      <c r="JH103">
        <v>0.90118586825820723</v>
      </c>
      <c r="JI103">
        <v>0.90190310155242392</v>
      </c>
      <c r="JJ103">
        <v>0.90072565454051168</v>
      </c>
      <c r="JK103">
        <v>0.90217890259962119</v>
      </c>
      <c r="JL103">
        <v>0.90124292590876232</v>
      </c>
      <c r="JM103">
        <v>0.90273133478735468</v>
      </c>
      <c r="JN103">
        <v>0.90210693371304429</v>
      </c>
      <c r="JO103">
        <v>0.90231761667426191</v>
      </c>
      <c r="JP103">
        <v>0.90319872661615919</v>
      </c>
      <c r="JQ103">
        <v>0.90423608969651548</v>
      </c>
      <c r="JR103">
        <v>0.90539935994302589</v>
      </c>
      <c r="JS103">
        <v>0.90399375060665221</v>
      </c>
      <c r="JT103">
        <v>0.90693103460484914</v>
      </c>
      <c r="JU103">
        <v>0.90556976275098333</v>
      </c>
      <c r="JV103">
        <v>0.90447037986952417</v>
      </c>
      <c r="JW103">
        <v>0.90558064098287105</v>
      </c>
      <c r="JX103">
        <v>0.9076199239341145</v>
      </c>
      <c r="JY103">
        <v>0.90605374619788948</v>
      </c>
      <c r="JZ103">
        <v>0.90661238893986729</v>
      </c>
      <c r="KA103">
        <v>0.90712668389591555</v>
      </c>
      <c r="KB103">
        <v>0.90780650123426965</v>
      </c>
      <c r="KC103">
        <v>0.9062836119647788</v>
      </c>
      <c r="KD103">
        <v>0.9088284315121804</v>
      </c>
      <c r="KE103">
        <v>0.90866001464955504</v>
      </c>
      <c r="KF103">
        <v>0.90897968020868769</v>
      </c>
      <c r="KG103">
        <v>0.90920092802106323</v>
      </c>
      <c r="KH103">
        <v>0.90848925536617953</v>
      </c>
      <c r="KI103">
        <v>0.90961478671139306</v>
      </c>
      <c r="KJ103">
        <v>0.91050775087095492</v>
      </c>
      <c r="KK103">
        <v>0.91051208254359006</v>
      </c>
      <c r="KL103">
        <v>0.9101553650423444</v>
      </c>
      <c r="KM103">
        <v>0.91130329967275436</v>
      </c>
      <c r="KN103">
        <v>0.91029908077448951</v>
      </c>
      <c r="KO103">
        <v>0.91112982739937587</v>
      </c>
      <c r="KP103">
        <v>0.91294723158923718</v>
      </c>
      <c r="KQ103">
        <v>0.91317050709854475</v>
      </c>
      <c r="KR103">
        <v>0.91316404432388099</v>
      </c>
      <c r="KS103">
        <v>0.91201257574963568</v>
      </c>
      <c r="KT103">
        <v>0.91393808048009573</v>
      </c>
      <c r="KU103">
        <v>0.91299084552587817</v>
      </c>
      <c r="KV103">
        <v>0.91409982389071964</v>
      </c>
      <c r="KW103">
        <v>0.91283054702174637</v>
      </c>
      <c r="KX103">
        <v>0.9129437129104554</v>
      </c>
      <c r="KY103">
        <v>0.91439227094448972</v>
      </c>
      <c r="KZ103">
        <v>0.91506625425468724</v>
      </c>
      <c r="LA103">
        <v>0.91494186735744587</v>
      </c>
      <c r="LB103">
        <v>0.91560046371092818</v>
      </c>
      <c r="LC103">
        <v>0.91613636582394609</v>
      </c>
      <c r="LD103">
        <v>0.91412477085326516</v>
      </c>
      <c r="LE103">
        <v>0.91364528212326968</v>
      </c>
      <c r="LF103">
        <v>0.9152017027850089</v>
      </c>
      <c r="LG103">
        <v>0.91729276261335024</v>
      </c>
      <c r="LH103">
        <v>0.91763730159422452</v>
      </c>
      <c r="LI103">
        <v>0.91763933874764303</v>
      </c>
      <c r="LJ103">
        <v>0.91731120588644921</v>
      </c>
      <c r="LK103">
        <v>0.91671228748567923</v>
      </c>
      <c r="LL103">
        <v>0.91768974474266007</v>
      </c>
      <c r="LM103">
        <v>0.91772273288662143</v>
      </c>
      <c r="LN103">
        <v>0.91846710353136185</v>
      </c>
      <c r="LO103">
        <v>0.91909507639304999</v>
      </c>
      <c r="LP103">
        <v>0.91868123003197688</v>
      </c>
      <c r="LQ103">
        <v>0.91873427327993473</v>
      </c>
      <c r="LR103">
        <v>0.91898734950465344</v>
      </c>
      <c r="LS103">
        <v>0.91954814029829479</v>
      </c>
      <c r="LT103">
        <v>0.91991359954445484</v>
      </c>
      <c r="LU103">
        <v>0.91901117024921164</v>
      </c>
      <c r="LV103">
        <v>0.92082260026510954</v>
      </c>
      <c r="LW103">
        <v>0.92044143585086446</v>
      </c>
      <c r="LX103">
        <v>0.91947425876363087</v>
      </c>
      <c r="LY103">
        <v>0.92250099816184261</v>
      </c>
      <c r="LZ103">
        <v>0.92178218208764684</v>
      </c>
      <c r="MA103">
        <v>0.92098086677617919</v>
      </c>
      <c r="MB103">
        <v>0.92108209648614603</v>
      </c>
      <c r="MC103">
        <v>0.92306694335584605</v>
      </c>
      <c r="MD103">
        <v>0.92203289577469894</v>
      </c>
      <c r="ME103">
        <v>0.92271526979455609</v>
      </c>
      <c r="MF103">
        <v>0.92288420051494757</v>
      </c>
      <c r="MG103">
        <v>0.92387545871166821</v>
      </c>
      <c r="MH103">
        <v>0.92356254081264366</v>
      </c>
      <c r="MI103">
        <v>0.92216405990383166</v>
      </c>
      <c r="MJ103">
        <v>0.92353235408398038</v>
      </c>
      <c r="MK103">
        <v>0.9237024860981522</v>
      </c>
      <c r="ML103">
        <v>0.92398179346253839</v>
      </c>
      <c r="MM103">
        <v>0.92429581963120511</v>
      </c>
      <c r="MN103">
        <v>0.92563721878929406</v>
      </c>
      <c r="MO103">
        <v>0.92371677059921653</v>
      </c>
      <c r="MP103">
        <v>0.92498658241429421</v>
      </c>
      <c r="MQ103">
        <v>0.9252082353712503</v>
      </c>
      <c r="MR103">
        <v>0.92620768638384443</v>
      </c>
      <c r="MS103">
        <v>0.92557122408874515</v>
      </c>
      <c r="MT103">
        <v>0.92526720638135451</v>
      </c>
      <c r="MU103">
        <v>0.92585432312408356</v>
      </c>
      <c r="MV103">
        <v>0.92589786333867929</v>
      </c>
      <c r="MW103">
        <v>0.92679749077443518</v>
      </c>
      <c r="MX103">
        <v>0.92716757098796432</v>
      </c>
      <c r="MY103">
        <v>0.92675981422005549</v>
      </c>
      <c r="MZ103">
        <v>0.92776137066282982</v>
      </c>
      <c r="NA103">
        <v>0.92631223418594799</v>
      </c>
      <c r="NB103">
        <v>0.92763954342889987</v>
      </c>
      <c r="NC103">
        <v>0.92785367701766364</v>
      </c>
      <c r="ND103">
        <v>0.92764037030183655</v>
      </c>
      <c r="NE103">
        <v>0.92772818490405873</v>
      </c>
      <c r="NF103">
        <v>0.92697124590708346</v>
      </c>
      <c r="NG103">
        <v>0.92795868322804309</v>
      </c>
      <c r="NH103">
        <v>0.9277838034483924</v>
      </c>
      <c r="NI103">
        <v>0.92916500996452189</v>
      </c>
      <c r="NJ103">
        <v>0.92822664811518174</v>
      </c>
      <c r="NK103">
        <v>0.92959796539762407</v>
      </c>
      <c r="NL103">
        <v>0.92893150105033784</v>
      </c>
      <c r="NM103">
        <v>0.92891068432320678</v>
      </c>
      <c r="NN103">
        <v>0.93082227718031929</v>
      </c>
      <c r="NO103">
        <v>0.92916143421152009</v>
      </c>
      <c r="NP103">
        <v>0.93017318916964409</v>
      </c>
      <c r="NQ103">
        <v>0.92841049381103391</v>
      </c>
      <c r="NR103">
        <v>0.92915420749147581</v>
      </c>
      <c r="NS103">
        <v>0.93041741829424662</v>
      </c>
      <c r="NT103">
        <v>0.92966995093738358</v>
      </c>
      <c r="NU103">
        <v>0.93132195554603003</v>
      </c>
      <c r="NV103">
        <v>0.93040540972422969</v>
      </c>
      <c r="NW103">
        <v>0.93112765886253823</v>
      </c>
      <c r="NX103">
        <v>0.93164724975667867</v>
      </c>
      <c r="NY103">
        <v>0.93048466609792158</v>
      </c>
      <c r="NZ103">
        <v>0.93098669698353864</v>
      </c>
      <c r="OA103">
        <v>0.93167772517810921</v>
      </c>
      <c r="OB103">
        <v>0.93112494179290251</v>
      </c>
      <c r="OC103">
        <v>0.93153832659695612</v>
      </c>
      <c r="OD103">
        <v>0.93051063959581504</v>
      </c>
      <c r="OE103">
        <v>0.93248396507602638</v>
      </c>
      <c r="OF103">
        <v>0.93296196593511505</v>
      </c>
      <c r="OG103">
        <v>0.93287927546800087</v>
      </c>
      <c r="OH103">
        <v>0.93331858581872618</v>
      </c>
      <c r="OI103">
        <v>0.93235418350874999</v>
      </c>
      <c r="OJ103">
        <v>0.93387003008630087</v>
      </c>
      <c r="OK103">
        <v>0.93384652247206179</v>
      </c>
      <c r="OL103">
        <v>0.93407600072608865</v>
      </c>
      <c r="OM103">
        <v>0.93458935850263936</v>
      </c>
      <c r="ON103">
        <v>0.93280846981309296</v>
      </c>
      <c r="OO103">
        <v>0.93450531959250882</v>
      </c>
      <c r="OP103">
        <v>0.93236966452989933</v>
      </c>
      <c r="OQ103">
        <v>0.93530531847085674</v>
      </c>
      <c r="OR103">
        <v>0.9352454585599933</v>
      </c>
      <c r="OS103">
        <v>0.93457307761373021</v>
      </c>
      <c r="OT103">
        <v>0.934926404278561</v>
      </c>
      <c r="OU103">
        <v>0.93491166094149969</v>
      </c>
    </row>
    <row r="104" spans="1:411">
      <c r="A104" s="539">
        <v>0.53000000000000014</v>
      </c>
      <c r="B104">
        <v>8.0503700767583906E-5</v>
      </c>
      <c r="C104">
        <v>1.6174103983375384E-3</v>
      </c>
      <c r="D104">
        <v>3.5923260040422052E-3</v>
      </c>
      <c r="E104">
        <v>5.9834480774807186E-3</v>
      </c>
      <c r="F104">
        <v>9.3349111434434286E-3</v>
      </c>
      <c r="G104">
        <v>1.4038412964414677E-2</v>
      </c>
      <c r="H104">
        <v>1.8860120270473547E-2</v>
      </c>
      <c r="I104">
        <v>2.5185605576283875E-2</v>
      </c>
      <c r="J104">
        <v>3.0678049079640661E-2</v>
      </c>
      <c r="K104">
        <v>3.9157084912574885E-2</v>
      </c>
      <c r="L104">
        <v>4.782824836155259E-2</v>
      </c>
      <c r="M104">
        <v>5.7249762702881533E-2</v>
      </c>
      <c r="N104">
        <v>6.6222302221418755E-2</v>
      </c>
      <c r="O104">
        <v>7.7103989690022606E-2</v>
      </c>
      <c r="P104">
        <v>8.84276340101917E-2</v>
      </c>
      <c r="Q104">
        <v>0.10151561891408963</v>
      </c>
      <c r="R104">
        <v>0.11435319380347034</v>
      </c>
      <c r="S104">
        <v>0.12720309684324688</v>
      </c>
      <c r="T104">
        <v>0.14054083221953301</v>
      </c>
      <c r="U104">
        <v>0.1534944450500432</v>
      </c>
      <c r="V104">
        <v>0.17128005624476911</v>
      </c>
      <c r="W104">
        <v>0.18269241186863011</v>
      </c>
      <c r="X104">
        <v>0.1982126585170762</v>
      </c>
      <c r="Y104">
        <v>0.21243093612106628</v>
      </c>
      <c r="Z104">
        <v>0.22549849517424617</v>
      </c>
      <c r="AA104">
        <v>0.24549223831535733</v>
      </c>
      <c r="AB104">
        <v>0.25770381054631386</v>
      </c>
      <c r="AC104">
        <v>0.27422167970381139</v>
      </c>
      <c r="AD104">
        <v>0.28838294546016358</v>
      </c>
      <c r="AE104">
        <v>0.29990365962463661</v>
      </c>
      <c r="AF104">
        <v>0.31365936877175687</v>
      </c>
      <c r="AG104">
        <v>0.32621190591366001</v>
      </c>
      <c r="AH104">
        <v>0.34091099229172139</v>
      </c>
      <c r="AI104">
        <v>0.3516265268838451</v>
      </c>
      <c r="AJ104">
        <v>0.3670077761943365</v>
      </c>
      <c r="AK104">
        <v>0.37606066238676561</v>
      </c>
      <c r="AL104">
        <v>0.38829663819371818</v>
      </c>
      <c r="AM104">
        <v>0.3993545614352213</v>
      </c>
      <c r="AN104">
        <v>0.41105892538009242</v>
      </c>
      <c r="AO104">
        <v>0.41885424355222567</v>
      </c>
      <c r="AP104">
        <v>0.43402280450219688</v>
      </c>
      <c r="AQ104">
        <v>0.44291617722572685</v>
      </c>
      <c r="AR104">
        <v>0.45072080717958551</v>
      </c>
      <c r="AS104">
        <v>0.46477100469335458</v>
      </c>
      <c r="AT104">
        <v>0.47319826239011614</v>
      </c>
      <c r="AU104">
        <v>0.48169710188268267</v>
      </c>
      <c r="AV104">
        <v>0.49322809326441996</v>
      </c>
      <c r="AW104">
        <v>0.49837996961807152</v>
      </c>
      <c r="AX104">
        <v>0.50342944053076577</v>
      </c>
      <c r="AY104">
        <v>0.51834538245075901</v>
      </c>
      <c r="AZ104">
        <v>0.52177297276654921</v>
      </c>
      <c r="BA104">
        <v>0.53151123430538683</v>
      </c>
      <c r="BB104">
        <v>0.53829050555857305</v>
      </c>
      <c r="BC104">
        <v>0.54454450874682914</v>
      </c>
      <c r="BD104">
        <v>0.55478135542291729</v>
      </c>
      <c r="BE104">
        <v>0.55972046655226204</v>
      </c>
      <c r="BF104">
        <v>0.56687711003812535</v>
      </c>
      <c r="BG104">
        <v>0.57171718866556509</v>
      </c>
      <c r="BH104">
        <v>0.57773198799991998</v>
      </c>
      <c r="BI104">
        <v>0.58424624547603765</v>
      </c>
      <c r="BJ104">
        <v>0.58921977786652258</v>
      </c>
      <c r="BK104">
        <v>0.59716866641455979</v>
      </c>
      <c r="BL104">
        <v>0.60671159621067483</v>
      </c>
      <c r="BM104">
        <v>0.60543550733815932</v>
      </c>
      <c r="BN104">
        <v>0.61080686012638608</v>
      </c>
      <c r="BO104">
        <v>0.61756228055595741</v>
      </c>
      <c r="BP104">
        <v>0.62350064352666268</v>
      </c>
      <c r="BQ104">
        <v>0.6259014917861434</v>
      </c>
      <c r="BR104">
        <v>0.6336450418226367</v>
      </c>
      <c r="BS104">
        <v>0.63784663723956536</v>
      </c>
      <c r="BT104">
        <v>0.64586815804581521</v>
      </c>
      <c r="BU104">
        <v>0.64663449655818783</v>
      </c>
      <c r="BV104">
        <v>0.6518678398670148</v>
      </c>
      <c r="BW104">
        <v>0.6562177931286316</v>
      </c>
      <c r="BX104">
        <v>0.65945524478135753</v>
      </c>
      <c r="BY104">
        <v>0.66594160347008946</v>
      </c>
      <c r="BZ104">
        <v>0.6671246127951006</v>
      </c>
      <c r="CA104">
        <v>0.67346390374206233</v>
      </c>
      <c r="CB104">
        <v>0.6760644792085414</v>
      </c>
      <c r="CC104">
        <v>0.67822461795059086</v>
      </c>
      <c r="CD104">
        <v>0.68298989961462619</v>
      </c>
      <c r="CE104">
        <v>0.68425892071900507</v>
      </c>
      <c r="CF104">
        <v>0.68973546320259094</v>
      </c>
      <c r="CG104">
        <v>0.69203002689998505</v>
      </c>
      <c r="CH104">
        <v>0.69700941464372224</v>
      </c>
      <c r="CI104">
        <v>0.70218332696958718</v>
      </c>
      <c r="CJ104">
        <v>0.70428446457644367</v>
      </c>
      <c r="CK104">
        <v>0.70613239148161788</v>
      </c>
      <c r="CL104">
        <v>0.71084139978905181</v>
      </c>
      <c r="CM104">
        <v>0.71469326858537019</v>
      </c>
      <c r="CN104">
        <v>0.71593349764390823</v>
      </c>
      <c r="CO104">
        <v>0.71863339061511011</v>
      </c>
      <c r="CP104">
        <v>0.71976991762170139</v>
      </c>
      <c r="CQ104">
        <v>0.72300145467030941</v>
      </c>
      <c r="CR104">
        <v>0.72539433060500513</v>
      </c>
      <c r="CS104">
        <v>0.72734562906299582</v>
      </c>
      <c r="CT104">
        <v>0.73287983179165295</v>
      </c>
      <c r="CU104">
        <v>0.73489081982312465</v>
      </c>
      <c r="CV104">
        <v>0.73748142140222739</v>
      </c>
      <c r="CW104">
        <v>0.74032147768578738</v>
      </c>
      <c r="CX104">
        <v>0.74180550040152471</v>
      </c>
      <c r="CY104">
        <v>0.74553444460438822</v>
      </c>
      <c r="CZ104">
        <v>0.74616760264728998</v>
      </c>
      <c r="DA104">
        <v>0.75044426791498287</v>
      </c>
      <c r="DB104">
        <v>0.754502249753083</v>
      </c>
      <c r="DC104">
        <v>0.75493042014185008</v>
      </c>
      <c r="DD104">
        <v>0.75667314310240852</v>
      </c>
      <c r="DE104">
        <v>0.75864653467814236</v>
      </c>
      <c r="DF104">
        <v>0.76174572142698738</v>
      </c>
      <c r="DG104">
        <v>0.76299388839717608</v>
      </c>
      <c r="DH104">
        <v>0.76597528777339974</v>
      </c>
      <c r="DI104">
        <v>0.76735972317533463</v>
      </c>
      <c r="DJ104">
        <v>0.76627592326471972</v>
      </c>
      <c r="DK104">
        <v>0.77144615973524422</v>
      </c>
      <c r="DL104">
        <v>0.77214306322602422</v>
      </c>
      <c r="DM104">
        <v>0.77548317306244718</v>
      </c>
      <c r="DN104">
        <v>0.77378950883861841</v>
      </c>
      <c r="DO104">
        <v>0.77986281133183044</v>
      </c>
      <c r="DP104">
        <v>0.77925838290967797</v>
      </c>
      <c r="DQ104">
        <v>0.7805850766395066</v>
      </c>
      <c r="DR104">
        <v>0.78183954227941643</v>
      </c>
      <c r="DS104">
        <v>0.78519111427026822</v>
      </c>
      <c r="DT104">
        <v>0.78682656171724208</v>
      </c>
      <c r="DU104">
        <v>0.78823909415092097</v>
      </c>
      <c r="DV104">
        <v>0.79001894830787489</v>
      </c>
      <c r="DW104">
        <v>0.7927007418970291</v>
      </c>
      <c r="DX104">
        <v>0.79368306306374792</v>
      </c>
      <c r="DY104">
        <v>0.79349179643943468</v>
      </c>
      <c r="DZ104">
        <v>0.79730625077844364</v>
      </c>
      <c r="EA104">
        <v>0.79759258699300839</v>
      </c>
      <c r="EB104">
        <v>0.80135051925105094</v>
      </c>
      <c r="EC104">
        <v>0.80182373962018727</v>
      </c>
      <c r="ED104">
        <v>0.80304375542513839</v>
      </c>
      <c r="EE104">
        <v>0.80360399827209539</v>
      </c>
      <c r="EF104">
        <v>0.80527344783197974</v>
      </c>
      <c r="EG104">
        <v>0.80721236528826878</v>
      </c>
      <c r="EH104">
        <v>0.80772577848568727</v>
      </c>
      <c r="EI104">
        <v>0.80917961883941114</v>
      </c>
      <c r="EJ104">
        <v>0.81131837807162532</v>
      </c>
      <c r="EK104">
        <v>0.8125032190379784</v>
      </c>
      <c r="EL104">
        <v>0.81271772284971</v>
      </c>
      <c r="EM104">
        <v>0.81669266828466291</v>
      </c>
      <c r="EN104">
        <v>0.81708248053023969</v>
      </c>
      <c r="EO104">
        <v>0.82086189690044242</v>
      </c>
      <c r="EP104">
        <v>0.82002143236420699</v>
      </c>
      <c r="EQ104">
        <v>0.82034678769280822</v>
      </c>
      <c r="ER104">
        <v>0.82025581355305943</v>
      </c>
      <c r="ES104">
        <v>0.82166646874028415</v>
      </c>
      <c r="ET104">
        <v>0.82279448374567765</v>
      </c>
      <c r="EU104">
        <v>0.82480872296165619</v>
      </c>
      <c r="EV104">
        <v>0.82625919598680908</v>
      </c>
      <c r="EW104">
        <v>0.82880924928430255</v>
      </c>
      <c r="EX104">
        <v>0.82832397643637989</v>
      </c>
      <c r="EY104">
        <v>0.82907261350952766</v>
      </c>
      <c r="EZ104">
        <v>0.83091445100551165</v>
      </c>
      <c r="FA104">
        <v>0.83406738027558114</v>
      </c>
      <c r="FB104">
        <v>0.83430226434823695</v>
      </c>
      <c r="FC104">
        <v>0.83553727068770711</v>
      </c>
      <c r="FD104">
        <v>0.83455928173902494</v>
      </c>
      <c r="FE104">
        <v>0.83482217441185524</v>
      </c>
      <c r="FF104">
        <v>0.83724333822753783</v>
      </c>
      <c r="FG104">
        <v>0.83854063812389212</v>
      </c>
      <c r="FH104">
        <v>0.83815287379726089</v>
      </c>
      <c r="FI104">
        <v>0.83811116867671431</v>
      </c>
      <c r="FJ104">
        <v>0.84034536430068285</v>
      </c>
      <c r="FK104">
        <v>0.84019351206681936</v>
      </c>
      <c r="FL104">
        <v>0.84329124089622653</v>
      </c>
      <c r="FM104">
        <v>0.84212624888257959</v>
      </c>
      <c r="FN104">
        <v>0.84337605799091653</v>
      </c>
      <c r="FO104">
        <v>0.84529499862023483</v>
      </c>
      <c r="FP104">
        <v>0.84582163220755791</v>
      </c>
      <c r="FQ104">
        <v>0.84480125558992791</v>
      </c>
      <c r="FR104">
        <v>0.84830994200534116</v>
      </c>
      <c r="FS104">
        <v>0.84807823876476651</v>
      </c>
      <c r="FT104">
        <v>0.84884437112188338</v>
      </c>
      <c r="FU104">
        <v>0.84824060348583752</v>
      </c>
      <c r="FV104">
        <v>0.84945508000078218</v>
      </c>
      <c r="FW104">
        <v>0.85342263382359174</v>
      </c>
      <c r="FX104">
        <v>0.85250166213084655</v>
      </c>
      <c r="FY104">
        <v>0.85419533279778048</v>
      </c>
      <c r="FZ104">
        <v>0.85394240533438059</v>
      </c>
      <c r="GA104">
        <v>0.85592913847248231</v>
      </c>
      <c r="GB104">
        <v>0.85527894662610005</v>
      </c>
      <c r="GC104">
        <v>0.85630769001895923</v>
      </c>
      <c r="GD104">
        <v>0.85636701324060027</v>
      </c>
      <c r="GE104">
        <v>0.85713199699682752</v>
      </c>
      <c r="GF104">
        <v>0.85698871450286929</v>
      </c>
      <c r="GG104">
        <v>0.8593485666265217</v>
      </c>
      <c r="GH104">
        <v>0.85985632029264925</v>
      </c>
      <c r="GI104">
        <v>0.86074356633610571</v>
      </c>
      <c r="GJ104">
        <v>0.86278333864456835</v>
      </c>
      <c r="GK104">
        <v>0.8627419156135312</v>
      </c>
      <c r="GL104">
        <v>0.86316729248407353</v>
      </c>
      <c r="GM104">
        <v>0.86426961549394732</v>
      </c>
      <c r="GN104">
        <v>0.86313251176430561</v>
      </c>
      <c r="GO104">
        <v>0.86510235749122955</v>
      </c>
      <c r="GP104">
        <v>0.86779905526169843</v>
      </c>
      <c r="GQ104">
        <v>0.86802194814358202</v>
      </c>
      <c r="GR104">
        <v>0.86754251384646253</v>
      </c>
      <c r="GS104">
        <v>0.8670460501704591</v>
      </c>
      <c r="GT104">
        <v>0.86922282615342827</v>
      </c>
      <c r="GU104">
        <v>0.86944942232867251</v>
      </c>
      <c r="GV104">
        <v>0.86914956671670862</v>
      </c>
      <c r="GW104">
        <v>0.87048618500519104</v>
      </c>
      <c r="GX104">
        <v>0.87082206746132051</v>
      </c>
      <c r="GY104">
        <v>0.8720341958111929</v>
      </c>
      <c r="GZ104">
        <v>0.8716774029965666</v>
      </c>
      <c r="HA104">
        <v>0.87268180948938878</v>
      </c>
      <c r="HB104">
        <v>0.87451015279551059</v>
      </c>
      <c r="HC104">
        <v>0.87367124223195969</v>
      </c>
      <c r="HD104">
        <v>0.87603987305809361</v>
      </c>
      <c r="HE104">
        <v>0.8741634180852762</v>
      </c>
      <c r="HF104">
        <v>0.87461090416343867</v>
      </c>
      <c r="HG104">
        <v>0.87755884770990189</v>
      </c>
      <c r="HH104">
        <v>0.87622102298729188</v>
      </c>
      <c r="HI104">
        <v>0.87644018785634614</v>
      </c>
      <c r="HJ104">
        <v>0.8747680216052659</v>
      </c>
      <c r="HK104">
        <v>0.8796444282596767</v>
      </c>
      <c r="HL104">
        <v>0.87836506401079451</v>
      </c>
      <c r="HM104">
        <v>0.87973146047115292</v>
      </c>
      <c r="HN104">
        <v>0.88130247204076773</v>
      </c>
      <c r="HO104">
        <v>0.88082434673554921</v>
      </c>
      <c r="HP104">
        <v>0.88007198230041084</v>
      </c>
      <c r="HQ104">
        <v>0.88140723215779304</v>
      </c>
      <c r="HR104">
        <v>0.8828604103177724</v>
      </c>
      <c r="HS104">
        <v>0.88176719838328255</v>
      </c>
      <c r="HT104">
        <v>0.8841874289322218</v>
      </c>
      <c r="HU104">
        <v>0.88367328285134528</v>
      </c>
      <c r="HV104">
        <v>0.88483828719395097</v>
      </c>
      <c r="HW104">
        <v>0.88406653845802219</v>
      </c>
      <c r="HX104">
        <v>0.88634217873452703</v>
      </c>
      <c r="HY104">
        <v>0.88666821703417287</v>
      </c>
      <c r="HZ104">
        <v>0.88704771403634997</v>
      </c>
      <c r="IA104">
        <v>0.88880671068504269</v>
      </c>
      <c r="IB104">
        <v>0.88721876920959208</v>
      </c>
      <c r="IC104">
        <v>0.88824092977141689</v>
      </c>
      <c r="ID104">
        <v>0.88753162831266752</v>
      </c>
      <c r="IE104">
        <v>0.88801887594782136</v>
      </c>
      <c r="IF104">
        <v>0.8891448672262513</v>
      </c>
      <c r="IG104">
        <v>0.88961116483815506</v>
      </c>
      <c r="IH104">
        <v>0.8908374706657225</v>
      </c>
      <c r="II104">
        <v>0.88999789499070481</v>
      </c>
      <c r="IJ104">
        <v>0.89016932783252101</v>
      </c>
      <c r="IK104">
        <v>0.89377904433919009</v>
      </c>
      <c r="IL104">
        <v>0.89223208479758731</v>
      </c>
      <c r="IM104">
        <v>0.8928753008382404</v>
      </c>
      <c r="IN104">
        <v>0.89277763379792652</v>
      </c>
      <c r="IO104">
        <v>0.89382277982674907</v>
      </c>
      <c r="IP104">
        <v>0.89411946254119423</v>
      </c>
      <c r="IQ104">
        <v>0.89325557294942226</v>
      </c>
      <c r="IR104">
        <v>0.89205874616118375</v>
      </c>
      <c r="IS104">
        <v>0.89415523071588099</v>
      </c>
      <c r="IT104">
        <v>0.89531582318006342</v>
      </c>
      <c r="IU104">
        <v>0.89460279906099738</v>
      </c>
      <c r="IV104">
        <v>0.89496017803460892</v>
      </c>
      <c r="IW104">
        <v>0.89651787026087482</v>
      </c>
      <c r="IX104">
        <v>0.89693651650691331</v>
      </c>
      <c r="IY104">
        <v>0.89690621257176928</v>
      </c>
      <c r="IZ104">
        <v>0.89643033919304238</v>
      </c>
      <c r="JA104">
        <v>0.89844189010073805</v>
      </c>
      <c r="JB104">
        <v>0.89854103674164221</v>
      </c>
      <c r="JC104">
        <v>0.89848584553460109</v>
      </c>
      <c r="JD104">
        <v>0.89812314748587563</v>
      </c>
      <c r="JE104">
        <v>0.90055941627823732</v>
      </c>
      <c r="JF104">
        <v>0.89819098645366535</v>
      </c>
      <c r="JG104">
        <v>0.90056769410764448</v>
      </c>
      <c r="JH104">
        <v>0.90066087153490382</v>
      </c>
      <c r="JI104">
        <v>0.90022087227419567</v>
      </c>
      <c r="JJ104">
        <v>0.90210947166215161</v>
      </c>
      <c r="JK104">
        <v>0.90198789635263821</v>
      </c>
      <c r="JL104">
        <v>0.90385324310116688</v>
      </c>
      <c r="JM104">
        <v>0.90343984493652774</v>
      </c>
      <c r="JN104">
        <v>0.90374604256561342</v>
      </c>
      <c r="JO104">
        <v>0.90281710434960805</v>
      </c>
      <c r="JP104">
        <v>0.90413912224765736</v>
      </c>
      <c r="JQ104">
        <v>0.90318479578454414</v>
      </c>
      <c r="JR104">
        <v>0.90218562076400366</v>
      </c>
      <c r="JS104">
        <v>0.9041698367773654</v>
      </c>
      <c r="JT104">
        <v>0.90449866984844896</v>
      </c>
      <c r="JU104">
        <v>0.90443792774956544</v>
      </c>
      <c r="JV104">
        <v>0.90449395064711491</v>
      </c>
      <c r="JW104">
        <v>0.90789234301693933</v>
      </c>
      <c r="JX104">
        <v>0.90639341855785749</v>
      </c>
      <c r="JY104">
        <v>0.90603066454796899</v>
      </c>
      <c r="JZ104">
        <v>0.9071753305552519</v>
      </c>
      <c r="KA104">
        <v>0.90846821954384593</v>
      </c>
      <c r="KB104">
        <v>0.90745248148806523</v>
      </c>
      <c r="KC104">
        <v>0.90867372710190586</v>
      </c>
      <c r="KD104">
        <v>0.90780775657476731</v>
      </c>
      <c r="KE104">
        <v>0.90852273596470423</v>
      </c>
      <c r="KF104">
        <v>0.90765960998321182</v>
      </c>
      <c r="KG104">
        <v>0.90906074846773799</v>
      </c>
      <c r="KH104">
        <v>0.90987768497292865</v>
      </c>
      <c r="KI104">
        <v>0.90976116045944533</v>
      </c>
      <c r="KJ104">
        <v>0.90971771890174402</v>
      </c>
      <c r="KK104">
        <v>0.91110175914388614</v>
      </c>
      <c r="KL104">
        <v>0.9109773883099086</v>
      </c>
      <c r="KM104">
        <v>0.91028287086509696</v>
      </c>
      <c r="KN104">
        <v>0.91177124385758046</v>
      </c>
      <c r="KO104">
        <v>0.91060339021595804</v>
      </c>
      <c r="KP104">
        <v>0.91097939172989972</v>
      </c>
      <c r="KQ104">
        <v>0.91225131164898365</v>
      </c>
      <c r="KR104">
        <v>0.91260834236478539</v>
      </c>
      <c r="KS104">
        <v>0.91330127576619913</v>
      </c>
      <c r="KT104">
        <v>0.91321582612872609</v>
      </c>
      <c r="KU104">
        <v>0.91270598072745468</v>
      </c>
      <c r="KV104">
        <v>0.91295395759802145</v>
      </c>
      <c r="KW104">
        <v>0.91407695501668318</v>
      </c>
      <c r="KX104">
        <v>0.91505787076193779</v>
      </c>
      <c r="KY104">
        <v>0.9142688094300333</v>
      </c>
      <c r="KZ104">
        <v>0.91627038928524596</v>
      </c>
      <c r="LA104">
        <v>0.91471562229261549</v>
      </c>
      <c r="LB104">
        <v>0.91521389933256592</v>
      </c>
      <c r="LC104">
        <v>0.91535244069666388</v>
      </c>
      <c r="LD104">
        <v>0.9155461700487576</v>
      </c>
      <c r="LE104">
        <v>0.91676043335833213</v>
      </c>
      <c r="LF104">
        <v>0.9163291582051013</v>
      </c>
      <c r="LG104">
        <v>0.91680312337209935</v>
      </c>
      <c r="LH104">
        <v>0.91709784240617032</v>
      </c>
      <c r="LI104">
        <v>0.91770771210076174</v>
      </c>
      <c r="LJ104">
        <v>0.91766544782111659</v>
      </c>
      <c r="LK104">
        <v>0.9175406586853333</v>
      </c>
      <c r="LL104">
        <v>0.91891810412904351</v>
      </c>
      <c r="LM104">
        <v>0.91801468480545867</v>
      </c>
      <c r="LN104">
        <v>0.91749697167609556</v>
      </c>
      <c r="LO104">
        <v>0.91769820249385936</v>
      </c>
      <c r="LP104">
        <v>0.91876267942089629</v>
      </c>
      <c r="LQ104">
        <v>0.91913066695221279</v>
      </c>
      <c r="LR104">
        <v>0.92022818787521066</v>
      </c>
      <c r="LS104">
        <v>0.91971358788451885</v>
      </c>
      <c r="LT104">
        <v>0.92084077136014686</v>
      </c>
      <c r="LU104">
        <v>0.91897954202582732</v>
      </c>
      <c r="LV104">
        <v>0.92136751699956643</v>
      </c>
      <c r="LW104">
        <v>0.92186026956347611</v>
      </c>
      <c r="LX104">
        <v>0.9222146053541932</v>
      </c>
      <c r="LY104">
        <v>0.9206997391325924</v>
      </c>
      <c r="LZ104">
        <v>0.92125418348112686</v>
      </c>
      <c r="MA104">
        <v>0.92126508332320167</v>
      </c>
      <c r="MB104">
        <v>0.92067478454163465</v>
      </c>
      <c r="MC104">
        <v>0.92267107333591247</v>
      </c>
      <c r="MD104">
        <v>0.92221732442534399</v>
      </c>
      <c r="ME104">
        <v>0.92229550281144879</v>
      </c>
      <c r="MF104">
        <v>0.92377231000245652</v>
      </c>
      <c r="MG104">
        <v>0.92282203661476214</v>
      </c>
      <c r="MH104">
        <v>0.92274528665615618</v>
      </c>
      <c r="MI104">
        <v>0.92324330101607033</v>
      </c>
      <c r="MJ104">
        <v>0.92339674836700214</v>
      </c>
      <c r="MK104">
        <v>0.92564203970630776</v>
      </c>
      <c r="ML104">
        <v>0.92460587673644457</v>
      </c>
      <c r="MM104">
        <v>0.92385205226318612</v>
      </c>
      <c r="MN104">
        <v>0.92306748914194148</v>
      </c>
      <c r="MO104">
        <v>0.92282636145040797</v>
      </c>
      <c r="MP104">
        <v>0.92540605193077385</v>
      </c>
      <c r="MQ104">
        <v>0.92631235513344912</v>
      </c>
      <c r="MR104">
        <v>0.92557484677628887</v>
      </c>
      <c r="MS104">
        <v>0.92392335181180452</v>
      </c>
      <c r="MT104">
        <v>0.92613073870090035</v>
      </c>
      <c r="MU104">
        <v>0.92694503829450881</v>
      </c>
      <c r="MV104">
        <v>0.92552658999901638</v>
      </c>
      <c r="MW104">
        <v>0.92633291713036381</v>
      </c>
      <c r="MX104">
        <v>0.92626102043745162</v>
      </c>
      <c r="MY104">
        <v>0.92824616293141438</v>
      </c>
      <c r="MZ104">
        <v>0.92840606321512953</v>
      </c>
      <c r="NA104">
        <v>0.92811653900216107</v>
      </c>
      <c r="NB104">
        <v>0.92651999201277602</v>
      </c>
      <c r="NC104">
        <v>0.92722442635294322</v>
      </c>
      <c r="ND104">
        <v>0.92849800274975647</v>
      </c>
      <c r="NE104">
        <v>0.9285090510615015</v>
      </c>
      <c r="NF104">
        <v>0.92786164255371051</v>
      </c>
      <c r="NG104">
        <v>0.92778840737380697</v>
      </c>
      <c r="NH104">
        <v>0.92920774593810995</v>
      </c>
      <c r="NI104">
        <v>0.92758169436544691</v>
      </c>
      <c r="NJ104">
        <v>0.92852380334093831</v>
      </c>
      <c r="NK104">
        <v>0.92857711070508864</v>
      </c>
      <c r="NL104">
        <v>0.92877918215950128</v>
      </c>
      <c r="NM104">
        <v>0.92862672096688004</v>
      </c>
      <c r="NN104">
        <v>0.92903116458368973</v>
      </c>
      <c r="NO104">
        <v>0.92984562498109469</v>
      </c>
      <c r="NP104">
        <v>0.93003726176537005</v>
      </c>
      <c r="NQ104">
        <v>0.93030290256023851</v>
      </c>
      <c r="NR104">
        <v>0.92923701959102945</v>
      </c>
      <c r="NS104">
        <v>0.93000302221262365</v>
      </c>
      <c r="NT104">
        <v>0.93038790864989296</v>
      </c>
      <c r="NU104">
        <v>0.93179263872121676</v>
      </c>
      <c r="NV104">
        <v>0.93045700024611988</v>
      </c>
      <c r="NW104">
        <v>0.93128365282324699</v>
      </c>
      <c r="NX104">
        <v>0.93182588631179453</v>
      </c>
      <c r="NY104">
        <v>0.93134567687294878</v>
      </c>
      <c r="NZ104">
        <v>0.93141399600531172</v>
      </c>
      <c r="OA104">
        <v>0.93185424427458607</v>
      </c>
      <c r="OB104">
        <v>0.93117778197112089</v>
      </c>
      <c r="OC104">
        <v>0.93103568228725475</v>
      </c>
      <c r="OD104">
        <v>0.93353993330427298</v>
      </c>
      <c r="OE104">
        <v>0.9333112077965463</v>
      </c>
      <c r="OF104">
        <v>0.93259470730718808</v>
      </c>
      <c r="OG104">
        <v>0.9332160380086586</v>
      </c>
      <c r="OH104">
        <v>0.93231683554549627</v>
      </c>
      <c r="OI104">
        <v>0.93438081048504207</v>
      </c>
      <c r="OJ104">
        <v>0.9331619421639934</v>
      </c>
      <c r="OK104">
        <v>0.93411042245077025</v>
      </c>
      <c r="OL104">
        <v>0.93322920718933311</v>
      </c>
      <c r="OM104">
        <v>0.93363820461982239</v>
      </c>
      <c r="ON104">
        <v>0.93409997708905834</v>
      </c>
      <c r="OO104">
        <v>0.93406615241139712</v>
      </c>
      <c r="OP104">
        <v>0.93307826521977799</v>
      </c>
      <c r="OQ104">
        <v>0.93500055896439827</v>
      </c>
      <c r="OR104">
        <v>0.93291400737307573</v>
      </c>
      <c r="OS104">
        <v>0.93402216419885753</v>
      </c>
      <c r="OT104">
        <v>0.93574893757783606</v>
      </c>
      <c r="OU104">
        <v>0.93583818903074201</v>
      </c>
    </row>
    <row r="105" spans="1:411">
      <c r="A105" s="539">
        <v>0.54000000000000015</v>
      </c>
      <c r="B105">
        <v>-9.6249921225796811E-5</v>
      </c>
      <c r="C105">
        <v>1.5740662490965622E-3</v>
      </c>
      <c r="D105">
        <v>3.5985487167458571E-3</v>
      </c>
      <c r="E105">
        <v>6.296693371138154E-3</v>
      </c>
      <c r="F105">
        <v>9.4410814499266658E-3</v>
      </c>
      <c r="G105">
        <v>1.4004523512297709E-2</v>
      </c>
      <c r="H105">
        <v>1.9326607294812427E-2</v>
      </c>
      <c r="I105">
        <v>2.4515952984471363E-2</v>
      </c>
      <c r="J105">
        <v>3.2592331750355724E-2</v>
      </c>
      <c r="K105">
        <v>3.8530967267793655E-2</v>
      </c>
      <c r="L105">
        <v>4.8793286326831581E-2</v>
      </c>
      <c r="M105">
        <v>5.6851279985424698E-2</v>
      </c>
      <c r="N105">
        <v>6.7204341469424861E-2</v>
      </c>
      <c r="O105">
        <v>7.7188662973194808E-2</v>
      </c>
      <c r="P105">
        <v>8.9486205411685824E-2</v>
      </c>
      <c r="Q105">
        <v>0.10058283023203214</v>
      </c>
      <c r="R105">
        <v>0.1131339886721445</v>
      </c>
      <c r="S105">
        <v>0.12960953683704496</v>
      </c>
      <c r="T105">
        <v>0.1406102238364314</v>
      </c>
      <c r="U105">
        <v>0.15415139535449449</v>
      </c>
      <c r="V105">
        <v>0.16652794436452331</v>
      </c>
      <c r="W105">
        <v>0.18382676238907508</v>
      </c>
      <c r="X105">
        <v>0.19802238308094272</v>
      </c>
      <c r="Y105">
        <v>0.21572702722877404</v>
      </c>
      <c r="Z105">
        <v>0.22668474787323928</v>
      </c>
      <c r="AA105">
        <v>0.24334061124588721</v>
      </c>
      <c r="AB105">
        <v>0.25863253229823702</v>
      </c>
      <c r="AC105">
        <v>0.27114480781717543</v>
      </c>
      <c r="AD105">
        <v>0.2860534320417375</v>
      </c>
      <c r="AE105">
        <v>0.29894284389112397</v>
      </c>
      <c r="AF105">
        <v>0.31403175217160617</v>
      </c>
      <c r="AG105">
        <v>0.32620809919403865</v>
      </c>
      <c r="AH105">
        <v>0.33982519924659182</v>
      </c>
      <c r="AI105">
        <v>0.35285630229044862</v>
      </c>
      <c r="AJ105">
        <v>0.36647285449906858</v>
      </c>
      <c r="AK105">
        <v>0.37674534589502578</v>
      </c>
      <c r="AL105">
        <v>0.38909977979633792</v>
      </c>
      <c r="AM105">
        <v>0.39869242576933872</v>
      </c>
      <c r="AN105">
        <v>0.41134237958151615</v>
      </c>
      <c r="AO105">
        <v>0.42194165526708777</v>
      </c>
      <c r="AP105">
        <v>0.43632509620737858</v>
      </c>
      <c r="AQ105">
        <v>0.44426942031071814</v>
      </c>
      <c r="AR105">
        <v>0.45236604715318746</v>
      </c>
      <c r="AS105">
        <v>0.46489432451820134</v>
      </c>
      <c r="AT105">
        <v>0.47243005922425041</v>
      </c>
      <c r="AU105">
        <v>0.47913045050261671</v>
      </c>
      <c r="AV105">
        <v>0.48853060714573421</v>
      </c>
      <c r="AW105">
        <v>0.50213347767333383</v>
      </c>
      <c r="AX105">
        <v>0.50742673804917038</v>
      </c>
      <c r="AY105">
        <v>0.51450876062000117</v>
      </c>
      <c r="AZ105">
        <v>0.52244575065518795</v>
      </c>
      <c r="BA105">
        <v>0.53019098256560726</v>
      </c>
      <c r="BB105">
        <v>0.54026953272476863</v>
      </c>
      <c r="BC105">
        <v>0.54520970784055156</v>
      </c>
      <c r="BD105">
        <v>0.55245359914240677</v>
      </c>
      <c r="BE105">
        <v>0.55776070608620687</v>
      </c>
      <c r="BF105">
        <v>0.56725398284731299</v>
      </c>
      <c r="BG105">
        <v>0.57168510346442392</v>
      </c>
      <c r="BH105">
        <v>0.57929666910008704</v>
      </c>
      <c r="BI105">
        <v>0.58478861735549237</v>
      </c>
      <c r="BJ105">
        <v>0.59068435622882276</v>
      </c>
      <c r="BK105">
        <v>0.59425433590253396</v>
      </c>
      <c r="BL105">
        <v>0.60344150286548115</v>
      </c>
      <c r="BM105">
        <v>0.60552345907034555</v>
      </c>
      <c r="BN105">
        <v>0.61272431747907752</v>
      </c>
      <c r="BO105">
        <v>0.61802669252990383</v>
      </c>
      <c r="BP105">
        <v>0.62269407596694037</v>
      </c>
      <c r="BQ105">
        <v>0.62874407394289711</v>
      </c>
      <c r="BR105">
        <v>0.63132736856147786</v>
      </c>
      <c r="BS105">
        <v>0.63955837038077079</v>
      </c>
      <c r="BT105">
        <v>0.64232458898242917</v>
      </c>
      <c r="BU105">
        <v>0.64770028343335784</v>
      </c>
      <c r="BV105">
        <v>0.65069468557949484</v>
      </c>
      <c r="BW105">
        <v>0.65618108978306344</v>
      </c>
      <c r="BX105">
        <v>0.66082336401388564</v>
      </c>
      <c r="BY105">
        <v>0.66554510408840506</v>
      </c>
      <c r="BZ105">
        <v>0.66560593988169603</v>
      </c>
      <c r="CA105">
        <v>0.67147757119824425</v>
      </c>
      <c r="CB105">
        <v>0.67449971820573107</v>
      </c>
      <c r="CC105">
        <v>0.67850949390557125</v>
      </c>
      <c r="CD105">
        <v>0.68403961620013709</v>
      </c>
      <c r="CE105">
        <v>0.68501896118551431</v>
      </c>
      <c r="CF105">
        <v>0.69080638552548579</v>
      </c>
      <c r="CG105">
        <v>0.6932106174874082</v>
      </c>
      <c r="CH105">
        <v>0.69907040840861123</v>
      </c>
      <c r="CI105">
        <v>0.70051915900989181</v>
      </c>
      <c r="CJ105">
        <v>0.70263735590382859</v>
      </c>
      <c r="CK105">
        <v>0.70773097229193671</v>
      </c>
      <c r="CL105">
        <v>0.71082946757861298</v>
      </c>
      <c r="CM105">
        <v>0.71257584086735049</v>
      </c>
      <c r="CN105">
        <v>0.71785949209572286</v>
      </c>
      <c r="CO105">
        <v>0.7187011541152788</v>
      </c>
      <c r="CP105">
        <v>0.72331335944061803</v>
      </c>
      <c r="CQ105">
        <v>0.72508301441033951</v>
      </c>
      <c r="CR105">
        <v>0.72698219383615814</v>
      </c>
      <c r="CS105">
        <v>0.73095410564727614</v>
      </c>
      <c r="CT105">
        <v>0.73177959909800971</v>
      </c>
      <c r="CU105">
        <v>0.7356723601986106</v>
      </c>
      <c r="CV105">
        <v>0.73810954623566905</v>
      </c>
      <c r="CW105">
        <v>0.73829827321511199</v>
      </c>
      <c r="CX105">
        <v>0.74393913206569429</v>
      </c>
      <c r="CY105">
        <v>0.74668161150780965</v>
      </c>
      <c r="CZ105">
        <v>0.74814100741731593</v>
      </c>
      <c r="DA105">
        <v>0.74935779926779744</v>
      </c>
      <c r="DB105">
        <v>0.75088965883836767</v>
      </c>
      <c r="DC105">
        <v>0.75457471749780403</v>
      </c>
      <c r="DD105">
        <v>0.75539770514418425</v>
      </c>
      <c r="DE105">
        <v>0.75946061275802035</v>
      </c>
      <c r="DF105">
        <v>0.76155911148501143</v>
      </c>
      <c r="DG105">
        <v>0.76286342895525172</v>
      </c>
      <c r="DH105">
        <v>0.76480233455113955</v>
      </c>
      <c r="DI105">
        <v>0.76564794780634748</v>
      </c>
      <c r="DJ105">
        <v>0.76824784386498812</v>
      </c>
      <c r="DK105">
        <v>0.77384718768712379</v>
      </c>
      <c r="DL105">
        <v>0.77298039640051275</v>
      </c>
      <c r="DM105">
        <v>0.77515525510899119</v>
      </c>
      <c r="DN105">
        <v>0.77612181684863724</v>
      </c>
      <c r="DO105">
        <v>0.77871621650066292</v>
      </c>
      <c r="DP105">
        <v>0.7783305701523624</v>
      </c>
      <c r="DQ105">
        <v>0.78230577336945417</v>
      </c>
      <c r="DR105">
        <v>0.78334730294544441</v>
      </c>
      <c r="DS105">
        <v>0.78269834527847271</v>
      </c>
      <c r="DT105">
        <v>0.78705562784204197</v>
      </c>
      <c r="DU105">
        <v>0.78757126573092007</v>
      </c>
      <c r="DV105">
        <v>0.78906395273347463</v>
      </c>
      <c r="DW105">
        <v>0.78975222562073122</v>
      </c>
      <c r="DX105">
        <v>0.79456022040467933</v>
      </c>
      <c r="DY105">
        <v>0.79473257596811442</v>
      </c>
      <c r="DZ105">
        <v>0.79467382222735639</v>
      </c>
      <c r="EA105">
        <v>0.79782745540637878</v>
      </c>
      <c r="EB105">
        <v>0.80026890619712976</v>
      </c>
      <c r="EC105">
        <v>0.80007197848292366</v>
      </c>
      <c r="ED105">
        <v>0.80083722328938423</v>
      </c>
      <c r="EE105">
        <v>0.80307394219254413</v>
      </c>
      <c r="EF105">
        <v>0.80660878445586337</v>
      </c>
      <c r="EG105">
        <v>0.80601429076373887</v>
      </c>
      <c r="EH105">
        <v>0.81027274006376526</v>
      </c>
      <c r="EI105">
        <v>0.80876429968119745</v>
      </c>
      <c r="EJ105">
        <v>0.81142358515001656</v>
      </c>
      <c r="EK105">
        <v>0.81226962036858485</v>
      </c>
      <c r="EL105">
        <v>0.81467498605394284</v>
      </c>
      <c r="EM105">
        <v>0.81580224509517607</v>
      </c>
      <c r="EN105">
        <v>0.82057328260379947</v>
      </c>
      <c r="EO105">
        <v>0.81705636133648984</v>
      </c>
      <c r="EP105">
        <v>0.81753977072368467</v>
      </c>
      <c r="EQ105">
        <v>0.81823096407963525</v>
      </c>
      <c r="ER105">
        <v>0.81997448654960525</v>
      </c>
      <c r="ES105">
        <v>0.8216799234967066</v>
      </c>
      <c r="ET105">
        <v>0.82187613407829563</v>
      </c>
      <c r="EU105">
        <v>0.82425628525660977</v>
      </c>
      <c r="EV105">
        <v>0.82406209121193008</v>
      </c>
      <c r="EW105">
        <v>0.82825852340897865</v>
      </c>
      <c r="EX105">
        <v>0.82938318965936642</v>
      </c>
      <c r="EY105">
        <v>0.82726305320556148</v>
      </c>
      <c r="EZ105">
        <v>0.8297947073113614</v>
      </c>
      <c r="FA105">
        <v>0.83189540107467297</v>
      </c>
      <c r="FB105">
        <v>0.83181442822083462</v>
      </c>
      <c r="FC105">
        <v>0.83290648310523685</v>
      </c>
      <c r="FD105">
        <v>0.83413044131183656</v>
      </c>
      <c r="FE105">
        <v>0.83455600345466741</v>
      </c>
      <c r="FF105">
        <v>0.83668798420807899</v>
      </c>
      <c r="FG105">
        <v>0.83794341920838744</v>
      </c>
      <c r="FH105">
        <v>0.83713500481282566</v>
      </c>
      <c r="FI105">
        <v>0.8374911841739735</v>
      </c>
      <c r="FJ105">
        <v>0.84104931367568336</v>
      </c>
      <c r="FK105">
        <v>0.84106216471856732</v>
      </c>
      <c r="FL105">
        <v>0.8410643998825913</v>
      </c>
      <c r="FM105">
        <v>0.84264436832255074</v>
      </c>
      <c r="FN105">
        <v>0.8435320252227918</v>
      </c>
      <c r="FO105">
        <v>0.84490424364543704</v>
      </c>
      <c r="FP105">
        <v>0.8463663568229215</v>
      </c>
      <c r="FQ105">
        <v>0.84959522760471895</v>
      </c>
      <c r="FR105">
        <v>0.84723698349417997</v>
      </c>
      <c r="FS105">
        <v>0.84861101211813106</v>
      </c>
      <c r="FT105">
        <v>0.84797649472699188</v>
      </c>
      <c r="FU105">
        <v>0.84974830655932931</v>
      </c>
      <c r="FV105">
        <v>0.85086632393590711</v>
      </c>
      <c r="FW105">
        <v>0.85180802444807957</v>
      </c>
      <c r="FX105">
        <v>0.85329486515955499</v>
      </c>
      <c r="FY105">
        <v>0.85476201373089788</v>
      </c>
      <c r="FZ105">
        <v>0.85364340809381944</v>
      </c>
      <c r="GA105">
        <v>0.85449019205417365</v>
      </c>
      <c r="GB105">
        <v>0.85678318482651028</v>
      </c>
      <c r="GC105">
        <v>0.85452423642590125</v>
      </c>
      <c r="GD105">
        <v>0.85689950923366942</v>
      </c>
      <c r="GE105">
        <v>0.85949101994206389</v>
      </c>
      <c r="GF105">
        <v>0.8590103626187684</v>
      </c>
      <c r="GG105">
        <v>0.8588900352048302</v>
      </c>
      <c r="GH105">
        <v>0.8605838316389679</v>
      </c>
      <c r="GI105">
        <v>0.85947292412737808</v>
      </c>
      <c r="GJ105">
        <v>0.86266260243334258</v>
      </c>
      <c r="GK105">
        <v>0.86230594870168265</v>
      </c>
      <c r="GL105">
        <v>0.86306842593641664</v>
      </c>
      <c r="GM105">
        <v>0.86250929469294868</v>
      </c>
      <c r="GN105">
        <v>0.86462038786700846</v>
      </c>
      <c r="GO105">
        <v>0.86305257663200641</v>
      </c>
      <c r="GP105">
        <v>0.86576474002889192</v>
      </c>
      <c r="GQ105">
        <v>0.86792652255148206</v>
      </c>
      <c r="GR105">
        <v>0.86692178492131178</v>
      </c>
      <c r="GS105">
        <v>0.86795658701280087</v>
      </c>
      <c r="GT105">
        <v>0.86827243995165859</v>
      </c>
      <c r="GU105">
        <v>0.86856217355114995</v>
      </c>
      <c r="GV105">
        <v>0.86998782227643701</v>
      </c>
      <c r="GW105">
        <v>0.87066748978791197</v>
      </c>
      <c r="GX105">
        <v>0.87191500933544097</v>
      </c>
      <c r="GY105">
        <v>0.87156809765625298</v>
      </c>
      <c r="GZ105">
        <v>0.8718244811411946</v>
      </c>
      <c r="HA105">
        <v>0.87162762914802472</v>
      </c>
      <c r="HB105">
        <v>0.87267162256301334</v>
      </c>
      <c r="HC105">
        <v>0.87354443444223051</v>
      </c>
      <c r="HD105">
        <v>0.87370162771806803</v>
      </c>
      <c r="HE105">
        <v>0.87593878467768249</v>
      </c>
      <c r="HF105">
        <v>0.87468528626413655</v>
      </c>
      <c r="HG105">
        <v>0.87653872474173633</v>
      </c>
      <c r="HH105">
        <v>0.87710241712690495</v>
      </c>
      <c r="HI105">
        <v>0.87686242508128787</v>
      </c>
      <c r="HJ105">
        <v>0.87717997179113438</v>
      </c>
      <c r="HK105">
        <v>0.87971307440601476</v>
      </c>
      <c r="HL105">
        <v>0.87910741490656519</v>
      </c>
      <c r="HM105">
        <v>0.8788686595803219</v>
      </c>
      <c r="HN105">
        <v>0.87927748736543043</v>
      </c>
      <c r="HO105">
        <v>0.88170883085051521</v>
      </c>
      <c r="HP105">
        <v>0.88166661444531425</v>
      </c>
      <c r="HQ105">
        <v>0.88043217338311597</v>
      </c>
      <c r="HR105">
        <v>0.88224508580848493</v>
      </c>
      <c r="HS105">
        <v>0.88281311607875335</v>
      </c>
      <c r="HT105">
        <v>0.88265361423924094</v>
      </c>
      <c r="HU105">
        <v>0.88439081626751204</v>
      </c>
      <c r="HV105">
        <v>0.88366225899072892</v>
      </c>
      <c r="HW105">
        <v>0.88421163761875943</v>
      </c>
      <c r="HX105">
        <v>0.88412152111077746</v>
      </c>
      <c r="HY105">
        <v>0.88661777092230931</v>
      </c>
      <c r="HZ105">
        <v>0.88583144720716356</v>
      </c>
      <c r="IA105">
        <v>0.88661344945315257</v>
      </c>
      <c r="IB105">
        <v>0.88856343293995954</v>
      </c>
      <c r="IC105">
        <v>0.88694076497600816</v>
      </c>
      <c r="ID105">
        <v>0.88674976813536754</v>
      </c>
      <c r="IE105">
        <v>0.88982019271003721</v>
      </c>
      <c r="IF105">
        <v>0.89032127679774287</v>
      </c>
      <c r="IG105">
        <v>0.8909517627644894</v>
      </c>
      <c r="IH105">
        <v>0.8918169351706895</v>
      </c>
      <c r="II105">
        <v>0.88989058785249731</v>
      </c>
      <c r="IJ105">
        <v>0.88937755692330556</v>
      </c>
      <c r="IK105">
        <v>0.89208350782460966</v>
      </c>
      <c r="IL105">
        <v>0.89094705008364117</v>
      </c>
      <c r="IM105">
        <v>0.89184822471096281</v>
      </c>
      <c r="IN105">
        <v>0.89243708623686258</v>
      </c>
      <c r="IO105">
        <v>0.89384576906609836</v>
      </c>
      <c r="IP105">
        <v>0.89436263219157741</v>
      </c>
      <c r="IQ105">
        <v>0.89298443425054486</v>
      </c>
      <c r="IR105">
        <v>0.89381244629344125</v>
      </c>
      <c r="IS105">
        <v>0.89412135653950275</v>
      </c>
      <c r="IT105">
        <v>0.89553885895228069</v>
      </c>
      <c r="IU105">
        <v>0.89719246322194501</v>
      </c>
      <c r="IV105">
        <v>0.89560178957374936</v>
      </c>
      <c r="IW105">
        <v>0.89698587892919868</v>
      </c>
      <c r="IX105">
        <v>0.89774473404790633</v>
      </c>
      <c r="IY105">
        <v>0.89824423440598378</v>
      </c>
      <c r="IZ105">
        <v>0.89603650519034139</v>
      </c>
      <c r="JA105">
        <v>0.8980791327768699</v>
      </c>
      <c r="JB105">
        <v>0.89832207899199934</v>
      </c>
      <c r="JC105">
        <v>0.90046883017585644</v>
      </c>
      <c r="JD105">
        <v>0.8999026776035205</v>
      </c>
      <c r="JE105">
        <v>0.90182530117546977</v>
      </c>
      <c r="JF105">
        <v>0.89985553624177472</v>
      </c>
      <c r="JG105">
        <v>0.90070032366552599</v>
      </c>
      <c r="JH105">
        <v>0.90057589318838394</v>
      </c>
      <c r="JI105">
        <v>0.9007153447253714</v>
      </c>
      <c r="JJ105">
        <v>0.9008925622944316</v>
      </c>
      <c r="JK105">
        <v>0.90169816166271077</v>
      </c>
      <c r="JL105">
        <v>0.90160725071322079</v>
      </c>
      <c r="JM105">
        <v>0.90250780182877011</v>
      </c>
      <c r="JN105">
        <v>0.90134850334486705</v>
      </c>
      <c r="JO105">
        <v>0.9035039767814188</v>
      </c>
      <c r="JP105">
        <v>0.9051148239637099</v>
      </c>
      <c r="JQ105">
        <v>0.90371199603506047</v>
      </c>
      <c r="JR105">
        <v>0.90472729505180638</v>
      </c>
      <c r="JS105">
        <v>0.9040049924380007</v>
      </c>
      <c r="JT105">
        <v>0.90476445495304836</v>
      </c>
      <c r="JU105">
        <v>0.90633221293960486</v>
      </c>
      <c r="JV105">
        <v>0.9068498221254252</v>
      </c>
      <c r="JW105">
        <v>0.90627574487107565</v>
      </c>
      <c r="JX105">
        <v>0.90570677282715706</v>
      </c>
      <c r="JY105">
        <v>0.90684163553564834</v>
      </c>
      <c r="JZ105">
        <v>0.90696794505440148</v>
      </c>
      <c r="KA105">
        <v>0.90749098408191098</v>
      </c>
      <c r="KB105">
        <v>0.90639801970587697</v>
      </c>
      <c r="KC105">
        <v>0.90853245883196931</v>
      </c>
      <c r="KD105">
        <v>0.90739314173371621</v>
      </c>
      <c r="KE105">
        <v>0.90836448270287451</v>
      </c>
      <c r="KF105">
        <v>0.90934335204102346</v>
      </c>
      <c r="KG105">
        <v>0.9093157327505812</v>
      </c>
      <c r="KH105">
        <v>0.90936964948443344</v>
      </c>
      <c r="KI105">
        <v>0.90999971029418902</v>
      </c>
      <c r="KJ105">
        <v>0.91133833068667192</v>
      </c>
      <c r="KK105">
        <v>0.91036649337014952</v>
      </c>
      <c r="KL105">
        <v>0.90997005262348729</v>
      </c>
      <c r="KM105">
        <v>0.91119051366035309</v>
      </c>
      <c r="KN105">
        <v>0.91211161429271892</v>
      </c>
      <c r="KO105">
        <v>0.91104177729739511</v>
      </c>
      <c r="KP105">
        <v>0.91304510536148753</v>
      </c>
      <c r="KQ105">
        <v>0.91277171238751476</v>
      </c>
      <c r="KR105">
        <v>0.91278657550588205</v>
      </c>
      <c r="KS105">
        <v>0.91259342315034875</v>
      </c>
      <c r="KT105">
        <v>0.91322310521637995</v>
      </c>
      <c r="KU105">
        <v>0.91335219177513416</v>
      </c>
      <c r="KV105">
        <v>0.91447433178322268</v>
      </c>
      <c r="KW105">
        <v>0.91362295779686831</v>
      </c>
      <c r="KX105">
        <v>0.91363095061806787</v>
      </c>
      <c r="KY105">
        <v>0.91294549161496996</v>
      </c>
      <c r="KZ105">
        <v>0.91343784517505677</v>
      </c>
      <c r="LA105">
        <v>0.91485773781991198</v>
      </c>
      <c r="LB105">
        <v>0.91651811678259265</v>
      </c>
      <c r="LC105">
        <v>0.91658833650819138</v>
      </c>
      <c r="LD105">
        <v>0.91614116525454037</v>
      </c>
      <c r="LE105">
        <v>0.91644563459690109</v>
      </c>
      <c r="LF105">
        <v>0.91437622673251195</v>
      </c>
      <c r="LG105">
        <v>0.91506855276931875</v>
      </c>
      <c r="LH105">
        <v>0.91772363987129069</v>
      </c>
      <c r="LI105">
        <v>0.91776566871882603</v>
      </c>
      <c r="LJ105">
        <v>0.91538696334133773</v>
      </c>
      <c r="LK105">
        <v>0.91787289811265393</v>
      </c>
      <c r="LL105">
        <v>0.91757826809093646</v>
      </c>
      <c r="LM105">
        <v>0.91925049660509006</v>
      </c>
      <c r="LN105">
        <v>0.91763246491883677</v>
      </c>
      <c r="LO105">
        <v>0.91889915985620685</v>
      </c>
      <c r="LP105">
        <v>0.91895139195823394</v>
      </c>
      <c r="LQ105">
        <v>0.91972923179567834</v>
      </c>
      <c r="LR105">
        <v>0.91975875906665561</v>
      </c>
      <c r="LS105">
        <v>0.9200661271383167</v>
      </c>
      <c r="LT105">
        <v>0.91999789098348683</v>
      </c>
      <c r="LU105">
        <v>0.91951349737551902</v>
      </c>
      <c r="LV105">
        <v>0.92179375842179057</v>
      </c>
      <c r="LW105">
        <v>0.91889468040053424</v>
      </c>
      <c r="LX105">
        <v>0.91917434142707499</v>
      </c>
      <c r="LY105">
        <v>0.9211021493283903</v>
      </c>
      <c r="LZ105">
        <v>0.92147690861997</v>
      </c>
      <c r="MA105">
        <v>0.92067922753014453</v>
      </c>
      <c r="MB105">
        <v>0.92231309778617132</v>
      </c>
      <c r="MC105">
        <v>0.92227178764741902</v>
      </c>
      <c r="MD105">
        <v>0.92229741645056096</v>
      </c>
      <c r="ME105">
        <v>0.92236974407319039</v>
      </c>
      <c r="MF105">
        <v>0.92399074305965867</v>
      </c>
      <c r="MG105">
        <v>0.92176007102953261</v>
      </c>
      <c r="MH105">
        <v>0.92370254130910767</v>
      </c>
      <c r="MI105">
        <v>0.92303696793635481</v>
      </c>
      <c r="MJ105">
        <v>0.92280802639518422</v>
      </c>
      <c r="MK105">
        <v>0.92271326408302268</v>
      </c>
      <c r="ML105">
        <v>0.9243442539453911</v>
      </c>
      <c r="MM105">
        <v>0.92388748244574148</v>
      </c>
      <c r="MN105">
        <v>0.92450813101957041</v>
      </c>
      <c r="MO105">
        <v>0.92366156056026105</v>
      </c>
      <c r="MP105">
        <v>0.92542132010777978</v>
      </c>
      <c r="MQ105">
        <v>0.92483338900737133</v>
      </c>
      <c r="MR105">
        <v>0.92478699258441299</v>
      </c>
      <c r="MS105">
        <v>0.92610979067222554</v>
      </c>
      <c r="MT105">
        <v>0.92571433443490636</v>
      </c>
      <c r="MU105">
        <v>0.92580202707095438</v>
      </c>
      <c r="MV105">
        <v>0.92445958262176597</v>
      </c>
      <c r="MW105">
        <v>0.92740065124748017</v>
      </c>
      <c r="MX105">
        <v>0.92733339092433964</v>
      </c>
      <c r="MY105">
        <v>0.9269123706658362</v>
      </c>
      <c r="MZ105">
        <v>0.92629995024982592</v>
      </c>
      <c r="NA105">
        <v>0.92782943921054939</v>
      </c>
      <c r="NB105">
        <v>0.92780686385640077</v>
      </c>
      <c r="NC105">
        <v>0.92783124964445596</v>
      </c>
      <c r="ND105">
        <v>0.92891341257385829</v>
      </c>
      <c r="NE105">
        <v>0.9288631902229264</v>
      </c>
      <c r="NF105">
        <v>0.92708948484224984</v>
      </c>
      <c r="NG105">
        <v>0.92765763878105856</v>
      </c>
      <c r="NH105">
        <v>0.92823682380417005</v>
      </c>
      <c r="NI105">
        <v>0.92758783949485368</v>
      </c>
      <c r="NJ105">
        <v>0.92931614138403129</v>
      </c>
      <c r="NK105">
        <v>0.92875840034497759</v>
      </c>
      <c r="NL105">
        <v>0.92840398678821168</v>
      </c>
      <c r="NM105">
        <v>0.92788437391082501</v>
      </c>
      <c r="NN105">
        <v>0.93078423115476916</v>
      </c>
      <c r="NO105">
        <v>0.92941734014782629</v>
      </c>
      <c r="NP105">
        <v>0.9307743562218892</v>
      </c>
      <c r="NQ105">
        <v>0.93017004610873166</v>
      </c>
      <c r="NR105">
        <v>0.92998521177973292</v>
      </c>
      <c r="NS105">
        <v>0.93183741487915872</v>
      </c>
      <c r="NT105">
        <v>0.93112979341112356</v>
      </c>
      <c r="NU105">
        <v>0.93076297557435195</v>
      </c>
      <c r="NV105">
        <v>0.93094371058993608</v>
      </c>
      <c r="NW105">
        <v>0.93148926640037222</v>
      </c>
      <c r="NX105">
        <v>0.9307171677258147</v>
      </c>
      <c r="NY105">
        <v>0.93066415370751765</v>
      </c>
      <c r="NZ105">
        <v>0.93217567041578842</v>
      </c>
      <c r="OA105">
        <v>0.93161507840235402</v>
      </c>
      <c r="OB105">
        <v>0.93104208063091076</v>
      </c>
      <c r="OC105">
        <v>0.93187524924942944</v>
      </c>
      <c r="OD105">
        <v>0.93266622956564871</v>
      </c>
      <c r="OE105">
        <v>0.93340122770706357</v>
      </c>
      <c r="OF105">
        <v>0.93278079952151616</v>
      </c>
      <c r="OG105">
        <v>0.93227724526423983</v>
      </c>
      <c r="OH105">
        <v>0.93345939779330378</v>
      </c>
      <c r="OI105">
        <v>0.93301428087974669</v>
      </c>
      <c r="OJ105">
        <v>0.93264874362312311</v>
      </c>
      <c r="OK105">
        <v>0.93295208109645134</v>
      </c>
      <c r="OL105">
        <v>0.93346455000359185</v>
      </c>
      <c r="OM105">
        <v>0.93411148611614503</v>
      </c>
      <c r="ON105">
        <v>0.93410913014719821</v>
      </c>
      <c r="OO105">
        <v>0.93377326573931962</v>
      </c>
      <c r="OP105">
        <v>0.93335857495033725</v>
      </c>
      <c r="OQ105">
        <v>0.93358084963725252</v>
      </c>
      <c r="OR105">
        <v>0.9359081907792085</v>
      </c>
      <c r="OS105">
        <v>0.93560562066865549</v>
      </c>
      <c r="OT105">
        <v>0.93552498828831188</v>
      </c>
      <c r="OU105">
        <v>0.9347691165206381</v>
      </c>
    </row>
    <row r="106" spans="1:411">
      <c r="A106" s="539">
        <v>0.55000000000000016</v>
      </c>
      <c r="B106">
        <v>5.8393704800860998E-4</v>
      </c>
      <c r="C106">
        <v>1.3533584039362356E-3</v>
      </c>
      <c r="D106">
        <v>3.4828871279366661E-3</v>
      </c>
      <c r="E106">
        <v>6.3436398761248288E-3</v>
      </c>
      <c r="F106">
        <v>9.4896464722654828E-3</v>
      </c>
      <c r="G106">
        <v>1.3803862439865301E-2</v>
      </c>
      <c r="H106">
        <v>1.9186638881885414E-2</v>
      </c>
      <c r="I106">
        <v>2.4529626284192169E-2</v>
      </c>
      <c r="J106">
        <v>3.2368913235408699E-2</v>
      </c>
      <c r="K106">
        <v>3.8860479837854976E-2</v>
      </c>
      <c r="L106">
        <v>4.8291272586564946E-2</v>
      </c>
      <c r="M106">
        <v>5.6596281197436302E-2</v>
      </c>
      <c r="N106">
        <v>6.7389979410995726E-2</v>
      </c>
      <c r="O106">
        <v>7.6660306635279576E-2</v>
      </c>
      <c r="P106">
        <v>8.9299912899446887E-2</v>
      </c>
      <c r="Q106">
        <v>0.10235166934252489</v>
      </c>
      <c r="R106">
        <v>0.11339352795927984</v>
      </c>
      <c r="S106">
        <v>0.12898580848416635</v>
      </c>
      <c r="T106">
        <v>0.13929263560208671</v>
      </c>
      <c r="U106">
        <v>0.15716823881435452</v>
      </c>
      <c r="V106">
        <v>0.16909215787822196</v>
      </c>
      <c r="W106">
        <v>0.18458656304246693</v>
      </c>
      <c r="X106">
        <v>0.19788846298098764</v>
      </c>
      <c r="Y106">
        <v>0.21422852409294996</v>
      </c>
      <c r="Z106">
        <v>0.22921157838384049</v>
      </c>
      <c r="AA106">
        <v>0.24272301133469493</v>
      </c>
      <c r="AB106">
        <v>0.25542971349630361</v>
      </c>
      <c r="AC106">
        <v>0.27106407403865906</v>
      </c>
      <c r="AD106">
        <v>0.2876308512545655</v>
      </c>
      <c r="AE106">
        <v>0.29877730602829211</v>
      </c>
      <c r="AF106">
        <v>0.31334653856060668</v>
      </c>
      <c r="AG106">
        <v>0.32496465869248425</v>
      </c>
      <c r="AH106">
        <v>0.34024157730666527</v>
      </c>
      <c r="AI106">
        <v>0.35354194828767482</v>
      </c>
      <c r="AJ106">
        <v>0.36377121121096523</v>
      </c>
      <c r="AK106">
        <v>0.37508881783244996</v>
      </c>
      <c r="AL106">
        <v>0.38575312151798524</v>
      </c>
      <c r="AM106">
        <v>0.40055360125004419</v>
      </c>
      <c r="AN106">
        <v>0.40811083016501859</v>
      </c>
      <c r="AO106">
        <v>0.42271977260267307</v>
      </c>
      <c r="AP106">
        <v>0.43452911867329347</v>
      </c>
      <c r="AQ106">
        <v>0.44269552485097091</v>
      </c>
      <c r="AR106">
        <v>0.45454058372355632</v>
      </c>
      <c r="AS106">
        <v>0.46233434111569532</v>
      </c>
      <c r="AT106">
        <v>0.47185556015435337</v>
      </c>
      <c r="AU106">
        <v>0.48213773928596415</v>
      </c>
      <c r="AV106">
        <v>0.49097517107149447</v>
      </c>
      <c r="AW106">
        <v>0.49818850291866135</v>
      </c>
      <c r="AX106">
        <v>0.50601217899195983</v>
      </c>
      <c r="AY106">
        <v>0.51642376875632956</v>
      </c>
      <c r="AZ106">
        <v>0.52213616486122116</v>
      </c>
      <c r="BA106">
        <v>0.5290746912787968</v>
      </c>
      <c r="BB106">
        <v>0.53740002489826655</v>
      </c>
      <c r="BC106">
        <v>0.54788210524439429</v>
      </c>
      <c r="BD106">
        <v>0.55091572085125029</v>
      </c>
      <c r="BE106">
        <v>0.55881419174108959</v>
      </c>
      <c r="BF106">
        <v>0.56383627243933698</v>
      </c>
      <c r="BG106">
        <v>0.57169333084376228</v>
      </c>
      <c r="BH106">
        <v>0.57851169995465967</v>
      </c>
      <c r="BI106">
        <v>0.58324857656474693</v>
      </c>
      <c r="BJ106">
        <v>0.58990322328631417</v>
      </c>
      <c r="BK106">
        <v>0.5985558372066635</v>
      </c>
      <c r="BL106">
        <v>0.6026070564915208</v>
      </c>
      <c r="BM106">
        <v>0.60802350278534656</v>
      </c>
      <c r="BN106">
        <v>0.61355548821034533</v>
      </c>
      <c r="BO106">
        <v>0.61672226599375246</v>
      </c>
      <c r="BP106">
        <v>0.62307936714654821</v>
      </c>
      <c r="BQ106">
        <v>0.62918730257886835</v>
      </c>
      <c r="BR106">
        <v>0.63265144059278988</v>
      </c>
      <c r="BS106">
        <v>0.63789067801549515</v>
      </c>
      <c r="BT106">
        <v>0.64320174492694804</v>
      </c>
      <c r="BU106">
        <v>0.64940124475629846</v>
      </c>
      <c r="BV106">
        <v>0.65444944849996833</v>
      </c>
      <c r="BW106">
        <v>0.65671522494627177</v>
      </c>
      <c r="BX106">
        <v>0.66038019716021723</v>
      </c>
      <c r="BY106">
        <v>0.66158092018468717</v>
      </c>
      <c r="BZ106">
        <v>0.6685312136372874</v>
      </c>
      <c r="CA106">
        <v>0.67101691832653942</v>
      </c>
      <c r="CB106">
        <v>0.67577756916109011</v>
      </c>
      <c r="CC106">
        <v>0.67820020343533716</v>
      </c>
      <c r="CD106">
        <v>0.6835169266855321</v>
      </c>
      <c r="CE106">
        <v>0.68517776593523894</v>
      </c>
      <c r="CF106">
        <v>0.6899593040855756</v>
      </c>
      <c r="CG106">
        <v>0.69342688689434562</v>
      </c>
      <c r="CH106">
        <v>0.69584553791914261</v>
      </c>
      <c r="CI106">
        <v>0.70131863027744168</v>
      </c>
      <c r="CJ106">
        <v>0.70421876898445013</v>
      </c>
      <c r="CK106">
        <v>0.70562249435630053</v>
      </c>
      <c r="CL106">
        <v>0.71346560069896303</v>
      </c>
      <c r="CM106">
        <v>0.71477022654377631</v>
      </c>
      <c r="CN106">
        <v>0.71614751408776511</v>
      </c>
      <c r="CO106">
        <v>0.72081996828016837</v>
      </c>
      <c r="CP106">
        <v>0.72252417985102346</v>
      </c>
      <c r="CQ106">
        <v>0.72404070145707844</v>
      </c>
      <c r="CR106">
        <v>0.72750715529974352</v>
      </c>
      <c r="CS106">
        <v>0.73021676631657129</v>
      </c>
      <c r="CT106">
        <v>0.73238795510972576</v>
      </c>
      <c r="CU106">
        <v>0.73514949336100233</v>
      </c>
      <c r="CV106">
        <v>0.73708594509923142</v>
      </c>
      <c r="CW106">
        <v>0.74062245074322686</v>
      </c>
      <c r="CX106">
        <v>0.74246737189471368</v>
      </c>
      <c r="CY106">
        <v>0.74449071763039165</v>
      </c>
      <c r="CZ106">
        <v>0.74849223461562342</v>
      </c>
      <c r="DA106">
        <v>0.74941482884818444</v>
      </c>
      <c r="DB106">
        <v>0.75237707915453478</v>
      </c>
      <c r="DC106">
        <v>0.75503912811008411</v>
      </c>
      <c r="DD106">
        <v>0.75491895749957416</v>
      </c>
      <c r="DE106">
        <v>0.75849971921063752</v>
      </c>
      <c r="DF106">
        <v>0.76132996204310199</v>
      </c>
      <c r="DG106">
        <v>0.7610076601707948</v>
      </c>
      <c r="DH106">
        <v>0.76624505710664381</v>
      </c>
      <c r="DI106">
        <v>0.76750400831669618</v>
      </c>
      <c r="DJ106">
        <v>0.76905888013369106</v>
      </c>
      <c r="DK106">
        <v>0.77157782805689457</v>
      </c>
      <c r="DL106">
        <v>0.7736077687185603</v>
      </c>
      <c r="DM106">
        <v>0.77361862940268789</v>
      </c>
      <c r="DN106">
        <v>0.77695551349207759</v>
      </c>
      <c r="DO106">
        <v>0.77764494270243434</v>
      </c>
      <c r="DP106">
        <v>0.77978458207589285</v>
      </c>
      <c r="DQ106">
        <v>0.78154383248878845</v>
      </c>
      <c r="DR106">
        <v>0.78527892197487403</v>
      </c>
      <c r="DS106">
        <v>0.78430544814804271</v>
      </c>
      <c r="DT106">
        <v>0.78738221160583488</v>
      </c>
      <c r="DU106">
        <v>0.78731115240289606</v>
      </c>
      <c r="DV106">
        <v>0.79177495457399683</v>
      </c>
      <c r="DW106">
        <v>0.79132575444929409</v>
      </c>
      <c r="DX106">
        <v>0.793682235673696</v>
      </c>
      <c r="DY106">
        <v>0.79437157818326365</v>
      </c>
      <c r="DZ106">
        <v>0.79780270050191615</v>
      </c>
      <c r="EA106">
        <v>0.79712800055024202</v>
      </c>
      <c r="EB106">
        <v>0.79903122794773485</v>
      </c>
      <c r="EC106">
        <v>0.80193776038015441</v>
      </c>
      <c r="ED106">
        <v>0.80306438663051838</v>
      </c>
      <c r="EE106">
        <v>0.80115116023562027</v>
      </c>
      <c r="EF106">
        <v>0.80552743564130136</v>
      </c>
      <c r="EG106">
        <v>0.80629155073337466</v>
      </c>
      <c r="EH106">
        <v>0.8093441127399158</v>
      </c>
      <c r="EI106">
        <v>0.80828197358164344</v>
      </c>
      <c r="EJ106">
        <v>0.80995974046013119</v>
      </c>
      <c r="EK106">
        <v>0.81228996776498863</v>
      </c>
      <c r="EL106">
        <v>0.81361382770355506</v>
      </c>
      <c r="EM106">
        <v>0.8145547837970083</v>
      </c>
      <c r="EN106">
        <v>0.81583514034192961</v>
      </c>
      <c r="EO106">
        <v>0.81785398803063969</v>
      </c>
      <c r="EP106">
        <v>0.82023197957296756</v>
      </c>
      <c r="EQ106">
        <v>0.81951421512556721</v>
      </c>
      <c r="ER106">
        <v>0.82146332796901989</v>
      </c>
      <c r="ES106">
        <v>0.82138993484048561</v>
      </c>
      <c r="ET106">
        <v>0.82390859971575403</v>
      </c>
      <c r="EU106">
        <v>0.82549559042875309</v>
      </c>
      <c r="EV106">
        <v>0.8247093642394836</v>
      </c>
      <c r="EW106">
        <v>0.82572780074418917</v>
      </c>
      <c r="EX106">
        <v>0.82847744516186295</v>
      </c>
      <c r="EY106">
        <v>0.83002658604456681</v>
      </c>
      <c r="EZ106">
        <v>0.83103868828054317</v>
      </c>
      <c r="FA106">
        <v>0.83161171819215995</v>
      </c>
      <c r="FB106">
        <v>0.83322472843218898</v>
      </c>
      <c r="FC106">
        <v>0.83355350590694477</v>
      </c>
      <c r="FD106">
        <v>0.83392901990445056</v>
      </c>
      <c r="FE106">
        <v>0.83674132216121022</v>
      </c>
      <c r="FF106">
        <v>0.83781094589785599</v>
      </c>
      <c r="FG106">
        <v>0.8369911740914191</v>
      </c>
      <c r="FH106">
        <v>0.83685418712667803</v>
      </c>
      <c r="FI106">
        <v>0.83743441232663418</v>
      </c>
      <c r="FJ106">
        <v>0.84014623720153236</v>
      </c>
      <c r="FK106">
        <v>0.84065993785524851</v>
      </c>
      <c r="FL106">
        <v>0.84367843835461398</v>
      </c>
      <c r="FM106">
        <v>0.84346865175543684</v>
      </c>
      <c r="FN106">
        <v>0.84296477169361572</v>
      </c>
      <c r="FO106">
        <v>0.84462170521081137</v>
      </c>
      <c r="FP106">
        <v>0.8459280888644839</v>
      </c>
      <c r="FQ106">
        <v>0.84654040286026011</v>
      </c>
      <c r="FR106">
        <v>0.84756857385986917</v>
      </c>
      <c r="FS106">
        <v>0.84682019981055079</v>
      </c>
      <c r="FT106">
        <v>0.84942502542693332</v>
      </c>
      <c r="FU106">
        <v>0.85045719360153649</v>
      </c>
      <c r="FV106">
        <v>0.85057144430602238</v>
      </c>
      <c r="FW106">
        <v>0.84992913340549447</v>
      </c>
      <c r="FX106">
        <v>0.85261975783774524</v>
      </c>
      <c r="FY106">
        <v>0.85298335929870928</v>
      </c>
      <c r="FZ106">
        <v>0.85481122553804223</v>
      </c>
      <c r="GA106">
        <v>0.85597543896112127</v>
      </c>
      <c r="GB106">
        <v>0.85425389048798173</v>
      </c>
      <c r="GC106">
        <v>0.85619450590113133</v>
      </c>
      <c r="GD106">
        <v>0.85913977904522942</v>
      </c>
      <c r="GE106">
        <v>0.85725183619255763</v>
      </c>
      <c r="GF106">
        <v>0.86039550570141476</v>
      </c>
      <c r="GG106">
        <v>0.85908200119461786</v>
      </c>
      <c r="GH106">
        <v>0.86036012213924307</v>
      </c>
      <c r="GI106">
        <v>0.86177241315320552</v>
      </c>
      <c r="GJ106">
        <v>0.8629615225135796</v>
      </c>
      <c r="GK106">
        <v>0.86180575150514405</v>
      </c>
      <c r="GL106">
        <v>0.85997388277505082</v>
      </c>
      <c r="GM106">
        <v>0.86278850592746181</v>
      </c>
      <c r="GN106">
        <v>0.863025406656169</v>
      </c>
      <c r="GO106">
        <v>0.86553371981317329</v>
      </c>
      <c r="GP106">
        <v>0.865704895830959</v>
      </c>
      <c r="GQ106">
        <v>0.86379222399909206</v>
      </c>
      <c r="GR106">
        <v>0.86868239004861958</v>
      </c>
      <c r="GS106">
        <v>0.86899821104390784</v>
      </c>
      <c r="GT106">
        <v>0.86841790628973325</v>
      </c>
      <c r="GU106">
        <v>0.8699530940017709</v>
      </c>
      <c r="GV106">
        <v>0.87045743441614576</v>
      </c>
      <c r="GW106">
        <v>0.87006170288304774</v>
      </c>
      <c r="GX106">
        <v>0.87148909973877997</v>
      </c>
      <c r="GY106">
        <v>0.87326555650215598</v>
      </c>
      <c r="GZ106">
        <v>0.87106695790408284</v>
      </c>
      <c r="HA106">
        <v>0.87125234095488635</v>
      </c>
      <c r="HB106">
        <v>0.87272540687388533</v>
      </c>
      <c r="HC106">
        <v>0.87284107403366618</v>
      </c>
      <c r="HD106">
        <v>0.87371618687874286</v>
      </c>
      <c r="HE106">
        <v>0.87549162554921289</v>
      </c>
      <c r="HF106">
        <v>0.87403287933184171</v>
      </c>
      <c r="HG106">
        <v>0.87689862022447596</v>
      </c>
      <c r="HH106">
        <v>0.876951190160973</v>
      </c>
      <c r="HI106">
        <v>0.87807441780478501</v>
      </c>
      <c r="HJ106">
        <v>0.8771162509861945</v>
      </c>
      <c r="HK106">
        <v>0.87567304830951487</v>
      </c>
      <c r="HL106">
        <v>0.87855351393346459</v>
      </c>
      <c r="HM106">
        <v>0.88110097012542832</v>
      </c>
      <c r="HN106">
        <v>0.88249141340717807</v>
      </c>
      <c r="HO106">
        <v>0.88074983472739221</v>
      </c>
      <c r="HP106">
        <v>0.8817594119879828</v>
      </c>
      <c r="HQ106">
        <v>0.88300800080433761</v>
      </c>
      <c r="HR106">
        <v>0.88328153493037254</v>
      </c>
      <c r="HS106">
        <v>0.88404954992701623</v>
      </c>
      <c r="HT106">
        <v>0.88214359303095013</v>
      </c>
      <c r="HU106">
        <v>0.88464731559393517</v>
      </c>
      <c r="HV106">
        <v>0.88293719648544366</v>
      </c>
      <c r="HW106">
        <v>0.8861814906574681</v>
      </c>
      <c r="HX106">
        <v>0.88508415541458307</v>
      </c>
      <c r="HY106">
        <v>0.88500730631576574</v>
      </c>
      <c r="HZ106">
        <v>0.88697792408677179</v>
      </c>
      <c r="IA106">
        <v>0.88720263246192066</v>
      </c>
      <c r="IB106">
        <v>0.88765765750345782</v>
      </c>
      <c r="IC106">
        <v>0.88839521863987458</v>
      </c>
      <c r="ID106">
        <v>0.88962706383428569</v>
      </c>
      <c r="IE106">
        <v>0.88802118144393027</v>
      </c>
      <c r="IF106">
        <v>0.89058817676743263</v>
      </c>
      <c r="IG106">
        <v>0.88970365783248551</v>
      </c>
      <c r="IH106">
        <v>0.88727846610567229</v>
      </c>
      <c r="II106">
        <v>0.89012333005249433</v>
      </c>
      <c r="IJ106">
        <v>0.89198384436253142</v>
      </c>
      <c r="IK106">
        <v>0.89091388718003783</v>
      </c>
      <c r="IL106">
        <v>0.8920393452547426</v>
      </c>
      <c r="IM106">
        <v>0.89160212222094226</v>
      </c>
      <c r="IN106">
        <v>0.89287122118739382</v>
      </c>
      <c r="IO106">
        <v>0.89284853581771872</v>
      </c>
      <c r="IP106">
        <v>0.89307164393751448</v>
      </c>
      <c r="IQ106">
        <v>0.89360167109446187</v>
      </c>
      <c r="IR106">
        <v>0.89529916507501872</v>
      </c>
      <c r="IS106">
        <v>0.89423174273877382</v>
      </c>
      <c r="IT106">
        <v>0.89509902919291595</v>
      </c>
      <c r="IU106">
        <v>0.89652432200344023</v>
      </c>
      <c r="IV106">
        <v>0.89624665048374885</v>
      </c>
      <c r="IW106">
        <v>0.89669833855455816</v>
      </c>
      <c r="IX106">
        <v>0.89692378679825302</v>
      </c>
      <c r="IY106">
        <v>0.89934709585398487</v>
      </c>
      <c r="IZ106">
        <v>0.89745903829126894</v>
      </c>
      <c r="JA106">
        <v>0.8976384693885272</v>
      </c>
      <c r="JB106">
        <v>0.89817925079562655</v>
      </c>
      <c r="JC106">
        <v>0.90044333387821907</v>
      </c>
      <c r="JD106">
        <v>0.89820082583390426</v>
      </c>
      <c r="JE106">
        <v>0.89833238771717705</v>
      </c>
      <c r="JF106">
        <v>0.89951150951337377</v>
      </c>
      <c r="JG106">
        <v>0.89991374478554353</v>
      </c>
      <c r="JH106">
        <v>0.90124714865710875</v>
      </c>
      <c r="JI106">
        <v>0.90171543626359285</v>
      </c>
      <c r="JJ106">
        <v>0.90189945796398985</v>
      </c>
      <c r="JK106">
        <v>0.90053916490548735</v>
      </c>
      <c r="JL106">
        <v>0.90211722485027201</v>
      </c>
      <c r="JM106">
        <v>0.90257803516714985</v>
      </c>
      <c r="JN106">
        <v>0.90285050971347103</v>
      </c>
      <c r="JO106">
        <v>0.9037394415239518</v>
      </c>
      <c r="JP106">
        <v>0.90287537283646879</v>
      </c>
      <c r="JQ106">
        <v>0.90360030192608265</v>
      </c>
      <c r="JR106">
        <v>0.90369734237060118</v>
      </c>
      <c r="JS106">
        <v>0.90422627029283265</v>
      </c>
      <c r="JT106">
        <v>0.90379848864746715</v>
      </c>
      <c r="JU106">
        <v>0.90542008329766299</v>
      </c>
      <c r="JV106">
        <v>0.90564325427421033</v>
      </c>
      <c r="JW106">
        <v>0.90625099650578667</v>
      </c>
      <c r="JX106">
        <v>0.90771553030345298</v>
      </c>
      <c r="JY106">
        <v>0.90745583751473102</v>
      </c>
      <c r="JZ106">
        <v>0.90673833780955193</v>
      </c>
      <c r="KA106">
        <v>0.90724712697838028</v>
      </c>
      <c r="KB106">
        <v>0.90886288195908249</v>
      </c>
      <c r="KC106">
        <v>0.90777683046950752</v>
      </c>
      <c r="KD106">
        <v>0.90908298726699377</v>
      </c>
      <c r="KE106">
        <v>0.90838714891867267</v>
      </c>
      <c r="KF106">
        <v>0.90948711331903898</v>
      </c>
      <c r="KG106">
        <v>0.90868147891162609</v>
      </c>
      <c r="KH106">
        <v>0.90982530268205131</v>
      </c>
      <c r="KI106">
        <v>0.90966855777531652</v>
      </c>
      <c r="KJ106">
        <v>0.91043197861761271</v>
      </c>
      <c r="KK106">
        <v>0.90987439738473519</v>
      </c>
      <c r="KL106">
        <v>0.91035168554268897</v>
      </c>
      <c r="KM106">
        <v>0.91215583550722168</v>
      </c>
      <c r="KN106">
        <v>0.91093509457205712</v>
      </c>
      <c r="KO106">
        <v>0.91262628948141988</v>
      </c>
      <c r="KP106">
        <v>0.9111990828790113</v>
      </c>
      <c r="KQ106">
        <v>0.91198706281337871</v>
      </c>
      <c r="KR106">
        <v>0.91369633087716262</v>
      </c>
      <c r="KS106">
        <v>0.91328995464956564</v>
      </c>
      <c r="KT106">
        <v>0.91184673957571039</v>
      </c>
      <c r="KU106">
        <v>0.91385760327990473</v>
      </c>
      <c r="KV106">
        <v>0.91207699279279431</v>
      </c>
      <c r="KW106">
        <v>0.91349288981348842</v>
      </c>
      <c r="KX106">
        <v>0.91386485430915221</v>
      </c>
      <c r="KY106">
        <v>0.91426970498199867</v>
      </c>
      <c r="KZ106">
        <v>0.91370749780839911</v>
      </c>
      <c r="LA106">
        <v>0.91357635670333637</v>
      </c>
      <c r="LB106">
        <v>0.9150090814986912</v>
      </c>
      <c r="LC106">
        <v>0.91463376923208961</v>
      </c>
      <c r="LD106">
        <v>0.91501764465053925</v>
      </c>
      <c r="LE106">
        <v>0.91600793910808542</v>
      </c>
      <c r="LF106">
        <v>0.91661073168056562</v>
      </c>
      <c r="LG106">
        <v>0.91640586218348541</v>
      </c>
      <c r="LH106">
        <v>0.91695489045010137</v>
      </c>
      <c r="LI106">
        <v>0.91589967131291117</v>
      </c>
      <c r="LJ106">
        <v>0.9159390273275797</v>
      </c>
      <c r="LK106">
        <v>0.9172028008888965</v>
      </c>
      <c r="LL106">
        <v>0.91725084220828834</v>
      </c>
      <c r="LM106">
        <v>0.91871406828378888</v>
      </c>
      <c r="LN106">
        <v>0.91974194911184504</v>
      </c>
      <c r="LO106">
        <v>0.91727979581368846</v>
      </c>
      <c r="LP106">
        <v>0.91974807521866919</v>
      </c>
      <c r="LQ106">
        <v>0.91837047614260636</v>
      </c>
      <c r="LR106">
        <v>0.91861979542966932</v>
      </c>
      <c r="LS106">
        <v>0.91996891349567878</v>
      </c>
      <c r="LT106">
        <v>0.91948673195145081</v>
      </c>
      <c r="LU106">
        <v>0.92022023708173839</v>
      </c>
      <c r="LV106">
        <v>0.92025187618836368</v>
      </c>
      <c r="LW106">
        <v>0.9188263447985312</v>
      </c>
      <c r="LX106">
        <v>0.92104211640049305</v>
      </c>
      <c r="LY106">
        <v>0.92165430074878285</v>
      </c>
      <c r="LZ106">
        <v>0.92190639867527646</v>
      </c>
      <c r="MA106">
        <v>0.92186611297345888</v>
      </c>
      <c r="MB106">
        <v>0.92160341911901966</v>
      </c>
      <c r="MC106">
        <v>0.92128427988470618</v>
      </c>
      <c r="MD106">
        <v>0.92234847128388464</v>
      </c>
      <c r="ME106">
        <v>0.92087312452321934</v>
      </c>
      <c r="MF106">
        <v>0.92267496548723604</v>
      </c>
      <c r="MG106">
        <v>0.92308987706404955</v>
      </c>
      <c r="MH106">
        <v>0.92346209488551523</v>
      </c>
      <c r="MI106">
        <v>0.92348724424980033</v>
      </c>
      <c r="MJ106">
        <v>0.92424693007797953</v>
      </c>
      <c r="MK106">
        <v>0.92362240139982921</v>
      </c>
      <c r="ML106">
        <v>0.92316009402430887</v>
      </c>
      <c r="MM106">
        <v>0.92400864673133076</v>
      </c>
      <c r="MN106">
        <v>0.92484719059316889</v>
      </c>
      <c r="MO106">
        <v>0.92454352129320971</v>
      </c>
      <c r="MP106">
        <v>0.92455842205755334</v>
      </c>
      <c r="MQ106">
        <v>0.9254139020566573</v>
      </c>
      <c r="MR106">
        <v>0.92481755210135785</v>
      </c>
      <c r="MS106">
        <v>0.92565704283262851</v>
      </c>
      <c r="MT106">
        <v>0.92661083686814982</v>
      </c>
      <c r="MU106">
        <v>0.92594345019708213</v>
      </c>
      <c r="MV106">
        <v>0.9255627098093745</v>
      </c>
      <c r="MW106">
        <v>0.92588809951739515</v>
      </c>
      <c r="MX106">
        <v>0.92730191878024293</v>
      </c>
      <c r="MY106">
        <v>0.92571549808959419</v>
      </c>
      <c r="MZ106">
        <v>0.92526432600830033</v>
      </c>
      <c r="NA106">
        <v>0.92722480960757081</v>
      </c>
      <c r="NB106">
        <v>0.92733743949508507</v>
      </c>
      <c r="NC106">
        <v>0.92825184160714735</v>
      </c>
      <c r="ND106">
        <v>0.92732010096983897</v>
      </c>
      <c r="NE106">
        <v>0.92837520839719279</v>
      </c>
      <c r="NF106">
        <v>0.92905372492416483</v>
      </c>
      <c r="NG106">
        <v>0.92776564283489193</v>
      </c>
      <c r="NH106">
        <v>0.92825205069371963</v>
      </c>
      <c r="NI106">
        <v>0.92697182414405821</v>
      </c>
      <c r="NJ106">
        <v>0.92900555571089005</v>
      </c>
      <c r="NK106">
        <v>0.92806191806587235</v>
      </c>
      <c r="NL106">
        <v>0.92880250509758289</v>
      </c>
      <c r="NM106">
        <v>0.92950176661036465</v>
      </c>
      <c r="NN106">
        <v>0.92950912687993892</v>
      </c>
      <c r="NO106">
        <v>0.92822217322054923</v>
      </c>
      <c r="NP106">
        <v>0.93130541320951055</v>
      </c>
      <c r="NQ106">
        <v>0.92959144785324332</v>
      </c>
      <c r="NR106">
        <v>0.93013426303001834</v>
      </c>
      <c r="NS106">
        <v>0.93055262825629925</v>
      </c>
      <c r="NT106">
        <v>0.93116809303615233</v>
      </c>
      <c r="NU106">
        <v>0.93066668036061506</v>
      </c>
      <c r="NV106">
        <v>0.9307945778649529</v>
      </c>
      <c r="NW106">
        <v>0.93116947858013099</v>
      </c>
      <c r="NX106">
        <v>0.93085500814746425</v>
      </c>
      <c r="NY106">
        <v>0.93133292790569688</v>
      </c>
      <c r="NZ106">
        <v>0.93095683812886831</v>
      </c>
      <c r="OA106">
        <v>0.93112745754846904</v>
      </c>
      <c r="OB106">
        <v>0.93219867903170051</v>
      </c>
      <c r="OC106">
        <v>0.93279638749596749</v>
      </c>
      <c r="OD106">
        <v>0.93192592773919325</v>
      </c>
      <c r="OE106">
        <v>0.93156623671098404</v>
      </c>
      <c r="OF106">
        <v>0.93189421154016494</v>
      </c>
      <c r="OG106">
        <v>0.93241405486282947</v>
      </c>
      <c r="OH106">
        <v>0.93477363797389579</v>
      </c>
      <c r="OI106">
        <v>0.93351041748754415</v>
      </c>
      <c r="OJ106">
        <v>0.93256236635909018</v>
      </c>
      <c r="OK106">
        <v>0.93421334301563486</v>
      </c>
      <c r="OL106">
        <v>0.93390750632160946</v>
      </c>
      <c r="OM106">
        <v>0.9333838427754515</v>
      </c>
      <c r="ON106">
        <v>0.93438967270043172</v>
      </c>
      <c r="OO106">
        <v>0.93427323057331668</v>
      </c>
      <c r="OP106">
        <v>0.93474265046771488</v>
      </c>
      <c r="OQ106">
        <v>0.93484510940000887</v>
      </c>
      <c r="OR106">
        <v>0.93522932187250107</v>
      </c>
      <c r="OS106">
        <v>0.93538864306834524</v>
      </c>
      <c r="OT106">
        <v>0.93644313059427109</v>
      </c>
      <c r="OU106">
        <v>0.93528292908064103</v>
      </c>
    </row>
    <row r="107" spans="1:411">
      <c r="A107" s="539">
        <v>0.56000000000000016</v>
      </c>
      <c r="B107">
        <v>1.3519814344340101E-4</v>
      </c>
      <c r="C107">
        <v>1.339031362639354E-3</v>
      </c>
      <c r="D107">
        <v>3.3265082400917418E-3</v>
      </c>
      <c r="E107">
        <v>6.590186214814199E-3</v>
      </c>
      <c r="F107">
        <v>9.3717692606054316E-3</v>
      </c>
      <c r="G107">
        <v>1.4741408472809862E-2</v>
      </c>
      <c r="H107">
        <v>1.8693123685702341E-2</v>
      </c>
      <c r="I107">
        <v>2.5428189952186292E-2</v>
      </c>
      <c r="J107">
        <v>3.1348008484178215E-2</v>
      </c>
      <c r="K107">
        <v>3.9907892815481412E-2</v>
      </c>
      <c r="L107">
        <v>4.8317214891137557E-2</v>
      </c>
      <c r="M107">
        <v>5.8028533400679719E-2</v>
      </c>
      <c r="N107">
        <v>6.7024390140412421E-2</v>
      </c>
      <c r="O107">
        <v>7.7502530869067748E-2</v>
      </c>
      <c r="P107">
        <v>8.9733417935711213E-2</v>
      </c>
      <c r="Q107">
        <v>0.10123775066284457</v>
      </c>
      <c r="R107">
        <v>0.11677269495944942</v>
      </c>
      <c r="S107">
        <v>0.12710769338201955</v>
      </c>
      <c r="T107">
        <v>0.14249647978531849</v>
      </c>
      <c r="U107">
        <v>0.15731186343142561</v>
      </c>
      <c r="V107">
        <v>0.1686996516322091</v>
      </c>
      <c r="W107">
        <v>0.18399203620674537</v>
      </c>
      <c r="X107">
        <v>0.19931944188914935</v>
      </c>
      <c r="Y107">
        <v>0.21400828728009932</v>
      </c>
      <c r="Z107">
        <v>0.23173240889510854</v>
      </c>
      <c r="AA107">
        <v>0.24407921631113413</v>
      </c>
      <c r="AB107">
        <v>0.26052401077626008</v>
      </c>
      <c r="AC107">
        <v>0.27030684389905824</v>
      </c>
      <c r="AD107">
        <v>0.286441968172641</v>
      </c>
      <c r="AE107">
        <v>0.30028240462630668</v>
      </c>
      <c r="AF107">
        <v>0.31243378966414215</v>
      </c>
      <c r="AG107">
        <v>0.32769683909508662</v>
      </c>
      <c r="AH107">
        <v>0.34027349294198639</v>
      </c>
      <c r="AI107">
        <v>0.35195041499977869</v>
      </c>
      <c r="AJ107">
        <v>0.3649911616035631</v>
      </c>
      <c r="AK107">
        <v>0.37900531276306693</v>
      </c>
      <c r="AL107">
        <v>0.3906632559295064</v>
      </c>
      <c r="AM107">
        <v>0.39889246233373649</v>
      </c>
      <c r="AN107">
        <v>0.41146015940717506</v>
      </c>
      <c r="AO107">
        <v>0.41842023170318943</v>
      </c>
      <c r="AP107">
        <v>0.43168940923860821</v>
      </c>
      <c r="AQ107">
        <v>0.4432569164772584</v>
      </c>
      <c r="AR107">
        <v>0.45325809469447087</v>
      </c>
      <c r="AS107">
        <v>0.46314453774735737</v>
      </c>
      <c r="AT107">
        <v>0.46925115893228597</v>
      </c>
      <c r="AU107">
        <v>0.48190195148427301</v>
      </c>
      <c r="AV107">
        <v>0.48912048156707338</v>
      </c>
      <c r="AW107">
        <v>0.49868975181051989</v>
      </c>
      <c r="AX107">
        <v>0.50740160414744639</v>
      </c>
      <c r="AY107">
        <v>0.51383556768212657</v>
      </c>
      <c r="AZ107">
        <v>0.52277259567027534</v>
      </c>
      <c r="BA107">
        <v>0.52924177269475903</v>
      </c>
      <c r="BB107">
        <v>0.53712972701402251</v>
      </c>
      <c r="BC107">
        <v>0.54563732202068527</v>
      </c>
      <c r="BD107">
        <v>0.55203370385400763</v>
      </c>
      <c r="BE107">
        <v>0.55964010822501931</v>
      </c>
      <c r="BF107">
        <v>0.56642657735079194</v>
      </c>
      <c r="BG107">
        <v>0.57326865919885994</v>
      </c>
      <c r="BH107">
        <v>0.57987011182186565</v>
      </c>
      <c r="BI107">
        <v>0.58527552571185038</v>
      </c>
      <c r="BJ107">
        <v>0.59123865715082169</v>
      </c>
      <c r="BK107">
        <v>0.59605920754748554</v>
      </c>
      <c r="BL107">
        <v>0.60182246455351407</v>
      </c>
      <c r="BM107">
        <v>0.60566599493450868</v>
      </c>
      <c r="BN107">
        <v>0.61198423446228423</v>
      </c>
      <c r="BO107">
        <v>0.61781790737742881</v>
      </c>
      <c r="BP107">
        <v>0.62335262500889732</v>
      </c>
      <c r="BQ107">
        <v>0.62760632442751907</v>
      </c>
      <c r="BR107">
        <v>0.63106848759628775</v>
      </c>
      <c r="BS107">
        <v>0.63949178035375842</v>
      </c>
      <c r="BT107">
        <v>0.64296711557519415</v>
      </c>
      <c r="BU107">
        <v>0.64931489413360954</v>
      </c>
      <c r="BV107">
        <v>0.65093086892604224</v>
      </c>
      <c r="BW107">
        <v>0.65823056118992274</v>
      </c>
      <c r="BX107">
        <v>0.65947655421763085</v>
      </c>
      <c r="BY107">
        <v>0.6629828855326878</v>
      </c>
      <c r="BZ107">
        <v>0.66880622823536151</v>
      </c>
      <c r="CA107">
        <v>0.67201561990239922</v>
      </c>
      <c r="CB107">
        <v>0.67644997433377607</v>
      </c>
      <c r="CC107">
        <v>0.67913170263049094</v>
      </c>
      <c r="CD107">
        <v>0.68290685149623021</v>
      </c>
      <c r="CE107">
        <v>0.68705450505974996</v>
      </c>
      <c r="CF107">
        <v>0.688460538942677</v>
      </c>
      <c r="CG107">
        <v>0.69229871418242017</v>
      </c>
      <c r="CH107">
        <v>0.69611309195880122</v>
      </c>
      <c r="CI107">
        <v>0.70164777805787715</v>
      </c>
      <c r="CJ107">
        <v>0.70343834511454362</v>
      </c>
      <c r="CK107">
        <v>0.70637338177594322</v>
      </c>
      <c r="CL107">
        <v>0.70832583501050084</v>
      </c>
      <c r="CM107">
        <v>0.71176756134645491</v>
      </c>
      <c r="CN107">
        <v>0.7161999366402807</v>
      </c>
      <c r="CO107">
        <v>0.71886764325877839</v>
      </c>
      <c r="CP107">
        <v>0.72261651421418682</v>
      </c>
      <c r="CQ107">
        <v>0.72482014232689063</v>
      </c>
      <c r="CR107">
        <v>0.72625510918113756</v>
      </c>
      <c r="CS107">
        <v>0.73091127928442545</v>
      </c>
      <c r="CT107">
        <v>0.73127880474921281</v>
      </c>
      <c r="CU107">
        <v>0.73311821046875514</v>
      </c>
      <c r="CV107">
        <v>0.73793785348483487</v>
      </c>
      <c r="CW107">
        <v>0.74065003820290631</v>
      </c>
      <c r="CX107">
        <v>0.74384230888322067</v>
      </c>
      <c r="CY107">
        <v>0.74280219817846338</v>
      </c>
      <c r="CZ107">
        <v>0.7472173919787336</v>
      </c>
      <c r="DA107">
        <v>0.74788356332449246</v>
      </c>
      <c r="DB107">
        <v>0.75139060736993568</v>
      </c>
      <c r="DC107">
        <v>0.75289628017191612</v>
      </c>
      <c r="DD107">
        <v>0.75586215149726066</v>
      </c>
      <c r="DE107">
        <v>0.75876746230381564</v>
      </c>
      <c r="DF107">
        <v>0.76163345658947412</v>
      </c>
      <c r="DG107">
        <v>0.76111968619876813</v>
      </c>
      <c r="DH107">
        <v>0.76685605980344751</v>
      </c>
      <c r="DI107">
        <v>0.76659821491455449</v>
      </c>
      <c r="DJ107">
        <v>0.76870848598697838</v>
      </c>
      <c r="DK107">
        <v>0.76801621333509384</v>
      </c>
      <c r="DL107">
        <v>0.77347718798786358</v>
      </c>
      <c r="DM107">
        <v>0.77484745392946486</v>
      </c>
      <c r="DN107">
        <v>0.77516677809448109</v>
      </c>
      <c r="DO107">
        <v>0.77749562271823691</v>
      </c>
      <c r="DP107">
        <v>0.77991322597496882</v>
      </c>
      <c r="DQ107">
        <v>0.7833947352571965</v>
      </c>
      <c r="DR107">
        <v>0.78306799143881012</v>
      </c>
      <c r="DS107">
        <v>0.78400397015386547</v>
      </c>
      <c r="DT107">
        <v>0.78808813847194614</v>
      </c>
      <c r="DU107">
        <v>0.78888594917226995</v>
      </c>
      <c r="DV107">
        <v>0.79139130944380165</v>
      </c>
      <c r="DW107">
        <v>0.79329935902105719</v>
      </c>
      <c r="DX107">
        <v>0.79235349942973421</v>
      </c>
      <c r="DY107">
        <v>0.79432685484631171</v>
      </c>
      <c r="DZ107">
        <v>0.79638183702893284</v>
      </c>
      <c r="EA107">
        <v>0.79932289115509658</v>
      </c>
      <c r="EB107">
        <v>0.79944828010480351</v>
      </c>
      <c r="EC107">
        <v>0.80250291680258035</v>
      </c>
      <c r="ED107">
        <v>0.80300255393390285</v>
      </c>
      <c r="EE107">
        <v>0.80352853511553735</v>
      </c>
      <c r="EF107">
        <v>0.80721708431171602</v>
      </c>
      <c r="EG107">
        <v>0.80703856280142117</v>
      </c>
      <c r="EH107">
        <v>0.80709362676113461</v>
      </c>
      <c r="EI107">
        <v>0.81068556411123505</v>
      </c>
      <c r="EJ107">
        <v>0.80975004837742104</v>
      </c>
      <c r="EK107">
        <v>0.81172819627764548</v>
      </c>
      <c r="EL107">
        <v>0.81490072419610671</v>
      </c>
      <c r="EM107">
        <v>0.81364109318308864</v>
      </c>
      <c r="EN107">
        <v>0.81499891107326672</v>
      </c>
      <c r="EO107">
        <v>0.8186048872477818</v>
      </c>
      <c r="EP107">
        <v>0.81751232141311259</v>
      </c>
      <c r="EQ107">
        <v>0.81801033123454603</v>
      </c>
      <c r="ER107">
        <v>0.82110080365873905</v>
      </c>
      <c r="ES107">
        <v>0.82246151328457962</v>
      </c>
      <c r="ET107">
        <v>0.82266199043939214</v>
      </c>
      <c r="EU107">
        <v>0.82581269247802247</v>
      </c>
      <c r="EV107">
        <v>0.82686076705795064</v>
      </c>
      <c r="EW107">
        <v>0.82685917643000428</v>
      </c>
      <c r="EX107">
        <v>0.8276553354896995</v>
      </c>
      <c r="EY107">
        <v>0.82992895514656273</v>
      </c>
      <c r="EZ107">
        <v>0.83102584274908931</v>
      </c>
      <c r="FA107">
        <v>0.82981217586285561</v>
      </c>
      <c r="FB107">
        <v>0.83074334646466552</v>
      </c>
      <c r="FC107">
        <v>0.83393644440985093</v>
      </c>
      <c r="FD107">
        <v>0.83277392239351511</v>
      </c>
      <c r="FE107">
        <v>0.83527113463976799</v>
      </c>
      <c r="FF107">
        <v>0.83530676812162619</v>
      </c>
      <c r="FG107">
        <v>0.83639300653688819</v>
      </c>
      <c r="FH107">
        <v>0.83831865152377227</v>
      </c>
      <c r="FI107">
        <v>0.8392443077538434</v>
      </c>
      <c r="FJ107">
        <v>0.83905667864319633</v>
      </c>
      <c r="FK107">
        <v>0.84109100711267359</v>
      </c>
      <c r="FL107">
        <v>0.8400845854526946</v>
      </c>
      <c r="FM107">
        <v>0.84240798163371822</v>
      </c>
      <c r="FN107">
        <v>0.84339190189216651</v>
      </c>
      <c r="FO107">
        <v>0.84542449016680798</v>
      </c>
      <c r="FP107">
        <v>0.84541874680947016</v>
      </c>
      <c r="FQ107">
        <v>0.84767073459101849</v>
      </c>
      <c r="FR107">
        <v>0.84642336315298583</v>
      </c>
      <c r="FS107">
        <v>0.84979586655423611</v>
      </c>
      <c r="FT107">
        <v>0.84561924542360867</v>
      </c>
      <c r="FU107">
        <v>0.8489237126859196</v>
      </c>
      <c r="FV107">
        <v>0.85083313878883116</v>
      </c>
      <c r="FW107">
        <v>0.85227564515743504</v>
      </c>
      <c r="FX107">
        <v>0.85283719374060085</v>
      </c>
      <c r="FY107">
        <v>0.8522094778645275</v>
      </c>
      <c r="FZ107">
        <v>0.85436015745022653</v>
      </c>
      <c r="GA107">
        <v>0.85263882934766466</v>
      </c>
      <c r="GB107">
        <v>0.85447349089795654</v>
      </c>
      <c r="GC107">
        <v>0.85711433582087593</v>
      </c>
      <c r="GD107">
        <v>0.85618915632665293</v>
      </c>
      <c r="GE107">
        <v>0.85811835067484965</v>
      </c>
      <c r="GF107">
        <v>0.85972735813282042</v>
      </c>
      <c r="GG107">
        <v>0.86020578799526815</v>
      </c>
      <c r="GH107">
        <v>0.86123404309085849</v>
      </c>
      <c r="GI107">
        <v>0.8600466995323186</v>
      </c>
      <c r="GJ107">
        <v>0.86249772477450226</v>
      </c>
      <c r="GK107">
        <v>0.8608347596521353</v>
      </c>
      <c r="GL107">
        <v>0.86262347318285504</v>
      </c>
      <c r="GM107">
        <v>0.86337917553467514</v>
      </c>
      <c r="GN107">
        <v>0.8648450252349662</v>
      </c>
      <c r="GO107">
        <v>0.86403968510740436</v>
      </c>
      <c r="GP107">
        <v>0.8655994253847249</v>
      </c>
      <c r="GQ107">
        <v>0.86689755085360698</v>
      </c>
      <c r="GR107">
        <v>0.86860426419669834</v>
      </c>
      <c r="GS107">
        <v>0.86616010286058087</v>
      </c>
      <c r="GT107">
        <v>0.86831930612649144</v>
      </c>
      <c r="GU107">
        <v>0.86931009973149931</v>
      </c>
      <c r="GV107">
        <v>0.8693682202944274</v>
      </c>
      <c r="GW107">
        <v>0.87087114111937647</v>
      </c>
      <c r="GX107">
        <v>0.87192794551978747</v>
      </c>
      <c r="GY107">
        <v>0.87165703148849283</v>
      </c>
      <c r="GZ107">
        <v>0.87377050226756459</v>
      </c>
      <c r="HA107">
        <v>0.87351047144138361</v>
      </c>
      <c r="HB107">
        <v>0.87312582305946429</v>
      </c>
      <c r="HC107">
        <v>0.87576542016539949</v>
      </c>
      <c r="HD107">
        <v>0.87212496367055758</v>
      </c>
      <c r="HE107">
        <v>0.87528563380649727</v>
      </c>
      <c r="HF107">
        <v>0.87617878142488748</v>
      </c>
      <c r="HG107">
        <v>0.87598341560562809</v>
      </c>
      <c r="HH107">
        <v>0.87653308874064551</v>
      </c>
      <c r="HI107">
        <v>0.87836847085683922</v>
      </c>
      <c r="HJ107">
        <v>0.87955446510202506</v>
      </c>
      <c r="HK107">
        <v>0.87918521661414195</v>
      </c>
      <c r="HL107">
        <v>0.88013425008959911</v>
      </c>
      <c r="HM107">
        <v>0.87833459373248091</v>
      </c>
      <c r="HN107">
        <v>0.88031355577658288</v>
      </c>
      <c r="HO107">
        <v>0.88148972462773867</v>
      </c>
      <c r="HP107">
        <v>0.88116394249165064</v>
      </c>
      <c r="HQ107">
        <v>0.88098597553532243</v>
      </c>
      <c r="HR107">
        <v>0.88227126289828295</v>
      </c>
      <c r="HS107">
        <v>0.8817458729044596</v>
      </c>
      <c r="HT107">
        <v>0.88386386180100762</v>
      </c>
      <c r="HU107">
        <v>0.88280362454952876</v>
      </c>
      <c r="HV107">
        <v>0.8843679726304241</v>
      </c>
      <c r="HW107">
        <v>0.88574604482089436</v>
      </c>
      <c r="HX107">
        <v>0.88544607443991163</v>
      </c>
      <c r="HY107">
        <v>0.88553483405583788</v>
      </c>
      <c r="HZ107">
        <v>0.88721681841890043</v>
      </c>
      <c r="IA107">
        <v>0.88665201279474959</v>
      </c>
      <c r="IB107">
        <v>0.88818204322003125</v>
      </c>
      <c r="IC107">
        <v>0.88725698155606858</v>
      </c>
      <c r="ID107">
        <v>0.88787833551160333</v>
      </c>
      <c r="IE107">
        <v>0.88939560000488382</v>
      </c>
      <c r="IF107">
        <v>0.88864178236173985</v>
      </c>
      <c r="IG107">
        <v>0.89035892502620251</v>
      </c>
      <c r="IH107">
        <v>0.88934349191025874</v>
      </c>
      <c r="II107">
        <v>0.88986630885684959</v>
      </c>
      <c r="IJ107">
        <v>0.89169993413226156</v>
      </c>
      <c r="IK107">
        <v>0.89020791346320749</v>
      </c>
      <c r="IL107">
        <v>0.89302242406295318</v>
      </c>
      <c r="IM107">
        <v>0.89194546894095317</v>
      </c>
      <c r="IN107">
        <v>0.89355434103764375</v>
      </c>
      <c r="IO107">
        <v>0.89402133788389937</v>
      </c>
      <c r="IP107">
        <v>0.89366618112965224</v>
      </c>
      <c r="IQ107">
        <v>0.89294036139198929</v>
      </c>
      <c r="IR107">
        <v>0.89289023333970907</v>
      </c>
      <c r="IS107">
        <v>0.89329860839833919</v>
      </c>
      <c r="IT107">
        <v>0.8941658939935444</v>
      </c>
      <c r="IU107">
        <v>0.89549707524673283</v>
      </c>
      <c r="IV107">
        <v>0.8955521167967444</v>
      </c>
      <c r="IW107">
        <v>0.89487137081926638</v>
      </c>
      <c r="IX107">
        <v>0.89850703821525646</v>
      </c>
      <c r="IY107">
        <v>0.89748896729725092</v>
      </c>
      <c r="IZ107">
        <v>0.89758182321917346</v>
      </c>
      <c r="JA107">
        <v>0.89785818634910686</v>
      </c>
      <c r="JB107">
        <v>0.89757260118603521</v>
      </c>
      <c r="JC107">
        <v>0.89986799653705118</v>
      </c>
      <c r="JD107">
        <v>0.89944700508332642</v>
      </c>
      <c r="JE107">
        <v>0.89914887514969133</v>
      </c>
      <c r="JF107">
        <v>0.90090321015596575</v>
      </c>
      <c r="JG107">
        <v>0.90090518609990311</v>
      </c>
      <c r="JH107">
        <v>0.89971164215656163</v>
      </c>
      <c r="JI107">
        <v>0.90169534511595284</v>
      </c>
      <c r="JJ107">
        <v>0.90136813463739274</v>
      </c>
      <c r="JK107">
        <v>0.90121893529106134</v>
      </c>
      <c r="JL107">
        <v>0.90222971562787957</v>
      </c>
      <c r="JM107">
        <v>0.90316319759953634</v>
      </c>
      <c r="JN107">
        <v>0.90240195452106509</v>
      </c>
      <c r="JO107">
        <v>0.90269092339620782</v>
      </c>
      <c r="JP107">
        <v>0.90209316152405916</v>
      </c>
      <c r="JQ107">
        <v>0.90194733109841285</v>
      </c>
      <c r="JR107">
        <v>0.90374659062289331</v>
      </c>
      <c r="JS107">
        <v>0.90380282646906218</v>
      </c>
      <c r="JT107">
        <v>0.90500853811444681</v>
      </c>
      <c r="JU107">
        <v>0.90368437864728723</v>
      </c>
      <c r="JV107">
        <v>0.90541916602836459</v>
      </c>
      <c r="JW107">
        <v>0.90764460089501764</v>
      </c>
      <c r="JX107">
        <v>0.90650989045599939</v>
      </c>
      <c r="JY107">
        <v>0.90668590286388207</v>
      </c>
      <c r="JZ107">
        <v>0.90528828212869517</v>
      </c>
      <c r="KA107">
        <v>0.90724161430598982</v>
      </c>
      <c r="KB107">
        <v>0.90618157338383409</v>
      </c>
      <c r="KC107">
        <v>0.90904509259486532</v>
      </c>
      <c r="KD107">
        <v>0.91063226984816981</v>
      </c>
      <c r="KE107">
        <v>0.9079514655221862</v>
      </c>
      <c r="KF107">
        <v>0.90934558659499631</v>
      </c>
      <c r="KG107">
        <v>0.90900342265372447</v>
      </c>
      <c r="KH107">
        <v>0.90895568855630171</v>
      </c>
      <c r="KI107">
        <v>0.91164089328136078</v>
      </c>
      <c r="KJ107">
        <v>0.91067063478250532</v>
      </c>
      <c r="KK107">
        <v>0.91099268593937099</v>
      </c>
      <c r="KL107">
        <v>0.90920399969091981</v>
      </c>
      <c r="KM107">
        <v>0.91010717574020517</v>
      </c>
      <c r="KN107">
        <v>0.91188878970754206</v>
      </c>
      <c r="KO107">
        <v>0.91193779227793392</v>
      </c>
      <c r="KP107">
        <v>0.91134562855139634</v>
      </c>
      <c r="KQ107">
        <v>0.91239766762382912</v>
      </c>
      <c r="KR107">
        <v>0.91279060823539582</v>
      </c>
      <c r="KS107">
        <v>0.91205137940241909</v>
      </c>
      <c r="KT107">
        <v>0.91372993045420547</v>
      </c>
      <c r="KU107">
        <v>0.91067633295291994</v>
      </c>
      <c r="KV107">
        <v>0.91360868298179398</v>
      </c>
      <c r="KW107">
        <v>0.91496944923884649</v>
      </c>
      <c r="KX107">
        <v>0.91449709246390554</v>
      </c>
      <c r="KY107">
        <v>0.91466697658304397</v>
      </c>
      <c r="KZ107">
        <v>0.9137291512982888</v>
      </c>
      <c r="LA107">
        <v>0.91397788802236446</v>
      </c>
      <c r="LB107">
        <v>0.91546995298572575</v>
      </c>
      <c r="LC107">
        <v>0.91518201248011422</v>
      </c>
      <c r="LD107">
        <v>0.9162969548294857</v>
      </c>
      <c r="LE107">
        <v>0.91495929512193597</v>
      </c>
      <c r="LF107">
        <v>0.91497244523373511</v>
      </c>
      <c r="LG107">
        <v>0.91615302995816172</v>
      </c>
      <c r="LH107">
        <v>0.91745459774602034</v>
      </c>
      <c r="LI107">
        <v>0.91694225053914402</v>
      </c>
      <c r="LJ107">
        <v>0.91805849679512153</v>
      </c>
      <c r="LK107">
        <v>0.91902397258596125</v>
      </c>
      <c r="LL107">
        <v>0.91711894112857895</v>
      </c>
      <c r="LM107">
        <v>0.91781415603508343</v>
      </c>
      <c r="LN107">
        <v>0.91818140743663634</v>
      </c>
      <c r="LO107">
        <v>0.91882645785889172</v>
      </c>
      <c r="LP107">
        <v>0.92007828841688699</v>
      </c>
      <c r="LQ107">
        <v>0.91981569907468885</v>
      </c>
      <c r="LR107">
        <v>0.91965244527692414</v>
      </c>
      <c r="LS107">
        <v>0.91930983663499521</v>
      </c>
      <c r="LT107">
        <v>0.92016852516600911</v>
      </c>
      <c r="LU107">
        <v>0.91953318689480756</v>
      </c>
      <c r="LV107">
        <v>0.9207000665085372</v>
      </c>
      <c r="LW107">
        <v>0.92117437530017132</v>
      </c>
      <c r="LX107">
        <v>0.92039935722127364</v>
      </c>
      <c r="LY107">
        <v>0.92081365926012482</v>
      </c>
      <c r="LZ107">
        <v>0.92062214809600973</v>
      </c>
      <c r="MA107">
        <v>0.92143447640252862</v>
      </c>
      <c r="MB107">
        <v>0.92112056177038415</v>
      </c>
      <c r="MC107">
        <v>0.92173261139693585</v>
      </c>
      <c r="MD107">
        <v>0.92193248507687309</v>
      </c>
      <c r="ME107">
        <v>0.92275981616330771</v>
      </c>
      <c r="MF107">
        <v>0.92290227818747028</v>
      </c>
      <c r="MG107">
        <v>0.92330282587243784</v>
      </c>
      <c r="MH107">
        <v>0.92379182659814152</v>
      </c>
      <c r="MI107">
        <v>0.92295999615084479</v>
      </c>
      <c r="MJ107">
        <v>0.92349118609458836</v>
      </c>
      <c r="MK107">
        <v>0.92386995795929983</v>
      </c>
      <c r="ML107">
        <v>0.92428664337796784</v>
      </c>
      <c r="MM107">
        <v>0.92336522444986946</v>
      </c>
      <c r="MN107">
        <v>0.92566936330620952</v>
      </c>
      <c r="MO107">
        <v>0.9236499432259716</v>
      </c>
      <c r="MP107">
        <v>0.92580242159718229</v>
      </c>
      <c r="MQ107">
        <v>0.92457854408057083</v>
      </c>
      <c r="MR107">
        <v>0.92581922361453961</v>
      </c>
      <c r="MS107">
        <v>0.92503671330917125</v>
      </c>
      <c r="MT107">
        <v>0.92544570910141688</v>
      </c>
      <c r="MU107">
        <v>0.92598486824063309</v>
      </c>
      <c r="MV107">
        <v>0.92611422556014755</v>
      </c>
      <c r="MW107">
        <v>0.92541878479495132</v>
      </c>
      <c r="MX107">
        <v>0.9261777483282515</v>
      </c>
      <c r="MY107">
        <v>0.9260070830503262</v>
      </c>
      <c r="MZ107">
        <v>0.92809260189484244</v>
      </c>
      <c r="NA107">
        <v>0.92639450167623472</v>
      </c>
      <c r="NB107">
        <v>0.92711014659227309</v>
      </c>
      <c r="NC107">
        <v>0.92773121206223519</v>
      </c>
      <c r="ND107">
        <v>0.92785778321994761</v>
      </c>
      <c r="NE107">
        <v>0.92817713866412244</v>
      </c>
      <c r="NF107">
        <v>0.92771589321622516</v>
      </c>
      <c r="NG107">
        <v>0.92804443402388137</v>
      </c>
      <c r="NH107">
        <v>0.92912129475129424</v>
      </c>
      <c r="NI107">
        <v>0.92757994250163134</v>
      </c>
      <c r="NJ107">
        <v>0.93066310017808451</v>
      </c>
      <c r="NK107">
        <v>0.93025583395795564</v>
      </c>
      <c r="NL107">
        <v>0.92943371901864502</v>
      </c>
      <c r="NM107">
        <v>0.93030748086133885</v>
      </c>
      <c r="NN107">
        <v>0.92882626771620291</v>
      </c>
      <c r="NO107">
        <v>0.92963031068838065</v>
      </c>
      <c r="NP107">
        <v>0.93013374386279679</v>
      </c>
      <c r="NQ107">
        <v>0.93116103150339968</v>
      </c>
      <c r="NR107">
        <v>0.92904303890788886</v>
      </c>
      <c r="NS107">
        <v>0.93015321990836153</v>
      </c>
      <c r="NT107">
        <v>0.93027687891327315</v>
      </c>
      <c r="NU107">
        <v>0.92965364302576314</v>
      </c>
      <c r="NV107">
        <v>0.93109798718423831</v>
      </c>
      <c r="NW107">
        <v>0.93032059682168511</v>
      </c>
      <c r="NX107">
        <v>0.92988590295701523</v>
      </c>
      <c r="NY107">
        <v>0.93112745918103068</v>
      </c>
      <c r="NZ107">
        <v>0.93098811877600518</v>
      </c>
      <c r="OA107">
        <v>0.93167897282117629</v>
      </c>
      <c r="OB107">
        <v>0.93148458758825847</v>
      </c>
      <c r="OC107">
        <v>0.93112537278170004</v>
      </c>
      <c r="OD107">
        <v>0.93356800349510416</v>
      </c>
      <c r="OE107">
        <v>0.93258710967485103</v>
      </c>
      <c r="OF107">
        <v>0.93258008610003196</v>
      </c>
      <c r="OG107">
        <v>0.93355196950073049</v>
      </c>
      <c r="OH107">
        <v>0.93335129246606496</v>
      </c>
      <c r="OI107">
        <v>0.93372548510648845</v>
      </c>
      <c r="OJ107">
        <v>0.93328502487315101</v>
      </c>
      <c r="OK107">
        <v>0.93329438771642936</v>
      </c>
      <c r="OL107">
        <v>0.93365766120662896</v>
      </c>
      <c r="OM107">
        <v>0.93408093314944307</v>
      </c>
      <c r="ON107">
        <v>0.93443460467170125</v>
      </c>
      <c r="OO107">
        <v>0.93450671156135423</v>
      </c>
      <c r="OP107">
        <v>0.93453144263743049</v>
      </c>
      <c r="OQ107">
        <v>0.93496060594412111</v>
      </c>
      <c r="OR107">
        <v>0.93471145896543995</v>
      </c>
      <c r="OS107">
        <v>0.93552622977753153</v>
      </c>
      <c r="OT107">
        <v>0.93583952627396694</v>
      </c>
      <c r="OU107">
        <v>0.93570169012566207</v>
      </c>
    </row>
    <row r="108" spans="1:411">
      <c r="A108" s="539">
        <v>0.57000000000000017</v>
      </c>
      <c r="B108">
        <v>6.9256075437053983E-4</v>
      </c>
      <c r="C108">
        <v>1.3602621631935699E-3</v>
      </c>
      <c r="D108">
        <v>3.1870027733614812E-3</v>
      </c>
      <c r="E108">
        <v>5.9831154730015535E-3</v>
      </c>
      <c r="F108">
        <v>9.6715654741847991E-3</v>
      </c>
      <c r="G108">
        <v>1.3722520026721807E-2</v>
      </c>
      <c r="H108">
        <v>1.8922791309884529E-2</v>
      </c>
      <c r="I108">
        <v>2.5300402847572141E-2</v>
      </c>
      <c r="J108">
        <v>3.131029862374303E-2</v>
      </c>
      <c r="K108">
        <v>4.0300317707410105E-2</v>
      </c>
      <c r="L108">
        <v>4.7914082450988549E-2</v>
      </c>
      <c r="M108">
        <v>5.6324201656849184E-2</v>
      </c>
      <c r="N108">
        <v>6.7684161417051331E-2</v>
      </c>
      <c r="O108">
        <v>7.8199307330467066E-2</v>
      </c>
      <c r="P108">
        <v>9.0270423139728079E-2</v>
      </c>
      <c r="Q108">
        <v>0.10177224694485634</v>
      </c>
      <c r="R108">
        <v>0.11566525890403141</v>
      </c>
      <c r="S108">
        <v>0.1313173243627469</v>
      </c>
      <c r="T108">
        <v>0.14217366580613217</v>
      </c>
      <c r="U108">
        <v>0.15620762041637898</v>
      </c>
      <c r="V108">
        <v>0.16947691068868354</v>
      </c>
      <c r="W108">
        <v>0.18450842240452897</v>
      </c>
      <c r="X108">
        <v>0.20057552634111725</v>
      </c>
      <c r="Y108">
        <v>0.21552734648827143</v>
      </c>
      <c r="Z108">
        <v>0.22928022582080257</v>
      </c>
      <c r="AA108">
        <v>0.24564442967277916</v>
      </c>
      <c r="AB108">
        <v>0.25695826073247219</v>
      </c>
      <c r="AC108">
        <v>0.27034222656689344</v>
      </c>
      <c r="AD108">
        <v>0.28721965282923584</v>
      </c>
      <c r="AE108">
        <v>0.30170011978714761</v>
      </c>
      <c r="AF108">
        <v>0.31193172395931995</v>
      </c>
      <c r="AG108">
        <v>0.33074368048669428</v>
      </c>
      <c r="AH108">
        <v>0.33896388201949457</v>
      </c>
      <c r="AI108">
        <v>0.35236617016927629</v>
      </c>
      <c r="AJ108">
        <v>0.36304767582471176</v>
      </c>
      <c r="AK108">
        <v>0.37856333277221949</v>
      </c>
      <c r="AL108">
        <v>0.3889541278954966</v>
      </c>
      <c r="AM108">
        <v>0.40114248971464067</v>
      </c>
      <c r="AN108">
        <v>0.41027815569419346</v>
      </c>
      <c r="AO108">
        <v>0.42139659144243896</v>
      </c>
      <c r="AP108">
        <v>0.43251032097076181</v>
      </c>
      <c r="AQ108">
        <v>0.44079725443895434</v>
      </c>
      <c r="AR108">
        <v>0.45072500924053893</v>
      </c>
      <c r="AS108">
        <v>0.4610030153541973</v>
      </c>
      <c r="AT108">
        <v>0.47129568348087386</v>
      </c>
      <c r="AU108">
        <v>0.48065561027625126</v>
      </c>
      <c r="AV108">
        <v>0.48784496050766563</v>
      </c>
      <c r="AW108">
        <v>0.49757794993283344</v>
      </c>
      <c r="AX108">
        <v>0.50374675643012112</v>
      </c>
      <c r="AY108">
        <v>0.51545791360815563</v>
      </c>
      <c r="AZ108">
        <v>0.52160421027596349</v>
      </c>
      <c r="BA108">
        <v>0.53056808674853628</v>
      </c>
      <c r="BB108">
        <v>0.53637760528967859</v>
      </c>
      <c r="BC108">
        <v>0.5449870017743399</v>
      </c>
      <c r="BD108">
        <v>0.55132730764725468</v>
      </c>
      <c r="BE108">
        <v>0.55805818561340259</v>
      </c>
      <c r="BF108">
        <v>0.5660733722607596</v>
      </c>
      <c r="BG108">
        <v>0.57053695155929351</v>
      </c>
      <c r="BH108">
        <v>0.57717501477943522</v>
      </c>
      <c r="BI108">
        <v>0.58180024425369559</v>
      </c>
      <c r="BJ108">
        <v>0.587900836500027</v>
      </c>
      <c r="BK108">
        <v>0.59629897084214423</v>
      </c>
      <c r="BL108">
        <v>0.60227031734661929</v>
      </c>
      <c r="BM108">
        <v>0.60901020782148252</v>
      </c>
      <c r="BN108">
        <v>0.6134838973657265</v>
      </c>
      <c r="BO108">
        <v>0.61761792466496623</v>
      </c>
      <c r="BP108">
        <v>0.62187635294143961</v>
      </c>
      <c r="BQ108">
        <v>0.62894809760128068</v>
      </c>
      <c r="BR108">
        <v>0.63401328795332323</v>
      </c>
      <c r="BS108">
        <v>0.6397388197051046</v>
      </c>
      <c r="BT108">
        <v>0.64137724591768475</v>
      </c>
      <c r="BU108">
        <v>0.64771928940956403</v>
      </c>
      <c r="BV108">
        <v>0.65127304451174228</v>
      </c>
      <c r="BW108">
        <v>0.65677869769315667</v>
      </c>
      <c r="BX108">
        <v>0.65971015446654369</v>
      </c>
      <c r="BY108">
        <v>0.66278683899819479</v>
      </c>
      <c r="BZ108">
        <v>0.66976964191127841</v>
      </c>
      <c r="CA108">
        <v>0.67361221244793357</v>
      </c>
      <c r="CB108">
        <v>0.67279692624128407</v>
      </c>
      <c r="CC108">
        <v>0.68049301810205676</v>
      </c>
      <c r="CD108">
        <v>0.68528258395836195</v>
      </c>
      <c r="CE108">
        <v>0.68692031848252966</v>
      </c>
      <c r="CF108">
        <v>0.6885732907650659</v>
      </c>
      <c r="CG108">
        <v>0.69042595075374247</v>
      </c>
      <c r="CH108">
        <v>0.69701334645928126</v>
      </c>
      <c r="CI108">
        <v>0.70174191034763944</v>
      </c>
      <c r="CJ108">
        <v>0.70404880664800951</v>
      </c>
      <c r="CK108">
        <v>0.70516649925685948</v>
      </c>
      <c r="CL108">
        <v>0.70959247369949829</v>
      </c>
      <c r="CM108">
        <v>0.71323274821108973</v>
      </c>
      <c r="CN108">
        <v>0.71797452520058536</v>
      </c>
      <c r="CO108">
        <v>0.71800300744114642</v>
      </c>
      <c r="CP108">
        <v>0.72346002214891036</v>
      </c>
      <c r="CQ108">
        <v>0.72719291930600582</v>
      </c>
      <c r="CR108">
        <v>0.72672545776362563</v>
      </c>
      <c r="CS108">
        <v>0.72909022409937696</v>
      </c>
      <c r="CT108">
        <v>0.73311015203110841</v>
      </c>
      <c r="CU108">
        <v>0.736483246124916</v>
      </c>
      <c r="CV108">
        <v>0.73654252010090926</v>
      </c>
      <c r="CW108">
        <v>0.74094598663157862</v>
      </c>
      <c r="CX108">
        <v>0.74390417944471021</v>
      </c>
      <c r="CY108">
        <v>0.74385098021475826</v>
      </c>
      <c r="CZ108">
        <v>0.74804810640885144</v>
      </c>
      <c r="DA108">
        <v>0.75014280427800739</v>
      </c>
      <c r="DB108">
        <v>0.75091763667425793</v>
      </c>
      <c r="DC108">
        <v>0.75508966680905798</v>
      </c>
      <c r="DD108">
        <v>0.75478295842999743</v>
      </c>
      <c r="DE108">
        <v>0.75728686101813381</v>
      </c>
      <c r="DF108">
        <v>0.76127459729511471</v>
      </c>
      <c r="DG108">
        <v>0.76413054115537138</v>
      </c>
      <c r="DH108">
        <v>0.76654471144217451</v>
      </c>
      <c r="DI108">
        <v>0.76663492448124704</v>
      </c>
      <c r="DJ108">
        <v>0.76832517302412284</v>
      </c>
      <c r="DK108">
        <v>0.77064940726840558</v>
      </c>
      <c r="DL108">
        <v>0.77205294533540592</v>
      </c>
      <c r="DM108">
        <v>0.77603499167713452</v>
      </c>
      <c r="DN108">
        <v>0.77694349501774396</v>
      </c>
      <c r="DO108">
        <v>0.77808001544172234</v>
      </c>
      <c r="DP108">
        <v>0.7808372858837197</v>
      </c>
      <c r="DQ108">
        <v>0.78252831119207344</v>
      </c>
      <c r="DR108">
        <v>0.78246113257952443</v>
      </c>
      <c r="DS108">
        <v>0.78389356045746905</v>
      </c>
      <c r="DT108">
        <v>0.78667503338371725</v>
      </c>
      <c r="DU108">
        <v>0.78915705045411655</v>
      </c>
      <c r="DV108">
        <v>0.79366886889213684</v>
      </c>
      <c r="DW108">
        <v>0.79179921085727067</v>
      </c>
      <c r="DX108">
        <v>0.79283826857562312</v>
      </c>
      <c r="DY108">
        <v>0.7937588813002866</v>
      </c>
      <c r="DZ108">
        <v>0.79792669623490964</v>
      </c>
      <c r="EA108">
        <v>0.79861141208252584</v>
      </c>
      <c r="EB108">
        <v>0.79923143396182394</v>
      </c>
      <c r="EC108">
        <v>0.80117085138362731</v>
      </c>
      <c r="ED108">
        <v>0.80234296180338005</v>
      </c>
      <c r="EE108">
        <v>0.80354002966013505</v>
      </c>
      <c r="EF108">
        <v>0.80628815370551588</v>
      </c>
      <c r="EG108">
        <v>0.8068190700846305</v>
      </c>
      <c r="EH108">
        <v>0.80664044943510349</v>
      </c>
      <c r="EI108">
        <v>0.80816925671332773</v>
      </c>
      <c r="EJ108">
        <v>0.81041865633761478</v>
      </c>
      <c r="EK108">
        <v>0.81427928515210934</v>
      </c>
      <c r="EL108">
        <v>0.81335135700082761</v>
      </c>
      <c r="EM108">
        <v>0.81267987604616787</v>
      </c>
      <c r="EN108">
        <v>0.81642181487951471</v>
      </c>
      <c r="EO108">
        <v>0.81868391918712313</v>
      </c>
      <c r="EP108">
        <v>0.81923354281348326</v>
      </c>
      <c r="EQ108">
        <v>0.81860521289148647</v>
      </c>
      <c r="ER108">
        <v>0.82057096033628485</v>
      </c>
      <c r="ES108">
        <v>0.82358602126553238</v>
      </c>
      <c r="ET108">
        <v>0.82352676546973225</v>
      </c>
      <c r="EU108">
        <v>0.82428739132853079</v>
      </c>
      <c r="EV108">
        <v>0.82486535339694245</v>
      </c>
      <c r="EW108">
        <v>0.82690572661868345</v>
      </c>
      <c r="EX108">
        <v>0.82880787192802252</v>
      </c>
      <c r="EY108">
        <v>0.82977716133107404</v>
      </c>
      <c r="EZ108">
        <v>0.83136875599189985</v>
      </c>
      <c r="FA108">
        <v>0.83052940227923366</v>
      </c>
      <c r="FB108">
        <v>0.83214921750314697</v>
      </c>
      <c r="FC108">
        <v>0.83098845381629582</v>
      </c>
      <c r="FD108">
        <v>0.83412936826808282</v>
      </c>
      <c r="FE108">
        <v>0.8338177512983439</v>
      </c>
      <c r="FF108">
        <v>0.83493099590075714</v>
      </c>
      <c r="FG108">
        <v>0.83445353095484764</v>
      </c>
      <c r="FH108">
        <v>0.83653374333775221</v>
      </c>
      <c r="FI108">
        <v>0.83809871975069328</v>
      </c>
      <c r="FJ108">
        <v>0.83925826698383044</v>
      </c>
      <c r="FK108">
        <v>0.84081014203705817</v>
      </c>
      <c r="FL108">
        <v>0.84222343737913907</v>
      </c>
      <c r="FM108">
        <v>0.84137890841995266</v>
      </c>
      <c r="FN108">
        <v>0.84210097013546648</v>
      </c>
      <c r="FO108">
        <v>0.84380573957153937</v>
      </c>
      <c r="FP108">
        <v>0.84640090089175468</v>
      </c>
      <c r="FQ108">
        <v>0.84534456012281978</v>
      </c>
      <c r="FR108">
        <v>0.84684945944780421</v>
      </c>
      <c r="FS108">
        <v>0.84880027628622745</v>
      </c>
      <c r="FT108">
        <v>0.84792010318138122</v>
      </c>
      <c r="FU108">
        <v>0.85127565746287759</v>
      </c>
      <c r="FV108">
        <v>0.85131371763171659</v>
      </c>
      <c r="FW108">
        <v>0.85149992787597328</v>
      </c>
      <c r="FX108">
        <v>0.85353595487045997</v>
      </c>
      <c r="FY108">
        <v>0.85369716477738677</v>
      </c>
      <c r="FZ108">
        <v>0.85597240326764867</v>
      </c>
      <c r="GA108">
        <v>0.85480865880075407</v>
      </c>
      <c r="GB108">
        <v>0.85556608308212356</v>
      </c>
      <c r="GC108">
        <v>0.85652012560737401</v>
      </c>
      <c r="GD108">
        <v>0.85723923640529942</v>
      </c>
      <c r="GE108">
        <v>0.85828373557964321</v>
      </c>
      <c r="GF108">
        <v>0.8608402732755327</v>
      </c>
      <c r="GG108">
        <v>0.86069231939856794</v>
      </c>
      <c r="GH108">
        <v>0.86070307022843195</v>
      </c>
      <c r="GI108">
        <v>0.8596411767790727</v>
      </c>
      <c r="GJ108">
        <v>0.86370365095643176</v>
      </c>
      <c r="GK108">
        <v>0.863473255152862</v>
      </c>
      <c r="GL108">
        <v>0.86333470228312648</v>
      </c>
      <c r="GM108">
        <v>0.86344705445097547</v>
      </c>
      <c r="GN108">
        <v>0.863574874562133</v>
      </c>
      <c r="GO108">
        <v>0.86519576059477521</v>
      </c>
      <c r="GP108">
        <v>0.86570216270313938</v>
      </c>
      <c r="GQ108">
        <v>0.86638588305019382</v>
      </c>
      <c r="GR108">
        <v>0.86711743332165092</v>
      </c>
      <c r="GS108">
        <v>0.86972659794239893</v>
      </c>
      <c r="GT108">
        <v>0.86987385587959287</v>
      </c>
      <c r="GU108">
        <v>0.86878120545016058</v>
      </c>
      <c r="GV108">
        <v>0.86913227379095603</v>
      </c>
      <c r="GW108">
        <v>0.87051304807506469</v>
      </c>
      <c r="GX108">
        <v>0.87098380956184251</v>
      </c>
      <c r="GY108">
        <v>0.86990108094554974</v>
      </c>
      <c r="GZ108">
        <v>0.87279182229689101</v>
      </c>
      <c r="HA108">
        <v>0.8721169989483174</v>
      </c>
      <c r="HB108">
        <v>0.87459151468281748</v>
      </c>
      <c r="HC108">
        <v>0.87367613847547732</v>
      </c>
      <c r="HD108">
        <v>0.8738774661073101</v>
      </c>
      <c r="HE108">
        <v>0.87499064246205516</v>
      </c>
      <c r="HF108">
        <v>0.87535147869717778</v>
      </c>
      <c r="HG108">
        <v>0.87721159116204217</v>
      </c>
      <c r="HH108">
        <v>0.87779121682881311</v>
      </c>
      <c r="HI108">
        <v>0.87762066928801663</v>
      </c>
      <c r="HJ108">
        <v>0.87857716481576065</v>
      </c>
      <c r="HK108">
        <v>0.87953015562310299</v>
      </c>
      <c r="HL108">
        <v>0.87989186209406101</v>
      </c>
      <c r="HM108">
        <v>0.8810054368858149</v>
      </c>
      <c r="HN108">
        <v>0.88054103274875428</v>
      </c>
      <c r="HO108">
        <v>0.88059049860657213</v>
      </c>
      <c r="HP108">
        <v>0.88227587350715653</v>
      </c>
      <c r="HQ108">
        <v>0.88164605973795906</v>
      </c>
      <c r="HR108">
        <v>0.88244862428051041</v>
      </c>
      <c r="HS108">
        <v>0.88147945310125431</v>
      </c>
      <c r="HT108">
        <v>0.8826534379988612</v>
      </c>
      <c r="HU108">
        <v>0.88203255597171482</v>
      </c>
      <c r="HV108">
        <v>0.88447706496039447</v>
      </c>
      <c r="HW108">
        <v>0.88632058810871084</v>
      </c>
      <c r="HX108">
        <v>0.88458430173242719</v>
      </c>
      <c r="HY108">
        <v>0.88558875680984461</v>
      </c>
      <c r="HZ108">
        <v>0.88560777708057858</v>
      </c>
      <c r="IA108">
        <v>0.88614505782220443</v>
      </c>
      <c r="IB108">
        <v>0.88722315648499683</v>
      </c>
      <c r="IC108">
        <v>0.88834250466327236</v>
      </c>
      <c r="ID108">
        <v>0.88774756708156866</v>
      </c>
      <c r="IE108">
        <v>0.88785525357944606</v>
      </c>
      <c r="IF108">
        <v>0.8888437711450653</v>
      </c>
      <c r="IG108">
        <v>0.89073060476480614</v>
      </c>
      <c r="IH108">
        <v>0.89129886491291876</v>
      </c>
      <c r="II108">
        <v>0.89017119202114736</v>
      </c>
      <c r="IJ108">
        <v>0.88960497415458362</v>
      </c>
      <c r="IK108">
        <v>0.89233045717657899</v>
      </c>
      <c r="IL108">
        <v>0.89153658513859413</v>
      </c>
      <c r="IM108">
        <v>0.89241119430835192</v>
      </c>
      <c r="IN108">
        <v>0.89152960029868811</v>
      </c>
      <c r="IO108">
        <v>0.89444760909045073</v>
      </c>
      <c r="IP108">
        <v>0.89359944266150415</v>
      </c>
      <c r="IQ108">
        <v>0.89385005485898328</v>
      </c>
      <c r="IR108">
        <v>0.89409690272019271</v>
      </c>
      <c r="IS108">
        <v>0.89452204538696112</v>
      </c>
      <c r="IT108">
        <v>0.89510682283666687</v>
      </c>
      <c r="IU108">
        <v>0.894333332254719</v>
      </c>
      <c r="IV108">
        <v>0.8964215094563619</v>
      </c>
      <c r="IW108">
        <v>0.89677864634305371</v>
      </c>
      <c r="IX108">
        <v>0.8963407558228742</v>
      </c>
      <c r="IY108">
        <v>0.89807429744574296</v>
      </c>
      <c r="IZ108">
        <v>0.89697353382209699</v>
      </c>
      <c r="JA108">
        <v>0.8994543400123286</v>
      </c>
      <c r="JB108">
        <v>0.89901433824849541</v>
      </c>
      <c r="JC108">
        <v>0.90033206846330116</v>
      </c>
      <c r="JD108">
        <v>0.89795146295828054</v>
      </c>
      <c r="JE108">
        <v>0.89938936765661115</v>
      </c>
      <c r="JF108">
        <v>0.90008229089552283</v>
      </c>
      <c r="JG108">
        <v>0.90063869296845334</v>
      </c>
      <c r="JH108">
        <v>0.90122687461184992</v>
      </c>
      <c r="JI108">
        <v>0.90096176533002592</v>
      </c>
      <c r="JJ108">
        <v>0.90156510533260215</v>
      </c>
      <c r="JK108">
        <v>0.90158796624663484</v>
      </c>
      <c r="JL108">
        <v>0.90142436612778565</v>
      </c>
      <c r="JM108">
        <v>0.90305556070902537</v>
      </c>
      <c r="JN108">
        <v>0.90260217318680369</v>
      </c>
      <c r="JO108">
        <v>0.90220839773738803</v>
      </c>
      <c r="JP108">
        <v>0.90382254465609768</v>
      </c>
      <c r="JQ108">
        <v>0.90431913625559002</v>
      </c>
      <c r="JR108">
        <v>0.9032676285256066</v>
      </c>
      <c r="JS108">
        <v>0.90339121088047758</v>
      </c>
      <c r="JT108">
        <v>0.90526271954118553</v>
      </c>
      <c r="JU108">
        <v>0.90708951420246176</v>
      </c>
      <c r="JV108">
        <v>0.90529381065392767</v>
      </c>
      <c r="JW108">
        <v>0.90620196629280569</v>
      </c>
      <c r="JX108">
        <v>0.90686750629326141</v>
      </c>
      <c r="JY108">
        <v>0.90733773953386709</v>
      </c>
      <c r="JZ108">
        <v>0.90739384847654347</v>
      </c>
      <c r="KA108">
        <v>0.90758585387549717</v>
      </c>
      <c r="KB108">
        <v>0.90644998695192169</v>
      </c>
      <c r="KC108">
        <v>0.9069916612812724</v>
      </c>
      <c r="KD108">
        <v>0.90830603569917368</v>
      </c>
      <c r="KE108">
        <v>0.90813732547630066</v>
      </c>
      <c r="KF108">
        <v>0.90772384593782451</v>
      </c>
      <c r="KG108">
        <v>0.9090961900146125</v>
      </c>
      <c r="KH108">
        <v>0.90993938949186925</v>
      </c>
      <c r="KI108">
        <v>0.91035885718435483</v>
      </c>
      <c r="KJ108">
        <v>0.91140600066698796</v>
      </c>
      <c r="KK108">
        <v>0.9104835793368361</v>
      </c>
      <c r="KL108">
        <v>0.91047721733880405</v>
      </c>
      <c r="KM108">
        <v>0.91033280704463948</v>
      </c>
      <c r="KN108">
        <v>0.91045735114826964</v>
      </c>
      <c r="KO108">
        <v>0.91050139942252351</v>
      </c>
      <c r="KP108">
        <v>0.9107837722316976</v>
      </c>
      <c r="KQ108">
        <v>0.9120110088326383</v>
      </c>
      <c r="KR108">
        <v>0.91271795035925918</v>
      </c>
      <c r="KS108">
        <v>0.91398141647417397</v>
      </c>
      <c r="KT108">
        <v>0.91205262737921178</v>
      </c>
      <c r="KU108">
        <v>0.91127990665910485</v>
      </c>
      <c r="KV108">
        <v>0.91415863834750832</v>
      </c>
      <c r="KW108">
        <v>0.91325579603484885</v>
      </c>
      <c r="KX108">
        <v>0.91303528313382576</v>
      </c>
      <c r="KY108">
        <v>0.91424912644561407</v>
      </c>
      <c r="KZ108">
        <v>0.9155974104557526</v>
      </c>
      <c r="LA108">
        <v>0.91438231468686682</v>
      </c>
      <c r="LB108">
        <v>0.91568573167807865</v>
      </c>
      <c r="LC108">
        <v>0.9159781283020122</v>
      </c>
      <c r="LD108">
        <v>0.9149536433713088</v>
      </c>
      <c r="LE108">
        <v>0.91470090170532647</v>
      </c>
      <c r="LF108">
        <v>0.91630107042500852</v>
      </c>
      <c r="LG108">
        <v>0.91859566314673136</v>
      </c>
      <c r="LH108">
        <v>0.91595317281303623</v>
      </c>
      <c r="LI108">
        <v>0.91775763473827277</v>
      </c>
      <c r="LJ108">
        <v>0.91576099822429724</v>
      </c>
      <c r="LK108">
        <v>0.91570090074669053</v>
      </c>
      <c r="LL108">
        <v>0.91822506177816976</v>
      </c>
      <c r="LM108">
        <v>0.91878407580940669</v>
      </c>
      <c r="LN108">
        <v>0.91754625902914932</v>
      </c>
      <c r="LO108">
        <v>0.91787736058784153</v>
      </c>
      <c r="LP108">
        <v>0.91888991111232698</v>
      </c>
      <c r="LQ108">
        <v>0.91931992762310522</v>
      </c>
      <c r="LR108">
        <v>0.91923480912284639</v>
      </c>
      <c r="LS108">
        <v>0.91882286302464922</v>
      </c>
      <c r="LT108">
        <v>0.92099791722862556</v>
      </c>
      <c r="LU108">
        <v>0.91908799911350947</v>
      </c>
      <c r="LV108">
        <v>0.92073984766673111</v>
      </c>
      <c r="LW108">
        <v>0.92199433394708896</v>
      </c>
      <c r="LX108">
        <v>0.92130119218224649</v>
      </c>
      <c r="LY108">
        <v>0.92013088053375436</v>
      </c>
      <c r="LZ108">
        <v>0.91981834884857461</v>
      </c>
      <c r="MA108">
        <v>0.92221775848266652</v>
      </c>
      <c r="MB108">
        <v>0.92086472567077426</v>
      </c>
      <c r="MC108">
        <v>0.92257525782443606</v>
      </c>
      <c r="MD108">
        <v>0.92089074859004127</v>
      </c>
      <c r="ME108">
        <v>0.92308374107407065</v>
      </c>
      <c r="MF108">
        <v>0.92304855713692535</v>
      </c>
      <c r="MG108">
        <v>0.92286159889158514</v>
      </c>
      <c r="MH108">
        <v>0.92295742251564528</v>
      </c>
      <c r="MI108">
        <v>0.92357133144366266</v>
      </c>
      <c r="MJ108">
        <v>0.92400230505155712</v>
      </c>
      <c r="MK108">
        <v>0.92369431406748725</v>
      </c>
      <c r="ML108">
        <v>0.92314835349013757</v>
      </c>
      <c r="MM108">
        <v>0.92413574853194425</v>
      </c>
      <c r="MN108">
        <v>0.92448663554896393</v>
      </c>
      <c r="MO108">
        <v>0.9255524520152798</v>
      </c>
      <c r="MP108">
        <v>0.92573251187207184</v>
      </c>
      <c r="MQ108">
        <v>0.9237173231076039</v>
      </c>
      <c r="MR108">
        <v>0.92621089069587226</v>
      </c>
      <c r="MS108">
        <v>0.92565747908742768</v>
      </c>
      <c r="MT108">
        <v>0.92512526172633147</v>
      </c>
      <c r="MU108">
        <v>0.92607520009997102</v>
      </c>
      <c r="MV108">
        <v>0.92589427488495812</v>
      </c>
      <c r="MW108">
        <v>0.92628329333346993</v>
      </c>
      <c r="MX108">
        <v>0.92689053608782879</v>
      </c>
      <c r="MY108">
        <v>0.92660858320576533</v>
      </c>
      <c r="MZ108">
        <v>0.92700928427982121</v>
      </c>
      <c r="NA108">
        <v>0.92734775518126022</v>
      </c>
      <c r="NB108">
        <v>0.92752379582320921</v>
      </c>
      <c r="NC108">
        <v>0.92785268901238793</v>
      </c>
      <c r="ND108">
        <v>0.92631857993931277</v>
      </c>
      <c r="NE108">
        <v>0.92670636329905298</v>
      </c>
      <c r="NF108">
        <v>0.92760008116888104</v>
      </c>
      <c r="NG108">
        <v>0.92823318743799577</v>
      </c>
      <c r="NH108">
        <v>0.92901453553154489</v>
      </c>
      <c r="NI108">
        <v>0.92776410637355577</v>
      </c>
      <c r="NJ108">
        <v>0.9289675963648556</v>
      </c>
      <c r="NK108">
        <v>0.92752659482594668</v>
      </c>
      <c r="NL108">
        <v>0.92786901208093864</v>
      </c>
      <c r="NM108">
        <v>0.92837732355582536</v>
      </c>
      <c r="NN108">
        <v>0.92990148830857144</v>
      </c>
      <c r="NO108">
        <v>0.92993160372617489</v>
      </c>
      <c r="NP108">
        <v>0.93205681720810563</v>
      </c>
      <c r="NQ108">
        <v>0.93099268959650039</v>
      </c>
      <c r="NR108">
        <v>0.93064184151703555</v>
      </c>
      <c r="NS108">
        <v>0.92931748722263596</v>
      </c>
      <c r="NT108">
        <v>0.93123044919200293</v>
      </c>
      <c r="NU108">
        <v>0.93088748351057526</v>
      </c>
      <c r="NV108">
        <v>0.93117633479282613</v>
      </c>
      <c r="NW108">
        <v>0.93205194513725309</v>
      </c>
      <c r="NX108">
        <v>0.93210534948169932</v>
      </c>
      <c r="NY108">
        <v>0.93104119639453997</v>
      </c>
      <c r="NZ108">
        <v>0.93210602361693229</v>
      </c>
      <c r="OA108">
        <v>0.93192939517912277</v>
      </c>
      <c r="OB108">
        <v>0.93251869541752863</v>
      </c>
      <c r="OC108">
        <v>0.93138951498567746</v>
      </c>
      <c r="OD108">
        <v>0.93199308717520568</v>
      </c>
      <c r="OE108">
        <v>0.93139076672659926</v>
      </c>
      <c r="OF108">
        <v>0.93369021762686888</v>
      </c>
      <c r="OG108">
        <v>0.93343620572797303</v>
      </c>
      <c r="OH108">
        <v>0.93214531839900816</v>
      </c>
      <c r="OI108">
        <v>0.93369686237395411</v>
      </c>
      <c r="OJ108">
        <v>0.93346309217722967</v>
      </c>
      <c r="OK108">
        <v>0.9333390273003126</v>
      </c>
      <c r="OL108">
        <v>0.93329966117041341</v>
      </c>
      <c r="OM108">
        <v>0.93390530439737474</v>
      </c>
      <c r="ON108">
        <v>0.93356454378281395</v>
      </c>
      <c r="OO108">
        <v>0.93592839874377298</v>
      </c>
      <c r="OP108">
        <v>0.93436298512024807</v>
      </c>
      <c r="OQ108">
        <v>0.9341302750441145</v>
      </c>
      <c r="OR108">
        <v>0.93487673980236274</v>
      </c>
      <c r="OS108">
        <v>0.93419449999675552</v>
      </c>
      <c r="OT108">
        <v>0.93448408870459088</v>
      </c>
      <c r="OU108">
        <v>0.93381679967548581</v>
      </c>
    </row>
    <row r="109" spans="1:411">
      <c r="A109" s="539">
        <v>0.58000000000000018</v>
      </c>
      <c r="B109">
        <v>2.9234949792166838E-4</v>
      </c>
      <c r="C109">
        <v>1.452993296172145E-3</v>
      </c>
      <c r="D109">
        <v>4.021726807169973E-3</v>
      </c>
      <c r="E109">
        <v>6.2666680713671253E-3</v>
      </c>
      <c r="F109">
        <v>9.5176880720459073E-3</v>
      </c>
      <c r="G109">
        <v>1.4249525542495711E-2</v>
      </c>
      <c r="H109">
        <v>2.0028176696262216E-2</v>
      </c>
      <c r="I109">
        <v>2.5722750103626856E-2</v>
      </c>
      <c r="J109">
        <v>3.3366542079066377E-2</v>
      </c>
      <c r="K109">
        <v>3.9498374994335381E-2</v>
      </c>
      <c r="L109">
        <v>4.92281859936574E-2</v>
      </c>
      <c r="M109">
        <v>5.8096552691979872E-2</v>
      </c>
      <c r="N109">
        <v>6.7536769526846466E-2</v>
      </c>
      <c r="O109">
        <v>7.7699754111278829E-2</v>
      </c>
      <c r="P109">
        <v>9.0148945483384466E-2</v>
      </c>
      <c r="Q109">
        <v>0.10315391631777522</v>
      </c>
      <c r="R109">
        <v>0.11646773213608623</v>
      </c>
      <c r="S109">
        <v>0.13035309101233389</v>
      </c>
      <c r="T109">
        <v>0.14355811127791535</v>
      </c>
      <c r="U109">
        <v>0.15731485711079188</v>
      </c>
      <c r="V109">
        <v>0.17016985577733462</v>
      </c>
      <c r="W109">
        <v>0.18735039084314137</v>
      </c>
      <c r="X109">
        <v>0.20037521082862497</v>
      </c>
      <c r="Y109">
        <v>0.21555851987179672</v>
      </c>
      <c r="Z109">
        <v>0.2269032754871072</v>
      </c>
      <c r="AA109">
        <v>0.24482403732536578</v>
      </c>
      <c r="AB109">
        <v>0.25913205477435386</v>
      </c>
      <c r="AC109">
        <v>0.27367321309428161</v>
      </c>
      <c r="AD109">
        <v>0.28502552672150216</v>
      </c>
      <c r="AE109">
        <v>0.29888054702770378</v>
      </c>
      <c r="AF109">
        <v>0.31289685628095659</v>
      </c>
      <c r="AG109">
        <v>0.32711873229521415</v>
      </c>
      <c r="AH109">
        <v>0.33975077848127633</v>
      </c>
      <c r="AI109">
        <v>0.35187926937676933</v>
      </c>
      <c r="AJ109">
        <v>0.36406871874685087</v>
      </c>
      <c r="AK109">
        <v>0.37702942369723991</v>
      </c>
      <c r="AL109">
        <v>0.38934744262028087</v>
      </c>
      <c r="AM109">
        <v>0.40166832057277552</v>
      </c>
      <c r="AN109">
        <v>0.41168259643623195</v>
      </c>
      <c r="AO109">
        <v>0.4226667468270075</v>
      </c>
      <c r="AP109">
        <v>0.43245935539883329</v>
      </c>
      <c r="AQ109">
        <v>0.44125976196795574</v>
      </c>
      <c r="AR109">
        <v>0.45396858590550693</v>
      </c>
      <c r="AS109">
        <v>0.46097008541938395</v>
      </c>
      <c r="AT109">
        <v>0.47122582883271197</v>
      </c>
      <c r="AU109">
        <v>0.48179850657064371</v>
      </c>
      <c r="AV109">
        <v>0.48892242895806037</v>
      </c>
      <c r="AW109">
        <v>0.49718979721894341</v>
      </c>
      <c r="AX109">
        <v>0.5054013510321852</v>
      </c>
      <c r="AY109">
        <v>0.51470750207309224</v>
      </c>
      <c r="AZ109">
        <v>0.52147390460405296</v>
      </c>
      <c r="BA109">
        <v>0.52954784336345684</v>
      </c>
      <c r="BB109">
        <v>0.53585075102610558</v>
      </c>
      <c r="BC109">
        <v>0.54779094994450395</v>
      </c>
      <c r="BD109">
        <v>0.54912805427282152</v>
      </c>
      <c r="BE109">
        <v>0.55744461273655799</v>
      </c>
      <c r="BF109">
        <v>0.56730654923657331</v>
      </c>
      <c r="BG109">
        <v>0.57190170037587729</v>
      </c>
      <c r="BH109">
        <v>0.58071351637167479</v>
      </c>
      <c r="BI109">
        <v>0.5840330577750743</v>
      </c>
      <c r="BJ109">
        <v>0.58907593771548705</v>
      </c>
      <c r="BK109">
        <v>0.59670315857608558</v>
      </c>
      <c r="BL109">
        <v>0.60192968650849066</v>
      </c>
      <c r="BM109">
        <v>0.60364024200581612</v>
      </c>
      <c r="BN109">
        <v>0.60767196588100025</v>
      </c>
      <c r="BO109">
        <v>0.61733201699549689</v>
      </c>
      <c r="BP109">
        <v>0.62218022613718271</v>
      </c>
      <c r="BQ109">
        <v>0.6273203195625523</v>
      </c>
      <c r="BR109">
        <v>0.63206981036590026</v>
      </c>
      <c r="BS109">
        <v>0.6369696119838103</v>
      </c>
      <c r="BT109">
        <v>0.6426454598674004</v>
      </c>
      <c r="BU109">
        <v>0.64333154977780649</v>
      </c>
      <c r="BV109">
        <v>0.64841285816135363</v>
      </c>
      <c r="BW109">
        <v>0.65404678245197467</v>
      </c>
      <c r="BX109">
        <v>0.65695239525292282</v>
      </c>
      <c r="BY109">
        <v>0.66343967683241167</v>
      </c>
      <c r="BZ109">
        <v>0.66695305736624633</v>
      </c>
      <c r="CA109">
        <v>0.66761006440434612</v>
      </c>
      <c r="CB109">
        <v>0.67671708008437537</v>
      </c>
      <c r="CC109">
        <v>0.67860761625110921</v>
      </c>
      <c r="CD109">
        <v>0.6828698008737859</v>
      </c>
      <c r="CE109">
        <v>0.68710633797226761</v>
      </c>
      <c r="CF109">
        <v>0.68863877358029268</v>
      </c>
      <c r="CG109">
        <v>0.69402563692613395</v>
      </c>
      <c r="CH109">
        <v>0.69727642757819575</v>
      </c>
      <c r="CI109">
        <v>0.70062318731695294</v>
      </c>
      <c r="CJ109">
        <v>0.70212477319073929</v>
      </c>
      <c r="CK109">
        <v>0.70529087172382077</v>
      </c>
      <c r="CL109">
        <v>0.70867811276584036</v>
      </c>
      <c r="CM109">
        <v>0.7114427345136598</v>
      </c>
      <c r="CN109">
        <v>0.71602582850128749</v>
      </c>
      <c r="CO109">
        <v>0.7173931521973349</v>
      </c>
      <c r="CP109">
        <v>0.72016685988146445</v>
      </c>
      <c r="CQ109">
        <v>0.7234497365778807</v>
      </c>
      <c r="CR109">
        <v>0.72943639050480347</v>
      </c>
      <c r="CS109">
        <v>0.72924886005842604</v>
      </c>
      <c r="CT109">
        <v>0.73232064551658349</v>
      </c>
      <c r="CU109">
        <v>0.73438248188146005</v>
      </c>
      <c r="CV109">
        <v>0.74085806549765165</v>
      </c>
      <c r="CW109">
        <v>0.739022970734587</v>
      </c>
      <c r="CX109">
        <v>0.74063262959894716</v>
      </c>
      <c r="CY109">
        <v>0.74262000530918226</v>
      </c>
      <c r="CZ109">
        <v>0.74566589170674391</v>
      </c>
      <c r="DA109">
        <v>0.75038686311719638</v>
      </c>
      <c r="DB109">
        <v>0.75256005852662322</v>
      </c>
      <c r="DC109">
        <v>0.7561828649970187</v>
      </c>
      <c r="DD109">
        <v>0.75662924225460659</v>
      </c>
      <c r="DE109">
        <v>0.75860079868184882</v>
      </c>
      <c r="DF109">
        <v>0.76110453556882995</v>
      </c>
      <c r="DG109">
        <v>0.76298433027236667</v>
      </c>
      <c r="DH109">
        <v>0.76549702385511331</v>
      </c>
      <c r="DI109">
        <v>0.76911309837693875</v>
      </c>
      <c r="DJ109">
        <v>0.76776208854325656</v>
      </c>
      <c r="DK109">
        <v>0.77090378056440145</v>
      </c>
      <c r="DL109">
        <v>0.77319602390399989</v>
      </c>
      <c r="DM109">
        <v>0.77469102949305357</v>
      </c>
      <c r="DN109">
        <v>0.7775901663257091</v>
      </c>
      <c r="DO109">
        <v>0.77725831579504412</v>
      </c>
      <c r="DP109">
        <v>0.78074690717185291</v>
      </c>
      <c r="DQ109">
        <v>0.78053416867200298</v>
      </c>
      <c r="DR109">
        <v>0.782332204107133</v>
      </c>
      <c r="DS109">
        <v>0.78447907348817103</v>
      </c>
      <c r="DT109">
        <v>0.78648196950126925</v>
      </c>
      <c r="DU109">
        <v>0.78718998479641455</v>
      </c>
      <c r="DV109">
        <v>0.79127584671361761</v>
      </c>
      <c r="DW109">
        <v>0.79206472017664653</v>
      </c>
      <c r="DX109">
        <v>0.79405737861074077</v>
      </c>
      <c r="DY109">
        <v>0.79506470990845257</v>
      </c>
      <c r="DZ109">
        <v>0.79428556316271748</v>
      </c>
      <c r="EA109">
        <v>0.79820720624745112</v>
      </c>
      <c r="EB109">
        <v>0.8005304274138666</v>
      </c>
      <c r="EC109">
        <v>0.7986231069949471</v>
      </c>
      <c r="ED109">
        <v>0.8047027502795745</v>
      </c>
      <c r="EE109">
        <v>0.80362361834405682</v>
      </c>
      <c r="EF109">
        <v>0.80620876486158044</v>
      </c>
      <c r="EG109">
        <v>0.80588425834092603</v>
      </c>
      <c r="EH109">
        <v>0.80977486703369672</v>
      </c>
      <c r="EI109">
        <v>0.80868632119716888</v>
      </c>
      <c r="EJ109">
        <v>0.81132206863411138</v>
      </c>
      <c r="EK109">
        <v>0.81114840911525066</v>
      </c>
      <c r="EL109">
        <v>0.81221629491280378</v>
      </c>
      <c r="EM109">
        <v>0.81455784741209813</v>
      </c>
      <c r="EN109">
        <v>0.81694630205535967</v>
      </c>
      <c r="EO109">
        <v>0.81739248850790458</v>
      </c>
      <c r="EP109">
        <v>0.81949853661101635</v>
      </c>
      <c r="EQ109">
        <v>0.81960386319686085</v>
      </c>
      <c r="ER109">
        <v>0.82072352929383163</v>
      </c>
      <c r="ES109">
        <v>0.82342028541783385</v>
      </c>
      <c r="ET109">
        <v>0.82266692730735846</v>
      </c>
      <c r="EU109">
        <v>0.82482745352802722</v>
      </c>
      <c r="EV109">
        <v>0.82697207474446921</v>
      </c>
      <c r="EW109">
        <v>0.82751434322063755</v>
      </c>
      <c r="EX109">
        <v>0.82761703795231922</v>
      </c>
      <c r="EY109">
        <v>0.82859261611135471</v>
      </c>
      <c r="EZ109">
        <v>0.83093927798201805</v>
      </c>
      <c r="FA109">
        <v>0.83296160948137266</v>
      </c>
      <c r="FB109">
        <v>0.83285063558854922</v>
      </c>
      <c r="FC109">
        <v>0.83187352223431721</v>
      </c>
      <c r="FD109">
        <v>0.83366416915724773</v>
      </c>
      <c r="FE109">
        <v>0.83454711784970892</v>
      </c>
      <c r="FF109">
        <v>0.83604550071606121</v>
      </c>
      <c r="FG109">
        <v>0.83833770260333051</v>
      </c>
      <c r="FH109">
        <v>0.83954977374410888</v>
      </c>
      <c r="FI109">
        <v>0.84044489147405899</v>
      </c>
      <c r="FJ109">
        <v>0.83869984066425385</v>
      </c>
      <c r="FK109">
        <v>0.84064436349222404</v>
      </c>
      <c r="FL109">
        <v>0.84146086840199974</v>
      </c>
      <c r="FM109">
        <v>0.84312549592628883</v>
      </c>
      <c r="FN109">
        <v>0.84449195446654068</v>
      </c>
      <c r="FO109">
        <v>0.84426547493710502</v>
      </c>
      <c r="FP109">
        <v>0.84620446912888403</v>
      </c>
      <c r="FQ109">
        <v>0.84545515393132897</v>
      </c>
      <c r="FR109">
        <v>0.84798501405802518</v>
      </c>
      <c r="FS109">
        <v>0.84812765116124889</v>
      </c>
      <c r="FT109">
        <v>0.84964820330997548</v>
      </c>
      <c r="FU109">
        <v>0.85096745729532441</v>
      </c>
      <c r="FV109">
        <v>0.85035405733846381</v>
      </c>
      <c r="FW109">
        <v>0.85203478758805828</v>
      </c>
      <c r="FX109">
        <v>0.85233664544777654</v>
      </c>
      <c r="FY109">
        <v>0.85307009620406782</v>
      </c>
      <c r="FZ109">
        <v>0.85383780515520624</v>
      </c>
      <c r="GA109">
        <v>0.85496551949953903</v>
      </c>
      <c r="GB109">
        <v>0.85644858480476649</v>
      </c>
      <c r="GC109">
        <v>0.85662823201098059</v>
      </c>
      <c r="GD109">
        <v>0.85789973925110541</v>
      </c>
      <c r="GE109">
        <v>0.85846151783901359</v>
      </c>
      <c r="GF109">
        <v>0.8593547453103062</v>
      </c>
      <c r="GG109">
        <v>0.85814159597357575</v>
      </c>
      <c r="GH109">
        <v>0.86116986870403944</v>
      </c>
      <c r="GI109">
        <v>0.85887870895656171</v>
      </c>
      <c r="GJ109">
        <v>0.86153823532512397</v>
      </c>
      <c r="GK109">
        <v>0.86189209352257556</v>
      </c>
      <c r="GL109">
        <v>0.86308390293181336</v>
      </c>
      <c r="GM109">
        <v>0.86354163944136031</v>
      </c>
      <c r="GN109">
        <v>0.86535686845093418</v>
      </c>
      <c r="GO109">
        <v>0.86409759120292695</v>
      </c>
      <c r="GP109">
        <v>0.86433686650407648</v>
      </c>
      <c r="GQ109">
        <v>0.86737701861394034</v>
      </c>
      <c r="GR109">
        <v>0.86780251016098942</v>
      </c>
      <c r="GS109">
        <v>0.86658573146783502</v>
      </c>
      <c r="GT109">
        <v>0.86958175539455862</v>
      </c>
      <c r="GU109">
        <v>0.86934408140399388</v>
      </c>
      <c r="GV109">
        <v>0.86780615622720825</v>
      </c>
      <c r="GW109">
        <v>0.87003696858328416</v>
      </c>
      <c r="GX109">
        <v>0.87028884092614622</v>
      </c>
      <c r="GY109">
        <v>0.8705980559731451</v>
      </c>
      <c r="GZ109">
        <v>0.8727697105503458</v>
      </c>
      <c r="HA109">
        <v>0.87279783526702293</v>
      </c>
      <c r="HB109">
        <v>0.8723380973988496</v>
      </c>
      <c r="HC109">
        <v>0.87299365042379695</v>
      </c>
      <c r="HD109">
        <v>0.87503573668154311</v>
      </c>
      <c r="HE109">
        <v>0.8760618217730437</v>
      </c>
      <c r="HF109">
        <v>0.87507044380776722</v>
      </c>
      <c r="HG109">
        <v>0.87809109794499329</v>
      </c>
      <c r="HH109">
        <v>0.87656708938682359</v>
      </c>
      <c r="HI109">
        <v>0.87864821290484874</v>
      </c>
      <c r="HJ109">
        <v>0.87893943321463097</v>
      </c>
      <c r="HK109">
        <v>0.8788963927006177</v>
      </c>
      <c r="HL109">
        <v>0.88048683506184255</v>
      </c>
      <c r="HM109">
        <v>0.87854079118745276</v>
      </c>
      <c r="HN109">
        <v>0.88142000679889387</v>
      </c>
      <c r="HO109">
        <v>0.88135160261434908</v>
      </c>
      <c r="HP109">
        <v>0.88300886032285386</v>
      </c>
      <c r="HQ109">
        <v>0.88245482203326142</v>
      </c>
      <c r="HR109">
        <v>0.88246008994101433</v>
      </c>
      <c r="HS109">
        <v>0.88186627696434761</v>
      </c>
      <c r="HT109">
        <v>0.88461896252068895</v>
      </c>
      <c r="HU109">
        <v>0.88420136206757083</v>
      </c>
      <c r="HV109">
        <v>0.8845139420431769</v>
      </c>
      <c r="HW109">
        <v>0.88487554486637288</v>
      </c>
      <c r="HX109">
        <v>0.88514799271925992</v>
      </c>
      <c r="HY109">
        <v>0.8852529682033351</v>
      </c>
      <c r="HZ109">
        <v>0.88624920965239684</v>
      </c>
      <c r="IA109">
        <v>0.88880191909587913</v>
      </c>
      <c r="IB109">
        <v>0.88829255627618886</v>
      </c>
      <c r="IC109">
        <v>0.88834338422110604</v>
      </c>
      <c r="ID109">
        <v>0.89031216951560421</v>
      </c>
      <c r="IE109">
        <v>0.88838427016866284</v>
      </c>
      <c r="IF109">
        <v>0.88859642201029432</v>
      </c>
      <c r="IG109">
        <v>0.8903197771901763</v>
      </c>
      <c r="IH109">
        <v>0.8898851486981515</v>
      </c>
      <c r="II109">
        <v>0.89172360836645981</v>
      </c>
      <c r="IJ109">
        <v>0.88938751278265049</v>
      </c>
      <c r="IK109">
        <v>0.89338831169100674</v>
      </c>
      <c r="IL109">
        <v>0.89095008114646634</v>
      </c>
      <c r="IM109">
        <v>0.89240194757507663</v>
      </c>
      <c r="IN109">
        <v>0.89309890212823329</v>
      </c>
      <c r="IO109">
        <v>0.89473536191280501</v>
      </c>
      <c r="IP109">
        <v>0.89327052469966051</v>
      </c>
      <c r="IQ109">
        <v>0.89309106178902076</v>
      </c>
      <c r="IR109">
        <v>0.89453669510044753</v>
      </c>
      <c r="IS109">
        <v>0.89481110671334929</v>
      </c>
      <c r="IT109">
        <v>0.89531876767853547</v>
      </c>
      <c r="IU109">
        <v>0.89477488623120516</v>
      </c>
      <c r="IV109">
        <v>0.89747798077074048</v>
      </c>
      <c r="IW109">
        <v>0.89520206487881759</v>
      </c>
      <c r="IX109">
        <v>0.89612002190718754</v>
      </c>
      <c r="IY109">
        <v>0.89809818391628249</v>
      </c>
      <c r="IZ109">
        <v>0.89888247148523703</v>
      </c>
      <c r="JA109">
        <v>0.89710981687601044</v>
      </c>
      <c r="JB109">
        <v>0.89829492745229822</v>
      </c>
      <c r="JC109">
        <v>0.89911063983573647</v>
      </c>
      <c r="JD109">
        <v>0.90028689040329757</v>
      </c>
      <c r="JE109">
        <v>0.89834488176499272</v>
      </c>
      <c r="JF109">
        <v>0.89951055395988055</v>
      </c>
      <c r="JG109">
        <v>0.90102863446298509</v>
      </c>
      <c r="JH109">
        <v>0.90022975250719528</v>
      </c>
      <c r="JI109">
        <v>0.90077635343477724</v>
      </c>
      <c r="JJ109">
        <v>0.90251712959802399</v>
      </c>
      <c r="JK109">
        <v>0.90079211901813827</v>
      </c>
      <c r="JL109">
        <v>0.90260530499913172</v>
      </c>
      <c r="JM109">
        <v>0.90190565645959953</v>
      </c>
      <c r="JN109">
        <v>0.90216204013492562</v>
      </c>
      <c r="JO109">
        <v>0.90448304818436731</v>
      </c>
      <c r="JP109">
        <v>0.90443257091694562</v>
      </c>
      <c r="JQ109">
        <v>0.90259025627063905</v>
      </c>
      <c r="JR109">
        <v>0.90513020416672452</v>
      </c>
      <c r="JS109">
        <v>0.90368068074595587</v>
      </c>
      <c r="JT109">
        <v>0.90548007091004357</v>
      </c>
      <c r="JU109">
        <v>0.90574015430048571</v>
      </c>
      <c r="JV109">
        <v>0.9060972246048753</v>
      </c>
      <c r="JW109">
        <v>0.90630401409426986</v>
      </c>
      <c r="JX109">
        <v>0.90673230173362929</v>
      </c>
      <c r="JY109">
        <v>0.90642784596918025</v>
      </c>
      <c r="JZ109">
        <v>0.90715066698246649</v>
      </c>
      <c r="KA109">
        <v>0.90752185301471011</v>
      </c>
      <c r="KB109">
        <v>0.90886291606152836</v>
      </c>
      <c r="KC109">
        <v>0.90776268477734079</v>
      </c>
      <c r="KD109">
        <v>0.90804720002498396</v>
      </c>
      <c r="KE109">
        <v>0.90894119519372407</v>
      </c>
      <c r="KF109">
        <v>0.90890923654886913</v>
      </c>
      <c r="KG109">
        <v>0.91033739786466883</v>
      </c>
      <c r="KH109">
        <v>0.91065759199979901</v>
      </c>
      <c r="KI109">
        <v>0.90894250955483391</v>
      </c>
      <c r="KJ109">
        <v>0.91054875647224576</v>
      </c>
      <c r="KK109">
        <v>0.91102245162092788</v>
      </c>
      <c r="KL109">
        <v>0.91055760240128514</v>
      </c>
      <c r="KM109">
        <v>0.91023588981002423</v>
      </c>
      <c r="KN109">
        <v>0.91199815380761851</v>
      </c>
      <c r="KO109">
        <v>0.91254662388174457</v>
      </c>
      <c r="KP109">
        <v>0.90972496927843205</v>
      </c>
      <c r="KQ109">
        <v>0.91275528847176468</v>
      </c>
      <c r="KR109">
        <v>0.91230002867148219</v>
      </c>
      <c r="KS109">
        <v>0.91336462043703404</v>
      </c>
      <c r="KT109">
        <v>0.91322612935852587</v>
      </c>
      <c r="KU109">
        <v>0.91281678045436865</v>
      </c>
      <c r="KV109">
        <v>0.91636770290719305</v>
      </c>
      <c r="KW109">
        <v>0.91426618104174562</v>
      </c>
      <c r="KX109">
        <v>0.91441266152607292</v>
      </c>
      <c r="KY109">
        <v>0.91452869876707488</v>
      </c>
      <c r="KZ109">
        <v>0.91445375534872331</v>
      </c>
      <c r="LA109">
        <v>0.91522978933731403</v>
      </c>
      <c r="LB109">
        <v>0.91458891391533881</v>
      </c>
      <c r="LC109">
        <v>0.91706799247895587</v>
      </c>
      <c r="LD109">
        <v>0.91581099328589688</v>
      </c>
      <c r="LE109">
        <v>0.91656511603005875</v>
      </c>
      <c r="LF109">
        <v>0.91625020671435509</v>
      </c>
      <c r="LG109">
        <v>0.91728394638381994</v>
      </c>
      <c r="LH109">
        <v>0.918730059194521</v>
      </c>
      <c r="LI109">
        <v>0.91565773255232141</v>
      </c>
      <c r="LJ109">
        <v>0.91741234632994306</v>
      </c>
      <c r="LK109">
        <v>0.91691129611516331</v>
      </c>
      <c r="LL109">
        <v>0.91804369099971461</v>
      </c>
      <c r="LM109">
        <v>0.91776928604496855</v>
      </c>
      <c r="LN109">
        <v>0.91771399407075838</v>
      </c>
      <c r="LO109">
        <v>0.91817959616424805</v>
      </c>
      <c r="LP109">
        <v>0.91977819963423768</v>
      </c>
      <c r="LQ109">
        <v>0.91878183891930953</v>
      </c>
      <c r="LR109">
        <v>0.92024028395287638</v>
      </c>
      <c r="LS109">
        <v>0.91918872181336564</v>
      </c>
      <c r="LT109">
        <v>0.92093042281099302</v>
      </c>
      <c r="LU109">
        <v>0.91999218751471346</v>
      </c>
      <c r="LV109">
        <v>0.91982861162919849</v>
      </c>
      <c r="LW109">
        <v>0.91987805493070651</v>
      </c>
      <c r="LX109">
        <v>0.91963398322547929</v>
      </c>
      <c r="LY109">
        <v>0.92262385823337512</v>
      </c>
      <c r="LZ109">
        <v>0.92127743570585463</v>
      </c>
      <c r="MA109">
        <v>0.92021112385381121</v>
      </c>
      <c r="MB109">
        <v>0.92102944801302633</v>
      </c>
      <c r="MC109">
        <v>0.9211155209050228</v>
      </c>
      <c r="MD109">
        <v>0.92166781477659998</v>
      </c>
      <c r="ME109">
        <v>0.9224043222405518</v>
      </c>
      <c r="MF109">
        <v>0.92298747197052167</v>
      </c>
      <c r="MG109">
        <v>0.92234392195387649</v>
      </c>
      <c r="MH109">
        <v>0.92133671323815824</v>
      </c>
      <c r="MI109">
        <v>0.92372553336029706</v>
      </c>
      <c r="MJ109">
        <v>0.92425305142698855</v>
      </c>
      <c r="MK109">
        <v>0.92246749755869817</v>
      </c>
      <c r="ML109">
        <v>0.92447217199181075</v>
      </c>
      <c r="MM109">
        <v>0.92311078575355265</v>
      </c>
      <c r="MN109">
        <v>0.92448793987901057</v>
      </c>
      <c r="MO109">
        <v>0.9248798356189647</v>
      </c>
      <c r="MP109">
        <v>0.92385190508364645</v>
      </c>
      <c r="MQ109">
        <v>0.92500915217548219</v>
      </c>
      <c r="MR109">
        <v>0.9264295024813084</v>
      </c>
      <c r="MS109">
        <v>0.92545993301059704</v>
      </c>
      <c r="MT109">
        <v>0.92565888825128773</v>
      </c>
      <c r="MU109">
        <v>0.92646156337181362</v>
      </c>
      <c r="MV109">
        <v>0.92603918273926378</v>
      </c>
      <c r="MW109">
        <v>0.92644004990583595</v>
      </c>
      <c r="MX109">
        <v>0.9253102707257238</v>
      </c>
      <c r="MY109">
        <v>0.92720497167370264</v>
      </c>
      <c r="MZ109">
        <v>0.92657971499208025</v>
      </c>
      <c r="NA109">
        <v>0.92715476942334618</v>
      </c>
      <c r="NB109">
        <v>0.92693239888535506</v>
      </c>
      <c r="NC109">
        <v>0.92757319826694362</v>
      </c>
      <c r="ND109">
        <v>0.92766457589765605</v>
      </c>
      <c r="NE109">
        <v>0.92817610145746876</v>
      </c>
      <c r="NF109">
        <v>0.92727629830943614</v>
      </c>
      <c r="NG109">
        <v>0.9268570652910082</v>
      </c>
      <c r="NH109">
        <v>0.92728459564693166</v>
      </c>
      <c r="NI109">
        <v>0.9280017291205489</v>
      </c>
      <c r="NJ109">
        <v>0.92798624934926788</v>
      </c>
      <c r="NK109">
        <v>0.92895831545274243</v>
      </c>
      <c r="NL109">
        <v>0.92945630657898592</v>
      </c>
      <c r="NM109">
        <v>0.92912282379114008</v>
      </c>
      <c r="NN109">
        <v>0.9299233222283414</v>
      </c>
      <c r="NO109">
        <v>0.93024376041100254</v>
      </c>
      <c r="NP109">
        <v>0.92934961888687406</v>
      </c>
      <c r="NQ109">
        <v>0.92924810550294179</v>
      </c>
      <c r="NR109">
        <v>0.9315965780040163</v>
      </c>
      <c r="NS109">
        <v>0.93035834393371597</v>
      </c>
      <c r="NT109">
        <v>0.93130894775017536</v>
      </c>
      <c r="NU109">
        <v>0.93087880147035285</v>
      </c>
      <c r="NV109">
        <v>0.93092504662440001</v>
      </c>
      <c r="NW109">
        <v>0.93191810833813216</v>
      </c>
      <c r="NX109">
        <v>0.93219336484375481</v>
      </c>
      <c r="NY109">
        <v>0.93200803391974818</v>
      </c>
      <c r="NZ109">
        <v>0.93140658018315925</v>
      </c>
      <c r="OA109">
        <v>0.93153966128828125</v>
      </c>
      <c r="OB109">
        <v>0.93247431805622472</v>
      </c>
      <c r="OC109">
        <v>0.93259872935548871</v>
      </c>
      <c r="OD109">
        <v>0.93089253123330662</v>
      </c>
      <c r="OE109">
        <v>0.93293385132713458</v>
      </c>
      <c r="OF109">
        <v>0.93308057475688477</v>
      </c>
      <c r="OG109">
        <v>0.93214713326440857</v>
      </c>
      <c r="OH109">
        <v>0.93316812493302215</v>
      </c>
      <c r="OI109">
        <v>0.93377122705361215</v>
      </c>
      <c r="OJ109">
        <v>0.93299399710782627</v>
      </c>
      <c r="OK109">
        <v>0.93368764503685742</v>
      </c>
      <c r="OL109">
        <v>0.93325679871250267</v>
      </c>
      <c r="OM109">
        <v>0.93420179497825018</v>
      </c>
      <c r="ON109">
        <v>0.93421719332704711</v>
      </c>
      <c r="OO109">
        <v>0.93563188428589505</v>
      </c>
      <c r="OP109">
        <v>0.9344558634991611</v>
      </c>
      <c r="OQ109">
        <v>0.93472912195850155</v>
      </c>
      <c r="OR109">
        <v>0.93552782276988766</v>
      </c>
      <c r="OS109">
        <v>0.93452808466854498</v>
      </c>
      <c r="OT109">
        <v>0.93394640939906703</v>
      </c>
      <c r="OU109">
        <v>0.93575115690541044</v>
      </c>
    </row>
    <row r="110" spans="1:411">
      <c r="A110" s="539">
        <v>0.59000000000000019</v>
      </c>
      <c r="B110">
        <v>7.5990527509279138E-4</v>
      </c>
      <c r="C110">
        <v>1.270798006362647E-3</v>
      </c>
      <c r="D110">
        <v>3.213154244483222E-3</v>
      </c>
      <c r="E110">
        <v>6.6322222330796946E-3</v>
      </c>
      <c r="F110">
        <v>9.5932714256783749E-3</v>
      </c>
      <c r="G110">
        <v>1.4250391750779546E-2</v>
      </c>
      <c r="H110">
        <v>1.9416667811292736E-2</v>
      </c>
      <c r="I110">
        <v>2.547738361815266E-2</v>
      </c>
      <c r="J110">
        <v>3.2370033266807617E-2</v>
      </c>
      <c r="K110">
        <v>4.0510385713017266E-2</v>
      </c>
      <c r="L110">
        <v>4.9492584505442805E-2</v>
      </c>
      <c r="M110">
        <v>5.7310965406528205E-2</v>
      </c>
      <c r="N110">
        <v>6.7254185406646724E-2</v>
      </c>
      <c r="O110">
        <v>8.0203281426766512E-2</v>
      </c>
      <c r="P110">
        <v>9.1501932362439115E-2</v>
      </c>
      <c r="Q110">
        <v>0.1025616932062083</v>
      </c>
      <c r="R110">
        <v>0.11683487822596121</v>
      </c>
      <c r="S110">
        <v>0.12964144253628335</v>
      </c>
      <c r="T110">
        <v>0.14465498916545588</v>
      </c>
      <c r="U110">
        <v>0.15774733004849298</v>
      </c>
      <c r="V110">
        <v>0.17353472441285606</v>
      </c>
      <c r="W110">
        <v>0.18509477474317626</v>
      </c>
      <c r="X110">
        <v>0.20247504694375879</v>
      </c>
      <c r="Y110">
        <v>0.21197991166803148</v>
      </c>
      <c r="Z110">
        <v>0.2290715046047318</v>
      </c>
      <c r="AA110">
        <v>0.24496850924080199</v>
      </c>
      <c r="AB110">
        <v>0.25685826363157932</v>
      </c>
      <c r="AC110">
        <v>0.27175506986287201</v>
      </c>
      <c r="AD110">
        <v>0.28622258620789287</v>
      </c>
      <c r="AE110">
        <v>0.30145113397823342</v>
      </c>
      <c r="AF110">
        <v>0.31167271216765347</v>
      </c>
      <c r="AG110">
        <v>0.3243846324573052</v>
      </c>
      <c r="AH110">
        <v>0.33977204815419532</v>
      </c>
      <c r="AI110">
        <v>0.3534081239813936</v>
      </c>
      <c r="AJ110">
        <v>0.36617880325229557</v>
      </c>
      <c r="AK110">
        <v>0.3768169407015618</v>
      </c>
      <c r="AL110">
        <v>0.3877798324693974</v>
      </c>
      <c r="AM110">
        <v>0.40007577309701448</v>
      </c>
      <c r="AN110">
        <v>0.41188325709947005</v>
      </c>
      <c r="AO110">
        <v>0.4226688287041564</v>
      </c>
      <c r="AP110">
        <v>0.42893366714983888</v>
      </c>
      <c r="AQ110">
        <v>0.4407050561177579</v>
      </c>
      <c r="AR110">
        <v>0.45270093412505757</v>
      </c>
      <c r="AS110">
        <v>0.46403151068756898</v>
      </c>
      <c r="AT110">
        <v>0.47023668516181949</v>
      </c>
      <c r="AU110">
        <v>0.48111305296645257</v>
      </c>
      <c r="AV110">
        <v>0.48871766190229476</v>
      </c>
      <c r="AW110">
        <v>0.50216621873654332</v>
      </c>
      <c r="AX110">
        <v>0.506090734326898</v>
      </c>
      <c r="AY110">
        <v>0.51558728641583929</v>
      </c>
      <c r="AZ110">
        <v>0.52112099433824099</v>
      </c>
      <c r="BA110">
        <v>0.52770260607218822</v>
      </c>
      <c r="BB110">
        <v>0.53703306812392415</v>
      </c>
      <c r="BC110">
        <v>0.54293277090052128</v>
      </c>
      <c r="BD110">
        <v>0.55165074063518493</v>
      </c>
      <c r="BE110">
        <v>0.55994030832824837</v>
      </c>
      <c r="BF110">
        <v>0.56578299704269741</v>
      </c>
      <c r="BG110">
        <v>0.56939037857579022</v>
      </c>
      <c r="BH110">
        <v>0.57774178857241265</v>
      </c>
      <c r="BI110">
        <v>0.58467466645883193</v>
      </c>
      <c r="BJ110">
        <v>0.58781222273984823</v>
      </c>
      <c r="BK110">
        <v>0.59502926246744181</v>
      </c>
      <c r="BL110">
        <v>0.60559545640655355</v>
      </c>
      <c r="BM110">
        <v>0.60589997961596664</v>
      </c>
      <c r="BN110">
        <v>0.61071979144532074</v>
      </c>
      <c r="BO110">
        <v>0.61788456627419497</v>
      </c>
      <c r="BP110">
        <v>0.62223112840726946</v>
      </c>
      <c r="BQ110">
        <v>0.62750966988697032</v>
      </c>
      <c r="BR110">
        <v>0.63224734278344275</v>
      </c>
      <c r="BS110">
        <v>0.63724720477504848</v>
      </c>
      <c r="BT110">
        <v>0.63852163188533206</v>
      </c>
      <c r="BU110">
        <v>0.64705871839535889</v>
      </c>
      <c r="BV110">
        <v>0.65273322409420864</v>
      </c>
      <c r="BW110">
        <v>0.65669191982240549</v>
      </c>
      <c r="BX110">
        <v>0.65998798715060736</v>
      </c>
      <c r="BY110">
        <v>0.66402042315325216</v>
      </c>
      <c r="BZ110">
        <v>0.66757758985538851</v>
      </c>
      <c r="CA110">
        <v>0.67015780554011228</v>
      </c>
      <c r="CB110">
        <v>0.67518107078457301</v>
      </c>
      <c r="CC110">
        <v>0.6795816473995977</v>
      </c>
      <c r="CD110">
        <v>0.68359429935814753</v>
      </c>
      <c r="CE110">
        <v>0.68727825957647526</v>
      </c>
      <c r="CF110">
        <v>0.69118504559240557</v>
      </c>
      <c r="CG110">
        <v>0.69196622611185998</v>
      </c>
      <c r="CH110">
        <v>0.69746878416883618</v>
      </c>
      <c r="CI110">
        <v>0.70233994891418539</v>
      </c>
      <c r="CJ110">
        <v>0.70259564925867801</v>
      </c>
      <c r="CK110">
        <v>0.7056000955091466</v>
      </c>
      <c r="CL110">
        <v>0.71085744219738389</v>
      </c>
      <c r="CM110">
        <v>0.71329656884725368</v>
      </c>
      <c r="CN110">
        <v>0.7159664384507971</v>
      </c>
      <c r="CO110">
        <v>0.72062503164943403</v>
      </c>
      <c r="CP110">
        <v>0.71898411095403536</v>
      </c>
      <c r="CQ110">
        <v>0.7247970602160182</v>
      </c>
      <c r="CR110">
        <v>0.72809857695560209</v>
      </c>
      <c r="CS110">
        <v>0.72834679818038839</v>
      </c>
      <c r="CT110">
        <v>0.73245087960378674</v>
      </c>
      <c r="CU110">
        <v>0.73408478281097533</v>
      </c>
      <c r="CV110">
        <v>0.73857924068565795</v>
      </c>
      <c r="CW110">
        <v>0.73755526992558018</v>
      </c>
      <c r="CX110">
        <v>0.74361962932527237</v>
      </c>
      <c r="CY110">
        <v>0.74342944389616183</v>
      </c>
      <c r="CZ110">
        <v>0.74682291127641975</v>
      </c>
      <c r="DA110">
        <v>0.74610552952773779</v>
      </c>
      <c r="DB110">
        <v>0.75097469678512985</v>
      </c>
      <c r="DC110">
        <v>0.75366378478102725</v>
      </c>
      <c r="DD110">
        <v>0.75782389924770399</v>
      </c>
      <c r="DE110">
        <v>0.75808724036465291</v>
      </c>
      <c r="DF110">
        <v>0.76056953433343855</v>
      </c>
      <c r="DG110">
        <v>0.76243641901610704</v>
      </c>
      <c r="DH110">
        <v>0.76657339238618538</v>
      </c>
      <c r="DI110">
        <v>0.76802192930608881</v>
      </c>
      <c r="DJ110">
        <v>0.77055112184575092</v>
      </c>
      <c r="DK110">
        <v>0.7726805909801413</v>
      </c>
      <c r="DL110">
        <v>0.77276949008040341</v>
      </c>
      <c r="DM110">
        <v>0.77467683379180907</v>
      </c>
      <c r="DN110">
        <v>0.77884992661587371</v>
      </c>
      <c r="DO110">
        <v>0.77845196523758509</v>
      </c>
      <c r="DP110">
        <v>0.78017591770517103</v>
      </c>
      <c r="DQ110">
        <v>0.7797550814158748</v>
      </c>
      <c r="DR110">
        <v>0.78231283299186949</v>
      </c>
      <c r="DS110">
        <v>0.78422477061943008</v>
      </c>
      <c r="DT110">
        <v>0.78723283715805326</v>
      </c>
      <c r="DU110">
        <v>0.78731936759168097</v>
      </c>
      <c r="DV110">
        <v>0.79069765495221378</v>
      </c>
      <c r="DW110">
        <v>0.79195921263163949</v>
      </c>
      <c r="DX110">
        <v>0.7923788243778882</v>
      </c>
      <c r="DY110">
        <v>0.79433104144846933</v>
      </c>
      <c r="DZ110">
        <v>0.7974424849085836</v>
      </c>
      <c r="EA110">
        <v>0.79882650329296057</v>
      </c>
      <c r="EB110">
        <v>0.79945049344005359</v>
      </c>
      <c r="EC110">
        <v>0.80005980389918441</v>
      </c>
      <c r="ED110">
        <v>0.80158568755998094</v>
      </c>
      <c r="EE110">
        <v>0.80408305506049693</v>
      </c>
      <c r="EF110">
        <v>0.80432816150870445</v>
      </c>
      <c r="EG110">
        <v>0.80627445789279995</v>
      </c>
      <c r="EH110">
        <v>0.80820142010058016</v>
      </c>
      <c r="EI110">
        <v>0.80694172167155498</v>
      </c>
      <c r="EJ110">
        <v>0.81016441388505434</v>
      </c>
      <c r="EK110">
        <v>0.81357846767988762</v>
      </c>
      <c r="EL110">
        <v>0.81415348431480117</v>
      </c>
      <c r="EM110">
        <v>0.81638243513988296</v>
      </c>
      <c r="EN110">
        <v>0.81667452291043952</v>
      </c>
      <c r="EO110">
        <v>0.81788676248751402</v>
      </c>
      <c r="EP110">
        <v>0.82009703615607976</v>
      </c>
      <c r="EQ110">
        <v>0.81974372444935406</v>
      </c>
      <c r="ER110">
        <v>0.82059058199816215</v>
      </c>
      <c r="ES110">
        <v>0.82246258287722218</v>
      </c>
      <c r="ET110">
        <v>0.82295998798502645</v>
      </c>
      <c r="EU110">
        <v>0.82406387918876389</v>
      </c>
      <c r="EV110">
        <v>0.82544182650331166</v>
      </c>
      <c r="EW110">
        <v>0.82704479680035514</v>
      </c>
      <c r="EX110">
        <v>0.82824490988389754</v>
      </c>
      <c r="EY110">
        <v>0.83035033915098599</v>
      </c>
      <c r="EZ110">
        <v>0.83035494436818769</v>
      </c>
      <c r="FA110">
        <v>0.83035760778858214</v>
      </c>
      <c r="FB110">
        <v>0.83097462551108647</v>
      </c>
      <c r="FC110">
        <v>0.8326113452909778</v>
      </c>
      <c r="FD110">
        <v>0.83459447635270245</v>
      </c>
      <c r="FE110">
        <v>0.83567623554258685</v>
      </c>
      <c r="FF110">
        <v>0.83678406591164622</v>
      </c>
      <c r="FG110">
        <v>0.83901019012145639</v>
      </c>
      <c r="FH110">
        <v>0.83705385124390708</v>
      </c>
      <c r="FI110">
        <v>0.83895486230786587</v>
      </c>
      <c r="FJ110">
        <v>0.84059336744868496</v>
      </c>
      <c r="FK110">
        <v>0.84094992420926107</v>
      </c>
      <c r="FL110">
        <v>0.84238543683231693</v>
      </c>
      <c r="FM110">
        <v>0.84187751073382877</v>
      </c>
      <c r="FN110">
        <v>0.84198469152628008</v>
      </c>
      <c r="FO110">
        <v>0.84651036903754373</v>
      </c>
      <c r="FP110">
        <v>0.84581573029523405</v>
      </c>
      <c r="FQ110">
        <v>0.84531267644063735</v>
      </c>
      <c r="FR110">
        <v>0.84572343582063569</v>
      </c>
      <c r="FS110">
        <v>0.84638569025311572</v>
      </c>
      <c r="FT110">
        <v>0.84938761319583345</v>
      </c>
      <c r="FU110">
        <v>0.85033730896371407</v>
      </c>
      <c r="FV110">
        <v>0.85040697047417846</v>
      </c>
      <c r="FW110">
        <v>0.84974732012581156</v>
      </c>
      <c r="FX110">
        <v>0.85173475691415312</v>
      </c>
      <c r="FY110">
        <v>0.85365114051436097</v>
      </c>
      <c r="FZ110">
        <v>0.85325913850375668</v>
      </c>
      <c r="GA110">
        <v>0.85428811858316855</v>
      </c>
      <c r="GB110">
        <v>0.85397433044755</v>
      </c>
      <c r="GC110">
        <v>0.85632932166517328</v>
      </c>
      <c r="GD110">
        <v>0.85593746017266559</v>
      </c>
      <c r="GE110">
        <v>0.85708347260321349</v>
      </c>
      <c r="GF110">
        <v>0.85970746662490993</v>
      </c>
      <c r="GG110">
        <v>0.86080940338997392</v>
      </c>
      <c r="GH110">
        <v>0.86050515444281039</v>
      </c>
      <c r="GI110">
        <v>0.86140594817854199</v>
      </c>
      <c r="GJ110">
        <v>0.86099897215783427</v>
      </c>
      <c r="GK110">
        <v>0.86309395687269463</v>
      </c>
      <c r="GL110">
        <v>0.86266312306608817</v>
      </c>
      <c r="GM110">
        <v>0.86408479389593451</v>
      </c>
      <c r="GN110">
        <v>0.86415246772469134</v>
      </c>
      <c r="GO110">
        <v>0.8659482663791449</v>
      </c>
      <c r="GP110">
        <v>0.86421309585458861</v>
      </c>
      <c r="GQ110">
        <v>0.86686151537409939</v>
      </c>
      <c r="GR110">
        <v>0.86657761220128537</v>
      </c>
      <c r="GS110">
        <v>0.8672763044525349</v>
      </c>
      <c r="GT110">
        <v>0.8677531252785744</v>
      </c>
      <c r="GU110">
        <v>0.86927202132222325</v>
      </c>
      <c r="GV110">
        <v>0.87003461319101771</v>
      </c>
      <c r="GW110">
        <v>0.87088772787636581</v>
      </c>
      <c r="GX110">
        <v>0.87049169127186887</v>
      </c>
      <c r="GY110">
        <v>0.86971422255047437</v>
      </c>
      <c r="GZ110">
        <v>0.87210100149021719</v>
      </c>
      <c r="HA110">
        <v>0.87262850096557809</v>
      </c>
      <c r="HB110">
        <v>0.87343794793566931</v>
      </c>
      <c r="HC110">
        <v>0.87290984299935914</v>
      </c>
      <c r="HD110">
        <v>0.87523308246172249</v>
      </c>
      <c r="HE110">
        <v>0.87509612729190311</v>
      </c>
      <c r="HF110">
        <v>0.87558281275283356</v>
      </c>
      <c r="HG110">
        <v>0.8766020709699095</v>
      </c>
      <c r="HH110">
        <v>0.87554641863328952</v>
      </c>
      <c r="HI110">
        <v>0.87803126792141373</v>
      </c>
      <c r="HJ110">
        <v>0.87871740867500081</v>
      </c>
      <c r="HK110">
        <v>0.87963457400188128</v>
      </c>
      <c r="HL110">
        <v>0.87830149075439812</v>
      </c>
      <c r="HM110">
        <v>0.87794872966595339</v>
      </c>
      <c r="HN110">
        <v>0.88061973325140186</v>
      </c>
      <c r="HO110">
        <v>0.88226361867802949</v>
      </c>
      <c r="HP110">
        <v>0.88167367792934626</v>
      </c>
      <c r="HQ110">
        <v>0.88121512349938569</v>
      </c>
      <c r="HR110">
        <v>0.88226102951302943</v>
      </c>
      <c r="HS110">
        <v>0.88371793037887336</v>
      </c>
      <c r="HT110">
        <v>0.88191447967833325</v>
      </c>
      <c r="HU110">
        <v>0.88457890268087369</v>
      </c>
      <c r="HV110">
        <v>0.88472066955116946</v>
      </c>
      <c r="HW110">
        <v>0.88471390695433905</v>
      </c>
      <c r="HX110">
        <v>0.88448283444911413</v>
      </c>
      <c r="HY110">
        <v>0.88555637445069002</v>
      </c>
      <c r="HZ110">
        <v>0.88499876903583308</v>
      </c>
      <c r="IA110">
        <v>0.88673543913464437</v>
      </c>
      <c r="IB110">
        <v>0.88677277539803379</v>
      </c>
      <c r="IC110">
        <v>0.88802666529083751</v>
      </c>
      <c r="ID110">
        <v>0.88827920296639495</v>
      </c>
      <c r="IE110">
        <v>0.88868452805979814</v>
      </c>
      <c r="IF110">
        <v>0.89008817625962444</v>
      </c>
      <c r="IG110">
        <v>0.88884427599191174</v>
      </c>
      <c r="IH110">
        <v>0.88875510134994629</v>
      </c>
      <c r="II110">
        <v>0.88981787238747123</v>
      </c>
      <c r="IJ110">
        <v>0.89124406630700448</v>
      </c>
      <c r="IK110">
        <v>0.89206877206104274</v>
      </c>
      <c r="IL110">
        <v>0.89054217571326577</v>
      </c>
      <c r="IM110">
        <v>0.89448796512031647</v>
      </c>
      <c r="IN110">
        <v>0.89392921376968371</v>
      </c>
      <c r="IO110">
        <v>0.89200567402930209</v>
      </c>
      <c r="IP110">
        <v>0.89365417906119249</v>
      </c>
      <c r="IQ110">
        <v>0.89273079644889142</v>
      </c>
      <c r="IR110">
        <v>0.8958808508247218</v>
      </c>
      <c r="IS110">
        <v>0.89527751984411075</v>
      </c>
      <c r="IT110">
        <v>0.89360048183377361</v>
      </c>
      <c r="IU110">
        <v>0.89526842661750883</v>
      </c>
      <c r="IV110">
        <v>0.89622795074918871</v>
      </c>
      <c r="IW110">
        <v>0.89752854352833489</v>
      </c>
      <c r="IX110">
        <v>0.8963790921225534</v>
      </c>
      <c r="IY110">
        <v>0.89680205857416195</v>
      </c>
      <c r="IZ110">
        <v>0.89831223446693098</v>
      </c>
      <c r="JA110">
        <v>0.89852761583283502</v>
      </c>
      <c r="JB110">
        <v>0.89777269091717782</v>
      </c>
      <c r="JC110">
        <v>0.89940190842199763</v>
      </c>
      <c r="JD110">
        <v>0.90055164957815936</v>
      </c>
      <c r="JE110">
        <v>0.89919778006776752</v>
      </c>
      <c r="JF110">
        <v>0.89991294175608749</v>
      </c>
      <c r="JG110">
        <v>0.90203038133173741</v>
      </c>
      <c r="JH110">
        <v>0.90153070937997326</v>
      </c>
      <c r="JI110">
        <v>0.89962899331558999</v>
      </c>
      <c r="JJ110">
        <v>0.90200383989060495</v>
      </c>
      <c r="JK110">
        <v>0.90260618078027777</v>
      </c>
      <c r="JL110">
        <v>0.9027114641825893</v>
      </c>
      <c r="JM110">
        <v>0.90406415724876543</v>
      </c>
      <c r="JN110">
        <v>0.90061667107519072</v>
      </c>
      <c r="JO110">
        <v>0.90272457650461413</v>
      </c>
      <c r="JP110">
        <v>0.90377775583731901</v>
      </c>
      <c r="JQ110">
        <v>0.90213307440245194</v>
      </c>
      <c r="JR110">
        <v>0.90460655197546846</v>
      </c>
      <c r="JS110">
        <v>0.90331238310104212</v>
      </c>
      <c r="JT110">
        <v>0.90659332820879113</v>
      </c>
      <c r="JU110">
        <v>0.9048722160134316</v>
      </c>
      <c r="JV110">
        <v>0.90589402549151754</v>
      </c>
      <c r="JW110">
        <v>0.90525202864954424</v>
      </c>
      <c r="JX110">
        <v>0.90612708199999525</v>
      </c>
      <c r="JY110">
        <v>0.9075074945931858</v>
      </c>
      <c r="JZ110">
        <v>0.90737230116543022</v>
      </c>
      <c r="KA110">
        <v>0.90742850074888393</v>
      </c>
      <c r="KB110">
        <v>0.90799556639783052</v>
      </c>
      <c r="KC110">
        <v>0.90859901564800194</v>
      </c>
      <c r="KD110">
        <v>0.90870352737717808</v>
      </c>
      <c r="KE110">
        <v>0.90938157236408357</v>
      </c>
      <c r="KF110">
        <v>0.90844979157919625</v>
      </c>
      <c r="KG110">
        <v>0.90791283143908963</v>
      </c>
      <c r="KH110">
        <v>0.90953086119410309</v>
      </c>
      <c r="KI110">
        <v>0.90985220733057304</v>
      </c>
      <c r="KJ110">
        <v>0.91002167981451743</v>
      </c>
      <c r="KK110">
        <v>0.90995180240470364</v>
      </c>
      <c r="KL110">
        <v>0.91015056349182155</v>
      </c>
      <c r="KM110">
        <v>0.91190577122036809</v>
      </c>
      <c r="KN110">
        <v>0.91106931499644705</v>
      </c>
      <c r="KO110">
        <v>0.91155572678214636</v>
      </c>
      <c r="KP110">
        <v>0.91158003613539473</v>
      </c>
      <c r="KQ110">
        <v>0.91152591267837091</v>
      </c>
      <c r="KR110">
        <v>0.91294778237106633</v>
      </c>
      <c r="KS110">
        <v>0.91288579586900132</v>
      </c>
      <c r="KT110">
        <v>0.91217447770923565</v>
      </c>
      <c r="KU110">
        <v>0.91338002010766473</v>
      </c>
      <c r="KV110">
        <v>0.91397055234895286</v>
      </c>
      <c r="KW110">
        <v>0.91361928652165181</v>
      </c>
      <c r="KX110">
        <v>0.91243780591222556</v>
      </c>
      <c r="KY110">
        <v>0.91379029437511361</v>
      </c>
      <c r="KZ110">
        <v>0.91409018879502568</v>
      </c>
      <c r="LA110">
        <v>0.91341123110767763</v>
      </c>
      <c r="LB110">
        <v>0.91472414339920749</v>
      </c>
      <c r="LC110">
        <v>0.91546300617133802</v>
      </c>
      <c r="LD110">
        <v>0.91480271019079296</v>
      </c>
      <c r="LE110">
        <v>0.9168953571701447</v>
      </c>
      <c r="LF110">
        <v>0.91708205330770698</v>
      </c>
      <c r="LG110">
        <v>0.91696479397490172</v>
      </c>
      <c r="LH110">
        <v>0.91684570555954392</v>
      </c>
      <c r="LI110">
        <v>0.91673291471689866</v>
      </c>
      <c r="LJ110">
        <v>0.91683528712804319</v>
      </c>
      <c r="LK110">
        <v>0.91755182321462103</v>
      </c>
      <c r="LL110">
        <v>0.91757812187696186</v>
      </c>
      <c r="LM110">
        <v>0.91804333063192445</v>
      </c>
      <c r="LN110">
        <v>0.91869790204602597</v>
      </c>
      <c r="LO110">
        <v>0.9188363021996796</v>
      </c>
      <c r="LP110">
        <v>0.91826437962438356</v>
      </c>
      <c r="LQ110">
        <v>0.92075673397503233</v>
      </c>
      <c r="LR110">
        <v>0.91835213324743203</v>
      </c>
      <c r="LS110">
        <v>0.91943036974521986</v>
      </c>
      <c r="LT110">
        <v>0.91869570609895457</v>
      </c>
      <c r="LU110">
        <v>0.91984129885917143</v>
      </c>
      <c r="LV110">
        <v>0.92052460471282116</v>
      </c>
      <c r="LW110">
        <v>0.92038844834184474</v>
      </c>
      <c r="LX110">
        <v>0.92083881601627393</v>
      </c>
      <c r="LY110">
        <v>0.92145008366286107</v>
      </c>
      <c r="LZ110">
        <v>0.92240690689608529</v>
      </c>
      <c r="MA110">
        <v>0.92140324657146899</v>
      </c>
      <c r="MB110">
        <v>0.92061701003306984</v>
      </c>
      <c r="MC110">
        <v>0.92267322476905156</v>
      </c>
      <c r="MD110">
        <v>0.92215021714595569</v>
      </c>
      <c r="ME110">
        <v>0.92062992719632142</v>
      </c>
      <c r="MF110">
        <v>0.92254359082321979</v>
      </c>
      <c r="MG110">
        <v>0.92346078627563322</v>
      </c>
      <c r="MH110">
        <v>0.9225335228782281</v>
      </c>
      <c r="MI110">
        <v>0.92244284641693908</v>
      </c>
      <c r="MJ110">
        <v>0.92349576858237403</v>
      </c>
      <c r="MK110">
        <v>0.9240082206832827</v>
      </c>
      <c r="ML110">
        <v>0.92397172142592887</v>
      </c>
      <c r="MM110">
        <v>0.92274845594319144</v>
      </c>
      <c r="MN110">
        <v>0.92425746707394052</v>
      </c>
      <c r="MO110">
        <v>0.92389642446020337</v>
      </c>
      <c r="MP110">
        <v>0.92409210251081597</v>
      </c>
      <c r="MQ110">
        <v>0.9247122371232297</v>
      </c>
      <c r="MR110">
        <v>0.92470767441480961</v>
      </c>
      <c r="MS110">
        <v>0.92509191961379911</v>
      </c>
      <c r="MT110">
        <v>0.92540080223429233</v>
      </c>
      <c r="MU110">
        <v>0.92442224010337204</v>
      </c>
      <c r="MV110">
        <v>0.92594343619105623</v>
      </c>
      <c r="MW110">
        <v>0.92825193759728608</v>
      </c>
      <c r="MX110">
        <v>0.92753458398189148</v>
      </c>
      <c r="MY110">
        <v>0.92710891533977335</v>
      </c>
      <c r="MZ110">
        <v>0.92770629262757753</v>
      </c>
      <c r="NA110">
        <v>0.9272568180259283</v>
      </c>
      <c r="NB110">
        <v>0.92778817918291723</v>
      </c>
      <c r="NC110">
        <v>0.92873190206469292</v>
      </c>
      <c r="ND110">
        <v>0.92928937825128144</v>
      </c>
      <c r="NE110">
        <v>0.92551021660449173</v>
      </c>
      <c r="NF110">
        <v>0.92831743015259272</v>
      </c>
      <c r="NG110">
        <v>0.92855845243071522</v>
      </c>
      <c r="NH110">
        <v>0.92894969842941022</v>
      </c>
      <c r="NI110">
        <v>0.9290632285389604</v>
      </c>
      <c r="NJ110">
        <v>0.92933458585516315</v>
      </c>
      <c r="NK110">
        <v>0.92939171467493242</v>
      </c>
      <c r="NL110">
        <v>0.92971015501480547</v>
      </c>
      <c r="NM110">
        <v>0.92774545421761112</v>
      </c>
      <c r="NN110">
        <v>0.93013693783660523</v>
      </c>
      <c r="NO110">
        <v>0.93076155734742749</v>
      </c>
      <c r="NP110">
        <v>0.92957585127153419</v>
      </c>
      <c r="NQ110">
        <v>0.93009938041174878</v>
      </c>
      <c r="NR110">
        <v>0.9288480700070767</v>
      </c>
      <c r="NS110">
        <v>0.9314274068250743</v>
      </c>
      <c r="NT110">
        <v>0.93078567257539735</v>
      </c>
      <c r="NU110">
        <v>0.9316185940162216</v>
      </c>
      <c r="NV110">
        <v>0.92991240297331446</v>
      </c>
      <c r="NW110">
        <v>0.93025775486324402</v>
      </c>
      <c r="NX110">
        <v>0.93226247487656122</v>
      </c>
      <c r="NY110">
        <v>0.93046412562375325</v>
      </c>
      <c r="NZ110">
        <v>0.93147333576489744</v>
      </c>
      <c r="OA110">
        <v>0.93286086442963101</v>
      </c>
      <c r="OB110">
        <v>0.93240863460504264</v>
      </c>
      <c r="OC110">
        <v>0.93164193143162355</v>
      </c>
      <c r="OD110">
        <v>0.93281943539116285</v>
      </c>
      <c r="OE110">
        <v>0.93143581310094115</v>
      </c>
      <c r="OF110">
        <v>0.9336779719702587</v>
      </c>
      <c r="OG110">
        <v>0.93274690692346685</v>
      </c>
      <c r="OH110">
        <v>0.93351607861769248</v>
      </c>
      <c r="OI110">
        <v>0.9344686566742455</v>
      </c>
      <c r="OJ110">
        <v>0.93290235147477429</v>
      </c>
      <c r="OK110">
        <v>0.93311906175325599</v>
      </c>
      <c r="OL110">
        <v>0.93374401689247011</v>
      </c>
      <c r="OM110">
        <v>0.93397352910157472</v>
      </c>
      <c r="ON110">
        <v>0.9353987079077537</v>
      </c>
      <c r="OO110">
        <v>0.93415321526905237</v>
      </c>
      <c r="OP110">
        <v>0.93335343986502595</v>
      </c>
      <c r="OQ110">
        <v>0.93519298690648489</v>
      </c>
      <c r="OR110">
        <v>0.93484340034557523</v>
      </c>
      <c r="OS110">
        <v>0.93478531521516306</v>
      </c>
      <c r="OT110">
        <v>0.93552492541034571</v>
      </c>
      <c r="OU110">
        <v>0.93489428181463663</v>
      </c>
    </row>
    <row r="111" spans="1:411">
      <c r="A111" s="539">
        <v>0.6000000000000002</v>
      </c>
      <c r="B111">
        <v>9.4328610326688202E-4</v>
      </c>
      <c r="C111">
        <v>1.2571205103472211E-3</v>
      </c>
      <c r="D111">
        <v>3.4303042623510583E-3</v>
      </c>
      <c r="E111">
        <v>6.6381143923904904E-3</v>
      </c>
      <c r="F111">
        <v>9.6796157306764975E-3</v>
      </c>
      <c r="G111">
        <v>1.5177805749714493E-2</v>
      </c>
      <c r="H111">
        <v>1.9857689139019665E-2</v>
      </c>
      <c r="I111">
        <v>2.5419319334357364E-2</v>
      </c>
      <c r="J111">
        <v>3.2170483239307941E-2</v>
      </c>
      <c r="K111">
        <v>4.012498299697697E-2</v>
      </c>
      <c r="L111">
        <v>5.0479059748381148E-2</v>
      </c>
      <c r="M111">
        <v>5.822123254091164E-2</v>
      </c>
      <c r="N111">
        <v>6.8683000933872293E-2</v>
      </c>
      <c r="O111">
        <v>8.032725109655596E-2</v>
      </c>
      <c r="P111">
        <v>9.1208377563536586E-2</v>
      </c>
      <c r="Q111">
        <v>0.10408606720063887</v>
      </c>
      <c r="R111">
        <v>0.11697234391077911</v>
      </c>
      <c r="S111">
        <v>0.12987997415982519</v>
      </c>
      <c r="T111">
        <v>0.14446836373967117</v>
      </c>
      <c r="U111">
        <v>0.15738083328158886</v>
      </c>
      <c r="V111">
        <v>0.17222367154963558</v>
      </c>
      <c r="W111">
        <v>0.18540557891077139</v>
      </c>
      <c r="X111">
        <v>0.19918443670002978</v>
      </c>
      <c r="Y111">
        <v>0.21608910451679089</v>
      </c>
      <c r="Z111">
        <v>0.22700838137541882</v>
      </c>
      <c r="AA111">
        <v>0.24253181440120905</v>
      </c>
      <c r="AB111">
        <v>0.25864045983704781</v>
      </c>
      <c r="AC111">
        <v>0.27029771653739554</v>
      </c>
      <c r="AD111">
        <v>0.28877326455475438</v>
      </c>
      <c r="AE111">
        <v>0.29989512438098481</v>
      </c>
      <c r="AF111">
        <v>0.3158378264743355</v>
      </c>
      <c r="AG111">
        <v>0.32677789715775074</v>
      </c>
      <c r="AH111">
        <v>0.3416504087329838</v>
      </c>
      <c r="AI111">
        <v>0.35371074248999151</v>
      </c>
      <c r="AJ111">
        <v>0.36323969420316515</v>
      </c>
      <c r="AK111">
        <v>0.37699961640974361</v>
      </c>
      <c r="AL111">
        <v>0.38778701501959767</v>
      </c>
      <c r="AM111">
        <v>0.40037280308515272</v>
      </c>
      <c r="AN111">
        <v>0.40991479695556848</v>
      </c>
      <c r="AO111">
        <v>0.42157358365577047</v>
      </c>
      <c r="AP111">
        <v>0.43097245134535711</v>
      </c>
      <c r="AQ111">
        <v>0.44110783518272684</v>
      </c>
      <c r="AR111">
        <v>0.45199845288665907</v>
      </c>
      <c r="AS111">
        <v>0.46343491294855099</v>
      </c>
      <c r="AT111">
        <v>0.46963175086044479</v>
      </c>
      <c r="AU111">
        <v>0.4794935466001754</v>
      </c>
      <c r="AV111">
        <v>0.48891951142184309</v>
      </c>
      <c r="AW111">
        <v>0.49748736523077008</v>
      </c>
      <c r="AX111">
        <v>0.50749264987008358</v>
      </c>
      <c r="AY111">
        <v>0.51510684347294233</v>
      </c>
      <c r="AZ111">
        <v>0.52124478871603297</v>
      </c>
      <c r="BA111">
        <v>0.52934969179127678</v>
      </c>
      <c r="BB111">
        <v>0.53683074012624932</v>
      </c>
      <c r="BC111">
        <v>0.54601067069721088</v>
      </c>
      <c r="BD111">
        <v>0.54922810348732309</v>
      </c>
      <c r="BE111">
        <v>0.55759435157303416</v>
      </c>
      <c r="BF111">
        <v>0.56527781306805491</v>
      </c>
      <c r="BG111">
        <v>0.56892729217344917</v>
      </c>
      <c r="BH111">
        <v>0.57601236249839949</v>
      </c>
      <c r="BI111">
        <v>0.58283787880226601</v>
      </c>
      <c r="BJ111">
        <v>0.58791910115955404</v>
      </c>
      <c r="BK111">
        <v>0.59219128443979818</v>
      </c>
      <c r="BL111">
        <v>0.60260421152452437</v>
      </c>
      <c r="BM111">
        <v>0.60593554647284686</v>
      </c>
      <c r="BN111">
        <v>0.61316377954989509</v>
      </c>
      <c r="BO111">
        <v>0.61651731290477785</v>
      </c>
      <c r="BP111">
        <v>0.62259312421585511</v>
      </c>
      <c r="BQ111">
        <v>0.62721271882561924</v>
      </c>
      <c r="BR111">
        <v>0.6311356911240027</v>
      </c>
      <c r="BS111">
        <v>0.6389858874201122</v>
      </c>
      <c r="BT111">
        <v>0.64189385170124258</v>
      </c>
      <c r="BU111">
        <v>0.64961229411005206</v>
      </c>
      <c r="BV111">
        <v>0.64961960606798186</v>
      </c>
      <c r="BW111">
        <v>0.65416583407292328</v>
      </c>
      <c r="BX111">
        <v>0.65965969566688987</v>
      </c>
      <c r="BY111">
        <v>0.66189560178092877</v>
      </c>
      <c r="BZ111">
        <v>0.6689231252468586</v>
      </c>
      <c r="CA111">
        <v>0.67105639141630447</v>
      </c>
      <c r="CB111">
        <v>0.67489866479170657</v>
      </c>
      <c r="CC111">
        <v>0.68058921429415153</v>
      </c>
      <c r="CD111">
        <v>0.68258528361735027</v>
      </c>
      <c r="CE111">
        <v>0.68674504593788366</v>
      </c>
      <c r="CF111">
        <v>0.69016780038229109</v>
      </c>
      <c r="CG111">
        <v>0.69286975097697756</v>
      </c>
      <c r="CH111">
        <v>0.6970238506437898</v>
      </c>
      <c r="CI111">
        <v>0.7010887284224685</v>
      </c>
      <c r="CJ111">
        <v>0.70344588139574116</v>
      </c>
      <c r="CK111">
        <v>0.70541065330333386</v>
      </c>
      <c r="CL111">
        <v>0.70916968672769409</v>
      </c>
      <c r="CM111">
        <v>0.71376278254070724</v>
      </c>
      <c r="CN111">
        <v>0.71616404809618772</v>
      </c>
      <c r="CO111">
        <v>0.71749334652420882</v>
      </c>
      <c r="CP111">
        <v>0.72219545815567732</v>
      </c>
      <c r="CQ111">
        <v>0.7254501376340734</v>
      </c>
      <c r="CR111">
        <v>0.72752281791019713</v>
      </c>
      <c r="CS111">
        <v>0.72982819753645056</v>
      </c>
      <c r="CT111">
        <v>0.73104778031066642</v>
      </c>
      <c r="CU111">
        <v>0.73659755290757034</v>
      </c>
      <c r="CV111">
        <v>0.73551105894326008</v>
      </c>
      <c r="CW111">
        <v>0.73824713302744549</v>
      </c>
      <c r="CX111">
        <v>0.74346793431292335</v>
      </c>
      <c r="CY111">
        <v>0.74417341497226508</v>
      </c>
      <c r="CZ111">
        <v>0.75020056692673498</v>
      </c>
      <c r="DA111">
        <v>0.75036541741363816</v>
      </c>
      <c r="DB111">
        <v>0.74985336140185954</v>
      </c>
      <c r="DC111">
        <v>0.75454150463155234</v>
      </c>
      <c r="DD111">
        <v>0.75565416545242514</v>
      </c>
      <c r="DE111">
        <v>0.75888438963709048</v>
      </c>
      <c r="DF111">
        <v>0.76245829013373267</v>
      </c>
      <c r="DG111">
        <v>0.76095134826094601</v>
      </c>
      <c r="DH111">
        <v>0.76495627743485961</v>
      </c>
      <c r="DI111">
        <v>0.76677886134032092</v>
      </c>
      <c r="DJ111">
        <v>0.76759263453168036</v>
      </c>
      <c r="DK111">
        <v>0.76973205862405747</v>
      </c>
      <c r="DL111">
        <v>0.77344186164596151</v>
      </c>
      <c r="DM111">
        <v>0.77649242012259945</v>
      </c>
      <c r="DN111">
        <v>0.77815927106291782</v>
      </c>
      <c r="DO111">
        <v>0.77875087116570751</v>
      </c>
      <c r="DP111">
        <v>0.78139026097019837</v>
      </c>
      <c r="DQ111">
        <v>0.78247544295815785</v>
      </c>
      <c r="DR111">
        <v>0.78401321376904476</v>
      </c>
      <c r="DS111">
        <v>0.78458606485066773</v>
      </c>
      <c r="DT111">
        <v>0.78737373122879117</v>
      </c>
      <c r="DU111">
        <v>0.78941559855337273</v>
      </c>
      <c r="DV111">
        <v>0.79024885987782889</v>
      </c>
      <c r="DW111">
        <v>0.79207694506440862</v>
      </c>
      <c r="DX111">
        <v>0.79435954382977159</v>
      </c>
      <c r="DY111">
        <v>0.794509420532725</v>
      </c>
      <c r="DZ111">
        <v>0.79839526497525359</v>
      </c>
      <c r="EA111">
        <v>0.79776103273376553</v>
      </c>
      <c r="EB111">
        <v>0.79856041037450609</v>
      </c>
      <c r="EC111">
        <v>0.80117131469120595</v>
      </c>
      <c r="ED111">
        <v>0.80503348317999079</v>
      </c>
      <c r="EE111">
        <v>0.80554725622627266</v>
      </c>
      <c r="EF111">
        <v>0.80457227032899115</v>
      </c>
      <c r="EG111">
        <v>0.80750837070557746</v>
      </c>
      <c r="EH111">
        <v>0.81009763850439998</v>
      </c>
      <c r="EI111">
        <v>0.80873107250201315</v>
      </c>
      <c r="EJ111">
        <v>0.81075260044603703</v>
      </c>
      <c r="EK111">
        <v>0.81348002589208157</v>
      </c>
      <c r="EL111">
        <v>0.81520394053147227</v>
      </c>
      <c r="EM111">
        <v>0.81635711994626148</v>
      </c>
      <c r="EN111">
        <v>0.8172958398540866</v>
      </c>
      <c r="EO111">
        <v>0.81708114437878832</v>
      </c>
      <c r="EP111">
        <v>0.82089448479271232</v>
      </c>
      <c r="EQ111">
        <v>0.81939589918845213</v>
      </c>
      <c r="ER111">
        <v>0.82100914865555974</v>
      </c>
      <c r="ES111">
        <v>0.8219854108220872</v>
      </c>
      <c r="ET111">
        <v>0.82341197030759594</v>
      </c>
      <c r="EU111">
        <v>0.82573681367091234</v>
      </c>
      <c r="EV111">
        <v>0.82574612967495287</v>
      </c>
      <c r="EW111">
        <v>0.82656140571571246</v>
      </c>
      <c r="EX111">
        <v>0.82773817618421275</v>
      </c>
      <c r="EY111">
        <v>0.82802154828291119</v>
      </c>
      <c r="EZ111">
        <v>0.82959321294681132</v>
      </c>
      <c r="FA111">
        <v>0.82963209862262133</v>
      </c>
      <c r="FB111">
        <v>0.83127600178973649</v>
      </c>
      <c r="FC111">
        <v>0.83248564271267134</v>
      </c>
      <c r="FD111">
        <v>0.83630360258984981</v>
      </c>
      <c r="FE111">
        <v>0.83627041888987175</v>
      </c>
      <c r="FF111">
        <v>0.83729441593382004</v>
      </c>
      <c r="FG111">
        <v>0.83889888082101771</v>
      </c>
      <c r="FH111">
        <v>0.83700179061348012</v>
      </c>
      <c r="FI111">
        <v>0.83793073868597379</v>
      </c>
      <c r="FJ111">
        <v>0.84105731057724786</v>
      </c>
      <c r="FK111">
        <v>0.84042985096361567</v>
      </c>
      <c r="FL111">
        <v>0.84149455327265321</v>
      </c>
      <c r="FM111">
        <v>0.84368201372155105</v>
      </c>
      <c r="FN111">
        <v>0.84263540457527386</v>
      </c>
      <c r="FO111">
        <v>0.84616652709952989</v>
      </c>
      <c r="FP111">
        <v>0.8449310475052989</v>
      </c>
      <c r="FQ111">
        <v>0.84570693817499265</v>
      </c>
      <c r="FR111">
        <v>0.84965288995458277</v>
      </c>
      <c r="FS111">
        <v>0.84881474333153406</v>
      </c>
      <c r="FT111">
        <v>0.84833916035684831</v>
      </c>
      <c r="FU111">
        <v>0.84883999967006363</v>
      </c>
      <c r="FV111">
        <v>0.85221706327293278</v>
      </c>
      <c r="FW111">
        <v>0.8510404822064721</v>
      </c>
      <c r="FX111">
        <v>0.85180047384717139</v>
      </c>
      <c r="FY111">
        <v>0.85350151437229482</v>
      </c>
      <c r="FZ111">
        <v>0.85446744823799814</v>
      </c>
      <c r="GA111">
        <v>0.85307667608354643</v>
      </c>
      <c r="GB111">
        <v>0.85693456863075368</v>
      </c>
      <c r="GC111">
        <v>0.85712248941543923</v>
      </c>
      <c r="GD111">
        <v>0.85629196283507769</v>
      </c>
      <c r="GE111">
        <v>0.85725785951831257</v>
      </c>
      <c r="GF111">
        <v>0.85852017770130351</v>
      </c>
      <c r="GG111">
        <v>0.85921023850994627</v>
      </c>
      <c r="GH111">
        <v>0.86067373305486083</v>
      </c>
      <c r="GI111">
        <v>0.8611812916504139</v>
      </c>
      <c r="GJ111">
        <v>0.86172603534267611</v>
      </c>
      <c r="GK111">
        <v>0.86194921062436713</v>
      </c>
      <c r="GL111">
        <v>0.86387137332272401</v>
      </c>
      <c r="GM111">
        <v>0.86166982935289593</v>
      </c>
      <c r="GN111">
        <v>0.86484143118555001</v>
      </c>
      <c r="GO111">
        <v>0.8651653879279122</v>
      </c>
      <c r="GP111">
        <v>0.86615515596203996</v>
      </c>
      <c r="GQ111">
        <v>0.86789164551140741</v>
      </c>
      <c r="GR111">
        <v>0.86801103929267998</v>
      </c>
      <c r="GS111">
        <v>0.86851222299985431</v>
      </c>
      <c r="GT111">
        <v>0.86855909323789626</v>
      </c>
      <c r="GU111">
        <v>0.86738508505222112</v>
      </c>
      <c r="GV111">
        <v>0.86894940627051331</v>
      </c>
      <c r="GW111">
        <v>0.86953859434183323</v>
      </c>
      <c r="GX111">
        <v>0.87134452642603899</v>
      </c>
      <c r="GY111">
        <v>0.87047207411815175</v>
      </c>
      <c r="GZ111">
        <v>0.87167799042868632</v>
      </c>
      <c r="HA111">
        <v>0.87233307694045492</v>
      </c>
      <c r="HB111">
        <v>0.87336757090267425</v>
      </c>
      <c r="HC111">
        <v>0.87296905418636217</v>
      </c>
      <c r="HD111">
        <v>0.87404716117360759</v>
      </c>
      <c r="HE111">
        <v>0.87486988631368645</v>
      </c>
      <c r="HF111">
        <v>0.87471776330597117</v>
      </c>
      <c r="HG111">
        <v>0.87655660208740471</v>
      </c>
      <c r="HH111">
        <v>0.87624751748189544</v>
      </c>
      <c r="HI111">
        <v>0.8763324494600816</v>
      </c>
      <c r="HJ111">
        <v>0.87696689978825737</v>
      </c>
      <c r="HK111">
        <v>0.87918412068774754</v>
      </c>
      <c r="HL111">
        <v>0.8792666162964341</v>
      </c>
      <c r="HM111">
        <v>0.87880864858306451</v>
      </c>
      <c r="HN111">
        <v>0.87926648797815932</v>
      </c>
      <c r="HO111">
        <v>0.87995528804630097</v>
      </c>
      <c r="HP111">
        <v>0.88149433962248158</v>
      </c>
      <c r="HQ111">
        <v>0.88222004459592895</v>
      </c>
      <c r="HR111">
        <v>0.8804555684723393</v>
      </c>
      <c r="HS111">
        <v>0.88256825005972794</v>
      </c>
      <c r="HT111">
        <v>0.8835267690030234</v>
      </c>
      <c r="HU111">
        <v>0.88317401926617234</v>
      </c>
      <c r="HV111">
        <v>0.88462253974633198</v>
      </c>
      <c r="HW111">
        <v>0.88577011994959987</v>
      </c>
      <c r="HX111">
        <v>0.88619202900041072</v>
      </c>
      <c r="HY111">
        <v>0.88754118074254007</v>
      </c>
      <c r="HZ111">
        <v>0.88675358092108758</v>
      </c>
      <c r="IA111">
        <v>0.886576137342451</v>
      </c>
      <c r="IB111">
        <v>0.88815859117925711</v>
      </c>
      <c r="IC111">
        <v>0.88961064531578504</v>
      </c>
      <c r="ID111">
        <v>0.88870613745708327</v>
      </c>
      <c r="IE111">
        <v>0.88819879487432585</v>
      </c>
      <c r="IF111">
        <v>0.889066873903535</v>
      </c>
      <c r="IG111">
        <v>0.88904591033062164</v>
      </c>
      <c r="IH111">
        <v>0.89177438076186788</v>
      </c>
      <c r="II111">
        <v>0.89026191401193844</v>
      </c>
      <c r="IJ111">
        <v>0.89070261808288065</v>
      </c>
      <c r="IK111">
        <v>0.89136348878359362</v>
      </c>
      <c r="IL111">
        <v>0.89144464208995977</v>
      </c>
      <c r="IM111">
        <v>0.89261458159214246</v>
      </c>
      <c r="IN111">
        <v>0.89386212793276676</v>
      </c>
      <c r="IO111">
        <v>0.8931160235005875</v>
      </c>
      <c r="IP111">
        <v>0.89432932053415681</v>
      </c>
      <c r="IQ111">
        <v>0.8925696989168983</v>
      </c>
      <c r="IR111">
        <v>0.89384901060833921</v>
      </c>
      <c r="IS111">
        <v>0.89510155723243101</v>
      </c>
      <c r="IT111">
        <v>0.89493949138800022</v>
      </c>
      <c r="IU111">
        <v>0.89484079105938452</v>
      </c>
      <c r="IV111">
        <v>0.89768332978125154</v>
      </c>
      <c r="IW111">
        <v>0.89708267574774714</v>
      </c>
      <c r="IX111">
        <v>0.89776131368815215</v>
      </c>
      <c r="IY111">
        <v>0.89599895494650283</v>
      </c>
      <c r="IZ111">
        <v>0.89858720428859429</v>
      </c>
      <c r="JA111">
        <v>0.89728137918197892</v>
      </c>
      <c r="JB111">
        <v>0.89836557076503476</v>
      </c>
      <c r="JC111">
        <v>0.89938242403534274</v>
      </c>
      <c r="JD111">
        <v>0.89850555653766762</v>
      </c>
      <c r="JE111">
        <v>0.90116882186736458</v>
      </c>
      <c r="JF111">
        <v>0.89953501364606225</v>
      </c>
      <c r="JG111">
        <v>0.89953269028262195</v>
      </c>
      <c r="JH111">
        <v>0.90028059481737321</v>
      </c>
      <c r="JI111">
        <v>0.89983085402965912</v>
      </c>
      <c r="JJ111">
        <v>0.90011978873434906</v>
      </c>
      <c r="JK111">
        <v>0.90040224211747133</v>
      </c>
      <c r="JL111">
        <v>0.90294819862594422</v>
      </c>
      <c r="JM111">
        <v>0.902276879278477</v>
      </c>
      <c r="JN111">
        <v>0.90244676425785397</v>
      </c>
      <c r="JO111">
        <v>0.90188191785746008</v>
      </c>
      <c r="JP111">
        <v>0.90253974622254274</v>
      </c>
      <c r="JQ111">
        <v>0.90314212654325365</v>
      </c>
      <c r="JR111">
        <v>0.90382504599211388</v>
      </c>
      <c r="JS111">
        <v>0.90471570353064923</v>
      </c>
      <c r="JT111">
        <v>0.90524294426405516</v>
      </c>
      <c r="JU111">
        <v>0.90380280248915634</v>
      </c>
      <c r="JV111">
        <v>0.90537449137811932</v>
      </c>
      <c r="JW111">
        <v>0.90579375566124865</v>
      </c>
      <c r="JX111">
        <v>0.90668412856171976</v>
      </c>
      <c r="JY111">
        <v>0.90673220292821632</v>
      </c>
      <c r="JZ111">
        <v>0.90807948054391208</v>
      </c>
      <c r="KA111">
        <v>0.90914000609867873</v>
      </c>
      <c r="KB111">
        <v>0.90720034463296506</v>
      </c>
      <c r="KC111">
        <v>0.90894273654887636</v>
      </c>
      <c r="KD111">
        <v>0.90831752289724954</v>
      </c>
      <c r="KE111">
        <v>0.90769055446425406</v>
      </c>
      <c r="KF111">
        <v>0.90748457893204171</v>
      </c>
      <c r="KG111">
        <v>0.90789839234552938</v>
      </c>
      <c r="KH111">
        <v>0.91022946184718889</v>
      </c>
      <c r="KI111">
        <v>0.90844643364294431</v>
      </c>
      <c r="KJ111">
        <v>0.91147596017423849</v>
      </c>
      <c r="KK111">
        <v>0.91169073041857196</v>
      </c>
      <c r="KL111">
        <v>0.91116676639357763</v>
      </c>
      <c r="KM111">
        <v>0.91045160249312485</v>
      </c>
      <c r="KN111">
        <v>0.90983709531146228</v>
      </c>
      <c r="KO111">
        <v>0.91156961367442513</v>
      </c>
      <c r="KP111">
        <v>0.91166665931195179</v>
      </c>
      <c r="KQ111">
        <v>0.91208139228447604</v>
      </c>
      <c r="KR111">
        <v>0.91121808698192497</v>
      </c>
      <c r="KS111">
        <v>0.91086402787764875</v>
      </c>
      <c r="KT111">
        <v>0.91313322142221531</v>
      </c>
      <c r="KU111">
        <v>0.91230337477138601</v>
      </c>
      <c r="KV111">
        <v>0.9133431250061369</v>
      </c>
      <c r="KW111">
        <v>0.91327623445624262</v>
      </c>
      <c r="KX111">
        <v>0.91417913901947578</v>
      </c>
      <c r="KY111">
        <v>0.91420367383683343</v>
      </c>
      <c r="KZ111">
        <v>0.91355863589970332</v>
      </c>
      <c r="LA111">
        <v>0.91664589720064882</v>
      </c>
      <c r="LB111">
        <v>0.91391007122738499</v>
      </c>
      <c r="LC111">
        <v>0.91638337651670054</v>
      </c>
      <c r="LD111">
        <v>0.91666947868020476</v>
      </c>
      <c r="LE111">
        <v>0.91656667859966912</v>
      </c>
      <c r="LF111">
        <v>0.91711649636037795</v>
      </c>
      <c r="LG111">
        <v>0.91494807930837896</v>
      </c>
      <c r="LH111">
        <v>0.91727825518565642</v>
      </c>
      <c r="LI111">
        <v>0.9168532585676743</v>
      </c>
      <c r="LJ111">
        <v>0.91669936785839767</v>
      </c>
      <c r="LK111">
        <v>0.91806863942211803</v>
      </c>
      <c r="LL111">
        <v>0.91715245308489668</v>
      </c>
      <c r="LM111">
        <v>0.91836261290231236</v>
      </c>
      <c r="LN111">
        <v>0.91820001092102854</v>
      </c>
      <c r="LO111">
        <v>0.91952171990102605</v>
      </c>
      <c r="LP111">
        <v>0.91982360817455278</v>
      </c>
      <c r="LQ111">
        <v>0.91890224583197533</v>
      </c>
      <c r="LR111">
        <v>0.91895719214884708</v>
      </c>
      <c r="LS111">
        <v>0.92045134806937479</v>
      </c>
      <c r="LT111">
        <v>0.91858329788041093</v>
      </c>
      <c r="LU111">
        <v>0.92093564236010184</v>
      </c>
      <c r="LV111">
        <v>0.92038843766755463</v>
      </c>
      <c r="LW111">
        <v>0.91995556015916313</v>
      </c>
      <c r="LX111">
        <v>0.92197277481827533</v>
      </c>
      <c r="LY111">
        <v>0.92098115484231491</v>
      </c>
      <c r="LZ111">
        <v>0.91988437814786983</v>
      </c>
      <c r="MA111">
        <v>0.92101439063238133</v>
      </c>
      <c r="MB111">
        <v>0.92135124975731575</v>
      </c>
      <c r="MC111">
        <v>0.92136089450337266</v>
      </c>
      <c r="MD111">
        <v>0.92184583826072208</v>
      </c>
      <c r="ME111">
        <v>0.92229406162675098</v>
      </c>
      <c r="MF111">
        <v>0.92359040792549918</v>
      </c>
      <c r="MG111">
        <v>0.92287927140040582</v>
      </c>
      <c r="MH111">
        <v>0.92340081070346192</v>
      </c>
      <c r="MI111">
        <v>0.92245795854798318</v>
      </c>
      <c r="MJ111">
        <v>0.92296636721373737</v>
      </c>
      <c r="MK111">
        <v>0.92401013884556049</v>
      </c>
      <c r="ML111">
        <v>0.92436676785373506</v>
      </c>
      <c r="MM111">
        <v>0.92442914017611266</v>
      </c>
      <c r="MN111">
        <v>0.92523959784799703</v>
      </c>
      <c r="MO111">
        <v>0.9248008289717109</v>
      </c>
      <c r="MP111">
        <v>0.92570646802281598</v>
      </c>
      <c r="MQ111">
        <v>0.92484583014496702</v>
      </c>
      <c r="MR111">
        <v>0.92499306767419076</v>
      </c>
      <c r="MS111">
        <v>0.92612482756970282</v>
      </c>
      <c r="MT111">
        <v>0.92449901757650044</v>
      </c>
      <c r="MU111">
        <v>0.9250773545150961</v>
      </c>
      <c r="MV111">
        <v>0.92594678609586967</v>
      </c>
      <c r="MW111">
        <v>0.92713248746065557</v>
      </c>
      <c r="MX111">
        <v>0.92662873127130374</v>
      </c>
      <c r="MY111">
        <v>0.92655866726091818</v>
      </c>
      <c r="MZ111">
        <v>0.92681857017526936</v>
      </c>
      <c r="NA111">
        <v>0.92653002514895422</v>
      </c>
      <c r="NB111">
        <v>0.92780312853362745</v>
      </c>
      <c r="NC111">
        <v>0.92594602067070331</v>
      </c>
      <c r="ND111">
        <v>0.92617668416221954</v>
      </c>
      <c r="NE111">
        <v>0.92912412979181302</v>
      </c>
      <c r="NF111">
        <v>0.92802081755228927</v>
      </c>
      <c r="NG111">
        <v>0.92830319420754126</v>
      </c>
      <c r="NH111">
        <v>0.92866745736688261</v>
      </c>
      <c r="NI111">
        <v>0.92716232746448635</v>
      </c>
      <c r="NJ111">
        <v>0.92781355094368756</v>
      </c>
      <c r="NK111">
        <v>0.92886060234979573</v>
      </c>
      <c r="NL111">
        <v>0.92913081793299757</v>
      </c>
      <c r="NM111">
        <v>0.93004418074950901</v>
      </c>
      <c r="NN111">
        <v>0.93060305849844993</v>
      </c>
      <c r="NO111">
        <v>0.92901321250627356</v>
      </c>
      <c r="NP111">
        <v>0.92788634440737749</v>
      </c>
      <c r="NQ111">
        <v>0.92916806753870618</v>
      </c>
      <c r="NR111">
        <v>0.9293388997471117</v>
      </c>
      <c r="NS111">
        <v>0.93062276702049229</v>
      </c>
      <c r="NT111">
        <v>0.92991415080332163</v>
      </c>
      <c r="NU111">
        <v>0.93117940842295643</v>
      </c>
      <c r="NV111">
        <v>0.93179574735793624</v>
      </c>
      <c r="NW111">
        <v>0.93053699550321767</v>
      </c>
      <c r="NX111">
        <v>0.93058687828242115</v>
      </c>
      <c r="NY111">
        <v>0.93102882392221886</v>
      </c>
      <c r="NZ111">
        <v>0.93114653271554693</v>
      </c>
      <c r="OA111">
        <v>0.93143529977032047</v>
      </c>
      <c r="OB111">
        <v>0.9314334716687831</v>
      </c>
      <c r="OC111">
        <v>0.93258918446928496</v>
      </c>
      <c r="OD111">
        <v>0.93252164143284466</v>
      </c>
      <c r="OE111">
        <v>0.93251230542713603</v>
      </c>
      <c r="OF111">
        <v>0.93357563551752931</v>
      </c>
      <c r="OG111">
        <v>0.93327736633004377</v>
      </c>
      <c r="OH111">
        <v>0.93140592564773372</v>
      </c>
      <c r="OI111">
        <v>0.93348185583411192</v>
      </c>
      <c r="OJ111">
        <v>0.93248410222640865</v>
      </c>
      <c r="OK111">
        <v>0.93467107641791625</v>
      </c>
      <c r="OL111">
        <v>0.93317766369459232</v>
      </c>
      <c r="OM111">
        <v>0.93297946478756333</v>
      </c>
      <c r="ON111">
        <v>0.93365756374913078</v>
      </c>
      <c r="OO111">
        <v>0.93334191788979481</v>
      </c>
      <c r="OP111">
        <v>0.9336816381129317</v>
      </c>
      <c r="OQ111">
        <v>0.93278812502850816</v>
      </c>
      <c r="OR111">
        <v>0.93542236600271844</v>
      </c>
      <c r="OS111">
        <v>0.93523752055730913</v>
      </c>
      <c r="OT111">
        <v>0.93474304031026934</v>
      </c>
      <c r="OU111">
        <v>0.93566817014029691</v>
      </c>
    </row>
    <row r="112" spans="1:411">
      <c r="A112" s="539">
        <v>0.61</v>
      </c>
      <c r="B112">
        <v>3.2159706046691594E-4</v>
      </c>
      <c r="C112">
        <v>1.9716544687008236E-3</v>
      </c>
      <c r="D112">
        <v>3.6108329478510733E-3</v>
      </c>
      <c r="E112">
        <v>6.4322380668884824E-3</v>
      </c>
      <c r="F112">
        <v>1.0063024668745518E-2</v>
      </c>
      <c r="G112">
        <v>1.4462637670765619E-2</v>
      </c>
      <c r="H112">
        <v>1.9009111773748373E-2</v>
      </c>
      <c r="I112">
        <v>2.609247172709566E-2</v>
      </c>
      <c r="J112">
        <v>3.1836042739961531E-2</v>
      </c>
      <c r="K112">
        <v>4.0926779473749411E-2</v>
      </c>
      <c r="L112">
        <v>5.0435034656971377E-2</v>
      </c>
      <c r="M112">
        <v>5.8937597364211648E-2</v>
      </c>
      <c r="N112">
        <v>6.9819216384821275E-2</v>
      </c>
      <c r="O112">
        <v>7.9717948107248984E-2</v>
      </c>
      <c r="P112">
        <v>9.2530855755987892E-2</v>
      </c>
      <c r="Q112">
        <v>0.10437558173666132</v>
      </c>
      <c r="R112">
        <v>0.11713336197616822</v>
      </c>
      <c r="S112">
        <v>0.13116344787469114</v>
      </c>
      <c r="T112">
        <v>0.14359263131165495</v>
      </c>
      <c r="U112">
        <v>0.15939469229455808</v>
      </c>
      <c r="V112">
        <v>0.17071403906191268</v>
      </c>
      <c r="W112">
        <v>0.18636362515101587</v>
      </c>
      <c r="X112">
        <v>0.19904616068237385</v>
      </c>
      <c r="Y112">
        <v>0.21526362321531986</v>
      </c>
      <c r="Z112">
        <v>0.23088060810131578</v>
      </c>
      <c r="AA112">
        <v>0.24574753545386926</v>
      </c>
      <c r="AB112">
        <v>0.25738685624933799</v>
      </c>
      <c r="AC112">
        <v>0.271544143042728</v>
      </c>
      <c r="AD112">
        <v>0.28628580347124977</v>
      </c>
      <c r="AE112">
        <v>0.30261807211791647</v>
      </c>
      <c r="AF112">
        <v>0.31084347880667917</v>
      </c>
      <c r="AG112">
        <v>0.32742178084666379</v>
      </c>
      <c r="AH112">
        <v>0.33975436385829866</v>
      </c>
      <c r="AI112">
        <v>0.35326209115416829</v>
      </c>
      <c r="AJ112">
        <v>0.36280464676303781</v>
      </c>
      <c r="AK112">
        <v>0.37828012688289864</v>
      </c>
      <c r="AL112">
        <v>0.38737292272695606</v>
      </c>
      <c r="AM112">
        <v>0.40050590564527477</v>
      </c>
      <c r="AN112">
        <v>0.40986605626607303</v>
      </c>
      <c r="AO112">
        <v>0.42160272971603313</v>
      </c>
      <c r="AP112">
        <v>0.43202113595580427</v>
      </c>
      <c r="AQ112">
        <v>0.44375684518204916</v>
      </c>
      <c r="AR112">
        <v>0.45123209399284236</v>
      </c>
      <c r="AS112">
        <v>0.4607160359329554</v>
      </c>
      <c r="AT112">
        <v>0.47044169464132574</v>
      </c>
      <c r="AU112">
        <v>0.47913728440659964</v>
      </c>
      <c r="AV112">
        <v>0.48713345124782637</v>
      </c>
      <c r="AW112">
        <v>0.49523777943471525</v>
      </c>
      <c r="AX112">
        <v>0.50690107638683146</v>
      </c>
      <c r="AY112">
        <v>0.51505820530755264</v>
      </c>
      <c r="AZ112">
        <v>0.52291740797894481</v>
      </c>
      <c r="BA112">
        <v>0.52871149882308299</v>
      </c>
      <c r="BB112">
        <v>0.53632308807296547</v>
      </c>
      <c r="BC112">
        <v>0.54580985894501166</v>
      </c>
      <c r="BD112">
        <v>0.55152898622669111</v>
      </c>
      <c r="BE112">
        <v>0.55981065990397227</v>
      </c>
      <c r="BF112">
        <v>0.56662170611368967</v>
      </c>
      <c r="BG112">
        <v>0.56905571854279235</v>
      </c>
      <c r="BH112">
        <v>0.57759693066231188</v>
      </c>
      <c r="BI112">
        <v>0.58538253108305205</v>
      </c>
      <c r="BJ112">
        <v>0.58890998627450053</v>
      </c>
      <c r="BK112">
        <v>0.5946651758459659</v>
      </c>
      <c r="BL112">
        <v>0.60261184239772891</v>
      </c>
      <c r="BM112">
        <v>0.60497379089118597</v>
      </c>
      <c r="BN112">
        <v>0.60910797808261408</v>
      </c>
      <c r="BO112">
        <v>0.61577151091313642</v>
      </c>
      <c r="BP112">
        <v>0.62329450007945286</v>
      </c>
      <c r="BQ112">
        <v>0.62717358546351609</v>
      </c>
      <c r="BR112">
        <v>0.63329651309731727</v>
      </c>
      <c r="BS112">
        <v>0.6364233684946049</v>
      </c>
      <c r="BT112">
        <v>0.6432356485731594</v>
      </c>
      <c r="BU112">
        <v>0.64747500283249815</v>
      </c>
      <c r="BV112">
        <v>0.64950224860690065</v>
      </c>
      <c r="BW112">
        <v>0.65681187539517016</v>
      </c>
      <c r="BX112">
        <v>0.6571173240150191</v>
      </c>
      <c r="BY112">
        <v>0.66384401836154061</v>
      </c>
      <c r="BZ112">
        <v>0.66756719679144427</v>
      </c>
      <c r="CA112">
        <v>0.66885134984689421</v>
      </c>
      <c r="CB112">
        <v>0.6754912667294708</v>
      </c>
      <c r="CC112">
        <v>0.67818125219678771</v>
      </c>
      <c r="CD112">
        <v>0.68137890202516782</v>
      </c>
      <c r="CE112">
        <v>0.68799981491920337</v>
      </c>
      <c r="CF112">
        <v>0.68916319291903305</v>
      </c>
      <c r="CG112">
        <v>0.69283154406721903</v>
      </c>
      <c r="CH112">
        <v>0.69818029192832987</v>
      </c>
      <c r="CI112">
        <v>0.70254651511351385</v>
      </c>
      <c r="CJ112">
        <v>0.7014997704617294</v>
      </c>
      <c r="CK112">
        <v>0.70662282142669153</v>
      </c>
      <c r="CL112">
        <v>0.70981371690468065</v>
      </c>
      <c r="CM112">
        <v>0.71159401561926716</v>
      </c>
      <c r="CN112">
        <v>0.7149165076918963</v>
      </c>
      <c r="CO112">
        <v>0.72007580265798765</v>
      </c>
      <c r="CP112">
        <v>0.72034820715724202</v>
      </c>
      <c r="CQ112">
        <v>0.7237791789443998</v>
      </c>
      <c r="CR112">
        <v>0.72751338411937783</v>
      </c>
      <c r="CS112">
        <v>0.72690625362004346</v>
      </c>
      <c r="CT112">
        <v>0.73231316613307251</v>
      </c>
      <c r="CU112">
        <v>0.73304654902840372</v>
      </c>
      <c r="CV112">
        <v>0.73763982848584808</v>
      </c>
      <c r="CW112">
        <v>0.7409384621649624</v>
      </c>
      <c r="CX112">
        <v>0.74100230717572146</v>
      </c>
      <c r="CY112">
        <v>0.74486694406043985</v>
      </c>
      <c r="CZ112">
        <v>0.745131268351378</v>
      </c>
      <c r="DA112">
        <v>0.74831742697961667</v>
      </c>
      <c r="DB112">
        <v>0.75365964684579345</v>
      </c>
      <c r="DC112">
        <v>0.75437766666989237</v>
      </c>
      <c r="DD112">
        <v>0.7557890880030006</v>
      </c>
      <c r="DE112">
        <v>0.75656745884930499</v>
      </c>
      <c r="DF112">
        <v>0.75900803297830888</v>
      </c>
      <c r="DG112">
        <v>0.76171635539422666</v>
      </c>
      <c r="DH112">
        <v>0.76581544715651051</v>
      </c>
      <c r="DI112">
        <v>0.76726095768559754</v>
      </c>
      <c r="DJ112">
        <v>0.76834712201604938</v>
      </c>
      <c r="DK112">
        <v>0.77203041198313482</v>
      </c>
      <c r="DL112">
        <v>0.77248194705562734</v>
      </c>
      <c r="DM112">
        <v>0.77334624407020347</v>
      </c>
      <c r="DN112">
        <v>0.77677186965435907</v>
      </c>
      <c r="DO112">
        <v>0.77816505679065673</v>
      </c>
      <c r="DP112">
        <v>0.78030325672543177</v>
      </c>
      <c r="DQ112">
        <v>0.78067044803333219</v>
      </c>
      <c r="DR112">
        <v>0.78486565378600615</v>
      </c>
      <c r="DS112">
        <v>0.78622665293162153</v>
      </c>
      <c r="DT112">
        <v>0.78881060728552166</v>
      </c>
      <c r="DU112">
        <v>0.7881411316557273</v>
      </c>
      <c r="DV112">
        <v>0.78895659367379356</v>
      </c>
      <c r="DW112">
        <v>0.79257385085106236</v>
      </c>
      <c r="DX112">
        <v>0.79313868989507674</v>
      </c>
      <c r="DY112">
        <v>0.79556416597016111</v>
      </c>
      <c r="DZ112">
        <v>0.79764422603994012</v>
      </c>
      <c r="EA112">
        <v>0.79667736459551042</v>
      </c>
      <c r="EB112">
        <v>0.80133163428835741</v>
      </c>
      <c r="EC112">
        <v>0.79865178853195939</v>
      </c>
      <c r="ED112">
        <v>0.80182847271653424</v>
      </c>
      <c r="EE112">
        <v>0.80413958193498691</v>
      </c>
      <c r="EF112">
        <v>0.80277679069017682</v>
      </c>
      <c r="EG112">
        <v>0.80710864727187615</v>
      </c>
      <c r="EH112">
        <v>0.8098579857815611</v>
      </c>
      <c r="EI112">
        <v>0.80932030665516663</v>
      </c>
      <c r="EJ112">
        <v>0.81139072276355129</v>
      </c>
      <c r="EK112">
        <v>0.81343856219918853</v>
      </c>
      <c r="EL112">
        <v>0.81206908438913261</v>
      </c>
      <c r="EM112">
        <v>0.81404140221967136</v>
      </c>
      <c r="EN112">
        <v>0.81631863674564598</v>
      </c>
      <c r="EO112">
        <v>0.81675388249375769</v>
      </c>
      <c r="EP112">
        <v>0.81851511255489506</v>
      </c>
      <c r="EQ112">
        <v>0.81930130746579</v>
      </c>
      <c r="ER112">
        <v>0.82298971469092075</v>
      </c>
      <c r="ES112">
        <v>0.82393167527983269</v>
      </c>
      <c r="ET112">
        <v>0.82251391444448618</v>
      </c>
      <c r="EU112">
        <v>0.82505494793690148</v>
      </c>
      <c r="EV112">
        <v>0.82577286121949278</v>
      </c>
      <c r="EW112">
        <v>0.82527387989106704</v>
      </c>
      <c r="EX112">
        <v>0.82807742935570938</v>
      </c>
      <c r="EY112">
        <v>0.82794384934740983</v>
      </c>
      <c r="EZ112">
        <v>0.83047801688872125</v>
      </c>
      <c r="FA112">
        <v>0.83153393877830584</v>
      </c>
      <c r="FB112">
        <v>0.83123829608627042</v>
      </c>
      <c r="FC112">
        <v>0.83466070234815781</v>
      </c>
      <c r="FD112">
        <v>0.83418021632917549</v>
      </c>
      <c r="FE112">
        <v>0.8337366544097724</v>
      </c>
      <c r="FF112">
        <v>0.83652881039082683</v>
      </c>
      <c r="FG112">
        <v>0.83775527754445456</v>
      </c>
      <c r="FH112">
        <v>0.83589374180968323</v>
      </c>
      <c r="FI112">
        <v>0.83804652058014995</v>
      </c>
      <c r="FJ112">
        <v>0.84126656164480917</v>
      </c>
      <c r="FK112">
        <v>0.84159961642267811</v>
      </c>
      <c r="FL112">
        <v>0.84202598125075612</v>
      </c>
      <c r="FM112">
        <v>0.84399183764959607</v>
      </c>
      <c r="FN112">
        <v>0.84385342250819273</v>
      </c>
      <c r="FO112">
        <v>0.84628650221991486</v>
      </c>
      <c r="FP112">
        <v>0.84413223951143834</v>
      </c>
      <c r="FQ112">
        <v>0.84677960089497584</v>
      </c>
      <c r="FR112">
        <v>0.84633979980007101</v>
      </c>
      <c r="FS112">
        <v>0.84951867864948716</v>
      </c>
      <c r="FT112">
        <v>0.84875220049127598</v>
      </c>
      <c r="FU112">
        <v>0.84973583859145363</v>
      </c>
      <c r="FV112">
        <v>0.8510995778706677</v>
      </c>
      <c r="FW112">
        <v>0.85137589975582006</v>
      </c>
      <c r="FX112">
        <v>0.85186284574519333</v>
      </c>
      <c r="FY112">
        <v>0.85215088605136147</v>
      </c>
      <c r="FZ112">
        <v>0.85358452604839086</v>
      </c>
      <c r="GA112">
        <v>0.85472852141702249</v>
      </c>
      <c r="GB112">
        <v>0.85439949212673183</v>
      </c>
      <c r="GC112">
        <v>0.85729659923966373</v>
      </c>
      <c r="GD112">
        <v>0.85748389676460113</v>
      </c>
      <c r="GE112">
        <v>0.85884960030575841</v>
      </c>
      <c r="GF112">
        <v>0.85862380697899476</v>
      </c>
      <c r="GG112">
        <v>0.86077200982060587</v>
      </c>
      <c r="GH112">
        <v>0.86110562340758268</v>
      </c>
      <c r="GI112">
        <v>0.86067221399306482</v>
      </c>
      <c r="GJ112">
        <v>0.86208723957925848</v>
      </c>
      <c r="GK112">
        <v>0.86382079320750571</v>
      </c>
      <c r="GL112">
        <v>0.86194030649970554</v>
      </c>
      <c r="GM112">
        <v>0.86560938890925365</v>
      </c>
      <c r="GN112">
        <v>0.86243645443963912</v>
      </c>
      <c r="GO112">
        <v>0.86763408705723444</v>
      </c>
      <c r="GP112">
        <v>0.86525651877361065</v>
      </c>
      <c r="GQ112">
        <v>0.86680278705829905</v>
      </c>
      <c r="GR112">
        <v>0.86798525005468596</v>
      </c>
      <c r="GS112">
        <v>0.86875636549045976</v>
      </c>
      <c r="GT112">
        <v>0.87007150562248514</v>
      </c>
      <c r="GU112">
        <v>0.86863345300036765</v>
      </c>
      <c r="GV112">
        <v>0.87066171533067993</v>
      </c>
      <c r="GW112">
        <v>0.87004839463238892</v>
      </c>
      <c r="GX112">
        <v>0.87167901187512398</v>
      </c>
      <c r="GY112">
        <v>0.87280846565841907</v>
      </c>
      <c r="GZ112">
        <v>0.87239817679212417</v>
      </c>
      <c r="HA112">
        <v>0.87089055657278747</v>
      </c>
      <c r="HB112">
        <v>0.87277935394150796</v>
      </c>
      <c r="HC112">
        <v>0.8747228371399256</v>
      </c>
      <c r="HD112">
        <v>0.87618281035115841</v>
      </c>
      <c r="HE112">
        <v>0.87550482392121132</v>
      </c>
      <c r="HF112">
        <v>0.87572819909631183</v>
      </c>
      <c r="HG112">
        <v>0.87615099248850647</v>
      </c>
      <c r="HH112">
        <v>0.87674389461612512</v>
      </c>
      <c r="HI112">
        <v>0.8781409473727102</v>
      </c>
      <c r="HJ112">
        <v>0.87698794478535746</v>
      </c>
      <c r="HK112">
        <v>0.87891776608128536</v>
      </c>
      <c r="HL112">
        <v>0.8774774627811025</v>
      </c>
      <c r="HM112">
        <v>0.87926497812967508</v>
      </c>
      <c r="HN112">
        <v>0.87888447974609429</v>
      </c>
      <c r="HO112">
        <v>0.88127514977378674</v>
      </c>
      <c r="HP112">
        <v>0.88094378753704117</v>
      </c>
      <c r="HQ112">
        <v>0.88035140937138934</v>
      </c>
      <c r="HR112">
        <v>0.88293534920057526</v>
      </c>
      <c r="HS112">
        <v>0.88412576620289107</v>
      </c>
      <c r="HT112">
        <v>0.88238126207377721</v>
      </c>
      <c r="HU112">
        <v>0.88287646822388621</v>
      </c>
      <c r="HV112">
        <v>0.88296433264086271</v>
      </c>
      <c r="HW112">
        <v>0.88635202411393943</v>
      </c>
      <c r="HX112">
        <v>0.88487039149456825</v>
      </c>
      <c r="HY112">
        <v>0.88676925630111469</v>
      </c>
      <c r="HZ112">
        <v>0.88704216306786599</v>
      </c>
      <c r="IA112">
        <v>0.88670853062631472</v>
      </c>
      <c r="IB112">
        <v>0.88742486441957114</v>
      </c>
      <c r="IC112">
        <v>0.8870956404171253</v>
      </c>
      <c r="ID112">
        <v>0.88780584633829707</v>
      </c>
      <c r="IE112">
        <v>0.88900445662283967</v>
      </c>
      <c r="IF112">
        <v>0.88936495437581908</v>
      </c>
      <c r="IG112">
        <v>0.88866708112795578</v>
      </c>
      <c r="IH112">
        <v>0.89078209233107175</v>
      </c>
      <c r="II112">
        <v>0.89083695151115783</v>
      </c>
      <c r="IJ112">
        <v>0.89194685022596842</v>
      </c>
      <c r="IK112">
        <v>0.89136567517358034</v>
      </c>
      <c r="IL112">
        <v>0.89201404699744313</v>
      </c>
      <c r="IM112">
        <v>0.89135689160517084</v>
      </c>
      <c r="IN112">
        <v>0.89157649017330021</v>
      </c>
      <c r="IO112">
        <v>0.89411685498467386</v>
      </c>
      <c r="IP112">
        <v>0.89257690890399233</v>
      </c>
      <c r="IQ112">
        <v>0.893751416746835</v>
      </c>
      <c r="IR112">
        <v>0.89398468812373699</v>
      </c>
      <c r="IS112">
        <v>0.89396051217544059</v>
      </c>
      <c r="IT112">
        <v>0.89529553444494492</v>
      </c>
      <c r="IU112">
        <v>0.89495488034401427</v>
      </c>
      <c r="IV112">
        <v>0.89649800116894662</v>
      </c>
      <c r="IW112">
        <v>0.89649565383190066</v>
      </c>
      <c r="IX112">
        <v>0.89634909812337971</v>
      </c>
      <c r="IY112">
        <v>0.8960681924947298</v>
      </c>
      <c r="IZ112">
        <v>0.89764501033651545</v>
      </c>
      <c r="JA112">
        <v>0.89702647572549521</v>
      </c>
      <c r="JB112">
        <v>0.89816511899727125</v>
      </c>
      <c r="JC112">
        <v>0.89857412604046039</v>
      </c>
      <c r="JD112">
        <v>0.89867544522198828</v>
      </c>
      <c r="JE112">
        <v>0.89831726324698313</v>
      </c>
      <c r="JF112">
        <v>0.9000229748800358</v>
      </c>
      <c r="JG112">
        <v>0.9003299759452783</v>
      </c>
      <c r="JH112">
        <v>0.89955212938301032</v>
      </c>
      <c r="JI112">
        <v>0.90121612360586689</v>
      </c>
      <c r="JJ112">
        <v>0.90147253529222393</v>
      </c>
      <c r="JK112">
        <v>0.89956691837222968</v>
      </c>
      <c r="JL112">
        <v>0.90344705768013556</v>
      </c>
      <c r="JM112">
        <v>0.9022846583211338</v>
      </c>
      <c r="JN112">
        <v>0.90214120085903693</v>
      </c>
      <c r="JO112">
        <v>0.90297180548563016</v>
      </c>
      <c r="JP112">
        <v>0.90341313824621905</v>
      </c>
      <c r="JQ112">
        <v>0.90255315495564548</v>
      </c>
      <c r="JR112">
        <v>0.90473406965888548</v>
      </c>
      <c r="JS112">
        <v>0.90424012922555508</v>
      </c>
      <c r="JT112">
        <v>0.90540284990941444</v>
      </c>
      <c r="JU112">
        <v>0.90506570033229305</v>
      </c>
      <c r="JV112">
        <v>0.90534986682655316</v>
      </c>
      <c r="JW112">
        <v>0.90536211078446038</v>
      </c>
      <c r="JX112">
        <v>0.90738748616734344</v>
      </c>
      <c r="JY112">
        <v>0.90695566515366166</v>
      </c>
      <c r="JZ112">
        <v>0.9067764621003187</v>
      </c>
      <c r="KA112">
        <v>0.90653632697097852</v>
      </c>
      <c r="KB112">
        <v>0.90955133226112606</v>
      </c>
      <c r="KC112">
        <v>0.90852487536090276</v>
      </c>
      <c r="KD112">
        <v>0.90842776811775072</v>
      </c>
      <c r="KE112">
        <v>0.907692011170534</v>
      </c>
      <c r="KF112">
        <v>0.9090605940491544</v>
      </c>
      <c r="KG112">
        <v>0.9102457001175065</v>
      </c>
      <c r="KH112">
        <v>0.90868720471758557</v>
      </c>
      <c r="KI112">
        <v>0.91023146961394785</v>
      </c>
      <c r="KJ112">
        <v>0.91038134958054273</v>
      </c>
      <c r="KK112">
        <v>0.91077792442338978</v>
      </c>
      <c r="KL112">
        <v>0.91003900329008547</v>
      </c>
      <c r="KM112">
        <v>0.91149912092505292</v>
      </c>
      <c r="KN112">
        <v>0.90942569715168342</v>
      </c>
      <c r="KO112">
        <v>0.91106559591876213</v>
      </c>
      <c r="KP112">
        <v>0.9124232955288416</v>
      </c>
      <c r="KQ112">
        <v>0.91152139810791621</v>
      </c>
      <c r="KR112">
        <v>0.91241045022373002</v>
      </c>
      <c r="KS112">
        <v>0.91341293769650489</v>
      </c>
      <c r="KT112">
        <v>0.91172465588654306</v>
      </c>
      <c r="KU112">
        <v>0.91299970935543517</v>
      </c>
      <c r="KV112">
        <v>0.91218734426558756</v>
      </c>
      <c r="KW112">
        <v>0.91330937336761298</v>
      </c>
      <c r="KX112">
        <v>0.91376944587598419</v>
      </c>
      <c r="KY112">
        <v>0.91407294597649713</v>
      </c>
      <c r="KZ112">
        <v>0.91542689565797075</v>
      </c>
      <c r="LA112">
        <v>0.91410154950871214</v>
      </c>
      <c r="LB112">
        <v>0.91557025251766577</v>
      </c>
      <c r="LC112">
        <v>0.9170169291513206</v>
      </c>
      <c r="LD112">
        <v>0.91555235313419947</v>
      </c>
      <c r="LE112">
        <v>0.91508792907304692</v>
      </c>
      <c r="LF112">
        <v>0.91478032020277167</v>
      </c>
      <c r="LG112">
        <v>0.91757142860603691</v>
      </c>
      <c r="LH112">
        <v>0.91719329375353653</v>
      </c>
      <c r="LI112">
        <v>0.91646903538787383</v>
      </c>
      <c r="LJ112">
        <v>0.91745123090569791</v>
      </c>
      <c r="LK112">
        <v>0.91890921948597293</v>
      </c>
      <c r="LL112">
        <v>0.91694852364194901</v>
      </c>
      <c r="LM112">
        <v>0.91819331683855476</v>
      </c>
      <c r="LN112">
        <v>0.91787688605618345</v>
      </c>
      <c r="LO112">
        <v>0.91781240540961062</v>
      </c>
      <c r="LP112">
        <v>0.91878398655384963</v>
      </c>
      <c r="LQ112">
        <v>0.91967541519989593</v>
      </c>
      <c r="LR112">
        <v>0.91851582963363876</v>
      </c>
      <c r="LS112">
        <v>0.9205147865829677</v>
      </c>
      <c r="LT112">
        <v>0.92080225479208477</v>
      </c>
      <c r="LU112">
        <v>0.919248707721527</v>
      </c>
      <c r="LV112">
        <v>0.91848634217007918</v>
      </c>
      <c r="LW112">
        <v>0.92054703132108995</v>
      </c>
      <c r="LX112">
        <v>0.92186902272029803</v>
      </c>
      <c r="LY112">
        <v>0.9214185791981544</v>
      </c>
      <c r="LZ112">
        <v>0.92056810752953466</v>
      </c>
      <c r="MA112">
        <v>0.92145116049470366</v>
      </c>
      <c r="MB112">
        <v>0.92047854864583556</v>
      </c>
      <c r="MC112">
        <v>0.92090273010185553</v>
      </c>
      <c r="MD112">
        <v>0.92176059037441538</v>
      </c>
      <c r="ME112">
        <v>0.92223003687480209</v>
      </c>
      <c r="MF112">
        <v>0.92140892638016025</v>
      </c>
      <c r="MG112">
        <v>0.92416458075758301</v>
      </c>
      <c r="MH112">
        <v>0.9234265651046577</v>
      </c>
      <c r="MI112">
        <v>0.92291535457571661</v>
      </c>
      <c r="MJ112">
        <v>0.9221840788670761</v>
      </c>
      <c r="MK112">
        <v>0.9238871290788907</v>
      </c>
      <c r="ML112">
        <v>0.92402455720094268</v>
      </c>
      <c r="MM112">
        <v>0.92529289498831102</v>
      </c>
      <c r="MN112">
        <v>0.92384703260240697</v>
      </c>
      <c r="MO112">
        <v>0.92516800192859439</v>
      </c>
      <c r="MP112">
        <v>0.92393538433964451</v>
      </c>
      <c r="MQ112">
        <v>0.92499100104637844</v>
      </c>
      <c r="MR112">
        <v>0.92421712045177995</v>
      </c>
      <c r="MS112">
        <v>0.92698572459737183</v>
      </c>
      <c r="MT112">
        <v>0.92650955304348748</v>
      </c>
      <c r="MU112">
        <v>0.92664207564729395</v>
      </c>
      <c r="MV112">
        <v>0.92539823238864005</v>
      </c>
      <c r="MW112">
        <v>0.92597236223098656</v>
      </c>
      <c r="MX112">
        <v>0.92594753703141297</v>
      </c>
      <c r="MY112">
        <v>0.92717067900841632</v>
      </c>
      <c r="MZ112">
        <v>0.92741068155467266</v>
      </c>
      <c r="NA112">
        <v>0.92618493167999671</v>
      </c>
      <c r="NB112">
        <v>0.92746252365059123</v>
      </c>
      <c r="NC112">
        <v>0.92813463220829262</v>
      </c>
      <c r="ND112">
        <v>0.92758247152958795</v>
      </c>
      <c r="NE112">
        <v>0.92828505929450389</v>
      </c>
      <c r="NF112">
        <v>0.92820456119054706</v>
      </c>
      <c r="NG112">
        <v>0.92813713161433353</v>
      </c>
      <c r="NH112">
        <v>0.92738546548417045</v>
      </c>
      <c r="NI112">
        <v>0.92885397711428863</v>
      </c>
      <c r="NJ112">
        <v>0.92965322288524543</v>
      </c>
      <c r="NK112">
        <v>0.92798027409167771</v>
      </c>
      <c r="NL112">
        <v>0.92798158148562637</v>
      </c>
      <c r="NM112">
        <v>0.92981791097694921</v>
      </c>
      <c r="NN112">
        <v>0.92845437704719969</v>
      </c>
      <c r="NO112">
        <v>0.92806870614915038</v>
      </c>
      <c r="NP112">
        <v>0.93043641625109075</v>
      </c>
      <c r="NQ112">
        <v>0.93061019098000286</v>
      </c>
      <c r="NR112">
        <v>0.92996355351011373</v>
      </c>
      <c r="NS112">
        <v>0.93077677784735025</v>
      </c>
      <c r="NT112">
        <v>0.93223897439789027</v>
      </c>
      <c r="NU112">
        <v>0.9319759889371072</v>
      </c>
      <c r="NV112">
        <v>0.93238977378047427</v>
      </c>
      <c r="NW112">
        <v>0.93153191452615336</v>
      </c>
      <c r="NX112">
        <v>0.9314308839609563</v>
      </c>
      <c r="NY112">
        <v>0.93107764228095991</v>
      </c>
      <c r="NZ112">
        <v>0.93171104302933805</v>
      </c>
      <c r="OA112">
        <v>0.93148425142348601</v>
      </c>
      <c r="OB112">
        <v>0.93245758811030388</v>
      </c>
      <c r="OC112">
        <v>0.93250758451085303</v>
      </c>
      <c r="OD112">
        <v>0.93294541856014401</v>
      </c>
      <c r="OE112">
        <v>0.93149782305452633</v>
      </c>
      <c r="OF112">
        <v>0.93333106891379347</v>
      </c>
      <c r="OG112">
        <v>0.93339755109160405</v>
      </c>
      <c r="OH112">
        <v>0.93349553291530418</v>
      </c>
      <c r="OI112">
        <v>0.93229344694984329</v>
      </c>
      <c r="OJ112">
        <v>0.93252379584175438</v>
      </c>
      <c r="OK112">
        <v>0.93265192623243875</v>
      </c>
      <c r="OL112">
        <v>0.9348941045400968</v>
      </c>
      <c r="OM112">
        <v>0.93319379284036275</v>
      </c>
      <c r="ON112">
        <v>0.93453532393907746</v>
      </c>
      <c r="OO112">
        <v>0.93463026988345921</v>
      </c>
      <c r="OP112">
        <v>0.93438575595278939</v>
      </c>
      <c r="OQ112">
        <v>0.93513481169623347</v>
      </c>
      <c r="OR112">
        <v>0.93426593952531634</v>
      </c>
      <c r="OS112">
        <v>0.93490628624775896</v>
      </c>
      <c r="OT112">
        <v>0.93562108986956183</v>
      </c>
      <c r="OU112">
        <v>0.93591529959773767</v>
      </c>
    </row>
    <row r="113" spans="1:411">
      <c r="A113" s="539">
        <v>0.62</v>
      </c>
      <c r="B113">
        <v>1.1450550848611974E-4</v>
      </c>
      <c r="C113">
        <v>1.3594782572444719E-3</v>
      </c>
      <c r="D113">
        <v>3.1711130404603735E-3</v>
      </c>
      <c r="E113">
        <v>6.4788051483845987E-3</v>
      </c>
      <c r="F113">
        <v>1.0548768793830493E-2</v>
      </c>
      <c r="G113">
        <v>1.4690019942055956E-2</v>
      </c>
      <c r="H113">
        <v>1.9656786942686699E-2</v>
      </c>
      <c r="I113">
        <v>2.6165240843078634E-2</v>
      </c>
      <c r="J113">
        <v>3.3101042998253075E-2</v>
      </c>
      <c r="K113">
        <v>4.0952462174396652E-2</v>
      </c>
      <c r="L113">
        <v>4.9857805625671381E-2</v>
      </c>
      <c r="M113">
        <v>6.0449209501275934E-2</v>
      </c>
      <c r="N113">
        <v>7.0325593841531878E-2</v>
      </c>
      <c r="O113">
        <v>8.1929014729330049E-2</v>
      </c>
      <c r="P113">
        <v>9.3040209531285903E-2</v>
      </c>
      <c r="Q113">
        <v>0.10568406147866012</v>
      </c>
      <c r="R113">
        <v>0.11736966960597346</v>
      </c>
      <c r="S113">
        <v>0.13085926152147864</v>
      </c>
      <c r="T113">
        <v>0.14501852160730641</v>
      </c>
      <c r="U113">
        <v>0.15871424659229424</v>
      </c>
      <c r="V113">
        <v>0.17246617021847307</v>
      </c>
      <c r="W113">
        <v>0.18763836480683188</v>
      </c>
      <c r="X113">
        <v>0.20202641687867501</v>
      </c>
      <c r="Y113">
        <v>0.21584845105083389</v>
      </c>
      <c r="Z113">
        <v>0.22832146070631482</v>
      </c>
      <c r="AA113">
        <v>0.24521582433192596</v>
      </c>
      <c r="AB113">
        <v>0.25649308814663907</v>
      </c>
      <c r="AC113">
        <v>0.27198989769084381</v>
      </c>
      <c r="AD113">
        <v>0.28774425120259844</v>
      </c>
      <c r="AE113">
        <v>0.3012947654438532</v>
      </c>
      <c r="AF113">
        <v>0.3123560340530992</v>
      </c>
      <c r="AG113">
        <v>0.32641771725715885</v>
      </c>
      <c r="AH113">
        <v>0.33923490172655807</v>
      </c>
      <c r="AI113">
        <v>0.35289574164865101</v>
      </c>
      <c r="AJ113">
        <v>0.36344047211586372</v>
      </c>
      <c r="AK113">
        <v>0.37714396730160382</v>
      </c>
      <c r="AL113">
        <v>0.38706273350640125</v>
      </c>
      <c r="AM113">
        <v>0.40005129947698037</v>
      </c>
      <c r="AN113">
        <v>0.40917553316041888</v>
      </c>
      <c r="AO113">
        <v>0.42305032071224835</v>
      </c>
      <c r="AP113">
        <v>0.42900963424931093</v>
      </c>
      <c r="AQ113">
        <v>0.44188085172289349</v>
      </c>
      <c r="AR113">
        <v>0.45089351090587504</v>
      </c>
      <c r="AS113">
        <v>0.46100892694839812</v>
      </c>
      <c r="AT113">
        <v>0.4715141195896404</v>
      </c>
      <c r="AU113">
        <v>0.48002484775580723</v>
      </c>
      <c r="AV113">
        <v>0.48839929110416608</v>
      </c>
      <c r="AW113">
        <v>0.49784992424811092</v>
      </c>
      <c r="AX113">
        <v>0.50603371346501214</v>
      </c>
      <c r="AY113">
        <v>0.5164774846422</v>
      </c>
      <c r="AZ113">
        <v>0.52158531889274051</v>
      </c>
      <c r="BA113">
        <v>0.53007789876607103</v>
      </c>
      <c r="BB113">
        <v>0.53412880140282559</v>
      </c>
      <c r="BC113">
        <v>0.54374165752051251</v>
      </c>
      <c r="BD113">
        <v>0.55174010208244106</v>
      </c>
      <c r="BE113">
        <v>0.55783597044521249</v>
      </c>
      <c r="BF113">
        <v>0.56388449243824224</v>
      </c>
      <c r="BG113">
        <v>0.57208463806165233</v>
      </c>
      <c r="BH113">
        <v>0.57445425220185553</v>
      </c>
      <c r="BI113">
        <v>0.58367824183260508</v>
      </c>
      <c r="BJ113">
        <v>0.58902676891417072</v>
      </c>
      <c r="BK113">
        <v>0.59705757299474649</v>
      </c>
      <c r="BL113">
        <v>0.60131264711020094</v>
      </c>
      <c r="BM113">
        <v>0.60532308357281117</v>
      </c>
      <c r="BN113">
        <v>0.61302332529594095</v>
      </c>
      <c r="BO113">
        <v>0.61726707905013567</v>
      </c>
      <c r="BP113">
        <v>0.62379016837642143</v>
      </c>
      <c r="BQ113">
        <v>0.62670253223689887</v>
      </c>
      <c r="BR113">
        <v>0.63109674490835244</v>
      </c>
      <c r="BS113">
        <v>0.63621104371110015</v>
      </c>
      <c r="BT113">
        <v>0.64296437824139052</v>
      </c>
      <c r="BU113">
        <v>0.64575424016842375</v>
      </c>
      <c r="BV113">
        <v>0.64879370449207685</v>
      </c>
      <c r="BW113">
        <v>0.65665006110390833</v>
      </c>
      <c r="BX113">
        <v>0.65824691242837308</v>
      </c>
      <c r="BY113">
        <v>0.66203590236708332</v>
      </c>
      <c r="BZ113">
        <v>0.66784331883685455</v>
      </c>
      <c r="CA113">
        <v>0.67216005376979782</v>
      </c>
      <c r="CB113">
        <v>0.67688411048814534</v>
      </c>
      <c r="CC113">
        <v>0.67891627255675102</v>
      </c>
      <c r="CD113">
        <v>0.68374134703773282</v>
      </c>
      <c r="CE113">
        <v>0.68629159952299479</v>
      </c>
      <c r="CF113">
        <v>0.68862348027479947</v>
      </c>
      <c r="CG113">
        <v>0.694059654976941</v>
      </c>
      <c r="CH113">
        <v>0.69863087421716696</v>
      </c>
      <c r="CI113">
        <v>0.70096823453336587</v>
      </c>
      <c r="CJ113">
        <v>0.70233706732508938</v>
      </c>
      <c r="CK113">
        <v>0.70301463734980441</v>
      </c>
      <c r="CL113">
        <v>0.70893357609772434</v>
      </c>
      <c r="CM113">
        <v>0.71378458171533277</v>
      </c>
      <c r="CN113">
        <v>0.71497247710867939</v>
      </c>
      <c r="CO113">
        <v>0.7156422105254755</v>
      </c>
      <c r="CP113">
        <v>0.72044406886666124</v>
      </c>
      <c r="CQ113">
        <v>0.72582356518267521</v>
      </c>
      <c r="CR113">
        <v>0.72637534332698872</v>
      </c>
      <c r="CS113">
        <v>0.72709641399909686</v>
      </c>
      <c r="CT113">
        <v>0.73140716575309084</v>
      </c>
      <c r="CU113">
        <v>0.73401384722808038</v>
      </c>
      <c r="CV113">
        <v>0.73886470368614232</v>
      </c>
      <c r="CW113">
        <v>0.74029836272981042</v>
      </c>
      <c r="CX113">
        <v>0.74014739214390768</v>
      </c>
      <c r="CY113">
        <v>0.74532231304869745</v>
      </c>
      <c r="CZ113">
        <v>0.74676625085550041</v>
      </c>
      <c r="DA113">
        <v>0.74746233131955808</v>
      </c>
      <c r="DB113">
        <v>0.75374648540943912</v>
      </c>
      <c r="DC113">
        <v>0.7538489048036614</v>
      </c>
      <c r="DD113">
        <v>0.75640763105104813</v>
      </c>
      <c r="DE113">
        <v>0.75956006662371467</v>
      </c>
      <c r="DF113">
        <v>0.75975397009477397</v>
      </c>
      <c r="DG113">
        <v>0.76480704670712352</v>
      </c>
      <c r="DH113">
        <v>0.76713964188504924</v>
      </c>
      <c r="DI113">
        <v>0.76676247850041968</v>
      </c>
      <c r="DJ113">
        <v>0.76804699126994136</v>
      </c>
      <c r="DK113">
        <v>0.77088731526055165</v>
      </c>
      <c r="DL113">
        <v>0.77318755033658115</v>
      </c>
      <c r="DM113">
        <v>0.7766228988488546</v>
      </c>
      <c r="DN113">
        <v>0.77623047260674327</v>
      </c>
      <c r="DO113">
        <v>0.77875225969980921</v>
      </c>
      <c r="DP113">
        <v>0.78067832463498277</v>
      </c>
      <c r="DQ113">
        <v>0.78335629415472008</v>
      </c>
      <c r="DR113">
        <v>0.78271984073627499</v>
      </c>
      <c r="DS113">
        <v>0.78545120595069362</v>
      </c>
      <c r="DT113">
        <v>0.78787178484740727</v>
      </c>
      <c r="DU113">
        <v>0.78786554236948925</v>
      </c>
      <c r="DV113">
        <v>0.79126849001740762</v>
      </c>
      <c r="DW113">
        <v>0.79193764043657144</v>
      </c>
      <c r="DX113">
        <v>0.79469635781745229</v>
      </c>
      <c r="DY113">
        <v>0.79265881864194321</v>
      </c>
      <c r="DZ113">
        <v>0.79592354613103877</v>
      </c>
      <c r="EA113">
        <v>0.79626035616694979</v>
      </c>
      <c r="EB113">
        <v>0.79923345376428956</v>
      </c>
      <c r="EC113">
        <v>0.79992018282318156</v>
      </c>
      <c r="ED113">
        <v>0.80222626478892456</v>
      </c>
      <c r="EE113">
        <v>0.8031011190205668</v>
      </c>
      <c r="EF113">
        <v>0.80638941555134447</v>
      </c>
      <c r="EG113">
        <v>0.80733798033460824</v>
      </c>
      <c r="EH113">
        <v>0.80887815548692532</v>
      </c>
      <c r="EI113">
        <v>0.80935893474026765</v>
      </c>
      <c r="EJ113">
        <v>0.80993487000577447</v>
      </c>
      <c r="EK113">
        <v>0.81150627952490739</v>
      </c>
      <c r="EL113">
        <v>0.81351846833246488</v>
      </c>
      <c r="EM113">
        <v>0.81342285284026317</v>
      </c>
      <c r="EN113">
        <v>0.81695258479446886</v>
      </c>
      <c r="EO113">
        <v>0.81641781181295825</v>
      </c>
      <c r="EP113">
        <v>0.81897298097359994</v>
      </c>
      <c r="EQ113">
        <v>0.81981490464381379</v>
      </c>
      <c r="ER113">
        <v>0.8210358072173809</v>
      </c>
      <c r="ES113">
        <v>0.82038761362715795</v>
      </c>
      <c r="ET113">
        <v>0.82424490227132563</v>
      </c>
      <c r="EU113">
        <v>0.82465825748941213</v>
      </c>
      <c r="EV113">
        <v>0.82382094332311517</v>
      </c>
      <c r="EW113">
        <v>0.82690835035633936</v>
      </c>
      <c r="EX113">
        <v>0.8268548184450063</v>
      </c>
      <c r="EY113">
        <v>0.82946842526015629</v>
      </c>
      <c r="EZ113">
        <v>0.82896163876808693</v>
      </c>
      <c r="FA113">
        <v>0.83016707762947684</v>
      </c>
      <c r="FB113">
        <v>0.83194533471296972</v>
      </c>
      <c r="FC113">
        <v>0.83319694499006069</v>
      </c>
      <c r="FD113">
        <v>0.83510009817718733</v>
      </c>
      <c r="FE113">
        <v>0.83433578037494061</v>
      </c>
      <c r="FF113">
        <v>0.83615020334779389</v>
      </c>
      <c r="FG113">
        <v>0.83809795793911701</v>
      </c>
      <c r="FH113">
        <v>0.83744610604526526</v>
      </c>
      <c r="FI113">
        <v>0.83873404294733211</v>
      </c>
      <c r="FJ113">
        <v>0.83795766641596858</v>
      </c>
      <c r="FK113">
        <v>0.84149764574669583</v>
      </c>
      <c r="FL113">
        <v>0.84128045777935268</v>
      </c>
      <c r="FM113">
        <v>0.84318875657542447</v>
      </c>
      <c r="FN113">
        <v>0.8448708528457658</v>
      </c>
      <c r="FO113">
        <v>0.84534380030721201</v>
      </c>
      <c r="FP113">
        <v>0.84595336684324585</v>
      </c>
      <c r="FQ113">
        <v>0.84594697214566228</v>
      </c>
      <c r="FR113">
        <v>0.84712145545983419</v>
      </c>
      <c r="FS113">
        <v>0.85055043248037732</v>
      </c>
      <c r="FT113">
        <v>0.84802328440312225</v>
      </c>
      <c r="FU113">
        <v>0.84941364007118936</v>
      </c>
      <c r="FV113">
        <v>0.85073612195280579</v>
      </c>
      <c r="FW113">
        <v>0.85039636837424726</v>
      </c>
      <c r="FX113">
        <v>0.85171118885606345</v>
      </c>
      <c r="FY113">
        <v>0.85392630546191461</v>
      </c>
      <c r="FZ113">
        <v>0.85435816810344656</v>
      </c>
      <c r="GA113">
        <v>0.8542276400173282</v>
      </c>
      <c r="GB113">
        <v>0.85536702838896639</v>
      </c>
      <c r="GC113">
        <v>0.85748461480659244</v>
      </c>
      <c r="GD113">
        <v>0.85638620119293307</v>
      </c>
      <c r="GE113">
        <v>0.85822597847055226</v>
      </c>
      <c r="GF113">
        <v>0.85689643679950578</v>
      </c>
      <c r="GG113">
        <v>0.85935581748105816</v>
      </c>
      <c r="GH113">
        <v>0.86033443233352414</v>
      </c>
      <c r="GI113">
        <v>0.8617480291541556</v>
      </c>
      <c r="GJ113">
        <v>0.85974172617992595</v>
      </c>
      <c r="GK113">
        <v>0.86054298516570549</v>
      </c>
      <c r="GL113">
        <v>0.86293699974146132</v>
      </c>
      <c r="GM113">
        <v>0.86390407279434611</v>
      </c>
      <c r="GN113">
        <v>0.86388307362429262</v>
      </c>
      <c r="GO113">
        <v>0.86662800060641987</v>
      </c>
      <c r="GP113">
        <v>0.86499467957627174</v>
      </c>
      <c r="GQ113">
        <v>0.86764729141217667</v>
      </c>
      <c r="GR113">
        <v>0.86739425592412611</v>
      </c>
      <c r="GS113">
        <v>0.86847199827649679</v>
      </c>
      <c r="GT113">
        <v>0.86821404304602579</v>
      </c>
      <c r="GU113">
        <v>0.86820361386177092</v>
      </c>
      <c r="GV113">
        <v>0.86921503691473601</v>
      </c>
      <c r="GW113">
        <v>0.87143803502832995</v>
      </c>
      <c r="GX113">
        <v>0.8699245413901735</v>
      </c>
      <c r="GY113">
        <v>0.87084079347622156</v>
      </c>
      <c r="GZ113">
        <v>0.87182069951289998</v>
      </c>
      <c r="HA113">
        <v>0.87387718687612526</v>
      </c>
      <c r="HB113">
        <v>0.87396184989358905</v>
      </c>
      <c r="HC113">
        <v>0.87219080390631232</v>
      </c>
      <c r="HD113">
        <v>0.87603774841634929</v>
      </c>
      <c r="HE113">
        <v>0.87443429065706757</v>
      </c>
      <c r="HF113">
        <v>0.87547816689054714</v>
      </c>
      <c r="HG113">
        <v>0.87535283808487319</v>
      </c>
      <c r="HH113">
        <v>0.87650367701702958</v>
      </c>
      <c r="HI113">
        <v>0.87675323790395954</v>
      </c>
      <c r="HJ113">
        <v>0.87818611364710009</v>
      </c>
      <c r="HK113">
        <v>0.87770403270071395</v>
      </c>
      <c r="HL113">
        <v>0.87804471224379144</v>
      </c>
      <c r="HM113">
        <v>0.88042027083161156</v>
      </c>
      <c r="HN113">
        <v>0.87889237452552815</v>
      </c>
      <c r="HO113">
        <v>0.88071583886933458</v>
      </c>
      <c r="HP113">
        <v>0.87946263989435758</v>
      </c>
      <c r="HQ113">
        <v>0.88269838092941433</v>
      </c>
      <c r="HR113">
        <v>0.88203855577106793</v>
      </c>
      <c r="HS113">
        <v>0.8805767382797095</v>
      </c>
      <c r="HT113">
        <v>0.88333770177292537</v>
      </c>
      <c r="HU113">
        <v>0.88268258405541056</v>
      </c>
      <c r="HV113">
        <v>0.88325432568673379</v>
      </c>
      <c r="HW113">
        <v>0.88497886808249415</v>
      </c>
      <c r="HX113">
        <v>0.88551378081992771</v>
      </c>
      <c r="HY113">
        <v>0.88627371254659604</v>
      </c>
      <c r="HZ113">
        <v>0.88602775295492686</v>
      </c>
      <c r="IA113">
        <v>0.88763675740598558</v>
      </c>
      <c r="IB113">
        <v>0.88755573062855642</v>
      </c>
      <c r="IC113">
        <v>0.88796417531044225</v>
      </c>
      <c r="ID113">
        <v>0.88792836009638132</v>
      </c>
      <c r="IE113">
        <v>0.88944944825939964</v>
      </c>
      <c r="IF113">
        <v>0.88812760157612269</v>
      </c>
      <c r="IG113">
        <v>0.88843570868154542</v>
      </c>
      <c r="IH113">
        <v>0.89178884801091418</v>
      </c>
      <c r="II113">
        <v>0.88942828566136234</v>
      </c>
      <c r="IJ113">
        <v>0.89152317248385893</v>
      </c>
      <c r="IK113">
        <v>0.8907139452706444</v>
      </c>
      <c r="IL113">
        <v>0.8940865646084013</v>
      </c>
      <c r="IM113">
        <v>0.89291720868634827</v>
      </c>
      <c r="IN113">
        <v>0.89326728605887262</v>
      </c>
      <c r="IO113">
        <v>0.89374723807545098</v>
      </c>
      <c r="IP113">
        <v>0.89498986517623502</v>
      </c>
      <c r="IQ113">
        <v>0.8946944076154042</v>
      </c>
      <c r="IR113">
        <v>0.89372636115604309</v>
      </c>
      <c r="IS113">
        <v>0.89203480199925766</v>
      </c>
      <c r="IT113">
        <v>0.89684502578048186</v>
      </c>
      <c r="IU113">
        <v>0.89452943759686809</v>
      </c>
      <c r="IV113">
        <v>0.89460713099071965</v>
      </c>
      <c r="IW113">
        <v>0.89594645207965695</v>
      </c>
      <c r="IX113">
        <v>0.89604989455799422</v>
      </c>
      <c r="IY113">
        <v>0.89673075130802771</v>
      </c>
      <c r="IZ113">
        <v>0.89882835422163043</v>
      </c>
      <c r="JA113">
        <v>0.89861558925913854</v>
      </c>
      <c r="JB113">
        <v>0.89853667862976483</v>
      </c>
      <c r="JC113">
        <v>0.89779208896345575</v>
      </c>
      <c r="JD113">
        <v>0.89985398981080178</v>
      </c>
      <c r="JE113">
        <v>0.89932907244852134</v>
      </c>
      <c r="JF113">
        <v>0.89985250500383707</v>
      </c>
      <c r="JG113">
        <v>0.90138218176152962</v>
      </c>
      <c r="JH113">
        <v>0.90046267248476697</v>
      </c>
      <c r="JI113">
        <v>0.90065461001894354</v>
      </c>
      <c r="JJ113">
        <v>0.90076428018799903</v>
      </c>
      <c r="JK113">
        <v>0.90134495886824606</v>
      </c>
      <c r="JL113">
        <v>0.90144372219113222</v>
      </c>
      <c r="JM113">
        <v>0.902481004212216</v>
      </c>
      <c r="JN113">
        <v>0.90358433091983947</v>
      </c>
      <c r="JO113">
        <v>0.90408888990617498</v>
      </c>
      <c r="JP113">
        <v>0.90518942664032465</v>
      </c>
      <c r="JQ113">
        <v>0.90237437045354318</v>
      </c>
      <c r="JR113">
        <v>0.90441397142463309</v>
      </c>
      <c r="JS113">
        <v>0.90242958523195094</v>
      </c>
      <c r="JT113">
        <v>0.90361045636117887</v>
      </c>
      <c r="JU113">
        <v>0.90511931691356473</v>
      </c>
      <c r="JV113">
        <v>0.90475568435071752</v>
      </c>
      <c r="JW113">
        <v>0.90607174641629418</v>
      </c>
      <c r="JX113">
        <v>0.90664892522354723</v>
      </c>
      <c r="JY113">
        <v>0.90589487137294422</v>
      </c>
      <c r="JZ113">
        <v>0.90661296030663507</v>
      </c>
      <c r="KA113">
        <v>0.907164470243778</v>
      </c>
      <c r="KB113">
        <v>0.90718071108904152</v>
      </c>
      <c r="KC113">
        <v>0.90829178220005047</v>
      </c>
      <c r="KD113">
        <v>0.90838351801535155</v>
      </c>
      <c r="KE113">
        <v>0.90777766657223524</v>
      </c>
      <c r="KF113">
        <v>0.90896385073776764</v>
      </c>
      <c r="KG113">
        <v>0.91052863254618244</v>
      </c>
      <c r="KH113">
        <v>0.90958267690738326</v>
      </c>
      <c r="KI113">
        <v>0.9092586593762515</v>
      </c>
      <c r="KJ113">
        <v>0.90926636527253346</v>
      </c>
      <c r="KK113">
        <v>0.90910363436221464</v>
      </c>
      <c r="KL113">
        <v>0.91065203416317198</v>
      </c>
      <c r="KM113">
        <v>0.91109704867356278</v>
      </c>
      <c r="KN113">
        <v>0.91078848483960384</v>
      </c>
      <c r="KO113">
        <v>0.9095301282605972</v>
      </c>
      <c r="KP113">
        <v>0.91155569326183694</v>
      </c>
      <c r="KQ113">
        <v>0.91142052250969563</v>
      </c>
      <c r="KR113">
        <v>0.91340311980928401</v>
      </c>
      <c r="KS113">
        <v>0.91131113245643225</v>
      </c>
      <c r="KT113">
        <v>0.91231121338584154</v>
      </c>
      <c r="KU113">
        <v>0.91425569948508922</v>
      </c>
      <c r="KV113">
        <v>0.91319028470977825</v>
      </c>
      <c r="KW113">
        <v>0.91277421208413823</v>
      </c>
      <c r="KX113">
        <v>0.91269032054698229</v>
      </c>
      <c r="KY113">
        <v>0.91375149896782004</v>
      </c>
      <c r="KZ113">
        <v>0.91443104389505847</v>
      </c>
      <c r="LA113">
        <v>0.91340519823854649</v>
      </c>
      <c r="LB113">
        <v>0.915780925689751</v>
      </c>
      <c r="LC113">
        <v>0.91522727575946372</v>
      </c>
      <c r="LD113">
        <v>0.91648114045887152</v>
      </c>
      <c r="LE113">
        <v>0.91529206162885957</v>
      </c>
      <c r="LF113">
        <v>0.917078125019262</v>
      </c>
      <c r="LG113">
        <v>0.91739126264716597</v>
      </c>
      <c r="LH113">
        <v>0.91521853020578126</v>
      </c>
      <c r="LI113">
        <v>0.91694662095603674</v>
      </c>
      <c r="LJ113">
        <v>0.91776350370022219</v>
      </c>
      <c r="LK113">
        <v>0.91890676373937286</v>
      </c>
      <c r="LL113">
        <v>0.91807308890440231</v>
      </c>
      <c r="LM113">
        <v>0.91713725574731431</v>
      </c>
      <c r="LN113">
        <v>0.91818061697810816</v>
      </c>
      <c r="LO113">
        <v>0.91744796580843047</v>
      </c>
      <c r="LP113">
        <v>0.91636572413347595</v>
      </c>
      <c r="LQ113">
        <v>0.91909679420264967</v>
      </c>
      <c r="LR113">
        <v>0.91929817446914064</v>
      </c>
      <c r="LS113">
        <v>0.91940892973392363</v>
      </c>
      <c r="LT113">
        <v>0.91993832869694747</v>
      </c>
      <c r="LU113">
        <v>0.92026568203307058</v>
      </c>
      <c r="LV113">
        <v>0.91903885070377256</v>
      </c>
      <c r="LW113">
        <v>0.92044407235676984</v>
      </c>
      <c r="LX113">
        <v>0.92213675641817816</v>
      </c>
      <c r="LY113">
        <v>0.92210870266100575</v>
      </c>
      <c r="LZ113">
        <v>0.92142257349747414</v>
      </c>
      <c r="MA113">
        <v>0.92086684036179878</v>
      </c>
      <c r="MB113">
        <v>0.92161065204984394</v>
      </c>
      <c r="MC113">
        <v>0.92196889277646965</v>
      </c>
      <c r="MD113">
        <v>0.92302578838193194</v>
      </c>
      <c r="ME113">
        <v>0.92325687032329817</v>
      </c>
      <c r="MF113">
        <v>0.92330672872402419</v>
      </c>
      <c r="MG113">
        <v>0.92269971927039163</v>
      </c>
      <c r="MH113">
        <v>0.92240761957245587</v>
      </c>
      <c r="MI113">
        <v>0.92324403678603895</v>
      </c>
      <c r="MJ113">
        <v>0.92354168432958361</v>
      </c>
      <c r="MK113">
        <v>0.92557895302477955</v>
      </c>
      <c r="ML113">
        <v>0.92426643018393706</v>
      </c>
      <c r="MM113">
        <v>0.92439398948852303</v>
      </c>
      <c r="MN113">
        <v>0.92414757013092286</v>
      </c>
      <c r="MO113">
        <v>0.92593039691563317</v>
      </c>
      <c r="MP113">
        <v>0.92518588162924453</v>
      </c>
      <c r="MQ113">
        <v>0.92497244685763425</v>
      </c>
      <c r="MR113">
        <v>0.92557772877928834</v>
      </c>
      <c r="MS113">
        <v>0.92560291634474434</v>
      </c>
      <c r="MT113">
        <v>0.92576937912532942</v>
      </c>
      <c r="MU113">
        <v>0.92584302262714646</v>
      </c>
      <c r="MV113">
        <v>0.925788282190948</v>
      </c>
      <c r="MW113">
        <v>0.92678263010910522</v>
      </c>
      <c r="MX113">
        <v>0.92585494532644164</v>
      </c>
      <c r="MY113">
        <v>0.92552239340158127</v>
      </c>
      <c r="MZ113">
        <v>0.92724907210243579</v>
      </c>
      <c r="NA113">
        <v>0.92665341656850642</v>
      </c>
      <c r="NB113">
        <v>0.92627864293057205</v>
      </c>
      <c r="NC113">
        <v>0.92689224709559903</v>
      </c>
      <c r="ND113">
        <v>0.92721194744430036</v>
      </c>
      <c r="NE113">
        <v>0.92867908606683236</v>
      </c>
      <c r="NF113">
        <v>0.92844602398386955</v>
      </c>
      <c r="NG113">
        <v>0.92982771684186805</v>
      </c>
      <c r="NH113">
        <v>0.92843899451987988</v>
      </c>
      <c r="NI113">
        <v>0.9293619916450524</v>
      </c>
      <c r="NJ113">
        <v>0.92815415756384356</v>
      </c>
      <c r="NK113">
        <v>0.92912709416983486</v>
      </c>
      <c r="NL113">
        <v>0.92873415363267409</v>
      </c>
      <c r="NM113">
        <v>0.92912456844019786</v>
      </c>
      <c r="NN113">
        <v>0.92973978501986709</v>
      </c>
      <c r="NO113">
        <v>0.9308440408325771</v>
      </c>
      <c r="NP113">
        <v>0.92947671245634089</v>
      </c>
      <c r="NQ113">
        <v>0.92877588076398987</v>
      </c>
      <c r="NR113">
        <v>0.92999631081523848</v>
      </c>
      <c r="NS113">
        <v>0.93061056183234325</v>
      </c>
      <c r="NT113">
        <v>0.92864965645333408</v>
      </c>
      <c r="NU113">
        <v>0.93153630845205959</v>
      </c>
      <c r="NV113">
        <v>0.9318834584879585</v>
      </c>
      <c r="NW113">
        <v>0.93193058853921595</v>
      </c>
      <c r="NX113">
        <v>0.93096545830795152</v>
      </c>
      <c r="NY113">
        <v>0.93098178538078324</v>
      </c>
      <c r="NZ113">
        <v>0.93133673342241252</v>
      </c>
      <c r="OA113">
        <v>0.93289046322080282</v>
      </c>
      <c r="OB113">
        <v>0.93176221271541704</v>
      </c>
      <c r="OC113">
        <v>0.93260299030677563</v>
      </c>
      <c r="OD113">
        <v>0.93254462762678236</v>
      </c>
      <c r="OE113">
        <v>0.93213849248934577</v>
      </c>
      <c r="OF113">
        <v>0.93271380342327903</v>
      </c>
      <c r="OG113">
        <v>0.93128677187081121</v>
      </c>
      <c r="OH113">
        <v>0.93532917600091847</v>
      </c>
      <c r="OI113">
        <v>0.93206533067635766</v>
      </c>
      <c r="OJ113">
        <v>0.93467355874988045</v>
      </c>
      <c r="OK113">
        <v>0.93305331156074467</v>
      </c>
      <c r="OL113">
        <v>0.93350669144943821</v>
      </c>
      <c r="OM113">
        <v>0.93360923278435826</v>
      </c>
      <c r="ON113">
        <v>0.93422769691912699</v>
      </c>
      <c r="OO113">
        <v>0.93420826429249715</v>
      </c>
      <c r="OP113">
        <v>0.9336353302211412</v>
      </c>
      <c r="OQ113">
        <v>0.93582427533167034</v>
      </c>
      <c r="OR113">
        <v>0.93447333499787744</v>
      </c>
      <c r="OS113">
        <v>0.93419422898414073</v>
      </c>
      <c r="OT113">
        <v>0.93502591532750312</v>
      </c>
      <c r="OU113">
        <v>0.93450347035639802</v>
      </c>
    </row>
    <row r="114" spans="1:411">
      <c r="A114" s="539">
        <v>0.63</v>
      </c>
      <c r="B114">
        <v>2.8830976868697838E-4</v>
      </c>
      <c r="C114">
        <v>1.6466380024187908E-3</v>
      </c>
      <c r="D114">
        <v>3.1810042453588954E-3</v>
      </c>
      <c r="E114">
        <v>6.4580436899573422E-3</v>
      </c>
      <c r="F114">
        <v>1.0018714977848767E-2</v>
      </c>
      <c r="G114">
        <v>1.5000069727725459E-2</v>
      </c>
      <c r="H114">
        <v>2.0011856001272213E-2</v>
      </c>
      <c r="I114">
        <v>2.730502658591677E-2</v>
      </c>
      <c r="J114">
        <v>3.4483455547867595E-2</v>
      </c>
      <c r="K114">
        <v>4.1709450044647003E-2</v>
      </c>
      <c r="L114">
        <v>5.1341108212606804E-2</v>
      </c>
      <c r="M114">
        <v>6.0100939160800816E-2</v>
      </c>
      <c r="N114">
        <v>7.1270658984988744E-2</v>
      </c>
      <c r="O114">
        <v>8.2230818614911536E-2</v>
      </c>
      <c r="P114">
        <v>9.3589941219396608E-2</v>
      </c>
      <c r="Q114">
        <v>0.10510626832393355</v>
      </c>
      <c r="R114">
        <v>0.11803743365147908</v>
      </c>
      <c r="S114">
        <v>0.13274506280309398</v>
      </c>
      <c r="T114">
        <v>0.14473093613494054</v>
      </c>
      <c r="U114">
        <v>0.15832145286131544</v>
      </c>
      <c r="V114">
        <v>0.17466773385317441</v>
      </c>
      <c r="W114">
        <v>0.18853255558794077</v>
      </c>
      <c r="X114">
        <v>0.2017571778012523</v>
      </c>
      <c r="Y114">
        <v>0.21621446620735602</v>
      </c>
      <c r="Z114">
        <v>0.23001941974209905</v>
      </c>
      <c r="AA114">
        <v>0.24511769599451796</v>
      </c>
      <c r="AB114">
        <v>0.25907282035572943</v>
      </c>
      <c r="AC114">
        <v>0.27463645528699637</v>
      </c>
      <c r="AD114">
        <v>0.28616913451646242</v>
      </c>
      <c r="AE114">
        <v>0.29755826306059824</v>
      </c>
      <c r="AF114">
        <v>0.31442194590652317</v>
      </c>
      <c r="AG114">
        <v>0.32568848322253036</v>
      </c>
      <c r="AH114">
        <v>0.33904462301972027</v>
      </c>
      <c r="AI114">
        <v>0.3521238798208392</v>
      </c>
      <c r="AJ114">
        <v>0.36454881190586463</v>
      </c>
      <c r="AK114">
        <v>0.37585859593099874</v>
      </c>
      <c r="AL114">
        <v>0.38646451004957755</v>
      </c>
      <c r="AM114">
        <v>0.39951396295585562</v>
      </c>
      <c r="AN114">
        <v>0.41169533731406782</v>
      </c>
      <c r="AO114">
        <v>0.42158516643601496</v>
      </c>
      <c r="AP114">
        <v>0.43037925978355751</v>
      </c>
      <c r="AQ114">
        <v>0.44229791172126098</v>
      </c>
      <c r="AR114">
        <v>0.45442918917603448</v>
      </c>
      <c r="AS114">
        <v>0.46131145450157041</v>
      </c>
      <c r="AT114">
        <v>0.47049128021401837</v>
      </c>
      <c r="AU114">
        <v>0.48087325145444765</v>
      </c>
      <c r="AV114">
        <v>0.49072104101375624</v>
      </c>
      <c r="AW114">
        <v>0.49663664266842222</v>
      </c>
      <c r="AX114">
        <v>0.50576765854787031</v>
      </c>
      <c r="AY114">
        <v>0.5130047807538568</v>
      </c>
      <c r="AZ114">
        <v>0.5210289313047326</v>
      </c>
      <c r="BA114">
        <v>0.52814335415256131</v>
      </c>
      <c r="BB114">
        <v>0.53508383194211762</v>
      </c>
      <c r="BC114">
        <v>0.54277227220332902</v>
      </c>
      <c r="BD114">
        <v>0.5512950506347396</v>
      </c>
      <c r="BE114">
        <v>0.55670165692215889</v>
      </c>
      <c r="BF114">
        <v>0.56187465696723604</v>
      </c>
      <c r="BG114">
        <v>0.56828325832518689</v>
      </c>
      <c r="BH114">
        <v>0.58054008592741624</v>
      </c>
      <c r="BI114">
        <v>0.58323705659047564</v>
      </c>
      <c r="BJ114">
        <v>0.58937051492546233</v>
      </c>
      <c r="BK114">
        <v>0.59264279830610311</v>
      </c>
      <c r="BL114">
        <v>0.60196686646944841</v>
      </c>
      <c r="BM114">
        <v>0.60404506831077609</v>
      </c>
      <c r="BN114">
        <v>0.61040578016098734</v>
      </c>
      <c r="BO114">
        <v>0.61832970848776392</v>
      </c>
      <c r="BP114">
        <v>0.62428251925197431</v>
      </c>
      <c r="BQ114">
        <v>0.62873595868696364</v>
      </c>
      <c r="BR114">
        <v>0.6316192292506555</v>
      </c>
      <c r="BS114">
        <v>0.63810539679310652</v>
      </c>
      <c r="BT114">
        <v>0.64053435057865094</v>
      </c>
      <c r="BU114">
        <v>0.6453473819272264</v>
      </c>
      <c r="BV114">
        <v>0.64960584434509561</v>
      </c>
      <c r="BW114">
        <v>0.65348091322952995</v>
      </c>
      <c r="BX114">
        <v>0.656935159505184</v>
      </c>
      <c r="BY114">
        <v>0.6634734329556865</v>
      </c>
      <c r="BZ114">
        <v>0.66697058853291868</v>
      </c>
      <c r="CA114">
        <v>0.66988941969405702</v>
      </c>
      <c r="CB114">
        <v>0.67549476667383102</v>
      </c>
      <c r="CC114">
        <v>0.67926743754885743</v>
      </c>
      <c r="CD114">
        <v>0.68189334154814485</v>
      </c>
      <c r="CE114">
        <v>0.68517584136277265</v>
      </c>
      <c r="CF114">
        <v>0.68908916464177095</v>
      </c>
      <c r="CG114">
        <v>0.69302380933822216</v>
      </c>
      <c r="CH114">
        <v>0.69519446755750158</v>
      </c>
      <c r="CI114">
        <v>0.70110791253132332</v>
      </c>
      <c r="CJ114">
        <v>0.70265916590066024</v>
      </c>
      <c r="CK114">
        <v>0.70786929676108357</v>
      </c>
      <c r="CL114">
        <v>0.70932506038350429</v>
      </c>
      <c r="CM114">
        <v>0.71209160087312051</v>
      </c>
      <c r="CN114">
        <v>0.71509455104207154</v>
      </c>
      <c r="CO114">
        <v>0.71850666106962557</v>
      </c>
      <c r="CP114">
        <v>0.71962990707360452</v>
      </c>
      <c r="CQ114">
        <v>0.72348871533078751</v>
      </c>
      <c r="CR114">
        <v>0.72606179437438856</v>
      </c>
      <c r="CS114">
        <v>0.72968415665808117</v>
      </c>
      <c r="CT114">
        <v>0.73245526576286824</v>
      </c>
      <c r="CU114">
        <v>0.73653318241548016</v>
      </c>
      <c r="CV114">
        <v>0.73672479155934822</v>
      </c>
      <c r="CW114">
        <v>0.74016961319690777</v>
      </c>
      <c r="CX114">
        <v>0.74252405446016168</v>
      </c>
      <c r="CY114">
        <v>0.74423528220451118</v>
      </c>
      <c r="CZ114">
        <v>0.74436538875014435</v>
      </c>
      <c r="DA114">
        <v>0.75202861145506006</v>
      </c>
      <c r="DB114">
        <v>0.75168806917264086</v>
      </c>
      <c r="DC114">
        <v>0.75524166003354543</v>
      </c>
      <c r="DD114">
        <v>0.75687779881199457</v>
      </c>
      <c r="DE114">
        <v>0.75561131634942036</v>
      </c>
      <c r="DF114">
        <v>0.75811084326434364</v>
      </c>
      <c r="DG114">
        <v>0.76249910628612561</v>
      </c>
      <c r="DH114">
        <v>0.76280934451082749</v>
      </c>
      <c r="DI114">
        <v>0.76584666923480682</v>
      </c>
      <c r="DJ114">
        <v>0.76860905588208905</v>
      </c>
      <c r="DK114">
        <v>0.77026295160961744</v>
      </c>
      <c r="DL114">
        <v>0.77223291436458119</v>
      </c>
      <c r="DM114">
        <v>0.77679978932527249</v>
      </c>
      <c r="DN114">
        <v>0.77701582889873344</v>
      </c>
      <c r="DO114">
        <v>0.77753207837302529</v>
      </c>
      <c r="DP114">
        <v>0.77947644200000554</v>
      </c>
      <c r="DQ114">
        <v>0.78092687865967647</v>
      </c>
      <c r="DR114">
        <v>0.7838727169394224</v>
      </c>
      <c r="DS114">
        <v>0.78284300976502641</v>
      </c>
      <c r="DT114">
        <v>0.78732836012119134</v>
      </c>
      <c r="DU114">
        <v>0.78935195764112009</v>
      </c>
      <c r="DV114">
        <v>0.78949271405702581</v>
      </c>
      <c r="DW114">
        <v>0.78985523609157493</v>
      </c>
      <c r="DX114">
        <v>0.79330789957495418</v>
      </c>
      <c r="DY114">
        <v>0.79542102931418279</v>
      </c>
      <c r="DZ114">
        <v>0.79585469149858523</v>
      </c>
      <c r="EA114">
        <v>0.79624401602435313</v>
      </c>
      <c r="EB114">
        <v>0.79945607827670417</v>
      </c>
      <c r="EC114">
        <v>0.8012440533232702</v>
      </c>
      <c r="ED114">
        <v>0.80364066873847795</v>
      </c>
      <c r="EE114">
        <v>0.80544382414339188</v>
      </c>
      <c r="EF114">
        <v>0.80599957596310612</v>
      </c>
      <c r="EG114">
        <v>0.80707531780263542</v>
      </c>
      <c r="EH114">
        <v>0.80723706670177742</v>
      </c>
      <c r="EI114">
        <v>0.8072798072624765</v>
      </c>
      <c r="EJ114">
        <v>0.80960253144826633</v>
      </c>
      <c r="EK114">
        <v>0.81062620841915423</v>
      </c>
      <c r="EL114">
        <v>0.81268350381496934</v>
      </c>
      <c r="EM114">
        <v>0.81799163759351823</v>
      </c>
      <c r="EN114">
        <v>0.81706333588153157</v>
      </c>
      <c r="EO114">
        <v>0.81620299463490298</v>
      </c>
      <c r="EP114">
        <v>0.81912686870367746</v>
      </c>
      <c r="EQ114">
        <v>0.81959953967770294</v>
      </c>
      <c r="ER114">
        <v>0.8195754344609405</v>
      </c>
      <c r="ES114">
        <v>0.8214816058206289</v>
      </c>
      <c r="ET114">
        <v>0.82433889300155871</v>
      </c>
      <c r="EU114">
        <v>0.82452940152477794</v>
      </c>
      <c r="EV114">
        <v>0.82541734165563929</v>
      </c>
      <c r="EW114">
        <v>0.82562028294879219</v>
      </c>
      <c r="EX114">
        <v>0.82632684193954575</v>
      </c>
      <c r="EY114">
        <v>0.82806199611171682</v>
      </c>
      <c r="EZ114">
        <v>0.83064020451818266</v>
      </c>
      <c r="FA114">
        <v>0.83126809839399096</v>
      </c>
      <c r="FB114">
        <v>0.83209674895125008</v>
      </c>
      <c r="FC114">
        <v>0.83407234035153244</v>
      </c>
      <c r="FD114">
        <v>0.83382994921672648</v>
      </c>
      <c r="FE114">
        <v>0.83462840343561118</v>
      </c>
      <c r="FF114">
        <v>0.83657422484833821</v>
      </c>
      <c r="FG114">
        <v>0.83540047683905905</v>
      </c>
      <c r="FH114">
        <v>0.83756760986185275</v>
      </c>
      <c r="FI114">
        <v>0.8378817739254355</v>
      </c>
      <c r="FJ114">
        <v>0.84103042686444685</v>
      </c>
      <c r="FK114">
        <v>0.83743920209410783</v>
      </c>
      <c r="FL114">
        <v>0.8417940892714908</v>
      </c>
      <c r="FM114">
        <v>0.8445591528067391</v>
      </c>
      <c r="FN114">
        <v>0.84535195895917215</v>
      </c>
      <c r="FO114">
        <v>0.84568885843890906</v>
      </c>
      <c r="FP114">
        <v>0.84567011179997476</v>
      </c>
      <c r="FQ114">
        <v>0.84854445637160436</v>
      </c>
      <c r="FR114">
        <v>0.84688817833809027</v>
      </c>
      <c r="FS114">
        <v>0.84790296337503435</v>
      </c>
      <c r="FT114">
        <v>0.84858255005315419</v>
      </c>
      <c r="FU114">
        <v>0.84885812205399458</v>
      </c>
      <c r="FV114">
        <v>0.85163117641427788</v>
      </c>
      <c r="FW114">
        <v>0.8503192631440758</v>
      </c>
      <c r="FX114">
        <v>0.85103612173445309</v>
      </c>
      <c r="FY114">
        <v>0.85310441760044076</v>
      </c>
      <c r="FZ114">
        <v>0.85480076654595361</v>
      </c>
      <c r="GA114">
        <v>0.85496689927470515</v>
      </c>
      <c r="GB114">
        <v>0.85507490245466433</v>
      </c>
      <c r="GC114">
        <v>0.85616012966293709</v>
      </c>
      <c r="GD114">
        <v>0.85834779627244584</v>
      </c>
      <c r="GE114">
        <v>0.85844218651855742</v>
      </c>
      <c r="GF114">
        <v>0.85628203646869783</v>
      </c>
      <c r="GG114">
        <v>0.85907917976569048</v>
      </c>
      <c r="GH114">
        <v>0.86067519778025026</v>
      </c>
      <c r="GI114">
        <v>0.86034605875028358</v>
      </c>
      <c r="GJ114">
        <v>0.86258294363302745</v>
      </c>
      <c r="GK114">
        <v>0.86325730549641988</v>
      </c>
      <c r="GL114">
        <v>0.86292666166694176</v>
      </c>
      <c r="GM114">
        <v>0.86412247799599806</v>
      </c>
      <c r="GN114">
        <v>0.86421936432690871</v>
      </c>
      <c r="GO114">
        <v>0.86514106606224761</v>
      </c>
      <c r="GP114">
        <v>0.86686493432904543</v>
      </c>
      <c r="GQ114">
        <v>0.86587255107278371</v>
      </c>
      <c r="GR114">
        <v>0.86605856694660122</v>
      </c>
      <c r="GS114">
        <v>0.86722264862742693</v>
      </c>
      <c r="GT114">
        <v>0.86797811511723011</v>
      </c>
      <c r="GU114">
        <v>0.86775746985171076</v>
      </c>
      <c r="GV114">
        <v>0.86961907013860829</v>
      </c>
      <c r="GW114">
        <v>0.86946741453233778</v>
      </c>
      <c r="GX114">
        <v>0.87147318265973117</v>
      </c>
      <c r="GY114">
        <v>0.87233628332909174</v>
      </c>
      <c r="GZ114">
        <v>0.87356206744735299</v>
      </c>
      <c r="HA114">
        <v>0.8721014569599117</v>
      </c>
      <c r="HB114">
        <v>0.87350416431039402</v>
      </c>
      <c r="HC114">
        <v>0.87344396463215923</v>
      </c>
      <c r="HD114">
        <v>0.87400939785632037</v>
      </c>
      <c r="HE114">
        <v>0.87358670036878949</v>
      </c>
      <c r="HF114">
        <v>0.87531565560579749</v>
      </c>
      <c r="HG114">
        <v>0.87607175229907452</v>
      </c>
      <c r="HH114">
        <v>0.87536366499311424</v>
      </c>
      <c r="HI114">
        <v>0.87698784089622972</v>
      </c>
      <c r="HJ114">
        <v>0.87773667433950275</v>
      </c>
      <c r="HK114">
        <v>0.87797224418673847</v>
      </c>
      <c r="HL114">
        <v>0.87862896234161991</v>
      </c>
      <c r="HM114">
        <v>0.87989556717938167</v>
      </c>
      <c r="HN114">
        <v>0.8807005257561048</v>
      </c>
      <c r="HO114">
        <v>0.8813002284309519</v>
      </c>
      <c r="HP114">
        <v>0.88250965008283566</v>
      </c>
      <c r="HQ114">
        <v>0.88116528403070915</v>
      </c>
      <c r="HR114">
        <v>0.88432837921111351</v>
      </c>
      <c r="HS114">
        <v>0.88276880550137538</v>
      </c>
      <c r="HT114">
        <v>0.88179766154457107</v>
      </c>
      <c r="HU114">
        <v>0.88414633751474503</v>
      </c>
      <c r="HV114">
        <v>0.88414283471223443</v>
      </c>
      <c r="HW114">
        <v>0.88613756763353169</v>
      </c>
      <c r="HX114">
        <v>0.88600598998006075</v>
      </c>
      <c r="HY114">
        <v>0.8838174138338406</v>
      </c>
      <c r="HZ114">
        <v>0.88665416366218786</v>
      </c>
      <c r="IA114">
        <v>0.88735100831948177</v>
      </c>
      <c r="IB114">
        <v>0.88762910180763943</v>
      </c>
      <c r="IC114">
        <v>0.8866552932952978</v>
      </c>
      <c r="ID114">
        <v>0.88947330322380458</v>
      </c>
      <c r="IE114">
        <v>0.88830824590316004</v>
      </c>
      <c r="IF114">
        <v>0.88938101287298876</v>
      </c>
      <c r="IG114">
        <v>0.88945057575918329</v>
      </c>
      <c r="IH114">
        <v>0.89179005539801504</v>
      </c>
      <c r="II114">
        <v>0.89033646781848985</v>
      </c>
      <c r="IJ114">
        <v>0.89099126253822958</v>
      </c>
      <c r="IK114">
        <v>0.89121516444636328</v>
      </c>
      <c r="IL114">
        <v>0.89107262021566758</v>
      </c>
      <c r="IM114">
        <v>0.89086670834682591</v>
      </c>
      <c r="IN114">
        <v>0.89285806293657155</v>
      </c>
      <c r="IO114">
        <v>0.89270611976039549</v>
      </c>
      <c r="IP114">
        <v>0.89385682392131138</v>
      </c>
      <c r="IQ114">
        <v>0.89388637132980686</v>
      </c>
      <c r="IR114">
        <v>0.89468724305582747</v>
      </c>
      <c r="IS114">
        <v>0.89359332384408263</v>
      </c>
      <c r="IT114">
        <v>0.89465660529107749</v>
      </c>
      <c r="IU114">
        <v>0.8952883385662147</v>
      </c>
      <c r="IV114">
        <v>0.89600727012692061</v>
      </c>
      <c r="IW114">
        <v>0.89727011632155096</v>
      </c>
      <c r="IX114">
        <v>0.89647584411928383</v>
      </c>
      <c r="IY114">
        <v>0.89724452610824346</v>
      </c>
      <c r="IZ114">
        <v>0.89760210841864807</v>
      </c>
      <c r="JA114">
        <v>0.89925017013796382</v>
      </c>
      <c r="JB114">
        <v>0.89986702267542784</v>
      </c>
      <c r="JC114">
        <v>0.90021040262131213</v>
      </c>
      <c r="JD114">
        <v>0.89774403520008106</v>
      </c>
      <c r="JE114">
        <v>0.90010211784356375</v>
      </c>
      <c r="JF114">
        <v>0.90032897273126411</v>
      </c>
      <c r="JG114">
        <v>0.8989557645783206</v>
      </c>
      <c r="JH114">
        <v>0.89992917359714641</v>
      </c>
      <c r="JI114">
        <v>0.90015309995025117</v>
      </c>
      <c r="JJ114">
        <v>0.9008367967771862</v>
      </c>
      <c r="JK114">
        <v>0.90216008779328205</v>
      </c>
      <c r="JL114">
        <v>0.90245769264603448</v>
      </c>
      <c r="JM114">
        <v>0.90370902527078145</v>
      </c>
      <c r="JN114">
        <v>0.90257166811018286</v>
      </c>
      <c r="JO114">
        <v>0.90385981594687459</v>
      </c>
      <c r="JP114">
        <v>0.90412694767770641</v>
      </c>
      <c r="JQ114">
        <v>0.90389316690575006</v>
      </c>
      <c r="JR114">
        <v>0.90411872316968567</v>
      </c>
      <c r="JS114">
        <v>0.90500239214645717</v>
      </c>
      <c r="JT114">
        <v>0.9047272994212896</v>
      </c>
      <c r="JU114">
        <v>0.90673388521199227</v>
      </c>
      <c r="JV114">
        <v>0.90531758434283227</v>
      </c>
      <c r="JW114">
        <v>0.90505477024883851</v>
      </c>
      <c r="JX114">
        <v>0.90565416034036694</v>
      </c>
      <c r="JY114">
        <v>0.90551981101392232</v>
      </c>
      <c r="JZ114">
        <v>0.90681063972982412</v>
      </c>
      <c r="KA114">
        <v>0.90761194911194709</v>
      </c>
      <c r="KB114">
        <v>0.90868987055435624</v>
      </c>
      <c r="KC114">
        <v>0.90756324157643797</v>
      </c>
      <c r="KD114">
        <v>0.90622975383279802</v>
      </c>
      <c r="KE114">
        <v>0.90910907581767297</v>
      </c>
      <c r="KF114">
        <v>0.90911897876670644</v>
      </c>
      <c r="KG114">
        <v>0.90920622560711206</v>
      </c>
      <c r="KH114">
        <v>0.90872780368399952</v>
      </c>
      <c r="KI114">
        <v>0.9090594197874371</v>
      </c>
      <c r="KJ114">
        <v>0.90957249020397124</v>
      </c>
      <c r="KK114">
        <v>0.91079260837326925</v>
      </c>
      <c r="KL114">
        <v>0.91034942126202567</v>
      </c>
      <c r="KM114">
        <v>0.91026654837679433</v>
      </c>
      <c r="KN114">
        <v>0.91173556978973536</v>
      </c>
      <c r="KO114">
        <v>0.91165475656878159</v>
      </c>
      <c r="KP114">
        <v>0.9127111637808506</v>
      </c>
      <c r="KQ114">
        <v>0.91273829655892202</v>
      </c>
      <c r="KR114">
        <v>0.91145405119007294</v>
      </c>
      <c r="KS114">
        <v>0.91268467561021538</v>
      </c>
      <c r="KT114">
        <v>0.91351683936355088</v>
      </c>
      <c r="KU114">
        <v>0.91297975278276355</v>
      </c>
      <c r="KV114">
        <v>0.91212200938447818</v>
      </c>
      <c r="KW114">
        <v>0.91246756968548515</v>
      </c>
      <c r="KX114">
        <v>0.9143095490638371</v>
      </c>
      <c r="KY114">
        <v>0.91343158525561086</v>
      </c>
      <c r="KZ114">
        <v>0.91516766755340373</v>
      </c>
      <c r="LA114">
        <v>0.91495422805534754</v>
      </c>
      <c r="LB114">
        <v>0.91475538096720022</v>
      </c>
      <c r="LC114">
        <v>0.91517305155890727</v>
      </c>
      <c r="LD114">
        <v>0.91581077459625981</v>
      </c>
      <c r="LE114">
        <v>0.91662114411251727</v>
      </c>
      <c r="LF114">
        <v>0.91632652367156509</v>
      </c>
      <c r="LG114">
        <v>0.91638530842392019</v>
      </c>
      <c r="LH114">
        <v>0.91709997846194435</v>
      </c>
      <c r="LI114">
        <v>0.91664580364690829</v>
      </c>
      <c r="LJ114">
        <v>0.91646216614878173</v>
      </c>
      <c r="LK114">
        <v>0.91748985694417351</v>
      </c>
      <c r="LL114">
        <v>0.91585555312949973</v>
      </c>
      <c r="LM114">
        <v>0.91980468310048846</v>
      </c>
      <c r="LN114">
        <v>0.91708905947607422</v>
      </c>
      <c r="LO114">
        <v>0.91965908761510451</v>
      </c>
      <c r="LP114">
        <v>0.91928894147142315</v>
      </c>
      <c r="LQ114">
        <v>0.919693962262085</v>
      </c>
      <c r="LR114">
        <v>0.92001578585232835</v>
      </c>
      <c r="LS114">
        <v>0.91944312978228671</v>
      </c>
      <c r="LT114">
        <v>0.91871185836123692</v>
      </c>
      <c r="LU114">
        <v>0.9191247056133186</v>
      </c>
      <c r="LV114">
        <v>0.92005770138432008</v>
      </c>
      <c r="LW114">
        <v>0.92098094214756776</v>
      </c>
      <c r="LX114">
        <v>0.92052062255827816</v>
      </c>
      <c r="LY114">
        <v>0.92117531345029868</v>
      </c>
      <c r="LZ114">
        <v>0.92176116807938069</v>
      </c>
      <c r="MA114">
        <v>0.9212219020054333</v>
      </c>
      <c r="MB114">
        <v>0.92210831759311185</v>
      </c>
      <c r="MC114">
        <v>0.92144319498172211</v>
      </c>
      <c r="MD114">
        <v>0.9218646264433733</v>
      </c>
      <c r="ME114">
        <v>0.92161672300667874</v>
      </c>
      <c r="MF114">
        <v>0.92191979574702398</v>
      </c>
      <c r="MG114">
        <v>0.92263315073133056</v>
      </c>
      <c r="MH114">
        <v>0.92332025063092471</v>
      </c>
      <c r="MI114">
        <v>0.92283467896877691</v>
      </c>
      <c r="MJ114">
        <v>0.92356263342832767</v>
      </c>
      <c r="MK114">
        <v>0.92404177413099708</v>
      </c>
      <c r="ML114">
        <v>0.92216829819657098</v>
      </c>
      <c r="MM114">
        <v>0.92403966638203749</v>
      </c>
      <c r="MN114">
        <v>0.92464103540597053</v>
      </c>
      <c r="MO114">
        <v>0.92496947554446796</v>
      </c>
      <c r="MP114">
        <v>0.92428697292354811</v>
      </c>
      <c r="MQ114">
        <v>0.92600362194960462</v>
      </c>
      <c r="MR114">
        <v>0.92553747732537384</v>
      </c>
      <c r="MS114">
        <v>0.92541771781170146</v>
      </c>
      <c r="MT114">
        <v>0.92619439559665495</v>
      </c>
      <c r="MU114">
        <v>0.92625004570270519</v>
      </c>
      <c r="MV114">
        <v>0.92630914416442089</v>
      </c>
      <c r="MW114">
        <v>0.92591202359998781</v>
      </c>
      <c r="MX114">
        <v>0.92620517838513872</v>
      </c>
      <c r="MY114">
        <v>0.9274062632882496</v>
      </c>
      <c r="MZ114">
        <v>0.92695518444147817</v>
      </c>
      <c r="NA114">
        <v>0.92692399009121473</v>
      </c>
      <c r="NB114">
        <v>0.92716960213111455</v>
      </c>
      <c r="NC114">
        <v>0.92610479906351739</v>
      </c>
      <c r="ND114">
        <v>0.92955374064787555</v>
      </c>
      <c r="NE114">
        <v>0.92680359600752493</v>
      </c>
      <c r="NF114">
        <v>0.92771504613164901</v>
      </c>
      <c r="NG114">
        <v>0.92835020707520477</v>
      </c>
      <c r="NH114">
        <v>0.92900483562590286</v>
      </c>
      <c r="NI114">
        <v>0.92923199136622203</v>
      </c>
      <c r="NJ114">
        <v>0.92862380236730291</v>
      </c>
      <c r="NK114">
        <v>0.92899245672871889</v>
      </c>
      <c r="NL114">
        <v>0.93021166406823552</v>
      </c>
      <c r="NM114">
        <v>0.92832686592457203</v>
      </c>
      <c r="NN114">
        <v>0.92866288893104643</v>
      </c>
      <c r="NO114">
        <v>0.9292444393242596</v>
      </c>
      <c r="NP114">
        <v>0.93052245636830089</v>
      </c>
      <c r="NQ114">
        <v>0.93031669901222025</v>
      </c>
      <c r="NR114">
        <v>0.93115449571744247</v>
      </c>
      <c r="NS114">
        <v>0.93134689541081261</v>
      </c>
      <c r="NT114">
        <v>0.93087402720574397</v>
      </c>
      <c r="NU114">
        <v>0.93130852382567397</v>
      </c>
      <c r="NV114">
        <v>0.93178406723263474</v>
      </c>
      <c r="NW114">
        <v>0.93035439937482267</v>
      </c>
      <c r="NX114">
        <v>0.93069801977049127</v>
      </c>
      <c r="NY114">
        <v>0.9308728918514525</v>
      </c>
      <c r="NZ114">
        <v>0.93129352794102327</v>
      </c>
      <c r="OA114">
        <v>0.93214228193846727</v>
      </c>
      <c r="OB114">
        <v>0.93166253184847658</v>
      </c>
      <c r="OC114">
        <v>0.93027921048799911</v>
      </c>
      <c r="OD114">
        <v>0.93292353241919346</v>
      </c>
      <c r="OE114">
        <v>0.9326452496160641</v>
      </c>
      <c r="OF114">
        <v>0.93338190728638237</v>
      </c>
      <c r="OG114">
        <v>0.93282925274373107</v>
      </c>
      <c r="OH114">
        <v>0.93378446289238526</v>
      </c>
      <c r="OI114">
        <v>0.93347381476529723</v>
      </c>
      <c r="OJ114">
        <v>0.93400045834659551</v>
      </c>
      <c r="OK114">
        <v>0.93306055906993546</v>
      </c>
      <c r="OL114">
        <v>0.93503835891569831</v>
      </c>
      <c r="OM114">
        <v>0.93468349826746011</v>
      </c>
      <c r="ON114">
        <v>0.93350329895822914</v>
      </c>
      <c r="OO114">
        <v>0.93378231041927351</v>
      </c>
      <c r="OP114">
        <v>0.93437780314934749</v>
      </c>
      <c r="OQ114">
        <v>0.93433025108353895</v>
      </c>
      <c r="OR114">
        <v>0.93566677936345022</v>
      </c>
      <c r="OS114">
        <v>0.93400390697386904</v>
      </c>
      <c r="OT114">
        <v>0.93619267028368414</v>
      </c>
      <c r="OU114">
        <v>0.93515079882327168</v>
      </c>
    </row>
    <row r="115" spans="1:411">
      <c r="A115" s="539">
        <v>0.64</v>
      </c>
      <c r="B115">
        <v>8.6500284345782314E-4</v>
      </c>
      <c r="C115">
        <v>1.5669173565908343E-3</v>
      </c>
      <c r="D115">
        <v>3.6870846633292862E-3</v>
      </c>
      <c r="E115">
        <v>6.8385186152386422E-3</v>
      </c>
      <c r="F115">
        <v>1.0508004634908221E-2</v>
      </c>
      <c r="G115">
        <v>1.5512116486820349E-2</v>
      </c>
      <c r="H115">
        <v>2.0888047856058765E-2</v>
      </c>
      <c r="I115">
        <v>2.7346376236643301E-2</v>
      </c>
      <c r="J115">
        <v>3.3746128570999213E-2</v>
      </c>
      <c r="K115">
        <v>4.217249260895363E-2</v>
      </c>
      <c r="L115">
        <v>5.1478165420559427E-2</v>
      </c>
      <c r="M115">
        <v>6.0773893364335807E-2</v>
      </c>
      <c r="N115">
        <v>7.087178477534678E-2</v>
      </c>
      <c r="O115">
        <v>8.3012181890872255E-2</v>
      </c>
      <c r="P115">
        <v>9.5630165163373221E-2</v>
      </c>
      <c r="Q115">
        <v>0.10652231176279377</v>
      </c>
      <c r="R115">
        <v>0.11959526520537116</v>
      </c>
      <c r="S115">
        <v>0.13295208375681375</v>
      </c>
      <c r="T115">
        <v>0.14665020031221238</v>
      </c>
      <c r="U115">
        <v>0.15907961485859667</v>
      </c>
      <c r="V115">
        <v>0.17563118906695085</v>
      </c>
      <c r="W115">
        <v>0.18826386864160488</v>
      </c>
      <c r="X115">
        <v>0.20317613515142835</v>
      </c>
      <c r="Y115">
        <v>0.21664176667845911</v>
      </c>
      <c r="Z115">
        <v>0.23093433421044005</v>
      </c>
      <c r="AA115">
        <v>0.24534304373433441</v>
      </c>
      <c r="AB115">
        <v>0.26016111144141729</v>
      </c>
      <c r="AC115">
        <v>0.2729154066626357</v>
      </c>
      <c r="AD115">
        <v>0.28654395252009018</v>
      </c>
      <c r="AE115">
        <v>0.29966329894117816</v>
      </c>
      <c r="AF115">
        <v>0.31403348699136369</v>
      </c>
      <c r="AG115">
        <v>0.32607750768514576</v>
      </c>
      <c r="AH115">
        <v>0.34081310746435739</v>
      </c>
      <c r="AI115">
        <v>0.35442642049712114</v>
      </c>
      <c r="AJ115">
        <v>0.36398449609328798</v>
      </c>
      <c r="AK115">
        <v>0.37588601923545395</v>
      </c>
      <c r="AL115">
        <v>0.3870464015735785</v>
      </c>
      <c r="AM115">
        <v>0.39916950088630571</v>
      </c>
      <c r="AN115">
        <v>0.41141978269314217</v>
      </c>
      <c r="AO115">
        <v>0.41924310108681284</v>
      </c>
      <c r="AP115">
        <v>0.42972920369332046</v>
      </c>
      <c r="AQ115">
        <v>0.43932582651558477</v>
      </c>
      <c r="AR115">
        <v>0.45013644562696314</v>
      </c>
      <c r="AS115">
        <v>0.46195312465717009</v>
      </c>
      <c r="AT115">
        <v>0.47043321045120134</v>
      </c>
      <c r="AU115">
        <v>0.48207181034462526</v>
      </c>
      <c r="AV115">
        <v>0.48548511243178566</v>
      </c>
      <c r="AW115">
        <v>0.49560149309453366</v>
      </c>
      <c r="AX115">
        <v>0.50550524911373185</v>
      </c>
      <c r="AY115">
        <v>0.51142566420442237</v>
      </c>
      <c r="AZ115">
        <v>0.51949417453438007</v>
      </c>
      <c r="BA115">
        <v>0.52975683997822398</v>
      </c>
      <c r="BB115">
        <v>0.53539748067765902</v>
      </c>
      <c r="BC115">
        <v>0.54382585527928318</v>
      </c>
      <c r="BD115">
        <v>0.55186350907023951</v>
      </c>
      <c r="BE115">
        <v>0.55847321522382676</v>
      </c>
      <c r="BF115">
        <v>0.5643856011459728</v>
      </c>
      <c r="BG115">
        <v>0.57028670526722958</v>
      </c>
      <c r="BH115">
        <v>0.57609735327700973</v>
      </c>
      <c r="BI115">
        <v>0.58581258808226477</v>
      </c>
      <c r="BJ115">
        <v>0.58921539264155787</v>
      </c>
      <c r="BK115">
        <v>0.59379058700093335</v>
      </c>
      <c r="BL115">
        <v>0.60121843780615936</v>
      </c>
      <c r="BM115">
        <v>0.60726081670788346</v>
      </c>
      <c r="BN115">
        <v>0.6116801895187971</v>
      </c>
      <c r="BO115">
        <v>0.61847802288708031</v>
      </c>
      <c r="BP115">
        <v>0.62127427462108764</v>
      </c>
      <c r="BQ115">
        <v>0.62787357737210725</v>
      </c>
      <c r="BR115">
        <v>0.63164150323565871</v>
      </c>
      <c r="BS115">
        <v>0.63396512157798501</v>
      </c>
      <c r="BT115">
        <v>0.64279399444014507</v>
      </c>
      <c r="BU115">
        <v>0.64424413005422609</v>
      </c>
      <c r="BV115">
        <v>0.64898528246261999</v>
      </c>
      <c r="BW115">
        <v>0.65463287346283827</v>
      </c>
      <c r="BX115">
        <v>0.65844920693014053</v>
      </c>
      <c r="BY115">
        <v>0.66385541526858849</v>
      </c>
      <c r="BZ115">
        <v>0.66780962339232242</v>
      </c>
      <c r="CA115">
        <v>0.67018787214312237</v>
      </c>
      <c r="CB115">
        <v>0.67457575829935323</v>
      </c>
      <c r="CC115">
        <v>0.6751625387433281</v>
      </c>
      <c r="CD115">
        <v>0.68294350375831081</v>
      </c>
      <c r="CE115">
        <v>0.68706032643190285</v>
      </c>
      <c r="CF115">
        <v>0.68867810261464568</v>
      </c>
      <c r="CG115">
        <v>0.69406312080267596</v>
      </c>
      <c r="CH115">
        <v>0.69645009554433157</v>
      </c>
      <c r="CI115">
        <v>0.70155456350542256</v>
      </c>
      <c r="CJ115">
        <v>0.70288734271718423</v>
      </c>
      <c r="CK115">
        <v>0.70423438667430449</v>
      </c>
      <c r="CL115">
        <v>0.71057886573388318</v>
      </c>
      <c r="CM115">
        <v>0.71282786012047505</v>
      </c>
      <c r="CN115">
        <v>0.71565189314277011</v>
      </c>
      <c r="CO115">
        <v>0.71910713418772976</v>
      </c>
      <c r="CP115">
        <v>0.7202286074177906</v>
      </c>
      <c r="CQ115">
        <v>0.72444380374317086</v>
      </c>
      <c r="CR115">
        <v>0.7251295010282871</v>
      </c>
      <c r="CS115">
        <v>0.72864679394694998</v>
      </c>
      <c r="CT115">
        <v>0.7312936821476671</v>
      </c>
      <c r="CU115">
        <v>0.73613014818604672</v>
      </c>
      <c r="CV115">
        <v>0.73666781328552944</v>
      </c>
      <c r="CW115">
        <v>0.7368778716906732</v>
      </c>
      <c r="CX115">
        <v>0.74238406508755406</v>
      </c>
      <c r="CY115">
        <v>0.74432978005219719</v>
      </c>
      <c r="CZ115">
        <v>0.74775562044256549</v>
      </c>
      <c r="DA115">
        <v>0.74891247355225743</v>
      </c>
      <c r="DB115">
        <v>0.75135546226701755</v>
      </c>
      <c r="DC115">
        <v>0.75323148314560129</v>
      </c>
      <c r="DD115">
        <v>0.75495917458239326</v>
      </c>
      <c r="DE115">
        <v>0.75686807030085712</v>
      </c>
      <c r="DF115">
        <v>0.76095810227762717</v>
      </c>
      <c r="DG115">
        <v>0.76338942259759801</v>
      </c>
      <c r="DH115">
        <v>0.76524946391975879</v>
      </c>
      <c r="DI115">
        <v>0.76518297310992023</v>
      </c>
      <c r="DJ115">
        <v>0.76875209091878038</v>
      </c>
      <c r="DK115">
        <v>0.77078639785344438</v>
      </c>
      <c r="DL115">
        <v>0.77307882276044437</v>
      </c>
      <c r="DM115">
        <v>0.77227115802765334</v>
      </c>
      <c r="DN115">
        <v>0.7752298582167817</v>
      </c>
      <c r="DO115">
        <v>0.77949649430075207</v>
      </c>
      <c r="DP115">
        <v>0.77752547380098669</v>
      </c>
      <c r="DQ115">
        <v>0.78063025306304579</v>
      </c>
      <c r="DR115">
        <v>0.78463051704759701</v>
      </c>
      <c r="DS115">
        <v>0.78537153813917793</v>
      </c>
      <c r="DT115">
        <v>0.78612539434115214</v>
      </c>
      <c r="DU115">
        <v>0.78631431708411759</v>
      </c>
      <c r="DV115">
        <v>0.79029837583216478</v>
      </c>
      <c r="DW115">
        <v>0.79266017717942883</v>
      </c>
      <c r="DX115">
        <v>0.79405407469389722</v>
      </c>
      <c r="DY115">
        <v>0.79450949171786189</v>
      </c>
      <c r="DZ115">
        <v>0.79714974308508646</v>
      </c>
      <c r="EA115">
        <v>0.79892069454577941</v>
      </c>
      <c r="EB115">
        <v>0.80044431840266306</v>
      </c>
      <c r="EC115">
        <v>0.80035988463312402</v>
      </c>
      <c r="ED115">
        <v>0.80078148011595829</v>
      </c>
      <c r="EE115">
        <v>0.80274304793472917</v>
      </c>
      <c r="EF115">
        <v>0.80419534731183817</v>
      </c>
      <c r="EG115">
        <v>0.80785274712381949</v>
      </c>
      <c r="EH115">
        <v>0.81047669947475764</v>
      </c>
      <c r="EI115">
        <v>0.80903038594192611</v>
      </c>
      <c r="EJ115">
        <v>0.8107416637097753</v>
      </c>
      <c r="EK115">
        <v>0.81050029487341868</v>
      </c>
      <c r="EL115">
        <v>0.8145276125248323</v>
      </c>
      <c r="EM115">
        <v>0.81354046159744497</v>
      </c>
      <c r="EN115">
        <v>0.81617913636918826</v>
      </c>
      <c r="EO115">
        <v>0.81648494587015819</v>
      </c>
      <c r="EP115">
        <v>0.81769470683675449</v>
      </c>
      <c r="EQ115">
        <v>0.8197702696900917</v>
      </c>
      <c r="ER115">
        <v>0.82062401350913594</v>
      </c>
      <c r="ES115">
        <v>0.82209541781892204</v>
      </c>
      <c r="ET115">
        <v>0.82308322416042823</v>
      </c>
      <c r="EU115">
        <v>0.82421883650406413</v>
      </c>
      <c r="EV115">
        <v>0.82558715900301427</v>
      </c>
      <c r="EW115">
        <v>0.82640213607593593</v>
      </c>
      <c r="EX115">
        <v>0.82844030640513555</v>
      </c>
      <c r="EY115">
        <v>0.82921558768540016</v>
      </c>
      <c r="EZ115">
        <v>0.82866309355971224</v>
      </c>
      <c r="FA115">
        <v>0.82959164890083059</v>
      </c>
      <c r="FB115">
        <v>0.83209402794186915</v>
      </c>
      <c r="FC115">
        <v>0.83374714578029818</v>
      </c>
      <c r="FD115">
        <v>0.8346290174780997</v>
      </c>
      <c r="FE115">
        <v>0.83421348968180875</v>
      </c>
      <c r="FF115">
        <v>0.83714368039138076</v>
      </c>
      <c r="FG115">
        <v>0.83719372097675238</v>
      </c>
      <c r="FH115">
        <v>0.83780149686388161</v>
      </c>
      <c r="FI115">
        <v>0.83864814202304383</v>
      </c>
      <c r="FJ115">
        <v>0.84089479735120709</v>
      </c>
      <c r="FK115">
        <v>0.84016277868677558</v>
      </c>
      <c r="FL115">
        <v>0.84219351138320742</v>
      </c>
      <c r="FM115">
        <v>0.84281170280983186</v>
      </c>
      <c r="FN115">
        <v>0.84355512743749439</v>
      </c>
      <c r="FO115">
        <v>0.84560510490940943</v>
      </c>
      <c r="FP115">
        <v>0.84518699387223495</v>
      </c>
      <c r="FQ115">
        <v>0.84739824494992599</v>
      </c>
      <c r="FR115">
        <v>0.84628557490707723</v>
      </c>
      <c r="FS115">
        <v>0.84787007379125223</v>
      </c>
      <c r="FT115">
        <v>0.84947999679481723</v>
      </c>
      <c r="FU115">
        <v>0.85135665005058514</v>
      </c>
      <c r="FV115">
        <v>0.85077714983280406</v>
      </c>
      <c r="FW115">
        <v>0.85240927229483743</v>
      </c>
      <c r="FX115">
        <v>0.85096351216446853</v>
      </c>
      <c r="FY115">
        <v>0.85375570772430032</v>
      </c>
      <c r="FZ115">
        <v>0.85217934120677374</v>
      </c>
      <c r="GA115">
        <v>0.85383980988039865</v>
      </c>
      <c r="GB115">
        <v>0.8577792656918275</v>
      </c>
      <c r="GC115">
        <v>0.85649030557953032</v>
      </c>
      <c r="GD115">
        <v>0.85748242072071545</v>
      </c>
      <c r="GE115">
        <v>0.8578392926220465</v>
      </c>
      <c r="GF115">
        <v>0.85977263963037165</v>
      </c>
      <c r="GG115">
        <v>0.86096476214323125</v>
      </c>
      <c r="GH115">
        <v>0.8603855991731425</v>
      </c>
      <c r="GI115">
        <v>0.86043488455427286</v>
      </c>
      <c r="GJ115">
        <v>0.86204558413734156</v>
      </c>
      <c r="GK115">
        <v>0.86110791888037297</v>
      </c>
      <c r="GL115">
        <v>0.86302423313571164</v>
      </c>
      <c r="GM115">
        <v>0.86390946989354211</v>
      </c>
      <c r="GN115">
        <v>0.86399404391991208</v>
      </c>
      <c r="GO115">
        <v>0.86434237015185178</v>
      </c>
      <c r="GP115">
        <v>0.86630290785825159</v>
      </c>
      <c r="GQ115">
        <v>0.86598106413587073</v>
      </c>
      <c r="GR115">
        <v>0.86646766418802401</v>
      </c>
      <c r="GS115">
        <v>0.86877171353473115</v>
      </c>
      <c r="GT115">
        <v>0.86897514528273967</v>
      </c>
      <c r="GU115">
        <v>0.86833406600801533</v>
      </c>
      <c r="GV115">
        <v>0.86928833753002477</v>
      </c>
      <c r="GW115">
        <v>0.86973387244252809</v>
      </c>
      <c r="GX115">
        <v>0.86932727312816171</v>
      </c>
      <c r="GY115">
        <v>0.87208345838313228</v>
      </c>
      <c r="GZ115">
        <v>0.87122496437734487</v>
      </c>
      <c r="HA115">
        <v>0.87251169056494393</v>
      </c>
      <c r="HB115">
        <v>0.87505830383650862</v>
      </c>
      <c r="HC115">
        <v>0.87395122724302809</v>
      </c>
      <c r="HD115">
        <v>0.87288271291375441</v>
      </c>
      <c r="HE115">
        <v>0.87518345540170484</v>
      </c>
      <c r="HF115">
        <v>0.8740523081132402</v>
      </c>
      <c r="HG115">
        <v>0.87704124242275694</v>
      </c>
      <c r="HH115">
        <v>0.87853787213196399</v>
      </c>
      <c r="HI115">
        <v>0.87802502884540989</v>
      </c>
      <c r="HJ115">
        <v>0.87808832727288133</v>
      </c>
      <c r="HK115">
        <v>0.87799918794656906</v>
      </c>
      <c r="HL115">
        <v>0.87816609034367676</v>
      </c>
      <c r="HM115">
        <v>0.87936573286179787</v>
      </c>
      <c r="HN115">
        <v>0.87965323561368991</v>
      </c>
      <c r="HO115">
        <v>0.88060891829106558</v>
      </c>
      <c r="HP115">
        <v>0.88049834085885959</v>
      </c>
      <c r="HQ115">
        <v>0.88141421406500897</v>
      </c>
      <c r="HR115">
        <v>0.88107236785304066</v>
      </c>
      <c r="HS115">
        <v>0.88257593070666029</v>
      </c>
      <c r="HT115">
        <v>0.88399102684549291</v>
      </c>
      <c r="HU115">
        <v>0.88340889681893509</v>
      </c>
      <c r="HV115">
        <v>0.88370867088346028</v>
      </c>
      <c r="HW115">
        <v>0.88381626536722635</v>
      </c>
      <c r="HX115">
        <v>0.88407582777761817</v>
      </c>
      <c r="HY115">
        <v>0.88618037316906262</v>
      </c>
      <c r="HZ115">
        <v>0.88418309299651698</v>
      </c>
      <c r="IA115">
        <v>0.88565404034250472</v>
      </c>
      <c r="IB115">
        <v>0.88661712583558483</v>
      </c>
      <c r="IC115">
        <v>0.88582802430426733</v>
      </c>
      <c r="ID115">
        <v>0.88893120355977051</v>
      </c>
      <c r="IE115">
        <v>0.88861221781981015</v>
      </c>
      <c r="IF115">
        <v>0.89070614278016325</v>
      </c>
      <c r="IG115">
        <v>0.89008293495863211</v>
      </c>
      <c r="IH115">
        <v>0.88942059922134342</v>
      </c>
      <c r="II115">
        <v>0.89018506784309159</v>
      </c>
      <c r="IJ115">
        <v>0.89102769175239516</v>
      </c>
      <c r="IK115">
        <v>0.89181677119733416</v>
      </c>
      <c r="IL115">
        <v>0.89133968706617872</v>
      </c>
      <c r="IM115">
        <v>0.89259779926301985</v>
      </c>
      <c r="IN115">
        <v>0.89127922510255631</v>
      </c>
      <c r="IO115">
        <v>0.89306057561502605</v>
      </c>
      <c r="IP115">
        <v>0.89264160336847809</v>
      </c>
      <c r="IQ115">
        <v>0.89417430964409994</v>
      </c>
      <c r="IR115">
        <v>0.8948495130141001</v>
      </c>
      <c r="IS115">
        <v>0.89615299568537787</v>
      </c>
      <c r="IT115">
        <v>0.89468850964795332</v>
      </c>
      <c r="IU115">
        <v>0.89607124729271614</v>
      </c>
      <c r="IV115">
        <v>0.89523925574113883</v>
      </c>
      <c r="IW115">
        <v>0.8954836424012157</v>
      </c>
      <c r="IX115">
        <v>0.89752368198846499</v>
      </c>
      <c r="IY115">
        <v>0.89697341225913063</v>
      </c>
      <c r="IZ115">
        <v>0.89679422064912173</v>
      </c>
      <c r="JA115">
        <v>0.89763114166902014</v>
      </c>
      <c r="JB115">
        <v>0.89833001677263835</v>
      </c>
      <c r="JC115">
        <v>0.89841211289455847</v>
      </c>
      <c r="JD115">
        <v>0.90056178315447366</v>
      </c>
      <c r="JE115">
        <v>0.89892333909104138</v>
      </c>
      <c r="JF115">
        <v>0.9002245141662597</v>
      </c>
      <c r="JG115">
        <v>0.90071487558557206</v>
      </c>
      <c r="JH115">
        <v>0.89977461023782312</v>
      </c>
      <c r="JI115">
        <v>0.90238098152960722</v>
      </c>
      <c r="JJ115">
        <v>0.90152326937027316</v>
      </c>
      <c r="JK115">
        <v>0.90275287178544272</v>
      </c>
      <c r="JL115">
        <v>0.90204652817973519</v>
      </c>
      <c r="JM115">
        <v>0.90139416730709099</v>
      </c>
      <c r="JN115">
        <v>0.90291910318849433</v>
      </c>
      <c r="JO115">
        <v>0.90340284347251087</v>
      </c>
      <c r="JP115">
        <v>0.90446005626847248</v>
      </c>
      <c r="JQ115">
        <v>0.90368441522317988</v>
      </c>
      <c r="JR115">
        <v>0.90499368438744165</v>
      </c>
      <c r="JS115">
        <v>0.90449812091317727</v>
      </c>
      <c r="JT115">
        <v>0.90440930152074073</v>
      </c>
      <c r="JU115">
        <v>0.90563473971901198</v>
      </c>
      <c r="JV115">
        <v>0.90656549209074555</v>
      </c>
      <c r="JW115">
        <v>0.9049649485979202</v>
      </c>
      <c r="JX115">
        <v>0.90662006456324562</v>
      </c>
      <c r="JY115">
        <v>0.9075674355113208</v>
      </c>
      <c r="JZ115">
        <v>0.90593911751772072</v>
      </c>
      <c r="KA115">
        <v>0.9055309802627487</v>
      </c>
      <c r="KB115">
        <v>0.90661035599790318</v>
      </c>
      <c r="KC115">
        <v>0.90820348904066195</v>
      </c>
      <c r="KD115">
        <v>0.9083740607882248</v>
      </c>
      <c r="KE115">
        <v>0.90719765492738946</v>
      </c>
      <c r="KF115">
        <v>0.90967442548933553</v>
      </c>
      <c r="KG115">
        <v>0.90785069708218846</v>
      </c>
      <c r="KH115">
        <v>0.91030769685648638</v>
      </c>
      <c r="KI115">
        <v>0.90797243210338308</v>
      </c>
      <c r="KJ115">
        <v>0.90874983429930511</v>
      </c>
      <c r="KK115">
        <v>0.9108227704805707</v>
      </c>
      <c r="KL115">
        <v>0.91083763937384299</v>
      </c>
      <c r="KM115">
        <v>0.91091401852986986</v>
      </c>
      <c r="KN115">
        <v>0.91140921589134671</v>
      </c>
      <c r="KO115">
        <v>0.91203271100678696</v>
      </c>
      <c r="KP115">
        <v>0.91290746799565259</v>
      </c>
      <c r="KQ115">
        <v>0.91089436679473845</v>
      </c>
      <c r="KR115">
        <v>0.91138141769716385</v>
      </c>
      <c r="KS115">
        <v>0.91399385119057752</v>
      </c>
      <c r="KT115">
        <v>0.91101008245857429</v>
      </c>
      <c r="KU115">
        <v>0.91310484809562298</v>
      </c>
      <c r="KV115">
        <v>0.91433070862022381</v>
      </c>
      <c r="KW115">
        <v>0.91521759398928848</v>
      </c>
      <c r="KX115">
        <v>0.91427200342788062</v>
      </c>
      <c r="KY115">
        <v>0.91652095825721103</v>
      </c>
      <c r="KZ115">
        <v>0.91441840432418464</v>
      </c>
      <c r="LA115">
        <v>0.91506574134102914</v>
      </c>
      <c r="LB115">
        <v>0.91500590723797148</v>
      </c>
      <c r="LC115">
        <v>0.91517575241361337</v>
      </c>
      <c r="LD115">
        <v>0.91427018484154965</v>
      </c>
      <c r="LE115">
        <v>0.91677002112332107</v>
      </c>
      <c r="LF115">
        <v>0.91700404121072743</v>
      </c>
      <c r="LG115">
        <v>0.91603692689877225</v>
      </c>
      <c r="LH115">
        <v>0.91710207964378088</v>
      </c>
      <c r="LI115">
        <v>0.91651640021570624</v>
      </c>
      <c r="LJ115">
        <v>0.9169463275339067</v>
      </c>
      <c r="LK115">
        <v>0.91702569235428855</v>
      </c>
      <c r="LL115">
        <v>0.91788789613321631</v>
      </c>
      <c r="LM115">
        <v>0.91807220500270792</v>
      </c>
      <c r="LN115">
        <v>0.91755722391393557</v>
      </c>
      <c r="LO115">
        <v>0.91963667593422915</v>
      </c>
      <c r="LP115">
        <v>0.91945805611412013</v>
      </c>
      <c r="LQ115">
        <v>0.91983174484850017</v>
      </c>
      <c r="LR115">
        <v>0.91809787733256498</v>
      </c>
      <c r="LS115">
        <v>0.91975774484636941</v>
      </c>
      <c r="LT115">
        <v>0.91990467696115519</v>
      </c>
      <c r="LU115">
        <v>0.92022049550081175</v>
      </c>
      <c r="LV115">
        <v>0.91913560161101859</v>
      </c>
      <c r="LW115">
        <v>0.92076505788376317</v>
      </c>
      <c r="LX115">
        <v>0.92035447226021583</v>
      </c>
      <c r="LY115">
        <v>0.91966431601743914</v>
      </c>
      <c r="LZ115">
        <v>0.92180525285133919</v>
      </c>
      <c r="MA115">
        <v>0.92019530898422774</v>
      </c>
      <c r="MB115">
        <v>0.92061311928645106</v>
      </c>
      <c r="MC115">
        <v>0.92216332360776543</v>
      </c>
      <c r="MD115">
        <v>0.92140527939463934</v>
      </c>
      <c r="ME115">
        <v>0.92235418170207739</v>
      </c>
      <c r="MF115">
        <v>0.92161576429348835</v>
      </c>
      <c r="MG115">
        <v>0.92104052864659491</v>
      </c>
      <c r="MH115">
        <v>0.92444390642244212</v>
      </c>
      <c r="MI115">
        <v>0.92284892228357474</v>
      </c>
      <c r="MJ115">
        <v>0.92336483706110184</v>
      </c>
      <c r="MK115">
        <v>0.92511593109215828</v>
      </c>
      <c r="ML115">
        <v>0.92332136316608548</v>
      </c>
      <c r="MM115">
        <v>0.9233713184052259</v>
      </c>
      <c r="MN115">
        <v>0.92604562378675737</v>
      </c>
      <c r="MO115">
        <v>0.9259375283088509</v>
      </c>
      <c r="MP115">
        <v>0.92356189953373791</v>
      </c>
      <c r="MQ115">
        <v>0.92530477123201416</v>
      </c>
      <c r="MR115">
        <v>0.92522985664537161</v>
      </c>
      <c r="MS115">
        <v>0.92602087598835081</v>
      </c>
      <c r="MT115">
        <v>0.92593628627934377</v>
      </c>
      <c r="MU115">
        <v>0.92497653383507505</v>
      </c>
      <c r="MV115">
        <v>0.92558402547864616</v>
      </c>
      <c r="MW115">
        <v>0.92570150272674634</v>
      </c>
      <c r="MX115">
        <v>0.92459005320547372</v>
      </c>
      <c r="MY115">
        <v>0.9257566799022936</v>
      </c>
      <c r="MZ115">
        <v>0.92614220419797477</v>
      </c>
      <c r="NA115">
        <v>0.92827001118697594</v>
      </c>
      <c r="NB115">
        <v>0.92837665506184841</v>
      </c>
      <c r="NC115">
        <v>0.92805633208351279</v>
      </c>
      <c r="ND115">
        <v>0.92847926216575283</v>
      </c>
      <c r="NE115">
        <v>0.92820526631328748</v>
      </c>
      <c r="NF115">
        <v>0.92848567811040006</v>
      </c>
      <c r="NG115">
        <v>0.92822773322244623</v>
      </c>
      <c r="NH115">
        <v>0.92760153521366495</v>
      </c>
      <c r="NI115">
        <v>0.92832457692692905</v>
      </c>
      <c r="NJ115">
        <v>0.92928994409066001</v>
      </c>
      <c r="NK115">
        <v>0.92924122891830796</v>
      </c>
      <c r="NL115">
        <v>0.92967269312368206</v>
      </c>
      <c r="NM115">
        <v>0.92996728944933182</v>
      </c>
      <c r="NN115">
        <v>0.92856316201174283</v>
      </c>
      <c r="NO115">
        <v>0.92996570171457882</v>
      </c>
      <c r="NP115">
        <v>0.93048565513326409</v>
      </c>
      <c r="NQ115">
        <v>0.93108002807094969</v>
      </c>
      <c r="NR115">
        <v>0.9300995822565421</v>
      </c>
      <c r="NS115">
        <v>0.93147589438292133</v>
      </c>
      <c r="NT115">
        <v>0.93057003040057629</v>
      </c>
      <c r="NU115">
        <v>0.93113398273577896</v>
      </c>
      <c r="NV115">
        <v>0.93046705721138268</v>
      </c>
      <c r="NW115">
        <v>0.92987555218380269</v>
      </c>
      <c r="NX115">
        <v>0.93155030323613575</v>
      </c>
      <c r="NY115">
        <v>0.93187454892084653</v>
      </c>
      <c r="NZ115">
        <v>0.93217042581511433</v>
      </c>
      <c r="OA115">
        <v>0.93203864086986576</v>
      </c>
      <c r="OB115">
        <v>0.9322402754495227</v>
      </c>
      <c r="OC115">
        <v>0.9315014100154686</v>
      </c>
      <c r="OD115">
        <v>0.93279547087598735</v>
      </c>
      <c r="OE115">
        <v>0.93299655027529771</v>
      </c>
      <c r="OF115">
        <v>0.93259346492473072</v>
      </c>
      <c r="OG115">
        <v>0.93195757742284047</v>
      </c>
      <c r="OH115">
        <v>0.93390333603619968</v>
      </c>
      <c r="OI115">
        <v>0.93247589371628692</v>
      </c>
      <c r="OJ115">
        <v>0.93394356058656514</v>
      </c>
      <c r="OK115">
        <v>0.93345303044403116</v>
      </c>
      <c r="OL115">
        <v>0.93380694930953823</v>
      </c>
      <c r="OM115">
        <v>0.93472206165772709</v>
      </c>
      <c r="ON115">
        <v>0.93281846079742703</v>
      </c>
      <c r="OO115">
        <v>0.9341027202991119</v>
      </c>
      <c r="OP115">
        <v>0.93447658441941284</v>
      </c>
      <c r="OQ115">
        <v>0.93378788029648185</v>
      </c>
      <c r="OR115">
        <v>0.93543264442658336</v>
      </c>
      <c r="OS115">
        <v>0.93458613780928934</v>
      </c>
      <c r="OT115">
        <v>0.93493486450389773</v>
      </c>
      <c r="OU115">
        <v>0.93554221124951265</v>
      </c>
    </row>
    <row r="116" spans="1:411">
      <c r="A116" s="539">
        <v>0.65</v>
      </c>
      <c r="B116">
        <v>2.7612699906173272E-4</v>
      </c>
      <c r="C116">
        <v>1.6202222082119799E-3</v>
      </c>
      <c r="D116">
        <v>4.2914689783357446E-3</v>
      </c>
      <c r="E116">
        <v>6.8105622734784526E-3</v>
      </c>
      <c r="F116">
        <v>1.0107175778027068E-2</v>
      </c>
      <c r="G116">
        <v>1.5183492141229882E-2</v>
      </c>
      <c r="H116">
        <v>2.074286644437693E-2</v>
      </c>
      <c r="I116">
        <v>2.6823791889422844E-2</v>
      </c>
      <c r="J116">
        <v>3.4241782299009656E-2</v>
      </c>
      <c r="K116">
        <v>4.2719935210645273E-2</v>
      </c>
      <c r="L116">
        <v>5.2034735968419087E-2</v>
      </c>
      <c r="M116">
        <v>6.1875942179926577E-2</v>
      </c>
      <c r="N116">
        <v>7.1491130593082389E-2</v>
      </c>
      <c r="O116">
        <v>8.2779928022459676E-2</v>
      </c>
      <c r="P116">
        <v>9.6050431524391994E-2</v>
      </c>
      <c r="Q116">
        <v>0.10815587970205887</v>
      </c>
      <c r="R116">
        <v>0.1219081405680951</v>
      </c>
      <c r="S116">
        <v>0.1334999278258221</v>
      </c>
      <c r="T116">
        <v>0.14799149635976699</v>
      </c>
      <c r="U116">
        <v>0.15939207356478741</v>
      </c>
      <c r="V116">
        <v>0.17612051469528603</v>
      </c>
      <c r="W116">
        <v>0.18786644399209171</v>
      </c>
      <c r="X116">
        <v>0.20352086386009036</v>
      </c>
      <c r="Y116">
        <v>0.21674860635558213</v>
      </c>
      <c r="Z116">
        <v>0.23221694690155209</v>
      </c>
      <c r="AA116">
        <v>0.24638965601066581</v>
      </c>
      <c r="AB116">
        <v>0.26192471732157852</v>
      </c>
      <c r="AC116">
        <v>0.27209631160988701</v>
      </c>
      <c r="AD116">
        <v>0.28640028634747527</v>
      </c>
      <c r="AE116">
        <v>0.29988916977976549</v>
      </c>
      <c r="AF116">
        <v>0.31377795784534462</v>
      </c>
      <c r="AG116">
        <v>0.32559147242122205</v>
      </c>
      <c r="AH116">
        <v>0.33897084892276619</v>
      </c>
      <c r="AI116">
        <v>0.35336660326341079</v>
      </c>
      <c r="AJ116">
        <v>0.36412298502546031</v>
      </c>
      <c r="AK116">
        <v>0.3755468775776693</v>
      </c>
      <c r="AL116">
        <v>0.38611838707510543</v>
      </c>
      <c r="AM116">
        <v>0.39648687542803029</v>
      </c>
      <c r="AN116">
        <v>0.40857754743012109</v>
      </c>
      <c r="AO116">
        <v>0.41915962625229852</v>
      </c>
      <c r="AP116">
        <v>0.43030930997029593</v>
      </c>
      <c r="AQ116">
        <v>0.44264057337233459</v>
      </c>
      <c r="AR116">
        <v>0.45086407177922833</v>
      </c>
      <c r="AS116">
        <v>0.46117979895840933</v>
      </c>
      <c r="AT116">
        <v>0.4737637635294506</v>
      </c>
      <c r="AU116">
        <v>0.47842712352168126</v>
      </c>
      <c r="AV116">
        <v>0.48873202471929683</v>
      </c>
      <c r="AW116">
        <v>0.4967879358417947</v>
      </c>
      <c r="AX116">
        <v>0.50616759667357147</v>
      </c>
      <c r="AY116">
        <v>0.51294208882013581</v>
      </c>
      <c r="AZ116">
        <v>0.52012042227921618</v>
      </c>
      <c r="BA116">
        <v>0.52681693508100347</v>
      </c>
      <c r="BB116">
        <v>0.53558248465896596</v>
      </c>
      <c r="BC116">
        <v>0.5417978470428938</v>
      </c>
      <c r="BD116">
        <v>0.54985578504079446</v>
      </c>
      <c r="BE116">
        <v>0.55775163320974197</v>
      </c>
      <c r="BF116">
        <v>0.56402799492211808</v>
      </c>
      <c r="BG116">
        <v>0.57000067955014422</v>
      </c>
      <c r="BH116">
        <v>0.57733759849560573</v>
      </c>
      <c r="BI116">
        <v>0.57904475891497731</v>
      </c>
      <c r="BJ116">
        <v>0.58913622306268587</v>
      </c>
      <c r="BK116">
        <v>0.59456813995032642</v>
      </c>
      <c r="BL116">
        <v>0.60086596057650732</v>
      </c>
      <c r="BM116">
        <v>0.60496502047453826</v>
      </c>
      <c r="BN116">
        <v>0.61436645495422293</v>
      </c>
      <c r="BO116">
        <v>0.61430799857482832</v>
      </c>
      <c r="BP116">
        <v>0.62132942120189427</v>
      </c>
      <c r="BQ116">
        <v>0.62903395483379054</v>
      </c>
      <c r="BR116">
        <v>0.63215260215421232</v>
      </c>
      <c r="BS116">
        <v>0.63574364858326893</v>
      </c>
      <c r="BT116">
        <v>0.64185114910289032</v>
      </c>
      <c r="BU116">
        <v>0.64622669050184112</v>
      </c>
      <c r="BV116">
        <v>0.65097371642884538</v>
      </c>
      <c r="BW116">
        <v>0.65379634022247846</v>
      </c>
      <c r="BX116">
        <v>0.66142176892062021</v>
      </c>
      <c r="BY116">
        <v>0.66105260342900862</v>
      </c>
      <c r="BZ116">
        <v>0.66922103678941769</v>
      </c>
      <c r="CA116">
        <v>0.67223515599395434</v>
      </c>
      <c r="CB116">
        <v>0.67634933271896092</v>
      </c>
      <c r="CC116">
        <v>0.6799313302228317</v>
      </c>
      <c r="CD116">
        <v>0.68120178055148994</v>
      </c>
      <c r="CE116">
        <v>0.68492225790743255</v>
      </c>
      <c r="CF116">
        <v>0.68657124883216469</v>
      </c>
      <c r="CG116">
        <v>0.69432292327120115</v>
      </c>
      <c r="CH116">
        <v>0.69557764050423843</v>
      </c>
      <c r="CI116">
        <v>0.70006290659391557</v>
      </c>
      <c r="CJ116">
        <v>0.70497642679455352</v>
      </c>
      <c r="CK116">
        <v>0.7060103597181453</v>
      </c>
      <c r="CL116">
        <v>0.70762944154750052</v>
      </c>
      <c r="CM116">
        <v>0.71372034240546811</v>
      </c>
      <c r="CN116">
        <v>0.71345090825219193</v>
      </c>
      <c r="CO116">
        <v>0.71984067385011863</v>
      </c>
      <c r="CP116">
        <v>0.72085867191131558</v>
      </c>
      <c r="CQ116">
        <v>0.72389643415302418</v>
      </c>
      <c r="CR116">
        <v>0.72652939948402162</v>
      </c>
      <c r="CS116">
        <v>0.72863427351990295</v>
      </c>
      <c r="CT116">
        <v>0.73264759023263415</v>
      </c>
      <c r="CU116">
        <v>0.73377572940312408</v>
      </c>
      <c r="CV116">
        <v>0.73841362675375721</v>
      </c>
      <c r="CW116">
        <v>0.74093699033720239</v>
      </c>
      <c r="CX116">
        <v>0.74061325471196748</v>
      </c>
      <c r="CY116">
        <v>0.74124207053313285</v>
      </c>
      <c r="CZ116">
        <v>0.74506456116725117</v>
      </c>
      <c r="DA116">
        <v>0.74998039602199928</v>
      </c>
      <c r="DB116">
        <v>0.75423088502426472</v>
      </c>
      <c r="DC116">
        <v>0.75617792154119179</v>
      </c>
      <c r="DD116">
        <v>0.75589981054816346</v>
      </c>
      <c r="DE116">
        <v>0.75672353792201119</v>
      </c>
      <c r="DF116">
        <v>0.75890207438870783</v>
      </c>
      <c r="DG116">
        <v>0.76144472101474669</v>
      </c>
      <c r="DH116">
        <v>0.76641630145955797</v>
      </c>
      <c r="DI116">
        <v>0.76422808836051925</v>
      </c>
      <c r="DJ116">
        <v>0.76791514193128241</v>
      </c>
      <c r="DK116">
        <v>0.77209369022817864</v>
      </c>
      <c r="DL116">
        <v>0.77190245729791729</v>
      </c>
      <c r="DM116">
        <v>0.77434395967950143</v>
      </c>
      <c r="DN116">
        <v>0.77757997422873726</v>
      </c>
      <c r="DO116">
        <v>0.77915908684970459</v>
      </c>
      <c r="DP116">
        <v>0.78222267674942803</v>
      </c>
      <c r="DQ116">
        <v>0.78102229833947812</v>
      </c>
      <c r="DR116">
        <v>0.78331548146029584</v>
      </c>
      <c r="DS116">
        <v>0.78616285448787004</v>
      </c>
      <c r="DT116">
        <v>0.78535144171630977</v>
      </c>
      <c r="DU116">
        <v>0.78900993607394221</v>
      </c>
      <c r="DV116">
        <v>0.79101906387361465</v>
      </c>
      <c r="DW116">
        <v>0.79050141364292037</v>
      </c>
      <c r="DX116">
        <v>0.79203399383258399</v>
      </c>
      <c r="DY116">
        <v>0.79601713662057894</v>
      </c>
      <c r="DZ116">
        <v>0.79856085475547001</v>
      </c>
      <c r="EA116">
        <v>0.7981064165048195</v>
      </c>
      <c r="EB116">
        <v>0.79844162605098756</v>
      </c>
      <c r="EC116">
        <v>0.80070062957061017</v>
      </c>
      <c r="ED116">
        <v>0.80227776352790148</v>
      </c>
      <c r="EE116">
        <v>0.80436060550512667</v>
      </c>
      <c r="EF116">
        <v>0.8049142069642089</v>
      </c>
      <c r="EG116">
        <v>0.80440517070683781</v>
      </c>
      <c r="EH116">
        <v>0.8070757567351261</v>
      </c>
      <c r="EI116">
        <v>0.80651663827165831</v>
      </c>
      <c r="EJ116">
        <v>0.8098852756073015</v>
      </c>
      <c r="EK116">
        <v>0.81515417503293452</v>
      </c>
      <c r="EL116">
        <v>0.81524326619102827</v>
      </c>
      <c r="EM116">
        <v>0.81518333887527294</v>
      </c>
      <c r="EN116">
        <v>0.81539860644116369</v>
      </c>
      <c r="EO116">
        <v>0.81606939139477819</v>
      </c>
      <c r="EP116">
        <v>0.81948050450406296</v>
      </c>
      <c r="EQ116">
        <v>0.81903106438316031</v>
      </c>
      <c r="ER116">
        <v>0.82112041556732063</v>
      </c>
      <c r="ES116">
        <v>0.82096853513733536</v>
      </c>
      <c r="ET116">
        <v>0.82407277018345249</v>
      </c>
      <c r="EU116">
        <v>0.82311412895569658</v>
      </c>
      <c r="EV116">
        <v>0.82529979820713728</v>
      </c>
      <c r="EW116">
        <v>0.82792797996789713</v>
      </c>
      <c r="EX116">
        <v>0.82735216938435552</v>
      </c>
      <c r="EY116">
        <v>0.82971251418887859</v>
      </c>
      <c r="EZ116">
        <v>0.82975158568523955</v>
      </c>
      <c r="FA116">
        <v>0.83038015255151798</v>
      </c>
      <c r="FB116">
        <v>0.83348847903010892</v>
      </c>
      <c r="FC116">
        <v>0.83311035365951303</v>
      </c>
      <c r="FD116">
        <v>0.83441785691842674</v>
      </c>
      <c r="FE116">
        <v>0.8350989740263467</v>
      </c>
      <c r="FF116">
        <v>0.83601421063738179</v>
      </c>
      <c r="FG116">
        <v>0.83701509947996988</v>
      </c>
      <c r="FH116">
        <v>0.83815286274177081</v>
      </c>
      <c r="FI116">
        <v>0.83930656404080894</v>
      </c>
      <c r="FJ116">
        <v>0.83955963644182385</v>
      </c>
      <c r="FK116">
        <v>0.84141106285808454</v>
      </c>
      <c r="FL116">
        <v>0.8427387216224117</v>
      </c>
      <c r="FM116">
        <v>0.84341016961604187</v>
      </c>
      <c r="FN116">
        <v>0.84328538411149889</v>
      </c>
      <c r="FO116">
        <v>0.84529714263439204</v>
      </c>
      <c r="FP116">
        <v>0.84542095830644082</v>
      </c>
      <c r="FQ116">
        <v>0.84542766376283696</v>
      </c>
      <c r="FR116">
        <v>0.84708735474141261</v>
      </c>
      <c r="FS116">
        <v>0.84802008589969247</v>
      </c>
      <c r="FT116">
        <v>0.84922954538158224</v>
      </c>
      <c r="FU116">
        <v>0.85117502470332096</v>
      </c>
      <c r="FV116">
        <v>0.84870463391286521</v>
      </c>
      <c r="FW116">
        <v>0.85235343124270668</v>
      </c>
      <c r="FX116">
        <v>0.85155122507396452</v>
      </c>
      <c r="FY116">
        <v>0.85397456261906213</v>
      </c>
      <c r="FZ116">
        <v>0.85254056075897167</v>
      </c>
      <c r="GA116">
        <v>0.85525943671065785</v>
      </c>
      <c r="GB116">
        <v>0.85603980474531238</v>
      </c>
      <c r="GC116">
        <v>0.85560704520241193</v>
      </c>
      <c r="GD116">
        <v>0.85702598829373733</v>
      </c>
      <c r="GE116">
        <v>0.85641965787119234</v>
      </c>
      <c r="GF116">
        <v>0.85982902818418516</v>
      </c>
      <c r="GG116">
        <v>0.85886315256841395</v>
      </c>
      <c r="GH116">
        <v>0.85916130502078114</v>
      </c>
      <c r="GI116">
        <v>0.86151393424525902</v>
      </c>
      <c r="GJ116">
        <v>0.86213864744893343</v>
      </c>
      <c r="GK116">
        <v>0.86137903934746818</v>
      </c>
      <c r="GL116">
        <v>0.86314331847737358</v>
      </c>
      <c r="GM116">
        <v>0.86164081991052777</v>
      </c>
      <c r="GN116">
        <v>0.86317124719426785</v>
      </c>
      <c r="GO116">
        <v>0.86444377059946653</v>
      </c>
      <c r="GP116">
        <v>0.86471213076956166</v>
      </c>
      <c r="GQ116">
        <v>0.86516493938035099</v>
      </c>
      <c r="GR116">
        <v>0.86776800496493256</v>
      </c>
      <c r="GS116">
        <v>0.86857038634632189</v>
      </c>
      <c r="GT116">
        <v>0.86887946507132752</v>
      </c>
      <c r="GU116">
        <v>0.86858600776670625</v>
      </c>
      <c r="GV116">
        <v>0.87013264915583333</v>
      </c>
      <c r="GW116">
        <v>0.87226869619621294</v>
      </c>
      <c r="GX116">
        <v>0.87050773252390667</v>
      </c>
      <c r="GY116">
        <v>0.87058960309890288</v>
      </c>
      <c r="GZ116">
        <v>0.87245686266339662</v>
      </c>
      <c r="HA116">
        <v>0.8723864829346818</v>
      </c>
      <c r="HB116">
        <v>0.87423554660416658</v>
      </c>
      <c r="HC116">
        <v>0.87464491207902562</v>
      </c>
      <c r="HD116">
        <v>0.87463824383144861</v>
      </c>
      <c r="HE116">
        <v>0.8746084800135463</v>
      </c>
      <c r="HF116">
        <v>0.87830950682673092</v>
      </c>
      <c r="HG116">
        <v>0.87745522970264234</v>
      </c>
      <c r="HH116">
        <v>0.8770988375591543</v>
      </c>
      <c r="HI116">
        <v>0.87793911782292411</v>
      </c>
      <c r="HJ116">
        <v>0.87763841009252486</v>
      </c>
      <c r="HK116">
        <v>0.87893058600343976</v>
      </c>
      <c r="HL116">
        <v>0.87819067160107289</v>
      </c>
      <c r="HM116">
        <v>0.87950780903505965</v>
      </c>
      <c r="HN116">
        <v>0.88150418639634098</v>
      </c>
      <c r="HO116">
        <v>0.88143391745011801</v>
      </c>
      <c r="HP116">
        <v>0.88177032758059715</v>
      </c>
      <c r="HQ116">
        <v>0.88211343077352089</v>
      </c>
      <c r="HR116">
        <v>0.88086189732675546</v>
      </c>
      <c r="HS116">
        <v>0.88363532263163869</v>
      </c>
      <c r="HT116">
        <v>0.88292221098156354</v>
      </c>
      <c r="HU116">
        <v>0.88445250982397228</v>
      </c>
      <c r="HV116">
        <v>0.88433082477712266</v>
      </c>
      <c r="HW116">
        <v>0.88449162496749056</v>
      </c>
      <c r="HX116">
        <v>0.88630287344342396</v>
      </c>
      <c r="HY116">
        <v>0.88501344331972587</v>
      </c>
      <c r="HZ116">
        <v>0.88639392493983116</v>
      </c>
      <c r="IA116">
        <v>0.88689160038897386</v>
      </c>
      <c r="IB116">
        <v>0.88865844336921129</v>
      </c>
      <c r="IC116">
        <v>0.88846689536733481</v>
      </c>
      <c r="ID116">
        <v>0.88748800629642322</v>
      </c>
      <c r="IE116">
        <v>0.88968259969227348</v>
      </c>
      <c r="IF116">
        <v>0.88863430089197748</v>
      </c>
      <c r="IG116">
        <v>0.88825790611654332</v>
      </c>
      <c r="IH116">
        <v>0.88976532152248944</v>
      </c>
      <c r="II116">
        <v>0.89098248336507058</v>
      </c>
      <c r="IJ116">
        <v>0.89231882575719368</v>
      </c>
      <c r="IK116">
        <v>0.89000478369514313</v>
      </c>
      <c r="IL116">
        <v>0.89008776821314672</v>
      </c>
      <c r="IM116">
        <v>0.89112329289107584</v>
      </c>
      <c r="IN116">
        <v>0.89301957336998983</v>
      </c>
      <c r="IO116">
        <v>0.89464683707334858</v>
      </c>
      <c r="IP116">
        <v>0.89440892321818422</v>
      </c>
      <c r="IQ116">
        <v>0.89344047008145444</v>
      </c>
      <c r="IR116">
        <v>0.89159170022899636</v>
      </c>
      <c r="IS116">
        <v>0.89363006534561629</v>
      </c>
      <c r="IT116">
        <v>0.89573395750300588</v>
      </c>
      <c r="IU116">
        <v>0.89505365696991335</v>
      </c>
      <c r="IV116">
        <v>0.89704405612697502</v>
      </c>
      <c r="IW116">
        <v>0.89589163982626929</v>
      </c>
      <c r="IX116">
        <v>0.89762987084417567</v>
      </c>
      <c r="IY116">
        <v>0.89737641985986527</v>
      </c>
      <c r="IZ116">
        <v>0.89670255977360414</v>
      </c>
      <c r="JA116">
        <v>0.8962538691910078</v>
      </c>
      <c r="JB116">
        <v>0.8978824799764038</v>
      </c>
      <c r="JC116">
        <v>0.89997478716996038</v>
      </c>
      <c r="JD116">
        <v>0.89966843794236229</v>
      </c>
      <c r="JE116">
        <v>0.89882122054562785</v>
      </c>
      <c r="JF116">
        <v>0.89976458890095223</v>
      </c>
      <c r="JG116">
        <v>0.90090182058546942</v>
      </c>
      <c r="JH116">
        <v>0.90142611839163655</v>
      </c>
      <c r="JI116">
        <v>0.90158815518326141</v>
      </c>
      <c r="JJ116">
        <v>0.89957480291089043</v>
      </c>
      <c r="JK116">
        <v>0.90164009629787034</v>
      </c>
      <c r="JL116">
        <v>0.90255142523521781</v>
      </c>
      <c r="JM116">
        <v>0.90233400832561672</v>
      </c>
      <c r="JN116">
        <v>0.90261671420249512</v>
      </c>
      <c r="JO116">
        <v>0.90350260115030956</v>
      </c>
      <c r="JP116">
        <v>0.90239792926687523</v>
      </c>
      <c r="JQ116">
        <v>0.9046952599459388</v>
      </c>
      <c r="JR116">
        <v>0.90210140255425519</v>
      </c>
      <c r="JS116">
        <v>0.90424491276526631</v>
      </c>
      <c r="JT116">
        <v>0.90466393740477424</v>
      </c>
      <c r="JU116">
        <v>0.90488400981914052</v>
      </c>
      <c r="JV116">
        <v>0.90344864740613018</v>
      </c>
      <c r="JW116">
        <v>0.90656499025322079</v>
      </c>
      <c r="JX116">
        <v>0.9075014222255966</v>
      </c>
      <c r="JY116">
        <v>0.9052716978294415</v>
      </c>
      <c r="JZ116">
        <v>0.9062021032820009</v>
      </c>
      <c r="KA116">
        <v>0.90883091613890876</v>
      </c>
      <c r="KB116">
        <v>0.90768146661021054</v>
      </c>
      <c r="KC116">
        <v>0.90804234696614716</v>
      </c>
      <c r="KD116">
        <v>0.90608807503257671</v>
      </c>
      <c r="KE116">
        <v>0.90778373376875321</v>
      </c>
      <c r="KF116">
        <v>0.90974519833737055</v>
      </c>
      <c r="KG116">
        <v>0.90705567328651449</v>
      </c>
      <c r="KH116">
        <v>0.90917722012491087</v>
      </c>
      <c r="KI116">
        <v>0.91217072700972357</v>
      </c>
      <c r="KJ116">
        <v>0.90887966965032962</v>
      </c>
      <c r="KK116">
        <v>0.90911794275473523</v>
      </c>
      <c r="KL116">
        <v>0.91029993342943205</v>
      </c>
      <c r="KM116">
        <v>0.90958668953780708</v>
      </c>
      <c r="KN116">
        <v>0.91142867750699375</v>
      </c>
      <c r="KO116">
        <v>0.91191436547657623</v>
      </c>
      <c r="KP116">
        <v>0.91278569903355233</v>
      </c>
      <c r="KQ116">
        <v>0.91119232437685971</v>
      </c>
      <c r="KR116">
        <v>0.91246476536220877</v>
      </c>
      <c r="KS116">
        <v>0.91343214133847539</v>
      </c>
      <c r="KT116">
        <v>0.91247299773391399</v>
      </c>
      <c r="KU116">
        <v>0.9130580272179083</v>
      </c>
      <c r="KV116">
        <v>0.91377435714334854</v>
      </c>
      <c r="KW116">
        <v>0.91394969762328571</v>
      </c>
      <c r="KX116">
        <v>0.91506084536085575</v>
      </c>
      <c r="KY116">
        <v>0.9137586837055407</v>
      </c>
      <c r="KZ116">
        <v>0.91424797411785708</v>
      </c>
      <c r="LA116">
        <v>0.91369462520163547</v>
      </c>
      <c r="LB116">
        <v>0.91529481323110529</v>
      </c>
      <c r="LC116">
        <v>0.91552074825152874</v>
      </c>
      <c r="LD116">
        <v>0.91436427477425553</v>
      </c>
      <c r="LE116">
        <v>0.91584146922447141</v>
      </c>
      <c r="LF116">
        <v>0.91645755499320425</v>
      </c>
      <c r="LG116">
        <v>0.9165558988759237</v>
      </c>
      <c r="LH116">
        <v>0.91722681688122498</v>
      </c>
      <c r="LI116">
        <v>0.91624243251561199</v>
      </c>
      <c r="LJ116">
        <v>0.91782889157251957</v>
      </c>
      <c r="LK116">
        <v>0.9181384767289007</v>
      </c>
      <c r="LL116">
        <v>0.91815585008219425</v>
      </c>
      <c r="LM116">
        <v>0.91843411552129317</v>
      </c>
      <c r="LN116">
        <v>0.91667775195335266</v>
      </c>
      <c r="LO116">
        <v>0.91881032583919331</v>
      </c>
      <c r="LP116">
        <v>0.9192161515266184</v>
      </c>
      <c r="LQ116">
        <v>0.91859688786300908</v>
      </c>
      <c r="LR116">
        <v>0.9186394223881077</v>
      </c>
      <c r="LS116">
        <v>0.91979778325490802</v>
      </c>
      <c r="LT116">
        <v>0.91839965027541892</v>
      </c>
      <c r="LU116">
        <v>0.92001881941429686</v>
      </c>
      <c r="LV116">
        <v>0.9192236387989059</v>
      </c>
      <c r="LW116">
        <v>0.9184962639297225</v>
      </c>
      <c r="LX116">
        <v>0.9217358276792561</v>
      </c>
      <c r="LY116">
        <v>0.92183327024580708</v>
      </c>
      <c r="LZ116">
        <v>0.92204951108764721</v>
      </c>
      <c r="MA116">
        <v>0.92227987952194224</v>
      </c>
      <c r="MB116">
        <v>0.92153261851235446</v>
      </c>
      <c r="MC116">
        <v>0.92254526031794215</v>
      </c>
      <c r="MD116">
        <v>0.9214986518177074</v>
      </c>
      <c r="ME116">
        <v>0.92317210771749492</v>
      </c>
      <c r="MF116">
        <v>0.92142743882981326</v>
      </c>
      <c r="MG116">
        <v>0.92248762544929819</v>
      </c>
      <c r="MH116">
        <v>0.92267542786952217</v>
      </c>
      <c r="MI116">
        <v>0.92307694108104221</v>
      </c>
      <c r="MJ116">
        <v>0.92317617137175811</v>
      </c>
      <c r="MK116">
        <v>0.92364677263821449</v>
      </c>
      <c r="ML116">
        <v>0.92461170733272602</v>
      </c>
      <c r="MM116">
        <v>0.92264029004777215</v>
      </c>
      <c r="MN116">
        <v>0.92324450157081606</v>
      </c>
      <c r="MO116">
        <v>0.92446487478745465</v>
      </c>
      <c r="MP116">
        <v>0.922736677982401</v>
      </c>
      <c r="MQ116">
        <v>0.92374424289773904</v>
      </c>
      <c r="MR116">
        <v>0.92508463348367198</v>
      </c>
      <c r="MS116">
        <v>0.92273721250663443</v>
      </c>
      <c r="MT116">
        <v>0.92570822649799156</v>
      </c>
      <c r="MU116">
        <v>0.9257268378619562</v>
      </c>
      <c r="MV116">
        <v>0.9247097378324286</v>
      </c>
      <c r="MW116">
        <v>0.92559633505424943</v>
      </c>
      <c r="MX116">
        <v>0.92744211330069337</v>
      </c>
      <c r="MY116">
        <v>0.92720604224103054</v>
      </c>
      <c r="MZ116">
        <v>0.92658257963419854</v>
      </c>
      <c r="NA116">
        <v>0.92605950683261451</v>
      </c>
      <c r="NB116">
        <v>0.92788101932517486</v>
      </c>
      <c r="NC116">
        <v>0.92644981165422102</v>
      </c>
      <c r="ND116">
        <v>0.9281781426663358</v>
      </c>
      <c r="NE116">
        <v>0.92788441195657489</v>
      </c>
      <c r="NF116">
        <v>0.92856793923357217</v>
      </c>
      <c r="NG116">
        <v>0.92783725514738413</v>
      </c>
      <c r="NH116">
        <v>0.92853717533369873</v>
      </c>
      <c r="NI116">
        <v>0.92802602818112168</v>
      </c>
      <c r="NJ116">
        <v>0.92850016616611342</v>
      </c>
      <c r="NK116">
        <v>0.92943179101123108</v>
      </c>
      <c r="NL116">
        <v>0.93017433466634658</v>
      </c>
      <c r="NM116">
        <v>0.92777615740294939</v>
      </c>
      <c r="NN116">
        <v>0.92897754106872221</v>
      </c>
      <c r="NO116">
        <v>0.93016066503202255</v>
      </c>
      <c r="NP116">
        <v>0.93052965583621572</v>
      </c>
      <c r="NQ116">
        <v>0.93089771214313788</v>
      </c>
      <c r="NR116">
        <v>0.92970797786247716</v>
      </c>
      <c r="NS116">
        <v>0.92939961373800928</v>
      </c>
      <c r="NT116">
        <v>0.93160763851827277</v>
      </c>
      <c r="NU116">
        <v>0.93195371239630731</v>
      </c>
      <c r="NV116">
        <v>0.93112526174330534</v>
      </c>
      <c r="NW116">
        <v>0.93052183658466525</v>
      </c>
      <c r="NX116">
        <v>0.93223457702944912</v>
      </c>
      <c r="NY116">
        <v>0.93159676427837501</v>
      </c>
      <c r="NZ116">
        <v>0.93188616343452924</v>
      </c>
      <c r="OA116">
        <v>0.93199340730886304</v>
      </c>
      <c r="OB116">
        <v>0.93286129993098432</v>
      </c>
      <c r="OC116">
        <v>0.93264251013430077</v>
      </c>
      <c r="OD116">
        <v>0.93308827249332449</v>
      </c>
      <c r="OE116">
        <v>0.93199162762610188</v>
      </c>
      <c r="OF116">
        <v>0.93155851555287261</v>
      </c>
      <c r="OG116">
        <v>0.93244875174681074</v>
      </c>
      <c r="OH116">
        <v>0.9337526165154294</v>
      </c>
      <c r="OI116">
        <v>0.93327765352633851</v>
      </c>
      <c r="OJ116">
        <v>0.93293015272865643</v>
      </c>
      <c r="OK116">
        <v>0.93306629292541943</v>
      </c>
      <c r="OL116">
        <v>0.93492227940006833</v>
      </c>
      <c r="OM116">
        <v>0.93367236076328874</v>
      </c>
      <c r="ON116">
        <v>0.93399616792878126</v>
      </c>
      <c r="OO116">
        <v>0.93371050729944438</v>
      </c>
      <c r="OP116">
        <v>0.93368231231686527</v>
      </c>
      <c r="OQ116">
        <v>0.93527107228566631</v>
      </c>
      <c r="OR116">
        <v>0.93375061766542145</v>
      </c>
      <c r="OS116">
        <v>0.93494080333311869</v>
      </c>
      <c r="OT116">
        <v>0.93542047144236362</v>
      </c>
      <c r="OU116">
        <v>0.93564649201759842</v>
      </c>
    </row>
    <row r="117" spans="1:411">
      <c r="A117" s="539">
        <v>0.66</v>
      </c>
      <c r="B117">
        <v>5.9159274009195869E-4</v>
      </c>
      <c r="C117">
        <v>1.5008166747852865E-3</v>
      </c>
      <c r="D117">
        <v>3.9960804404499586E-3</v>
      </c>
      <c r="E117">
        <v>6.5649317425522215E-3</v>
      </c>
      <c r="F117">
        <v>1.0812505418947203E-2</v>
      </c>
      <c r="G117">
        <v>1.6605190922704911E-2</v>
      </c>
      <c r="H117">
        <v>2.0491332402901883E-2</v>
      </c>
      <c r="I117">
        <v>2.8436735340640958E-2</v>
      </c>
      <c r="J117">
        <v>3.5855942874472975E-2</v>
      </c>
      <c r="K117">
        <v>4.3908608850948314E-2</v>
      </c>
      <c r="L117">
        <v>5.2681878250181079E-2</v>
      </c>
      <c r="M117">
        <v>6.2970863005028424E-2</v>
      </c>
      <c r="N117">
        <v>7.2182257080224521E-2</v>
      </c>
      <c r="O117">
        <v>8.469552997577362E-2</v>
      </c>
      <c r="P117">
        <v>9.7330480813115211E-2</v>
      </c>
      <c r="Q117">
        <v>0.10844914540244181</v>
      </c>
      <c r="R117">
        <v>0.12221345478235986</v>
      </c>
      <c r="S117">
        <v>0.13309380797712245</v>
      </c>
      <c r="T117">
        <v>0.15023876504316497</v>
      </c>
      <c r="U117">
        <v>0.16196203208316079</v>
      </c>
      <c r="V117">
        <v>0.17621103094435026</v>
      </c>
      <c r="W117">
        <v>0.19062399675670599</v>
      </c>
      <c r="X117">
        <v>0.20331050045578039</v>
      </c>
      <c r="Y117">
        <v>0.21756951330538818</v>
      </c>
      <c r="Z117">
        <v>0.23470961833470913</v>
      </c>
      <c r="AA117">
        <v>0.24477608008652174</v>
      </c>
      <c r="AB117">
        <v>0.26072526155965586</v>
      </c>
      <c r="AC117">
        <v>0.27041696469346987</v>
      </c>
      <c r="AD117">
        <v>0.28686260443587919</v>
      </c>
      <c r="AE117">
        <v>0.29952616299138812</v>
      </c>
      <c r="AF117">
        <v>0.31508255360979676</v>
      </c>
      <c r="AG117">
        <v>0.32724118386426515</v>
      </c>
      <c r="AH117">
        <v>0.33909135694464487</v>
      </c>
      <c r="AI117">
        <v>0.35271759055625573</v>
      </c>
      <c r="AJ117">
        <v>0.36442721144298656</v>
      </c>
      <c r="AK117">
        <v>0.37439451344547769</v>
      </c>
      <c r="AL117">
        <v>0.3851110220692105</v>
      </c>
      <c r="AM117">
        <v>0.39813490947914909</v>
      </c>
      <c r="AN117">
        <v>0.40828267942084828</v>
      </c>
      <c r="AO117">
        <v>0.41945452152182305</v>
      </c>
      <c r="AP117">
        <v>0.4307765910282586</v>
      </c>
      <c r="AQ117">
        <v>0.44104537929705651</v>
      </c>
      <c r="AR117">
        <v>0.4506534165615726</v>
      </c>
      <c r="AS117">
        <v>0.45818752863068407</v>
      </c>
      <c r="AT117">
        <v>0.47130063682884338</v>
      </c>
      <c r="AU117">
        <v>0.47751369100064894</v>
      </c>
      <c r="AV117">
        <v>0.48435200642020265</v>
      </c>
      <c r="AW117">
        <v>0.4960333437983821</v>
      </c>
      <c r="AX117">
        <v>0.50401127058224371</v>
      </c>
      <c r="AY117">
        <v>0.51145355206322196</v>
      </c>
      <c r="AZ117">
        <v>0.51898694794291444</v>
      </c>
      <c r="BA117">
        <v>0.52635004231795346</v>
      </c>
      <c r="BB117">
        <v>0.53583327340003217</v>
      </c>
      <c r="BC117">
        <v>0.542595492626048</v>
      </c>
      <c r="BD117">
        <v>0.54992901516304948</v>
      </c>
      <c r="BE117">
        <v>0.55660679577943395</v>
      </c>
      <c r="BF117">
        <v>0.56415032267509124</v>
      </c>
      <c r="BG117">
        <v>0.57109498221754929</v>
      </c>
      <c r="BH117">
        <v>0.57813108314280914</v>
      </c>
      <c r="BI117">
        <v>0.5831209236272622</v>
      </c>
      <c r="BJ117">
        <v>0.58779362203999286</v>
      </c>
      <c r="BK117">
        <v>0.59451520823498061</v>
      </c>
      <c r="BL117">
        <v>0.60050205206680429</v>
      </c>
      <c r="BM117">
        <v>0.60648136038792233</v>
      </c>
      <c r="BN117">
        <v>0.61157037153448013</v>
      </c>
      <c r="BO117">
        <v>0.61741403339262724</v>
      </c>
      <c r="BP117">
        <v>0.62082582709875789</v>
      </c>
      <c r="BQ117">
        <v>0.62547543641210679</v>
      </c>
      <c r="BR117">
        <v>0.63142552368064675</v>
      </c>
      <c r="BS117">
        <v>0.63422388384698558</v>
      </c>
      <c r="BT117">
        <v>0.64050640651408752</v>
      </c>
      <c r="BU117">
        <v>0.64640135781739949</v>
      </c>
      <c r="BV117">
        <v>0.64907487661089458</v>
      </c>
      <c r="BW117">
        <v>0.65348474769236398</v>
      </c>
      <c r="BX117">
        <v>0.65914622314771421</v>
      </c>
      <c r="BY117">
        <v>0.66078881073476925</v>
      </c>
      <c r="BZ117">
        <v>0.66607188104585879</v>
      </c>
      <c r="CA117">
        <v>0.67004970564823518</v>
      </c>
      <c r="CB117">
        <v>0.67400104376915015</v>
      </c>
      <c r="CC117">
        <v>0.67881038943959182</v>
      </c>
      <c r="CD117">
        <v>0.68187901811684548</v>
      </c>
      <c r="CE117">
        <v>0.68695832458681017</v>
      </c>
      <c r="CF117">
        <v>0.68774135123125923</v>
      </c>
      <c r="CG117">
        <v>0.69365683798531808</v>
      </c>
      <c r="CH117">
        <v>0.69529195879385075</v>
      </c>
      <c r="CI117">
        <v>0.69750684528727525</v>
      </c>
      <c r="CJ117">
        <v>0.7030276057872975</v>
      </c>
      <c r="CK117">
        <v>0.70699141073554372</v>
      </c>
      <c r="CL117">
        <v>0.71174429401737149</v>
      </c>
      <c r="CM117">
        <v>0.71384643012659166</v>
      </c>
      <c r="CN117">
        <v>0.7152383771620674</v>
      </c>
      <c r="CO117">
        <v>0.71666061687047589</v>
      </c>
      <c r="CP117">
        <v>0.72298720879156397</v>
      </c>
      <c r="CQ117">
        <v>0.72369398282716346</v>
      </c>
      <c r="CR117">
        <v>0.72605423446549588</v>
      </c>
      <c r="CS117">
        <v>0.72898852251483803</v>
      </c>
      <c r="CT117">
        <v>0.73116504015305106</v>
      </c>
      <c r="CU117">
        <v>0.73646152431241529</v>
      </c>
      <c r="CV117">
        <v>0.7393803354245907</v>
      </c>
      <c r="CW117">
        <v>0.73916279305415844</v>
      </c>
      <c r="CX117">
        <v>0.74247786520911763</v>
      </c>
      <c r="CY117">
        <v>0.74602075831985248</v>
      </c>
      <c r="CZ117">
        <v>0.74666078516959422</v>
      </c>
      <c r="DA117">
        <v>0.74981922299104642</v>
      </c>
      <c r="DB117">
        <v>0.7504951272904764</v>
      </c>
      <c r="DC117">
        <v>0.75416198030132353</v>
      </c>
      <c r="DD117">
        <v>0.75574175573222058</v>
      </c>
      <c r="DE117">
        <v>0.75777521336774623</v>
      </c>
      <c r="DF117">
        <v>0.76012783068452727</v>
      </c>
      <c r="DG117">
        <v>0.76155949671709633</v>
      </c>
      <c r="DH117">
        <v>0.76396712590845539</v>
      </c>
      <c r="DI117">
        <v>0.76536924090933378</v>
      </c>
      <c r="DJ117">
        <v>0.76622969802037877</v>
      </c>
      <c r="DK117">
        <v>0.76973015562515401</v>
      </c>
      <c r="DL117">
        <v>0.77237709993297032</v>
      </c>
      <c r="DM117">
        <v>0.77486502938575241</v>
      </c>
      <c r="DN117">
        <v>0.77553014152617128</v>
      </c>
      <c r="DO117">
        <v>0.77662389186205882</v>
      </c>
      <c r="DP117">
        <v>0.77830654863758497</v>
      </c>
      <c r="DQ117">
        <v>0.7811625546522778</v>
      </c>
      <c r="DR117">
        <v>0.78338252030665667</v>
      </c>
      <c r="DS117">
        <v>0.78362724769037428</v>
      </c>
      <c r="DT117">
        <v>0.7858750444745376</v>
      </c>
      <c r="DU117">
        <v>0.78722794062309975</v>
      </c>
      <c r="DV117">
        <v>0.79144149410248965</v>
      </c>
      <c r="DW117">
        <v>0.79349186935079286</v>
      </c>
      <c r="DX117">
        <v>0.79315639677031302</v>
      </c>
      <c r="DY117">
        <v>0.79516885958791717</v>
      </c>
      <c r="DZ117">
        <v>0.79653076002768863</v>
      </c>
      <c r="EA117">
        <v>0.79608496068641754</v>
      </c>
      <c r="EB117">
        <v>0.79959016778184266</v>
      </c>
      <c r="EC117">
        <v>0.79901818048504647</v>
      </c>
      <c r="ED117">
        <v>0.803208054789607</v>
      </c>
      <c r="EE117">
        <v>0.80255313444591114</v>
      </c>
      <c r="EF117">
        <v>0.80356604651747132</v>
      </c>
      <c r="EG117">
        <v>0.80778886688026774</v>
      </c>
      <c r="EH117">
        <v>0.80717928586297238</v>
      </c>
      <c r="EI117">
        <v>0.80909804139256669</v>
      </c>
      <c r="EJ117">
        <v>0.80995083750381691</v>
      </c>
      <c r="EK117">
        <v>0.81120134870227711</v>
      </c>
      <c r="EL117">
        <v>0.81342363765602366</v>
      </c>
      <c r="EM117">
        <v>0.81479804793429944</v>
      </c>
      <c r="EN117">
        <v>0.81371694688182872</v>
      </c>
      <c r="EO117">
        <v>0.81682050470284207</v>
      </c>
      <c r="EP117">
        <v>0.81868635291336356</v>
      </c>
      <c r="EQ117">
        <v>0.8182496217218086</v>
      </c>
      <c r="ER117">
        <v>0.81961806164521422</v>
      </c>
      <c r="ES117">
        <v>0.82073793398672379</v>
      </c>
      <c r="ET117">
        <v>0.82327551932310894</v>
      </c>
      <c r="EU117">
        <v>0.82563562807203872</v>
      </c>
      <c r="EV117">
        <v>0.82411190542782164</v>
      </c>
      <c r="EW117">
        <v>0.82970535008354496</v>
      </c>
      <c r="EX117">
        <v>0.82632587331912755</v>
      </c>
      <c r="EY117">
        <v>0.82890076222832754</v>
      </c>
      <c r="EZ117">
        <v>0.82998036753150362</v>
      </c>
      <c r="FA117">
        <v>0.83063612190949099</v>
      </c>
      <c r="FB117">
        <v>0.83290555474217087</v>
      </c>
      <c r="FC117">
        <v>0.83401683294131979</v>
      </c>
      <c r="FD117">
        <v>0.83296676290195626</v>
      </c>
      <c r="FE117">
        <v>0.83427542709254254</v>
      </c>
      <c r="FF117">
        <v>0.83479383560570319</v>
      </c>
      <c r="FG117">
        <v>0.83687831388756728</v>
      </c>
      <c r="FH117">
        <v>0.83871583229630065</v>
      </c>
      <c r="FI117">
        <v>0.83922769881293191</v>
      </c>
      <c r="FJ117">
        <v>0.83878862671690357</v>
      </c>
      <c r="FK117">
        <v>0.83993789962039822</v>
      </c>
      <c r="FL117">
        <v>0.84245261406899241</v>
      </c>
      <c r="FM117">
        <v>0.84338107591879208</v>
      </c>
      <c r="FN117">
        <v>0.84504746203554559</v>
      </c>
      <c r="FO117">
        <v>0.84261561460866496</v>
      </c>
      <c r="FP117">
        <v>0.84602742319176849</v>
      </c>
      <c r="FQ117">
        <v>0.84672586628666102</v>
      </c>
      <c r="FR117">
        <v>0.84879213831785072</v>
      </c>
      <c r="FS117">
        <v>0.84771243583129707</v>
      </c>
      <c r="FT117">
        <v>0.84805027958841583</v>
      </c>
      <c r="FU117">
        <v>0.84834450191178179</v>
      </c>
      <c r="FV117">
        <v>0.85191701844635104</v>
      </c>
      <c r="FW117">
        <v>0.85157216378422407</v>
      </c>
      <c r="FX117">
        <v>0.85215279049021331</v>
      </c>
      <c r="FY117">
        <v>0.85042441302889615</v>
      </c>
      <c r="FZ117">
        <v>0.85340872279120483</v>
      </c>
      <c r="GA117">
        <v>0.85310620143728533</v>
      </c>
      <c r="GB117">
        <v>0.85473480583186612</v>
      </c>
      <c r="GC117">
        <v>0.85557839289405657</v>
      </c>
      <c r="GD117">
        <v>0.85988877338479186</v>
      </c>
      <c r="GE117">
        <v>0.85748404598754269</v>
      </c>
      <c r="GF117">
        <v>0.86035920718900338</v>
      </c>
      <c r="GG117">
        <v>0.86040005074147818</v>
      </c>
      <c r="GH117">
        <v>0.86167213113388041</v>
      </c>
      <c r="GI117">
        <v>0.86144925699373842</v>
      </c>
      <c r="GJ117">
        <v>0.86056654569484636</v>
      </c>
      <c r="GK117">
        <v>0.86182114965447343</v>
      </c>
      <c r="GL117">
        <v>0.86398171565109172</v>
      </c>
      <c r="GM117">
        <v>0.8646398126491649</v>
      </c>
      <c r="GN117">
        <v>0.86394970900845502</v>
      </c>
      <c r="GO117">
        <v>0.86532660774832038</v>
      </c>
      <c r="GP117">
        <v>0.86559214625897041</v>
      </c>
      <c r="GQ117">
        <v>0.86562394478314464</v>
      </c>
      <c r="GR117">
        <v>0.86750780663796045</v>
      </c>
      <c r="GS117">
        <v>0.86741721001428185</v>
      </c>
      <c r="GT117">
        <v>0.86862560223059293</v>
      </c>
      <c r="GU117">
        <v>0.87012174247593754</v>
      </c>
      <c r="GV117">
        <v>0.86859831256513531</v>
      </c>
      <c r="GW117">
        <v>0.87076806356520997</v>
      </c>
      <c r="GX117">
        <v>0.87272576204242858</v>
      </c>
      <c r="GY117">
        <v>0.87210871204974816</v>
      </c>
      <c r="GZ117">
        <v>0.8720992830161679</v>
      </c>
      <c r="HA117">
        <v>0.87340299899909757</v>
      </c>
      <c r="HB117">
        <v>0.87311642380478849</v>
      </c>
      <c r="HC117">
        <v>0.87418831609285674</v>
      </c>
      <c r="HD117">
        <v>0.8753017851513516</v>
      </c>
      <c r="HE117">
        <v>0.8757262289140908</v>
      </c>
      <c r="HF117">
        <v>0.87517947399111107</v>
      </c>
      <c r="HG117">
        <v>0.8749657725326786</v>
      </c>
      <c r="HH117">
        <v>0.8780844642328075</v>
      </c>
      <c r="HI117">
        <v>0.87686526695879274</v>
      </c>
      <c r="HJ117">
        <v>0.87699550048070551</v>
      </c>
      <c r="HK117">
        <v>0.87842837810852303</v>
      </c>
      <c r="HL117">
        <v>0.87667905648276145</v>
      </c>
      <c r="HM117">
        <v>0.8796338044628339</v>
      </c>
      <c r="HN117">
        <v>0.88012680667849508</v>
      </c>
      <c r="HO117">
        <v>0.88211921937935789</v>
      </c>
      <c r="HP117">
        <v>0.88122932594634718</v>
      </c>
      <c r="HQ117">
        <v>0.88155600162959846</v>
      </c>
      <c r="HR117">
        <v>0.88407044328629758</v>
      </c>
      <c r="HS117">
        <v>0.88379408495035927</v>
      </c>
      <c r="HT117">
        <v>0.88356660140716381</v>
      </c>
      <c r="HU117">
        <v>0.88228583491930057</v>
      </c>
      <c r="HV117">
        <v>0.88394381068957606</v>
      </c>
      <c r="HW117">
        <v>0.88505063693600516</v>
      </c>
      <c r="HX117">
        <v>0.88336873525190462</v>
      </c>
      <c r="HY117">
        <v>0.88576582697014883</v>
      </c>
      <c r="HZ117">
        <v>0.88765713599087415</v>
      </c>
      <c r="IA117">
        <v>0.88644747570389293</v>
      </c>
      <c r="IB117">
        <v>0.88781479912162187</v>
      </c>
      <c r="IC117">
        <v>0.8875317056299673</v>
      </c>
      <c r="ID117">
        <v>0.88763257975074283</v>
      </c>
      <c r="IE117">
        <v>0.88913986006171286</v>
      </c>
      <c r="IF117">
        <v>0.88822581120665589</v>
      </c>
      <c r="IG117">
        <v>0.88893661558334869</v>
      </c>
      <c r="IH117">
        <v>0.88978269629614881</v>
      </c>
      <c r="II117">
        <v>0.88978046905433916</v>
      </c>
      <c r="IJ117">
        <v>0.89162440189032854</v>
      </c>
      <c r="IK117">
        <v>0.89125925826463115</v>
      </c>
      <c r="IL117">
        <v>0.89057031440780254</v>
      </c>
      <c r="IM117">
        <v>0.89257672211318562</v>
      </c>
      <c r="IN117">
        <v>0.89219519737546416</v>
      </c>
      <c r="IO117">
        <v>0.89418458321344585</v>
      </c>
      <c r="IP117">
        <v>0.89432017421946208</v>
      </c>
      <c r="IQ117">
        <v>0.89494962141823198</v>
      </c>
      <c r="IR117">
        <v>0.89523276025119602</v>
      </c>
      <c r="IS117">
        <v>0.89456025202723988</v>
      </c>
      <c r="IT117">
        <v>0.89359266028684325</v>
      </c>
      <c r="IU117">
        <v>0.89652844013329513</v>
      </c>
      <c r="IV117">
        <v>0.89570496146820278</v>
      </c>
      <c r="IW117">
        <v>0.89593772392385806</v>
      </c>
      <c r="IX117">
        <v>0.89511946347352145</v>
      </c>
      <c r="IY117">
        <v>0.89871788652536144</v>
      </c>
      <c r="IZ117">
        <v>0.89701622291310379</v>
      </c>
      <c r="JA117">
        <v>0.89663042233274837</v>
      </c>
      <c r="JB117">
        <v>0.89939570026042248</v>
      </c>
      <c r="JC117">
        <v>0.89843074362503061</v>
      </c>
      <c r="JD117">
        <v>0.89910306399204809</v>
      </c>
      <c r="JE117">
        <v>0.89909472449879824</v>
      </c>
      <c r="JF117">
        <v>0.90164684346003932</v>
      </c>
      <c r="JG117">
        <v>0.90023780636868356</v>
      </c>
      <c r="JH117">
        <v>0.90032688815702255</v>
      </c>
      <c r="JI117">
        <v>0.90266100789895953</v>
      </c>
      <c r="JJ117">
        <v>0.90079535974170499</v>
      </c>
      <c r="JK117">
        <v>0.89981727938370282</v>
      </c>
      <c r="JL117">
        <v>0.90170104914444538</v>
      </c>
      <c r="JM117">
        <v>0.90160535763213723</v>
      </c>
      <c r="JN117">
        <v>0.90254393990362392</v>
      </c>
      <c r="JO117">
        <v>0.9050940479712084</v>
      </c>
      <c r="JP117">
        <v>0.90370058455778712</v>
      </c>
      <c r="JQ117">
        <v>0.90363892685680403</v>
      </c>
      <c r="JR117">
        <v>0.90440895819425937</v>
      </c>
      <c r="JS117">
        <v>0.90365641130724073</v>
      </c>
      <c r="JT117">
        <v>0.90495517358015998</v>
      </c>
      <c r="JU117">
        <v>0.9048105033641427</v>
      </c>
      <c r="JV117">
        <v>0.90499597377598207</v>
      </c>
      <c r="JW117">
        <v>0.90393610453727025</v>
      </c>
      <c r="JX117">
        <v>0.90555008026186612</v>
      </c>
      <c r="JY117">
        <v>0.90574573140118475</v>
      </c>
      <c r="JZ117">
        <v>0.90762962719127993</v>
      </c>
      <c r="KA117">
        <v>0.90752629703489895</v>
      </c>
      <c r="KB117">
        <v>0.90771808303403545</v>
      </c>
      <c r="KC117">
        <v>0.90775917935119232</v>
      </c>
      <c r="KD117">
        <v>0.91032356971733375</v>
      </c>
      <c r="KE117">
        <v>0.90882698584297628</v>
      </c>
      <c r="KF117">
        <v>0.90911522927401145</v>
      </c>
      <c r="KG117">
        <v>0.90879946578572268</v>
      </c>
      <c r="KH117">
        <v>0.90951137136014903</v>
      </c>
      <c r="KI117">
        <v>0.90935217418152481</v>
      </c>
      <c r="KJ117">
        <v>0.90972275313778961</v>
      </c>
      <c r="KK117">
        <v>0.91094618328678256</v>
      </c>
      <c r="KL117">
        <v>0.91155713936629268</v>
      </c>
      <c r="KM117">
        <v>0.91090322407943058</v>
      </c>
      <c r="KN117">
        <v>0.91053816429303269</v>
      </c>
      <c r="KO117">
        <v>0.91189508017743814</v>
      </c>
      <c r="KP117">
        <v>0.91155849388990084</v>
      </c>
      <c r="KQ117">
        <v>0.91143519406190876</v>
      </c>
      <c r="KR117">
        <v>0.91212320495964627</v>
      </c>
      <c r="KS117">
        <v>0.91346587959287828</v>
      </c>
      <c r="KT117">
        <v>0.91273926011466133</v>
      </c>
      <c r="KU117">
        <v>0.91225552130596399</v>
      </c>
      <c r="KV117">
        <v>0.91503205896447282</v>
      </c>
      <c r="KW117">
        <v>0.91287937150001475</v>
      </c>
      <c r="KX117">
        <v>0.91431898899233244</v>
      </c>
      <c r="KY117">
        <v>0.91455104229362882</v>
      </c>
      <c r="KZ117">
        <v>0.91696526303345005</v>
      </c>
      <c r="LA117">
        <v>0.91610268050748045</v>
      </c>
      <c r="LB117">
        <v>0.91459979082814336</v>
      </c>
      <c r="LC117">
        <v>0.91549983689600434</v>
      </c>
      <c r="LD117">
        <v>0.9150941498116465</v>
      </c>
      <c r="LE117">
        <v>0.9150823391660724</v>
      </c>
      <c r="LF117">
        <v>0.91714218175850992</v>
      </c>
      <c r="LG117">
        <v>0.91626368032437921</v>
      </c>
      <c r="LH117">
        <v>0.91715771778291244</v>
      </c>
      <c r="LI117">
        <v>0.91701023962331407</v>
      </c>
      <c r="LJ117">
        <v>0.91735848963209499</v>
      </c>
      <c r="LK117">
        <v>0.91952911435731699</v>
      </c>
      <c r="LL117">
        <v>0.91824455261833415</v>
      </c>
      <c r="LM117">
        <v>0.91790490254421775</v>
      </c>
      <c r="LN117">
        <v>0.91863585873587184</v>
      </c>
      <c r="LO117">
        <v>0.91846828395083302</v>
      </c>
      <c r="LP117">
        <v>0.91826027196630911</v>
      </c>
      <c r="LQ117">
        <v>0.91901215632477906</v>
      </c>
      <c r="LR117">
        <v>0.91836597632679484</v>
      </c>
      <c r="LS117">
        <v>0.91945032635419111</v>
      </c>
      <c r="LT117">
        <v>0.91870547365145527</v>
      </c>
      <c r="LU117">
        <v>0.9195566683241424</v>
      </c>
      <c r="LV117">
        <v>0.91964045800750127</v>
      </c>
      <c r="LW117">
        <v>0.9204898097483929</v>
      </c>
      <c r="LX117">
        <v>0.92102945876553155</v>
      </c>
      <c r="LY117">
        <v>0.91975118447294446</v>
      </c>
      <c r="LZ117">
        <v>0.92202679420791755</v>
      </c>
      <c r="MA117">
        <v>0.92071546864726184</v>
      </c>
      <c r="MB117">
        <v>0.92171686853077595</v>
      </c>
      <c r="MC117">
        <v>0.92122340388850221</v>
      </c>
      <c r="MD117">
        <v>0.92273326850189397</v>
      </c>
      <c r="ME117">
        <v>0.92324653340021057</v>
      </c>
      <c r="MF117">
        <v>0.92143132027266184</v>
      </c>
      <c r="MG117">
        <v>0.92210113283371042</v>
      </c>
      <c r="MH117">
        <v>0.9222517974050094</v>
      </c>
      <c r="MI117">
        <v>0.92483549013126276</v>
      </c>
      <c r="MJ117">
        <v>0.92553836633803033</v>
      </c>
      <c r="MK117">
        <v>0.92376507689316745</v>
      </c>
      <c r="ML117">
        <v>0.92305693943401779</v>
      </c>
      <c r="MM117">
        <v>0.92364695535045305</v>
      </c>
      <c r="MN117">
        <v>0.92431690714639814</v>
      </c>
      <c r="MO117">
        <v>0.92370220950791604</v>
      </c>
      <c r="MP117">
        <v>0.92472825880205944</v>
      </c>
      <c r="MQ117">
        <v>0.92527233236730488</v>
      </c>
      <c r="MR117">
        <v>0.92549170280411364</v>
      </c>
      <c r="MS117">
        <v>0.92477028199368383</v>
      </c>
      <c r="MT117">
        <v>0.92498802992206652</v>
      </c>
      <c r="MU117">
        <v>0.92548415107222726</v>
      </c>
      <c r="MV117">
        <v>0.92506411985457038</v>
      </c>
      <c r="MW117">
        <v>0.92548505724319308</v>
      </c>
      <c r="MX117">
        <v>0.92558854963657156</v>
      </c>
      <c r="MY117">
        <v>0.92637061389446507</v>
      </c>
      <c r="MZ117">
        <v>0.92743733084533275</v>
      </c>
      <c r="NA117">
        <v>0.92773371979351071</v>
      </c>
      <c r="NB117">
        <v>0.92781749592179263</v>
      </c>
      <c r="NC117">
        <v>0.92651815049131125</v>
      </c>
      <c r="ND117">
        <v>0.92833945310695343</v>
      </c>
      <c r="NE117">
        <v>0.92634483702101567</v>
      </c>
      <c r="NF117">
        <v>0.92598654651437473</v>
      </c>
      <c r="NG117">
        <v>0.92930849289335105</v>
      </c>
      <c r="NH117">
        <v>0.92826812710096251</v>
      </c>
      <c r="NI117">
        <v>0.92951334737023006</v>
      </c>
      <c r="NJ117">
        <v>0.92781088424118008</v>
      </c>
      <c r="NK117">
        <v>0.92875505153026072</v>
      </c>
      <c r="NL117">
        <v>0.92846225729052312</v>
      </c>
      <c r="NM117">
        <v>0.92924829352115368</v>
      </c>
      <c r="NN117">
        <v>0.92945038329326368</v>
      </c>
      <c r="NO117">
        <v>0.92904730660699608</v>
      </c>
      <c r="NP117">
        <v>0.92900653000605116</v>
      </c>
      <c r="NQ117">
        <v>0.93025885092787453</v>
      </c>
      <c r="NR117">
        <v>0.92945914638350902</v>
      </c>
      <c r="NS117">
        <v>0.93074223870885064</v>
      </c>
      <c r="NT117">
        <v>0.93222962994811565</v>
      </c>
      <c r="NU117">
        <v>0.93105356158385244</v>
      </c>
      <c r="NV117">
        <v>0.93053214645738591</v>
      </c>
      <c r="NW117">
        <v>0.93281095176405027</v>
      </c>
      <c r="NX117">
        <v>0.93136084777738204</v>
      </c>
      <c r="NY117">
        <v>0.93077438273342017</v>
      </c>
      <c r="NZ117">
        <v>0.93173221325616473</v>
      </c>
      <c r="OA117">
        <v>0.93190109870177618</v>
      </c>
      <c r="OB117">
        <v>0.9313458283263486</v>
      </c>
      <c r="OC117">
        <v>0.93238128599134651</v>
      </c>
      <c r="OD117">
        <v>0.9316152065959008</v>
      </c>
      <c r="OE117">
        <v>0.93281273130234099</v>
      </c>
      <c r="OF117">
        <v>0.93143451839667168</v>
      </c>
      <c r="OG117">
        <v>0.93273585527209291</v>
      </c>
      <c r="OH117">
        <v>0.93338267882215642</v>
      </c>
      <c r="OI117">
        <v>0.93313044960664848</v>
      </c>
      <c r="OJ117">
        <v>0.93366731937171754</v>
      </c>
      <c r="OK117">
        <v>0.93454107651970553</v>
      </c>
      <c r="OL117">
        <v>0.93475338210343506</v>
      </c>
      <c r="OM117">
        <v>0.93336522033754254</v>
      </c>
      <c r="ON117">
        <v>0.93376796426508135</v>
      </c>
      <c r="OO117">
        <v>0.9363293296988745</v>
      </c>
      <c r="OP117">
        <v>0.93348595048685079</v>
      </c>
      <c r="OQ117">
        <v>0.93530635416545205</v>
      </c>
      <c r="OR117">
        <v>0.93524700256052495</v>
      </c>
      <c r="OS117">
        <v>0.93485954639529167</v>
      </c>
      <c r="OT117">
        <v>0.93549126036955621</v>
      </c>
      <c r="OU117">
        <v>0.93491337135757602</v>
      </c>
    </row>
    <row r="118" spans="1:411">
      <c r="A118" s="539">
        <v>0.67</v>
      </c>
      <c r="B118">
        <v>5.2963102050288175E-4</v>
      </c>
      <c r="C118">
        <v>1.7615009047514036E-3</v>
      </c>
      <c r="D118">
        <v>3.9738978491450604E-3</v>
      </c>
      <c r="E118">
        <v>7.2056300996728804E-3</v>
      </c>
      <c r="F118">
        <v>1.0525055306009622E-2</v>
      </c>
      <c r="G118">
        <v>1.6070884145557948E-2</v>
      </c>
      <c r="H118">
        <v>2.1064147631294029E-2</v>
      </c>
      <c r="I118">
        <v>2.7736527537148069E-2</v>
      </c>
      <c r="J118">
        <v>3.5880611641325E-2</v>
      </c>
      <c r="K118">
        <v>4.3323395693314518E-2</v>
      </c>
      <c r="L118">
        <v>5.2903488267538254E-2</v>
      </c>
      <c r="M118">
        <v>6.3007127426640303E-2</v>
      </c>
      <c r="N118">
        <v>7.4645948750604998E-2</v>
      </c>
      <c r="O118">
        <v>8.6319741912872658E-2</v>
      </c>
      <c r="P118">
        <v>9.7610487739226245E-2</v>
      </c>
      <c r="Q118">
        <v>0.11071837974119629</v>
      </c>
      <c r="R118">
        <v>0.12253656630134449</v>
      </c>
      <c r="S118">
        <v>0.13506552586871753</v>
      </c>
      <c r="T118">
        <v>0.15088762602701417</v>
      </c>
      <c r="U118">
        <v>0.16250177651978731</v>
      </c>
      <c r="V118">
        <v>0.17741005497211465</v>
      </c>
      <c r="W118">
        <v>0.19133173632785444</v>
      </c>
      <c r="X118">
        <v>0.20492155809704546</v>
      </c>
      <c r="Y118">
        <v>0.22033619011785593</v>
      </c>
      <c r="Z118">
        <v>0.23116959102254458</v>
      </c>
      <c r="AA118">
        <v>0.24668507467224479</v>
      </c>
      <c r="AB118">
        <v>0.2597648415498347</v>
      </c>
      <c r="AC118">
        <v>0.27358047376009403</v>
      </c>
      <c r="AD118">
        <v>0.28634657098319077</v>
      </c>
      <c r="AE118">
        <v>0.30146938816139229</v>
      </c>
      <c r="AF118">
        <v>0.31210718491352407</v>
      </c>
      <c r="AG118">
        <v>0.32749635877753491</v>
      </c>
      <c r="AH118">
        <v>0.33936142056772611</v>
      </c>
      <c r="AI118">
        <v>0.35392506539381796</v>
      </c>
      <c r="AJ118">
        <v>0.36332039551279588</v>
      </c>
      <c r="AK118">
        <v>0.37643724340923301</v>
      </c>
      <c r="AL118">
        <v>0.38435809386656239</v>
      </c>
      <c r="AM118">
        <v>0.3989672917922043</v>
      </c>
      <c r="AN118">
        <v>0.40651927806684568</v>
      </c>
      <c r="AO118">
        <v>0.41825286013348545</v>
      </c>
      <c r="AP118">
        <v>0.42853469900929886</v>
      </c>
      <c r="AQ118">
        <v>0.43681521203838847</v>
      </c>
      <c r="AR118">
        <v>0.44971060020215914</v>
      </c>
      <c r="AS118">
        <v>0.45608904051304922</v>
      </c>
      <c r="AT118">
        <v>0.467579906742351</v>
      </c>
      <c r="AU118">
        <v>0.47956736805790845</v>
      </c>
      <c r="AV118">
        <v>0.48883330997861096</v>
      </c>
      <c r="AW118">
        <v>0.49541872127974473</v>
      </c>
      <c r="AX118">
        <v>0.50466965961970944</v>
      </c>
      <c r="AY118">
        <v>0.50995297273365392</v>
      </c>
      <c r="AZ118">
        <v>0.52152090169112697</v>
      </c>
      <c r="BA118">
        <v>0.52619200533105437</v>
      </c>
      <c r="BB118">
        <v>0.53394826930387196</v>
      </c>
      <c r="BC118">
        <v>0.54444410223464756</v>
      </c>
      <c r="BD118">
        <v>0.54934280399679847</v>
      </c>
      <c r="BE118">
        <v>0.5565561825920905</v>
      </c>
      <c r="BF118">
        <v>0.5616087475342193</v>
      </c>
      <c r="BG118">
        <v>0.57140496590728784</v>
      </c>
      <c r="BH118">
        <v>0.57837548488285451</v>
      </c>
      <c r="BI118">
        <v>0.5802069404190181</v>
      </c>
      <c r="BJ118">
        <v>0.58804425362790824</v>
      </c>
      <c r="BK118">
        <v>0.59624910446735735</v>
      </c>
      <c r="BL118">
        <v>0.59881084691987774</v>
      </c>
      <c r="BM118">
        <v>0.6038571852855259</v>
      </c>
      <c r="BN118">
        <v>0.61097070943505494</v>
      </c>
      <c r="BO118">
        <v>0.61527655744429421</v>
      </c>
      <c r="BP118">
        <v>0.62329730316536081</v>
      </c>
      <c r="BQ118">
        <v>0.62818913115417307</v>
      </c>
      <c r="BR118">
        <v>0.6328926730226162</v>
      </c>
      <c r="BS118">
        <v>0.6361412695956693</v>
      </c>
      <c r="BT118">
        <v>0.6415998357959446</v>
      </c>
      <c r="BU118">
        <v>0.645800314993764</v>
      </c>
      <c r="BV118">
        <v>0.65114342092877808</v>
      </c>
      <c r="BW118">
        <v>0.65362143085083368</v>
      </c>
      <c r="BX118">
        <v>0.65896840488809494</v>
      </c>
      <c r="BY118">
        <v>0.66186521993869107</v>
      </c>
      <c r="BZ118">
        <v>0.66864101028629386</v>
      </c>
      <c r="CA118">
        <v>0.6734365815477259</v>
      </c>
      <c r="CB118">
        <v>0.67299816388151013</v>
      </c>
      <c r="CC118">
        <v>0.67720250313704788</v>
      </c>
      <c r="CD118">
        <v>0.68281093331099418</v>
      </c>
      <c r="CE118">
        <v>0.68730663105632661</v>
      </c>
      <c r="CF118">
        <v>0.68856349582743359</v>
      </c>
      <c r="CG118">
        <v>0.69408784192169981</v>
      </c>
      <c r="CH118">
        <v>0.69670165910252624</v>
      </c>
      <c r="CI118">
        <v>0.69622580986180327</v>
      </c>
      <c r="CJ118">
        <v>0.70378267644665526</v>
      </c>
      <c r="CK118">
        <v>0.70497538134828186</v>
      </c>
      <c r="CL118">
        <v>0.70640479676146373</v>
      </c>
      <c r="CM118">
        <v>0.71084090084915785</v>
      </c>
      <c r="CN118">
        <v>0.71620925526046697</v>
      </c>
      <c r="CO118">
        <v>0.71872009673769255</v>
      </c>
      <c r="CP118">
        <v>0.72438690405165218</v>
      </c>
      <c r="CQ118">
        <v>0.72415642658351875</v>
      </c>
      <c r="CR118">
        <v>0.7264661183114286</v>
      </c>
      <c r="CS118">
        <v>0.7297033757987692</v>
      </c>
      <c r="CT118">
        <v>0.73422850373390913</v>
      </c>
      <c r="CU118">
        <v>0.73458814480017853</v>
      </c>
      <c r="CV118">
        <v>0.73731381331182333</v>
      </c>
      <c r="CW118">
        <v>0.73967261372300441</v>
      </c>
      <c r="CX118">
        <v>0.7416857052790089</v>
      </c>
      <c r="CY118">
        <v>0.74442607715166575</v>
      </c>
      <c r="CZ118">
        <v>0.74633718645335401</v>
      </c>
      <c r="DA118">
        <v>0.74945689363043599</v>
      </c>
      <c r="DB118">
        <v>0.75284581870898948</v>
      </c>
      <c r="DC118">
        <v>0.75554833081451822</v>
      </c>
      <c r="DD118">
        <v>0.75589014771165786</v>
      </c>
      <c r="DE118">
        <v>0.7586961062836648</v>
      </c>
      <c r="DF118">
        <v>0.75968359536367402</v>
      </c>
      <c r="DG118">
        <v>0.76251447471255207</v>
      </c>
      <c r="DH118">
        <v>0.7669295122579608</v>
      </c>
      <c r="DI118">
        <v>0.76528625047668075</v>
      </c>
      <c r="DJ118">
        <v>0.7690659842418508</v>
      </c>
      <c r="DK118">
        <v>0.76987307615514544</v>
      </c>
      <c r="DL118">
        <v>0.77282021021822245</v>
      </c>
      <c r="DM118">
        <v>0.77412768309153612</v>
      </c>
      <c r="DN118">
        <v>0.77428212359907911</v>
      </c>
      <c r="DO118">
        <v>0.7769902831900557</v>
      </c>
      <c r="DP118">
        <v>0.78053414248059916</v>
      </c>
      <c r="DQ118">
        <v>0.78044192034671345</v>
      </c>
      <c r="DR118">
        <v>0.78221979991298218</v>
      </c>
      <c r="DS118">
        <v>0.78691581146784517</v>
      </c>
      <c r="DT118">
        <v>0.78625886498865305</v>
      </c>
      <c r="DU118">
        <v>0.78921358792211205</v>
      </c>
      <c r="DV118">
        <v>0.78995099865906071</v>
      </c>
      <c r="DW118">
        <v>0.79243030926196545</v>
      </c>
      <c r="DX118">
        <v>0.79299314105168139</v>
      </c>
      <c r="DY118">
        <v>0.79405674770428525</v>
      </c>
      <c r="DZ118">
        <v>0.79676741439397369</v>
      </c>
      <c r="EA118">
        <v>0.79716903121266425</v>
      </c>
      <c r="EB118">
        <v>0.79889117325274417</v>
      </c>
      <c r="EC118">
        <v>0.80138266832877125</v>
      </c>
      <c r="ED118">
        <v>0.80191603310357917</v>
      </c>
      <c r="EE118">
        <v>0.80492896986155693</v>
      </c>
      <c r="EF118">
        <v>0.80470790661203451</v>
      </c>
      <c r="EG118">
        <v>0.80704340649544459</v>
      </c>
      <c r="EH118">
        <v>0.80844504283993468</v>
      </c>
      <c r="EI118">
        <v>0.81011045640562607</v>
      </c>
      <c r="EJ118">
        <v>0.80955058881773745</v>
      </c>
      <c r="EK118">
        <v>0.81293006222886588</v>
      </c>
      <c r="EL118">
        <v>0.81628910081123007</v>
      </c>
      <c r="EM118">
        <v>0.81384424945105727</v>
      </c>
      <c r="EN118">
        <v>0.8163627487174564</v>
      </c>
      <c r="EO118">
        <v>0.81771957368398185</v>
      </c>
      <c r="EP118">
        <v>0.81906029693758398</v>
      </c>
      <c r="EQ118">
        <v>0.81809812885360067</v>
      </c>
      <c r="ER118">
        <v>0.82185957292181799</v>
      </c>
      <c r="ES118">
        <v>0.82191789201951104</v>
      </c>
      <c r="ET118">
        <v>0.82360520252136682</v>
      </c>
      <c r="EU118">
        <v>0.82585925574536767</v>
      </c>
      <c r="EV118">
        <v>0.82511225326706616</v>
      </c>
      <c r="EW118">
        <v>0.82617026719707665</v>
      </c>
      <c r="EX118">
        <v>0.82685760662327934</v>
      </c>
      <c r="EY118">
        <v>0.82822181788960647</v>
      </c>
      <c r="EZ118">
        <v>0.82956642942676617</v>
      </c>
      <c r="FA118">
        <v>0.83025268451029866</v>
      </c>
      <c r="FB118">
        <v>0.8317887275937027</v>
      </c>
      <c r="FC118">
        <v>0.83438198670788211</v>
      </c>
      <c r="FD118">
        <v>0.83412268388109234</v>
      </c>
      <c r="FE118">
        <v>0.83459429088377723</v>
      </c>
      <c r="FF118">
        <v>0.83585844990039904</v>
      </c>
      <c r="FG118">
        <v>0.83768608290133584</v>
      </c>
      <c r="FH118">
        <v>0.83977800914640022</v>
      </c>
      <c r="FI118">
        <v>0.83835270681109664</v>
      </c>
      <c r="FJ118">
        <v>0.84081184693407462</v>
      </c>
      <c r="FK118">
        <v>0.84080723905270693</v>
      </c>
      <c r="FL118">
        <v>0.84314070277624542</v>
      </c>
      <c r="FM118">
        <v>0.84258001502293722</v>
      </c>
      <c r="FN118">
        <v>0.84375648793817282</v>
      </c>
      <c r="FO118">
        <v>0.8434455755567386</v>
      </c>
      <c r="FP118">
        <v>0.84465858966408602</v>
      </c>
      <c r="FQ118">
        <v>0.8469789945284617</v>
      </c>
      <c r="FR118">
        <v>0.84630541704923878</v>
      </c>
      <c r="FS118">
        <v>0.84755984529662354</v>
      </c>
      <c r="FT118">
        <v>0.84738224075254931</v>
      </c>
      <c r="FU118">
        <v>0.84688266178907967</v>
      </c>
      <c r="FV118">
        <v>0.85053887753568491</v>
      </c>
      <c r="FW118">
        <v>0.85366125941175763</v>
      </c>
      <c r="FX118">
        <v>0.85231110433714063</v>
      </c>
      <c r="FY118">
        <v>0.85222678120223117</v>
      </c>
      <c r="FZ118">
        <v>0.85357304260349898</v>
      </c>
      <c r="GA118">
        <v>0.85420267442053888</v>
      </c>
      <c r="GB118">
        <v>0.85627551943566504</v>
      </c>
      <c r="GC118">
        <v>0.85688265671043806</v>
      </c>
      <c r="GD118">
        <v>0.85799101145261303</v>
      </c>
      <c r="GE118">
        <v>0.85812133626935017</v>
      </c>
      <c r="GF118">
        <v>0.85886739984337113</v>
      </c>
      <c r="GG118">
        <v>0.85937153456218973</v>
      </c>
      <c r="GH118">
        <v>0.85906042345858702</v>
      </c>
      <c r="GI118">
        <v>0.86125901121973458</v>
      </c>
      <c r="GJ118">
        <v>0.86261942340535425</v>
      </c>
      <c r="GK118">
        <v>0.8595721818321026</v>
      </c>
      <c r="GL118">
        <v>0.86193589088021638</v>
      </c>
      <c r="GM118">
        <v>0.86450055667097359</v>
      </c>
      <c r="GN118">
        <v>0.86482928428792649</v>
      </c>
      <c r="GO118">
        <v>0.86330683594933311</v>
      </c>
      <c r="GP118">
        <v>0.86618118316505455</v>
      </c>
      <c r="GQ118">
        <v>0.86694540735790326</v>
      </c>
      <c r="GR118">
        <v>0.86620347651388485</v>
      </c>
      <c r="GS118">
        <v>0.86728731902693068</v>
      </c>
      <c r="GT118">
        <v>0.86839066539938892</v>
      </c>
      <c r="GU118">
        <v>0.86743123951063184</v>
      </c>
      <c r="GV118">
        <v>0.86933939306767571</v>
      </c>
      <c r="GW118">
        <v>0.87112096057518928</v>
      </c>
      <c r="GX118">
        <v>0.87172370205795979</v>
      </c>
      <c r="GY118">
        <v>0.87187775614218577</v>
      </c>
      <c r="GZ118">
        <v>0.87170513533060456</v>
      </c>
      <c r="HA118">
        <v>0.87336622397713537</v>
      </c>
      <c r="HB118">
        <v>0.87156336186971206</v>
      </c>
      <c r="HC118">
        <v>0.87406062447985844</v>
      </c>
      <c r="HD118">
        <v>0.87381168523959296</v>
      </c>
      <c r="HE118">
        <v>0.87518691587078778</v>
      </c>
      <c r="HF118">
        <v>0.8758854355604736</v>
      </c>
      <c r="HG118">
        <v>0.87600532126391606</v>
      </c>
      <c r="HH118">
        <v>0.87637039716087251</v>
      </c>
      <c r="HI118">
        <v>0.87747115227866124</v>
      </c>
      <c r="HJ118">
        <v>0.87900322859638425</v>
      </c>
      <c r="HK118">
        <v>0.87915663355697582</v>
      </c>
      <c r="HL118">
        <v>0.87974626443170378</v>
      </c>
      <c r="HM118">
        <v>0.87810645381808894</v>
      </c>
      <c r="HN118">
        <v>0.88055933511630502</v>
      </c>
      <c r="HO118">
        <v>0.88076662780225301</v>
      </c>
      <c r="HP118">
        <v>0.88080624499663362</v>
      </c>
      <c r="HQ118">
        <v>0.88097207031703939</v>
      </c>
      <c r="HR118">
        <v>0.88257417311270081</v>
      </c>
      <c r="HS118">
        <v>0.88104511913581385</v>
      </c>
      <c r="HT118">
        <v>0.88248331484477371</v>
      </c>
      <c r="HU118">
        <v>0.88491009133761001</v>
      </c>
      <c r="HV118">
        <v>0.88234555875711995</v>
      </c>
      <c r="HW118">
        <v>0.88268120285384111</v>
      </c>
      <c r="HX118">
        <v>0.88753474609971106</v>
      </c>
      <c r="HY118">
        <v>0.88587599827065888</v>
      </c>
      <c r="HZ118">
        <v>0.88750150155435359</v>
      </c>
      <c r="IA118">
        <v>0.88755672050930112</v>
      </c>
      <c r="IB118">
        <v>0.88770295493800533</v>
      </c>
      <c r="IC118">
        <v>0.88753215526345297</v>
      </c>
      <c r="ID118">
        <v>0.88938658008917548</v>
      </c>
      <c r="IE118">
        <v>0.88700839896139527</v>
      </c>
      <c r="IF118">
        <v>0.88900519019673541</v>
      </c>
      <c r="IG118">
        <v>0.89024557663369741</v>
      </c>
      <c r="IH118">
        <v>0.89158232929693448</v>
      </c>
      <c r="II118">
        <v>0.89279122342693307</v>
      </c>
      <c r="IJ118">
        <v>0.89119522515441185</v>
      </c>
      <c r="IK118">
        <v>0.89161802816457458</v>
      </c>
      <c r="IL118">
        <v>0.8905802269629095</v>
      </c>
      <c r="IM118">
        <v>0.89223097308740584</v>
      </c>
      <c r="IN118">
        <v>0.8929049456990823</v>
      </c>
      <c r="IO118">
        <v>0.88998114392421501</v>
      </c>
      <c r="IP118">
        <v>0.8931195506369487</v>
      </c>
      <c r="IQ118">
        <v>0.89383352595378884</v>
      </c>
      <c r="IR118">
        <v>0.89446473771298363</v>
      </c>
      <c r="IS118">
        <v>0.89565138315816151</v>
      </c>
      <c r="IT118">
        <v>0.89577110925547809</v>
      </c>
      <c r="IU118">
        <v>0.89549795347389449</v>
      </c>
      <c r="IV118">
        <v>0.89659722161520872</v>
      </c>
      <c r="IW118">
        <v>0.89777542411424638</v>
      </c>
      <c r="IX118">
        <v>0.89711460576788427</v>
      </c>
      <c r="IY118">
        <v>0.89936974270176884</v>
      </c>
      <c r="IZ118">
        <v>0.89855573858164361</v>
      </c>
      <c r="JA118">
        <v>0.8984631760642241</v>
      </c>
      <c r="JB118">
        <v>0.89745713745626643</v>
      </c>
      <c r="JC118">
        <v>0.89829029150987894</v>
      </c>
      <c r="JD118">
        <v>0.89893995399473492</v>
      </c>
      <c r="JE118">
        <v>0.89959431311255256</v>
      </c>
      <c r="JF118">
        <v>0.90109549322204252</v>
      </c>
      <c r="JG118">
        <v>0.90045062437595269</v>
      </c>
      <c r="JH118">
        <v>0.89897516940598465</v>
      </c>
      <c r="JI118">
        <v>0.90198934882682313</v>
      </c>
      <c r="JJ118">
        <v>0.90015654233144615</v>
      </c>
      <c r="JK118">
        <v>0.90316994679244422</v>
      </c>
      <c r="JL118">
        <v>0.90224992476643795</v>
      </c>
      <c r="JM118">
        <v>0.90282774438300761</v>
      </c>
      <c r="JN118">
        <v>0.90275311656685309</v>
      </c>
      <c r="JO118">
        <v>0.90387895364590454</v>
      </c>
      <c r="JP118">
        <v>0.90361811794235736</v>
      </c>
      <c r="JQ118">
        <v>0.90674664251465131</v>
      </c>
      <c r="JR118">
        <v>0.90613918828273743</v>
      </c>
      <c r="JS118">
        <v>0.90474795736178193</v>
      </c>
      <c r="JT118">
        <v>0.90611929258727797</v>
      </c>
      <c r="JU118">
        <v>0.90410862032638506</v>
      </c>
      <c r="JV118">
        <v>0.90620103030843124</v>
      </c>
      <c r="JW118">
        <v>0.90657115013683798</v>
      </c>
      <c r="JX118">
        <v>0.90578726017917988</v>
      </c>
      <c r="JY118">
        <v>0.90460207616744037</v>
      </c>
      <c r="JZ118">
        <v>0.90698805842223662</v>
      </c>
      <c r="KA118">
        <v>0.90651939059008291</v>
      </c>
      <c r="KB118">
        <v>0.90772421094226718</v>
      </c>
      <c r="KC118">
        <v>0.90780930774206969</v>
      </c>
      <c r="KD118">
        <v>0.90851318542358506</v>
      </c>
      <c r="KE118">
        <v>0.90737767447082063</v>
      </c>
      <c r="KF118">
        <v>0.90820509732593435</v>
      </c>
      <c r="KG118">
        <v>0.90967437458244438</v>
      </c>
      <c r="KH118">
        <v>0.90935755978046662</v>
      </c>
      <c r="KI118">
        <v>0.90912750053509317</v>
      </c>
      <c r="KJ118">
        <v>0.91124268208688319</v>
      </c>
      <c r="KK118">
        <v>0.90952758205044826</v>
      </c>
      <c r="KL118">
        <v>0.91080886809729122</v>
      </c>
      <c r="KM118">
        <v>0.91143106112166516</v>
      </c>
      <c r="KN118">
        <v>0.91117892514271615</v>
      </c>
      <c r="KO118">
        <v>0.9120943336898748</v>
      </c>
      <c r="KP118">
        <v>0.91166607105251951</v>
      </c>
      <c r="KQ118">
        <v>0.91182128572433518</v>
      </c>
      <c r="KR118">
        <v>0.91267480181570537</v>
      </c>
      <c r="KS118">
        <v>0.91216263141106813</v>
      </c>
      <c r="KT118">
        <v>0.9133874875549941</v>
      </c>
      <c r="KU118">
        <v>0.91438326589334606</v>
      </c>
      <c r="KV118">
        <v>0.91468776396741358</v>
      </c>
      <c r="KW118">
        <v>0.91420975695508289</v>
      </c>
      <c r="KX118">
        <v>0.91456718161039474</v>
      </c>
      <c r="KY118">
        <v>0.91443081833386075</v>
      </c>
      <c r="KZ118">
        <v>0.91396038701090876</v>
      </c>
      <c r="LA118">
        <v>0.91471698862340678</v>
      </c>
      <c r="LB118">
        <v>0.91458787571449773</v>
      </c>
      <c r="LC118">
        <v>0.91562815123485597</v>
      </c>
      <c r="LD118">
        <v>0.91600577731153832</v>
      </c>
      <c r="LE118">
        <v>0.91469546043690875</v>
      </c>
      <c r="LF118">
        <v>0.9149859921432677</v>
      </c>
      <c r="LG118">
        <v>0.91557267919653018</v>
      </c>
      <c r="LH118">
        <v>0.91590450274551993</v>
      </c>
      <c r="LI118">
        <v>0.9177719268002299</v>
      </c>
      <c r="LJ118">
        <v>0.91850303574343251</v>
      </c>
      <c r="LK118">
        <v>0.91582806207127876</v>
      </c>
      <c r="LL118">
        <v>0.91754573485537938</v>
      </c>
      <c r="LM118">
        <v>0.91949661943855698</v>
      </c>
      <c r="LN118">
        <v>0.91805938888782013</v>
      </c>
      <c r="LO118">
        <v>0.91840878465716447</v>
      </c>
      <c r="LP118">
        <v>0.91841863355809839</v>
      </c>
      <c r="LQ118">
        <v>0.91976958381771945</v>
      </c>
      <c r="LR118">
        <v>0.91855100270703927</v>
      </c>
      <c r="LS118">
        <v>0.91841432030404424</v>
      </c>
      <c r="LT118">
        <v>0.91925400201684282</v>
      </c>
      <c r="LU118">
        <v>0.92000244821762145</v>
      </c>
      <c r="LV118">
        <v>0.91901045988259544</v>
      </c>
      <c r="LW118">
        <v>0.92093249106384101</v>
      </c>
      <c r="LX118">
        <v>0.92113223862946059</v>
      </c>
      <c r="LY118">
        <v>0.9215031846468541</v>
      </c>
      <c r="LZ118">
        <v>0.92068860914517392</v>
      </c>
      <c r="MA118">
        <v>0.92266374824170483</v>
      </c>
      <c r="MB118">
        <v>0.92119965714288909</v>
      </c>
      <c r="MC118">
        <v>0.9216429389031362</v>
      </c>
      <c r="MD118">
        <v>0.92265711890099311</v>
      </c>
      <c r="ME118">
        <v>0.92223182128823589</v>
      </c>
      <c r="MF118">
        <v>0.92192130609047296</v>
      </c>
      <c r="MG118">
        <v>0.92156546124089689</v>
      </c>
      <c r="MH118">
        <v>0.92354820305344099</v>
      </c>
      <c r="MI118">
        <v>0.92256528403463312</v>
      </c>
      <c r="MJ118">
        <v>0.92293613429000898</v>
      </c>
      <c r="MK118">
        <v>0.92279234844038049</v>
      </c>
      <c r="ML118">
        <v>0.92328552302743394</v>
      </c>
      <c r="MM118">
        <v>0.92287877513622707</v>
      </c>
      <c r="MN118">
        <v>0.92544654352869293</v>
      </c>
      <c r="MO118">
        <v>0.92385063506955878</v>
      </c>
      <c r="MP118">
        <v>0.92448995876115492</v>
      </c>
      <c r="MQ118">
        <v>0.92470045808973311</v>
      </c>
      <c r="MR118">
        <v>0.92575432256232681</v>
      </c>
      <c r="MS118">
        <v>0.92455530597671631</v>
      </c>
      <c r="MT118">
        <v>0.92517379831257252</v>
      </c>
      <c r="MU118">
        <v>0.92645199342197859</v>
      </c>
      <c r="MV118">
        <v>0.92489924806365642</v>
      </c>
      <c r="MW118">
        <v>0.92525962995965894</v>
      </c>
      <c r="MX118">
        <v>0.92717595426616994</v>
      </c>
      <c r="MY118">
        <v>0.92508841127147412</v>
      </c>
      <c r="MZ118">
        <v>0.92579371211149242</v>
      </c>
      <c r="NA118">
        <v>0.92704593903751742</v>
      </c>
      <c r="NB118">
        <v>0.92820779567811018</v>
      </c>
      <c r="NC118">
        <v>0.92767052717796106</v>
      </c>
      <c r="ND118">
        <v>0.9269856318400711</v>
      </c>
      <c r="NE118">
        <v>0.92828451603049444</v>
      </c>
      <c r="NF118">
        <v>0.92675835371980342</v>
      </c>
      <c r="NG118">
        <v>0.92617414201096226</v>
      </c>
      <c r="NH118">
        <v>0.92874869652746594</v>
      </c>
      <c r="NI118">
        <v>0.93072400017293933</v>
      </c>
      <c r="NJ118">
        <v>0.9287364781001658</v>
      </c>
      <c r="NK118">
        <v>0.92939622938336153</v>
      </c>
      <c r="NL118">
        <v>0.9295706605406997</v>
      </c>
      <c r="NM118">
        <v>0.93098290411303974</v>
      </c>
      <c r="NN118">
        <v>0.92924971928885169</v>
      </c>
      <c r="NO118">
        <v>0.92960658350571601</v>
      </c>
      <c r="NP118">
        <v>0.92972396077031338</v>
      </c>
      <c r="NQ118">
        <v>0.92991412651183991</v>
      </c>
      <c r="NR118">
        <v>0.93108161888490026</v>
      </c>
      <c r="NS118">
        <v>0.92887764618609481</v>
      </c>
      <c r="NT118">
        <v>0.93109799772777779</v>
      </c>
      <c r="NU118">
        <v>0.93210435881725628</v>
      </c>
      <c r="NV118">
        <v>0.9311983236430994</v>
      </c>
      <c r="NW118">
        <v>0.93055078074303899</v>
      </c>
      <c r="NX118">
        <v>0.93157826923446707</v>
      </c>
      <c r="NY118">
        <v>0.93149632588341313</v>
      </c>
      <c r="NZ118">
        <v>0.93098678960340886</v>
      </c>
      <c r="OA118">
        <v>0.93197519357910497</v>
      </c>
      <c r="OB118">
        <v>0.93149211390319753</v>
      </c>
      <c r="OC118">
        <v>0.93213317965962117</v>
      </c>
      <c r="OD118">
        <v>0.93314631457862818</v>
      </c>
      <c r="OE118">
        <v>0.93253574610701107</v>
      </c>
      <c r="OF118">
        <v>0.93225266698963627</v>
      </c>
      <c r="OG118">
        <v>0.93185116999699691</v>
      </c>
      <c r="OH118">
        <v>0.93377293536906225</v>
      </c>
      <c r="OI118">
        <v>0.93317571882233818</v>
      </c>
      <c r="OJ118">
        <v>0.93347348200921376</v>
      </c>
      <c r="OK118">
        <v>0.93263048101388579</v>
      </c>
      <c r="OL118">
        <v>0.93240720104154884</v>
      </c>
      <c r="OM118">
        <v>0.93459721595285106</v>
      </c>
      <c r="ON118">
        <v>0.93328805704167406</v>
      </c>
      <c r="OO118">
        <v>0.93363907492857034</v>
      </c>
      <c r="OP118">
        <v>0.93375618321367782</v>
      </c>
      <c r="OQ118">
        <v>0.93415700700255222</v>
      </c>
      <c r="OR118">
        <v>0.93538215954267145</v>
      </c>
      <c r="OS118">
        <v>0.93555639585667139</v>
      </c>
      <c r="OT118">
        <v>0.93583169436947988</v>
      </c>
      <c r="OU118">
        <v>0.93445503007312314</v>
      </c>
    </row>
    <row r="119" spans="1:411">
      <c r="A119" s="539">
        <v>0.68</v>
      </c>
      <c r="B119">
        <v>6.2591761546152195E-4</v>
      </c>
      <c r="C119">
        <v>1.6206655616456452E-3</v>
      </c>
      <c r="D119">
        <v>3.7309021420030277E-3</v>
      </c>
      <c r="E119">
        <v>6.7645032829253783E-3</v>
      </c>
      <c r="F119">
        <v>1.1266325736457541E-2</v>
      </c>
      <c r="G119">
        <v>1.5538599763101365E-2</v>
      </c>
      <c r="H119">
        <v>2.2263615673297245E-2</v>
      </c>
      <c r="I119">
        <v>2.8604712172907804E-2</v>
      </c>
      <c r="J119">
        <v>3.6043847638026538E-2</v>
      </c>
      <c r="K119">
        <v>4.3801089457285516E-2</v>
      </c>
      <c r="L119">
        <v>5.4350854048967598E-2</v>
      </c>
      <c r="M119">
        <v>6.4364091553469643E-2</v>
      </c>
      <c r="N119">
        <v>7.3950390474603514E-2</v>
      </c>
      <c r="O119">
        <v>8.6474496855022981E-2</v>
      </c>
      <c r="P119">
        <v>9.9548761366058003E-2</v>
      </c>
      <c r="Q119">
        <v>0.11130112985011069</v>
      </c>
      <c r="R119">
        <v>0.12432275589071298</v>
      </c>
      <c r="S119">
        <v>0.13731752455841773</v>
      </c>
      <c r="T119">
        <v>0.1503233903277251</v>
      </c>
      <c r="U119">
        <v>0.16418243943827665</v>
      </c>
      <c r="V119">
        <v>0.17781321594922442</v>
      </c>
      <c r="W119">
        <v>0.19259959698428691</v>
      </c>
      <c r="X119">
        <v>0.2063719167990877</v>
      </c>
      <c r="Y119">
        <v>0.21779887450045327</v>
      </c>
      <c r="Z119">
        <v>0.23458909980439638</v>
      </c>
      <c r="AA119">
        <v>0.24417138158472826</v>
      </c>
      <c r="AB119">
        <v>0.26034156199688518</v>
      </c>
      <c r="AC119">
        <v>0.27472968945769305</v>
      </c>
      <c r="AD119">
        <v>0.28510385641479602</v>
      </c>
      <c r="AE119">
        <v>0.30126389146825405</v>
      </c>
      <c r="AF119">
        <v>0.31022389410658474</v>
      </c>
      <c r="AG119">
        <v>0.32544649889993937</v>
      </c>
      <c r="AH119">
        <v>0.33790056114106165</v>
      </c>
      <c r="AI119">
        <v>0.35096090010346059</v>
      </c>
      <c r="AJ119">
        <v>0.3637502714938553</v>
      </c>
      <c r="AK119">
        <v>0.37481741951474679</v>
      </c>
      <c r="AL119">
        <v>0.38555791431071584</v>
      </c>
      <c r="AM119">
        <v>0.39943442128760015</v>
      </c>
      <c r="AN119">
        <v>0.40526500485511197</v>
      </c>
      <c r="AO119">
        <v>0.4163680130982087</v>
      </c>
      <c r="AP119">
        <v>0.42792231171132233</v>
      </c>
      <c r="AQ119">
        <v>0.43825342419630353</v>
      </c>
      <c r="AR119">
        <v>0.44909235714071888</v>
      </c>
      <c r="AS119">
        <v>0.45917866625900122</v>
      </c>
      <c r="AT119">
        <v>0.47020427674244702</v>
      </c>
      <c r="AU119">
        <v>0.4787751788772085</v>
      </c>
      <c r="AV119">
        <v>0.48599966618447421</v>
      </c>
      <c r="AW119">
        <v>0.49565139118580603</v>
      </c>
      <c r="AX119">
        <v>0.50284076891586549</v>
      </c>
      <c r="AY119">
        <v>0.51099929210697315</v>
      </c>
      <c r="AZ119">
        <v>0.51944637930226678</v>
      </c>
      <c r="BA119">
        <v>0.52856207221963103</v>
      </c>
      <c r="BB119">
        <v>0.53466751451956251</v>
      </c>
      <c r="BC119">
        <v>0.54063524913086636</v>
      </c>
      <c r="BD119">
        <v>0.5472872961230304</v>
      </c>
      <c r="BE119">
        <v>0.55783460254755335</v>
      </c>
      <c r="BF119">
        <v>0.56325865827847443</v>
      </c>
      <c r="BG119">
        <v>0.5694959887471398</v>
      </c>
      <c r="BH119">
        <v>0.57388680173164108</v>
      </c>
      <c r="BI119">
        <v>0.5817534237672356</v>
      </c>
      <c r="BJ119">
        <v>0.59088557369359873</v>
      </c>
      <c r="BK119">
        <v>0.59014283911802412</v>
      </c>
      <c r="BL119">
        <v>0.59861800907269291</v>
      </c>
      <c r="BM119">
        <v>0.60422898382167234</v>
      </c>
      <c r="BN119">
        <v>0.61102216017038924</v>
      </c>
      <c r="BO119">
        <v>0.61550606878903191</v>
      </c>
      <c r="BP119">
        <v>0.61998836300457028</v>
      </c>
      <c r="BQ119">
        <v>0.62629377670574793</v>
      </c>
      <c r="BR119">
        <v>0.62853487272318909</v>
      </c>
      <c r="BS119">
        <v>0.63669798530737831</v>
      </c>
      <c r="BT119">
        <v>0.64177872220845877</v>
      </c>
      <c r="BU119">
        <v>0.6458088991709382</v>
      </c>
      <c r="BV119">
        <v>0.65112328142350973</v>
      </c>
      <c r="BW119">
        <v>0.65286987648928718</v>
      </c>
      <c r="BX119">
        <v>0.65837324587553725</v>
      </c>
      <c r="BY119">
        <v>0.6624728566807554</v>
      </c>
      <c r="BZ119">
        <v>0.66719026410898707</v>
      </c>
      <c r="CA119">
        <v>0.67081076435984821</v>
      </c>
      <c r="CB119">
        <v>0.67294339799878933</v>
      </c>
      <c r="CC119">
        <v>0.67693475096630973</v>
      </c>
      <c r="CD119">
        <v>0.68430092689135391</v>
      </c>
      <c r="CE119">
        <v>0.68504988302946079</v>
      </c>
      <c r="CF119">
        <v>0.68905469776231221</v>
      </c>
      <c r="CG119">
        <v>0.69217349887169555</v>
      </c>
      <c r="CH119">
        <v>0.69568805320664928</v>
      </c>
      <c r="CI119">
        <v>0.69905700219348188</v>
      </c>
      <c r="CJ119">
        <v>0.70414048273875496</v>
      </c>
      <c r="CK119">
        <v>0.70526520476720456</v>
      </c>
      <c r="CL119">
        <v>0.70811588436159201</v>
      </c>
      <c r="CM119">
        <v>0.71275408694702624</v>
      </c>
      <c r="CN119">
        <v>0.71443942014720019</v>
      </c>
      <c r="CO119">
        <v>0.71534300752560231</v>
      </c>
      <c r="CP119">
        <v>0.7185749162985442</v>
      </c>
      <c r="CQ119">
        <v>0.72315446028437891</v>
      </c>
      <c r="CR119">
        <v>0.72735417785692036</v>
      </c>
      <c r="CS119">
        <v>0.73147003648552311</v>
      </c>
      <c r="CT119">
        <v>0.73310814791492873</v>
      </c>
      <c r="CU119">
        <v>0.73632859442024046</v>
      </c>
      <c r="CV119">
        <v>0.73811376223498759</v>
      </c>
      <c r="CW119">
        <v>0.73633845779177332</v>
      </c>
      <c r="CX119">
        <v>0.74083276656371688</v>
      </c>
      <c r="CY119">
        <v>0.74347720049030075</v>
      </c>
      <c r="CZ119">
        <v>0.74711184725916524</v>
      </c>
      <c r="DA119">
        <v>0.74968887770874337</v>
      </c>
      <c r="DB119">
        <v>0.75160207878722241</v>
      </c>
      <c r="DC119">
        <v>0.7559072430310414</v>
      </c>
      <c r="DD119">
        <v>0.75551266173843412</v>
      </c>
      <c r="DE119">
        <v>0.75885375711253933</v>
      </c>
      <c r="DF119">
        <v>0.75754707143124722</v>
      </c>
      <c r="DG119">
        <v>0.76021378324138378</v>
      </c>
      <c r="DH119">
        <v>0.76489735579643114</v>
      </c>
      <c r="DI119">
        <v>0.76487415056567987</v>
      </c>
      <c r="DJ119">
        <v>0.76874297937506575</v>
      </c>
      <c r="DK119">
        <v>0.76937476937591065</v>
      </c>
      <c r="DL119">
        <v>0.77192086873527432</v>
      </c>
      <c r="DM119">
        <v>0.77461197275729443</v>
      </c>
      <c r="DN119">
        <v>0.77693426576362312</v>
      </c>
      <c r="DO119">
        <v>0.77777019411410886</v>
      </c>
      <c r="DP119">
        <v>0.78243916878511111</v>
      </c>
      <c r="DQ119">
        <v>0.7792758632459591</v>
      </c>
      <c r="DR119">
        <v>0.78205689215188556</v>
      </c>
      <c r="DS119">
        <v>0.78553124240896788</v>
      </c>
      <c r="DT119">
        <v>0.78551052576970903</v>
      </c>
      <c r="DU119">
        <v>0.7887746308216792</v>
      </c>
      <c r="DV119">
        <v>0.78921552875946122</v>
      </c>
      <c r="DW119">
        <v>0.79004007279404953</v>
      </c>
      <c r="DX119">
        <v>0.79548887567444204</v>
      </c>
      <c r="DY119">
        <v>0.79801693475602531</v>
      </c>
      <c r="DZ119">
        <v>0.79613571249799731</v>
      </c>
      <c r="EA119">
        <v>0.79777359274325654</v>
      </c>
      <c r="EB119">
        <v>0.79942364497857987</v>
      </c>
      <c r="EC119">
        <v>0.80025921715488302</v>
      </c>
      <c r="ED119">
        <v>0.80117908074929933</v>
      </c>
      <c r="EE119">
        <v>0.80365506997312441</v>
      </c>
      <c r="EF119">
        <v>0.80647264435528876</v>
      </c>
      <c r="EG119">
        <v>0.80505815186361507</v>
      </c>
      <c r="EH119">
        <v>0.80849825254501406</v>
      </c>
      <c r="EI119">
        <v>0.81071349843620089</v>
      </c>
      <c r="EJ119">
        <v>0.81265314712895687</v>
      </c>
      <c r="EK119">
        <v>0.81268185887785194</v>
      </c>
      <c r="EL119">
        <v>0.8113221516127801</v>
      </c>
      <c r="EM119">
        <v>0.81588151962651645</v>
      </c>
      <c r="EN119">
        <v>0.81390178818410086</v>
      </c>
      <c r="EO119">
        <v>0.8161031852792513</v>
      </c>
      <c r="EP119">
        <v>0.81796210940670488</v>
      </c>
      <c r="EQ119">
        <v>0.82091010917697371</v>
      </c>
      <c r="ER119">
        <v>0.82163254269478592</v>
      </c>
      <c r="ES119">
        <v>0.82280296376755402</v>
      </c>
      <c r="ET119">
        <v>0.82378474227968168</v>
      </c>
      <c r="EU119">
        <v>0.82466765571606027</v>
      </c>
      <c r="EV119">
        <v>0.82460576432629773</v>
      </c>
      <c r="EW119">
        <v>0.82431141207678849</v>
      </c>
      <c r="EX119">
        <v>0.82804591621612234</v>
      </c>
      <c r="EY119">
        <v>0.83062593821787356</v>
      </c>
      <c r="EZ119">
        <v>0.82761852695571092</v>
      </c>
      <c r="FA119">
        <v>0.832271497787481</v>
      </c>
      <c r="FB119">
        <v>0.83091611633035778</v>
      </c>
      <c r="FC119">
        <v>0.8329380461388618</v>
      </c>
      <c r="FD119">
        <v>0.83252211040234825</v>
      </c>
      <c r="FE119">
        <v>0.8351233010666389</v>
      </c>
      <c r="FF119">
        <v>0.83541655439305162</v>
      </c>
      <c r="FG119">
        <v>0.83715778383855943</v>
      </c>
      <c r="FH119">
        <v>0.83739707685260445</v>
      </c>
      <c r="FI119">
        <v>0.83934814833976978</v>
      </c>
      <c r="FJ119">
        <v>0.83884801212535787</v>
      </c>
      <c r="FK119">
        <v>0.839593731258922</v>
      </c>
      <c r="FL119">
        <v>0.84203636750839905</v>
      </c>
      <c r="FM119">
        <v>0.8422559261487127</v>
      </c>
      <c r="FN119">
        <v>0.84445643777118262</v>
      </c>
      <c r="FO119">
        <v>0.84353912124509889</v>
      </c>
      <c r="FP119">
        <v>0.84765114064191494</v>
      </c>
      <c r="FQ119">
        <v>0.84591968945153728</v>
      </c>
      <c r="FR119">
        <v>0.84758017858384027</v>
      </c>
      <c r="FS119">
        <v>0.84806783105556671</v>
      </c>
      <c r="FT119">
        <v>0.84855471034159535</v>
      </c>
      <c r="FU119">
        <v>0.84875871506203793</v>
      </c>
      <c r="FV119">
        <v>0.85053513787703194</v>
      </c>
      <c r="FW119">
        <v>0.85286185997176212</v>
      </c>
      <c r="FX119">
        <v>0.85389563478531072</v>
      </c>
      <c r="FY119">
        <v>0.8538793614561021</v>
      </c>
      <c r="FZ119">
        <v>0.85426062977007289</v>
      </c>
      <c r="GA119">
        <v>0.85445062865352528</v>
      </c>
      <c r="GB119">
        <v>0.85510607183370946</v>
      </c>
      <c r="GC119">
        <v>0.85766007555717905</v>
      </c>
      <c r="GD119">
        <v>0.85671717576429529</v>
      </c>
      <c r="GE119">
        <v>0.85834846583317237</v>
      </c>
      <c r="GF119">
        <v>0.8578124131248348</v>
      </c>
      <c r="GG119">
        <v>0.85936627718100966</v>
      </c>
      <c r="GH119">
        <v>0.86029479843762713</v>
      </c>
      <c r="GI119">
        <v>0.86201069783735684</v>
      </c>
      <c r="GJ119">
        <v>0.86049203550475784</v>
      </c>
      <c r="GK119">
        <v>0.86266760635164308</v>
      </c>
      <c r="GL119">
        <v>0.86291962437194236</v>
      </c>
      <c r="GM119">
        <v>0.86444594563959531</v>
      </c>
      <c r="GN119">
        <v>0.86341607941768062</v>
      </c>
      <c r="GO119">
        <v>0.86349861334476308</v>
      </c>
      <c r="GP119">
        <v>0.86604501557240765</v>
      </c>
      <c r="GQ119">
        <v>0.86583955621392561</v>
      </c>
      <c r="GR119">
        <v>0.86791730288075519</v>
      </c>
      <c r="GS119">
        <v>0.86659484021731126</v>
      </c>
      <c r="GT119">
        <v>0.86796556670987712</v>
      </c>
      <c r="GU119">
        <v>0.86940712386488761</v>
      </c>
      <c r="GV119">
        <v>0.86814360905877241</v>
      </c>
      <c r="GW119">
        <v>0.87179919181500798</v>
      </c>
      <c r="GX119">
        <v>0.87059406678941986</v>
      </c>
      <c r="GY119">
        <v>0.87223987344090337</v>
      </c>
      <c r="GZ119">
        <v>0.87257663728281953</v>
      </c>
      <c r="HA119">
        <v>0.87263087412908269</v>
      </c>
      <c r="HB119">
        <v>0.87451313051824209</v>
      </c>
      <c r="HC119">
        <v>0.87561052491516556</v>
      </c>
      <c r="HD119">
        <v>0.87451770866030909</v>
      </c>
      <c r="HE119">
        <v>0.87654820613400841</v>
      </c>
      <c r="HF119">
        <v>0.8741834167620508</v>
      </c>
      <c r="HG119">
        <v>0.87749555061940554</v>
      </c>
      <c r="HH119">
        <v>0.87593596451372413</v>
      </c>
      <c r="HI119">
        <v>0.87694796342927128</v>
      </c>
      <c r="HJ119">
        <v>0.87890312818150773</v>
      </c>
      <c r="HK119">
        <v>0.87843094499642116</v>
      </c>
      <c r="HL119">
        <v>0.88010432760097856</v>
      </c>
      <c r="HM119">
        <v>0.87940012279847335</v>
      </c>
      <c r="HN119">
        <v>0.87988135270243628</v>
      </c>
      <c r="HO119">
        <v>0.88192525402290056</v>
      </c>
      <c r="HP119">
        <v>0.88160733815755754</v>
      </c>
      <c r="HQ119">
        <v>0.88281494502109281</v>
      </c>
      <c r="HR119">
        <v>0.88272195826599675</v>
      </c>
      <c r="HS119">
        <v>0.88198149295568506</v>
      </c>
      <c r="HT119">
        <v>0.88349581732213578</v>
      </c>
      <c r="HU119">
        <v>0.88405776850806339</v>
      </c>
      <c r="HV119">
        <v>0.88471266766442547</v>
      </c>
      <c r="HW119">
        <v>0.88401917009628228</v>
      </c>
      <c r="HX119">
        <v>0.88550567270893288</v>
      </c>
      <c r="HY119">
        <v>0.88572445625382945</v>
      </c>
      <c r="HZ119">
        <v>0.88595059086862027</v>
      </c>
      <c r="IA119">
        <v>0.88645831166453204</v>
      </c>
      <c r="IB119">
        <v>0.88752182252849698</v>
      </c>
      <c r="IC119">
        <v>0.88944497426761537</v>
      </c>
      <c r="ID119">
        <v>0.88910635468377763</v>
      </c>
      <c r="IE119">
        <v>0.89048119996312103</v>
      </c>
      <c r="IF119">
        <v>0.88781042278983491</v>
      </c>
      <c r="IG119">
        <v>0.88928070034559181</v>
      </c>
      <c r="IH119">
        <v>0.8914516934558584</v>
      </c>
      <c r="II119">
        <v>0.88943614181923747</v>
      </c>
      <c r="IJ119">
        <v>0.89150861052236541</v>
      </c>
      <c r="IK119">
        <v>0.89108138460620778</v>
      </c>
      <c r="IL119">
        <v>0.89154151152237449</v>
      </c>
      <c r="IM119">
        <v>0.89430136801103421</v>
      </c>
      <c r="IN119">
        <v>0.89322422654200417</v>
      </c>
      <c r="IO119">
        <v>0.89242179938450994</v>
      </c>
      <c r="IP119">
        <v>0.89366316227560127</v>
      </c>
      <c r="IQ119">
        <v>0.89435037768576731</v>
      </c>
      <c r="IR119">
        <v>0.89313307036360123</v>
      </c>
      <c r="IS119">
        <v>0.89427244444932763</v>
      </c>
      <c r="IT119">
        <v>0.89530242486475176</v>
      </c>
      <c r="IU119">
        <v>0.89602555238840575</v>
      </c>
      <c r="IV119">
        <v>0.89688361648831771</v>
      </c>
      <c r="IW119">
        <v>0.89714487499348805</v>
      </c>
      <c r="IX119">
        <v>0.89577086355324675</v>
      </c>
      <c r="IY119">
        <v>0.89851453491195254</v>
      </c>
      <c r="IZ119">
        <v>0.89729581238329637</v>
      </c>
      <c r="JA119">
        <v>0.89798900855859021</v>
      </c>
      <c r="JB119">
        <v>0.89841782010267468</v>
      </c>
      <c r="JC119">
        <v>0.89882627180460906</v>
      </c>
      <c r="JD119">
        <v>0.89799409071785108</v>
      </c>
      <c r="JE119">
        <v>0.89942392027808249</v>
      </c>
      <c r="JF119">
        <v>0.90048173154603006</v>
      </c>
      <c r="JG119">
        <v>0.90086681549306002</v>
      </c>
      <c r="JH119">
        <v>0.89984709397121121</v>
      </c>
      <c r="JI119">
        <v>0.89970443116744314</v>
      </c>
      <c r="JJ119">
        <v>0.90118395874705981</v>
      </c>
      <c r="JK119">
        <v>0.90158906717175213</v>
      </c>
      <c r="JL119">
        <v>0.90263035974801331</v>
      </c>
      <c r="JM119">
        <v>0.90314252623184732</v>
      </c>
      <c r="JN119">
        <v>0.90229926251204184</v>
      </c>
      <c r="JO119">
        <v>0.90183843288603671</v>
      </c>
      <c r="JP119">
        <v>0.9021186499657613</v>
      </c>
      <c r="JQ119">
        <v>0.90425181022068257</v>
      </c>
      <c r="JR119">
        <v>0.90335817778622407</v>
      </c>
      <c r="JS119">
        <v>0.90298389356701547</v>
      </c>
      <c r="JT119">
        <v>0.90641421532672539</v>
      </c>
      <c r="JU119">
        <v>0.90433751160696385</v>
      </c>
      <c r="JV119">
        <v>0.90549643979796302</v>
      </c>
      <c r="JW119">
        <v>0.90622911045058885</v>
      </c>
      <c r="JX119">
        <v>0.90707622879591576</v>
      </c>
      <c r="JY119">
        <v>0.90575518152822987</v>
      </c>
      <c r="JZ119">
        <v>0.90696933129523349</v>
      </c>
      <c r="KA119">
        <v>0.90807197978321685</v>
      </c>
      <c r="KB119">
        <v>0.90607277862166813</v>
      </c>
      <c r="KC119">
        <v>0.90626970158645881</v>
      </c>
      <c r="KD119">
        <v>0.90779326617000322</v>
      </c>
      <c r="KE119">
        <v>0.90798057856807246</v>
      </c>
      <c r="KF119">
        <v>0.90995473297239138</v>
      </c>
      <c r="KG119">
        <v>0.90883012726587997</v>
      </c>
      <c r="KH119">
        <v>0.90955021660899826</v>
      </c>
      <c r="KI119">
        <v>0.90777503908162349</v>
      </c>
      <c r="KJ119">
        <v>0.91108376024763804</v>
      </c>
      <c r="KK119">
        <v>0.91088508603242602</v>
      </c>
      <c r="KL119">
        <v>0.9096160128210018</v>
      </c>
      <c r="KM119">
        <v>0.91077993785707956</v>
      </c>
      <c r="KN119">
        <v>0.91194130003916052</v>
      </c>
      <c r="KO119">
        <v>0.91097180039196846</v>
      </c>
      <c r="KP119">
        <v>0.9122210534505989</v>
      </c>
      <c r="KQ119">
        <v>0.91238598735779275</v>
      </c>
      <c r="KR119">
        <v>0.91142289433603929</v>
      </c>
      <c r="KS119">
        <v>0.91224886958615359</v>
      </c>
      <c r="KT119">
        <v>0.91329403661117647</v>
      </c>
      <c r="KU119">
        <v>0.91283561222961218</v>
      </c>
      <c r="KV119">
        <v>0.91374679685582882</v>
      </c>
      <c r="KW119">
        <v>0.91414340329786037</v>
      </c>
      <c r="KX119">
        <v>0.91370692573062706</v>
      </c>
      <c r="KY119">
        <v>0.91450297328030283</v>
      </c>
      <c r="KZ119">
        <v>0.91520103673350806</v>
      </c>
      <c r="LA119">
        <v>0.91441857167421448</v>
      </c>
      <c r="LB119">
        <v>0.91522291462024175</v>
      </c>
      <c r="LC119">
        <v>0.91471179826016746</v>
      </c>
      <c r="LD119">
        <v>0.91518981822881851</v>
      </c>
      <c r="LE119">
        <v>0.91624179782835657</v>
      </c>
      <c r="LF119">
        <v>0.91672196424110874</v>
      </c>
      <c r="LG119">
        <v>0.91512395995341822</v>
      </c>
      <c r="LH119">
        <v>0.91651572516038959</v>
      </c>
      <c r="LI119">
        <v>0.917594780986976</v>
      </c>
      <c r="LJ119">
        <v>0.91736458366066775</v>
      </c>
      <c r="LK119">
        <v>0.91560901664630079</v>
      </c>
      <c r="LL119">
        <v>0.91848229020267591</v>
      </c>
      <c r="LM119">
        <v>0.9175846612687284</v>
      </c>
      <c r="LN119">
        <v>0.91874171174256813</v>
      </c>
      <c r="LO119">
        <v>0.91958536583170347</v>
      </c>
      <c r="LP119">
        <v>0.91825427557446093</v>
      </c>
      <c r="LQ119">
        <v>0.91824257133607179</v>
      </c>
      <c r="LR119">
        <v>0.91984150820537869</v>
      </c>
      <c r="LS119">
        <v>0.91850367880069861</v>
      </c>
      <c r="LT119">
        <v>0.92087630613280547</v>
      </c>
      <c r="LU119">
        <v>0.92022959665754256</v>
      </c>
      <c r="LV119">
        <v>0.92120323948675265</v>
      </c>
      <c r="LW119">
        <v>0.92109572650497162</v>
      </c>
      <c r="LX119">
        <v>0.91982879745950918</v>
      </c>
      <c r="LY119">
        <v>0.92221323179108605</v>
      </c>
      <c r="LZ119">
        <v>0.92050732154569803</v>
      </c>
      <c r="MA119">
        <v>0.92159898530503725</v>
      </c>
      <c r="MB119">
        <v>0.9234436217773121</v>
      </c>
      <c r="MC119">
        <v>0.92141789320688761</v>
      </c>
      <c r="MD119">
        <v>0.92138103750423017</v>
      </c>
      <c r="ME119">
        <v>0.92357809877635744</v>
      </c>
      <c r="MF119">
        <v>0.92239488936652825</v>
      </c>
      <c r="MG119">
        <v>0.92277585279351793</v>
      </c>
      <c r="MH119">
        <v>0.92352827695241702</v>
      </c>
      <c r="MI119">
        <v>0.92382780399310926</v>
      </c>
      <c r="MJ119">
        <v>0.92416825249485157</v>
      </c>
      <c r="MK119">
        <v>0.92297318101447468</v>
      </c>
      <c r="ML119">
        <v>0.92424652172701727</v>
      </c>
      <c r="MM119">
        <v>0.92450947392389526</v>
      </c>
      <c r="MN119">
        <v>0.9240453473223893</v>
      </c>
      <c r="MO119">
        <v>0.92354498192476997</v>
      </c>
      <c r="MP119">
        <v>0.92470724249883618</v>
      </c>
      <c r="MQ119">
        <v>0.9242174665991586</v>
      </c>
      <c r="MR119">
        <v>0.92375418884691207</v>
      </c>
      <c r="MS119">
        <v>0.9252922109311692</v>
      </c>
      <c r="MT119">
        <v>0.92663625391905136</v>
      </c>
      <c r="MU119">
        <v>0.92571602608845915</v>
      </c>
      <c r="MV119">
        <v>0.92528504118490551</v>
      </c>
      <c r="MW119">
        <v>0.92646076059996574</v>
      </c>
      <c r="MX119">
        <v>0.92622430766531383</v>
      </c>
      <c r="MY119">
        <v>0.92781004056334737</v>
      </c>
      <c r="MZ119">
        <v>0.92783080606203128</v>
      </c>
      <c r="NA119">
        <v>0.92655632586749426</v>
      </c>
      <c r="NB119">
        <v>0.92710224633098126</v>
      </c>
      <c r="NC119">
        <v>0.92657669700560974</v>
      </c>
      <c r="ND119">
        <v>0.92808510671035815</v>
      </c>
      <c r="NE119">
        <v>0.92658168189880574</v>
      </c>
      <c r="NF119">
        <v>0.927156927781142</v>
      </c>
      <c r="NG119">
        <v>0.9272353126382944</v>
      </c>
      <c r="NH119">
        <v>0.92812242223249997</v>
      </c>
      <c r="NI119">
        <v>0.9280924671855395</v>
      </c>
      <c r="NJ119">
        <v>0.92904793680997722</v>
      </c>
      <c r="NK119">
        <v>0.92795548351059232</v>
      </c>
      <c r="NL119">
        <v>0.92895749421165541</v>
      </c>
      <c r="NM119">
        <v>0.92888109447992728</v>
      </c>
      <c r="NN119">
        <v>0.92811962284405669</v>
      </c>
      <c r="NO119">
        <v>0.92861422572227637</v>
      </c>
      <c r="NP119">
        <v>0.93081924612041189</v>
      </c>
      <c r="NQ119">
        <v>0.92969380241443444</v>
      </c>
      <c r="NR119">
        <v>0.9306411644848509</v>
      </c>
      <c r="NS119">
        <v>0.9317722877646597</v>
      </c>
      <c r="NT119">
        <v>0.93029042875863122</v>
      </c>
      <c r="NU119">
        <v>0.92981516657135699</v>
      </c>
      <c r="NV119">
        <v>0.9311612595247134</v>
      </c>
      <c r="NW119">
        <v>0.93188209098141872</v>
      </c>
      <c r="NX119">
        <v>0.9319279499462938</v>
      </c>
      <c r="NY119">
        <v>0.93113602452513966</v>
      </c>
      <c r="NZ119">
        <v>0.93236794021325442</v>
      </c>
      <c r="OA119">
        <v>0.93259737996671066</v>
      </c>
      <c r="OB119">
        <v>0.93199114942452188</v>
      </c>
      <c r="OC119">
        <v>0.93424646306140535</v>
      </c>
      <c r="OD119">
        <v>0.93188238264495937</v>
      </c>
      <c r="OE119">
        <v>0.93302557101693628</v>
      </c>
      <c r="OF119">
        <v>0.93305850799796297</v>
      </c>
      <c r="OG119">
        <v>0.93141052755223019</v>
      </c>
      <c r="OH119">
        <v>0.93338510411158615</v>
      </c>
      <c r="OI119">
        <v>0.93394872702841758</v>
      </c>
      <c r="OJ119">
        <v>0.93341103461270991</v>
      </c>
      <c r="OK119">
        <v>0.9336150466594747</v>
      </c>
      <c r="OL119">
        <v>0.93298900457641687</v>
      </c>
      <c r="OM119">
        <v>0.93344321623255888</v>
      </c>
      <c r="ON119">
        <v>0.93405236050161944</v>
      </c>
      <c r="OO119">
        <v>0.93395655540628275</v>
      </c>
      <c r="OP119">
        <v>0.93387918641659096</v>
      </c>
      <c r="OQ119">
        <v>0.93543771267157927</v>
      </c>
      <c r="OR119">
        <v>0.93342795926046185</v>
      </c>
      <c r="OS119">
        <v>0.93490297969806235</v>
      </c>
      <c r="OT119">
        <v>0.93461372971555401</v>
      </c>
      <c r="OU119">
        <v>0.93436216857738275</v>
      </c>
    </row>
    <row r="120" spans="1:411">
      <c r="A120" s="539">
        <v>0.69000000000000006</v>
      </c>
      <c r="B120">
        <v>2.3365330366689403E-5</v>
      </c>
      <c r="C120">
        <v>1.6363365519911834E-3</v>
      </c>
      <c r="D120">
        <v>3.6183418659198156E-3</v>
      </c>
      <c r="E120">
        <v>7.1300842339208758E-3</v>
      </c>
      <c r="F120">
        <v>1.125486386497581E-2</v>
      </c>
      <c r="G120">
        <v>1.6564702936264407E-2</v>
      </c>
      <c r="H120">
        <v>2.1897432168548839E-2</v>
      </c>
      <c r="I120">
        <v>2.8805943777892064E-2</v>
      </c>
      <c r="J120">
        <v>3.6372028946729348E-2</v>
      </c>
      <c r="K120">
        <v>4.62673959924738E-2</v>
      </c>
      <c r="L120">
        <v>5.5321498110740983E-2</v>
      </c>
      <c r="M120">
        <v>6.684995822745432E-2</v>
      </c>
      <c r="N120">
        <v>7.5232686581845454E-2</v>
      </c>
      <c r="O120">
        <v>8.7740144431634567E-2</v>
      </c>
      <c r="P120">
        <v>9.9659698812288075E-2</v>
      </c>
      <c r="Q120">
        <v>0.11307290024656899</v>
      </c>
      <c r="R120">
        <v>0.12515975148610392</v>
      </c>
      <c r="S120">
        <v>0.13628348392827916</v>
      </c>
      <c r="T120">
        <v>0.15053893731075035</v>
      </c>
      <c r="U120">
        <v>0.16612883271076814</v>
      </c>
      <c r="V120">
        <v>0.17747051233925948</v>
      </c>
      <c r="W120">
        <v>0.19249518886536601</v>
      </c>
      <c r="X120">
        <v>0.20293712715144957</v>
      </c>
      <c r="Y120">
        <v>0.2194215179005245</v>
      </c>
      <c r="Z120">
        <v>0.23493063112953499</v>
      </c>
      <c r="AA120">
        <v>0.2470080839621199</v>
      </c>
      <c r="AB120">
        <v>0.25934744981731794</v>
      </c>
      <c r="AC120">
        <v>0.27357239448380138</v>
      </c>
      <c r="AD120">
        <v>0.2877115330372485</v>
      </c>
      <c r="AE120">
        <v>0.30055699247745216</v>
      </c>
      <c r="AF120">
        <v>0.31332763827099513</v>
      </c>
      <c r="AG120">
        <v>0.325532542362654</v>
      </c>
      <c r="AH120">
        <v>0.33719178676314054</v>
      </c>
      <c r="AI120">
        <v>0.35250002036762451</v>
      </c>
      <c r="AJ120">
        <v>0.36341495269788243</v>
      </c>
      <c r="AK120">
        <v>0.3733397793025463</v>
      </c>
      <c r="AL120">
        <v>0.38706235991666438</v>
      </c>
      <c r="AM120">
        <v>0.39645636034267534</v>
      </c>
      <c r="AN120">
        <v>0.40883897192162583</v>
      </c>
      <c r="AO120">
        <v>0.41657229544709623</v>
      </c>
      <c r="AP120">
        <v>0.42984291229913696</v>
      </c>
      <c r="AQ120">
        <v>0.44013919461710493</v>
      </c>
      <c r="AR120">
        <v>0.44836388716423919</v>
      </c>
      <c r="AS120">
        <v>0.4597646027194825</v>
      </c>
      <c r="AT120">
        <v>0.47048063713304578</v>
      </c>
      <c r="AU120">
        <v>0.47659530593906896</v>
      </c>
      <c r="AV120">
        <v>0.48659063742112851</v>
      </c>
      <c r="AW120">
        <v>0.4957804958957549</v>
      </c>
      <c r="AX120">
        <v>0.50211117177980613</v>
      </c>
      <c r="AY120">
        <v>0.51204259772908967</v>
      </c>
      <c r="AZ120">
        <v>0.52083154762800254</v>
      </c>
      <c r="BA120">
        <v>0.52841101627972198</v>
      </c>
      <c r="BB120">
        <v>0.53442222996955691</v>
      </c>
      <c r="BC120">
        <v>0.54326554008624106</v>
      </c>
      <c r="BD120">
        <v>0.55041928396744511</v>
      </c>
      <c r="BE120">
        <v>0.55612741315538117</v>
      </c>
      <c r="BF120">
        <v>0.56417661898452109</v>
      </c>
      <c r="BG120">
        <v>0.56886209315364</v>
      </c>
      <c r="BH120">
        <v>0.57438404929003606</v>
      </c>
      <c r="BI120">
        <v>0.58210184808588428</v>
      </c>
      <c r="BJ120">
        <v>0.58738505241174999</v>
      </c>
      <c r="BK120">
        <v>0.59202239869564444</v>
      </c>
      <c r="BL120">
        <v>0.59894364088860186</v>
      </c>
      <c r="BM120">
        <v>0.60300289556529119</v>
      </c>
      <c r="BN120">
        <v>0.6095773130974973</v>
      </c>
      <c r="BO120">
        <v>0.61542848835089925</v>
      </c>
      <c r="BP120">
        <v>0.61864601568271493</v>
      </c>
      <c r="BQ120">
        <v>0.62727474062267263</v>
      </c>
      <c r="BR120">
        <v>0.6325646715590294</v>
      </c>
      <c r="BS120">
        <v>0.63615405572302652</v>
      </c>
      <c r="BT120">
        <v>0.64052192428425536</v>
      </c>
      <c r="BU120">
        <v>0.6439567067056583</v>
      </c>
      <c r="BV120">
        <v>0.64717582601129553</v>
      </c>
      <c r="BW120">
        <v>0.65176756671977665</v>
      </c>
      <c r="BX120">
        <v>0.6590192193417741</v>
      </c>
      <c r="BY120">
        <v>0.65901651291011065</v>
      </c>
      <c r="BZ120">
        <v>0.66646221776264325</v>
      </c>
      <c r="CA120">
        <v>0.67019309349801337</v>
      </c>
      <c r="CB120">
        <v>0.67470190621442394</v>
      </c>
      <c r="CC120">
        <v>0.67703545108050589</v>
      </c>
      <c r="CD120">
        <v>0.68290390756344999</v>
      </c>
      <c r="CE120">
        <v>0.68493732531219975</v>
      </c>
      <c r="CF120">
        <v>0.68710297858248615</v>
      </c>
      <c r="CG120">
        <v>0.69294468622642058</v>
      </c>
      <c r="CH120">
        <v>0.69389938732630119</v>
      </c>
      <c r="CI120">
        <v>0.69829179061321345</v>
      </c>
      <c r="CJ120">
        <v>0.69866765846466827</v>
      </c>
      <c r="CK120">
        <v>0.70783468247089354</v>
      </c>
      <c r="CL120">
        <v>0.70741753882141412</v>
      </c>
      <c r="CM120">
        <v>0.71080784079833537</v>
      </c>
      <c r="CN120">
        <v>0.71360661477513465</v>
      </c>
      <c r="CO120">
        <v>0.71562136996587855</v>
      </c>
      <c r="CP120">
        <v>0.72137310670463506</v>
      </c>
      <c r="CQ120">
        <v>0.72394384339648332</v>
      </c>
      <c r="CR120">
        <v>0.72583624566860472</v>
      </c>
      <c r="CS120">
        <v>0.72713970453075716</v>
      </c>
      <c r="CT120">
        <v>0.73314815036848135</v>
      </c>
      <c r="CU120">
        <v>0.73626950139617253</v>
      </c>
      <c r="CV120">
        <v>0.73594766797324107</v>
      </c>
      <c r="CW120">
        <v>0.74067890367000511</v>
      </c>
      <c r="CX120">
        <v>0.74228887019986922</v>
      </c>
      <c r="CY120">
        <v>0.74362742882794031</v>
      </c>
      <c r="CZ120">
        <v>0.74532096213905696</v>
      </c>
      <c r="DA120">
        <v>0.74799042614875866</v>
      </c>
      <c r="DB120">
        <v>0.75347832014584548</v>
      </c>
      <c r="DC120">
        <v>0.75353102261543936</v>
      </c>
      <c r="DD120">
        <v>0.75649280522557372</v>
      </c>
      <c r="DE120">
        <v>0.75849000211025919</v>
      </c>
      <c r="DF120">
        <v>0.75847908419465748</v>
      </c>
      <c r="DG120">
        <v>0.76211888729197952</v>
      </c>
      <c r="DH120">
        <v>0.76342391440111035</v>
      </c>
      <c r="DI120">
        <v>0.7651202931488934</v>
      </c>
      <c r="DJ120">
        <v>0.76709568175918985</v>
      </c>
      <c r="DK120">
        <v>0.77065306972283609</v>
      </c>
      <c r="DL120">
        <v>0.77087707251608584</v>
      </c>
      <c r="DM120">
        <v>0.7726173576408808</v>
      </c>
      <c r="DN120">
        <v>0.77756187155912027</v>
      </c>
      <c r="DO120">
        <v>0.77849402554494929</v>
      </c>
      <c r="DP120">
        <v>0.77913339104652757</v>
      </c>
      <c r="DQ120">
        <v>0.78250996824883357</v>
      </c>
      <c r="DR120">
        <v>0.78234055491810139</v>
      </c>
      <c r="DS120">
        <v>0.78721428561692419</v>
      </c>
      <c r="DT120">
        <v>0.78553778709009037</v>
      </c>
      <c r="DU120">
        <v>0.78702222744331296</v>
      </c>
      <c r="DV120">
        <v>0.79182784259908046</v>
      </c>
      <c r="DW120">
        <v>0.7935985722862211</v>
      </c>
      <c r="DX120">
        <v>0.79358254618020507</v>
      </c>
      <c r="DY120">
        <v>0.79557192455712977</v>
      </c>
      <c r="DZ120">
        <v>0.79801506185664428</v>
      </c>
      <c r="EA120">
        <v>0.79505360946666825</v>
      </c>
      <c r="EB120">
        <v>0.79969553653011594</v>
      </c>
      <c r="EC120">
        <v>0.80153664808652025</v>
      </c>
      <c r="ED120">
        <v>0.80263459159316353</v>
      </c>
      <c r="EE120">
        <v>0.80397023312655713</v>
      </c>
      <c r="EF120">
        <v>0.80508382653711519</v>
      </c>
      <c r="EG120">
        <v>0.80667415672502307</v>
      </c>
      <c r="EH120">
        <v>0.80863018412746968</v>
      </c>
      <c r="EI120">
        <v>0.80952420612580378</v>
      </c>
      <c r="EJ120">
        <v>0.81009651879847355</v>
      </c>
      <c r="EK120">
        <v>0.81086248967170305</v>
      </c>
      <c r="EL120">
        <v>0.81365752194595709</v>
      </c>
      <c r="EM120">
        <v>0.81367295323721345</v>
      </c>
      <c r="EN120">
        <v>0.81701495249969813</v>
      </c>
      <c r="EO120">
        <v>0.81886861554506807</v>
      </c>
      <c r="EP120">
        <v>0.81809042856511494</v>
      </c>
      <c r="EQ120">
        <v>0.81988957322924261</v>
      </c>
      <c r="ER120">
        <v>0.82075776941594913</v>
      </c>
      <c r="ES120">
        <v>0.82266143540750869</v>
      </c>
      <c r="ET120">
        <v>0.82262521725918492</v>
      </c>
      <c r="EU120">
        <v>0.82340091218612133</v>
      </c>
      <c r="EV120">
        <v>0.82600634032106335</v>
      </c>
      <c r="EW120">
        <v>0.82775426509997918</v>
      </c>
      <c r="EX120">
        <v>0.82776695845231318</v>
      </c>
      <c r="EY120">
        <v>0.83020331421518745</v>
      </c>
      <c r="EZ120">
        <v>0.83103355382429211</v>
      </c>
      <c r="FA120">
        <v>0.82910083773880994</v>
      </c>
      <c r="FB120">
        <v>0.83355517691897185</v>
      </c>
      <c r="FC120">
        <v>0.83419926028238556</v>
      </c>
      <c r="FD120">
        <v>0.83456982689819748</v>
      </c>
      <c r="FE120">
        <v>0.83444029805376263</v>
      </c>
      <c r="FF120">
        <v>0.83635838122545236</v>
      </c>
      <c r="FG120">
        <v>0.83671304704644245</v>
      </c>
      <c r="FH120">
        <v>0.83667012749851799</v>
      </c>
      <c r="FI120">
        <v>0.8391662892372086</v>
      </c>
      <c r="FJ120">
        <v>0.83762653926999264</v>
      </c>
      <c r="FK120">
        <v>0.84012617541080614</v>
      </c>
      <c r="FL120">
        <v>0.84159030752690944</v>
      </c>
      <c r="FM120">
        <v>0.84506794647051142</v>
      </c>
      <c r="FN120">
        <v>0.84095913136439582</v>
      </c>
      <c r="FO120">
        <v>0.8438806396864823</v>
      </c>
      <c r="FP120">
        <v>0.84604651857471946</v>
      </c>
      <c r="FQ120">
        <v>0.84664203423999851</v>
      </c>
      <c r="FR120">
        <v>0.84759313626819588</v>
      </c>
      <c r="FS120">
        <v>0.84666163684736218</v>
      </c>
      <c r="FT120">
        <v>0.84806942280514375</v>
      </c>
      <c r="FU120">
        <v>0.84904392481676472</v>
      </c>
      <c r="FV120">
        <v>0.85392292813767123</v>
      </c>
      <c r="FW120">
        <v>0.84952504921855909</v>
      </c>
      <c r="FX120">
        <v>0.85275851228065669</v>
      </c>
      <c r="FY120">
        <v>0.85397372529942805</v>
      </c>
      <c r="FZ120">
        <v>0.85429830221619896</v>
      </c>
      <c r="GA120">
        <v>0.85264973542173528</v>
      </c>
      <c r="GB120">
        <v>0.85643063932355212</v>
      </c>
      <c r="GC120">
        <v>0.85745662102980214</v>
      </c>
      <c r="GD120">
        <v>0.85619778139626601</v>
      </c>
      <c r="GE120">
        <v>0.85817516014089656</v>
      </c>
      <c r="GF120">
        <v>0.85853779176560308</v>
      </c>
      <c r="GG120">
        <v>0.85818972909196245</v>
      </c>
      <c r="GH120">
        <v>0.86049286016945603</v>
      </c>
      <c r="GI120">
        <v>0.86203713094253964</v>
      </c>
      <c r="GJ120">
        <v>0.86130781053748273</v>
      </c>
      <c r="GK120">
        <v>0.8634278855550408</v>
      </c>
      <c r="GL120">
        <v>0.86141158265787965</v>
      </c>
      <c r="GM120">
        <v>0.86399011091540068</v>
      </c>
      <c r="GN120">
        <v>0.86384789958098085</v>
      </c>
      <c r="GO120">
        <v>0.86624739921054572</v>
      </c>
      <c r="GP120">
        <v>0.86689784391112745</v>
      </c>
      <c r="GQ120">
        <v>0.86663787087857558</v>
      </c>
      <c r="GR120">
        <v>0.86780594518448362</v>
      </c>
      <c r="GS120">
        <v>0.86791119997641264</v>
      </c>
      <c r="GT120">
        <v>0.86690504206598695</v>
      </c>
      <c r="GU120">
        <v>0.86780390973972155</v>
      </c>
      <c r="GV120">
        <v>0.86934675973622844</v>
      </c>
      <c r="GW120">
        <v>0.86983072141228013</v>
      </c>
      <c r="GX120">
        <v>0.87270282169461288</v>
      </c>
      <c r="GY120">
        <v>0.87257257376154662</v>
      </c>
      <c r="GZ120">
        <v>0.87247750044855599</v>
      </c>
      <c r="HA120">
        <v>0.87375148981352546</v>
      </c>
      <c r="HB120">
        <v>0.87387157309509045</v>
      </c>
      <c r="HC120">
        <v>0.87439153833097905</v>
      </c>
      <c r="HD120">
        <v>0.87428229818572356</v>
      </c>
      <c r="HE120">
        <v>0.87322600695894137</v>
      </c>
      <c r="HF120">
        <v>0.87384317299019298</v>
      </c>
      <c r="HG120">
        <v>0.8777333620945601</v>
      </c>
      <c r="HH120">
        <v>0.8769170900339075</v>
      </c>
      <c r="HI120">
        <v>0.87813317702393123</v>
      </c>
      <c r="HJ120">
        <v>0.87746167245296358</v>
      </c>
      <c r="HK120">
        <v>0.87820050236279223</v>
      </c>
      <c r="HL120">
        <v>0.88044869520738955</v>
      </c>
      <c r="HM120">
        <v>0.87938619636471904</v>
      </c>
      <c r="HN120">
        <v>0.87934623451949689</v>
      </c>
      <c r="HO120">
        <v>0.87957144243628171</v>
      </c>
      <c r="HP120">
        <v>0.87963452142876497</v>
      </c>
      <c r="HQ120">
        <v>0.88272072779137878</v>
      </c>
      <c r="HR120">
        <v>0.88378944197555676</v>
      </c>
      <c r="HS120">
        <v>0.88254597277646207</v>
      </c>
      <c r="HT120">
        <v>0.88295830949773391</v>
      </c>
      <c r="HU120">
        <v>0.8843076142711459</v>
      </c>
      <c r="HV120">
        <v>0.882989378883269</v>
      </c>
      <c r="HW120">
        <v>0.88489633990655903</v>
      </c>
      <c r="HX120">
        <v>0.88562213261642975</v>
      </c>
      <c r="HY120">
        <v>0.88584553634299712</v>
      </c>
      <c r="HZ120">
        <v>0.88596324386747904</v>
      </c>
      <c r="IA120">
        <v>0.88599293321432138</v>
      </c>
      <c r="IB120">
        <v>0.88561491807472292</v>
      </c>
      <c r="IC120">
        <v>0.88844278388976261</v>
      </c>
      <c r="ID120">
        <v>0.88901214760002512</v>
      </c>
      <c r="IE120">
        <v>0.88926460528127937</v>
      </c>
      <c r="IF120">
        <v>0.88925418379651455</v>
      </c>
      <c r="IG120">
        <v>0.88941388029952806</v>
      </c>
      <c r="IH120">
        <v>0.88901524845000546</v>
      </c>
      <c r="II120">
        <v>0.89108043441082552</v>
      </c>
      <c r="IJ120">
        <v>0.89032918018127094</v>
      </c>
      <c r="IK120">
        <v>0.89160600433041226</v>
      </c>
      <c r="IL120">
        <v>0.89229587273697253</v>
      </c>
      <c r="IM120">
        <v>0.89219206583522737</v>
      </c>
      <c r="IN120">
        <v>0.89236069739900081</v>
      </c>
      <c r="IO120">
        <v>0.89203119869780778</v>
      </c>
      <c r="IP120">
        <v>0.89290078185613753</v>
      </c>
      <c r="IQ120">
        <v>0.8932827639267209</v>
      </c>
      <c r="IR120">
        <v>0.89326604510485907</v>
      </c>
      <c r="IS120">
        <v>0.89426054749967032</v>
      </c>
      <c r="IT120">
        <v>0.89635636265680763</v>
      </c>
      <c r="IU120">
        <v>0.89489289326235311</v>
      </c>
      <c r="IV120">
        <v>0.89487854818176127</v>
      </c>
      <c r="IW120">
        <v>0.89649690122370507</v>
      </c>
      <c r="IX120">
        <v>0.89612485617034765</v>
      </c>
      <c r="IY120">
        <v>0.89568623457109509</v>
      </c>
      <c r="IZ120">
        <v>0.89889040070195603</v>
      </c>
      <c r="JA120">
        <v>0.89834536162426948</v>
      </c>
      <c r="JB120">
        <v>0.89706297285117531</v>
      </c>
      <c r="JC120">
        <v>0.89663766605161721</v>
      </c>
      <c r="JD120">
        <v>0.89807689017459125</v>
      </c>
      <c r="JE120">
        <v>0.9000251400677961</v>
      </c>
      <c r="JF120">
        <v>0.89960446205209921</v>
      </c>
      <c r="JG120">
        <v>0.89942138629393364</v>
      </c>
      <c r="JH120">
        <v>0.89787049429512178</v>
      </c>
      <c r="JI120">
        <v>0.90132937242569899</v>
      </c>
      <c r="JJ120">
        <v>0.90218182631364652</v>
      </c>
      <c r="JK120">
        <v>0.90064190947927791</v>
      </c>
      <c r="JL120">
        <v>0.90229986074142476</v>
      </c>
      <c r="JM120">
        <v>0.90135243664552289</v>
      </c>
      <c r="JN120">
        <v>0.90294782488302927</v>
      </c>
      <c r="JO120">
        <v>0.90440894046017084</v>
      </c>
      <c r="JP120">
        <v>0.90449504544046988</v>
      </c>
      <c r="JQ120">
        <v>0.90385240449029047</v>
      </c>
      <c r="JR120">
        <v>0.90443871296389045</v>
      </c>
      <c r="JS120">
        <v>0.90395548056454034</v>
      </c>
      <c r="JT120">
        <v>0.90398283899184462</v>
      </c>
      <c r="JU120">
        <v>0.90502185632353194</v>
      </c>
      <c r="JV120">
        <v>0.90657774231820876</v>
      </c>
      <c r="JW120">
        <v>0.90579902613139662</v>
      </c>
      <c r="JX120">
        <v>0.90531201939790085</v>
      </c>
      <c r="JY120">
        <v>0.90715956331846004</v>
      </c>
      <c r="JZ120">
        <v>0.90731971936127898</v>
      </c>
      <c r="KA120">
        <v>0.90582757081475107</v>
      </c>
      <c r="KB120">
        <v>0.90829024397378522</v>
      </c>
      <c r="KC120">
        <v>0.90897879763887368</v>
      </c>
      <c r="KD120">
        <v>0.90883508166700577</v>
      </c>
      <c r="KE120">
        <v>0.90971559238312771</v>
      </c>
      <c r="KF120">
        <v>0.90913981874695171</v>
      </c>
      <c r="KG120">
        <v>0.90977892495090595</v>
      </c>
      <c r="KH120">
        <v>0.90996727644417774</v>
      </c>
      <c r="KI120">
        <v>0.90990564329495138</v>
      </c>
      <c r="KJ120">
        <v>0.91037584825018469</v>
      </c>
      <c r="KK120">
        <v>0.91138293228171252</v>
      </c>
      <c r="KL120">
        <v>0.90907770664863374</v>
      </c>
      <c r="KM120">
        <v>0.91083268341895762</v>
      </c>
      <c r="KN120">
        <v>0.9117263244850744</v>
      </c>
      <c r="KO120">
        <v>0.91234907845374968</v>
      </c>
      <c r="KP120">
        <v>0.91255798029492952</v>
      </c>
      <c r="KQ120">
        <v>0.91304178659027424</v>
      </c>
      <c r="KR120">
        <v>0.91239504940158178</v>
      </c>
      <c r="KS120">
        <v>0.91186396503363287</v>
      </c>
      <c r="KT120">
        <v>0.91193615470065181</v>
      </c>
      <c r="KU120">
        <v>0.91401404311338474</v>
      </c>
      <c r="KV120">
        <v>0.91370590289625464</v>
      </c>
      <c r="KW120">
        <v>0.91400195714604882</v>
      </c>
      <c r="KX120">
        <v>0.91337569864212254</v>
      </c>
      <c r="KY120">
        <v>0.91391589440142995</v>
      </c>
      <c r="KZ120">
        <v>0.91520758021646709</v>
      </c>
      <c r="LA120">
        <v>0.91436172444216823</v>
      </c>
      <c r="LB120">
        <v>0.91498610885065579</v>
      </c>
      <c r="LC120">
        <v>0.91653942461270044</v>
      </c>
      <c r="LD120">
        <v>0.91444782310912875</v>
      </c>
      <c r="LE120">
        <v>0.91730368420467356</v>
      </c>
      <c r="LF120">
        <v>0.91640963087606464</v>
      </c>
      <c r="LG120">
        <v>0.91722022108238532</v>
      </c>
      <c r="LH120">
        <v>0.91488885243542362</v>
      </c>
      <c r="LI120">
        <v>0.91684550824378985</v>
      </c>
      <c r="LJ120">
        <v>0.91743189469584119</v>
      </c>
      <c r="LK120">
        <v>0.91765506935749097</v>
      </c>
      <c r="LL120">
        <v>0.91896988545462166</v>
      </c>
      <c r="LM120">
        <v>0.91857060375466248</v>
      </c>
      <c r="LN120">
        <v>0.91845141857729418</v>
      </c>
      <c r="LO120">
        <v>0.9198438538418563</v>
      </c>
      <c r="LP120">
        <v>0.91944760208726906</v>
      </c>
      <c r="LQ120">
        <v>0.92044510800401491</v>
      </c>
      <c r="LR120">
        <v>0.91865672865701331</v>
      </c>
      <c r="LS120">
        <v>0.91827465459369861</v>
      </c>
      <c r="LT120">
        <v>0.9214780141179123</v>
      </c>
      <c r="LU120">
        <v>0.91995807710346544</v>
      </c>
      <c r="LV120">
        <v>0.92044472168843117</v>
      </c>
      <c r="LW120">
        <v>0.92097635306377335</v>
      </c>
      <c r="LX120">
        <v>0.92033911002833635</v>
      </c>
      <c r="LY120">
        <v>0.91995485367724217</v>
      </c>
      <c r="LZ120">
        <v>0.92120674499578337</v>
      </c>
      <c r="MA120">
        <v>0.92079723143217751</v>
      </c>
      <c r="MB120">
        <v>0.92186562738437983</v>
      </c>
      <c r="MC120">
        <v>0.92181686343971614</v>
      </c>
      <c r="MD120">
        <v>0.9227215754003053</v>
      </c>
      <c r="ME120">
        <v>0.92161633815665134</v>
      </c>
      <c r="MF120">
        <v>0.92257522295994099</v>
      </c>
      <c r="MG120">
        <v>0.92313900779470737</v>
      </c>
      <c r="MH120">
        <v>0.92343573342283847</v>
      </c>
      <c r="MI120">
        <v>0.92260718246864248</v>
      </c>
      <c r="MJ120">
        <v>0.92343615404895663</v>
      </c>
      <c r="MK120">
        <v>0.92394336173958236</v>
      </c>
      <c r="ML120">
        <v>0.92548716712788681</v>
      </c>
      <c r="MM120">
        <v>0.92485393135629113</v>
      </c>
      <c r="MN120">
        <v>0.92401048700503097</v>
      </c>
      <c r="MO120">
        <v>0.92466735326270688</v>
      </c>
      <c r="MP120">
        <v>0.92481187505792894</v>
      </c>
      <c r="MQ120">
        <v>0.92501984146362626</v>
      </c>
      <c r="MR120">
        <v>0.92534286436450497</v>
      </c>
      <c r="MS120">
        <v>0.92579946301539329</v>
      </c>
      <c r="MT120">
        <v>0.92495563741998565</v>
      </c>
      <c r="MU120">
        <v>0.92585399616344088</v>
      </c>
      <c r="MV120">
        <v>0.92637105550916599</v>
      </c>
      <c r="MW120">
        <v>0.92646047758665573</v>
      </c>
      <c r="MX120">
        <v>0.9260683224079751</v>
      </c>
      <c r="MY120">
        <v>0.92598642427792266</v>
      </c>
      <c r="MZ120">
        <v>0.92660762526079044</v>
      </c>
      <c r="NA120">
        <v>0.92695528726800769</v>
      </c>
      <c r="NB120">
        <v>0.92771442165623375</v>
      </c>
      <c r="NC120">
        <v>0.92669344793972486</v>
      </c>
      <c r="ND120">
        <v>0.92698774196574019</v>
      </c>
      <c r="NE120">
        <v>0.92717162448369339</v>
      </c>
      <c r="NF120">
        <v>0.92834258093198463</v>
      </c>
      <c r="NG120">
        <v>0.92820899120081124</v>
      </c>
      <c r="NH120">
        <v>0.9278817475709884</v>
      </c>
      <c r="NI120">
        <v>0.92788910113375711</v>
      </c>
      <c r="NJ120">
        <v>0.92847123583104008</v>
      </c>
      <c r="NK120">
        <v>0.92876833717457308</v>
      </c>
      <c r="NL120">
        <v>0.92916119812189901</v>
      </c>
      <c r="NM120">
        <v>0.92945247667949205</v>
      </c>
      <c r="NN120">
        <v>0.92915006058288352</v>
      </c>
      <c r="NO120">
        <v>0.92852805895979906</v>
      </c>
      <c r="NP120">
        <v>0.92946768482858899</v>
      </c>
      <c r="NQ120">
        <v>0.9299076450752205</v>
      </c>
      <c r="NR120">
        <v>0.93091225819352275</v>
      </c>
      <c r="NS120">
        <v>0.93125363165781416</v>
      </c>
      <c r="NT120">
        <v>0.93057356148467707</v>
      </c>
      <c r="NU120">
        <v>0.93059855784864121</v>
      </c>
      <c r="NV120">
        <v>0.93182070617273316</v>
      </c>
      <c r="NW120">
        <v>0.93128111936001834</v>
      </c>
      <c r="NX120">
        <v>0.9314716659498995</v>
      </c>
      <c r="NY120">
        <v>0.93212352846017832</v>
      </c>
      <c r="NZ120">
        <v>0.93115712405025397</v>
      </c>
      <c r="OA120">
        <v>0.93112413606970768</v>
      </c>
      <c r="OB120">
        <v>0.9328078139226994</v>
      </c>
      <c r="OC120">
        <v>0.93060234341102499</v>
      </c>
      <c r="OD120">
        <v>0.93240311765826045</v>
      </c>
      <c r="OE120">
        <v>0.93083885205771344</v>
      </c>
      <c r="OF120">
        <v>0.9332752474419328</v>
      </c>
      <c r="OG120">
        <v>0.93251177775499361</v>
      </c>
      <c r="OH120">
        <v>0.93234765965718525</v>
      </c>
      <c r="OI120">
        <v>0.93299933793222944</v>
      </c>
      <c r="OJ120">
        <v>0.93313744306083923</v>
      </c>
      <c r="OK120">
        <v>0.93442971190058732</v>
      </c>
      <c r="OL120">
        <v>0.93513159774947874</v>
      </c>
      <c r="OM120">
        <v>0.93434393571083585</v>
      </c>
      <c r="ON120">
        <v>0.93452477676706525</v>
      </c>
      <c r="OO120">
        <v>0.93414194485180158</v>
      </c>
      <c r="OP120">
        <v>0.93341273825219184</v>
      </c>
      <c r="OQ120">
        <v>0.93561718812070871</v>
      </c>
      <c r="OR120">
        <v>0.93426689419064357</v>
      </c>
      <c r="OS120">
        <v>0.93623995205069654</v>
      </c>
      <c r="OT120">
        <v>0.93582935814909851</v>
      </c>
      <c r="OU120">
        <v>0.9339714391562659</v>
      </c>
    </row>
    <row r="121" spans="1:411">
      <c r="A121" s="539">
        <v>0.70000000000000007</v>
      </c>
      <c r="B121">
        <v>4.9076267418074677E-4</v>
      </c>
      <c r="C121">
        <v>1.8481598155941632E-3</v>
      </c>
      <c r="D121">
        <v>4.1531891818195211E-3</v>
      </c>
      <c r="E121">
        <v>7.1989082707073441E-3</v>
      </c>
      <c r="F121">
        <v>1.1371126260741259E-2</v>
      </c>
      <c r="G121">
        <v>1.6409181959916669E-2</v>
      </c>
      <c r="H121">
        <v>2.1574731723596256E-2</v>
      </c>
      <c r="I121">
        <v>2.9736721568885259E-2</v>
      </c>
      <c r="J121">
        <v>3.705754192488369E-2</v>
      </c>
      <c r="K121">
        <v>4.6693130105390238E-2</v>
      </c>
      <c r="L121">
        <v>5.5188845999101642E-2</v>
      </c>
      <c r="M121">
        <v>6.6035256100605164E-2</v>
      </c>
      <c r="N121">
        <v>7.8029375190606126E-2</v>
      </c>
      <c r="O121">
        <v>9.0485715529196653E-2</v>
      </c>
      <c r="P121">
        <v>0.10015072492380468</v>
      </c>
      <c r="Q121">
        <v>0.11356556776667433</v>
      </c>
      <c r="R121">
        <v>0.1270759994063867</v>
      </c>
      <c r="S121">
        <v>0.14002089296819281</v>
      </c>
      <c r="T121">
        <v>0.15190835563054444</v>
      </c>
      <c r="U121">
        <v>0.16546993019817871</v>
      </c>
      <c r="V121">
        <v>0.17985727176252408</v>
      </c>
      <c r="W121">
        <v>0.19078817139650289</v>
      </c>
      <c r="X121">
        <v>0.20559772852327032</v>
      </c>
      <c r="Y121">
        <v>0.22028433208937198</v>
      </c>
      <c r="Z121">
        <v>0.23422900919919049</v>
      </c>
      <c r="AA121">
        <v>0.24668503966053859</v>
      </c>
      <c r="AB121">
        <v>0.26191040777133973</v>
      </c>
      <c r="AC121">
        <v>0.27325214180278645</v>
      </c>
      <c r="AD121">
        <v>0.28567003962533699</v>
      </c>
      <c r="AE121">
        <v>0.30113081562186295</v>
      </c>
      <c r="AF121">
        <v>0.31406530137445399</v>
      </c>
      <c r="AG121">
        <v>0.32490244012906844</v>
      </c>
      <c r="AH121">
        <v>0.336730730318127</v>
      </c>
      <c r="AI121">
        <v>0.3471037004103199</v>
      </c>
      <c r="AJ121">
        <v>0.36228867021778305</v>
      </c>
      <c r="AK121">
        <v>0.37607955017825589</v>
      </c>
      <c r="AL121">
        <v>0.38478825548871226</v>
      </c>
      <c r="AM121">
        <v>0.39710825074467765</v>
      </c>
      <c r="AN121">
        <v>0.40873601389177222</v>
      </c>
      <c r="AO121">
        <v>0.41815919292166742</v>
      </c>
      <c r="AP121">
        <v>0.42917995412039911</v>
      </c>
      <c r="AQ121">
        <v>0.43884187111600942</v>
      </c>
      <c r="AR121">
        <v>0.44998381040918611</v>
      </c>
      <c r="AS121">
        <v>0.45625485905932867</v>
      </c>
      <c r="AT121">
        <v>0.46961325387814978</v>
      </c>
      <c r="AU121">
        <v>0.4741650416203475</v>
      </c>
      <c r="AV121">
        <v>0.48810611318931202</v>
      </c>
      <c r="AW121">
        <v>0.49473684752596403</v>
      </c>
      <c r="AX121">
        <v>0.50033243448953124</v>
      </c>
      <c r="AY121">
        <v>0.50966125504526516</v>
      </c>
      <c r="AZ121">
        <v>0.52142405973884232</v>
      </c>
      <c r="BA121">
        <v>0.52780893284793151</v>
      </c>
      <c r="BB121">
        <v>0.53205487879130187</v>
      </c>
      <c r="BC121">
        <v>0.53994602033248529</v>
      </c>
      <c r="BD121">
        <v>0.54804129575446192</v>
      </c>
      <c r="BE121">
        <v>0.5553042883679693</v>
      </c>
      <c r="BF121">
        <v>0.56217766538937641</v>
      </c>
      <c r="BG121">
        <v>0.56908334230981494</v>
      </c>
      <c r="BH121">
        <v>0.57620244760259187</v>
      </c>
      <c r="BI121">
        <v>0.58116212698906711</v>
      </c>
      <c r="BJ121">
        <v>0.58792563923919727</v>
      </c>
      <c r="BK121">
        <v>0.59453104310766203</v>
      </c>
      <c r="BL121">
        <v>0.59936326874645918</v>
      </c>
      <c r="BM121">
        <v>0.6043876147280739</v>
      </c>
      <c r="BN121">
        <v>0.60997416971493745</v>
      </c>
      <c r="BO121">
        <v>0.61316127758062655</v>
      </c>
      <c r="BP121">
        <v>0.61963862792671864</v>
      </c>
      <c r="BQ121">
        <v>0.62386038364406859</v>
      </c>
      <c r="BR121">
        <v>0.62999974610157561</v>
      </c>
      <c r="BS121">
        <v>0.63549495501613396</v>
      </c>
      <c r="BT121">
        <v>0.63837911277352466</v>
      </c>
      <c r="BU121">
        <v>0.64430964770917964</v>
      </c>
      <c r="BV121">
        <v>0.64788630511490075</v>
      </c>
      <c r="BW121">
        <v>0.6516767337249163</v>
      </c>
      <c r="BX121">
        <v>0.65851433492713551</v>
      </c>
      <c r="BY121">
        <v>0.66109940631668018</v>
      </c>
      <c r="BZ121">
        <v>0.66479028900961457</v>
      </c>
      <c r="CA121">
        <v>0.66990741429403822</v>
      </c>
      <c r="CB121">
        <v>0.67262295820392715</v>
      </c>
      <c r="CC121">
        <v>0.67846006545503701</v>
      </c>
      <c r="CD121">
        <v>0.68025789421516869</v>
      </c>
      <c r="CE121">
        <v>0.68311357788320393</v>
      </c>
      <c r="CF121">
        <v>0.68769810025345546</v>
      </c>
      <c r="CG121">
        <v>0.68966039111174415</v>
      </c>
      <c r="CH121">
        <v>0.69594436758921774</v>
      </c>
      <c r="CI121">
        <v>0.70051400375320561</v>
      </c>
      <c r="CJ121">
        <v>0.70213354116938276</v>
      </c>
      <c r="CK121">
        <v>0.7062522613290847</v>
      </c>
      <c r="CL121">
        <v>0.70836804238766382</v>
      </c>
      <c r="CM121">
        <v>0.71060676707816328</v>
      </c>
      <c r="CN121">
        <v>0.71519144050959049</v>
      </c>
      <c r="CO121">
        <v>0.71813163447976891</v>
      </c>
      <c r="CP121">
        <v>0.7192451545682943</v>
      </c>
      <c r="CQ121">
        <v>0.72044461467309984</v>
      </c>
      <c r="CR121">
        <v>0.72512303602554007</v>
      </c>
      <c r="CS121">
        <v>0.72682669968088387</v>
      </c>
      <c r="CT121">
        <v>0.73251174201489744</v>
      </c>
      <c r="CU121">
        <v>0.73470916637851835</v>
      </c>
      <c r="CV121">
        <v>0.73727657052281126</v>
      </c>
      <c r="CW121">
        <v>0.74205094882275857</v>
      </c>
      <c r="CX121">
        <v>0.74132864870326221</v>
      </c>
      <c r="CY121">
        <v>0.7422983575445038</v>
      </c>
      <c r="CZ121">
        <v>0.74891131552105494</v>
      </c>
      <c r="DA121">
        <v>0.74734792728732446</v>
      </c>
      <c r="DB121">
        <v>0.75161152648164653</v>
      </c>
      <c r="DC121">
        <v>0.75546050669350873</v>
      </c>
      <c r="DD121">
        <v>0.75573118224342684</v>
      </c>
      <c r="DE121">
        <v>0.75962985833414454</v>
      </c>
      <c r="DF121">
        <v>0.7601986711387092</v>
      </c>
      <c r="DG121">
        <v>0.76107005231879066</v>
      </c>
      <c r="DH121">
        <v>0.76345728055910478</v>
      </c>
      <c r="DI121">
        <v>0.76596596443490172</v>
      </c>
      <c r="DJ121">
        <v>0.76915494539820295</v>
      </c>
      <c r="DK121">
        <v>0.77155232809411323</v>
      </c>
      <c r="DL121">
        <v>0.77409506437471798</v>
      </c>
      <c r="DM121">
        <v>0.77406117442760825</v>
      </c>
      <c r="DN121">
        <v>0.77561566755017231</v>
      </c>
      <c r="DO121">
        <v>0.77542939866360638</v>
      </c>
      <c r="DP121">
        <v>0.77686129232653167</v>
      </c>
      <c r="DQ121">
        <v>0.77843457904836888</v>
      </c>
      <c r="DR121">
        <v>0.78215377497533045</v>
      </c>
      <c r="DS121">
        <v>0.78322562518218175</v>
      </c>
      <c r="DT121">
        <v>0.786025398456205</v>
      </c>
      <c r="DU121">
        <v>0.78831886147486185</v>
      </c>
      <c r="DV121">
        <v>0.79008587455928825</v>
      </c>
      <c r="DW121">
        <v>0.79188686611208869</v>
      </c>
      <c r="DX121">
        <v>0.79424157949265428</v>
      </c>
      <c r="DY121">
        <v>0.79617644643023722</v>
      </c>
      <c r="DZ121">
        <v>0.79565557637041651</v>
      </c>
      <c r="EA121">
        <v>0.79795814631515161</v>
      </c>
      <c r="EB121">
        <v>0.79869927201263169</v>
      </c>
      <c r="EC121">
        <v>0.8009732954159926</v>
      </c>
      <c r="ED121">
        <v>0.80266861408425305</v>
      </c>
      <c r="EE121">
        <v>0.80350416712964279</v>
      </c>
      <c r="EF121">
        <v>0.80583137615609013</v>
      </c>
      <c r="EG121">
        <v>0.80698275017786991</v>
      </c>
      <c r="EH121">
        <v>0.80918103518279383</v>
      </c>
      <c r="EI121">
        <v>0.80918966684155702</v>
      </c>
      <c r="EJ121">
        <v>0.81079258511935193</v>
      </c>
      <c r="EK121">
        <v>0.81023341733156806</v>
      </c>
      <c r="EL121">
        <v>0.81346799418229909</v>
      </c>
      <c r="EM121">
        <v>0.81411671796933349</v>
      </c>
      <c r="EN121">
        <v>0.81520282559573298</v>
      </c>
      <c r="EO121">
        <v>0.81651339208179174</v>
      </c>
      <c r="EP121">
        <v>0.8171145323609581</v>
      </c>
      <c r="EQ121">
        <v>0.8211587660662184</v>
      </c>
      <c r="ER121">
        <v>0.82155814817970574</v>
      </c>
      <c r="ES121">
        <v>0.82172417757339744</v>
      </c>
      <c r="ET121">
        <v>0.82287112465285372</v>
      </c>
      <c r="EU121">
        <v>0.82345715294362842</v>
      </c>
      <c r="EV121">
        <v>0.82384890954974155</v>
      </c>
      <c r="EW121">
        <v>0.82587910705018275</v>
      </c>
      <c r="EX121">
        <v>0.82587250342450458</v>
      </c>
      <c r="EY121">
        <v>0.82859888088184963</v>
      </c>
      <c r="EZ121">
        <v>0.82931593379725066</v>
      </c>
      <c r="FA121">
        <v>0.83143993802249549</v>
      </c>
      <c r="FB121">
        <v>0.83146099494554981</v>
      </c>
      <c r="FC121">
        <v>0.83382467843039887</v>
      </c>
      <c r="FD121">
        <v>0.83334848022036501</v>
      </c>
      <c r="FE121">
        <v>0.83527869243743047</v>
      </c>
      <c r="FF121">
        <v>0.83388823011109547</v>
      </c>
      <c r="FG121">
        <v>0.83541521185815992</v>
      </c>
      <c r="FH121">
        <v>0.83805209939884961</v>
      </c>
      <c r="FI121">
        <v>0.83949005784599229</v>
      </c>
      <c r="FJ121">
        <v>0.8395452542667694</v>
      </c>
      <c r="FK121">
        <v>0.83923120727588518</v>
      </c>
      <c r="FL121">
        <v>0.84170992431253677</v>
      </c>
      <c r="FM121">
        <v>0.84439721480611052</v>
      </c>
      <c r="FN121">
        <v>0.84329822823323719</v>
      </c>
      <c r="FO121">
        <v>0.84588688163662851</v>
      </c>
      <c r="FP121">
        <v>0.84495477506643046</v>
      </c>
      <c r="FQ121">
        <v>0.84465565558377342</v>
      </c>
      <c r="FR121">
        <v>0.84794261483098787</v>
      </c>
      <c r="FS121">
        <v>0.84810237659943277</v>
      </c>
      <c r="FT121">
        <v>0.84968176797496464</v>
      </c>
      <c r="FU121">
        <v>0.85117395734579726</v>
      </c>
      <c r="FV121">
        <v>0.84991034261615983</v>
      </c>
      <c r="FW121">
        <v>0.85093858683170898</v>
      </c>
      <c r="FX121">
        <v>0.85023326219625484</v>
      </c>
      <c r="FY121">
        <v>0.85330885526691669</v>
      </c>
      <c r="FZ121">
        <v>0.85383790823880135</v>
      </c>
      <c r="GA121">
        <v>0.85472013139544312</v>
      </c>
      <c r="GB121">
        <v>0.85439966747576879</v>
      </c>
      <c r="GC121">
        <v>0.85546747718548688</v>
      </c>
      <c r="GD121">
        <v>0.85787947753851324</v>
      </c>
      <c r="GE121">
        <v>0.85762449313517164</v>
      </c>
      <c r="GF121">
        <v>0.85719075898489461</v>
      </c>
      <c r="GG121">
        <v>0.85890776836130767</v>
      </c>
      <c r="GH121">
        <v>0.86101246300144196</v>
      </c>
      <c r="GI121">
        <v>0.86043278097428821</v>
      </c>
      <c r="GJ121">
        <v>0.86162991843770287</v>
      </c>
      <c r="GK121">
        <v>0.86149717233598033</v>
      </c>
      <c r="GL121">
        <v>0.86101010005259793</v>
      </c>
      <c r="GM121">
        <v>0.86287283288021577</v>
      </c>
      <c r="GN121">
        <v>0.86367570051608522</v>
      </c>
      <c r="GO121">
        <v>0.8641750080776589</v>
      </c>
      <c r="GP121">
        <v>0.86548665637186362</v>
      </c>
      <c r="GQ121">
        <v>0.86600352600161778</v>
      </c>
      <c r="GR121">
        <v>0.8679618194142884</v>
      </c>
      <c r="GS121">
        <v>0.86850800651272608</v>
      </c>
      <c r="GT121">
        <v>0.86952189180136563</v>
      </c>
      <c r="GU121">
        <v>0.87056196115496731</v>
      </c>
      <c r="GV121">
        <v>0.8687332126028865</v>
      </c>
      <c r="GW121">
        <v>0.87052841483008425</v>
      </c>
      <c r="GX121">
        <v>0.87033753468069774</v>
      </c>
      <c r="GY121">
        <v>0.87337923738874268</v>
      </c>
      <c r="GZ121">
        <v>0.87137710165788818</v>
      </c>
      <c r="HA121">
        <v>0.87236621120080327</v>
      </c>
      <c r="HB121">
        <v>0.87315412576671958</v>
      </c>
      <c r="HC121">
        <v>0.87038917834378537</v>
      </c>
      <c r="HD121">
        <v>0.87538489850428169</v>
      </c>
      <c r="HE121">
        <v>0.87545503423726356</v>
      </c>
      <c r="HF121">
        <v>0.87603712675378453</v>
      </c>
      <c r="HG121">
        <v>0.87726036667974872</v>
      </c>
      <c r="HH121">
        <v>0.87722199066807038</v>
      </c>
      <c r="HI121">
        <v>0.87818475317172884</v>
      </c>
      <c r="HJ121">
        <v>0.87701199029306076</v>
      </c>
      <c r="HK121">
        <v>0.87941204446910104</v>
      </c>
      <c r="HL121">
        <v>0.87847456754239217</v>
      </c>
      <c r="HM121">
        <v>0.87937240371158476</v>
      </c>
      <c r="HN121">
        <v>0.88076763049915407</v>
      </c>
      <c r="HO121">
        <v>0.88097434200101343</v>
      </c>
      <c r="HP121">
        <v>0.88034160366956016</v>
      </c>
      <c r="HQ121">
        <v>0.88268886026917459</v>
      </c>
      <c r="HR121">
        <v>0.88194134179988803</v>
      </c>
      <c r="HS121">
        <v>0.8838876602505874</v>
      </c>
      <c r="HT121">
        <v>0.88361172110089503</v>
      </c>
      <c r="HU121">
        <v>0.88308990840200996</v>
      </c>
      <c r="HV121">
        <v>0.88273813886061858</v>
      </c>
      <c r="HW121">
        <v>0.88496701340745931</v>
      </c>
      <c r="HX121">
        <v>0.88529773276613999</v>
      </c>
      <c r="HY121">
        <v>0.88597283955155814</v>
      </c>
      <c r="HZ121">
        <v>0.88580722672587053</v>
      </c>
      <c r="IA121">
        <v>0.8876137386080456</v>
      </c>
      <c r="IB121">
        <v>0.88732221789679344</v>
      </c>
      <c r="IC121">
        <v>0.88664888175224665</v>
      </c>
      <c r="ID121">
        <v>0.88800267125776755</v>
      </c>
      <c r="IE121">
        <v>0.88787504717639365</v>
      </c>
      <c r="IF121">
        <v>0.8897689582026802</v>
      </c>
      <c r="IG121">
        <v>0.89020247576319045</v>
      </c>
      <c r="IH121">
        <v>0.88791856487674714</v>
      </c>
      <c r="II121">
        <v>0.89013280378958171</v>
      </c>
      <c r="IJ121">
        <v>0.89210004920071029</v>
      </c>
      <c r="IK121">
        <v>0.89267423814555225</v>
      </c>
      <c r="IL121">
        <v>0.89141814078049786</v>
      </c>
      <c r="IM121">
        <v>0.89002709787663259</v>
      </c>
      <c r="IN121">
        <v>0.89214484442883035</v>
      </c>
      <c r="IO121">
        <v>0.8928769329491425</v>
      </c>
      <c r="IP121">
        <v>0.89416679831352963</v>
      </c>
      <c r="IQ121">
        <v>0.89322748072145042</v>
      </c>
      <c r="IR121">
        <v>0.89467902228499996</v>
      </c>
      <c r="IS121">
        <v>0.89413895113363728</v>
      </c>
      <c r="IT121">
        <v>0.89445404143792917</v>
      </c>
      <c r="IU121">
        <v>0.89626058045876944</v>
      </c>
      <c r="IV121">
        <v>0.89651967174516289</v>
      </c>
      <c r="IW121">
        <v>0.89590565133289779</v>
      </c>
      <c r="IX121">
        <v>0.89720076633798251</v>
      </c>
      <c r="IY121">
        <v>0.89919066170598594</v>
      </c>
      <c r="IZ121">
        <v>0.89689499855648536</v>
      </c>
      <c r="JA121">
        <v>0.89758099978581818</v>
      </c>
      <c r="JB121">
        <v>0.89734986939238026</v>
      </c>
      <c r="JC121">
        <v>0.89978260945057364</v>
      </c>
      <c r="JD121">
        <v>0.90005949721581779</v>
      </c>
      <c r="JE121">
        <v>0.89964228010774683</v>
      </c>
      <c r="JF121">
        <v>0.89984292475645467</v>
      </c>
      <c r="JG121">
        <v>0.90243307328493694</v>
      </c>
      <c r="JH121">
        <v>0.90002005310218158</v>
      </c>
      <c r="JI121">
        <v>0.90036967042294813</v>
      </c>
      <c r="JJ121">
        <v>0.90120595965874739</v>
      </c>
      <c r="JK121">
        <v>0.90193191649799009</v>
      </c>
      <c r="JL121">
        <v>0.90234948394785253</v>
      </c>
      <c r="JM121">
        <v>0.90296597470725981</v>
      </c>
      <c r="JN121">
        <v>0.90299129380669974</v>
      </c>
      <c r="JO121">
        <v>0.90298666519316251</v>
      </c>
      <c r="JP121">
        <v>0.90151617392365968</v>
      </c>
      <c r="JQ121">
        <v>0.90308856085305089</v>
      </c>
      <c r="JR121">
        <v>0.90534217059241784</v>
      </c>
      <c r="JS121">
        <v>0.90483485645739115</v>
      </c>
      <c r="JT121">
        <v>0.90385467429871957</v>
      </c>
      <c r="JU121">
        <v>0.90484645768714478</v>
      </c>
      <c r="JV121">
        <v>0.90461694075137178</v>
      </c>
      <c r="JW121">
        <v>0.90488111037661945</v>
      </c>
      <c r="JX121">
        <v>0.90771707433833482</v>
      </c>
      <c r="JY121">
        <v>0.90780746268099377</v>
      </c>
      <c r="JZ121">
        <v>0.9060650501232731</v>
      </c>
      <c r="KA121">
        <v>0.90763413858087527</v>
      </c>
      <c r="KB121">
        <v>0.90839840533405591</v>
      </c>
      <c r="KC121">
        <v>0.9078128041068162</v>
      </c>
      <c r="KD121">
        <v>0.90823603887108073</v>
      </c>
      <c r="KE121">
        <v>0.90845694396887477</v>
      </c>
      <c r="KF121">
        <v>0.90924905103185549</v>
      </c>
      <c r="KG121">
        <v>0.90877095635366401</v>
      </c>
      <c r="KH121">
        <v>0.90992962804717425</v>
      </c>
      <c r="KI121">
        <v>0.91009830143714154</v>
      </c>
      <c r="KJ121">
        <v>0.91017985797267331</v>
      </c>
      <c r="KK121">
        <v>0.91158401669913791</v>
      </c>
      <c r="KL121">
        <v>0.90990249871822448</v>
      </c>
      <c r="KM121">
        <v>0.91123887620537458</v>
      </c>
      <c r="KN121">
        <v>0.91302377443641003</v>
      </c>
      <c r="KO121">
        <v>0.91049175829116358</v>
      </c>
      <c r="KP121">
        <v>0.91131695097158905</v>
      </c>
      <c r="KQ121">
        <v>0.91187653533695556</v>
      </c>
      <c r="KR121">
        <v>0.9134922873407294</v>
      </c>
      <c r="KS121">
        <v>0.91375151690109335</v>
      </c>
      <c r="KT121">
        <v>0.91193557243606915</v>
      </c>
      <c r="KU121">
        <v>0.91267927920916492</v>
      </c>
      <c r="KV121">
        <v>0.91298282956947907</v>
      </c>
      <c r="KW121">
        <v>0.91413076959195094</v>
      </c>
      <c r="KX121">
        <v>0.91378184059523448</v>
      </c>
      <c r="KY121">
        <v>0.91538987214711565</v>
      </c>
      <c r="KZ121">
        <v>0.91405504267971482</v>
      </c>
      <c r="LA121">
        <v>0.91495762848924811</v>
      </c>
      <c r="LB121">
        <v>0.91551036375417749</v>
      </c>
      <c r="LC121">
        <v>0.91680724673410496</v>
      </c>
      <c r="LD121">
        <v>0.91588367620414801</v>
      </c>
      <c r="LE121">
        <v>0.91631571108076582</v>
      </c>
      <c r="LF121">
        <v>0.91638263052991697</v>
      </c>
      <c r="LG121">
        <v>0.91679437626476568</v>
      </c>
      <c r="LH121">
        <v>0.91678891110217653</v>
      </c>
      <c r="LI121">
        <v>0.91775984850164627</v>
      </c>
      <c r="LJ121">
        <v>0.91713735772393168</v>
      </c>
      <c r="LK121">
        <v>0.91844813156139937</v>
      </c>
      <c r="LL121">
        <v>0.91766932264662382</v>
      </c>
      <c r="LM121">
        <v>0.9177301485826076</v>
      </c>
      <c r="LN121">
        <v>0.91948358433930599</v>
      </c>
      <c r="LO121">
        <v>0.91780223893642288</v>
      </c>
      <c r="LP121">
        <v>0.91959326951931109</v>
      </c>
      <c r="LQ121">
        <v>0.91928094843040886</v>
      </c>
      <c r="LR121">
        <v>0.91924816998561898</v>
      </c>
      <c r="LS121">
        <v>0.92008025768764445</v>
      </c>
      <c r="LT121">
        <v>0.91964285585376915</v>
      </c>
      <c r="LU121">
        <v>0.92139623490306377</v>
      </c>
      <c r="LV121">
        <v>0.91949507160187594</v>
      </c>
      <c r="LW121">
        <v>0.92094625351314519</v>
      </c>
      <c r="LX121">
        <v>0.92087990374500972</v>
      </c>
      <c r="LY121">
        <v>0.92105388339498684</v>
      </c>
      <c r="LZ121">
        <v>0.92115647293666236</v>
      </c>
      <c r="MA121">
        <v>0.92127951524732499</v>
      </c>
      <c r="MB121">
        <v>0.92064047901706836</v>
      </c>
      <c r="MC121">
        <v>0.92193821459891634</v>
      </c>
      <c r="MD121">
        <v>0.92252301030185657</v>
      </c>
      <c r="ME121">
        <v>0.92223945471764135</v>
      </c>
      <c r="MF121">
        <v>0.92253234197322664</v>
      </c>
      <c r="MG121">
        <v>0.92165495804597308</v>
      </c>
      <c r="MH121">
        <v>0.92232663912510371</v>
      </c>
      <c r="MI121">
        <v>0.92470158044407813</v>
      </c>
      <c r="MJ121">
        <v>0.92286575878608057</v>
      </c>
      <c r="MK121">
        <v>0.92266224611961312</v>
      </c>
      <c r="ML121">
        <v>0.92325994913355824</v>
      </c>
      <c r="MM121">
        <v>0.92523152351096272</v>
      </c>
      <c r="MN121">
        <v>0.92375261037096867</v>
      </c>
      <c r="MO121">
        <v>0.92443289830599229</v>
      </c>
      <c r="MP121">
        <v>0.92418589120416428</v>
      </c>
      <c r="MQ121">
        <v>0.92542899161776637</v>
      </c>
      <c r="MR121">
        <v>0.92534226173967371</v>
      </c>
      <c r="MS121">
        <v>0.92501869189810115</v>
      </c>
      <c r="MT121">
        <v>0.92588851174175546</v>
      </c>
      <c r="MU121">
        <v>0.92675733213842248</v>
      </c>
      <c r="MV121">
        <v>0.92494240834370278</v>
      </c>
      <c r="MW121">
        <v>0.92556026305760819</v>
      </c>
      <c r="MX121">
        <v>0.92656976195655161</v>
      </c>
      <c r="MY121">
        <v>0.92661702777926647</v>
      </c>
      <c r="MZ121">
        <v>0.92665070751040735</v>
      </c>
      <c r="NA121">
        <v>0.92772344893957381</v>
      </c>
      <c r="NB121">
        <v>0.92720798358146561</v>
      </c>
      <c r="NC121">
        <v>0.92594791136605237</v>
      </c>
      <c r="ND121">
        <v>0.92730979659242485</v>
      </c>
      <c r="NE121">
        <v>0.92890807157118493</v>
      </c>
      <c r="NF121">
        <v>0.92889893102082988</v>
      </c>
      <c r="NG121">
        <v>0.92723394422126193</v>
      </c>
      <c r="NH121">
        <v>0.92768015935390546</v>
      </c>
      <c r="NI121">
        <v>0.92709604642321219</v>
      </c>
      <c r="NJ121">
        <v>0.92901880878850118</v>
      </c>
      <c r="NK121">
        <v>0.92992146368475548</v>
      </c>
      <c r="NL121">
        <v>0.92993700298711257</v>
      </c>
      <c r="NM121">
        <v>0.92858752658567012</v>
      </c>
      <c r="NN121">
        <v>0.92831604784932364</v>
      </c>
      <c r="NO121">
        <v>0.92959985914825194</v>
      </c>
      <c r="NP121">
        <v>0.93038191764427902</v>
      </c>
      <c r="NQ121">
        <v>0.92999430554525697</v>
      </c>
      <c r="NR121">
        <v>0.93014716566721967</v>
      </c>
      <c r="NS121">
        <v>0.93057389194724094</v>
      </c>
      <c r="NT121">
        <v>0.93109945034153918</v>
      </c>
      <c r="NU121">
        <v>0.93151418242918194</v>
      </c>
      <c r="NV121">
        <v>0.93061181638472124</v>
      </c>
      <c r="NW121">
        <v>0.93192941164565912</v>
      </c>
      <c r="NX121">
        <v>0.93096796164972029</v>
      </c>
      <c r="NY121">
        <v>0.92962926819083425</v>
      </c>
      <c r="NZ121">
        <v>0.93185918754008834</v>
      </c>
      <c r="OA121">
        <v>0.93245092900575077</v>
      </c>
      <c r="OB121">
        <v>0.9319794330332446</v>
      </c>
      <c r="OC121">
        <v>0.93190658055139397</v>
      </c>
      <c r="OD121">
        <v>0.93205931845054335</v>
      </c>
      <c r="OE121">
        <v>0.93225837685537116</v>
      </c>
      <c r="OF121">
        <v>0.93257610684437553</v>
      </c>
      <c r="OG121">
        <v>0.93327467292922373</v>
      </c>
      <c r="OH121">
        <v>0.932890947702537</v>
      </c>
      <c r="OI121">
        <v>0.93345461638583926</v>
      </c>
      <c r="OJ121">
        <v>0.93388907134416677</v>
      </c>
      <c r="OK121">
        <v>0.93187440717965264</v>
      </c>
      <c r="OL121">
        <v>0.93277807241942079</v>
      </c>
      <c r="OM121">
        <v>0.93377611957345175</v>
      </c>
      <c r="ON121">
        <v>0.93477206920040101</v>
      </c>
      <c r="OO121">
        <v>0.93420762953091074</v>
      </c>
      <c r="OP121">
        <v>0.93498686658018548</v>
      </c>
      <c r="OQ121">
        <v>0.93515440525218185</v>
      </c>
      <c r="OR121">
        <v>0.93421199665992849</v>
      </c>
      <c r="OS121">
        <v>0.93379860932974057</v>
      </c>
      <c r="OT121">
        <v>0.93444705528187055</v>
      </c>
      <c r="OU121">
        <v>0.93593926013638085</v>
      </c>
    </row>
    <row r="122" spans="1:411">
      <c r="A122" s="539">
        <v>0.71000000000000008</v>
      </c>
      <c r="B122">
        <v>9.2196699862523749E-4</v>
      </c>
      <c r="C122">
        <v>2.2669593404940182E-3</v>
      </c>
      <c r="D122">
        <v>4.0437466963424333E-3</v>
      </c>
      <c r="E122">
        <v>7.73916722546069E-3</v>
      </c>
      <c r="F122">
        <v>1.1827137958746351E-2</v>
      </c>
      <c r="G122">
        <v>1.7123181491705546E-2</v>
      </c>
      <c r="H122">
        <v>2.3901973602759995E-2</v>
      </c>
      <c r="I122">
        <v>2.9604524174864384E-2</v>
      </c>
      <c r="J122">
        <v>3.8551258309582573E-2</v>
      </c>
      <c r="K122">
        <v>4.738939574216669E-2</v>
      </c>
      <c r="L122">
        <v>5.7296038530682027E-2</v>
      </c>
      <c r="M122">
        <v>6.8286559243272607E-2</v>
      </c>
      <c r="N122">
        <v>7.9420837524795784E-2</v>
      </c>
      <c r="O122">
        <v>9.1081959306979335E-2</v>
      </c>
      <c r="P122">
        <v>0.1019001067346256</v>
      </c>
      <c r="Q122">
        <v>0.11551427247592502</v>
      </c>
      <c r="R122">
        <v>0.1277703598012222</v>
      </c>
      <c r="S122">
        <v>0.13955426885361516</v>
      </c>
      <c r="T122">
        <v>0.15265283678063687</v>
      </c>
      <c r="U122">
        <v>0.16470647174559699</v>
      </c>
      <c r="V122">
        <v>0.18041647972796504</v>
      </c>
      <c r="W122">
        <v>0.19444380162196145</v>
      </c>
      <c r="X122">
        <v>0.2046073329890416</v>
      </c>
      <c r="Y122">
        <v>0.22178984252272277</v>
      </c>
      <c r="Z122">
        <v>0.23502186545767864</v>
      </c>
      <c r="AA122">
        <v>0.24574654921639011</v>
      </c>
      <c r="AB122">
        <v>0.26235643991569135</v>
      </c>
      <c r="AC122">
        <v>0.27442673734118472</v>
      </c>
      <c r="AD122">
        <v>0.28682477861833672</v>
      </c>
      <c r="AE122">
        <v>0.29912572193567893</v>
      </c>
      <c r="AF122">
        <v>0.31399156784671117</v>
      </c>
      <c r="AG122">
        <v>0.32565792337135741</v>
      </c>
      <c r="AH122">
        <v>0.3374510501858895</v>
      </c>
      <c r="AI122">
        <v>0.3494334258173778</v>
      </c>
      <c r="AJ122">
        <v>0.36340632407328721</v>
      </c>
      <c r="AK122">
        <v>0.37380739801412499</v>
      </c>
      <c r="AL122">
        <v>0.38575635118609819</v>
      </c>
      <c r="AM122">
        <v>0.39606989828408895</v>
      </c>
      <c r="AN122">
        <v>0.40992876412476509</v>
      </c>
      <c r="AO122">
        <v>0.4190693248586424</v>
      </c>
      <c r="AP122">
        <v>0.42650989079761831</v>
      </c>
      <c r="AQ122">
        <v>0.44180979888186239</v>
      </c>
      <c r="AR122">
        <v>0.44592457728467733</v>
      </c>
      <c r="AS122">
        <v>0.45820373039565493</v>
      </c>
      <c r="AT122">
        <v>0.46670854395979744</v>
      </c>
      <c r="AU122">
        <v>0.47347142981478152</v>
      </c>
      <c r="AV122">
        <v>0.48837887881347725</v>
      </c>
      <c r="AW122">
        <v>0.49449701067844243</v>
      </c>
      <c r="AX122">
        <v>0.50275821601686554</v>
      </c>
      <c r="AY122">
        <v>0.50975954603333695</v>
      </c>
      <c r="AZ122">
        <v>0.51696076456342943</v>
      </c>
      <c r="BA122">
        <v>0.52854498651322046</v>
      </c>
      <c r="BB122">
        <v>0.53206925930409443</v>
      </c>
      <c r="BC122">
        <v>0.54063015179790186</v>
      </c>
      <c r="BD122">
        <v>0.54653136081287035</v>
      </c>
      <c r="BE122">
        <v>0.55481394034451437</v>
      </c>
      <c r="BF122">
        <v>0.56333579799423883</v>
      </c>
      <c r="BG122">
        <v>0.5676284339745219</v>
      </c>
      <c r="BH122">
        <v>0.57593195784888995</v>
      </c>
      <c r="BI122">
        <v>0.58286356554197571</v>
      </c>
      <c r="BJ122">
        <v>0.58767141722159444</v>
      </c>
      <c r="BK122">
        <v>0.59073385872417172</v>
      </c>
      <c r="BL122">
        <v>0.59697425782759894</v>
      </c>
      <c r="BM122">
        <v>0.60061439366053082</v>
      </c>
      <c r="BN122">
        <v>0.60913191002841327</v>
      </c>
      <c r="BO122">
        <v>0.61338669850162875</v>
      </c>
      <c r="BP122">
        <v>0.61772744196007234</v>
      </c>
      <c r="BQ122">
        <v>0.62679945995954145</v>
      </c>
      <c r="BR122">
        <v>0.63164244073366382</v>
      </c>
      <c r="BS122">
        <v>0.63492324061565375</v>
      </c>
      <c r="BT122">
        <v>0.63984778752032412</v>
      </c>
      <c r="BU122">
        <v>0.64579180108940126</v>
      </c>
      <c r="BV122">
        <v>0.65031434127516785</v>
      </c>
      <c r="BW122">
        <v>0.65443894363090338</v>
      </c>
      <c r="BX122">
        <v>0.657016138623576</v>
      </c>
      <c r="BY122">
        <v>0.66327332529412841</v>
      </c>
      <c r="BZ122">
        <v>0.66378548491651679</v>
      </c>
      <c r="CA122">
        <v>0.6671266715477262</v>
      </c>
      <c r="CB122">
        <v>0.67381766233886253</v>
      </c>
      <c r="CC122">
        <v>0.67593759491217553</v>
      </c>
      <c r="CD122">
        <v>0.68122247389673363</v>
      </c>
      <c r="CE122">
        <v>0.68551643407310836</v>
      </c>
      <c r="CF122">
        <v>0.69006332570661866</v>
      </c>
      <c r="CG122">
        <v>0.69146586014591171</v>
      </c>
      <c r="CH122">
        <v>0.69631627786067107</v>
      </c>
      <c r="CI122">
        <v>0.70065325154647062</v>
      </c>
      <c r="CJ122">
        <v>0.6994161468410931</v>
      </c>
      <c r="CK122">
        <v>0.70648175598629392</v>
      </c>
      <c r="CL122">
        <v>0.70714782906533225</v>
      </c>
      <c r="CM122">
        <v>0.71007656740159375</v>
      </c>
      <c r="CN122">
        <v>0.7123480579134871</v>
      </c>
      <c r="CO122">
        <v>0.71711933468770561</v>
      </c>
      <c r="CP122">
        <v>0.71914866924668375</v>
      </c>
      <c r="CQ122">
        <v>0.7240599940666953</v>
      </c>
      <c r="CR122">
        <v>0.72513206971214927</v>
      </c>
      <c r="CS122">
        <v>0.72892163021057388</v>
      </c>
      <c r="CT122">
        <v>0.73059767959577915</v>
      </c>
      <c r="CU122">
        <v>0.73431667122255995</v>
      </c>
      <c r="CV122">
        <v>0.73495731174400514</v>
      </c>
      <c r="CW122">
        <v>0.73902108538396094</v>
      </c>
      <c r="CX122">
        <v>0.74208075345023006</v>
      </c>
      <c r="CY122">
        <v>0.74311330277314114</v>
      </c>
      <c r="CZ122">
        <v>0.74657727694536113</v>
      </c>
      <c r="DA122">
        <v>0.74961239492592902</v>
      </c>
      <c r="DB122">
        <v>0.75148467632484395</v>
      </c>
      <c r="DC122">
        <v>0.75079188503340399</v>
      </c>
      <c r="DD122">
        <v>0.7538391401346457</v>
      </c>
      <c r="DE122">
        <v>0.75755127960457658</v>
      </c>
      <c r="DF122">
        <v>0.75760302405270197</v>
      </c>
      <c r="DG122">
        <v>0.76093971050734766</v>
      </c>
      <c r="DH122">
        <v>0.76383540180920739</v>
      </c>
      <c r="DI122">
        <v>0.76449091545028325</v>
      </c>
      <c r="DJ122">
        <v>0.76879976170850606</v>
      </c>
      <c r="DK122">
        <v>0.77096849419440316</v>
      </c>
      <c r="DL122">
        <v>0.77189428456819098</v>
      </c>
      <c r="DM122">
        <v>0.77094984147241641</v>
      </c>
      <c r="DN122">
        <v>0.77525831671281664</v>
      </c>
      <c r="DO122">
        <v>0.77682731657694926</v>
      </c>
      <c r="DP122">
        <v>0.77625466850797342</v>
      </c>
      <c r="DQ122">
        <v>0.77953054405933009</v>
      </c>
      <c r="DR122">
        <v>0.78089391280207321</v>
      </c>
      <c r="DS122">
        <v>0.78561786988585824</v>
      </c>
      <c r="DT122">
        <v>0.78758407979341905</v>
      </c>
      <c r="DU122">
        <v>0.78795881419306124</v>
      </c>
      <c r="DV122">
        <v>0.78932303058194164</v>
      </c>
      <c r="DW122">
        <v>0.79196027050925177</v>
      </c>
      <c r="DX122">
        <v>0.79150420790583997</v>
      </c>
      <c r="DY122">
        <v>0.7941858998918605</v>
      </c>
      <c r="DZ122">
        <v>0.79558623390037553</v>
      </c>
      <c r="EA122">
        <v>0.80068382592058462</v>
      </c>
      <c r="EB122">
        <v>0.79960684929799075</v>
      </c>
      <c r="EC122">
        <v>0.80156899054435848</v>
      </c>
      <c r="ED122">
        <v>0.79952255268108774</v>
      </c>
      <c r="EE122">
        <v>0.80301236918272156</v>
      </c>
      <c r="EF122">
        <v>0.80427253399736698</v>
      </c>
      <c r="EG122">
        <v>0.80568545483862031</v>
      </c>
      <c r="EH122">
        <v>0.80555344610615598</v>
      </c>
      <c r="EI122">
        <v>0.80777592165572454</v>
      </c>
      <c r="EJ122">
        <v>0.80768401883325769</v>
      </c>
      <c r="EK122">
        <v>0.81178252584936117</v>
      </c>
      <c r="EL122">
        <v>0.81338492450701205</v>
      </c>
      <c r="EM122">
        <v>0.81470739730098263</v>
      </c>
      <c r="EN122">
        <v>0.8157546220524321</v>
      </c>
      <c r="EO122">
        <v>0.81914956665225436</v>
      </c>
      <c r="EP122">
        <v>0.81877761137609362</v>
      </c>
      <c r="EQ122">
        <v>0.81887469840770666</v>
      </c>
      <c r="ER122">
        <v>0.81880949377765633</v>
      </c>
      <c r="ES122">
        <v>0.82163809920100284</v>
      </c>
      <c r="ET122">
        <v>0.82258686987304019</v>
      </c>
      <c r="EU122">
        <v>0.82433219655424017</v>
      </c>
      <c r="EV122">
        <v>0.82651926709484724</v>
      </c>
      <c r="EW122">
        <v>0.82389088089597617</v>
      </c>
      <c r="EX122">
        <v>0.82733812263167028</v>
      </c>
      <c r="EY122">
        <v>0.82810618539829262</v>
      </c>
      <c r="EZ122">
        <v>0.8276080420988603</v>
      </c>
      <c r="FA122">
        <v>0.83289182625962876</v>
      </c>
      <c r="FB122">
        <v>0.83205719511178344</v>
      </c>
      <c r="FC122">
        <v>0.8301659519436424</v>
      </c>
      <c r="FD122">
        <v>0.83249916014451997</v>
      </c>
      <c r="FE122">
        <v>0.8351440436476778</v>
      </c>
      <c r="FF122">
        <v>0.83594748059810908</v>
      </c>
      <c r="FG122">
        <v>0.83559717945080769</v>
      </c>
      <c r="FH122">
        <v>0.83845021115203655</v>
      </c>
      <c r="FI122">
        <v>0.84231129209306066</v>
      </c>
      <c r="FJ122">
        <v>0.83963941656932417</v>
      </c>
      <c r="FK122">
        <v>0.83931199950779445</v>
      </c>
      <c r="FL122">
        <v>0.84067856160616861</v>
      </c>
      <c r="FM122">
        <v>0.8414558417635668</v>
      </c>
      <c r="FN122">
        <v>0.84434698419906962</v>
      </c>
      <c r="FO122">
        <v>0.84476535008447518</v>
      </c>
      <c r="FP122">
        <v>0.84588231930604008</v>
      </c>
      <c r="FQ122">
        <v>0.84632703191799652</v>
      </c>
      <c r="FR122">
        <v>0.84764856731309712</v>
      </c>
      <c r="FS122">
        <v>0.84715596298414952</v>
      </c>
      <c r="FT122">
        <v>0.84840372885786286</v>
      </c>
      <c r="FU122">
        <v>0.85010155103685803</v>
      </c>
      <c r="FV122">
        <v>0.85041042348992946</v>
      </c>
      <c r="FW122">
        <v>0.85085743834484684</v>
      </c>
      <c r="FX122">
        <v>0.85076167947543557</v>
      </c>
      <c r="FY122">
        <v>0.85319621920026933</v>
      </c>
      <c r="FZ122">
        <v>0.85502521760781991</v>
      </c>
      <c r="GA122">
        <v>0.85527913908769637</v>
      </c>
      <c r="GB122">
        <v>0.85368221726821392</v>
      </c>
      <c r="GC122">
        <v>0.85588425797878498</v>
      </c>
      <c r="GD122">
        <v>0.8566598841791675</v>
      </c>
      <c r="GE122">
        <v>0.85637607237444036</v>
      </c>
      <c r="GF122">
        <v>0.85861444446387281</v>
      </c>
      <c r="GG122">
        <v>0.86041279878855481</v>
      </c>
      <c r="GH122">
        <v>0.8599745575436174</v>
      </c>
      <c r="GI122">
        <v>0.86158285929226164</v>
      </c>
      <c r="GJ122">
        <v>0.86098826136024142</v>
      </c>
      <c r="GK122">
        <v>0.86322598680379359</v>
      </c>
      <c r="GL122">
        <v>0.8633218692331841</v>
      </c>
      <c r="GM122">
        <v>0.86320806149769302</v>
      </c>
      <c r="GN122">
        <v>0.86398589626845168</v>
      </c>
      <c r="GO122">
        <v>0.86350142514813955</v>
      </c>
      <c r="GP122">
        <v>0.86568681130841241</v>
      </c>
      <c r="GQ122">
        <v>0.86640275406779677</v>
      </c>
      <c r="GR122">
        <v>0.86562052026592529</v>
      </c>
      <c r="GS122">
        <v>0.86749905168206998</v>
      </c>
      <c r="GT122">
        <v>0.86873608126411417</v>
      </c>
      <c r="GU122">
        <v>0.86963353016227463</v>
      </c>
      <c r="GV122">
        <v>0.86949639177066229</v>
      </c>
      <c r="GW122">
        <v>0.86978313039692312</v>
      </c>
      <c r="GX122">
        <v>0.86964692214758943</v>
      </c>
      <c r="GY122">
        <v>0.87225604258823974</v>
      </c>
      <c r="GZ122">
        <v>0.8724409129661872</v>
      </c>
      <c r="HA122">
        <v>0.87403338619910753</v>
      </c>
      <c r="HB122">
        <v>0.87240956028201389</v>
      </c>
      <c r="HC122">
        <v>0.87288426760275739</v>
      </c>
      <c r="HD122">
        <v>0.8735170995479633</v>
      </c>
      <c r="HE122">
        <v>0.87560166890457936</v>
      </c>
      <c r="HF122">
        <v>0.87650814547753342</v>
      </c>
      <c r="HG122">
        <v>0.87555429452432354</v>
      </c>
      <c r="HH122">
        <v>0.87649941666967501</v>
      </c>
      <c r="HI122">
        <v>0.87698601685761035</v>
      </c>
      <c r="HJ122">
        <v>0.87655339475519545</v>
      </c>
      <c r="HK122">
        <v>0.87909977181149834</v>
      </c>
      <c r="HL122">
        <v>0.87930666531940516</v>
      </c>
      <c r="HM122">
        <v>0.88029257272363159</v>
      </c>
      <c r="HN122">
        <v>0.88081590500577822</v>
      </c>
      <c r="HO122">
        <v>0.88035132097815461</v>
      </c>
      <c r="HP122">
        <v>0.88094203258447923</v>
      </c>
      <c r="HQ122">
        <v>0.88113656089313763</v>
      </c>
      <c r="HR122">
        <v>0.88400994354072915</v>
      </c>
      <c r="HS122">
        <v>0.88273445535099493</v>
      </c>
      <c r="HT122">
        <v>0.88459276892548255</v>
      </c>
      <c r="HU122">
        <v>0.88341543789115473</v>
      </c>
      <c r="HV122">
        <v>0.88200940555233465</v>
      </c>
      <c r="HW122">
        <v>0.88613064449180867</v>
      </c>
      <c r="HX122">
        <v>0.88623782186893529</v>
      </c>
      <c r="HY122">
        <v>0.88410412497314628</v>
      </c>
      <c r="HZ122">
        <v>0.88552437345047097</v>
      </c>
      <c r="IA122">
        <v>0.88512525005451503</v>
      </c>
      <c r="IB122">
        <v>0.88549960426337915</v>
      </c>
      <c r="IC122">
        <v>0.88770913748727998</v>
      </c>
      <c r="ID122">
        <v>0.88802186896960955</v>
      </c>
      <c r="IE122">
        <v>0.88779190034354849</v>
      </c>
      <c r="IF122">
        <v>0.8895966825848689</v>
      </c>
      <c r="IG122">
        <v>0.88859828133795049</v>
      </c>
      <c r="IH122">
        <v>0.8890599991572804</v>
      </c>
      <c r="II122">
        <v>0.89048189518586152</v>
      </c>
      <c r="IJ122">
        <v>0.89103061607657463</v>
      </c>
      <c r="IK122">
        <v>0.89158513325747035</v>
      </c>
      <c r="IL122">
        <v>0.89138429201368297</v>
      </c>
      <c r="IM122">
        <v>0.89250379641702859</v>
      </c>
      <c r="IN122">
        <v>0.89270749276716777</v>
      </c>
      <c r="IO122">
        <v>0.89308954706561816</v>
      </c>
      <c r="IP122">
        <v>0.89426649877449127</v>
      </c>
      <c r="IQ122">
        <v>0.8940977798210511</v>
      </c>
      <c r="IR122">
        <v>0.89404547044909566</v>
      </c>
      <c r="IS122">
        <v>0.89393611937786055</v>
      </c>
      <c r="IT122">
        <v>0.89375393590515961</v>
      </c>
      <c r="IU122">
        <v>0.89698911657102021</v>
      </c>
      <c r="IV122">
        <v>0.89551314861563025</v>
      </c>
      <c r="IW122">
        <v>0.89640943734462897</v>
      </c>
      <c r="IX122">
        <v>0.8970054186698958</v>
      </c>
      <c r="IY122">
        <v>0.89752722535688201</v>
      </c>
      <c r="IZ122">
        <v>0.89757421382974878</v>
      </c>
      <c r="JA122">
        <v>0.89833761462101513</v>
      </c>
      <c r="JB122">
        <v>0.8971314295545334</v>
      </c>
      <c r="JC122">
        <v>0.89802115734952426</v>
      </c>
      <c r="JD122">
        <v>0.89756244890260373</v>
      </c>
      <c r="JE122">
        <v>0.89875191612870287</v>
      </c>
      <c r="JF122">
        <v>0.90039170559863846</v>
      </c>
      <c r="JG122">
        <v>0.90022669677909273</v>
      </c>
      <c r="JH122">
        <v>0.90175074382527209</v>
      </c>
      <c r="JI122">
        <v>0.90190719642695549</v>
      </c>
      <c r="JJ122">
        <v>0.90203213209034383</v>
      </c>
      <c r="JK122">
        <v>0.90217418399953453</v>
      </c>
      <c r="JL122">
        <v>0.90235928580812497</v>
      </c>
      <c r="JM122">
        <v>0.90123734720327242</v>
      </c>
      <c r="JN122">
        <v>0.90220118605223421</v>
      </c>
      <c r="JO122">
        <v>0.90355636617017954</v>
      </c>
      <c r="JP122">
        <v>0.9021739292786759</v>
      </c>
      <c r="JQ122">
        <v>0.90348397138424852</v>
      </c>
      <c r="JR122">
        <v>0.90346169998430736</v>
      </c>
      <c r="JS122">
        <v>0.90513796833158433</v>
      </c>
      <c r="JT122">
        <v>0.90504381583711668</v>
      </c>
      <c r="JU122">
        <v>0.90513986357893261</v>
      </c>
      <c r="JV122">
        <v>0.905775949715664</v>
      </c>
      <c r="JW122">
        <v>0.90585878202982639</v>
      </c>
      <c r="JX122">
        <v>0.90571877885748187</v>
      </c>
      <c r="JY122">
        <v>0.9056988258198061</v>
      </c>
      <c r="JZ122">
        <v>0.90713702124674234</v>
      </c>
      <c r="KA122">
        <v>0.90759985292390633</v>
      </c>
      <c r="KB122">
        <v>0.90733967661845727</v>
      </c>
      <c r="KC122">
        <v>0.90718601373767593</v>
      </c>
      <c r="KD122">
        <v>0.90861317525029617</v>
      </c>
      <c r="KE122">
        <v>0.90726832287095205</v>
      </c>
      <c r="KF122">
        <v>0.90910659939662897</v>
      </c>
      <c r="KG122">
        <v>0.90975107580535275</v>
      </c>
      <c r="KH122">
        <v>0.91004946642154549</v>
      </c>
      <c r="KI122">
        <v>0.90913400699258085</v>
      </c>
      <c r="KJ122">
        <v>0.90972209010203142</v>
      </c>
      <c r="KK122">
        <v>0.91092423537637368</v>
      </c>
      <c r="KL122">
        <v>0.91025555277592785</v>
      </c>
      <c r="KM122">
        <v>0.911098776014312</v>
      </c>
      <c r="KN122">
        <v>0.91018149619553657</v>
      </c>
      <c r="KO122">
        <v>0.91168196907251475</v>
      </c>
      <c r="KP122">
        <v>0.91227956621168127</v>
      </c>
      <c r="KQ122">
        <v>0.91114801622813479</v>
      </c>
      <c r="KR122">
        <v>0.91212133562437026</v>
      </c>
      <c r="KS122">
        <v>0.912351376488583</v>
      </c>
      <c r="KT122">
        <v>0.91351380545473315</v>
      </c>
      <c r="KU122">
        <v>0.91287870394028192</v>
      </c>
      <c r="KV122">
        <v>0.91242671055738656</v>
      </c>
      <c r="KW122">
        <v>0.91339166655779958</v>
      </c>
      <c r="KX122">
        <v>0.91354183182535098</v>
      </c>
      <c r="KY122">
        <v>0.91487987967150342</v>
      </c>
      <c r="KZ122">
        <v>0.91521021495278687</v>
      </c>
      <c r="LA122">
        <v>0.91442967105748107</v>
      </c>
      <c r="LB122">
        <v>0.91513040586734429</v>
      </c>
      <c r="LC122">
        <v>0.91606354243838717</v>
      </c>
      <c r="LD122">
        <v>0.91569279010443216</v>
      </c>
      <c r="LE122">
        <v>0.91576976649346131</v>
      </c>
      <c r="LF122">
        <v>0.91599811425704802</v>
      </c>
      <c r="LG122">
        <v>0.9171130414233184</v>
      </c>
      <c r="LH122">
        <v>0.91555395986665022</v>
      </c>
      <c r="LI122">
        <v>0.9175978410934581</v>
      </c>
      <c r="LJ122">
        <v>0.9188139447087279</v>
      </c>
      <c r="LK122">
        <v>0.91655341081140573</v>
      </c>
      <c r="LL122">
        <v>0.91847763067218757</v>
      </c>
      <c r="LM122">
        <v>0.91765479545809236</v>
      </c>
      <c r="LN122">
        <v>0.91797033517844306</v>
      </c>
      <c r="LO122">
        <v>0.91801947959811814</v>
      </c>
      <c r="LP122">
        <v>0.91892775693247142</v>
      </c>
      <c r="LQ122">
        <v>0.91866373229980547</v>
      </c>
      <c r="LR122">
        <v>0.91923827846521688</v>
      </c>
      <c r="LS122">
        <v>0.9189125021807254</v>
      </c>
      <c r="LT122">
        <v>0.91928463707638319</v>
      </c>
      <c r="LU122">
        <v>0.91931098132194022</v>
      </c>
      <c r="LV122">
        <v>0.92176391036370886</v>
      </c>
      <c r="LW122">
        <v>0.91959052515216622</v>
      </c>
      <c r="LX122">
        <v>0.92150907084973599</v>
      </c>
      <c r="LY122">
        <v>0.9213207490970865</v>
      </c>
      <c r="LZ122">
        <v>0.92126365609417893</v>
      </c>
      <c r="MA122">
        <v>0.92095539212737809</v>
      </c>
      <c r="MB122">
        <v>0.92199112926256444</v>
      </c>
      <c r="MC122">
        <v>0.92175747036887523</v>
      </c>
      <c r="MD122">
        <v>0.92192602435405058</v>
      </c>
      <c r="ME122">
        <v>0.92245585629291349</v>
      </c>
      <c r="MF122">
        <v>0.92236489876388694</v>
      </c>
      <c r="MG122">
        <v>0.92223811189087412</v>
      </c>
      <c r="MH122">
        <v>0.92470945185889253</v>
      </c>
      <c r="MI122">
        <v>0.92413171024957508</v>
      </c>
      <c r="MJ122">
        <v>0.92474670383295388</v>
      </c>
      <c r="MK122">
        <v>0.92407020276400798</v>
      </c>
      <c r="ML122">
        <v>0.92438998728084987</v>
      </c>
      <c r="MM122">
        <v>0.92385535131505048</v>
      </c>
      <c r="MN122">
        <v>0.92390158595765881</v>
      </c>
      <c r="MO122">
        <v>0.92443949910731982</v>
      </c>
      <c r="MP122">
        <v>0.92491251332443647</v>
      </c>
      <c r="MQ122">
        <v>0.92467073308412606</v>
      </c>
      <c r="MR122">
        <v>0.92497878041365256</v>
      </c>
      <c r="MS122">
        <v>0.92441736148930587</v>
      </c>
      <c r="MT122">
        <v>0.9258469575709205</v>
      </c>
      <c r="MU122">
        <v>0.92418352853690267</v>
      </c>
      <c r="MV122">
        <v>0.92612190404668338</v>
      </c>
      <c r="MW122">
        <v>0.92699572570235467</v>
      </c>
      <c r="MX122">
        <v>0.92551589267525558</v>
      </c>
      <c r="MY122">
        <v>0.92524212949339124</v>
      </c>
      <c r="MZ122">
        <v>0.92678775926782575</v>
      </c>
      <c r="NA122">
        <v>0.92705473894906398</v>
      </c>
      <c r="NB122">
        <v>0.92702899897078983</v>
      </c>
      <c r="NC122">
        <v>0.92822677841297274</v>
      </c>
      <c r="ND122">
        <v>0.92607597758148807</v>
      </c>
      <c r="NE122">
        <v>0.92925394356175794</v>
      </c>
      <c r="NF122">
        <v>0.92860425542364466</v>
      </c>
      <c r="NG122">
        <v>0.92894195442372829</v>
      </c>
      <c r="NH122">
        <v>0.92750229785013882</v>
      </c>
      <c r="NI122">
        <v>0.92939850240597632</v>
      </c>
      <c r="NJ122">
        <v>0.93011392304997875</v>
      </c>
      <c r="NK122">
        <v>0.92882241051237846</v>
      </c>
      <c r="NL122">
        <v>0.92927940925679464</v>
      </c>
      <c r="NM122">
        <v>0.92884968978570692</v>
      </c>
      <c r="NN122">
        <v>0.92869753451179893</v>
      </c>
      <c r="NO122">
        <v>0.92949332934763795</v>
      </c>
      <c r="NP122">
        <v>0.93007099933223414</v>
      </c>
      <c r="NQ122">
        <v>0.93147024779795162</v>
      </c>
      <c r="NR122">
        <v>0.93042529786243955</v>
      </c>
      <c r="NS122">
        <v>0.92969140033741127</v>
      </c>
      <c r="NT122">
        <v>0.93295841273005709</v>
      </c>
      <c r="NU122">
        <v>0.93080966447938207</v>
      </c>
      <c r="NV122">
        <v>0.93237615531420059</v>
      </c>
      <c r="NW122">
        <v>0.93068983701660579</v>
      </c>
      <c r="NX122">
        <v>0.9305824226561491</v>
      </c>
      <c r="NY122">
        <v>0.93195647295864747</v>
      </c>
      <c r="NZ122">
        <v>0.93183970358797663</v>
      </c>
      <c r="OA122">
        <v>0.93284334509656408</v>
      </c>
      <c r="OB122">
        <v>0.93158617626980011</v>
      </c>
      <c r="OC122">
        <v>0.93270253781648438</v>
      </c>
      <c r="OD122">
        <v>0.93152410257306451</v>
      </c>
      <c r="OE122">
        <v>0.93244463799251665</v>
      </c>
      <c r="OF122">
        <v>0.93454936902176544</v>
      </c>
      <c r="OG122">
        <v>0.93313881511467367</v>
      </c>
      <c r="OH122">
        <v>0.93128577411862001</v>
      </c>
      <c r="OI122">
        <v>0.93341814265679479</v>
      </c>
      <c r="OJ122">
        <v>0.93271690633116366</v>
      </c>
      <c r="OK122">
        <v>0.93263155595544711</v>
      </c>
      <c r="OL122">
        <v>0.93278659943876696</v>
      </c>
      <c r="OM122">
        <v>0.93402764707871966</v>
      </c>
      <c r="ON122">
        <v>0.93419490553657736</v>
      </c>
      <c r="OO122">
        <v>0.93522985724678454</v>
      </c>
      <c r="OP122">
        <v>0.93401016668147263</v>
      </c>
      <c r="OQ122">
        <v>0.9333464385123923</v>
      </c>
      <c r="OR122">
        <v>0.93609098153142301</v>
      </c>
      <c r="OS122">
        <v>0.93565763985977368</v>
      </c>
      <c r="OT122">
        <v>0.93622479406577086</v>
      </c>
      <c r="OU122">
        <v>0.93439871380881079</v>
      </c>
    </row>
    <row r="123" spans="1:411">
      <c r="A123" s="539">
        <v>0.72000000000000008</v>
      </c>
      <c r="B123">
        <v>-1.8467457127776751E-4</v>
      </c>
      <c r="C123">
        <v>1.9073522679659504E-3</v>
      </c>
      <c r="D123">
        <v>4.5398743109788253E-3</v>
      </c>
      <c r="E123">
        <v>7.8825665694773478E-3</v>
      </c>
      <c r="F123">
        <v>1.2226212017915775E-2</v>
      </c>
      <c r="G123">
        <v>1.6997570810624741E-2</v>
      </c>
      <c r="H123">
        <v>2.3883370197087368E-2</v>
      </c>
      <c r="I123">
        <v>3.1301326733009775E-2</v>
      </c>
      <c r="J123">
        <v>3.7989142554214199E-2</v>
      </c>
      <c r="K123">
        <v>4.8108633948010279E-2</v>
      </c>
      <c r="L123">
        <v>5.8997928913230892E-2</v>
      </c>
      <c r="M123">
        <v>6.8501097673779571E-2</v>
      </c>
      <c r="N123">
        <v>8.0587781887499862E-2</v>
      </c>
      <c r="O123">
        <v>9.2388267325684933E-2</v>
      </c>
      <c r="P123">
        <v>0.10343959067115452</v>
      </c>
      <c r="Q123">
        <v>0.11594969180916877</v>
      </c>
      <c r="R123">
        <v>0.12968950971980892</v>
      </c>
      <c r="S123">
        <v>0.14193749177995135</v>
      </c>
      <c r="T123">
        <v>0.15346591217455871</v>
      </c>
      <c r="U123">
        <v>0.16881920898130412</v>
      </c>
      <c r="V123">
        <v>0.17911354331318494</v>
      </c>
      <c r="W123">
        <v>0.19506804092878335</v>
      </c>
      <c r="X123">
        <v>0.20646379190323327</v>
      </c>
      <c r="Y123">
        <v>0.22125404906671556</v>
      </c>
      <c r="Z123">
        <v>0.23648826592517097</v>
      </c>
      <c r="AA123">
        <v>0.24963478454242455</v>
      </c>
      <c r="AB123">
        <v>0.25964856069886749</v>
      </c>
      <c r="AC123">
        <v>0.27548132599157482</v>
      </c>
      <c r="AD123">
        <v>0.28617220002574684</v>
      </c>
      <c r="AE123">
        <v>0.30108400473384489</v>
      </c>
      <c r="AF123">
        <v>0.31403257014240826</v>
      </c>
      <c r="AG123">
        <v>0.32533467258111215</v>
      </c>
      <c r="AH123">
        <v>0.33937864759860997</v>
      </c>
      <c r="AI123">
        <v>0.34844083408182919</v>
      </c>
      <c r="AJ123">
        <v>0.35953997551795153</v>
      </c>
      <c r="AK123">
        <v>0.37475627669594597</v>
      </c>
      <c r="AL123">
        <v>0.38491543790076632</v>
      </c>
      <c r="AM123">
        <v>0.39651267269082158</v>
      </c>
      <c r="AN123">
        <v>0.40636501336157921</v>
      </c>
      <c r="AO123">
        <v>0.41544744573491788</v>
      </c>
      <c r="AP123">
        <v>0.42742836246803612</v>
      </c>
      <c r="AQ123">
        <v>0.43636898493092396</v>
      </c>
      <c r="AR123">
        <v>0.44745940728426054</v>
      </c>
      <c r="AS123">
        <v>0.45629949470174241</v>
      </c>
      <c r="AT123">
        <v>0.46626017529224051</v>
      </c>
      <c r="AU123">
        <v>0.47526224881896129</v>
      </c>
      <c r="AV123">
        <v>0.48456243964378265</v>
      </c>
      <c r="AW123">
        <v>0.49297483052067931</v>
      </c>
      <c r="AX123">
        <v>0.5013108632739256</v>
      </c>
      <c r="AY123">
        <v>0.50955595510173668</v>
      </c>
      <c r="AZ123">
        <v>0.51554574874010972</v>
      </c>
      <c r="BA123">
        <v>0.52235688594279917</v>
      </c>
      <c r="BB123">
        <v>0.53157453674353616</v>
      </c>
      <c r="BC123">
        <v>0.53824596291806659</v>
      </c>
      <c r="BD123">
        <v>0.54723506760273588</v>
      </c>
      <c r="BE123">
        <v>0.55652521354742857</v>
      </c>
      <c r="BF123">
        <v>0.56064375668225808</v>
      </c>
      <c r="BG123">
        <v>0.56818687404269075</v>
      </c>
      <c r="BH123">
        <v>0.57424619556644851</v>
      </c>
      <c r="BI123">
        <v>0.57915209164246662</v>
      </c>
      <c r="BJ123">
        <v>0.58892778614327113</v>
      </c>
      <c r="BK123">
        <v>0.59290264383175706</v>
      </c>
      <c r="BL123">
        <v>0.59778340001169705</v>
      </c>
      <c r="BM123">
        <v>0.60154710482601792</v>
      </c>
      <c r="BN123">
        <v>0.6095454717067107</v>
      </c>
      <c r="BO123">
        <v>0.61530723557294897</v>
      </c>
      <c r="BP123">
        <v>0.62013885965413063</v>
      </c>
      <c r="BQ123">
        <v>0.62379506472195623</v>
      </c>
      <c r="BR123">
        <v>0.62776790909971836</v>
      </c>
      <c r="BS123">
        <v>0.63735503465367871</v>
      </c>
      <c r="BT123">
        <v>0.64005081562792532</v>
      </c>
      <c r="BU123">
        <v>0.64337175020872994</v>
      </c>
      <c r="BV123">
        <v>0.6502508272805857</v>
      </c>
      <c r="BW123">
        <v>0.65185645447729468</v>
      </c>
      <c r="BX123">
        <v>0.65691513615186092</v>
      </c>
      <c r="BY123">
        <v>0.66104408963749584</v>
      </c>
      <c r="BZ123">
        <v>0.66729408440309979</v>
      </c>
      <c r="CA123">
        <v>0.66893680412576806</v>
      </c>
      <c r="CB123">
        <v>0.67351246944600562</v>
      </c>
      <c r="CC123">
        <v>0.67785134970956951</v>
      </c>
      <c r="CD123">
        <v>0.68001971008106588</v>
      </c>
      <c r="CE123">
        <v>0.68606145373720406</v>
      </c>
      <c r="CF123">
        <v>0.68854647123044832</v>
      </c>
      <c r="CG123">
        <v>0.6924967119617812</v>
      </c>
      <c r="CH123">
        <v>0.6949658540457393</v>
      </c>
      <c r="CI123">
        <v>0.69926451173701654</v>
      </c>
      <c r="CJ123">
        <v>0.69984764940115007</v>
      </c>
      <c r="CK123">
        <v>0.70384383035067144</v>
      </c>
      <c r="CL123">
        <v>0.71125750671453525</v>
      </c>
      <c r="CM123">
        <v>0.71210141332780186</v>
      </c>
      <c r="CN123">
        <v>0.71466548257352414</v>
      </c>
      <c r="CO123">
        <v>0.71822678537710094</v>
      </c>
      <c r="CP123">
        <v>0.72029858991507056</v>
      </c>
      <c r="CQ123">
        <v>0.72226202478706059</v>
      </c>
      <c r="CR123">
        <v>0.72670493569524641</v>
      </c>
      <c r="CS123">
        <v>0.72760602709690847</v>
      </c>
      <c r="CT123">
        <v>0.73207029664364909</v>
      </c>
      <c r="CU123">
        <v>0.7340058372891145</v>
      </c>
      <c r="CV123">
        <v>0.73658238533948295</v>
      </c>
      <c r="CW123">
        <v>0.73714772174284293</v>
      </c>
      <c r="CX123">
        <v>0.74198476108544931</v>
      </c>
      <c r="CY123">
        <v>0.74274743419411782</v>
      </c>
      <c r="CZ123">
        <v>0.74714789010998017</v>
      </c>
      <c r="DA123">
        <v>0.74866740774063534</v>
      </c>
      <c r="DB123">
        <v>0.7498894426317243</v>
      </c>
      <c r="DC123">
        <v>0.75419968617745847</v>
      </c>
      <c r="DD123">
        <v>0.75454480934718748</v>
      </c>
      <c r="DE123">
        <v>0.76012818277165561</v>
      </c>
      <c r="DF123">
        <v>0.7603950143256164</v>
      </c>
      <c r="DG123">
        <v>0.75961203755419104</v>
      </c>
      <c r="DH123">
        <v>0.76214757025491697</v>
      </c>
      <c r="DI123">
        <v>0.76599076157593582</v>
      </c>
      <c r="DJ123">
        <v>0.7671394392141534</v>
      </c>
      <c r="DK123">
        <v>0.76892326299335689</v>
      </c>
      <c r="DL123">
        <v>0.77062196702189389</v>
      </c>
      <c r="DM123">
        <v>0.7740979575804271</v>
      </c>
      <c r="DN123">
        <v>0.77358943166793726</v>
      </c>
      <c r="DO123">
        <v>0.77782691288242822</v>
      </c>
      <c r="DP123">
        <v>0.77974003480687926</v>
      </c>
      <c r="DQ123">
        <v>0.78233051497758721</v>
      </c>
      <c r="DR123">
        <v>0.78423244107795853</v>
      </c>
      <c r="DS123">
        <v>0.78479437459255075</v>
      </c>
      <c r="DT123">
        <v>0.78514342660991776</v>
      </c>
      <c r="DU123">
        <v>0.78852181450767833</v>
      </c>
      <c r="DV123">
        <v>0.78888950331085606</v>
      </c>
      <c r="DW123">
        <v>0.79178368127780074</v>
      </c>
      <c r="DX123">
        <v>0.79396707603926586</v>
      </c>
      <c r="DY123">
        <v>0.79517321127670093</v>
      </c>
      <c r="DZ123">
        <v>0.79657463201702561</v>
      </c>
      <c r="EA123">
        <v>0.79662296852788406</v>
      </c>
      <c r="EB123">
        <v>0.79938509191076335</v>
      </c>
      <c r="EC123">
        <v>0.80094744564599463</v>
      </c>
      <c r="ED123">
        <v>0.80192011199847413</v>
      </c>
      <c r="EE123">
        <v>0.80426044770710836</v>
      </c>
      <c r="EF123">
        <v>0.80349013998228536</v>
      </c>
      <c r="EG123">
        <v>0.80707179689109876</v>
      </c>
      <c r="EH123">
        <v>0.80788938744307082</v>
      </c>
      <c r="EI123">
        <v>0.8099280855384372</v>
      </c>
      <c r="EJ123">
        <v>0.8115765228311117</v>
      </c>
      <c r="EK123">
        <v>0.8117913226465292</v>
      </c>
      <c r="EL123">
        <v>0.81437785812513752</v>
      </c>
      <c r="EM123">
        <v>0.81500558144556978</v>
      </c>
      <c r="EN123">
        <v>0.81488257545316289</v>
      </c>
      <c r="EO123">
        <v>0.8165149134392522</v>
      </c>
      <c r="EP123">
        <v>0.81659269549141345</v>
      </c>
      <c r="EQ123">
        <v>0.82106112431371958</v>
      </c>
      <c r="ER123">
        <v>0.81839492885072129</v>
      </c>
      <c r="ES123">
        <v>0.82214316543353672</v>
      </c>
      <c r="ET123">
        <v>0.82192300247127414</v>
      </c>
      <c r="EU123">
        <v>0.82486714402553307</v>
      </c>
      <c r="EV123">
        <v>0.8256417421935327</v>
      </c>
      <c r="EW123">
        <v>0.82560409450384231</v>
      </c>
      <c r="EX123">
        <v>0.82929149455289897</v>
      </c>
      <c r="EY123">
        <v>0.82911999256960944</v>
      </c>
      <c r="EZ123">
        <v>0.82810532872614773</v>
      </c>
      <c r="FA123">
        <v>0.82997733808132623</v>
      </c>
      <c r="FB123">
        <v>0.83211048714836711</v>
      </c>
      <c r="FC123">
        <v>0.83379962503097038</v>
      </c>
      <c r="FD123">
        <v>0.83323798867062471</v>
      </c>
      <c r="FE123">
        <v>0.83433463241752437</v>
      </c>
      <c r="FF123">
        <v>0.83594935968211459</v>
      </c>
      <c r="FG123">
        <v>0.83712758616099792</v>
      </c>
      <c r="FH123">
        <v>0.83742761590755532</v>
      </c>
      <c r="FI123">
        <v>0.84051716815868682</v>
      </c>
      <c r="FJ123">
        <v>0.83908327097816771</v>
      </c>
      <c r="FK123">
        <v>0.84138856515108851</v>
      </c>
      <c r="FL123">
        <v>0.84122926769992357</v>
      </c>
      <c r="FM123">
        <v>0.84335615828347932</v>
      </c>
      <c r="FN123">
        <v>0.84341298724095903</v>
      </c>
      <c r="FO123">
        <v>0.84383445905546262</v>
      </c>
      <c r="FP123">
        <v>0.84544175993237969</v>
      </c>
      <c r="FQ123">
        <v>0.84647019438828652</v>
      </c>
      <c r="FR123">
        <v>0.84555898096782955</v>
      </c>
      <c r="FS123">
        <v>0.84854368389731527</v>
      </c>
      <c r="FT123">
        <v>0.84847853783619698</v>
      </c>
      <c r="FU123">
        <v>0.85155402941182035</v>
      </c>
      <c r="FV123">
        <v>0.8505923767803425</v>
      </c>
      <c r="FW123">
        <v>0.85280547450470556</v>
      </c>
      <c r="FX123">
        <v>0.85304410920371443</v>
      </c>
      <c r="FY123">
        <v>0.8527982615983859</v>
      </c>
      <c r="FZ123">
        <v>0.85246007437444027</v>
      </c>
      <c r="GA123">
        <v>0.85605414878520381</v>
      </c>
      <c r="GB123">
        <v>0.85486127548432411</v>
      </c>
      <c r="GC123">
        <v>0.85611523224917752</v>
      </c>
      <c r="GD123">
        <v>0.85651399496982261</v>
      </c>
      <c r="GE123">
        <v>0.85882061446500979</v>
      </c>
      <c r="GF123">
        <v>0.85670340288388724</v>
      </c>
      <c r="GG123">
        <v>0.86070335148671318</v>
      </c>
      <c r="GH123">
        <v>0.85873117482595585</v>
      </c>
      <c r="GI123">
        <v>0.85917417302646615</v>
      </c>
      <c r="GJ123">
        <v>0.86022369907131802</v>
      </c>
      <c r="GK123">
        <v>0.86214538309608157</v>
      </c>
      <c r="GL123">
        <v>0.86352998082400823</v>
      </c>
      <c r="GM123">
        <v>0.86498997343458284</v>
      </c>
      <c r="GN123">
        <v>0.86353666181012767</v>
      </c>
      <c r="GO123">
        <v>0.86367892487463604</v>
      </c>
      <c r="GP123">
        <v>0.86542163565793262</v>
      </c>
      <c r="GQ123">
        <v>0.868357020963621</v>
      </c>
      <c r="GR123">
        <v>0.8666347295847574</v>
      </c>
      <c r="GS123">
        <v>0.86643696031522111</v>
      </c>
      <c r="GT123">
        <v>0.86757284469754425</v>
      </c>
      <c r="GU123">
        <v>0.86944266124404201</v>
      </c>
      <c r="GV123">
        <v>0.86875188054087216</v>
      </c>
      <c r="GW123">
        <v>0.86955449778756988</v>
      </c>
      <c r="GX123">
        <v>0.87081592644562245</v>
      </c>
      <c r="GY123">
        <v>0.87235550768516013</v>
      </c>
      <c r="GZ123">
        <v>0.87170257100103454</v>
      </c>
      <c r="HA123">
        <v>0.87234751312414871</v>
      </c>
      <c r="HB123">
        <v>0.87298788535376703</v>
      </c>
      <c r="HC123">
        <v>0.87234144487527066</v>
      </c>
      <c r="HD123">
        <v>0.87347671532906612</v>
      </c>
      <c r="HE123">
        <v>0.87596139520059002</v>
      </c>
      <c r="HF123">
        <v>0.87516860811305419</v>
      </c>
      <c r="HG123">
        <v>0.87482403147396681</v>
      </c>
      <c r="HH123">
        <v>0.87640354328573777</v>
      </c>
      <c r="HI123">
        <v>0.87872123101642308</v>
      </c>
      <c r="HJ123">
        <v>0.87907399207187109</v>
      </c>
      <c r="HK123">
        <v>0.87944027016706694</v>
      </c>
      <c r="HL123">
        <v>0.8790349432233171</v>
      </c>
      <c r="HM123">
        <v>0.88103209048072251</v>
      </c>
      <c r="HN123">
        <v>0.8792911994046918</v>
      </c>
      <c r="HO123">
        <v>0.87965864445114883</v>
      </c>
      <c r="HP123">
        <v>0.88056416563488649</v>
      </c>
      <c r="HQ123">
        <v>0.88175772167691802</v>
      </c>
      <c r="HR123">
        <v>0.88386925168286401</v>
      </c>
      <c r="HS123">
        <v>0.88222848581809377</v>
      </c>
      <c r="HT123">
        <v>0.88318846905212711</v>
      </c>
      <c r="HU123">
        <v>0.88305442610532181</v>
      </c>
      <c r="HV123">
        <v>0.88554379735996958</v>
      </c>
      <c r="HW123">
        <v>0.88598773464372083</v>
      </c>
      <c r="HX123">
        <v>0.88383053119719679</v>
      </c>
      <c r="HY123">
        <v>0.88499897318056286</v>
      </c>
      <c r="HZ123">
        <v>0.88580833363673273</v>
      </c>
      <c r="IA123">
        <v>0.88547971023461725</v>
      </c>
      <c r="IB123">
        <v>0.88732403484106914</v>
      </c>
      <c r="IC123">
        <v>0.88863868688518455</v>
      </c>
      <c r="ID123">
        <v>0.88757300513760173</v>
      </c>
      <c r="IE123">
        <v>0.88697855411615623</v>
      </c>
      <c r="IF123">
        <v>0.88957100227746255</v>
      </c>
      <c r="IG123">
        <v>0.89000258656281095</v>
      </c>
      <c r="IH123">
        <v>0.89179436077814955</v>
      </c>
      <c r="II123">
        <v>0.89131725186490662</v>
      </c>
      <c r="IJ123">
        <v>0.88977926123253448</v>
      </c>
      <c r="IK123">
        <v>0.88992101916180233</v>
      </c>
      <c r="IL123">
        <v>0.88975364151895919</v>
      </c>
      <c r="IM123">
        <v>0.89115870962773513</v>
      </c>
      <c r="IN123">
        <v>0.89406875706003031</v>
      </c>
      <c r="IO123">
        <v>0.89160429404174069</v>
      </c>
      <c r="IP123">
        <v>0.89285900646705474</v>
      </c>
      <c r="IQ123">
        <v>0.89467658868589939</v>
      </c>
      <c r="IR123">
        <v>0.89410883076294634</v>
      </c>
      <c r="IS123">
        <v>0.89461928701780646</v>
      </c>
      <c r="IT123">
        <v>0.8949407184586391</v>
      </c>
      <c r="IU123">
        <v>0.89495059947316657</v>
      </c>
      <c r="IV123">
        <v>0.89532342929542796</v>
      </c>
      <c r="IW123">
        <v>0.89540849232244391</v>
      </c>
      <c r="IX123">
        <v>0.8959999209566728</v>
      </c>
      <c r="IY123">
        <v>0.89807121180515759</v>
      </c>
      <c r="IZ123">
        <v>0.89733700239900549</v>
      </c>
      <c r="JA123">
        <v>0.89822467121698035</v>
      </c>
      <c r="JB123">
        <v>0.89685043364825501</v>
      </c>
      <c r="JC123">
        <v>0.89881313838483179</v>
      </c>
      <c r="JD123">
        <v>0.89775360857037911</v>
      </c>
      <c r="JE123">
        <v>0.89921914383073198</v>
      </c>
      <c r="JF123">
        <v>0.9009263239529991</v>
      </c>
      <c r="JG123">
        <v>0.89821984810580557</v>
      </c>
      <c r="JH123">
        <v>0.90013881496031267</v>
      </c>
      <c r="JI123">
        <v>0.90036074874828265</v>
      </c>
      <c r="JJ123">
        <v>0.90024337931785448</v>
      </c>
      <c r="JK123">
        <v>0.89961534663964904</v>
      </c>
      <c r="JL123">
        <v>0.90205778809679471</v>
      </c>
      <c r="JM123">
        <v>0.90241313023043335</v>
      </c>
      <c r="JN123">
        <v>0.90382771746170099</v>
      </c>
      <c r="JO123">
        <v>0.90262167032185447</v>
      </c>
      <c r="JP123">
        <v>0.90548430494858212</v>
      </c>
      <c r="JQ123">
        <v>0.90427542204412892</v>
      </c>
      <c r="JR123">
        <v>0.90420316101564224</v>
      </c>
      <c r="JS123">
        <v>0.90482707699183007</v>
      </c>
      <c r="JT123">
        <v>0.90540151829937476</v>
      </c>
      <c r="JU123">
        <v>0.90612203773836941</v>
      </c>
      <c r="JV123">
        <v>0.90535487222512057</v>
      </c>
      <c r="JW123">
        <v>0.90684518032247574</v>
      </c>
      <c r="JX123">
        <v>0.90564786671962183</v>
      </c>
      <c r="JY123">
        <v>0.90629514226571517</v>
      </c>
      <c r="JZ123">
        <v>0.90715708655027816</v>
      </c>
      <c r="KA123">
        <v>0.90731370261140842</v>
      </c>
      <c r="KB123">
        <v>0.90731201054735033</v>
      </c>
      <c r="KC123">
        <v>0.90705756301444984</v>
      </c>
      <c r="KD123">
        <v>0.90833623974127931</v>
      </c>
      <c r="KE123">
        <v>0.90792933145615018</v>
      </c>
      <c r="KF123">
        <v>0.90875522215831805</v>
      </c>
      <c r="KG123">
        <v>0.90882791163109444</v>
      </c>
      <c r="KH123">
        <v>0.90873575985026422</v>
      </c>
      <c r="KI123">
        <v>0.90953582504938291</v>
      </c>
      <c r="KJ123">
        <v>0.90965916241171119</v>
      </c>
      <c r="KK123">
        <v>0.91075041162809889</v>
      </c>
      <c r="KL123">
        <v>0.91122151515669236</v>
      </c>
      <c r="KM123">
        <v>0.91120392159883745</v>
      </c>
      <c r="KN123">
        <v>0.91001111734265483</v>
      </c>
      <c r="KO123">
        <v>0.91080372904910745</v>
      </c>
      <c r="KP123">
        <v>0.91246033038077423</v>
      </c>
      <c r="KQ123">
        <v>0.91324116415246959</v>
      </c>
      <c r="KR123">
        <v>0.91260069594014259</v>
      </c>
      <c r="KS123">
        <v>0.91198046932595334</v>
      </c>
      <c r="KT123">
        <v>0.9122418323105238</v>
      </c>
      <c r="KU123">
        <v>0.91278658522283551</v>
      </c>
      <c r="KV123">
        <v>0.91411438212163831</v>
      </c>
      <c r="KW123">
        <v>0.91368264124043608</v>
      </c>
      <c r="KX123">
        <v>0.91254774564696495</v>
      </c>
      <c r="KY123">
        <v>0.91349575627680668</v>
      </c>
      <c r="KZ123">
        <v>0.91439626743039626</v>
      </c>
      <c r="LA123">
        <v>0.91639321145995556</v>
      </c>
      <c r="LB123">
        <v>0.91462701464099116</v>
      </c>
      <c r="LC123">
        <v>0.91524908200963284</v>
      </c>
      <c r="LD123">
        <v>0.91604475873215419</v>
      </c>
      <c r="LE123">
        <v>0.9140050625918914</v>
      </c>
      <c r="LF123">
        <v>0.91687607213406253</v>
      </c>
      <c r="LG123">
        <v>0.9155574166220708</v>
      </c>
      <c r="LH123">
        <v>0.91736398403375252</v>
      </c>
      <c r="LI123">
        <v>0.91749562838080345</v>
      </c>
      <c r="LJ123">
        <v>0.91725720030648827</v>
      </c>
      <c r="LK123">
        <v>0.91854799365853756</v>
      </c>
      <c r="LL123">
        <v>0.91894313880362755</v>
      </c>
      <c r="LM123">
        <v>0.91717429931624539</v>
      </c>
      <c r="LN123">
        <v>0.918992430243317</v>
      </c>
      <c r="LO123">
        <v>0.91894449657345001</v>
      </c>
      <c r="LP123">
        <v>0.91935818425030202</v>
      </c>
      <c r="LQ123">
        <v>0.91829441354813146</v>
      </c>
      <c r="LR123">
        <v>0.91996298301033907</v>
      </c>
      <c r="LS123">
        <v>0.91888607797313515</v>
      </c>
      <c r="LT123">
        <v>0.91860486468506564</v>
      </c>
      <c r="LU123">
        <v>0.91957012808523042</v>
      </c>
      <c r="LV123">
        <v>0.92055147499665002</v>
      </c>
      <c r="LW123">
        <v>0.92085042047925059</v>
      </c>
      <c r="LX123">
        <v>0.9200940845740575</v>
      </c>
      <c r="LY123">
        <v>0.92163626636675267</v>
      </c>
      <c r="LZ123">
        <v>0.92040661621814746</v>
      </c>
      <c r="MA123">
        <v>0.92173066969388207</v>
      </c>
      <c r="MB123">
        <v>0.92134348239455421</v>
      </c>
      <c r="MC123">
        <v>0.9210749442694468</v>
      </c>
      <c r="MD123">
        <v>0.9216834822260177</v>
      </c>
      <c r="ME123">
        <v>0.9230947750823898</v>
      </c>
      <c r="MF123">
        <v>0.92292922475602579</v>
      </c>
      <c r="MG123">
        <v>0.92220078510351067</v>
      </c>
      <c r="MH123">
        <v>0.9242052454684464</v>
      </c>
      <c r="MI123">
        <v>0.92402320797748971</v>
      </c>
      <c r="MJ123">
        <v>0.92331549485876363</v>
      </c>
      <c r="MK123">
        <v>0.92420466593892581</v>
      </c>
      <c r="ML123">
        <v>0.92213517725001726</v>
      </c>
      <c r="MM123">
        <v>0.92382669215169211</v>
      </c>
      <c r="MN123">
        <v>0.92464626503068192</v>
      </c>
      <c r="MO123">
        <v>0.92511388294877617</v>
      </c>
      <c r="MP123">
        <v>0.92531306314012696</v>
      </c>
      <c r="MQ123">
        <v>0.92457447530650472</v>
      </c>
      <c r="MR123">
        <v>0.92607753978405327</v>
      </c>
      <c r="MS123">
        <v>0.92614632831972943</v>
      </c>
      <c r="MT123">
        <v>0.92697699388717891</v>
      </c>
      <c r="MU123">
        <v>0.92663792633191577</v>
      </c>
      <c r="MV123">
        <v>0.92595414754075411</v>
      </c>
      <c r="MW123">
        <v>0.92651257779388918</v>
      </c>
      <c r="MX123">
        <v>0.92624440487774662</v>
      </c>
      <c r="MY123">
        <v>0.92605202080614435</v>
      </c>
      <c r="MZ123">
        <v>0.92698639087635137</v>
      </c>
      <c r="NA123">
        <v>0.92737041578387058</v>
      </c>
      <c r="NB123">
        <v>0.92731077562376696</v>
      </c>
      <c r="NC123">
        <v>0.92704942949737723</v>
      </c>
      <c r="ND123">
        <v>0.92670642852222618</v>
      </c>
      <c r="NE123">
        <v>0.92774047562345918</v>
      </c>
      <c r="NF123">
        <v>0.92773555383419404</v>
      </c>
      <c r="NG123">
        <v>0.92766004853811201</v>
      </c>
      <c r="NH123">
        <v>0.92843678192596424</v>
      </c>
      <c r="NI123">
        <v>0.92921673871898958</v>
      </c>
      <c r="NJ123">
        <v>0.92885192795170435</v>
      </c>
      <c r="NK123">
        <v>0.92891379612470604</v>
      </c>
      <c r="NL123">
        <v>0.92868156593854467</v>
      </c>
      <c r="NM123">
        <v>0.92993502879309031</v>
      </c>
      <c r="NN123">
        <v>0.92982057243104033</v>
      </c>
      <c r="NO123">
        <v>0.93050789384850263</v>
      </c>
      <c r="NP123">
        <v>0.92854074171654299</v>
      </c>
      <c r="NQ123">
        <v>0.92964207635588303</v>
      </c>
      <c r="NR123">
        <v>0.93019094326200713</v>
      </c>
      <c r="NS123">
        <v>0.93023952293735024</v>
      </c>
      <c r="NT123">
        <v>0.93124703584779134</v>
      </c>
      <c r="NU123">
        <v>0.93002954029667007</v>
      </c>
      <c r="NV123">
        <v>0.93122454601056615</v>
      </c>
      <c r="NW123">
        <v>0.93079214192859927</v>
      </c>
      <c r="NX123">
        <v>0.93129307569606912</v>
      </c>
      <c r="NY123">
        <v>0.93063157370174476</v>
      </c>
      <c r="NZ123">
        <v>0.93076860453753907</v>
      </c>
      <c r="OA123">
        <v>0.93210797199744255</v>
      </c>
      <c r="OB123">
        <v>0.93259140503384808</v>
      </c>
      <c r="OC123">
        <v>0.93258563156260299</v>
      </c>
      <c r="OD123">
        <v>0.93316412859844144</v>
      </c>
      <c r="OE123">
        <v>0.93283348371217745</v>
      </c>
      <c r="OF123">
        <v>0.93258292141069943</v>
      </c>
      <c r="OG123">
        <v>0.93204179690000044</v>
      </c>
      <c r="OH123">
        <v>0.93314223846282029</v>
      </c>
      <c r="OI123">
        <v>0.93243452810466765</v>
      </c>
      <c r="OJ123">
        <v>0.93253758266584741</v>
      </c>
      <c r="OK123">
        <v>0.93271246348528813</v>
      </c>
      <c r="OL123">
        <v>0.93256013387859549</v>
      </c>
      <c r="OM123">
        <v>0.93292794162920778</v>
      </c>
      <c r="ON123">
        <v>0.93369255106339077</v>
      </c>
      <c r="OO123">
        <v>0.93415536937007249</v>
      </c>
      <c r="OP123">
        <v>0.93445783753227329</v>
      </c>
      <c r="OQ123">
        <v>0.9354601365549351</v>
      </c>
      <c r="OR123">
        <v>0.93498460379946491</v>
      </c>
      <c r="OS123">
        <v>0.93546898234324671</v>
      </c>
      <c r="OT123">
        <v>0.93367113623565712</v>
      </c>
      <c r="OU123">
        <v>0.93443523225235625</v>
      </c>
    </row>
    <row r="124" spans="1:411">
      <c r="A124" s="539">
        <v>0.73000000000000009</v>
      </c>
      <c r="B124">
        <v>9.2376871558212843E-4</v>
      </c>
      <c r="C124">
        <v>2.0441372368375068E-3</v>
      </c>
      <c r="D124">
        <v>4.5720623695398172E-3</v>
      </c>
      <c r="E124">
        <v>7.3491692356761271E-3</v>
      </c>
      <c r="F124">
        <v>1.2238983402942143E-2</v>
      </c>
      <c r="G124">
        <v>1.7173465850056122E-2</v>
      </c>
      <c r="H124">
        <v>2.4894522425622994E-2</v>
      </c>
      <c r="I124">
        <v>3.1596491054766335E-2</v>
      </c>
      <c r="J124">
        <v>4.0340799141674696E-2</v>
      </c>
      <c r="K124">
        <v>5.0295828055597527E-2</v>
      </c>
      <c r="L124">
        <v>5.903966475728345E-2</v>
      </c>
      <c r="M124">
        <v>7.0454424835390661E-2</v>
      </c>
      <c r="N124">
        <v>8.0516443461588677E-2</v>
      </c>
      <c r="O124">
        <v>9.2382318450906747E-2</v>
      </c>
      <c r="P124">
        <v>0.10486937807528121</v>
      </c>
      <c r="Q124">
        <v>0.11916053451652808</v>
      </c>
      <c r="R124">
        <v>0.12949626884785792</v>
      </c>
      <c r="S124">
        <v>0.14369650245675419</v>
      </c>
      <c r="T124">
        <v>0.15622751808857216</v>
      </c>
      <c r="U124">
        <v>0.16800980288884831</v>
      </c>
      <c r="V124">
        <v>0.18217133148423281</v>
      </c>
      <c r="W124">
        <v>0.1949171925246039</v>
      </c>
      <c r="X124">
        <v>0.2063754706261009</v>
      </c>
      <c r="Y124">
        <v>0.21950639256269616</v>
      </c>
      <c r="Z124">
        <v>0.23682829633336727</v>
      </c>
      <c r="AA124">
        <v>0.24691967103795487</v>
      </c>
      <c r="AB124">
        <v>0.26037595022134175</v>
      </c>
      <c r="AC124">
        <v>0.27346275012789312</v>
      </c>
      <c r="AD124">
        <v>0.28726315430081539</v>
      </c>
      <c r="AE124">
        <v>0.30067239895005959</v>
      </c>
      <c r="AF124">
        <v>0.31224270026547268</v>
      </c>
      <c r="AG124">
        <v>0.32451310024358138</v>
      </c>
      <c r="AH124">
        <v>0.33475169333818489</v>
      </c>
      <c r="AI124">
        <v>0.35100545201673461</v>
      </c>
      <c r="AJ124">
        <v>0.3612464741185033</v>
      </c>
      <c r="AK124">
        <v>0.37234190280632651</v>
      </c>
      <c r="AL124">
        <v>0.38592727414561256</v>
      </c>
      <c r="AM124">
        <v>0.39576251844016236</v>
      </c>
      <c r="AN124">
        <v>0.40823333453944172</v>
      </c>
      <c r="AO124">
        <v>0.4171349484648369</v>
      </c>
      <c r="AP124">
        <v>0.42837406694780278</v>
      </c>
      <c r="AQ124">
        <v>0.43766694220911784</v>
      </c>
      <c r="AR124">
        <v>0.44655928459253014</v>
      </c>
      <c r="AS124">
        <v>0.45607272163300283</v>
      </c>
      <c r="AT124">
        <v>0.46443708607918205</v>
      </c>
      <c r="AU124">
        <v>0.47255566121455922</v>
      </c>
      <c r="AV124">
        <v>0.48284526129852195</v>
      </c>
      <c r="AW124">
        <v>0.49177411671529053</v>
      </c>
      <c r="AX124">
        <v>0.49931714976279223</v>
      </c>
      <c r="AY124">
        <v>0.51248242150327938</v>
      </c>
      <c r="AZ124">
        <v>0.51723191162981652</v>
      </c>
      <c r="BA124">
        <v>0.5250749536973317</v>
      </c>
      <c r="BB124">
        <v>0.53247739282861617</v>
      </c>
      <c r="BC124">
        <v>0.53982135337404125</v>
      </c>
      <c r="BD124">
        <v>0.5459324052089729</v>
      </c>
      <c r="BE124">
        <v>0.55276005197712608</v>
      </c>
      <c r="BF124">
        <v>0.56191237232052849</v>
      </c>
      <c r="BG124">
        <v>0.56933962747628075</v>
      </c>
      <c r="BH124">
        <v>0.57692456329367803</v>
      </c>
      <c r="BI124">
        <v>0.57898109009928223</v>
      </c>
      <c r="BJ124">
        <v>0.58557588648039605</v>
      </c>
      <c r="BK124">
        <v>0.59064712835083311</v>
      </c>
      <c r="BL124">
        <v>0.59712050087471602</v>
      </c>
      <c r="BM124">
        <v>0.60539399571083963</v>
      </c>
      <c r="BN124">
        <v>0.6102106349094385</v>
      </c>
      <c r="BO124">
        <v>0.61510004155428888</v>
      </c>
      <c r="BP124">
        <v>0.61849239066298178</v>
      </c>
      <c r="BQ124">
        <v>0.62050696590208321</v>
      </c>
      <c r="BR124">
        <v>0.62820570483398097</v>
      </c>
      <c r="BS124">
        <v>0.63717676157175862</v>
      </c>
      <c r="BT124">
        <v>0.63813273150151517</v>
      </c>
      <c r="BU124">
        <v>0.64550614483826296</v>
      </c>
      <c r="BV124">
        <v>0.64592863501693831</v>
      </c>
      <c r="BW124">
        <v>0.6561125425766916</v>
      </c>
      <c r="BX124">
        <v>0.65582420438649303</v>
      </c>
      <c r="BY124">
        <v>0.66338995265193912</v>
      </c>
      <c r="BZ124">
        <v>0.66525847366643531</v>
      </c>
      <c r="CA124">
        <v>0.66825270852571106</v>
      </c>
      <c r="CB124">
        <v>0.67422186483837099</v>
      </c>
      <c r="CC124">
        <v>0.67797896748437636</v>
      </c>
      <c r="CD124">
        <v>0.68091139678035562</v>
      </c>
      <c r="CE124">
        <v>0.68435067810821892</v>
      </c>
      <c r="CF124">
        <v>0.68865163702073473</v>
      </c>
      <c r="CG124">
        <v>0.69078231659883238</v>
      </c>
      <c r="CH124">
        <v>0.69510887675663346</v>
      </c>
      <c r="CI124">
        <v>0.69759859991187512</v>
      </c>
      <c r="CJ124">
        <v>0.70224811768718243</v>
      </c>
      <c r="CK124">
        <v>0.70408571765657002</v>
      </c>
      <c r="CL124">
        <v>0.70561407749436</v>
      </c>
      <c r="CM124">
        <v>0.71036065093477829</v>
      </c>
      <c r="CN124">
        <v>0.71591287657739833</v>
      </c>
      <c r="CO124">
        <v>0.71809253267077011</v>
      </c>
      <c r="CP124">
        <v>0.72050712897165148</v>
      </c>
      <c r="CQ124">
        <v>0.72045370822081667</v>
      </c>
      <c r="CR124">
        <v>0.72594457766335352</v>
      </c>
      <c r="CS124">
        <v>0.72699764422222124</v>
      </c>
      <c r="CT124">
        <v>0.73108884647390171</v>
      </c>
      <c r="CU124">
        <v>0.73389695203863092</v>
      </c>
      <c r="CV124">
        <v>0.73852977461787417</v>
      </c>
      <c r="CW124">
        <v>0.73848689245228694</v>
      </c>
      <c r="CX124">
        <v>0.74183940188729625</v>
      </c>
      <c r="CY124">
        <v>0.74114193487171376</v>
      </c>
      <c r="CZ124">
        <v>0.74509646492280046</v>
      </c>
      <c r="DA124">
        <v>0.7483670612286486</v>
      </c>
      <c r="DB124">
        <v>0.75036102696525808</v>
      </c>
      <c r="DC124">
        <v>0.75112622950395092</v>
      </c>
      <c r="DD124">
        <v>0.75509004472020258</v>
      </c>
      <c r="DE124">
        <v>0.7579171490683454</v>
      </c>
      <c r="DF124">
        <v>0.76119629295285318</v>
      </c>
      <c r="DG124">
        <v>0.76278386033995638</v>
      </c>
      <c r="DH124">
        <v>0.76439317535514717</v>
      </c>
      <c r="DI124">
        <v>0.76544942532664262</v>
      </c>
      <c r="DJ124">
        <v>0.76770824536305748</v>
      </c>
      <c r="DK124">
        <v>0.76902508798175073</v>
      </c>
      <c r="DL124">
        <v>0.77095494607395199</v>
      </c>
      <c r="DM124">
        <v>0.77442982789589565</v>
      </c>
      <c r="DN124">
        <v>0.77712297006122311</v>
      </c>
      <c r="DO124">
        <v>0.77679676835003131</v>
      </c>
      <c r="DP124">
        <v>0.77898519433508651</v>
      </c>
      <c r="DQ124">
        <v>0.78279495432071555</v>
      </c>
      <c r="DR124">
        <v>0.78462460012130064</v>
      </c>
      <c r="DS124">
        <v>0.78410354330729815</v>
      </c>
      <c r="DT124">
        <v>0.78506165000607031</v>
      </c>
      <c r="DU124">
        <v>0.78688065863098289</v>
      </c>
      <c r="DV124">
        <v>0.7893795019285732</v>
      </c>
      <c r="DW124">
        <v>0.79168786665729196</v>
      </c>
      <c r="DX124">
        <v>0.79324393980526131</v>
      </c>
      <c r="DY124">
        <v>0.79531931714491422</v>
      </c>
      <c r="DZ124">
        <v>0.79703931231891989</v>
      </c>
      <c r="EA124">
        <v>0.7974982931743233</v>
      </c>
      <c r="EB124">
        <v>0.79806507288513451</v>
      </c>
      <c r="EC124">
        <v>0.80238937136710908</v>
      </c>
      <c r="ED124">
        <v>0.8015540488781141</v>
      </c>
      <c r="EE124">
        <v>0.80289955656728151</v>
      </c>
      <c r="EF124">
        <v>0.80416227802041129</v>
      </c>
      <c r="EG124">
        <v>0.80540516005550999</v>
      </c>
      <c r="EH124">
        <v>0.80736603640257987</v>
      </c>
      <c r="EI124">
        <v>0.80728057118940788</v>
      </c>
      <c r="EJ124">
        <v>0.80844750941532895</v>
      </c>
      <c r="EK124">
        <v>0.81102281339789606</v>
      </c>
      <c r="EL124">
        <v>0.81471022245440383</v>
      </c>
      <c r="EM124">
        <v>0.81246685507542205</v>
      </c>
      <c r="EN124">
        <v>0.81269788238232332</v>
      </c>
      <c r="EO124">
        <v>0.81563092306827278</v>
      </c>
      <c r="EP124">
        <v>0.81773199612701042</v>
      </c>
      <c r="EQ124">
        <v>0.82110944156633092</v>
      </c>
      <c r="ER124">
        <v>0.81866374375278694</v>
      </c>
      <c r="ES124">
        <v>0.82078695694559267</v>
      </c>
      <c r="ET124">
        <v>0.82330973754254888</v>
      </c>
      <c r="EU124">
        <v>0.82500694445989409</v>
      </c>
      <c r="EV124">
        <v>0.82576840023726739</v>
      </c>
      <c r="EW124">
        <v>0.826425103809731</v>
      </c>
      <c r="EX124">
        <v>0.82621214159118106</v>
      </c>
      <c r="EY124">
        <v>0.82912737966482086</v>
      </c>
      <c r="EZ124">
        <v>0.82789510612038963</v>
      </c>
      <c r="FA124">
        <v>0.8300045002079719</v>
      </c>
      <c r="FB124">
        <v>0.83161713878996635</v>
      </c>
      <c r="FC124">
        <v>0.83472727213481224</v>
      </c>
      <c r="FD124">
        <v>0.83274899339836872</v>
      </c>
      <c r="FE124">
        <v>0.83617017985846331</v>
      </c>
      <c r="FF124">
        <v>0.83686033732152454</v>
      </c>
      <c r="FG124">
        <v>0.83591416266477159</v>
      </c>
      <c r="FH124">
        <v>0.8372303827587968</v>
      </c>
      <c r="FI124">
        <v>0.83841799174733489</v>
      </c>
      <c r="FJ124">
        <v>0.83911099225614283</v>
      </c>
      <c r="FK124">
        <v>0.84180741256281022</v>
      </c>
      <c r="FL124">
        <v>0.84299258855691162</v>
      </c>
      <c r="FM124">
        <v>0.84222313109023905</v>
      </c>
      <c r="FN124">
        <v>0.84429502876991958</v>
      </c>
      <c r="FO124">
        <v>0.84380776092955967</v>
      </c>
      <c r="FP124">
        <v>0.84583852684348337</v>
      </c>
      <c r="FQ124">
        <v>0.84612993144756443</v>
      </c>
      <c r="FR124">
        <v>0.84704753654430731</v>
      </c>
      <c r="FS124">
        <v>0.84736584102706358</v>
      </c>
      <c r="FT124">
        <v>0.84816512603441763</v>
      </c>
      <c r="FU124">
        <v>0.84796160793705599</v>
      </c>
      <c r="FV124">
        <v>0.84884338055293573</v>
      </c>
      <c r="FW124">
        <v>0.85060473221543131</v>
      </c>
      <c r="FX124">
        <v>0.85218645269506088</v>
      </c>
      <c r="FY124">
        <v>0.85396901429077288</v>
      </c>
      <c r="FZ124">
        <v>0.85281456291837476</v>
      </c>
      <c r="GA124">
        <v>0.85565103880644267</v>
      </c>
      <c r="GB124">
        <v>0.85629882579042493</v>
      </c>
      <c r="GC124">
        <v>0.85573847851227147</v>
      </c>
      <c r="GD124">
        <v>0.85620711853415121</v>
      </c>
      <c r="GE124">
        <v>0.85760377679071065</v>
      </c>
      <c r="GF124">
        <v>0.86038242275014576</v>
      </c>
      <c r="GG124">
        <v>0.85940695492265695</v>
      </c>
      <c r="GH124">
        <v>0.85996201677089468</v>
      </c>
      <c r="GI124">
        <v>0.86089067286561449</v>
      </c>
      <c r="GJ124">
        <v>0.86253496865978829</v>
      </c>
      <c r="GK124">
        <v>0.86080182363972146</v>
      </c>
      <c r="GL124">
        <v>0.86364150584628518</v>
      </c>
      <c r="GM124">
        <v>0.86331706983534673</v>
      </c>
      <c r="GN124">
        <v>0.8648870317103603</v>
      </c>
      <c r="GO124">
        <v>0.86418593042942571</v>
      </c>
      <c r="GP124">
        <v>0.8648177225764957</v>
      </c>
      <c r="GQ124">
        <v>0.863328890761907</v>
      </c>
      <c r="GR124">
        <v>0.86592508570450888</v>
      </c>
      <c r="GS124">
        <v>0.86910009191980264</v>
      </c>
      <c r="GT124">
        <v>0.86733106764305989</v>
      </c>
      <c r="GU124">
        <v>0.86923537609359891</v>
      </c>
      <c r="GV124">
        <v>0.87145689225667</v>
      </c>
      <c r="GW124">
        <v>0.86990878583945164</v>
      </c>
      <c r="GX124">
        <v>0.87052242346459696</v>
      </c>
      <c r="GY124">
        <v>0.87121116549704092</v>
      </c>
      <c r="GZ124">
        <v>0.87127401635887802</v>
      </c>
      <c r="HA124">
        <v>0.87405282688283781</v>
      </c>
      <c r="HB124">
        <v>0.87314805876012136</v>
      </c>
      <c r="HC124">
        <v>0.87420614354189519</v>
      </c>
      <c r="HD124">
        <v>0.87291578085482668</v>
      </c>
      <c r="HE124">
        <v>0.87522926831005354</v>
      </c>
      <c r="HF124">
        <v>0.87594519541811899</v>
      </c>
      <c r="HG124">
        <v>0.87469029834195366</v>
      </c>
      <c r="HH124">
        <v>0.87732801862500742</v>
      </c>
      <c r="HI124">
        <v>0.87526656584336637</v>
      </c>
      <c r="HJ124">
        <v>0.87713441923432067</v>
      </c>
      <c r="HK124">
        <v>0.8786279626504705</v>
      </c>
      <c r="HL124">
        <v>0.87792958569553647</v>
      </c>
      <c r="HM124">
        <v>0.87775223672779279</v>
      </c>
      <c r="HN124">
        <v>0.88200415963019352</v>
      </c>
      <c r="HO124">
        <v>0.87978925802367125</v>
      </c>
      <c r="HP124">
        <v>0.88059285672753929</v>
      </c>
      <c r="HQ124">
        <v>0.88138315036466697</v>
      </c>
      <c r="HR124">
        <v>0.88283833596900041</v>
      </c>
      <c r="HS124">
        <v>0.88248248127096873</v>
      </c>
      <c r="HT124">
        <v>0.88202094110559803</v>
      </c>
      <c r="HU124">
        <v>0.88447837073715863</v>
      </c>
      <c r="HV124">
        <v>0.88515995301227934</v>
      </c>
      <c r="HW124">
        <v>0.88453677773331252</v>
      </c>
      <c r="HX124">
        <v>0.88547506875029691</v>
      </c>
      <c r="HY124">
        <v>0.88564532569121446</v>
      </c>
      <c r="HZ124">
        <v>0.88616370403258526</v>
      </c>
      <c r="IA124">
        <v>0.8860649254695051</v>
      </c>
      <c r="IB124">
        <v>0.8880965699672394</v>
      </c>
      <c r="IC124">
        <v>0.8864186312166753</v>
      </c>
      <c r="ID124">
        <v>0.88688531399575987</v>
      </c>
      <c r="IE124">
        <v>0.88814806776712663</v>
      </c>
      <c r="IF124">
        <v>0.88953663857505949</v>
      </c>
      <c r="IG124">
        <v>0.89016511933952602</v>
      </c>
      <c r="IH124">
        <v>0.88938255495834218</v>
      </c>
      <c r="II124">
        <v>0.89070818944420049</v>
      </c>
      <c r="IJ124">
        <v>0.88873746003852216</v>
      </c>
      <c r="IK124">
        <v>0.88993303975674942</v>
      </c>
      <c r="IL124">
        <v>0.89316236414233041</v>
      </c>
      <c r="IM124">
        <v>0.89215676289465207</v>
      </c>
      <c r="IN124">
        <v>0.89282575689904264</v>
      </c>
      <c r="IO124">
        <v>0.89405107199871536</v>
      </c>
      <c r="IP124">
        <v>0.89331561609037424</v>
      </c>
      <c r="IQ124">
        <v>0.894633577542567</v>
      </c>
      <c r="IR124">
        <v>0.89443255212198802</v>
      </c>
      <c r="IS124">
        <v>0.89366755092086581</v>
      </c>
      <c r="IT124">
        <v>0.89492578508532716</v>
      </c>
      <c r="IU124">
        <v>0.89550279336599314</v>
      </c>
      <c r="IV124">
        <v>0.89745275302842864</v>
      </c>
      <c r="IW124">
        <v>0.89671157371800059</v>
      </c>
      <c r="IX124">
        <v>0.89691960156206396</v>
      </c>
      <c r="IY124">
        <v>0.89624822065118759</v>
      </c>
      <c r="IZ124">
        <v>0.89604839993873886</v>
      </c>
      <c r="JA124">
        <v>0.89741838310660538</v>
      </c>
      <c r="JB124">
        <v>0.89852723839251103</v>
      </c>
      <c r="JC124">
        <v>0.89873344572589886</v>
      </c>
      <c r="JD124">
        <v>0.89791636755385706</v>
      </c>
      <c r="JE124">
        <v>0.89973622405228837</v>
      </c>
      <c r="JF124">
        <v>0.90027509332571909</v>
      </c>
      <c r="JG124">
        <v>0.89921512888319322</v>
      </c>
      <c r="JH124">
        <v>0.90081281223396237</v>
      </c>
      <c r="JI124">
        <v>0.90024369618637023</v>
      </c>
      <c r="JJ124">
        <v>0.90254376722556484</v>
      </c>
      <c r="JK124">
        <v>0.90225435741851823</v>
      </c>
      <c r="JL124">
        <v>0.90231629155231485</v>
      </c>
      <c r="JM124">
        <v>0.90227505969093191</v>
      </c>
      <c r="JN124">
        <v>0.90366604212339097</v>
      </c>
      <c r="JO124">
        <v>0.90226507338731565</v>
      </c>
      <c r="JP124">
        <v>0.90175075149521078</v>
      </c>
      <c r="JQ124">
        <v>0.90337780818462632</v>
      </c>
      <c r="JR124">
        <v>0.90494747941030806</v>
      </c>
      <c r="JS124">
        <v>0.90534410957487454</v>
      </c>
      <c r="JT124">
        <v>0.90345943516333416</v>
      </c>
      <c r="JU124">
        <v>0.9055570349593014</v>
      </c>
      <c r="JV124">
        <v>0.9041895268909601</v>
      </c>
      <c r="JW124">
        <v>0.90721524052822944</v>
      </c>
      <c r="JX124">
        <v>0.90737510519715081</v>
      </c>
      <c r="JY124">
        <v>0.90639980807504317</v>
      </c>
      <c r="JZ124">
        <v>0.90706872135141681</v>
      </c>
      <c r="KA124">
        <v>0.90588505428496457</v>
      </c>
      <c r="KB124">
        <v>0.90840666190418973</v>
      </c>
      <c r="KC124">
        <v>0.90752694325190697</v>
      </c>
      <c r="KD124">
        <v>0.90802132459475382</v>
      </c>
      <c r="KE124">
        <v>0.9087642323527888</v>
      </c>
      <c r="KF124">
        <v>0.90827433818221004</v>
      </c>
      <c r="KG124">
        <v>0.91018073356300344</v>
      </c>
      <c r="KH124">
        <v>0.90950589446255048</v>
      </c>
      <c r="KI124">
        <v>0.90994012007634595</v>
      </c>
      <c r="KJ124">
        <v>0.91004554354716627</v>
      </c>
      <c r="KK124">
        <v>0.9102625014054333</v>
      </c>
      <c r="KL124">
        <v>0.90956139165587069</v>
      </c>
      <c r="KM124">
        <v>0.91173853754355039</v>
      </c>
      <c r="KN124">
        <v>0.91203819135267106</v>
      </c>
      <c r="KO124">
        <v>0.9119470080664529</v>
      </c>
      <c r="KP124">
        <v>0.91178095300531914</v>
      </c>
      <c r="KQ124">
        <v>0.9118289923266355</v>
      </c>
      <c r="KR124">
        <v>0.91182348604957431</v>
      </c>
      <c r="KS124">
        <v>0.91149920349439406</v>
      </c>
      <c r="KT124">
        <v>0.91299706137648629</v>
      </c>
      <c r="KU124">
        <v>0.91119311613183451</v>
      </c>
      <c r="KV124">
        <v>0.91523100021732606</v>
      </c>
      <c r="KW124">
        <v>0.91362604521639046</v>
      </c>
      <c r="KX124">
        <v>0.91635378129241063</v>
      </c>
      <c r="KY124">
        <v>0.91526212710741017</v>
      </c>
      <c r="KZ124">
        <v>0.91326436750760553</v>
      </c>
      <c r="LA124">
        <v>0.91401080764023401</v>
      </c>
      <c r="LB124">
        <v>0.91573793537814596</v>
      </c>
      <c r="LC124">
        <v>0.91438200149799864</v>
      </c>
      <c r="LD124">
        <v>0.91645602923193881</v>
      </c>
      <c r="LE124">
        <v>0.91587247051844789</v>
      </c>
      <c r="LF124">
        <v>0.91567681046033711</v>
      </c>
      <c r="LG124">
        <v>0.91642585327553727</v>
      </c>
      <c r="LH124">
        <v>0.91554662416032184</v>
      </c>
      <c r="LI124">
        <v>0.91873882048007416</v>
      </c>
      <c r="LJ124">
        <v>0.91766351670386448</v>
      </c>
      <c r="LK124">
        <v>0.91669270947643322</v>
      </c>
      <c r="LL124">
        <v>0.91798466970986925</v>
      </c>
      <c r="LM124">
        <v>0.91823511556760873</v>
      </c>
      <c r="LN124">
        <v>0.91912211263047505</v>
      </c>
      <c r="LO124">
        <v>0.91823226397550195</v>
      </c>
      <c r="LP124">
        <v>0.91879306781278147</v>
      </c>
      <c r="LQ124">
        <v>0.91966490340695339</v>
      </c>
      <c r="LR124">
        <v>0.91884435139323062</v>
      </c>
      <c r="LS124">
        <v>0.91982461219483835</v>
      </c>
      <c r="LT124">
        <v>0.919979939381523</v>
      </c>
      <c r="LU124">
        <v>0.92130006927959651</v>
      </c>
      <c r="LV124">
        <v>0.92036309848246067</v>
      </c>
      <c r="LW124">
        <v>0.92151959748874224</v>
      </c>
      <c r="LX124">
        <v>0.9211908581706636</v>
      </c>
      <c r="LY124">
        <v>0.91957485949284323</v>
      </c>
      <c r="LZ124">
        <v>0.92029862689062758</v>
      </c>
      <c r="MA124">
        <v>0.92199261083498807</v>
      </c>
      <c r="MB124">
        <v>0.92079585032245226</v>
      </c>
      <c r="MC124">
        <v>0.92226362880950796</v>
      </c>
      <c r="MD124">
        <v>0.92208217382834068</v>
      </c>
      <c r="ME124">
        <v>0.9223491503602087</v>
      </c>
      <c r="MF124">
        <v>0.92083355542127499</v>
      </c>
      <c r="MG124">
        <v>0.9218659673916425</v>
      </c>
      <c r="MH124">
        <v>0.92400363019744525</v>
      </c>
      <c r="MI124">
        <v>0.92329741455169123</v>
      </c>
      <c r="MJ124">
        <v>0.92231928179334832</v>
      </c>
      <c r="MK124">
        <v>0.9225340270386585</v>
      </c>
      <c r="ML124">
        <v>0.92463975720765146</v>
      </c>
      <c r="MM124">
        <v>0.92398658302309167</v>
      </c>
      <c r="MN124">
        <v>0.92458927599786445</v>
      </c>
      <c r="MO124">
        <v>0.9242411335334586</v>
      </c>
      <c r="MP124">
        <v>0.92581554038053593</v>
      </c>
      <c r="MQ124">
        <v>0.92562704302626631</v>
      </c>
      <c r="MR124">
        <v>0.92535917249450583</v>
      </c>
      <c r="MS124">
        <v>0.92530447591813569</v>
      </c>
      <c r="MT124">
        <v>0.92491588302676964</v>
      </c>
      <c r="MU124">
        <v>0.92481891381055692</v>
      </c>
      <c r="MV124">
        <v>0.92619034819002943</v>
      </c>
      <c r="MW124">
        <v>0.92669454240340809</v>
      </c>
      <c r="MX124">
        <v>0.92587755144878536</v>
      </c>
      <c r="MY124">
        <v>0.92670319546111446</v>
      </c>
      <c r="MZ124">
        <v>0.92744252181917308</v>
      </c>
      <c r="NA124">
        <v>0.92750405581550588</v>
      </c>
      <c r="NB124">
        <v>0.92747701640227409</v>
      </c>
      <c r="NC124">
        <v>0.92833182940961456</v>
      </c>
      <c r="ND124">
        <v>0.92600789289321916</v>
      </c>
      <c r="NE124">
        <v>0.92763243442896104</v>
      </c>
      <c r="NF124">
        <v>0.93002082814847209</v>
      </c>
      <c r="NG124">
        <v>0.92828255103600554</v>
      </c>
      <c r="NH124">
        <v>0.92848729370896499</v>
      </c>
      <c r="NI124">
        <v>0.92783485790759657</v>
      </c>
      <c r="NJ124">
        <v>0.92844650205065182</v>
      </c>
      <c r="NK124">
        <v>0.92849543219254405</v>
      </c>
      <c r="NL124">
        <v>0.93010380720431596</v>
      </c>
      <c r="NM124">
        <v>0.92984723974612271</v>
      </c>
      <c r="NN124">
        <v>0.93045214471692073</v>
      </c>
      <c r="NO124">
        <v>0.93094772897646971</v>
      </c>
      <c r="NP124">
        <v>0.93095040206877133</v>
      </c>
      <c r="NQ124">
        <v>0.92997940223233999</v>
      </c>
      <c r="NR124">
        <v>0.93000913789271578</v>
      </c>
      <c r="NS124">
        <v>0.9283824244735156</v>
      </c>
      <c r="NT124">
        <v>0.93067297239946567</v>
      </c>
      <c r="NU124">
        <v>0.93062797957079935</v>
      </c>
      <c r="NV124">
        <v>0.93083884450124454</v>
      </c>
      <c r="NW124">
        <v>0.93242126576251994</v>
      </c>
      <c r="NX124">
        <v>0.93128513714052674</v>
      </c>
      <c r="NY124">
        <v>0.93188386530079403</v>
      </c>
      <c r="NZ124">
        <v>0.93213050100394368</v>
      </c>
      <c r="OA124">
        <v>0.9322051859002658</v>
      </c>
      <c r="OB124">
        <v>0.93272862038598814</v>
      </c>
      <c r="OC124">
        <v>0.9320620656177111</v>
      </c>
      <c r="OD124">
        <v>0.93184231597363554</v>
      </c>
      <c r="OE124">
        <v>0.93294131017558413</v>
      </c>
      <c r="OF124">
        <v>0.93276152383205191</v>
      </c>
      <c r="OG124">
        <v>0.93428841505198812</v>
      </c>
      <c r="OH124">
        <v>0.93235146615296127</v>
      </c>
      <c r="OI124">
        <v>0.93299143344024971</v>
      </c>
      <c r="OJ124">
        <v>0.93251148601127976</v>
      </c>
      <c r="OK124">
        <v>0.93342429479704792</v>
      </c>
      <c r="OL124">
        <v>0.93518391731418971</v>
      </c>
      <c r="OM124">
        <v>0.93346763232189855</v>
      </c>
      <c r="ON124">
        <v>0.93435635648441584</v>
      </c>
      <c r="OO124">
        <v>0.93280977912678276</v>
      </c>
      <c r="OP124">
        <v>0.93517519175322206</v>
      </c>
      <c r="OQ124">
        <v>0.93401450282296528</v>
      </c>
      <c r="OR124">
        <v>0.9344743940196677</v>
      </c>
      <c r="OS124">
        <v>0.93542139970451788</v>
      </c>
      <c r="OT124">
        <v>0.93630911966611574</v>
      </c>
      <c r="OU124">
        <v>0.93575386304579555</v>
      </c>
    </row>
    <row r="125" spans="1:411">
      <c r="A125" s="539">
        <v>0.7400000000000001</v>
      </c>
      <c r="B125">
        <v>6.4113430527970615E-4</v>
      </c>
      <c r="C125">
        <v>1.8631605961823574E-3</v>
      </c>
      <c r="D125">
        <v>4.6325011569976239E-3</v>
      </c>
      <c r="E125">
        <v>8.1554774824723793E-3</v>
      </c>
      <c r="F125">
        <v>1.1925678165989124E-2</v>
      </c>
      <c r="G125">
        <v>1.9191511525319369E-2</v>
      </c>
      <c r="H125">
        <v>2.4579605856785931E-2</v>
      </c>
      <c r="I125">
        <v>3.2543646715813376E-2</v>
      </c>
      <c r="J125">
        <v>4.2032590101994893E-2</v>
      </c>
      <c r="K125">
        <v>4.9486728872301572E-2</v>
      </c>
      <c r="L125">
        <v>6.0974725782199424E-2</v>
      </c>
      <c r="M125">
        <v>6.9796546195165621E-2</v>
      </c>
      <c r="N125">
        <v>8.3134236302638678E-2</v>
      </c>
      <c r="O125">
        <v>9.4824018836367624E-2</v>
      </c>
      <c r="P125">
        <v>0.10751443330365736</v>
      </c>
      <c r="Q125">
        <v>0.11891461421232752</v>
      </c>
      <c r="R125">
        <v>0.13060594235265399</v>
      </c>
      <c r="S125">
        <v>0.14366010048895972</v>
      </c>
      <c r="T125">
        <v>0.15684625469080254</v>
      </c>
      <c r="U125">
        <v>0.16747220848916541</v>
      </c>
      <c r="V125">
        <v>0.18286310565406197</v>
      </c>
      <c r="W125">
        <v>0.19499640435659105</v>
      </c>
      <c r="X125">
        <v>0.20898786304624645</v>
      </c>
      <c r="Y125">
        <v>0.22330100275138309</v>
      </c>
      <c r="Z125">
        <v>0.23490226817189316</v>
      </c>
      <c r="AA125">
        <v>0.24813000125892198</v>
      </c>
      <c r="AB125">
        <v>0.26174591408704884</v>
      </c>
      <c r="AC125">
        <v>0.27411671795216674</v>
      </c>
      <c r="AD125">
        <v>0.2869401740609826</v>
      </c>
      <c r="AE125">
        <v>0.30111377772528181</v>
      </c>
      <c r="AF125">
        <v>0.31375169041757439</v>
      </c>
      <c r="AG125">
        <v>0.32565347537467704</v>
      </c>
      <c r="AH125">
        <v>0.33795338265288871</v>
      </c>
      <c r="AI125">
        <v>0.3506586069631269</v>
      </c>
      <c r="AJ125">
        <v>0.35806052585016535</v>
      </c>
      <c r="AK125">
        <v>0.37150718848234809</v>
      </c>
      <c r="AL125">
        <v>0.38245096557179936</v>
      </c>
      <c r="AM125">
        <v>0.39339530711572185</v>
      </c>
      <c r="AN125">
        <v>0.40547638001808634</v>
      </c>
      <c r="AO125">
        <v>0.41600433526213337</v>
      </c>
      <c r="AP125">
        <v>0.42821924345335666</v>
      </c>
      <c r="AQ125">
        <v>0.43679724841719497</v>
      </c>
      <c r="AR125">
        <v>0.44661287587894805</v>
      </c>
      <c r="AS125">
        <v>0.45609018211719315</v>
      </c>
      <c r="AT125">
        <v>0.46571135753315929</v>
      </c>
      <c r="AU125">
        <v>0.47710045543438434</v>
      </c>
      <c r="AV125">
        <v>0.48474124018801235</v>
      </c>
      <c r="AW125">
        <v>0.492574517151456</v>
      </c>
      <c r="AX125">
        <v>0.49871526896639651</v>
      </c>
      <c r="AY125">
        <v>0.50843915529842787</v>
      </c>
      <c r="AZ125">
        <v>0.51664427724687156</v>
      </c>
      <c r="BA125">
        <v>0.52301163999858935</v>
      </c>
      <c r="BB125">
        <v>0.5334233535669628</v>
      </c>
      <c r="BC125">
        <v>0.53974576708812916</v>
      </c>
      <c r="BD125">
        <v>0.54871891627180402</v>
      </c>
      <c r="BE125">
        <v>0.55659325602386844</v>
      </c>
      <c r="BF125">
        <v>0.55881477641748345</v>
      </c>
      <c r="BG125">
        <v>0.56666250577674426</v>
      </c>
      <c r="BH125">
        <v>0.57316080621445409</v>
      </c>
      <c r="BI125">
        <v>0.57816335887606662</v>
      </c>
      <c r="BJ125">
        <v>0.58329278158902131</v>
      </c>
      <c r="BK125">
        <v>0.59528695024260225</v>
      </c>
      <c r="BL125">
        <v>0.59701381858931368</v>
      </c>
      <c r="BM125">
        <v>0.60301711898701571</v>
      </c>
      <c r="BN125">
        <v>0.60995105443820552</v>
      </c>
      <c r="BO125">
        <v>0.61461158904680668</v>
      </c>
      <c r="BP125">
        <v>0.61866415171314504</v>
      </c>
      <c r="BQ125">
        <v>0.62315027723889382</v>
      </c>
      <c r="BR125">
        <v>0.62983591986643572</v>
      </c>
      <c r="BS125">
        <v>0.63410758483350238</v>
      </c>
      <c r="BT125">
        <v>0.64094480573909451</v>
      </c>
      <c r="BU125">
        <v>0.64330596950917729</v>
      </c>
      <c r="BV125">
        <v>0.6492848988808364</v>
      </c>
      <c r="BW125">
        <v>0.65324139745071386</v>
      </c>
      <c r="BX125">
        <v>0.65354597805741899</v>
      </c>
      <c r="BY125">
        <v>0.6611494169350618</v>
      </c>
      <c r="BZ125">
        <v>0.66474723341411734</v>
      </c>
      <c r="CA125">
        <v>0.66849391926956514</v>
      </c>
      <c r="CB125">
        <v>0.67382731877857638</v>
      </c>
      <c r="CC125">
        <v>0.67572081202427192</v>
      </c>
      <c r="CD125">
        <v>0.67953517432437494</v>
      </c>
      <c r="CE125">
        <v>0.68774650512253788</v>
      </c>
      <c r="CF125">
        <v>0.68607224598174121</v>
      </c>
      <c r="CG125">
        <v>0.69283445795302567</v>
      </c>
      <c r="CH125">
        <v>0.69176456578263679</v>
      </c>
      <c r="CI125">
        <v>0.6981468322779264</v>
      </c>
      <c r="CJ125">
        <v>0.70078998418135841</v>
      </c>
      <c r="CK125">
        <v>0.70351535561150313</v>
      </c>
      <c r="CL125">
        <v>0.70645309653664834</v>
      </c>
      <c r="CM125">
        <v>0.71008378907632475</v>
      </c>
      <c r="CN125">
        <v>0.71291151199151059</v>
      </c>
      <c r="CO125">
        <v>0.7174016756597601</v>
      </c>
      <c r="CP125">
        <v>0.72245615367636895</v>
      </c>
      <c r="CQ125">
        <v>0.72128729734627051</v>
      </c>
      <c r="CR125">
        <v>0.72591467621151995</v>
      </c>
      <c r="CS125">
        <v>0.72929900554057603</v>
      </c>
      <c r="CT125">
        <v>0.7310019988550539</v>
      </c>
      <c r="CU125">
        <v>0.73452135653963124</v>
      </c>
      <c r="CV125">
        <v>0.73463650958343318</v>
      </c>
      <c r="CW125">
        <v>0.73866026791739903</v>
      </c>
      <c r="CX125">
        <v>0.74031964023824337</v>
      </c>
      <c r="CY125">
        <v>0.74359134913920633</v>
      </c>
      <c r="CZ125">
        <v>0.74541598662626884</v>
      </c>
      <c r="DA125">
        <v>0.74880784192097427</v>
      </c>
      <c r="DB125">
        <v>0.75087538936964593</v>
      </c>
      <c r="DC125">
        <v>0.7530166717236344</v>
      </c>
      <c r="DD125">
        <v>0.75415754353903586</v>
      </c>
      <c r="DE125">
        <v>0.75523954681713512</v>
      </c>
      <c r="DF125">
        <v>0.75702646256840667</v>
      </c>
      <c r="DG125">
        <v>0.76102839604433303</v>
      </c>
      <c r="DH125">
        <v>0.76416197644202122</v>
      </c>
      <c r="DI125">
        <v>0.76363413502033561</v>
      </c>
      <c r="DJ125">
        <v>0.76658472935133781</v>
      </c>
      <c r="DK125">
        <v>0.77008048047209732</v>
      </c>
      <c r="DL125">
        <v>0.7726312971537671</v>
      </c>
      <c r="DM125">
        <v>0.77262817217333402</v>
      </c>
      <c r="DN125">
        <v>0.77635682591787281</v>
      </c>
      <c r="DO125">
        <v>0.77828924596716276</v>
      </c>
      <c r="DP125">
        <v>0.77787768438761118</v>
      </c>
      <c r="DQ125">
        <v>0.78288251944761522</v>
      </c>
      <c r="DR125">
        <v>0.78313781584977415</v>
      </c>
      <c r="DS125">
        <v>0.78563693343592689</v>
      </c>
      <c r="DT125">
        <v>0.78713143951488684</v>
      </c>
      <c r="DU125">
        <v>0.78768335729797934</v>
      </c>
      <c r="DV125">
        <v>0.7880410517461176</v>
      </c>
      <c r="DW125">
        <v>0.79231472929316071</v>
      </c>
      <c r="DX125">
        <v>0.79463837137302518</v>
      </c>
      <c r="DY125">
        <v>0.79467635128791481</v>
      </c>
      <c r="DZ125">
        <v>0.79404118146173752</v>
      </c>
      <c r="EA125">
        <v>0.79740849519566981</v>
      </c>
      <c r="EB125">
        <v>0.79889111589295037</v>
      </c>
      <c r="EC125">
        <v>0.7990991038818438</v>
      </c>
      <c r="ED125">
        <v>0.8027071210811616</v>
      </c>
      <c r="EE125">
        <v>0.80325400882702369</v>
      </c>
      <c r="EF125">
        <v>0.80494268159820481</v>
      </c>
      <c r="EG125">
        <v>0.80765951562662353</v>
      </c>
      <c r="EH125">
        <v>0.80846877888456548</v>
      </c>
      <c r="EI125">
        <v>0.81023197209014097</v>
      </c>
      <c r="EJ125">
        <v>0.80943726139703132</v>
      </c>
      <c r="EK125">
        <v>0.81190341596132287</v>
      </c>
      <c r="EL125">
        <v>0.81361280140677683</v>
      </c>
      <c r="EM125">
        <v>0.8172660218782285</v>
      </c>
      <c r="EN125">
        <v>0.81344901743981879</v>
      </c>
      <c r="EO125">
        <v>0.81504868121045271</v>
      </c>
      <c r="EP125">
        <v>0.81755837471633652</v>
      </c>
      <c r="EQ125">
        <v>0.82009469144509095</v>
      </c>
      <c r="ER125">
        <v>0.81923586735048914</v>
      </c>
      <c r="ES125">
        <v>0.82109908640596418</v>
      </c>
      <c r="ET125">
        <v>0.822293783087235</v>
      </c>
      <c r="EU125">
        <v>0.82276374561084875</v>
      </c>
      <c r="EV125">
        <v>0.82699126932929512</v>
      </c>
      <c r="EW125">
        <v>0.8241338687490174</v>
      </c>
      <c r="EX125">
        <v>0.82546303791005493</v>
      </c>
      <c r="EY125">
        <v>0.8283536289456922</v>
      </c>
      <c r="EZ125">
        <v>0.8290695598224127</v>
      </c>
      <c r="FA125">
        <v>0.83121667737514093</v>
      </c>
      <c r="FB125">
        <v>0.83234416476210649</v>
      </c>
      <c r="FC125">
        <v>0.83328836378960403</v>
      </c>
      <c r="FD125">
        <v>0.83289210375225076</v>
      </c>
      <c r="FE125">
        <v>0.83458456797668867</v>
      </c>
      <c r="FF125">
        <v>0.83408882878403223</v>
      </c>
      <c r="FG125">
        <v>0.83605007412848464</v>
      </c>
      <c r="FH125">
        <v>0.8384413130451035</v>
      </c>
      <c r="FI125">
        <v>0.83831351363446416</v>
      </c>
      <c r="FJ125">
        <v>0.83977980627131754</v>
      </c>
      <c r="FK125">
        <v>0.84053031926448474</v>
      </c>
      <c r="FL125">
        <v>0.84105017272878035</v>
      </c>
      <c r="FM125">
        <v>0.84154922429454049</v>
      </c>
      <c r="FN125">
        <v>0.84258665935225285</v>
      </c>
      <c r="FO125">
        <v>0.84360007712165785</v>
      </c>
      <c r="FP125">
        <v>0.84747598380688827</v>
      </c>
      <c r="FQ125">
        <v>0.84493660930375414</v>
      </c>
      <c r="FR125">
        <v>0.84779856929963437</v>
      </c>
      <c r="FS125">
        <v>0.84968915189023997</v>
      </c>
      <c r="FT125">
        <v>0.84972063409858234</v>
      </c>
      <c r="FU125">
        <v>0.85051381370793389</v>
      </c>
      <c r="FV125">
        <v>0.85174236820324956</v>
      </c>
      <c r="FW125">
        <v>0.85058364860392488</v>
      </c>
      <c r="FX125">
        <v>0.85184347866825438</v>
      </c>
      <c r="FY125">
        <v>0.85275227681995225</v>
      </c>
      <c r="FZ125">
        <v>0.85420444982629673</v>
      </c>
      <c r="GA125">
        <v>0.85317675096496437</v>
      </c>
      <c r="GB125">
        <v>0.85577421044261615</v>
      </c>
      <c r="GC125">
        <v>0.85703233274486801</v>
      </c>
      <c r="GD125">
        <v>0.85671992230640781</v>
      </c>
      <c r="GE125">
        <v>0.85694619176720987</v>
      </c>
      <c r="GF125">
        <v>0.85715353278054585</v>
      </c>
      <c r="GG125">
        <v>0.85826574832679514</v>
      </c>
      <c r="GH125">
        <v>0.85967692396216489</v>
      </c>
      <c r="GI125">
        <v>0.86058623964315417</v>
      </c>
      <c r="GJ125">
        <v>0.86071515016951206</v>
      </c>
      <c r="GK125">
        <v>0.86195577711503579</v>
      </c>
      <c r="GL125">
        <v>0.86192459762424178</v>
      </c>
      <c r="GM125">
        <v>0.86303660172358065</v>
      </c>
      <c r="GN125">
        <v>0.86293509179073402</v>
      </c>
      <c r="GO125">
        <v>0.86377868779918765</v>
      </c>
      <c r="GP125">
        <v>0.86343366792471998</v>
      </c>
      <c r="GQ125">
        <v>0.86629460903235223</v>
      </c>
      <c r="GR125">
        <v>0.86594375036502647</v>
      </c>
      <c r="GS125">
        <v>0.86685480213113009</v>
      </c>
      <c r="GT125">
        <v>0.86659662378040936</v>
      </c>
      <c r="GU125">
        <v>0.86882714579481379</v>
      </c>
      <c r="GV125">
        <v>0.86879460903176697</v>
      </c>
      <c r="GW125">
        <v>0.87200931804661541</v>
      </c>
      <c r="GX125">
        <v>0.87091084593254475</v>
      </c>
      <c r="GY125">
        <v>0.87252384453574161</v>
      </c>
      <c r="GZ125">
        <v>0.86990533974141349</v>
      </c>
      <c r="HA125">
        <v>0.87451424467446626</v>
      </c>
      <c r="HB125">
        <v>0.8757925410407349</v>
      </c>
      <c r="HC125">
        <v>0.87414697894150029</v>
      </c>
      <c r="HD125">
        <v>0.87483756165197524</v>
      </c>
      <c r="HE125">
        <v>0.874760038623004</v>
      </c>
      <c r="HF125">
        <v>0.87552789263367781</v>
      </c>
      <c r="HG125">
        <v>0.87656833822990043</v>
      </c>
      <c r="HH125">
        <v>0.87654814312892226</v>
      </c>
      <c r="HI125">
        <v>0.87625847361623221</v>
      </c>
      <c r="HJ125">
        <v>0.87784406034245921</v>
      </c>
      <c r="HK125">
        <v>0.87862542528962417</v>
      </c>
      <c r="HL125">
        <v>0.87936468294772896</v>
      </c>
      <c r="HM125">
        <v>0.87886730780729094</v>
      </c>
      <c r="HN125">
        <v>0.88038680735118802</v>
      </c>
      <c r="HO125">
        <v>0.88049851171977855</v>
      </c>
      <c r="HP125">
        <v>0.8795822775768396</v>
      </c>
      <c r="HQ125">
        <v>0.8825581965074456</v>
      </c>
      <c r="HR125">
        <v>0.88138534808002278</v>
      </c>
      <c r="HS125">
        <v>0.88316947764165865</v>
      </c>
      <c r="HT125">
        <v>0.88452258264910422</v>
      </c>
      <c r="HU125">
        <v>0.88371361390579162</v>
      </c>
      <c r="HV125">
        <v>0.88323660193353604</v>
      </c>
      <c r="HW125">
        <v>0.88364156195675336</v>
      </c>
      <c r="HX125">
        <v>0.88762314794799924</v>
      </c>
      <c r="HY125">
        <v>0.88599756270441932</v>
      </c>
      <c r="HZ125">
        <v>0.88576313995357681</v>
      </c>
      <c r="IA125">
        <v>0.88774596439367826</v>
      </c>
      <c r="IB125">
        <v>0.88601962873340767</v>
      </c>
      <c r="IC125">
        <v>0.88894319795238808</v>
      </c>
      <c r="ID125">
        <v>0.88969549962534611</v>
      </c>
      <c r="IE125">
        <v>0.8888705285840246</v>
      </c>
      <c r="IF125">
        <v>0.8890637800864265</v>
      </c>
      <c r="IG125">
        <v>0.89067331366206304</v>
      </c>
      <c r="IH125">
        <v>0.88950185272947624</v>
      </c>
      <c r="II125">
        <v>0.89024806532834844</v>
      </c>
      <c r="IJ125">
        <v>0.88965445375940955</v>
      </c>
      <c r="IK125">
        <v>0.89120512844388133</v>
      </c>
      <c r="IL125">
        <v>0.89038342858977815</v>
      </c>
      <c r="IM125">
        <v>0.89189506967780363</v>
      </c>
      <c r="IN125">
        <v>0.89243367101562288</v>
      </c>
      <c r="IO125">
        <v>0.89191645407672304</v>
      </c>
      <c r="IP125">
        <v>0.89293198833071852</v>
      </c>
      <c r="IQ125">
        <v>0.89312901503891984</v>
      </c>
      <c r="IR125">
        <v>0.89476866791645215</v>
      </c>
      <c r="IS125">
        <v>0.89409146462928535</v>
      </c>
      <c r="IT125">
        <v>0.89713622836485563</v>
      </c>
      <c r="IU125">
        <v>0.89474124312186942</v>
      </c>
      <c r="IV125">
        <v>0.89589807504411745</v>
      </c>
      <c r="IW125">
        <v>0.89588124858047957</v>
      </c>
      <c r="IX125">
        <v>0.89603135353218266</v>
      </c>
      <c r="IY125">
        <v>0.8966772594771697</v>
      </c>
      <c r="IZ125">
        <v>0.89758925311028626</v>
      </c>
      <c r="JA125">
        <v>0.89854220148048847</v>
      </c>
      <c r="JB125">
        <v>0.90104749586355859</v>
      </c>
      <c r="JC125">
        <v>0.89763211336020721</v>
      </c>
      <c r="JD125">
        <v>0.89907910060401997</v>
      </c>
      <c r="JE125">
        <v>0.89866905512297313</v>
      </c>
      <c r="JF125">
        <v>0.90022947591266056</v>
      </c>
      <c r="JG125">
        <v>0.90013278982846923</v>
      </c>
      <c r="JH125">
        <v>0.90054833096362241</v>
      </c>
      <c r="JI125">
        <v>0.90130592352965289</v>
      </c>
      <c r="JJ125">
        <v>0.90074221230881513</v>
      </c>
      <c r="JK125">
        <v>0.90093640408583331</v>
      </c>
      <c r="JL125">
        <v>0.900312908844076</v>
      </c>
      <c r="JM125">
        <v>0.90095847979104049</v>
      </c>
      <c r="JN125">
        <v>0.90248370253039245</v>
      </c>
      <c r="JO125">
        <v>0.90237240259534057</v>
      </c>
      <c r="JP125">
        <v>0.90237985900755768</v>
      </c>
      <c r="JQ125">
        <v>0.90285642172109404</v>
      </c>
      <c r="JR125">
        <v>0.90341114580903792</v>
      </c>
      <c r="JS125">
        <v>0.90556432618191374</v>
      </c>
      <c r="JT125">
        <v>0.90338448915935154</v>
      </c>
      <c r="JU125">
        <v>0.90506284188454222</v>
      </c>
      <c r="JV125">
        <v>0.90486925832872189</v>
      </c>
      <c r="JW125">
        <v>0.90541977069679425</v>
      </c>
      <c r="JX125">
        <v>0.90529177016699602</v>
      </c>
      <c r="JY125">
        <v>0.90564187299805954</v>
      </c>
      <c r="JZ125">
        <v>0.90900031360347344</v>
      </c>
      <c r="KA125">
        <v>0.90781407589444374</v>
      </c>
      <c r="KB125">
        <v>0.90819989229338705</v>
      </c>
      <c r="KC125">
        <v>0.90768691236975463</v>
      </c>
      <c r="KD125">
        <v>0.90801814491344712</v>
      </c>
      <c r="KE125">
        <v>0.90969234541032873</v>
      </c>
      <c r="KF125">
        <v>0.90860474983486039</v>
      </c>
      <c r="KG125">
        <v>0.90922157934423509</v>
      </c>
      <c r="KH125">
        <v>0.91027366250790731</v>
      </c>
      <c r="KI125">
        <v>0.91045642223535561</v>
      </c>
      <c r="KJ125">
        <v>0.90847405095866984</v>
      </c>
      <c r="KK125">
        <v>0.90945840012161727</v>
      </c>
      <c r="KL125">
        <v>0.90780310846189527</v>
      </c>
      <c r="KM125">
        <v>0.91091342348315951</v>
      </c>
      <c r="KN125">
        <v>0.9113906157969458</v>
      </c>
      <c r="KO125">
        <v>0.91048710716324821</v>
      </c>
      <c r="KP125">
        <v>0.91135981794743215</v>
      </c>
      <c r="KQ125">
        <v>0.91242433008480217</v>
      </c>
      <c r="KR125">
        <v>0.91270308293051483</v>
      </c>
      <c r="KS125">
        <v>0.91268969894871432</v>
      </c>
      <c r="KT125">
        <v>0.91379134652876581</v>
      </c>
      <c r="KU125">
        <v>0.91337360536179413</v>
      </c>
      <c r="KV125">
        <v>0.91341856920694708</v>
      </c>
      <c r="KW125">
        <v>0.91341727674270368</v>
      </c>
      <c r="KX125">
        <v>0.91356264444833624</v>
      </c>
      <c r="KY125">
        <v>0.91502539923918069</v>
      </c>
      <c r="KZ125">
        <v>0.91526842254440821</v>
      </c>
      <c r="LA125">
        <v>0.91479499681927956</v>
      </c>
      <c r="LB125">
        <v>0.9140182720487825</v>
      </c>
      <c r="LC125">
        <v>0.91509561538905759</v>
      </c>
      <c r="LD125">
        <v>0.91633325374747288</v>
      </c>
      <c r="LE125">
        <v>0.91567461978910192</v>
      </c>
      <c r="LF125">
        <v>0.91694439203881761</v>
      </c>
      <c r="LG125">
        <v>0.9156023001216681</v>
      </c>
      <c r="LH125">
        <v>0.91710459702196123</v>
      </c>
      <c r="LI125">
        <v>0.91592058204866567</v>
      </c>
      <c r="LJ125">
        <v>0.9175727808702453</v>
      </c>
      <c r="LK125">
        <v>0.91795780021808471</v>
      </c>
      <c r="LL125">
        <v>0.9166999493472725</v>
      </c>
      <c r="LM125">
        <v>0.91759051309060347</v>
      </c>
      <c r="LN125">
        <v>0.91711814224410149</v>
      </c>
      <c r="LO125">
        <v>0.91889215995148654</v>
      </c>
      <c r="LP125">
        <v>0.91899002588218703</v>
      </c>
      <c r="LQ125">
        <v>0.92048878654189514</v>
      </c>
      <c r="LR125">
        <v>0.91895127957449652</v>
      </c>
      <c r="LS125">
        <v>0.91895108628987088</v>
      </c>
      <c r="LT125">
        <v>0.92012479139745817</v>
      </c>
      <c r="LU125">
        <v>0.92051809981384913</v>
      </c>
      <c r="LV125">
        <v>0.91994514710126896</v>
      </c>
      <c r="LW125">
        <v>0.92031900592630878</v>
      </c>
      <c r="LX125">
        <v>0.92060696837860156</v>
      </c>
      <c r="LY125">
        <v>0.9212635114566492</v>
      </c>
      <c r="LZ125">
        <v>0.92194777114123327</v>
      </c>
      <c r="MA125">
        <v>0.92162833636987818</v>
      </c>
      <c r="MB125">
        <v>0.92065863545797522</v>
      </c>
      <c r="MC125">
        <v>0.92219600341361441</v>
      </c>
      <c r="MD125">
        <v>0.92048369015750908</v>
      </c>
      <c r="ME125">
        <v>0.9229502385092998</v>
      </c>
      <c r="MF125">
        <v>0.92260625461065848</v>
      </c>
      <c r="MG125">
        <v>0.92244013821880988</v>
      </c>
      <c r="MH125">
        <v>0.9237340350839347</v>
      </c>
      <c r="MI125">
        <v>0.92297497950465601</v>
      </c>
      <c r="MJ125">
        <v>0.9229437630083106</v>
      </c>
      <c r="MK125">
        <v>0.92536498527646205</v>
      </c>
      <c r="ML125">
        <v>0.92352821562940512</v>
      </c>
      <c r="MM125">
        <v>0.92390011449648757</v>
      </c>
      <c r="MN125">
        <v>0.9225064416493971</v>
      </c>
      <c r="MO125">
        <v>0.92406541544301812</v>
      </c>
      <c r="MP125">
        <v>0.92506261381349986</v>
      </c>
      <c r="MQ125">
        <v>0.92403210901235933</v>
      </c>
      <c r="MR125">
        <v>0.92592764125393345</v>
      </c>
      <c r="MS125">
        <v>0.92362921290957201</v>
      </c>
      <c r="MT125">
        <v>0.92467581950894784</v>
      </c>
      <c r="MU125">
        <v>0.92646862085991211</v>
      </c>
      <c r="MV125">
        <v>0.92643964115202215</v>
      </c>
      <c r="MW125">
        <v>0.92656617186973611</v>
      </c>
      <c r="MX125">
        <v>0.92715265553751236</v>
      </c>
      <c r="MY125">
        <v>0.92653692328334569</v>
      </c>
      <c r="MZ125">
        <v>0.92647136247312434</v>
      </c>
      <c r="NA125">
        <v>0.92534017112210376</v>
      </c>
      <c r="NB125">
        <v>0.92675035090583791</v>
      </c>
      <c r="NC125">
        <v>0.92641720581714682</v>
      </c>
      <c r="ND125">
        <v>0.92671567424180368</v>
      </c>
      <c r="NE125">
        <v>0.92831381371336175</v>
      </c>
      <c r="NF125">
        <v>0.9274504633171633</v>
      </c>
      <c r="NG125">
        <v>0.92731716863261848</v>
      </c>
      <c r="NH125">
        <v>0.92827464822503958</v>
      </c>
      <c r="NI125">
        <v>0.92931769590536351</v>
      </c>
      <c r="NJ125">
        <v>0.92855263051945847</v>
      </c>
      <c r="NK125">
        <v>0.92777520160582228</v>
      </c>
      <c r="NL125">
        <v>0.92757947188863521</v>
      </c>
      <c r="NM125">
        <v>0.92822000935672</v>
      </c>
      <c r="NN125">
        <v>0.92960552364326365</v>
      </c>
      <c r="NO125">
        <v>0.92942321577513209</v>
      </c>
      <c r="NP125">
        <v>0.92967187676660945</v>
      </c>
      <c r="NQ125">
        <v>0.93003282446135993</v>
      </c>
      <c r="NR125">
        <v>0.93031759957063009</v>
      </c>
      <c r="NS125">
        <v>0.93080282955385873</v>
      </c>
      <c r="NT125">
        <v>0.93133052951286177</v>
      </c>
      <c r="NU125">
        <v>0.93024405132967036</v>
      </c>
      <c r="NV125">
        <v>0.93118929787562921</v>
      </c>
      <c r="NW125">
        <v>0.93116023328298847</v>
      </c>
      <c r="NX125">
        <v>0.93068132376410873</v>
      </c>
      <c r="NY125">
        <v>0.93092492772814772</v>
      </c>
      <c r="NZ125">
        <v>0.93105439243065502</v>
      </c>
      <c r="OA125">
        <v>0.93242111221202006</v>
      </c>
      <c r="OB125">
        <v>0.93278846568417673</v>
      </c>
      <c r="OC125">
        <v>0.93148736558761269</v>
      </c>
      <c r="OD125">
        <v>0.93207229641786904</v>
      </c>
      <c r="OE125">
        <v>0.93197274293745436</v>
      </c>
      <c r="OF125">
        <v>0.93262791348138008</v>
      </c>
      <c r="OG125">
        <v>0.93331578741000931</v>
      </c>
      <c r="OH125">
        <v>0.93257889738595368</v>
      </c>
      <c r="OI125">
        <v>0.93301783642254799</v>
      </c>
      <c r="OJ125">
        <v>0.93370344358692958</v>
      </c>
      <c r="OK125">
        <v>0.93338780347331696</v>
      </c>
      <c r="OL125">
        <v>0.93420118025896226</v>
      </c>
      <c r="OM125">
        <v>0.93363820566453626</v>
      </c>
      <c r="ON125">
        <v>0.93447275100999649</v>
      </c>
      <c r="OO125">
        <v>0.9357412537256351</v>
      </c>
      <c r="OP125">
        <v>0.93241771210429791</v>
      </c>
      <c r="OQ125">
        <v>0.93427879198238872</v>
      </c>
      <c r="OR125">
        <v>0.93424260470539444</v>
      </c>
      <c r="OS125">
        <v>0.93446729571507547</v>
      </c>
      <c r="OT125">
        <v>0.93495035474981703</v>
      </c>
      <c r="OU125">
        <v>0.93548596079918744</v>
      </c>
    </row>
    <row r="126" spans="1:411">
      <c r="A126" s="539">
        <v>0.75000000000000011</v>
      </c>
      <c r="B126">
        <v>9.3937517163615938E-4</v>
      </c>
      <c r="C126">
        <v>1.9859726712745042E-3</v>
      </c>
      <c r="D126">
        <v>4.8731801414366128E-3</v>
      </c>
      <c r="E126">
        <v>7.7611216737002026E-3</v>
      </c>
      <c r="F126">
        <v>1.3449450021870804E-2</v>
      </c>
      <c r="G126">
        <v>1.8554387650246473E-2</v>
      </c>
      <c r="H126">
        <v>2.5889880627840485E-2</v>
      </c>
      <c r="I126">
        <v>3.3347509781619121E-2</v>
      </c>
      <c r="J126">
        <v>4.2042372633513014E-2</v>
      </c>
      <c r="K126">
        <v>5.1731226285577803E-2</v>
      </c>
      <c r="L126">
        <v>6.1470715149556279E-2</v>
      </c>
      <c r="M126">
        <v>7.2830640672611621E-2</v>
      </c>
      <c r="N126">
        <v>8.3387361951253819E-2</v>
      </c>
      <c r="O126">
        <v>9.6776520467407479E-2</v>
      </c>
      <c r="P126">
        <v>0.10832006712164621</v>
      </c>
      <c r="Q126">
        <v>0.1201961986973283</v>
      </c>
      <c r="R126">
        <v>0.13260790267116748</v>
      </c>
      <c r="S126">
        <v>0.1453513355192407</v>
      </c>
      <c r="T126">
        <v>0.15667826466183002</v>
      </c>
      <c r="U126">
        <v>0.17198199883468068</v>
      </c>
      <c r="V126">
        <v>0.18299856505195891</v>
      </c>
      <c r="W126">
        <v>0.19850224474360448</v>
      </c>
      <c r="X126">
        <v>0.20926817197973424</v>
      </c>
      <c r="Y126">
        <v>0.22233737116555083</v>
      </c>
      <c r="Z126">
        <v>0.23531838508118769</v>
      </c>
      <c r="AA126">
        <v>0.2485599309192946</v>
      </c>
      <c r="AB126">
        <v>0.26295949332525259</v>
      </c>
      <c r="AC126">
        <v>0.27365688530809867</v>
      </c>
      <c r="AD126">
        <v>0.28678726387192521</v>
      </c>
      <c r="AE126">
        <v>0.299863213651408</v>
      </c>
      <c r="AF126">
        <v>0.3128358804506825</v>
      </c>
      <c r="AG126">
        <v>0.32681630710125964</v>
      </c>
      <c r="AH126">
        <v>0.33553805431290834</v>
      </c>
      <c r="AI126">
        <v>0.34751236975626487</v>
      </c>
      <c r="AJ126">
        <v>0.35943497865935126</v>
      </c>
      <c r="AK126">
        <v>0.36990116160741959</v>
      </c>
      <c r="AL126">
        <v>0.38242661946459949</v>
      </c>
      <c r="AM126">
        <v>0.39187851315697469</v>
      </c>
      <c r="AN126">
        <v>0.40739264227270711</v>
      </c>
      <c r="AO126">
        <v>0.41567477044111556</v>
      </c>
      <c r="AP126">
        <v>0.42755651556978391</v>
      </c>
      <c r="AQ126">
        <v>0.43341931886395635</v>
      </c>
      <c r="AR126">
        <v>0.44589363643011859</v>
      </c>
      <c r="AS126">
        <v>0.45444745315105067</v>
      </c>
      <c r="AT126">
        <v>0.46567614572313076</v>
      </c>
      <c r="AU126">
        <v>0.47143937935406821</v>
      </c>
      <c r="AV126">
        <v>0.48385426833014245</v>
      </c>
      <c r="AW126">
        <v>0.49128769797876515</v>
      </c>
      <c r="AX126">
        <v>0.49919789086338823</v>
      </c>
      <c r="AY126">
        <v>0.50860227738584673</v>
      </c>
      <c r="AZ126">
        <v>0.51498107087457423</v>
      </c>
      <c r="BA126">
        <v>0.52417972033098703</v>
      </c>
      <c r="BB126">
        <v>0.53115873017068105</v>
      </c>
      <c r="BC126">
        <v>0.54048501217481026</v>
      </c>
      <c r="BD126">
        <v>0.54538732033306547</v>
      </c>
      <c r="BE126">
        <v>0.55223720325988845</v>
      </c>
      <c r="BF126">
        <v>0.56013098891825908</v>
      </c>
      <c r="BG126">
        <v>0.56510333211676134</v>
      </c>
      <c r="BH126">
        <v>0.56979038517324321</v>
      </c>
      <c r="BI126">
        <v>0.57786889152416809</v>
      </c>
      <c r="BJ126">
        <v>0.58783354768068008</v>
      </c>
      <c r="BK126">
        <v>0.59173980744257304</v>
      </c>
      <c r="BL126">
        <v>0.59424793541654397</v>
      </c>
      <c r="BM126">
        <v>0.60395066618314919</v>
      </c>
      <c r="BN126">
        <v>0.60765248097317515</v>
      </c>
      <c r="BO126">
        <v>0.61143382562042703</v>
      </c>
      <c r="BP126">
        <v>0.61938669760545628</v>
      </c>
      <c r="BQ126">
        <v>0.6248698034579353</v>
      </c>
      <c r="BR126">
        <v>0.63049241703795289</v>
      </c>
      <c r="BS126">
        <v>0.63335465920363843</v>
      </c>
      <c r="BT126">
        <v>0.63937761707014062</v>
      </c>
      <c r="BU126">
        <v>0.64401164842198022</v>
      </c>
      <c r="BV126">
        <v>0.64633307857350031</v>
      </c>
      <c r="BW126">
        <v>0.65120558998628975</v>
      </c>
      <c r="BX126">
        <v>0.6556142666517295</v>
      </c>
      <c r="BY126">
        <v>0.66034632212854683</v>
      </c>
      <c r="BZ126">
        <v>0.66540397937069362</v>
      </c>
      <c r="CA126">
        <v>0.66880740596255672</v>
      </c>
      <c r="CB126">
        <v>0.67464758748969922</v>
      </c>
      <c r="CC126">
        <v>0.67532572094271959</v>
      </c>
      <c r="CD126">
        <v>0.68147158186594714</v>
      </c>
      <c r="CE126">
        <v>0.68331987681772155</v>
      </c>
      <c r="CF126">
        <v>0.68854208811325046</v>
      </c>
      <c r="CG126">
        <v>0.69063707081138426</v>
      </c>
      <c r="CH126">
        <v>0.69584712562704854</v>
      </c>
      <c r="CI126">
        <v>0.69833564804067627</v>
      </c>
      <c r="CJ126">
        <v>0.69986842093007295</v>
      </c>
      <c r="CK126">
        <v>0.70384552907329934</v>
      </c>
      <c r="CL126">
        <v>0.70664373683545123</v>
      </c>
      <c r="CM126">
        <v>0.70909230091770392</v>
      </c>
      <c r="CN126">
        <v>0.71282160565043573</v>
      </c>
      <c r="CO126">
        <v>0.71693955918742858</v>
      </c>
      <c r="CP126">
        <v>0.72095153439844029</v>
      </c>
      <c r="CQ126">
        <v>0.72371052305305872</v>
      </c>
      <c r="CR126">
        <v>0.72364547684265856</v>
      </c>
      <c r="CS126">
        <v>0.73075251572625444</v>
      </c>
      <c r="CT126">
        <v>0.73216461014097955</v>
      </c>
      <c r="CU126">
        <v>0.73288053484126159</v>
      </c>
      <c r="CV126">
        <v>0.73592159414296243</v>
      </c>
      <c r="CW126">
        <v>0.73868549826464636</v>
      </c>
      <c r="CX126">
        <v>0.74082674539064253</v>
      </c>
      <c r="CY126">
        <v>0.74528328475957495</v>
      </c>
      <c r="CZ126">
        <v>0.74697501299610181</v>
      </c>
      <c r="DA126">
        <v>0.74624863379589068</v>
      </c>
      <c r="DB126">
        <v>0.75034266271534755</v>
      </c>
      <c r="DC126">
        <v>0.75210037953357101</v>
      </c>
      <c r="DD126">
        <v>0.7557229890047219</v>
      </c>
      <c r="DE126">
        <v>0.75807514103767537</v>
      </c>
      <c r="DF126">
        <v>0.75915954540102804</v>
      </c>
      <c r="DG126">
        <v>0.76354009797802969</v>
      </c>
      <c r="DH126">
        <v>0.76173583677905599</v>
      </c>
      <c r="DI126">
        <v>0.76627469893739319</v>
      </c>
      <c r="DJ126">
        <v>0.76908660630129422</v>
      </c>
      <c r="DK126">
        <v>0.77001779871646114</v>
      </c>
      <c r="DL126">
        <v>0.77223171406839985</v>
      </c>
      <c r="DM126">
        <v>0.77417015089320385</v>
      </c>
      <c r="DN126">
        <v>0.77591375865602352</v>
      </c>
      <c r="DO126">
        <v>0.77700855850960671</v>
      </c>
      <c r="DP126">
        <v>0.77915401944103957</v>
      </c>
      <c r="DQ126">
        <v>0.78034855844590212</v>
      </c>
      <c r="DR126">
        <v>0.78159575140197579</v>
      </c>
      <c r="DS126">
        <v>0.78479874496653168</v>
      </c>
      <c r="DT126">
        <v>0.7846762592313713</v>
      </c>
      <c r="DU126">
        <v>0.78788222131890917</v>
      </c>
      <c r="DV126">
        <v>0.78975684621720343</v>
      </c>
      <c r="DW126">
        <v>0.78915416601508459</v>
      </c>
      <c r="DX126">
        <v>0.79141917230766035</v>
      </c>
      <c r="DY126">
        <v>0.79333979003612842</v>
      </c>
      <c r="DZ126">
        <v>0.7958288772527502</v>
      </c>
      <c r="EA126">
        <v>0.80012532146065074</v>
      </c>
      <c r="EB126">
        <v>0.79899106365356887</v>
      </c>
      <c r="EC126">
        <v>0.80116441162855434</v>
      </c>
      <c r="ED126">
        <v>0.80324371315614318</v>
      </c>
      <c r="EE126">
        <v>0.80105353057757411</v>
      </c>
      <c r="EF126">
        <v>0.80386839894828588</v>
      </c>
      <c r="EG126">
        <v>0.80755366281412044</v>
      </c>
      <c r="EH126">
        <v>0.80627286292722755</v>
      </c>
      <c r="EI126">
        <v>0.80833889066025755</v>
      </c>
      <c r="EJ126">
        <v>0.80978404024332029</v>
      </c>
      <c r="EK126">
        <v>0.81080433515569317</v>
      </c>
      <c r="EL126">
        <v>0.81262387120576629</v>
      </c>
      <c r="EM126">
        <v>0.81153211798277147</v>
      </c>
      <c r="EN126">
        <v>0.81570584729285101</v>
      </c>
      <c r="EO126">
        <v>0.81909897524797182</v>
      </c>
      <c r="EP126">
        <v>0.81831100838280013</v>
      </c>
      <c r="EQ126">
        <v>0.81784364617472571</v>
      </c>
      <c r="ER126">
        <v>0.823216855932416</v>
      </c>
      <c r="ES126">
        <v>0.82228772059011379</v>
      </c>
      <c r="ET126">
        <v>0.82404602235264179</v>
      </c>
      <c r="EU126">
        <v>0.82507051036246326</v>
      </c>
      <c r="EV126">
        <v>0.82529915309595459</v>
      </c>
      <c r="EW126">
        <v>0.82626932223737248</v>
      </c>
      <c r="EX126">
        <v>0.82677499341671756</v>
      </c>
      <c r="EY126">
        <v>0.82834636291516528</v>
      </c>
      <c r="EZ126">
        <v>0.83041118814110038</v>
      </c>
      <c r="FA126">
        <v>0.8305381103965539</v>
      </c>
      <c r="FB126">
        <v>0.83100975491316054</v>
      </c>
      <c r="FC126">
        <v>0.83349984360194185</v>
      </c>
      <c r="FD126">
        <v>0.8336964213497069</v>
      </c>
      <c r="FE126">
        <v>0.83481078559209787</v>
      </c>
      <c r="FF126">
        <v>0.83486050227340836</v>
      </c>
      <c r="FG126">
        <v>0.83434095338327485</v>
      </c>
      <c r="FH126">
        <v>0.83867122638524094</v>
      </c>
      <c r="FI126">
        <v>0.83951665240896423</v>
      </c>
      <c r="FJ126">
        <v>0.83912603278638542</v>
      </c>
      <c r="FK126">
        <v>0.84000945023220086</v>
      </c>
      <c r="FL126">
        <v>0.84236088537570686</v>
      </c>
      <c r="FM126">
        <v>0.843140016888689</v>
      </c>
      <c r="FN126">
        <v>0.84329787498748754</v>
      </c>
      <c r="FO126">
        <v>0.84432253252283973</v>
      </c>
      <c r="FP126">
        <v>0.84840547688081891</v>
      </c>
      <c r="FQ126">
        <v>0.84541482732527196</v>
      </c>
      <c r="FR126">
        <v>0.84586057218256183</v>
      </c>
      <c r="FS126">
        <v>0.84713678779086954</v>
      </c>
      <c r="FT126">
        <v>0.84886785328947456</v>
      </c>
      <c r="FU126">
        <v>0.84936781093657954</v>
      </c>
      <c r="FV126">
        <v>0.85111451336499933</v>
      </c>
      <c r="FW126">
        <v>0.85309433773775112</v>
      </c>
      <c r="FX126">
        <v>0.85129662922398242</v>
      </c>
      <c r="FY126">
        <v>0.85312921572018752</v>
      </c>
      <c r="FZ126">
        <v>0.8541856490519143</v>
      </c>
      <c r="GA126">
        <v>0.85612142202330277</v>
      </c>
      <c r="GB126">
        <v>0.85586340866091892</v>
      </c>
      <c r="GC126">
        <v>0.85635416751813342</v>
      </c>
      <c r="GD126">
        <v>0.85546305274717882</v>
      </c>
      <c r="GE126">
        <v>0.85679392465665161</v>
      </c>
      <c r="GF126">
        <v>0.85896574317714036</v>
      </c>
      <c r="GG126">
        <v>0.86068503319673151</v>
      </c>
      <c r="GH126">
        <v>0.85914655068360857</v>
      </c>
      <c r="GI126">
        <v>0.86064561605052758</v>
      </c>
      <c r="GJ126">
        <v>0.86112406174933542</v>
      </c>
      <c r="GK126">
        <v>0.86314188981768303</v>
      </c>
      <c r="GL126">
        <v>0.86360726696508405</v>
      </c>
      <c r="GM126">
        <v>0.86429865777397374</v>
      </c>
      <c r="GN126">
        <v>0.86479132862394681</v>
      </c>
      <c r="GO126">
        <v>0.86400769462161409</v>
      </c>
      <c r="GP126">
        <v>0.8655629246523413</v>
      </c>
      <c r="GQ126">
        <v>0.8662291296936937</v>
      </c>
      <c r="GR126">
        <v>0.86608216790831016</v>
      </c>
      <c r="GS126">
        <v>0.8668257821117541</v>
      </c>
      <c r="GT126">
        <v>0.86771724208836054</v>
      </c>
      <c r="GU126">
        <v>0.86827146214672324</v>
      </c>
      <c r="GV126">
        <v>0.87074600772678556</v>
      </c>
      <c r="GW126">
        <v>0.87060998890522523</v>
      </c>
      <c r="GX126">
        <v>0.8728058014958302</v>
      </c>
      <c r="GY126">
        <v>0.86968368051296596</v>
      </c>
      <c r="GZ126">
        <v>0.87288221002819655</v>
      </c>
      <c r="HA126">
        <v>0.87430985860943922</v>
      </c>
      <c r="HB126">
        <v>0.87388029463302597</v>
      </c>
      <c r="HC126">
        <v>0.87332666211976628</v>
      </c>
      <c r="HD126">
        <v>0.87512263297369852</v>
      </c>
      <c r="HE126">
        <v>0.87420012336781583</v>
      </c>
      <c r="HF126">
        <v>0.87472373555051663</v>
      </c>
      <c r="HG126">
        <v>0.87490931115858961</v>
      </c>
      <c r="HH126">
        <v>0.87761638770973316</v>
      </c>
      <c r="HI126">
        <v>0.87812209396539453</v>
      </c>
      <c r="HJ126">
        <v>0.87729845841773635</v>
      </c>
      <c r="HK126">
        <v>0.87822752308734542</v>
      </c>
      <c r="HL126">
        <v>0.87943976769165333</v>
      </c>
      <c r="HM126">
        <v>0.88093934798405549</v>
      </c>
      <c r="HN126">
        <v>0.87852927412403525</v>
      </c>
      <c r="HO126">
        <v>0.87947201937067399</v>
      </c>
      <c r="HP126">
        <v>0.88080254099112998</v>
      </c>
      <c r="HQ126">
        <v>0.88108016037044423</v>
      </c>
      <c r="HR126">
        <v>0.88198293888332768</v>
      </c>
      <c r="HS126">
        <v>0.88280303478598365</v>
      </c>
      <c r="HT126">
        <v>0.88283197885693521</v>
      </c>
      <c r="HU126">
        <v>0.88317938255115425</v>
      </c>
      <c r="HV126">
        <v>0.88332926597801342</v>
      </c>
      <c r="HW126">
        <v>0.88480043755522841</v>
      </c>
      <c r="HX126">
        <v>0.88562522234681329</v>
      </c>
      <c r="HY126">
        <v>0.88308707028768973</v>
      </c>
      <c r="HZ126">
        <v>0.88358241437605822</v>
      </c>
      <c r="IA126">
        <v>0.88768965109133124</v>
      </c>
      <c r="IB126">
        <v>0.88744431749478248</v>
      </c>
      <c r="IC126">
        <v>0.88520032268070969</v>
      </c>
      <c r="ID126">
        <v>0.88891550631336591</v>
      </c>
      <c r="IE126">
        <v>0.88962368802352487</v>
      </c>
      <c r="IF126">
        <v>0.8890154495553233</v>
      </c>
      <c r="IG126">
        <v>0.8891657775413544</v>
      </c>
      <c r="IH126">
        <v>0.88961388800878716</v>
      </c>
      <c r="II126">
        <v>0.89053592722059915</v>
      </c>
      <c r="IJ126">
        <v>0.89203591400811733</v>
      </c>
      <c r="IK126">
        <v>0.89217394995873689</v>
      </c>
      <c r="IL126">
        <v>0.89094879943045213</v>
      </c>
      <c r="IM126">
        <v>0.89146150605768992</v>
      </c>
      <c r="IN126">
        <v>0.89240356392791642</v>
      </c>
      <c r="IO126">
        <v>0.89420041315275911</v>
      </c>
      <c r="IP126">
        <v>0.89337100162913985</v>
      </c>
      <c r="IQ126">
        <v>0.89504282149143055</v>
      </c>
      <c r="IR126">
        <v>0.89418282608043642</v>
      </c>
      <c r="IS126">
        <v>0.895482052433338</v>
      </c>
      <c r="IT126">
        <v>0.89505154233640183</v>
      </c>
      <c r="IU126">
        <v>0.89607043587756985</v>
      </c>
      <c r="IV126">
        <v>0.89481618452207401</v>
      </c>
      <c r="IW126">
        <v>0.89729070098702279</v>
      </c>
      <c r="IX126">
        <v>0.89707375621261853</v>
      </c>
      <c r="IY126">
        <v>0.89777779215532105</v>
      </c>
      <c r="IZ126">
        <v>0.89703818004738101</v>
      </c>
      <c r="JA126">
        <v>0.90016924019317113</v>
      </c>
      <c r="JB126">
        <v>0.89853707774130775</v>
      </c>
      <c r="JC126">
        <v>0.89717546156474659</v>
      </c>
      <c r="JD126">
        <v>0.89926365569939892</v>
      </c>
      <c r="JE126">
        <v>0.90019679281998766</v>
      </c>
      <c r="JF126">
        <v>0.90015329129201171</v>
      </c>
      <c r="JG126">
        <v>0.9007690987915401</v>
      </c>
      <c r="JH126">
        <v>0.90074564420982262</v>
      </c>
      <c r="JI126">
        <v>0.8997788239577913</v>
      </c>
      <c r="JJ126">
        <v>0.90069632450901371</v>
      </c>
      <c r="JK126">
        <v>0.90164909795419901</v>
      </c>
      <c r="JL126">
        <v>0.9029429746710923</v>
      </c>
      <c r="JM126">
        <v>0.90167342471703171</v>
      </c>
      <c r="JN126">
        <v>0.90272075559882459</v>
      </c>
      <c r="JO126">
        <v>0.90351461101876607</v>
      </c>
      <c r="JP126">
        <v>0.90336031041742682</v>
      </c>
      <c r="JQ126">
        <v>0.90378486051235485</v>
      </c>
      <c r="JR126">
        <v>0.90469190902144603</v>
      </c>
      <c r="JS126">
        <v>0.90495125001726806</v>
      </c>
      <c r="JT126">
        <v>0.90536466402339644</v>
      </c>
      <c r="JU126">
        <v>0.90288282686071553</v>
      </c>
      <c r="JV126">
        <v>0.90614858972321355</v>
      </c>
      <c r="JW126">
        <v>0.90671441746061487</v>
      </c>
      <c r="JX126">
        <v>0.90793382507372744</v>
      </c>
      <c r="JY126">
        <v>0.90496379613452282</v>
      </c>
      <c r="JZ126">
        <v>0.90608690098427203</v>
      </c>
      <c r="KA126">
        <v>0.90690533327416978</v>
      </c>
      <c r="KB126">
        <v>0.9082437456678536</v>
      </c>
      <c r="KC126">
        <v>0.90835747609475936</v>
      </c>
      <c r="KD126">
        <v>0.90678330212430325</v>
      </c>
      <c r="KE126">
        <v>0.90751623936586812</v>
      </c>
      <c r="KF126">
        <v>0.90821899737857437</v>
      </c>
      <c r="KG126">
        <v>0.90900107113669681</v>
      </c>
      <c r="KH126">
        <v>0.90909079363943524</v>
      </c>
      <c r="KI126">
        <v>0.90880545092663123</v>
      </c>
      <c r="KJ126">
        <v>0.90979137653769226</v>
      </c>
      <c r="KK126">
        <v>0.91147172906523932</v>
      </c>
      <c r="KL126">
        <v>0.91092273895108633</v>
      </c>
      <c r="KM126">
        <v>0.91029902073977365</v>
      </c>
      <c r="KN126">
        <v>0.91085553634155869</v>
      </c>
      <c r="KO126">
        <v>0.91162474539860727</v>
      </c>
      <c r="KP126">
        <v>0.91184140264637625</v>
      </c>
      <c r="KQ126">
        <v>0.9122265815929087</v>
      </c>
      <c r="KR126">
        <v>0.91192391241465676</v>
      </c>
      <c r="KS126">
        <v>0.91133452124420433</v>
      </c>
      <c r="KT126">
        <v>0.91226922640172659</v>
      </c>
      <c r="KU126">
        <v>0.91372822370750018</v>
      </c>
      <c r="KV126">
        <v>0.91383355897421414</v>
      </c>
      <c r="KW126">
        <v>0.91428564029229786</v>
      </c>
      <c r="KX126">
        <v>0.91339581463331287</v>
      </c>
      <c r="KY126">
        <v>0.91396675119399795</v>
      </c>
      <c r="KZ126">
        <v>0.91445486943385768</v>
      </c>
      <c r="LA126">
        <v>0.91499898145907799</v>
      </c>
      <c r="LB126">
        <v>0.91440179892979345</v>
      </c>
      <c r="LC126">
        <v>0.91635248269092495</v>
      </c>
      <c r="LD126">
        <v>0.91505905371773699</v>
      </c>
      <c r="LE126">
        <v>0.91431660751454813</v>
      </c>
      <c r="LF126">
        <v>0.91528721241482314</v>
      </c>
      <c r="LG126">
        <v>0.91632924670540472</v>
      </c>
      <c r="LH126">
        <v>0.91717489013807629</v>
      </c>
      <c r="LI126">
        <v>0.9149722690001223</v>
      </c>
      <c r="LJ126">
        <v>0.91806908041683344</v>
      </c>
      <c r="LK126">
        <v>0.91775604036320502</v>
      </c>
      <c r="LL126">
        <v>0.91717282949736523</v>
      </c>
      <c r="LM126">
        <v>0.91800794496374094</v>
      </c>
      <c r="LN126">
        <v>0.91805981633761924</v>
      </c>
      <c r="LO126">
        <v>0.91916298689742271</v>
      </c>
      <c r="LP126">
        <v>0.91984767624475217</v>
      </c>
      <c r="LQ126">
        <v>0.91941955400971032</v>
      </c>
      <c r="LR126">
        <v>0.91931196103022683</v>
      </c>
      <c r="LS126">
        <v>0.9192530731187315</v>
      </c>
      <c r="LT126">
        <v>0.92116635228050259</v>
      </c>
      <c r="LU126">
        <v>0.92075284832742521</v>
      </c>
      <c r="LV126">
        <v>0.91928037078119718</v>
      </c>
      <c r="LW126">
        <v>0.92189819117512339</v>
      </c>
      <c r="LX126">
        <v>0.92048465837166271</v>
      </c>
      <c r="LY126">
        <v>0.92185395219436417</v>
      </c>
      <c r="LZ126">
        <v>0.92058166031909983</v>
      </c>
      <c r="MA126">
        <v>0.92186039283804533</v>
      </c>
      <c r="MB126">
        <v>0.9201022337272482</v>
      </c>
      <c r="MC126">
        <v>0.92201990933672884</v>
      </c>
      <c r="MD126">
        <v>0.92237368291678234</v>
      </c>
      <c r="ME126">
        <v>0.92307939832868935</v>
      </c>
      <c r="MF126">
        <v>0.92242467632769443</v>
      </c>
      <c r="MG126">
        <v>0.92276661661409132</v>
      </c>
      <c r="MH126">
        <v>0.92280555609837056</v>
      </c>
      <c r="MI126">
        <v>0.92283519084088839</v>
      </c>
      <c r="MJ126">
        <v>0.92315437014959234</v>
      </c>
      <c r="MK126">
        <v>0.92297487732104844</v>
      </c>
      <c r="ML126">
        <v>0.92430977088865252</v>
      </c>
      <c r="MM126">
        <v>0.92462062639415232</v>
      </c>
      <c r="MN126">
        <v>0.92264983498675801</v>
      </c>
      <c r="MO126">
        <v>0.92412149129275589</v>
      </c>
      <c r="MP126">
        <v>0.92414185936197213</v>
      </c>
      <c r="MQ126">
        <v>0.92543680715691745</v>
      </c>
      <c r="MR126">
        <v>0.92596227813717891</v>
      </c>
      <c r="MS126">
        <v>0.9256438318378537</v>
      </c>
      <c r="MT126">
        <v>0.92585243357265568</v>
      </c>
      <c r="MU126">
        <v>0.92556001101948093</v>
      </c>
      <c r="MV126">
        <v>0.92594390714477748</v>
      </c>
      <c r="MW126">
        <v>0.92489263663443411</v>
      </c>
      <c r="MX126">
        <v>0.92589765270364954</v>
      </c>
      <c r="MY126">
        <v>0.92591683798642976</v>
      </c>
      <c r="MZ126">
        <v>0.9264580885742808</v>
      </c>
      <c r="NA126">
        <v>0.92619423401424739</v>
      </c>
      <c r="NB126">
        <v>0.92715814169298238</v>
      </c>
      <c r="NC126">
        <v>0.92718636252480235</v>
      </c>
      <c r="ND126">
        <v>0.92762706915410365</v>
      </c>
      <c r="NE126">
        <v>0.92919967984677232</v>
      </c>
      <c r="NF126">
        <v>0.92782618996998889</v>
      </c>
      <c r="NG126">
        <v>0.92813655285976393</v>
      </c>
      <c r="NH126">
        <v>0.92845506454916615</v>
      </c>
      <c r="NI126">
        <v>0.92852262770141003</v>
      </c>
      <c r="NJ126">
        <v>0.92824713660256342</v>
      </c>
      <c r="NK126">
        <v>0.92892259960938384</v>
      </c>
      <c r="NL126">
        <v>0.92931048264647065</v>
      </c>
      <c r="NM126">
        <v>0.92993097133156666</v>
      </c>
      <c r="NN126">
        <v>0.92961433302386587</v>
      </c>
      <c r="NO126">
        <v>0.93088977098771863</v>
      </c>
      <c r="NP126">
        <v>0.92984054545718564</v>
      </c>
      <c r="NQ126">
        <v>0.93080886299226262</v>
      </c>
      <c r="NR126">
        <v>0.93014400748072235</v>
      </c>
      <c r="NS126">
        <v>0.9298647518679235</v>
      </c>
      <c r="NT126">
        <v>0.92988455499310307</v>
      </c>
      <c r="NU126">
        <v>0.93105882081676872</v>
      </c>
      <c r="NV126">
        <v>0.9322566203978363</v>
      </c>
      <c r="NW126">
        <v>0.93070123466780963</v>
      </c>
      <c r="NX126">
        <v>0.93101833585441474</v>
      </c>
      <c r="NY126">
        <v>0.93205907466166293</v>
      </c>
      <c r="NZ126">
        <v>0.93042101340588734</v>
      </c>
      <c r="OA126">
        <v>0.9318235548447914</v>
      </c>
      <c r="OB126">
        <v>0.93214480336508587</v>
      </c>
      <c r="OC126">
        <v>0.93288501903260657</v>
      </c>
      <c r="OD126">
        <v>0.93157457632895291</v>
      </c>
      <c r="OE126">
        <v>0.93038324196530398</v>
      </c>
      <c r="OF126">
        <v>0.93213198961535437</v>
      </c>
      <c r="OG126">
        <v>0.93321863820663198</v>
      </c>
      <c r="OH126">
        <v>0.93281956770050589</v>
      </c>
      <c r="OI126">
        <v>0.93424270559514222</v>
      </c>
      <c r="OJ126">
        <v>0.93458837951683782</v>
      </c>
      <c r="OK126">
        <v>0.9336238440504685</v>
      </c>
      <c r="OL126">
        <v>0.93355085445432384</v>
      </c>
      <c r="OM126">
        <v>0.93256394788445429</v>
      </c>
      <c r="ON126">
        <v>0.93403931355144609</v>
      </c>
      <c r="OO126">
        <v>0.934489335324454</v>
      </c>
      <c r="OP126">
        <v>0.93376034248219975</v>
      </c>
      <c r="OQ126">
        <v>0.93496291150772082</v>
      </c>
      <c r="OR126">
        <v>0.93566741863485348</v>
      </c>
      <c r="OS126">
        <v>0.93539067398466691</v>
      </c>
      <c r="OT126">
        <v>0.9355775836772301</v>
      </c>
      <c r="OU126">
        <v>0.93459201873190345</v>
      </c>
    </row>
    <row r="127" spans="1:411">
      <c r="A127" s="539">
        <v>0.76000000000000012</v>
      </c>
      <c r="B127">
        <v>2.4394433582667911E-4</v>
      </c>
      <c r="C127">
        <v>2.2172886091586371E-3</v>
      </c>
      <c r="D127">
        <v>4.5813825833706974E-3</v>
      </c>
      <c r="E127">
        <v>8.3645940248954376E-3</v>
      </c>
      <c r="F127">
        <v>1.2780693079946722E-2</v>
      </c>
      <c r="G127">
        <v>1.8775184213086764E-2</v>
      </c>
      <c r="H127">
        <v>2.5754484349589914E-2</v>
      </c>
      <c r="I127">
        <v>3.2730501013217943E-2</v>
      </c>
      <c r="J127">
        <v>4.3141106858777388E-2</v>
      </c>
      <c r="K127">
        <v>5.3249392657756835E-2</v>
      </c>
      <c r="L127">
        <v>6.3918550039720884E-2</v>
      </c>
      <c r="M127">
        <v>7.5393909166045686E-2</v>
      </c>
      <c r="N127">
        <v>8.6478935938584633E-2</v>
      </c>
      <c r="O127">
        <v>9.7471890278106266E-2</v>
      </c>
      <c r="P127">
        <v>0.10891056750296364</v>
      </c>
      <c r="Q127">
        <v>0.12301803027600614</v>
      </c>
      <c r="R127">
        <v>0.13522776485250079</v>
      </c>
      <c r="S127">
        <v>0.14609464880504988</v>
      </c>
      <c r="T127">
        <v>0.15963201420329062</v>
      </c>
      <c r="U127">
        <v>0.17110113778543792</v>
      </c>
      <c r="V127">
        <v>0.18556255104611791</v>
      </c>
      <c r="W127">
        <v>0.19814379601314733</v>
      </c>
      <c r="X127">
        <v>0.2108703062435596</v>
      </c>
      <c r="Y127">
        <v>0.2239130561388667</v>
      </c>
      <c r="Z127">
        <v>0.23456295336986654</v>
      </c>
      <c r="AA127">
        <v>0.25048049031775355</v>
      </c>
      <c r="AB127">
        <v>0.2584680744930602</v>
      </c>
      <c r="AC127">
        <v>0.27207102979590669</v>
      </c>
      <c r="AD127">
        <v>0.28597404130718801</v>
      </c>
      <c r="AE127">
        <v>0.29894974228412519</v>
      </c>
      <c r="AF127">
        <v>0.30993454302295964</v>
      </c>
      <c r="AG127">
        <v>0.32358398263187893</v>
      </c>
      <c r="AH127">
        <v>0.33802330947983777</v>
      </c>
      <c r="AI127">
        <v>0.34973756382226601</v>
      </c>
      <c r="AJ127">
        <v>0.36191966064291681</v>
      </c>
      <c r="AK127">
        <v>0.37242555947882661</v>
      </c>
      <c r="AL127">
        <v>0.38401413754681785</v>
      </c>
      <c r="AM127">
        <v>0.39404850022685245</v>
      </c>
      <c r="AN127">
        <v>0.40460578639518363</v>
      </c>
      <c r="AO127">
        <v>0.41469552945424742</v>
      </c>
      <c r="AP127">
        <v>0.4250980080754988</v>
      </c>
      <c r="AQ127">
        <v>0.43826587309241144</v>
      </c>
      <c r="AR127">
        <v>0.44719747207762894</v>
      </c>
      <c r="AS127">
        <v>0.4551777413373147</v>
      </c>
      <c r="AT127">
        <v>0.46517093906015639</v>
      </c>
      <c r="AU127">
        <v>0.47299996276802769</v>
      </c>
      <c r="AV127">
        <v>0.48245749234696644</v>
      </c>
      <c r="AW127">
        <v>0.48947125880560655</v>
      </c>
      <c r="AX127">
        <v>0.50201955635796591</v>
      </c>
      <c r="AY127">
        <v>0.50776527549435146</v>
      </c>
      <c r="AZ127">
        <v>0.51429950763951315</v>
      </c>
      <c r="BA127">
        <v>0.52468467929648133</v>
      </c>
      <c r="BB127">
        <v>0.52929820853174669</v>
      </c>
      <c r="BC127">
        <v>0.54004697635697529</v>
      </c>
      <c r="BD127">
        <v>0.54602761880627615</v>
      </c>
      <c r="BE127">
        <v>0.553640651729846</v>
      </c>
      <c r="BF127">
        <v>0.55933310690290894</v>
      </c>
      <c r="BG127">
        <v>0.56550663655105105</v>
      </c>
      <c r="BH127">
        <v>0.57264409860510446</v>
      </c>
      <c r="BI127">
        <v>0.58029142472423134</v>
      </c>
      <c r="BJ127">
        <v>0.58203871910938854</v>
      </c>
      <c r="BK127">
        <v>0.5921320434120354</v>
      </c>
      <c r="BL127">
        <v>0.59456360618638815</v>
      </c>
      <c r="BM127">
        <v>0.60153768052808609</v>
      </c>
      <c r="BN127">
        <v>0.60485221165468972</v>
      </c>
      <c r="BO127">
        <v>0.60764573297402757</v>
      </c>
      <c r="BP127">
        <v>0.61610386460911115</v>
      </c>
      <c r="BQ127">
        <v>0.62192980024590061</v>
      </c>
      <c r="BR127">
        <v>0.62776791374498153</v>
      </c>
      <c r="BS127">
        <v>0.63328932490176848</v>
      </c>
      <c r="BT127">
        <v>0.63883452135843943</v>
      </c>
      <c r="BU127">
        <v>0.64053459914477728</v>
      </c>
      <c r="BV127">
        <v>0.64652212146846533</v>
      </c>
      <c r="BW127">
        <v>0.65241430852464322</v>
      </c>
      <c r="BX127">
        <v>0.65510363008135253</v>
      </c>
      <c r="BY127">
        <v>0.65899404757411217</v>
      </c>
      <c r="BZ127">
        <v>0.66355153413142998</v>
      </c>
      <c r="CA127">
        <v>0.67163202900264918</v>
      </c>
      <c r="CB127">
        <v>0.67026445094283249</v>
      </c>
      <c r="CC127">
        <v>0.67750829896173381</v>
      </c>
      <c r="CD127">
        <v>0.68031136186342522</v>
      </c>
      <c r="CE127">
        <v>0.68466876443968483</v>
      </c>
      <c r="CF127">
        <v>0.68887718497410955</v>
      </c>
      <c r="CG127">
        <v>0.69130649211262729</v>
      </c>
      <c r="CH127">
        <v>0.69353185143885532</v>
      </c>
      <c r="CI127">
        <v>0.70009369541136413</v>
      </c>
      <c r="CJ127">
        <v>0.69927479236510903</v>
      </c>
      <c r="CK127">
        <v>0.70217186468338666</v>
      </c>
      <c r="CL127">
        <v>0.70459502998830503</v>
      </c>
      <c r="CM127">
        <v>0.71216072629857696</v>
      </c>
      <c r="CN127">
        <v>0.71317294955685706</v>
      </c>
      <c r="CO127">
        <v>0.71517627587258414</v>
      </c>
      <c r="CP127">
        <v>0.7205960344475647</v>
      </c>
      <c r="CQ127">
        <v>0.72103550242216474</v>
      </c>
      <c r="CR127">
        <v>0.72579466330839393</v>
      </c>
      <c r="CS127">
        <v>0.7271751234046524</v>
      </c>
      <c r="CT127">
        <v>0.72982330451230792</v>
      </c>
      <c r="CU127">
        <v>0.73464460024187095</v>
      </c>
      <c r="CV127">
        <v>0.73587540874865076</v>
      </c>
      <c r="CW127">
        <v>0.73669480394435838</v>
      </c>
      <c r="CX127">
        <v>0.74240164513564399</v>
      </c>
      <c r="CY127">
        <v>0.74125046922961746</v>
      </c>
      <c r="CZ127">
        <v>0.74464172075278734</v>
      </c>
      <c r="DA127">
        <v>0.74886635192622253</v>
      </c>
      <c r="DB127">
        <v>0.75032789754437201</v>
      </c>
      <c r="DC127">
        <v>0.75293303832263514</v>
      </c>
      <c r="DD127">
        <v>0.75598094058723686</v>
      </c>
      <c r="DE127">
        <v>0.755419575903441</v>
      </c>
      <c r="DF127">
        <v>0.75650922996746151</v>
      </c>
      <c r="DG127">
        <v>0.7609291005673674</v>
      </c>
      <c r="DH127">
        <v>0.7647889800641503</v>
      </c>
      <c r="DI127">
        <v>0.76306994229996061</v>
      </c>
      <c r="DJ127">
        <v>0.76536257872880142</v>
      </c>
      <c r="DK127">
        <v>0.76966261935685143</v>
      </c>
      <c r="DL127">
        <v>0.77206187711321017</v>
      </c>
      <c r="DM127">
        <v>0.77256989012134281</v>
      </c>
      <c r="DN127">
        <v>0.77444965061668847</v>
      </c>
      <c r="DO127">
        <v>0.77775817424884131</v>
      </c>
      <c r="DP127">
        <v>0.78013003323896268</v>
      </c>
      <c r="DQ127">
        <v>0.78140082751189888</v>
      </c>
      <c r="DR127">
        <v>0.78320575805396753</v>
      </c>
      <c r="DS127">
        <v>0.78487549820621139</v>
      </c>
      <c r="DT127">
        <v>0.78832565187784542</v>
      </c>
      <c r="DU127">
        <v>0.78953196469387987</v>
      </c>
      <c r="DV127">
        <v>0.78789270678922896</v>
      </c>
      <c r="DW127">
        <v>0.79141446963352513</v>
      </c>
      <c r="DX127">
        <v>0.79122356053991783</v>
      </c>
      <c r="DY127">
        <v>0.79616462005917821</v>
      </c>
      <c r="DZ127">
        <v>0.79447191770144654</v>
      </c>
      <c r="EA127">
        <v>0.79764301391508607</v>
      </c>
      <c r="EB127">
        <v>0.80051592927584836</v>
      </c>
      <c r="EC127">
        <v>0.79955255283798254</v>
      </c>
      <c r="ED127">
        <v>0.80109851955908895</v>
      </c>
      <c r="EE127">
        <v>0.80468926527239348</v>
      </c>
      <c r="EF127">
        <v>0.80493062916910851</v>
      </c>
      <c r="EG127">
        <v>0.80693183070925234</v>
      </c>
      <c r="EH127">
        <v>0.80741419002437986</v>
      </c>
      <c r="EI127">
        <v>0.80794717501879487</v>
      </c>
      <c r="EJ127">
        <v>0.80902979664470254</v>
      </c>
      <c r="EK127">
        <v>0.81182284733202281</v>
      </c>
      <c r="EL127">
        <v>0.81334071218757542</v>
      </c>
      <c r="EM127">
        <v>0.81419763448834015</v>
      </c>
      <c r="EN127">
        <v>0.8159080165954915</v>
      </c>
      <c r="EO127">
        <v>0.81934800035530009</v>
      </c>
      <c r="EP127">
        <v>0.81746052927362434</v>
      </c>
      <c r="EQ127">
        <v>0.81946459102934188</v>
      </c>
      <c r="ER127">
        <v>0.82118185556661183</v>
      </c>
      <c r="ES127">
        <v>0.82223761438938414</v>
      </c>
      <c r="ET127">
        <v>0.82211434066931655</v>
      </c>
      <c r="EU127">
        <v>0.82368920082023289</v>
      </c>
      <c r="EV127">
        <v>0.82462258530746035</v>
      </c>
      <c r="EW127">
        <v>0.8270118603073382</v>
      </c>
      <c r="EX127">
        <v>0.82684422205442698</v>
      </c>
      <c r="EY127">
        <v>0.82876268869440373</v>
      </c>
      <c r="EZ127">
        <v>0.83038979554684145</v>
      </c>
      <c r="FA127">
        <v>0.83100138812876023</v>
      </c>
      <c r="FB127">
        <v>0.83184449724947407</v>
      </c>
      <c r="FC127">
        <v>0.8332895885967021</v>
      </c>
      <c r="FD127">
        <v>0.83560784282431622</v>
      </c>
      <c r="FE127">
        <v>0.83418025702047827</v>
      </c>
      <c r="FF127">
        <v>0.83521560875637824</v>
      </c>
      <c r="FG127">
        <v>0.8380186176781026</v>
      </c>
      <c r="FH127">
        <v>0.83788716365362181</v>
      </c>
      <c r="FI127">
        <v>0.83943978699780075</v>
      </c>
      <c r="FJ127">
        <v>0.83869966511290528</v>
      </c>
      <c r="FK127">
        <v>0.84143296385143107</v>
      </c>
      <c r="FL127">
        <v>0.84282037174987023</v>
      </c>
      <c r="FM127">
        <v>0.84219943428963995</v>
      </c>
      <c r="FN127">
        <v>0.84349259386421949</v>
      </c>
      <c r="FO127">
        <v>0.84573707710976931</v>
      </c>
      <c r="FP127">
        <v>0.84424337922367754</v>
      </c>
      <c r="FQ127">
        <v>0.84271645110375226</v>
      </c>
      <c r="FR127">
        <v>0.84864457064363741</v>
      </c>
      <c r="FS127">
        <v>0.84825237410480514</v>
      </c>
      <c r="FT127">
        <v>0.85049417251068193</v>
      </c>
      <c r="FU127">
        <v>0.84964602768821906</v>
      </c>
      <c r="FV127">
        <v>0.85158236762655526</v>
      </c>
      <c r="FW127">
        <v>0.85045576954828717</v>
      </c>
      <c r="FX127">
        <v>0.85231479909095431</v>
      </c>
      <c r="FY127">
        <v>0.85275957314539519</v>
      </c>
      <c r="FZ127">
        <v>0.85528237407833685</v>
      </c>
      <c r="GA127">
        <v>0.85397630572734895</v>
      </c>
      <c r="GB127">
        <v>0.85582436915393356</v>
      </c>
      <c r="GC127">
        <v>0.85643175721902143</v>
      </c>
      <c r="GD127">
        <v>0.85749607080157886</v>
      </c>
      <c r="GE127">
        <v>0.85690155583318561</v>
      </c>
      <c r="GF127">
        <v>0.85828107596973147</v>
      </c>
      <c r="GG127">
        <v>0.85949579380248609</v>
      </c>
      <c r="GH127">
        <v>0.860661780645119</v>
      </c>
      <c r="GI127">
        <v>0.85886713740725396</v>
      </c>
      <c r="GJ127">
        <v>0.86110063067163833</v>
      </c>
      <c r="GK127">
        <v>0.86284078694177213</v>
      </c>
      <c r="GL127">
        <v>0.86298934117376069</v>
      </c>
      <c r="GM127">
        <v>0.86393935917968023</v>
      </c>
      <c r="GN127">
        <v>0.86386019340477149</v>
      </c>
      <c r="GO127">
        <v>0.86395362632064132</v>
      </c>
      <c r="GP127">
        <v>0.86382981426800143</v>
      </c>
      <c r="GQ127">
        <v>0.8645954897307504</v>
      </c>
      <c r="GR127">
        <v>0.86848184473418066</v>
      </c>
      <c r="GS127">
        <v>0.86848966696327834</v>
      </c>
      <c r="GT127">
        <v>0.86823000223972446</v>
      </c>
      <c r="GU127">
        <v>0.86938556766424946</v>
      </c>
      <c r="GV127">
        <v>0.86878279660427482</v>
      </c>
      <c r="GW127">
        <v>0.86984706335857354</v>
      </c>
      <c r="GX127">
        <v>0.86958235865824007</v>
      </c>
      <c r="GY127">
        <v>0.87254273047134734</v>
      </c>
      <c r="GZ127">
        <v>0.87178208896464304</v>
      </c>
      <c r="HA127">
        <v>0.87241055923640309</v>
      </c>
      <c r="HB127">
        <v>0.87441194533071176</v>
      </c>
      <c r="HC127">
        <v>0.87524078118197246</v>
      </c>
      <c r="HD127">
        <v>0.8736873893311502</v>
      </c>
      <c r="HE127">
        <v>0.87431075796465407</v>
      </c>
      <c r="HF127">
        <v>0.8753885847133841</v>
      </c>
      <c r="HG127">
        <v>0.87529298600921468</v>
      </c>
      <c r="HH127">
        <v>0.87864247797009032</v>
      </c>
      <c r="HI127">
        <v>0.8774798395071246</v>
      </c>
      <c r="HJ127">
        <v>0.87762446957273177</v>
      </c>
      <c r="HK127">
        <v>0.879273135807769</v>
      </c>
      <c r="HL127">
        <v>0.87800695864941536</v>
      </c>
      <c r="HM127">
        <v>0.88014761851551315</v>
      </c>
      <c r="HN127">
        <v>0.88020303308281367</v>
      </c>
      <c r="HO127">
        <v>0.88143340957665706</v>
      </c>
      <c r="HP127">
        <v>0.88006269343361632</v>
      </c>
      <c r="HQ127">
        <v>0.88125088674934671</v>
      </c>
      <c r="HR127">
        <v>0.88230840995892468</v>
      </c>
      <c r="HS127">
        <v>0.88261558175261468</v>
      </c>
      <c r="HT127">
        <v>0.88221013680070359</v>
      </c>
      <c r="HU127">
        <v>0.88487255880250648</v>
      </c>
      <c r="HV127">
        <v>0.88304238210934316</v>
      </c>
      <c r="HW127">
        <v>0.88413149150531578</v>
      </c>
      <c r="HX127">
        <v>0.88501710895369823</v>
      </c>
      <c r="HY127">
        <v>0.88603770214207889</v>
      </c>
      <c r="HZ127">
        <v>0.88626363305523959</v>
      </c>
      <c r="IA127">
        <v>0.88536079377573618</v>
      </c>
      <c r="IB127">
        <v>0.88626257303770972</v>
      </c>
      <c r="IC127">
        <v>0.88715339066952092</v>
      </c>
      <c r="ID127">
        <v>0.88868347727875319</v>
      </c>
      <c r="IE127">
        <v>0.88915240094175518</v>
      </c>
      <c r="IF127">
        <v>0.88896491308527315</v>
      </c>
      <c r="IG127">
        <v>0.89090531402114337</v>
      </c>
      <c r="IH127">
        <v>0.89014768584588599</v>
      </c>
      <c r="II127">
        <v>0.89054343141541437</v>
      </c>
      <c r="IJ127">
        <v>0.89123844888380011</v>
      </c>
      <c r="IK127">
        <v>0.89072585464588983</v>
      </c>
      <c r="IL127">
        <v>0.89166198148923448</v>
      </c>
      <c r="IM127">
        <v>0.8924601017281848</v>
      </c>
      <c r="IN127">
        <v>0.89320061576139287</v>
      </c>
      <c r="IO127">
        <v>0.8927819900352395</v>
      </c>
      <c r="IP127">
        <v>0.89370022914758418</v>
      </c>
      <c r="IQ127">
        <v>0.89438221104436622</v>
      </c>
      <c r="IR127">
        <v>0.89398012589031439</v>
      </c>
      <c r="IS127">
        <v>0.8943401474366951</v>
      </c>
      <c r="IT127">
        <v>0.89307521974714432</v>
      </c>
      <c r="IU127">
        <v>0.89427740536481559</v>
      </c>
      <c r="IV127">
        <v>0.89695205174150261</v>
      </c>
      <c r="IW127">
        <v>0.8972333498076116</v>
      </c>
      <c r="IX127">
        <v>0.89668869579478083</v>
      </c>
      <c r="IY127">
        <v>0.89653290564141874</v>
      </c>
      <c r="IZ127">
        <v>0.89867049185427095</v>
      </c>
      <c r="JA127">
        <v>0.89783633513971017</v>
      </c>
      <c r="JB127">
        <v>0.89828871789078735</v>
      </c>
      <c r="JC127">
        <v>0.89760831938351748</v>
      </c>
      <c r="JD127">
        <v>0.89783390463844248</v>
      </c>
      <c r="JE127">
        <v>0.89908050118110305</v>
      </c>
      <c r="JF127">
        <v>0.89950759454296902</v>
      </c>
      <c r="JG127">
        <v>0.90049219327637497</v>
      </c>
      <c r="JH127">
        <v>0.90020276608686145</v>
      </c>
      <c r="JI127">
        <v>0.90162604259304813</v>
      </c>
      <c r="JJ127">
        <v>0.90149891438224272</v>
      </c>
      <c r="JK127">
        <v>0.90200956253760167</v>
      </c>
      <c r="JL127">
        <v>0.9012319987714813</v>
      </c>
      <c r="JM127">
        <v>0.90202990799986527</v>
      </c>
      <c r="JN127">
        <v>0.9025432619365914</v>
      </c>
      <c r="JO127">
        <v>0.90440527085697497</v>
      </c>
      <c r="JP127">
        <v>0.90411819490812506</v>
      </c>
      <c r="JQ127">
        <v>0.90444138314866129</v>
      </c>
      <c r="JR127">
        <v>0.90356405118178229</v>
      </c>
      <c r="JS127">
        <v>0.90401358464089709</v>
      </c>
      <c r="JT127">
        <v>0.9046202133621275</v>
      </c>
      <c r="JU127">
        <v>0.90437955031967832</v>
      </c>
      <c r="JV127">
        <v>0.90573366835564495</v>
      </c>
      <c r="JW127">
        <v>0.90742163998495773</v>
      </c>
      <c r="JX127">
        <v>0.90529644399755538</v>
      </c>
      <c r="JY127">
        <v>0.90610839197891457</v>
      </c>
      <c r="JZ127">
        <v>0.90738287831674369</v>
      </c>
      <c r="KA127">
        <v>0.90808398621878472</v>
      </c>
      <c r="KB127">
        <v>0.90831172068585919</v>
      </c>
      <c r="KC127">
        <v>0.90873712382306182</v>
      </c>
      <c r="KD127">
        <v>0.90756156248116948</v>
      </c>
      <c r="KE127">
        <v>0.90807102624023595</v>
      </c>
      <c r="KF127">
        <v>0.90936518450814963</v>
      </c>
      <c r="KG127">
        <v>0.9100300444036874</v>
      </c>
      <c r="KH127">
        <v>0.90953499826793693</v>
      </c>
      <c r="KI127">
        <v>0.90832871192425046</v>
      </c>
      <c r="KJ127">
        <v>0.91005853650915669</v>
      </c>
      <c r="KK127">
        <v>0.91095926490730239</v>
      </c>
      <c r="KL127">
        <v>0.91131891531269049</v>
      </c>
      <c r="KM127">
        <v>0.91182460381455355</v>
      </c>
      <c r="KN127">
        <v>0.91175719143488332</v>
      </c>
      <c r="KO127">
        <v>0.91123792367526824</v>
      </c>
      <c r="KP127">
        <v>0.90939059993384386</v>
      </c>
      <c r="KQ127">
        <v>0.91148563234272117</v>
      </c>
      <c r="KR127">
        <v>0.91274477918767227</v>
      </c>
      <c r="KS127">
        <v>0.91206094621867917</v>
      </c>
      <c r="KT127">
        <v>0.91348874670790359</v>
      </c>
      <c r="KU127">
        <v>0.91325849824512562</v>
      </c>
      <c r="KV127">
        <v>0.91328635040351691</v>
      </c>
      <c r="KW127">
        <v>0.91424181190424691</v>
      </c>
      <c r="KX127">
        <v>0.91301779916153447</v>
      </c>
      <c r="KY127">
        <v>0.91440464877998939</v>
      </c>
      <c r="KZ127">
        <v>0.91488780284852589</v>
      </c>
      <c r="LA127">
        <v>0.91441324913500688</v>
      </c>
      <c r="LB127">
        <v>0.91527213380586203</v>
      </c>
      <c r="LC127">
        <v>0.91542627411207333</v>
      </c>
      <c r="LD127">
        <v>0.91514024592416765</v>
      </c>
      <c r="LE127">
        <v>0.91577273913391255</v>
      </c>
      <c r="LF127">
        <v>0.91426842380029583</v>
      </c>
      <c r="LG127">
        <v>0.91688453281634175</v>
      </c>
      <c r="LH127">
        <v>0.91745271595321343</v>
      </c>
      <c r="LI127">
        <v>0.91766040841332153</v>
      </c>
      <c r="LJ127">
        <v>0.91678002183653751</v>
      </c>
      <c r="LK127">
        <v>0.91840172808993725</v>
      </c>
      <c r="LL127">
        <v>0.91944647175950567</v>
      </c>
      <c r="LM127">
        <v>0.91847915679563852</v>
      </c>
      <c r="LN127">
        <v>0.9180773736497333</v>
      </c>
      <c r="LO127">
        <v>0.9181071715307485</v>
      </c>
      <c r="LP127">
        <v>0.92002599767567239</v>
      </c>
      <c r="LQ127">
        <v>0.91805020444493279</v>
      </c>
      <c r="LR127">
        <v>0.91951500414288156</v>
      </c>
      <c r="LS127">
        <v>0.91926253443617512</v>
      </c>
      <c r="LT127">
        <v>0.91883554134054202</v>
      </c>
      <c r="LU127">
        <v>0.92106842967179503</v>
      </c>
      <c r="LV127">
        <v>0.92026100362235874</v>
      </c>
      <c r="LW127">
        <v>0.92024011545823181</v>
      </c>
      <c r="LX127">
        <v>0.92028262822053364</v>
      </c>
      <c r="LY127">
        <v>0.91979174779269834</v>
      </c>
      <c r="LZ127">
        <v>0.92105484824654515</v>
      </c>
      <c r="MA127">
        <v>0.92185702458859553</v>
      </c>
      <c r="MB127">
        <v>0.92109722280016881</v>
      </c>
      <c r="MC127">
        <v>0.92083860483249946</v>
      </c>
      <c r="MD127">
        <v>0.92126781331321139</v>
      </c>
      <c r="ME127">
        <v>0.92183984598220303</v>
      </c>
      <c r="MF127">
        <v>0.92178841149358193</v>
      </c>
      <c r="MG127">
        <v>0.92260346352349143</v>
      </c>
      <c r="MH127">
        <v>0.92300609302229064</v>
      </c>
      <c r="MI127">
        <v>0.92242490586668568</v>
      </c>
      <c r="MJ127">
        <v>0.92325449180091079</v>
      </c>
      <c r="MK127">
        <v>0.92460259540488576</v>
      </c>
      <c r="ML127">
        <v>0.92457533301422079</v>
      </c>
      <c r="MM127">
        <v>0.92521494827651785</v>
      </c>
      <c r="MN127">
        <v>0.92518121887922578</v>
      </c>
      <c r="MO127">
        <v>0.92508912198035342</v>
      </c>
      <c r="MP127">
        <v>0.92373492662013079</v>
      </c>
      <c r="MQ127">
        <v>0.92381122210816513</v>
      </c>
      <c r="MR127">
        <v>0.92645163520547624</v>
      </c>
      <c r="MS127">
        <v>0.9252835538002756</v>
      </c>
      <c r="MT127">
        <v>0.92551416673494258</v>
      </c>
      <c r="MU127">
        <v>0.92575924974425838</v>
      </c>
      <c r="MV127">
        <v>0.92689611768875813</v>
      </c>
      <c r="MW127">
        <v>0.92479585838880352</v>
      </c>
      <c r="MX127">
        <v>0.92567915519819155</v>
      </c>
      <c r="MY127">
        <v>0.92558667915528225</v>
      </c>
      <c r="MZ127">
        <v>0.92537888010841396</v>
      </c>
      <c r="NA127">
        <v>0.92589383036277506</v>
      </c>
      <c r="NB127">
        <v>0.92709618999411281</v>
      </c>
      <c r="NC127">
        <v>0.9277410583164265</v>
      </c>
      <c r="ND127">
        <v>0.92638351614814263</v>
      </c>
      <c r="NE127">
        <v>0.92830615544464012</v>
      </c>
      <c r="NF127">
        <v>0.92808088719822535</v>
      </c>
      <c r="NG127">
        <v>0.92715192145751113</v>
      </c>
      <c r="NH127">
        <v>0.9287862188237701</v>
      </c>
      <c r="NI127">
        <v>0.92957914752422222</v>
      </c>
      <c r="NJ127">
        <v>0.93005090356167019</v>
      </c>
      <c r="NK127">
        <v>0.92805338273461169</v>
      </c>
      <c r="NL127">
        <v>0.93028401501969138</v>
      </c>
      <c r="NM127">
        <v>0.92929104721043387</v>
      </c>
      <c r="NN127">
        <v>0.92829929831469138</v>
      </c>
      <c r="NO127">
        <v>0.92979032040450327</v>
      </c>
      <c r="NP127">
        <v>0.92884852545874819</v>
      </c>
      <c r="NQ127">
        <v>0.92890552985859309</v>
      </c>
      <c r="NR127">
        <v>0.93071500013166963</v>
      </c>
      <c r="NS127">
        <v>0.93070011729642244</v>
      </c>
      <c r="NT127">
        <v>0.93070279515452481</v>
      </c>
      <c r="NU127">
        <v>0.93018805837308416</v>
      </c>
      <c r="NV127">
        <v>0.93142258563291969</v>
      </c>
      <c r="NW127">
        <v>0.93162053342651219</v>
      </c>
      <c r="NX127">
        <v>0.93294635261920844</v>
      </c>
      <c r="NY127">
        <v>0.93159799784859221</v>
      </c>
      <c r="NZ127">
        <v>0.93188987350263286</v>
      </c>
      <c r="OA127">
        <v>0.93143350701383787</v>
      </c>
      <c r="OB127">
        <v>0.93182506910348673</v>
      </c>
      <c r="OC127">
        <v>0.93203445529413287</v>
      </c>
      <c r="OD127">
        <v>0.93071968404103167</v>
      </c>
      <c r="OE127">
        <v>0.93292650148089273</v>
      </c>
      <c r="OF127">
        <v>0.93417645995280874</v>
      </c>
      <c r="OG127">
        <v>0.93260295901171708</v>
      </c>
      <c r="OH127">
        <v>0.93332257605172853</v>
      </c>
      <c r="OI127">
        <v>0.93399236514419715</v>
      </c>
      <c r="OJ127">
        <v>0.93441354694158019</v>
      </c>
      <c r="OK127">
        <v>0.93370811261480902</v>
      </c>
      <c r="OL127">
        <v>0.93474823979183552</v>
      </c>
      <c r="OM127">
        <v>0.93315232382192903</v>
      </c>
      <c r="ON127">
        <v>0.93412165636634759</v>
      </c>
      <c r="OO127">
        <v>0.93475297582066186</v>
      </c>
      <c r="OP127">
        <v>0.9339442844306316</v>
      </c>
      <c r="OQ127">
        <v>0.93329558417536096</v>
      </c>
      <c r="OR127">
        <v>0.93534188475635405</v>
      </c>
      <c r="OS127">
        <v>0.93582055783321094</v>
      </c>
      <c r="OT127">
        <v>0.93380472577695528</v>
      </c>
      <c r="OU127">
        <v>0.93492234405832764</v>
      </c>
    </row>
    <row r="128" spans="1:411">
      <c r="A128" s="539">
        <v>0.77000000000000013</v>
      </c>
      <c r="B128">
        <v>1.0670865092780744E-3</v>
      </c>
      <c r="C128">
        <v>2.2446514560935616E-3</v>
      </c>
      <c r="D128">
        <v>4.8493788978179238E-3</v>
      </c>
      <c r="E128">
        <v>8.0902540020368879E-3</v>
      </c>
      <c r="F128">
        <v>1.3425767655209938E-2</v>
      </c>
      <c r="G128">
        <v>1.9908816610608705E-2</v>
      </c>
      <c r="H128">
        <v>2.6881370939495237E-2</v>
      </c>
      <c r="I128">
        <v>3.6005683751913577E-2</v>
      </c>
      <c r="J128">
        <v>4.406520500285236E-2</v>
      </c>
      <c r="K128">
        <v>5.4156314360267778E-2</v>
      </c>
      <c r="L128">
        <v>6.4888307935360365E-2</v>
      </c>
      <c r="M128">
        <v>7.5531237458041967E-2</v>
      </c>
      <c r="N128">
        <v>8.6919357942082706E-2</v>
      </c>
      <c r="O128">
        <v>9.8540287395073325E-2</v>
      </c>
      <c r="P128">
        <v>0.1103486511957017</v>
      </c>
      <c r="Q128">
        <v>0.12316473231986791</v>
      </c>
      <c r="R128">
        <v>0.13590160011500324</v>
      </c>
      <c r="S128">
        <v>0.14902236668480068</v>
      </c>
      <c r="T128">
        <v>0.15905193443834473</v>
      </c>
      <c r="U128">
        <v>0.17349945060008623</v>
      </c>
      <c r="V128">
        <v>0.18503776851381137</v>
      </c>
      <c r="W128">
        <v>0.19579088507020925</v>
      </c>
      <c r="X128">
        <v>0.21087121142357393</v>
      </c>
      <c r="Y128">
        <v>0.22256575605766443</v>
      </c>
      <c r="Z128">
        <v>0.23551148518014023</v>
      </c>
      <c r="AA128">
        <v>0.24782733911020166</v>
      </c>
      <c r="AB128">
        <v>0.26190084757468146</v>
      </c>
      <c r="AC128">
        <v>0.27438791954585728</v>
      </c>
      <c r="AD128">
        <v>0.28758412577486397</v>
      </c>
      <c r="AE128">
        <v>0.3019135416011815</v>
      </c>
      <c r="AF128">
        <v>0.30910904800838368</v>
      </c>
      <c r="AG128">
        <v>0.32736771456382435</v>
      </c>
      <c r="AH128">
        <v>0.33705749802717949</v>
      </c>
      <c r="AI128">
        <v>0.34946799832267406</v>
      </c>
      <c r="AJ128">
        <v>0.35834352659835711</v>
      </c>
      <c r="AK128">
        <v>0.37090388700954835</v>
      </c>
      <c r="AL128">
        <v>0.3809270769122764</v>
      </c>
      <c r="AM128">
        <v>0.39310797658536989</v>
      </c>
      <c r="AN128">
        <v>0.40331466345051281</v>
      </c>
      <c r="AO128">
        <v>0.41637326887927201</v>
      </c>
      <c r="AP128">
        <v>0.42385462792288325</v>
      </c>
      <c r="AQ128">
        <v>0.43330464093255927</v>
      </c>
      <c r="AR128">
        <v>0.44348550340752091</v>
      </c>
      <c r="AS128">
        <v>0.45396387972248908</v>
      </c>
      <c r="AT128">
        <v>0.46587232545381269</v>
      </c>
      <c r="AU128">
        <v>0.47314399230552356</v>
      </c>
      <c r="AV128">
        <v>0.48186129732188754</v>
      </c>
      <c r="AW128">
        <v>0.48909219844002233</v>
      </c>
      <c r="AX128">
        <v>0.5004464413649069</v>
      </c>
      <c r="AY128">
        <v>0.51005021835080755</v>
      </c>
      <c r="AZ128">
        <v>0.51604434106333952</v>
      </c>
      <c r="BA128">
        <v>0.52228807034207159</v>
      </c>
      <c r="BB128">
        <v>0.53127301577569741</v>
      </c>
      <c r="BC128">
        <v>0.53837338936026335</v>
      </c>
      <c r="BD128">
        <v>0.54650127527032155</v>
      </c>
      <c r="BE128">
        <v>0.55406737675209139</v>
      </c>
      <c r="BF128">
        <v>0.56069540161991804</v>
      </c>
      <c r="BG128">
        <v>0.56753137578870905</v>
      </c>
      <c r="BH128">
        <v>0.57189359864776135</v>
      </c>
      <c r="BI128">
        <v>0.57556344023994943</v>
      </c>
      <c r="BJ128">
        <v>0.5838740382610047</v>
      </c>
      <c r="BK128">
        <v>0.5906762398820643</v>
      </c>
      <c r="BL128">
        <v>0.59550582055683365</v>
      </c>
      <c r="BM128">
        <v>0.6015263401193981</v>
      </c>
      <c r="BN128">
        <v>0.6075075767049245</v>
      </c>
      <c r="BO128">
        <v>0.61365580718343626</v>
      </c>
      <c r="BP128">
        <v>0.61892361993230727</v>
      </c>
      <c r="BQ128">
        <v>0.62397580614304937</v>
      </c>
      <c r="BR128">
        <v>0.63063800151140259</v>
      </c>
      <c r="BS128">
        <v>0.63494563551308969</v>
      </c>
      <c r="BT128">
        <v>0.63659138680236382</v>
      </c>
      <c r="BU128">
        <v>0.64011630218040272</v>
      </c>
      <c r="BV128">
        <v>0.64654882247680856</v>
      </c>
      <c r="BW128">
        <v>0.64952443325632447</v>
      </c>
      <c r="BX128">
        <v>0.65262559783011675</v>
      </c>
      <c r="BY128">
        <v>0.6584248690021498</v>
      </c>
      <c r="BZ128">
        <v>0.6657737812828205</v>
      </c>
      <c r="CA128">
        <v>0.66826845311470218</v>
      </c>
      <c r="CB128">
        <v>0.67166000435326512</v>
      </c>
      <c r="CC128">
        <v>0.67837201235336364</v>
      </c>
      <c r="CD128">
        <v>0.67943283577344515</v>
      </c>
      <c r="CE128">
        <v>0.68327142677853181</v>
      </c>
      <c r="CF128">
        <v>0.68681470868689831</v>
      </c>
      <c r="CG128">
        <v>0.69157287262111411</v>
      </c>
      <c r="CH128">
        <v>0.69200602167092984</v>
      </c>
      <c r="CI128">
        <v>0.69655637777832746</v>
      </c>
      <c r="CJ128">
        <v>0.70055452272445962</v>
      </c>
      <c r="CK128">
        <v>0.70284455738952012</v>
      </c>
      <c r="CL128">
        <v>0.70565732038276308</v>
      </c>
      <c r="CM128">
        <v>0.71124110156927556</v>
      </c>
      <c r="CN128">
        <v>0.71455051922913737</v>
      </c>
      <c r="CO128">
        <v>0.71690258762458048</v>
      </c>
      <c r="CP128">
        <v>0.7188339351155556</v>
      </c>
      <c r="CQ128">
        <v>0.72232868883314705</v>
      </c>
      <c r="CR128">
        <v>0.7257150408855646</v>
      </c>
      <c r="CS128">
        <v>0.72813849408834863</v>
      </c>
      <c r="CT128">
        <v>0.72948050589151703</v>
      </c>
      <c r="CU128">
        <v>0.73323212860882581</v>
      </c>
      <c r="CV128">
        <v>0.73652878427573154</v>
      </c>
      <c r="CW128">
        <v>0.73565029448379571</v>
      </c>
      <c r="CX128">
        <v>0.74052224556705193</v>
      </c>
      <c r="CY128">
        <v>0.74261153662608081</v>
      </c>
      <c r="CZ128">
        <v>0.74494100482212333</v>
      </c>
      <c r="DA128">
        <v>0.74810704632086045</v>
      </c>
      <c r="DB128">
        <v>0.75044127875774713</v>
      </c>
      <c r="DC128">
        <v>0.75055658225165689</v>
      </c>
      <c r="DD128">
        <v>0.75504422480771183</v>
      </c>
      <c r="DE128">
        <v>0.75792241227988666</v>
      </c>
      <c r="DF128">
        <v>0.75870683490354807</v>
      </c>
      <c r="DG128">
        <v>0.76025210804148191</v>
      </c>
      <c r="DH128">
        <v>0.7633220640031585</v>
      </c>
      <c r="DI128">
        <v>0.76470259282775221</v>
      </c>
      <c r="DJ128">
        <v>0.76741374552236263</v>
      </c>
      <c r="DK128">
        <v>0.77269662211577195</v>
      </c>
      <c r="DL128">
        <v>0.77003442453336568</v>
      </c>
      <c r="DM128">
        <v>0.77236896170398073</v>
      </c>
      <c r="DN128">
        <v>0.77690686908036666</v>
      </c>
      <c r="DO128">
        <v>0.77741887657488618</v>
      </c>
      <c r="DP128">
        <v>0.7798032801894057</v>
      </c>
      <c r="DQ128">
        <v>0.78223390902592482</v>
      </c>
      <c r="DR128">
        <v>0.78214859919918056</v>
      </c>
      <c r="DS128">
        <v>0.78380331285463645</v>
      </c>
      <c r="DT128">
        <v>0.78670317937845058</v>
      </c>
      <c r="DU128">
        <v>0.78957048041292688</v>
      </c>
      <c r="DV128">
        <v>0.79155210546984356</v>
      </c>
      <c r="DW128">
        <v>0.78986688807779992</v>
      </c>
      <c r="DX128">
        <v>0.79153840961278488</v>
      </c>
      <c r="DY128">
        <v>0.79313119480167071</v>
      </c>
      <c r="DZ128">
        <v>0.79619418824616228</v>
      </c>
      <c r="EA128">
        <v>0.79661181417224014</v>
      </c>
      <c r="EB128">
        <v>0.7989952381390828</v>
      </c>
      <c r="EC128">
        <v>0.80004530254822959</v>
      </c>
      <c r="ED128">
        <v>0.80175668820140211</v>
      </c>
      <c r="EE128">
        <v>0.80481532811372014</v>
      </c>
      <c r="EF128">
        <v>0.80356296446026931</v>
      </c>
      <c r="EG128">
        <v>0.80460984408473879</v>
      </c>
      <c r="EH128">
        <v>0.80771485668946563</v>
      </c>
      <c r="EI128">
        <v>0.80916355627599157</v>
      </c>
      <c r="EJ128">
        <v>0.81001535415293857</v>
      </c>
      <c r="EK128">
        <v>0.81227215501753669</v>
      </c>
      <c r="EL128">
        <v>0.81222374074244463</v>
      </c>
      <c r="EM128">
        <v>0.81431747785185371</v>
      </c>
      <c r="EN128">
        <v>0.81598533243250415</v>
      </c>
      <c r="EO128">
        <v>0.81282029028333436</v>
      </c>
      <c r="EP128">
        <v>0.81916907029822972</v>
      </c>
      <c r="EQ128">
        <v>0.8176013002648912</v>
      </c>
      <c r="ER128">
        <v>0.81941318832571697</v>
      </c>
      <c r="ES128">
        <v>0.82154971034135704</v>
      </c>
      <c r="ET128">
        <v>0.82167439766783334</v>
      </c>
      <c r="EU128">
        <v>0.82372974328093185</v>
      </c>
      <c r="EV128">
        <v>0.82526277998962416</v>
      </c>
      <c r="EW128">
        <v>0.82624804335411084</v>
      </c>
      <c r="EX128">
        <v>0.82707902047302329</v>
      </c>
      <c r="EY128">
        <v>0.82779971655763041</v>
      </c>
      <c r="EZ128">
        <v>0.83114588065532646</v>
      </c>
      <c r="FA128">
        <v>0.82864017705834525</v>
      </c>
      <c r="FB128">
        <v>0.83045114377355911</v>
      </c>
      <c r="FC128">
        <v>0.8317382035149874</v>
      </c>
      <c r="FD128">
        <v>0.83536765759874942</v>
      </c>
      <c r="FE128">
        <v>0.83389806820833867</v>
      </c>
      <c r="FF128">
        <v>0.83612970575788292</v>
      </c>
      <c r="FG128">
        <v>0.83584483350415317</v>
      </c>
      <c r="FH128">
        <v>0.83731981092540708</v>
      </c>
      <c r="FI128">
        <v>0.83852350436371859</v>
      </c>
      <c r="FJ128">
        <v>0.84016164713878538</v>
      </c>
      <c r="FK128">
        <v>0.84127187833523231</v>
      </c>
      <c r="FL128">
        <v>0.84158030765124303</v>
      </c>
      <c r="FM128">
        <v>0.8429793272504551</v>
      </c>
      <c r="FN128">
        <v>0.84278860341261352</v>
      </c>
      <c r="FO128">
        <v>0.84282156356798554</v>
      </c>
      <c r="FP128">
        <v>0.84490728765274592</v>
      </c>
      <c r="FQ128">
        <v>0.84760389250862433</v>
      </c>
      <c r="FR128">
        <v>0.84592058701739103</v>
      </c>
      <c r="FS128">
        <v>0.84815101507170176</v>
      </c>
      <c r="FT128">
        <v>0.84801893243731619</v>
      </c>
      <c r="FU128">
        <v>0.84841313128117335</v>
      </c>
      <c r="FV128">
        <v>0.84810430472834286</v>
      </c>
      <c r="FW128">
        <v>0.85188862682189137</v>
      </c>
      <c r="FX128">
        <v>0.85492693639381689</v>
      </c>
      <c r="FY128">
        <v>0.85285994126569931</v>
      </c>
      <c r="FZ128">
        <v>0.85311385487232627</v>
      </c>
      <c r="GA128">
        <v>0.85479711755699461</v>
      </c>
      <c r="GB128">
        <v>0.85707789791445954</v>
      </c>
      <c r="GC128">
        <v>0.85467949220457373</v>
      </c>
      <c r="GD128">
        <v>0.85596679353412708</v>
      </c>
      <c r="GE128">
        <v>0.85836837565549495</v>
      </c>
      <c r="GF128">
        <v>0.85860543732406891</v>
      </c>
      <c r="GG128">
        <v>0.85937456570181925</v>
      </c>
      <c r="GH128">
        <v>0.86170147125116237</v>
      </c>
      <c r="GI128">
        <v>0.85781553663951904</v>
      </c>
      <c r="GJ128">
        <v>0.85979010954326918</v>
      </c>
      <c r="GK128">
        <v>0.86127272052447523</v>
      </c>
      <c r="GL128">
        <v>0.86258413954323898</v>
      </c>
      <c r="GM128">
        <v>0.86249958623903811</v>
      </c>
      <c r="GN128">
        <v>0.86388672627223484</v>
      </c>
      <c r="GO128">
        <v>0.86396753555873007</v>
      </c>
      <c r="GP128">
        <v>0.86582309115756784</v>
      </c>
      <c r="GQ128">
        <v>0.8669844888536955</v>
      </c>
      <c r="GR128">
        <v>0.86543832361756812</v>
      </c>
      <c r="GS128">
        <v>0.86594433075746691</v>
      </c>
      <c r="GT128">
        <v>0.86691870070970312</v>
      </c>
      <c r="GU128">
        <v>0.86874734392309172</v>
      </c>
      <c r="GV128">
        <v>0.86868161326980931</v>
      </c>
      <c r="GW128">
        <v>0.86944512788798822</v>
      </c>
      <c r="GX128">
        <v>0.86888003101398625</v>
      </c>
      <c r="GY128">
        <v>0.8704112660661375</v>
      </c>
      <c r="GZ128">
        <v>0.87265490858956407</v>
      </c>
      <c r="HA128">
        <v>0.8718266605506757</v>
      </c>
      <c r="HB128">
        <v>0.87277311881647468</v>
      </c>
      <c r="HC128">
        <v>0.87270116336552606</v>
      </c>
      <c r="HD128">
        <v>0.87503063539193759</v>
      </c>
      <c r="HE128">
        <v>0.87569406001348804</v>
      </c>
      <c r="HF128">
        <v>0.87646251494964766</v>
      </c>
      <c r="HG128">
        <v>0.87694951645806274</v>
      </c>
      <c r="HH128">
        <v>0.87679242719832029</v>
      </c>
      <c r="HI128">
        <v>0.87767401590263749</v>
      </c>
      <c r="HJ128">
        <v>0.8782268456660981</v>
      </c>
      <c r="HK128">
        <v>0.87935570094479798</v>
      </c>
      <c r="HL128">
        <v>0.87736153340135403</v>
      </c>
      <c r="HM128">
        <v>0.87973033177590509</v>
      </c>
      <c r="HN128">
        <v>0.87821403719349467</v>
      </c>
      <c r="HO128">
        <v>0.88031678523464874</v>
      </c>
      <c r="HP128">
        <v>0.88189381311895032</v>
      </c>
      <c r="HQ128">
        <v>0.881874621176712</v>
      </c>
      <c r="HR128">
        <v>0.88083138803695604</v>
      </c>
      <c r="HS128">
        <v>0.8820917918072626</v>
      </c>
      <c r="HT128">
        <v>0.88286458976103555</v>
      </c>
      <c r="HU128">
        <v>0.8817318347913673</v>
      </c>
      <c r="HV128">
        <v>0.88555452239763288</v>
      </c>
      <c r="HW128">
        <v>0.8839527282765971</v>
      </c>
      <c r="HX128">
        <v>0.88617536478984893</v>
      </c>
      <c r="HY128">
        <v>0.88527290784891477</v>
      </c>
      <c r="HZ128">
        <v>0.88640180780168243</v>
      </c>
      <c r="IA128">
        <v>0.88650988513242823</v>
      </c>
      <c r="IB128">
        <v>0.88711255144069945</v>
      </c>
      <c r="IC128">
        <v>0.8870183517156448</v>
      </c>
      <c r="ID128">
        <v>0.88728157419059772</v>
      </c>
      <c r="IE128">
        <v>0.88799292752434822</v>
      </c>
      <c r="IF128">
        <v>0.88896750473141817</v>
      </c>
      <c r="IG128">
        <v>0.88969982179768814</v>
      </c>
      <c r="IH128">
        <v>0.89011383601654792</v>
      </c>
      <c r="II128">
        <v>0.89001488430922093</v>
      </c>
      <c r="IJ128">
        <v>0.89005684762207959</v>
      </c>
      <c r="IK128">
        <v>0.891919119495169</v>
      </c>
      <c r="IL128">
        <v>0.89028911639017672</v>
      </c>
      <c r="IM128">
        <v>0.8889884987161526</v>
      </c>
      <c r="IN128">
        <v>0.89270648420437548</v>
      </c>
      <c r="IO128">
        <v>0.89334706927146479</v>
      </c>
      <c r="IP128">
        <v>0.89413884721951997</v>
      </c>
      <c r="IQ128">
        <v>0.89487215628916883</v>
      </c>
      <c r="IR128">
        <v>0.89413637564397275</v>
      </c>
      <c r="IS128">
        <v>0.89462205535089812</v>
      </c>
      <c r="IT128">
        <v>0.89350240285765081</v>
      </c>
      <c r="IU128">
        <v>0.89584147337432363</v>
      </c>
      <c r="IV128">
        <v>0.89688843867280943</v>
      </c>
      <c r="IW128">
        <v>0.89636914798887779</v>
      </c>
      <c r="IX128">
        <v>0.89478049239443946</v>
      </c>
      <c r="IY128">
        <v>0.8974979261187348</v>
      </c>
      <c r="IZ128">
        <v>0.8958681002915615</v>
      </c>
      <c r="JA128">
        <v>0.89727780460259454</v>
      </c>
      <c r="JB128">
        <v>0.89892917842225784</v>
      </c>
      <c r="JC128">
        <v>0.89933221193401258</v>
      </c>
      <c r="JD128">
        <v>0.89961216596700699</v>
      </c>
      <c r="JE128">
        <v>0.89903953056799624</v>
      </c>
      <c r="JF128">
        <v>0.89964351774072715</v>
      </c>
      <c r="JG128">
        <v>0.8988051042554972</v>
      </c>
      <c r="JH128">
        <v>0.90126971397758138</v>
      </c>
      <c r="JI128">
        <v>0.90254982295913577</v>
      </c>
      <c r="JJ128">
        <v>0.90114742985866092</v>
      </c>
      <c r="JK128">
        <v>0.90088921534287836</v>
      </c>
      <c r="JL128">
        <v>0.9020604655099389</v>
      </c>
      <c r="JM128">
        <v>0.90262875789860397</v>
      </c>
      <c r="JN128">
        <v>0.90246423826059829</v>
      </c>
      <c r="JO128">
        <v>0.90302522385168127</v>
      </c>
      <c r="JP128">
        <v>0.90421985026459084</v>
      </c>
      <c r="JQ128">
        <v>0.90335221796510135</v>
      </c>
      <c r="JR128">
        <v>0.90411679304477843</v>
      </c>
      <c r="JS128">
        <v>0.90507063065798798</v>
      </c>
      <c r="JT128">
        <v>0.90507983053909358</v>
      </c>
      <c r="JU128">
        <v>0.90347465780441016</v>
      </c>
      <c r="JV128">
        <v>0.9052700420340315</v>
      </c>
      <c r="JW128">
        <v>0.90561029933475168</v>
      </c>
      <c r="JX128">
        <v>0.90530836137575199</v>
      </c>
      <c r="JY128">
        <v>0.90759890960199385</v>
      </c>
      <c r="JZ128">
        <v>0.90767912278869733</v>
      </c>
      <c r="KA128">
        <v>0.90819027352433945</v>
      </c>
      <c r="KB128">
        <v>0.9076182806886941</v>
      </c>
      <c r="KC128">
        <v>0.90780729805609894</v>
      </c>
      <c r="KD128">
        <v>0.90904326910000655</v>
      </c>
      <c r="KE128">
        <v>0.90814639348591941</v>
      </c>
      <c r="KF128">
        <v>0.90933285888927029</v>
      </c>
      <c r="KG128">
        <v>0.90978852122474141</v>
      </c>
      <c r="KH128">
        <v>0.90916137758473181</v>
      </c>
      <c r="KI128">
        <v>0.91001132040415766</v>
      </c>
      <c r="KJ128">
        <v>0.90975292884590553</v>
      </c>
      <c r="KK128">
        <v>0.91052768403757278</v>
      </c>
      <c r="KL128">
        <v>0.91100574970171022</v>
      </c>
      <c r="KM128">
        <v>0.91199795424822627</v>
      </c>
      <c r="KN128">
        <v>0.91211115421271993</v>
      </c>
      <c r="KO128">
        <v>0.91110336979484141</v>
      </c>
      <c r="KP128">
        <v>0.91209995876368344</v>
      </c>
      <c r="KQ128">
        <v>0.91291100592839292</v>
      </c>
      <c r="KR128">
        <v>0.9125714166673401</v>
      </c>
      <c r="KS128">
        <v>0.91270913857745728</v>
      </c>
      <c r="KT128">
        <v>0.91043263450151313</v>
      </c>
      <c r="KU128">
        <v>0.9130868335232678</v>
      </c>
      <c r="KV128">
        <v>0.91213863359949643</v>
      </c>
      <c r="KW128">
        <v>0.9130163742977897</v>
      </c>
      <c r="KX128">
        <v>0.91430427325743346</v>
      </c>
      <c r="KY128">
        <v>0.9130678362237461</v>
      </c>
      <c r="KZ128">
        <v>0.91363655198167459</v>
      </c>
      <c r="LA128">
        <v>0.91394083190271913</v>
      </c>
      <c r="LB128">
        <v>0.91523912294578236</v>
      </c>
      <c r="LC128">
        <v>0.91592888379337833</v>
      </c>
      <c r="LD128">
        <v>0.91647788672070141</v>
      </c>
      <c r="LE128">
        <v>0.91611146710144864</v>
      </c>
      <c r="LF128">
        <v>0.91546971621134643</v>
      </c>
      <c r="LG128">
        <v>0.91712352679431786</v>
      </c>
      <c r="LH128">
        <v>0.91745819598567435</v>
      </c>
      <c r="LI128">
        <v>0.91552241671585699</v>
      </c>
      <c r="LJ128">
        <v>0.9171027620282477</v>
      </c>
      <c r="LK128">
        <v>0.91709107993288974</v>
      </c>
      <c r="LL128">
        <v>0.91713132085981219</v>
      </c>
      <c r="LM128">
        <v>0.91570773759567659</v>
      </c>
      <c r="LN128">
        <v>0.91829324178335925</v>
      </c>
      <c r="LO128">
        <v>0.91951845311905223</v>
      </c>
      <c r="LP128">
        <v>0.91734955391484241</v>
      </c>
      <c r="LQ128">
        <v>0.91898887418325614</v>
      </c>
      <c r="LR128">
        <v>0.91925389452402795</v>
      </c>
      <c r="LS128">
        <v>0.91938456218598719</v>
      </c>
      <c r="LT128">
        <v>0.92080457600091115</v>
      </c>
      <c r="LU128">
        <v>0.91995051235275338</v>
      </c>
      <c r="LV128">
        <v>0.91964779018275034</v>
      </c>
      <c r="LW128">
        <v>0.92097023166726488</v>
      </c>
      <c r="LX128">
        <v>0.91975860782997199</v>
      </c>
      <c r="LY128">
        <v>0.92049215883944735</v>
      </c>
      <c r="LZ128">
        <v>0.92207289335826625</v>
      </c>
      <c r="MA128">
        <v>0.9202175516298674</v>
      </c>
      <c r="MB128">
        <v>0.92170694947022958</v>
      </c>
      <c r="MC128">
        <v>0.92136113328635028</v>
      </c>
      <c r="MD128">
        <v>0.92167869251968404</v>
      </c>
      <c r="ME128">
        <v>0.92096921069040216</v>
      </c>
      <c r="MF128">
        <v>0.92300718398625092</v>
      </c>
      <c r="MG128">
        <v>0.92182491163523239</v>
      </c>
      <c r="MH128">
        <v>0.92318635143282068</v>
      </c>
      <c r="MI128">
        <v>0.92427344557857494</v>
      </c>
      <c r="MJ128">
        <v>0.92328392101994705</v>
      </c>
      <c r="MK128">
        <v>0.92520482758669809</v>
      </c>
      <c r="ML128">
        <v>0.92320252190197694</v>
      </c>
      <c r="MM128">
        <v>0.92214599020543753</v>
      </c>
      <c r="MN128">
        <v>0.9230563725604306</v>
      </c>
      <c r="MO128">
        <v>0.92442206616194511</v>
      </c>
      <c r="MP128">
        <v>0.92470855762519777</v>
      </c>
      <c r="MQ128">
        <v>0.92405038353655056</v>
      </c>
      <c r="MR128">
        <v>0.92358508449986265</v>
      </c>
      <c r="MS128">
        <v>0.9257565333511224</v>
      </c>
      <c r="MT128">
        <v>0.92516921085430681</v>
      </c>
      <c r="MU128">
        <v>0.9270459076100801</v>
      </c>
      <c r="MV128">
        <v>0.92514671607438748</v>
      </c>
      <c r="MW128">
        <v>0.92726846201131818</v>
      </c>
      <c r="MX128">
        <v>0.92665100923499732</v>
      </c>
      <c r="MY128">
        <v>0.92707885861071893</v>
      </c>
      <c r="MZ128">
        <v>0.9273643083166524</v>
      </c>
      <c r="NA128">
        <v>0.92771438148614838</v>
      </c>
      <c r="NB128">
        <v>0.92691257571377217</v>
      </c>
      <c r="NC128">
        <v>0.9273249683364867</v>
      </c>
      <c r="ND128">
        <v>0.92757955557412974</v>
      </c>
      <c r="NE128">
        <v>0.92853190036436073</v>
      </c>
      <c r="NF128">
        <v>0.92855188855707915</v>
      </c>
      <c r="NG128">
        <v>0.92916285411854249</v>
      </c>
      <c r="NH128">
        <v>0.92820127721244017</v>
      </c>
      <c r="NI128">
        <v>0.92977216257871453</v>
      </c>
      <c r="NJ128">
        <v>0.92980607584645525</v>
      </c>
      <c r="NK128">
        <v>0.92790302830158711</v>
      </c>
      <c r="NL128">
        <v>0.92832849619632207</v>
      </c>
      <c r="NM128">
        <v>0.92809964713054927</v>
      </c>
      <c r="NN128">
        <v>0.92956583509951951</v>
      </c>
      <c r="NO128">
        <v>0.92948109827980474</v>
      </c>
      <c r="NP128">
        <v>0.93045143361900906</v>
      </c>
      <c r="NQ128">
        <v>0.92885122606409176</v>
      </c>
      <c r="NR128">
        <v>0.92969518842593202</v>
      </c>
      <c r="NS128">
        <v>0.9316048381898957</v>
      </c>
      <c r="NT128">
        <v>0.93038949351440148</v>
      </c>
      <c r="NU128">
        <v>0.93103328205842339</v>
      </c>
      <c r="NV128">
        <v>0.9308113235353952</v>
      </c>
      <c r="NW128">
        <v>0.93052313152002719</v>
      </c>
      <c r="NX128">
        <v>0.93029147073396867</v>
      </c>
      <c r="NY128">
        <v>0.93184046881636995</v>
      </c>
      <c r="NZ128">
        <v>0.931429487779457</v>
      </c>
      <c r="OA128">
        <v>0.93260720530753949</v>
      </c>
      <c r="OB128">
        <v>0.93206377733658941</v>
      </c>
      <c r="OC128">
        <v>0.93085747960409881</v>
      </c>
      <c r="OD128">
        <v>0.93154881586864902</v>
      </c>
      <c r="OE128">
        <v>0.93236157908405881</v>
      </c>
      <c r="OF128">
        <v>0.93237989226543827</v>
      </c>
      <c r="OG128">
        <v>0.93390918214848606</v>
      </c>
      <c r="OH128">
        <v>0.93309724364476554</v>
      </c>
      <c r="OI128">
        <v>0.93244745579852784</v>
      </c>
      <c r="OJ128">
        <v>0.93264097160667636</v>
      </c>
      <c r="OK128">
        <v>0.93377206413068858</v>
      </c>
      <c r="OL128">
        <v>0.9326389935920707</v>
      </c>
      <c r="OM128">
        <v>0.93455157120484444</v>
      </c>
      <c r="ON128">
        <v>0.93322772921642017</v>
      </c>
      <c r="OO128">
        <v>0.93471600613389927</v>
      </c>
      <c r="OP128">
        <v>0.93529005757054584</v>
      </c>
      <c r="OQ128">
        <v>0.93383827310926737</v>
      </c>
      <c r="OR128">
        <v>0.93443581443556634</v>
      </c>
      <c r="OS128">
        <v>0.93442692114573711</v>
      </c>
      <c r="OT128">
        <v>0.93498533526510919</v>
      </c>
      <c r="OU128">
        <v>0.93442269618999896</v>
      </c>
    </row>
    <row r="129" spans="1:411">
      <c r="A129" s="539">
        <v>0.78000000000000014</v>
      </c>
      <c r="B129">
        <v>1.0348614524541319E-3</v>
      </c>
      <c r="C129">
        <v>2.6070429972617883E-3</v>
      </c>
      <c r="D129">
        <v>5.0827850561477369E-3</v>
      </c>
      <c r="E129">
        <v>8.8566730633089369E-3</v>
      </c>
      <c r="F129">
        <v>1.4307797740245079E-2</v>
      </c>
      <c r="G129">
        <v>1.9922962250137233E-2</v>
      </c>
      <c r="H129">
        <v>2.796685932356871E-2</v>
      </c>
      <c r="I129">
        <v>3.6212917897937631E-2</v>
      </c>
      <c r="J129">
        <v>4.4770284610257061E-2</v>
      </c>
      <c r="K129">
        <v>5.4734066874232934E-2</v>
      </c>
      <c r="L129">
        <v>6.67560379313447E-2</v>
      </c>
      <c r="M129">
        <v>7.8304645355021379E-2</v>
      </c>
      <c r="N129">
        <v>8.885588506890893E-2</v>
      </c>
      <c r="O129">
        <v>9.9891218715476363E-2</v>
      </c>
      <c r="P129">
        <v>0.11265051419796572</v>
      </c>
      <c r="Q129">
        <v>0.1249980224511783</v>
      </c>
      <c r="R129">
        <v>0.13613364863868599</v>
      </c>
      <c r="S129">
        <v>0.14668641941941882</v>
      </c>
      <c r="T129">
        <v>0.16240067911106035</v>
      </c>
      <c r="U129">
        <v>0.17378801252388451</v>
      </c>
      <c r="V129">
        <v>0.18521403241188902</v>
      </c>
      <c r="W129">
        <v>0.19765219702264669</v>
      </c>
      <c r="X129">
        <v>0.21178612199841954</v>
      </c>
      <c r="Y129">
        <v>0.22222614555060019</v>
      </c>
      <c r="Z129">
        <v>0.23596136257771921</v>
      </c>
      <c r="AA129">
        <v>0.24960009512765829</v>
      </c>
      <c r="AB129">
        <v>0.26093726719442828</v>
      </c>
      <c r="AC129">
        <v>0.27414091927663831</v>
      </c>
      <c r="AD129">
        <v>0.28790189920914655</v>
      </c>
      <c r="AE129">
        <v>0.29967792196167931</v>
      </c>
      <c r="AF129">
        <v>0.31168778063666269</v>
      </c>
      <c r="AG129">
        <v>0.32439325083715193</v>
      </c>
      <c r="AH129">
        <v>0.33408271018706431</v>
      </c>
      <c r="AI129">
        <v>0.3481951664373425</v>
      </c>
      <c r="AJ129">
        <v>0.36145913697794901</v>
      </c>
      <c r="AK129">
        <v>0.3675878364921602</v>
      </c>
      <c r="AL129">
        <v>0.38358206857926536</v>
      </c>
      <c r="AM129">
        <v>0.39173676687534331</v>
      </c>
      <c r="AN129">
        <v>0.40533117898780652</v>
      </c>
      <c r="AO129">
        <v>0.41046330473408921</v>
      </c>
      <c r="AP129">
        <v>0.42629871291178284</v>
      </c>
      <c r="AQ129">
        <v>0.4359685014142497</v>
      </c>
      <c r="AR129">
        <v>0.44620924475570528</v>
      </c>
      <c r="AS129">
        <v>0.45270432288933221</v>
      </c>
      <c r="AT129">
        <v>0.4624014311709142</v>
      </c>
      <c r="AU129">
        <v>0.47169424582526726</v>
      </c>
      <c r="AV129">
        <v>0.47906500619422177</v>
      </c>
      <c r="AW129">
        <v>0.4909542946299762</v>
      </c>
      <c r="AX129">
        <v>0.4967965055743232</v>
      </c>
      <c r="AY129">
        <v>0.50733780106438831</v>
      </c>
      <c r="AZ129">
        <v>0.51257945742010536</v>
      </c>
      <c r="BA129">
        <v>0.52095006592070747</v>
      </c>
      <c r="BB129">
        <v>0.52967612126515207</v>
      </c>
      <c r="BC129">
        <v>0.5392402936962829</v>
      </c>
      <c r="BD129">
        <v>0.5448629840566962</v>
      </c>
      <c r="BE129">
        <v>0.55235411709683346</v>
      </c>
      <c r="BF129">
        <v>0.55507769491847314</v>
      </c>
      <c r="BG129">
        <v>0.56494444559881263</v>
      </c>
      <c r="BH129">
        <v>0.57242036225751014</v>
      </c>
      <c r="BI129">
        <v>0.57769871948298424</v>
      </c>
      <c r="BJ129">
        <v>0.58431386503431493</v>
      </c>
      <c r="BK129">
        <v>0.5912291184436258</v>
      </c>
      <c r="BL129">
        <v>0.59525390412891632</v>
      </c>
      <c r="BM129">
        <v>0.59957346445313187</v>
      </c>
      <c r="BN129">
        <v>0.60409085998275247</v>
      </c>
      <c r="BO129">
        <v>0.61121761547727993</v>
      </c>
      <c r="BP129">
        <v>0.61742388461658038</v>
      </c>
      <c r="BQ129">
        <v>0.62109373355958175</v>
      </c>
      <c r="BR129">
        <v>0.62840820441583189</v>
      </c>
      <c r="BS129">
        <v>0.63046173598836475</v>
      </c>
      <c r="BT129">
        <v>0.63805039483786019</v>
      </c>
      <c r="BU129">
        <v>0.64097140947678155</v>
      </c>
      <c r="BV129">
        <v>0.64794301115750841</v>
      </c>
      <c r="BW129">
        <v>0.64887097712188335</v>
      </c>
      <c r="BX129">
        <v>0.6560504819615921</v>
      </c>
      <c r="BY129">
        <v>0.65823318334345271</v>
      </c>
      <c r="BZ129">
        <v>0.66409029583472023</v>
      </c>
      <c r="CA129">
        <v>0.66717423932755715</v>
      </c>
      <c r="CB129">
        <v>0.67156140676157372</v>
      </c>
      <c r="CC129">
        <v>0.67268094979885318</v>
      </c>
      <c r="CD129">
        <v>0.68025734048614139</v>
      </c>
      <c r="CE129">
        <v>0.68271666642923601</v>
      </c>
      <c r="CF129">
        <v>0.68773132253279057</v>
      </c>
      <c r="CG129">
        <v>0.69247311484061425</v>
      </c>
      <c r="CH129">
        <v>0.69298879373127309</v>
      </c>
      <c r="CI129">
        <v>0.69645820779649814</v>
      </c>
      <c r="CJ129">
        <v>0.6997294822654806</v>
      </c>
      <c r="CK129">
        <v>0.7036083357925873</v>
      </c>
      <c r="CL129">
        <v>0.70620309535088821</v>
      </c>
      <c r="CM129">
        <v>0.708135475755859</v>
      </c>
      <c r="CN129">
        <v>0.71297459794486562</v>
      </c>
      <c r="CO129">
        <v>0.71559268150459476</v>
      </c>
      <c r="CP129">
        <v>0.71955968132827075</v>
      </c>
      <c r="CQ129">
        <v>0.72142352968637424</v>
      </c>
      <c r="CR129">
        <v>0.72515806649023007</v>
      </c>
      <c r="CS129">
        <v>0.73001563978911288</v>
      </c>
      <c r="CT129">
        <v>0.73188568238704821</v>
      </c>
      <c r="CU129">
        <v>0.73262598726379902</v>
      </c>
      <c r="CV129">
        <v>0.7358766702441859</v>
      </c>
      <c r="CW129">
        <v>0.73585060506902811</v>
      </c>
      <c r="CX129">
        <v>0.73972789523604332</v>
      </c>
      <c r="CY129">
        <v>0.74308147471637853</v>
      </c>
      <c r="CZ129">
        <v>0.74669568866510694</v>
      </c>
      <c r="DA129">
        <v>0.74923793311202291</v>
      </c>
      <c r="DB129">
        <v>0.74971738642908936</v>
      </c>
      <c r="DC129">
        <v>0.75154696706202639</v>
      </c>
      <c r="DD129">
        <v>0.75435217674979094</v>
      </c>
      <c r="DE129">
        <v>0.75794388816353597</v>
      </c>
      <c r="DF129">
        <v>0.75808081271502203</v>
      </c>
      <c r="DG129">
        <v>0.75877247210974508</v>
      </c>
      <c r="DH129">
        <v>0.76414045847240852</v>
      </c>
      <c r="DI129">
        <v>0.76602931433823507</v>
      </c>
      <c r="DJ129">
        <v>0.76737895656494826</v>
      </c>
      <c r="DK129">
        <v>0.77039670724679543</v>
      </c>
      <c r="DL129">
        <v>0.77157035950967823</v>
      </c>
      <c r="DM129">
        <v>0.77517376838759344</v>
      </c>
      <c r="DN129">
        <v>0.77562089953763391</v>
      </c>
      <c r="DO129">
        <v>0.77763660685701508</v>
      </c>
      <c r="DP129">
        <v>0.7800567709270847</v>
      </c>
      <c r="DQ129">
        <v>0.78056167459195103</v>
      </c>
      <c r="DR129">
        <v>0.78230633157079654</v>
      </c>
      <c r="DS129">
        <v>0.78469266651405212</v>
      </c>
      <c r="DT129">
        <v>0.78655145887487121</v>
      </c>
      <c r="DU129">
        <v>0.78826985732596533</v>
      </c>
      <c r="DV129">
        <v>0.79072026421044639</v>
      </c>
      <c r="DW129">
        <v>0.79122573638516469</v>
      </c>
      <c r="DX129">
        <v>0.79195939667850535</v>
      </c>
      <c r="DY129">
        <v>0.79294212792437002</v>
      </c>
      <c r="DZ129">
        <v>0.79426431950104381</v>
      </c>
      <c r="EA129">
        <v>0.7976903892577939</v>
      </c>
      <c r="EB129">
        <v>0.79789988741644247</v>
      </c>
      <c r="EC129">
        <v>0.80080107378201171</v>
      </c>
      <c r="ED129">
        <v>0.80010286115699714</v>
      </c>
      <c r="EE129">
        <v>0.80403531937667483</v>
      </c>
      <c r="EF129">
        <v>0.80423928876772965</v>
      </c>
      <c r="EG129">
        <v>0.80310249217205221</v>
      </c>
      <c r="EH129">
        <v>0.80863458955721867</v>
      </c>
      <c r="EI129">
        <v>0.80962806377190222</v>
      </c>
      <c r="EJ129">
        <v>0.80933945949661956</v>
      </c>
      <c r="EK129">
        <v>0.81208628638741998</v>
      </c>
      <c r="EL129">
        <v>0.81240608519469437</v>
      </c>
      <c r="EM129">
        <v>0.81549504299723663</v>
      </c>
      <c r="EN129">
        <v>0.8154827374654543</v>
      </c>
      <c r="EO129">
        <v>0.81622840483822934</v>
      </c>
      <c r="EP129">
        <v>0.81841370875872221</v>
      </c>
      <c r="EQ129">
        <v>0.81973203634645064</v>
      </c>
      <c r="ER129">
        <v>0.82018931573982046</v>
      </c>
      <c r="ES129">
        <v>0.82299418245880285</v>
      </c>
      <c r="ET129">
        <v>0.82404236368675288</v>
      </c>
      <c r="EU129">
        <v>0.8235087594691507</v>
      </c>
      <c r="EV129">
        <v>0.82526080933710977</v>
      </c>
      <c r="EW129">
        <v>0.82603227616043018</v>
      </c>
      <c r="EX129">
        <v>0.82571977274266772</v>
      </c>
      <c r="EY129">
        <v>0.82816175239196743</v>
      </c>
      <c r="EZ129">
        <v>0.82968380848114731</v>
      </c>
      <c r="FA129">
        <v>0.82799906817301205</v>
      </c>
      <c r="FB129">
        <v>0.83153219923333843</v>
      </c>
      <c r="FC129">
        <v>0.8335892723866053</v>
      </c>
      <c r="FD129">
        <v>0.83489487917890026</v>
      </c>
      <c r="FE129">
        <v>0.83589865722570011</v>
      </c>
      <c r="FF129">
        <v>0.83586005293716126</v>
      </c>
      <c r="FG129">
        <v>0.83823676019092308</v>
      </c>
      <c r="FH129">
        <v>0.83637467018501455</v>
      </c>
      <c r="FI129">
        <v>0.83655243365164456</v>
      </c>
      <c r="FJ129">
        <v>0.83996142578187227</v>
      </c>
      <c r="FK129">
        <v>0.84081860807675068</v>
      </c>
      <c r="FL129">
        <v>0.8421681976274622</v>
      </c>
      <c r="FM129">
        <v>0.84403558460599137</v>
      </c>
      <c r="FN129">
        <v>0.8434519697873093</v>
      </c>
      <c r="FO129">
        <v>0.84683008744823618</v>
      </c>
      <c r="FP129">
        <v>0.8446523743809502</v>
      </c>
      <c r="FQ129">
        <v>0.84780974927903618</v>
      </c>
      <c r="FR129">
        <v>0.84911472850727066</v>
      </c>
      <c r="FS129">
        <v>0.8484390418610237</v>
      </c>
      <c r="FT129">
        <v>0.85007645073710214</v>
      </c>
      <c r="FU129">
        <v>0.85037252792880391</v>
      </c>
      <c r="FV129">
        <v>0.85041405765713574</v>
      </c>
      <c r="FW129">
        <v>0.85286231283516956</v>
      </c>
      <c r="FX129">
        <v>0.85135444866248766</v>
      </c>
      <c r="FY129">
        <v>0.85272483203955718</v>
      </c>
      <c r="FZ129">
        <v>0.85338043624560311</v>
      </c>
      <c r="GA129">
        <v>0.8549091125417585</v>
      </c>
      <c r="GB129">
        <v>0.8548475692939681</v>
      </c>
      <c r="GC129">
        <v>0.85641792574752262</v>
      </c>
      <c r="GD129">
        <v>0.85713168667575768</v>
      </c>
      <c r="GE129">
        <v>0.85914458819997519</v>
      </c>
      <c r="GF129">
        <v>0.85961948032605784</v>
      </c>
      <c r="GG129">
        <v>0.86049847218520714</v>
      </c>
      <c r="GH129">
        <v>0.85932833868325675</v>
      </c>
      <c r="GI129">
        <v>0.86060855530829594</v>
      </c>
      <c r="GJ129">
        <v>0.8607993122017511</v>
      </c>
      <c r="GK129">
        <v>0.86228864688758566</v>
      </c>
      <c r="GL129">
        <v>0.86290100006522685</v>
      </c>
      <c r="GM129">
        <v>0.86262874616925589</v>
      </c>
      <c r="GN129">
        <v>0.86391764709504959</v>
      </c>
      <c r="GO129">
        <v>0.86317939472952787</v>
      </c>
      <c r="GP129">
        <v>0.86679743356638905</v>
      </c>
      <c r="GQ129">
        <v>0.86762550229619717</v>
      </c>
      <c r="GR129">
        <v>0.86502177580341277</v>
      </c>
      <c r="GS129">
        <v>0.86686691208523281</v>
      </c>
      <c r="GT129">
        <v>0.86933631303411418</v>
      </c>
      <c r="GU129">
        <v>0.8699273351560024</v>
      </c>
      <c r="GV129">
        <v>0.86823983127895998</v>
      </c>
      <c r="GW129">
        <v>0.86905935233822296</v>
      </c>
      <c r="GX129">
        <v>0.87076627063350787</v>
      </c>
      <c r="GY129">
        <v>0.87231237985726917</v>
      </c>
      <c r="GZ129">
        <v>0.87145580863230376</v>
      </c>
      <c r="HA129">
        <v>0.87266570622432271</v>
      </c>
      <c r="HB129">
        <v>0.87455898782902486</v>
      </c>
      <c r="HC129">
        <v>0.87448509098157179</v>
      </c>
      <c r="HD129">
        <v>0.87522019239887572</v>
      </c>
      <c r="HE129">
        <v>0.87439337054729849</v>
      </c>
      <c r="HF129">
        <v>0.87534335695175136</v>
      </c>
      <c r="HG129">
        <v>0.87683970298947855</v>
      </c>
      <c r="HH129">
        <v>0.87673185124578024</v>
      </c>
      <c r="HI129">
        <v>0.8789372846581095</v>
      </c>
      <c r="HJ129">
        <v>0.87822772748193623</v>
      </c>
      <c r="HK129">
        <v>0.87905991879026912</v>
      </c>
      <c r="HL129">
        <v>0.88035719167908033</v>
      </c>
      <c r="HM129">
        <v>0.88080345457407638</v>
      </c>
      <c r="HN129">
        <v>0.87922234531432264</v>
      </c>
      <c r="HO129">
        <v>0.87950572191481802</v>
      </c>
      <c r="HP129">
        <v>0.8812744278571405</v>
      </c>
      <c r="HQ129">
        <v>0.88157675472978914</v>
      </c>
      <c r="HR129">
        <v>0.88103134254426774</v>
      </c>
      <c r="HS129">
        <v>0.88249235395630499</v>
      </c>
      <c r="HT129">
        <v>0.88430229305566321</v>
      </c>
      <c r="HU129">
        <v>0.88491418802115918</v>
      </c>
      <c r="HV129">
        <v>0.88459100662114509</v>
      </c>
      <c r="HW129">
        <v>0.88519962414443432</v>
      </c>
      <c r="HX129">
        <v>0.88555967859216178</v>
      </c>
      <c r="HY129">
        <v>0.88627118343704281</v>
      </c>
      <c r="HZ129">
        <v>0.88553960891199901</v>
      </c>
      <c r="IA129">
        <v>0.88592038180875954</v>
      </c>
      <c r="IB129">
        <v>0.88683499951458022</v>
      </c>
      <c r="IC129">
        <v>0.88801659643639341</v>
      </c>
      <c r="ID129">
        <v>0.88905171798584381</v>
      </c>
      <c r="IE129">
        <v>0.88810444998779603</v>
      </c>
      <c r="IF129">
        <v>0.88891281739532102</v>
      </c>
      <c r="IG129">
        <v>0.88964346638865366</v>
      </c>
      <c r="IH129">
        <v>0.88935881612303513</v>
      </c>
      <c r="II129">
        <v>0.89086918448692975</v>
      </c>
      <c r="IJ129">
        <v>0.8899984013395551</v>
      </c>
      <c r="IK129">
        <v>0.89045036372670183</v>
      </c>
      <c r="IL129">
        <v>0.89114571839579448</v>
      </c>
      <c r="IM129">
        <v>0.89322956323037772</v>
      </c>
      <c r="IN129">
        <v>0.89322358219801379</v>
      </c>
      <c r="IO129">
        <v>0.89327965587944735</v>
      </c>
      <c r="IP129">
        <v>0.89098308206918841</v>
      </c>
      <c r="IQ129">
        <v>0.89385616905740606</v>
      </c>
      <c r="IR129">
        <v>0.89390785930715988</v>
      </c>
      <c r="IS129">
        <v>0.89429005440319731</v>
      </c>
      <c r="IT129">
        <v>0.89481118599095688</v>
      </c>
      <c r="IU129">
        <v>0.89588771705984593</v>
      </c>
      <c r="IV129">
        <v>0.89579101864701105</v>
      </c>
      <c r="IW129">
        <v>0.89664726052846311</v>
      </c>
      <c r="IX129">
        <v>0.89630484930903154</v>
      </c>
      <c r="IY129">
        <v>0.89599280844266482</v>
      </c>
      <c r="IZ129">
        <v>0.89657180020681226</v>
      </c>
      <c r="JA129">
        <v>0.89787851238378258</v>
      </c>
      <c r="JB129">
        <v>0.89936693867832052</v>
      </c>
      <c r="JC129">
        <v>0.8987690846408013</v>
      </c>
      <c r="JD129">
        <v>0.90189806508678971</v>
      </c>
      <c r="JE129">
        <v>0.89949421357285397</v>
      </c>
      <c r="JF129">
        <v>0.89957154441503617</v>
      </c>
      <c r="JG129">
        <v>0.90007645592122321</v>
      </c>
      <c r="JH129">
        <v>0.89896310986568473</v>
      </c>
      <c r="JI129">
        <v>0.9017882008405097</v>
      </c>
      <c r="JJ129">
        <v>0.90137256348659012</v>
      </c>
      <c r="JK129">
        <v>0.900424318410875</v>
      </c>
      <c r="JL129">
        <v>0.90167477542021524</v>
      </c>
      <c r="JM129">
        <v>0.90060129951110857</v>
      </c>
      <c r="JN129">
        <v>0.90333713061300425</v>
      </c>
      <c r="JO129">
        <v>0.90411273570652906</v>
      </c>
      <c r="JP129">
        <v>0.90404179065409718</v>
      </c>
      <c r="JQ129">
        <v>0.90461372513423333</v>
      </c>
      <c r="JR129">
        <v>0.90449548890683396</v>
      </c>
      <c r="JS129">
        <v>0.90488593577979037</v>
      </c>
      <c r="JT129">
        <v>0.90532600665846164</v>
      </c>
      <c r="JU129">
        <v>0.9059254408219688</v>
      </c>
      <c r="JV129">
        <v>0.90492570888665202</v>
      </c>
      <c r="JW129">
        <v>0.90429334619183277</v>
      </c>
      <c r="JX129">
        <v>0.90519811117836946</v>
      </c>
      <c r="JY129">
        <v>0.90777778042516422</v>
      </c>
      <c r="JZ129">
        <v>0.90719325023684227</v>
      </c>
      <c r="KA129">
        <v>0.90796834159350071</v>
      </c>
      <c r="KB129">
        <v>0.90949073461236196</v>
      </c>
      <c r="KC129">
        <v>0.90809160987931992</v>
      </c>
      <c r="KD129">
        <v>0.90763358106162073</v>
      </c>
      <c r="KE129">
        <v>0.90978168810375026</v>
      </c>
      <c r="KF129">
        <v>0.90921966027824586</v>
      </c>
      <c r="KG129">
        <v>0.90871668044082787</v>
      </c>
      <c r="KH129">
        <v>0.90995239432858066</v>
      </c>
      <c r="KI129">
        <v>0.90913463049100951</v>
      </c>
      <c r="KJ129">
        <v>0.91041090733257179</v>
      </c>
      <c r="KK129">
        <v>0.90971049811752069</v>
      </c>
      <c r="KL129">
        <v>0.90882515549777543</v>
      </c>
      <c r="KM129">
        <v>0.90973508602576314</v>
      </c>
      <c r="KN129">
        <v>0.91167324909394165</v>
      </c>
      <c r="KO129">
        <v>0.91154744583792358</v>
      </c>
      <c r="KP129">
        <v>0.91054962975233311</v>
      </c>
      <c r="KQ129">
        <v>0.91227429695347451</v>
      </c>
      <c r="KR129">
        <v>0.91225383593954423</v>
      </c>
      <c r="KS129">
        <v>0.91250575941464374</v>
      </c>
      <c r="KT129">
        <v>0.91375705752768899</v>
      </c>
      <c r="KU129">
        <v>0.91331481685884808</v>
      </c>
      <c r="KV129">
        <v>0.913800892536339</v>
      </c>
      <c r="KW129">
        <v>0.91408022434449943</v>
      </c>
      <c r="KX129">
        <v>0.91373124629418323</v>
      </c>
      <c r="KY129">
        <v>0.91424084169415243</v>
      </c>
      <c r="KZ129">
        <v>0.91425764708994639</v>
      </c>
      <c r="LA129">
        <v>0.91453430332120933</v>
      </c>
      <c r="LB129">
        <v>0.914858532150985</v>
      </c>
      <c r="LC129">
        <v>0.91336826023466533</v>
      </c>
      <c r="LD129">
        <v>0.91531354178887125</v>
      </c>
      <c r="LE129">
        <v>0.91562413891755268</v>
      </c>
      <c r="LF129">
        <v>0.91714407581321677</v>
      </c>
      <c r="LG129">
        <v>0.91675127550615476</v>
      </c>
      <c r="LH129">
        <v>0.91694821792721248</v>
      </c>
      <c r="LI129">
        <v>0.91760712305407421</v>
      </c>
      <c r="LJ129">
        <v>0.91811991317291253</v>
      </c>
      <c r="LK129">
        <v>0.91839888657464408</v>
      </c>
      <c r="LL129">
        <v>0.91792004369208713</v>
      </c>
      <c r="LM129">
        <v>0.91800691425837899</v>
      </c>
      <c r="LN129">
        <v>0.91927917512709367</v>
      </c>
      <c r="LO129">
        <v>0.91965609091879497</v>
      </c>
      <c r="LP129">
        <v>0.91875209487155052</v>
      </c>
      <c r="LQ129">
        <v>0.91835432239922932</v>
      </c>
      <c r="LR129">
        <v>0.91885615785194708</v>
      </c>
      <c r="LS129">
        <v>0.9187410889979345</v>
      </c>
      <c r="LT129">
        <v>0.91981318357791564</v>
      </c>
      <c r="LU129">
        <v>0.91962309508636308</v>
      </c>
      <c r="LV129">
        <v>0.91981560644001426</v>
      </c>
      <c r="LW129">
        <v>0.92153488179538723</v>
      </c>
      <c r="LX129">
        <v>0.92139485191591086</v>
      </c>
      <c r="LY129">
        <v>0.92026500051986093</v>
      </c>
      <c r="LZ129">
        <v>0.92267883734456313</v>
      </c>
      <c r="MA129">
        <v>0.9209677399657169</v>
      </c>
      <c r="MB129">
        <v>0.92205106546849147</v>
      </c>
      <c r="MC129">
        <v>0.9218345284086803</v>
      </c>
      <c r="MD129">
        <v>0.92244565381641319</v>
      </c>
      <c r="ME129">
        <v>0.92316944292654823</v>
      </c>
      <c r="MF129">
        <v>0.92333131185297412</v>
      </c>
      <c r="MG129">
        <v>0.92309750107279898</v>
      </c>
      <c r="MH129">
        <v>0.92417391946765226</v>
      </c>
      <c r="MI129">
        <v>0.92277580586797359</v>
      </c>
      <c r="MJ129">
        <v>0.92401922879993403</v>
      </c>
      <c r="MK129">
        <v>0.92439020251867299</v>
      </c>
      <c r="ML129">
        <v>0.92411484579047853</v>
      </c>
      <c r="MM129">
        <v>0.92257673572000631</v>
      </c>
      <c r="MN129">
        <v>0.92401793743417238</v>
      </c>
      <c r="MO129">
        <v>0.9239136094464756</v>
      </c>
      <c r="MP129">
        <v>0.92492300672515193</v>
      </c>
      <c r="MQ129">
        <v>0.92465014497191067</v>
      </c>
      <c r="MR129">
        <v>0.92465116398628378</v>
      </c>
      <c r="MS129">
        <v>0.9239562118458583</v>
      </c>
      <c r="MT129">
        <v>0.92571173088363046</v>
      </c>
      <c r="MU129">
        <v>0.92555713510678239</v>
      </c>
      <c r="MV129">
        <v>0.92557665705156678</v>
      </c>
      <c r="MW129">
        <v>0.92488058681539176</v>
      </c>
      <c r="MX129">
        <v>0.92625347510373734</v>
      </c>
      <c r="MY129">
        <v>0.92676127243766104</v>
      </c>
      <c r="MZ129">
        <v>0.92579358318138838</v>
      </c>
      <c r="NA129">
        <v>0.92729976517649393</v>
      </c>
      <c r="NB129">
        <v>0.92706247004822573</v>
      </c>
      <c r="NC129">
        <v>0.92841354732649928</v>
      </c>
      <c r="ND129">
        <v>0.92872553385503009</v>
      </c>
      <c r="NE129">
        <v>0.93011374203761998</v>
      </c>
      <c r="NF129">
        <v>0.92727744145344171</v>
      </c>
      <c r="NG129">
        <v>0.92760270489656893</v>
      </c>
      <c r="NH129">
        <v>0.9279775823588261</v>
      </c>
      <c r="NI129">
        <v>0.92689495641275954</v>
      </c>
      <c r="NJ129">
        <v>0.92786109212905288</v>
      </c>
      <c r="NK129">
        <v>0.93025477825766245</v>
      </c>
      <c r="NL129">
        <v>0.92882974044242261</v>
      </c>
      <c r="NM129">
        <v>0.92877315874040889</v>
      </c>
      <c r="NN129">
        <v>0.92908773553194623</v>
      </c>
      <c r="NO129">
        <v>0.92847153717575137</v>
      </c>
      <c r="NP129">
        <v>0.92837276338552888</v>
      </c>
      <c r="NQ129">
        <v>0.93089627949313503</v>
      </c>
      <c r="NR129">
        <v>0.92997571287933423</v>
      </c>
      <c r="NS129">
        <v>0.92941347521422712</v>
      </c>
      <c r="NT129">
        <v>0.93127955927739559</v>
      </c>
      <c r="NU129">
        <v>0.9307333426574983</v>
      </c>
      <c r="NV129">
        <v>0.9325544962656529</v>
      </c>
      <c r="NW129">
        <v>0.93177485766804524</v>
      </c>
      <c r="NX129">
        <v>0.93140163787120023</v>
      </c>
      <c r="NY129">
        <v>0.93190959548472052</v>
      </c>
      <c r="NZ129">
        <v>0.93184227319929014</v>
      </c>
      <c r="OA129">
        <v>0.93105851186801958</v>
      </c>
      <c r="OB129">
        <v>0.93112579971282639</v>
      </c>
      <c r="OC129">
        <v>0.93270046846198906</v>
      </c>
      <c r="OD129">
        <v>0.93399865431338325</v>
      </c>
      <c r="OE129">
        <v>0.93259432358125005</v>
      </c>
      <c r="OF129">
        <v>0.93353877635969462</v>
      </c>
      <c r="OG129">
        <v>0.93210549947919608</v>
      </c>
      <c r="OH129">
        <v>0.93250079043691803</v>
      </c>
      <c r="OI129">
        <v>0.9336784177513765</v>
      </c>
      <c r="OJ129">
        <v>0.9337518398979352</v>
      </c>
      <c r="OK129">
        <v>0.93308617459751308</v>
      </c>
      <c r="OL129">
        <v>0.93470702806642492</v>
      </c>
      <c r="OM129">
        <v>0.93325197375772306</v>
      </c>
      <c r="ON129">
        <v>0.93350667643545326</v>
      </c>
      <c r="OO129">
        <v>0.93544456679973353</v>
      </c>
      <c r="OP129">
        <v>0.93311727829343061</v>
      </c>
      <c r="OQ129">
        <v>0.93470608547566503</v>
      </c>
      <c r="OR129">
        <v>0.93493258107770028</v>
      </c>
      <c r="OS129">
        <v>0.93490695895829978</v>
      </c>
      <c r="OT129">
        <v>0.93496278829828994</v>
      </c>
      <c r="OU129">
        <v>0.93621962549724302</v>
      </c>
    </row>
    <row r="130" spans="1:411">
      <c r="A130" s="539">
        <v>0.79000000000000015</v>
      </c>
      <c r="B130">
        <v>-7.4986613710554655E-5</v>
      </c>
      <c r="C130">
        <v>1.8931798686247353E-3</v>
      </c>
      <c r="D130">
        <v>4.7981895171437024E-3</v>
      </c>
      <c r="E130">
        <v>8.929980253188351E-3</v>
      </c>
      <c r="F130">
        <v>1.4297297011913169E-2</v>
      </c>
      <c r="G130">
        <v>2.0799485530536392E-2</v>
      </c>
      <c r="H130">
        <v>2.9144529541209874E-2</v>
      </c>
      <c r="I130">
        <v>3.7423666409384479E-2</v>
      </c>
      <c r="J130">
        <v>4.6226261443814087E-2</v>
      </c>
      <c r="K130">
        <v>5.6706518504568169E-2</v>
      </c>
      <c r="L130">
        <v>6.8299754795210263E-2</v>
      </c>
      <c r="M130">
        <v>7.9164832335157975E-2</v>
      </c>
      <c r="N130">
        <v>9.0210608195083586E-2</v>
      </c>
      <c r="O130">
        <v>0.10222770544215001</v>
      </c>
      <c r="P130">
        <v>0.11292012518866838</v>
      </c>
      <c r="Q130">
        <v>0.12722155829301846</v>
      </c>
      <c r="R130">
        <v>0.13787402649271208</v>
      </c>
      <c r="S130">
        <v>0.149873620026376</v>
      </c>
      <c r="T130">
        <v>0.16260153808654396</v>
      </c>
      <c r="U130">
        <v>0.17490129592320586</v>
      </c>
      <c r="V130">
        <v>0.18752724027536322</v>
      </c>
      <c r="W130">
        <v>0.19968766376201133</v>
      </c>
      <c r="X130">
        <v>0.21309321200243619</v>
      </c>
      <c r="Y130">
        <v>0.22428151812429897</v>
      </c>
      <c r="Z130">
        <v>0.23688004055404205</v>
      </c>
      <c r="AA130">
        <v>0.24847059023087459</v>
      </c>
      <c r="AB130">
        <v>0.26260075671570571</v>
      </c>
      <c r="AC130">
        <v>0.27372011674819613</v>
      </c>
      <c r="AD130">
        <v>0.28429297411196697</v>
      </c>
      <c r="AE130">
        <v>0.29829543472548481</v>
      </c>
      <c r="AF130">
        <v>0.31173836047999132</v>
      </c>
      <c r="AG130">
        <v>0.32194865445407489</v>
      </c>
      <c r="AH130">
        <v>0.33536563299240679</v>
      </c>
      <c r="AI130">
        <v>0.34769527220504226</v>
      </c>
      <c r="AJ130">
        <v>0.35955831581757686</v>
      </c>
      <c r="AK130">
        <v>0.36994605909049072</v>
      </c>
      <c r="AL130">
        <v>0.38074318236250349</v>
      </c>
      <c r="AM130">
        <v>0.39037557808553325</v>
      </c>
      <c r="AN130">
        <v>0.40469518906679963</v>
      </c>
      <c r="AO130">
        <v>0.4156145176688108</v>
      </c>
      <c r="AP130">
        <v>0.42388576364202113</v>
      </c>
      <c r="AQ130">
        <v>0.43315548842566975</v>
      </c>
      <c r="AR130">
        <v>0.4446630024974943</v>
      </c>
      <c r="AS130">
        <v>0.45257126102174705</v>
      </c>
      <c r="AT130">
        <v>0.46127134832067951</v>
      </c>
      <c r="AU130">
        <v>0.4733642738050885</v>
      </c>
      <c r="AV130">
        <v>0.48354839846970094</v>
      </c>
      <c r="AW130">
        <v>0.49207524292348748</v>
      </c>
      <c r="AX130">
        <v>0.50025914410168337</v>
      </c>
      <c r="AY130">
        <v>0.506537478419405</v>
      </c>
      <c r="AZ130">
        <v>0.51469126686892808</v>
      </c>
      <c r="BA130">
        <v>0.52208720064980951</v>
      </c>
      <c r="BB130">
        <v>0.53110287347770835</v>
      </c>
      <c r="BC130">
        <v>0.53704409436012068</v>
      </c>
      <c r="BD130">
        <v>0.54187364165084351</v>
      </c>
      <c r="BE130">
        <v>0.55192451214599503</v>
      </c>
      <c r="BF130">
        <v>0.56021553510523914</v>
      </c>
      <c r="BG130">
        <v>0.56497927918940027</v>
      </c>
      <c r="BH130">
        <v>0.5748952967833455</v>
      </c>
      <c r="BI130">
        <v>0.57794139836109426</v>
      </c>
      <c r="BJ130">
        <v>0.58488653595113094</v>
      </c>
      <c r="BK130">
        <v>0.59039511338039952</v>
      </c>
      <c r="BL130">
        <v>0.59606530671820113</v>
      </c>
      <c r="BM130">
        <v>0.60019477495341689</v>
      </c>
      <c r="BN130">
        <v>0.6077935582748839</v>
      </c>
      <c r="BO130">
        <v>0.61249417796627015</v>
      </c>
      <c r="BP130">
        <v>0.61555524783206239</v>
      </c>
      <c r="BQ130">
        <v>0.62133807576722744</v>
      </c>
      <c r="BR130">
        <v>0.62807622636319516</v>
      </c>
      <c r="BS130">
        <v>0.63237834407344795</v>
      </c>
      <c r="BT130">
        <v>0.63543993096971041</v>
      </c>
      <c r="BU130">
        <v>0.64153067731256086</v>
      </c>
      <c r="BV130">
        <v>0.6453368676889164</v>
      </c>
      <c r="BW130">
        <v>0.65076918978499587</v>
      </c>
      <c r="BX130">
        <v>0.65644380715654982</v>
      </c>
      <c r="BY130">
        <v>0.6605825762617481</v>
      </c>
      <c r="BZ130">
        <v>0.66510345482819377</v>
      </c>
      <c r="CA130">
        <v>0.667107544989612</v>
      </c>
      <c r="CB130">
        <v>0.67069261328544294</v>
      </c>
      <c r="CC130">
        <v>0.67438545378080783</v>
      </c>
      <c r="CD130">
        <v>0.67999060903628694</v>
      </c>
      <c r="CE130">
        <v>0.68560904564942626</v>
      </c>
      <c r="CF130">
        <v>0.68607128241464399</v>
      </c>
      <c r="CG130">
        <v>0.68890817236849022</v>
      </c>
      <c r="CH130">
        <v>0.69429686231555321</v>
      </c>
      <c r="CI130">
        <v>0.69576632682200379</v>
      </c>
      <c r="CJ130">
        <v>0.70059194031575633</v>
      </c>
      <c r="CK130">
        <v>0.70473234359499237</v>
      </c>
      <c r="CL130">
        <v>0.70746065021639792</v>
      </c>
      <c r="CM130">
        <v>0.71041329764846983</v>
      </c>
      <c r="CN130">
        <v>0.71197659535681479</v>
      </c>
      <c r="CO130">
        <v>0.71539713207306876</v>
      </c>
      <c r="CP130">
        <v>0.71910613144106161</v>
      </c>
      <c r="CQ130">
        <v>0.72132585011265371</v>
      </c>
      <c r="CR130">
        <v>0.72478566387173882</v>
      </c>
      <c r="CS130">
        <v>0.72705085488261856</v>
      </c>
      <c r="CT130">
        <v>0.72953314133206593</v>
      </c>
      <c r="CU130">
        <v>0.73418934044810147</v>
      </c>
      <c r="CV130">
        <v>0.73433336673472027</v>
      </c>
      <c r="CW130">
        <v>0.73840321345480642</v>
      </c>
      <c r="CX130">
        <v>0.74179344453533602</v>
      </c>
      <c r="CY130">
        <v>0.74151884014799196</v>
      </c>
      <c r="CZ130">
        <v>0.74617811381468147</v>
      </c>
      <c r="DA130">
        <v>0.74606263933338535</v>
      </c>
      <c r="DB130">
        <v>0.7490804455462412</v>
      </c>
      <c r="DC130">
        <v>0.75173010861742195</v>
      </c>
      <c r="DD130">
        <v>0.75571007961203529</v>
      </c>
      <c r="DE130">
        <v>0.75507392954996011</v>
      </c>
      <c r="DF130">
        <v>0.75900971636374659</v>
      </c>
      <c r="DG130">
        <v>0.76256185366079254</v>
      </c>
      <c r="DH130">
        <v>0.76516794969196222</v>
      </c>
      <c r="DI130">
        <v>0.76514068394813084</v>
      </c>
      <c r="DJ130">
        <v>0.76699908621985347</v>
      </c>
      <c r="DK130">
        <v>0.76931142507273964</v>
      </c>
      <c r="DL130">
        <v>0.77116141550211781</v>
      </c>
      <c r="DM130">
        <v>0.77423448783258064</v>
      </c>
      <c r="DN130">
        <v>0.7758143750964519</v>
      </c>
      <c r="DO130">
        <v>0.77900441814240484</v>
      </c>
      <c r="DP130">
        <v>0.77871740432627345</v>
      </c>
      <c r="DQ130">
        <v>0.78173348017316302</v>
      </c>
      <c r="DR130">
        <v>0.78267395010812624</v>
      </c>
      <c r="DS130">
        <v>0.78236939274255324</v>
      </c>
      <c r="DT130">
        <v>0.78755335768067691</v>
      </c>
      <c r="DU130">
        <v>0.78641262295852621</v>
      </c>
      <c r="DV130">
        <v>0.78924275234454666</v>
      </c>
      <c r="DW130">
        <v>0.79075603985288834</v>
      </c>
      <c r="DX130">
        <v>0.7914602991379398</v>
      </c>
      <c r="DY130">
        <v>0.79583974672016533</v>
      </c>
      <c r="DZ130">
        <v>0.79335997887795973</v>
      </c>
      <c r="EA130">
        <v>0.79819692848864654</v>
      </c>
      <c r="EB130">
        <v>0.79676385059309618</v>
      </c>
      <c r="EC130">
        <v>0.79996620038864474</v>
      </c>
      <c r="ED130">
        <v>0.80232322358786301</v>
      </c>
      <c r="EE130">
        <v>0.80120714002546978</v>
      </c>
      <c r="EF130">
        <v>0.80317510229346956</v>
      </c>
      <c r="EG130">
        <v>0.8056161893782926</v>
      </c>
      <c r="EH130">
        <v>0.80475887903720944</v>
      </c>
      <c r="EI130">
        <v>0.80871179945688854</v>
      </c>
      <c r="EJ130">
        <v>0.8095044575124557</v>
      </c>
      <c r="EK130">
        <v>0.81080938572625583</v>
      </c>
      <c r="EL130">
        <v>0.81377837956579013</v>
      </c>
      <c r="EM130">
        <v>0.81274250377350277</v>
      </c>
      <c r="EN130">
        <v>0.81668779974543337</v>
      </c>
      <c r="EO130">
        <v>0.81590425147030332</v>
      </c>
      <c r="EP130">
        <v>0.81695525353436282</v>
      </c>
      <c r="EQ130">
        <v>0.81857608900067069</v>
      </c>
      <c r="ER130">
        <v>0.81907793725169764</v>
      </c>
      <c r="ES130">
        <v>0.82214514628246183</v>
      </c>
      <c r="ET130">
        <v>0.82160026689640342</v>
      </c>
      <c r="EU130">
        <v>0.82365139291147638</v>
      </c>
      <c r="EV130">
        <v>0.82349722047238105</v>
      </c>
      <c r="EW130">
        <v>0.8253012828327474</v>
      </c>
      <c r="EX130">
        <v>0.82649711558858974</v>
      </c>
      <c r="EY130">
        <v>0.82692696821386524</v>
      </c>
      <c r="EZ130">
        <v>0.82972422041275118</v>
      </c>
      <c r="FA130">
        <v>0.83139076764568665</v>
      </c>
      <c r="FB130">
        <v>0.83449803943471834</v>
      </c>
      <c r="FC130">
        <v>0.83166693067985054</v>
      </c>
      <c r="FD130">
        <v>0.83125036214878956</v>
      </c>
      <c r="FE130">
        <v>0.83393959882507196</v>
      </c>
      <c r="FF130">
        <v>0.83631527314550791</v>
      </c>
      <c r="FG130">
        <v>0.83545241382008262</v>
      </c>
      <c r="FH130">
        <v>0.83678671631763213</v>
      </c>
      <c r="FI130">
        <v>0.83946257402366098</v>
      </c>
      <c r="FJ130">
        <v>0.8397622703717682</v>
      </c>
      <c r="FK130">
        <v>0.83990411595920322</v>
      </c>
      <c r="FL130">
        <v>0.84183182418181757</v>
      </c>
      <c r="FM130">
        <v>0.84336299560068295</v>
      </c>
      <c r="FN130">
        <v>0.84417546109384034</v>
      </c>
      <c r="FO130">
        <v>0.84299679291949181</v>
      </c>
      <c r="FP130">
        <v>0.84379007111161441</v>
      </c>
      <c r="FQ130">
        <v>0.84426069077033916</v>
      </c>
      <c r="FR130">
        <v>0.846998116781981</v>
      </c>
      <c r="FS130">
        <v>0.8477756728282646</v>
      </c>
      <c r="FT130">
        <v>0.84760996364131347</v>
      </c>
      <c r="FU130">
        <v>0.85022209400124549</v>
      </c>
      <c r="FV130">
        <v>0.85018966328653645</v>
      </c>
      <c r="FW130">
        <v>0.84954019616440202</v>
      </c>
      <c r="FX130">
        <v>0.85110249475282507</v>
      </c>
      <c r="FY130">
        <v>0.85427290205760598</v>
      </c>
      <c r="FZ130">
        <v>0.85417452567911933</v>
      </c>
      <c r="GA130">
        <v>0.85523281593291411</v>
      </c>
      <c r="GB130">
        <v>0.85674056076182359</v>
      </c>
      <c r="GC130">
        <v>0.85536386075129034</v>
      </c>
      <c r="GD130">
        <v>0.85826743858992072</v>
      </c>
      <c r="GE130">
        <v>0.85859565951026084</v>
      </c>
      <c r="GF130">
        <v>0.85773621879548256</v>
      </c>
      <c r="GG130">
        <v>0.85820007834622414</v>
      </c>
      <c r="GH130">
        <v>0.85928148186380304</v>
      </c>
      <c r="GI130">
        <v>0.85923642037238257</v>
      </c>
      <c r="GJ130">
        <v>0.86120328707168203</v>
      </c>
      <c r="GK130">
        <v>0.86167048464707441</v>
      </c>
      <c r="GL130">
        <v>0.86179449848315426</v>
      </c>
      <c r="GM130">
        <v>0.86381528361934612</v>
      </c>
      <c r="GN130">
        <v>0.86427481380751592</v>
      </c>
      <c r="GO130">
        <v>0.86641478860115484</v>
      </c>
      <c r="GP130">
        <v>0.86729563402238852</v>
      </c>
      <c r="GQ130">
        <v>0.866547042820349</v>
      </c>
      <c r="GR130">
        <v>0.86683340002677611</v>
      </c>
      <c r="GS130">
        <v>0.8688705042813849</v>
      </c>
      <c r="GT130">
        <v>0.87009632537948622</v>
      </c>
      <c r="GU130">
        <v>0.86905090144396535</v>
      </c>
      <c r="GV130">
        <v>0.86859095504841721</v>
      </c>
      <c r="GW130">
        <v>0.86817356138267654</v>
      </c>
      <c r="GX130">
        <v>0.86890600429414311</v>
      </c>
      <c r="GY130">
        <v>0.87129768392469287</v>
      </c>
      <c r="GZ130">
        <v>0.87296066133231742</v>
      </c>
      <c r="HA130">
        <v>0.87170238460151095</v>
      </c>
      <c r="HB130">
        <v>0.8728308554723968</v>
      </c>
      <c r="HC130">
        <v>0.87401316603455936</v>
      </c>
      <c r="HD130">
        <v>0.8740548083081856</v>
      </c>
      <c r="HE130">
        <v>0.87623844360998826</v>
      </c>
      <c r="HF130">
        <v>0.87561584581930008</v>
      </c>
      <c r="HG130">
        <v>0.876440052945753</v>
      </c>
      <c r="HH130">
        <v>0.87612188252331469</v>
      </c>
      <c r="HI130">
        <v>0.87878419700023735</v>
      </c>
      <c r="HJ130">
        <v>0.87680776240456859</v>
      </c>
      <c r="HK130">
        <v>0.87986284851691321</v>
      </c>
      <c r="HL130">
        <v>0.87821894204673612</v>
      </c>
      <c r="HM130">
        <v>0.87942053919416541</v>
      </c>
      <c r="HN130">
        <v>0.87976142329691209</v>
      </c>
      <c r="HO130">
        <v>0.87951567157341815</v>
      </c>
      <c r="HP130">
        <v>0.88226797435703241</v>
      </c>
      <c r="HQ130">
        <v>0.88122619516629042</v>
      </c>
      <c r="HR130">
        <v>0.88213003818280256</v>
      </c>
      <c r="HS130">
        <v>0.88312960057761347</v>
      </c>
      <c r="HT130">
        <v>0.88326948740146416</v>
      </c>
      <c r="HU130">
        <v>0.88446860126883919</v>
      </c>
      <c r="HV130">
        <v>0.88368545682439625</v>
      </c>
      <c r="HW130">
        <v>0.88666260412461673</v>
      </c>
      <c r="HX130">
        <v>0.88462311300335461</v>
      </c>
      <c r="HY130">
        <v>0.88526033107313817</v>
      </c>
      <c r="HZ130">
        <v>0.88500140855703135</v>
      </c>
      <c r="IA130">
        <v>0.88586141669710128</v>
      </c>
      <c r="IB130">
        <v>0.88710486752700357</v>
      </c>
      <c r="IC130">
        <v>0.88791933730160744</v>
      </c>
      <c r="ID130">
        <v>0.88844755941509612</v>
      </c>
      <c r="IE130">
        <v>0.88868325801195291</v>
      </c>
      <c r="IF130">
        <v>0.88937094801949779</v>
      </c>
      <c r="IG130">
        <v>0.88960899738750387</v>
      </c>
      <c r="IH130">
        <v>0.88869680486454017</v>
      </c>
      <c r="II130">
        <v>0.88973440218983557</v>
      </c>
      <c r="IJ130">
        <v>0.8909066821571392</v>
      </c>
      <c r="IK130">
        <v>0.89151133473640631</v>
      </c>
      <c r="IL130">
        <v>0.89051119521619371</v>
      </c>
      <c r="IM130">
        <v>0.89167790620284892</v>
      </c>
      <c r="IN130">
        <v>0.8935375359828116</v>
      </c>
      <c r="IO130">
        <v>0.89384346128936176</v>
      </c>
      <c r="IP130">
        <v>0.89225433601337123</v>
      </c>
      <c r="IQ130">
        <v>0.89410605516180675</v>
      </c>
      <c r="IR130">
        <v>0.89515081367517602</v>
      </c>
      <c r="IS130">
        <v>0.89414334075187085</v>
      </c>
      <c r="IT130">
        <v>0.8937347248960108</v>
      </c>
      <c r="IU130">
        <v>0.89578111969936192</v>
      </c>
      <c r="IV130">
        <v>0.89560716727636192</v>
      </c>
      <c r="IW130">
        <v>0.89537741298775553</v>
      </c>
      <c r="IX130">
        <v>0.89611079389359749</v>
      </c>
      <c r="IY130">
        <v>0.8977374395642933</v>
      </c>
      <c r="IZ130">
        <v>0.8980853824106404</v>
      </c>
      <c r="JA130">
        <v>0.89804319565660362</v>
      </c>
      <c r="JB130">
        <v>0.89632839746156401</v>
      </c>
      <c r="JC130">
        <v>0.90002226550808417</v>
      </c>
      <c r="JD130">
        <v>0.89886193530986847</v>
      </c>
      <c r="JE130">
        <v>0.8998660094269445</v>
      </c>
      <c r="JF130">
        <v>0.90115985468116921</v>
      </c>
      <c r="JG130">
        <v>0.8992971826491043</v>
      </c>
      <c r="JH130">
        <v>0.90133752509565812</v>
      </c>
      <c r="JI130">
        <v>0.89953136069445816</v>
      </c>
      <c r="JJ130">
        <v>0.89953144409684305</v>
      </c>
      <c r="JK130">
        <v>0.9022120872290913</v>
      </c>
      <c r="JL130">
        <v>0.90151932524221989</v>
      </c>
      <c r="JM130">
        <v>0.90223953540404145</v>
      </c>
      <c r="JN130">
        <v>0.9032172428908849</v>
      </c>
      <c r="JO130">
        <v>0.90423385946620916</v>
      </c>
      <c r="JP130">
        <v>0.90323296659651775</v>
      </c>
      <c r="JQ130">
        <v>0.90387286386959487</v>
      </c>
      <c r="JR130">
        <v>0.904178790285455</v>
      </c>
      <c r="JS130">
        <v>0.90498668779253266</v>
      </c>
      <c r="JT130">
        <v>0.90446219684472984</v>
      </c>
      <c r="JU130">
        <v>0.90560672257341213</v>
      </c>
      <c r="JV130">
        <v>0.90584169063993458</v>
      </c>
      <c r="JW130">
        <v>0.90544162943788176</v>
      </c>
      <c r="JX130">
        <v>0.90468305675805216</v>
      </c>
      <c r="JY130">
        <v>0.90626958943204428</v>
      </c>
      <c r="JZ130">
        <v>0.90787589526852153</v>
      </c>
      <c r="KA130">
        <v>0.90834734491858971</v>
      </c>
      <c r="KB130">
        <v>0.90652993773135737</v>
      </c>
      <c r="KC130">
        <v>0.90857695780128422</v>
      </c>
      <c r="KD130">
        <v>0.90999787207492022</v>
      </c>
      <c r="KE130">
        <v>0.91031921802339144</v>
      </c>
      <c r="KF130">
        <v>0.90786219597714124</v>
      </c>
      <c r="KG130">
        <v>0.90870662558895599</v>
      </c>
      <c r="KH130">
        <v>0.90953754871608994</v>
      </c>
      <c r="KI130">
        <v>0.91009293759290932</v>
      </c>
      <c r="KJ130">
        <v>0.91068039434037507</v>
      </c>
      <c r="KK130">
        <v>0.90954593701599562</v>
      </c>
      <c r="KL130">
        <v>0.91178687237116995</v>
      </c>
      <c r="KM130">
        <v>0.90900618742446482</v>
      </c>
      <c r="KN130">
        <v>0.91044496585152801</v>
      </c>
      <c r="KO130">
        <v>0.9113460100319527</v>
      </c>
      <c r="KP130">
        <v>0.91136297191502713</v>
      </c>
      <c r="KQ130">
        <v>0.91251574233038324</v>
      </c>
      <c r="KR130">
        <v>0.91207441883244778</v>
      </c>
      <c r="KS130">
        <v>0.91205028200483773</v>
      </c>
      <c r="KT130">
        <v>0.91380849084894999</v>
      </c>
      <c r="KU130">
        <v>0.91347888407890854</v>
      </c>
      <c r="KV130">
        <v>0.91431056265432642</v>
      </c>
      <c r="KW130">
        <v>0.91405442583913887</v>
      </c>
      <c r="KX130">
        <v>0.91347999182500561</v>
      </c>
      <c r="KY130">
        <v>0.91359315831435306</v>
      </c>
      <c r="KZ130">
        <v>0.91479325726388316</v>
      </c>
      <c r="LA130">
        <v>0.91391978405827623</v>
      </c>
      <c r="LB130">
        <v>0.91631594520171267</v>
      </c>
      <c r="LC130">
        <v>0.91618186185338857</v>
      </c>
      <c r="LD130">
        <v>0.91506610472458583</v>
      </c>
      <c r="LE130">
        <v>0.91648105292692816</v>
      </c>
      <c r="LF130">
        <v>0.91745106229742746</v>
      </c>
      <c r="LG130">
        <v>0.91654126281922199</v>
      </c>
      <c r="LH130">
        <v>0.91546144316589673</v>
      </c>
      <c r="LI130">
        <v>0.9162908900977188</v>
      </c>
      <c r="LJ130">
        <v>0.91708757078255021</v>
      </c>
      <c r="LK130">
        <v>0.91727492978249592</v>
      </c>
      <c r="LL130">
        <v>0.91699522184805637</v>
      </c>
      <c r="LM130">
        <v>0.91855223007221309</v>
      </c>
      <c r="LN130">
        <v>0.91773578249825327</v>
      </c>
      <c r="LO130">
        <v>0.91864368953163245</v>
      </c>
      <c r="LP130">
        <v>0.91886869071187538</v>
      </c>
      <c r="LQ130">
        <v>0.91937391624665621</v>
      </c>
      <c r="LR130">
        <v>0.91828276227422345</v>
      </c>
      <c r="LS130">
        <v>0.91766169109578988</v>
      </c>
      <c r="LT130">
        <v>0.91898562545862972</v>
      </c>
      <c r="LU130">
        <v>0.92002185012598736</v>
      </c>
      <c r="LV130">
        <v>0.92012616804403713</v>
      </c>
      <c r="LW130">
        <v>0.92062028940342733</v>
      </c>
      <c r="LX130">
        <v>0.92021996069554635</v>
      </c>
      <c r="LY130">
        <v>0.92099259109974718</v>
      </c>
      <c r="LZ130">
        <v>0.92097540332235028</v>
      </c>
      <c r="MA130">
        <v>0.92129366893118259</v>
      </c>
      <c r="MB130">
        <v>0.9200155752667829</v>
      </c>
      <c r="MC130">
        <v>0.92121798712711589</v>
      </c>
      <c r="MD130">
        <v>0.9214627315651871</v>
      </c>
      <c r="ME130">
        <v>0.92243486911404848</v>
      </c>
      <c r="MF130">
        <v>0.922219254596639</v>
      </c>
      <c r="MG130">
        <v>0.92193834712609757</v>
      </c>
      <c r="MH130">
        <v>0.92140929574625141</v>
      </c>
      <c r="MI130">
        <v>0.92337981854651419</v>
      </c>
      <c r="MJ130">
        <v>0.92352069494662781</v>
      </c>
      <c r="MK130">
        <v>0.92443061017415129</v>
      </c>
      <c r="ML130">
        <v>0.9236889685494164</v>
      </c>
      <c r="MM130">
        <v>0.92388189271409293</v>
      </c>
      <c r="MN130">
        <v>0.92447587480396953</v>
      </c>
      <c r="MO130">
        <v>0.92352239266876257</v>
      </c>
      <c r="MP130">
        <v>0.92556939836284402</v>
      </c>
      <c r="MQ130">
        <v>0.92562017946407094</v>
      </c>
      <c r="MR130">
        <v>0.9243679422101625</v>
      </c>
      <c r="MS130">
        <v>0.92514474902081079</v>
      </c>
      <c r="MT130">
        <v>0.92506054271555305</v>
      </c>
      <c r="MU130">
        <v>0.92509901394953198</v>
      </c>
      <c r="MV130">
        <v>0.92540911246537649</v>
      </c>
      <c r="MW130">
        <v>0.9258117338047066</v>
      </c>
      <c r="MX130">
        <v>0.92783461402609735</v>
      </c>
      <c r="MY130">
        <v>0.9254214211618399</v>
      </c>
      <c r="MZ130">
        <v>0.92608982236674353</v>
      </c>
      <c r="NA130">
        <v>0.92863205770022073</v>
      </c>
      <c r="NB130">
        <v>0.92638627753042824</v>
      </c>
      <c r="NC130">
        <v>0.92751273171132154</v>
      </c>
      <c r="ND130">
        <v>0.92778247557378646</v>
      </c>
      <c r="NE130">
        <v>0.92705603868373387</v>
      </c>
      <c r="NF130">
        <v>0.92730217986108909</v>
      </c>
      <c r="NG130">
        <v>0.92793002849827155</v>
      </c>
      <c r="NH130">
        <v>0.92737953401630335</v>
      </c>
      <c r="NI130">
        <v>0.92873957450649358</v>
      </c>
      <c r="NJ130">
        <v>0.92944843042465641</v>
      </c>
      <c r="NK130">
        <v>0.92964120809734285</v>
      </c>
      <c r="NL130">
        <v>0.92934743378230955</v>
      </c>
      <c r="NM130">
        <v>0.92900624049699032</v>
      </c>
      <c r="NN130">
        <v>0.9284432612791752</v>
      </c>
      <c r="NO130">
        <v>0.92945726200580803</v>
      </c>
      <c r="NP130">
        <v>0.93029931591151416</v>
      </c>
      <c r="NQ130">
        <v>0.93025971041272082</v>
      </c>
      <c r="NR130">
        <v>0.92983699691169353</v>
      </c>
      <c r="NS130">
        <v>0.93043788455590593</v>
      </c>
      <c r="NT130">
        <v>0.93044585955245884</v>
      </c>
      <c r="NU130">
        <v>0.93191260384268904</v>
      </c>
      <c r="NV130">
        <v>0.93205146004107531</v>
      </c>
      <c r="NW130">
        <v>0.93083567794029709</v>
      </c>
      <c r="NX130">
        <v>0.93178941970652929</v>
      </c>
      <c r="NY130">
        <v>0.93244826595456431</v>
      </c>
      <c r="NZ130">
        <v>0.93175775079817791</v>
      </c>
      <c r="OA130">
        <v>0.93133647552454568</v>
      </c>
      <c r="OB130">
        <v>0.93168257238112506</v>
      </c>
      <c r="OC130">
        <v>0.93225681688550088</v>
      </c>
      <c r="OD130">
        <v>0.93245106359383689</v>
      </c>
      <c r="OE130">
        <v>0.93212440787956918</v>
      </c>
      <c r="OF130">
        <v>0.9321557973338731</v>
      </c>
      <c r="OG130">
        <v>0.93334031798031902</v>
      </c>
      <c r="OH130">
        <v>0.93282075796507069</v>
      </c>
      <c r="OI130">
        <v>0.93260418535752321</v>
      </c>
      <c r="OJ130">
        <v>0.93194343635066479</v>
      </c>
      <c r="OK130">
        <v>0.93386916067634151</v>
      </c>
      <c r="OL130">
        <v>0.93432928647519731</v>
      </c>
      <c r="OM130">
        <v>0.93361985634397837</v>
      </c>
      <c r="ON130">
        <v>0.93294624066962351</v>
      </c>
      <c r="OO130">
        <v>0.93425542083341617</v>
      </c>
      <c r="OP130">
        <v>0.93369205705819369</v>
      </c>
      <c r="OQ130">
        <v>0.93446370647757537</v>
      </c>
      <c r="OR130">
        <v>0.93379606529472847</v>
      </c>
      <c r="OS130">
        <v>0.93413689962930335</v>
      </c>
      <c r="OT130">
        <v>0.93588877806099302</v>
      </c>
      <c r="OU130">
        <v>0.93545103123784012</v>
      </c>
    </row>
    <row r="131" spans="1:411">
      <c r="A131" s="539">
        <v>0.80000000000000016</v>
      </c>
      <c r="B131">
        <v>1.989573681751893E-4</v>
      </c>
      <c r="C131">
        <v>2.1804244421165151E-3</v>
      </c>
      <c r="D131">
        <v>5.2357125003565357E-3</v>
      </c>
      <c r="E131">
        <v>8.9085025067145353E-3</v>
      </c>
      <c r="F131">
        <v>1.4320816527439661E-2</v>
      </c>
      <c r="G131">
        <v>2.1995315956335498E-2</v>
      </c>
      <c r="H131">
        <v>2.8687094115246486E-2</v>
      </c>
      <c r="I131">
        <v>3.804419851424147E-2</v>
      </c>
      <c r="J131">
        <v>4.7926166024149439E-2</v>
      </c>
      <c r="K131">
        <v>5.884539767247645E-2</v>
      </c>
      <c r="L131">
        <v>6.9863945054737558E-2</v>
      </c>
      <c r="M131">
        <v>8.0117839689267681E-2</v>
      </c>
      <c r="N131">
        <v>9.1649181717983405E-2</v>
      </c>
      <c r="O131">
        <v>0.10438890961366931</v>
      </c>
      <c r="P131">
        <v>0.11488503202334963</v>
      </c>
      <c r="Q131">
        <v>0.12776936803374112</v>
      </c>
      <c r="R131">
        <v>0.14040293104084048</v>
      </c>
      <c r="S131">
        <v>0.15222939873699093</v>
      </c>
      <c r="T131">
        <v>0.16249887239903746</v>
      </c>
      <c r="U131">
        <v>0.1771331731011456</v>
      </c>
      <c r="V131">
        <v>0.18710980617660583</v>
      </c>
      <c r="W131">
        <v>0.19985263378929763</v>
      </c>
      <c r="X131">
        <v>0.21393631183050793</v>
      </c>
      <c r="Y131">
        <v>0.2244387496597576</v>
      </c>
      <c r="Z131">
        <v>0.2356881987224077</v>
      </c>
      <c r="AA131">
        <v>0.24872435090151385</v>
      </c>
      <c r="AB131">
        <v>0.26106010187926465</v>
      </c>
      <c r="AC131">
        <v>0.27426781978151993</v>
      </c>
      <c r="AD131">
        <v>0.28818084211665712</v>
      </c>
      <c r="AE131">
        <v>0.30054142109469373</v>
      </c>
      <c r="AF131">
        <v>0.31169593996798606</v>
      </c>
      <c r="AG131">
        <v>0.32308657457461609</v>
      </c>
      <c r="AH131">
        <v>0.33567167163392508</v>
      </c>
      <c r="AI131">
        <v>0.34763010783942616</v>
      </c>
      <c r="AJ131">
        <v>0.35705232171629708</v>
      </c>
      <c r="AK131">
        <v>0.37012654326788041</v>
      </c>
      <c r="AL131">
        <v>0.38024041511922346</v>
      </c>
      <c r="AM131">
        <v>0.3903715551118711</v>
      </c>
      <c r="AN131">
        <v>0.40323062224940498</v>
      </c>
      <c r="AO131">
        <v>0.4133567272177413</v>
      </c>
      <c r="AP131">
        <v>0.42410443374233875</v>
      </c>
      <c r="AQ131">
        <v>0.43271784779502775</v>
      </c>
      <c r="AR131">
        <v>0.4431714727092107</v>
      </c>
      <c r="AS131">
        <v>0.44937378180403814</v>
      </c>
      <c r="AT131">
        <v>0.46404726873268815</v>
      </c>
      <c r="AU131">
        <v>0.47252372986448271</v>
      </c>
      <c r="AV131">
        <v>0.4801502395027642</v>
      </c>
      <c r="AW131">
        <v>0.4885138602144844</v>
      </c>
      <c r="AX131">
        <v>0.49908230742498205</v>
      </c>
      <c r="AY131">
        <v>0.50725221357573347</v>
      </c>
      <c r="AZ131">
        <v>0.51394167523428047</v>
      </c>
      <c r="BA131">
        <v>0.52020028039806632</v>
      </c>
      <c r="BB131">
        <v>0.52895482806705396</v>
      </c>
      <c r="BC131">
        <v>0.53340723713692229</v>
      </c>
      <c r="BD131">
        <v>0.54213268912998502</v>
      </c>
      <c r="BE131">
        <v>0.54830720378102416</v>
      </c>
      <c r="BF131">
        <v>0.5564305331970395</v>
      </c>
      <c r="BG131">
        <v>0.56425695758635186</v>
      </c>
      <c r="BH131">
        <v>0.56905046412347338</v>
      </c>
      <c r="BI131">
        <v>0.57850928952975678</v>
      </c>
      <c r="BJ131">
        <v>0.58483904408887999</v>
      </c>
      <c r="BK131">
        <v>0.58930897929849357</v>
      </c>
      <c r="BL131">
        <v>0.59329341233606658</v>
      </c>
      <c r="BM131">
        <v>0.59994036811147544</v>
      </c>
      <c r="BN131">
        <v>0.60807842817243851</v>
      </c>
      <c r="BO131">
        <v>0.6117911564898364</v>
      </c>
      <c r="BP131">
        <v>0.61584821671612244</v>
      </c>
      <c r="BQ131">
        <v>0.62172939787476289</v>
      </c>
      <c r="BR131">
        <v>0.62765946579920207</v>
      </c>
      <c r="BS131">
        <v>0.63408077858245204</v>
      </c>
      <c r="BT131">
        <v>0.63782773090832334</v>
      </c>
      <c r="BU131">
        <v>0.64257297812445013</v>
      </c>
      <c r="BV131">
        <v>0.64637723241214817</v>
      </c>
      <c r="BW131">
        <v>0.65117130172534132</v>
      </c>
      <c r="BX131">
        <v>0.6544061021904044</v>
      </c>
      <c r="BY131">
        <v>0.65817716997520415</v>
      </c>
      <c r="BZ131">
        <v>0.66408773103971785</v>
      </c>
      <c r="CA131">
        <v>0.66652378251167999</v>
      </c>
      <c r="CB131">
        <v>0.67178820379525117</v>
      </c>
      <c r="CC131">
        <v>0.67624264883527552</v>
      </c>
      <c r="CD131">
        <v>0.67644267078322518</v>
      </c>
      <c r="CE131">
        <v>0.68151417776875478</v>
      </c>
      <c r="CF131">
        <v>0.6854067702558948</v>
      </c>
      <c r="CG131">
        <v>0.68948807683689317</v>
      </c>
      <c r="CH131">
        <v>0.69516563149774813</v>
      </c>
      <c r="CI131">
        <v>0.69671154227461085</v>
      </c>
      <c r="CJ131">
        <v>0.70070456745682574</v>
      </c>
      <c r="CK131">
        <v>0.704291807879034</v>
      </c>
      <c r="CL131">
        <v>0.70649857425575757</v>
      </c>
      <c r="CM131">
        <v>0.7122673009457432</v>
      </c>
      <c r="CN131">
        <v>0.71051613843199868</v>
      </c>
      <c r="CO131">
        <v>0.71422003314046778</v>
      </c>
      <c r="CP131">
        <v>0.71985292257473366</v>
      </c>
      <c r="CQ131">
        <v>0.72276420895252813</v>
      </c>
      <c r="CR131">
        <v>0.72421935411072591</v>
      </c>
      <c r="CS131">
        <v>0.72777456690973519</v>
      </c>
      <c r="CT131">
        <v>0.72723060941241813</v>
      </c>
      <c r="CU131">
        <v>0.73254122201716731</v>
      </c>
      <c r="CV131">
        <v>0.7350083129826458</v>
      </c>
      <c r="CW131">
        <v>0.73806795916906887</v>
      </c>
      <c r="CX131">
        <v>0.74010377739712485</v>
      </c>
      <c r="CY131">
        <v>0.74277943659505974</v>
      </c>
      <c r="CZ131">
        <v>0.74477323197330225</v>
      </c>
      <c r="DA131">
        <v>0.74568430498067606</v>
      </c>
      <c r="DB131">
        <v>0.75085895962729587</v>
      </c>
      <c r="DC131">
        <v>0.75026047866703527</v>
      </c>
      <c r="DD131">
        <v>0.7540818870126591</v>
      </c>
      <c r="DE131">
        <v>0.75688179890335094</v>
      </c>
      <c r="DF131">
        <v>0.75868227633160845</v>
      </c>
      <c r="DG131">
        <v>0.76038089069883563</v>
      </c>
      <c r="DH131">
        <v>0.76339735571613165</v>
      </c>
      <c r="DI131">
        <v>0.76337105113948378</v>
      </c>
      <c r="DJ131">
        <v>0.76482950210952594</v>
      </c>
      <c r="DK131">
        <v>0.77113277980994988</v>
      </c>
      <c r="DL131">
        <v>0.77220726884114876</v>
      </c>
      <c r="DM131">
        <v>0.7734174710273779</v>
      </c>
      <c r="DN131">
        <v>0.77353850364659804</v>
      </c>
      <c r="DO131">
        <v>0.77446059718771154</v>
      </c>
      <c r="DP131">
        <v>0.7794309901399169</v>
      </c>
      <c r="DQ131">
        <v>0.77903344398548791</v>
      </c>
      <c r="DR131">
        <v>0.78254496372877014</v>
      </c>
      <c r="DS131">
        <v>0.78404737795540136</v>
      </c>
      <c r="DT131">
        <v>0.7853048992025935</v>
      </c>
      <c r="DU131">
        <v>0.78540536653046567</v>
      </c>
      <c r="DV131">
        <v>0.78810320812866674</v>
      </c>
      <c r="DW131">
        <v>0.79158348920962174</v>
      </c>
      <c r="DX131">
        <v>0.79346694394378403</v>
      </c>
      <c r="DY131">
        <v>0.79424655107282915</v>
      </c>
      <c r="DZ131">
        <v>0.79695607124204859</v>
      </c>
      <c r="EA131">
        <v>0.79683070326254468</v>
      </c>
      <c r="EB131">
        <v>0.79519967612284082</v>
      </c>
      <c r="EC131">
        <v>0.80110646589151757</v>
      </c>
      <c r="ED131">
        <v>0.80221793385277762</v>
      </c>
      <c r="EE131">
        <v>0.80246092740515584</v>
      </c>
      <c r="EF131">
        <v>0.80603627426166136</v>
      </c>
      <c r="EG131">
        <v>0.80488206447135846</v>
      </c>
      <c r="EH131">
        <v>0.80735617422306127</v>
      </c>
      <c r="EI131">
        <v>0.80815535411382522</v>
      </c>
      <c r="EJ131">
        <v>0.81153719191766294</v>
      </c>
      <c r="EK131">
        <v>0.8104624279389856</v>
      </c>
      <c r="EL131">
        <v>0.81269459759473184</v>
      </c>
      <c r="EM131">
        <v>0.81368547137291414</v>
      </c>
      <c r="EN131">
        <v>0.81757837899941366</v>
      </c>
      <c r="EO131">
        <v>0.8165955016754689</v>
      </c>
      <c r="EP131">
        <v>0.81756003152606982</v>
      </c>
      <c r="EQ131">
        <v>0.81913212033662042</v>
      </c>
      <c r="ER131">
        <v>0.81943962013838656</v>
      </c>
      <c r="ES131">
        <v>0.81943337691634333</v>
      </c>
      <c r="ET131">
        <v>0.82236869562895598</v>
      </c>
      <c r="EU131">
        <v>0.8243006030311415</v>
      </c>
      <c r="EV131">
        <v>0.82400866881317469</v>
      </c>
      <c r="EW131">
        <v>0.82633093818867975</v>
      </c>
      <c r="EX131">
        <v>0.82863239300202218</v>
      </c>
      <c r="EY131">
        <v>0.82771662195970508</v>
      </c>
      <c r="EZ131">
        <v>0.82748949022426321</v>
      </c>
      <c r="FA131">
        <v>0.83125806961121018</v>
      </c>
      <c r="FB131">
        <v>0.82965914224507054</v>
      </c>
      <c r="FC131">
        <v>0.83573738885311299</v>
      </c>
      <c r="FD131">
        <v>0.83399153372272927</v>
      </c>
      <c r="FE131">
        <v>0.83437499543620286</v>
      </c>
      <c r="FF131">
        <v>0.83482570676911316</v>
      </c>
      <c r="FG131">
        <v>0.83692662869853651</v>
      </c>
      <c r="FH131">
        <v>0.83664401507036124</v>
      </c>
      <c r="FI131">
        <v>0.837826838137121</v>
      </c>
      <c r="FJ131">
        <v>0.84083588270183007</v>
      </c>
      <c r="FK131">
        <v>0.84030037951705228</v>
      </c>
      <c r="FL131">
        <v>0.84118967114833043</v>
      </c>
      <c r="FM131">
        <v>0.84236303983809846</v>
      </c>
      <c r="FN131">
        <v>0.84269441594151273</v>
      </c>
      <c r="FO131">
        <v>0.84291791509320202</v>
      </c>
      <c r="FP131">
        <v>0.84536304310589561</v>
      </c>
      <c r="FQ131">
        <v>0.84424471726868899</v>
      </c>
      <c r="FR131">
        <v>0.84727237879072137</v>
      </c>
      <c r="FS131">
        <v>0.8486138795713124</v>
      </c>
      <c r="FT131">
        <v>0.84883935233577801</v>
      </c>
      <c r="FU131">
        <v>0.84898717310792904</v>
      </c>
      <c r="FV131">
        <v>0.85062129327037062</v>
      </c>
      <c r="FW131">
        <v>0.84960138728372647</v>
      </c>
      <c r="FX131">
        <v>0.85302512966550059</v>
      </c>
      <c r="FY131">
        <v>0.85309541700631719</v>
      </c>
      <c r="FZ131">
        <v>0.8509726551470248</v>
      </c>
      <c r="GA131">
        <v>0.85393913627365747</v>
      </c>
      <c r="GB131">
        <v>0.85430117786883897</v>
      </c>
      <c r="GC131">
        <v>0.85398214589732135</v>
      </c>
      <c r="GD131">
        <v>0.85739716366704199</v>
      </c>
      <c r="GE131">
        <v>0.85644761752736831</v>
      </c>
      <c r="GF131">
        <v>0.85927759113649116</v>
      </c>
      <c r="GG131">
        <v>0.86010724493110635</v>
      </c>
      <c r="GH131">
        <v>0.86122825130650171</v>
      </c>
      <c r="GI131">
        <v>0.86188969960231621</v>
      </c>
      <c r="GJ131">
        <v>0.8607013683278556</v>
      </c>
      <c r="GK131">
        <v>0.86268448818725307</v>
      </c>
      <c r="GL131">
        <v>0.86231660736159732</v>
      </c>
      <c r="GM131">
        <v>0.86370760283327341</v>
      </c>
      <c r="GN131">
        <v>0.86484411830918473</v>
      </c>
      <c r="GO131">
        <v>0.86599942974011079</v>
      </c>
      <c r="GP131">
        <v>0.86512668706468765</v>
      </c>
      <c r="GQ131">
        <v>0.86704772082041459</v>
      </c>
      <c r="GR131">
        <v>0.86543608640329128</v>
      </c>
      <c r="GS131">
        <v>0.86563849521063341</v>
      </c>
      <c r="GT131">
        <v>0.8671503634062846</v>
      </c>
      <c r="GU131">
        <v>0.8685086291720957</v>
      </c>
      <c r="GV131">
        <v>0.86968403063685129</v>
      </c>
      <c r="GW131">
        <v>0.87109388678981092</v>
      </c>
      <c r="GX131">
        <v>0.87027606988700179</v>
      </c>
      <c r="GY131">
        <v>0.87182720111958434</v>
      </c>
      <c r="GZ131">
        <v>0.87228363686034616</v>
      </c>
      <c r="HA131">
        <v>0.87180283059629904</v>
      </c>
      <c r="HB131">
        <v>0.87137546672276289</v>
      </c>
      <c r="HC131">
        <v>0.87319688405892482</v>
      </c>
      <c r="HD131">
        <v>0.87263759398854768</v>
      </c>
      <c r="HE131">
        <v>0.8750285028130419</v>
      </c>
      <c r="HF131">
        <v>0.87618083115592404</v>
      </c>
      <c r="HG131">
        <v>0.87555178646441634</v>
      </c>
      <c r="HH131">
        <v>0.87651351067467487</v>
      </c>
      <c r="HI131">
        <v>0.87641106660090917</v>
      </c>
      <c r="HJ131">
        <v>0.87733383651409524</v>
      </c>
      <c r="HK131">
        <v>0.87926204482154025</v>
      </c>
      <c r="HL131">
        <v>0.87818471058427949</v>
      </c>
      <c r="HM131">
        <v>0.88023628174362722</v>
      </c>
      <c r="HN131">
        <v>0.87919002664745372</v>
      </c>
      <c r="HO131">
        <v>0.88090544290495765</v>
      </c>
      <c r="HP131">
        <v>0.8807731115026538</v>
      </c>
      <c r="HQ131">
        <v>0.88152649565804375</v>
      </c>
      <c r="HR131">
        <v>0.88082630925352556</v>
      </c>
      <c r="HS131">
        <v>0.88345608954174626</v>
      </c>
      <c r="HT131">
        <v>0.88244342374475182</v>
      </c>
      <c r="HU131">
        <v>0.88477217737564862</v>
      </c>
      <c r="HV131">
        <v>0.88373836706157616</v>
      </c>
      <c r="HW131">
        <v>0.88417690963228068</v>
      </c>
      <c r="HX131">
        <v>0.88492709933049229</v>
      </c>
      <c r="HY131">
        <v>0.88518847324028038</v>
      </c>
      <c r="HZ131">
        <v>0.88679104055755897</v>
      </c>
      <c r="IA131">
        <v>0.88622115735861728</v>
      </c>
      <c r="IB131">
        <v>0.88653669569222227</v>
      </c>
      <c r="IC131">
        <v>0.88703837877620018</v>
      </c>
      <c r="ID131">
        <v>0.88705771839555969</v>
      </c>
      <c r="IE131">
        <v>0.88940490057742705</v>
      </c>
      <c r="IF131">
        <v>0.88921949675579914</v>
      </c>
      <c r="IG131">
        <v>0.89092672911633353</v>
      </c>
      <c r="IH131">
        <v>0.88948498448242819</v>
      </c>
      <c r="II131">
        <v>0.89096129227213883</v>
      </c>
      <c r="IJ131">
        <v>0.89101557246408025</v>
      </c>
      <c r="IK131">
        <v>0.89138229746956199</v>
      </c>
      <c r="IL131">
        <v>0.89170669517862589</v>
      </c>
      <c r="IM131">
        <v>0.8921257073819554</v>
      </c>
      <c r="IN131">
        <v>0.89191913217875762</v>
      </c>
      <c r="IO131">
        <v>0.89336663525195381</v>
      </c>
      <c r="IP131">
        <v>0.89217744472784888</v>
      </c>
      <c r="IQ131">
        <v>0.89242406990901346</v>
      </c>
      <c r="IR131">
        <v>0.89338597616892979</v>
      </c>
      <c r="IS131">
        <v>0.89611152928620008</v>
      </c>
      <c r="IT131">
        <v>0.89543342198239073</v>
      </c>
      <c r="IU131">
        <v>0.89477683578906719</v>
      </c>
      <c r="IV131">
        <v>0.89541754323247214</v>
      </c>
      <c r="IW131">
        <v>0.89726705358491188</v>
      </c>
      <c r="IX131">
        <v>0.89846750928859009</v>
      </c>
      <c r="IY131">
        <v>0.89598168923499544</v>
      </c>
      <c r="IZ131">
        <v>0.89722430670025854</v>
      </c>
      <c r="JA131">
        <v>0.89667936164017026</v>
      </c>
      <c r="JB131">
        <v>0.89960180544491541</v>
      </c>
      <c r="JC131">
        <v>0.89756536582153978</v>
      </c>
      <c r="JD131">
        <v>0.89965189224321573</v>
      </c>
      <c r="JE131">
        <v>0.89842107023952467</v>
      </c>
      <c r="JF131">
        <v>0.90004200610074681</v>
      </c>
      <c r="JG131">
        <v>0.90088142823483663</v>
      </c>
      <c r="JH131">
        <v>0.90072737662798308</v>
      </c>
      <c r="JI131">
        <v>0.90005884198068953</v>
      </c>
      <c r="JJ131">
        <v>0.90163787374670379</v>
      </c>
      <c r="JK131">
        <v>0.90128162458944661</v>
      </c>
      <c r="JL131">
        <v>0.90234250827912033</v>
      </c>
      <c r="JM131">
        <v>0.90133931220487062</v>
      </c>
      <c r="JN131">
        <v>0.90332052790759132</v>
      </c>
      <c r="JO131">
        <v>0.90448895590754375</v>
      </c>
      <c r="JP131">
        <v>0.90287216752619415</v>
      </c>
      <c r="JQ131">
        <v>0.90254873945151159</v>
      </c>
      <c r="JR131">
        <v>0.90439150525591694</v>
      </c>
      <c r="JS131">
        <v>0.90374608427392844</v>
      </c>
      <c r="JT131">
        <v>0.90460215520660692</v>
      </c>
      <c r="JU131">
        <v>0.90624596830821458</v>
      </c>
      <c r="JV131">
        <v>0.90441809525816819</v>
      </c>
      <c r="JW131">
        <v>0.90514296114003479</v>
      </c>
      <c r="JX131">
        <v>0.90619582210090699</v>
      </c>
      <c r="JY131">
        <v>0.90617558292322686</v>
      </c>
      <c r="JZ131">
        <v>0.90722480672062178</v>
      </c>
      <c r="KA131">
        <v>0.90549917784396017</v>
      </c>
      <c r="KB131">
        <v>0.90525582967941054</v>
      </c>
      <c r="KC131">
        <v>0.90810536144678022</v>
      </c>
      <c r="KD131">
        <v>0.90864577764214405</v>
      </c>
      <c r="KE131">
        <v>0.90825698166723878</v>
      </c>
      <c r="KF131">
        <v>0.90904915474385994</v>
      </c>
      <c r="KG131">
        <v>0.90779273720901144</v>
      </c>
      <c r="KH131">
        <v>0.90891421726762045</v>
      </c>
      <c r="KI131">
        <v>0.91030757204056345</v>
      </c>
      <c r="KJ131">
        <v>0.90972030768714018</v>
      </c>
      <c r="KK131">
        <v>0.91026859816375916</v>
      </c>
      <c r="KL131">
        <v>0.91035622853352582</v>
      </c>
      <c r="KM131">
        <v>0.91011833641622497</v>
      </c>
      <c r="KN131">
        <v>0.90866517415244041</v>
      </c>
      <c r="KO131">
        <v>0.91167640296557928</v>
      </c>
      <c r="KP131">
        <v>0.91107939249507108</v>
      </c>
      <c r="KQ131">
        <v>0.91174011631041818</v>
      </c>
      <c r="KR131">
        <v>0.91285236651851542</v>
      </c>
      <c r="KS131">
        <v>0.9125396243037478</v>
      </c>
      <c r="KT131">
        <v>0.91359399446328238</v>
      </c>
      <c r="KU131">
        <v>0.91419416768576267</v>
      </c>
      <c r="KV131">
        <v>0.9147051090425723</v>
      </c>
      <c r="KW131">
        <v>0.91358336376831983</v>
      </c>
      <c r="KX131">
        <v>0.91467547689708995</v>
      </c>
      <c r="KY131">
        <v>0.91365706224326981</v>
      </c>
      <c r="KZ131">
        <v>0.91620260294295941</v>
      </c>
      <c r="LA131">
        <v>0.91491614325870363</v>
      </c>
      <c r="LB131">
        <v>0.91400866835875405</v>
      </c>
      <c r="LC131">
        <v>0.91745577373817044</v>
      </c>
      <c r="LD131">
        <v>0.91538762834305643</v>
      </c>
      <c r="LE131">
        <v>0.91522601831290318</v>
      </c>
      <c r="LF131">
        <v>0.91609123143371873</v>
      </c>
      <c r="LG131">
        <v>0.91907951139681943</v>
      </c>
      <c r="LH131">
        <v>0.91649299638205584</v>
      </c>
      <c r="LI131">
        <v>0.91615523593645487</v>
      </c>
      <c r="LJ131">
        <v>0.91633319290917847</v>
      </c>
      <c r="LK131">
        <v>0.91816899015109321</v>
      </c>
      <c r="LL131">
        <v>0.91843297046552785</v>
      </c>
      <c r="LM131">
        <v>0.91847823145523066</v>
      </c>
      <c r="LN131">
        <v>0.91969183308682623</v>
      </c>
      <c r="LO131">
        <v>0.91879589012440843</v>
      </c>
      <c r="LP131">
        <v>0.91824640302574456</v>
      </c>
      <c r="LQ131">
        <v>0.91811129665511682</v>
      </c>
      <c r="LR131">
        <v>0.9187626270856819</v>
      </c>
      <c r="LS131">
        <v>0.91947078773107482</v>
      </c>
      <c r="LT131">
        <v>0.91818780830761493</v>
      </c>
      <c r="LU131">
        <v>0.91928555184239413</v>
      </c>
      <c r="LV131">
        <v>0.91932206038731545</v>
      </c>
      <c r="LW131">
        <v>0.92081204228482716</v>
      </c>
      <c r="LX131">
        <v>0.92085946999384372</v>
      </c>
      <c r="LY131">
        <v>0.92154237933402272</v>
      </c>
      <c r="LZ131">
        <v>0.92104220271972959</v>
      </c>
      <c r="MA131">
        <v>0.92229354986293632</v>
      </c>
      <c r="MB131">
        <v>0.92207868145718197</v>
      </c>
      <c r="MC131">
        <v>0.92193007002638527</v>
      </c>
      <c r="MD131">
        <v>0.92256275816080657</v>
      </c>
      <c r="ME131">
        <v>0.92284808630986492</v>
      </c>
      <c r="MF131">
        <v>0.92272177092093666</v>
      </c>
      <c r="MG131">
        <v>0.92275845441850779</v>
      </c>
      <c r="MH131">
        <v>0.92240903532580965</v>
      </c>
      <c r="MI131">
        <v>0.9235792444347235</v>
      </c>
      <c r="MJ131">
        <v>0.92423439045002098</v>
      </c>
      <c r="MK131">
        <v>0.92381025545652007</v>
      </c>
      <c r="ML131">
        <v>0.92448987964876961</v>
      </c>
      <c r="MM131">
        <v>0.92311090430910059</v>
      </c>
      <c r="MN131">
        <v>0.92322873832701835</v>
      </c>
      <c r="MO131">
        <v>0.92361207914046939</v>
      </c>
      <c r="MP131">
        <v>0.92519906948858766</v>
      </c>
      <c r="MQ131">
        <v>0.92432997304928699</v>
      </c>
      <c r="MR131">
        <v>0.92451967098939858</v>
      </c>
      <c r="MS131">
        <v>0.92401845172476182</v>
      </c>
      <c r="MT131">
        <v>0.9257559886679072</v>
      </c>
      <c r="MU131">
        <v>0.92634801528607724</v>
      </c>
      <c r="MV131">
        <v>0.92546911865215975</v>
      </c>
      <c r="MW131">
        <v>0.92655741597434582</v>
      </c>
      <c r="MX131">
        <v>0.92648356656650921</v>
      </c>
      <c r="MY131">
        <v>0.92626101327556554</v>
      </c>
      <c r="MZ131">
        <v>0.92702967950675319</v>
      </c>
      <c r="NA131">
        <v>0.92753881795986481</v>
      </c>
      <c r="NB131">
        <v>0.92718545568393007</v>
      </c>
      <c r="NC131">
        <v>0.92666747637646352</v>
      </c>
      <c r="ND131">
        <v>0.9270371020928897</v>
      </c>
      <c r="NE131">
        <v>0.92806401682791384</v>
      </c>
      <c r="NF131">
        <v>0.92825100920236103</v>
      </c>
      <c r="NG131">
        <v>0.92887075887475345</v>
      </c>
      <c r="NH131">
        <v>0.92985778289242238</v>
      </c>
      <c r="NI131">
        <v>0.92914193144017676</v>
      </c>
      <c r="NJ131">
        <v>0.92840518815055029</v>
      </c>
      <c r="NK131">
        <v>0.92863794500445951</v>
      </c>
      <c r="NL131">
        <v>0.92842599041502094</v>
      </c>
      <c r="NM131">
        <v>0.929649528408101</v>
      </c>
      <c r="NN131">
        <v>0.92844590024520968</v>
      </c>
      <c r="NO131">
        <v>0.9308742732332439</v>
      </c>
      <c r="NP131">
        <v>0.92958330706791836</v>
      </c>
      <c r="NQ131">
        <v>0.9299300984534653</v>
      </c>
      <c r="NR131">
        <v>0.9311715649183514</v>
      </c>
      <c r="NS131">
        <v>0.93086027840724606</v>
      </c>
      <c r="NT131">
        <v>0.92965431845059443</v>
      </c>
      <c r="NU131">
        <v>0.93033949719168052</v>
      </c>
      <c r="NV131">
        <v>0.9314740785289638</v>
      </c>
      <c r="NW131">
        <v>0.9302879220888538</v>
      </c>
      <c r="NX131">
        <v>0.93127109603728597</v>
      </c>
      <c r="NY131">
        <v>0.93047305692400539</v>
      </c>
      <c r="NZ131">
        <v>0.93137446927991152</v>
      </c>
      <c r="OA131">
        <v>0.93275662422216765</v>
      </c>
      <c r="OB131">
        <v>0.93163691573256402</v>
      </c>
      <c r="OC131">
        <v>0.93195158164595548</v>
      </c>
      <c r="OD131">
        <v>0.93224845069797235</v>
      </c>
      <c r="OE131">
        <v>0.9327450008861442</v>
      </c>
      <c r="OF131">
        <v>0.93130619316671304</v>
      </c>
      <c r="OG131">
        <v>0.93250633319987719</v>
      </c>
      <c r="OH131">
        <v>0.93217626772554818</v>
      </c>
      <c r="OI131">
        <v>0.93217719993892756</v>
      </c>
      <c r="OJ131">
        <v>0.93505103959747804</v>
      </c>
      <c r="OK131">
        <v>0.93323750334940114</v>
      </c>
      <c r="OL131">
        <v>0.93303641783874602</v>
      </c>
      <c r="OM131">
        <v>0.93500933468892578</v>
      </c>
      <c r="ON131">
        <v>0.93291986257835613</v>
      </c>
      <c r="OO131">
        <v>0.93570377588858489</v>
      </c>
      <c r="OP131">
        <v>0.9351094006832843</v>
      </c>
      <c r="OQ131">
        <v>0.93516308406049631</v>
      </c>
      <c r="OR131">
        <v>0.93446446911074388</v>
      </c>
      <c r="OS131">
        <v>0.9359151922336405</v>
      </c>
      <c r="OT131">
        <v>0.93566128225424061</v>
      </c>
      <c r="OU131">
        <v>0.93561105730610516</v>
      </c>
    </row>
    <row r="132" spans="1:411">
      <c r="A132" s="539">
        <v>0.81</v>
      </c>
      <c r="B132">
        <v>2.7537295469872672E-4</v>
      </c>
      <c r="C132">
        <v>2.3195330376425175E-3</v>
      </c>
      <c r="D132">
        <v>4.8365741017659374E-3</v>
      </c>
      <c r="E132">
        <v>1.0805366517158183E-2</v>
      </c>
      <c r="F132">
        <v>1.5305625252097596E-2</v>
      </c>
      <c r="G132">
        <v>2.2971692327231168E-2</v>
      </c>
      <c r="H132">
        <v>2.958661433216641E-2</v>
      </c>
      <c r="I132">
        <v>3.9721344405808386E-2</v>
      </c>
      <c r="J132">
        <v>4.9756311587278376E-2</v>
      </c>
      <c r="K132">
        <v>6.1592438767141246E-2</v>
      </c>
      <c r="L132">
        <v>7.0393252441190435E-2</v>
      </c>
      <c r="M132">
        <v>8.0478715491428196E-2</v>
      </c>
      <c r="N132">
        <v>9.4540472795299008E-2</v>
      </c>
      <c r="O132">
        <v>0.10646773666267899</v>
      </c>
      <c r="P132">
        <v>0.11567897832638571</v>
      </c>
      <c r="Q132">
        <v>0.12790975334512636</v>
      </c>
      <c r="R132">
        <v>0.1406079811367367</v>
      </c>
      <c r="S132">
        <v>0.151457379487063</v>
      </c>
      <c r="T132">
        <v>0.1659489847953366</v>
      </c>
      <c r="U132">
        <v>0.1776010565355747</v>
      </c>
      <c r="V132">
        <v>0.18832505331639166</v>
      </c>
      <c r="W132">
        <v>0.200112404056626</v>
      </c>
      <c r="X132">
        <v>0.21492267468041382</v>
      </c>
      <c r="Y132">
        <v>0.22545943616850267</v>
      </c>
      <c r="Z132">
        <v>0.23814558436050781</v>
      </c>
      <c r="AA132">
        <v>0.24813793659936892</v>
      </c>
      <c r="AB132">
        <v>0.26119174765865727</v>
      </c>
      <c r="AC132">
        <v>0.27441886262006293</v>
      </c>
      <c r="AD132">
        <v>0.28702368397985267</v>
      </c>
      <c r="AE132">
        <v>0.29854392427417265</v>
      </c>
      <c r="AF132">
        <v>0.30870019504493268</v>
      </c>
      <c r="AG132">
        <v>0.32030199300784051</v>
      </c>
      <c r="AH132">
        <v>0.33253881009748942</v>
      </c>
      <c r="AI132">
        <v>0.34642049387573975</v>
      </c>
      <c r="AJ132">
        <v>0.35520458275350797</v>
      </c>
      <c r="AK132">
        <v>0.36861504218475749</v>
      </c>
      <c r="AL132">
        <v>0.38130744073266437</v>
      </c>
      <c r="AM132">
        <v>0.39194224831564917</v>
      </c>
      <c r="AN132">
        <v>0.40152257032597227</v>
      </c>
      <c r="AO132">
        <v>0.41454330139638429</v>
      </c>
      <c r="AP132">
        <v>0.42271200829424938</v>
      </c>
      <c r="AQ132">
        <v>0.43103022724748286</v>
      </c>
      <c r="AR132">
        <v>0.44036124066602389</v>
      </c>
      <c r="AS132">
        <v>0.45344279078918309</v>
      </c>
      <c r="AT132">
        <v>0.46167928625734056</v>
      </c>
      <c r="AU132">
        <v>0.47021095235913613</v>
      </c>
      <c r="AV132">
        <v>0.48158424182195414</v>
      </c>
      <c r="AW132">
        <v>0.48699364598135197</v>
      </c>
      <c r="AX132">
        <v>0.49672952610831594</v>
      </c>
      <c r="AY132">
        <v>0.50623006329634923</v>
      </c>
      <c r="AZ132">
        <v>0.51394702777892343</v>
      </c>
      <c r="BA132">
        <v>0.52006606171246483</v>
      </c>
      <c r="BB132">
        <v>0.5272940773853616</v>
      </c>
      <c r="BC132">
        <v>0.53519070728678908</v>
      </c>
      <c r="BD132">
        <v>0.54265310636413588</v>
      </c>
      <c r="BE132">
        <v>0.548805976603991</v>
      </c>
      <c r="BF132">
        <v>0.55645838832272376</v>
      </c>
      <c r="BG132">
        <v>0.56630804861864603</v>
      </c>
      <c r="BH132">
        <v>0.57058297787099366</v>
      </c>
      <c r="BI132">
        <v>0.57677235974800034</v>
      </c>
      <c r="BJ132">
        <v>0.58392307151557099</v>
      </c>
      <c r="BK132">
        <v>0.59053081925236162</v>
      </c>
      <c r="BL132">
        <v>0.59562281622934865</v>
      </c>
      <c r="BM132">
        <v>0.59859716862367074</v>
      </c>
      <c r="BN132">
        <v>0.60563356377091349</v>
      </c>
      <c r="BO132">
        <v>0.60955632729446696</v>
      </c>
      <c r="BP132">
        <v>0.61787983883845521</v>
      </c>
      <c r="BQ132">
        <v>0.61980038223047718</v>
      </c>
      <c r="BR132">
        <v>0.6248592051948223</v>
      </c>
      <c r="BS132">
        <v>0.63164371093634597</v>
      </c>
      <c r="BT132">
        <v>0.63658095660049674</v>
      </c>
      <c r="BU132">
        <v>0.64188141310874536</v>
      </c>
      <c r="BV132">
        <v>0.64547008798044325</v>
      </c>
      <c r="BW132">
        <v>0.65129359147970378</v>
      </c>
      <c r="BX132">
        <v>0.65534758701805518</v>
      </c>
      <c r="BY132">
        <v>0.65886444740717276</v>
      </c>
      <c r="BZ132">
        <v>0.66277857220904157</v>
      </c>
      <c r="CA132">
        <v>0.66520220832679411</v>
      </c>
      <c r="CB132">
        <v>0.67273176921626421</v>
      </c>
      <c r="CC132">
        <v>0.67421679861114681</v>
      </c>
      <c r="CD132">
        <v>0.67766200440762892</v>
      </c>
      <c r="CE132">
        <v>0.68257781888174796</v>
      </c>
      <c r="CF132">
        <v>0.68749964912037853</v>
      </c>
      <c r="CG132">
        <v>0.69083693895795195</v>
      </c>
      <c r="CH132">
        <v>0.69518043711785737</v>
      </c>
      <c r="CI132">
        <v>0.69853443027542017</v>
      </c>
      <c r="CJ132">
        <v>0.69692266653796631</v>
      </c>
      <c r="CK132">
        <v>0.70189670888229405</v>
      </c>
      <c r="CL132">
        <v>0.70543915067695973</v>
      </c>
      <c r="CM132">
        <v>0.71035099153266579</v>
      </c>
      <c r="CN132">
        <v>0.71273617133105149</v>
      </c>
      <c r="CO132">
        <v>0.71474901328220031</v>
      </c>
      <c r="CP132">
        <v>0.71652035714213169</v>
      </c>
      <c r="CQ132">
        <v>0.72065679966603535</v>
      </c>
      <c r="CR132">
        <v>0.72620673840920402</v>
      </c>
      <c r="CS132">
        <v>0.72643984363714842</v>
      </c>
      <c r="CT132">
        <v>0.72772054855353774</v>
      </c>
      <c r="CU132">
        <v>0.73221311949186663</v>
      </c>
      <c r="CV132">
        <v>0.73302782916777742</v>
      </c>
      <c r="CW132">
        <v>0.73705808208439216</v>
      </c>
      <c r="CX132">
        <v>0.74099000250589186</v>
      </c>
      <c r="CY132">
        <v>0.74162025000849952</v>
      </c>
      <c r="CZ132">
        <v>0.74324857626971907</v>
      </c>
      <c r="DA132">
        <v>0.74560365139014462</v>
      </c>
      <c r="DB132">
        <v>0.75015247931160345</v>
      </c>
      <c r="DC132">
        <v>0.75275924563401797</v>
      </c>
      <c r="DD132">
        <v>0.75486355436788832</v>
      </c>
      <c r="DE132">
        <v>0.75690925635201078</v>
      </c>
      <c r="DF132">
        <v>0.75930265891234483</v>
      </c>
      <c r="DG132">
        <v>0.76141320890153597</v>
      </c>
      <c r="DH132">
        <v>0.76429720054463401</v>
      </c>
      <c r="DI132">
        <v>0.76304892316173789</v>
      </c>
      <c r="DJ132">
        <v>0.76497634262032688</v>
      </c>
      <c r="DK132">
        <v>0.76667426768514058</v>
      </c>
      <c r="DL132">
        <v>0.76955660748046406</v>
      </c>
      <c r="DM132">
        <v>0.77280178620873485</v>
      </c>
      <c r="DN132">
        <v>0.77637166823761539</v>
      </c>
      <c r="DO132">
        <v>0.7767423532944191</v>
      </c>
      <c r="DP132">
        <v>0.77837216481095817</v>
      </c>
      <c r="DQ132">
        <v>0.7793349760560806</v>
      </c>
      <c r="DR132">
        <v>0.78059509591973175</v>
      </c>
      <c r="DS132">
        <v>0.78245884367435292</v>
      </c>
      <c r="DT132">
        <v>0.78512815975184658</v>
      </c>
      <c r="DU132">
        <v>0.78801947825782381</v>
      </c>
      <c r="DV132">
        <v>0.78935682010499908</v>
      </c>
      <c r="DW132">
        <v>0.79070622549225811</v>
      </c>
      <c r="DX132">
        <v>0.79122093843645513</v>
      </c>
      <c r="DY132">
        <v>0.79496455944950395</v>
      </c>
      <c r="DZ132">
        <v>0.7945248867027177</v>
      </c>
      <c r="EA132">
        <v>0.79735559017028645</v>
      </c>
      <c r="EB132">
        <v>0.79871003827337739</v>
      </c>
      <c r="EC132">
        <v>0.80145148007572176</v>
      </c>
      <c r="ED132">
        <v>0.80230702264726772</v>
      </c>
      <c r="EE132">
        <v>0.80134691227859545</v>
      </c>
      <c r="EF132">
        <v>0.80251384952411819</v>
      </c>
      <c r="EG132">
        <v>0.80262240865447332</v>
      </c>
      <c r="EH132">
        <v>0.80626948057628278</v>
      </c>
      <c r="EI132">
        <v>0.80686738749598153</v>
      </c>
      <c r="EJ132">
        <v>0.80903779108432838</v>
      </c>
      <c r="EK132">
        <v>0.81294729437325464</v>
      </c>
      <c r="EL132">
        <v>0.8107988593447335</v>
      </c>
      <c r="EM132">
        <v>0.81466924597073065</v>
      </c>
      <c r="EN132">
        <v>0.81593322878340246</v>
      </c>
      <c r="EO132">
        <v>0.81815086236891832</v>
      </c>
      <c r="EP132">
        <v>0.81691045052178224</v>
      </c>
      <c r="EQ132">
        <v>0.81881170160988648</v>
      </c>
      <c r="ER132">
        <v>0.82006523439010304</v>
      </c>
      <c r="ES132">
        <v>0.82198878841249434</v>
      </c>
      <c r="ET132">
        <v>0.82367774940797034</v>
      </c>
      <c r="EU132">
        <v>0.82389483462094937</v>
      </c>
      <c r="EV132">
        <v>0.82565526330646011</v>
      </c>
      <c r="EW132">
        <v>0.82703907178141489</v>
      </c>
      <c r="EX132">
        <v>0.82701457275520496</v>
      </c>
      <c r="EY132">
        <v>0.82915875996279564</v>
      </c>
      <c r="EZ132">
        <v>0.82921161014694733</v>
      </c>
      <c r="FA132">
        <v>0.83041831803348154</v>
      </c>
      <c r="FB132">
        <v>0.83245040379584412</v>
      </c>
      <c r="FC132">
        <v>0.831763739038891</v>
      </c>
      <c r="FD132">
        <v>0.83269256820402027</v>
      </c>
      <c r="FE132">
        <v>0.83525646957969946</v>
      </c>
      <c r="FF132">
        <v>0.8331496375966978</v>
      </c>
      <c r="FG132">
        <v>0.83697322844715083</v>
      </c>
      <c r="FH132">
        <v>0.83711482222522604</v>
      </c>
      <c r="FI132">
        <v>0.83733680241324004</v>
      </c>
      <c r="FJ132">
        <v>0.84036992791492438</v>
      </c>
      <c r="FK132">
        <v>0.84083546911497609</v>
      </c>
      <c r="FL132">
        <v>0.84070446404780941</v>
      </c>
      <c r="FM132">
        <v>0.8424201754124967</v>
      </c>
      <c r="FN132">
        <v>0.8417893544124867</v>
      </c>
      <c r="FO132">
        <v>0.84351428159042585</v>
      </c>
      <c r="FP132">
        <v>0.84514343911939238</v>
      </c>
      <c r="FQ132">
        <v>0.84649400270155228</v>
      </c>
      <c r="FR132">
        <v>0.84650256296465209</v>
      </c>
      <c r="FS132">
        <v>0.84811857914936795</v>
      </c>
      <c r="FT132">
        <v>0.84779783308154033</v>
      </c>
      <c r="FU132">
        <v>0.84931328754323143</v>
      </c>
      <c r="FV132">
        <v>0.85099493167328821</v>
      </c>
      <c r="FW132">
        <v>0.84942880554954647</v>
      </c>
      <c r="FX132">
        <v>0.8537613434467517</v>
      </c>
      <c r="FY132">
        <v>0.85203004633401491</v>
      </c>
      <c r="FZ132">
        <v>0.85342861027030792</v>
      </c>
      <c r="GA132">
        <v>0.85315338300198496</v>
      </c>
      <c r="GB132">
        <v>0.85486376117389296</v>
      </c>
      <c r="GC132">
        <v>0.85836353980836966</v>
      </c>
      <c r="GD132">
        <v>0.85696575370617756</v>
      </c>
      <c r="GE132">
        <v>0.8576752612211852</v>
      </c>
      <c r="GF132">
        <v>0.85795147641149305</v>
      </c>
      <c r="GG132">
        <v>0.85816369882117027</v>
      </c>
      <c r="GH132">
        <v>0.86075103515351814</v>
      </c>
      <c r="GI132">
        <v>0.86047552141649675</v>
      </c>
      <c r="GJ132">
        <v>0.86279235187292791</v>
      </c>
      <c r="GK132">
        <v>0.86275371175281346</v>
      </c>
      <c r="GL132">
        <v>0.86443084225926847</v>
      </c>
      <c r="GM132">
        <v>0.86246724300058086</v>
      </c>
      <c r="GN132">
        <v>0.86143768602952275</v>
      </c>
      <c r="GO132">
        <v>0.8658443446180446</v>
      </c>
      <c r="GP132">
        <v>0.86572074609173977</v>
      </c>
      <c r="GQ132">
        <v>0.86641649210335259</v>
      </c>
      <c r="GR132">
        <v>0.86590455182028947</v>
      </c>
      <c r="GS132">
        <v>0.86870216445582538</v>
      </c>
      <c r="GT132">
        <v>0.86682895364240831</v>
      </c>
      <c r="GU132">
        <v>0.87028192144457306</v>
      </c>
      <c r="GV132">
        <v>0.86936130543908985</v>
      </c>
      <c r="GW132">
        <v>0.87060649711078975</v>
      </c>
      <c r="GX132">
        <v>0.87202680519387099</v>
      </c>
      <c r="GY132">
        <v>0.87018550115032478</v>
      </c>
      <c r="GZ132">
        <v>0.87120271286539919</v>
      </c>
      <c r="HA132">
        <v>0.87446331790165599</v>
      </c>
      <c r="HB132">
        <v>0.87232851789356969</v>
      </c>
      <c r="HC132">
        <v>0.8741696470935969</v>
      </c>
      <c r="HD132">
        <v>0.87347809116956832</v>
      </c>
      <c r="HE132">
        <v>0.87341964119886872</v>
      </c>
      <c r="HF132">
        <v>0.87465897508203605</v>
      </c>
      <c r="HG132">
        <v>0.87610532445580103</v>
      </c>
      <c r="HH132">
        <v>0.87864357220338662</v>
      </c>
      <c r="HI132">
        <v>0.87683407258492208</v>
      </c>
      <c r="HJ132">
        <v>0.87712393647483</v>
      </c>
      <c r="HK132">
        <v>0.87825711404192108</v>
      </c>
      <c r="HL132">
        <v>0.87806980450696714</v>
      </c>
      <c r="HM132">
        <v>0.88008150595144774</v>
      </c>
      <c r="HN132">
        <v>0.87854242013488404</v>
      </c>
      <c r="HO132">
        <v>0.87980909311515898</v>
      </c>
      <c r="HP132">
        <v>0.87906561224990187</v>
      </c>
      <c r="HQ132">
        <v>0.88217803775711534</v>
      </c>
      <c r="HR132">
        <v>0.8823016122120082</v>
      </c>
      <c r="HS132">
        <v>0.88288290083171561</v>
      </c>
      <c r="HT132">
        <v>0.88264910679362107</v>
      </c>
      <c r="HU132">
        <v>0.88212936508448458</v>
      </c>
      <c r="HV132">
        <v>0.88592529254591335</v>
      </c>
      <c r="HW132">
        <v>0.88538641158341458</v>
      </c>
      <c r="HX132">
        <v>0.8860239938348814</v>
      </c>
      <c r="HY132">
        <v>0.88556036336911959</v>
      </c>
      <c r="HZ132">
        <v>0.88572244446131732</v>
      </c>
      <c r="IA132">
        <v>0.88708200923286695</v>
      </c>
      <c r="IB132">
        <v>0.88747337963419493</v>
      </c>
      <c r="IC132">
        <v>0.8885977545668956</v>
      </c>
      <c r="ID132">
        <v>0.8890026076710239</v>
      </c>
      <c r="IE132">
        <v>0.88905177667378799</v>
      </c>
      <c r="IF132">
        <v>0.88874727873805459</v>
      </c>
      <c r="IG132">
        <v>0.89060323076486603</v>
      </c>
      <c r="IH132">
        <v>0.88932957825456538</v>
      </c>
      <c r="II132">
        <v>0.89177214035926622</v>
      </c>
      <c r="IJ132">
        <v>0.8912885379586879</v>
      </c>
      <c r="IK132">
        <v>0.89178534530514586</v>
      </c>
      <c r="IL132">
        <v>0.88927060036774019</v>
      </c>
      <c r="IM132">
        <v>0.89296754670300271</v>
      </c>
      <c r="IN132">
        <v>0.89084554629881296</v>
      </c>
      <c r="IO132">
        <v>0.89288135341413355</v>
      </c>
      <c r="IP132">
        <v>0.89420522719218043</v>
      </c>
      <c r="IQ132">
        <v>0.89270915308576959</v>
      </c>
      <c r="IR132">
        <v>0.89482275476859807</v>
      </c>
      <c r="IS132">
        <v>0.89397240122144428</v>
      </c>
      <c r="IT132">
        <v>0.8951469798408459</v>
      </c>
      <c r="IU132">
        <v>0.89638194547450356</v>
      </c>
      <c r="IV132">
        <v>0.89586834260975079</v>
      </c>
      <c r="IW132">
        <v>0.89555147915910494</v>
      </c>
      <c r="IX132">
        <v>0.89708687807806309</v>
      </c>
      <c r="IY132">
        <v>0.8961688522816571</v>
      </c>
      <c r="IZ132">
        <v>0.89694970706598975</v>
      </c>
      <c r="JA132">
        <v>0.89956734211825984</v>
      </c>
      <c r="JB132">
        <v>0.89682755060328867</v>
      </c>
      <c r="JC132">
        <v>0.90017032781717554</v>
      </c>
      <c r="JD132">
        <v>0.89914016457416657</v>
      </c>
      <c r="JE132">
        <v>0.89963670428507092</v>
      </c>
      <c r="JF132">
        <v>0.90027296824003655</v>
      </c>
      <c r="JG132">
        <v>0.89940627856054256</v>
      </c>
      <c r="JH132">
        <v>0.89940280238388826</v>
      </c>
      <c r="JI132">
        <v>0.90059948465448758</v>
      </c>
      <c r="JJ132">
        <v>0.9020731173540254</v>
      </c>
      <c r="JK132">
        <v>0.90126274584342969</v>
      </c>
      <c r="JL132">
        <v>0.9008811091527692</v>
      </c>
      <c r="JM132">
        <v>0.902922523677956</v>
      </c>
      <c r="JN132">
        <v>0.90266077092968922</v>
      </c>
      <c r="JO132">
        <v>0.90373897367247191</v>
      </c>
      <c r="JP132">
        <v>0.90260808173999985</v>
      </c>
      <c r="JQ132">
        <v>0.90233964737120831</v>
      </c>
      <c r="JR132">
        <v>0.90247790906577807</v>
      </c>
      <c r="JS132">
        <v>0.90427916841134182</v>
      </c>
      <c r="JT132">
        <v>0.90569266804877047</v>
      </c>
      <c r="JU132">
        <v>0.90516623471914071</v>
      </c>
      <c r="JV132">
        <v>0.90519427374873285</v>
      </c>
      <c r="JW132">
        <v>0.9053750558320216</v>
      </c>
      <c r="JX132">
        <v>0.90474027738068197</v>
      </c>
      <c r="JY132">
        <v>0.90650562942428381</v>
      </c>
      <c r="JZ132">
        <v>0.90666115367126421</v>
      </c>
      <c r="KA132">
        <v>0.90621273411453429</v>
      </c>
      <c r="KB132">
        <v>0.90808244474839428</v>
      </c>
      <c r="KC132">
        <v>0.90751824813995641</v>
      </c>
      <c r="KD132">
        <v>0.90777913015536826</v>
      </c>
      <c r="KE132">
        <v>0.90824711122750423</v>
      </c>
      <c r="KF132">
        <v>0.9071723663238993</v>
      </c>
      <c r="KG132">
        <v>0.90894214237387305</v>
      </c>
      <c r="KH132">
        <v>0.90916774626720831</v>
      </c>
      <c r="KI132">
        <v>0.90986530232283014</v>
      </c>
      <c r="KJ132">
        <v>0.90978613665219066</v>
      </c>
      <c r="KK132">
        <v>0.9106442477709713</v>
      </c>
      <c r="KL132">
        <v>0.91039022390175217</v>
      </c>
      <c r="KM132">
        <v>0.91092959640164817</v>
      </c>
      <c r="KN132">
        <v>0.91106015144799668</v>
      </c>
      <c r="KO132">
        <v>0.91213377137967089</v>
      </c>
      <c r="KP132">
        <v>0.9123420093843686</v>
      </c>
      <c r="KQ132">
        <v>0.91126053723125255</v>
      </c>
      <c r="KR132">
        <v>0.9122889844129517</v>
      </c>
      <c r="KS132">
        <v>0.91240228052498795</v>
      </c>
      <c r="KT132">
        <v>0.91225042879976626</v>
      </c>
      <c r="KU132">
        <v>0.91271334794225911</v>
      </c>
      <c r="KV132">
        <v>0.91303300841689849</v>
      </c>
      <c r="KW132">
        <v>0.91468490425382998</v>
      </c>
      <c r="KX132">
        <v>0.91320928809196611</v>
      </c>
      <c r="KY132">
        <v>0.91572645918867812</v>
      </c>
      <c r="KZ132">
        <v>0.91442446506314268</v>
      </c>
      <c r="LA132">
        <v>0.91457926979729487</v>
      </c>
      <c r="LB132">
        <v>0.91421862757697325</v>
      </c>
      <c r="LC132">
        <v>0.916778616709089</v>
      </c>
      <c r="LD132">
        <v>0.91505029913349833</v>
      </c>
      <c r="LE132">
        <v>0.91678379725351977</v>
      </c>
      <c r="LF132">
        <v>0.91609139463574785</v>
      </c>
      <c r="LG132">
        <v>0.91520361842593556</v>
      </c>
      <c r="LH132">
        <v>0.91635185131686292</v>
      </c>
      <c r="LI132">
        <v>0.91649287945575852</v>
      </c>
      <c r="LJ132">
        <v>0.91783586384249749</v>
      </c>
      <c r="LK132">
        <v>0.91799023859241802</v>
      </c>
      <c r="LL132">
        <v>0.91811499118562312</v>
      </c>
      <c r="LM132">
        <v>0.91756142568585042</v>
      </c>
      <c r="LN132">
        <v>0.9176417878575519</v>
      </c>
      <c r="LO132">
        <v>0.91923372965526029</v>
      </c>
      <c r="LP132">
        <v>0.91866830459553195</v>
      </c>
      <c r="LQ132">
        <v>0.9188704013093828</v>
      </c>
      <c r="LR132">
        <v>0.91912377170550508</v>
      </c>
      <c r="LS132">
        <v>0.91932094035547518</v>
      </c>
      <c r="LT132">
        <v>0.92045520798595015</v>
      </c>
      <c r="LU132">
        <v>0.91958578400292112</v>
      </c>
      <c r="LV132">
        <v>0.91969317335339418</v>
      </c>
      <c r="LW132">
        <v>0.91999911185979177</v>
      </c>
      <c r="LX132">
        <v>0.9198556685337973</v>
      </c>
      <c r="LY132">
        <v>0.9220081149284779</v>
      </c>
      <c r="LZ132">
        <v>0.92104399691372441</v>
      </c>
      <c r="MA132">
        <v>0.92017603246216173</v>
      </c>
      <c r="MB132">
        <v>0.92194338525236041</v>
      </c>
      <c r="MC132">
        <v>0.92214476411816926</v>
      </c>
      <c r="MD132">
        <v>0.92296559204208217</v>
      </c>
      <c r="ME132">
        <v>0.92240417852978285</v>
      </c>
      <c r="MF132">
        <v>0.92190033782958403</v>
      </c>
      <c r="MG132">
        <v>0.92207014865130543</v>
      </c>
      <c r="MH132">
        <v>0.92080621035816002</v>
      </c>
      <c r="MI132">
        <v>0.92313633075047574</v>
      </c>
      <c r="MJ132">
        <v>0.92330635495758173</v>
      </c>
      <c r="MK132">
        <v>0.92472558070125266</v>
      </c>
      <c r="ML132">
        <v>0.9237123461344382</v>
      </c>
      <c r="MM132">
        <v>0.92372391642373608</v>
      </c>
      <c r="MN132">
        <v>0.92422444191252262</v>
      </c>
      <c r="MO132">
        <v>0.92340195632030275</v>
      </c>
      <c r="MP132">
        <v>0.92531474291417237</v>
      </c>
      <c r="MQ132">
        <v>0.92619353468239751</v>
      </c>
      <c r="MR132">
        <v>0.92485124060685509</v>
      </c>
      <c r="MS132">
        <v>0.92561894345310325</v>
      </c>
      <c r="MT132">
        <v>0.924848843947359</v>
      </c>
      <c r="MU132">
        <v>0.92477218555832308</v>
      </c>
      <c r="MV132">
        <v>0.92511558568314156</v>
      </c>
      <c r="MW132">
        <v>0.92756628543302022</v>
      </c>
      <c r="MX132">
        <v>0.92673107958116119</v>
      </c>
      <c r="MY132">
        <v>0.92685425362568741</v>
      </c>
      <c r="MZ132">
        <v>0.92709811534475806</v>
      </c>
      <c r="NA132">
        <v>0.92717074367085262</v>
      </c>
      <c r="NB132">
        <v>0.92673842702755738</v>
      </c>
      <c r="NC132">
        <v>0.92627238078766605</v>
      </c>
      <c r="ND132">
        <v>0.92807984043618641</v>
      </c>
      <c r="NE132">
        <v>0.92727749080237454</v>
      </c>
      <c r="NF132">
        <v>0.92987904588433712</v>
      </c>
      <c r="NG132">
        <v>0.92930320694349899</v>
      </c>
      <c r="NH132">
        <v>0.92888119791948065</v>
      </c>
      <c r="NI132">
        <v>0.92814752644380716</v>
      </c>
      <c r="NJ132">
        <v>0.92803676743673402</v>
      </c>
      <c r="NK132">
        <v>0.92909829959024814</v>
      </c>
      <c r="NL132">
        <v>0.92798131636700876</v>
      </c>
      <c r="NM132">
        <v>0.92957475610802232</v>
      </c>
      <c r="NN132">
        <v>0.92765530125115636</v>
      </c>
      <c r="NO132">
        <v>0.9306603542719889</v>
      </c>
      <c r="NP132">
        <v>0.93003706937790687</v>
      </c>
      <c r="NQ132">
        <v>0.93056376374966998</v>
      </c>
      <c r="NR132">
        <v>0.92995673719378513</v>
      </c>
      <c r="NS132">
        <v>0.93044130126394275</v>
      </c>
      <c r="NT132">
        <v>0.92976343379667481</v>
      </c>
      <c r="NU132">
        <v>0.92958474546914505</v>
      </c>
      <c r="NV132">
        <v>0.93042461865169201</v>
      </c>
      <c r="NW132">
        <v>0.93079545303926159</v>
      </c>
      <c r="NX132">
        <v>0.93019984831887348</v>
      </c>
      <c r="NY132">
        <v>0.93041333216644284</v>
      </c>
      <c r="NZ132">
        <v>0.93194202948353888</v>
      </c>
      <c r="OA132">
        <v>0.93194828441633271</v>
      </c>
      <c r="OB132">
        <v>0.93357697577172838</v>
      </c>
      <c r="OC132">
        <v>0.93326975462064365</v>
      </c>
      <c r="OD132">
        <v>0.93228405557935545</v>
      </c>
      <c r="OE132">
        <v>0.93259190790070023</v>
      </c>
      <c r="OF132">
        <v>0.93146820304267863</v>
      </c>
      <c r="OG132">
        <v>0.93257985487147432</v>
      </c>
      <c r="OH132">
        <v>0.93446620190486152</v>
      </c>
      <c r="OI132">
        <v>0.93328409679932067</v>
      </c>
      <c r="OJ132">
        <v>0.93339054334518834</v>
      </c>
      <c r="OK132">
        <v>0.93373322947580539</v>
      </c>
      <c r="OL132">
        <v>0.93392078946668078</v>
      </c>
      <c r="OM132">
        <v>0.93488626508046302</v>
      </c>
      <c r="ON132">
        <v>0.93255910405315512</v>
      </c>
      <c r="OO132">
        <v>0.93490943310963903</v>
      </c>
      <c r="OP132">
        <v>0.93378217787307549</v>
      </c>
      <c r="OQ132">
        <v>0.93381136548501831</v>
      </c>
      <c r="OR132">
        <v>0.93515202172964074</v>
      </c>
      <c r="OS132">
        <v>0.93488016535215057</v>
      </c>
      <c r="OT132">
        <v>0.93444823001147059</v>
      </c>
      <c r="OU132">
        <v>0.93484232712689064</v>
      </c>
    </row>
    <row r="133" spans="1:411">
      <c r="A133" s="539">
        <v>0.82000000000000006</v>
      </c>
      <c r="B133">
        <v>6.3075683001016477E-4</v>
      </c>
      <c r="C133">
        <v>2.8957949342030193E-3</v>
      </c>
      <c r="D133">
        <v>5.246319084770865E-3</v>
      </c>
      <c r="E133">
        <v>9.6995633098737617E-3</v>
      </c>
      <c r="F133">
        <v>1.6104438421143487E-2</v>
      </c>
      <c r="G133">
        <v>2.2948111460389522E-2</v>
      </c>
      <c r="H133">
        <v>3.080261425365366E-2</v>
      </c>
      <c r="I133">
        <v>4.2231328351658562E-2</v>
      </c>
      <c r="J133">
        <v>5.0022102432167669E-2</v>
      </c>
      <c r="K133">
        <v>6.2231435609383615E-2</v>
      </c>
      <c r="L133">
        <v>7.1340709996006071E-2</v>
      </c>
      <c r="M133">
        <v>8.4817968708184061E-2</v>
      </c>
      <c r="N133">
        <v>9.5287063161310873E-2</v>
      </c>
      <c r="O133">
        <v>0.10684624367595519</v>
      </c>
      <c r="P133">
        <v>0.11767722153942553</v>
      </c>
      <c r="Q133">
        <v>0.13011619462749752</v>
      </c>
      <c r="R133">
        <v>0.1435064707457831</v>
      </c>
      <c r="S133">
        <v>0.15381046752793531</v>
      </c>
      <c r="T133">
        <v>0.1655893950254001</v>
      </c>
      <c r="U133">
        <v>0.17443027124444524</v>
      </c>
      <c r="V133">
        <v>0.18903324134736804</v>
      </c>
      <c r="W133">
        <v>0.20092154494118289</v>
      </c>
      <c r="X133">
        <v>0.21334945015107459</v>
      </c>
      <c r="Y133">
        <v>0.22688622949246304</v>
      </c>
      <c r="Z133">
        <v>0.23667887624165376</v>
      </c>
      <c r="AA133">
        <v>0.24914303278872821</v>
      </c>
      <c r="AB133">
        <v>0.25977456495537316</v>
      </c>
      <c r="AC133">
        <v>0.27553911259558839</v>
      </c>
      <c r="AD133">
        <v>0.28585475438623215</v>
      </c>
      <c r="AE133">
        <v>0.2979666805283453</v>
      </c>
      <c r="AF133">
        <v>0.30869744316069486</v>
      </c>
      <c r="AG133">
        <v>0.32177611079644286</v>
      </c>
      <c r="AH133">
        <v>0.33158295512641384</v>
      </c>
      <c r="AI133">
        <v>0.34640947382328602</v>
      </c>
      <c r="AJ133">
        <v>0.35733128756125931</v>
      </c>
      <c r="AK133">
        <v>0.36844464999185855</v>
      </c>
      <c r="AL133">
        <v>0.37701976106343482</v>
      </c>
      <c r="AM133">
        <v>0.3898064688526286</v>
      </c>
      <c r="AN133">
        <v>0.40030287588903291</v>
      </c>
      <c r="AO133">
        <v>0.41281036762815831</v>
      </c>
      <c r="AP133">
        <v>0.42421304407819244</v>
      </c>
      <c r="AQ133">
        <v>0.43403650856720677</v>
      </c>
      <c r="AR133">
        <v>0.44284387873581721</v>
      </c>
      <c r="AS133">
        <v>0.44982786909124928</v>
      </c>
      <c r="AT133">
        <v>0.45991303120791371</v>
      </c>
      <c r="AU133">
        <v>0.47194449689280926</v>
      </c>
      <c r="AV133">
        <v>0.47980546912137623</v>
      </c>
      <c r="AW133">
        <v>0.4880203369072329</v>
      </c>
      <c r="AX133">
        <v>0.4951689150700278</v>
      </c>
      <c r="AY133">
        <v>0.5024384755951492</v>
      </c>
      <c r="AZ133">
        <v>0.50900344713082979</v>
      </c>
      <c r="BA133">
        <v>0.52143611749582841</v>
      </c>
      <c r="BB133">
        <v>0.5271193039795552</v>
      </c>
      <c r="BC133">
        <v>0.53655010617983634</v>
      </c>
      <c r="BD133">
        <v>0.54154483162033906</v>
      </c>
      <c r="BE133">
        <v>0.5496503206730845</v>
      </c>
      <c r="BF133">
        <v>0.55632130741119634</v>
      </c>
      <c r="BG133">
        <v>0.56372493774375054</v>
      </c>
      <c r="BH133">
        <v>0.57007695203221798</v>
      </c>
      <c r="BI133">
        <v>0.57364140755120174</v>
      </c>
      <c r="BJ133">
        <v>0.58516280729469972</v>
      </c>
      <c r="BK133">
        <v>0.58831850907668326</v>
      </c>
      <c r="BL133">
        <v>0.59634814938626157</v>
      </c>
      <c r="BM133">
        <v>0.60038461546762945</v>
      </c>
      <c r="BN133">
        <v>0.60356766130348216</v>
      </c>
      <c r="BO133">
        <v>0.61090523783272754</v>
      </c>
      <c r="BP133">
        <v>0.61613425330622518</v>
      </c>
      <c r="BQ133">
        <v>0.62238667039592954</v>
      </c>
      <c r="BR133">
        <v>0.62715139331881709</v>
      </c>
      <c r="BS133">
        <v>0.63212052849387312</v>
      </c>
      <c r="BT133">
        <v>0.63678289992723636</v>
      </c>
      <c r="BU133">
        <v>0.64088624356574997</v>
      </c>
      <c r="BV133">
        <v>0.64672697525030887</v>
      </c>
      <c r="BW133">
        <v>0.64729353525977629</v>
      </c>
      <c r="BX133">
        <v>0.65385012947878818</v>
      </c>
      <c r="BY133">
        <v>0.65990596366270105</v>
      </c>
      <c r="BZ133">
        <v>0.663610047766787</v>
      </c>
      <c r="CA133">
        <v>0.66938140910596489</v>
      </c>
      <c r="CB133">
        <v>0.67185783497880991</v>
      </c>
      <c r="CC133">
        <v>0.67451681664368746</v>
      </c>
      <c r="CD133">
        <v>0.67587885387419511</v>
      </c>
      <c r="CE133">
        <v>0.68092017731289867</v>
      </c>
      <c r="CF133">
        <v>0.68441882262216447</v>
      </c>
      <c r="CG133">
        <v>0.68928180779476</v>
      </c>
      <c r="CH133">
        <v>0.69335259937980342</v>
      </c>
      <c r="CI133">
        <v>0.69774060711919039</v>
      </c>
      <c r="CJ133">
        <v>0.69682922201754482</v>
      </c>
      <c r="CK133">
        <v>0.70282129587857445</v>
      </c>
      <c r="CL133">
        <v>0.70619699371563571</v>
      </c>
      <c r="CM133">
        <v>0.71074791135276971</v>
      </c>
      <c r="CN133">
        <v>0.71125306304489966</v>
      </c>
      <c r="CO133">
        <v>0.71519268510707357</v>
      </c>
      <c r="CP133">
        <v>0.71632082816006937</v>
      </c>
      <c r="CQ133">
        <v>0.72079138938048948</v>
      </c>
      <c r="CR133">
        <v>0.72241098614816623</v>
      </c>
      <c r="CS133">
        <v>0.72775036274490246</v>
      </c>
      <c r="CT133">
        <v>0.72707411865291038</v>
      </c>
      <c r="CU133">
        <v>0.73468312088251286</v>
      </c>
      <c r="CV133">
        <v>0.73323686073841543</v>
      </c>
      <c r="CW133">
        <v>0.73725520809332346</v>
      </c>
      <c r="CX133">
        <v>0.73863395101892482</v>
      </c>
      <c r="CY133">
        <v>0.74235391870065803</v>
      </c>
      <c r="CZ133">
        <v>0.74255684839811886</v>
      </c>
      <c r="DA133">
        <v>0.74606073495803005</v>
      </c>
      <c r="DB133">
        <v>0.7491475148557748</v>
      </c>
      <c r="DC133">
        <v>0.75124496059478285</v>
      </c>
      <c r="DD133">
        <v>0.75392382326266727</v>
      </c>
      <c r="DE133">
        <v>0.75519775362226138</v>
      </c>
      <c r="DF133">
        <v>0.75960109824946809</v>
      </c>
      <c r="DG133">
        <v>0.75942943245579408</v>
      </c>
      <c r="DH133">
        <v>0.76193203637368079</v>
      </c>
      <c r="DI133">
        <v>0.76546473771190449</v>
      </c>
      <c r="DJ133">
        <v>0.76547288893224485</v>
      </c>
      <c r="DK133">
        <v>0.76993329796726584</v>
      </c>
      <c r="DL133">
        <v>0.76944622211551716</v>
      </c>
      <c r="DM133">
        <v>0.77462820999497717</v>
      </c>
      <c r="DN133">
        <v>0.77189759721910267</v>
      </c>
      <c r="DO133">
        <v>0.77602669463227403</v>
      </c>
      <c r="DP133">
        <v>0.77955925835199991</v>
      </c>
      <c r="DQ133">
        <v>0.78036684629891362</v>
      </c>
      <c r="DR133">
        <v>0.7821666197279743</v>
      </c>
      <c r="DS133">
        <v>0.78312374827857534</v>
      </c>
      <c r="DT133">
        <v>0.7861737541237378</v>
      </c>
      <c r="DU133">
        <v>0.78695744177524429</v>
      </c>
      <c r="DV133">
        <v>0.7886793819411817</v>
      </c>
      <c r="DW133">
        <v>0.78887081941145198</v>
      </c>
      <c r="DX133">
        <v>0.79251712584214506</v>
      </c>
      <c r="DY133">
        <v>0.79312669056868568</v>
      </c>
      <c r="DZ133">
        <v>0.79717020859491028</v>
      </c>
      <c r="EA133">
        <v>0.79725030570201982</v>
      </c>
      <c r="EB133">
        <v>0.79888458341367041</v>
      </c>
      <c r="EC133">
        <v>0.79939874067402772</v>
      </c>
      <c r="ED133">
        <v>0.80075772884617391</v>
      </c>
      <c r="EE133">
        <v>0.80296673197036361</v>
      </c>
      <c r="EF133">
        <v>0.8043227344466084</v>
      </c>
      <c r="EG133">
        <v>0.80483799506123144</v>
      </c>
      <c r="EH133">
        <v>0.80540654470464457</v>
      </c>
      <c r="EI133">
        <v>0.80946365352579319</v>
      </c>
      <c r="EJ133">
        <v>0.80987229822876272</v>
      </c>
      <c r="EK133">
        <v>0.81113179790973433</v>
      </c>
      <c r="EL133">
        <v>0.81160380646652164</v>
      </c>
      <c r="EM133">
        <v>0.81076477306480998</v>
      </c>
      <c r="EN133">
        <v>0.81343571396855019</v>
      </c>
      <c r="EO133">
        <v>0.81435470471494242</v>
      </c>
      <c r="EP133">
        <v>0.81573431249781903</v>
      </c>
      <c r="EQ133">
        <v>0.81840976778225605</v>
      </c>
      <c r="ER133">
        <v>0.81865654558372081</v>
      </c>
      <c r="ES133">
        <v>0.82158709982743494</v>
      </c>
      <c r="ET133">
        <v>0.82208493467141108</v>
      </c>
      <c r="EU133">
        <v>0.82401416370717784</v>
      </c>
      <c r="EV133">
        <v>0.82471121286988747</v>
      </c>
      <c r="EW133">
        <v>0.82731191382710312</v>
      </c>
      <c r="EX133">
        <v>0.82886277681735976</v>
      </c>
      <c r="EY133">
        <v>0.8276666526978087</v>
      </c>
      <c r="EZ133">
        <v>0.82782850058321267</v>
      </c>
      <c r="FA133">
        <v>0.83039076691206137</v>
      </c>
      <c r="FB133">
        <v>0.82970169645447922</v>
      </c>
      <c r="FC133">
        <v>0.83495774041335458</v>
      </c>
      <c r="FD133">
        <v>0.83331022178922465</v>
      </c>
      <c r="FE133">
        <v>0.83480497926026354</v>
      </c>
      <c r="FF133">
        <v>0.83573069623074425</v>
      </c>
      <c r="FG133">
        <v>0.83591993718966295</v>
      </c>
      <c r="FH133">
        <v>0.83799797308706803</v>
      </c>
      <c r="FI133">
        <v>0.83798629194731156</v>
      </c>
      <c r="FJ133">
        <v>0.83927715311668583</v>
      </c>
      <c r="FK133">
        <v>0.83972821911465423</v>
      </c>
      <c r="FL133">
        <v>0.84049337081973052</v>
      </c>
      <c r="FM133">
        <v>0.84225068803327441</v>
      </c>
      <c r="FN133">
        <v>0.8425485685832621</v>
      </c>
      <c r="FO133">
        <v>0.84440311890403219</v>
      </c>
      <c r="FP133">
        <v>0.84468655228500489</v>
      </c>
      <c r="FQ133">
        <v>0.84799204253081828</v>
      </c>
      <c r="FR133">
        <v>0.84726686660914119</v>
      </c>
      <c r="FS133">
        <v>0.84804816226159208</v>
      </c>
      <c r="FT133">
        <v>0.85009687876309548</v>
      </c>
      <c r="FU133">
        <v>0.84895235922673074</v>
      </c>
      <c r="FV133">
        <v>0.85059232935806173</v>
      </c>
      <c r="FW133">
        <v>0.85117621481378181</v>
      </c>
      <c r="FX133">
        <v>0.85241314358785236</v>
      </c>
      <c r="FY133">
        <v>0.85185821743695411</v>
      </c>
      <c r="FZ133">
        <v>0.85268988501910203</v>
      </c>
      <c r="GA133">
        <v>0.85409485473408275</v>
      </c>
      <c r="GB133">
        <v>0.85578321954029524</v>
      </c>
      <c r="GC133">
        <v>0.85659859864203125</v>
      </c>
      <c r="GD133">
        <v>0.85718228437233557</v>
      </c>
      <c r="GE133">
        <v>0.85774673551114644</v>
      </c>
      <c r="GF133">
        <v>0.85801366992905981</v>
      </c>
      <c r="GG133">
        <v>0.85818930485530998</v>
      </c>
      <c r="GH133">
        <v>0.85943261504872592</v>
      </c>
      <c r="GI133">
        <v>0.86021901574909698</v>
      </c>
      <c r="GJ133">
        <v>0.86076865544315173</v>
      </c>
      <c r="GK133">
        <v>0.86279959547844087</v>
      </c>
      <c r="GL133">
        <v>0.86068541172290092</v>
      </c>
      <c r="GM133">
        <v>0.86347114182675655</v>
      </c>
      <c r="GN133">
        <v>0.86354799536806814</v>
      </c>
      <c r="GO133">
        <v>0.86570868121959443</v>
      </c>
      <c r="GP133">
        <v>0.86523580365846919</v>
      </c>
      <c r="GQ133">
        <v>0.86593639969781733</v>
      </c>
      <c r="GR133">
        <v>0.86654721767608844</v>
      </c>
      <c r="GS133">
        <v>0.86709427388417892</v>
      </c>
      <c r="GT133">
        <v>0.86912217648712198</v>
      </c>
      <c r="GU133">
        <v>0.86805261732750194</v>
      </c>
      <c r="GV133">
        <v>0.87069049610447169</v>
      </c>
      <c r="GW133">
        <v>0.869108708954623</v>
      </c>
      <c r="GX133">
        <v>0.86975336771249567</v>
      </c>
      <c r="GY133">
        <v>0.87104048500654563</v>
      </c>
      <c r="GZ133">
        <v>0.87078868333181103</v>
      </c>
      <c r="HA133">
        <v>0.87108913947926292</v>
      </c>
      <c r="HB133">
        <v>0.87476451838922975</v>
      </c>
      <c r="HC133">
        <v>0.87435195204630456</v>
      </c>
      <c r="HD133">
        <v>0.87402169398360807</v>
      </c>
      <c r="HE133">
        <v>0.87603313926855564</v>
      </c>
      <c r="HF133">
        <v>0.87721507184227465</v>
      </c>
      <c r="HG133">
        <v>0.87636790921007912</v>
      </c>
      <c r="HH133">
        <v>0.87751279839364693</v>
      </c>
      <c r="HI133">
        <v>0.87607454533512052</v>
      </c>
      <c r="HJ133">
        <v>0.87882404553135274</v>
      </c>
      <c r="HK133">
        <v>0.87930715302492024</v>
      </c>
      <c r="HL133">
        <v>0.87953374778889837</v>
      </c>
      <c r="HM133">
        <v>0.88164542060539153</v>
      </c>
      <c r="HN133">
        <v>0.88015179356136564</v>
      </c>
      <c r="HO133">
        <v>0.88038788326573447</v>
      </c>
      <c r="HP133">
        <v>0.88227422703826408</v>
      </c>
      <c r="HQ133">
        <v>0.88085013140367718</v>
      </c>
      <c r="HR133">
        <v>0.8821189349194587</v>
      </c>
      <c r="HS133">
        <v>0.88209186391556305</v>
      </c>
      <c r="HT133">
        <v>0.88369305518543728</v>
      </c>
      <c r="HU133">
        <v>0.88377041484250307</v>
      </c>
      <c r="HV133">
        <v>0.88524247806127077</v>
      </c>
      <c r="HW133">
        <v>0.88469799382605996</v>
      </c>
      <c r="HX133">
        <v>0.88733213677939538</v>
      </c>
      <c r="HY133">
        <v>0.88579696000664465</v>
      </c>
      <c r="HZ133">
        <v>0.88521506709949627</v>
      </c>
      <c r="IA133">
        <v>0.8887945005910447</v>
      </c>
      <c r="IB133">
        <v>0.88574650887615436</v>
      </c>
      <c r="IC133">
        <v>0.8873822239447533</v>
      </c>
      <c r="ID133">
        <v>0.88901406486063261</v>
      </c>
      <c r="IE133">
        <v>0.8891327554806665</v>
      </c>
      <c r="IF133">
        <v>0.88913392193105467</v>
      </c>
      <c r="IG133">
        <v>0.88901132839302155</v>
      </c>
      <c r="IH133">
        <v>0.88933917701605603</v>
      </c>
      <c r="II133">
        <v>0.8899255646992007</v>
      </c>
      <c r="IJ133">
        <v>0.89164607893232406</v>
      </c>
      <c r="IK133">
        <v>0.89085847962674991</v>
      </c>
      <c r="IL133">
        <v>0.89072907597270956</v>
      </c>
      <c r="IM133">
        <v>0.89119360744573017</v>
      </c>
      <c r="IN133">
        <v>0.89304886993063826</v>
      </c>
      <c r="IO133">
        <v>0.89154262930385964</v>
      </c>
      <c r="IP133">
        <v>0.89413717715926855</v>
      </c>
      <c r="IQ133">
        <v>0.89242094271006223</v>
      </c>
      <c r="IR133">
        <v>0.89437846213123895</v>
      </c>
      <c r="IS133">
        <v>0.89417447858125598</v>
      </c>
      <c r="IT133">
        <v>0.89372370915544397</v>
      </c>
      <c r="IU133">
        <v>0.89459045967300277</v>
      </c>
      <c r="IV133">
        <v>0.89369023918946566</v>
      </c>
      <c r="IW133">
        <v>0.89677812977319005</v>
      </c>
      <c r="IX133">
        <v>0.89647885037771347</v>
      </c>
      <c r="IY133">
        <v>0.89806276816419306</v>
      </c>
      <c r="IZ133">
        <v>0.8960492283744852</v>
      </c>
      <c r="JA133">
        <v>0.89768084326022934</v>
      </c>
      <c r="JB133">
        <v>0.89680195995617074</v>
      </c>
      <c r="JC133">
        <v>0.90036489148214471</v>
      </c>
      <c r="JD133">
        <v>0.89825405789513546</v>
      </c>
      <c r="JE133">
        <v>0.90036986443176092</v>
      </c>
      <c r="JF133">
        <v>0.89831395217442633</v>
      </c>
      <c r="JG133">
        <v>0.90036730313693492</v>
      </c>
      <c r="JH133">
        <v>0.9001387122666884</v>
      </c>
      <c r="JI133">
        <v>0.90141202727648151</v>
      </c>
      <c r="JJ133">
        <v>0.90189409134979004</v>
      </c>
      <c r="JK133">
        <v>0.90234783917365213</v>
      </c>
      <c r="JL133">
        <v>0.90247756096489729</v>
      </c>
      <c r="JM133">
        <v>0.90178985461271244</v>
      </c>
      <c r="JN133">
        <v>0.90326550970465969</v>
      </c>
      <c r="JO133">
        <v>0.90178353209496753</v>
      </c>
      <c r="JP133">
        <v>0.90342874397170991</v>
      </c>
      <c r="JQ133">
        <v>0.90449361299412767</v>
      </c>
      <c r="JR133">
        <v>0.90387900205207072</v>
      </c>
      <c r="JS133">
        <v>0.9038945024729369</v>
      </c>
      <c r="JT133">
        <v>0.90429877941275216</v>
      </c>
      <c r="JU133">
        <v>0.90407761236918383</v>
      </c>
      <c r="JV133">
        <v>0.90570631449758121</v>
      </c>
      <c r="JW133">
        <v>0.90626954501442891</v>
      </c>
      <c r="JX133">
        <v>0.90589138041251172</v>
      </c>
      <c r="JY133">
        <v>0.90645646388201917</v>
      </c>
      <c r="JZ133">
        <v>0.90653080415714948</v>
      </c>
      <c r="KA133">
        <v>0.90926419388915392</v>
      </c>
      <c r="KB133">
        <v>0.90712981500279088</v>
      </c>
      <c r="KC133">
        <v>0.90624028375837862</v>
      </c>
      <c r="KD133">
        <v>0.90848267432559449</v>
      </c>
      <c r="KE133">
        <v>0.90854989560258503</v>
      </c>
      <c r="KF133">
        <v>0.90965665519775352</v>
      </c>
      <c r="KG133">
        <v>0.90973529115775809</v>
      </c>
      <c r="KH133">
        <v>0.90845078596304651</v>
      </c>
      <c r="KI133">
        <v>0.91085164894805926</v>
      </c>
      <c r="KJ133">
        <v>0.90883036730466316</v>
      </c>
      <c r="KK133">
        <v>0.90966848257645372</v>
      </c>
      <c r="KL133">
        <v>0.91052171569115747</v>
      </c>
      <c r="KM133">
        <v>0.91090503438843962</v>
      </c>
      <c r="KN133">
        <v>0.91090771735157394</v>
      </c>
      <c r="KO133">
        <v>0.91147400981478055</v>
      </c>
      <c r="KP133">
        <v>0.91205945320462312</v>
      </c>
      <c r="KQ133">
        <v>0.91115928859323048</v>
      </c>
      <c r="KR133">
        <v>0.91199460364740459</v>
      </c>
      <c r="KS133">
        <v>0.91494501741759748</v>
      </c>
      <c r="KT133">
        <v>0.91351193319780977</v>
      </c>
      <c r="KU133">
        <v>0.91359839375588781</v>
      </c>
      <c r="KV133">
        <v>0.91311590181382507</v>
      </c>
      <c r="KW133">
        <v>0.91278072485198936</v>
      </c>
      <c r="KX133">
        <v>0.91402138929915733</v>
      </c>
      <c r="KY133">
        <v>0.91468176542138635</v>
      </c>
      <c r="KZ133">
        <v>0.91502114257845812</v>
      </c>
      <c r="LA133">
        <v>0.91398397366075645</v>
      </c>
      <c r="LB133">
        <v>0.91457941926172914</v>
      </c>
      <c r="LC133">
        <v>0.91472112271274109</v>
      </c>
      <c r="LD133">
        <v>0.91525052228704751</v>
      </c>
      <c r="LE133">
        <v>0.91553318632267922</v>
      </c>
      <c r="LF133">
        <v>0.91755322740384582</v>
      </c>
      <c r="LG133">
        <v>0.91564330559320051</v>
      </c>
      <c r="LH133">
        <v>0.91641890109260549</v>
      </c>
      <c r="LI133">
        <v>0.91746227399833058</v>
      </c>
      <c r="LJ133">
        <v>0.91692118311807858</v>
      </c>
      <c r="LK133">
        <v>0.91701171399018888</v>
      </c>
      <c r="LL133">
        <v>0.91697978823288684</v>
      </c>
      <c r="LM133">
        <v>0.91825151347296075</v>
      </c>
      <c r="LN133">
        <v>0.91887309056556499</v>
      </c>
      <c r="LO133">
        <v>0.91872587160396557</v>
      </c>
      <c r="LP133">
        <v>0.91790472241431131</v>
      </c>
      <c r="LQ133">
        <v>0.918811766991807</v>
      </c>
      <c r="LR133">
        <v>0.91909949648758338</v>
      </c>
      <c r="LS133">
        <v>0.91862898810919114</v>
      </c>
      <c r="LT133">
        <v>0.92049694066954602</v>
      </c>
      <c r="LU133">
        <v>0.92061144148087837</v>
      </c>
      <c r="LV133">
        <v>0.91992305292752907</v>
      </c>
      <c r="LW133">
        <v>0.92118723149607296</v>
      </c>
      <c r="LX133">
        <v>0.9186212915628813</v>
      </c>
      <c r="LY133">
        <v>0.9208701136861247</v>
      </c>
      <c r="LZ133">
        <v>0.92014472267776315</v>
      </c>
      <c r="MA133">
        <v>0.9212809859681329</v>
      </c>
      <c r="MB133">
        <v>0.92146191311039283</v>
      </c>
      <c r="MC133">
        <v>0.9214335847463252</v>
      </c>
      <c r="MD133">
        <v>0.92129167460737915</v>
      </c>
      <c r="ME133">
        <v>0.92300015001570601</v>
      </c>
      <c r="MF133">
        <v>0.92189090602047563</v>
      </c>
      <c r="MG133">
        <v>0.92333873478472861</v>
      </c>
      <c r="MH133">
        <v>0.92257133764388277</v>
      </c>
      <c r="MI133">
        <v>0.92355591458535213</v>
      </c>
      <c r="MJ133">
        <v>0.92243691369270198</v>
      </c>
      <c r="MK133">
        <v>0.92356545695702597</v>
      </c>
      <c r="ML133">
        <v>0.92441470574572515</v>
      </c>
      <c r="MM133">
        <v>0.92369011420025671</v>
      </c>
      <c r="MN133">
        <v>0.92402200575048954</v>
      </c>
      <c r="MO133">
        <v>0.92304656460372692</v>
      </c>
      <c r="MP133">
        <v>0.92458437616974154</v>
      </c>
      <c r="MQ133">
        <v>0.92504219110659558</v>
      </c>
      <c r="MR133">
        <v>0.92627240593291604</v>
      </c>
      <c r="MS133">
        <v>0.92535690930144165</v>
      </c>
      <c r="MT133">
        <v>0.92640199010485191</v>
      </c>
      <c r="MU133">
        <v>0.92598750668111163</v>
      </c>
      <c r="MV133">
        <v>0.92647651001227405</v>
      </c>
      <c r="MW133">
        <v>0.92494751576221623</v>
      </c>
      <c r="MX133">
        <v>0.92715931556854514</v>
      </c>
      <c r="MY133">
        <v>0.92640661633869459</v>
      </c>
      <c r="MZ133">
        <v>0.92710160882031434</v>
      </c>
      <c r="NA133">
        <v>0.92748135821783995</v>
      </c>
      <c r="NB133">
        <v>0.92789853723945748</v>
      </c>
      <c r="NC133">
        <v>0.92611149129758275</v>
      </c>
      <c r="ND133">
        <v>0.92687897382283069</v>
      </c>
      <c r="NE133">
        <v>0.92887077569594767</v>
      </c>
      <c r="NF133">
        <v>0.92918274921570332</v>
      </c>
      <c r="NG133">
        <v>0.9281769602068568</v>
      </c>
      <c r="NH133">
        <v>0.92824957823937981</v>
      </c>
      <c r="NI133">
        <v>0.93017738006767681</v>
      </c>
      <c r="NJ133">
        <v>0.92880099909481351</v>
      </c>
      <c r="NK133">
        <v>0.92872276905909867</v>
      </c>
      <c r="NL133">
        <v>0.92948784641533266</v>
      </c>
      <c r="NM133">
        <v>0.92893776913167903</v>
      </c>
      <c r="NN133">
        <v>0.9294621366912047</v>
      </c>
      <c r="NO133">
        <v>0.92985125819671133</v>
      </c>
      <c r="NP133">
        <v>0.93043895896212825</v>
      </c>
      <c r="NQ133">
        <v>0.93054256866677765</v>
      </c>
      <c r="NR133">
        <v>0.9298346909048435</v>
      </c>
      <c r="NS133">
        <v>0.93013192831293912</v>
      </c>
      <c r="NT133">
        <v>0.93012027247357754</v>
      </c>
      <c r="NU133">
        <v>0.9312435496832816</v>
      </c>
      <c r="NV133">
        <v>0.93051693411219794</v>
      </c>
      <c r="NW133">
        <v>0.93135680893018336</v>
      </c>
      <c r="NX133">
        <v>0.93059782607335273</v>
      </c>
      <c r="NY133">
        <v>0.93090848466225729</v>
      </c>
      <c r="NZ133">
        <v>0.9312282442040134</v>
      </c>
      <c r="OA133">
        <v>0.93088307979493834</v>
      </c>
      <c r="OB133">
        <v>0.93148112527957372</v>
      </c>
      <c r="OC133">
        <v>0.93294297374340296</v>
      </c>
      <c r="OD133">
        <v>0.93152750022989239</v>
      </c>
      <c r="OE133">
        <v>0.93193780454734354</v>
      </c>
      <c r="OF133">
        <v>0.93298390078763993</v>
      </c>
      <c r="OG133">
        <v>0.93339831902809389</v>
      </c>
      <c r="OH133">
        <v>0.93404435036568501</v>
      </c>
      <c r="OI133">
        <v>0.93348531608350938</v>
      </c>
      <c r="OJ133">
        <v>0.93355744673589258</v>
      </c>
      <c r="OK133">
        <v>0.93350179166565517</v>
      </c>
      <c r="OL133">
        <v>0.93348875455633651</v>
      </c>
      <c r="OM133">
        <v>0.93442430162569345</v>
      </c>
      <c r="ON133">
        <v>0.93416652964268254</v>
      </c>
      <c r="OO133">
        <v>0.9356396443702909</v>
      </c>
      <c r="OP133">
        <v>0.93359665289024196</v>
      </c>
      <c r="OQ133">
        <v>0.93556580270571454</v>
      </c>
      <c r="OR133">
        <v>0.93442175316377152</v>
      </c>
      <c r="OS133">
        <v>0.93640599605126629</v>
      </c>
      <c r="OT133">
        <v>0.93530653382033013</v>
      </c>
      <c r="OU133">
        <v>0.93553680731132383</v>
      </c>
    </row>
    <row r="134" spans="1:411">
      <c r="A134" s="539">
        <v>0.83000000000000007</v>
      </c>
      <c r="B134">
        <v>3.5934145422414116E-4</v>
      </c>
      <c r="C134">
        <v>2.5421416803375887E-3</v>
      </c>
      <c r="D134">
        <v>5.8668827169613604E-3</v>
      </c>
      <c r="E134">
        <v>1.046781606283562E-2</v>
      </c>
      <c r="F134">
        <v>1.7458790163074389E-2</v>
      </c>
      <c r="G134">
        <v>2.4212870535488661E-2</v>
      </c>
      <c r="H134">
        <v>3.2936782134703468E-2</v>
      </c>
      <c r="I134">
        <v>4.1966031823976638E-2</v>
      </c>
      <c r="J134">
        <v>5.3805408347018469E-2</v>
      </c>
      <c r="K134">
        <v>6.2266542341965624E-2</v>
      </c>
      <c r="L134">
        <v>7.3786496453651401E-2</v>
      </c>
      <c r="M134">
        <v>8.6458766316701616E-2</v>
      </c>
      <c r="N134">
        <v>9.7435369966893753E-2</v>
      </c>
      <c r="O134">
        <v>0.10829646168519122</v>
      </c>
      <c r="P134">
        <v>0.11792269741640407</v>
      </c>
      <c r="Q134">
        <v>0.13213158437894768</v>
      </c>
      <c r="R134">
        <v>0.1436927606102682</v>
      </c>
      <c r="S134">
        <v>0.15400664903367889</v>
      </c>
      <c r="T134">
        <v>0.16411396791274321</v>
      </c>
      <c r="U134">
        <v>0.17915074330489886</v>
      </c>
      <c r="V134">
        <v>0.19113695448609738</v>
      </c>
      <c r="W134">
        <v>0.20232821508324247</v>
      </c>
      <c r="X134">
        <v>0.2169047083047479</v>
      </c>
      <c r="Y134">
        <v>0.22533096711400749</v>
      </c>
      <c r="Z134">
        <v>0.23786813872508383</v>
      </c>
      <c r="AA134">
        <v>0.2498237628902234</v>
      </c>
      <c r="AB134">
        <v>0.26396384377871451</v>
      </c>
      <c r="AC134">
        <v>0.27248072933950712</v>
      </c>
      <c r="AD134">
        <v>0.28461371333316171</v>
      </c>
      <c r="AE134">
        <v>0.29695314599551287</v>
      </c>
      <c r="AF134">
        <v>0.3127051136113434</v>
      </c>
      <c r="AG134">
        <v>0.32414555469458844</v>
      </c>
      <c r="AH134">
        <v>0.33234645073437813</v>
      </c>
      <c r="AI134">
        <v>0.34667936960623769</v>
      </c>
      <c r="AJ134">
        <v>0.35503221283115594</v>
      </c>
      <c r="AK134">
        <v>0.36656289935501662</v>
      </c>
      <c r="AL134">
        <v>0.37528061321591089</v>
      </c>
      <c r="AM134">
        <v>0.38836933119534472</v>
      </c>
      <c r="AN134">
        <v>0.40101363374214199</v>
      </c>
      <c r="AO134">
        <v>0.41138033430714904</v>
      </c>
      <c r="AP134">
        <v>0.42059669884116258</v>
      </c>
      <c r="AQ134">
        <v>0.43220320587358341</v>
      </c>
      <c r="AR134">
        <v>0.44109652790016485</v>
      </c>
      <c r="AS134">
        <v>0.45144776643697504</v>
      </c>
      <c r="AT134">
        <v>0.4629214285646871</v>
      </c>
      <c r="AU134">
        <v>0.4686971635651096</v>
      </c>
      <c r="AV134">
        <v>0.476860259816488</v>
      </c>
      <c r="AW134">
        <v>0.48680335069501657</v>
      </c>
      <c r="AX134">
        <v>0.49630804816081764</v>
      </c>
      <c r="AY134">
        <v>0.50417757463479951</v>
      </c>
      <c r="AZ134">
        <v>0.51248934131761126</v>
      </c>
      <c r="BA134">
        <v>0.51934062741585829</v>
      </c>
      <c r="BB134">
        <v>0.52560780998633849</v>
      </c>
      <c r="BC134">
        <v>0.53473678578675232</v>
      </c>
      <c r="BD134">
        <v>0.53968705323564492</v>
      </c>
      <c r="BE134">
        <v>0.55084674480385054</v>
      </c>
      <c r="BF134">
        <v>0.55542860355591073</v>
      </c>
      <c r="BG134">
        <v>0.55985542412414457</v>
      </c>
      <c r="BH134">
        <v>0.56716817482413995</v>
      </c>
      <c r="BI134">
        <v>0.5740757788039883</v>
      </c>
      <c r="BJ134">
        <v>0.5821343336705479</v>
      </c>
      <c r="BK134">
        <v>0.59001798145133</v>
      </c>
      <c r="BL134">
        <v>0.59374864167557861</v>
      </c>
      <c r="BM134">
        <v>0.59796791607669086</v>
      </c>
      <c r="BN134">
        <v>0.60524150045686298</v>
      </c>
      <c r="BO134">
        <v>0.61144764826065023</v>
      </c>
      <c r="BP134">
        <v>0.61611693046066729</v>
      </c>
      <c r="BQ134">
        <v>0.61961681620831877</v>
      </c>
      <c r="BR134">
        <v>0.62557688316064153</v>
      </c>
      <c r="BS134">
        <v>0.63266649118663798</v>
      </c>
      <c r="BT134">
        <v>0.63818193146300095</v>
      </c>
      <c r="BU134">
        <v>0.63997413938901671</v>
      </c>
      <c r="BV134">
        <v>0.6421912441423514</v>
      </c>
      <c r="BW134">
        <v>0.64977295255497558</v>
      </c>
      <c r="BX134">
        <v>0.65323286828232074</v>
      </c>
      <c r="BY134">
        <v>0.65950360253397033</v>
      </c>
      <c r="BZ134">
        <v>0.66056442771001733</v>
      </c>
      <c r="CA134">
        <v>0.66662554370346228</v>
      </c>
      <c r="CB134">
        <v>0.67220759931638052</v>
      </c>
      <c r="CC134">
        <v>0.67331466005616258</v>
      </c>
      <c r="CD134">
        <v>0.67792789278026433</v>
      </c>
      <c r="CE134">
        <v>0.68184400100443177</v>
      </c>
      <c r="CF134">
        <v>0.6854658668995055</v>
      </c>
      <c r="CG134">
        <v>0.6905103482448276</v>
      </c>
      <c r="CH134">
        <v>0.6917762722792018</v>
      </c>
      <c r="CI134">
        <v>0.69665707174524161</v>
      </c>
      <c r="CJ134">
        <v>0.70024359201678366</v>
      </c>
      <c r="CK134">
        <v>0.70341258391564609</v>
      </c>
      <c r="CL134">
        <v>0.70658680977021493</v>
      </c>
      <c r="CM134">
        <v>0.70738686459535138</v>
      </c>
      <c r="CN134">
        <v>0.71142617665630925</v>
      </c>
      <c r="CO134">
        <v>0.71443143520739039</v>
      </c>
      <c r="CP134">
        <v>0.71706307630602084</v>
      </c>
      <c r="CQ134">
        <v>0.72294208590150377</v>
      </c>
      <c r="CR134">
        <v>0.7248329817839535</v>
      </c>
      <c r="CS134">
        <v>0.72852478691818734</v>
      </c>
      <c r="CT134">
        <v>0.73005965054318722</v>
      </c>
      <c r="CU134">
        <v>0.73285932414587085</v>
      </c>
      <c r="CV134">
        <v>0.73552165832450844</v>
      </c>
      <c r="CW134">
        <v>0.73787279527364058</v>
      </c>
      <c r="CX134">
        <v>0.73834897879436423</v>
      </c>
      <c r="CY134">
        <v>0.74258684035409894</v>
      </c>
      <c r="CZ134">
        <v>0.74387076102371352</v>
      </c>
      <c r="DA134">
        <v>0.74747788496247014</v>
      </c>
      <c r="DB134">
        <v>0.74903005003216183</v>
      </c>
      <c r="DC134">
        <v>0.74832195442249438</v>
      </c>
      <c r="DD134">
        <v>0.75699899974836904</v>
      </c>
      <c r="DE134">
        <v>0.75727872654279138</v>
      </c>
      <c r="DF134">
        <v>0.76023864979411104</v>
      </c>
      <c r="DG134">
        <v>0.7603511806407629</v>
      </c>
      <c r="DH134">
        <v>0.76399368823867841</v>
      </c>
      <c r="DI134">
        <v>0.76282441609422746</v>
      </c>
      <c r="DJ134">
        <v>0.76605202261744632</v>
      </c>
      <c r="DK134">
        <v>0.76599835444213482</v>
      </c>
      <c r="DL134">
        <v>0.76914105250993159</v>
      </c>
      <c r="DM134">
        <v>0.77197344375525423</v>
      </c>
      <c r="DN134">
        <v>0.77304193973834356</v>
      </c>
      <c r="DO134">
        <v>0.77460478044938519</v>
      </c>
      <c r="DP134">
        <v>0.77804335574562433</v>
      </c>
      <c r="DQ134">
        <v>0.7787086927385467</v>
      </c>
      <c r="DR134">
        <v>0.77953761391496368</v>
      </c>
      <c r="DS134">
        <v>0.78420889888520973</v>
      </c>
      <c r="DT134">
        <v>0.78605290957981921</v>
      </c>
      <c r="DU134">
        <v>0.78650752330306595</v>
      </c>
      <c r="DV134">
        <v>0.7885331021678883</v>
      </c>
      <c r="DW134">
        <v>0.79061099323693029</v>
      </c>
      <c r="DX134">
        <v>0.78988406767048336</v>
      </c>
      <c r="DY134">
        <v>0.79265547977394968</v>
      </c>
      <c r="DZ134">
        <v>0.79526814713998406</v>
      </c>
      <c r="EA134">
        <v>0.79657982704518493</v>
      </c>
      <c r="EB134">
        <v>0.79680366859640894</v>
      </c>
      <c r="EC134">
        <v>0.79986333760748307</v>
      </c>
      <c r="ED134">
        <v>0.80255062695784374</v>
      </c>
      <c r="EE134">
        <v>0.80305450094642983</v>
      </c>
      <c r="EF134">
        <v>0.8009988608167633</v>
      </c>
      <c r="EG134">
        <v>0.80583727572440345</v>
      </c>
      <c r="EH134">
        <v>0.80710220645127939</v>
      </c>
      <c r="EI134">
        <v>0.80972248977215211</v>
      </c>
      <c r="EJ134">
        <v>0.81106560027475916</v>
      </c>
      <c r="EK134">
        <v>0.81066296799789161</v>
      </c>
      <c r="EL134">
        <v>0.81178439353842347</v>
      </c>
      <c r="EM134">
        <v>0.812611241081026</v>
      </c>
      <c r="EN134">
        <v>0.81546776329554738</v>
      </c>
      <c r="EO134">
        <v>0.81676551313911572</v>
      </c>
      <c r="EP134">
        <v>0.8166194935875456</v>
      </c>
      <c r="EQ134">
        <v>0.81931897499231643</v>
      </c>
      <c r="ER134">
        <v>0.81903812721127167</v>
      </c>
      <c r="ES134">
        <v>0.82048236972281996</v>
      </c>
      <c r="ET134">
        <v>0.8239232937530323</v>
      </c>
      <c r="EU134">
        <v>0.82363861384398063</v>
      </c>
      <c r="EV134">
        <v>0.82516641341594854</v>
      </c>
      <c r="EW134">
        <v>0.82577744681815068</v>
      </c>
      <c r="EX134">
        <v>0.82838163820405664</v>
      </c>
      <c r="EY134">
        <v>0.8255295161583176</v>
      </c>
      <c r="EZ134">
        <v>0.82871501752910304</v>
      </c>
      <c r="FA134">
        <v>0.83125557398706318</v>
      </c>
      <c r="FB134">
        <v>0.83028436912644676</v>
      </c>
      <c r="FC134">
        <v>0.83457792149969001</v>
      </c>
      <c r="FD134">
        <v>0.83249156644327749</v>
      </c>
      <c r="FE134">
        <v>0.83506675521983897</v>
      </c>
      <c r="FF134">
        <v>0.83657931065707891</v>
      </c>
      <c r="FG134">
        <v>0.83642451575694954</v>
      </c>
      <c r="FH134">
        <v>0.83870542949542748</v>
      </c>
      <c r="FI134">
        <v>0.84030765811547103</v>
      </c>
      <c r="FJ134">
        <v>0.8388913697983289</v>
      </c>
      <c r="FK134">
        <v>0.83980883264645656</v>
      </c>
      <c r="FL134">
        <v>0.84033185814466793</v>
      </c>
      <c r="FM134">
        <v>0.84378410375844892</v>
      </c>
      <c r="FN134">
        <v>0.84373686529578384</v>
      </c>
      <c r="FO134">
        <v>0.84476521013657102</v>
      </c>
      <c r="FP134">
        <v>0.84413574513762235</v>
      </c>
      <c r="FQ134">
        <v>0.84349438890649309</v>
      </c>
      <c r="FR134">
        <v>0.84673753256700335</v>
      </c>
      <c r="FS134">
        <v>0.84673030915888103</v>
      </c>
      <c r="FT134">
        <v>0.84954410316996276</v>
      </c>
      <c r="FU134">
        <v>0.8493911692189956</v>
      </c>
      <c r="FV134">
        <v>0.84965276406084345</v>
      </c>
      <c r="FW134">
        <v>0.85069733252211444</v>
      </c>
      <c r="FX134">
        <v>0.85154381445203953</v>
      </c>
      <c r="FY134">
        <v>0.85347370606359596</v>
      </c>
      <c r="FZ134">
        <v>0.85259896539671975</v>
      </c>
      <c r="GA134">
        <v>0.85342385072713967</v>
      </c>
      <c r="GB134">
        <v>0.85335491132842756</v>
      </c>
      <c r="GC134">
        <v>0.85686637502430452</v>
      </c>
      <c r="GD134">
        <v>0.8567668379363369</v>
      </c>
      <c r="GE134">
        <v>0.85909286249648531</v>
      </c>
      <c r="GF134">
        <v>0.85698418629788031</v>
      </c>
      <c r="GG134">
        <v>0.85853039325554459</v>
      </c>
      <c r="GH134">
        <v>0.85856540318633667</v>
      </c>
      <c r="GI134">
        <v>0.86039405208515674</v>
      </c>
      <c r="GJ134">
        <v>0.86217370422771855</v>
      </c>
      <c r="GK134">
        <v>0.86247142582302705</v>
      </c>
      <c r="GL134">
        <v>0.86372515026844332</v>
      </c>
      <c r="GM134">
        <v>0.86357882160526578</v>
      </c>
      <c r="GN134">
        <v>0.86350990727564203</v>
      </c>
      <c r="GO134">
        <v>0.86464111497765272</v>
      </c>
      <c r="GP134">
        <v>0.86494276411881155</v>
      </c>
      <c r="GQ134">
        <v>0.86785022821561919</v>
      </c>
      <c r="GR134">
        <v>0.86476605557955932</v>
      </c>
      <c r="GS134">
        <v>0.86809946470483612</v>
      </c>
      <c r="GT134">
        <v>0.86715231151334127</v>
      </c>
      <c r="GU134">
        <v>0.86811399079493012</v>
      </c>
      <c r="GV134">
        <v>0.87012949873644096</v>
      </c>
      <c r="GW134">
        <v>0.86949831711161407</v>
      </c>
      <c r="GX134">
        <v>0.87104516209461624</v>
      </c>
      <c r="GY134">
        <v>0.86980027933303306</v>
      </c>
      <c r="GZ134">
        <v>0.87200456547030725</v>
      </c>
      <c r="HA134">
        <v>0.8721244112480111</v>
      </c>
      <c r="HB134">
        <v>0.87198114291958428</v>
      </c>
      <c r="HC134">
        <v>0.87414114596660875</v>
      </c>
      <c r="HD134">
        <v>0.87411548662999472</v>
      </c>
      <c r="HE134">
        <v>0.87502183633534436</v>
      </c>
      <c r="HF134">
        <v>0.87655095841233632</v>
      </c>
      <c r="HG134">
        <v>0.87664899841384969</v>
      </c>
      <c r="HH134">
        <v>0.87568240053913315</v>
      </c>
      <c r="HI134">
        <v>0.87562068685115302</v>
      </c>
      <c r="HJ134">
        <v>0.87631830485921436</v>
      </c>
      <c r="HK134">
        <v>0.8786780101324162</v>
      </c>
      <c r="HL134">
        <v>0.8763558747533351</v>
      </c>
      <c r="HM134">
        <v>0.8776719843220695</v>
      </c>
      <c r="HN134">
        <v>0.8802604581836887</v>
      </c>
      <c r="HO134">
        <v>0.88047962438232119</v>
      </c>
      <c r="HP134">
        <v>0.88063104560653416</v>
      </c>
      <c r="HQ134">
        <v>0.88211087066536786</v>
      </c>
      <c r="HR134">
        <v>0.88246409122347202</v>
      </c>
      <c r="HS134">
        <v>0.88163171108071392</v>
      </c>
      <c r="HT134">
        <v>0.88306487454282612</v>
      </c>
      <c r="HU134">
        <v>0.8836243313481843</v>
      </c>
      <c r="HV134">
        <v>0.88390490738317651</v>
      </c>
      <c r="HW134">
        <v>0.88663939729295882</v>
      </c>
      <c r="HX134">
        <v>0.88383806111640273</v>
      </c>
      <c r="HY134">
        <v>0.88509741945440878</v>
      </c>
      <c r="HZ134">
        <v>0.88450146472168623</v>
      </c>
      <c r="IA134">
        <v>0.88605616243602459</v>
      </c>
      <c r="IB134">
        <v>0.8857603974509447</v>
      </c>
      <c r="IC134">
        <v>0.88810798094079468</v>
      </c>
      <c r="ID134">
        <v>0.887718712372628</v>
      </c>
      <c r="IE134">
        <v>0.88648344718433036</v>
      </c>
      <c r="IF134">
        <v>0.89044461035292688</v>
      </c>
      <c r="IG134">
        <v>0.88970124702018882</v>
      </c>
      <c r="IH134">
        <v>0.88937780569860458</v>
      </c>
      <c r="II134">
        <v>0.89057940976279881</v>
      </c>
      <c r="IJ134">
        <v>0.89002587776577968</v>
      </c>
      <c r="IK134">
        <v>0.8916895068239864</v>
      </c>
      <c r="IL134">
        <v>0.89242731463780112</v>
      </c>
      <c r="IM134">
        <v>0.89383261374699463</v>
      </c>
      <c r="IN134">
        <v>0.8926562708713297</v>
      </c>
      <c r="IO134">
        <v>0.89256494714512935</v>
      </c>
      <c r="IP134">
        <v>0.89438047220401096</v>
      </c>
      <c r="IQ134">
        <v>0.8928215033210638</v>
      </c>
      <c r="IR134">
        <v>0.8949086915550184</v>
      </c>
      <c r="IS134">
        <v>0.89500281660987613</v>
      </c>
      <c r="IT134">
        <v>0.89733231608905206</v>
      </c>
      <c r="IU134">
        <v>0.8949948957123498</v>
      </c>
      <c r="IV134">
        <v>0.89468596205495943</v>
      </c>
      <c r="IW134">
        <v>0.89614403957261834</v>
      </c>
      <c r="IX134">
        <v>0.89792550814224015</v>
      </c>
      <c r="IY134">
        <v>0.89652278200493518</v>
      </c>
      <c r="IZ134">
        <v>0.89686872906203141</v>
      </c>
      <c r="JA134">
        <v>0.89732559910782617</v>
      </c>
      <c r="JB134">
        <v>0.89730710879344944</v>
      </c>
      <c r="JC134">
        <v>0.90009432049040916</v>
      </c>
      <c r="JD134">
        <v>0.89855101857884245</v>
      </c>
      <c r="JE134">
        <v>0.89971846144569056</v>
      </c>
      <c r="JF134">
        <v>0.89963535409468542</v>
      </c>
      <c r="JG134">
        <v>0.9013866193624972</v>
      </c>
      <c r="JH134">
        <v>0.9009483314069755</v>
      </c>
      <c r="JI134">
        <v>0.89996201770429463</v>
      </c>
      <c r="JJ134">
        <v>0.90170427743431159</v>
      </c>
      <c r="JK134">
        <v>0.90147712441049266</v>
      </c>
      <c r="JL134">
        <v>0.90144649545721989</v>
      </c>
      <c r="JM134">
        <v>0.9025745670023726</v>
      </c>
      <c r="JN134">
        <v>0.90332668384217008</v>
      </c>
      <c r="JO134">
        <v>0.9029511884246928</v>
      </c>
      <c r="JP134">
        <v>0.90369735078381197</v>
      </c>
      <c r="JQ134">
        <v>0.90431082227243498</v>
      </c>
      <c r="JR134">
        <v>0.90301113065630267</v>
      </c>
      <c r="JS134">
        <v>0.90448988620475834</v>
      </c>
      <c r="JT134">
        <v>0.90528757157772277</v>
      </c>
      <c r="JU134">
        <v>0.90569012111098746</v>
      </c>
      <c r="JV134">
        <v>0.90577293151760685</v>
      </c>
      <c r="JW134">
        <v>0.90664397274018405</v>
      </c>
      <c r="JX134">
        <v>0.90658883802940404</v>
      </c>
      <c r="JY134">
        <v>0.90447226600127428</v>
      </c>
      <c r="JZ134">
        <v>0.90749387504323131</v>
      </c>
      <c r="KA134">
        <v>0.90652413930885367</v>
      </c>
      <c r="KB134">
        <v>0.90767124023691559</v>
      </c>
      <c r="KC134">
        <v>0.90799779030747307</v>
      </c>
      <c r="KD134">
        <v>0.90765788642721767</v>
      </c>
      <c r="KE134">
        <v>0.90660991386627765</v>
      </c>
      <c r="KF134">
        <v>0.90960482907435503</v>
      </c>
      <c r="KG134">
        <v>0.90967248914397314</v>
      </c>
      <c r="KH134">
        <v>0.90963643494287028</v>
      </c>
      <c r="KI134">
        <v>0.91023151629376708</v>
      </c>
      <c r="KJ134">
        <v>0.90874446532138742</v>
      </c>
      <c r="KK134">
        <v>0.91012695537331756</v>
      </c>
      <c r="KL134">
        <v>0.9100866377447856</v>
      </c>
      <c r="KM134">
        <v>0.91160220837978545</v>
      </c>
      <c r="KN134">
        <v>0.91022970866410147</v>
      </c>
      <c r="KO134">
        <v>0.91105625970056647</v>
      </c>
      <c r="KP134">
        <v>0.91213661044271144</v>
      </c>
      <c r="KQ134">
        <v>0.91131417772988255</v>
      </c>
      <c r="KR134">
        <v>0.91242769525441292</v>
      </c>
      <c r="KS134">
        <v>0.91274428202518165</v>
      </c>
      <c r="KT134">
        <v>0.91278628466864864</v>
      </c>
      <c r="KU134">
        <v>0.91320890592245296</v>
      </c>
      <c r="KV134">
        <v>0.91357401952609885</v>
      </c>
      <c r="KW134">
        <v>0.91491225408881616</v>
      </c>
      <c r="KX134">
        <v>0.91443941988008992</v>
      </c>
      <c r="KY134">
        <v>0.91372790838855278</v>
      </c>
      <c r="KZ134">
        <v>0.91397606762632289</v>
      </c>
      <c r="LA134">
        <v>0.91473945437805482</v>
      </c>
      <c r="LB134">
        <v>0.91525115175618466</v>
      </c>
      <c r="LC134">
        <v>0.91429669383115597</v>
      </c>
      <c r="LD134">
        <v>0.91619721440574742</v>
      </c>
      <c r="LE134">
        <v>0.91730853314811434</v>
      </c>
      <c r="LF134">
        <v>0.91605044594461482</v>
      </c>
      <c r="LG134">
        <v>0.91648606271662003</v>
      </c>
      <c r="LH134">
        <v>0.91598747741304509</v>
      </c>
      <c r="LI134">
        <v>0.91853742115710235</v>
      </c>
      <c r="LJ134">
        <v>0.91719232771648884</v>
      </c>
      <c r="LK134">
        <v>0.91705598559002266</v>
      </c>
      <c r="LL134">
        <v>0.9171330121816762</v>
      </c>
      <c r="LM134">
        <v>0.91855189838461582</v>
      </c>
      <c r="LN134">
        <v>0.91758876085604013</v>
      </c>
      <c r="LO134">
        <v>0.91916222762322897</v>
      </c>
      <c r="LP134">
        <v>0.91778181517252888</v>
      </c>
      <c r="LQ134">
        <v>0.91954246823569208</v>
      </c>
      <c r="LR134">
        <v>0.91953293489359123</v>
      </c>
      <c r="LS134">
        <v>0.91904672849155988</v>
      </c>
      <c r="LT134">
        <v>0.91891969805701623</v>
      </c>
      <c r="LU134">
        <v>0.91904190952819387</v>
      </c>
      <c r="LV134">
        <v>0.91899034978277039</v>
      </c>
      <c r="LW134">
        <v>0.91945652609898987</v>
      </c>
      <c r="LX134">
        <v>0.920631664061758</v>
      </c>
      <c r="LY134">
        <v>0.92140381734579591</v>
      </c>
      <c r="LZ134">
        <v>0.92197372156890933</v>
      </c>
      <c r="MA134">
        <v>0.92081933831477536</v>
      </c>
      <c r="MB134">
        <v>0.92199982887572884</v>
      </c>
      <c r="MC134">
        <v>0.92218755098479188</v>
      </c>
      <c r="MD134">
        <v>0.92195559239309033</v>
      </c>
      <c r="ME134">
        <v>0.92197903527947656</v>
      </c>
      <c r="MF134">
        <v>0.9215873085679045</v>
      </c>
      <c r="MG134">
        <v>0.92292028182886321</v>
      </c>
      <c r="MH134">
        <v>0.92435809668764524</v>
      </c>
      <c r="MI134">
        <v>0.92333704049421106</v>
      </c>
      <c r="MJ134">
        <v>0.92201987505357086</v>
      </c>
      <c r="MK134">
        <v>0.92301998773467031</v>
      </c>
      <c r="ML134">
        <v>0.92331582855675109</v>
      </c>
      <c r="MM134">
        <v>0.92506688417845895</v>
      </c>
      <c r="MN134">
        <v>0.92554532569017955</v>
      </c>
      <c r="MO134">
        <v>0.92531706387945234</v>
      </c>
      <c r="MP134">
        <v>0.92544677470214598</v>
      </c>
      <c r="MQ134">
        <v>0.92548371940984286</v>
      </c>
      <c r="MR134">
        <v>0.92546749837284337</v>
      </c>
      <c r="MS134">
        <v>0.92557205208228854</v>
      </c>
      <c r="MT134">
        <v>0.92566188614915479</v>
      </c>
      <c r="MU134">
        <v>0.92637235244952021</v>
      </c>
      <c r="MV134">
        <v>0.92515684795099595</v>
      </c>
      <c r="MW134">
        <v>0.92689433890954631</v>
      </c>
      <c r="MX134">
        <v>0.92631304135244452</v>
      </c>
      <c r="MY134">
        <v>0.92616168398420873</v>
      </c>
      <c r="MZ134">
        <v>0.92684093524927191</v>
      </c>
      <c r="NA134">
        <v>0.92721294011971023</v>
      </c>
      <c r="NB134">
        <v>0.92789044758081174</v>
      </c>
      <c r="NC134">
        <v>0.92668045903918461</v>
      </c>
      <c r="ND134">
        <v>0.92805360418139426</v>
      </c>
      <c r="NE134">
        <v>0.92694426025559662</v>
      </c>
      <c r="NF134">
        <v>0.9269115207210028</v>
      </c>
      <c r="NG134">
        <v>0.92717785864013647</v>
      </c>
      <c r="NH134">
        <v>0.92829369899659997</v>
      </c>
      <c r="NI134">
        <v>0.92736170491980463</v>
      </c>
      <c r="NJ134">
        <v>0.92915708293848986</v>
      </c>
      <c r="NK134">
        <v>0.92811394406097203</v>
      </c>
      <c r="NL134">
        <v>0.92951240857853468</v>
      </c>
      <c r="NM134">
        <v>0.92882515106975005</v>
      </c>
      <c r="NN134">
        <v>0.92964436039747622</v>
      </c>
      <c r="NO134">
        <v>0.93006816251083158</v>
      </c>
      <c r="NP134">
        <v>0.9285612963064267</v>
      </c>
      <c r="NQ134">
        <v>0.93125353209324013</v>
      </c>
      <c r="NR134">
        <v>0.93044996353284204</v>
      </c>
      <c r="NS134">
        <v>0.93103538794018204</v>
      </c>
      <c r="NT134">
        <v>0.93205119181673357</v>
      </c>
      <c r="NU134">
        <v>0.9309830289865445</v>
      </c>
      <c r="NV134">
        <v>0.93140723948427584</v>
      </c>
      <c r="NW134">
        <v>0.9309797217323037</v>
      </c>
      <c r="NX134">
        <v>0.93100085497122165</v>
      </c>
      <c r="NY134">
        <v>0.93118144262540115</v>
      </c>
      <c r="NZ134">
        <v>0.9312917123717307</v>
      </c>
      <c r="OA134">
        <v>0.93198358302589379</v>
      </c>
      <c r="OB134">
        <v>0.93164620272958842</v>
      </c>
      <c r="OC134">
        <v>0.93310870662542911</v>
      </c>
      <c r="OD134">
        <v>0.93077666289281091</v>
      </c>
      <c r="OE134">
        <v>0.93260428337682977</v>
      </c>
      <c r="OF134">
        <v>0.93282285815362331</v>
      </c>
      <c r="OG134">
        <v>0.93239140636176432</v>
      </c>
      <c r="OH134">
        <v>0.93335510408529709</v>
      </c>
      <c r="OI134">
        <v>0.93269889772266945</v>
      </c>
      <c r="OJ134">
        <v>0.93289687579028979</v>
      </c>
      <c r="OK134">
        <v>0.93499518254647851</v>
      </c>
      <c r="OL134">
        <v>0.93359300807946055</v>
      </c>
      <c r="OM134">
        <v>0.93341669285831441</v>
      </c>
      <c r="ON134">
        <v>0.93488210008648731</v>
      </c>
      <c r="OO134">
        <v>0.93446623658302919</v>
      </c>
      <c r="OP134">
        <v>0.93530634737406282</v>
      </c>
      <c r="OQ134">
        <v>0.93485739871248408</v>
      </c>
      <c r="OR134">
        <v>0.93398809702156016</v>
      </c>
      <c r="OS134">
        <v>0.93486818354807733</v>
      </c>
      <c r="OT134">
        <v>0.93416485322099674</v>
      </c>
      <c r="OU134">
        <v>0.93437211533022091</v>
      </c>
    </row>
    <row r="135" spans="1:411">
      <c r="A135" s="539">
        <v>0.84000000000000008</v>
      </c>
      <c r="B135">
        <v>6.3319096876602861E-4</v>
      </c>
      <c r="C135">
        <v>2.9600678428889789E-3</v>
      </c>
      <c r="D135">
        <v>6.5631868673804829E-3</v>
      </c>
      <c r="E135">
        <v>1.1266970810697021E-2</v>
      </c>
      <c r="F135">
        <v>1.7518005842917555E-2</v>
      </c>
      <c r="G135">
        <v>2.5084971216158131E-2</v>
      </c>
      <c r="H135">
        <v>3.3809478714724596E-2</v>
      </c>
      <c r="I135">
        <v>4.4415937931741784E-2</v>
      </c>
      <c r="J135">
        <v>5.4874770212616074E-2</v>
      </c>
      <c r="K135">
        <v>6.4783772828119618E-2</v>
      </c>
      <c r="L135">
        <v>7.6769488296289573E-2</v>
      </c>
      <c r="M135">
        <v>8.7289605348814608E-2</v>
      </c>
      <c r="N135">
        <v>9.9961228522615103E-2</v>
      </c>
      <c r="O135">
        <v>0.11074987029804359</v>
      </c>
      <c r="P135">
        <v>0.12143320707720873</v>
      </c>
      <c r="Q135">
        <v>0.13284682179475044</v>
      </c>
      <c r="R135">
        <v>0.14427993262498465</v>
      </c>
      <c r="S135">
        <v>0.15611119515463651</v>
      </c>
      <c r="T135">
        <v>0.16657685974432926</v>
      </c>
      <c r="U135">
        <v>0.17825971189868359</v>
      </c>
      <c r="V135">
        <v>0.19112229511067053</v>
      </c>
      <c r="W135">
        <v>0.20343165937787577</v>
      </c>
      <c r="X135">
        <v>0.21402340847003129</v>
      </c>
      <c r="Y135">
        <v>0.22630306281460005</v>
      </c>
      <c r="Z135">
        <v>0.23731836504184303</v>
      </c>
      <c r="AA135">
        <v>0.25114280427139113</v>
      </c>
      <c r="AB135">
        <v>0.2625862789437432</v>
      </c>
      <c r="AC135">
        <v>0.27096935939715455</v>
      </c>
      <c r="AD135">
        <v>0.28624873084217822</v>
      </c>
      <c r="AE135">
        <v>0.29715067279746921</v>
      </c>
      <c r="AF135">
        <v>0.3088978215100851</v>
      </c>
      <c r="AG135">
        <v>0.32261338193604339</v>
      </c>
      <c r="AH135">
        <v>0.33392832253204274</v>
      </c>
      <c r="AI135">
        <v>0.34504224559282121</v>
      </c>
      <c r="AJ135">
        <v>0.35538903808194167</v>
      </c>
      <c r="AK135">
        <v>0.36781594009437207</v>
      </c>
      <c r="AL135">
        <v>0.37881112761202651</v>
      </c>
      <c r="AM135">
        <v>0.38962216279678186</v>
      </c>
      <c r="AN135">
        <v>0.39981102440015698</v>
      </c>
      <c r="AO135">
        <v>0.41012977152609265</v>
      </c>
      <c r="AP135">
        <v>0.42005878780528116</v>
      </c>
      <c r="AQ135">
        <v>0.42957163206491511</v>
      </c>
      <c r="AR135">
        <v>0.44114250314620279</v>
      </c>
      <c r="AS135">
        <v>0.45068197764826434</v>
      </c>
      <c r="AT135">
        <v>0.46000247463000854</v>
      </c>
      <c r="AU135">
        <v>0.46661638068551659</v>
      </c>
      <c r="AV135">
        <v>0.47842227055319519</v>
      </c>
      <c r="AW135">
        <v>0.48656269014074027</v>
      </c>
      <c r="AX135">
        <v>0.4919460673392132</v>
      </c>
      <c r="AY135">
        <v>0.50068796852369746</v>
      </c>
      <c r="AZ135">
        <v>0.51179352835874425</v>
      </c>
      <c r="BA135">
        <v>0.52095237176226761</v>
      </c>
      <c r="BB135">
        <v>0.52658964125007945</v>
      </c>
      <c r="BC135">
        <v>0.53432731251308718</v>
      </c>
      <c r="BD135">
        <v>0.54142515085140874</v>
      </c>
      <c r="BE135">
        <v>0.54947001458330824</v>
      </c>
      <c r="BF135">
        <v>0.55571537803353965</v>
      </c>
      <c r="BG135">
        <v>0.56263304916624535</v>
      </c>
      <c r="BH135">
        <v>0.56867256757599449</v>
      </c>
      <c r="BI135">
        <v>0.57268311577850128</v>
      </c>
      <c r="BJ135">
        <v>0.58178658438795439</v>
      </c>
      <c r="BK135">
        <v>0.58628043005978148</v>
      </c>
      <c r="BL135">
        <v>0.59405869417371715</v>
      </c>
      <c r="BM135">
        <v>0.59807589150947205</v>
      </c>
      <c r="BN135">
        <v>0.60249150639905635</v>
      </c>
      <c r="BO135">
        <v>0.60819944816891502</v>
      </c>
      <c r="BP135">
        <v>0.61518968961698861</v>
      </c>
      <c r="BQ135">
        <v>0.61958860122342108</v>
      </c>
      <c r="BR135">
        <v>0.62743887462858083</v>
      </c>
      <c r="BS135">
        <v>0.63130265584208978</v>
      </c>
      <c r="BT135">
        <v>0.63534346185584534</v>
      </c>
      <c r="BU135">
        <v>0.63968364450169934</v>
      </c>
      <c r="BV135">
        <v>0.64434160916915739</v>
      </c>
      <c r="BW135">
        <v>0.64529325694950201</v>
      </c>
      <c r="BX135">
        <v>0.654232185877612</v>
      </c>
      <c r="BY135">
        <v>0.65542345678956471</v>
      </c>
      <c r="BZ135">
        <v>0.66212502185298339</v>
      </c>
      <c r="CA135">
        <v>0.66825408608655734</v>
      </c>
      <c r="CB135">
        <v>0.67160040274003041</v>
      </c>
      <c r="CC135">
        <v>0.67314107347623287</v>
      </c>
      <c r="CD135">
        <v>0.67891495552573311</v>
      </c>
      <c r="CE135">
        <v>0.68228391965856217</v>
      </c>
      <c r="CF135">
        <v>0.6830431577622279</v>
      </c>
      <c r="CG135">
        <v>0.68866375049869744</v>
      </c>
      <c r="CH135">
        <v>0.69285976561443541</v>
      </c>
      <c r="CI135">
        <v>0.69573493130135977</v>
      </c>
      <c r="CJ135">
        <v>0.70093326840799031</v>
      </c>
      <c r="CK135">
        <v>0.70440717469126501</v>
      </c>
      <c r="CL135">
        <v>0.70686953147474818</v>
      </c>
      <c r="CM135">
        <v>0.70856042519245799</v>
      </c>
      <c r="CN135">
        <v>0.71393711902813917</v>
      </c>
      <c r="CO135">
        <v>0.71548307748667228</v>
      </c>
      <c r="CP135">
        <v>0.71616218226969086</v>
      </c>
      <c r="CQ135">
        <v>0.72233800344900678</v>
      </c>
      <c r="CR135">
        <v>0.72458778609873431</v>
      </c>
      <c r="CS135">
        <v>0.7261920052908748</v>
      </c>
      <c r="CT135">
        <v>0.72912100261394031</v>
      </c>
      <c r="CU135">
        <v>0.73270833367806909</v>
      </c>
      <c r="CV135">
        <v>0.73237966069753857</v>
      </c>
      <c r="CW135">
        <v>0.73643135208379307</v>
      </c>
      <c r="CX135">
        <v>0.73898908871440283</v>
      </c>
      <c r="CY135">
        <v>0.74353839496048235</v>
      </c>
      <c r="CZ135">
        <v>0.7443399057671688</v>
      </c>
      <c r="DA135">
        <v>0.74800404732358461</v>
      </c>
      <c r="DB135">
        <v>0.74965487270365949</v>
      </c>
      <c r="DC135">
        <v>0.75125115082284966</v>
      </c>
      <c r="DD135">
        <v>0.75454870677971064</v>
      </c>
      <c r="DE135">
        <v>0.75776088281594878</v>
      </c>
      <c r="DF135">
        <v>0.75888473582743965</v>
      </c>
      <c r="DG135">
        <v>0.75838414708289725</v>
      </c>
      <c r="DH135">
        <v>0.76305993127263938</v>
      </c>
      <c r="DI135">
        <v>0.76413935581902903</v>
      </c>
      <c r="DJ135">
        <v>0.76529230918395841</v>
      </c>
      <c r="DK135">
        <v>0.7678957728104886</v>
      </c>
      <c r="DL135">
        <v>0.77024417089348063</v>
      </c>
      <c r="DM135">
        <v>0.77190622134176023</v>
      </c>
      <c r="DN135">
        <v>0.7740862901559209</v>
      </c>
      <c r="DO135">
        <v>0.77538668851392611</v>
      </c>
      <c r="DP135">
        <v>0.7775305749220629</v>
      </c>
      <c r="DQ135">
        <v>0.77925090881462744</v>
      </c>
      <c r="DR135">
        <v>0.78208104021315816</v>
      </c>
      <c r="DS135">
        <v>0.78204151243556763</v>
      </c>
      <c r="DT135">
        <v>0.78127845261014239</v>
      </c>
      <c r="DU135">
        <v>0.78962782113523233</v>
      </c>
      <c r="DV135">
        <v>0.78737907884115521</v>
      </c>
      <c r="DW135">
        <v>0.79037667148610879</v>
      </c>
      <c r="DX135">
        <v>0.79132426886978569</v>
      </c>
      <c r="DY135">
        <v>0.79251756954029995</v>
      </c>
      <c r="DZ135">
        <v>0.79497024639658809</v>
      </c>
      <c r="EA135">
        <v>0.7987161861370955</v>
      </c>
      <c r="EB135">
        <v>0.797770805794914</v>
      </c>
      <c r="EC135">
        <v>0.79904176529001891</v>
      </c>
      <c r="ED135">
        <v>0.8018380837448611</v>
      </c>
      <c r="EE135">
        <v>0.8022147257984491</v>
      </c>
      <c r="EF135">
        <v>0.80568446679355077</v>
      </c>
      <c r="EG135">
        <v>0.80421283058628268</v>
      </c>
      <c r="EH135">
        <v>0.80543135593506321</v>
      </c>
      <c r="EI135">
        <v>0.80908227597221827</v>
      </c>
      <c r="EJ135">
        <v>0.81124665000744434</v>
      </c>
      <c r="EK135">
        <v>0.8100528267214413</v>
      </c>
      <c r="EL135">
        <v>0.81263249932764503</v>
      </c>
      <c r="EM135">
        <v>0.81252678500078157</v>
      </c>
      <c r="EN135">
        <v>0.81417124677965824</v>
      </c>
      <c r="EO135">
        <v>0.81707980177265915</v>
      </c>
      <c r="EP135">
        <v>0.81749698532229687</v>
      </c>
      <c r="EQ135">
        <v>0.81847875633937195</v>
      </c>
      <c r="ER135">
        <v>0.81877514202285528</v>
      </c>
      <c r="ES135">
        <v>0.82080852097149248</v>
      </c>
      <c r="ET135">
        <v>0.82316318123261634</v>
      </c>
      <c r="EU135">
        <v>0.82673357746825205</v>
      </c>
      <c r="EV135">
        <v>0.8261714445471634</v>
      </c>
      <c r="EW135">
        <v>0.82458624680101256</v>
      </c>
      <c r="EX135">
        <v>0.82568049830909107</v>
      </c>
      <c r="EY135">
        <v>0.8278818464029547</v>
      </c>
      <c r="EZ135">
        <v>0.82827083689624614</v>
      </c>
      <c r="FA135">
        <v>0.82817826363042946</v>
      </c>
      <c r="FB135">
        <v>0.83158796950350378</v>
      </c>
      <c r="FC135">
        <v>0.83034794263181833</v>
      </c>
      <c r="FD135">
        <v>0.83372854140973618</v>
      </c>
      <c r="FE135">
        <v>0.83401151102463411</v>
      </c>
      <c r="FF135">
        <v>0.83520096212495587</v>
      </c>
      <c r="FG135">
        <v>0.83721786684229382</v>
      </c>
      <c r="FH135">
        <v>0.83855338528314627</v>
      </c>
      <c r="FI135">
        <v>0.84040036038485155</v>
      </c>
      <c r="FJ135">
        <v>0.83872210208866027</v>
      </c>
      <c r="FK135">
        <v>0.83869962040189994</v>
      </c>
      <c r="FL135">
        <v>0.8426285893201042</v>
      </c>
      <c r="FM135">
        <v>0.84270561494357743</v>
      </c>
      <c r="FN135">
        <v>0.84272113792556502</v>
      </c>
      <c r="FO135">
        <v>0.84415428041821916</v>
      </c>
      <c r="FP135">
        <v>0.84538085256019679</v>
      </c>
      <c r="FQ135">
        <v>0.84706120766616411</v>
      </c>
      <c r="FR135">
        <v>0.84655326674957543</v>
      </c>
      <c r="FS135">
        <v>0.84894516322982694</v>
      </c>
      <c r="FT135">
        <v>0.84920881917940361</v>
      </c>
      <c r="FU135">
        <v>0.84844654934315145</v>
      </c>
      <c r="FV135">
        <v>0.84959563290817497</v>
      </c>
      <c r="FW135">
        <v>0.85155124602259957</v>
      </c>
      <c r="FX135">
        <v>0.8515946193470576</v>
      </c>
      <c r="FY135">
        <v>0.8523193930707762</v>
      </c>
      <c r="FZ135">
        <v>0.85332333071167077</v>
      </c>
      <c r="GA135">
        <v>0.85215230108238182</v>
      </c>
      <c r="GB135">
        <v>0.85385858198906406</v>
      </c>
      <c r="GC135">
        <v>0.85710640569692376</v>
      </c>
      <c r="GD135">
        <v>0.85588873064571946</v>
      </c>
      <c r="GE135">
        <v>0.85802694365105636</v>
      </c>
      <c r="GF135">
        <v>0.8567749175051439</v>
      </c>
      <c r="GG135">
        <v>0.8575642817230138</v>
      </c>
      <c r="GH135">
        <v>0.86006284204795025</v>
      </c>
      <c r="GI135">
        <v>0.86063675301577081</v>
      </c>
      <c r="GJ135">
        <v>0.8600631496286828</v>
      </c>
      <c r="GK135">
        <v>0.8615930218763399</v>
      </c>
      <c r="GL135">
        <v>0.8610043312209863</v>
      </c>
      <c r="GM135">
        <v>0.863817986497456</v>
      </c>
      <c r="GN135">
        <v>0.86322574747105318</v>
      </c>
      <c r="GO135">
        <v>0.86502690677615401</v>
      </c>
      <c r="GP135">
        <v>0.86512499962490597</v>
      </c>
      <c r="GQ135">
        <v>0.86601061219737685</v>
      </c>
      <c r="GR135">
        <v>0.86628472028605208</v>
      </c>
      <c r="GS135">
        <v>0.86490005551615001</v>
      </c>
      <c r="GT135">
        <v>0.86688038179446136</v>
      </c>
      <c r="GU135">
        <v>0.86932731432735633</v>
      </c>
      <c r="GV135">
        <v>0.86899250468685563</v>
      </c>
      <c r="GW135">
        <v>0.86946207149913302</v>
      </c>
      <c r="GX135">
        <v>0.8689488101870777</v>
      </c>
      <c r="GY135">
        <v>0.86933250393727324</v>
      </c>
      <c r="GZ135">
        <v>0.87164011040826961</v>
      </c>
      <c r="HA135">
        <v>0.87120002250208262</v>
      </c>
      <c r="HB135">
        <v>0.8737037663086189</v>
      </c>
      <c r="HC135">
        <v>0.87456469051261876</v>
      </c>
      <c r="HD135">
        <v>0.87328371296189322</v>
      </c>
      <c r="HE135">
        <v>0.87588223509347962</v>
      </c>
      <c r="HF135">
        <v>0.87469806322946586</v>
      </c>
      <c r="HG135">
        <v>0.87568520810611505</v>
      </c>
      <c r="HH135">
        <v>0.87468028940045883</v>
      </c>
      <c r="HI135">
        <v>0.87710561243224083</v>
      </c>
      <c r="HJ135">
        <v>0.87721593236680917</v>
      </c>
      <c r="HK135">
        <v>0.87826146169931119</v>
      </c>
      <c r="HL135">
        <v>0.87736336831350825</v>
      </c>
      <c r="HM135">
        <v>0.87829969542076414</v>
      </c>
      <c r="HN135">
        <v>0.87986171519311895</v>
      </c>
      <c r="HO135">
        <v>0.88046991888184212</v>
      </c>
      <c r="HP135">
        <v>0.88170374166439947</v>
      </c>
      <c r="HQ135">
        <v>0.88246202257657846</v>
      </c>
      <c r="HR135">
        <v>0.88219964554729968</v>
      </c>
      <c r="HS135">
        <v>0.88282966089051007</v>
      </c>
      <c r="HT135">
        <v>0.88342555601912376</v>
      </c>
      <c r="HU135">
        <v>0.88264301937381673</v>
      </c>
      <c r="HV135">
        <v>0.88462042105676308</v>
      </c>
      <c r="HW135">
        <v>0.88520881343305702</v>
      </c>
      <c r="HX135">
        <v>0.88477139861809651</v>
      </c>
      <c r="HY135">
        <v>0.88550841015280479</v>
      </c>
      <c r="HZ135">
        <v>0.88574009917807572</v>
      </c>
      <c r="IA135">
        <v>0.88408237309090476</v>
      </c>
      <c r="IB135">
        <v>0.88726554018950776</v>
      </c>
      <c r="IC135">
        <v>0.88718072222543876</v>
      </c>
      <c r="ID135">
        <v>0.8879594715052187</v>
      </c>
      <c r="IE135">
        <v>0.88962687178786815</v>
      </c>
      <c r="IF135">
        <v>0.89021712704690192</v>
      </c>
      <c r="IG135">
        <v>0.89009154993231299</v>
      </c>
      <c r="IH135">
        <v>0.88996353210329082</v>
      </c>
      <c r="II135">
        <v>0.8905501790970316</v>
      </c>
      <c r="IJ135">
        <v>0.89200962952325913</v>
      </c>
      <c r="IK135">
        <v>0.89097452527934462</v>
      </c>
      <c r="IL135">
        <v>0.89160216099003742</v>
      </c>
      <c r="IM135">
        <v>0.89255547800207524</v>
      </c>
      <c r="IN135">
        <v>0.89273604909382365</v>
      </c>
      <c r="IO135">
        <v>0.89425806264489593</v>
      </c>
      <c r="IP135">
        <v>0.89340914464654997</v>
      </c>
      <c r="IQ135">
        <v>0.89420011276328348</v>
      </c>
      <c r="IR135">
        <v>0.89416197242009654</v>
      </c>
      <c r="IS135">
        <v>0.89412262025040179</v>
      </c>
      <c r="IT135">
        <v>0.89613626753675324</v>
      </c>
      <c r="IU135">
        <v>0.89683749758514553</v>
      </c>
      <c r="IV135">
        <v>0.89582776458522684</v>
      </c>
      <c r="IW135">
        <v>0.89515008377863015</v>
      </c>
      <c r="IX135">
        <v>0.89677368620521347</v>
      </c>
      <c r="IY135">
        <v>0.89763992241298785</v>
      </c>
      <c r="IZ135">
        <v>0.8971813922636509</v>
      </c>
      <c r="JA135">
        <v>0.89944321441252284</v>
      </c>
      <c r="JB135">
        <v>0.89738254201838819</v>
      </c>
      <c r="JC135">
        <v>0.89979351189547307</v>
      </c>
      <c r="JD135">
        <v>0.89871217339693454</v>
      </c>
      <c r="JE135">
        <v>0.89937564209151266</v>
      </c>
      <c r="JF135">
        <v>0.89927605000428168</v>
      </c>
      <c r="JG135">
        <v>0.90063376419685637</v>
      </c>
      <c r="JH135">
        <v>0.9007017531881264</v>
      </c>
      <c r="JI135">
        <v>0.90042274577788373</v>
      </c>
      <c r="JJ135">
        <v>0.90147172034971068</v>
      </c>
      <c r="JK135">
        <v>0.9001964352310674</v>
      </c>
      <c r="JL135">
        <v>0.90241769693954077</v>
      </c>
      <c r="JM135">
        <v>0.90242430755414738</v>
      </c>
      <c r="JN135">
        <v>0.90289924925675269</v>
      </c>
      <c r="JO135">
        <v>0.9024337659692423</v>
      </c>
      <c r="JP135">
        <v>0.90341845551660571</v>
      </c>
      <c r="JQ135">
        <v>0.90260982883997209</v>
      </c>
      <c r="JR135">
        <v>0.90318423201627396</v>
      </c>
      <c r="JS135">
        <v>0.90345710267311241</v>
      </c>
      <c r="JT135">
        <v>0.90546492425447656</v>
      </c>
      <c r="JU135">
        <v>0.90506722126350247</v>
      </c>
      <c r="JV135">
        <v>0.90648557924831041</v>
      </c>
      <c r="JW135">
        <v>0.90483139917495381</v>
      </c>
      <c r="JX135">
        <v>0.9059068995934243</v>
      </c>
      <c r="JY135">
        <v>0.90570550207332146</v>
      </c>
      <c r="JZ135">
        <v>0.90841537432855812</v>
      </c>
      <c r="KA135">
        <v>0.90713360783163832</v>
      </c>
      <c r="KB135">
        <v>0.90576321450513986</v>
      </c>
      <c r="KC135">
        <v>0.90728129818189873</v>
      </c>
      <c r="KD135">
        <v>0.90816200305571493</v>
      </c>
      <c r="KE135">
        <v>0.91052656730824622</v>
      </c>
      <c r="KF135">
        <v>0.90926097915583826</v>
      </c>
      <c r="KG135">
        <v>0.90840245075521397</v>
      </c>
      <c r="KH135">
        <v>0.90895251906958463</v>
      </c>
      <c r="KI135">
        <v>0.90954783522746518</v>
      </c>
      <c r="KJ135">
        <v>0.90895932887309105</v>
      </c>
      <c r="KK135">
        <v>0.90957634856579328</v>
      </c>
      <c r="KL135">
        <v>0.91172717321266106</v>
      </c>
      <c r="KM135">
        <v>0.91157562112658019</v>
      </c>
      <c r="KN135">
        <v>0.91251591864690251</v>
      </c>
      <c r="KO135">
        <v>0.91046733311025885</v>
      </c>
      <c r="KP135">
        <v>0.91101031207048155</v>
      </c>
      <c r="KQ135">
        <v>0.91016828564191532</v>
      </c>
      <c r="KR135">
        <v>0.91225566864107177</v>
      </c>
      <c r="KS135">
        <v>0.91189725621539741</v>
      </c>
      <c r="KT135">
        <v>0.91126633312609351</v>
      </c>
      <c r="KU135">
        <v>0.91341973530272758</v>
      </c>
      <c r="KV135">
        <v>0.91467500046065242</v>
      </c>
      <c r="KW135">
        <v>0.91285186461042722</v>
      </c>
      <c r="KX135">
        <v>0.91269467959080774</v>
      </c>
      <c r="KY135">
        <v>0.9136561494204315</v>
      </c>
      <c r="KZ135">
        <v>0.91647536307362787</v>
      </c>
      <c r="LA135">
        <v>0.91357922383467005</v>
      </c>
      <c r="LB135">
        <v>0.91460302870769539</v>
      </c>
      <c r="LC135">
        <v>0.91562704855705324</v>
      </c>
      <c r="LD135">
        <v>0.91584658750837955</v>
      </c>
      <c r="LE135">
        <v>0.91622479015392133</v>
      </c>
      <c r="LF135">
        <v>0.91663428070928821</v>
      </c>
      <c r="LG135">
        <v>0.91728033091074612</v>
      </c>
      <c r="LH135">
        <v>0.91712670815906816</v>
      </c>
      <c r="LI135">
        <v>0.91670712380202113</v>
      </c>
      <c r="LJ135">
        <v>0.91550569443265561</v>
      </c>
      <c r="LK135">
        <v>0.91686937595250839</v>
      </c>
      <c r="LL135">
        <v>0.9185108564894009</v>
      </c>
      <c r="LM135">
        <v>0.91759605006738476</v>
      </c>
      <c r="LN135">
        <v>0.91942945643201202</v>
      </c>
      <c r="LO135">
        <v>0.91746426547958659</v>
      </c>
      <c r="LP135">
        <v>0.91971169756513727</v>
      </c>
      <c r="LQ135">
        <v>0.91881029166952943</v>
      </c>
      <c r="LR135">
        <v>0.91956733892417297</v>
      </c>
      <c r="LS135">
        <v>0.91982438487629226</v>
      </c>
      <c r="LT135">
        <v>0.91862545723001399</v>
      </c>
      <c r="LU135">
        <v>0.91922934896734587</v>
      </c>
      <c r="LV135">
        <v>0.91939428940564505</v>
      </c>
      <c r="LW135">
        <v>0.92092091188290581</v>
      </c>
      <c r="LX135">
        <v>0.92136460921054741</v>
      </c>
      <c r="LY135">
        <v>0.92208040406815395</v>
      </c>
      <c r="LZ135">
        <v>0.9207352000582828</v>
      </c>
      <c r="MA135">
        <v>0.92048842624282856</v>
      </c>
      <c r="MB135">
        <v>0.92149318404944958</v>
      </c>
      <c r="MC135">
        <v>0.92186092907850159</v>
      </c>
      <c r="MD135">
        <v>0.92301537207843221</v>
      </c>
      <c r="ME135">
        <v>0.92365450074185951</v>
      </c>
      <c r="MF135">
        <v>0.92247938718014899</v>
      </c>
      <c r="MG135">
        <v>0.92226218095493395</v>
      </c>
      <c r="MH135">
        <v>0.92371138667909225</v>
      </c>
      <c r="MI135">
        <v>0.92291555378799917</v>
      </c>
      <c r="MJ135">
        <v>0.92398344612650973</v>
      </c>
      <c r="MK135">
        <v>0.9230596574859995</v>
      </c>
      <c r="ML135">
        <v>0.92148978203106591</v>
      </c>
      <c r="MM135">
        <v>0.92432513170437502</v>
      </c>
      <c r="MN135">
        <v>0.9241255326684199</v>
      </c>
      <c r="MO135">
        <v>0.92364453891565501</v>
      </c>
      <c r="MP135">
        <v>0.92544549442823032</v>
      </c>
      <c r="MQ135">
        <v>0.92627902058089884</v>
      </c>
      <c r="MR135">
        <v>0.92432124609890143</v>
      </c>
      <c r="MS135">
        <v>0.92431610276420351</v>
      </c>
      <c r="MT135">
        <v>0.92526794482916253</v>
      </c>
      <c r="MU135">
        <v>0.92498268997764632</v>
      </c>
      <c r="MV135">
        <v>0.92632839570739234</v>
      </c>
      <c r="MW135">
        <v>0.92508769464310137</v>
      </c>
      <c r="MX135">
        <v>0.92713386088647776</v>
      </c>
      <c r="MY135">
        <v>0.92677414132517111</v>
      </c>
      <c r="MZ135">
        <v>0.92694871555473202</v>
      </c>
      <c r="NA135">
        <v>0.92615435447980743</v>
      </c>
      <c r="NB135">
        <v>0.92797188300556255</v>
      </c>
      <c r="NC135">
        <v>0.92836561353053626</v>
      </c>
      <c r="ND135">
        <v>0.92683866675755255</v>
      </c>
      <c r="NE135">
        <v>0.92830660113913854</v>
      </c>
      <c r="NF135">
        <v>0.92795492968974091</v>
      </c>
      <c r="NG135">
        <v>0.92697723975153801</v>
      </c>
      <c r="NH135">
        <v>0.92778652747834089</v>
      </c>
      <c r="NI135">
        <v>0.92955144568499704</v>
      </c>
      <c r="NJ135">
        <v>0.92840588262376011</v>
      </c>
      <c r="NK135">
        <v>0.92898734151905271</v>
      </c>
      <c r="NL135">
        <v>0.92890342716363306</v>
      </c>
      <c r="NM135">
        <v>0.92847497921589639</v>
      </c>
      <c r="NN135">
        <v>0.93028692605751462</v>
      </c>
      <c r="NO135">
        <v>0.92944460610514912</v>
      </c>
      <c r="NP135">
        <v>0.92988262725718196</v>
      </c>
      <c r="NQ135">
        <v>0.92964032082967663</v>
      </c>
      <c r="NR135">
        <v>0.92928323631484022</v>
      </c>
      <c r="NS135">
        <v>0.93011673032948639</v>
      </c>
      <c r="NT135">
        <v>0.93080079194977849</v>
      </c>
      <c r="NU135">
        <v>0.93067358697311864</v>
      </c>
      <c r="NV135">
        <v>0.93093690874604751</v>
      </c>
      <c r="NW135">
        <v>0.93218630835513694</v>
      </c>
      <c r="NX135">
        <v>0.931958813522623</v>
      </c>
      <c r="NY135">
        <v>0.93161614218467093</v>
      </c>
      <c r="NZ135">
        <v>0.93137082791943282</v>
      </c>
      <c r="OA135">
        <v>0.93158877098804493</v>
      </c>
      <c r="OB135">
        <v>0.93186479473419992</v>
      </c>
      <c r="OC135">
        <v>0.93251455361571178</v>
      </c>
      <c r="OD135">
        <v>0.93316950682427557</v>
      </c>
      <c r="OE135">
        <v>0.93377256971475509</v>
      </c>
      <c r="OF135">
        <v>0.93455219492888109</v>
      </c>
      <c r="OG135">
        <v>0.93416912662754403</v>
      </c>
      <c r="OH135">
        <v>0.93299832473034916</v>
      </c>
      <c r="OI135">
        <v>0.93190009630207338</v>
      </c>
      <c r="OJ135">
        <v>0.9345499938562517</v>
      </c>
      <c r="OK135">
        <v>0.93293943875332164</v>
      </c>
      <c r="OL135">
        <v>0.93371674482532341</v>
      </c>
      <c r="OM135">
        <v>0.93278378889285762</v>
      </c>
      <c r="ON135">
        <v>0.93434140344804262</v>
      </c>
      <c r="OO135">
        <v>0.93391316502140109</v>
      </c>
      <c r="OP135">
        <v>0.93430947522662</v>
      </c>
      <c r="OQ135">
        <v>0.93474006259509024</v>
      </c>
      <c r="OR135">
        <v>0.93479690199378496</v>
      </c>
      <c r="OS135">
        <v>0.93497154611473055</v>
      </c>
      <c r="OT135">
        <v>0.9362838211316854</v>
      </c>
      <c r="OU135">
        <v>0.93465438711449111</v>
      </c>
    </row>
    <row r="136" spans="1:411">
      <c r="A136" s="539">
        <v>0.85000000000000009</v>
      </c>
      <c r="B136">
        <v>4.8082798485470221E-4</v>
      </c>
      <c r="C136">
        <v>2.8349284946394262E-3</v>
      </c>
      <c r="D136">
        <v>5.8834403517321957E-3</v>
      </c>
      <c r="E136">
        <v>1.2063146149632522E-2</v>
      </c>
      <c r="F136">
        <v>1.8709444739554458E-2</v>
      </c>
      <c r="G136">
        <v>2.7306362697223901E-2</v>
      </c>
      <c r="H136">
        <v>3.5269831398538801E-2</v>
      </c>
      <c r="I136">
        <v>4.5974182435460177E-2</v>
      </c>
      <c r="J136">
        <v>5.6468707441066426E-2</v>
      </c>
      <c r="K136">
        <v>6.6743544359812071E-2</v>
      </c>
      <c r="L136">
        <v>7.8814227065411968E-2</v>
      </c>
      <c r="M136">
        <v>8.931788344038967E-2</v>
      </c>
      <c r="N136">
        <v>9.9887879631156293E-2</v>
      </c>
      <c r="O136">
        <v>0.11103425860606161</v>
      </c>
      <c r="P136">
        <v>0.1229085283054883</v>
      </c>
      <c r="Q136">
        <v>0.13451978598538483</v>
      </c>
      <c r="R136">
        <v>0.14404878962106951</v>
      </c>
      <c r="S136">
        <v>0.15586350269637109</v>
      </c>
      <c r="T136">
        <v>0.1678946520657984</v>
      </c>
      <c r="U136">
        <v>0.18018338503395243</v>
      </c>
      <c r="V136">
        <v>0.19030313112901856</v>
      </c>
      <c r="W136">
        <v>0.20219384772182819</v>
      </c>
      <c r="X136">
        <v>0.21493258926301678</v>
      </c>
      <c r="Y136">
        <v>0.22599403965613321</v>
      </c>
      <c r="Z136">
        <v>0.23868991386896504</v>
      </c>
      <c r="AA136">
        <v>0.24789638382042961</v>
      </c>
      <c r="AB136">
        <v>0.26396485535019931</v>
      </c>
      <c r="AC136">
        <v>0.27413275264195747</v>
      </c>
      <c r="AD136">
        <v>0.28581238792764946</v>
      </c>
      <c r="AE136">
        <v>0.2962904609433506</v>
      </c>
      <c r="AF136">
        <v>0.31100203556890205</v>
      </c>
      <c r="AG136">
        <v>0.32045539795394912</v>
      </c>
      <c r="AH136">
        <v>0.33112934494339197</v>
      </c>
      <c r="AI136">
        <v>0.34187310186377073</v>
      </c>
      <c r="AJ136">
        <v>0.3569013758706393</v>
      </c>
      <c r="AK136">
        <v>0.36680180331512352</v>
      </c>
      <c r="AL136">
        <v>0.37569878066315832</v>
      </c>
      <c r="AM136">
        <v>0.39099579286817082</v>
      </c>
      <c r="AN136">
        <v>0.39746485171029167</v>
      </c>
      <c r="AO136">
        <v>0.41255118690571757</v>
      </c>
      <c r="AP136">
        <v>0.41871741463781992</v>
      </c>
      <c r="AQ136">
        <v>0.42874816526127918</v>
      </c>
      <c r="AR136">
        <v>0.43868416787784942</v>
      </c>
      <c r="AS136">
        <v>0.44881168128724058</v>
      </c>
      <c r="AT136">
        <v>0.46255830025642686</v>
      </c>
      <c r="AU136">
        <v>0.46863527596704957</v>
      </c>
      <c r="AV136">
        <v>0.47227395731101646</v>
      </c>
      <c r="AW136">
        <v>0.48710435123994494</v>
      </c>
      <c r="AX136">
        <v>0.49494240421912233</v>
      </c>
      <c r="AY136">
        <v>0.50237232537538268</v>
      </c>
      <c r="AZ136">
        <v>0.51019096594362023</v>
      </c>
      <c r="BA136">
        <v>0.51939020667281877</v>
      </c>
      <c r="BB136">
        <v>0.5230073700375899</v>
      </c>
      <c r="BC136">
        <v>0.53409541582428344</v>
      </c>
      <c r="BD136">
        <v>0.5409744153235595</v>
      </c>
      <c r="BE136">
        <v>0.54811084850224634</v>
      </c>
      <c r="BF136">
        <v>0.55513598876887849</v>
      </c>
      <c r="BG136">
        <v>0.56302798877497473</v>
      </c>
      <c r="BH136">
        <v>0.56700468463749609</v>
      </c>
      <c r="BI136">
        <v>0.57660315084284852</v>
      </c>
      <c r="BJ136">
        <v>0.58083225844043485</v>
      </c>
      <c r="BK136">
        <v>0.58767313455280434</v>
      </c>
      <c r="BL136">
        <v>0.59424069301454396</v>
      </c>
      <c r="BM136">
        <v>0.59949825718687177</v>
      </c>
      <c r="BN136">
        <v>0.60495903999712231</v>
      </c>
      <c r="BO136">
        <v>0.6072930112505156</v>
      </c>
      <c r="BP136">
        <v>0.61471382200457891</v>
      </c>
      <c r="BQ136">
        <v>0.62170748502865048</v>
      </c>
      <c r="BR136">
        <v>0.62130611688092352</v>
      </c>
      <c r="BS136">
        <v>0.63194370056660421</v>
      </c>
      <c r="BT136">
        <v>0.63179736399614794</v>
      </c>
      <c r="BU136">
        <v>0.64130395717256505</v>
      </c>
      <c r="BV136">
        <v>0.64554137321564853</v>
      </c>
      <c r="BW136">
        <v>0.64936226626570726</v>
      </c>
      <c r="BX136">
        <v>0.653682381490854</v>
      </c>
      <c r="BY136">
        <v>0.65735013343692861</v>
      </c>
      <c r="BZ136">
        <v>0.6648900718765447</v>
      </c>
      <c r="CA136">
        <v>0.66340642512286596</v>
      </c>
      <c r="CB136">
        <v>0.67037443655026763</v>
      </c>
      <c r="CC136">
        <v>0.67501064993673476</v>
      </c>
      <c r="CD136">
        <v>0.67654508091225485</v>
      </c>
      <c r="CE136">
        <v>0.68278038482499281</v>
      </c>
      <c r="CF136">
        <v>0.6834212126234035</v>
      </c>
      <c r="CG136">
        <v>0.68856433152486585</v>
      </c>
      <c r="CH136">
        <v>0.69190732280833644</v>
      </c>
      <c r="CI136">
        <v>0.69455752944331939</v>
      </c>
      <c r="CJ136">
        <v>0.69998435311390128</v>
      </c>
      <c r="CK136">
        <v>0.70124098203310881</v>
      </c>
      <c r="CL136">
        <v>0.70560052641203153</v>
      </c>
      <c r="CM136">
        <v>0.70824193102009192</v>
      </c>
      <c r="CN136">
        <v>0.71002423615429588</v>
      </c>
      <c r="CO136">
        <v>0.71456541986365851</v>
      </c>
      <c r="CP136">
        <v>0.71766643105825101</v>
      </c>
      <c r="CQ136">
        <v>0.72029949682264038</v>
      </c>
      <c r="CR136">
        <v>0.72303665019179064</v>
      </c>
      <c r="CS136">
        <v>0.72721010890537707</v>
      </c>
      <c r="CT136">
        <v>0.72881576923662894</v>
      </c>
      <c r="CU136">
        <v>0.73179838508705208</v>
      </c>
      <c r="CV136">
        <v>0.73145735436812676</v>
      </c>
      <c r="CW136">
        <v>0.73843014257592943</v>
      </c>
      <c r="CX136">
        <v>0.73883587803761874</v>
      </c>
      <c r="CY136">
        <v>0.74158954665938936</v>
      </c>
      <c r="CZ136">
        <v>0.74363466159926028</v>
      </c>
      <c r="DA136">
        <v>0.74706378378777449</v>
      </c>
      <c r="DB136">
        <v>0.74879324592350349</v>
      </c>
      <c r="DC136">
        <v>0.7505544842016777</v>
      </c>
      <c r="DD136">
        <v>0.75336103487001393</v>
      </c>
      <c r="DE136">
        <v>0.75473326029820065</v>
      </c>
      <c r="DF136">
        <v>0.75943816653187945</v>
      </c>
      <c r="DG136">
        <v>0.7604915490649905</v>
      </c>
      <c r="DH136">
        <v>0.76236160957316135</v>
      </c>
      <c r="DI136">
        <v>0.76371239939071056</v>
      </c>
      <c r="DJ136">
        <v>0.76602646275489117</v>
      </c>
      <c r="DK136">
        <v>0.76828513704625712</v>
      </c>
      <c r="DL136">
        <v>0.77042784834612799</v>
      </c>
      <c r="DM136">
        <v>0.77047744199086199</v>
      </c>
      <c r="DN136">
        <v>0.77360549010531332</v>
      </c>
      <c r="DO136">
        <v>0.77458907019617507</v>
      </c>
      <c r="DP136">
        <v>0.77900185119074006</v>
      </c>
      <c r="DQ136">
        <v>0.77946343825150421</v>
      </c>
      <c r="DR136">
        <v>0.78242429548536852</v>
      </c>
      <c r="DS136">
        <v>0.78179765310663429</v>
      </c>
      <c r="DT136">
        <v>0.78448019642003375</v>
      </c>
      <c r="DU136">
        <v>0.7862765264294348</v>
      </c>
      <c r="DV136">
        <v>0.78943627404832717</v>
      </c>
      <c r="DW136">
        <v>0.79035824291333445</v>
      </c>
      <c r="DX136">
        <v>0.79164744066079973</v>
      </c>
      <c r="DY136">
        <v>0.79271991626974936</v>
      </c>
      <c r="DZ136">
        <v>0.79563873437166732</v>
      </c>
      <c r="EA136">
        <v>0.79540141633336892</v>
      </c>
      <c r="EB136">
        <v>0.79680031398631301</v>
      </c>
      <c r="EC136">
        <v>0.79959141380133347</v>
      </c>
      <c r="ED136">
        <v>0.80237694166980744</v>
      </c>
      <c r="EE136">
        <v>0.80072188624067431</v>
      </c>
      <c r="EF136">
        <v>0.80506435959759415</v>
      </c>
      <c r="EG136">
        <v>0.80432263630851875</v>
      </c>
      <c r="EH136">
        <v>0.80648738017959043</v>
      </c>
      <c r="EI136">
        <v>0.80871154711987603</v>
      </c>
      <c r="EJ136">
        <v>0.80867270253615486</v>
      </c>
      <c r="EK136">
        <v>0.81002498459493244</v>
      </c>
      <c r="EL136">
        <v>0.81207900504137986</v>
      </c>
      <c r="EM136">
        <v>0.81216810611976198</v>
      </c>
      <c r="EN136">
        <v>0.81610658119757384</v>
      </c>
      <c r="EO136">
        <v>0.81823785484290001</v>
      </c>
      <c r="EP136">
        <v>0.81533747479314711</v>
      </c>
      <c r="EQ136">
        <v>0.81904821583462051</v>
      </c>
      <c r="ER136">
        <v>0.81792622559686046</v>
      </c>
      <c r="ES136">
        <v>0.82051820706074297</v>
      </c>
      <c r="ET136">
        <v>0.82278320999750143</v>
      </c>
      <c r="EU136">
        <v>0.82289207291245692</v>
      </c>
      <c r="EV136">
        <v>0.82530788828797574</v>
      </c>
      <c r="EW136">
        <v>0.82554522055379898</v>
      </c>
      <c r="EX136">
        <v>0.82673225094952441</v>
      </c>
      <c r="EY136">
        <v>0.82674314579315633</v>
      </c>
      <c r="EZ136">
        <v>0.8285115647252479</v>
      </c>
      <c r="FA136">
        <v>0.83037627936769309</v>
      </c>
      <c r="FB136">
        <v>0.83176000025177799</v>
      </c>
      <c r="FC136">
        <v>0.8327508049427047</v>
      </c>
      <c r="FD136">
        <v>0.8349267670596312</v>
      </c>
      <c r="FE136">
        <v>0.83388484193122614</v>
      </c>
      <c r="FF136">
        <v>0.83509240707889743</v>
      </c>
      <c r="FG136">
        <v>0.83540974152671943</v>
      </c>
      <c r="FH136">
        <v>0.83922819907391122</v>
      </c>
      <c r="FI136">
        <v>0.83964589025544734</v>
      </c>
      <c r="FJ136">
        <v>0.8397988834521215</v>
      </c>
      <c r="FK136">
        <v>0.83943608473641051</v>
      </c>
      <c r="FL136">
        <v>0.84357332449942868</v>
      </c>
      <c r="FM136">
        <v>0.84320892243432477</v>
      </c>
      <c r="FN136">
        <v>0.84398034280584289</v>
      </c>
      <c r="FO136">
        <v>0.84279866991528518</v>
      </c>
      <c r="FP136">
        <v>0.84639359468339337</v>
      </c>
      <c r="FQ136">
        <v>0.84785536784279159</v>
      </c>
      <c r="FR136">
        <v>0.84736253473882661</v>
      </c>
      <c r="FS136">
        <v>0.84750955102950498</v>
      </c>
      <c r="FT136">
        <v>0.84946590419626222</v>
      </c>
      <c r="FU136">
        <v>0.84880800378136567</v>
      </c>
      <c r="FV136">
        <v>0.8503937295618611</v>
      </c>
      <c r="FW136">
        <v>0.85147357690733094</v>
      </c>
      <c r="FX136">
        <v>0.85168416960277238</v>
      </c>
      <c r="FY136">
        <v>0.85271538650042211</v>
      </c>
      <c r="FZ136">
        <v>0.85398806121362991</v>
      </c>
      <c r="GA136">
        <v>0.85455081725939208</v>
      </c>
      <c r="GB136">
        <v>0.85562868534196368</v>
      </c>
      <c r="GC136">
        <v>0.85677504269888993</v>
      </c>
      <c r="GD136">
        <v>0.85766969567143803</v>
      </c>
      <c r="GE136">
        <v>0.85523896305896618</v>
      </c>
      <c r="GF136">
        <v>0.85678804267022135</v>
      </c>
      <c r="GG136">
        <v>0.85907945659153384</v>
      </c>
      <c r="GH136">
        <v>0.86070587536195975</v>
      </c>
      <c r="GI136">
        <v>0.86140160522416631</v>
      </c>
      <c r="GJ136">
        <v>0.85968789227153564</v>
      </c>
      <c r="GK136">
        <v>0.86383164401108448</v>
      </c>
      <c r="GL136">
        <v>0.86306105259725552</v>
      </c>
      <c r="GM136">
        <v>0.86302026548954291</v>
      </c>
      <c r="GN136">
        <v>0.86409878085864533</v>
      </c>
      <c r="GO136">
        <v>0.86367761503046869</v>
      </c>
      <c r="GP136">
        <v>0.86478518862284004</v>
      </c>
      <c r="GQ136">
        <v>0.8650351564612484</v>
      </c>
      <c r="GR136">
        <v>0.86685186712155782</v>
      </c>
      <c r="GS136">
        <v>0.86629324891662773</v>
      </c>
      <c r="GT136">
        <v>0.86778196955941789</v>
      </c>
      <c r="GU136">
        <v>0.86723083519389677</v>
      </c>
      <c r="GV136">
        <v>0.87038478487792648</v>
      </c>
      <c r="GW136">
        <v>0.87125401576539985</v>
      </c>
      <c r="GX136">
        <v>0.86784430600153128</v>
      </c>
      <c r="GY136">
        <v>0.87132921173505695</v>
      </c>
      <c r="GZ136">
        <v>0.87279953650724329</v>
      </c>
      <c r="HA136">
        <v>0.87300242791945526</v>
      </c>
      <c r="HB136">
        <v>0.87206508171558994</v>
      </c>
      <c r="HC136">
        <v>0.8733303222276676</v>
      </c>
      <c r="HD136">
        <v>0.87455099292333194</v>
      </c>
      <c r="HE136">
        <v>0.87381955210287054</v>
      </c>
      <c r="HF136">
        <v>0.87694450605619656</v>
      </c>
      <c r="HG136">
        <v>0.87496088225254343</v>
      </c>
      <c r="HH136">
        <v>0.87734430619673809</v>
      </c>
      <c r="HI136">
        <v>0.87814240137654986</v>
      </c>
      <c r="HJ136">
        <v>0.87650789130106355</v>
      </c>
      <c r="HK136">
        <v>0.87740348234494525</v>
      </c>
      <c r="HL136">
        <v>0.87940228313860269</v>
      </c>
      <c r="HM136">
        <v>0.87971787457305017</v>
      </c>
      <c r="HN136">
        <v>0.88140323941635601</v>
      </c>
      <c r="HO136">
        <v>0.8790102657989266</v>
      </c>
      <c r="HP136">
        <v>0.87987359685614686</v>
      </c>
      <c r="HQ136">
        <v>0.88177211701579827</v>
      </c>
      <c r="HR136">
        <v>0.88208642151851113</v>
      </c>
      <c r="HS136">
        <v>0.88445987992399488</v>
      </c>
      <c r="HT136">
        <v>0.88315250727337236</v>
      </c>
      <c r="HU136">
        <v>0.88336653978280721</v>
      </c>
      <c r="HV136">
        <v>0.88407858826494634</v>
      </c>
      <c r="HW136">
        <v>0.88349422476507677</v>
      </c>
      <c r="HX136">
        <v>0.88450643297535536</v>
      </c>
      <c r="HY136">
        <v>0.88718331526777394</v>
      </c>
      <c r="HZ136">
        <v>0.8881847117023588</v>
      </c>
      <c r="IA136">
        <v>0.88582691767106037</v>
      </c>
      <c r="IB136">
        <v>0.88744847366277957</v>
      </c>
      <c r="IC136">
        <v>0.88768805075660762</v>
      </c>
      <c r="ID136">
        <v>0.88800249069827841</v>
      </c>
      <c r="IE136">
        <v>0.88767204529236765</v>
      </c>
      <c r="IF136">
        <v>0.8886032259354032</v>
      </c>
      <c r="IG136">
        <v>0.88962279129014799</v>
      </c>
      <c r="IH136">
        <v>0.88908682633494751</v>
      </c>
      <c r="II136">
        <v>0.88936459515569433</v>
      </c>
      <c r="IJ136">
        <v>0.8897871251510191</v>
      </c>
      <c r="IK136">
        <v>0.89001129118639288</v>
      </c>
      <c r="IL136">
        <v>0.89134469049761067</v>
      </c>
      <c r="IM136">
        <v>0.89154170497837504</v>
      </c>
      <c r="IN136">
        <v>0.89294233515789556</v>
      </c>
      <c r="IO136">
        <v>0.8929223961123679</v>
      </c>
      <c r="IP136">
        <v>0.89364527476833033</v>
      </c>
      <c r="IQ136">
        <v>0.89284667013169849</v>
      </c>
      <c r="IR136">
        <v>0.89504867549818223</v>
      </c>
      <c r="IS136">
        <v>0.89367524141470034</v>
      </c>
      <c r="IT136">
        <v>0.8927482273570897</v>
      </c>
      <c r="IU136">
        <v>0.8949801730747049</v>
      </c>
      <c r="IV136">
        <v>0.89428254184989642</v>
      </c>
      <c r="IW136">
        <v>0.89664558078700618</v>
      </c>
      <c r="IX136">
        <v>0.89810126079678676</v>
      </c>
      <c r="IY136">
        <v>0.89766832942939279</v>
      </c>
      <c r="IZ136">
        <v>0.89777405494401918</v>
      </c>
      <c r="JA136">
        <v>0.89836781372594587</v>
      </c>
      <c r="JB136">
        <v>0.89808610354937701</v>
      </c>
      <c r="JC136">
        <v>0.89735513734309669</v>
      </c>
      <c r="JD136">
        <v>0.8984401999535091</v>
      </c>
      <c r="JE136">
        <v>0.89923549290334948</v>
      </c>
      <c r="JF136">
        <v>0.90008444292975009</v>
      </c>
      <c r="JG136">
        <v>0.89891305780639041</v>
      </c>
      <c r="JH136">
        <v>0.90130091771110565</v>
      </c>
      <c r="JI136">
        <v>0.89971592714044457</v>
      </c>
      <c r="JJ136">
        <v>0.9015340328812913</v>
      </c>
      <c r="JK136">
        <v>0.90089617195426808</v>
      </c>
      <c r="JL136">
        <v>0.90240139848034318</v>
      </c>
      <c r="JM136">
        <v>0.90292728175209336</v>
      </c>
      <c r="JN136">
        <v>0.9034560749208147</v>
      </c>
      <c r="JO136">
        <v>0.90366152985188553</v>
      </c>
      <c r="JP136">
        <v>0.90345625112147299</v>
      </c>
      <c r="JQ136">
        <v>0.90277683652716312</v>
      </c>
      <c r="JR136">
        <v>0.90374738445307057</v>
      </c>
      <c r="JS136">
        <v>0.90519954109269796</v>
      </c>
      <c r="JT136">
        <v>0.90610867539049145</v>
      </c>
      <c r="JU136">
        <v>0.9035556188247057</v>
      </c>
      <c r="JV136">
        <v>0.9053997179657205</v>
      </c>
      <c r="JW136">
        <v>0.90651781888611915</v>
      </c>
      <c r="JX136">
        <v>0.90515805442575181</v>
      </c>
      <c r="JY136">
        <v>0.90594176342893395</v>
      </c>
      <c r="JZ136">
        <v>0.90646978207430817</v>
      </c>
      <c r="KA136">
        <v>0.90619204630299799</v>
      </c>
      <c r="KB136">
        <v>0.90715712997793074</v>
      </c>
      <c r="KC136">
        <v>0.9068974092036427</v>
      </c>
      <c r="KD136">
        <v>0.90867777359115964</v>
      </c>
      <c r="KE136">
        <v>0.90867846945114206</v>
      </c>
      <c r="KF136">
        <v>0.91043089382237175</v>
      </c>
      <c r="KG136">
        <v>0.9093007440511659</v>
      </c>
      <c r="KH136">
        <v>0.9096540498141259</v>
      </c>
      <c r="KI136">
        <v>0.90851510204786157</v>
      </c>
      <c r="KJ136">
        <v>0.91033415782621874</v>
      </c>
      <c r="KK136">
        <v>0.90987053010520869</v>
      </c>
      <c r="KL136">
        <v>0.91066778238852497</v>
      </c>
      <c r="KM136">
        <v>0.91001070379218141</v>
      </c>
      <c r="KN136">
        <v>0.91204102564230993</v>
      </c>
      <c r="KO136">
        <v>0.91098800580455541</v>
      </c>
      <c r="KP136">
        <v>0.91234622888628392</v>
      </c>
      <c r="KQ136">
        <v>0.91002478771878825</v>
      </c>
      <c r="KR136">
        <v>0.91363009484421587</v>
      </c>
      <c r="KS136">
        <v>0.91283549680581344</v>
      </c>
      <c r="KT136">
        <v>0.91360921903572478</v>
      </c>
      <c r="KU136">
        <v>0.91203296860648086</v>
      </c>
      <c r="KV136">
        <v>0.9152177580778641</v>
      </c>
      <c r="KW136">
        <v>0.91285882783384764</v>
      </c>
      <c r="KX136">
        <v>0.91385310955864707</v>
      </c>
      <c r="KY136">
        <v>0.91507947243190557</v>
      </c>
      <c r="KZ136">
        <v>0.91517876086608185</v>
      </c>
      <c r="LA136">
        <v>0.91407681876117231</v>
      </c>
      <c r="LB136">
        <v>0.91542483996574719</v>
      </c>
      <c r="LC136">
        <v>0.91437078227729551</v>
      </c>
      <c r="LD136">
        <v>0.9150854294548928</v>
      </c>
      <c r="LE136">
        <v>0.91625516250791628</v>
      </c>
      <c r="LF136">
        <v>0.91544519399258706</v>
      </c>
      <c r="LG136">
        <v>0.91741990722255795</v>
      </c>
      <c r="LH136">
        <v>0.91586542893833567</v>
      </c>
      <c r="LI136">
        <v>0.9167367771291236</v>
      </c>
      <c r="LJ136">
        <v>0.91669544442399342</v>
      </c>
      <c r="LK136">
        <v>0.91735885655313876</v>
      </c>
      <c r="LL136">
        <v>0.91683692083467871</v>
      </c>
      <c r="LM136">
        <v>0.91715890453478399</v>
      </c>
      <c r="LN136">
        <v>0.91776296386125211</v>
      </c>
      <c r="LO136">
        <v>0.91744463832872758</v>
      </c>
      <c r="LP136">
        <v>0.91850432006378058</v>
      </c>
      <c r="LQ136">
        <v>0.91945587690776132</v>
      </c>
      <c r="LR136">
        <v>0.91961816784968886</v>
      </c>
      <c r="LS136">
        <v>0.91832492636102514</v>
      </c>
      <c r="LT136">
        <v>0.91996316068156647</v>
      </c>
      <c r="LU136">
        <v>0.91898637452728116</v>
      </c>
      <c r="LV136">
        <v>0.91934421614485884</v>
      </c>
      <c r="LW136">
        <v>0.92059494775390882</v>
      </c>
      <c r="LX136">
        <v>0.91909316259772145</v>
      </c>
      <c r="LY136">
        <v>0.92220186310787855</v>
      </c>
      <c r="LZ136">
        <v>0.92124304336662777</v>
      </c>
      <c r="MA136">
        <v>0.92288103698421387</v>
      </c>
      <c r="MB136">
        <v>0.92170043969876014</v>
      </c>
      <c r="MC136">
        <v>0.92144535986760201</v>
      </c>
      <c r="MD136">
        <v>0.92169423666718975</v>
      </c>
      <c r="ME136">
        <v>0.92231423834657211</v>
      </c>
      <c r="MF136">
        <v>0.92187732382835974</v>
      </c>
      <c r="MG136">
        <v>0.92296810689641418</v>
      </c>
      <c r="MH136">
        <v>0.92277535087857765</v>
      </c>
      <c r="MI136">
        <v>0.92356733732239571</v>
      </c>
      <c r="MJ136">
        <v>0.92362642467545419</v>
      </c>
      <c r="MK136">
        <v>0.92358759971431981</v>
      </c>
      <c r="ML136">
        <v>0.92286847445049103</v>
      </c>
      <c r="MM136">
        <v>0.92353537189618962</v>
      </c>
      <c r="MN136">
        <v>0.92368223879183753</v>
      </c>
      <c r="MO136">
        <v>0.92537338082250109</v>
      </c>
      <c r="MP136">
        <v>0.92425496817189823</v>
      </c>
      <c r="MQ136">
        <v>0.92435056278662486</v>
      </c>
      <c r="MR136">
        <v>0.92546079148482208</v>
      </c>
      <c r="MS136">
        <v>0.9250747060446407</v>
      </c>
      <c r="MT136">
        <v>0.92493356521772818</v>
      </c>
      <c r="MU136">
        <v>0.92530820868677766</v>
      </c>
      <c r="MV136">
        <v>0.92625939160627513</v>
      </c>
      <c r="MW136">
        <v>0.9253568686119642</v>
      </c>
      <c r="MX136">
        <v>0.92639396706721233</v>
      </c>
      <c r="MY136">
        <v>0.92563263016876562</v>
      </c>
      <c r="MZ136">
        <v>0.92598622727054225</v>
      </c>
      <c r="NA136">
        <v>0.92613020768553156</v>
      </c>
      <c r="NB136">
        <v>0.92754182374884631</v>
      </c>
      <c r="NC136">
        <v>0.92709757562892059</v>
      </c>
      <c r="ND136">
        <v>0.92701678661903375</v>
      </c>
      <c r="NE136">
        <v>0.92743010960850447</v>
      </c>
      <c r="NF136">
        <v>0.92867996808224296</v>
      </c>
      <c r="NG136">
        <v>0.92787870378752957</v>
      </c>
      <c r="NH136">
        <v>0.92868042130260764</v>
      </c>
      <c r="NI136">
        <v>0.92724438055696756</v>
      </c>
      <c r="NJ136">
        <v>0.92834961095251567</v>
      </c>
      <c r="NK136">
        <v>0.92891945259170472</v>
      </c>
      <c r="NL136">
        <v>0.92879248890033872</v>
      </c>
      <c r="NM136">
        <v>0.93024074421790404</v>
      </c>
      <c r="NN136">
        <v>0.92948712233250608</v>
      </c>
      <c r="NO136">
        <v>0.93051331968997775</v>
      </c>
      <c r="NP136">
        <v>0.93055139070116666</v>
      </c>
      <c r="NQ136">
        <v>0.93064370016632458</v>
      </c>
      <c r="NR136">
        <v>0.93148702273477768</v>
      </c>
      <c r="NS136">
        <v>0.93009209838858597</v>
      </c>
      <c r="NT136">
        <v>0.93061550584161579</v>
      </c>
      <c r="NU136">
        <v>0.93047786812264666</v>
      </c>
      <c r="NV136">
        <v>0.93146090873345067</v>
      </c>
      <c r="NW136">
        <v>0.93019918387039413</v>
      </c>
      <c r="NX136">
        <v>0.93091851882067655</v>
      </c>
      <c r="NY136">
        <v>0.93176582385717877</v>
      </c>
      <c r="NZ136">
        <v>0.93095880192923541</v>
      </c>
      <c r="OA136">
        <v>0.93115989126141974</v>
      </c>
      <c r="OB136">
        <v>0.93240256819000089</v>
      </c>
      <c r="OC136">
        <v>0.93204022166666312</v>
      </c>
      <c r="OD136">
        <v>0.93425183981354853</v>
      </c>
      <c r="OE136">
        <v>0.93196398651258416</v>
      </c>
      <c r="OF136">
        <v>0.932051358040758</v>
      </c>
      <c r="OG136">
        <v>0.93077104857747384</v>
      </c>
      <c r="OH136">
        <v>0.93420298724387363</v>
      </c>
      <c r="OI136">
        <v>0.93283306902610863</v>
      </c>
      <c r="OJ136">
        <v>0.93388845526894448</v>
      </c>
      <c r="OK136">
        <v>0.93452306662646212</v>
      </c>
      <c r="OL136">
        <v>0.93317943111610602</v>
      </c>
      <c r="OM136">
        <v>0.9338128412568274</v>
      </c>
      <c r="ON136">
        <v>0.93417916306592352</v>
      </c>
      <c r="OO136">
        <v>0.93393524322450128</v>
      </c>
      <c r="OP136">
        <v>0.93289325941008594</v>
      </c>
      <c r="OQ136">
        <v>0.93460072943024386</v>
      </c>
      <c r="OR136">
        <v>0.93520995626683656</v>
      </c>
      <c r="OS136">
        <v>0.93450524831527271</v>
      </c>
      <c r="OT136">
        <v>0.93470466000602381</v>
      </c>
      <c r="OU136">
        <v>0.93587720647054007</v>
      </c>
    </row>
    <row r="137" spans="1:411">
      <c r="A137" s="539">
        <v>0.8600000000000001</v>
      </c>
      <c r="B137">
        <v>1.0359856475608777E-3</v>
      </c>
      <c r="C137">
        <v>3.3134952249909691E-3</v>
      </c>
      <c r="D137">
        <v>6.8534498910800519E-3</v>
      </c>
      <c r="E137">
        <v>1.1858586746492336E-2</v>
      </c>
      <c r="F137">
        <v>1.9991278308640288E-2</v>
      </c>
      <c r="G137">
        <v>2.8558960870740772E-2</v>
      </c>
      <c r="H137">
        <v>3.8126550085165446E-2</v>
      </c>
      <c r="I137">
        <v>4.7401631987639831E-2</v>
      </c>
      <c r="J137">
        <v>5.919737652394106E-2</v>
      </c>
      <c r="K137">
        <v>6.967726857814957E-2</v>
      </c>
      <c r="L137">
        <v>8.0801659978418955E-2</v>
      </c>
      <c r="M137">
        <v>9.1596822404397357E-2</v>
      </c>
      <c r="N137">
        <v>0.10260629766207678</v>
      </c>
      <c r="O137">
        <v>0.11364875266730393</v>
      </c>
      <c r="P137">
        <v>0.12519264268923483</v>
      </c>
      <c r="Q137">
        <v>0.13604969740397155</v>
      </c>
      <c r="R137">
        <v>0.1468710732503796</v>
      </c>
      <c r="S137">
        <v>0.1584798314021181</v>
      </c>
      <c r="T137">
        <v>0.16769977886109702</v>
      </c>
      <c r="U137">
        <v>0.18044848361659396</v>
      </c>
      <c r="V137">
        <v>0.19226403029310171</v>
      </c>
      <c r="W137">
        <v>0.20248999333464357</v>
      </c>
      <c r="X137">
        <v>0.21488348032051102</v>
      </c>
      <c r="Y137">
        <v>0.22963287311911937</v>
      </c>
      <c r="Z137">
        <v>0.23760917929176997</v>
      </c>
      <c r="AA137">
        <v>0.24969952281849453</v>
      </c>
      <c r="AB137">
        <v>0.26269404145379771</v>
      </c>
      <c r="AC137">
        <v>0.27348888937989396</v>
      </c>
      <c r="AD137">
        <v>0.28561169022974486</v>
      </c>
      <c r="AE137">
        <v>0.29844459420666325</v>
      </c>
      <c r="AF137">
        <v>0.30890110898125872</v>
      </c>
      <c r="AG137">
        <v>0.31840654117609007</v>
      </c>
      <c r="AH137">
        <v>0.33150488191305694</v>
      </c>
      <c r="AI137">
        <v>0.34279313639932568</v>
      </c>
      <c r="AJ137">
        <v>0.3512844781832925</v>
      </c>
      <c r="AK137">
        <v>0.36474630044232004</v>
      </c>
      <c r="AL137">
        <v>0.37744336604546308</v>
      </c>
      <c r="AM137">
        <v>0.38952190688911509</v>
      </c>
      <c r="AN137">
        <v>0.39892610753234137</v>
      </c>
      <c r="AO137">
        <v>0.40556191210354964</v>
      </c>
      <c r="AP137">
        <v>0.41944989410757544</v>
      </c>
      <c r="AQ137">
        <v>0.42991409847755635</v>
      </c>
      <c r="AR137">
        <v>0.44021444233972173</v>
      </c>
      <c r="AS137">
        <v>0.44928456812051049</v>
      </c>
      <c r="AT137">
        <v>0.45905075567648473</v>
      </c>
      <c r="AU137">
        <v>0.46750223397506019</v>
      </c>
      <c r="AV137">
        <v>0.47513972019259176</v>
      </c>
      <c r="AW137">
        <v>0.48510954669089656</v>
      </c>
      <c r="AX137">
        <v>0.49392983956478159</v>
      </c>
      <c r="AY137">
        <v>0.5037921968156347</v>
      </c>
      <c r="AZ137">
        <v>0.51278944814468619</v>
      </c>
      <c r="BA137">
        <v>0.51259378297743263</v>
      </c>
      <c r="BB137">
        <v>0.52294446436583941</v>
      </c>
      <c r="BC137">
        <v>0.5322830926213763</v>
      </c>
      <c r="BD137">
        <v>0.54279749435414981</v>
      </c>
      <c r="BE137">
        <v>0.54570884675269382</v>
      </c>
      <c r="BF137">
        <v>0.55466006973696025</v>
      </c>
      <c r="BG137">
        <v>0.55997944269301025</v>
      </c>
      <c r="BH137">
        <v>0.56908491637738612</v>
      </c>
      <c r="BI137">
        <v>0.57542262759712171</v>
      </c>
      <c r="BJ137">
        <v>0.58061505834901428</v>
      </c>
      <c r="BK137">
        <v>0.58701996044623472</v>
      </c>
      <c r="BL137">
        <v>0.59026144378143319</v>
      </c>
      <c r="BM137">
        <v>0.59791719868054494</v>
      </c>
      <c r="BN137">
        <v>0.60385207880485392</v>
      </c>
      <c r="BO137">
        <v>0.6086019856699183</v>
      </c>
      <c r="BP137">
        <v>0.61390280432897992</v>
      </c>
      <c r="BQ137">
        <v>0.62003142559934221</v>
      </c>
      <c r="BR137">
        <v>0.62367456905638974</v>
      </c>
      <c r="BS137">
        <v>0.62776197459972471</v>
      </c>
      <c r="BT137">
        <v>0.63214043855129387</v>
      </c>
      <c r="BU137">
        <v>0.64035026177707266</v>
      </c>
      <c r="BV137">
        <v>0.64341950561171246</v>
      </c>
      <c r="BW137">
        <v>0.64728345683275079</v>
      </c>
      <c r="BX137">
        <v>0.6530444931152668</v>
      </c>
      <c r="BY137">
        <v>0.65641803889087025</v>
      </c>
      <c r="BZ137">
        <v>0.65908661740775609</v>
      </c>
      <c r="CA137">
        <v>0.66415914840685564</v>
      </c>
      <c r="CB137">
        <v>0.6696610968748532</v>
      </c>
      <c r="CC137">
        <v>0.67512731395778691</v>
      </c>
      <c r="CD137">
        <v>0.67802423834367587</v>
      </c>
      <c r="CE137">
        <v>0.68193691751471119</v>
      </c>
      <c r="CF137">
        <v>0.68401628500960021</v>
      </c>
      <c r="CG137">
        <v>0.68630036747058765</v>
      </c>
      <c r="CH137">
        <v>0.69232558881609063</v>
      </c>
      <c r="CI137">
        <v>0.69687237112558842</v>
      </c>
      <c r="CJ137">
        <v>0.70178149349031427</v>
      </c>
      <c r="CK137">
        <v>0.70169102853784149</v>
      </c>
      <c r="CL137">
        <v>0.707968346481338</v>
      </c>
      <c r="CM137">
        <v>0.70808568248983439</v>
      </c>
      <c r="CN137">
        <v>0.71214061726537614</v>
      </c>
      <c r="CO137">
        <v>0.71257172025166748</v>
      </c>
      <c r="CP137">
        <v>0.71645622656809138</v>
      </c>
      <c r="CQ137">
        <v>0.71955749447713346</v>
      </c>
      <c r="CR137">
        <v>0.72541910173963919</v>
      </c>
      <c r="CS137">
        <v>0.72551613812121951</v>
      </c>
      <c r="CT137">
        <v>0.72833758424774331</v>
      </c>
      <c r="CU137">
        <v>0.73263440795807333</v>
      </c>
      <c r="CV137">
        <v>0.73383508737585457</v>
      </c>
      <c r="CW137">
        <v>0.73424902292815797</v>
      </c>
      <c r="CX137">
        <v>0.73754964577136894</v>
      </c>
      <c r="CY137">
        <v>0.74155411204934918</v>
      </c>
      <c r="CZ137">
        <v>0.74478719185310016</v>
      </c>
      <c r="DA137">
        <v>0.74434913536918101</v>
      </c>
      <c r="DB137">
        <v>0.7496162317068491</v>
      </c>
      <c r="DC137">
        <v>0.74906686334036898</v>
      </c>
      <c r="DD137">
        <v>0.75253516927615238</v>
      </c>
      <c r="DE137">
        <v>0.75693081994671607</v>
      </c>
      <c r="DF137">
        <v>0.75853236303059979</v>
      </c>
      <c r="DG137">
        <v>0.76110188653782007</v>
      </c>
      <c r="DH137">
        <v>0.7628481069469556</v>
      </c>
      <c r="DI137">
        <v>0.76405294060277129</v>
      </c>
      <c r="DJ137">
        <v>0.76484943404355343</v>
      </c>
      <c r="DK137">
        <v>0.77123846741765434</v>
      </c>
      <c r="DL137">
        <v>0.76878042590540097</v>
      </c>
      <c r="DM137">
        <v>0.76793998084676285</v>
      </c>
      <c r="DN137">
        <v>0.77616659690957046</v>
      </c>
      <c r="DO137">
        <v>0.77706832624399458</v>
      </c>
      <c r="DP137">
        <v>0.77776004195409953</v>
      </c>
      <c r="DQ137">
        <v>0.77959766328577207</v>
      </c>
      <c r="DR137">
        <v>0.78162025392721046</v>
      </c>
      <c r="DS137">
        <v>0.78167478792129097</v>
      </c>
      <c r="DT137">
        <v>0.78330362378362062</v>
      </c>
      <c r="DU137">
        <v>0.78749288674623152</v>
      </c>
      <c r="DV137">
        <v>0.78972896131485859</v>
      </c>
      <c r="DW137">
        <v>0.79254395566846703</v>
      </c>
      <c r="DX137">
        <v>0.7920049337408146</v>
      </c>
      <c r="DY137">
        <v>0.79556094841810765</v>
      </c>
      <c r="DZ137">
        <v>0.79421677283748326</v>
      </c>
      <c r="EA137">
        <v>0.79595306888309136</v>
      </c>
      <c r="EB137">
        <v>0.79707802908954906</v>
      </c>
      <c r="EC137">
        <v>0.79995999412830687</v>
      </c>
      <c r="ED137">
        <v>0.80150784732036995</v>
      </c>
      <c r="EE137">
        <v>0.80322842857119348</v>
      </c>
      <c r="EF137">
        <v>0.80348083643829216</v>
      </c>
      <c r="EG137">
        <v>0.80417165739049656</v>
      </c>
      <c r="EH137">
        <v>0.8070044085132777</v>
      </c>
      <c r="EI137">
        <v>0.80804840798161259</v>
      </c>
      <c r="EJ137">
        <v>0.81102690758874318</v>
      </c>
      <c r="EK137">
        <v>0.81000586806371966</v>
      </c>
      <c r="EL137">
        <v>0.81059758680311123</v>
      </c>
      <c r="EM137">
        <v>0.81340154479201365</v>
      </c>
      <c r="EN137">
        <v>0.81638139895387396</v>
      </c>
      <c r="EO137">
        <v>0.81498209763946483</v>
      </c>
      <c r="EP137">
        <v>0.81902293499184498</v>
      </c>
      <c r="EQ137">
        <v>0.81772132307812728</v>
      </c>
      <c r="ER137">
        <v>0.81797260300414831</v>
      </c>
      <c r="ES137">
        <v>0.82132466101970569</v>
      </c>
      <c r="ET137">
        <v>0.82174202485049452</v>
      </c>
      <c r="EU137">
        <v>0.82324503726274367</v>
      </c>
      <c r="EV137">
        <v>0.824226626960883</v>
      </c>
      <c r="EW137">
        <v>0.82676572064384701</v>
      </c>
      <c r="EX137">
        <v>0.8277812693625215</v>
      </c>
      <c r="EY137">
        <v>0.82658025916879274</v>
      </c>
      <c r="EZ137">
        <v>0.82846626602346585</v>
      </c>
      <c r="FA137">
        <v>0.83109895059341332</v>
      </c>
      <c r="FB137">
        <v>0.82973890629458258</v>
      </c>
      <c r="FC137">
        <v>0.83258997807017232</v>
      </c>
      <c r="FD137">
        <v>0.83411055023222358</v>
      </c>
      <c r="FE137">
        <v>0.83468906787832697</v>
      </c>
      <c r="FF137">
        <v>0.83514708717306263</v>
      </c>
      <c r="FG137">
        <v>0.83667112782200692</v>
      </c>
      <c r="FH137">
        <v>0.83787149544546968</v>
      </c>
      <c r="FI137">
        <v>0.83732767119872897</v>
      </c>
      <c r="FJ137">
        <v>0.83708150170746443</v>
      </c>
      <c r="FK137">
        <v>0.83916705515688295</v>
      </c>
      <c r="FL137">
        <v>0.84355363984749765</v>
      </c>
      <c r="FM137">
        <v>0.84362519429166427</v>
      </c>
      <c r="FN137">
        <v>0.84275013128636689</v>
      </c>
      <c r="FO137">
        <v>0.84296299748730874</v>
      </c>
      <c r="FP137">
        <v>0.84495188383109832</v>
      </c>
      <c r="FQ137">
        <v>0.84458645468467064</v>
      </c>
      <c r="FR137">
        <v>0.84730995469799364</v>
      </c>
      <c r="FS137">
        <v>0.84903655439741033</v>
      </c>
      <c r="FT137">
        <v>0.84849313757082601</v>
      </c>
      <c r="FU137">
        <v>0.85059055298216291</v>
      </c>
      <c r="FV137">
        <v>0.84654999613731552</v>
      </c>
      <c r="FW137">
        <v>0.85026073372849853</v>
      </c>
      <c r="FX137">
        <v>0.8527176986182845</v>
      </c>
      <c r="FY137">
        <v>0.85197624058680821</v>
      </c>
      <c r="FZ137">
        <v>0.85233506335057074</v>
      </c>
      <c r="GA137">
        <v>0.85564236862530707</v>
      </c>
      <c r="GB137">
        <v>0.85631781525420736</v>
      </c>
      <c r="GC137">
        <v>0.85699128116945222</v>
      </c>
      <c r="GD137">
        <v>0.85761781879783661</v>
      </c>
      <c r="GE137">
        <v>0.85525456540141975</v>
      </c>
      <c r="GF137">
        <v>0.85713039605819219</v>
      </c>
      <c r="GG137">
        <v>0.85744871538014933</v>
      </c>
      <c r="GH137">
        <v>0.85868620843473509</v>
      </c>
      <c r="GI137">
        <v>0.86105969498177148</v>
      </c>
      <c r="GJ137">
        <v>0.8618587347895682</v>
      </c>
      <c r="GK137">
        <v>0.86171728604075537</v>
      </c>
      <c r="GL137">
        <v>0.86231557226643485</v>
      </c>
      <c r="GM137">
        <v>0.86366833519616004</v>
      </c>
      <c r="GN137">
        <v>0.86308371579299548</v>
      </c>
      <c r="GO137">
        <v>0.86366776572691961</v>
      </c>
      <c r="GP137">
        <v>0.86693642041978891</v>
      </c>
      <c r="GQ137">
        <v>0.86451217198222474</v>
      </c>
      <c r="GR137">
        <v>0.86729637481321986</v>
      </c>
      <c r="GS137">
        <v>0.86743946988019727</v>
      </c>
      <c r="GT137">
        <v>0.86635362834045415</v>
      </c>
      <c r="GU137">
        <v>0.86628860804938523</v>
      </c>
      <c r="GV137">
        <v>0.86878520172887264</v>
      </c>
      <c r="GW137">
        <v>0.87206163715692675</v>
      </c>
      <c r="GX137">
        <v>0.86782489434640375</v>
      </c>
      <c r="GY137">
        <v>0.87385783765899006</v>
      </c>
      <c r="GZ137">
        <v>0.87217715614061397</v>
      </c>
      <c r="HA137">
        <v>0.87290579107799893</v>
      </c>
      <c r="HB137">
        <v>0.8746497838032653</v>
      </c>
      <c r="HC137">
        <v>0.8730124707380702</v>
      </c>
      <c r="HD137">
        <v>0.87425500092367892</v>
      </c>
      <c r="HE137">
        <v>0.87336951342952318</v>
      </c>
      <c r="HF137">
        <v>0.87445168803925077</v>
      </c>
      <c r="HG137">
        <v>0.8764329369599102</v>
      </c>
      <c r="HH137">
        <v>0.87518886198842183</v>
      </c>
      <c r="HI137">
        <v>0.87703974436528331</v>
      </c>
      <c r="HJ137">
        <v>0.87739189500006398</v>
      </c>
      <c r="HK137">
        <v>0.87739703455817342</v>
      </c>
      <c r="HL137">
        <v>0.87983787012811909</v>
      </c>
      <c r="HM137">
        <v>0.87771544420333691</v>
      </c>
      <c r="HN137">
        <v>0.88008693343634437</v>
      </c>
      <c r="HO137">
        <v>0.87814682354713569</v>
      </c>
      <c r="HP137">
        <v>0.88015305548728462</v>
      </c>
      <c r="HQ137">
        <v>0.8815159550403282</v>
      </c>
      <c r="HR137">
        <v>0.88196056339019147</v>
      </c>
      <c r="HS137">
        <v>0.8807546470778066</v>
      </c>
      <c r="HT137">
        <v>0.88503455093048533</v>
      </c>
      <c r="HU137">
        <v>0.88224496797551988</v>
      </c>
      <c r="HV137">
        <v>0.88347836057622064</v>
      </c>
      <c r="HW137">
        <v>0.88464534059649014</v>
      </c>
      <c r="HX137">
        <v>0.88648212042229491</v>
      </c>
      <c r="HY137">
        <v>0.88465886778256486</v>
      </c>
      <c r="HZ137">
        <v>0.88451841273790843</v>
      </c>
      <c r="IA137">
        <v>0.8869967072284789</v>
      </c>
      <c r="IB137">
        <v>0.88740368186040164</v>
      </c>
      <c r="IC137">
        <v>0.88824565737357053</v>
      </c>
      <c r="ID137">
        <v>0.8877183328791215</v>
      </c>
      <c r="IE137">
        <v>0.8886070595041986</v>
      </c>
      <c r="IF137">
        <v>0.88855769395262985</v>
      </c>
      <c r="IG137">
        <v>0.88847997150726798</v>
      </c>
      <c r="IH137">
        <v>0.88940641540989207</v>
      </c>
      <c r="II137">
        <v>0.89140562389861588</v>
      </c>
      <c r="IJ137">
        <v>0.89016752109985564</v>
      </c>
      <c r="IK137">
        <v>0.89062856760954945</v>
      </c>
      <c r="IL137">
        <v>0.89188004158469203</v>
      </c>
      <c r="IM137">
        <v>0.89208061853105991</v>
      </c>
      <c r="IN137">
        <v>0.89388526040545846</v>
      </c>
      <c r="IO137">
        <v>0.8928708208569256</v>
      </c>
      <c r="IP137">
        <v>0.89241917336993759</v>
      </c>
      <c r="IQ137">
        <v>0.89250310653642284</v>
      </c>
      <c r="IR137">
        <v>0.89464664004197125</v>
      </c>
      <c r="IS137">
        <v>0.89236271120471533</v>
      </c>
      <c r="IT137">
        <v>0.89451757313321567</v>
      </c>
      <c r="IU137">
        <v>0.89217473467674568</v>
      </c>
      <c r="IV137">
        <v>0.89655091588217051</v>
      </c>
      <c r="IW137">
        <v>0.89742811630759733</v>
      </c>
      <c r="IX137">
        <v>0.89681583741741377</v>
      </c>
      <c r="IY137">
        <v>0.89582723487644478</v>
      </c>
      <c r="IZ137">
        <v>0.89696876929934655</v>
      </c>
      <c r="JA137">
        <v>0.89739681920632908</v>
      </c>
      <c r="JB137">
        <v>0.89849358929314549</v>
      </c>
      <c r="JC137">
        <v>0.89901251527086978</v>
      </c>
      <c r="JD137">
        <v>0.89915979091655185</v>
      </c>
      <c r="JE137">
        <v>0.89945760575248479</v>
      </c>
      <c r="JF137">
        <v>0.90020055759808493</v>
      </c>
      <c r="JG137">
        <v>0.89991647116528362</v>
      </c>
      <c r="JH137">
        <v>0.89941200793902387</v>
      </c>
      <c r="JI137">
        <v>0.90114717631174135</v>
      </c>
      <c r="JJ137">
        <v>0.90049257682778949</v>
      </c>
      <c r="JK137">
        <v>0.90026893802057528</v>
      </c>
      <c r="JL137">
        <v>0.90215488697854251</v>
      </c>
      <c r="JM137">
        <v>0.90158393870095421</v>
      </c>
      <c r="JN137">
        <v>0.90275880046916035</v>
      </c>
      <c r="JO137">
        <v>0.90202525370724873</v>
      </c>
      <c r="JP137">
        <v>0.90355655089569331</v>
      </c>
      <c r="JQ137">
        <v>0.90318313434865127</v>
      </c>
      <c r="JR137">
        <v>0.90384800939159793</v>
      </c>
      <c r="JS137">
        <v>0.90445626663698575</v>
      </c>
      <c r="JT137">
        <v>0.9057595020282212</v>
      </c>
      <c r="JU137">
        <v>0.90477382435339371</v>
      </c>
      <c r="JV137">
        <v>0.9050734053284184</v>
      </c>
      <c r="JW137">
        <v>0.90654063615763536</v>
      </c>
      <c r="JX137">
        <v>0.90482917763075132</v>
      </c>
      <c r="JY137">
        <v>0.90547993773820268</v>
      </c>
      <c r="JZ137">
        <v>0.9080793583470157</v>
      </c>
      <c r="KA137">
        <v>0.90780064634238666</v>
      </c>
      <c r="KB137">
        <v>0.90697927077872809</v>
      </c>
      <c r="KC137">
        <v>0.90738151266684941</v>
      </c>
      <c r="KD137">
        <v>0.90987799198380637</v>
      </c>
      <c r="KE137">
        <v>0.90974674807124989</v>
      </c>
      <c r="KF137">
        <v>0.90735787593816009</v>
      </c>
      <c r="KG137">
        <v>0.90809458437657575</v>
      </c>
      <c r="KH137">
        <v>0.90942538788786875</v>
      </c>
      <c r="KI137">
        <v>0.91008231646786442</v>
      </c>
      <c r="KJ137">
        <v>0.91056547647799468</v>
      </c>
      <c r="KK137">
        <v>0.91065849604866078</v>
      </c>
      <c r="KL137">
        <v>0.9109085760619301</v>
      </c>
      <c r="KM137">
        <v>0.9102233462475654</v>
      </c>
      <c r="KN137">
        <v>0.90956161207824304</v>
      </c>
      <c r="KO137">
        <v>0.91199996325647814</v>
      </c>
      <c r="KP137">
        <v>0.91301363237377886</v>
      </c>
      <c r="KQ137">
        <v>0.91203998385213958</v>
      </c>
      <c r="KR137">
        <v>0.91291855491514595</v>
      </c>
      <c r="KS137">
        <v>0.9129733252067721</v>
      </c>
      <c r="KT137">
        <v>0.91326531553087198</v>
      </c>
      <c r="KU137">
        <v>0.91408079436756984</v>
      </c>
      <c r="KV137">
        <v>0.91363121529363966</v>
      </c>
      <c r="KW137">
        <v>0.9144494087058147</v>
      </c>
      <c r="KX137">
        <v>0.91468783343014537</v>
      </c>
      <c r="KY137">
        <v>0.91574181384221198</v>
      </c>
      <c r="KZ137">
        <v>0.91425514850673595</v>
      </c>
      <c r="LA137">
        <v>0.91550893326609939</v>
      </c>
      <c r="LB137">
        <v>0.91622306853781144</v>
      </c>
      <c r="LC137">
        <v>0.91478700778151745</v>
      </c>
      <c r="LD137">
        <v>0.91590830103295884</v>
      </c>
      <c r="LE137">
        <v>0.91680363843725199</v>
      </c>
      <c r="LF137">
        <v>0.91580350429886315</v>
      </c>
      <c r="LG137">
        <v>0.9153906663193716</v>
      </c>
      <c r="LH137">
        <v>0.91595211802089727</v>
      </c>
      <c r="LI137">
        <v>0.91691737169994458</v>
      </c>
      <c r="LJ137">
        <v>0.91782278968690678</v>
      </c>
      <c r="LK137">
        <v>0.9183897537411303</v>
      </c>
      <c r="LL137">
        <v>0.91705773964093995</v>
      </c>
      <c r="LM137">
        <v>0.91770333589479258</v>
      </c>
      <c r="LN137">
        <v>0.91692379377138344</v>
      </c>
      <c r="LO137">
        <v>0.91745363247107414</v>
      </c>
      <c r="LP137">
        <v>0.91724032217198137</v>
      </c>
      <c r="LQ137">
        <v>0.91951263492977198</v>
      </c>
      <c r="LR137">
        <v>0.91905637234074911</v>
      </c>
      <c r="LS137">
        <v>0.91864037722059566</v>
      </c>
      <c r="LT137">
        <v>0.92053679823793999</v>
      </c>
      <c r="LU137">
        <v>0.91986404537500055</v>
      </c>
      <c r="LV137">
        <v>0.91969677551616158</v>
      </c>
      <c r="LW137">
        <v>0.92051627735218811</v>
      </c>
      <c r="LX137">
        <v>0.91940005255370294</v>
      </c>
      <c r="LY137">
        <v>0.92178324497920294</v>
      </c>
      <c r="LZ137">
        <v>0.92047803008940132</v>
      </c>
      <c r="MA137">
        <v>0.92183960792116726</v>
      </c>
      <c r="MB137">
        <v>0.92040830944778929</v>
      </c>
      <c r="MC137">
        <v>0.92109134092896794</v>
      </c>
      <c r="MD137">
        <v>0.92137897435358873</v>
      </c>
      <c r="ME137">
        <v>0.9217207037426467</v>
      </c>
      <c r="MF137">
        <v>0.92286410825111675</v>
      </c>
      <c r="MG137">
        <v>0.92142116432921028</v>
      </c>
      <c r="MH137">
        <v>0.92214203840898235</v>
      </c>
      <c r="MI137">
        <v>0.92459697599901758</v>
      </c>
      <c r="MJ137">
        <v>0.92268750904643082</v>
      </c>
      <c r="MK137">
        <v>0.92490159268970373</v>
      </c>
      <c r="ML137">
        <v>0.92342058469248989</v>
      </c>
      <c r="MM137">
        <v>0.92334455002083915</v>
      </c>
      <c r="MN137">
        <v>0.92436101285117478</v>
      </c>
      <c r="MO137">
        <v>0.92366001105208362</v>
      </c>
      <c r="MP137">
        <v>0.92505911800638907</v>
      </c>
      <c r="MQ137">
        <v>0.92518985444594948</v>
      </c>
      <c r="MR137">
        <v>0.92558470424411021</v>
      </c>
      <c r="MS137">
        <v>0.92670079932951399</v>
      </c>
      <c r="MT137">
        <v>0.92574077816188782</v>
      </c>
      <c r="MU137">
        <v>0.92626381515539191</v>
      </c>
      <c r="MV137">
        <v>0.92566666877639603</v>
      </c>
      <c r="MW137">
        <v>0.92621137481840865</v>
      </c>
      <c r="MX137">
        <v>0.9265058210338537</v>
      </c>
      <c r="MY137">
        <v>0.92675177100686068</v>
      </c>
      <c r="MZ137">
        <v>0.92672771103833362</v>
      </c>
      <c r="NA137">
        <v>0.92719712786622954</v>
      </c>
      <c r="NB137">
        <v>0.92582807497698005</v>
      </c>
      <c r="NC137">
        <v>0.92790600957185576</v>
      </c>
      <c r="ND137">
        <v>0.92759287202489793</v>
      </c>
      <c r="NE137">
        <v>0.92658542455815573</v>
      </c>
      <c r="NF137">
        <v>0.92814602885862862</v>
      </c>
      <c r="NG137">
        <v>0.9277159578487314</v>
      </c>
      <c r="NH137">
        <v>0.92892994649922878</v>
      </c>
      <c r="NI137">
        <v>0.92790050361292153</v>
      </c>
      <c r="NJ137">
        <v>0.92883806021740845</v>
      </c>
      <c r="NK137">
        <v>0.92939105964284219</v>
      </c>
      <c r="NL137">
        <v>0.92921766047046517</v>
      </c>
      <c r="NM137">
        <v>0.92879273613367719</v>
      </c>
      <c r="NN137">
        <v>0.92995874467619866</v>
      </c>
      <c r="NO137">
        <v>0.93020846442611482</v>
      </c>
      <c r="NP137">
        <v>0.92966444284142891</v>
      </c>
      <c r="NQ137">
        <v>0.92952823057201106</v>
      </c>
      <c r="NR137">
        <v>0.92970619736053806</v>
      </c>
      <c r="NS137">
        <v>0.9304228605622118</v>
      </c>
      <c r="NT137">
        <v>0.92952916775823913</v>
      </c>
      <c r="NU137">
        <v>0.93092270807132227</v>
      </c>
      <c r="NV137">
        <v>0.93203326908986361</v>
      </c>
      <c r="NW137">
        <v>0.93068580412848001</v>
      </c>
      <c r="NX137">
        <v>0.93111349767040252</v>
      </c>
      <c r="NY137">
        <v>0.93216207092090198</v>
      </c>
      <c r="NZ137">
        <v>0.93381674065482501</v>
      </c>
      <c r="OA137">
        <v>0.93191352617726364</v>
      </c>
      <c r="OB137">
        <v>0.93232574816479463</v>
      </c>
      <c r="OC137">
        <v>0.93113004314937498</v>
      </c>
      <c r="OD137">
        <v>0.9328652853322309</v>
      </c>
      <c r="OE137">
        <v>0.93144798846653509</v>
      </c>
      <c r="OF137">
        <v>0.93244440711657273</v>
      </c>
      <c r="OG137">
        <v>0.93308137107438716</v>
      </c>
      <c r="OH137">
        <v>0.93177568096889307</v>
      </c>
      <c r="OI137">
        <v>0.93185872675897308</v>
      </c>
      <c r="OJ137">
        <v>0.93166011893898459</v>
      </c>
      <c r="OK137">
        <v>0.93308297852566535</v>
      </c>
      <c r="OL137">
        <v>0.93297534038295493</v>
      </c>
      <c r="OM137">
        <v>0.93212818670484354</v>
      </c>
      <c r="ON137">
        <v>0.93486176667089416</v>
      </c>
      <c r="OO137">
        <v>0.9343037687323521</v>
      </c>
      <c r="OP137">
        <v>0.93438414242269441</v>
      </c>
      <c r="OQ137">
        <v>0.93402550764692838</v>
      </c>
      <c r="OR137">
        <v>0.93523293443273015</v>
      </c>
      <c r="OS137">
        <v>0.93472380473906347</v>
      </c>
      <c r="OT137">
        <v>0.93531269303055176</v>
      </c>
      <c r="OU137">
        <v>0.93418648661686521</v>
      </c>
    </row>
    <row r="138" spans="1:411">
      <c r="A138" s="539">
        <v>0.87000000000000011</v>
      </c>
      <c r="B138">
        <v>7.818138258965209E-4</v>
      </c>
      <c r="C138">
        <v>3.1520854860161546E-3</v>
      </c>
      <c r="D138">
        <v>7.3623096049614924E-3</v>
      </c>
      <c r="E138">
        <v>1.3568438587831175E-2</v>
      </c>
      <c r="F138">
        <v>2.2137769064662818E-2</v>
      </c>
      <c r="G138">
        <v>2.8853837076581505E-2</v>
      </c>
      <c r="H138">
        <v>4.004913038275397E-2</v>
      </c>
      <c r="I138">
        <v>5.1004919056824874E-2</v>
      </c>
      <c r="J138">
        <v>5.9559399453059957E-2</v>
      </c>
      <c r="K138">
        <v>7.1175761061164453E-2</v>
      </c>
      <c r="L138">
        <v>8.1770793506679956E-2</v>
      </c>
      <c r="M138">
        <v>9.2479482603035471E-2</v>
      </c>
      <c r="N138">
        <v>0.1037443256501976</v>
      </c>
      <c r="O138">
        <v>0.11487468155997926</v>
      </c>
      <c r="P138">
        <v>0.12605628235255056</v>
      </c>
      <c r="Q138">
        <v>0.13539721443358518</v>
      </c>
      <c r="R138">
        <v>0.14854298707393521</v>
      </c>
      <c r="S138">
        <v>0.15842238056220609</v>
      </c>
      <c r="T138">
        <v>0.16771425445979898</v>
      </c>
      <c r="U138">
        <v>0.182779185266607</v>
      </c>
      <c r="V138">
        <v>0.19386324367365629</v>
      </c>
      <c r="W138">
        <v>0.20238425272464805</v>
      </c>
      <c r="X138">
        <v>0.21706660049354065</v>
      </c>
      <c r="Y138">
        <v>0.22729465806957866</v>
      </c>
      <c r="Z138">
        <v>0.23767190174026021</v>
      </c>
      <c r="AA138">
        <v>0.24959845305551442</v>
      </c>
      <c r="AB138">
        <v>0.26375045394811641</v>
      </c>
      <c r="AC138">
        <v>0.27137248807898973</v>
      </c>
      <c r="AD138">
        <v>0.28180203046057117</v>
      </c>
      <c r="AE138">
        <v>0.2946529630769224</v>
      </c>
      <c r="AF138">
        <v>0.3098159974068232</v>
      </c>
      <c r="AG138">
        <v>0.31828464304936099</v>
      </c>
      <c r="AH138">
        <v>0.33222295626745896</v>
      </c>
      <c r="AI138">
        <v>0.34464622975658038</v>
      </c>
      <c r="AJ138">
        <v>0.35353763320240328</v>
      </c>
      <c r="AK138">
        <v>0.36644519735082637</v>
      </c>
      <c r="AL138">
        <v>0.37613605580498766</v>
      </c>
      <c r="AM138">
        <v>0.38654483228981812</v>
      </c>
      <c r="AN138">
        <v>0.39961178682175647</v>
      </c>
      <c r="AO138">
        <v>0.40844925991652331</v>
      </c>
      <c r="AP138">
        <v>0.41771176142024019</v>
      </c>
      <c r="AQ138">
        <v>0.42823547086432656</v>
      </c>
      <c r="AR138">
        <v>0.43787451284022172</v>
      </c>
      <c r="AS138">
        <v>0.44927593016315426</v>
      </c>
      <c r="AT138">
        <v>0.45720719430636103</v>
      </c>
      <c r="AU138">
        <v>0.4651903282755166</v>
      </c>
      <c r="AV138">
        <v>0.47308803849465286</v>
      </c>
      <c r="AW138">
        <v>0.48338811110808244</v>
      </c>
      <c r="AX138">
        <v>0.48934955158624793</v>
      </c>
      <c r="AY138">
        <v>0.50396081938719195</v>
      </c>
      <c r="AZ138">
        <v>0.50787579781468761</v>
      </c>
      <c r="BA138">
        <v>0.51393243023502988</v>
      </c>
      <c r="BB138">
        <v>0.5240249330890665</v>
      </c>
      <c r="BC138">
        <v>0.53054601308865279</v>
      </c>
      <c r="BD138">
        <v>0.53904751568951759</v>
      </c>
      <c r="BE138">
        <v>0.54817651203245288</v>
      </c>
      <c r="BF138">
        <v>0.55385629980182149</v>
      </c>
      <c r="BG138">
        <v>0.55993955616981972</v>
      </c>
      <c r="BH138">
        <v>0.56851575086141526</v>
      </c>
      <c r="BI138">
        <v>0.57323372346140089</v>
      </c>
      <c r="BJ138">
        <v>0.57819070033351305</v>
      </c>
      <c r="BK138">
        <v>0.58468104362711204</v>
      </c>
      <c r="BL138">
        <v>0.58845336556776551</v>
      </c>
      <c r="BM138">
        <v>0.59637194978064445</v>
      </c>
      <c r="BN138">
        <v>0.60335553503369788</v>
      </c>
      <c r="BO138">
        <v>0.61092869629241586</v>
      </c>
      <c r="BP138">
        <v>0.61237668718784799</v>
      </c>
      <c r="BQ138">
        <v>0.62074455461256617</v>
      </c>
      <c r="BR138">
        <v>0.62449996953449993</v>
      </c>
      <c r="BS138">
        <v>0.63026347057244525</v>
      </c>
      <c r="BT138">
        <v>0.63186170780401552</v>
      </c>
      <c r="BU138">
        <v>0.64172722793502612</v>
      </c>
      <c r="BV138">
        <v>0.64385361877473735</v>
      </c>
      <c r="BW138">
        <v>0.64592930790519953</v>
      </c>
      <c r="BX138">
        <v>0.65268048414211</v>
      </c>
      <c r="BY138">
        <v>0.65846973029654321</v>
      </c>
      <c r="BZ138">
        <v>0.66156229629379038</v>
      </c>
      <c r="CA138">
        <v>0.66403949893023306</v>
      </c>
      <c r="CB138">
        <v>0.66876321522976157</v>
      </c>
      <c r="CC138">
        <v>0.67257997521740487</v>
      </c>
      <c r="CD138">
        <v>0.67797710568740732</v>
      </c>
      <c r="CE138">
        <v>0.67998535443450403</v>
      </c>
      <c r="CF138">
        <v>0.68413790114079653</v>
      </c>
      <c r="CG138">
        <v>0.68697450373822788</v>
      </c>
      <c r="CH138">
        <v>0.69010949659462772</v>
      </c>
      <c r="CI138">
        <v>0.69509792766286105</v>
      </c>
      <c r="CJ138">
        <v>0.69943946392319023</v>
      </c>
      <c r="CK138">
        <v>0.69877856046433051</v>
      </c>
      <c r="CL138">
        <v>0.70398419136972956</v>
      </c>
      <c r="CM138">
        <v>0.70877234490586438</v>
      </c>
      <c r="CN138">
        <v>0.70863199546491784</v>
      </c>
      <c r="CO138">
        <v>0.71237127818051693</v>
      </c>
      <c r="CP138">
        <v>0.71643246043071862</v>
      </c>
      <c r="CQ138">
        <v>0.7193783053839512</v>
      </c>
      <c r="CR138">
        <v>0.72592749227461262</v>
      </c>
      <c r="CS138">
        <v>0.72398820421740395</v>
      </c>
      <c r="CT138">
        <v>0.72857619450222111</v>
      </c>
      <c r="CU138">
        <v>0.72944568708536894</v>
      </c>
      <c r="CV138">
        <v>0.73294463380253838</v>
      </c>
      <c r="CW138">
        <v>0.73790114728081779</v>
      </c>
      <c r="CX138">
        <v>0.73712280334953817</v>
      </c>
      <c r="CY138">
        <v>0.73932020628747064</v>
      </c>
      <c r="CZ138">
        <v>0.74450051949604723</v>
      </c>
      <c r="DA138">
        <v>0.74606412381179654</v>
      </c>
      <c r="DB138">
        <v>0.74743173845419375</v>
      </c>
      <c r="DC138">
        <v>0.74894138438730007</v>
      </c>
      <c r="DD138">
        <v>0.75308179641228823</v>
      </c>
      <c r="DE138">
        <v>0.75693488808145237</v>
      </c>
      <c r="DF138">
        <v>0.75721816664695252</v>
      </c>
      <c r="DG138">
        <v>0.7601874250934747</v>
      </c>
      <c r="DH138">
        <v>0.76289948249017603</v>
      </c>
      <c r="DI138">
        <v>0.76362031483863091</v>
      </c>
      <c r="DJ138">
        <v>0.7649843115688959</v>
      </c>
      <c r="DK138">
        <v>0.76815619454627282</v>
      </c>
      <c r="DL138">
        <v>0.7693487222626163</v>
      </c>
      <c r="DM138">
        <v>0.77051687385894163</v>
      </c>
      <c r="DN138">
        <v>0.77438463252137957</v>
      </c>
      <c r="DO138">
        <v>0.77609425157791223</v>
      </c>
      <c r="DP138">
        <v>0.77879585991843447</v>
      </c>
      <c r="DQ138">
        <v>0.77841863117957932</v>
      </c>
      <c r="DR138">
        <v>0.78355577715529046</v>
      </c>
      <c r="DS138">
        <v>0.78153516185500072</v>
      </c>
      <c r="DT138">
        <v>0.78427691304843072</v>
      </c>
      <c r="DU138">
        <v>0.7877275905965766</v>
      </c>
      <c r="DV138">
        <v>0.78772845707136452</v>
      </c>
      <c r="DW138">
        <v>0.79066860398820604</v>
      </c>
      <c r="DX138">
        <v>0.79213655430479124</v>
      </c>
      <c r="DY138">
        <v>0.79503485214434821</v>
      </c>
      <c r="DZ138">
        <v>0.79323508960727496</v>
      </c>
      <c r="EA138">
        <v>0.7972163011959672</v>
      </c>
      <c r="EB138">
        <v>0.79728716931232402</v>
      </c>
      <c r="EC138">
        <v>0.79863766973061812</v>
      </c>
      <c r="ED138">
        <v>0.79989828820006781</v>
      </c>
      <c r="EE138">
        <v>0.80530094554133191</v>
      </c>
      <c r="EF138">
        <v>0.80489515849772508</v>
      </c>
      <c r="EG138">
        <v>0.80778983725137132</v>
      </c>
      <c r="EH138">
        <v>0.80762794818713179</v>
      </c>
      <c r="EI138">
        <v>0.80854338921152813</v>
      </c>
      <c r="EJ138">
        <v>0.8099048686723751</v>
      </c>
      <c r="EK138">
        <v>0.81181017498591179</v>
      </c>
      <c r="EL138">
        <v>0.81079433964717518</v>
      </c>
      <c r="EM138">
        <v>0.8148087959110335</v>
      </c>
      <c r="EN138">
        <v>0.81489031513406418</v>
      </c>
      <c r="EO138">
        <v>0.81405553663799479</v>
      </c>
      <c r="EP138">
        <v>0.81751135279185372</v>
      </c>
      <c r="EQ138">
        <v>0.81914711453834954</v>
      </c>
      <c r="ER138">
        <v>0.81925367015945572</v>
      </c>
      <c r="ES138">
        <v>0.8200935746805198</v>
      </c>
      <c r="ET138">
        <v>0.82233604005357164</v>
      </c>
      <c r="EU138">
        <v>0.82149239578541988</v>
      </c>
      <c r="EV138">
        <v>0.82453434489525712</v>
      </c>
      <c r="EW138">
        <v>0.82677449021935823</v>
      </c>
      <c r="EX138">
        <v>0.82496874994218172</v>
      </c>
      <c r="EY138">
        <v>0.82918804644014477</v>
      </c>
      <c r="EZ138">
        <v>0.82939004617776868</v>
      </c>
      <c r="FA138">
        <v>0.83038200924746375</v>
      </c>
      <c r="FB138">
        <v>0.82956441396474256</v>
      </c>
      <c r="FC138">
        <v>0.83167244457686418</v>
      </c>
      <c r="FD138">
        <v>0.8340202239019685</v>
      </c>
      <c r="FE138">
        <v>0.83386772093020078</v>
      </c>
      <c r="FF138">
        <v>0.83478715685602667</v>
      </c>
      <c r="FG138">
        <v>0.83541708946345516</v>
      </c>
      <c r="FH138">
        <v>0.83772818321516029</v>
      </c>
      <c r="FI138">
        <v>0.83783615255779886</v>
      </c>
      <c r="FJ138">
        <v>0.83789713993695769</v>
      </c>
      <c r="FK138">
        <v>0.8396817722697858</v>
      </c>
      <c r="FL138">
        <v>0.83931679318133612</v>
      </c>
      <c r="FM138">
        <v>0.84220698536779504</v>
      </c>
      <c r="FN138">
        <v>0.84212461425381946</v>
      </c>
      <c r="FO138">
        <v>0.84583499765674941</v>
      </c>
      <c r="FP138">
        <v>0.84531529490123103</v>
      </c>
      <c r="FQ138">
        <v>0.84832874060396546</v>
      </c>
      <c r="FR138">
        <v>0.84698609911954836</v>
      </c>
      <c r="FS138">
        <v>0.84790185444772415</v>
      </c>
      <c r="FT138">
        <v>0.84708349597882404</v>
      </c>
      <c r="FU138">
        <v>0.84897424000898136</v>
      </c>
      <c r="FV138">
        <v>0.8501272790901041</v>
      </c>
      <c r="FW138">
        <v>0.85028482725598276</v>
      </c>
      <c r="FX138">
        <v>0.85314503581335832</v>
      </c>
      <c r="FY138">
        <v>0.85273064972583301</v>
      </c>
      <c r="FZ138">
        <v>0.85514871993124419</v>
      </c>
      <c r="GA138">
        <v>0.85337924011822541</v>
      </c>
      <c r="GB138">
        <v>0.85471915259658038</v>
      </c>
      <c r="GC138">
        <v>0.85684800985224086</v>
      </c>
      <c r="GD138">
        <v>0.8553908628522382</v>
      </c>
      <c r="GE138">
        <v>0.85754422039379996</v>
      </c>
      <c r="GF138">
        <v>0.8606904327828595</v>
      </c>
      <c r="GG138">
        <v>0.85815005830952917</v>
      </c>
      <c r="GH138">
        <v>0.85922501917360383</v>
      </c>
      <c r="GI138">
        <v>0.86031986611798106</v>
      </c>
      <c r="GJ138">
        <v>0.86066768156890916</v>
      </c>
      <c r="GK138">
        <v>0.86221613826470822</v>
      </c>
      <c r="GL138">
        <v>0.86248548466815556</v>
      </c>
      <c r="GM138">
        <v>0.86453774917091586</v>
      </c>
      <c r="GN138">
        <v>0.86325171781497256</v>
      </c>
      <c r="GO138">
        <v>0.86459998825217643</v>
      </c>
      <c r="GP138">
        <v>0.8661932765654804</v>
      </c>
      <c r="GQ138">
        <v>0.8664085822157972</v>
      </c>
      <c r="GR138">
        <v>0.86718940730661842</v>
      </c>
      <c r="GS138">
        <v>0.8677940206294249</v>
      </c>
      <c r="GT138">
        <v>0.86931622339893833</v>
      </c>
      <c r="GU138">
        <v>0.86679823049794291</v>
      </c>
      <c r="GV138">
        <v>0.86930833575107724</v>
      </c>
      <c r="GW138">
        <v>0.87013963628699842</v>
      </c>
      <c r="GX138">
        <v>0.87190074569289455</v>
      </c>
      <c r="GY138">
        <v>0.87108804279048258</v>
      </c>
      <c r="GZ138">
        <v>0.87275946812397187</v>
      </c>
      <c r="HA138">
        <v>0.87081314136788102</v>
      </c>
      <c r="HB138">
        <v>0.87242992232915717</v>
      </c>
      <c r="HC138">
        <v>0.87589979723217049</v>
      </c>
      <c r="HD138">
        <v>0.87429814534428285</v>
      </c>
      <c r="HE138">
        <v>0.87355621973514863</v>
      </c>
      <c r="HF138">
        <v>0.87500078175996787</v>
      </c>
      <c r="HG138">
        <v>0.87566944914662648</v>
      </c>
      <c r="HH138">
        <v>0.8765684818918853</v>
      </c>
      <c r="HI138">
        <v>0.8770270061791885</v>
      </c>
      <c r="HJ138">
        <v>0.8776452420564389</v>
      </c>
      <c r="HK138">
        <v>0.87627189173488829</v>
      </c>
      <c r="HL138">
        <v>0.87849728315647169</v>
      </c>
      <c r="HM138">
        <v>0.88051225268981526</v>
      </c>
      <c r="HN138">
        <v>0.87949050630125691</v>
      </c>
      <c r="HO138">
        <v>0.88155361366147056</v>
      </c>
      <c r="HP138">
        <v>0.87996046313793952</v>
      </c>
      <c r="HQ138">
        <v>0.88065937257350979</v>
      </c>
      <c r="HR138">
        <v>0.88355222458414961</v>
      </c>
      <c r="HS138">
        <v>0.88298901341888014</v>
      </c>
      <c r="HT138">
        <v>0.88359499770440553</v>
      </c>
      <c r="HU138">
        <v>0.88297733914977317</v>
      </c>
      <c r="HV138">
        <v>0.88419629595101734</v>
      </c>
      <c r="HW138">
        <v>0.88497913815288209</v>
      </c>
      <c r="HX138">
        <v>0.8853281631701766</v>
      </c>
      <c r="HY138">
        <v>0.88543500594129587</v>
      </c>
      <c r="HZ138">
        <v>0.8857716031652858</v>
      </c>
      <c r="IA138">
        <v>0.88526278646649015</v>
      </c>
      <c r="IB138">
        <v>0.88577861003796166</v>
      </c>
      <c r="IC138">
        <v>0.88795127204147539</v>
      </c>
      <c r="ID138">
        <v>0.88675229944629519</v>
      </c>
      <c r="IE138">
        <v>0.88771025875961596</v>
      </c>
      <c r="IF138">
        <v>0.88864352945765446</v>
      </c>
      <c r="IG138">
        <v>0.88943711028971995</v>
      </c>
      <c r="IH138">
        <v>0.88900561824965296</v>
      </c>
      <c r="II138">
        <v>0.89085526234668821</v>
      </c>
      <c r="IJ138">
        <v>0.89113342377809768</v>
      </c>
      <c r="IK138">
        <v>0.89034671154734935</v>
      </c>
      <c r="IL138">
        <v>0.89231722112042</v>
      </c>
      <c r="IM138">
        <v>0.89248709930451164</v>
      </c>
      <c r="IN138">
        <v>0.89195793684040736</v>
      </c>
      <c r="IO138">
        <v>0.89238639317693758</v>
      </c>
      <c r="IP138">
        <v>0.89490980151137212</v>
      </c>
      <c r="IQ138">
        <v>0.89174523802279693</v>
      </c>
      <c r="IR138">
        <v>0.89388096506582637</v>
      </c>
      <c r="IS138">
        <v>0.8953760018641127</v>
      </c>
      <c r="IT138">
        <v>0.89356581235375321</v>
      </c>
      <c r="IU138">
        <v>0.89561959426177551</v>
      </c>
      <c r="IV138">
        <v>0.89604848421935457</v>
      </c>
      <c r="IW138">
        <v>0.89668936535665655</v>
      </c>
      <c r="IX138">
        <v>0.89679110285138552</v>
      </c>
      <c r="IY138">
        <v>0.8975795182282853</v>
      </c>
      <c r="IZ138">
        <v>0.89893710549641381</v>
      </c>
      <c r="JA138">
        <v>0.89728075462451928</v>
      </c>
      <c r="JB138">
        <v>0.89790219964880813</v>
      </c>
      <c r="JC138">
        <v>0.89869175394440237</v>
      </c>
      <c r="JD138">
        <v>0.89935539570862577</v>
      </c>
      <c r="JE138">
        <v>0.89947924958420256</v>
      </c>
      <c r="JF138">
        <v>0.89859467448111785</v>
      </c>
      <c r="JG138">
        <v>0.90084585017416519</v>
      </c>
      <c r="JH138">
        <v>0.90049933358621748</v>
      </c>
      <c r="JI138">
        <v>0.90229986350179492</v>
      </c>
      <c r="JJ138">
        <v>0.90121912370591561</v>
      </c>
      <c r="JK138">
        <v>0.90252271785030269</v>
      </c>
      <c r="JL138">
        <v>0.90194032354408038</v>
      </c>
      <c r="JM138">
        <v>0.90040809584811721</v>
      </c>
      <c r="JN138">
        <v>0.90196770583448171</v>
      </c>
      <c r="JO138">
        <v>0.90175274066921085</v>
      </c>
      <c r="JP138">
        <v>0.90320095564255642</v>
      </c>
      <c r="JQ138">
        <v>0.90435367647253373</v>
      </c>
      <c r="JR138">
        <v>0.90346873692504137</v>
      </c>
      <c r="JS138">
        <v>0.90450268137668888</v>
      </c>
      <c r="JT138">
        <v>0.90499496787093181</v>
      </c>
      <c r="JU138">
        <v>0.90489166027101109</v>
      </c>
      <c r="JV138">
        <v>0.90411130203612333</v>
      </c>
      <c r="JW138">
        <v>0.90551427593466194</v>
      </c>
      <c r="JX138">
        <v>0.90774693177061361</v>
      </c>
      <c r="JY138">
        <v>0.90465578384551448</v>
      </c>
      <c r="JZ138">
        <v>0.90810324026971878</v>
      </c>
      <c r="KA138">
        <v>0.90719886048210918</v>
      </c>
      <c r="KB138">
        <v>0.9076244243547773</v>
      </c>
      <c r="KC138">
        <v>0.90853178615158592</v>
      </c>
      <c r="KD138">
        <v>0.90847248176641915</v>
      </c>
      <c r="KE138">
        <v>0.90778431747019328</v>
      </c>
      <c r="KF138">
        <v>0.9101805614503341</v>
      </c>
      <c r="KG138">
        <v>0.90879932001989872</v>
      </c>
      <c r="KH138">
        <v>0.90901319060533825</v>
      </c>
      <c r="KI138">
        <v>0.9083695581119704</v>
      </c>
      <c r="KJ138">
        <v>0.9094181877835078</v>
      </c>
      <c r="KK138">
        <v>0.90996539311675462</v>
      </c>
      <c r="KL138">
        <v>0.91103155537419767</v>
      </c>
      <c r="KM138">
        <v>0.91223461139476869</v>
      </c>
      <c r="KN138">
        <v>0.91244186445219522</v>
      </c>
      <c r="KO138">
        <v>0.9116753242263016</v>
      </c>
      <c r="KP138">
        <v>0.91166987471470551</v>
      </c>
      <c r="KQ138">
        <v>0.91079394685046788</v>
      </c>
      <c r="KR138">
        <v>0.91153787102898032</v>
      </c>
      <c r="KS138">
        <v>0.91244360027012106</v>
      </c>
      <c r="KT138">
        <v>0.91226207268644155</v>
      </c>
      <c r="KU138">
        <v>0.91227152633644937</v>
      </c>
      <c r="KV138">
        <v>0.91287789683274645</v>
      </c>
      <c r="KW138">
        <v>0.91369267923464703</v>
      </c>
      <c r="KX138">
        <v>0.91470054383985011</v>
      </c>
      <c r="KY138">
        <v>0.91438293679486438</v>
      </c>
      <c r="KZ138">
        <v>0.91262628435386584</v>
      </c>
      <c r="LA138">
        <v>0.91400910886480913</v>
      </c>
      <c r="LB138">
        <v>0.91446441687440494</v>
      </c>
      <c r="LC138">
        <v>0.91359206529619663</v>
      </c>
      <c r="LD138">
        <v>0.91627084684228044</v>
      </c>
      <c r="LE138">
        <v>0.91573706771716046</v>
      </c>
      <c r="LF138">
        <v>0.91507002658621028</v>
      </c>
      <c r="LG138">
        <v>0.91625636886946893</v>
      </c>
      <c r="LH138">
        <v>0.91579245828105904</v>
      </c>
      <c r="LI138">
        <v>0.91684732449508122</v>
      </c>
      <c r="LJ138">
        <v>0.91675039184783569</v>
      </c>
      <c r="LK138">
        <v>0.91792159436079712</v>
      </c>
      <c r="LL138">
        <v>0.91658642140791691</v>
      </c>
      <c r="LM138">
        <v>0.91873867764958828</v>
      </c>
      <c r="LN138">
        <v>0.9177509777219246</v>
      </c>
      <c r="LO138">
        <v>0.91645241730688576</v>
      </c>
      <c r="LP138">
        <v>0.91765173684069146</v>
      </c>
      <c r="LQ138">
        <v>0.92033836264369362</v>
      </c>
      <c r="LR138">
        <v>0.91888577196848187</v>
      </c>
      <c r="LS138">
        <v>0.91934679428278143</v>
      </c>
      <c r="LT138">
        <v>0.92017973340020665</v>
      </c>
      <c r="LU138">
        <v>0.92034036472736136</v>
      </c>
      <c r="LV138">
        <v>0.92144792365873407</v>
      </c>
      <c r="LW138">
        <v>0.9202194612682113</v>
      </c>
      <c r="LX138">
        <v>0.9198416195671143</v>
      </c>
      <c r="LY138">
        <v>0.92173062216990032</v>
      </c>
      <c r="LZ138">
        <v>0.92159801324501467</v>
      </c>
      <c r="MA138">
        <v>0.92207070082208786</v>
      </c>
      <c r="MB138">
        <v>0.9215853432875365</v>
      </c>
      <c r="MC138">
        <v>0.92168407412451425</v>
      </c>
      <c r="MD138">
        <v>0.91995626284995891</v>
      </c>
      <c r="ME138">
        <v>0.9207280398899792</v>
      </c>
      <c r="MF138">
        <v>0.9217760785370277</v>
      </c>
      <c r="MG138">
        <v>0.9224022325133816</v>
      </c>
      <c r="MH138">
        <v>0.92189409625479291</v>
      </c>
      <c r="MI138">
        <v>0.92268704207228658</v>
      </c>
      <c r="MJ138">
        <v>0.92375300626108259</v>
      </c>
      <c r="MK138">
        <v>0.92364021810083907</v>
      </c>
      <c r="ML138">
        <v>0.92331613668081869</v>
      </c>
      <c r="MM138">
        <v>0.92295097604937992</v>
      </c>
      <c r="MN138">
        <v>0.92381601913667422</v>
      </c>
      <c r="MO138">
        <v>0.92533484462492499</v>
      </c>
      <c r="MP138">
        <v>0.92499963267994834</v>
      </c>
      <c r="MQ138">
        <v>0.92478604842153322</v>
      </c>
      <c r="MR138">
        <v>0.92413896535586504</v>
      </c>
      <c r="MS138">
        <v>0.92538570622418026</v>
      </c>
      <c r="MT138">
        <v>0.92581006185197645</v>
      </c>
      <c r="MU138">
        <v>0.92563187276252279</v>
      </c>
      <c r="MV138">
        <v>0.92605167685351808</v>
      </c>
      <c r="MW138">
        <v>0.92675079208305122</v>
      </c>
      <c r="MX138">
        <v>0.92621647983583411</v>
      </c>
      <c r="MY138">
        <v>0.92723093371142906</v>
      </c>
      <c r="MZ138">
        <v>0.92678944034514665</v>
      </c>
      <c r="NA138">
        <v>0.92671819522989707</v>
      </c>
      <c r="NB138">
        <v>0.92730062154439796</v>
      </c>
      <c r="NC138">
        <v>0.92759582369228988</v>
      </c>
      <c r="ND138">
        <v>0.92718918307691534</v>
      </c>
      <c r="NE138">
        <v>0.92780280641112722</v>
      </c>
      <c r="NF138">
        <v>0.9278845957006665</v>
      </c>
      <c r="NG138">
        <v>0.92925298976934589</v>
      </c>
      <c r="NH138">
        <v>0.92794982338581256</v>
      </c>
      <c r="NI138">
        <v>0.92858287275285412</v>
      </c>
      <c r="NJ138">
        <v>0.92891645767302333</v>
      </c>
      <c r="NK138">
        <v>0.92999849670692392</v>
      </c>
      <c r="NL138">
        <v>0.92929859264256298</v>
      </c>
      <c r="NM138">
        <v>0.92890805441090019</v>
      </c>
      <c r="NN138">
        <v>0.92967192327985448</v>
      </c>
      <c r="NO138">
        <v>0.92919017383689684</v>
      </c>
      <c r="NP138">
        <v>0.92925263348513742</v>
      </c>
      <c r="NQ138">
        <v>0.93026184244490095</v>
      </c>
      <c r="NR138">
        <v>0.93013017314835533</v>
      </c>
      <c r="NS138">
        <v>0.93025138656913153</v>
      </c>
      <c r="NT138">
        <v>0.9305926905277262</v>
      </c>
      <c r="NU138">
        <v>0.93169556581762847</v>
      </c>
      <c r="NV138">
        <v>0.93115192345771047</v>
      </c>
      <c r="NW138">
        <v>0.93066912776745259</v>
      </c>
      <c r="NX138">
        <v>0.93037798935597282</v>
      </c>
      <c r="NY138">
        <v>0.93043607450067189</v>
      </c>
      <c r="NZ138">
        <v>0.93178503487008868</v>
      </c>
      <c r="OA138">
        <v>0.93288859946162928</v>
      </c>
      <c r="OB138">
        <v>0.930490844448148</v>
      </c>
      <c r="OC138">
        <v>0.93267357145737839</v>
      </c>
      <c r="OD138">
        <v>0.93098893445119457</v>
      </c>
      <c r="OE138">
        <v>0.93311308427692885</v>
      </c>
      <c r="OF138">
        <v>0.93280905985595797</v>
      </c>
      <c r="OG138">
        <v>0.93418861223832828</v>
      </c>
      <c r="OH138">
        <v>0.93252896742467684</v>
      </c>
      <c r="OI138">
        <v>0.93395624340436023</v>
      </c>
      <c r="OJ138">
        <v>0.9333993848614146</v>
      </c>
      <c r="OK138">
        <v>0.93471293877365347</v>
      </c>
      <c r="OL138">
        <v>0.93424366943656278</v>
      </c>
      <c r="OM138">
        <v>0.93453241549362909</v>
      </c>
      <c r="ON138">
        <v>0.93350271550104191</v>
      </c>
      <c r="OO138">
        <v>0.93339658083595989</v>
      </c>
      <c r="OP138">
        <v>0.93446602818984714</v>
      </c>
      <c r="OQ138">
        <v>0.9339767547039084</v>
      </c>
      <c r="OR138">
        <v>0.93584421430425702</v>
      </c>
      <c r="OS138">
        <v>0.93483784072845566</v>
      </c>
      <c r="OT138">
        <v>0.93456820493560788</v>
      </c>
      <c r="OU138">
        <v>0.93459891906827264</v>
      </c>
    </row>
    <row r="139" spans="1:411">
      <c r="A139" s="539">
        <v>0.88000000000000012</v>
      </c>
      <c r="B139">
        <v>8.715479992019888E-4</v>
      </c>
      <c r="C139">
        <v>3.4791831798395012E-3</v>
      </c>
      <c r="D139">
        <v>7.7380197906925033E-3</v>
      </c>
      <c r="E139">
        <v>1.4889791247478778E-2</v>
      </c>
      <c r="F139">
        <v>2.2031375497570491E-2</v>
      </c>
      <c r="G139">
        <v>3.164437674777569E-2</v>
      </c>
      <c r="H139">
        <v>4.0881648121462125E-2</v>
      </c>
      <c r="I139">
        <v>5.0845255114079856E-2</v>
      </c>
      <c r="J139">
        <v>6.2157182020545466E-2</v>
      </c>
      <c r="K139">
        <v>7.2507749193967241E-2</v>
      </c>
      <c r="L139">
        <v>8.4725367251248865E-2</v>
      </c>
      <c r="M139">
        <v>9.3793515973098138E-2</v>
      </c>
      <c r="N139">
        <v>0.10521969309782057</v>
      </c>
      <c r="O139">
        <v>0.11521625399377533</v>
      </c>
      <c r="P139">
        <v>0.12591566429426113</v>
      </c>
      <c r="Q139">
        <v>0.13795258514810094</v>
      </c>
      <c r="R139">
        <v>0.14961199032596803</v>
      </c>
      <c r="S139">
        <v>0.15931033337951953</v>
      </c>
      <c r="T139">
        <v>0.16928054867350401</v>
      </c>
      <c r="U139">
        <v>0.18249621625245685</v>
      </c>
      <c r="V139">
        <v>0.19173842396717747</v>
      </c>
      <c r="W139">
        <v>0.20410230041908256</v>
      </c>
      <c r="X139">
        <v>0.21795325407278904</v>
      </c>
      <c r="Y139">
        <v>0.22853518748793386</v>
      </c>
      <c r="Z139">
        <v>0.23778453970106428</v>
      </c>
      <c r="AA139">
        <v>0.25193774915672296</v>
      </c>
      <c r="AB139">
        <v>0.26152515465002912</v>
      </c>
      <c r="AC139">
        <v>0.27338241960362397</v>
      </c>
      <c r="AD139">
        <v>0.28354070558406141</v>
      </c>
      <c r="AE139">
        <v>0.29671909340768288</v>
      </c>
      <c r="AF139">
        <v>0.30692430721060598</v>
      </c>
      <c r="AG139">
        <v>0.31731879297285015</v>
      </c>
      <c r="AH139">
        <v>0.33123627965693797</v>
      </c>
      <c r="AI139">
        <v>0.34370884495679277</v>
      </c>
      <c r="AJ139">
        <v>0.35458437000061421</v>
      </c>
      <c r="AK139">
        <v>0.36777036248759354</v>
      </c>
      <c r="AL139">
        <v>0.3755761758345777</v>
      </c>
      <c r="AM139">
        <v>0.38796124656463016</v>
      </c>
      <c r="AN139">
        <v>0.39874824897697986</v>
      </c>
      <c r="AO139">
        <v>0.4081330942625489</v>
      </c>
      <c r="AP139">
        <v>0.41781594546398904</v>
      </c>
      <c r="AQ139">
        <v>0.4267375389659212</v>
      </c>
      <c r="AR139">
        <v>0.44013875144445891</v>
      </c>
      <c r="AS139">
        <v>0.44726983534982762</v>
      </c>
      <c r="AT139">
        <v>0.45499419168063165</v>
      </c>
      <c r="AU139">
        <v>0.46566845474167523</v>
      </c>
      <c r="AV139">
        <v>0.47277375866500798</v>
      </c>
      <c r="AW139">
        <v>0.48128623146338256</v>
      </c>
      <c r="AX139">
        <v>0.49257538980431076</v>
      </c>
      <c r="AY139">
        <v>0.49944952840805101</v>
      </c>
      <c r="AZ139">
        <v>0.50826625067995035</v>
      </c>
      <c r="BA139">
        <v>0.51835946404181443</v>
      </c>
      <c r="BB139">
        <v>0.52106562394938449</v>
      </c>
      <c r="BC139">
        <v>0.53106567151169382</v>
      </c>
      <c r="BD139">
        <v>0.53542122542066117</v>
      </c>
      <c r="BE139">
        <v>0.54446366646451894</v>
      </c>
      <c r="BF139">
        <v>0.54871794091305526</v>
      </c>
      <c r="BG139">
        <v>0.55881513775837</v>
      </c>
      <c r="BH139">
        <v>0.56566762467268394</v>
      </c>
      <c r="BI139">
        <v>0.57181249501062292</v>
      </c>
      <c r="BJ139">
        <v>0.5783036701348172</v>
      </c>
      <c r="BK139">
        <v>0.58269777085949748</v>
      </c>
      <c r="BL139">
        <v>0.59380558685199547</v>
      </c>
      <c r="BM139">
        <v>0.59669371709788144</v>
      </c>
      <c r="BN139">
        <v>0.60340940433419754</v>
      </c>
      <c r="BO139">
        <v>0.60753434720276922</v>
      </c>
      <c r="BP139">
        <v>0.61410733208715351</v>
      </c>
      <c r="BQ139">
        <v>0.6179404004086162</v>
      </c>
      <c r="BR139">
        <v>0.62615167081169554</v>
      </c>
      <c r="BS139">
        <v>0.62908917775878725</v>
      </c>
      <c r="BT139">
        <v>0.63334869706418551</v>
      </c>
      <c r="BU139">
        <v>0.63837692846457095</v>
      </c>
      <c r="BV139">
        <v>0.64021791670580053</v>
      </c>
      <c r="BW139">
        <v>0.64787512822486515</v>
      </c>
      <c r="BX139">
        <v>0.6510900334188181</v>
      </c>
      <c r="BY139">
        <v>0.65650113221212592</v>
      </c>
      <c r="BZ139">
        <v>0.658832460968655</v>
      </c>
      <c r="CA139">
        <v>0.66425356509210487</v>
      </c>
      <c r="CB139">
        <v>0.66848601349894987</v>
      </c>
      <c r="CC139">
        <v>0.67222540156996446</v>
      </c>
      <c r="CD139">
        <v>0.67841976315371888</v>
      </c>
      <c r="CE139">
        <v>0.67781239479989952</v>
      </c>
      <c r="CF139">
        <v>0.68491833058977902</v>
      </c>
      <c r="CG139">
        <v>0.69039178462544171</v>
      </c>
      <c r="CH139">
        <v>0.69126394314677286</v>
      </c>
      <c r="CI139">
        <v>0.69344820228486947</v>
      </c>
      <c r="CJ139">
        <v>0.69842577368176229</v>
      </c>
      <c r="CK139">
        <v>0.69988624213064621</v>
      </c>
      <c r="CL139">
        <v>0.70480488200491531</v>
      </c>
      <c r="CM139">
        <v>0.70804896906243209</v>
      </c>
      <c r="CN139">
        <v>0.71051430798167103</v>
      </c>
      <c r="CO139">
        <v>0.71346211070262311</v>
      </c>
      <c r="CP139">
        <v>0.714242237419768</v>
      </c>
      <c r="CQ139">
        <v>0.71831980252160665</v>
      </c>
      <c r="CR139">
        <v>0.72270825424959362</v>
      </c>
      <c r="CS139">
        <v>0.7255172973356554</v>
      </c>
      <c r="CT139">
        <v>0.72928379524914255</v>
      </c>
      <c r="CU139">
        <v>0.73031632649596945</v>
      </c>
      <c r="CV139">
        <v>0.73393509423278802</v>
      </c>
      <c r="CW139">
        <v>0.73549603077810644</v>
      </c>
      <c r="CX139">
        <v>0.73836429929296787</v>
      </c>
      <c r="CY139">
        <v>0.7411927330077922</v>
      </c>
      <c r="CZ139">
        <v>0.74519986148803818</v>
      </c>
      <c r="DA139">
        <v>0.74504746888389972</v>
      </c>
      <c r="DB139">
        <v>0.7495399331131527</v>
      </c>
      <c r="DC139">
        <v>0.74894013415915639</v>
      </c>
      <c r="DD139">
        <v>0.75413127767613852</v>
      </c>
      <c r="DE139">
        <v>0.75450228815068321</v>
      </c>
      <c r="DF139">
        <v>0.75747002488841841</v>
      </c>
      <c r="DG139">
        <v>0.75729902247056102</v>
      </c>
      <c r="DH139">
        <v>0.76061012260148964</v>
      </c>
      <c r="DI139">
        <v>0.76376799345830859</v>
      </c>
      <c r="DJ139">
        <v>0.76579491813312572</v>
      </c>
      <c r="DK139">
        <v>0.76815456166932328</v>
      </c>
      <c r="DL139">
        <v>0.76814651299295433</v>
      </c>
      <c r="DM139">
        <v>0.77334570422880955</v>
      </c>
      <c r="DN139">
        <v>0.77115651283949593</v>
      </c>
      <c r="DO139">
        <v>0.77585643102262225</v>
      </c>
      <c r="DP139">
        <v>0.77941668178747103</v>
      </c>
      <c r="DQ139">
        <v>0.78144758831679551</v>
      </c>
      <c r="DR139">
        <v>0.77977883456411801</v>
      </c>
      <c r="DS139">
        <v>0.78184251484385237</v>
      </c>
      <c r="DT139">
        <v>0.78352250824119596</v>
      </c>
      <c r="DU139">
        <v>0.78646006076572139</v>
      </c>
      <c r="DV139">
        <v>0.78711852330637466</v>
      </c>
      <c r="DW139">
        <v>0.789585859633817</v>
      </c>
      <c r="DX139">
        <v>0.79351969717727333</v>
      </c>
      <c r="DY139">
        <v>0.79365430383678492</v>
      </c>
      <c r="DZ139">
        <v>0.79607432618410612</v>
      </c>
      <c r="EA139">
        <v>0.79588614136052915</v>
      </c>
      <c r="EB139">
        <v>0.79564481919658947</v>
      </c>
      <c r="EC139">
        <v>0.79907585247157864</v>
      </c>
      <c r="ED139">
        <v>0.8003601526233004</v>
      </c>
      <c r="EE139">
        <v>0.80109796039337322</v>
      </c>
      <c r="EF139">
        <v>0.80428056749547994</v>
      </c>
      <c r="EG139">
        <v>0.805375192616547</v>
      </c>
      <c r="EH139">
        <v>0.80549490016080028</v>
      </c>
      <c r="EI139">
        <v>0.80801436105614854</v>
      </c>
      <c r="EJ139">
        <v>0.80831559848612855</v>
      </c>
      <c r="EK139">
        <v>0.81222611271535727</v>
      </c>
      <c r="EL139">
        <v>0.81065988365304376</v>
      </c>
      <c r="EM139">
        <v>0.81406437959787614</v>
      </c>
      <c r="EN139">
        <v>0.81452487800967788</v>
      </c>
      <c r="EO139">
        <v>0.81294353777091521</v>
      </c>
      <c r="EP139">
        <v>0.81720614879374942</v>
      </c>
      <c r="EQ139">
        <v>0.81843875042452952</v>
      </c>
      <c r="ER139">
        <v>0.82096608214882461</v>
      </c>
      <c r="ES139">
        <v>0.81843284515183412</v>
      </c>
      <c r="ET139">
        <v>0.82129860229894103</v>
      </c>
      <c r="EU139">
        <v>0.82371383177404311</v>
      </c>
      <c r="EV139">
        <v>0.82455287371690622</v>
      </c>
      <c r="EW139">
        <v>0.82498064467690457</v>
      </c>
      <c r="EX139">
        <v>0.8264141548986117</v>
      </c>
      <c r="EY139">
        <v>0.82834348431991311</v>
      </c>
      <c r="EZ139">
        <v>0.82845888327719452</v>
      </c>
      <c r="FA139">
        <v>0.82844692967001188</v>
      </c>
      <c r="FB139">
        <v>0.83149019689625803</v>
      </c>
      <c r="FC139">
        <v>0.83115555353670856</v>
      </c>
      <c r="FD139">
        <v>0.83335990856841113</v>
      </c>
      <c r="FE139">
        <v>0.83428606072168532</v>
      </c>
      <c r="FF139">
        <v>0.8333758806370557</v>
      </c>
      <c r="FG139">
        <v>0.83543144976999706</v>
      </c>
      <c r="FH139">
        <v>0.83679284170415413</v>
      </c>
      <c r="FI139">
        <v>0.83772637747518741</v>
      </c>
      <c r="FJ139">
        <v>0.83866452782196155</v>
      </c>
      <c r="FK139">
        <v>0.84024171184180096</v>
      </c>
      <c r="FL139">
        <v>0.84012754270467804</v>
      </c>
      <c r="FM139">
        <v>0.84343048976083246</v>
      </c>
      <c r="FN139">
        <v>0.84328649574461223</v>
      </c>
      <c r="FO139">
        <v>0.84257757238015074</v>
      </c>
      <c r="FP139">
        <v>0.84513276858734676</v>
      </c>
      <c r="FQ139">
        <v>0.84564217244948225</v>
      </c>
      <c r="FR139">
        <v>0.84504633314234867</v>
      </c>
      <c r="FS139">
        <v>0.8480980565784243</v>
      </c>
      <c r="FT139">
        <v>0.84765416052581277</v>
      </c>
      <c r="FU139">
        <v>0.84996841334328299</v>
      </c>
      <c r="FV139">
        <v>0.84973890226391136</v>
      </c>
      <c r="FW139">
        <v>0.8498037823239345</v>
      </c>
      <c r="FX139">
        <v>0.8539541577992571</v>
      </c>
      <c r="FY139">
        <v>0.85439231380920688</v>
      </c>
      <c r="FZ139">
        <v>0.85198313349580146</v>
      </c>
      <c r="GA139">
        <v>0.85343698906409471</v>
      </c>
      <c r="GB139">
        <v>0.85595482435111303</v>
      </c>
      <c r="GC139">
        <v>0.85711786849943383</v>
      </c>
      <c r="GD139">
        <v>0.85580971703523778</v>
      </c>
      <c r="GE139">
        <v>0.8584031591534742</v>
      </c>
      <c r="GF139">
        <v>0.85941135197676333</v>
      </c>
      <c r="GG139">
        <v>0.85786986121816056</v>
      </c>
      <c r="GH139">
        <v>0.86067123460292172</v>
      </c>
      <c r="GI139">
        <v>0.86073777980343102</v>
      </c>
      <c r="GJ139">
        <v>0.86004052038827761</v>
      </c>
      <c r="GK139">
        <v>0.86058413300605408</v>
      </c>
      <c r="GL139">
        <v>0.8603050155814399</v>
      </c>
      <c r="GM139">
        <v>0.86244477379137463</v>
      </c>
      <c r="GN139">
        <v>0.86266584283662895</v>
      </c>
      <c r="GO139">
        <v>0.86564609697113981</v>
      </c>
      <c r="GP139">
        <v>0.86620988422260348</v>
      </c>
      <c r="GQ139">
        <v>0.86627650226331543</v>
      </c>
      <c r="GR139">
        <v>0.86608569395891755</v>
      </c>
      <c r="GS139">
        <v>0.86762464967053765</v>
      </c>
      <c r="GT139">
        <v>0.86819929156891451</v>
      </c>
      <c r="GU139">
        <v>0.86985987558420153</v>
      </c>
      <c r="GV139">
        <v>0.8692588627287241</v>
      </c>
      <c r="GW139">
        <v>0.87053639159590213</v>
      </c>
      <c r="GX139">
        <v>0.87021147676206834</v>
      </c>
      <c r="GY139">
        <v>0.87085645868939621</v>
      </c>
      <c r="GZ139">
        <v>0.87232214184657852</v>
      </c>
      <c r="HA139">
        <v>0.87118480989342684</v>
      </c>
      <c r="HB139">
        <v>0.87241117318308059</v>
      </c>
      <c r="HC139">
        <v>0.87390823456146161</v>
      </c>
      <c r="HD139">
        <v>0.8748523475483585</v>
      </c>
      <c r="HE139">
        <v>0.87463502051218944</v>
      </c>
      <c r="HF139">
        <v>0.8760010357694451</v>
      </c>
      <c r="HG139">
        <v>0.87624631451520218</v>
      </c>
      <c r="HH139">
        <v>0.87531737896514505</v>
      </c>
      <c r="HI139">
        <v>0.87895446641015273</v>
      </c>
      <c r="HJ139">
        <v>0.8778920302856198</v>
      </c>
      <c r="HK139">
        <v>0.87863441206955384</v>
      </c>
      <c r="HL139">
        <v>0.87984989951214665</v>
      </c>
      <c r="HM139">
        <v>0.87919758225178302</v>
      </c>
      <c r="HN139">
        <v>0.8790700815683008</v>
      </c>
      <c r="HO139">
        <v>0.87932005471345698</v>
      </c>
      <c r="HP139">
        <v>0.88091567371711377</v>
      </c>
      <c r="HQ139">
        <v>0.88042494927481163</v>
      </c>
      <c r="HR139">
        <v>0.88095111166624562</v>
      </c>
      <c r="HS139">
        <v>0.88091980419953975</v>
      </c>
      <c r="HT139">
        <v>0.88299799322974459</v>
      </c>
      <c r="HU139">
        <v>0.88253298004034553</v>
      </c>
      <c r="HV139">
        <v>0.88353355097415709</v>
      </c>
      <c r="HW139">
        <v>0.88546186133850535</v>
      </c>
      <c r="HX139">
        <v>0.88422187777016215</v>
      </c>
      <c r="HY139">
        <v>0.88414744524536459</v>
      </c>
      <c r="HZ139">
        <v>0.88660605603875509</v>
      </c>
      <c r="IA139">
        <v>0.8853888338772482</v>
      </c>
      <c r="IB139">
        <v>0.88655475720696786</v>
      </c>
      <c r="IC139">
        <v>0.88607782073424168</v>
      </c>
      <c r="ID139">
        <v>0.88798219977556148</v>
      </c>
      <c r="IE139">
        <v>0.88814740743361076</v>
      </c>
      <c r="IF139">
        <v>0.8893305147279682</v>
      </c>
      <c r="IG139">
        <v>0.88807256689386094</v>
      </c>
      <c r="IH139">
        <v>0.89020351697162747</v>
      </c>
      <c r="II139">
        <v>0.88986888019229671</v>
      </c>
      <c r="IJ139">
        <v>0.89087309938961035</v>
      </c>
      <c r="IK139">
        <v>0.89051889203398527</v>
      </c>
      <c r="IL139">
        <v>0.89193243800370747</v>
      </c>
      <c r="IM139">
        <v>0.89143927582696736</v>
      </c>
      <c r="IN139">
        <v>0.89272829311185886</v>
      </c>
      <c r="IO139">
        <v>0.89299246676553634</v>
      </c>
      <c r="IP139">
        <v>0.893231526477136</v>
      </c>
      <c r="IQ139">
        <v>0.89413380711174317</v>
      </c>
      <c r="IR139">
        <v>0.89298430029661535</v>
      </c>
      <c r="IS139">
        <v>0.89605511296180573</v>
      </c>
      <c r="IT139">
        <v>0.89384634864569978</v>
      </c>
      <c r="IU139">
        <v>0.8951651996191986</v>
      </c>
      <c r="IV139">
        <v>0.89632597957601656</v>
      </c>
      <c r="IW139">
        <v>0.89668390237020679</v>
      </c>
      <c r="IX139">
        <v>0.89515004378233465</v>
      </c>
      <c r="IY139">
        <v>0.8965516741492181</v>
      </c>
      <c r="IZ139">
        <v>0.89802773808984138</v>
      </c>
      <c r="JA139">
        <v>0.89669013601716119</v>
      </c>
      <c r="JB139">
        <v>0.8971534018948002</v>
      </c>
      <c r="JC139">
        <v>0.89813295453585962</v>
      </c>
      <c r="JD139">
        <v>0.89860806143647276</v>
      </c>
      <c r="JE139">
        <v>0.8974891786757595</v>
      </c>
      <c r="JF139">
        <v>0.89965645453511256</v>
      </c>
      <c r="JG139">
        <v>0.8994025987729396</v>
      </c>
      <c r="JH139">
        <v>0.90155443878520747</v>
      </c>
      <c r="JI139">
        <v>0.90061552784790577</v>
      </c>
      <c r="JJ139">
        <v>0.90184769978820667</v>
      </c>
      <c r="JK139">
        <v>0.90004110034307039</v>
      </c>
      <c r="JL139">
        <v>0.90096857873355263</v>
      </c>
      <c r="JM139">
        <v>0.90075937593264277</v>
      </c>
      <c r="JN139">
        <v>0.90261368992885682</v>
      </c>
      <c r="JO139">
        <v>0.90164441144623153</v>
      </c>
      <c r="JP139">
        <v>0.90238201323544087</v>
      </c>
      <c r="JQ139">
        <v>0.90395911225885117</v>
      </c>
      <c r="JR139">
        <v>0.90344152722717674</v>
      </c>
      <c r="JS139">
        <v>0.90312303805488536</v>
      </c>
      <c r="JT139">
        <v>0.90333357605185438</v>
      </c>
      <c r="JU139">
        <v>0.90368779924488307</v>
      </c>
      <c r="JV139">
        <v>0.90531038905004169</v>
      </c>
      <c r="JW139">
        <v>0.90681874837796261</v>
      </c>
      <c r="JX139">
        <v>0.90583834862848955</v>
      </c>
      <c r="JY139">
        <v>0.90699467045800886</v>
      </c>
      <c r="JZ139">
        <v>0.9070383656638914</v>
      </c>
      <c r="KA139">
        <v>0.90627222215754288</v>
      </c>
      <c r="KB139">
        <v>0.9079445175364651</v>
      </c>
      <c r="KC139">
        <v>0.90778545653432463</v>
      </c>
      <c r="KD139">
        <v>0.90743293713134177</v>
      </c>
      <c r="KE139">
        <v>0.90831680898351108</v>
      </c>
      <c r="KF139">
        <v>0.9101350192329084</v>
      </c>
      <c r="KG139">
        <v>0.90968981140357053</v>
      </c>
      <c r="KH139">
        <v>0.90817741702253563</v>
      </c>
      <c r="KI139">
        <v>0.90957632634138297</v>
      </c>
      <c r="KJ139">
        <v>0.90986771090645591</v>
      </c>
      <c r="KK139">
        <v>0.91115288038072451</v>
      </c>
      <c r="KL139">
        <v>0.9098213646804103</v>
      </c>
      <c r="KM139">
        <v>0.91033086837107169</v>
      </c>
      <c r="KN139">
        <v>0.91142175199965936</v>
      </c>
      <c r="KO139">
        <v>0.90978432681504096</v>
      </c>
      <c r="KP139">
        <v>0.91200802686608839</v>
      </c>
      <c r="KQ139">
        <v>0.91094888618372383</v>
      </c>
      <c r="KR139">
        <v>0.91166114542144983</v>
      </c>
      <c r="KS139">
        <v>0.91257315778121162</v>
      </c>
      <c r="KT139">
        <v>0.91275058876440307</v>
      </c>
      <c r="KU139">
        <v>0.91305375612686857</v>
      </c>
      <c r="KV139">
        <v>0.91401676452983938</v>
      </c>
      <c r="KW139">
        <v>0.91190056350355242</v>
      </c>
      <c r="KX139">
        <v>0.91498998632457407</v>
      </c>
      <c r="KY139">
        <v>0.91394417132215366</v>
      </c>
      <c r="KZ139">
        <v>0.91485796878204373</v>
      </c>
      <c r="LA139">
        <v>0.91461439332208061</v>
      </c>
      <c r="LB139">
        <v>0.91644493068393929</v>
      </c>
      <c r="LC139">
        <v>0.91612192634141432</v>
      </c>
      <c r="LD139">
        <v>0.91606855145336374</v>
      </c>
      <c r="LE139">
        <v>0.91480725485938896</v>
      </c>
      <c r="LF139">
        <v>0.91439382477680942</v>
      </c>
      <c r="LG139">
        <v>0.91534050837460901</v>
      </c>
      <c r="LH139">
        <v>0.91724055640585989</v>
      </c>
      <c r="LI139">
        <v>0.91570138169151449</v>
      </c>
      <c r="LJ139">
        <v>0.91666561204836028</v>
      </c>
      <c r="LK139">
        <v>0.91728456681710901</v>
      </c>
      <c r="LL139">
        <v>0.9166999385195943</v>
      </c>
      <c r="LM139">
        <v>0.91648901188335352</v>
      </c>
      <c r="LN139">
        <v>0.91826769269278752</v>
      </c>
      <c r="LO139">
        <v>0.91789757836186359</v>
      </c>
      <c r="LP139">
        <v>0.91850084794244891</v>
      </c>
      <c r="LQ139">
        <v>0.91861273589554793</v>
      </c>
      <c r="LR139">
        <v>0.91896322227457006</v>
      </c>
      <c r="LS139">
        <v>0.91872123222330904</v>
      </c>
      <c r="LT139">
        <v>0.92040533357621135</v>
      </c>
      <c r="LU139">
        <v>0.91932891502989977</v>
      </c>
      <c r="LV139">
        <v>0.92105429391054217</v>
      </c>
      <c r="LW139">
        <v>0.92102907725229066</v>
      </c>
      <c r="LX139">
        <v>0.92020311712209446</v>
      </c>
      <c r="LY139">
        <v>0.92068558042022275</v>
      </c>
      <c r="LZ139">
        <v>0.92074209078394509</v>
      </c>
      <c r="MA139">
        <v>0.92135412764648839</v>
      </c>
      <c r="MB139">
        <v>0.92198148288249571</v>
      </c>
      <c r="MC139">
        <v>0.9212532900228162</v>
      </c>
      <c r="MD139">
        <v>0.92284225386297369</v>
      </c>
      <c r="ME139">
        <v>0.92156436093349448</v>
      </c>
      <c r="MF139">
        <v>0.92344006528756029</v>
      </c>
      <c r="MG139">
        <v>0.92239811501640667</v>
      </c>
      <c r="MH139">
        <v>0.92163443861410332</v>
      </c>
      <c r="MI139">
        <v>0.92224850858176011</v>
      </c>
      <c r="MJ139">
        <v>0.92400890981291806</v>
      </c>
      <c r="MK139">
        <v>0.92354881892432394</v>
      </c>
      <c r="ML139">
        <v>0.92447640024247657</v>
      </c>
      <c r="MM139">
        <v>0.92471034536871743</v>
      </c>
      <c r="MN139">
        <v>0.92508686443277366</v>
      </c>
      <c r="MO139">
        <v>0.92381845413681007</v>
      </c>
      <c r="MP139">
        <v>0.92412578423637071</v>
      </c>
      <c r="MQ139">
        <v>0.9254459802250844</v>
      </c>
      <c r="MR139">
        <v>0.92585587721169027</v>
      </c>
      <c r="MS139">
        <v>0.92515335811872812</v>
      </c>
      <c r="MT139">
        <v>0.92547489684206907</v>
      </c>
      <c r="MU139">
        <v>0.92568538437738668</v>
      </c>
      <c r="MV139">
        <v>0.92571687940802383</v>
      </c>
      <c r="MW139">
        <v>0.92609398862301207</v>
      </c>
      <c r="MX139">
        <v>0.92489933914363254</v>
      </c>
      <c r="MY139">
        <v>0.925978815101135</v>
      </c>
      <c r="MZ139">
        <v>0.92642716513326295</v>
      </c>
      <c r="NA139">
        <v>0.92714597245163632</v>
      </c>
      <c r="NB139">
        <v>0.92643930305979594</v>
      </c>
      <c r="NC139">
        <v>0.92656655507581609</v>
      </c>
      <c r="ND139">
        <v>0.92833817985567602</v>
      </c>
      <c r="NE139">
        <v>0.92658545411154059</v>
      </c>
      <c r="NF139">
        <v>0.92837915075524313</v>
      </c>
      <c r="NG139">
        <v>0.92724549606622964</v>
      </c>
      <c r="NH139">
        <v>0.92876723946594919</v>
      </c>
      <c r="NI139">
        <v>0.92784892705776068</v>
      </c>
      <c r="NJ139">
        <v>0.92902806024440332</v>
      </c>
      <c r="NK139">
        <v>0.92859870093638308</v>
      </c>
      <c r="NL139">
        <v>0.92827054382015606</v>
      </c>
      <c r="NM139">
        <v>0.92979143003509501</v>
      </c>
      <c r="NN139">
        <v>0.93080986971903923</v>
      </c>
      <c r="NO139">
        <v>0.92895058644067263</v>
      </c>
      <c r="NP139">
        <v>0.92858091620989991</v>
      </c>
      <c r="NQ139">
        <v>0.92942854886145587</v>
      </c>
      <c r="NR139">
        <v>0.93068013833854679</v>
      </c>
      <c r="NS139">
        <v>0.93059924825202867</v>
      </c>
      <c r="NT139">
        <v>0.93063496112357691</v>
      </c>
      <c r="NU139">
        <v>0.93194550605816373</v>
      </c>
      <c r="NV139">
        <v>0.93064860281202788</v>
      </c>
      <c r="NW139">
        <v>0.9306360482662166</v>
      </c>
      <c r="NX139">
        <v>0.93199695133856841</v>
      </c>
      <c r="NY139">
        <v>0.93152549710920007</v>
      </c>
      <c r="NZ139">
        <v>0.93171976285418479</v>
      </c>
      <c r="OA139">
        <v>0.93083713016667491</v>
      </c>
      <c r="OB139">
        <v>0.93091373600391358</v>
      </c>
      <c r="OC139">
        <v>0.93187602432961936</v>
      </c>
      <c r="OD139">
        <v>0.93343105131478077</v>
      </c>
      <c r="OE139">
        <v>0.93205013202377474</v>
      </c>
      <c r="OF139">
        <v>0.9329881339654611</v>
      </c>
      <c r="OG139">
        <v>0.93321151945558456</v>
      </c>
      <c r="OH139">
        <v>0.93263454937626855</v>
      </c>
      <c r="OI139">
        <v>0.93437359722283531</v>
      </c>
      <c r="OJ139">
        <v>0.93239375056691376</v>
      </c>
      <c r="OK139">
        <v>0.93241426699499352</v>
      </c>
      <c r="OL139">
        <v>0.93272933018015036</v>
      </c>
      <c r="OM139">
        <v>0.93339155008288621</v>
      </c>
      <c r="ON139">
        <v>0.93453257729316008</v>
      </c>
      <c r="OO139">
        <v>0.93387417541668305</v>
      </c>
      <c r="OP139">
        <v>0.93410735929608091</v>
      </c>
      <c r="OQ139">
        <v>0.93576621022282114</v>
      </c>
      <c r="OR139">
        <v>0.93523355623016502</v>
      </c>
      <c r="OS139">
        <v>0.93580596146856665</v>
      </c>
      <c r="OT139">
        <v>0.93473811950614871</v>
      </c>
      <c r="OU139">
        <v>0.9364498503347285</v>
      </c>
    </row>
    <row r="140" spans="1:411">
      <c r="A140" s="539">
        <v>0.89000000000000012</v>
      </c>
      <c r="B140">
        <v>8.8402232158012498E-4</v>
      </c>
      <c r="C140">
        <v>3.961728390338445E-3</v>
      </c>
      <c r="D140">
        <v>8.8566814229044302E-3</v>
      </c>
      <c r="E140">
        <v>1.6056404352090679E-2</v>
      </c>
      <c r="F140">
        <v>2.3808629329310153E-2</v>
      </c>
      <c r="G140">
        <v>3.2940648885482857E-2</v>
      </c>
      <c r="H140">
        <v>4.394611160147275E-2</v>
      </c>
      <c r="I140">
        <v>5.4873109134309726E-2</v>
      </c>
      <c r="J140">
        <v>6.3961213930191024E-2</v>
      </c>
      <c r="K140">
        <v>7.6044112645687237E-2</v>
      </c>
      <c r="L140">
        <v>8.5155780627535552E-2</v>
      </c>
      <c r="M140">
        <v>9.556793818838677E-2</v>
      </c>
      <c r="N140">
        <v>0.10677670582524938</v>
      </c>
      <c r="O140">
        <v>0.1169062995625381</v>
      </c>
      <c r="P140">
        <v>0.12661032156051991</v>
      </c>
      <c r="Q140">
        <v>0.1388194849461088</v>
      </c>
      <c r="R140">
        <v>0.14922373625906388</v>
      </c>
      <c r="S140">
        <v>0.16023139657169386</v>
      </c>
      <c r="T140">
        <v>0.17287997200795194</v>
      </c>
      <c r="U140">
        <v>0.18038575901652931</v>
      </c>
      <c r="V140">
        <v>0.19517399744069819</v>
      </c>
      <c r="W140">
        <v>0.20547528106237753</v>
      </c>
      <c r="X140">
        <v>0.21590471088653698</v>
      </c>
      <c r="Y140">
        <v>0.22742538161417478</v>
      </c>
      <c r="Z140">
        <v>0.24045553120842883</v>
      </c>
      <c r="AA140">
        <v>0.24894382877926829</v>
      </c>
      <c r="AB140">
        <v>0.26280379964638706</v>
      </c>
      <c r="AC140">
        <v>0.2722430473934</v>
      </c>
      <c r="AD140">
        <v>0.28455241209335053</v>
      </c>
      <c r="AE140">
        <v>0.29535117548029416</v>
      </c>
      <c r="AF140">
        <v>0.30842168275388293</v>
      </c>
      <c r="AG140">
        <v>0.31965199995374627</v>
      </c>
      <c r="AH140">
        <v>0.32712510260972449</v>
      </c>
      <c r="AI140">
        <v>0.3428920480515395</v>
      </c>
      <c r="AJ140">
        <v>0.34941866753272233</v>
      </c>
      <c r="AK140">
        <v>0.36200790082884371</v>
      </c>
      <c r="AL140">
        <v>0.37675152563898573</v>
      </c>
      <c r="AM140">
        <v>0.38570391854580593</v>
      </c>
      <c r="AN140">
        <v>0.39495351124361705</v>
      </c>
      <c r="AO140">
        <v>0.40716767542625831</v>
      </c>
      <c r="AP140">
        <v>0.41704349289486825</v>
      </c>
      <c r="AQ140">
        <v>0.42522589838083735</v>
      </c>
      <c r="AR140">
        <v>0.43746236781810099</v>
      </c>
      <c r="AS140">
        <v>0.4461165807637496</v>
      </c>
      <c r="AT140">
        <v>0.45304904202884994</v>
      </c>
      <c r="AU140">
        <v>0.46617606816093476</v>
      </c>
      <c r="AV140">
        <v>0.47409949231168574</v>
      </c>
      <c r="AW140">
        <v>0.4827700638558956</v>
      </c>
      <c r="AX140">
        <v>0.49295097058091708</v>
      </c>
      <c r="AY140">
        <v>0.49778247718493018</v>
      </c>
      <c r="AZ140">
        <v>0.50937925876340895</v>
      </c>
      <c r="BA140">
        <v>0.51432219981494631</v>
      </c>
      <c r="BB140">
        <v>0.52402366543798751</v>
      </c>
      <c r="BC140">
        <v>0.52901926460767523</v>
      </c>
      <c r="BD140">
        <v>0.53818063073524347</v>
      </c>
      <c r="BE140">
        <v>0.54561586245635019</v>
      </c>
      <c r="BF140">
        <v>0.55141252974287003</v>
      </c>
      <c r="BG140">
        <v>0.55856614588101061</v>
      </c>
      <c r="BH140">
        <v>0.56186684446866897</v>
      </c>
      <c r="BI140">
        <v>0.57073040187346047</v>
      </c>
      <c r="BJ140">
        <v>0.57921129729022103</v>
      </c>
      <c r="BK140">
        <v>0.58663437002044938</v>
      </c>
      <c r="BL140">
        <v>0.58822571656704414</v>
      </c>
      <c r="BM140">
        <v>0.59633175816796236</v>
      </c>
      <c r="BN140">
        <v>0.59833927342004345</v>
      </c>
      <c r="BO140">
        <v>0.60841006651920337</v>
      </c>
      <c r="BP140">
        <v>0.61325553992277215</v>
      </c>
      <c r="BQ140">
        <v>0.61834106406470535</v>
      </c>
      <c r="BR140">
        <v>0.62301021057557371</v>
      </c>
      <c r="BS140">
        <v>0.6275004284706186</v>
      </c>
      <c r="BT140">
        <v>0.63346255111736682</v>
      </c>
      <c r="BU140">
        <v>0.63504305625699764</v>
      </c>
      <c r="BV140">
        <v>0.64304527054657068</v>
      </c>
      <c r="BW140">
        <v>0.64715714875569963</v>
      </c>
      <c r="BX140">
        <v>0.65303234105360408</v>
      </c>
      <c r="BY140">
        <v>0.65565207370721301</v>
      </c>
      <c r="BZ140">
        <v>0.65854814802181483</v>
      </c>
      <c r="CA140">
        <v>0.66435974231875172</v>
      </c>
      <c r="CB140">
        <v>0.66820343865224363</v>
      </c>
      <c r="CC140">
        <v>0.67077614925687112</v>
      </c>
      <c r="CD140">
        <v>0.67545027983802652</v>
      </c>
      <c r="CE140">
        <v>0.68071965515369304</v>
      </c>
      <c r="CF140">
        <v>0.68334818212738946</v>
      </c>
      <c r="CG140">
        <v>0.68737212320139496</v>
      </c>
      <c r="CH140">
        <v>0.69026038046467642</v>
      </c>
      <c r="CI140">
        <v>0.69436702151049379</v>
      </c>
      <c r="CJ140">
        <v>0.69673199136233654</v>
      </c>
      <c r="CK140">
        <v>0.70074384144112922</v>
      </c>
      <c r="CL140">
        <v>0.70084051031577999</v>
      </c>
      <c r="CM140">
        <v>0.70776923939922665</v>
      </c>
      <c r="CN140">
        <v>0.71112791420813581</v>
      </c>
      <c r="CO140">
        <v>0.71025551152082156</v>
      </c>
      <c r="CP140">
        <v>0.71657717730951309</v>
      </c>
      <c r="CQ140">
        <v>0.71849092314228169</v>
      </c>
      <c r="CR140">
        <v>0.72037761607954398</v>
      </c>
      <c r="CS140">
        <v>0.72356095433383749</v>
      </c>
      <c r="CT140">
        <v>0.72676558957956272</v>
      </c>
      <c r="CU140">
        <v>0.72785161195906645</v>
      </c>
      <c r="CV140">
        <v>0.73220617571144975</v>
      </c>
      <c r="CW140">
        <v>0.73638952960712722</v>
      </c>
      <c r="CX140">
        <v>0.73572077966175986</v>
      </c>
      <c r="CY140">
        <v>0.74168455215564444</v>
      </c>
      <c r="CZ140">
        <v>0.74331354040379716</v>
      </c>
      <c r="DA140">
        <v>0.74638322720788497</v>
      </c>
      <c r="DB140">
        <v>0.74822221932733646</v>
      </c>
      <c r="DC140">
        <v>0.75249672970391046</v>
      </c>
      <c r="DD140">
        <v>0.75148998041763382</v>
      </c>
      <c r="DE140">
        <v>0.75486925730813681</v>
      </c>
      <c r="DF140">
        <v>0.7574040659677912</v>
      </c>
      <c r="DG140">
        <v>0.75930393742805258</v>
      </c>
      <c r="DH140">
        <v>0.76093822720937199</v>
      </c>
      <c r="DI140">
        <v>0.76251358727132934</v>
      </c>
      <c r="DJ140">
        <v>0.76654879915725682</v>
      </c>
      <c r="DK140">
        <v>0.76887046369625223</v>
      </c>
      <c r="DL140">
        <v>0.76834257642130976</v>
      </c>
      <c r="DM140">
        <v>0.7707784467922949</v>
      </c>
      <c r="DN140">
        <v>0.77513014650918122</v>
      </c>
      <c r="DO140">
        <v>0.77562029808277455</v>
      </c>
      <c r="DP140">
        <v>0.77797991508902686</v>
      </c>
      <c r="DQ140">
        <v>0.77954907226005354</v>
      </c>
      <c r="DR140">
        <v>0.78263374938277552</v>
      </c>
      <c r="DS140">
        <v>0.7825568045579876</v>
      </c>
      <c r="DT140">
        <v>0.78513448543979103</v>
      </c>
      <c r="DU140">
        <v>0.78445015013863517</v>
      </c>
      <c r="DV140">
        <v>0.78713213863646558</v>
      </c>
      <c r="DW140">
        <v>0.78980918725933347</v>
      </c>
      <c r="DX140">
        <v>0.79146380248230619</v>
      </c>
      <c r="DY140">
        <v>0.79144184891779401</v>
      </c>
      <c r="DZ140">
        <v>0.79543602106318201</v>
      </c>
      <c r="EA140">
        <v>0.79601642810852946</v>
      </c>
      <c r="EB140">
        <v>0.79408632154481107</v>
      </c>
      <c r="EC140">
        <v>0.79851321905815198</v>
      </c>
      <c r="ED140">
        <v>0.80160576841806963</v>
      </c>
      <c r="EE140">
        <v>0.8013142636428936</v>
      </c>
      <c r="EF140">
        <v>0.80244311109537636</v>
      </c>
      <c r="EG140">
        <v>0.8059022671180085</v>
      </c>
      <c r="EH140">
        <v>0.80669775633408869</v>
      </c>
      <c r="EI140">
        <v>0.81014975870110462</v>
      </c>
      <c r="EJ140">
        <v>0.80902055527868877</v>
      </c>
      <c r="EK140">
        <v>0.80966227003688562</v>
      </c>
      <c r="EL140">
        <v>0.81252780639743705</v>
      </c>
      <c r="EM140">
        <v>0.81328163548976473</v>
      </c>
      <c r="EN140">
        <v>0.81378323600657976</v>
      </c>
      <c r="EO140">
        <v>0.81615697293199285</v>
      </c>
      <c r="EP140">
        <v>0.81697489382997246</v>
      </c>
      <c r="EQ140">
        <v>0.81735300863803761</v>
      </c>
      <c r="ER140">
        <v>0.81792337680220761</v>
      </c>
      <c r="ES140">
        <v>0.82065145593904332</v>
      </c>
      <c r="ET140">
        <v>0.82176314760405145</v>
      </c>
      <c r="EU140">
        <v>0.82190935269823895</v>
      </c>
      <c r="EV140">
        <v>0.82319887681499027</v>
      </c>
      <c r="EW140">
        <v>0.82658865228811196</v>
      </c>
      <c r="EX140">
        <v>0.82677872384608553</v>
      </c>
      <c r="EY140">
        <v>0.82667353520109244</v>
      </c>
      <c r="EZ140">
        <v>0.82865620016100472</v>
      </c>
      <c r="FA140">
        <v>0.83097759557065287</v>
      </c>
      <c r="FB140">
        <v>0.83124801803874482</v>
      </c>
      <c r="FC140">
        <v>0.83184421361684202</v>
      </c>
      <c r="FD140">
        <v>0.83264102732995471</v>
      </c>
      <c r="FE140">
        <v>0.83291838973659527</v>
      </c>
      <c r="FF140">
        <v>0.83542095462697907</v>
      </c>
      <c r="FG140">
        <v>0.83431171465082343</v>
      </c>
      <c r="FH140">
        <v>0.8357483156790988</v>
      </c>
      <c r="FI140">
        <v>0.83747264980723024</v>
      </c>
      <c r="FJ140">
        <v>0.83855914637564344</v>
      </c>
      <c r="FK140">
        <v>0.8418727650565534</v>
      </c>
      <c r="FL140">
        <v>0.84131038836165373</v>
      </c>
      <c r="FM140">
        <v>0.84331003167623542</v>
      </c>
      <c r="FN140">
        <v>0.84304004898758023</v>
      </c>
      <c r="FO140">
        <v>0.84553916299411402</v>
      </c>
      <c r="FP140">
        <v>0.84618463768178809</v>
      </c>
      <c r="FQ140">
        <v>0.84575551326769072</v>
      </c>
      <c r="FR140">
        <v>0.84724576168620058</v>
      </c>
      <c r="FS140">
        <v>0.8454330852859846</v>
      </c>
      <c r="FT140">
        <v>0.84968328693965611</v>
      </c>
      <c r="FU140">
        <v>0.84877140517266836</v>
      </c>
      <c r="FV140">
        <v>0.84925703254273288</v>
      </c>
      <c r="FW140">
        <v>0.85071688364526621</v>
      </c>
      <c r="FX140">
        <v>0.85024872035237742</v>
      </c>
      <c r="FY140">
        <v>0.85296461966500847</v>
      </c>
      <c r="FZ140">
        <v>0.853272499460761</v>
      </c>
      <c r="GA140">
        <v>0.85399168818458282</v>
      </c>
      <c r="GB140">
        <v>0.85540965102821998</v>
      </c>
      <c r="GC140">
        <v>0.85520632823379494</v>
      </c>
      <c r="GD140">
        <v>0.85761481870072132</v>
      </c>
      <c r="GE140">
        <v>0.85823970318703025</v>
      </c>
      <c r="GF140">
        <v>0.85759993752005315</v>
      </c>
      <c r="GG140">
        <v>0.85766783474985397</v>
      </c>
      <c r="GH140">
        <v>0.85977331497255682</v>
      </c>
      <c r="GI140">
        <v>0.86148136027796585</v>
      </c>
      <c r="GJ140">
        <v>0.8612044625329125</v>
      </c>
      <c r="GK140">
        <v>0.86083118376686973</v>
      </c>
      <c r="GL140">
        <v>0.86193184892823882</v>
      </c>
      <c r="GM140">
        <v>0.86346375607735504</v>
      </c>
      <c r="GN140">
        <v>0.864552436845058</v>
      </c>
      <c r="GO140">
        <v>0.86479032313096749</v>
      </c>
      <c r="GP140">
        <v>0.86506899539936555</v>
      </c>
      <c r="GQ140">
        <v>0.86716399220251361</v>
      </c>
      <c r="GR140">
        <v>0.86679868395605664</v>
      </c>
      <c r="GS140">
        <v>0.86753584235778791</v>
      </c>
      <c r="GT140">
        <v>0.8696699967045245</v>
      </c>
      <c r="GU140">
        <v>0.86782352294716492</v>
      </c>
      <c r="GV140">
        <v>0.86813752078312167</v>
      </c>
      <c r="GW140">
        <v>0.87075909006870833</v>
      </c>
      <c r="GX140">
        <v>0.87022925247415572</v>
      </c>
      <c r="GY140">
        <v>0.86920908715819534</v>
      </c>
      <c r="GZ140">
        <v>0.87110171034640316</v>
      </c>
      <c r="HA140">
        <v>0.87225565355870016</v>
      </c>
      <c r="HB140">
        <v>0.87361445588387776</v>
      </c>
      <c r="HC140">
        <v>0.87389648560118582</v>
      </c>
      <c r="HD140">
        <v>0.87452434509946853</v>
      </c>
      <c r="HE140">
        <v>0.87558800768995992</v>
      </c>
      <c r="HF140">
        <v>0.87553525210755079</v>
      </c>
      <c r="HG140">
        <v>0.87600697580173836</v>
      </c>
      <c r="HH140">
        <v>0.87820044326446678</v>
      </c>
      <c r="HI140">
        <v>0.87720454716455531</v>
      </c>
      <c r="HJ140">
        <v>0.87756061893816251</v>
      </c>
      <c r="HK140">
        <v>0.87753506360755062</v>
      </c>
      <c r="HL140">
        <v>0.87923336821011255</v>
      </c>
      <c r="HM140">
        <v>0.87982715792399946</v>
      </c>
      <c r="HN140">
        <v>0.88039493955756531</v>
      </c>
      <c r="HO140">
        <v>0.87902384389203581</v>
      </c>
      <c r="HP140">
        <v>0.88040997123611553</v>
      </c>
      <c r="HQ140">
        <v>0.88191973634107779</v>
      </c>
      <c r="HR140">
        <v>0.88235829367385699</v>
      </c>
      <c r="HS140">
        <v>0.88367392633158848</v>
      </c>
      <c r="HT140">
        <v>0.88240111155557188</v>
      </c>
      <c r="HU140">
        <v>0.88394235862550441</v>
      </c>
      <c r="HV140">
        <v>0.8838297195919077</v>
      </c>
      <c r="HW140">
        <v>0.88507039101832352</v>
      </c>
      <c r="HX140">
        <v>0.88535163915226922</v>
      </c>
      <c r="HY140">
        <v>0.88489515922369988</v>
      </c>
      <c r="HZ140">
        <v>0.88520062814501266</v>
      </c>
      <c r="IA140">
        <v>0.88722067435568019</v>
      </c>
      <c r="IB140">
        <v>0.88827636353595896</v>
      </c>
      <c r="IC140">
        <v>0.8873092678582587</v>
      </c>
      <c r="ID140">
        <v>0.88705191140457595</v>
      </c>
      <c r="IE140">
        <v>0.88775680129674206</v>
      </c>
      <c r="IF140">
        <v>0.8890126744177298</v>
      </c>
      <c r="IG140">
        <v>0.88840740426592091</v>
      </c>
      <c r="IH140">
        <v>0.8898340496009276</v>
      </c>
      <c r="II140">
        <v>0.8903392918580012</v>
      </c>
      <c r="IJ140">
        <v>0.89164869548159231</v>
      </c>
      <c r="IK140">
        <v>0.89246455806031322</v>
      </c>
      <c r="IL140">
        <v>0.89098855852483327</v>
      </c>
      <c r="IM140">
        <v>0.89219314088241042</v>
      </c>
      <c r="IN140">
        <v>0.89254910703984991</v>
      </c>
      <c r="IO140">
        <v>0.89251682317260994</v>
      </c>
      <c r="IP140">
        <v>0.89395713642732011</v>
      </c>
      <c r="IQ140">
        <v>0.89347014124583968</v>
      </c>
      <c r="IR140">
        <v>0.89427886612407725</v>
      </c>
      <c r="IS140">
        <v>0.89537382135643884</v>
      </c>
      <c r="IT140">
        <v>0.89638477973523778</v>
      </c>
      <c r="IU140">
        <v>0.89478127230467608</v>
      </c>
      <c r="IV140">
        <v>0.89760219481083092</v>
      </c>
      <c r="IW140">
        <v>0.8971791260593589</v>
      </c>
      <c r="IX140">
        <v>0.89531783669441656</v>
      </c>
      <c r="IY140">
        <v>0.89459145445696253</v>
      </c>
      <c r="IZ140">
        <v>0.89783014785500481</v>
      </c>
      <c r="JA140">
        <v>0.8995744582436298</v>
      </c>
      <c r="JB140">
        <v>0.89863844392645031</v>
      </c>
      <c r="JC140">
        <v>0.89908931204348908</v>
      </c>
      <c r="JD140">
        <v>0.89822628575395869</v>
      </c>
      <c r="JE140">
        <v>0.89925412377397862</v>
      </c>
      <c r="JF140">
        <v>0.89969954348295977</v>
      </c>
      <c r="JG140">
        <v>0.89986893752041563</v>
      </c>
      <c r="JH140">
        <v>0.90083099939169708</v>
      </c>
      <c r="JI140">
        <v>0.90139383992632482</v>
      </c>
      <c r="JJ140">
        <v>0.90090403359126192</v>
      </c>
      <c r="JK140">
        <v>0.90182793361973457</v>
      </c>
      <c r="JL140">
        <v>0.90240160127064362</v>
      </c>
      <c r="JM140">
        <v>0.90123618798917993</v>
      </c>
      <c r="JN140">
        <v>0.9011250019545225</v>
      </c>
      <c r="JO140">
        <v>0.90328396639695341</v>
      </c>
      <c r="JP140">
        <v>0.90463863070340744</v>
      </c>
      <c r="JQ140">
        <v>0.9033581131809324</v>
      </c>
      <c r="JR140">
        <v>0.90497148184734988</v>
      </c>
      <c r="JS140">
        <v>0.90444483296668776</v>
      </c>
      <c r="JT140">
        <v>0.90482058482392735</v>
      </c>
      <c r="JU140">
        <v>0.90429971921062968</v>
      </c>
      <c r="JV140">
        <v>0.90674847074245069</v>
      </c>
      <c r="JW140">
        <v>0.90676804364810548</v>
      </c>
      <c r="JX140">
        <v>0.90559983342029082</v>
      </c>
      <c r="JY140">
        <v>0.9057710190244157</v>
      </c>
      <c r="JZ140">
        <v>0.90664089388614411</v>
      </c>
      <c r="KA140">
        <v>0.90603692389532997</v>
      </c>
      <c r="KB140">
        <v>0.90834981624215771</v>
      </c>
      <c r="KC140">
        <v>0.90921029448561475</v>
      </c>
      <c r="KD140">
        <v>0.90795142194295586</v>
      </c>
      <c r="KE140">
        <v>0.90722316641711165</v>
      </c>
      <c r="KF140">
        <v>0.90888980333913949</v>
      </c>
      <c r="KG140">
        <v>0.9096547780376012</v>
      </c>
      <c r="KH140">
        <v>0.90702353267846525</v>
      </c>
      <c r="KI140">
        <v>0.90860915840021617</v>
      </c>
      <c r="KJ140">
        <v>0.91037504595293917</v>
      </c>
      <c r="KK140">
        <v>0.91114593821398449</v>
      </c>
      <c r="KL140">
        <v>0.9113972691327753</v>
      </c>
      <c r="KM140">
        <v>0.9105482240505316</v>
      </c>
      <c r="KN140">
        <v>0.91149919666559764</v>
      </c>
      <c r="KO140">
        <v>0.91173776389146544</v>
      </c>
      <c r="KP140">
        <v>0.91201539910162222</v>
      </c>
      <c r="KQ140">
        <v>0.91101322226255288</v>
      </c>
      <c r="KR140">
        <v>0.91230411741994621</v>
      </c>
      <c r="KS140">
        <v>0.91184943587170864</v>
      </c>
      <c r="KT140">
        <v>0.91193654281648295</v>
      </c>
      <c r="KU140">
        <v>0.91298221596269791</v>
      </c>
      <c r="KV140">
        <v>0.91276323857011088</v>
      </c>
      <c r="KW140">
        <v>0.91263402861830745</v>
      </c>
      <c r="KX140">
        <v>0.91465797496194801</v>
      </c>
      <c r="KY140">
        <v>0.91385105294170488</v>
      </c>
      <c r="KZ140">
        <v>0.91360861072368971</v>
      </c>
      <c r="LA140">
        <v>0.91370717535962187</v>
      </c>
      <c r="LB140">
        <v>0.91534745659726013</v>
      </c>
      <c r="LC140">
        <v>0.91501548700840163</v>
      </c>
      <c r="LD140">
        <v>0.91665072316077745</v>
      </c>
      <c r="LE140">
        <v>0.91627434506807737</v>
      </c>
      <c r="LF140">
        <v>0.91642219707403461</v>
      </c>
      <c r="LG140">
        <v>0.91722622103123508</v>
      </c>
      <c r="LH140">
        <v>0.9169839310632002</v>
      </c>
      <c r="LI140">
        <v>0.91655123139626826</v>
      </c>
      <c r="LJ140">
        <v>0.91732735602277238</v>
      </c>
      <c r="LK140">
        <v>0.91685195724076185</v>
      </c>
      <c r="LL140">
        <v>0.9165660756104167</v>
      </c>
      <c r="LM140">
        <v>0.91818612586364234</v>
      </c>
      <c r="LN140">
        <v>0.9179440804528165</v>
      </c>
      <c r="LO140">
        <v>0.91883906380554292</v>
      </c>
      <c r="LP140">
        <v>0.91712457603608066</v>
      </c>
      <c r="LQ140">
        <v>0.91839635202118419</v>
      </c>
      <c r="LR140">
        <v>0.9194325744339702</v>
      </c>
      <c r="LS140">
        <v>0.92076576068808558</v>
      </c>
      <c r="LT140">
        <v>0.92034192541862958</v>
      </c>
      <c r="LU140">
        <v>0.91978608989580057</v>
      </c>
      <c r="LV140">
        <v>0.92121780854193569</v>
      </c>
      <c r="LW140">
        <v>0.92069041447882272</v>
      </c>
      <c r="LX140">
        <v>0.91980821214516717</v>
      </c>
      <c r="LY140">
        <v>0.92096455299013669</v>
      </c>
      <c r="LZ140">
        <v>0.92100966422297947</v>
      </c>
      <c r="MA140">
        <v>0.92122191544741594</v>
      </c>
      <c r="MB140">
        <v>0.92246070430698046</v>
      </c>
      <c r="MC140">
        <v>0.92299476472778874</v>
      </c>
      <c r="MD140">
        <v>0.92124072066256812</v>
      </c>
      <c r="ME140">
        <v>0.92294652072861982</v>
      </c>
      <c r="MF140">
        <v>0.92281797280635802</v>
      </c>
      <c r="MG140">
        <v>0.92136463740724484</v>
      </c>
      <c r="MH140">
        <v>0.92313132950942989</v>
      </c>
      <c r="MI140">
        <v>0.92238660822783325</v>
      </c>
      <c r="MJ140">
        <v>0.92234704501667564</v>
      </c>
      <c r="MK140">
        <v>0.92382391075457337</v>
      </c>
      <c r="ML140">
        <v>0.9227049230089388</v>
      </c>
      <c r="MM140">
        <v>0.92433833911322583</v>
      </c>
      <c r="MN140">
        <v>0.92444018379168058</v>
      </c>
      <c r="MO140">
        <v>0.92431748909265254</v>
      </c>
      <c r="MP140">
        <v>0.92461239442518117</v>
      </c>
      <c r="MQ140">
        <v>0.92495591018957557</v>
      </c>
      <c r="MR140">
        <v>0.92410767087750012</v>
      </c>
      <c r="MS140">
        <v>0.92551107225053886</v>
      </c>
      <c r="MT140">
        <v>0.92446428492059041</v>
      </c>
      <c r="MU140">
        <v>0.92545234121065012</v>
      </c>
      <c r="MV140">
        <v>0.92620016501728109</v>
      </c>
      <c r="MW140">
        <v>0.92664242814293041</v>
      </c>
      <c r="MX140">
        <v>0.92630454785528948</v>
      </c>
      <c r="MY140">
        <v>0.92612357766032827</v>
      </c>
      <c r="MZ140">
        <v>0.9267854399015194</v>
      </c>
      <c r="NA140">
        <v>0.92775484661804142</v>
      </c>
      <c r="NB140">
        <v>0.92778963301291617</v>
      </c>
      <c r="NC140">
        <v>0.92731411961958143</v>
      </c>
      <c r="ND140">
        <v>0.92770508768043136</v>
      </c>
      <c r="NE140">
        <v>0.9283831206465496</v>
      </c>
      <c r="NF140">
        <v>0.92816541703709932</v>
      </c>
      <c r="NG140">
        <v>0.92869070242900076</v>
      </c>
      <c r="NH140">
        <v>0.92802263737832258</v>
      </c>
      <c r="NI140">
        <v>0.92847168071691721</v>
      </c>
      <c r="NJ140">
        <v>0.92981623649491696</v>
      </c>
      <c r="NK140">
        <v>0.92921142801104983</v>
      </c>
      <c r="NL140">
        <v>0.92854659639121573</v>
      </c>
      <c r="NM140">
        <v>0.92975470659070525</v>
      </c>
      <c r="NN140">
        <v>0.92878330928272823</v>
      </c>
      <c r="NO140">
        <v>0.93015154176468828</v>
      </c>
      <c r="NP140">
        <v>0.93047103158885702</v>
      </c>
      <c r="NQ140">
        <v>0.92830346814393905</v>
      </c>
      <c r="NR140">
        <v>0.93009114120352887</v>
      </c>
      <c r="NS140">
        <v>0.9298146748334325</v>
      </c>
      <c r="NT140">
        <v>0.93067765201869457</v>
      </c>
      <c r="NU140">
        <v>0.93113546376487422</v>
      </c>
      <c r="NV140">
        <v>0.93242264618238124</v>
      </c>
      <c r="NW140">
        <v>0.9317210773145066</v>
      </c>
      <c r="NX140">
        <v>0.93148713839058139</v>
      </c>
      <c r="NY140">
        <v>0.931287693013792</v>
      </c>
      <c r="NZ140">
        <v>0.93175169789221957</v>
      </c>
      <c r="OA140">
        <v>0.93286354733983123</v>
      </c>
      <c r="OB140">
        <v>0.93145909707310481</v>
      </c>
      <c r="OC140">
        <v>0.93226570566184108</v>
      </c>
      <c r="OD140">
        <v>0.93084785751774424</v>
      </c>
      <c r="OE140">
        <v>0.93157886091100506</v>
      </c>
      <c r="OF140">
        <v>0.93280164774033592</v>
      </c>
      <c r="OG140">
        <v>0.93338375423278741</v>
      </c>
      <c r="OH140">
        <v>0.93388975516814676</v>
      </c>
      <c r="OI140">
        <v>0.93335377707922529</v>
      </c>
      <c r="OJ140">
        <v>0.93414118800992385</v>
      </c>
      <c r="OK140">
        <v>0.9330343081224175</v>
      </c>
      <c r="OL140">
        <v>0.93252770369166671</v>
      </c>
      <c r="OM140">
        <v>0.93267425771999213</v>
      </c>
      <c r="ON140">
        <v>0.93439369387708882</v>
      </c>
      <c r="OO140">
        <v>0.93450578604266643</v>
      </c>
      <c r="OP140">
        <v>0.9342414923674518</v>
      </c>
      <c r="OQ140">
        <v>0.93268652863406754</v>
      </c>
      <c r="OR140">
        <v>0.93460723514517918</v>
      </c>
      <c r="OS140">
        <v>0.93455620043987719</v>
      </c>
      <c r="OT140">
        <v>0.93460311247399996</v>
      </c>
      <c r="OU140">
        <v>0.93631751336010249</v>
      </c>
    </row>
    <row r="141" spans="1:411">
      <c r="A141" s="539">
        <v>0.90000000000000013</v>
      </c>
      <c r="B141">
        <v>1.1996633343185755E-3</v>
      </c>
      <c r="C141">
        <v>3.5569745246891889E-3</v>
      </c>
      <c r="D141">
        <v>9.5779722287537145E-3</v>
      </c>
      <c r="E141">
        <v>1.62802621791771E-2</v>
      </c>
      <c r="F141">
        <v>2.5714289547800927E-2</v>
      </c>
      <c r="G141">
        <v>3.5523335454512299E-2</v>
      </c>
      <c r="H141">
        <v>4.6317928058036285E-2</v>
      </c>
      <c r="I141">
        <v>5.5519714871878734E-2</v>
      </c>
      <c r="J141">
        <v>6.7164200012171396E-2</v>
      </c>
      <c r="K141">
        <v>7.6104948755145702E-2</v>
      </c>
      <c r="L141">
        <v>8.8187567989381377E-2</v>
      </c>
      <c r="M141">
        <v>9.8088703695324769E-2</v>
      </c>
      <c r="N141">
        <v>0.10926564958792713</v>
      </c>
      <c r="O141">
        <v>0.11747779001269254</v>
      </c>
      <c r="P141">
        <v>0.12972175224013197</v>
      </c>
      <c r="Q141">
        <v>0.13987570524517914</v>
      </c>
      <c r="R141">
        <v>0.15068309819180725</v>
      </c>
      <c r="S141">
        <v>0.16196306977395691</v>
      </c>
      <c r="T141">
        <v>0.17178778450730184</v>
      </c>
      <c r="U141">
        <v>0.18162235571228552</v>
      </c>
      <c r="V141">
        <v>0.19363373095612574</v>
      </c>
      <c r="W141">
        <v>0.20599140970992083</v>
      </c>
      <c r="X141">
        <v>0.21723485360997344</v>
      </c>
      <c r="Y141">
        <v>0.22542469759609629</v>
      </c>
      <c r="Z141">
        <v>0.23734075009406577</v>
      </c>
      <c r="AA141">
        <v>0.25069469048156867</v>
      </c>
      <c r="AB141">
        <v>0.25976894516764409</v>
      </c>
      <c r="AC141">
        <v>0.27084199299795658</v>
      </c>
      <c r="AD141">
        <v>0.28471534354808642</v>
      </c>
      <c r="AE141">
        <v>0.29450155635995273</v>
      </c>
      <c r="AF141">
        <v>0.30604924319771704</v>
      </c>
      <c r="AG141">
        <v>0.31786680214141089</v>
      </c>
      <c r="AH141">
        <v>0.330955611617746</v>
      </c>
      <c r="AI141">
        <v>0.34121052349408559</v>
      </c>
      <c r="AJ141">
        <v>0.35389144089920299</v>
      </c>
      <c r="AK141">
        <v>0.36229891727366575</v>
      </c>
      <c r="AL141">
        <v>0.37222900613566534</v>
      </c>
      <c r="AM141">
        <v>0.38383024578445957</v>
      </c>
      <c r="AN141">
        <v>0.39530230112788578</v>
      </c>
      <c r="AO141">
        <v>0.40554033810111284</v>
      </c>
      <c r="AP141">
        <v>0.41832513834492124</v>
      </c>
      <c r="AQ141">
        <v>0.42444868301855249</v>
      </c>
      <c r="AR141">
        <v>0.43811621551458924</v>
      </c>
      <c r="AS141">
        <v>0.44402348777157102</v>
      </c>
      <c r="AT141">
        <v>0.45473682566563134</v>
      </c>
      <c r="AU141">
        <v>0.46187094534293716</v>
      </c>
      <c r="AV141">
        <v>0.47275832812845237</v>
      </c>
      <c r="AW141">
        <v>0.48181373415830803</v>
      </c>
      <c r="AX141">
        <v>0.48910446002226571</v>
      </c>
      <c r="AY141">
        <v>0.49939157152185071</v>
      </c>
      <c r="AZ141">
        <v>0.50410678237143824</v>
      </c>
      <c r="BA141">
        <v>0.51594269848291063</v>
      </c>
      <c r="BB141">
        <v>0.51995400161437155</v>
      </c>
      <c r="BC141">
        <v>0.5325637176820317</v>
      </c>
      <c r="BD141">
        <v>0.53657684568855513</v>
      </c>
      <c r="BE141">
        <v>0.5415305863211991</v>
      </c>
      <c r="BF141">
        <v>0.5496101907274914</v>
      </c>
      <c r="BG141">
        <v>0.55898457425706272</v>
      </c>
      <c r="BH141">
        <v>0.56777289371990136</v>
      </c>
      <c r="BI141">
        <v>0.57093713281890068</v>
      </c>
      <c r="BJ141">
        <v>0.57772971814079366</v>
      </c>
      <c r="BK141">
        <v>0.58606655895755932</v>
      </c>
      <c r="BL141">
        <v>0.58940863595495752</v>
      </c>
      <c r="BM141">
        <v>0.59563698964603951</v>
      </c>
      <c r="BN141">
        <v>0.60244656929768747</v>
      </c>
      <c r="BO141">
        <v>0.60588005114823906</v>
      </c>
      <c r="BP141">
        <v>0.61333345123302108</v>
      </c>
      <c r="BQ141">
        <v>0.6192119120197368</v>
      </c>
      <c r="BR141">
        <v>0.62256855677089828</v>
      </c>
      <c r="BS141">
        <v>0.62681779603219057</v>
      </c>
      <c r="BT141">
        <v>0.63156712964374673</v>
      </c>
      <c r="BU141">
        <v>0.63880154882602369</v>
      </c>
      <c r="BV141">
        <v>0.64392628557822129</v>
      </c>
      <c r="BW141">
        <v>0.64686716847023362</v>
      </c>
      <c r="BX141">
        <v>0.64905584881254108</v>
      </c>
      <c r="BY141">
        <v>0.65125678906463746</v>
      </c>
      <c r="BZ141">
        <v>0.65903935630766564</v>
      </c>
      <c r="CA141">
        <v>0.6600473656238498</v>
      </c>
      <c r="CB141">
        <v>0.66607557993623057</v>
      </c>
      <c r="CC141">
        <v>0.67049348026622269</v>
      </c>
      <c r="CD141">
        <v>0.67461825255918817</v>
      </c>
      <c r="CE141">
        <v>0.67828212848266356</v>
      </c>
      <c r="CF141">
        <v>0.68028121786328255</v>
      </c>
      <c r="CG141">
        <v>0.68806957058881668</v>
      </c>
      <c r="CH141">
        <v>0.69082969595944266</v>
      </c>
      <c r="CI141">
        <v>0.69430980361183137</v>
      </c>
      <c r="CJ141">
        <v>0.69850072890180315</v>
      </c>
      <c r="CK141">
        <v>0.70229194604251544</v>
      </c>
      <c r="CL141">
        <v>0.70471162258217868</v>
      </c>
      <c r="CM141">
        <v>0.70831080968610582</v>
      </c>
      <c r="CN141">
        <v>0.71175003206149468</v>
      </c>
      <c r="CO141">
        <v>0.71346430438539787</v>
      </c>
      <c r="CP141">
        <v>0.71410524129547992</v>
      </c>
      <c r="CQ141">
        <v>0.71701726662319865</v>
      </c>
      <c r="CR141">
        <v>0.72077661773699564</v>
      </c>
      <c r="CS141">
        <v>0.72271411990313905</v>
      </c>
      <c r="CT141">
        <v>0.72717757414343787</v>
      </c>
      <c r="CU141">
        <v>0.7313442495325656</v>
      </c>
      <c r="CV141">
        <v>0.73352791260460237</v>
      </c>
      <c r="CW141">
        <v>0.73620574132283978</v>
      </c>
      <c r="CX141">
        <v>0.73887100348988521</v>
      </c>
      <c r="CY141">
        <v>0.74268958102161731</v>
      </c>
      <c r="CZ141">
        <v>0.74279548547952701</v>
      </c>
      <c r="DA141">
        <v>0.74378293636302462</v>
      </c>
      <c r="DB141">
        <v>0.74877004037197492</v>
      </c>
      <c r="DC141">
        <v>0.74919352583328092</v>
      </c>
      <c r="DD141">
        <v>0.75459355105576287</v>
      </c>
      <c r="DE141">
        <v>0.75327779044540089</v>
      </c>
      <c r="DF141">
        <v>0.75778597075203935</v>
      </c>
      <c r="DG141">
        <v>0.75905162423559092</v>
      </c>
      <c r="DH141">
        <v>0.76214768892379681</v>
      </c>
      <c r="DI141">
        <v>0.76493732602190223</v>
      </c>
      <c r="DJ141">
        <v>0.7656069308162462</v>
      </c>
      <c r="DK141">
        <v>0.76717083985042744</v>
      </c>
      <c r="DL141">
        <v>0.7720259633133002</v>
      </c>
      <c r="DM141">
        <v>0.76922926684364568</v>
      </c>
      <c r="DN141">
        <v>0.77300755962447865</v>
      </c>
      <c r="DO141">
        <v>0.77484298652119121</v>
      </c>
      <c r="DP141">
        <v>0.77704094083072728</v>
      </c>
      <c r="DQ141">
        <v>0.7771113435171797</v>
      </c>
      <c r="DR141">
        <v>0.78284923602640477</v>
      </c>
      <c r="DS141">
        <v>0.78253816464622994</v>
      </c>
      <c r="DT141">
        <v>0.78491832365161696</v>
      </c>
      <c r="DU141">
        <v>0.78640536383797022</v>
      </c>
      <c r="DV141">
        <v>0.7879154326158877</v>
      </c>
      <c r="DW141">
        <v>0.78823480741232865</v>
      </c>
      <c r="DX141">
        <v>0.7905204615190109</v>
      </c>
      <c r="DY141">
        <v>0.79240470854401912</v>
      </c>
      <c r="DZ141">
        <v>0.79454188355284749</v>
      </c>
      <c r="EA141">
        <v>0.79522667431258254</v>
      </c>
      <c r="EB141">
        <v>0.7980546925842138</v>
      </c>
      <c r="EC141">
        <v>0.79984091386880729</v>
      </c>
      <c r="ED141">
        <v>0.80078164221396353</v>
      </c>
      <c r="EE141">
        <v>0.8039825810648169</v>
      </c>
      <c r="EF141">
        <v>0.80533303228874564</v>
      </c>
      <c r="EG141">
        <v>0.80699130846630351</v>
      </c>
      <c r="EH141">
        <v>0.80582785004842383</v>
      </c>
      <c r="EI141">
        <v>0.80896953209036371</v>
      </c>
      <c r="EJ141">
        <v>0.80923608342766395</v>
      </c>
      <c r="EK141">
        <v>0.8109085140443788</v>
      </c>
      <c r="EL141">
        <v>0.81195161358431478</v>
      </c>
      <c r="EM141">
        <v>0.81353470496855773</v>
      </c>
      <c r="EN141">
        <v>0.81458704248071834</v>
      </c>
      <c r="EO141">
        <v>0.81704329378282148</v>
      </c>
      <c r="EP141">
        <v>0.81536510158196074</v>
      </c>
      <c r="EQ141">
        <v>0.81876472522278232</v>
      </c>
      <c r="ER141">
        <v>0.82208247907638066</v>
      </c>
      <c r="ES141">
        <v>0.8182552738989457</v>
      </c>
      <c r="ET141">
        <v>0.82128716091257581</v>
      </c>
      <c r="EU141">
        <v>0.82174402835943461</v>
      </c>
      <c r="EV141">
        <v>0.82270538967172224</v>
      </c>
      <c r="EW141">
        <v>0.8258129650284477</v>
      </c>
      <c r="EX141">
        <v>0.82710078555783784</v>
      </c>
      <c r="EY141">
        <v>0.82854362999476128</v>
      </c>
      <c r="EZ141">
        <v>0.82866405789271746</v>
      </c>
      <c r="FA141">
        <v>0.83093552730285281</v>
      </c>
      <c r="FB141">
        <v>0.83174527860238212</v>
      </c>
      <c r="FC141">
        <v>0.8340654459793363</v>
      </c>
      <c r="FD141">
        <v>0.83239265872649637</v>
      </c>
      <c r="FE141">
        <v>0.83376400451188615</v>
      </c>
      <c r="FF141">
        <v>0.83518822343057941</v>
      </c>
      <c r="FG141">
        <v>0.83396145065945237</v>
      </c>
      <c r="FH141">
        <v>0.83905135304515976</v>
      </c>
      <c r="FI141">
        <v>0.83642699460759251</v>
      </c>
      <c r="FJ141">
        <v>0.83898104006887664</v>
      </c>
      <c r="FK141">
        <v>0.83917041563558392</v>
      </c>
      <c r="FL141">
        <v>0.84262238816532309</v>
      </c>
      <c r="FM141">
        <v>0.84273948957790146</v>
      </c>
      <c r="FN141">
        <v>0.84243656719384374</v>
      </c>
      <c r="FO141">
        <v>0.84450345698805518</v>
      </c>
      <c r="FP141">
        <v>0.8458056880292284</v>
      </c>
      <c r="FQ141">
        <v>0.84486193020053302</v>
      </c>
      <c r="FR141">
        <v>0.84744398464297144</v>
      </c>
      <c r="FS141">
        <v>0.8478223321308096</v>
      </c>
      <c r="FT141">
        <v>0.84695159350347393</v>
      </c>
      <c r="FU141">
        <v>0.84941134382905781</v>
      </c>
      <c r="FV141">
        <v>0.85234731764780103</v>
      </c>
      <c r="FW141">
        <v>0.85052569148585577</v>
      </c>
      <c r="FX141">
        <v>0.85067671717702231</v>
      </c>
      <c r="FY141">
        <v>0.85281873355493476</v>
      </c>
      <c r="FZ141">
        <v>0.85262569778870423</v>
      </c>
      <c r="GA141">
        <v>0.8547451077943411</v>
      </c>
      <c r="GB141">
        <v>0.85522798692903501</v>
      </c>
      <c r="GC141">
        <v>0.85563976407384212</v>
      </c>
      <c r="GD141">
        <v>0.85606488792477331</v>
      </c>
      <c r="GE141">
        <v>0.85651576639797367</v>
      </c>
      <c r="GF141">
        <v>0.85933781825365263</v>
      </c>
      <c r="GG141">
        <v>0.85689507744115934</v>
      </c>
      <c r="GH141">
        <v>0.85938023783378803</v>
      </c>
      <c r="GI141">
        <v>0.85917816242945533</v>
      </c>
      <c r="GJ141">
        <v>0.85942395316080211</v>
      </c>
      <c r="GK141">
        <v>0.86228570325150122</v>
      </c>
      <c r="GL141">
        <v>0.86267795737058361</v>
      </c>
      <c r="GM141">
        <v>0.86326603649258593</v>
      </c>
      <c r="GN141">
        <v>0.86318669996724329</v>
      </c>
      <c r="GO141">
        <v>0.86438490006821689</v>
      </c>
      <c r="GP141">
        <v>0.86588245987426249</v>
      </c>
      <c r="GQ141">
        <v>0.86620947356103584</v>
      </c>
      <c r="GR141">
        <v>0.86801658666989268</v>
      </c>
      <c r="GS141">
        <v>0.86535414199676663</v>
      </c>
      <c r="GT141">
        <v>0.86792620573781798</v>
      </c>
      <c r="GU141">
        <v>0.86814575053462728</v>
      </c>
      <c r="GV141">
        <v>0.86835058841280721</v>
      </c>
      <c r="GW141">
        <v>0.87010108545108822</v>
      </c>
      <c r="GX141">
        <v>0.87003265625653259</v>
      </c>
      <c r="GY141">
        <v>0.87111876600165794</v>
      </c>
      <c r="GZ141">
        <v>0.87105354397814627</v>
      </c>
      <c r="HA141">
        <v>0.8717232339772194</v>
      </c>
      <c r="HB141">
        <v>0.874301828781892</v>
      </c>
      <c r="HC141">
        <v>0.87250227238264721</v>
      </c>
      <c r="HD141">
        <v>0.87554610108023145</v>
      </c>
      <c r="HE141">
        <v>0.87439841115935091</v>
      </c>
      <c r="HF141">
        <v>0.87545214712844877</v>
      </c>
      <c r="HG141">
        <v>0.87525793619299308</v>
      </c>
      <c r="HH141">
        <v>0.87530828776179381</v>
      </c>
      <c r="HI141">
        <v>0.87680550909256127</v>
      </c>
      <c r="HJ141">
        <v>0.8783460014625456</v>
      </c>
      <c r="HK141">
        <v>0.87871842458283056</v>
      </c>
      <c r="HL141">
        <v>0.8787520945894014</v>
      </c>
      <c r="HM141">
        <v>0.88033047691720034</v>
      </c>
      <c r="HN141">
        <v>0.87997457506227872</v>
      </c>
      <c r="HO141">
        <v>0.88157190017700859</v>
      </c>
      <c r="HP141">
        <v>0.88003239233037556</v>
      </c>
      <c r="HQ141">
        <v>0.88057657039349968</v>
      </c>
      <c r="HR141">
        <v>0.88239420631961674</v>
      </c>
      <c r="HS141">
        <v>0.88142825291500093</v>
      </c>
      <c r="HT141">
        <v>0.8803088154634191</v>
      </c>
      <c r="HU141">
        <v>0.88319488947854907</v>
      </c>
      <c r="HV141">
        <v>0.8840175033238975</v>
      </c>
      <c r="HW141">
        <v>0.88484943555669537</v>
      </c>
      <c r="HX141">
        <v>0.88469641217182404</v>
      </c>
      <c r="HY141">
        <v>0.88654453670833766</v>
      </c>
      <c r="HZ141">
        <v>0.8843446351922839</v>
      </c>
      <c r="IA141">
        <v>0.88548088495316146</v>
      </c>
      <c r="IB141">
        <v>0.88690724901806062</v>
      </c>
      <c r="IC141">
        <v>0.88691599295264179</v>
      </c>
      <c r="ID141">
        <v>0.88909202568631951</v>
      </c>
      <c r="IE141">
        <v>0.88902887869496483</v>
      </c>
      <c r="IF141">
        <v>0.89021689997694686</v>
      </c>
      <c r="IG141">
        <v>0.88992632165987806</v>
      </c>
      <c r="IH141">
        <v>0.88979972976079702</v>
      </c>
      <c r="II141">
        <v>0.8900671370975749</v>
      </c>
      <c r="IJ141">
        <v>0.89136751755629506</v>
      </c>
      <c r="IK141">
        <v>0.89072663516412676</v>
      </c>
      <c r="IL141">
        <v>0.89140190908240147</v>
      </c>
      <c r="IM141">
        <v>0.89176454780629388</v>
      </c>
      <c r="IN141">
        <v>0.8927204867363161</v>
      </c>
      <c r="IO141">
        <v>0.89352108776090566</v>
      </c>
      <c r="IP141">
        <v>0.89412415577938875</v>
      </c>
      <c r="IQ141">
        <v>0.89286399855284804</v>
      </c>
      <c r="IR141">
        <v>0.89357299289154901</v>
      </c>
      <c r="IS141">
        <v>0.89621131166254442</v>
      </c>
      <c r="IT141">
        <v>0.89458543701108439</v>
      </c>
      <c r="IU141">
        <v>0.89737177093039089</v>
      </c>
      <c r="IV141">
        <v>0.89587156586568195</v>
      </c>
      <c r="IW141">
        <v>0.89786780724969506</v>
      </c>
      <c r="IX141">
        <v>0.89629024688785019</v>
      </c>
      <c r="IY141">
        <v>0.89738532268085047</v>
      </c>
      <c r="IZ141">
        <v>0.89801508942166564</v>
      </c>
      <c r="JA141">
        <v>0.89850202648381927</v>
      </c>
      <c r="JB141">
        <v>0.89830831547260193</v>
      </c>
      <c r="JC141">
        <v>0.89936924578859845</v>
      </c>
      <c r="JD141">
        <v>0.89980773614192056</v>
      </c>
      <c r="JE141">
        <v>0.89924705430753793</v>
      </c>
      <c r="JF141">
        <v>0.89908012270414817</v>
      </c>
      <c r="JG141">
        <v>0.90170864021477315</v>
      </c>
      <c r="JH141">
        <v>0.90090981516263136</v>
      </c>
      <c r="JI141">
        <v>0.90012398631117407</v>
      </c>
      <c r="JJ141">
        <v>0.90286736423289171</v>
      </c>
      <c r="JK141">
        <v>0.90088878544387163</v>
      </c>
      <c r="JL141">
        <v>0.90280528974474061</v>
      </c>
      <c r="JM141">
        <v>0.90085007582463439</v>
      </c>
      <c r="JN141">
        <v>0.90252896306826647</v>
      </c>
      <c r="JO141">
        <v>0.90375651455012718</v>
      </c>
      <c r="JP141">
        <v>0.90353557309796761</v>
      </c>
      <c r="JQ141">
        <v>0.90350806532936101</v>
      </c>
      <c r="JR141">
        <v>0.90423433968996569</v>
      </c>
      <c r="JS141">
        <v>0.90409980943462931</v>
      </c>
      <c r="JT141">
        <v>0.90459207087509408</v>
      </c>
      <c r="JU141">
        <v>0.90487262937068391</v>
      </c>
      <c r="JV141">
        <v>0.90597200019019275</v>
      </c>
      <c r="JW141">
        <v>0.90464856222036472</v>
      </c>
      <c r="JX141">
        <v>0.90693201927032818</v>
      </c>
      <c r="JY141">
        <v>0.90697583913406954</v>
      </c>
      <c r="JZ141">
        <v>0.9060360261940712</v>
      </c>
      <c r="KA141">
        <v>0.90716906914157724</v>
      </c>
      <c r="KB141">
        <v>0.9086322338201207</v>
      </c>
      <c r="KC141">
        <v>0.90773989595303139</v>
      </c>
      <c r="KD141">
        <v>0.90794884044703839</v>
      </c>
      <c r="KE141">
        <v>0.90845714030741775</v>
      </c>
      <c r="KF141">
        <v>0.90960163495519863</v>
      </c>
      <c r="KG141">
        <v>0.90962975293296611</v>
      </c>
      <c r="KH141">
        <v>0.91007375648719968</v>
      </c>
      <c r="KI141">
        <v>0.90863313015840075</v>
      </c>
      <c r="KJ141">
        <v>0.90848375283520766</v>
      </c>
      <c r="KK141">
        <v>0.91211743549458291</v>
      </c>
      <c r="KL141">
        <v>0.91135640492020331</v>
      </c>
      <c r="KM141">
        <v>0.91069348689629648</v>
      </c>
      <c r="KN141">
        <v>0.91216590745432047</v>
      </c>
      <c r="KO141">
        <v>0.91184141368650118</v>
      </c>
      <c r="KP141">
        <v>0.91048774662713028</v>
      </c>
      <c r="KQ141">
        <v>0.911991101588154</v>
      </c>
      <c r="KR141">
        <v>0.91202334499059157</v>
      </c>
      <c r="KS141">
        <v>0.91170239069319159</v>
      </c>
      <c r="KT141">
        <v>0.91219994846226293</v>
      </c>
      <c r="KU141">
        <v>0.91167835914799811</v>
      </c>
      <c r="KV141">
        <v>0.91191249521458606</v>
      </c>
      <c r="KW141">
        <v>0.91516843596119402</v>
      </c>
      <c r="KX141">
        <v>0.91342104553372006</v>
      </c>
      <c r="KY141">
        <v>0.91477810805255122</v>
      </c>
      <c r="KZ141">
        <v>0.91515896607107583</v>
      </c>
      <c r="LA141">
        <v>0.91439874178037162</v>
      </c>
      <c r="LB141">
        <v>0.91482128617522263</v>
      </c>
      <c r="LC141">
        <v>0.91503167636943206</v>
      </c>
      <c r="LD141">
        <v>0.91712329843428664</v>
      </c>
      <c r="LE141">
        <v>0.91586871471164666</v>
      </c>
      <c r="LF141">
        <v>0.91515579833878624</v>
      </c>
      <c r="LG141">
        <v>0.9149526369952099</v>
      </c>
      <c r="LH141">
        <v>0.91654854121114882</v>
      </c>
      <c r="LI141">
        <v>0.91694188693830814</v>
      </c>
      <c r="LJ141">
        <v>0.91839688042618961</v>
      </c>
      <c r="LK141">
        <v>0.91647429438153138</v>
      </c>
      <c r="LL141">
        <v>0.91598686379978178</v>
      </c>
      <c r="LM141">
        <v>0.91910356918823199</v>
      </c>
      <c r="LN141">
        <v>0.91865990345656434</v>
      </c>
      <c r="LO141">
        <v>0.91779832752866497</v>
      </c>
      <c r="LP141">
        <v>0.91815551973050558</v>
      </c>
      <c r="LQ141">
        <v>0.91917575606905244</v>
      </c>
      <c r="LR141">
        <v>0.91958158395637335</v>
      </c>
      <c r="LS141">
        <v>0.91899288768002962</v>
      </c>
      <c r="LT141">
        <v>0.91905941319890627</v>
      </c>
      <c r="LU141">
        <v>0.92103312879680088</v>
      </c>
      <c r="LV141">
        <v>0.92125812266341534</v>
      </c>
      <c r="LW141">
        <v>0.92069971801343586</v>
      </c>
      <c r="LX141">
        <v>0.9194473942187491</v>
      </c>
      <c r="LY141">
        <v>0.91994226104492149</v>
      </c>
      <c r="LZ141">
        <v>0.92140252052844873</v>
      </c>
      <c r="MA141">
        <v>0.9208894566706689</v>
      </c>
      <c r="MB141">
        <v>0.92283162355199833</v>
      </c>
      <c r="MC141">
        <v>0.92154434548557984</v>
      </c>
      <c r="MD141">
        <v>0.92243743676789747</v>
      </c>
      <c r="ME141">
        <v>0.9224675776080542</v>
      </c>
      <c r="MF141">
        <v>0.92079154708740452</v>
      </c>
      <c r="MG141">
        <v>0.92313436879747357</v>
      </c>
      <c r="MH141">
        <v>0.92347790129632601</v>
      </c>
      <c r="MI141">
        <v>0.9220826010900337</v>
      </c>
      <c r="MJ141">
        <v>0.92386949824787978</v>
      </c>
      <c r="MK141">
        <v>0.92399679982842198</v>
      </c>
      <c r="ML141">
        <v>0.9221617486676672</v>
      </c>
      <c r="MM141">
        <v>0.92306385875333508</v>
      </c>
      <c r="MN141">
        <v>0.92360142759158348</v>
      </c>
      <c r="MO141">
        <v>0.92520991365825223</v>
      </c>
      <c r="MP141">
        <v>0.92513451420119852</v>
      </c>
      <c r="MQ141">
        <v>0.9239790674621331</v>
      </c>
      <c r="MR141">
        <v>0.92482569175403173</v>
      </c>
      <c r="MS141">
        <v>0.92536352290938062</v>
      </c>
      <c r="MT141">
        <v>0.92501046188913505</v>
      </c>
      <c r="MU141">
        <v>0.92502789139199759</v>
      </c>
      <c r="MV141">
        <v>0.92644676104755097</v>
      </c>
      <c r="MW141">
        <v>0.92611342228895521</v>
      </c>
      <c r="MX141">
        <v>0.92690234687507655</v>
      </c>
      <c r="MY141">
        <v>0.92602351566000218</v>
      </c>
      <c r="MZ141">
        <v>0.92519494607826069</v>
      </c>
      <c r="NA141">
        <v>0.9259886610712279</v>
      </c>
      <c r="NB141">
        <v>0.92617159881558564</v>
      </c>
      <c r="NC141">
        <v>0.92813881289884359</v>
      </c>
      <c r="ND141">
        <v>0.92808745171169327</v>
      </c>
      <c r="NE141">
        <v>0.92824785891723849</v>
      </c>
      <c r="NF141">
        <v>0.92720242652063745</v>
      </c>
      <c r="NG141">
        <v>0.92805798270447304</v>
      </c>
      <c r="NH141">
        <v>0.9283289178979901</v>
      </c>
      <c r="NI141">
        <v>0.92732958415616606</v>
      </c>
      <c r="NJ141">
        <v>0.92770283471800052</v>
      </c>
      <c r="NK141">
        <v>0.92810087142842934</v>
      </c>
      <c r="NL141">
        <v>0.93060565611898716</v>
      </c>
      <c r="NM141">
        <v>0.9296741665462982</v>
      </c>
      <c r="NN141">
        <v>0.92940418988864248</v>
      </c>
      <c r="NO141">
        <v>0.93031718632372074</v>
      </c>
      <c r="NP141">
        <v>0.92993736301843644</v>
      </c>
      <c r="NQ141">
        <v>0.93004768169878016</v>
      </c>
      <c r="NR141">
        <v>0.92913775042164226</v>
      </c>
      <c r="NS141">
        <v>0.93030975364853996</v>
      </c>
      <c r="NT141">
        <v>0.93024873760459259</v>
      </c>
      <c r="NU141">
        <v>0.9317958139391278</v>
      </c>
      <c r="NV141">
        <v>0.92958191345183483</v>
      </c>
      <c r="NW141">
        <v>0.93210848889684816</v>
      </c>
      <c r="NX141">
        <v>0.93162802784380661</v>
      </c>
      <c r="NY141">
        <v>0.93199368461843624</v>
      </c>
      <c r="NZ141">
        <v>0.93150283760731278</v>
      </c>
      <c r="OA141">
        <v>0.93190761838982783</v>
      </c>
      <c r="OB141">
        <v>0.93184224490044354</v>
      </c>
      <c r="OC141">
        <v>0.93258622876560704</v>
      </c>
      <c r="OD141">
        <v>0.93200573817284016</v>
      </c>
      <c r="OE141">
        <v>0.93254319601633306</v>
      </c>
      <c r="OF141">
        <v>0.93320748928648134</v>
      </c>
      <c r="OG141">
        <v>0.93291489519231585</v>
      </c>
      <c r="OH141">
        <v>0.93181052002273201</v>
      </c>
      <c r="OI141">
        <v>0.93413807698857954</v>
      </c>
      <c r="OJ141">
        <v>0.93471843461644055</v>
      </c>
      <c r="OK141">
        <v>0.93344616488785803</v>
      </c>
      <c r="OL141">
        <v>0.93327282999168659</v>
      </c>
      <c r="OM141">
        <v>0.93379481766563011</v>
      </c>
      <c r="ON141">
        <v>0.93512040312527756</v>
      </c>
      <c r="OO141">
        <v>0.93358353019005058</v>
      </c>
      <c r="OP141">
        <v>0.9334256751928528</v>
      </c>
      <c r="OQ141">
        <v>0.93509710986500516</v>
      </c>
      <c r="OR141">
        <v>0.9340600166554045</v>
      </c>
      <c r="OS141">
        <v>0.93532841084904683</v>
      </c>
      <c r="OT141">
        <v>0.93565579348289885</v>
      </c>
      <c r="OU141">
        <v>0.9363384368070603</v>
      </c>
    </row>
    <row r="142" spans="1:411">
      <c r="A142" s="539">
        <v>0.91000000000000014</v>
      </c>
      <c r="B142">
        <v>1.1490377679831442E-3</v>
      </c>
      <c r="C142">
        <v>5.0551625481113716E-3</v>
      </c>
      <c r="D142">
        <v>1.0097650035469977E-2</v>
      </c>
      <c r="E142">
        <v>1.7640948500745369E-2</v>
      </c>
      <c r="F142">
        <v>2.7045778906249103E-2</v>
      </c>
      <c r="G142">
        <v>3.6604695555785646E-2</v>
      </c>
      <c r="H142">
        <v>4.7387314698254496E-2</v>
      </c>
      <c r="I142">
        <v>5.6632924271925053E-2</v>
      </c>
      <c r="J142">
        <v>6.8667087800974719E-2</v>
      </c>
      <c r="K142">
        <v>7.8593706818019027E-2</v>
      </c>
      <c r="L142">
        <v>8.9265951583223063E-2</v>
      </c>
      <c r="M142">
        <v>9.847458821300932E-2</v>
      </c>
      <c r="N142">
        <v>0.1093374571386246</v>
      </c>
      <c r="O142">
        <v>0.12087014596620374</v>
      </c>
      <c r="P142">
        <v>0.12804398780014953</v>
      </c>
      <c r="Q142">
        <v>0.14229122431974522</v>
      </c>
      <c r="R142">
        <v>0.15029621598193763</v>
      </c>
      <c r="S142">
        <v>0.16217021587328881</v>
      </c>
      <c r="T142">
        <v>0.17158164205903689</v>
      </c>
      <c r="U142">
        <v>0.18396592496481551</v>
      </c>
      <c r="V142">
        <v>0.1941797840777954</v>
      </c>
      <c r="W142">
        <v>0.20645523946664598</v>
      </c>
      <c r="X142">
        <v>0.21586060086121991</v>
      </c>
      <c r="Y142">
        <v>0.22700331192759435</v>
      </c>
      <c r="Z142">
        <v>0.24168041549295299</v>
      </c>
      <c r="AA142">
        <v>0.24781326028486711</v>
      </c>
      <c r="AB142">
        <v>0.2594828090646546</v>
      </c>
      <c r="AC142">
        <v>0.27245589696202444</v>
      </c>
      <c r="AD142">
        <v>0.280059765951849</v>
      </c>
      <c r="AE142">
        <v>0.29556613851193886</v>
      </c>
      <c r="AF142">
        <v>0.30658379527987728</v>
      </c>
      <c r="AG142">
        <v>0.32155422321386246</v>
      </c>
      <c r="AH142">
        <v>0.32896036927533984</v>
      </c>
      <c r="AI142">
        <v>0.34230147122600879</v>
      </c>
      <c r="AJ142">
        <v>0.35101935707771298</v>
      </c>
      <c r="AK142">
        <v>0.36464833471644431</v>
      </c>
      <c r="AL142">
        <v>0.37539365656494283</v>
      </c>
      <c r="AM142">
        <v>0.38398150272553588</v>
      </c>
      <c r="AN142">
        <v>0.395176685107402</v>
      </c>
      <c r="AO142">
        <v>0.4036832816216675</v>
      </c>
      <c r="AP142">
        <v>0.41400092064631477</v>
      </c>
      <c r="AQ142">
        <v>0.42432776568889868</v>
      </c>
      <c r="AR142">
        <v>0.43331737766271344</v>
      </c>
      <c r="AS142">
        <v>0.44434138232024722</v>
      </c>
      <c r="AT142">
        <v>0.45432027380806589</v>
      </c>
      <c r="AU142">
        <v>0.46191304058829907</v>
      </c>
      <c r="AV142">
        <v>0.47215391007939661</v>
      </c>
      <c r="AW142">
        <v>0.48068748588791427</v>
      </c>
      <c r="AX142">
        <v>0.48961998491020509</v>
      </c>
      <c r="AY142">
        <v>0.49575600576705037</v>
      </c>
      <c r="AZ142">
        <v>0.50593185405104246</v>
      </c>
      <c r="BA142">
        <v>0.51372253420327652</v>
      </c>
      <c r="BB142">
        <v>0.52113633559644557</v>
      </c>
      <c r="BC142">
        <v>0.52991323353692998</v>
      </c>
      <c r="BD142">
        <v>0.53585212927350989</v>
      </c>
      <c r="BE142">
        <v>0.54310644312259981</v>
      </c>
      <c r="BF142">
        <v>0.55211005884935704</v>
      </c>
      <c r="BG142">
        <v>0.55797563896593583</v>
      </c>
      <c r="BH142">
        <v>0.56262918081456481</v>
      </c>
      <c r="BI142">
        <v>0.56821686772551694</v>
      </c>
      <c r="BJ142">
        <v>0.58004397137427133</v>
      </c>
      <c r="BK142">
        <v>0.58421637771608692</v>
      </c>
      <c r="BL142">
        <v>0.58875425201124476</v>
      </c>
      <c r="BM142">
        <v>0.59333382068326623</v>
      </c>
      <c r="BN142">
        <v>0.60145745318248856</v>
      </c>
      <c r="BO142">
        <v>0.60250864253734104</v>
      </c>
      <c r="BP142">
        <v>0.61194871440229515</v>
      </c>
      <c r="BQ142">
        <v>0.61948007139858174</v>
      </c>
      <c r="BR142">
        <v>0.61967797934442115</v>
      </c>
      <c r="BS142">
        <v>0.62780699372337989</v>
      </c>
      <c r="BT142">
        <v>0.63498515787542265</v>
      </c>
      <c r="BU142">
        <v>0.63723253194500162</v>
      </c>
      <c r="BV142">
        <v>0.64005221753630415</v>
      </c>
      <c r="BW142">
        <v>0.64639012951254071</v>
      </c>
      <c r="BX142">
        <v>0.64900858976849285</v>
      </c>
      <c r="BY142">
        <v>0.65567753355187086</v>
      </c>
      <c r="BZ142">
        <v>0.65804974075829326</v>
      </c>
      <c r="CA142">
        <v>0.66161217645089987</v>
      </c>
      <c r="CB142">
        <v>0.66931341213802475</v>
      </c>
      <c r="CC142">
        <v>0.67255806292459464</v>
      </c>
      <c r="CD142">
        <v>0.67478867133322096</v>
      </c>
      <c r="CE142">
        <v>0.67602699628145368</v>
      </c>
      <c r="CF142">
        <v>0.68235402461210992</v>
      </c>
      <c r="CG142">
        <v>0.68616232479872552</v>
      </c>
      <c r="CH142">
        <v>0.68919389278867527</v>
      </c>
      <c r="CI142">
        <v>0.69520321694394716</v>
      </c>
      <c r="CJ142">
        <v>0.69644056773935892</v>
      </c>
      <c r="CK142">
        <v>0.70200681724276115</v>
      </c>
      <c r="CL142">
        <v>0.70385178952384175</v>
      </c>
      <c r="CM142">
        <v>0.70697728582307617</v>
      </c>
      <c r="CN142">
        <v>0.71001811290103733</v>
      </c>
      <c r="CO142">
        <v>0.71060196978937862</v>
      </c>
      <c r="CP142">
        <v>0.71563252021642143</v>
      </c>
      <c r="CQ142">
        <v>0.71949112028421358</v>
      </c>
      <c r="CR142">
        <v>0.72235705239201531</v>
      </c>
      <c r="CS142">
        <v>0.72452490509895195</v>
      </c>
      <c r="CT142">
        <v>0.72792609001594744</v>
      </c>
      <c r="CU142">
        <v>0.72791576889145637</v>
      </c>
      <c r="CV142">
        <v>0.73199989886556938</v>
      </c>
      <c r="CW142">
        <v>0.7357568183277956</v>
      </c>
      <c r="CX142">
        <v>0.73858679780304803</v>
      </c>
      <c r="CY142">
        <v>0.73890322641811557</v>
      </c>
      <c r="CZ142">
        <v>0.74428478324560554</v>
      </c>
      <c r="DA142">
        <v>0.74567333643389833</v>
      </c>
      <c r="DB142">
        <v>0.74683906124536459</v>
      </c>
      <c r="DC142">
        <v>0.75060836800715069</v>
      </c>
      <c r="DD142">
        <v>0.75387986396209006</v>
      </c>
      <c r="DE142">
        <v>0.75523472882582632</v>
      </c>
      <c r="DF142">
        <v>0.75635682882004707</v>
      </c>
      <c r="DG142">
        <v>0.75796744076642386</v>
      </c>
      <c r="DH142">
        <v>0.76141180648400886</v>
      </c>
      <c r="DI142">
        <v>0.76565434390625264</v>
      </c>
      <c r="DJ142">
        <v>0.76547211296217621</v>
      </c>
      <c r="DK142">
        <v>0.76737329359851048</v>
      </c>
      <c r="DL142">
        <v>0.76707856744083491</v>
      </c>
      <c r="DM142">
        <v>0.77386504911580711</v>
      </c>
      <c r="DN142">
        <v>0.77217082386638314</v>
      </c>
      <c r="DO142">
        <v>0.77410500483117939</v>
      </c>
      <c r="DP142">
        <v>0.77752645674765242</v>
      </c>
      <c r="DQ142">
        <v>0.78156704886924111</v>
      </c>
      <c r="DR142">
        <v>0.78238644759515963</v>
      </c>
      <c r="DS142">
        <v>0.78102926221125224</v>
      </c>
      <c r="DT142">
        <v>0.78570608696494315</v>
      </c>
      <c r="DU142">
        <v>0.7860078071467308</v>
      </c>
      <c r="DV142">
        <v>0.78721962810478741</v>
      </c>
      <c r="DW142">
        <v>0.79090085900515716</v>
      </c>
      <c r="DX142">
        <v>0.79100374292479558</v>
      </c>
      <c r="DY142">
        <v>0.79284140503249056</v>
      </c>
      <c r="DZ142">
        <v>0.79558121082229771</v>
      </c>
      <c r="EA142">
        <v>0.79747337642607685</v>
      </c>
      <c r="EB142">
        <v>0.79661584409922082</v>
      </c>
      <c r="EC142">
        <v>0.79846060170078703</v>
      </c>
      <c r="ED142">
        <v>0.8016297451302824</v>
      </c>
      <c r="EE142">
        <v>0.8028210617227034</v>
      </c>
      <c r="EF142">
        <v>0.80315307078389253</v>
      </c>
      <c r="EG142">
        <v>0.80473349292619611</v>
      </c>
      <c r="EH142">
        <v>0.80630623785595257</v>
      </c>
      <c r="EI142">
        <v>0.80720278657260602</v>
      </c>
      <c r="EJ142">
        <v>0.81024399088331955</v>
      </c>
      <c r="EK142">
        <v>0.81000428603297114</v>
      </c>
      <c r="EL142">
        <v>0.81141349378157823</v>
      </c>
      <c r="EM142">
        <v>0.81104021432164353</v>
      </c>
      <c r="EN142">
        <v>0.8145639312444608</v>
      </c>
      <c r="EO142">
        <v>0.81437030320883819</v>
      </c>
      <c r="EP142">
        <v>0.81786053773802025</v>
      </c>
      <c r="EQ142">
        <v>0.81642632232726364</v>
      </c>
      <c r="ER142">
        <v>0.81890647825308283</v>
      </c>
      <c r="ES142">
        <v>0.81959662860108828</v>
      </c>
      <c r="ET142">
        <v>0.82091417754793206</v>
      </c>
      <c r="EU142">
        <v>0.82328838754351563</v>
      </c>
      <c r="EV142">
        <v>0.82329326706733608</v>
      </c>
      <c r="EW142">
        <v>0.82684720896106079</v>
      </c>
      <c r="EX142">
        <v>0.82436131406729007</v>
      </c>
      <c r="EY142">
        <v>0.82735596936753475</v>
      </c>
      <c r="EZ142">
        <v>0.82932659266558006</v>
      </c>
      <c r="FA142">
        <v>0.82839313401359949</v>
      </c>
      <c r="FB142">
        <v>0.8290924866326751</v>
      </c>
      <c r="FC142">
        <v>0.83226022134204491</v>
      </c>
      <c r="FD142">
        <v>0.83500249055560016</v>
      </c>
      <c r="FE142">
        <v>0.83560831570762528</v>
      </c>
      <c r="FF142">
        <v>0.83548833690059754</v>
      </c>
      <c r="FG142">
        <v>0.83625855212427314</v>
      </c>
      <c r="FH142">
        <v>0.837602860557357</v>
      </c>
      <c r="FI142">
        <v>0.83638039578368384</v>
      </c>
      <c r="FJ142">
        <v>0.8380986904860187</v>
      </c>
      <c r="FK142">
        <v>0.8382274396350885</v>
      </c>
      <c r="FL142">
        <v>0.84023697953341492</v>
      </c>
      <c r="FM142">
        <v>0.84186206800440611</v>
      </c>
      <c r="FN142">
        <v>0.84163559803240329</v>
      </c>
      <c r="FO142">
        <v>0.84445619409734562</v>
      </c>
      <c r="FP142">
        <v>0.8458357587860863</v>
      </c>
      <c r="FQ142">
        <v>0.84599897648006794</v>
      </c>
      <c r="FR142">
        <v>0.84600159196882563</v>
      </c>
      <c r="FS142">
        <v>0.84742063834973003</v>
      </c>
      <c r="FT142">
        <v>0.84708589249317667</v>
      </c>
      <c r="FU142">
        <v>0.8488167032531313</v>
      </c>
      <c r="FV142">
        <v>0.84980661630975229</v>
      </c>
      <c r="FW142">
        <v>0.85012459558423559</v>
      </c>
      <c r="FX142">
        <v>0.8492947180059538</v>
      </c>
      <c r="FY142">
        <v>0.85245843082595996</v>
      </c>
      <c r="FZ142">
        <v>0.85292275577386467</v>
      </c>
      <c r="GA142">
        <v>0.85416869358697567</v>
      </c>
      <c r="GB142">
        <v>0.85563855470540118</v>
      </c>
      <c r="GC142">
        <v>0.85680767162282068</v>
      </c>
      <c r="GD142">
        <v>0.85599263554566019</v>
      </c>
      <c r="GE142">
        <v>0.8564237981028775</v>
      </c>
      <c r="GF142">
        <v>0.8570964239819302</v>
      </c>
      <c r="GG142">
        <v>0.85888677320720264</v>
      </c>
      <c r="GH142">
        <v>0.86066368410518257</v>
      </c>
      <c r="GI142">
        <v>0.85932645131297158</v>
      </c>
      <c r="GJ142">
        <v>0.8616559373613667</v>
      </c>
      <c r="GK142">
        <v>0.86239466570971179</v>
      </c>
      <c r="GL142">
        <v>0.86196512890092869</v>
      </c>
      <c r="GM142">
        <v>0.86231742258300348</v>
      </c>
      <c r="GN142">
        <v>0.86412031000144762</v>
      </c>
      <c r="GO142">
        <v>0.86420241610569559</v>
      </c>
      <c r="GP142">
        <v>0.86519456350393042</v>
      </c>
      <c r="GQ142">
        <v>0.86730903359789857</v>
      </c>
      <c r="GR142">
        <v>0.86733180858689973</v>
      </c>
      <c r="GS142">
        <v>0.86843517815805638</v>
      </c>
      <c r="GT142">
        <v>0.86915618366397052</v>
      </c>
      <c r="GU142">
        <v>0.86974352728365734</v>
      </c>
      <c r="GV142">
        <v>0.87062646861198056</v>
      </c>
      <c r="GW142">
        <v>0.87014999525563486</v>
      </c>
      <c r="GX142">
        <v>0.87038408042616111</v>
      </c>
      <c r="GY142">
        <v>0.8695041764612732</v>
      </c>
      <c r="GZ142">
        <v>0.87343613953067312</v>
      </c>
      <c r="HA142">
        <v>0.87128394134196152</v>
      </c>
      <c r="HB142">
        <v>0.87164173903767939</v>
      </c>
      <c r="HC142">
        <v>0.87313350174699589</v>
      </c>
      <c r="HD142">
        <v>0.87357730293533575</v>
      </c>
      <c r="HE142">
        <v>0.87385010634179294</v>
      </c>
      <c r="HF142">
        <v>0.87633428982665007</v>
      </c>
      <c r="HG142">
        <v>0.87474786559478412</v>
      </c>
      <c r="HH142">
        <v>0.87660908865812992</v>
      </c>
      <c r="HI142">
        <v>0.87643063418120037</v>
      </c>
      <c r="HJ142">
        <v>0.87907831147552895</v>
      </c>
      <c r="HK142">
        <v>0.87886560405525871</v>
      </c>
      <c r="HL142">
        <v>0.87888761909610003</v>
      </c>
      <c r="HM142">
        <v>0.87785690356157597</v>
      </c>
      <c r="HN142">
        <v>0.8787835540626604</v>
      </c>
      <c r="HO142">
        <v>0.88101692890513805</v>
      </c>
      <c r="HP142">
        <v>0.8811583783698117</v>
      </c>
      <c r="HQ142">
        <v>0.88045188450000789</v>
      </c>
      <c r="HR142">
        <v>0.88209392775833861</v>
      </c>
      <c r="HS142">
        <v>0.88215364467514057</v>
      </c>
      <c r="HT142">
        <v>0.8824252944252986</v>
      </c>
      <c r="HU142">
        <v>0.88115982401973925</v>
      </c>
      <c r="HV142">
        <v>0.88342069484787922</v>
      </c>
      <c r="HW142">
        <v>0.88472578322254181</v>
      </c>
      <c r="HX142">
        <v>0.88572299457798054</v>
      </c>
      <c r="HY142">
        <v>0.8845387850924169</v>
      </c>
      <c r="HZ142">
        <v>0.88566036873772713</v>
      </c>
      <c r="IA142">
        <v>0.88703232618250971</v>
      </c>
      <c r="IB142">
        <v>0.88718920629655496</v>
      </c>
      <c r="IC142">
        <v>0.88723315637844458</v>
      </c>
      <c r="ID142">
        <v>0.88740777317701025</v>
      </c>
      <c r="IE142">
        <v>0.8883165021020295</v>
      </c>
      <c r="IF142">
        <v>0.88736416437112775</v>
      </c>
      <c r="IG142">
        <v>0.88968250247923586</v>
      </c>
      <c r="IH142">
        <v>0.88889252233086391</v>
      </c>
      <c r="II142">
        <v>0.88936210884264111</v>
      </c>
      <c r="IJ142">
        <v>0.89059116415733652</v>
      </c>
      <c r="IK142">
        <v>0.8910598844497869</v>
      </c>
      <c r="IL142">
        <v>0.89193613403158289</v>
      </c>
      <c r="IM142">
        <v>0.89179321458054051</v>
      </c>
      <c r="IN142">
        <v>0.89251747350233579</v>
      </c>
      <c r="IO142">
        <v>0.89280930714434459</v>
      </c>
      <c r="IP142">
        <v>0.89112510026707414</v>
      </c>
      <c r="IQ142">
        <v>0.89266665500636377</v>
      </c>
      <c r="IR142">
        <v>0.89547044813163801</v>
      </c>
      <c r="IS142">
        <v>0.89396856000800518</v>
      </c>
      <c r="IT142">
        <v>0.89476903450348022</v>
      </c>
      <c r="IU142">
        <v>0.89531254189303566</v>
      </c>
      <c r="IV142">
        <v>0.89628594523457839</v>
      </c>
      <c r="IW142">
        <v>0.8961097355667359</v>
      </c>
      <c r="IX142">
        <v>0.89633647281142115</v>
      </c>
      <c r="IY142">
        <v>0.89769065429576145</v>
      </c>
      <c r="IZ142">
        <v>0.89744124462782149</v>
      </c>
      <c r="JA142">
        <v>0.89777532143117844</v>
      </c>
      <c r="JB142">
        <v>0.8974094549033772</v>
      </c>
      <c r="JC142">
        <v>0.8986564263129273</v>
      </c>
      <c r="JD142">
        <v>0.89908671716993216</v>
      </c>
      <c r="JE142">
        <v>0.89854786948638199</v>
      </c>
      <c r="JF142">
        <v>0.90075107679496702</v>
      </c>
      <c r="JG142">
        <v>0.90066036934202587</v>
      </c>
      <c r="JH142">
        <v>0.9021839118577184</v>
      </c>
      <c r="JI142">
        <v>0.89926431886446534</v>
      </c>
      <c r="JJ142">
        <v>0.90123795985157518</v>
      </c>
      <c r="JK142">
        <v>0.90161874250589713</v>
      </c>
      <c r="JL142">
        <v>0.90165999542225084</v>
      </c>
      <c r="JM142">
        <v>0.901189011080753</v>
      </c>
      <c r="JN142">
        <v>0.90374252057063398</v>
      </c>
      <c r="JO142">
        <v>0.90265666533764277</v>
      </c>
      <c r="JP142">
        <v>0.90331234839195651</v>
      </c>
      <c r="JQ142">
        <v>0.90353615774930307</v>
      </c>
      <c r="JR142">
        <v>0.90420135848487371</v>
      </c>
      <c r="JS142">
        <v>0.90406470878636147</v>
      </c>
      <c r="JT142">
        <v>0.90507288100311722</v>
      </c>
      <c r="JU142">
        <v>0.90438767843618828</v>
      </c>
      <c r="JV142">
        <v>0.90437546024115301</v>
      </c>
      <c r="JW142">
        <v>0.90563495686735429</v>
      </c>
      <c r="JX142">
        <v>0.90525447531077619</v>
      </c>
      <c r="JY142">
        <v>0.90549364803634236</v>
      </c>
      <c r="JZ142">
        <v>0.90803746342191116</v>
      </c>
      <c r="KA142">
        <v>0.90749730738868539</v>
      </c>
      <c r="KB142">
        <v>0.90859830946309417</v>
      </c>
      <c r="KC142">
        <v>0.90738569398681634</v>
      </c>
      <c r="KD142">
        <v>0.90792234913303971</v>
      </c>
      <c r="KE142">
        <v>0.90846727427135865</v>
      </c>
      <c r="KF142">
        <v>0.91000077371258248</v>
      </c>
      <c r="KG142">
        <v>0.90929586961700593</v>
      </c>
      <c r="KH142">
        <v>0.90830368045767007</v>
      </c>
      <c r="KI142">
        <v>0.91065948353071691</v>
      </c>
      <c r="KJ142">
        <v>0.91112944977062649</v>
      </c>
      <c r="KK142">
        <v>0.91143262367463862</v>
      </c>
      <c r="KL142">
        <v>0.91080434550789113</v>
      </c>
      <c r="KM142">
        <v>0.91029731604546815</v>
      </c>
      <c r="KN142">
        <v>0.91185946092023185</v>
      </c>
      <c r="KO142">
        <v>0.91126238786327074</v>
      </c>
      <c r="KP142">
        <v>0.91131919565455843</v>
      </c>
      <c r="KQ142">
        <v>0.91169529517384995</v>
      </c>
      <c r="KR142">
        <v>0.91316402972809685</v>
      </c>
      <c r="KS142">
        <v>0.91294622286986693</v>
      </c>
      <c r="KT142">
        <v>0.91277530934961137</v>
      </c>
      <c r="KU142">
        <v>0.91367326051149766</v>
      </c>
      <c r="KV142">
        <v>0.91290530039166673</v>
      </c>
      <c r="KW142">
        <v>0.91347005576514806</v>
      </c>
      <c r="KX142">
        <v>0.91292303196863789</v>
      </c>
      <c r="KY142">
        <v>0.91488088763793218</v>
      </c>
      <c r="KZ142">
        <v>0.91391721333112019</v>
      </c>
      <c r="LA142">
        <v>0.91641896342613971</v>
      </c>
      <c r="LB142">
        <v>0.91571648739727995</v>
      </c>
      <c r="LC142">
        <v>0.91459776500272549</v>
      </c>
      <c r="LD142">
        <v>0.91525678138475752</v>
      </c>
      <c r="LE142">
        <v>0.91724469503651807</v>
      </c>
      <c r="LF142">
        <v>0.9165076553446655</v>
      </c>
      <c r="LG142">
        <v>0.91661934691222169</v>
      </c>
      <c r="LH142">
        <v>0.91438957859239645</v>
      </c>
      <c r="LI142">
        <v>0.9172910511861696</v>
      </c>
      <c r="LJ142">
        <v>0.91721944599799632</v>
      </c>
      <c r="LK142">
        <v>0.91854076224557579</v>
      </c>
      <c r="LL142">
        <v>0.91794373871973201</v>
      </c>
      <c r="LM142">
        <v>0.91807842080467383</v>
      </c>
      <c r="LN142">
        <v>0.9187125146710825</v>
      </c>
      <c r="LO142">
        <v>0.91773585729129026</v>
      </c>
      <c r="LP142">
        <v>0.91919192844759512</v>
      </c>
      <c r="LQ142">
        <v>0.91919623018120011</v>
      </c>
      <c r="LR142">
        <v>0.91743442336571701</v>
      </c>
      <c r="LS142">
        <v>0.91894456355578935</v>
      </c>
      <c r="LT142">
        <v>0.92005015523608635</v>
      </c>
      <c r="LU142">
        <v>0.918207530741731</v>
      </c>
      <c r="LV142">
        <v>0.92077341719109262</v>
      </c>
      <c r="LW142">
        <v>0.91912770369314278</v>
      </c>
      <c r="LX142">
        <v>0.91944795052737605</v>
      </c>
      <c r="LY142">
        <v>0.92141604838495739</v>
      </c>
      <c r="LZ142">
        <v>0.92177357055305453</v>
      </c>
      <c r="MA142">
        <v>0.92156562765797589</v>
      </c>
      <c r="MB142">
        <v>0.92149112912234066</v>
      </c>
      <c r="MC142">
        <v>0.92091812283644481</v>
      </c>
      <c r="MD142">
        <v>0.92258532006257643</v>
      </c>
      <c r="ME142">
        <v>0.92221099200593337</v>
      </c>
      <c r="MF142">
        <v>0.92311232922045272</v>
      </c>
      <c r="MG142">
        <v>0.92340114195474088</v>
      </c>
      <c r="MH142">
        <v>0.92288402523878355</v>
      </c>
      <c r="MI142">
        <v>0.92308682223498106</v>
      </c>
      <c r="MJ142">
        <v>0.92328472636224723</v>
      </c>
      <c r="MK142">
        <v>0.92344822154430306</v>
      </c>
      <c r="ML142">
        <v>0.9246619798935185</v>
      </c>
      <c r="MM142">
        <v>0.92476285467442554</v>
      </c>
      <c r="MN142">
        <v>0.92403365108828406</v>
      </c>
      <c r="MO142">
        <v>0.9247348168218974</v>
      </c>
      <c r="MP142">
        <v>0.92401534612161262</v>
      </c>
      <c r="MQ142">
        <v>0.92653837425995644</v>
      </c>
      <c r="MR142">
        <v>0.9252027454397167</v>
      </c>
      <c r="MS142">
        <v>0.92470171888042452</v>
      </c>
      <c r="MT142">
        <v>0.92527364313364835</v>
      </c>
      <c r="MU142">
        <v>0.92607508755738777</v>
      </c>
      <c r="MV142">
        <v>0.92680775607171895</v>
      </c>
      <c r="MW142">
        <v>0.92647611267420715</v>
      </c>
      <c r="MX142">
        <v>0.92578538297298718</v>
      </c>
      <c r="MY142">
        <v>0.92675685824654352</v>
      </c>
      <c r="MZ142">
        <v>0.92643835165327515</v>
      </c>
      <c r="NA142">
        <v>0.92581696028747695</v>
      </c>
      <c r="NB142">
        <v>0.9274072183573191</v>
      </c>
      <c r="NC142">
        <v>0.92670713324890441</v>
      </c>
      <c r="ND142">
        <v>0.92720026343561113</v>
      </c>
      <c r="NE142">
        <v>0.9281670493269637</v>
      </c>
      <c r="NF142">
        <v>0.92927109878304603</v>
      </c>
      <c r="NG142">
        <v>0.92802502848095203</v>
      </c>
      <c r="NH142">
        <v>0.92880334549766308</v>
      </c>
      <c r="NI142">
        <v>0.92892533611894823</v>
      </c>
      <c r="NJ142">
        <v>0.92879504667264623</v>
      </c>
      <c r="NK142">
        <v>0.93055275195079956</v>
      </c>
      <c r="NL142">
        <v>0.92912841812668623</v>
      </c>
      <c r="NM142">
        <v>0.9289143179128615</v>
      </c>
      <c r="NN142">
        <v>0.92894156960037555</v>
      </c>
      <c r="NO142">
        <v>0.92941701332643645</v>
      </c>
      <c r="NP142">
        <v>0.92904222972041972</v>
      </c>
      <c r="NQ142">
        <v>0.92867778890470176</v>
      </c>
      <c r="NR142">
        <v>0.92999805195408791</v>
      </c>
      <c r="NS142">
        <v>0.93054647127262979</v>
      </c>
      <c r="NT142">
        <v>0.92948106120780349</v>
      </c>
      <c r="NU142">
        <v>0.93114316814099529</v>
      </c>
      <c r="NV142">
        <v>0.93134649741472353</v>
      </c>
      <c r="NW142">
        <v>0.93068095629042813</v>
      </c>
      <c r="NX142">
        <v>0.93266968290924501</v>
      </c>
      <c r="NY142">
        <v>0.93284572246603403</v>
      </c>
      <c r="NZ142">
        <v>0.92986189328232705</v>
      </c>
      <c r="OA142">
        <v>0.93143262747107625</v>
      </c>
      <c r="OB142">
        <v>0.93230953927202331</v>
      </c>
      <c r="OC142">
        <v>0.93187919578378575</v>
      </c>
      <c r="OD142">
        <v>0.93266913657557526</v>
      </c>
      <c r="OE142">
        <v>0.9315681482600604</v>
      </c>
      <c r="OF142">
        <v>0.93343064164214573</v>
      </c>
      <c r="OG142">
        <v>0.93222034232502637</v>
      </c>
      <c r="OH142">
        <v>0.93341611196702823</v>
      </c>
      <c r="OI142">
        <v>0.93373286668806565</v>
      </c>
      <c r="OJ142">
        <v>0.93403111663961835</v>
      </c>
      <c r="OK142">
        <v>0.93403489434083498</v>
      </c>
      <c r="OL142">
        <v>0.93242687792113066</v>
      </c>
      <c r="OM142">
        <v>0.93468285867832301</v>
      </c>
      <c r="ON142">
        <v>0.93434048562142136</v>
      </c>
      <c r="OO142">
        <v>0.93420691566795355</v>
      </c>
      <c r="OP142">
        <v>0.93445449604303865</v>
      </c>
      <c r="OQ142">
        <v>0.93472600965210195</v>
      </c>
      <c r="OR142">
        <v>0.935792387740501</v>
      </c>
      <c r="OS142">
        <v>0.9356494150788468</v>
      </c>
      <c r="OT142">
        <v>0.93437606888018132</v>
      </c>
      <c r="OU142">
        <v>0.93496401664592776</v>
      </c>
    </row>
    <row r="143" spans="1:411">
      <c r="A143" s="539">
        <v>0.92000000000000015</v>
      </c>
      <c r="B143">
        <v>1.2765736568270084E-3</v>
      </c>
      <c r="C143">
        <v>4.6920672817013032E-3</v>
      </c>
      <c r="D143">
        <v>1.1428631421868021E-2</v>
      </c>
      <c r="E143">
        <v>1.9065851513383143E-2</v>
      </c>
      <c r="F143">
        <v>3.0323504284745367E-2</v>
      </c>
      <c r="G143">
        <v>3.998211499398914E-2</v>
      </c>
      <c r="H143">
        <v>4.956037097454187E-2</v>
      </c>
      <c r="I143">
        <v>6.0254680091134959E-2</v>
      </c>
      <c r="J143">
        <v>6.9676814977063933E-2</v>
      </c>
      <c r="K143">
        <v>7.9738077640302024E-2</v>
      </c>
      <c r="L143">
        <v>8.9637585762923633E-2</v>
      </c>
      <c r="M143">
        <v>9.9931473330383214E-2</v>
      </c>
      <c r="N143">
        <v>0.11159119939828314</v>
      </c>
      <c r="O143">
        <v>0.12131588508035214</v>
      </c>
      <c r="P143">
        <v>0.13011267825423095</v>
      </c>
      <c r="Q143">
        <v>0.14119265381519069</v>
      </c>
      <c r="R143">
        <v>0.15317816183886929</v>
      </c>
      <c r="S143">
        <v>0.16299953594398114</v>
      </c>
      <c r="T143">
        <v>0.17399373774041454</v>
      </c>
      <c r="U143">
        <v>0.18342630567022739</v>
      </c>
      <c r="V143">
        <v>0.19424223784734657</v>
      </c>
      <c r="W143">
        <v>0.20493915040643915</v>
      </c>
      <c r="X143">
        <v>0.21484007298747199</v>
      </c>
      <c r="Y143">
        <v>0.22575324065477281</v>
      </c>
      <c r="Z143">
        <v>0.23881884217271007</v>
      </c>
      <c r="AA143">
        <v>0.24606972702097737</v>
      </c>
      <c r="AB143">
        <v>0.25919175048536636</v>
      </c>
      <c r="AC143">
        <v>0.27251303829538254</v>
      </c>
      <c r="AD143">
        <v>0.2840425431292013</v>
      </c>
      <c r="AE143">
        <v>0.29601524482687791</v>
      </c>
      <c r="AF143">
        <v>0.30450202919687464</v>
      </c>
      <c r="AG143">
        <v>0.31741017481568412</v>
      </c>
      <c r="AH143">
        <v>0.32710061811359326</v>
      </c>
      <c r="AI143">
        <v>0.33982569662341799</v>
      </c>
      <c r="AJ143">
        <v>0.35310953744662193</v>
      </c>
      <c r="AK143">
        <v>0.36008981384145866</v>
      </c>
      <c r="AL143">
        <v>0.37111294703014269</v>
      </c>
      <c r="AM143">
        <v>0.38246652984400703</v>
      </c>
      <c r="AN143">
        <v>0.39558281982564886</v>
      </c>
      <c r="AO143">
        <v>0.40064783205007393</v>
      </c>
      <c r="AP143">
        <v>0.41191216135627889</v>
      </c>
      <c r="AQ143">
        <v>0.42450743373325323</v>
      </c>
      <c r="AR143">
        <v>0.43358631184616847</v>
      </c>
      <c r="AS143">
        <v>0.4436565856297835</v>
      </c>
      <c r="AT143">
        <v>0.45042047587467626</v>
      </c>
      <c r="AU143">
        <v>0.46204592866514921</v>
      </c>
      <c r="AV143">
        <v>0.47102766807923874</v>
      </c>
      <c r="AW143">
        <v>0.47852917714350091</v>
      </c>
      <c r="AX143">
        <v>0.4881237784759449</v>
      </c>
      <c r="AY143">
        <v>0.49285511248435815</v>
      </c>
      <c r="AZ143">
        <v>0.50171072378173531</v>
      </c>
      <c r="BA143">
        <v>0.51372773786345116</v>
      </c>
      <c r="BB143">
        <v>0.5228246892490267</v>
      </c>
      <c r="BC143">
        <v>0.52757096709320184</v>
      </c>
      <c r="BD143">
        <v>0.53676077259214217</v>
      </c>
      <c r="BE143">
        <v>0.53898510652618103</v>
      </c>
      <c r="BF143">
        <v>0.54983543038127314</v>
      </c>
      <c r="BG143">
        <v>0.55614091190378223</v>
      </c>
      <c r="BH143">
        <v>0.56503844900099487</v>
      </c>
      <c r="BI143">
        <v>0.57003252924734704</v>
      </c>
      <c r="BJ143">
        <v>0.57609775247653361</v>
      </c>
      <c r="BK143">
        <v>0.58170151842446649</v>
      </c>
      <c r="BL143">
        <v>0.58709006449272738</v>
      </c>
      <c r="BM143">
        <v>0.59203035903532208</v>
      </c>
      <c r="BN143">
        <v>0.60114306812347928</v>
      </c>
      <c r="BO143">
        <v>0.60592247477822991</v>
      </c>
      <c r="BP143">
        <v>0.60978904402113221</v>
      </c>
      <c r="BQ143">
        <v>0.61624069456418651</v>
      </c>
      <c r="BR143">
        <v>0.62226929633120154</v>
      </c>
      <c r="BS143">
        <v>0.62442823008467851</v>
      </c>
      <c r="BT143">
        <v>0.62964115238608209</v>
      </c>
      <c r="BU143">
        <v>0.63502469472275158</v>
      </c>
      <c r="BV143">
        <v>0.64062082404208476</v>
      </c>
      <c r="BW143">
        <v>0.6457622777551475</v>
      </c>
      <c r="BX143">
        <v>0.65103142184258123</v>
      </c>
      <c r="BY143">
        <v>0.65562225474178182</v>
      </c>
      <c r="BZ143">
        <v>0.65809515871148494</v>
      </c>
      <c r="CA143">
        <v>0.66363464877458322</v>
      </c>
      <c r="CB143">
        <v>0.66799661537967292</v>
      </c>
      <c r="CC143">
        <v>0.67178180232488072</v>
      </c>
      <c r="CD143">
        <v>0.67650199366663566</v>
      </c>
      <c r="CE143">
        <v>0.678542288427604</v>
      </c>
      <c r="CF143">
        <v>0.67963054362039699</v>
      </c>
      <c r="CG143">
        <v>0.68543023421608429</v>
      </c>
      <c r="CH143">
        <v>0.69049253521053533</v>
      </c>
      <c r="CI143">
        <v>0.69138807923507606</v>
      </c>
      <c r="CJ143">
        <v>0.69531000576740387</v>
      </c>
      <c r="CK143">
        <v>0.69982546885377639</v>
      </c>
      <c r="CL143">
        <v>0.70156320215785084</v>
      </c>
      <c r="CM143">
        <v>0.70593210167812648</v>
      </c>
      <c r="CN143">
        <v>0.71238162906765123</v>
      </c>
      <c r="CO143">
        <v>0.71420834835107583</v>
      </c>
      <c r="CP143">
        <v>0.71722656824609976</v>
      </c>
      <c r="CQ143">
        <v>0.7165378656462662</v>
      </c>
      <c r="CR143">
        <v>0.72528089872098456</v>
      </c>
      <c r="CS143">
        <v>0.72428944015105501</v>
      </c>
      <c r="CT143">
        <v>0.72416169265937169</v>
      </c>
      <c r="CU143">
        <v>0.73042174350806066</v>
      </c>
      <c r="CV143">
        <v>0.73267375711570604</v>
      </c>
      <c r="CW143">
        <v>0.7364747872373052</v>
      </c>
      <c r="CX143">
        <v>0.73723473030289344</v>
      </c>
      <c r="CY143">
        <v>0.7391055079406027</v>
      </c>
      <c r="CZ143">
        <v>0.74130031944014774</v>
      </c>
      <c r="DA143">
        <v>0.7457753351311962</v>
      </c>
      <c r="DB143">
        <v>0.74871824121141761</v>
      </c>
      <c r="DC143">
        <v>0.75130575637981978</v>
      </c>
      <c r="DD143">
        <v>0.75376687424384259</v>
      </c>
      <c r="DE143">
        <v>0.75426934587791605</v>
      </c>
      <c r="DF143">
        <v>0.75548025201446078</v>
      </c>
      <c r="DG143">
        <v>0.75920313321229116</v>
      </c>
      <c r="DH143">
        <v>0.76381213487654764</v>
      </c>
      <c r="DI143">
        <v>0.76312010981854572</v>
      </c>
      <c r="DJ143">
        <v>0.76729918220102167</v>
      </c>
      <c r="DK143">
        <v>0.76538089182173841</v>
      </c>
      <c r="DL143">
        <v>0.76929596636003472</v>
      </c>
      <c r="DM143">
        <v>0.77166168153500747</v>
      </c>
      <c r="DN143">
        <v>0.77533595787311094</v>
      </c>
      <c r="DO143">
        <v>0.77446170058878239</v>
      </c>
      <c r="DP143">
        <v>0.77781513885316966</v>
      </c>
      <c r="DQ143">
        <v>0.77813031145951661</v>
      </c>
      <c r="DR143">
        <v>0.77956292382766612</v>
      </c>
      <c r="DS143">
        <v>0.78175583518040637</v>
      </c>
      <c r="DT143">
        <v>0.78252780523289389</v>
      </c>
      <c r="DU143">
        <v>0.78508380417257018</v>
      </c>
      <c r="DV143">
        <v>0.78811736568896529</v>
      </c>
      <c r="DW143">
        <v>0.7887665528477259</v>
      </c>
      <c r="DX143">
        <v>0.79146200924958954</v>
      </c>
      <c r="DY143">
        <v>0.79258059504284728</v>
      </c>
      <c r="DZ143">
        <v>0.7947056029519135</v>
      </c>
      <c r="EA143">
        <v>0.79682430473355559</v>
      </c>
      <c r="EB143">
        <v>0.79507099320952546</v>
      </c>
      <c r="EC143">
        <v>0.79800164758201242</v>
      </c>
      <c r="ED143">
        <v>0.79848765602526706</v>
      </c>
      <c r="EE143">
        <v>0.80220888448825234</v>
      </c>
      <c r="EF143">
        <v>0.80491438643160795</v>
      </c>
      <c r="EG143">
        <v>0.80413257877804012</v>
      </c>
      <c r="EH143">
        <v>0.80788503689072344</v>
      </c>
      <c r="EI143">
        <v>0.80542754648444159</v>
      </c>
      <c r="EJ143">
        <v>0.80828212425562251</v>
      </c>
      <c r="EK143">
        <v>0.81257724622271188</v>
      </c>
      <c r="EL143">
        <v>0.81085559197032264</v>
      </c>
      <c r="EM143">
        <v>0.8111023106434152</v>
      </c>
      <c r="EN143">
        <v>0.8155985953838133</v>
      </c>
      <c r="EO143">
        <v>0.8152065999460113</v>
      </c>
      <c r="EP143">
        <v>0.81642957409152994</v>
      </c>
      <c r="EQ143">
        <v>0.8173486889902456</v>
      </c>
      <c r="ER143">
        <v>0.81996907786212403</v>
      </c>
      <c r="ES143">
        <v>0.82072496569515307</v>
      </c>
      <c r="ET143">
        <v>0.81985355505830948</v>
      </c>
      <c r="EU143">
        <v>0.82419015057706169</v>
      </c>
      <c r="EV143">
        <v>0.82355227690627475</v>
      </c>
      <c r="EW143">
        <v>0.82450779674902086</v>
      </c>
      <c r="EX143">
        <v>0.82644962144079215</v>
      </c>
      <c r="EY143">
        <v>0.82741032948011495</v>
      </c>
      <c r="EZ143">
        <v>0.82760013586487291</v>
      </c>
      <c r="FA143">
        <v>0.82906218244119645</v>
      </c>
      <c r="FB143">
        <v>0.83101423438579602</v>
      </c>
      <c r="FC143">
        <v>0.83190062565157441</v>
      </c>
      <c r="FD143">
        <v>0.83315755515389101</v>
      </c>
      <c r="FE143">
        <v>0.83252097868332786</v>
      </c>
      <c r="FF143">
        <v>0.83436942634076172</v>
      </c>
      <c r="FG143">
        <v>0.83498756002529295</v>
      </c>
      <c r="FH143">
        <v>0.83885447449527728</v>
      </c>
      <c r="FI143">
        <v>0.83699926920537648</v>
      </c>
      <c r="FJ143">
        <v>0.83859557097574622</v>
      </c>
      <c r="FK143">
        <v>0.83971151516514975</v>
      </c>
      <c r="FL143">
        <v>0.84024349395139719</v>
      </c>
      <c r="FM143">
        <v>0.84252148355420131</v>
      </c>
      <c r="FN143">
        <v>0.84104350537952899</v>
      </c>
      <c r="FO143">
        <v>0.84368757269967465</v>
      </c>
      <c r="FP143">
        <v>0.84551696934742127</v>
      </c>
      <c r="FQ143">
        <v>0.84530844498803792</v>
      </c>
      <c r="FR143">
        <v>0.84839629863645349</v>
      </c>
      <c r="FS143">
        <v>0.84703746760791143</v>
      </c>
      <c r="FT143">
        <v>0.84633740051482653</v>
      </c>
      <c r="FU143">
        <v>0.84775335564872534</v>
      </c>
      <c r="FV143">
        <v>0.84978144915182841</v>
      </c>
      <c r="FW143">
        <v>0.85197424502487551</v>
      </c>
      <c r="FX143">
        <v>0.85185106372211783</v>
      </c>
      <c r="FY143">
        <v>0.8542488202176598</v>
      </c>
      <c r="FZ143">
        <v>0.85259814484380914</v>
      </c>
      <c r="GA143">
        <v>0.85410926868289994</v>
      </c>
      <c r="GB143">
        <v>0.85418172601150599</v>
      </c>
      <c r="GC143">
        <v>0.85566761180040485</v>
      </c>
      <c r="GD143">
        <v>0.85679762460715325</v>
      </c>
      <c r="GE143">
        <v>0.8564110905673481</v>
      </c>
      <c r="GF143">
        <v>0.85710015170377307</v>
      </c>
      <c r="GG143">
        <v>0.85982044291299453</v>
      </c>
      <c r="GH143">
        <v>0.85969569855340766</v>
      </c>
      <c r="GI143">
        <v>0.85871867852638761</v>
      </c>
      <c r="GJ143">
        <v>0.86212684655827909</v>
      </c>
      <c r="GK143">
        <v>0.86025438751868677</v>
      </c>
      <c r="GL143">
        <v>0.8612480335410142</v>
      </c>
      <c r="GM143">
        <v>0.86136254148574509</v>
      </c>
      <c r="GN143">
        <v>0.86381502982242497</v>
      </c>
      <c r="GO143">
        <v>0.86653940463547341</v>
      </c>
      <c r="GP143">
        <v>0.86676594530931239</v>
      </c>
      <c r="GQ143">
        <v>0.86749086025912514</v>
      </c>
      <c r="GR143">
        <v>0.86814289155030411</v>
      </c>
      <c r="GS143">
        <v>0.86672113851191546</v>
      </c>
      <c r="GT143">
        <v>0.86675613880708902</v>
      </c>
      <c r="GU143">
        <v>0.86884709389782377</v>
      </c>
      <c r="GV143">
        <v>0.86940917441319299</v>
      </c>
      <c r="GW143">
        <v>0.86920349829271704</v>
      </c>
      <c r="GX143">
        <v>0.87018000238392246</v>
      </c>
      <c r="GY143">
        <v>0.8705108029989912</v>
      </c>
      <c r="GZ143">
        <v>0.87194984318526192</v>
      </c>
      <c r="HA143">
        <v>0.8718046556561555</v>
      </c>
      <c r="HB143">
        <v>0.87170225845725702</v>
      </c>
      <c r="HC143">
        <v>0.8746785268392262</v>
      </c>
      <c r="HD143">
        <v>0.87414852041898661</v>
      </c>
      <c r="HE143">
        <v>0.87306618172337758</v>
      </c>
      <c r="HF143">
        <v>0.8756839500928949</v>
      </c>
      <c r="HG143">
        <v>0.8761213749236324</v>
      </c>
      <c r="HH143">
        <v>0.87628336621646097</v>
      </c>
      <c r="HI143">
        <v>0.87464942518547628</v>
      </c>
      <c r="HJ143">
        <v>0.87661728645045078</v>
      </c>
      <c r="HK143">
        <v>0.87966481680089381</v>
      </c>
      <c r="HL143">
        <v>0.87944834384357118</v>
      </c>
      <c r="HM143">
        <v>0.87806028760698163</v>
      </c>
      <c r="HN143">
        <v>0.88017358870292806</v>
      </c>
      <c r="HO143">
        <v>0.88038860564677501</v>
      </c>
      <c r="HP143">
        <v>0.87998611547844319</v>
      </c>
      <c r="HQ143">
        <v>0.88165398538049633</v>
      </c>
      <c r="HR143">
        <v>0.88174158181752327</v>
      </c>
      <c r="HS143">
        <v>0.88378037359108086</v>
      </c>
      <c r="HT143">
        <v>0.88247924823578716</v>
      </c>
      <c r="HU143">
        <v>0.88418905838570383</v>
      </c>
      <c r="HV143">
        <v>0.88371913934595892</v>
      </c>
      <c r="HW143">
        <v>0.88299878214001881</v>
      </c>
      <c r="HX143">
        <v>0.88489638398520909</v>
      </c>
      <c r="HY143">
        <v>0.88437517998362369</v>
      </c>
      <c r="HZ143">
        <v>0.88849292901009469</v>
      </c>
      <c r="IA143">
        <v>0.88486475067173154</v>
      </c>
      <c r="IB143">
        <v>0.8857685899080483</v>
      </c>
      <c r="IC143">
        <v>0.88768537774859768</v>
      </c>
      <c r="ID143">
        <v>0.88816487129313015</v>
      </c>
      <c r="IE143">
        <v>0.88813500828735381</v>
      </c>
      <c r="IF143">
        <v>0.88799752003102461</v>
      </c>
      <c r="IG143">
        <v>0.89069950599896186</v>
      </c>
      <c r="IH143">
        <v>0.88893906718530769</v>
      </c>
      <c r="II143">
        <v>0.89219828503096787</v>
      </c>
      <c r="IJ143">
        <v>0.89081331565467325</v>
      </c>
      <c r="IK143">
        <v>0.89105658044389036</v>
      </c>
      <c r="IL143">
        <v>0.89252878498546195</v>
      </c>
      <c r="IM143">
        <v>0.89179962337826169</v>
      </c>
      <c r="IN143">
        <v>0.89209558413213497</v>
      </c>
      <c r="IO143">
        <v>0.89264729364094553</v>
      </c>
      <c r="IP143">
        <v>0.8927001324855196</v>
      </c>
      <c r="IQ143">
        <v>0.89382535051673195</v>
      </c>
      <c r="IR143">
        <v>0.894621535073998</v>
      </c>
      <c r="IS143">
        <v>0.89495998984586367</v>
      </c>
      <c r="IT143">
        <v>0.89507534737290784</v>
      </c>
      <c r="IU143">
        <v>0.89497465419882938</v>
      </c>
      <c r="IV143">
        <v>0.89683597605395704</v>
      </c>
      <c r="IW143">
        <v>0.89569273035173036</v>
      </c>
      <c r="IX143">
        <v>0.8966426733595837</v>
      </c>
      <c r="IY143">
        <v>0.89699912957728234</v>
      </c>
      <c r="IZ143">
        <v>0.89894160875774332</v>
      </c>
      <c r="JA143">
        <v>0.89777976023645534</v>
      </c>
      <c r="JB143">
        <v>0.89645009540818632</v>
      </c>
      <c r="JC143">
        <v>0.89861053431716764</v>
      </c>
      <c r="JD143">
        <v>0.89802635039736101</v>
      </c>
      <c r="JE143">
        <v>0.89906225009322793</v>
      </c>
      <c r="JF143">
        <v>0.89870987582459827</v>
      </c>
      <c r="JG143">
        <v>0.90049915211570664</v>
      </c>
      <c r="JH143">
        <v>0.90197214873397835</v>
      </c>
      <c r="JI143">
        <v>0.9015931201319356</v>
      </c>
      <c r="JJ143">
        <v>0.9015694104796067</v>
      </c>
      <c r="JK143">
        <v>0.90204946493491023</v>
      </c>
      <c r="JL143">
        <v>0.90258171404681475</v>
      </c>
      <c r="JM143">
        <v>0.90086566965795745</v>
      </c>
      <c r="JN143">
        <v>0.90285920181809609</v>
      </c>
      <c r="JO143">
        <v>0.90170064540348993</v>
      </c>
      <c r="JP143">
        <v>0.90481563369015061</v>
      </c>
      <c r="JQ143">
        <v>0.90615225605108907</v>
      </c>
      <c r="JR143">
        <v>0.90443274241097726</v>
      </c>
      <c r="JS143">
        <v>0.90497959794144422</v>
      </c>
      <c r="JT143">
        <v>0.90413963295163702</v>
      </c>
      <c r="JU143">
        <v>0.90479318616009485</v>
      </c>
      <c r="JV143">
        <v>0.90777203522263805</v>
      </c>
      <c r="JW143">
        <v>0.90599206015336298</v>
      </c>
      <c r="JX143">
        <v>0.90529019703646729</v>
      </c>
      <c r="JY143">
        <v>0.9078414896451934</v>
      </c>
      <c r="JZ143">
        <v>0.90484541581633504</v>
      </c>
      <c r="KA143">
        <v>0.90750296912858652</v>
      </c>
      <c r="KB143">
        <v>0.90542080530745006</v>
      </c>
      <c r="KC143">
        <v>0.90665697335943451</v>
      </c>
      <c r="KD143">
        <v>0.90777659274049882</v>
      </c>
      <c r="KE143">
        <v>0.90849111977483687</v>
      </c>
      <c r="KF143">
        <v>0.90923769953108613</v>
      </c>
      <c r="KG143">
        <v>0.90945864456016923</v>
      </c>
      <c r="KH143">
        <v>0.90765361041962955</v>
      </c>
      <c r="KI143">
        <v>0.90985345818860153</v>
      </c>
      <c r="KJ143">
        <v>0.91042184144498994</v>
      </c>
      <c r="KK143">
        <v>0.91085067345073245</v>
      </c>
      <c r="KL143">
        <v>0.91167329470108116</v>
      </c>
      <c r="KM143">
        <v>0.91075057982942342</v>
      </c>
      <c r="KN143">
        <v>0.91127689780029331</v>
      </c>
      <c r="KO143">
        <v>0.91023392913507095</v>
      </c>
      <c r="KP143">
        <v>0.91154474695745513</v>
      </c>
      <c r="KQ143">
        <v>0.91252571938085258</v>
      </c>
      <c r="KR143">
        <v>0.910464236278132</v>
      </c>
      <c r="KS143">
        <v>0.91180488360219802</v>
      </c>
      <c r="KT143">
        <v>0.91163162798437247</v>
      </c>
      <c r="KU143">
        <v>0.91251866102664503</v>
      </c>
      <c r="KV143">
        <v>0.91256765475484569</v>
      </c>
      <c r="KW143">
        <v>0.91310571470971558</v>
      </c>
      <c r="KX143">
        <v>0.91442017623366356</v>
      </c>
      <c r="KY143">
        <v>0.91346781824667445</v>
      </c>
      <c r="KZ143">
        <v>0.91651404480177123</v>
      </c>
      <c r="LA143">
        <v>0.91493650143832017</v>
      </c>
      <c r="LB143">
        <v>0.91522300575715687</v>
      </c>
      <c r="LC143">
        <v>0.91412826053262708</v>
      </c>
      <c r="LD143">
        <v>0.91397183317496578</v>
      </c>
      <c r="LE143">
        <v>0.91576041649579598</v>
      </c>
      <c r="LF143">
        <v>0.91617289929824719</v>
      </c>
      <c r="LG143">
        <v>0.91628642807409422</v>
      </c>
      <c r="LH143">
        <v>0.91639986200656054</v>
      </c>
      <c r="LI143">
        <v>0.9162841711212748</v>
      </c>
      <c r="LJ143">
        <v>0.91888542252450311</v>
      </c>
      <c r="LK143">
        <v>0.9170364415940403</v>
      </c>
      <c r="LL143">
        <v>0.91768798944183383</v>
      </c>
      <c r="LM143">
        <v>0.91910636646868227</v>
      </c>
      <c r="LN143">
        <v>0.91698212962598935</v>
      </c>
      <c r="LO143">
        <v>0.91838490900292291</v>
      </c>
      <c r="LP143">
        <v>0.91762610272519807</v>
      </c>
      <c r="LQ143">
        <v>0.91891251225428672</v>
      </c>
      <c r="LR143">
        <v>0.91775202472878603</v>
      </c>
      <c r="LS143">
        <v>0.92113155086270648</v>
      </c>
      <c r="LT143">
        <v>0.91896985504223205</v>
      </c>
      <c r="LU143">
        <v>0.92018654782135767</v>
      </c>
      <c r="LV143">
        <v>0.9204710477285909</v>
      </c>
      <c r="LW143">
        <v>0.92062926573990467</v>
      </c>
      <c r="LX143">
        <v>0.9205275611314413</v>
      </c>
      <c r="LY143">
        <v>0.92165578829437733</v>
      </c>
      <c r="LZ143">
        <v>0.92175092709958428</v>
      </c>
      <c r="MA143">
        <v>0.92032443615280357</v>
      </c>
      <c r="MB143">
        <v>0.92314407834595902</v>
      </c>
      <c r="MC143">
        <v>0.92304758288362498</v>
      </c>
      <c r="MD143">
        <v>0.92127001349177229</v>
      </c>
      <c r="ME143">
        <v>0.92229195314203527</v>
      </c>
      <c r="MF143">
        <v>0.92211326113103698</v>
      </c>
      <c r="MG143">
        <v>0.92200295457707981</v>
      </c>
      <c r="MH143">
        <v>0.92361610854280707</v>
      </c>
      <c r="MI143">
        <v>0.9238436950891723</v>
      </c>
      <c r="MJ143">
        <v>0.92414391996661416</v>
      </c>
      <c r="MK143">
        <v>0.92316460418842294</v>
      </c>
      <c r="ML143">
        <v>0.9234124744965746</v>
      </c>
      <c r="MM143">
        <v>0.92337284952602672</v>
      </c>
      <c r="MN143">
        <v>0.924038725219815</v>
      </c>
      <c r="MO143">
        <v>0.92464984170346975</v>
      </c>
      <c r="MP143">
        <v>0.92484736786541233</v>
      </c>
      <c r="MQ143">
        <v>0.92460222714408002</v>
      </c>
      <c r="MR143">
        <v>0.92454332344107404</v>
      </c>
      <c r="MS143">
        <v>0.92634719133801613</v>
      </c>
      <c r="MT143">
        <v>0.92514708731294504</v>
      </c>
      <c r="MU143">
        <v>0.92509742807516293</v>
      </c>
      <c r="MV143">
        <v>0.92531498777213628</v>
      </c>
      <c r="MW143">
        <v>0.92535062968866255</v>
      </c>
      <c r="MX143">
        <v>0.92680858780972097</v>
      </c>
      <c r="MY143">
        <v>0.92622549350043126</v>
      </c>
      <c r="MZ143">
        <v>0.92637902291867302</v>
      </c>
      <c r="NA143">
        <v>0.92610630619454781</v>
      </c>
      <c r="NB143">
        <v>0.92688622674726928</v>
      </c>
      <c r="NC143">
        <v>0.92749213658641094</v>
      </c>
      <c r="ND143">
        <v>0.9273623441357064</v>
      </c>
      <c r="NE143">
        <v>0.92784059265305729</v>
      </c>
      <c r="NF143">
        <v>0.92750073024624213</v>
      </c>
      <c r="NG143">
        <v>0.92770903163106178</v>
      </c>
      <c r="NH143">
        <v>0.92796262246609518</v>
      </c>
      <c r="NI143">
        <v>0.92856828450945517</v>
      </c>
      <c r="NJ143">
        <v>0.92926287113493911</v>
      </c>
      <c r="NK143">
        <v>0.92857295909389104</v>
      </c>
      <c r="NL143">
        <v>0.92914450369452184</v>
      </c>
      <c r="NM143">
        <v>0.92959060211392686</v>
      </c>
      <c r="NN143">
        <v>0.93056737674781809</v>
      </c>
      <c r="NO143">
        <v>0.93030637781104752</v>
      </c>
      <c r="NP143">
        <v>0.93076912081711694</v>
      </c>
      <c r="NQ143">
        <v>0.92991168531715407</v>
      </c>
      <c r="NR143">
        <v>0.93004733835480735</v>
      </c>
      <c r="NS143">
        <v>0.93013589156829379</v>
      </c>
      <c r="NT143">
        <v>0.93046057413572159</v>
      </c>
      <c r="NU143">
        <v>0.93017040466997047</v>
      </c>
      <c r="NV143">
        <v>0.93205056437052058</v>
      </c>
      <c r="NW143">
        <v>0.93022084645820935</v>
      </c>
      <c r="NX143">
        <v>0.93275458165941938</v>
      </c>
      <c r="NY143">
        <v>0.9326766983340502</v>
      </c>
      <c r="NZ143">
        <v>0.93181766794805887</v>
      </c>
      <c r="OA143">
        <v>0.93234714844937661</v>
      </c>
      <c r="OB143">
        <v>0.93200820946159912</v>
      </c>
      <c r="OC143">
        <v>0.93365623376260931</v>
      </c>
      <c r="OD143">
        <v>0.93214799646586555</v>
      </c>
      <c r="OE143">
        <v>0.93319790343639109</v>
      </c>
      <c r="OF143">
        <v>0.93182837488575088</v>
      </c>
      <c r="OG143">
        <v>0.93328809450550732</v>
      </c>
      <c r="OH143">
        <v>0.93288431779469394</v>
      </c>
      <c r="OI143">
        <v>0.93243956542921291</v>
      </c>
      <c r="OJ143">
        <v>0.93197073872093927</v>
      </c>
      <c r="OK143">
        <v>0.93328382946128241</v>
      </c>
      <c r="OL143">
        <v>0.93422582177810298</v>
      </c>
      <c r="OM143">
        <v>0.93402777349219779</v>
      </c>
      <c r="ON143">
        <v>0.93237432791626418</v>
      </c>
      <c r="OO143">
        <v>0.93505727735823319</v>
      </c>
      <c r="OP143">
        <v>0.93396467552915818</v>
      </c>
      <c r="OQ143">
        <v>0.93585795907275604</v>
      </c>
      <c r="OR143">
        <v>0.93430161124909661</v>
      </c>
      <c r="OS143">
        <v>0.93606227501065598</v>
      </c>
      <c r="OT143">
        <v>0.9339274539694159</v>
      </c>
      <c r="OU143">
        <v>0.93614877039812527</v>
      </c>
    </row>
    <row r="144" spans="1:411">
      <c r="A144" s="539">
        <v>0.93000000000000016</v>
      </c>
      <c r="B144">
        <v>1.9690902595131715E-3</v>
      </c>
      <c r="C144">
        <v>5.4389647698945328E-3</v>
      </c>
      <c r="D144">
        <v>1.2768940806624945E-2</v>
      </c>
      <c r="E144">
        <v>2.099522487834022E-2</v>
      </c>
      <c r="F144">
        <v>2.98391619052913E-2</v>
      </c>
      <c r="G144">
        <v>4.2258026265690155E-2</v>
      </c>
      <c r="H144">
        <v>4.9732745819306354E-2</v>
      </c>
      <c r="I144">
        <v>6.1555036268722385E-2</v>
      </c>
      <c r="J144">
        <v>7.0845586723142645E-2</v>
      </c>
      <c r="K144">
        <v>8.1299836460624081E-2</v>
      </c>
      <c r="L144">
        <v>9.1972446708404876E-2</v>
      </c>
      <c r="M144">
        <v>0.10124923285637077</v>
      </c>
      <c r="N144">
        <v>0.11181431004974984</v>
      </c>
      <c r="O144">
        <v>0.12148229843858036</v>
      </c>
      <c r="P144">
        <v>0.13115926939148465</v>
      </c>
      <c r="Q144">
        <v>0.14171089847457272</v>
      </c>
      <c r="R144">
        <v>0.15180995420386484</v>
      </c>
      <c r="S144">
        <v>0.1642775327592112</v>
      </c>
      <c r="T144">
        <v>0.17294235741532765</v>
      </c>
      <c r="U144">
        <v>0.18152678105020284</v>
      </c>
      <c r="V144">
        <v>0.19391885521073243</v>
      </c>
      <c r="W144">
        <v>0.2065637281174339</v>
      </c>
      <c r="X144">
        <v>0.21663512140701258</v>
      </c>
      <c r="Y144">
        <v>0.22885388907510026</v>
      </c>
      <c r="Z144">
        <v>0.23550607465542503</v>
      </c>
      <c r="AA144">
        <v>0.24884701389474176</v>
      </c>
      <c r="AB144">
        <v>0.26192638844524851</v>
      </c>
      <c r="AC144">
        <v>0.27327776097585332</v>
      </c>
      <c r="AD144">
        <v>0.28355215815252027</v>
      </c>
      <c r="AE144">
        <v>0.29587638958640772</v>
      </c>
      <c r="AF144">
        <v>0.3053693571895133</v>
      </c>
      <c r="AG144">
        <v>0.31610681427942766</v>
      </c>
      <c r="AH144">
        <v>0.32952515597685211</v>
      </c>
      <c r="AI144">
        <v>0.33877533238538565</v>
      </c>
      <c r="AJ144">
        <v>0.34859978042880962</v>
      </c>
      <c r="AK144">
        <v>0.3617339039358875</v>
      </c>
      <c r="AL144">
        <v>0.3674165060387245</v>
      </c>
      <c r="AM144">
        <v>0.38215560835948958</v>
      </c>
      <c r="AN144">
        <v>0.39214610792748394</v>
      </c>
      <c r="AO144">
        <v>0.40125972200932225</v>
      </c>
      <c r="AP144">
        <v>0.41416133378075337</v>
      </c>
      <c r="AQ144">
        <v>0.42342243023581305</v>
      </c>
      <c r="AR144">
        <v>0.43696001928949302</v>
      </c>
      <c r="AS144">
        <v>0.4413714561414534</v>
      </c>
      <c r="AT144">
        <v>0.45267304454766605</v>
      </c>
      <c r="AU144">
        <v>0.45952576490948022</v>
      </c>
      <c r="AV144">
        <v>0.46817326089178346</v>
      </c>
      <c r="AW144">
        <v>0.4799243548039776</v>
      </c>
      <c r="AX144">
        <v>0.48527615106885313</v>
      </c>
      <c r="AY144">
        <v>0.49264553518474397</v>
      </c>
      <c r="AZ144">
        <v>0.50336654613400911</v>
      </c>
      <c r="BA144">
        <v>0.51044280171796674</v>
      </c>
      <c r="BB144">
        <v>0.51998620269680285</v>
      </c>
      <c r="BC144">
        <v>0.5270917387453844</v>
      </c>
      <c r="BD144">
        <v>0.5316235399241116</v>
      </c>
      <c r="BE144">
        <v>0.54030339061565391</v>
      </c>
      <c r="BF144">
        <v>0.55002963178488962</v>
      </c>
      <c r="BG144">
        <v>0.55652592646395282</v>
      </c>
      <c r="BH144">
        <v>0.56468415719137677</v>
      </c>
      <c r="BI144">
        <v>0.56937890748325504</v>
      </c>
      <c r="BJ144">
        <v>0.57607012183403927</v>
      </c>
      <c r="BK144">
        <v>0.58088552129745818</v>
      </c>
      <c r="BL144">
        <v>0.58638873395371904</v>
      </c>
      <c r="BM144">
        <v>0.59443021148646091</v>
      </c>
      <c r="BN144">
        <v>0.59874736495522118</v>
      </c>
      <c r="BO144">
        <v>0.60678755153387343</v>
      </c>
      <c r="BP144">
        <v>0.61106938633683405</v>
      </c>
      <c r="BQ144">
        <v>0.61452655450469018</v>
      </c>
      <c r="BR144">
        <v>0.62489547219655939</v>
      </c>
      <c r="BS144">
        <v>0.62568758291268955</v>
      </c>
      <c r="BT144">
        <v>0.6303559341373407</v>
      </c>
      <c r="BU144">
        <v>0.63472193435707358</v>
      </c>
      <c r="BV144">
        <v>0.64125788338991774</v>
      </c>
      <c r="BW144">
        <v>0.64595428189270421</v>
      </c>
      <c r="BX144">
        <v>0.65211941351726266</v>
      </c>
      <c r="BY144">
        <v>0.65284166311838465</v>
      </c>
      <c r="BZ144">
        <v>0.65576956899570771</v>
      </c>
      <c r="CA144">
        <v>0.66270159716881971</v>
      </c>
      <c r="CB144">
        <v>0.66519991046255544</v>
      </c>
      <c r="CC144">
        <v>0.66960201020740162</v>
      </c>
      <c r="CD144">
        <v>0.67465653188706098</v>
      </c>
      <c r="CE144">
        <v>0.67785236430291174</v>
      </c>
      <c r="CF144">
        <v>0.67934320193283404</v>
      </c>
      <c r="CG144">
        <v>0.68515161915697342</v>
      </c>
      <c r="CH144">
        <v>0.68840176157582023</v>
      </c>
      <c r="CI144">
        <v>0.69296142020798002</v>
      </c>
      <c r="CJ144">
        <v>0.69689413777772713</v>
      </c>
      <c r="CK144">
        <v>0.70000813271003959</v>
      </c>
      <c r="CL144">
        <v>0.70291465698862721</v>
      </c>
      <c r="CM144">
        <v>0.70480062034773638</v>
      </c>
      <c r="CN144">
        <v>0.71225748110939846</v>
      </c>
      <c r="CO144">
        <v>0.71419797594989998</v>
      </c>
      <c r="CP144">
        <v>0.71453410613745183</v>
      </c>
      <c r="CQ144">
        <v>0.72053283681441449</v>
      </c>
      <c r="CR144">
        <v>0.7200621097422808</v>
      </c>
      <c r="CS144">
        <v>0.72224156263542638</v>
      </c>
      <c r="CT144">
        <v>0.72441873004167723</v>
      </c>
      <c r="CU144">
        <v>0.73060925288892309</v>
      </c>
      <c r="CV144">
        <v>0.72968759868591515</v>
      </c>
      <c r="CW144">
        <v>0.73651742642261442</v>
      </c>
      <c r="CX144">
        <v>0.736228813535583</v>
      </c>
      <c r="CY144">
        <v>0.73789491584091715</v>
      </c>
      <c r="CZ144">
        <v>0.74128721426325705</v>
      </c>
      <c r="DA144">
        <v>0.74445876154641222</v>
      </c>
      <c r="DB144">
        <v>0.74511383266827624</v>
      </c>
      <c r="DC144">
        <v>0.74955613927036924</v>
      </c>
      <c r="DD144">
        <v>0.75142924936968269</v>
      </c>
      <c r="DE144">
        <v>0.75263530791246314</v>
      </c>
      <c r="DF144">
        <v>0.75579045868165606</v>
      </c>
      <c r="DG144">
        <v>0.75909994779767398</v>
      </c>
      <c r="DH144">
        <v>0.75988480412366566</v>
      </c>
      <c r="DI144">
        <v>0.76306696576676269</v>
      </c>
      <c r="DJ144">
        <v>0.76576939562551605</v>
      </c>
      <c r="DK144">
        <v>0.76706943792059634</v>
      </c>
      <c r="DL144">
        <v>0.77152192745767612</v>
      </c>
      <c r="DM144">
        <v>0.76968992234142741</v>
      </c>
      <c r="DN144">
        <v>0.77182843429034498</v>
      </c>
      <c r="DO144">
        <v>0.77681467622292633</v>
      </c>
      <c r="DP144">
        <v>0.77782019365452837</v>
      </c>
      <c r="DQ144">
        <v>0.77749735272087062</v>
      </c>
      <c r="DR144">
        <v>0.78166445863296097</v>
      </c>
      <c r="DS144">
        <v>0.78152835616216654</v>
      </c>
      <c r="DT144">
        <v>0.78525657490344514</v>
      </c>
      <c r="DU144">
        <v>0.78652664180639975</v>
      </c>
      <c r="DV144">
        <v>0.78804782605263946</v>
      </c>
      <c r="DW144">
        <v>0.78677392623644993</v>
      </c>
      <c r="DX144">
        <v>0.79053782983577214</v>
      </c>
      <c r="DY144">
        <v>0.79299024626298542</v>
      </c>
      <c r="DZ144">
        <v>0.792056544267152</v>
      </c>
      <c r="EA144">
        <v>0.79472757797607385</v>
      </c>
      <c r="EB144">
        <v>0.7980719838653767</v>
      </c>
      <c r="EC144">
        <v>0.79712599215588187</v>
      </c>
      <c r="ED144">
        <v>0.80030827128467852</v>
      </c>
      <c r="EE144">
        <v>0.79977803193365826</v>
      </c>
      <c r="EF144">
        <v>0.80466922023662391</v>
      </c>
      <c r="EG144">
        <v>0.805560058970201</v>
      </c>
      <c r="EH144">
        <v>0.80579355419764076</v>
      </c>
      <c r="EI144">
        <v>0.80777198257032945</v>
      </c>
      <c r="EJ144">
        <v>0.81071813432433903</v>
      </c>
      <c r="EK144">
        <v>0.80985194476367717</v>
      </c>
      <c r="EL144">
        <v>0.81100775324484808</v>
      </c>
      <c r="EM144">
        <v>0.81156390938330125</v>
      </c>
      <c r="EN144">
        <v>0.81395540812309586</v>
      </c>
      <c r="EO144">
        <v>0.81646144538441945</v>
      </c>
      <c r="EP144">
        <v>0.81652576302394875</v>
      </c>
      <c r="EQ144">
        <v>0.81573243158546194</v>
      </c>
      <c r="ER144">
        <v>0.8192572153656279</v>
      </c>
      <c r="ES144">
        <v>0.82067288600273525</v>
      </c>
      <c r="ET144">
        <v>0.82192084139225019</v>
      </c>
      <c r="EU144">
        <v>0.82113640254010289</v>
      </c>
      <c r="EV144">
        <v>0.82286048419914271</v>
      </c>
      <c r="EW144">
        <v>0.82480103840987962</v>
      </c>
      <c r="EX144">
        <v>0.8266942667535877</v>
      </c>
      <c r="EY144">
        <v>0.82715677660523834</v>
      </c>
      <c r="EZ144">
        <v>0.83055150960680602</v>
      </c>
      <c r="FA144">
        <v>0.8312101685420048</v>
      </c>
      <c r="FB144">
        <v>0.8303945901761175</v>
      </c>
      <c r="FC144">
        <v>0.83254675224846686</v>
      </c>
      <c r="FD144">
        <v>0.83289110468252137</v>
      </c>
      <c r="FE144">
        <v>0.83166278830775497</v>
      </c>
      <c r="FF144">
        <v>0.83501605224831721</v>
      </c>
      <c r="FG144">
        <v>0.83668083381243752</v>
      </c>
      <c r="FH144">
        <v>0.83644815665271177</v>
      </c>
      <c r="FI144">
        <v>0.83780020879998085</v>
      </c>
      <c r="FJ144">
        <v>0.83629404869912138</v>
      </c>
      <c r="FK144">
        <v>0.84124987437041177</v>
      </c>
      <c r="FL144">
        <v>0.84034258808494522</v>
      </c>
      <c r="FM144">
        <v>0.84285986968137494</v>
      </c>
      <c r="FN144">
        <v>0.84288619200672854</v>
      </c>
      <c r="FO144">
        <v>0.8436998317707245</v>
      </c>
      <c r="FP144">
        <v>0.84318376944504192</v>
      </c>
      <c r="FQ144">
        <v>0.84664106720634569</v>
      </c>
      <c r="FR144">
        <v>0.84664418604736746</v>
      </c>
      <c r="FS144">
        <v>0.84554403952409862</v>
      </c>
      <c r="FT144">
        <v>0.84713205538753178</v>
      </c>
      <c r="FU144">
        <v>0.84935116140357714</v>
      </c>
      <c r="FV144">
        <v>0.84962789204262745</v>
      </c>
      <c r="FW144">
        <v>0.85153877389242427</v>
      </c>
      <c r="FX144">
        <v>0.85249736267730436</v>
      </c>
      <c r="FY144">
        <v>0.8506380087725407</v>
      </c>
      <c r="FZ144">
        <v>0.85324960275347017</v>
      </c>
      <c r="GA144">
        <v>0.85247702492575639</v>
      </c>
      <c r="GB144">
        <v>0.85438855273192138</v>
      </c>
      <c r="GC144">
        <v>0.85686287560890029</v>
      </c>
      <c r="GD144">
        <v>0.85681495057273016</v>
      </c>
      <c r="GE144">
        <v>0.85691402160148356</v>
      </c>
      <c r="GF144">
        <v>0.85649851549761757</v>
      </c>
      <c r="GG144">
        <v>0.8590666430306001</v>
      </c>
      <c r="GH144">
        <v>0.85963338498536024</v>
      </c>
      <c r="GI144">
        <v>0.85897640105009643</v>
      </c>
      <c r="GJ144">
        <v>0.86052855850853849</v>
      </c>
      <c r="GK144">
        <v>0.86169563401306115</v>
      </c>
      <c r="GL144">
        <v>0.86241370355929203</v>
      </c>
      <c r="GM144">
        <v>0.86284618377675992</v>
      </c>
      <c r="GN144">
        <v>0.86338862482922796</v>
      </c>
      <c r="GO144">
        <v>0.86370237576155762</v>
      </c>
      <c r="GP144">
        <v>0.86483783423312521</v>
      </c>
      <c r="GQ144">
        <v>0.86653503584452252</v>
      </c>
      <c r="GR144">
        <v>0.86769560956741165</v>
      </c>
      <c r="GS144">
        <v>0.86617213490834677</v>
      </c>
      <c r="GT144">
        <v>0.86839698712243174</v>
      </c>
      <c r="GU144">
        <v>0.8683307217066959</v>
      </c>
      <c r="GV144">
        <v>0.86803917691918353</v>
      </c>
      <c r="GW144">
        <v>0.86935175857767533</v>
      </c>
      <c r="GX144">
        <v>0.86996227122471037</v>
      </c>
      <c r="GY144">
        <v>0.8711325870185691</v>
      </c>
      <c r="GZ144">
        <v>0.87118224379742359</v>
      </c>
      <c r="HA144">
        <v>0.8712256533155186</v>
      </c>
      <c r="HB144">
        <v>0.87000561848250246</v>
      </c>
      <c r="HC144">
        <v>0.87292615655020656</v>
      </c>
      <c r="HD144">
        <v>0.87416691633784716</v>
      </c>
      <c r="HE144">
        <v>0.87448711371434895</v>
      </c>
      <c r="HF144">
        <v>0.87574647441958375</v>
      </c>
      <c r="HG144">
        <v>0.87522755590494372</v>
      </c>
      <c r="HH144">
        <v>0.87796206898605933</v>
      </c>
      <c r="HI144">
        <v>0.87545903551471704</v>
      </c>
      <c r="HJ144">
        <v>0.87735619728903269</v>
      </c>
      <c r="HK144">
        <v>0.87760923338521901</v>
      </c>
      <c r="HL144">
        <v>0.87851516048534839</v>
      </c>
      <c r="HM144">
        <v>0.87968910260777222</v>
      </c>
      <c r="HN144">
        <v>0.87957230267932496</v>
      </c>
      <c r="HO144">
        <v>0.88151044506745657</v>
      </c>
      <c r="HP144">
        <v>0.88164298484539338</v>
      </c>
      <c r="HQ144">
        <v>0.8821646722794243</v>
      </c>
      <c r="HR144">
        <v>0.88139990020896231</v>
      </c>
      <c r="HS144">
        <v>0.88219313395956023</v>
      </c>
      <c r="HT144">
        <v>0.88181640174098541</v>
      </c>
      <c r="HU144">
        <v>0.8840306371600235</v>
      </c>
      <c r="HV144">
        <v>0.88357259941211963</v>
      </c>
      <c r="HW144">
        <v>0.88615358674073708</v>
      </c>
      <c r="HX144">
        <v>0.88545829700611711</v>
      </c>
      <c r="HY144">
        <v>0.88532342238897743</v>
      </c>
      <c r="HZ144">
        <v>0.8857179553219805</v>
      </c>
      <c r="IA144">
        <v>0.88534609442367818</v>
      </c>
      <c r="IB144">
        <v>0.88762971193960605</v>
      </c>
      <c r="IC144">
        <v>0.88580280604380268</v>
      </c>
      <c r="ID144">
        <v>0.8889680455270319</v>
      </c>
      <c r="IE144">
        <v>0.88845190858870837</v>
      </c>
      <c r="IF144">
        <v>0.88827427710351736</v>
      </c>
      <c r="IG144">
        <v>0.88854856136917859</v>
      </c>
      <c r="IH144">
        <v>0.8900085492223424</v>
      </c>
      <c r="II144">
        <v>0.8904556236638369</v>
      </c>
      <c r="IJ144">
        <v>0.89185050762157303</v>
      </c>
      <c r="IK144">
        <v>0.89111527798577439</v>
      </c>
      <c r="IL144">
        <v>0.89216866928364547</v>
      </c>
      <c r="IM144">
        <v>0.89211758640057148</v>
      </c>
      <c r="IN144">
        <v>0.89287256245610913</v>
      </c>
      <c r="IO144">
        <v>0.89098564611669551</v>
      </c>
      <c r="IP144">
        <v>0.89306627681190387</v>
      </c>
      <c r="IQ144">
        <v>0.89407227659312627</v>
      </c>
      <c r="IR144">
        <v>0.89460435135090921</v>
      </c>
      <c r="IS144">
        <v>0.89532118320513854</v>
      </c>
      <c r="IT144">
        <v>0.89635406042327281</v>
      </c>
      <c r="IU144">
        <v>0.89544447895497914</v>
      </c>
      <c r="IV144">
        <v>0.8959229781624295</v>
      </c>
      <c r="IW144">
        <v>0.89688704690076659</v>
      </c>
      <c r="IX144">
        <v>0.89371943569904211</v>
      </c>
      <c r="IY144">
        <v>0.89505289116212317</v>
      </c>
      <c r="IZ144">
        <v>0.89712865393037799</v>
      </c>
      <c r="JA144">
        <v>0.89966318902823461</v>
      </c>
      <c r="JB144">
        <v>0.89882098320984694</v>
      </c>
      <c r="JC144">
        <v>0.89923638192598221</v>
      </c>
      <c r="JD144">
        <v>0.90016481710838148</v>
      </c>
      <c r="JE144">
        <v>0.89835810398012905</v>
      </c>
      <c r="JF144">
        <v>0.90019829480621494</v>
      </c>
      <c r="JG144">
        <v>0.89912846025212101</v>
      </c>
      <c r="JH144">
        <v>0.90040067689509784</v>
      </c>
      <c r="JI144">
        <v>0.89977660733056675</v>
      </c>
      <c r="JJ144">
        <v>0.90018431029405777</v>
      </c>
      <c r="JK144">
        <v>0.90154375911871409</v>
      </c>
      <c r="JL144">
        <v>0.90357214494192239</v>
      </c>
      <c r="JM144">
        <v>0.90289303104333618</v>
      </c>
      <c r="JN144">
        <v>0.90348608308677947</v>
      </c>
      <c r="JO144">
        <v>0.90224402877739895</v>
      </c>
      <c r="JP144">
        <v>0.90391838907877875</v>
      </c>
      <c r="JQ144">
        <v>0.90389777859673903</v>
      </c>
      <c r="JR144">
        <v>0.90520941542712785</v>
      </c>
      <c r="JS144">
        <v>0.90343981765780668</v>
      </c>
      <c r="JT144">
        <v>0.90637078884387512</v>
      </c>
      <c r="JU144">
        <v>0.90494055364551595</v>
      </c>
      <c r="JV144">
        <v>0.9067272140481204</v>
      </c>
      <c r="JW144">
        <v>0.90582081576325368</v>
      </c>
      <c r="JX144">
        <v>0.90617301716816068</v>
      </c>
      <c r="JY144">
        <v>0.90585180819120947</v>
      </c>
      <c r="JZ144">
        <v>0.9064935883193066</v>
      </c>
      <c r="KA144">
        <v>0.90701592973337086</v>
      </c>
      <c r="KB144">
        <v>0.9060664700785438</v>
      </c>
      <c r="KC144">
        <v>0.90729803784557905</v>
      </c>
      <c r="KD144">
        <v>0.90849235075102952</v>
      </c>
      <c r="KE144">
        <v>0.90765387913438078</v>
      </c>
      <c r="KF144">
        <v>0.90735244829933348</v>
      </c>
      <c r="KG144">
        <v>0.9085295569054308</v>
      </c>
      <c r="KH144">
        <v>0.9088699713767816</v>
      </c>
      <c r="KI144">
        <v>0.90854069566236362</v>
      </c>
      <c r="KJ144">
        <v>0.90875492473498165</v>
      </c>
      <c r="KK144">
        <v>0.90993595527931637</v>
      </c>
      <c r="KL144">
        <v>0.91069415485531713</v>
      </c>
      <c r="KM144">
        <v>0.91058881491744825</v>
      </c>
      <c r="KN144">
        <v>0.91134735279546253</v>
      </c>
      <c r="KO144">
        <v>0.91131676030909681</v>
      </c>
      <c r="KP144">
        <v>0.91300355791771626</v>
      </c>
      <c r="KQ144">
        <v>0.91071851909122736</v>
      </c>
      <c r="KR144">
        <v>0.91288973804555196</v>
      </c>
      <c r="KS144">
        <v>0.91161141233763099</v>
      </c>
      <c r="KT144">
        <v>0.91301414619539556</v>
      </c>
      <c r="KU144">
        <v>0.91183353587354699</v>
      </c>
      <c r="KV144">
        <v>0.91383000055934116</v>
      </c>
      <c r="KW144">
        <v>0.91338941453029965</v>
      </c>
      <c r="KX144">
        <v>0.91386974604420745</v>
      </c>
      <c r="KY144">
        <v>0.91475548378067573</v>
      </c>
      <c r="KZ144">
        <v>0.91413435579577818</v>
      </c>
      <c r="LA144">
        <v>0.91342684829509757</v>
      </c>
      <c r="LB144">
        <v>0.91546596741240283</v>
      </c>
      <c r="LC144">
        <v>0.9154425614424534</v>
      </c>
      <c r="LD144">
        <v>0.91324413715677366</v>
      </c>
      <c r="LE144">
        <v>0.91579873914853849</v>
      </c>
      <c r="LF144">
        <v>0.91657841112144922</v>
      </c>
      <c r="LG144">
        <v>0.91610516042096068</v>
      </c>
      <c r="LH144">
        <v>0.91574485680058149</v>
      </c>
      <c r="LI144">
        <v>0.91600036834638843</v>
      </c>
      <c r="LJ144">
        <v>0.91786050318255208</v>
      </c>
      <c r="LK144">
        <v>0.91822021500762363</v>
      </c>
      <c r="LL144">
        <v>0.91658946638329264</v>
      </c>
      <c r="LM144">
        <v>0.9184083364006016</v>
      </c>
      <c r="LN144">
        <v>0.91751387904086745</v>
      </c>
      <c r="LO144">
        <v>0.91895840326425327</v>
      </c>
      <c r="LP144">
        <v>0.9186681559415788</v>
      </c>
      <c r="LQ144">
        <v>0.9175374054612625</v>
      </c>
      <c r="LR144">
        <v>0.91827600630736761</v>
      </c>
      <c r="LS144">
        <v>0.92046694953503416</v>
      </c>
      <c r="LT144">
        <v>0.91899564664033362</v>
      </c>
      <c r="LU144">
        <v>0.91992865527835566</v>
      </c>
      <c r="LV144">
        <v>0.9188053239770273</v>
      </c>
      <c r="LW144">
        <v>0.92084156906763115</v>
      </c>
      <c r="LX144">
        <v>0.919830262428737</v>
      </c>
      <c r="LY144">
        <v>0.92070113485781513</v>
      </c>
      <c r="LZ144">
        <v>0.92027793325798712</v>
      </c>
      <c r="MA144">
        <v>0.92150981121792785</v>
      </c>
      <c r="MB144">
        <v>0.92240618887028591</v>
      </c>
      <c r="MC144">
        <v>0.92175585487458433</v>
      </c>
      <c r="MD144">
        <v>0.92182760365659333</v>
      </c>
      <c r="ME144">
        <v>0.92286868023932267</v>
      </c>
      <c r="MF144">
        <v>0.92207062137920204</v>
      </c>
      <c r="MG144">
        <v>0.92295306693347179</v>
      </c>
      <c r="MH144">
        <v>0.92331343924751275</v>
      </c>
      <c r="MI144">
        <v>0.92309785584838999</v>
      </c>
      <c r="MJ144">
        <v>0.92395088065829523</v>
      </c>
      <c r="MK144">
        <v>0.92456333091958953</v>
      </c>
      <c r="ML144">
        <v>0.9235405320964194</v>
      </c>
      <c r="MM144">
        <v>0.92357830373909644</v>
      </c>
      <c r="MN144">
        <v>0.92443035877892554</v>
      </c>
      <c r="MO144">
        <v>0.92473608852996692</v>
      </c>
      <c r="MP144">
        <v>0.92569823307980614</v>
      </c>
      <c r="MQ144">
        <v>0.92415236634601317</v>
      </c>
      <c r="MR144">
        <v>0.92374572598287674</v>
      </c>
      <c r="MS144">
        <v>0.92471602680940368</v>
      </c>
      <c r="MT144">
        <v>0.92590448163907946</v>
      </c>
      <c r="MU144">
        <v>0.92623161226298656</v>
      </c>
      <c r="MV144">
        <v>0.92786655398308482</v>
      </c>
      <c r="MW144">
        <v>0.92597525340891929</v>
      </c>
      <c r="MX144">
        <v>0.92639439030317927</v>
      </c>
      <c r="MY144">
        <v>0.92686018657105007</v>
      </c>
      <c r="MZ144">
        <v>0.92600595555255283</v>
      </c>
      <c r="NA144">
        <v>0.9267226681800238</v>
      </c>
      <c r="NB144">
        <v>0.9272863719547223</v>
      </c>
      <c r="NC144">
        <v>0.92788789644828173</v>
      </c>
      <c r="ND144">
        <v>0.92777348162192974</v>
      </c>
      <c r="NE144">
        <v>0.92870523761496337</v>
      </c>
      <c r="NF144">
        <v>0.92679641243988509</v>
      </c>
      <c r="NG144">
        <v>0.92902562690126445</v>
      </c>
      <c r="NH144">
        <v>0.92867293769989756</v>
      </c>
      <c r="NI144">
        <v>0.92834846002337668</v>
      </c>
      <c r="NJ144">
        <v>0.92939269230966204</v>
      </c>
      <c r="NK144">
        <v>0.92842174973397928</v>
      </c>
      <c r="NL144">
        <v>0.92828637274037473</v>
      </c>
      <c r="NM144">
        <v>0.92870219426424383</v>
      </c>
      <c r="NN144">
        <v>0.93045883491827774</v>
      </c>
      <c r="NO144">
        <v>0.93097660059777243</v>
      </c>
      <c r="NP144">
        <v>0.92970596388437632</v>
      </c>
      <c r="NQ144">
        <v>0.92962347298757619</v>
      </c>
      <c r="NR144">
        <v>0.93009481935950511</v>
      </c>
      <c r="NS144">
        <v>0.93086278379456799</v>
      </c>
      <c r="NT144">
        <v>0.92933886009269828</v>
      </c>
      <c r="NU144">
        <v>0.93066871845454791</v>
      </c>
      <c r="NV144">
        <v>0.93086395991714777</v>
      </c>
      <c r="NW144">
        <v>0.93113132881952121</v>
      </c>
      <c r="NX144">
        <v>0.93122717387432186</v>
      </c>
      <c r="NY144">
        <v>0.93199063751954969</v>
      </c>
      <c r="NZ144">
        <v>0.93195755339683617</v>
      </c>
      <c r="OA144">
        <v>0.93224965740749577</v>
      </c>
      <c r="OB144">
        <v>0.93220640743298322</v>
      </c>
      <c r="OC144">
        <v>0.93260818946202517</v>
      </c>
      <c r="OD144">
        <v>0.9320816000235238</v>
      </c>
      <c r="OE144">
        <v>0.93312695933454004</v>
      </c>
      <c r="OF144">
        <v>0.93199660832773767</v>
      </c>
      <c r="OG144">
        <v>0.93267567942513774</v>
      </c>
      <c r="OH144">
        <v>0.93327883653134314</v>
      </c>
      <c r="OI144">
        <v>0.93331576045117681</v>
      </c>
      <c r="OJ144">
        <v>0.93287839973387343</v>
      </c>
      <c r="OK144">
        <v>0.93321939667590781</v>
      </c>
      <c r="OL144">
        <v>0.93453830466896848</v>
      </c>
      <c r="OM144">
        <v>0.93345195675215431</v>
      </c>
      <c r="ON144">
        <v>0.93419892217831868</v>
      </c>
      <c r="OO144">
        <v>0.93335551656609061</v>
      </c>
      <c r="OP144">
        <v>0.93441589970350147</v>
      </c>
      <c r="OQ144">
        <v>0.9345413439440865</v>
      </c>
      <c r="OR144">
        <v>0.93410017318721772</v>
      </c>
      <c r="OS144">
        <v>0.93417292760831594</v>
      </c>
      <c r="OT144">
        <v>0.93426979535959176</v>
      </c>
      <c r="OU144">
        <v>0.9355398748876762</v>
      </c>
    </row>
    <row r="145" spans="1:411">
      <c r="A145" s="539">
        <v>0.94000000000000017</v>
      </c>
      <c r="B145">
        <v>1.5442973448576882E-3</v>
      </c>
      <c r="C145">
        <v>7.3668059102322426E-3</v>
      </c>
      <c r="D145">
        <v>1.3858538549785845E-2</v>
      </c>
      <c r="E145">
        <v>2.3925361789799638E-2</v>
      </c>
      <c r="F145">
        <v>3.3292586888612155E-2</v>
      </c>
      <c r="G145">
        <v>4.3492348742094837E-2</v>
      </c>
      <c r="H145">
        <v>5.3485245134209505E-2</v>
      </c>
      <c r="I145">
        <v>6.2751112279866794E-2</v>
      </c>
      <c r="J145">
        <v>7.3911087814695839E-2</v>
      </c>
      <c r="K145">
        <v>8.2461413096979463E-2</v>
      </c>
      <c r="L145">
        <v>9.1788123690722534E-2</v>
      </c>
      <c r="M145">
        <v>0.10168297235333337</v>
      </c>
      <c r="N145">
        <v>0.11233700886883</v>
      </c>
      <c r="O145">
        <v>0.12349400791103134</v>
      </c>
      <c r="P145">
        <v>0.13161869600493117</v>
      </c>
      <c r="Q145">
        <v>0.14345437303478956</v>
      </c>
      <c r="R145">
        <v>0.15246924497934997</v>
      </c>
      <c r="S145">
        <v>0.16482098415281449</v>
      </c>
      <c r="T145">
        <v>0.17447650352183969</v>
      </c>
      <c r="U145">
        <v>0.18479072557377602</v>
      </c>
      <c r="V145">
        <v>0.19543209826341529</v>
      </c>
      <c r="W145">
        <v>0.204830586960452</v>
      </c>
      <c r="X145">
        <v>0.21578347846062407</v>
      </c>
      <c r="Y145">
        <v>0.22611858597223239</v>
      </c>
      <c r="Z145">
        <v>0.23724749867609551</v>
      </c>
      <c r="AA145">
        <v>0.24893508555879329</v>
      </c>
      <c r="AB145">
        <v>0.2612494967351931</v>
      </c>
      <c r="AC145">
        <v>0.27020850923469014</v>
      </c>
      <c r="AD145">
        <v>0.28048738495359538</v>
      </c>
      <c r="AE145">
        <v>0.29338680921644561</v>
      </c>
      <c r="AF145">
        <v>0.30317234133600485</v>
      </c>
      <c r="AG145">
        <v>0.31511843062582195</v>
      </c>
      <c r="AH145">
        <v>0.32501502053298204</v>
      </c>
      <c r="AI145">
        <v>0.33757585766481024</v>
      </c>
      <c r="AJ145">
        <v>0.35022637314285415</v>
      </c>
      <c r="AK145">
        <v>0.35766327630124206</v>
      </c>
      <c r="AL145">
        <v>0.36884812155212776</v>
      </c>
      <c r="AM145">
        <v>0.37996555091765838</v>
      </c>
      <c r="AN145">
        <v>0.39273848480646711</v>
      </c>
      <c r="AO145">
        <v>0.40145478617065605</v>
      </c>
      <c r="AP145">
        <v>0.41126441177848144</v>
      </c>
      <c r="AQ145">
        <v>0.42227859352051222</v>
      </c>
      <c r="AR145">
        <v>0.43244526380395254</v>
      </c>
      <c r="AS145">
        <v>0.44282003178828849</v>
      </c>
      <c r="AT145">
        <v>0.44961421882994212</v>
      </c>
      <c r="AU145">
        <v>0.45991479527574625</v>
      </c>
      <c r="AV145">
        <v>0.4668939233130846</v>
      </c>
      <c r="AW145">
        <v>0.47859353175857205</v>
      </c>
      <c r="AX145">
        <v>0.48696548467532547</v>
      </c>
      <c r="AY145">
        <v>0.49398619373968372</v>
      </c>
      <c r="AZ145">
        <v>0.5026724178984151</v>
      </c>
      <c r="BA145">
        <v>0.50869673585987529</v>
      </c>
      <c r="BB145">
        <v>0.51749218091773153</v>
      </c>
      <c r="BC145">
        <v>0.52616029484309856</v>
      </c>
      <c r="BD145">
        <v>0.53422064198008257</v>
      </c>
      <c r="BE145">
        <v>0.54183537074838073</v>
      </c>
      <c r="BF145">
        <v>0.5469465734754666</v>
      </c>
      <c r="BG145">
        <v>0.55558245800375006</v>
      </c>
      <c r="BH145">
        <v>0.56299889009929205</v>
      </c>
      <c r="BI145">
        <v>0.56843059576871835</v>
      </c>
      <c r="BJ145">
        <v>0.57261417860851371</v>
      </c>
      <c r="BK145">
        <v>0.57867160526516304</v>
      </c>
      <c r="BL145">
        <v>0.58765292720181894</v>
      </c>
      <c r="BM145">
        <v>0.59338647434818392</v>
      </c>
      <c r="BN145">
        <v>0.59869866514016701</v>
      </c>
      <c r="BO145">
        <v>0.60497550206062622</v>
      </c>
      <c r="BP145">
        <v>0.60865510035153703</v>
      </c>
      <c r="BQ145">
        <v>0.61502644341470469</v>
      </c>
      <c r="BR145">
        <v>0.62076074979363383</v>
      </c>
      <c r="BS145">
        <v>0.62505348543490369</v>
      </c>
      <c r="BT145">
        <v>0.63086963223195958</v>
      </c>
      <c r="BU145">
        <v>0.63744712128779335</v>
      </c>
      <c r="BV145">
        <v>0.63872528114173366</v>
      </c>
      <c r="BW145">
        <v>0.64584465921273859</v>
      </c>
      <c r="BX145">
        <v>0.65214147243733467</v>
      </c>
      <c r="BY145">
        <v>0.65436474398118982</v>
      </c>
      <c r="BZ145">
        <v>0.65677680899039403</v>
      </c>
      <c r="CA145">
        <v>0.66313477539067089</v>
      </c>
      <c r="CB145">
        <v>0.66561690853749667</v>
      </c>
      <c r="CC145">
        <v>0.67013641680818536</v>
      </c>
      <c r="CD145">
        <v>0.67552318613928819</v>
      </c>
      <c r="CE145">
        <v>0.67710256401429181</v>
      </c>
      <c r="CF145">
        <v>0.68285685594614276</v>
      </c>
      <c r="CG145">
        <v>0.68653098665268586</v>
      </c>
      <c r="CH145">
        <v>0.69081310404601459</v>
      </c>
      <c r="CI145">
        <v>0.69286175977535669</v>
      </c>
      <c r="CJ145">
        <v>0.69227187334804641</v>
      </c>
      <c r="CK145">
        <v>0.69959472081367546</v>
      </c>
      <c r="CL145">
        <v>0.70190885063194641</v>
      </c>
      <c r="CM145">
        <v>0.70577674978366445</v>
      </c>
      <c r="CN145">
        <v>0.70964244693478873</v>
      </c>
      <c r="CO145">
        <v>0.71037986342760384</v>
      </c>
      <c r="CP145">
        <v>0.71664181816203942</v>
      </c>
      <c r="CQ145">
        <v>0.71686833517137649</v>
      </c>
      <c r="CR145">
        <v>0.71831329343595018</v>
      </c>
      <c r="CS145">
        <v>0.72264540126289345</v>
      </c>
      <c r="CT145">
        <v>0.72756127376418123</v>
      </c>
      <c r="CU145">
        <v>0.73159000594296553</v>
      </c>
      <c r="CV145">
        <v>0.73212926052572747</v>
      </c>
      <c r="CW145">
        <v>0.73335025785069496</v>
      </c>
      <c r="CX145">
        <v>0.73667700013068038</v>
      </c>
      <c r="CY145">
        <v>0.73853577120657621</v>
      </c>
      <c r="CZ145">
        <v>0.74208343544404387</v>
      </c>
      <c r="DA145">
        <v>0.74410952810843645</v>
      </c>
      <c r="DB145">
        <v>0.74891642336625242</v>
      </c>
      <c r="DC145">
        <v>0.75135263223378979</v>
      </c>
      <c r="DD145">
        <v>0.75157184779965591</v>
      </c>
      <c r="DE145">
        <v>0.75336294194359188</v>
      </c>
      <c r="DF145">
        <v>0.75718636795698946</v>
      </c>
      <c r="DG145">
        <v>0.75748724999201134</v>
      </c>
      <c r="DH145">
        <v>0.75925269944063767</v>
      </c>
      <c r="DI145">
        <v>0.76473072181922874</v>
      </c>
      <c r="DJ145">
        <v>0.76540355965689988</v>
      </c>
      <c r="DK145">
        <v>0.76635415852826216</v>
      </c>
      <c r="DL145">
        <v>0.76982089646758867</v>
      </c>
      <c r="DM145">
        <v>0.76914114261180144</v>
      </c>
      <c r="DN145">
        <v>0.77130478369089417</v>
      </c>
      <c r="DO145">
        <v>0.7740720376628778</v>
      </c>
      <c r="DP145">
        <v>0.77672554925431381</v>
      </c>
      <c r="DQ145">
        <v>0.77858967615301578</v>
      </c>
      <c r="DR145">
        <v>0.7807534734682765</v>
      </c>
      <c r="DS145">
        <v>0.7838677317554571</v>
      </c>
      <c r="DT145">
        <v>0.78426560167797144</v>
      </c>
      <c r="DU145">
        <v>0.78532771546920332</v>
      </c>
      <c r="DV145">
        <v>0.78494346364940548</v>
      </c>
      <c r="DW145">
        <v>0.79048318024567632</v>
      </c>
      <c r="DX145">
        <v>0.79249227958384261</v>
      </c>
      <c r="DY145">
        <v>0.79233674090286221</v>
      </c>
      <c r="DZ145">
        <v>0.7951705906554517</v>
      </c>
      <c r="EA145">
        <v>0.79624312256687246</v>
      </c>
      <c r="EB145">
        <v>0.79873111598812663</v>
      </c>
      <c r="EC145">
        <v>0.80039999144124852</v>
      </c>
      <c r="ED145">
        <v>0.79943021637597822</v>
      </c>
      <c r="EE145">
        <v>0.8016473518655296</v>
      </c>
      <c r="EF145">
        <v>0.79942008325271163</v>
      </c>
      <c r="EG145">
        <v>0.80580887763366715</v>
      </c>
      <c r="EH145">
        <v>0.80801144752227039</v>
      </c>
      <c r="EI145">
        <v>0.80663892196826192</v>
      </c>
      <c r="EJ145">
        <v>0.81050294714292348</v>
      </c>
      <c r="EK145">
        <v>0.81030393516498811</v>
      </c>
      <c r="EL145">
        <v>0.80946433327981049</v>
      </c>
      <c r="EM145">
        <v>0.81248081906931247</v>
      </c>
      <c r="EN145">
        <v>0.81492024929360185</v>
      </c>
      <c r="EO145">
        <v>0.81483924852732348</v>
      </c>
      <c r="EP145">
        <v>0.81601403613642309</v>
      </c>
      <c r="EQ145">
        <v>0.81884232538696222</v>
      </c>
      <c r="ER145">
        <v>0.81887115642118535</v>
      </c>
      <c r="ES145">
        <v>0.81933299628781742</v>
      </c>
      <c r="ET145">
        <v>0.82226545550996111</v>
      </c>
      <c r="EU145">
        <v>0.82123370136893947</v>
      </c>
      <c r="EV145">
        <v>0.8246445971076849</v>
      </c>
      <c r="EW145">
        <v>0.82580208921190901</v>
      </c>
      <c r="EX145">
        <v>0.82625680703488702</v>
      </c>
      <c r="EY145">
        <v>0.82812553505971243</v>
      </c>
      <c r="EZ145">
        <v>0.82951853627493422</v>
      </c>
      <c r="FA145">
        <v>0.82938431097766707</v>
      </c>
      <c r="FB145">
        <v>0.83068730008663272</v>
      </c>
      <c r="FC145">
        <v>0.83224153939116119</v>
      </c>
      <c r="FD145">
        <v>0.83309584207250698</v>
      </c>
      <c r="FE145">
        <v>0.83327433781080296</v>
      </c>
      <c r="FF145">
        <v>0.83397107013381644</v>
      </c>
      <c r="FG145">
        <v>0.83536800493925867</v>
      </c>
      <c r="FH145">
        <v>0.83575209312890719</v>
      </c>
      <c r="FI145">
        <v>0.83712648859745609</v>
      </c>
      <c r="FJ145">
        <v>0.83919524446917015</v>
      </c>
      <c r="FK145">
        <v>0.84034123787009274</v>
      </c>
      <c r="FL145">
        <v>0.8405803909249846</v>
      </c>
      <c r="FM145">
        <v>0.841053447326231</v>
      </c>
      <c r="FN145">
        <v>0.84308420065372724</v>
      </c>
      <c r="FO145">
        <v>0.84362010018378952</v>
      </c>
      <c r="FP145">
        <v>0.8437867879965536</v>
      </c>
      <c r="FQ145">
        <v>0.84397532994806801</v>
      </c>
      <c r="FR145">
        <v>0.84599447028060604</v>
      </c>
      <c r="FS145">
        <v>0.84645388783372122</v>
      </c>
      <c r="FT145">
        <v>0.84785274050900161</v>
      </c>
      <c r="FU145">
        <v>0.84979888431937511</v>
      </c>
      <c r="FV145">
        <v>0.85074277207306592</v>
      </c>
      <c r="FW145">
        <v>0.84994796863313182</v>
      </c>
      <c r="FX145">
        <v>0.85229882581972061</v>
      </c>
      <c r="FY145">
        <v>0.8514181069122182</v>
      </c>
      <c r="FZ145">
        <v>0.85346888019239842</v>
      </c>
      <c r="GA145">
        <v>0.85552417754345744</v>
      </c>
      <c r="GB145">
        <v>0.85496793086332867</v>
      </c>
      <c r="GC145">
        <v>0.85525369120502093</v>
      </c>
      <c r="GD145">
        <v>0.85755571550626564</v>
      </c>
      <c r="GE145">
        <v>0.85419365028014416</v>
      </c>
      <c r="GF145">
        <v>0.85633706139880439</v>
      </c>
      <c r="GG145">
        <v>0.85714904672579917</v>
      </c>
      <c r="GH145">
        <v>0.86074752299067891</v>
      </c>
      <c r="GI145">
        <v>0.86096429219174531</v>
      </c>
      <c r="GJ145">
        <v>0.85940259036309663</v>
      </c>
      <c r="GK145">
        <v>0.86034115216924589</v>
      </c>
      <c r="GL145">
        <v>0.86233029645891912</v>
      </c>
      <c r="GM145">
        <v>0.86313484644772542</v>
      </c>
      <c r="GN145">
        <v>0.86301171715030678</v>
      </c>
      <c r="GO145">
        <v>0.86450824137842219</v>
      </c>
      <c r="GP145">
        <v>0.86617802577375169</v>
      </c>
      <c r="GQ145">
        <v>0.86763122826371608</v>
      </c>
      <c r="GR145">
        <v>0.86509823810346487</v>
      </c>
      <c r="GS145">
        <v>0.86576418567037705</v>
      </c>
      <c r="GT145">
        <v>0.86931093463449294</v>
      </c>
      <c r="GU145">
        <v>0.86688701163421489</v>
      </c>
      <c r="GV145">
        <v>0.86790225666276444</v>
      </c>
      <c r="GW145">
        <v>0.86889656726833908</v>
      </c>
      <c r="GX145">
        <v>0.86967953995298841</v>
      </c>
      <c r="GY145">
        <v>0.8711918047988757</v>
      </c>
      <c r="GZ145">
        <v>0.8711939316030769</v>
      </c>
      <c r="HA145">
        <v>0.87120487956912918</v>
      </c>
      <c r="HB145">
        <v>0.87247729646647532</v>
      </c>
      <c r="HC145">
        <v>0.87126447016429664</v>
      </c>
      <c r="HD145">
        <v>0.87447114485600486</v>
      </c>
      <c r="HE145">
        <v>0.87563191183053068</v>
      </c>
      <c r="HF145">
        <v>0.87439143130631058</v>
      </c>
      <c r="HG145">
        <v>0.87655502304048305</v>
      </c>
      <c r="HH145">
        <v>0.87624401697760246</v>
      </c>
      <c r="HI145">
        <v>0.87534860167119266</v>
      </c>
      <c r="HJ145">
        <v>0.87748820668281713</v>
      </c>
      <c r="HK145">
        <v>0.87875990880210308</v>
      </c>
      <c r="HL145">
        <v>0.8772427654065289</v>
      </c>
      <c r="HM145">
        <v>0.8793599372221651</v>
      </c>
      <c r="HN145">
        <v>0.87900361064631272</v>
      </c>
      <c r="HO145">
        <v>0.87997960868419223</v>
      </c>
      <c r="HP145">
        <v>0.87867528093924041</v>
      </c>
      <c r="HQ145">
        <v>0.88264557378681574</v>
      </c>
      <c r="HR145">
        <v>0.88178089407270233</v>
      </c>
      <c r="HS145">
        <v>0.88448562116305562</v>
      </c>
      <c r="HT145">
        <v>0.88345686997145767</v>
      </c>
      <c r="HU145">
        <v>0.88260597711889321</v>
      </c>
      <c r="HV145">
        <v>0.88424480248970594</v>
      </c>
      <c r="HW145">
        <v>0.88363097986917238</v>
      </c>
      <c r="HX145">
        <v>0.88642414816374659</v>
      </c>
      <c r="HY145">
        <v>0.88472510497376144</v>
      </c>
      <c r="HZ145">
        <v>0.88567604956337254</v>
      </c>
      <c r="IA145">
        <v>0.88530150284315412</v>
      </c>
      <c r="IB145">
        <v>0.88834094023170651</v>
      </c>
      <c r="IC145">
        <v>0.88816113985661604</v>
      </c>
      <c r="ID145">
        <v>0.88819870076712859</v>
      </c>
      <c r="IE145">
        <v>0.88734458470247934</v>
      </c>
      <c r="IF145">
        <v>0.88857027792938381</v>
      </c>
      <c r="IG145">
        <v>0.88986499726839585</v>
      </c>
      <c r="IH145">
        <v>0.88936215906539418</v>
      </c>
      <c r="II145">
        <v>0.89046195829420127</v>
      </c>
      <c r="IJ145">
        <v>0.88884593665039691</v>
      </c>
      <c r="IK145">
        <v>0.89171327433594316</v>
      </c>
      <c r="IL145">
        <v>0.89070376381368577</v>
      </c>
      <c r="IM145">
        <v>0.89185516606976978</v>
      </c>
      <c r="IN145">
        <v>0.89189905728967067</v>
      </c>
      <c r="IO145">
        <v>0.89264012717727736</v>
      </c>
      <c r="IP145">
        <v>0.89279309930201545</v>
      </c>
      <c r="IQ145">
        <v>0.89299428236542744</v>
      </c>
      <c r="IR145">
        <v>0.89474875140803456</v>
      </c>
      <c r="IS145">
        <v>0.89506825651324129</v>
      </c>
      <c r="IT145">
        <v>0.89516612596838596</v>
      </c>
      <c r="IU145">
        <v>0.8951417507556183</v>
      </c>
      <c r="IV145">
        <v>0.89351845177068012</v>
      </c>
      <c r="IW145">
        <v>0.8963405514576086</v>
      </c>
      <c r="IX145">
        <v>0.89557003575139493</v>
      </c>
      <c r="IY145">
        <v>0.8961647292392817</v>
      </c>
      <c r="IZ145">
        <v>0.89621579610562419</v>
      </c>
      <c r="JA145">
        <v>0.89647834308863161</v>
      </c>
      <c r="JB145">
        <v>0.89961268594975308</v>
      </c>
      <c r="JC145">
        <v>0.89974702104388182</v>
      </c>
      <c r="JD145">
        <v>0.89992846790179948</v>
      </c>
      <c r="JE145">
        <v>0.89980922589657053</v>
      </c>
      <c r="JF145">
        <v>0.89926025425497846</v>
      </c>
      <c r="JG145">
        <v>0.90003892342975678</v>
      </c>
      <c r="JH145">
        <v>0.90204576330303432</v>
      </c>
      <c r="JI145">
        <v>0.90156416350755231</v>
      </c>
      <c r="JJ145">
        <v>0.90098936873135449</v>
      </c>
      <c r="JK145">
        <v>0.90083837683841372</v>
      </c>
      <c r="JL145">
        <v>0.90084200483127896</v>
      </c>
      <c r="JM145">
        <v>0.90311454040360795</v>
      </c>
      <c r="JN145">
        <v>0.90293803497755187</v>
      </c>
      <c r="JO145">
        <v>0.90313071416066004</v>
      </c>
      <c r="JP145">
        <v>0.90404301718715219</v>
      </c>
      <c r="JQ145">
        <v>0.90316927590004181</v>
      </c>
      <c r="JR145">
        <v>0.90369579998849525</v>
      </c>
      <c r="JS145">
        <v>0.90366648718143971</v>
      </c>
      <c r="JT145">
        <v>0.90445598494091539</v>
      </c>
      <c r="JU145">
        <v>0.90588246482541412</v>
      </c>
      <c r="JV145">
        <v>0.90396590173437619</v>
      </c>
      <c r="JW145">
        <v>0.90698241731358598</v>
      </c>
      <c r="JX145">
        <v>0.90566770838558475</v>
      </c>
      <c r="JY145">
        <v>0.90625495908492426</v>
      </c>
      <c r="JZ145">
        <v>0.90668286385757513</v>
      </c>
      <c r="KA145">
        <v>0.9077116575163634</v>
      </c>
      <c r="KB145">
        <v>0.90702244376967267</v>
      </c>
      <c r="KC145">
        <v>0.90700825594979229</v>
      </c>
      <c r="KD145">
        <v>0.90925155741168917</v>
      </c>
      <c r="KE145">
        <v>0.90751337056577275</v>
      </c>
      <c r="KF145">
        <v>0.90866698228728282</v>
      </c>
      <c r="KG145">
        <v>0.90809391456755384</v>
      </c>
      <c r="KH145">
        <v>0.9095014767508488</v>
      </c>
      <c r="KI145">
        <v>0.90719530809755933</v>
      </c>
      <c r="KJ145">
        <v>0.90992964273994892</v>
      </c>
      <c r="KK145">
        <v>0.91055483750264532</v>
      </c>
      <c r="KL145">
        <v>0.90918379066038835</v>
      </c>
      <c r="KM145">
        <v>0.91002023667120702</v>
      </c>
      <c r="KN145">
        <v>0.91231235355767115</v>
      </c>
      <c r="KO145">
        <v>0.91111420304869173</v>
      </c>
      <c r="KP145">
        <v>0.91218953086438803</v>
      </c>
      <c r="KQ145">
        <v>0.91118213665622638</v>
      </c>
      <c r="KR145">
        <v>0.91191408783087358</v>
      </c>
      <c r="KS145">
        <v>0.91305013773754984</v>
      </c>
      <c r="KT145">
        <v>0.91332986698678231</v>
      </c>
      <c r="KU145">
        <v>0.91458678835610796</v>
      </c>
      <c r="KV145">
        <v>0.91427164187365118</v>
      </c>
      <c r="KW145">
        <v>0.91440323866334394</v>
      </c>
      <c r="KX145">
        <v>0.91289456277560066</v>
      </c>
      <c r="KY145">
        <v>0.91415915536629255</v>
      </c>
      <c r="KZ145">
        <v>0.91472649220338353</v>
      </c>
      <c r="LA145">
        <v>0.91524874639530673</v>
      </c>
      <c r="LB145">
        <v>0.91325363897216594</v>
      </c>
      <c r="LC145">
        <v>0.91629515212907897</v>
      </c>
      <c r="LD145">
        <v>0.9169981228407289</v>
      </c>
      <c r="LE145">
        <v>0.91522148787247593</v>
      </c>
      <c r="LF145">
        <v>0.91541161386350667</v>
      </c>
      <c r="LG145">
        <v>0.91620219613080178</v>
      </c>
      <c r="LH145">
        <v>0.91788664287268007</v>
      </c>
      <c r="LI145">
        <v>0.91759579565799387</v>
      </c>
      <c r="LJ145">
        <v>0.91717705668809335</v>
      </c>
      <c r="LK145">
        <v>0.91612793758714994</v>
      </c>
      <c r="LL145">
        <v>0.9187762965118107</v>
      </c>
      <c r="LM145">
        <v>0.91686231809916063</v>
      </c>
      <c r="LN145">
        <v>0.91662246135989922</v>
      </c>
      <c r="LO145">
        <v>0.91687769028887733</v>
      </c>
      <c r="LP145">
        <v>0.91876317102983429</v>
      </c>
      <c r="LQ145">
        <v>0.91844334596161947</v>
      </c>
      <c r="LR145">
        <v>0.91940149362182189</v>
      </c>
      <c r="LS145">
        <v>0.91959898291375397</v>
      </c>
      <c r="LT145">
        <v>0.91936905494511589</v>
      </c>
      <c r="LU145">
        <v>0.91976219127675873</v>
      </c>
      <c r="LV145">
        <v>0.9204138459878205</v>
      </c>
      <c r="LW145">
        <v>0.92114755416808924</v>
      </c>
      <c r="LX145">
        <v>0.92181597285489258</v>
      </c>
      <c r="LY145">
        <v>0.92003029792695767</v>
      </c>
      <c r="LZ145">
        <v>0.92196609736448798</v>
      </c>
      <c r="MA145">
        <v>0.9191619808801279</v>
      </c>
      <c r="MB145">
        <v>0.92223226901058908</v>
      </c>
      <c r="MC145">
        <v>0.9216712598018395</v>
      </c>
      <c r="MD145">
        <v>0.92163600090704134</v>
      </c>
      <c r="ME145">
        <v>0.92144577430003882</v>
      </c>
      <c r="MF145">
        <v>0.92252750034821618</v>
      </c>
      <c r="MG145">
        <v>0.92380549532623257</v>
      </c>
      <c r="MH145">
        <v>0.92317148067830423</v>
      </c>
      <c r="MI145">
        <v>0.92353321776021957</v>
      </c>
      <c r="MJ145">
        <v>0.92252409437684479</v>
      </c>
      <c r="MK145">
        <v>0.92350953805288438</v>
      </c>
      <c r="ML145">
        <v>0.92332757968967305</v>
      </c>
      <c r="MM145">
        <v>0.92402331640413737</v>
      </c>
      <c r="MN145">
        <v>0.92459029501091694</v>
      </c>
      <c r="MO145">
        <v>0.92512467713104241</v>
      </c>
      <c r="MP145">
        <v>0.9246332852986161</v>
      </c>
      <c r="MQ145">
        <v>0.9244010651898078</v>
      </c>
      <c r="MR145">
        <v>0.92403117464221918</v>
      </c>
      <c r="MS145">
        <v>0.92492845690806313</v>
      </c>
      <c r="MT145">
        <v>0.92577920796676916</v>
      </c>
      <c r="MU145">
        <v>0.92469093424177407</v>
      </c>
      <c r="MV145">
        <v>0.92535684957780584</v>
      </c>
      <c r="MW145">
        <v>0.92561950142312421</v>
      </c>
      <c r="MX145">
        <v>0.92672499323570201</v>
      </c>
      <c r="MY145">
        <v>0.92767331550488108</v>
      </c>
      <c r="MZ145">
        <v>0.92614134035716444</v>
      </c>
      <c r="NA145">
        <v>0.92754784066763063</v>
      </c>
      <c r="NB145">
        <v>0.92718799546069053</v>
      </c>
      <c r="NC145">
        <v>0.92656335689284597</v>
      </c>
      <c r="ND145">
        <v>0.9272321945778188</v>
      </c>
      <c r="NE145">
        <v>0.92756383872337689</v>
      </c>
      <c r="NF145">
        <v>0.92864757046331792</v>
      </c>
      <c r="NG145">
        <v>0.92764630249794533</v>
      </c>
      <c r="NH145">
        <v>0.92811110278650299</v>
      </c>
      <c r="NI145">
        <v>0.92856065031367019</v>
      </c>
      <c r="NJ145">
        <v>0.92790680868484687</v>
      </c>
      <c r="NK145">
        <v>0.9288429541083042</v>
      </c>
      <c r="NL145">
        <v>0.92925729226290055</v>
      </c>
      <c r="NM145">
        <v>0.92989072181284693</v>
      </c>
      <c r="NN145">
        <v>0.93020471026997953</v>
      </c>
      <c r="NO145">
        <v>0.92940677890260537</v>
      </c>
      <c r="NP145">
        <v>0.93007070233675893</v>
      </c>
      <c r="NQ145">
        <v>0.92940190669626654</v>
      </c>
      <c r="NR145">
        <v>0.92892944140624967</v>
      </c>
      <c r="NS145">
        <v>0.93065779240511515</v>
      </c>
      <c r="NT145">
        <v>0.93132822135523052</v>
      </c>
      <c r="NU145">
        <v>0.93028042659507637</v>
      </c>
      <c r="NV145">
        <v>0.93155250018924873</v>
      </c>
      <c r="NW145">
        <v>0.93107157639089844</v>
      </c>
      <c r="NX145">
        <v>0.93274833894690556</v>
      </c>
      <c r="NY145">
        <v>0.93165314693805068</v>
      </c>
      <c r="NZ145">
        <v>0.93225153801685612</v>
      </c>
      <c r="OA145">
        <v>0.93300760578962438</v>
      </c>
      <c r="OB145">
        <v>0.93043811222533945</v>
      </c>
      <c r="OC145">
        <v>0.93117969774664466</v>
      </c>
      <c r="OD145">
        <v>0.93124007535135278</v>
      </c>
      <c r="OE145">
        <v>0.93266131583288381</v>
      </c>
      <c r="OF145">
        <v>0.93259337841561307</v>
      </c>
      <c r="OG145">
        <v>0.9325489402364282</v>
      </c>
      <c r="OH145">
        <v>0.9331527321885188</v>
      </c>
      <c r="OI145">
        <v>0.93399099821439635</v>
      </c>
      <c r="OJ145">
        <v>0.93320072258055775</v>
      </c>
      <c r="OK145">
        <v>0.93437138660668884</v>
      </c>
      <c r="OL145">
        <v>0.93474659789320147</v>
      </c>
      <c r="OM145">
        <v>0.93482798499665232</v>
      </c>
      <c r="ON145">
        <v>0.93382729126715824</v>
      </c>
      <c r="OO145">
        <v>0.9334962784668569</v>
      </c>
      <c r="OP145">
        <v>0.93427137327050946</v>
      </c>
      <c r="OQ145">
        <v>0.93376481289997759</v>
      </c>
      <c r="OR145">
        <v>0.93532724782865218</v>
      </c>
      <c r="OS145">
        <v>0.93607740870931977</v>
      </c>
      <c r="OT145">
        <v>0.93376696955321603</v>
      </c>
      <c r="OU145">
        <v>0.93487016805128231</v>
      </c>
    </row>
    <row r="146" spans="1:411">
      <c r="A146" s="539">
        <v>0.95000000000000018</v>
      </c>
      <c r="B146">
        <v>2.2810755001497962E-3</v>
      </c>
      <c r="C146">
        <v>7.1596258573716348E-3</v>
      </c>
      <c r="D146">
        <v>1.579580758677045E-2</v>
      </c>
      <c r="E146">
        <v>2.5476620928882077E-2</v>
      </c>
      <c r="F146">
        <v>3.5642106411298349E-2</v>
      </c>
      <c r="G146">
        <v>4.4451105314944291E-2</v>
      </c>
      <c r="H146">
        <v>5.5876486882722745E-2</v>
      </c>
      <c r="I146">
        <v>6.4794815610448309E-2</v>
      </c>
      <c r="J146">
        <v>7.4183989741450115E-2</v>
      </c>
      <c r="K146">
        <v>8.4021651049564619E-2</v>
      </c>
      <c r="L146">
        <v>9.2162574482804432E-2</v>
      </c>
      <c r="M146">
        <v>0.1038449146342113</v>
      </c>
      <c r="N146">
        <v>0.11389048724066726</v>
      </c>
      <c r="O146">
        <v>0.12357870359331172</v>
      </c>
      <c r="P146">
        <v>0.13364875937870199</v>
      </c>
      <c r="Q146">
        <v>0.14405789618818879</v>
      </c>
      <c r="R146">
        <v>0.15453533544345699</v>
      </c>
      <c r="S146">
        <v>0.16405807564160713</v>
      </c>
      <c r="T146">
        <v>0.17549302982978451</v>
      </c>
      <c r="U146">
        <v>0.18486617986527679</v>
      </c>
      <c r="V146">
        <v>0.19484939514203309</v>
      </c>
      <c r="W146">
        <v>0.20375172736755034</v>
      </c>
      <c r="X146">
        <v>0.21619149704174995</v>
      </c>
      <c r="Y146">
        <v>0.22526480443599767</v>
      </c>
      <c r="Z146">
        <v>0.23711127628303252</v>
      </c>
      <c r="AA146">
        <v>0.25043147363907414</v>
      </c>
      <c r="AB146">
        <v>0.25834745295443262</v>
      </c>
      <c r="AC146">
        <v>0.27072939422725495</v>
      </c>
      <c r="AD146">
        <v>0.28079915453297505</v>
      </c>
      <c r="AE146">
        <v>0.29334952898326805</v>
      </c>
      <c r="AF146">
        <v>0.30510684540983773</v>
      </c>
      <c r="AG146">
        <v>0.31816722380431395</v>
      </c>
      <c r="AH146">
        <v>0.32494496943901729</v>
      </c>
      <c r="AI146">
        <v>0.33693288740127592</v>
      </c>
      <c r="AJ146">
        <v>0.34559005542364551</v>
      </c>
      <c r="AK146">
        <v>0.35788006458042382</v>
      </c>
      <c r="AL146">
        <v>0.36894999557772457</v>
      </c>
      <c r="AM146">
        <v>0.37974100648789072</v>
      </c>
      <c r="AN146">
        <v>0.39010383007352978</v>
      </c>
      <c r="AO146">
        <v>0.40131665780590742</v>
      </c>
      <c r="AP146">
        <v>0.41089285269548315</v>
      </c>
      <c r="AQ146">
        <v>0.42216382907075534</v>
      </c>
      <c r="AR146">
        <v>0.42933882044533228</v>
      </c>
      <c r="AS146">
        <v>0.44179689479396017</v>
      </c>
      <c r="AT146">
        <v>0.45142648782430123</v>
      </c>
      <c r="AU146">
        <v>0.46030605038725436</v>
      </c>
      <c r="AV146">
        <v>0.47052253400091243</v>
      </c>
      <c r="AW146">
        <v>0.47976688149097263</v>
      </c>
      <c r="AX146">
        <v>0.48700313574067228</v>
      </c>
      <c r="AY146">
        <v>0.49495836195190612</v>
      </c>
      <c r="AZ146">
        <v>0.50403258551114472</v>
      </c>
      <c r="BA146">
        <v>0.51035626401496392</v>
      </c>
      <c r="BB146">
        <v>0.51741896813038157</v>
      </c>
      <c r="BC146">
        <v>0.5239310612134126</v>
      </c>
      <c r="BD146">
        <v>0.5350741033152675</v>
      </c>
      <c r="BE146">
        <v>0.54017600114036723</v>
      </c>
      <c r="BF146">
        <v>0.54361985394822709</v>
      </c>
      <c r="BG146">
        <v>0.55278232789976356</v>
      </c>
      <c r="BH146">
        <v>0.56160534959312158</v>
      </c>
      <c r="BI146">
        <v>0.56643486843110025</v>
      </c>
      <c r="BJ146">
        <v>0.57588723377422446</v>
      </c>
      <c r="BK146">
        <v>0.58046687782172202</v>
      </c>
      <c r="BL146">
        <v>0.58499548020880099</v>
      </c>
      <c r="BM146">
        <v>0.5908527287009292</v>
      </c>
      <c r="BN146">
        <v>0.59896818297372556</v>
      </c>
      <c r="BO146">
        <v>0.60294717943319187</v>
      </c>
      <c r="BP146">
        <v>0.60853063598951473</v>
      </c>
      <c r="BQ146">
        <v>0.61339401087110523</v>
      </c>
      <c r="BR146">
        <v>0.62383875166516012</v>
      </c>
      <c r="BS146">
        <v>0.62631568934245696</v>
      </c>
      <c r="BT146">
        <v>0.62981797839163778</v>
      </c>
      <c r="BU146">
        <v>0.63495729008538537</v>
      </c>
      <c r="BV146">
        <v>0.64157450212705258</v>
      </c>
      <c r="BW146">
        <v>0.64354725998455997</v>
      </c>
      <c r="BX146">
        <v>0.64920941337018745</v>
      </c>
      <c r="BY146">
        <v>0.65235518285007932</v>
      </c>
      <c r="BZ146">
        <v>0.65694105187341201</v>
      </c>
      <c r="CA146">
        <v>0.66065958664318758</v>
      </c>
      <c r="CB146">
        <v>0.66720381021440045</v>
      </c>
      <c r="CC146">
        <v>0.66972908631062944</v>
      </c>
      <c r="CD146">
        <v>0.67209615739658113</v>
      </c>
      <c r="CE146">
        <v>0.6778118346457217</v>
      </c>
      <c r="CF146">
        <v>0.67935341806959204</v>
      </c>
      <c r="CG146">
        <v>0.68482856887631516</v>
      </c>
      <c r="CH146">
        <v>0.6880018163165561</v>
      </c>
      <c r="CI146">
        <v>0.68985709833896813</v>
      </c>
      <c r="CJ146">
        <v>0.69526800283299139</v>
      </c>
      <c r="CK146">
        <v>0.69970234536761988</v>
      </c>
      <c r="CL146">
        <v>0.69982880701664285</v>
      </c>
      <c r="CM146">
        <v>0.70420315544205336</v>
      </c>
      <c r="CN146">
        <v>0.70813640036221015</v>
      </c>
      <c r="CO146">
        <v>0.71121446746542061</v>
      </c>
      <c r="CP146">
        <v>0.71518573489853698</v>
      </c>
      <c r="CQ146">
        <v>0.7179870226175129</v>
      </c>
      <c r="CR146">
        <v>0.72048127109759297</v>
      </c>
      <c r="CS146">
        <v>0.7252100013755387</v>
      </c>
      <c r="CT146">
        <v>0.72729028043725352</v>
      </c>
      <c r="CU146">
        <v>0.72895085614452593</v>
      </c>
      <c r="CV146">
        <v>0.73210024191872147</v>
      </c>
      <c r="CW146">
        <v>0.73468604825229655</v>
      </c>
      <c r="CX146">
        <v>0.73648920411528851</v>
      </c>
      <c r="CY146">
        <v>0.73666491678914048</v>
      </c>
      <c r="CZ146">
        <v>0.74320184030058056</v>
      </c>
      <c r="DA146">
        <v>0.74401383600354809</v>
      </c>
      <c r="DB146">
        <v>0.7474146302731699</v>
      </c>
      <c r="DC146">
        <v>0.75152904935824505</v>
      </c>
      <c r="DD146">
        <v>0.75109401877198501</v>
      </c>
      <c r="DE146">
        <v>0.75515075578071245</v>
      </c>
      <c r="DF146">
        <v>0.75585310206236167</v>
      </c>
      <c r="DG146">
        <v>0.76018348621387555</v>
      </c>
      <c r="DH146">
        <v>0.75960005131915564</v>
      </c>
      <c r="DI146">
        <v>0.76337294722481885</v>
      </c>
      <c r="DJ146">
        <v>0.7624941927087403</v>
      </c>
      <c r="DK146">
        <v>0.7671218576817973</v>
      </c>
      <c r="DL146">
        <v>0.76738496999008732</v>
      </c>
      <c r="DM146">
        <v>0.77344540741645595</v>
      </c>
      <c r="DN146">
        <v>0.7726558422151637</v>
      </c>
      <c r="DO146">
        <v>0.77378334670334137</v>
      </c>
      <c r="DP146">
        <v>0.77765206030849798</v>
      </c>
      <c r="DQ146">
        <v>0.7795574616513139</v>
      </c>
      <c r="DR146">
        <v>0.78131632742021073</v>
      </c>
      <c r="DS146">
        <v>0.78201477451313162</v>
      </c>
      <c r="DT146">
        <v>0.78326608483145443</v>
      </c>
      <c r="DU146">
        <v>0.7847493336522644</v>
      </c>
      <c r="DV146">
        <v>0.78957301517471412</v>
      </c>
      <c r="DW146">
        <v>0.7913037519064654</v>
      </c>
      <c r="DX146">
        <v>0.79019074469398765</v>
      </c>
      <c r="DY146">
        <v>0.79355928877561299</v>
      </c>
      <c r="DZ146">
        <v>0.79415898353783643</v>
      </c>
      <c r="EA146">
        <v>0.79609152923135629</v>
      </c>
      <c r="EB146">
        <v>0.79561384513629452</v>
      </c>
      <c r="EC146">
        <v>0.7972188848901467</v>
      </c>
      <c r="ED146">
        <v>0.79916578129481963</v>
      </c>
      <c r="EE146">
        <v>0.80203421700361532</v>
      </c>
      <c r="EF146">
        <v>0.80255607180532618</v>
      </c>
      <c r="EG146">
        <v>0.80349871783792892</v>
      </c>
      <c r="EH146">
        <v>0.80575540175515692</v>
      </c>
      <c r="EI146">
        <v>0.80865910683852127</v>
      </c>
      <c r="EJ146">
        <v>0.80743472341167011</v>
      </c>
      <c r="EK146">
        <v>0.80887508273784336</v>
      </c>
      <c r="EL146">
        <v>0.8110742239478782</v>
      </c>
      <c r="EM146">
        <v>0.81268920772216757</v>
      </c>
      <c r="EN146">
        <v>0.81234965067443254</v>
      </c>
      <c r="EO146">
        <v>0.8148192155294437</v>
      </c>
      <c r="EP146">
        <v>0.81531724533656402</v>
      </c>
      <c r="EQ146">
        <v>0.81796975240151892</v>
      </c>
      <c r="ER146">
        <v>0.81875091823978041</v>
      </c>
      <c r="ES146">
        <v>0.81991825356780301</v>
      </c>
      <c r="ET146">
        <v>0.82176629472020191</v>
      </c>
      <c r="EU146">
        <v>0.82231419478697876</v>
      </c>
      <c r="EV146">
        <v>0.82390358984961254</v>
      </c>
      <c r="EW146">
        <v>0.82522229318269547</v>
      </c>
      <c r="EX146">
        <v>0.82794880877661448</v>
      </c>
      <c r="EY146">
        <v>0.8282085076441057</v>
      </c>
      <c r="EZ146">
        <v>0.82824507692827198</v>
      </c>
      <c r="FA146">
        <v>0.82968031817422982</v>
      </c>
      <c r="FB146">
        <v>0.83213371306220574</v>
      </c>
      <c r="FC146">
        <v>0.83124909159560756</v>
      </c>
      <c r="FD146">
        <v>0.83269749207464605</v>
      </c>
      <c r="FE146">
        <v>0.83358526434810343</v>
      </c>
      <c r="FF146">
        <v>0.83563725444453352</v>
      </c>
      <c r="FG146">
        <v>0.83541609201176281</v>
      </c>
      <c r="FH146">
        <v>0.83776816928216691</v>
      </c>
      <c r="FI146">
        <v>0.83736323627094378</v>
      </c>
      <c r="FJ146">
        <v>0.8391908642244823</v>
      </c>
      <c r="FK146">
        <v>0.84179703831395192</v>
      </c>
      <c r="FL146">
        <v>0.83988259364690609</v>
      </c>
      <c r="FM146">
        <v>0.84120421246132027</v>
      </c>
      <c r="FN146">
        <v>0.84089081304462332</v>
      </c>
      <c r="FO146">
        <v>0.84394055720325201</v>
      </c>
      <c r="FP146">
        <v>0.84385108658178343</v>
      </c>
      <c r="FQ146">
        <v>0.8462603163869421</v>
      </c>
      <c r="FR146">
        <v>0.84646065287627648</v>
      </c>
      <c r="FS146">
        <v>0.84637111483294158</v>
      </c>
      <c r="FT146">
        <v>0.84790276649653173</v>
      </c>
      <c r="FU146">
        <v>0.84885177953971402</v>
      </c>
      <c r="FV146">
        <v>0.84833081693172596</v>
      </c>
      <c r="FW146">
        <v>0.85009639874892184</v>
      </c>
      <c r="FX146">
        <v>0.85165795029786417</v>
      </c>
      <c r="FY146">
        <v>0.85194323222980017</v>
      </c>
      <c r="FZ146">
        <v>0.85139019784602288</v>
      </c>
      <c r="GA146">
        <v>0.85392944657911496</v>
      </c>
      <c r="GB146">
        <v>0.85385895497267195</v>
      </c>
      <c r="GC146">
        <v>0.85348231488654669</v>
      </c>
      <c r="GD146">
        <v>0.85698282500991796</v>
      </c>
      <c r="GE146">
        <v>0.85587444895792131</v>
      </c>
      <c r="GF146">
        <v>0.85732752615819974</v>
      </c>
      <c r="GG146">
        <v>0.85700698849208901</v>
      </c>
      <c r="GH146">
        <v>0.86011285513444702</v>
      </c>
      <c r="GI146">
        <v>0.86078142829646231</v>
      </c>
      <c r="GJ146">
        <v>0.85972365663701766</v>
      </c>
      <c r="GK146">
        <v>0.861011931138284</v>
      </c>
      <c r="GL146">
        <v>0.86171847958536174</v>
      </c>
      <c r="GM146">
        <v>0.86142027350259975</v>
      </c>
      <c r="GN146">
        <v>0.86210482558408419</v>
      </c>
      <c r="GO146">
        <v>0.8620575463660598</v>
      </c>
      <c r="GP146">
        <v>0.86500820038079174</v>
      </c>
      <c r="GQ146">
        <v>0.86626861423261037</v>
      </c>
      <c r="GR146">
        <v>0.86772067303081679</v>
      </c>
      <c r="GS146">
        <v>0.86397205160090473</v>
      </c>
      <c r="GT146">
        <v>0.86886167830854699</v>
      </c>
      <c r="GU146">
        <v>0.86870060511603753</v>
      </c>
      <c r="GV146">
        <v>0.86843277995069301</v>
      </c>
      <c r="GW146">
        <v>0.86966417691961839</v>
      </c>
      <c r="GX146">
        <v>0.87100129838258833</v>
      </c>
      <c r="GY146">
        <v>0.87055470490575149</v>
      </c>
      <c r="GZ146">
        <v>0.87024563480773587</v>
      </c>
      <c r="HA146">
        <v>0.87238094476752881</v>
      </c>
      <c r="HB146">
        <v>0.87327893935824874</v>
      </c>
      <c r="HC146">
        <v>0.87368181254681299</v>
      </c>
      <c r="HD146">
        <v>0.8750445399336233</v>
      </c>
      <c r="HE146">
        <v>0.87525562129427603</v>
      </c>
      <c r="HF146">
        <v>0.87500915847753813</v>
      </c>
      <c r="HG146">
        <v>0.87557740537822715</v>
      </c>
      <c r="HH146">
        <v>0.87624283529779257</v>
      </c>
      <c r="HI146">
        <v>0.87700783764346768</v>
      </c>
      <c r="HJ146">
        <v>0.87663466808479007</v>
      </c>
      <c r="HK146">
        <v>0.87880659787768189</v>
      </c>
      <c r="HL146">
        <v>0.87836942926417816</v>
      </c>
      <c r="HM146">
        <v>0.87823018714318013</v>
      </c>
      <c r="HN146">
        <v>0.87899864722323551</v>
      </c>
      <c r="HO146">
        <v>0.88254647349716464</v>
      </c>
      <c r="HP146">
        <v>0.87931582075090908</v>
      </c>
      <c r="HQ146">
        <v>0.88208988776171604</v>
      </c>
      <c r="HR146">
        <v>0.882662951839424</v>
      </c>
      <c r="HS146">
        <v>0.88241848774627096</v>
      </c>
      <c r="HT146">
        <v>0.88344277700019092</v>
      </c>
      <c r="HU146">
        <v>0.8836934403996517</v>
      </c>
      <c r="HV146">
        <v>0.88511571919617693</v>
      </c>
      <c r="HW146">
        <v>0.88518803077581365</v>
      </c>
      <c r="HX146">
        <v>0.88398844308237956</v>
      </c>
      <c r="HY146">
        <v>0.8835800178005041</v>
      </c>
      <c r="HZ146">
        <v>0.88583129006707106</v>
      </c>
      <c r="IA146">
        <v>0.88721772011032418</v>
      </c>
      <c r="IB146">
        <v>0.88808057617049219</v>
      </c>
      <c r="IC146">
        <v>0.8875753566866853</v>
      </c>
      <c r="ID146">
        <v>0.8865433645651386</v>
      </c>
      <c r="IE146">
        <v>0.88909428965182946</v>
      </c>
      <c r="IF146">
        <v>0.88857469289546154</v>
      </c>
      <c r="IG146">
        <v>0.88822588156134896</v>
      </c>
      <c r="IH146">
        <v>0.88960390206518469</v>
      </c>
      <c r="II146">
        <v>0.89110377644717642</v>
      </c>
      <c r="IJ146">
        <v>0.88869536358655721</v>
      </c>
      <c r="IK146">
        <v>0.89065040797284012</v>
      </c>
      <c r="IL146">
        <v>0.89083098283578155</v>
      </c>
      <c r="IM146">
        <v>0.89228276614381374</v>
      </c>
      <c r="IN146">
        <v>0.8927905257074723</v>
      </c>
      <c r="IO146">
        <v>0.89311647007795647</v>
      </c>
      <c r="IP146">
        <v>0.89296707017703059</v>
      </c>
      <c r="IQ146">
        <v>0.89356611892933435</v>
      </c>
      <c r="IR146">
        <v>0.89382839912123901</v>
      </c>
      <c r="IS146">
        <v>0.89404127031648051</v>
      </c>
      <c r="IT146">
        <v>0.8955323930135668</v>
      </c>
      <c r="IU146">
        <v>0.89442090393493368</v>
      </c>
      <c r="IV146">
        <v>0.89625259779732092</v>
      </c>
      <c r="IW146">
        <v>0.89561647490692242</v>
      </c>
      <c r="IX146">
        <v>0.89668915826588091</v>
      </c>
      <c r="IY146">
        <v>0.89535544397010669</v>
      </c>
      <c r="IZ146">
        <v>0.89849748634244675</v>
      </c>
      <c r="JA146">
        <v>0.89676141865545644</v>
      </c>
      <c r="JB146">
        <v>0.89779393386879591</v>
      </c>
      <c r="JC146">
        <v>0.89807040715339781</v>
      </c>
      <c r="JD146">
        <v>0.89964890059070135</v>
      </c>
      <c r="JE146">
        <v>0.89896065595226449</v>
      </c>
      <c r="JF146">
        <v>0.8985897530001562</v>
      </c>
      <c r="JG146">
        <v>0.9007010923722415</v>
      </c>
      <c r="JH146">
        <v>0.89926971257821242</v>
      </c>
      <c r="JI146">
        <v>0.89990954343630669</v>
      </c>
      <c r="JJ146">
        <v>0.90224302039222226</v>
      </c>
      <c r="JK146">
        <v>0.90127355160342049</v>
      </c>
      <c r="JL146">
        <v>0.90194821827962512</v>
      </c>
      <c r="JM146">
        <v>0.90355205210519218</v>
      </c>
      <c r="JN146">
        <v>0.90201505154232842</v>
      </c>
      <c r="JO146">
        <v>0.90132142424980821</v>
      </c>
      <c r="JP146">
        <v>0.90486486477038108</v>
      </c>
      <c r="JQ146">
        <v>0.90300617183759557</v>
      </c>
      <c r="JR146">
        <v>0.90573445201961567</v>
      </c>
      <c r="JS146">
        <v>0.90480827664590857</v>
      </c>
      <c r="JT146">
        <v>0.90481758081792785</v>
      </c>
      <c r="JU146">
        <v>0.90549973332985356</v>
      </c>
      <c r="JV146">
        <v>0.90526922662071896</v>
      </c>
      <c r="JW146">
        <v>0.90482599198326186</v>
      </c>
      <c r="JX146">
        <v>0.90660133277966604</v>
      </c>
      <c r="JY146">
        <v>0.90629941373338063</v>
      </c>
      <c r="JZ146">
        <v>0.90823752475449593</v>
      </c>
      <c r="KA146">
        <v>0.90650321792863731</v>
      </c>
      <c r="KB146">
        <v>0.90830102584355221</v>
      </c>
      <c r="KC146">
        <v>0.90830683201680829</v>
      </c>
      <c r="KD146">
        <v>0.90686382912499663</v>
      </c>
      <c r="KE146">
        <v>0.90692994321529086</v>
      </c>
      <c r="KF146">
        <v>0.90814222245976128</v>
      </c>
      <c r="KG146">
        <v>0.91095598273289524</v>
      </c>
      <c r="KH146">
        <v>0.90910709768913978</v>
      </c>
      <c r="KI146">
        <v>0.90854340048574633</v>
      </c>
      <c r="KJ146">
        <v>0.91111848850843968</v>
      </c>
      <c r="KK146">
        <v>0.90902889758050986</v>
      </c>
      <c r="KL146">
        <v>0.90972178559917705</v>
      </c>
      <c r="KM146">
        <v>0.9101421038375811</v>
      </c>
      <c r="KN146">
        <v>0.91332294049335716</v>
      </c>
      <c r="KO146">
        <v>0.91172550375123362</v>
      </c>
      <c r="KP146">
        <v>0.909978015610869</v>
      </c>
      <c r="KQ146">
        <v>0.9119430041632246</v>
      </c>
      <c r="KR146">
        <v>0.91180019869343787</v>
      </c>
      <c r="KS146">
        <v>0.9125071489891935</v>
      </c>
      <c r="KT146">
        <v>0.91388158055977409</v>
      </c>
      <c r="KU146">
        <v>0.91271315365205774</v>
      </c>
      <c r="KV146">
        <v>0.91334212773308465</v>
      </c>
      <c r="KW146">
        <v>0.91614093463868096</v>
      </c>
      <c r="KX146">
        <v>0.91401767767209352</v>
      </c>
      <c r="KY146">
        <v>0.91481561149886093</v>
      </c>
      <c r="KZ146">
        <v>0.91534651082688634</v>
      </c>
      <c r="LA146">
        <v>0.91407772592831316</v>
      </c>
      <c r="LB146">
        <v>0.91519698793381088</v>
      </c>
      <c r="LC146">
        <v>0.91423714133390166</v>
      </c>
      <c r="LD146">
        <v>0.9151489463645891</v>
      </c>
      <c r="LE146">
        <v>0.9154067224739777</v>
      </c>
      <c r="LF146">
        <v>0.91555818087645091</v>
      </c>
      <c r="LG146">
        <v>0.91525451309148453</v>
      </c>
      <c r="LH146">
        <v>0.9167852135330149</v>
      </c>
      <c r="LI146">
        <v>0.91656715321502102</v>
      </c>
      <c r="LJ146">
        <v>0.9177628799737173</v>
      </c>
      <c r="LK146">
        <v>0.91872251719159759</v>
      </c>
      <c r="LL146">
        <v>0.91568688786485275</v>
      </c>
      <c r="LM146">
        <v>0.91779477176954138</v>
      </c>
      <c r="LN146">
        <v>0.91910430381954189</v>
      </c>
      <c r="LO146">
        <v>0.91831128757395919</v>
      </c>
      <c r="LP146">
        <v>0.91807268138654963</v>
      </c>
      <c r="LQ146">
        <v>0.91976139816622415</v>
      </c>
      <c r="LR146">
        <v>0.91984268963013816</v>
      </c>
      <c r="LS146">
        <v>0.91872836988815598</v>
      </c>
      <c r="LT146">
        <v>0.91928886348631811</v>
      </c>
      <c r="LU146">
        <v>0.92003688583913001</v>
      </c>
      <c r="LV146">
        <v>0.92049535835614082</v>
      </c>
      <c r="LW146">
        <v>0.92024198099528487</v>
      </c>
      <c r="LX146">
        <v>0.91984641696937997</v>
      </c>
      <c r="LY146">
        <v>0.92111858275096536</v>
      </c>
      <c r="LZ146">
        <v>0.92159360972880333</v>
      </c>
      <c r="MA146">
        <v>0.92199838359707953</v>
      </c>
      <c r="MB146">
        <v>0.92068660311168382</v>
      </c>
      <c r="MC146">
        <v>0.92151544018885367</v>
      </c>
      <c r="MD146">
        <v>0.92087760648807415</v>
      </c>
      <c r="ME146">
        <v>0.92136143919265412</v>
      </c>
      <c r="MF146">
        <v>0.92292281046655822</v>
      </c>
      <c r="MG146">
        <v>0.92247186145436477</v>
      </c>
      <c r="MH146">
        <v>0.92236080387444552</v>
      </c>
      <c r="MI146">
        <v>0.92219052916057875</v>
      </c>
      <c r="MJ146">
        <v>0.92426487053856121</v>
      </c>
      <c r="MK146">
        <v>0.92315355672035582</v>
      </c>
      <c r="ML146">
        <v>0.92333004440807009</v>
      </c>
      <c r="MM146">
        <v>0.92338620574520891</v>
      </c>
      <c r="MN146">
        <v>0.92507170728209598</v>
      </c>
      <c r="MO146">
        <v>0.92423939879933725</v>
      </c>
      <c r="MP146">
        <v>0.92394449129747458</v>
      </c>
      <c r="MQ146">
        <v>0.92398847597999545</v>
      </c>
      <c r="MR146">
        <v>0.92581015535335909</v>
      </c>
      <c r="MS146">
        <v>0.92448076800148549</v>
      </c>
      <c r="MT146">
        <v>0.92472156641157888</v>
      </c>
      <c r="MU146">
        <v>0.92577929759991018</v>
      </c>
      <c r="MV146">
        <v>0.92481519707833593</v>
      </c>
      <c r="MW146">
        <v>0.92705380788470837</v>
      </c>
      <c r="MX146">
        <v>0.92695640330365703</v>
      </c>
      <c r="MY146">
        <v>0.92710097882968123</v>
      </c>
      <c r="MZ146">
        <v>0.9282366314161179</v>
      </c>
      <c r="NA146">
        <v>0.92606027724092976</v>
      </c>
      <c r="NB146">
        <v>0.92784883128166362</v>
      </c>
      <c r="NC146">
        <v>0.92668180038228232</v>
      </c>
      <c r="ND146">
        <v>0.9272329792879036</v>
      </c>
      <c r="NE146">
        <v>0.92801129105037794</v>
      </c>
      <c r="NF146">
        <v>0.92753912661384985</v>
      </c>
      <c r="NG146">
        <v>0.92716526688234102</v>
      </c>
      <c r="NH146">
        <v>0.92688282489641272</v>
      </c>
      <c r="NI146">
        <v>0.92886303692657468</v>
      </c>
      <c r="NJ146">
        <v>0.9291834570468136</v>
      </c>
      <c r="NK146">
        <v>0.92854319714400724</v>
      </c>
      <c r="NL146">
        <v>0.92900086484066491</v>
      </c>
      <c r="NM146">
        <v>0.92916954270255692</v>
      </c>
      <c r="NN146">
        <v>0.92955547281869533</v>
      </c>
      <c r="NO146">
        <v>0.92860432728310494</v>
      </c>
      <c r="NP146">
        <v>0.92952550937916256</v>
      </c>
      <c r="NQ146">
        <v>0.93065951429962668</v>
      </c>
      <c r="NR146">
        <v>0.9295663702023369</v>
      </c>
      <c r="NS146">
        <v>0.93017693724205019</v>
      </c>
      <c r="NT146">
        <v>0.93083030273769451</v>
      </c>
      <c r="NU146">
        <v>0.92968318018326457</v>
      </c>
      <c r="NV146">
        <v>0.93115246068720714</v>
      </c>
      <c r="NW146">
        <v>0.93127965752235653</v>
      </c>
      <c r="NX146">
        <v>0.93117435860266295</v>
      </c>
      <c r="NY146">
        <v>0.93006773785133756</v>
      </c>
      <c r="NZ146">
        <v>0.93033880050754103</v>
      </c>
      <c r="OA146">
        <v>0.93019590961568066</v>
      </c>
      <c r="OB146">
        <v>0.93112703654390105</v>
      </c>
      <c r="OC146">
        <v>0.93309324640394142</v>
      </c>
      <c r="OD146">
        <v>0.93367127513522818</v>
      </c>
      <c r="OE146">
        <v>0.93378563535677461</v>
      </c>
      <c r="OF146">
        <v>0.93323790770934356</v>
      </c>
      <c r="OG146">
        <v>0.9338384903632081</v>
      </c>
      <c r="OH146">
        <v>0.93391519552784064</v>
      </c>
      <c r="OI146">
        <v>0.93299777319945654</v>
      </c>
      <c r="OJ146">
        <v>0.93248406683657969</v>
      </c>
      <c r="OK146">
        <v>0.9333473774623815</v>
      </c>
      <c r="OL146">
        <v>0.93411894156948816</v>
      </c>
      <c r="OM146">
        <v>0.93438638288352482</v>
      </c>
      <c r="ON146">
        <v>0.93335905350171677</v>
      </c>
      <c r="OO146">
        <v>0.93419736162947709</v>
      </c>
      <c r="OP146">
        <v>0.93473497389187921</v>
      </c>
      <c r="OQ146">
        <v>0.93473810649321631</v>
      </c>
      <c r="OR146">
        <v>0.93371481462036043</v>
      </c>
      <c r="OS146">
        <v>0.93636162475568274</v>
      </c>
      <c r="OT146">
        <v>0.93553698974242805</v>
      </c>
      <c r="OU146">
        <v>0.93595451468893986</v>
      </c>
    </row>
    <row r="147" spans="1:411">
      <c r="A147" s="539">
        <v>0.96000000000000019</v>
      </c>
      <c r="B147">
        <v>2.6561062872556621E-3</v>
      </c>
      <c r="C147">
        <v>8.8433025805320122E-3</v>
      </c>
      <c r="D147">
        <v>1.8082331267763561E-2</v>
      </c>
      <c r="E147">
        <v>2.8618569090523564E-2</v>
      </c>
      <c r="F147">
        <v>3.6130321699996637E-2</v>
      </c>
      <c r="G147">
        <v>4.7334217924756034E-2</v>
      </c>
      <c r="H147">
        <v>5.7220143092978605E-2</v>
      </c>
      <c r="I147">
        <v>6.5907144925820296E-2</v>
      </c>
      <c r="J147">
        <v>7.7041776907947709E-2</v>
      </c>
      <c r="K147">
        <v>8.602401071037781E-2</v>
      </c>
      <c r="L147">
        <v>9.3378629680542211E-2</v>
      </c>
      <c r="M147">
        <v>0.1065281507138984</v>
      </c>
      <c r="N147">
        <v>0.11431567428747982</v>
      </c>
      <c r="O147">
        <v>0.12534347167252341</v>
      </c>
      <c r="P147">
        <v>0.13440466345802918</v>
      </c>
      <c r="Q147">
        <v>0.14280367360754703</v>
      </c>
      <c r="R147">
        <v>0.15365347271090454</v>
      </c>
      <c r="S147">
        <v>0.16593146123972419</v>
      </c>
      <c r="T147">
        <v>0.17530270248393534</v>
      </c>
      <c r="U147">
        <v>0.18384541394365819</v>
      </c>
      <c r="V147">
        <v>0.19915788060900561</v>
      </c>
      <c r="W147">
        <v>0.20678638200740176</v>
      </c>
      <c r="X147">
        <v>0.21625132348798157</v>
      </c>
      <c r="Y147">
        <v>0.22708023710728797</v>
      </c>
      <c r="Z147">
        <v>0.23662449881912928</v>
      </c>
      <c r="AA147">
        <v>0.25054915676166678</v>
      </c>
      <c r="AB147">
        <v>0.25962519405545081</v>
      </c>
      <c r="AC147">
        <v>0.27084888817498132</v>
      </c>
      <c r="AD147">
        <v>0.28413413726455578</v>
      </c>
      <c r="AE147">
        <v>0.29313790713311005</v>
      </c>
      <c r="AF147">
        <v>0.30036353682785205</v>
      </c>
      <c r="AG147">
        <v>0.31375916347754962</v>
      </c>
      <c r="AH147">
        <v>0.32201106669399038</v>
      </c>
      <c r="AI147">
        <v>0.33420461473832663</v>
      </c>
      <c r="AJ147">
        <v>0.34419104141806373</v>
      </c>
      <c r="AK147">
        <v>0.35948930340194657</v>
      </c>
      <c r="AL147">
        <v>0.36921906928043702</v>
      </c>
      <c r="AM147">
        <v>0.38065454927628889</v>
      </c>
      <c r="AN147">
        <v>0.39070158879435779</v>
      </c>
      <c r="AO147">
        <v>0.39890746894953877</v>
      </c>
      <c r="AP147">
        <v>0.4091239495285886</v>
      </c>
      <c r="AQ147">
        <v>0.41923851138655727</v>
      </c>
      <c r="AR147">
        <v>0.42930010687578707</v>
      </c>
      <c r="AS147">
        <v>0.43819988552179795</v>
      </c>
      <c r="AT147">
        <v>0.45119175016093721</v>
      </c>
      <c r="AU147">
        <v>0.45946116344001009</v>
      </c>
      <c r="AV147">
        <v>0.46659892623580124</v>
      </c>
      <c r="AW147">
        <v>0.47584187609277756</v>
      </c>
      <c r="AX147">
        <v>0.48169552798081428</v>
      </c>
      <c r="AY147">
        <v>0.49335108265225652</v>
      </c>
      <c r="AZ147">
        <v>0.50089586601496983</v>
      </c>
      <c r="BA147">
        <v>0.5065157765980246</v>
      </c>
      <c r="BB147">
        <v>0.51897133818319952</v>
      </c>
      <c r="BC147">
        <v>0.52378707714842387</v>
      </c>
      <c r="BD147">
        <v>0.5298814134571429</v>
      </c>
      <c r="BE147">
        <v>0.54059675934959239</v>
      </c>
      <c r="BF147">
        <v>0.54781722422698886</v>
      </c>
      <c r="BG147">
        <v>0.55237306165982836</v>
      </c>
      <c r="BH147">
        <v>0.56100147681480372</v>
      </c>
      <c r="BI147">
        <v>0.56885039566624229</v>
      </c>
      <c r="BJ147">
        <v>0.57027080823517418</v>
      </c>
      <c r="BK147">
        <v>0.579898247522038</v>
      </c>
      <c r="BL147">
        <v>0.5874697629457476</v>
      </c>
      <c r="BM147">
        <v>0.59107628879472418</v>
      </c>
      <c r="BN147">
        <v>0.5973541140151728</v>
      </c>
      <c r="BO147">
        <v>0.60072271971836932</v>
      </c>
      <c r="BP147">
        <v>0.60921851171438668</v>
      </c>
      <c r="BQ147">
        <v>0.61159113935327225</v>
      </c>
      <c r="BR147">
        <v>0.61825034892987918</v>
      </c>
      <c r="BS147">
        <v>0.62477315764073749</v>
      </c>
      <c r="BT147">
        <v>0.62921279630278781</v>
      </c>
      <c r="BU147">
        <v>0.63416489406441956</v>
      </c>
      <c r="BV147">
        <v>0.63678689888293916</v>
      </c>
      <c r="BW147">
        <v>0.64216563763947221</v>
      </c>
      <c r="BX147">
        <v>0.64741795434225335</v>
      </c>
      <c r="BY147">
        <v>0.65406118140506209</v>
      </c>
      <c r="BZ147">
        <v>0.6577462300928909</v>
      </c>
      <c r="CA147">
        <v>0.66267832181819442</v>
      </c>
      <c r="CB147">
        <v>0.66591373515993346</v>
      </c>
      <c r="CC147">
        <v>0.67098778647177582</v>
      </c>
      <c r="CD147">
        <v>0.67395892482968534</v>
      </c>
      <c r="CE147">
        <v>0.67660447375142663</v>
      </c>
      <c r="CF147">
        <v>0.68211339660089998</v>
      </c>
      <c r="CG147">
        <v>0.68422162087687688</v>
      </c>
      <c r="CH147">
        <v>0.68785318720983812</v>
      </c>
      <c r="CI147">
        <v>0.69087351049932666</v>
      </c>
      <c r="CJ147">
        <v>0.69385795628662705</v>
      </c>
      <c r="CK147">
        <v>0.69764489624114245</v>
      </c>
      <c r="CL147">
        <v>0.70402283441989</v>
      </c>
      <c r="CM147">
        <v>0.70773246482289442</v>
      </c>
      <c r="CN147">
        <v>0.70520029545409268</v>
      </c>
      <c r="CO147">
        <v>0.7112868464309654</v>
      </c>
      <c r="CP147">
        <v>0.7154741912795759</v>
      </c>
      <c r="CQ147">
        <v>0.71601373663900081</v>
      </c>
      <c r="CR147">
        <v>0.71928395801941503</v>
      </c>
      <c r="CS147">
        <v>0.72323018827589125</v>
      </c>
      <c r="CT147">
        <v>0.72730911345038118</v>
      </c>
      <c r="CU147">
        <v>0.73026461641665108</v>
      </c>
      <c r="CV147">
        <v>0.7306486513471544</v>
      </c>
      <c r="CW147">
        <v>0.73637951843791405</v>
      </c>
      <c r="CX147">
        <v>0.73670639146924921</v>
      </c>
      <c r="CY147">
        <v>0.73950653650126741</v>
      </c>
      <c r="CZ147">
        <v>0.74076385358017049</v>
      </c>
      <c r="DA147">
        <v>0.74501212464280431</v>
      </c>
      <c r="DB147">
        <v>0.74555519602091569</v>
      </c>
      <c r="DC147">
        <v>0.74745105661569222</v>
      </c>
      <c r="DD147">
        <v>0.75012522092874956</v>
      </c>
      <c r="DE147">
        <v>0.7535018656738679</v>
      </c>
      <c r="DF147">
        <v>0.75746434572193144</v>
      </c>
      <c r="DG147">
        <v>0.75836328353994131</v>
      </c>
      <c r="DH147">
        <v>0.76379163557419372</v>
      </c>
      <c r="DI147">
        <v>0.76253763918492001</v>
      </c>
      <c r="DJ147">
        <v>0.76502041825553158</v>
      </c>
      <c r="DK147">
        <v>0.76733861515990898</v>
      </c>
      <c r="DL147">
        <v>0.76802723677787277</v>
      </c>
      <c r="DM147">
        <v>0.77061368831952792</v>
      </c>
      <c r="DN147">
        <v>0.7719884265262722</v>
      </c>
      <c r="DO147">
        <v>0.77376386598556679</v>
      </c>
      <c r="DP147">
        <v>0.77636509136668974</v>
      </c>
      <c r="DQ147">
        <v>0.78021717720709238</v>
      </c>
      <c r="DR147">
        <v>0.78083218387231013</v>
      </c>
      <c r="DS147">
        <v>0.78353401018383972</v>
      </c>
      <c r="DT147">
        <v>0.7826916959969823</v>
      </c>
      <c r="DU147">
        <v>0.78572796905696229</v>
      </c>
      <c r="DV147">
        <v>0.78676975413669814</v>
      </c>
      <c r="DW147">
        <v>0.78920618148521249</v>
      </c>
      <c r="DX147">
        <v>0.78999017094940682</v>
      </c>
      <c r="DY147">
        <v>0.79291368702990139</v>
      </c>
      <c r="DZ147">
        <v>0.79407137931980321</v>
      </c>
      <c r="EA147">
        <v>0.79605922266178075</v>
      </c>
      <c r="EB147">
        <v>0.79700265309932494</v>
      </c>
      <c r="EC147">
        <v>0.79823276935193077</v>
      </c>
      <c r="ED147">
        <v>0.80038648444244043</v>
      </c>
      <c r="EE147">
        <v>0.80003116278743036</v>
      </c>
      <c r="EF147">
        <v>0.80183615035076927</v>
      </c>
      <c r="EG147">
        <v>0.8049088167262527</v>
      </c>
      <c r="EH147">
        <v>0.80650455429834977</v>
      </c>
      <c r="EI147">
        <v>0.80737303861546095</v>
      </c>
      <c r="EJ147">
        <v>0.80688524411652662</v>
      </c>
      <c r="EK147">
        <v>0.80969456795053107</v>
      </c>
      <c r="EL147">
        <v>0.81017325847189225</v>
      </c>
      <c r="EM147">
        <v>0.81255820348574803</v>
      </c>
      <c r="EN147">
        <v>0.81405781217115136</v>
      </c>
      <c r="EO147">
        <v>0.81553314043328728</v>
      </c>
      <c r="EP147">
        <v>0.81786743404839068</v>
      </c>
      <c r="EQ147">
        <v>0.81574354810667393</v>
      </c>
      <c r="ER147">
        <v>0.81888801336627959</v>
      </c>
      <c r="ES147">
        <v>0.82140900362565394</v>
      </c>
      <c r="ET147">
        <v>0.82089621704147153</v>
      </c>
      <c r="EU147">
        <v>0.82256305371233629</v>
      </c>
      <c r="EV147">
        <v>0.82491230956361028</v>
      </c>
      <c r="EW147">
        <v>0.8227997028932853</v>
      </c>
      <c r="EX147">
        <v>0.82667065765425163</v>
      </c>
      <c r="EY147">
        <v>0.82575510413418107</v>
      </c>
      <c r="EZ147">
        <v>0.83030674257479087</v>
      </c>
      <c r="FA147">
        <v>0.82840256598056761</v>
      </c>
      <c r="FB147">
        <v>0.832440372018594</v>
      </c>
      <c r="FC147">
        <v>0.83084709455792694</v>
      </c>
      <c r="FD147">
        <v>0.83381690430178568</v>
      </c>
      <c r="FE147">
        <v>0.83507577785217413</v>
      </c>
      <c r="FF147">
        <v>0.83516818483319122</v>
      </c>
      <c r="FG147">
        <v>0.8343584581038217</v>
      </c>
      <c r="FH147">
        <v>0.83751970892236383</v>
      </c>
      <c r="FI147">
        <v>0.83883461411318583</v>
      </c>
      <c r="FJ147">
        <v>0.83847709358910139</v>
      </c>
      <c r="FK147">
        <v>0.8396424456044318</v>
      </c>
      <c r="FL147">
        <v>0.84153736863760042</v>
      </c>
      <c r="FM147">
        <v>0.84243087601267219</v>
      </c>
      <c r="FN147">
        <v>0.84190599240245123</v>
      </c>
      <c r="FO147">
        <v>0.84167338280113724</v>
      </c>
      <c r="FP147">
        <v>0.84508549591872273</v>
      </c>
      <c r="FQ147">
        <v>0.84388583705771458</v>
      </c>
      <c r="FR147">
        <v>0.84525407424036381</v>
      </c>
      <c r="FS147">
        <v>0.84656765683174284</v>
      </c>
      <c r="FT147">
        <v>0.84759482452903545</v>
      </c>
      <c r="FU147">
        <v>0.84915370359417519</v>
      </c>
      <c r="FV147">
        <v>0.84896794675393417</v>
      </c>
      <c r="FW147">
        <v>0.85069935396083185</v>
      </c>
      <c r="FX147">
        <v>0.8494160653497701</v>
      </c>
      <c r="FY147">
        <v>0.85397794675977079</v>
      </c>
      <c r="FZ147">
        <v>0.85261666028785599</v>
      </c>
      <c r="GA147">
        <v>0.85277498925780826</v>
      </c>
      <c r="GB147">
        <v>0.85642272711643197</v>
      </c>
      <c r="GC147">
        <v>0.85538843315254032</v>
      </c>
      <c r="GD147">
        <v>0.85640303345733315</v>
      </c>
      <c r="GE147">
        <v>0.85724970387195809</v>
      </c>
      <c r="GF147">
        <v>0.85683721621646214</v>
      </c>
      <c r="GG147">
        <v>0.85924787918954448</v>
      </c>
      <c r="GH147">
        <v>0.8581426595418431</v>
      </c>
      <c r="GI147">
        <v>0.86143277610901237</v>
      </c>
      <c r="GJ147">
        <v>0.86000142413496206</v>
      </c>
      <c r="GK147">
        <v>0.8611711027396266</v>
      </c>
      <c r="GL147">
        <v>0.86214174470031446</v>
      </c>
      <c r="GM147">
        <v>0.86265614727801587</v>
      </c>
      <c r="GN147">
        <v>0.86408433235804549</v>
      </c>
      <c r="GO147">
        <v>0.86297807903371859</v>
      </c>
      <c r="GP147">
        <v>0.86536722420338619</v>
      </c>
      <c r="GQ147">
        <v>0.86478336320808147</v>
      </c>
      <c r="GR147">
        <v>0.86713501277291982</v>
      </c>
      <c r="GS147">
        <v>0.86581900354778152</v>
      </c>
      <c r="GT147">
        <v>0.86727140558537263</v>
      </c>
      <c r="GU147">
        <v>0.87000099911648232</v>
      </c>
      <c r="GV147">
        <v>0.86808862593178338</v>
      </c>
      <c r="GW147">
        <v>0.868456581444498</v>
      </c>
      <c r="GX147">
        <v>0.8674646410881216</v>
      </c>
      <c r="GY147">
        <v>0.87241961573808613</v>
      </c>
      <c r="GZ147">
        <v>0.87123783043224012</v>
      </c>
      <c r="HA147">
        <v>0.87222881192208701</v>
      </c>
      <c r="HB147">
        <v>0.87227261247919774</v>
      </c>
      <c r="HC147">
        <v>0.87357257717794423</v>
      </c>
      <c r="HD147">
        <v>0.87442843549054083</v>
      </c>
      <c r="HE147">
        <v>0.87432163164232912</v>
      </c>
      <c r="HF147">
        <v>0.87532597927657818</v>
      </c>
      <c r="HG147">
        <v>0.87558013439191362</v>
      </c>
      <c r="HH147">
        <v>0.87634543896038664</v>
      </c>
      <c r="HI147">
        <v>0.87675042962100669</v>
      </c>
      <c r="HJ147">
        <v>0.87697199665827585</v>
      </c>
      <c r="HK147">
        <v>0.88003943848920696</v>
      </c>
      <c r="HL147">
        <v>0.87848640507258668</v>
      </c>
      <c r="HM147">
        <v>0.87862791392909345</v>
      </c>
      <c r="HN147">
        <v>0.88022071207221253</v>
      </c>
      <c r="HO147">
        <v>0.88032585975322031</v>
      </c>
      <c r="HP147">
        <v>0.88182157720475041</v>
      </c>
      <c r="HQ147">
        <v>0.8801638816023738</v>
      </c>
      <c r="HR147">
        <v>0.88008638212306634</v>
      </c>
      <c r="HS147">
        <v>0.88262457684542617</v>
      </c>
      <c r="HT147">
        <v>0.88375766462283456</v>
      </c>
      <c r="HU147">
        <v>0.88240255145516089</v>
      </c>
      <c r="HV147">
        <v>0.8847690843081718</v>
      </c>
      <c r="HW147">
        <v>0.88442071913119091</v>
      </c>
      <c r="HX147">
        <v>0.88737768193281652</v>
      </c>
      <c r="HY147">
        <v>0.884788598901596</v>
      </c>
      <c r="HZ147">
        <v>0.88664327177267255</v>
      </c>
      <c r="IA147">
        <v>0.88657804331364787</v>
      </c>
      <c r="IB147">
        <v>0.88862527905455779</v>
      </c>
      <c r="IC147">
        <v>0.88680870911603438</v>
      </c>
      <c r="ID147">
        <v>0.88821573386362829</v>
      </c>
      <c r="IE147">
        <v>0.88893862305287841</v>
      </c>
      <c r="IF147">
        <v>0.88776959765356778</v>
      </c>
      <c r="IG147">
        <v>0.89070437824347926</v>
      </c>
      <c r="IH147">
        <v>0.88990486756858223</v>
      </c>
      <c r="II147">
        <v>0.8908706755720619</v>
      </c>
      <c r="IJ147">
        <v>0.89071851173922423</v>
      </c>
      <c r="IK147">
        <v>0.89081032500502455</v>
      </c>
      <c r="IL147">
        <v>0.88850960113819055</v>
      </c>
      <c r="IM147">
        <v>0.89094073491136727</v>
      </c>
      <c r="IN147">
        <v>0.89246172800847323</v>
      </c>
      <c r="IO147">
        <v>0.89368740819639692</v>
      </c>
      <c r="IP147">
        <v>0.89338314595303669</v>
      </c>
      <c r="IQ147">
        <v>0.89352855285471211</v>
      </c>
      <c r="IR147">
        <v>0.89265883452289552</v>
      </c>
      <c r="IS147">
        <v>0.89356868909646647</v>
      </c>
      <c r="IT147">
        <v>0.89412503860792258</v>
      </c>
      <c r="IU147">
        <v>0.89573946104579605</v>
      </c>
      <c r="IV147">
        <v>0.89540030062162723</v>
      </c>
      <c r="IW147">
        <v>0.89408018076555817</v>
      </c>
      <c r="IX147">
        <v>0.89506648994224525</v>
      </c>
      <c r="IY147">
        <v>0.89699286415926571</v>
      </c>
      <c r="IZ147">
        <v>0.89800023574058385</v>
      </c>
      <c r="JA147">
        <v>0.89685517400205383</v>
      </c>
      <c r="JB147">
        <v>0.89787023307640079</v>
      </c>
      <c r="JC147">
        <v>0.8979610610243618</v>
      </c>
      <c r="JD147">
        <v>0.89948810905972576</v>
      </c>
      <c r="JE147">
        <v>0.90087674284353125</v>
      </c>
      <c r="JF147">
        <v>0.89903533021831694</v>
      </c>
      <c r="JG147">
        <v>0.89977635577490478</v>
      </c>
      <c r="JH147">
        <v>0.9004398073265405</v>
      </c>
      <c r="JI147">
        <v>0.90111183450737242</v>
      </c>
      <c r="JJ147">
        <v>0.90116975755097362</v>
      </c>
      <c r="JK147">
        <v>0.90080698508029511</v>
      </c>
      <c r="JL147">
        <v>0.90188243237662091</v>
      </c>
      <c r="JM147">
        <v>0.90201235951093961</v>
      </c>
      <c r="JN147">
        <v>0.90197280742059449</v>
      </c>
      <c r="JO147">
        <v>0.90248631569563642</v>
      </c>
      <c r="JP147">
        <v>0.90288544110557623</v>
      </c>
      <c r="JQ147">
        <v>0.90327457804650435</v>
      </c>
      <c r="JR147">
        <v>0.90477395260846016</v>
      </c>
      <c r="JS147">
        <v>0.90502495128126981</v>
      </c>
      <c r="JT147">
        <v>0.90440969747647559</v>
      </c>
      <c r="JU147">
        <v>0.9049308332878413</v>
      </c>
      <c r="JV147">
        <v>0.90524660837243442</v>
      </c>
      <c r="JW147">
        <v>0.90544881614195227</v>
      </c>
      <c r="JX147">
        <v>0.90493061631915617</v>
      </c>
      <c r="JY147">
        <v>0.90784619372952879</v>
      </c>
      <c r="JZ147">
        <v>0.90736894938216539</v>
      </c>
      <c r="KA147">
        <v>0.90731521542087512</v>
      </c>
      <c r="KB147">
        <v>0.90602679629129379</v>
      </c>
      <c r="KC147">
        <v>0.90603005916555279</v>
      </c>
      <c r="KD147">
        <v>0.90712113278829898</v>
      </c>
      <c r="KE147">
        <v>0.90756260758032303</v>
      </c>
      <c r="KF147">
        <v>0.90861415028315962</v>
      </c>
      <c r="KG147">
        <v>0.90858065446768455</v>
      </c>
      <c r="KH147">
        <v>0.90999157758250193</v>
      </c>
      <c r="KI147">
        <v>0.90983817892498509</v>
      </c>
      <c r="KJ147">
        <v>0.90970039642849265</v>
      </c>
      <c r="KK147">
        <v>0.90950452770461376</v>
      </c>
      <c r="KL147">
        <v>0.90954969107929728</v>
      </c>
      <c r="KM147">
        <v>0.91060244775714205</v>
      </c>
      <c r="KN147">
        <v>0.91194016990202553</v>
      </c>
      <c r="KO147">
        <v>0.91039687379384004</v>
      </c>
      <c r="KP147">
        <v>0.9123762262698456</v>
      </c>
      <c r="KQ147">
        <v>0.91267871370471121</v>
      </c>
      <c r="KR147">
        <v>0.91281231837050192</v>
      </c>
      <c r="KS147">
        <v>0.91168916093193331</v>
      </c>
      <c r="KT147">
        <v>0.91187021577400063</v>
      </c>
      <c r="KU147">
        <v>0.91321901744616607</v>
      </c>
      <c r="KV147">
        <v>0.91101135355088692</v>
      </c>
      <c r="KW147">
        <v>0.91411080848301984</v>
      </c>
      <c r="KX147">
        <v>0.91548606879632854</v>
      </c>
      <c r="KY147">
        <v>0.91490700220174725</v>
      </c>
      <c r="KZ147">
        <v>0.9136799818265473</v>
      </c>
      <c r="LA147">
        <v>0.91457321068621966</v>
      </c>
      <c r="LB147">
        <v>0.91600326237788177</v>
      </c>
      <c r="LC147">
        <v>0.91568917006761674</v>
      </c>
      <c r="LD147">
        <v>0.91527607765587238</v>
      </c>
      <c r="LE147">
        <v>0.91406779240124503</v>
      </c>
      <c r="LF147">
        <v>0.91534365060027212</v>
      </c>
      <c r="LG147">
        <v>0.91671578114617169</v>
      </c>
      <c r="LH147">
        <v>0.91749341870831957</v>
      </c>
      <c r="LI147">
        <v>0.91541170448396425</v>
      </c>
      <c r="LJ147">
        <v>0.91658182894430773</v>
      </c>
      <c r="LK147">
        <v>0.91587858027434643</v>
      </c>
      <c r="LL147">
        <v>0.91620555680932969</v>
      </c>
      <c r="LM147">
        <v>0.91793594520137989</v>
      </c>
      <c r="LN147">
        <v>0.91570559040011079</v>
      </c>
      <c r="LO147">
        <v>0.91948035929241634</v>
      </c>
      <c r="LP147">
        <v>0.91959551541614637</v>
      </c>
      <c r="LQ147">
        <v>0.91958079007034887</v>
      </c>
      <c r="LR147">
        <v>0.91963392291092882</v>
      </c>
      <c r="LS147">
        <v>0.91988860894964319</v>
      </c>
      <c r="LT147">
        <v>0.91927506565774841</v>
      </c>
      <c r="LU147">
        <v>0.9200546956314577</v>
      </c>
      <c r="LV147">
        <v>0.91953036989820602</v>
      </c>
      <c r="LW147">
        <v>0.92063791412218321</v>
      </c>
      <c r="LX147">
        <v>0.92131490007500516</v>
      </c>
      <c r="LY147">
        <v>0.92077741913554978</v>
      </c>
      <c r="LZ147">
        <v>0.92166708097705696</v>
      </c>
      <c r="MA147">
        <v>0.92166372351684545</v>
      </c>
      <c r="MB147">
        <v>0.92089356430258262</v>
      </c>
      <c r="MC147">
        <v>0.92123515628214503</v>
      </c>
      <c r="MD147">
        <v>0.9226337782976346</v>
      </c>
      <c r="ME147">
        <v>0.92189433552353839</v>
      </c>
      <c r="MF147">
        <v>0.92235828798322106</v>
      </c>
      <c r="MG147">
        <v>0.92331843048738826</v>
      </c>
      <c r="MH147">
        <v>0.9228466011852603</v>
      </c>
      <c r="MI147">
        <v>0.92204240402450854</v>
      </c>
      <c r="MJ147">
        <v>0.9240581457776702</v>
      </c>
      <c r="MK147">
        <v>0.92443294525576769</v>
      </c>
      <c r="ML147">
        <v>0.92469557083779352</v>
      </c>
      <c r="MM147">
        <v>0.92492444017573183</v>
      </c>
      <c r="MN147">
        <v>0.92423594310746293</v>
      </c>
      <c r="MO147">
        <v>0.92495316725203724</v>
      </c>
      <c r="MP147">
        <v>0.92511032652756309</v>
      </c>
      <c r="MQ147">
        <v>0.92593773250492573</v>
      </c>
      <c r="MR147">
        <v>0.92395919239364621</v>
      </c>
      <c r="MS147">
        <v>0.92473639045792955</v>
      </c>
      <c r="MT147">
        <v>0.92796259367438494</v>
      </c>
      <c r="MU147">
        <v>0.92614237368670316</v>
      </c>
      <c r="MV147">
        <v>0.92589679919442924</v>
      </c>
      <c r="MW147">
        <v>0.92511904645526799</v>
      </c>
      <c r="MX147">
        <v>0.92642083019623933</v>
      </c>
      <c r="MY147">
        <v>0.92590398759215931</v>
      </c>
      <c r="MZ147">
        <v>0.92613351961198609</v>
      </c>
      <c r="NA147">
        <v>0.92703601963033244</v>
      </c>
      <c r="NB147">
        <v>0.92691232508719545</v>
      </c>
      <c r="NC147">
        <v>0.92774950941376666</v>
      </c>
      <c r="ND147">
        <v>0.9279188558950956</v>
      </c>
      <c r="NE147">
        <v>0.92815448226500297</v>
      </c>
      <c r="NF147">
        <v>0.92725293744514459</v>
      </c>
      <c r="NG147">
        <v>0.92774475376633558</v>
      </c>
      <c r="NH147">
        <v>0.92914046048899368</v>
      </c>
      <c r="NI147">
        <v>0.92800338953112382</v>
      </c>
      <c r="NJ147">
        <v>0.92754734666282945</v>
      </c>
      <c r="NK147">
        <v>0.92884789488746355</v>
      </c>
      <c r="NL147">
        <v>0.92931320744158952</v>
      </c>
      <c r="NM147">
        <v>0.92864271546945898</v>
      </c>
      <c r="NN147">
        <v>0.92957891920381197</v>
      </c>
      <c r="NO147">
        <v>0.92993284841253609</v>
      </c>
      <c r="NP147">
        <v>0.93092485069655717</v>
      </c>
      <c r="NQ147">
        <v>0.93040233539352746</v>
      </c>
      <c r="NR147">
        <v>0.93083512603284091</v>
      </c>
      <c r="NS147">
        <v>0.92997951906050991</v>
      </c>
      <c r="NT147">
        <v>0.9308504897299914</v>
      </c>
      <c r="NU147">
        <v>0.93060021497973033</v>
      </c>
      <c r="NV147">
        <v>0.93132491645549786</v>
      </c>
      <c r="NW147">
        <v>0.93174699956296703</v>
      </c>
      <c r="NX147">
        <v>0.93151166507778027</v>
      </c>
      <c r="NY147">
        <v>0.93193271987536019</v>
      </c>
      <c r="NZ147">
        <v>0.93182410901422197</v>
      </c>
      <c r="OA147">
        <v>0.93167037774915806</v>
      </c>
      <c r="OB147">
        <v>0.93188152267575997</v>
      </c>
      <c r="OC147">
        <v>0.93347539194829321</v>
      </c>
      <c r="OD147">
        <v>0.93167307061639448</v>
      </c>
      <c r="OE147">
        <v>0.93351149735606787</v>
      </c>
      <c r="OF147">
        <v>0.93375060242311925</v>
      </c>
      <c r="OG147">
        <v>0.93163215072609817</v>
      </c>
      <c r="OH147">
        <v>0.93338677536027193</v>
      </c>
      <c r="OI147">
        <v>0.9339785169036311</v>
      </c>
      <c r="OJ147">
        <v>0.93326666766680266</v>
      </c>
      <c r="OK147">
        <v>0.9330491211528793</v>
      </c>
      <c r="OL147">
        <v>0.93365095982885971</v>
      </c>
      <c r="OM147">
        <v>0.93337370037203304</v>
      </c>
      <c r="ON147">
        <v>0.93422837644212708</v>
      </c>
      <c r="OO147">
        <v>0.93371335764070973</v>
      </c>
      <c r="OP147">
        <v>0.93348774741963325</v>
      </c>
      <c r="OQ147">
        <v>0.93444960204274496</v>
      </c>
      <c r="OR147">
        <v>0.9343657723245069</v>
      </c>
      <c r="OS147">
        <v>0.9353542973003629</v>
      </c>
      <c r="OT147">
        <v>0.93426636875361968</v>
      </c>
      <c r="OU147">
        <v>0.93371809468108435</v>
      </c>
    </row>
    <row r="148" spans="1:411">
      <c r="A148" s="539">
        <v>0.9700000000000002</v>
      </c>
      <c r="B148">
        <v>3.618528647631672E-3</v>
      </c>
      <c r="C148">
        <v>1.1123020770261376E-2</v>
      </c>
      <c r="D148">
        <v>2.0280164130446726E-2</v>
      </c>
      <c r="E148">
        <v>3.0150944839994243E-2</v>
      </c>
      <c r="F148">
        <v>3.8797928036985549E-2</v>
      </c>
      <c r="G148">
        <v>4.7564990602630468E-2</v>
      </c>
      <c r="H148">
        <v>5.8088925608112643E-2</v>
      </c>
      <c r="I148">
        <v>6.6295527866173737E-2</v>
      </c>
      <c r="J148">
        <v>7.4843939146692892E-2</v>
      </c>
      <c r="K148">
        <v>8.5663155575790184E-2</v>
      </c>
      <c r="L148">
        <v>9.4317340361788404E-2</v>
      </c>
      <c r="M148">
        <v>0.10532589219125262</v>
      </c>
      <c r="N148">
        <v>0.11554285510475701</v>
      </c>
      <c r="O148">
        <v>0.12374570810471061</v>
      </c>
      <c r="P148">
        <v>0.13392952719497028</v>
      </c>
      <c r="Q148">
        <v>0.14272838399691778</v>
      </c>
      <c r="R148">
        <v>0.15568505136707295</v>
      </c>
      <c r="S148">
        <v>0.16415751604665868</v>
      </c>
      <c r="T148">
        <v>0.17574639480058504</v>
      </c>
      <c r="U148">
        <v>0.18394794526865535</v>
      </c>
      <c r="V148">
        <v>0.19535472841141452</v>
      </c>
      <c r="W148">
        <v>0.20553246981842235</v>
      </c>
      <c r="X148">
        <v>0.21740469480295199</v>
      </c>
      <c r="Y148">
        <v>0.22525744445852677</v>
      </c>
      <c r="Z148">
        <v>0.23749147718922262</v>
      </c>
      <c r="AA148">
        <v>0.24815065380539364</v>
      </c>
      <c r="AB148">
        <v>0.25841053907746259</v>
      </c>
      <c r="AC148">
        <v>0.27140765544609857</v>
      </c>
      <c r="AD148">
        <v>0.2791475633524822</v>
      </c>
      <c r="AE148">
        <v>0.29421427829550639</v>
      </c>
      <c r="AF148">
        <v>0.30201396869038644</v>
      </c>
      <c r="AG148">
        <v>0.31228050490906395</v>
      </c>
      <c r="AH148">
        <v>0.32566361485845546</v>
      </c>
      <c r="AI148">
        <v>0.33590380143850418</v>
      </c>
      <c r="AJ148">
        <v>0.34464248483876891</v>
      </c>
      <c r="AK148">
        <v>0.35263006414742043</v>
      </c>
      <c r="AL148">
        <v>0.36570594532187228</v>
      </c>
      <c r="AM148">
        <v>0.37563532449667508</v>
      </c>
      <c r="AN148">
        <v>0.3864656016924175</v>
      </c>
      <c r="AO148">
        <v>0.39929360143883763</v>
      </c>
      <c r="AP148">
        <v>0.40937167769063337</v>
      </c>
      <c r="AQ148">
        <v>0.41868650222224063</v>
      </c>
      <c r="AR148">
        <v>0.42893786590468952</v>
      </c>
      <c r="AS148">
        <v>0.44005520544604132</v>
      </c>
      <c r="AT148">
        <v>0.44394219662187684</v>
      </c>
      <c r="AU148">
        <v>0.45788912935992643</v>
      </c>
      <c r="AV148">
        <v>0.46406139122163825</v>
      </c>
      <c r="AW148">
        <v>0.47463472131488532</v>
      </c>
      <c r="AX148">
        <v>0.4826390400862367</v>
      </c>
      <c r="AY148">
        <v>0.49148349456757801</v>
      </c>
      <c r="AZ148">
        <v>0.50030662245114299</v>
      </c>
      <c r="BA148">
        <v>0.50813018638795682</v>
      </c>
      <c r="BB148">
        <v>0.51508569526858961</v>
      </c>
      <c r="BC148">
        <v>0.52312717206277215</v>
      </c>
      <c r="BD148">
        <v>0.52900739785572282</v>
      </c>
      <c r="BE148">
        <v>0.53790171316216373</v>
      </c>
      <c r="BF148">
        <v>0.54167858711493333</v>
      </c>
      <c r="BG148">
        <v>0.55541232287830566</v>
      </c>
      <c r="BH148">
        <v>0.55902385458166881</v>
      </c>
      <c r="BI148">
        <v>0.56529842827788357</v>
      </c>
      <c r="BJ148">
        <v>0.57378119649836434</v>
      </c>
      <c r="BK148">
        <v>0.58063548091153194</v>
      </c>
      <c r="BL148">
        <v>0.58564999958419517</v>
      </c>
      <c r="BM148">
        <v>0.59274604363363181</v>
      </c>
      <c r="BN148">
        <v>0.59571688894591679</v>
      </c>
      <c r="BO148">
        <v>0.59999381126415452</v>
      </c>
      <c r="BP148">
        <v>0.60756420323312454</v>
      </c>
      <c r="BQ148">
        <v>0.61380743396669746</v>
      </c>
      <c r="BR148">
        <v>0.61825432928904234</v>
      </c>
      <c r="BS148">
        <v>0.62656504352643538</v>
      </c>
      <c r="BT148">
        <v>0.62763007867705922</v>
      </c>
      <c r="BU148">
        <v>0.63306949293062886</v>
      </c>
      <c r="BV148">
        <v>0.63736211740094373</v>
      </c>
      <c r="BW148">
        <v>0.64227133391438418</v>
      </c>
      <c r="BX148">
        <v>0.64683370760065562</v>
      </c>
      <c r="BY148">
        <v>0.65293132432014456</v>
      </c>
      <c r="BZ148">
        <v>0.65418225210821335</v>
      </c>
      <c r="CA148">
        <v>0.65902483316010518</v>
      </c>
      <c r="CB148">
        <v>0.66392468479677413</v>
      </c>
      <c r="CC148">
        <v>0.66816445215249687</v>
      </c>
      <c r="CD148">
        <v>0.67253729043499821</v>
      </c>
      <c r="CE148">
        <v>0.67728093804496248</v>
      </c>
      <c r="CF148">
        <v>0.682212095130042</v>
      </c>
      <c r="CG148">
        <v>0.68519476571063653</v>
      </c>
      <c r="CH148">
        <v>0.68670630612653671</v>
      </c>
      <c r="CI148">
        <v>0.69105703892436365</v>
      </c>
      <c r="CJ148">
        <v>0.69663520953171931</v>
      </c>
      <c r="CK148">
        <v>0.69869890611840324</v>
      </c>
      <c r="CL148">
        <v>0.70264694888504731</v>
      </c>
      <c r="CM148">
        <v>0.70355194952304712</v>
      </c>
      <c r="CN148">
        <v>0.71017304118832547</v>
      </c>
      <c r="CO148">
        <v>0.71132212922446658</v>
      </c>
      <c r="CP148">
        <v>0.71495941031615273</v>
      </c>
      <c r="CQ148">
        <v>0.71882906088427601</v>
      </c>
      <c r="CR148">
        <v>0.71821191784269034</v>
      </c>
      <c r="CS148">
        <v>0.72073826594532997</v>
      </c>
      <c r="CT148">
        <v>0.72659738629290427</v>
      </c>
      <c r="CU148">
        <v>0.72806568713202968</v>
      </c>
      <c r="CV148">
        <v>0.73273303386613509</v>
      </c>
      <c r="CW148">
        <v>0.7328587016580963</v>
      </c>
      <c r="CX148">
        <v>0.73604841012738542</v>
      </c>
      <c r="CY148">
        <v>0.74126080266338401</v>
      </c>
      <c r="CZ148">
        <v>0.73900657468057673</v>
      </c>
      <c r="DA148">
        <v>0.74267830753258768</v>
      </c>
      <c r="DB148">
        <v>0.74603591556283688</v>
      </c>
      <c r="DC148">
        <v>0.74574142781735608</v>
      </c>
      <c r="DD148">
        <v>0.75117942873720078</v>
      </c>
      <c r="DE148">
        <v>0.7540068666100761</v>
      </c>
      <c r="DF148">
        <v>0.75481860132710499</v>
      </c>
      <c r="DG148">
        <v>0.75597068412110369</v>
      </c>
      <c r="DH148">
        <v>0.75975843114019237</v>
      </c>
      <c r="DI148">
        <v>0.76388818005218384</v>
      </c>
      <c r="DJ148">
        <v>0.76432830757729475</v>
      </c>
      <c r="DK148">
        <v>0.76805075929462885</v>
      </c>
      <c r="DL148">
        <v>0.77018423463590191</v>
      </c>
      <c r="DM148">
        <v>0.76856610123483704</v>
      </c>
      <c r="DN148">
        <v>0.77270131383880114</v>
      </c>
      <c r="DO148">
        <v>0.77224226323587131</v>
      </c>
      <c r="DP148">
        <v>0.77734178942998999</v>
      </c>
      <c r="DQ148">
        <v>0.77511132105958747</v>
      </c>
      <c r="DR148">
        <v>0.77863780284729867</v>
      </c>
      <c r="DS148">
        <v>0.78232436336469369</v>
      </c>
      <c r="DT148">
        <v>0.78434207449724369</v>
      </c>
      <c r="DU148">
        <v>0.78581313355157767</v>
      </c>
      <c r="DV148">
        <v>0.78723891100682208</v>
      </c>
      <c r="DW148">
        <v>0.78676427021327511</v>
      </c>
      <c r="DX148">
        <v>0.78968698339301291</v>
      </c>
      <c r="DY148">
        <v>0.78927601416921078</v>
      </c>
      <c r="DZ148">
        <v>0.7925955492478618</v>
      </c>
      <c r="EA148">
        <v>0.79609712002096544</v>
      </c>
      <c r="EB148">
        <v>0.79786843468734825</v>
      </c>
      <c r="EC148">
        <v>0.79814881809864879</v>
      </c>
      <c r="ED148">
        <v>0.79893821983686031</v>
      </c>
      <c r="EE148">
        <v>0.80212912570482042</v>
      </c>
      <c r="EF148">
        <v>0.80131152720630305</v>
      </c>
      <c r="EG148">
        <v>0.80440796702763839</v>
      </c>
      <c r="EH148">
        <v>0.80580590468940438</v>
      </c>
      <c r="EI148">
        <v>0.80581857144802527</v>
      </c>
      <c r="EJ148">
        <v>0.80847293652390795</v>
      </c>
      <c r="EK148">
        <v>0.80802036207502292</v>
      </c>
      <c r="EL148">
        <v>0.81288675340701178</v>
      </c>
      <c r="EM148">
        <v>0.81332789051438792</v>
      </c>
      <c r="EN148">
        <v>0.81337009307238617</v>
      </c>
      <c r="EO148">
        <v>0.81497494223787592</v>
      </c>
      <c r="EP148">
        <v>0.815819148745207</v>
      </c>
      <c r="EQ148">
        <v>0.81624622259637325</v>
      </c>
      <c r="ER148">
        <v>0.81967458683099514</v>
      </c>
      <c r="ES148">
        <v>0.81975591311762541</v>
      </c>
      <c r="ET148">
        <v>0.82387680487349102</v>
      </c>
      <c r="EU148">
        <v>0.8239308010180455</v>
      </c>
      <c r="EV148">
        <v>0.82191461621437401</v>
      </c>
      <c r="EW148">
        <v>0.82419716067521365</v>
      </c>
      <c r="EX148">
        <v>0.82603142761477899</v>
      </c>
      <c r="EY148">
        <v>0.82696586627015856</v>
      </c>
      <c r="EZ148">
        <v>0.82730379176284807</v>
      </c>
      <c r="FA148">
        <v>0.8266491660384554</v>
      </c>
      <c r="FB148">
        <v>0.83254972430100271</v>
      </c>
      <c r="FC148">
        <v>0.83240656842316374</v>
      </c>
      <c r="FD148">
        <v>0.83189615239976644</v>
      </c>
      <c r="FE148">
        <v>0.83416006702357282</v>
      </c>
      <c r="FF148">
        <v>0.83408761438056955</v>
      </c>
      <c r="FG148">
        <v>0.83657754735506928</v>
      </c>
      <c r="FH148">
        <v>0.8385743562976844</v>
      </c>
      <c r="FI148">
        <v>0.83630033733927733</v>
      </c>
      <c r="FJ148">
        <v>0.83754725294912924</v>
      </c>
      <c r="FK148">
        <v>0.83899264102174287</v>
      </c>
      <c r="FL148">
        <v>0.83988499662345162</v>
      </c>
      <c r="FM148">
        <v>0.84198414374515829</v>
      </c>
      <c r="FN148">
        <v>0.84221576557579181</v>
      </c>
      <c r="FO148">
        <v>0.84253094429794184</v>
      </c>
      <c r="FP148">
        <v>0.8427569332584246</v>
      </c>
      <c r="FQ148">
        <v>0.84563702541812646</v>
      </c>
      <c r="FR148">
        <v>0.84541523554666598</v>
      </c>
      <c r="FS148">
        <v>0.84731860945418502</v>
      </c>
      <c r="FT148">
        <v>0.84661042641370499</v>
      </c>
      <c r="FU148">
        <v>0.84920401822729108</v>
      </c>
      <c r="FV148">
        <v>0.84993494052967511</v>
      </c>
      <c r="FW148">
        <v>0.8488327882852108</v>
      </c>
      <c r="FX148">
        <v>0.85122825964819171</v>
      </c>
      <c r="FY148">
        <v>0.85218853100817749</v>
      </c>
      <c r="FZ148">
        <v>0.85244344731059241</v>
      </c>
      <c r="GA148">
        <v>0.85542028800914327</v>
      </c>
      <c r="GB148">
        <v>0.85550131945365204</v>
      </c>
      <c r="GC148">
        <v>0.85288560166747662</v>
      </c>
      <c r="GD148">
        <v>0.85626641295394601</v>
      </c>
      <c r="GE148">
        <v>0.85639098418843285</v>
      </c>
      <c r="GF148">
        <v>0.85615672592338021</v>
      </c>
      <c r="GG148">
        <v>0.85781762889736834</v>
      </c>
      <c r="GH148">
        <v>0.85831121284239076</v>
      </c>
      <c r="GI148">
        <v>0.85952604447479819</v>
      </c>
      <c r="GJ148">
        <v>0.86116999710932496</v>
      </c>
      <c r="GK148">
        <v>0.8621364051572874</v>
      </c>
      <c r="GL148">
        <v>0.86145070622614772</v>
      </c>
      <c r="GM148">
        <v>0.86214529375112592</v>
      </c>
      <c r="GN148">
        <v>0.86288603593423585</v>
      </c>
      <c r="GO148">
        <v>0.86485823603797485</v>
      </c>
      <c r="GP148">
        <v>0.86455662030105018</v>
      </c>
      <c r="GQ148">
        <v>0.864822744204924</v>
      </c>
      <c r="GR148">
        <v>0.86520851553169231</v>
      </c>
      <c r="GS148">
        <v>0.86683707100964713</v>
      </c>
      <c r="GT148">
        <v>0.86855501101546329</v>
      </c>
      <c r="GU148">
        <v>0.86857957462598689</v>
      </c>
      <c r="GV148">
        <v>0.86913343523059405</v>
      </c>
      <c r="GW148">
        <v>0.86880492663389908</v>
      </c>
      <c r="GX148">
        <v>0.87040858798595644</v>
      </c>
      <c r="GY148">
        <v>0.87077057171439465</v>
      </c>
      <c r="GZ148">
        <v>0.87195457751858929</v>
      </c>
      <c r="HA148">
        <v>0.87252888779102644</v>
      </c>
      <c r="HB148">
        <v>0.87258547682193</v>
      </c>
      <c r="HC148">
        <v>0.8733442452058725</v>
      </c>
      <c r="HD148">
        <v>0.87214128957017645</v>
      </c>
      <c r="HE148">
        <v>0.8747844465790322</v>
      </c>
      <c r="HF148">
        <v>0.87443213468373615</v>
      </c>
      <c r="HG148">
        <v>0.87550660885926868</v>
      </c>
      <c r="HH148">
        <v>0.8757738283747718</v>
      </c>
      <c r="HI148">
        <v>0.87731987191375072</v>
      </c>
      <c r="HJ148">
        <v>0.87812329311830251</v>
      </c>
      <c r="HK148">
        <v>0.87762613366592268</v>
      </c>
      <c r="HL148">
        <v>0.87753473048404695</v>
      </c>
      <c r="HM148">
        <v>0.87859731310894129</v>
      </c>
      <c r="HN148">
        <v>0.87995759424753273</v>
      </c>
      <c r="HO148">
        <v>0.88035476205256935</v>
      </c>
      <c r="HP148">
        <v>0.87961594921374076</v>
      </c>
      <c r="HQ148">
        <v>0.88160292110323313</v>
      </c>
      <c r="HR148">
        <v>0.88442845787273472</v>
      </c>
      <c r="HS148">
        <v>0.88215066530082065</v>
      </c>
      <c r="HT148">
        <v>0.8808041358651657</v>
      </c>
      <c r="HU148">
        <v>0.88093841809573303</v>
      </c>
      <c r="HV148">
        <v>0.88394765894540872</v>
      </c>
      <c r="HW148">
        <v>0.88384843664876411</v>
      </c>
      <c r="HX148">
        <v>0.88356993322083233</v>
      </c>
      <c r="HY148">
        <v>0.88331508210286969</v>
      </c>
      <c r="HZ148">
        <v>0.88710271626206105</v>
      </c>
      <c r="IA148">
        <v>0.88617538641833349</v>
      </c>
      <c r="IB148">
        <v>0.88708418274706591</v>
      </c>
      <c r="IC148">
        <v>0.88676308869225196</v>
      </c>
      <c r="ID148">
        <v>0.88827713726578028</v>
      </c>
      <c r="IE148">
        <v>0.88755616925945446</v>
      </c>
      <c r="IF148">
        <v>0.88896736888298555</v>
      </c>
      <c r="IG148">
        <v>0.88928911507521491</v>
      </c>
      <c r="IH148">
        <v>0.88996752534361634</v>
      </c>
      <c r="II148">
        <v>0.88992920297374734</v>
      </c>
      <c r="IJ148">
        <v>0.89046714037296471</v>
      </c>
      <c r="IK148">
        <v>0.89303095997283355</v>
      </c>
      <c r="IL148">
        <v>0.89120956853455835</v>
      </c>
      <c r="IM148">
        <v>0.89295247431135572</v>
      </c>
      <c r="IN148">
        <v>0.89319375511740484</v>
      </c>
      <c r="IO148">
        <v>0.89402022746948506</v>
      </c>
      <c r="IP148">
        <v>0.8932528366071868</v>
      </c>
      <c r="IQ148">
        <v>0.89447011828781253</v>
      </c>
      <c r="IR148">
        <v>0.89332375492738403</v>
      </c>
      <c r="IS148">
        <v>0.89360146413911645</v>
      </c>
      <c r="IT148">
        <v>0.89455447399809018</v>
      </c>
      <c r="IU148">
        <v>0.89428492335610876</v>
      </c>
      <c r="IV148">
        <v>0.89635952398743546</v>
      </c>
      <c r="IW148">
        <v>0.89378588805827108</v>
      </c>
      <c r="IX148">
        <v>0.89537761180318554</v>
      </c>
      <c r="IY148">
        <v>0.89672948678828701</v>
      </c>
      <c r="IZ148">
        <v>0.89810580444879518</v>
      </c>
      <c r="JA148">
        <v>0.89756361312862798</v>
      </c>
      <c r="JB148">
        <v>0.89644588385418378</v>
      </c>
      <c r="JC148">
        <v>0.89691416515008826</v>
      </c>
      <c r="JD148">
        <v>0.89913895941306399</v>
      </c>
      <c r="JE148">
        <v>0.89897524364386905</v>
      </c>
      <c r="JF148">
        <v>0.90017973790101224</v>
      </c>
      <c r="JG148">
        <v>0.90140657283484127</v>
      </c>
      <c r="JH148">
        <v>0.90073598026598112</v>
      </c>
      <c r="JI148">
        <v>0.90072460494545614</v>
      </c>
      <c r="JJ148">
        <v>0.90081105929223626</v>
      </c>
      <c r="JK148">
        <v>0.9021029623997997</v>
      </c>
      <c r="JL148">
        <v>0.90184179996759328</v>
      </c>
      <c r="JM148">
        <v>0.90072754705353675</v>
      </c>
      <c r="JN148">
        <v>0.90087850569944605</v>
      </c>
      <c r="JO148">
        <v>0.9029759292501881</v>
      </c>
      <c r="JP148">
        <v>0.90278505589494051</v>
      </c>
      <c r="JQ148">
        <v>0.90463067680629972</v>
      </c>
      <c r="JR148">
        <v>0.90399914446061214</v>
      </c>
      <c r="JS148">
        <v>0.90442192849905534</v>
      </c>
      <c r="JT148">
        <v>0.90414821497923525</v>
      </c>
      <c r="JU148">
        <v>0.90364553656573676</v>
      </c>
      <c r="JV148">
        <v>0.90530353476848047</v>
      </c>
      <c r="JW148">
        <v>0.90498730142522654</v>
      </c>
      <c r="JX148">
        <v>0.90504588425468291</v>
      </c>
      <c r="JY148">
        <v>0.90526565523879188</v>
      </c>
      <c r="JZ148">
        <v>0.90897019106656829</v>
      </c>
      <c r="KA148">
        <v>0.90558702906909505</v>
      </c>
      <c r="KB148">
        <v>0.90766143635098318</v>
      </c>
      <c r="KC148">
        <v>0.9072687180245701</v>
      </c>
      <c r="KD148">
        <v>0.90803861823884235</v>
      </c>
      <c r="KE148">
        <v>0.90837901262504572</v>
      </c>
      <c r="KF148">
        <v>0.90884598899024682</v>
      </c>
      <c r="KG148">
        <v>0.90744677762892922</v>
      </c>
      <c r="KH148">
        <v>0.91095999505650149</v>
      </c>
      <c r="KI148">
        <v>0.91073893090322178</v>
      </c>
      <c r="KJ148">
        <v>0.90872477542840235</v>
      </c>
      <c r="KK148">
        <v>0.91007729995264341</v>
      </c>
      <c r="KL148">
        <v>0.91175044374859016</v>
      </c>
      <c r="KM148">
        <v>0.91055902385625198</v>
      </c>
      <c r="KN148">
        <v>0.90986559855610394</v>
      </c>
      <c r="KO148">
        <v>0.91081674067550122</v>
      </c>
      <c r="KP148">
        <v>0.91222519653949696</v>
      </c>
      <c r="KQ148">
        <v>0.91219651532765833</v>
      </c>
      <c r="KR148">
        <v>0.91214763651714215</v>
      </c>
      <c r="KS148">
        <v>0.91047612211612527</v>
      </c>
      <c r="KT148">
        <v>0.91232071437499196</v>
      </c>
      <c r="KU148">
        <v>0.91393106062720153</v>
      </c>
      <c r="KV148">
        <v>0.91227128046410255</v>
      </c>
      <c r="KW148">
        <v>0.91418486630610418</v>
      </c>
      <c r="KX148">
        <v>0.91335144436087479</v>
      </c>
      <c r="KY148">
        <v>0.91329764618505715</v>
      </c>
      <c r="KZ148">
        <v>0.91482477574148791</v>
      </c>
      <c r="LA148">
        <v>0.91404239324897052</v>
      </c>
      <c r="LB148">
        <v>0.9154019653334865</v>
      </c>
      <c r="LC148">
        <v>0.91595023539893483</v>
      </c>
      <c r="LD148">
        <v>0.91544008755606465</v>
      </c>
      <c r="LE148">
        <v>0.91486198380476291</v>
      </c>
      <c r="LF148">
        <v>0.9162473996861612</v>
      </c>
      <c r="LG148">
        <v>0.91686110819240141</v>
      </c>
      <c r="LH148">
        <v>0.91552323565007776</v>
      </c>
      <c r="LI148">
        <v>0.91680797445245987</v>
      </c>
      <c r="LJ148">
        <v>0.91729930770833246</v>
      </c>
      <c r="LK148">
        <v>0.91773596839541993</v>
      </c>
      <c r="LL148">
        <v>0.91784836220446575</v>
      </c>
      <c r="LM148">
        <v>0.91695461402978862</v>
      </c>
      <c r="LN148">
        <v>0.91651136678573797</v>
      </c>
      <c r="LO148">
        <v>0.91759256849951698</v>
      </c>
      <c r="LP148">
        <v>0.91837186672016724</v>
      </c>
      <c r="LQ148">
        <v>0.91975870813164184</v>
      </c>
      <c r="LR148">
        <v>0.91785885590840999</v>
      </c>
      <c r="LS148">
        <v>0.92049024698407433</v>
      </c>
      <c r="LT148">
        <v>0.9199602456414695</v>
      </c>
      <c r="LU148">
        <v>0.9208606903177522</v>
      </c>
      <c r="LV148">
        <v>0.92037770648977002</v>
      </c>
      <c r="LW148">
        <v>0.92124079202124121</v>
      </c>
      <c r="LX148">
        <v>0.92089170702252265</v>
      </c>
      <c r="LY148">
        <v>0.92008370957253727</v>
      </c>
      <c r="LZ148">
        <v>0.92071813936975155</v>
      </c>
      <c r="MA148">
        <v>0.9207554509519793</v>
      </c>
      <c r="MB148">
        <v>0.92187069374732133</v>
      </c>
      <c r="MC148">
        <v>0.92126980866418395</v>
      </c>
      <c r="MD148">
        <v>0.92133133472388273</v>
      </c>
      <c r="ME148">
        <v>0.92204648533213063</v>
      </c>
      <c r="MF148">
        <v>0.92233244828497762</v>
      </c>
      <c r="MG148">
        <v>0.92381758210050025</v>
      </c>
      <c r="MH148">
        <v>0.92238313916994719</v>
      </c>
      <c r="MI148">
        <v>0.9238858352911572</v>
      </c>
      <c r="MJ148">
        <v>0.92370023356251385</v>
      </c>
      <c r="MK148">
        <v>0.92367818902707854</v>
      </c>
      <c r="ML148">
        <v>0.92424439820590576</v>
      </c>
      <c r="MM148">
        <v>0.92162943497702288</v>
      </c>
      <c r="MN148">
        <v>0.92341321886205951</v>
      </c>
      <c r="MO148">
        <v>0.92335431851186256</v>
      </c>
      <c r="MP148">
        <v>0.92553333603957966</v>
      </c>
      <c r="MQ148">
        <v>0.92484107935776616</v>
      </c>
      <c r="MR148">
        <v>0.92459476683956487</v>
      </c>
      <c r="MS148">
        <v>0.92710706931532028</v>
      </c>
      <c r="MT148">
        <v>0.926431149598413</v>
      </c>
      <c r="MU148">
        <v>0.92563640218462295</v>
      </c>
      <c r="MV148">
        <v>0.92694977368323406</v>
      </c>
      <c r="MW148">
        <v>0.92669722460817572</v>
      </c>
      <c r="MX148">
        <v>0.92533972763852324</v>
      </c>
      <c r="MY148">
        <v>0.92728325174674064</v>
      </c>
      <c r="MZ148">
        <v>0.92595941649340374</v>
      </c>
      <c r="NA148">
        <v>0.92714174994633614</v>
      </c>
      <c r="NB148">
        <v>0.92751082485395742</v>
      </c>
      <c r="NC148">
        <v>0.92639504322732902</v>
      </c>
      <c r="ND148">
        <v>0.92703170346041097</v>
      </c>
      <c r="NE148">
        <v>0.92740451247345668</v>
      </c>
      <c r="NF148">
        <v>0.92841604365515307</v>
      </c>
      <c r="NG148">
        <v>0.92886940698530596</v>
      </c>
      <c r="NH148">
        <v>0.92618398860733964</v>
      </c>
      <c r="NI148">
        <v>0.9283222277206018</v>
      </c>
      <c r="NJ148">
        <v>0.92912279943000242</v>
      </c>
      <c r="NK148">
        <v>0.92877437017348163</v>
      </c>
      <c r="NL148">
        <v>0.92933740066712489</v>
      </c>
      <c r="NM148">
        <v>0.92971780512833835</v>
      </c>
      <c r="NN148">
        <v>0.92831838307419878</v>
      </c>
      <c r="NO148">
        <v>0.92968786125982361</v>
      </c>
      <c r="NP148">
        <v>0.92973445517815312</v>
      </c>
      <c r="NQ148">
        <v>0.93039819061619977</v>
      </c>
      <c r="NR148">
        <v>0.93040915033869642</v>
      </c>
      <c r="NS148">
        <v>0.93022377823787594</v>
      </c>
      <c r="NT148">
        <v>0.92982535511259123</v>
      </c>
      <c r="NU148">
        <v>0.93032797526633304</v>
      </c>
      <c r="NV148">
        <v>0.93198531981346222</v>
      </c>
      <c r="NW148">
        <v>0.93040617754483779</v>
      </c>
      <c r="NX148">
        <v>0.93218672861306207</v>
      </c>
      <c r="NY148">
        <v>0.93141160108278187</v>
      </c>
      <c r="NZ148">
        <v>0.93090747161362353</v>
      </c>
      <c r="OA148">
        <v>0.93249842207750588</v>
      </c>
      <c r="OB148">
        <v>0.93153710399851664</v>
      </c>
      <c r="OC148">
        <v>0.93273056851231906</v>
      </c>
      <c r="OD148">
        <v>0.93094278825658405</v>
      </c>
      <c r="OE148">
        <v>0.93219509670023104</v>
      </c>
      <c r="OF148">
        <v>0.93196345066038178</v>
      </c>
      <c r="OG148">
        <v>0.93266688233719053</v>
      </c>
      <c r="OH148">
        <v>0.93268701314313662</v>
      </c>
      <c r="OI148">
        <v>0.93275924239998498</v>
      </c>
      <c r="OJ148">
        <v>0.93418205525560405</v>
      </c>
      <c r="OK148">
        <v>0.93296496216840374</v>
      </c>
      <c r="OL148">
        <v>0.93498338060393793</v>
      </c>
      <c r="OM148">
        <v>0.93206094897047365</v>
      </c>
      <c r="ON148">
        <v>0.93414252190005609</v>
      </c>
      <c r="OO148">
        <v>0.93505517366774848</v>
      </c>
      <c r="OP148">
        <v>0.93394259203801067</v>
      </c>
      <c r="OQ148">
        <v>0.93436333684330619</v>
      </c>
      <c r="OR148">
        <v>0.93338217835995585</v>
      </c>
      <c r="OS148">
        <v>0.93405658299882788</v>
      </c>
      <c r="OT148">
        <v>0.93581959823542427</v>
      </c>
      <c r="OU148">
        <v>0.93368678860372911</v>
      </c>
    </row>
    <row r="149" spans="1:411">
      <c r="A149" s="539">
        <v>0.9800000000000002</v>
      </c>
      <c r="B149">
        <v>4.9456478669462926E-3</v>
      </c>
      <c r="C149">
        <v>1.3715658822652859E-2</v>
      </c>
      <c r="D149">
        <v>2.15889619681119E-2</v>
      </c>
      <c r="E149">
        <v>3.1466077318804429E-2</v>
      </c>
      <c r="F149">
        <v>3.9472639088905352E-2</v>
      </c>
      <c r="G149">
        <v>5.2084003650093982E-2</v>
      </c>
      <c r="H149">
        <v>5.8178813774146874E-2</v>
      </c>
      <c r="I149">
        <v>6.9540061804126058E-2</v>
      </c>
      <c r="J149">
        <v>7.8282949463533133E-2</v>
      </c>
      <c r="K149">
        <v>8.6614559445163428E-2</v>
      </c>
      <c r="L149">
        <v>9.5569973047327991E-2</v>
      </c>
      <c r="M149">
        <v>0.10551730540712798</v>
      </c>
      <c r="N149">
        <v>0.11640504981403424</v>
      </c>
      <c r="O149">
        <v>0.12584392161113828</v>
      </c>
      <c r="P149">
        <v>0.13499680391666469</v>
      </c>
      <c r="Q149">
        <v>0.1455640701987338</v>
      </c>
      <c r="R149">
        <v>0.15427243229424939</v>
      </c>
      <c r="S149">
        <v>0.16466671439301442</v>
      </c>
      <c r="T149">
        <v>0.17328381569487511</v>
      </c>
      <c r="U149">
        <v>0.18749198100031747</v>
      </c>
      <c r="V149">
        <v>0.19472407236574454</v>
      </c>
      <c r="W149">
        <v>0.20661288950953915</v>
      </c>
      <c r="X149">
        <v>0.21718179572164803</v>
      </c>
      <c r="Y149">
        <v>0.224479160433118</v>
      </c>
      <c r="Z149">
        <v>0.23737106520092094</v>
      </c>
      <c r="AA149">
        <v>0.24811967107419614</v>
      </c>
      <c r="AB149">
        <v>0.26084614165865394</v>
      </c>
      <c r="AC149">
        <v>0.26927419885916809</v>
      </c>
      <c r="AD149">
        <v>0.28278448910370618</v>
      </c>
      <c r="AE149">
        <v>0.28907560942568866</v>
      </c>
      <c r="AF149">
        <v>0.30126452613220761</v>
      </c>
      <c r="AG149">
        <v>0.31414984048249311</v>
      </c>
      <c r="AH149">
        <v>0.3221190344627905</v>
      </c>
      <c r="AI149">
        <v>0.33391647764671528</v>
      </c>
      <c r="AJ149">
        <v>0.34418742601001323</v>
      </c>
      <c r="AK149">
        <v>0.35599398047216102</v>
      </c>
      <c r="AL149">
        <v>0.36612100340684817</v>
      </c>
      <c r="AM149">
        <v>0.37456310195902132</v>
      </c>
      <c r="AN149">
        <v>0.38994487113421655</v>
      </c>
      <c r="AO149">
        <v>0.3965139339223267</v>
      </c>
      <c r="AP149">
        <v>0.40816382347364694</v>
      </c>
      <c r="AQ149">
        <v>0.41595570476431831</v>
      </c>
      <c r="AR149">
        <v>0.42701056849451852</v>
      </c>
      <c r="AS149">
        <v>0.4386650140088767</v>
      </c>
      <c r="AT149">
        <v>0.44622350288947227</v>
      </c>
      <c r="AU149">
        <v>0.45738614287706963</v>
      </c>
      <c r="AV149">
        <v>0.46454373555425177</v>
      </c>
      <c r="AW149">
        <v>0.47399977944746691</v>
      </c>
      <c r="AX149">
        <v>0.48316711044066096</v>
      </c>
      <c r="AY149">
        <v>0.49181036468660333</v>
      </c>
      <c r="AZ149">
        <v>0.50191756566151546</v>
      </c>
      <c r="BA149">
        <v>0.50780773577175575</v>
      </c>
      <c r="BB149">
        <v>0.51313533673142575</v>
      </c>
      <c r="BC149">
        <v>0.52100083022861687</v>
      </c>
      <c r="BD149">
        <v>0.52727980886045778</v>
      </c>
      <c r="BE149">
        <v>0.5352363374528023</v>
      </c>
      <c r="BF149">
        <v>0.54391135028136572</v>
      </c>
      <c r="BG149">
        <v>0.55191367770874478</v>
      </c>
      <c r="BH149">
        <v>0.55943426347976066</v>
      </c>
      <c r="BI149">
        <v>0.56491624089671955</v>
      </c>
      <c r="BJ149">
        <v>0.57106617309084318</v>
      </c>
      <c r="BK149">
        <v>0.57868545399767979</v>
      </c>
      <c r="BL149">
        <v>0.58476858368566753</v>
      </c>
      <c r="BM149">
        <v>0.58745669413780033</v>
      </c>
      <c r="BN149">
        <v>0.59670754263841363</v>
      </c>
      <c r="BO149">
        <v>0.60131950125479094</v>
      </c>
      <c r="BP149">
        <v>0.60563777342437053</v>
      </c>
      <c r="BQ149">
        <v>0.61245299808062781</v>
      </c>
      <c r="BR149">
        <v>0.61957904448370071</v>
      </c>
      <c r="BS149">
        <v>0.62071767346971929</v>
      </c>
      <c r="BT149">
        <v>0.62712612380561938</v>
      </c>
      <c r="BU149">
        <v>0.63155742490974665</v>
      </c>
      <c r="BV149">
        <v>0.63923405335432881</v>
      </c>
      <c r="BW149">
        <v>0.64511031680347553</v>
      </c>
      <c r="BX149">
        <v>0.6459318115508641</v>
      </c>
      <c r="BY149">
        <v>0.65008926594767846</v>
      </c>
      <c r="BZ149">
        <v>0.65834367180601872</v>
      </c>
      <c r="CA149">
        <v>0.66016322017035223</v>
      </c>
      <c r="CB149">
        <v>0.66569266396366533</v>
      </c>
      <c r="CC149">
        <v>0.66637953483020473</v>
      </c>
      <c r="CD149">
        <v>0.67193972108885314</v>
      </c>
      <c r="CE149">
        <v>0.67586438811312644</v>
      </c>
      <c r="CF149">
        <v>0.68036561085306979</v>
      </c>
      <c r="CG149">
        <v>0.68520128801457592</v>
      </c>
      <c r="CH149">
        <v>0.68795175787238461</v>
      </c>
      <c r="CI149">
        <v>0.69087415578669131</v>
      </c>
      <c r="CJ149">
        <v>0.69330977049481191</v>
      </c>
      <c r="CK149">
        <v>0.69753747244829301</v>
      </c>
      <c r="CL149">
        <v>0.70091168265711867</v>
      </c>
      <c r="CM149">
        <v>0.70488621430067488</v>
      </c>
      <c r="CN149">
        <v>0.70828980199355429</v>
      </c>
      <c r="CO149">
        <v>0.7132854116340146</v>
      </c>
      <c r="CP149">
        <v>0.71418058218361824</v>
      </c>
      <c r="CQ149">
        <v>0.71454815744087519</v>
      </c>
      <c r="CR149">
        <v>0.71820883862387586</v>
      </c>
      <c r="CS149">
        <v>0.72386925076924813</v>
      </c>
      <c r="CT149">
        <v>0.72511500675312679</v>
      </c>
      <c r="CU149">
        <v>0.72926480797535242</v>
      </c>
      <c r="CV149">
        <v>0.73165478982310095</v>
      </c>
      <c r="CW149">
        <v>0.73462293840578241</v>
      </c>
      <c r="CX149">
        <v>0.73878450201392387</v>
      </c>
      <c r="CY149">
        <v>0.73790715098694426</v>
      </c>
      <c r="CZ149">
        <v>0.7420156743944184</v>
      </c>
      <c r="DA149">
        <v>0.7445346994984775</v>
      </c>
      <c r="DB149">
        <v>0.7455776535029861</v>
      </c>
      <c r="DC149">
        <v>0.74810166000763689</v>
      </c>
      <c r="DD149">
        <v>0.74927465599059795</v>
      </c>
      <c r="DE149">
        <v>0.75205573333784137</v>
      </c>
      <c r="DF149">
        <v>0.75292880707980525</v>
      </c>
      <c r="DG149">
        <v>0.75406770610934171</v>
      </c>
      <c r="DH149">
        <v>0.75775690841143617</v>
      </c>
      <c r="DI149">
        <v>0.76276243072857286</v>
      </c>
      <c r="DJ149">
        <v>0.76570198242260401</v>
      </c>
      <c r="DK149">
        <v>0.76494524635495298</v>
      </c>
      <c r="DL149">
        <v>0.76755367827574439</v>
      </c>
      <c r="DM149">
        <v>0.77108903472331947</v>
      </c>
      <c r="DN149">
        <v>0.7714620985684274</v>
      </c>
      <c r="DO149">
        <v>0.7757665995621148</v>
      </c>
      <c r="DP149">
        <v>0.77720591496186997</v>
      </c>
      <c r="DQ149">
        <v>0.77768022451642915</v>
      </c>
      <c r="DR149">
        <v>0.78016047567568436</v>
      </c>
      <c r="DS149">
        <v>0.78075967758158382</v>
      </c>
      <c r="DT149">
        <v>0.78442971631414582</v>
      </c>
      <c r="DU149">
        <v>0.7849038502811948</v>
      </c>
      <c r="DV149">
        <v>0.78598916171707367</v>
      </c>
      <c r="DW149">
        <v>0.78594470312725984</v>
      </c>
      <c r="DX149">
        <v>0.79029827944792708</v>
      </c>
      <c r="DY149">
        <v>0.79067312054113392</v>
      </c>
      <c r="DZ149">
        <v>0.79271088837181392</v>
      </c>
      <c r="EA149">
        <v>0.79280281535623209</v>
      </c>
      <c r="EB149">
        <v>0.79610539121614932</v>
      </c>
      <c r="EC149">
        <v>0.7977124430213951</v>
      </c>
      <c r="ED149">
        <v>0.79974950449841764</v>
      </c>
      <c r="EE149">
        <v>0.79940054700853003</v>
      </c>
      <c r="EF149">
        <v>0.80284719246002734</v>
      </c>
      <c r="EG149">
        <v>0.80304001889446042</v>
      </c>
      <c r="EH149">
        <v>0.80406566018138115</v>
      </c>
      <c r="EI149">
        <v>0.80598836919517081</v>
      </c>
      <c r="EJ149">
        <v>0.81003734223436719</v>
      </c>
      <c r="EK149">
        <v>0.80916425869262043</v>
      </c>
      <c r="EL149">
        <v>0.8112856573428735</v>
      </c>
      <c r="EM149">
        <v>0.81219633228294175</v>
      </c>
      <c r="EN149">
        <v>0.81231416528839939</v>
      </c>
      <c r="EO149">
        <v>0.81454555459270384</v>
      </c>
      <c r="EP149">
        <v>0.81702359266487279</v>
      </c>
      <c r="EQ149">
        <v>0.82031799053821186</v>
      </c>
      <c r="ER149">
        <v>0.82067381193676836</v>
      </c>
      <c r="ES149">
        <v>0.81860657185357399</v>
      </c>
      <c r="ET149">
        <v>0.81969759928933161</v>
      </c>
      <c r="EU149">
        <v>0.82148001334558729</v>
      </c>
      <c r="EV149">
        <v>0.82223690506397829</v>
      </c>
      <c r="EW149">
        <v>0.82733818375660617</v>
      </c>
      <c r="EX149">
        <v>0.82486501978059423</v>
      </c>
      <c r="EY149">
        <v>0.82583936220662957</v>
      </c>
      <c r="EZ149">
        <v>0.82800355899837397</v>
      </c>
      <c r="FA149">
        <v>0.82941450424132557</v>
      </c>
      <c r="FB149">
        <v>0.83240726163446865</v>
      </c>
      <c r="FC149">
        <v>0.83002683895692009</v>
      </c>
      <c r="FD149">
        <v>0.83337384706230788</v>
      </c>
      <c r="FE149">
        <v>0.83379102184314779</v>
      </c>
      <c r="FF149">
        <v>0.83397648025738946</v>
      </c>
      <c r="FG149">
        <v>0.83666085455883366</v>
      </c>
      <c r="FH149">
        <v>0.83637675059738981</v>
      </c>
      <c r="FI149">
        <v>0.83610759293338899</v>
      </c>
      <c r="FJ149">
        <v>0.83858479125528584</v>
      </c>
      <c r="FK149">
        <v>0.8380740909991079</v>
      </c>
      <c r="FL149">
        <v>0.84015066546513029</v>
      </c>
      <c r="FM149">
        <v>0.84048546733146856</v>
      </c>
      <c r="FN149">
        <v>0.84337423612186502</v>
      </c>
      <c r="FO149">
        <v>0.8447518538366483</v>
      </c>
      <c r="FP149">
        <v>0.84227863851650986</v>
      </c>
      <c r="FQ149">
        <v>0.84523144674103567</v>
      </c>
      <c r="FR149">
        <v>0.8467544572118868</v>
      </c>
      <c r="FS149">
        <v>0.84807340727693636</v>
      </c>
      <c r="FT149">
        <v>0.84629929294630968</v>
      </c>
      <c r="FU149">
        <v>0.84975878961339768</v>
      </c>
      <c r="FV149">
        <v>0.84927694628887296</v>
      </c>
      <c r="FW149">
        <v>0.85170302385866226</v>
      </c>
      <c r="FX149">
        <v>0.85128094929039477</v>
      </c>
      <c r="FY149">
        <v>0.85239805157203341</v>
      </c>
      <c r="FZ149">
        <v>0.85360634012782255</v>
      </c>
      <c r="GA149">
        <v>0.85425678387858128</v>
      </c>
      <c r="GB149">
        <v>0.85509072469922975</v>
      </c>
      <c r="GC149">
        <v>0.85500959663414144</v>
      </c>
      <c r="GD149">
        <v>0.85680043034520703</v>
      </c>
      <c r="GE149">
        <v>0.85566146398206744</v>
      </c>
      <c r="GF149">
        <v>0.85684620109902743</v>
      </c>
      <c r="GG149">
        <v>0.86077641660371529</v>
      </c>
      <c r="GH149">
        <v>0.85882723780337622</v>
      </c>
      <c r="GI149">
        <v>0.85919473956307146</v>
      </c>
      <c r="GJ149">
        <v>0.86034846864040992</v>
      </c>
      <c r="GK149">
        <v>0.85978870008046027</v>
      </c>
      <c r="GL149">
        <v>0.86216211894825179</v>
      </c>
      <c r="GM149">
        <v>0.86007309209070848</v>
      </c>
      <c r="GN149">
        <v>0.86414971131456808</v>
      </c>
      <c r="GO149">
        <v>0.8642692753692367</v>
      </c>
      <c r="GP149">
        <v>0.86387175732297317</v>
      </c>
      <c r="GQ149">
        <v>0.86797447331206112</v>
      </c>
      <c r="GR149">
        <v>0.86678593958898187</v>
      </c>
      <c r="GS149">
        <v>0.8668260996527708</v>
      </c>
      <c r="GT149">
        <v>0.86732464711738833</v>
      </c>
      <c r="GU149">
        <v>0.86850229928972278</v>
      </c>
      <c r="GV149">
        <v>0.86736224194492839</v>
      </c>
      <c r="GW149">
        <v>0.87049073743056238</v>
      </c>
      <c r="GX149">
        <v>0.86943043589004154</v>
      </c>
      <c r="GY149">
        <v>0.86995265565888802</v>
      </c>
      <c r="GZ149">
        <v>0.87117039463352075</v>
      </c>
      <c r="HA149">
        <v>0.87188192218653493</v>
      </c>
      <c r="HB149">
        <v>0.87081405804736389</v>
      </c>
      <c r="HC149">
        <v>0.87436145449665814</v>
      </c>
      <c r="HD149">
        <v>0.87520917526239628</v>
      </c>
      <c r="HE149">
        <v>0.87501297641778242</v>
      </c>
      <c r="HF149">
        <v>0.87455109080292437</v>
      </c>
      <c r="HG149">
        <v>0.8761798188385036</v>
      </c>
      <c r="HH149">
        <v>0.87578496862702604</v>
      </c>
      <c r="HI149">
        <v>0.8772439544105044</v>
      </c>
      <c r="HJ149">
        <v>0.8766428234362843</v>
      </c>
      <c r="HK149">
        <v>0.87803225067890922</v>
      </c>
      <c r="HL149">
        <v>0.87910708523628611</v>
      </c>
      <c r="HM149">
        <v>0.87978922028549322</v>
      </c>
      <c r="HN149">
        <v>0.87987369791382508</v>
      </c>
      <c r="HO149">
        <v>0.88133609894951204</v>
      </c>
      <c r="HP149">
        <v>0.88100342128685671</v>
      </c>
      <c r="HQ149">
        <v>0.88082845510688546</v>
      </c>
      <c r="HR149">
        <v>0.88188457753885441</v>
      </c>
      <c r="HS149">
        <v>0.88280780021002359</v>
      </c>
      <c r="HT149">
        <v>0.88333972897450486</v>
      </c>
      <c r="HU149">
        <v>0.88349354487110288</v>
      </c>
      <c r="HV149">
        <v>0.88381042002092047</v>
      </c>
      <c r="HW149">
        <v>0.88385643761308863</v>
      </c>
      <c r="HX149">
        <v>0.88529498424625519</v>
      </c>
      <c r="HY149">
        <v>0.88482333459346074</v>
      </c>
      <c r="HZ149">
        <v>0.8865129389211166</v>
      </c>
      <c r="IA149">
        <v>0.88650468689613471</v>
      </c>
      <c r="IB149">
        <v>0.88607847371922777</v>
      </c>
      <c r="IC149">
        <v>0.88690684152223809</v>
      </c>
      <c r="ID149">
        <v>0.88804563711616269</v>
      </c>
      <c r="IE149">
        <v>0.88723062431250865</v>
      </c>
      <c r="IF149">
        <v>0.88817650477795174</v>
      </c>
      <c r="IG149">
        <v>0.88792719039844159</v>
      </c>
      <c r="IH149">
        <v>0.88883605773397323</v>
      </c>
      <c r="II149">
        <v>0.89180010075645944</v>
      </c>
      <c r="IJ149">
        <v>0.88803756154475744</v>
      </c>
      <c r="IK149">
        <v>0.88980429664188665</v>
      </c>
      <c r="IL149">
        <v>0.89045212885446223</v>
      </c>
      <c r="IM149">
        <v>0.89210185109955309</v>
      </c>
      <c r="IN149">
        <v>0.89228470573747853</v>
      </c>
      <c r="IO149">
        <v>0.89211577487775107</v>
      </c>
      <c r="IP149">
        <v>0.89131787313173749</v>
      </c>
      <c r="IQ149">
        <v>0.89378333387046838</v>
      </c>
      <c r="IR149">
        <v>0.89250064237805748</v>
      </c>
      <c r="IS149">
        <v>0.89324940292193111</v>
      </c>
      <c r="IT149">
        <v>0.89675042495208057</v>
      </c>
      <c r="IU149">
        <v>0.8941747044806696</v>
      </c>
      <c r="IV149">
        <v>0.89653543275961134</v>
      </c>
      <c r="IW149">
        <v>0.89651720117342815</v>
      </c>
      <c r="IX149">
        <v>0.89652832895947654</v>
      </c>
      <c r="IY149">
        <v>0.89697510193097973</v>
      </c>
      <c r="IZ149">
        <v>0.89796747071708349</v>
      </c>
      <c r="JA149">
        <v>0.8976657865405171</v>
      </c>
      <c r="JB149">
        <v>0.89978742694953218</v>
      </c>
      <c r="JC149">
        <v>0.90091744749703151</v>
      </c>
      <c r="JD149">
        <v>0.89707426557650027</v>
      </c>
      <c r="JE149">
        <v>0.90043602678974766</v>
      </c>
      <c r="JF149">
        <v>0.89968168877592392</v>
      </c>
      <c r="JG149">
        <v>0.89818643348870109</v>
      </c>
      <c r="JH149">
        <v>0.90199059974973872</v>
      </c>
      <c r="JI149">
        <v>0.90057640008562534</v>
      </c>
      <c r="JJ149">
        <v>0.90211184747935336</v>
      </c>
      <c r="JK149">
        <v>0.90313367420714319</v>
      </c>
      <c r="JL149">
        <v>0.90170347149757613</v>
      </c>
      <c r="JM149">
        <v>0.90241776717086353</v>
      </c>
      <c r="JN149">
        <v>0.90341931894285765</v>
      </c>
      <c r="JO149">
        <v>0.90286473654064814</v>
      </c>
      <c r="JP149">
        <v>0.90445967558617146</v>
      </c>
      <c r="JQ149">
        <v>0.90329770825624145</v>
      </c>
      <c r="JR149">
        <v>0.9041994264159795</v>
      </c>
      <c r="JS149">
        <v>0.90487816419520417</v>
      </c>
      <c r="JT149">
        <v>0.90306881008172246</v>
      </c>
      <c r="JU149">
        <v>0.90498707928344968</v>
      </c>
      <c r="JV149">
        <v>0.90433127646170119</v>
      </c>
      <c r="JW149">
        <v>0.90610500636193103</v>
      </c>
      <c r="JX149">
        <v>0.90566101047126613</v>
      </c>
      <c r="JY149">
        <v>0.9048356663303736</v>
      </c>
      <c r="JZ149">
        <v>0.90555089918955844</v>
      </c>
      <c r="KA149">
        <v>0.90775157133535045</v>
      </c>
      <c r="KB149">
        <v>0.90768964880189829</v>
      </c>
      <c r="KC149">
        <v>0.90820361653457093</v>
      </c>
      <c r="KD149">
        <v>0.90752805755393329</v>
      </c>
      <c r="KE149">
        <v>0.90925233748502765</v>
      </c>
      <c r="KF149">
        <v>0.90836399141469948</v>
      </c>
      <c r="KG149">
        <v>0.9105150243013197</v>
      </c>
      <c r="KH149">
        <v>0.91097396230575511</v>
      </c>
      <c r="KI149">
        <v>0.9094453653192156</v>
      </c>
      <c r="KJ149">
        <v>0.90877357214115873</v>
      </c>
      <c r="KK149">
        <v>0.91035994371357865</v>
      </c>
      <c r="KL149">
        <v>0.9105081097995511</v>
      </c>
      <c r="KM149">
        <v>0.90912680356470665</v>
      </c>
      <c r="KN149">
        <v>0.9118549548763516</v>
      </c>
      <c r="KO149">
        <v>0.91189481535230443</v>
      </c>
      <c r="KP149">
        <v>0.91284222079733068</v>
      </c>
      <c r="KQ149">
        <v>0.91141336158420283</v>
      </c>
      <c r="KR149">
        <v>0.91303565788426133</v>
      </c>
      <c r="KS149">
        <v>0.91436256735821675</v>
      </c>
      <c r="KT149">
        <v>0.91309537388895623</v>
      </c>
      <c r="KU149">
        <v>0.9131256422392664</v>
      </c>
      <c r="KV149">
        <v>0.91231750278120172</v>
      </c>
      <c r="KW149">
        <v>0.9140236780158133</v>
      </c>
      <c r="KX149">
        <v>0.91370800799417218</v>
      </c>
      <c r="KY149">
        <v>0.91434842906932678</v>
      </c>
      <c r="KZ149">
        <v>0.9141081107535598</v>
      </c>
      <c r="LA149">
        <v>0.91523395935406504</v>
      </c>
      <c r="LB149">
        <v>0.91455979144325728</v>
      </c>
      <c r="LC149">
        <v>0.91547619457151264</v>
      </c>
      <c r="LD149">
        <v>0.916592515115776</v>
      </c>
      <c r="LE149">
        <v>0.91408014524090075</v>
      </c>
      <c r="LF149">
        <v>0.91723042443914138</v>
      </c>
      <c r="LG149">
        <v>0.91680825575535008</v>
      </c>
      <c r="LH149">
        <v>0.91613109363823764</v>
      </c>
      <c r="LI149">
        <v>0.91601456023788352</v>
      </c>
      <c r="LJ149">
        <v>0.91642388167229571</v>
      </c>
      <c r="LK149">
        <v>0.9170254831201371</v>
      </c>
      <c r="LL149">
        <v>0.91750380790828034</v>
      </c>
      <c r="LM149">
        <v>0.91799244347330089</v>
      </c>
      <c r="LN149">
        <v>0.91918278146880517</v>
      </c>
      <c r="LO149">
        <v>0.91940982775507241</v>
      </c>
      <c r="LP149">
        <v>0.91883532889028907</v>
      </c>
      <c r="LQ149">
        <v>0.91927488506311383</v>
      </c>
      <c r="LR149">
        <v>0.918962320934677</v>
      </c>
      <c r="LS149">
        <v>0.92006881094517734</v>
      </c>
      <c r="LT149">
        <v>0.91927777546559608</v>
      </c>
      <c r="LU149">
        <v>0.91803532587805514</v>
      </c>
      <c r="LV149">
        <v>0.92036033130738981</v>
      </c>
      <c r="LW149">
        <v>0.91951386125048862</v>
      </c>
      <c r="LX149">
        <v>0.92060126205523896</v>
      </c>
      <c r="LY149">
        <v>0.92044176975315728</v>
      </c>
      <c r="LZ149">
        <v>0.92251309621330257</v>
      </c>
      <c r="MA149">
        <v>0.92102889955662415</v>
      </c>
      <c r="MB149">
        <v>0.92086856919752713</v>
      </c>
      <c r="MC149">
        <v>0.92232895226182288</v>
      </c>
      <c r="MD149">
        <v>0.92320427110696401</v>
      </c>
      <c r="ME149">
        <v>0.92338517720664337</v>
      </c>
      <c r="MF149">
        <v>0.92207519103720714</v>
      </c>
      <c r="MG149">
        <v>0.92161550607278797</v>
      </c>
      <c r="MH149">
        <v>0.92188490440922899</v>
      </c>
      <c r="MI149">
        <v>0.92327248922835869</v>
      </c>
      <c r="MJ149">
        <v>0.92416402971161027</v>
      </c>
      <c r="MK149">
        <v>0.92381459341958649</v>
      </c>
      <c r="ML149">
        <v>0.9249399943579496</v>
      </c>
      <c r="MM149">
        <v>0.92439525016095225</v>
      </c>
      <c r="MN149">
        <v>0.92392928571378297</v>
      </c>
      <c r="MO149">
        <v>0.92469518732145206</v>
      </c>
      <c r="MP149">
        <v>0.92485030233496079</v>
      </c>
      <c r="MQ149">
        <v>0.92567419445284105</v>
      </c>
      <c r="MR149">
        <v>0.9240855157553719</v>
      </c>
      <c r="MS149">
        <v>0.92537689385281841</v>
      </c>
      <c r="MT149">
        <v>0.92613686999258671</v>
      </c>
      <c r="MU149">
        <v>0.92525889937293582</v>
      </c>
      <c r="MV149">
        <v>0.92665616253878846</v>
      </c>
      <c r="MW149">
        <v>0.9260127279506547</v>
      </c>
      <c r="MX149">
        <v>0.92668058724268065</v>
      </c>
      <c r="MY149">
        <v>0.92676833203802789</v>
      </c>
      <c r="MZ149">
        <v>0.92503435119865729</v>
      </c>
      <c r="NA149">
        <v>0.92734689692278971</v>
      </c>
      <c r="NB149">
        <v>0.92571449865662425</v>
      </c>
      <c r="NC149">
        <v>0.92722679720396395</v>
      </c>
      <c r="ND149">
        <v>0.92712262996714045</v>
      </c>
      <c r="NE149">
        <v>0.92666240059744176</v>
      </c>
      <c r="NF149">
        <v>0.92839780017885631</v>
      </c>
      <c r="NG149">
        <v>0.92895718598476118</v>
      </c>
      <c r="NH149">
        <v>0.92835901352386918</v>
      </c>
      <c r="NI149">
        <v>0.92813233736839362</v>
      </c>
      <c r="NJ149">
        <v>0.92842277076038382</v>
      </c>
      <c r="NK149">
        <v>0.9291175688680221</v>
      </c>
      <c r="NL149">
        <v>0.92991174625533335</v>
      </c>
      <c r="NM149">
        <v>0.92851700890064959</v>
      </c>
      <c r="NN149">
        <v>0.92984916877228707</v>
      </c>
      <c r="NO149">
        <v>0.92942963681013813</v>
      </c>
      <c r="NP149">
        <v>0.93032265442190742</v>
      </c>
      <c r="NQ149">
        <v>0.93016827924669931</v>
      </c>
      <c r="NR149">
        <v>0.93039758579928322</v>
      </c>
      <c r="NS149">
        <v>0.92808937316481599</v>
      </c>
      <c r="NT149">
        <v>0.93289147362412872</v>
      </c>
      <c r="NU149">
        <v>0.93008527434943</v>
      </c>
      <c r="NV149">
        <v>0.93066543660610646</v>
      </c>
      <c r="NW149">
        <v>0.93138813765629269</v>
      </c>
      <c r="NX149">
        <v>0.93085746133429192</v>
      </c>
      <c r="NY149">
        <v>0.93083096152794464</v>
      </c>
      <c r="NZ149">
        <v>0.93136281580863167</v>
      </c>
      <c r="OA149">
        <v>0.93176593871780611</v>
      </c>
      <c r="OB149">
        <v>0.93172302705855403</v>
      </c>
      <c r="OC149">
        <v>0.93305256688105964</v>
      </c>
      <c r="OD149">
        <v>0.93191073750781417</v>
      </c>
      <c r="OE149">
        <v>0.93216459877904523</v>
      </c>
      <c r="OF149">
        <v>0.93311224514377822</v>
      </c>
      <c r="OG149">
        <v>0.93341942900125952</v>
      </c>
      <c r="OH149">
        <v>0.93273563282366256</v>
      </c>
      <c r="OI149">
        <v>0.93356479375815982</v>
      </c>
      <c r="OJ149">
        <v>0.93347907291593546</v>
      </c>
      <c r="OK149">
        <v>0.93308514395338449</v>
      </c>
      <c r="OL149">
        <v>0.93363529507714316</v>
      </c>
      <c r="OM149">
        <v>0.93361342306778938</v>
      </c>
      <c r="ON149">
        <v>0.93390612576057097</v>
      </c>
      <c r="OO149">
        <v>0.93364881104589936</v>
      </c>
      <c r="OP149">
        <v>0.93420421294678047</v>
      </c>
      <c r="OQ149">
        <v>0.93313716925457624</v>
      </c>
      <c r="OR149">
        <v>0.93531406149828378</v>
      </c>
      <c r="OS149">
        <v>0.93397567679951921</v>
      </c>
      <c r="OT149">
        <v>0.93561875467452182</v>
      </c>
      <c r="OU149">
        <v>0.93476280319510519</v>
      </c>
    </row>
    <row r="150" spans="1:411">
      <c r="A150" s="539">
        <v>0.99000000000000021</v>
      </c>
      <c r="B150">
        <v>7.1192031413920597E-3</v>
      </c>
      <c r="C150">
        <v>1.6253173949801664E-2</v>
      </c>
      <c r="D150">
        <v>2.3644504560779121E-2</v>
      </c>
      <c r="E150">
        <v>3.2604474584988906E-2</v>
      </c>
      <c r="F150">
        <v>4.1347681516822367E-2</v>
      </c>
      <c r="G150">
        <v>5.1381810203674563E-2</v>
      </c>
      <c r="H150">
        <v>6.0698324440346965E-2</v>
      </c>
      <c r="I150">
        <v>6.9888192612475405E-2</v>
      </c>
      <c r="J150">
        <v>7.961915474612713E-2</v>
      </c>
      <c r="K150">
        <v>8.6982984963021565E-2</v>
      </c>
      <c r="L150">
        <v>9.7499182618605337E-2</v>
      </c>
      <c r="M150">
        <v>0.10759428128593389</v>
      </c>
      <c r="N150">
        <v>0.11385658989608072</v>
      </c>
      <c r="O150">
        <v>0.12434066561737751</v>
      </c>
      <c r="P150">
        <v>0.13567460663271602</v>
      </c>
      <c r="Q150">
        <v>0.14304191054022369</v>
      </c>
      <c r="R150">
        <v>0.15448539444491977</v>
      </c>
      <c r="S150">
        <v>0.16302577941916505</v>
      </c>
      <c r="T150">
        <v>0.17388592924359023</v>
      </c>
      <c r="U150">
        <v>0.18481061743837909</v>
      </c>
      <c r="V150">
        <v>0.19444326783898022</v>
      </c>
      <c r="W150">
        <v>0.20474424263735641</v>
      </c>
      <c r="X150">
        <v>0.214639568885895</v>
      </c>
      <c r="Y150">
        <v>0.22612311818106309</v>
      </c>
      <c r="Z150">
        <v>0.23745235019486843</v>
      </c>
      <c r="AA150">
        <v>0.24835970035472479</v>
      </c>
      <c r="AB150">
        <v>0.25839976151218724</v>
      </c>
      <c r="AC150">
        <v>0.26910194702130819</v>
      </c>
      <c r="AD150">
        <v>0.27975711772347389</v>
      </c>
      <c r="AE150">
        <v>0.28844947649252545</v>
      </c>
      <c r="AF150">
        <v>0.30136702709492169</v>
      </c>
      <c r="AG150">
        <v>0.31141835594085188</v>
      </c>
      <c r="AH150">
        <v>0.32103741710288591</v>
      </c>
      <c r="AI150">
        <v>0.33368683374449898</v>
      </c>
      <c r="AJ150">
        <v>0.34319561395813519</v>
      </c>
      <c r="AK150">
        <v>0.35491934651626245</v>
      </c>
      <c r="AL150">
        <v>0.36413351493495488</v>
      </c>
      <c r="AM150">
        <v>0.37751614284535312</v>
      </c>
      <c r="AN150">
        <v>0.38663302785181169</v>
      </c>
      <c r="AO150">
        <v>0.39620349373596098</v>
      </c>
      <c r="AP150">
        <v>0.40792886936623685</v>
      </c>
      <c r="AQ150">
        <v>0.41624832787403659</v>
      </c>
      <c r="AR150">
        <v>0.42591953437562091</v>
      </c>
      <c r="AS150">
        <v>0.43460563546204556</v>
      </c>
      <c r="AT150">
        <v>0.44554208610674229</v>
      </c>
      <c r="AU150">
        <v>0.45283784621539808</v>
      </c>
      <c r="AV150">
        <v>0.46530283011121443</v>
      </c>
      <c r="AW150">
        <v>0.4727996610516586</v>
      </c>
      <c r="AX150">
        <v>0.48144275946859461</v>
      </c>
      <c r="AY150">
        <v>0.48743465451429024</v>
      </c>
      <c r="AZ150">
        <v>0.49822866667047583</v>
      </c>
      <c r="BA150">
        <v>0.50272324170546878</v>
      </c>
      <c r="BB150">
        <v>0.51177429651479778</v>
      </c>
      <c r="BC150">
        <v>0.52001590846101331</v>
      </c>
      <c r="BD150">
        <v>0.52852249747114044</v>
      </c>
      <c r="BE150">
        <v>0.53517552048381023</v>
      </c>
      <c r="BF150">
        <v>0.54253295723293782</v>
      </c>
      <c r="BG150">
        <v>0.55296649927665398</v>
      </c>
      <c r="BH150">
        <v>0.55832298524818391</v>
      </c>
      <c r="BI150">
        <v>0.56274364260169984</v>
      </c>
      <c r="BJ150">
        <v>0.57256235293057312</v>
      </c>
      <c r="BK150">
        <v>0.57605323679062381</v>
      </c>
      <c r="BL150">
        <v>0.58311154339770455</v>
      </c>
      <c r="BM150">
        <v>0.5906573027019667</v>
      </c>
      <c r="BN150">
        <v>0.59450372391541362</v>
      </c>
      <c r="BO150">
        <v>0.602039527286645</v>
      </c>
      <c r="BP150">
        <v>0.6081611747705461</v>
      </c>
      <c r="BQ150">
        <v>0.61130721687288792</v>
      </c>
      <c r="BR150">
        <v>0.61852692516546126</v>
      </c>
      <c r="BS150">
        <v>0.62200094349966195</v>
      </c>
      <c r="BT150">
        <v>0.62948185072801477</v>
      </c>
      <c r="BU150">
        <v>0.63300599674975921</v>
      </c>
      <c r="BV150">
        <v>0.6355055515778274</v>
      </c>
      <c r="BW150">
        <v>0.64278288310907494</v>
      </c>
      <c r="BX150">
        <v>0.64630874365510538</v>
      </c>
      <c r="BY150">
        <v>0.65291728485999201</v>
      </c>
      <c r="BZ150">
        <v>0.65604350991364224</v>
      </c>
      <c r="CA150">
        <v>0.66038202819359459</v>
      </c>
      <c r="CB150">
        <v>0.66655438373752696</v>
      </c>
      <c r="CC150">
        <v>0.66820927788583284</v>
      </c>
      <c r="CD150">
        <v>0.67166569899325834</v>
      </c>
      <c r="CE150">
        <v>0.67300376704517983</v>
      </c>
      <c r="CF150">
        <v>0.68139475153031981</v>
      </c>
      <c r="CG150">
        <v>0.68594280339043634</v>
      </c>
      <c r="CH150">
        <v>0.69001947232818761</v>
      </c>
      <c r="CI150">
        <v>0.69117763898351203</v>
      </c>
      <c r="CJ150">
        <v>0.69402033294894838</v>
      </c>
      <c r="CK150">
        <v>0.69627374859801638</v>
      </c>
      <c r="CL150">
        <v>0.70153898134496917</v>
      </c>
      <c r="CM150">
        <v>0.70237941162832573</v>
      </c>
      <c r="CN150">
        <v>0.70697619453699934</v>
      </c>
      <c r="CO150">
        <v>0.71012269531355965</v>
      </c>
      <c r="CP150">
        <v>0.71364233311286362</v>
      </c>
      <c r="CQ150">
        <v>0.71778420364034479</v>
      </c>
      <c r="CR150">
        <v>0.71979799480017681</v>
      </c>
      <c r="CS150">
        <v>0.72265328069751711</v>
      </c>
      <c r="CT150">
        <v>0.72487568087928445</v>
      </c>
      <c r="CU150">
        <v>0.72820668364369157</v>
      </c>
      <c r="CV150">
        <v>0.72913424825186102</v>
      </c>
      <c r="CW150">
        <v>0.73105964878670482</v>
      </c>
      <c r="CX150">
        <v>0.73230406075161858</v>
      </c>
      <c r="CY150">
        <v>0.73834086752379169</v>
      </c>
      <c r="CZ150">
        <v>0.74148035975894244</v>
      </c>
      <c r="DA150">
        <v>0.74447203964949726</v>
      </c>
      <c r="DB150">
        <v>0.74499090335327123</v>
      </c>
      <c r="DC150">
        <v>0.74844147823222129</v>
      </c>
      <c r="DD150">
        <v>0.748281195482144</v>
      </c>
      <c r="DE150">
        <v>0.75516420841303922</v>
      </c>
      <c r="DF150">
        <v>0.75494585406964476</v>
      </c>
      <c r="DG150">
        <v>0.75919770453484781</v>
      </c>
      <c r="DH150">
        <v>0.76061723486991606</v>
      </c>
      <c r="DI150">
        <v>0.76114065965521793</v>
      </c>
      <c r="DJ150">
        <v>0.76350319675982758</v>
      </c>
      <c r="DK150">
        <v>0.76679220814800364</v>
      </c>
      <c r="DL150">
        <v>0.76879854323483021</v>
      </c>
      <c r="DM150">
        <v>0.77218483722308073</v>
      </c>
      <c r="DN150">
        <v>0.771882466829382</v>
      </c>
      <c r="DO150">
        <v>0.77503760872045147</v>
      </c>
      <c r="DP150">
        <v>0.77485986654717942</v>
      </c>
      <c r="DQ150">
        <v>0.77767824471345581</v>
      </c>
      <c r="DR150">
        <v>0.78075427160164979</v>
      </c>
      <c r="DS150">
        <v>0.78119039627520459</v>
      </c>
      <c r="DT150">
        <v>0.78093409119661117</v>
      </c>
      <c r="DU150">
        <v>0.78521203010051333</v>
      </c>
      <c r="DV150">
        <v>0.78358733358294796</v>
      </c>
      <c r="DW150">
        <v>0.78761403652832374</v>
      </c>
      <c r="DX150">
        <v>0.78878223962405802</v>
      </c>
      <c r="DY150">
        <v>0.79234346529799604</v>
      </c>
      <c r="DZ150">
        <v>0.79285551464840853</v>
      </c>
      <c r="EA150">
        <v>0.79432448363706831</v>
      </c>
      <c r="EB150">
        <v>0.79478311261698353</v>
      </c>
      <c r="EC150">
        <v>0.79776434783612515</v>
      </c>
      <c r="ED150">
        <v>0.79910782018972748</v>
      </c>
      <c r="EE150">
        <v>0.80079899814870381</v>
      </c>
      <c r="EF150">
        <v>0.80187452709235674</v>
      </c>
      <c r="EG150">
        <v>0.80266938070246552</v>
      </c>
      <c r="EH150">
        <v>0.80790029839331123</v>
      </c>
      <c r="EI150">
        <v>0.80668730155080692</v>
      </c>
      <c r="EJ150">
        <v>0.80974754079565392</v>
      </c>
      <c r="EK150">
        <v>0.80889210713920845</v>
      </c>
      <c r="EL150">
        <v>0.81009132476807599</v>
      </c>
      <c r="EM150">
        <v>0.80965254227170402</v>
      </c>
      <c r="EN150">
        <v>0.81420786301783843</v>
      </c>
      <c r="EO150">
        <v>0.81455251565752462</v>
      </c>
      <c r="EP150">
        <v>0.81609243436470269</v>
      </c>
      <c r="EQ150">
        <v>0.81535283842942952</v>
      </c>
      <c r="ER150">
        <v>0.81855473902335074</v>
      </c>
      <c r="ES150">
        <v>0.81911855364514141</v>
      </c>
      <c r="ET150">
        <v>0.8211339975490205</v>
      </c>
      <c r="EU150">
        <v>0.82315262844828041</v>
      </c>
      <c r="EV150">
        <v>0.82211602570156805</v>
      </c>
      <c r="EW150">
        <v>0.82568911751272156</v>
      </c>
      <c r="EX150">
        <v>0.82423619534022963</v>
      </c>
      <c r="EY150">
        <v>0.826675155663121</v>
      </c>
      <c r="EZ150">
        <v>0.82861793473553114</v>
      </c>
      <c r="FA150">
        <v>0.82851199140219056</v>
      </c>
      <c r="FB150">
        <v>0.83099542720073738</v>
      </c>
      <c r="FC150">
        <v>0.83083696457120804</v>
      </c>
      <c r="FD150">
        <v>0.8320686235444017</v>
      </c>
      <c r="FE150">
        <v>0.83187501532245345</v>
      </c>
      <c r="FF150">
        <v>0.83172244637439052</v>
      </c>
      <c r="FG150">
        <v>0.83534348646024126</v>
      </c>
      <c r="FH150">
        <v>0.83791383421548526</v>
      </c>
      <c r="FI150">
        <v>0.83700484886370674</v>
      </c>
      <c r="FJ150">
        <v>0.83672892553625022</v>
      </c>
      <c r="FK150">
        <v>0.83897413878833871</v>
      </c>
      <c r="FL150">
        <v>0.83942553761574334</v>
      </c>
      <c r="FM150">
        <v>0.84160415654956078</v>
      </c>
      <c r="FN150">
        <v>0.84469793347901001</v>
      </c>
      <c r="FO150">
        <v>0.84117752688350134</v>
      </c>
      <c r="FP150">
        <v>0.84366400276736309</v>
      </c>
      <c r="FQ150">
        <v>0.84464073098560011</v>
      </c>
      <c r="FR150">
        <v>0.84697742007878729</v>
      </c>
      <c r="FS150">
        <v>0.84855463098394446</v>
      </c>
      <c r="FT150">
        <v>0.8473580066073827</v>
      </c>
      <c r="FU150">
        <v>0.84603828332420239</v>
      </c>
      <c r="FV150">
        <v>0.84886603950940354</v>
      </c>
      <c r="FW150">
        <v>0.85096564841536715</v>
      </c>
      <c r="FX150">
        <v>0.85177291012115308</v>
      </c>
      <c r="FY150">
        <v>0.85175497965435931</v>
      </c>
      <c r="FZ150">
        <v>0.85255153498947078</v>
      </c>
      <c r="GA150">
        <v>0.85266512366551639</v>
      </c>
      <c r="GB150">
        <v>0.85460353486658902</v>
      </c>
      <c r="GC150">
        <v>0.85580066416534584</v>
      </c>
      <c r="GD150">
        <v>0.85720445355360142</v>
      </c>
      <c r="GE150">
        <v>0.85664651905394462</v>
      </c>
      <c r="GF150">
        <v>0.85785017822879639</v>
      </c>
      <c r="GG150">
        <v>0.85821180065423996</v>
      </c>
      <c r="GH150">
        <v>0.8596290888978837</v>
      </c>
      <c r="GI150">
        <v>0.8604975136272115</v>
      </c>
      <c r="GJ150">
        <v>0.86121092044011271</v>
      </c>
      <c r="GK150">
        <v>0.86130077911970271</v>
      </c>
      <c r="GL150">
        <v>0.86236364913145258</v>
      </c>
      <c r="GM150">
        <v>0.86208445264823175</v>
      </c>
      <c r="GN150">
        <v>0.86398869533479572</v>
      </c>
      <c r="GO150">
        <v>0.86346649916738283</v>
      </c>
      <c r="GP150">
        <v>0.8649331440728053</v>
      </c>
      <c r="GQ150">
        <v>0.86361425817283988</v>
      </c>
      <c r="GR150">
        <v>0.86697957929900826</v>
      </c>
      <c r="GS150">
        <v>0.86669346723529728</v>
      </c>
      <c r="GT150">
        <v>0.86757491158410627</v>
      </c>
      <c r="GU150">
        <v>0.86801560153355806</v>
      </c>
      <c r="GV150">
        <v>0.86890116390608974</v>
      </c>
      <c r="GW150">
        <v>0.87035795402473359</v>
      </c>
      <c r="GX150">
        <v>0.87086793803039431</v>
      </c>
      <c r="GY150">
        <v>0.87097384847048098</v>
      </c>
      <c r="GZ150">
        <v>0.87005703908455811</v>
      </c>
      <c r="HA150">
        <v>0.87356579448280558</v>
      </c>
      <c r="HB150">
        <v>0.87200309532931453</v>
      </c>
      <c r="HC150">
        <v>0.87233955306613409</v>
      </c>
      <c r="HD150">
        <v>0.87262569235240339</v>
      </c>
      <c r="HE150">
        <v>0.87386713330173083</v>
      </c>
      <c r="HF150">
        <v>0.87681230530581844</v>
      </c>
      <c r="HG150">
        <v>0.87531584403751295</v>
      </c>
      <c r="HH150">
        <v>0.877155689531393</v>
      </c>
      <c r="HI150">
        <v>0.87594736536602191</v>
      </c>
      <c r="HJ150">
        <v>0.87740668603920291</v>
      </c>
      <c r="HK150">
        <v>0.87967841090997434</v>
      </c>
      <c r="HL150">
        <v>0.87786961694661103</v>
      </c>
      <c r="HM150">
        <v>0.87883798034033522</v>
      </c>
      <c r="HN150">
        <v>0.87929652919678958</v>
      </c>
      <c r="HO150">
        <v>0.87973231491656489</v>
      </c>
      <c r="HP150">
        <v>0.88068493883581511</v>
      </c>
      <c r="HQ150">
        <v>0.88015821138353378</v>
      </c>
      <c r="HR150">
        <v>0.88174579680790399</v>
      </c>
      <c r="HS150">
        <v>0.88203936127379856</v>
      </c>
      <c r="HT150">
        <v>0.88198652614359219</v>
      </c>
      <c r="HU150">
        <v>0.88186520370180621</v>
      </c>
      <c r="HV150">
        <v>0.88465027802280127</v>
      </c>
      <c r="HW150">
        <v>0.88486528784556384</v>
      </c>
      <c r="HX150">
        <v>0.88405165525730811</v>
      </c>
      <c r="HY150">
        <v>0.88573010815204878</v>
      </c>
      <c r="HZ150">
        <v>0.88654836363857681</v>
      </c>
      <c r="IA150">
        <v>0.88712251814300203</v>
      </c>
      <c r="IB150">
        <v>0.88669549464409592</v>
      </c>
      <c r="IC150">
        <v>0.88611171330362182</v>
      </c>
      <c r="ID150">
        <v>0.88703028399989525</v>
      </c>
      <c r="IE150">
        <v>0.88771897006844802</v>
      </c>
      <c r="IF150">
        <v>0.8894115430031343</v>
      </c>
      <c r="IG150">
        <v>0.89018816915006238</v>
      </c>
      <c r="IH150">
        <v>0.88954737138344375</v>
      </c>
      <c r="II150">
        <v>0.88971802294361901</v>
      </c>
      <c r="IJ150">
        <v>0.89052690679650426</v>
      </c>
      <c r="IK150">
        <v>0.89253858472019476</v>
      </c>
      <c r="IL150">
        <v>0.89157826843030763</v>
      </c>
      <c r="IM150">
        <v>0.89175299680299125</v>
      </c>
      <c r="IN150">
        <v>0.89260752254685793</v>
      </c>
      <c r="IO150">
        <v>0.89311913257459197</v>
      </c>
      <c r="IP150">
        <v>0.89500194448547798</v>
      </c>
      <c r="IQ150">
        <v>0.89515682300072918</v>
      </c>
      <c r="IR150">
        <v>0.89186722564706744</v>
      </c>
      <c r="IS150">
        <v>0.89323570652242756</v>
      </c>
      <c r="IT150">
        <v>0.89435686695115135</v>
      </c>
      <c r="IU150">
        <v>0.89316083619144193</v>
      </c>
      <c r="IV150">
        <v>0.8958921494779537</v>
      </c>
      <c r="IW150">
        <v>0.8961486538351815</v>
      </c>
      <c r="IX150">
        <v>0.8971966130063681</v>
      </c>
      <c r="IY150">
        <v>0.89623879429038733</v>
      </c>
      <c r="IZ150">
        <v>0.89733727589008194</v>
      </c>
      <c r="JA150">
        <v>0.89753637048086521</v>
      </c>
      <c r="JB150">
        <v>0.89784965140247464</v>
      </c>
      <c r="JC150">
        <v>0.89832313124717955</v>
      </c>
      <c r="JD150">
        <v>0.89917274304534056</v>
      </c>
      <c r="JE150">
        <v>0.89845051706259171</v>
      </c>
      <c r="JF150">
        <v>0.89829075531596358</v>
      </c>
      <c r="JG150">
        <v>0.8996763006207098</v>
      </c>
      <c r="JH150">
        <v>0.90100393546493418</v>
      </c>
      <c r="JI150">
        <v>0.89976857644505404</v>
      </c>
      <c r="JJ150">
        <v>0.90108849771522004</v>
      </c>
      <c r="JK150">
        <v>0.90186242896478641</v>
      </c>
      <c r="JL150">
        <v>0.90299874907201494</v>
      </c>
      <c r="JM150">
        <v>0.90228934678274941</v>
      </c>
      <c r="JN150">
        <v>0.90317706322177982</v>
      </c>
      <c r="JO150">
        <v>0.90435514663406669</v>
      </c>
      <c r="JP150">
        <v>0.90118834249990398</v>
      </c>
      <c r="JQ150">
        <v>0.90279514997947918</v>
      </c>
      <c r="JR150">
        <v>0.90517346987514902</v>
      </c>
      <c r="JS150">
        <v>0.90459348436304532</v>
      </c>
      <c r="JT150">
        <v>0.90325939829434287</v>
      </c>
      <c r="JU150">
        <v>0.90498240256140083</v>
      </c>
      <c r="JV150">
        <v>0.90500128233462307</v>
      </c>
      <c r="JW150">
        <v>0.90582737019518211</v>
      </c>
      <c r="JX150">
        <v>0.90610068287555345</v>
      </c>
      <c r="JY150">
        <v>0.9059637995662706</v>
      </c>
      <c r="JZ150">
        <v>0.90660020780345896</v>
      </c>
      <c r="KA150">
        <v>0.9055719388001453</v>
      </c>
      <c r="KB150">
        <v>0.90750675039599005</v>
      </c>
      <c r="KC150">
        <v>0.90887686907016163</v>
      </c>
      <c r="KD150">
        <v>0.90767640203852373</v>
      </c>
      <c r="KE150">
        <v>0.9079667945562262</v>
      </c>
      <c r="KF150">
        <v>0.90821962705727199</v>
      </c>
      <c r="KG150">
        <v>0.90926312679059773</v>
      </c>
      <c r="KH150">
        <v>0.90821482738592751</v>
      </c>
      <c r="KI150">
        <v>0.90895002250751022</v>
      </c>
      <c r="KJ150">
        <v>0.90981400446072858</v>
      </c>
      <c r="KK150">
        <v>0.90947910961492207</v>
      </c>
      <c r="KL150">
        <v>0.9107322451619041</v>
      </c>
      <c r="KM150">
        <v>0.90986051035208282</v>
      </c>
      <c r="KN150">
        <v>0.91132122712032282</v>
      </c>
      <c r="KO150">
        <v>0.9110209641066096</v>
      </c>
      <c r="KP150">
        <v>0.91133544983733883</v>
      </c>
      <c r="KQ150">
        <v>0.9125682561080275</v>
      </c>
      <c r="KR150">
        <v>0.91204355220281497</v>
      </c>
      <c r="KS150">
        <v>0.9118059561376628</v>
      </c>
      <c r="KT150">
        <v>0.9116885212590915</v>
      </c>
      <c r="KU150">
        <v>0.91278332420514641</v>
      </c>
      <c r="KV150">
        <v>0.91325695640081861</v>
      </c>
      <c r="KW150">
        <v>0.91346150921672753</v>
      </c>
      <c r="KX150">
        <v>0.91427999675761229</v>
      </c>
      <c r="KY150">
        <v>0.91343363644710285</v>
      </c>
      <c r="KZ150">
        <v>0.91435721184976049</v>
      </c>
      <c r="LA150">
        <v>0.91464457611996119</v>
      </c>
      <c r="LB150">
        <v>0.91558545013556891</v>
      </c>
      <c r="LC150">
        <v>0.91570810866628793</v>
      </c>
      <c r="LD150">
        <v>0.91732830913526942</v>
      </c>
      <c r="LE150">
        <v>0.91526937465254454</v>
      </c>
      <c r="LF150">
        <v>0.91555903256311011</v>
      </c>
      <c r="LG150">
        <v>0.91694627270263618</v>
      </c>
      <c r="LH150">
        <v>0.91623964001456615</v>
      </c>
      <c r="LI150">
        <v>0.91654915316372598</v>
      </c>
      <c r="LJ150">
        <v>0.91583747640187185</v>
      </c>
      <c r="LK150">
        <v>0.91624580420740787</v>
      </c>
      <c r="LL150">
        <v>0.91740542316195184</v>
      </c>
      <c r="LM150">
        <v>0.91779168874946448</v>
      </c>
      <c r="LN150">
        <v>0.9185085016372696</v>
      </c>
      <c r="LO150">
        <v>0.91882666731841578</v>
      </c>
      <c r="LP150">
        <v>0.91903521939139965</v>
      </c>
      <c r="LQ150">
        <v>0.91799135088728856</v>
      </c>
      <c r="LR150">
        <v>0.91969560508303194</v>
      </c>
      <c r="LS150">
        <v>0.91969005101593504</v>
      </c>
      <c r="LT150">
        <v>0.92045975657627221</v>
      </c>
      <c r="LU150">
        <v>0.92035411052129756</v>
      </c>
      <c r="LV150">
        <v>0.91927142831116038</v>
      </c>
      <c r="LW150">
        <v>0.9195139393511601</v>
      </c>
      <c r="LX150">
        <v>0.91940650057066442</v>
      </c>
      <c r="LY150">
        <v>0.91969302372568629</v>
      </c>
      <c r="LZ150">
        <v>0.92020853323212271</v>
      </c>
      <c r="MA150">
        <v>0.92053606732443183</v>
      </c>
      <c r="MB150">
        <v>0.92218397710049638</v>
      </c>
      <c r="MC150">
        <v>0.92156915937241712</v>
      </c>
      <c r="MD150">
        <v>0.92085468575783092</v>
      </c>
      <c r="ME150">
        <v>0.9220853257149082</v>
      </c>
      <c r="MF150">
        <v>0.92290764435526973</v>
      </c>
      <c r="MG150">
        <v>0.9216376853646393</v>
      </c>
      <c r="MH150">
        <v>0.92440096669927763</v>
      </c>
      <c r="MI150">
        <v>0.92305396455431921</v>
      </c>
      <c r="MJ150">
        <v>0.92250378162126423</v>
      </c>
      <c r="MK150">
        <v>0.92431034597552753</v>
      </c>
      <c r="ML150">
        <v>0.92323268157231353</v>
      </c>
      <c r="MM150">
        <v>0.92447293840410993</v>
      </c>
      <c r="MN150">
        <v>0.92426583213006808</v>
      </c>
      <c r="MO150">
        <v>0.92497401874092733</v>
      </c>
      <c r="MP150">
        <v>0.92422451727317401</v>
      </c>
      <c r="MQ150">
        <v>0.92492652370344874</v>
      </c>
      <c r="MR150">
        <v>0.92487743188286287</v>
      </c>
      <c r="MS150">
        <v>0.92518253836038933</v>
      </c>
      <c r="MT150">
        <v>0.9251751895406567</v>
      </c>
      <c r="MU150">
        <v>0.92476420241177482</v>
      </c>
      <c r="MV150">
        <v>0.92519478996738247</v>
      </c>
      <c r="MW150">
        <v>0.92660977974475767</v>
      </c>
      <c r="MX150">
        <v>0.92514169215352648</v>
      </c>
      <c r="MY150">
        <v>0.92631536993054764</v>
      </c>
      <c r="MZ150">
        <v>0.92527335835430669</v>
      </c>
      <c r="NA150">
        <v>0.92772513534001333</v>
      </c>
      <c r="NB150">
        <v>0.92699266063000019</v>
      </c>
      <c r="NC150">
        <v>0.92859907420331711</v>
      </c>
      <c r="ND150">
        <v>0.92737465981632161</v>
      </c>
      <c r="NE150">
        <v>0.92686322988291503</v>
      </c>
      <c r="NF150">
        <v>0.92761939345072475</v>
      </c>
      <c r="NG150">
        <v>0.92834375174720518</v>
      </c>
      <c r="NH150">
        <v>0.92902718990548894</v>
      </c>
      <c r="NI150">
        <v>0.92806601284654633</v>
      </c>
      <c r="NJ150">
        <v>0.92813970138867119</v>
      </c>
      <c r="NK150">
        <v>0.92815472676725397</v>
      </c>
      <c r="NL150">
        <v>0.92883455893282885</v>
      </c>
      <c r="NM150">
        <v>0.93025343693545215</v>
      </c>
      <c r="NN150">
        <v>0.92983580680199795</v>
      </c>
      <c r="NO150">
        <v>0.92918063445897681</v>
      </c>
      <c r="NP150">
        <v>0.92980465680220681</v>
      </c>
      <c r="NQ150">
        <v>0.93026873847141789</v>
      </c>
      <c r="NR150">
        <v>0.93080440440415391</v>
      </c>
      <c r="NS150">
        <v>0.92996917414925284</v>
      </c>
      <c r="NT150">
        <v>0.93055468892995974</v>
      </c>
      <c r="NU150">
        <v>0.93067512178112488</v>
      </c>
      <c r="NV150">
        <v>0.92940447481690125</v>
      </c>
      <c r="NW150">
        <v>0.9312028891717361</v>
      </c>
      <c r="NX150">
        <v>0.9317462344486358</v>
      </c>
      <c r="NY150">
        <v>0.93175733492943213</v>
      </c>
      <c r="NZ150">
        <v>0.93153082302947454</v>
      </c>
      <c r="OA150">
        <v>0.93134382419650308</v>
      </c>
      <c r="OB150">
        <v>0.9318798939417865</v>
      </c>
      <c r="OC150">
        <v>0.93171272459380172</v>
      </c>
      <c r="OD150">
        <v>0.93322148248023917</v>
      </c>
      <c r="OE150">
        <v>0.93192892217178736</v>
      </c>
      <c r="OF150">
        <v>0.93424359977033689</v>
      </c>
      <c r="OG150">
        <v>0.93231540648896227</v>
      </c>
      <c r="OH150">
        <v>0.93356057917151036</v>
      </c>
      <c r="OI150">
        <v>0.93267560455725307</v>
      </c>
      <c r="OJ150">
        <v>0.933837930852364</v>
      </c>
      <c r="OK150">
        <v>0.93504718692977951</v>
      </c>
      <c r="OL150">
        <v>0.93274906564284754</v>
      </c>
      <c r="OM150">
        <v>0.93298184740752832</v>
      </c>
      <c r="ON150">
        <v>0.93330821105249806</v>
      </c>
      <c r="OO150">
        <v>0.9342090164795811</v>
      </c>
      <c r="OP150">
        <v>0.93501873661816415</v>
      </c>
      <c r="OQ150">
        <v>0.9343512189209473</v>
      </c>
      <c r="OR150">
        <v>0.93599570976353941</v>
      </c>
      <c r="OS150">
        <v>0.93503962415168385</v>
      </c>
      <c r="OT150">
        <v>0.93414508547145336</v>
      </c>
      <c r="OU150">
        <v>0.93386246213820745</v>
      </c>
    </row>
    <row r="151" spans="1:411" s="139" customFormat="1">
      <c r="A151" s="541" t="s">
        <v>11</v>
      </c>
      <c r="B151" s="139">
        <v>0.01</v>
      </c>
      <c r="C151" s="139">
        <v>0.02</v>
      </c>
      <c r="D151" s="139">
        <v>0.03</v>
      </c>
      <c r="E151" s="139">
        <v>0.04</v>
      </c>
      <c r="F151" s="139">
        <v>0.05</v>
      </c>
      <c r="G151" s="139">
        <v>0.06</v>
      </c>
      <c r="H151" s="139">
        <v>7.0000000000000007E-2</v>
      </c>
      <c r="I151" s="139">
        <v>0.08</v>
      </c>
      <c r="J151" s="139">
        <v>0.09</v>
      </c>
      <c r="K151" s="139">
        <v>0.1</v>
      </c>
      <c r="L151" s="139">
        <v>0.1</v>
      </c>
      <c r="M151" s="139">
        <v>0.11</v>
      </c>
      <c r="N151" s="139">
        <v>0.12</v>
      </c>
      <c r="O151" s="139">
        <v>0.13</v>
      </c>
      <c r="P151" s="139">
        <v>0.15</v>
      </c>
      <c r="Q151" s="139">
        <v>0.16</v>
      </c>
      <c r="R151" s="139">
        <v>0.17</v>
      </c>
      <c r="S151" s="139">
        <v>0.18</v>
      </c>
      <c r="T151" s="139">
        <v>0.19</v>
      </c>
      <c r="U151" s="139">
        <v>0.2</v>
      </c>
      <c r="V151" s="139">
        <v>0.21</v>
      </c>
      <c r="W151" s="139">
        <v>0.22</v>
      </c>
      <c r="X151" s="139">
        <v>0.23</v>
      </c>
      <c r="Y151" s="139">
        <v>0.24</v>
      </c>
      <c r="Z151" s="139">
        <v>0.25</v>
      </c>
      <c r="AA151" s="139">
        <v>0.26</v>
      </c>
      <c r="AB151" s="139">
        <v>0.27</v>
      </c>
      <c r="AC151" s="139">
        <v>0.28000000000000003</v>
      </c>
      <c r="AD151" s="139">
        <v>0.28999999999999998</v>
      </c>
      <c r="AE151" s="139">
        <v>0.3</v>
      </c>
      <c r="AF151" s="139">
        <v>0.31</v>
      </c>
      <c r="AG151" s="139">
        <v>0.32</v>
      </c>
      <c r="AH151" s="139">
        <v>0.33</v>
      </c>
      <c r="AI151" s="139">
        <v>0.34</v>
      </c>
      <c r="AJ151" s="139">
        <v>0.35</v>
      </c>
      <c r="AK151" s="139">
        <v>0.36</v>
      </c>
      <c r="AL151" s="139">
        <v>0.37</v>
      </c>
      <c r="AM151" s="139">
        <v>0.38</v>
      </c>
      <c r="AN151" s="139">
        <v>0.39</v>
      </c>
      <c r="AO151" s="139">
        <v>0.4</v>
      </c>
      <c r="AP151" s="139">
        <v>0.41</v>
      </c>
      <c r="AQ151" s="139">
        <v>0.42</v>
      </c>
      <c r="AR151" s="139">
        <v>0.43</v>
      </c>
      <c r="AS151" s="139">
        <v>0.44</v>
      </c>
      <c r="AT151" s="139">
        <v>0.45</v>
      </c>
      <c r="AU151" s="139">
        <v>0.46</v>
      </c>
      <c r="AV151" s="139">
        <v>0.47</v>
      </c>
      <c r="AW151" s="139">
        <v>0.48</v>
      </c>
      <c r="AX151" s="139">
        <v>0.49</v>
      </c>
      <c r="AY151" s="139">
        <v>0.5</v>
      </c>
      <c r="AZ151" s="139">
        <v>0.51</v>
      </c>
      <c r="BA151" s="139">
        <v>0.52</v>
      </c>
      <c r="BB151" s="139">
        <v>0.53</v>
      </c>
      <c r="BC151" s="139">
        <v>0.54</v>
      </c>
      <c r="BD151" s="139">
        <v>0.55000000000000004</v>
      </c>
      <c r="BE151" s="139">
        <v>0.56000000000000005</v>
      </c>
      <c r="BF151" s="139">
        <v>0.56999999999999995</v>
      </c>
      <c r="BG151" s="139">
        <v>0.57999999999999996</v>
      </c>
      <c r="BH151" s="139">
        <v>0.59</v>
      </c>
      <c r="BI151" s="139">
        <v>0.6</v>
      </c>
      <c r="BJ151" s="139">
        <v>0.61</v>
      </c>
      <c r="BK151" s="139">
        <v>0.62</v>
      </c>
      <c r="BL151" s="139">
        <v>0.63</v>
      </c>
      <c r="BM151" s="139">
        <v>0.64</v>
      </c>
      <c r="BN151" s="139">
        <v>0.65</v>
      </c>
      <c r="BO151" s="139">
        <v>0.66</v>
      </c>
      <c r="BP151" s="139">
        <v>0.67</v>
      </c>
      <c r="BQ151" s="139">
        <v>0.68</v>
      </c>
      <c r="BR151" s="139">
        <v>0.69</v>
      </c>
      <c r="BS151" s="139">
        <v>0.7</v>
      </c>
      <c r="BT151" s="139">
        <v>0.71</v>
      </c>
      <c r="BU151" s="139">
        <v>0.72</v>
      </c>
      <c r="BV151" s="139">
        <v>0.73</v>
      </c>
      <c r="BW151" s="139">
        <v>0.74</v>
      </c>
      <c r="BX151" s="139">
        <v>0.75</v>
      </c>
      <c r="BY151" s="139">
        <v>0.76</v>
      </c>
      <c r="BZ151" s="139">
        <v>0.77</v>
      </c>
      <c r="CA151" s="139">
        <v>0.78</v>
      </c>
      <c r="CB151" s="139">
        <v>0.79</v>
      </c>
      <c r="CC151" s="139">
        <v>0.8</v>
      </c>
      <c r="CD151" s="139">
        <v>0.81</v>
      </c>
      <c r="CE151" s="139">
        <v>0.82</v>
      </c>
      <c r="CF151" s="139">
        <v>0.83</v>
      </c>
      <c r="CG151" s="139">
        <v>0.84</v>
      </c>
      <c r="CH151" s="139">
        <v>0.85</v>
      </c>
      <c r="CI151" s="139">
        <v>0.86</v>
      </c>
      <c r="CJ151" s="139">
        <v>0.87</v>
      </c>
      <c r="CK151" s="139">
        <v>0.88</v>
      </c>
      <c r="CL151" s="139">
        <v>0.89</v>
      </c>
      <c r="CM151" s="139">
        <v>0.9</v>
      </c>
      <c r="CN151" s="139">
        <v>0.91</v>
      </c>
      <c r="CO151" s="139">
        <v>0.92</v>
      </c>
      <c r="CP151" s="139">
        <v>0.93</v>
      </c>
      <c r="CQ151" s="139">
        <v>0.94</v>
      </c>
      <c r="CR151" s="139">
        <v>0.95</v>
      </c>
      <c r="CS151" s="139">
        <v>0.96</v>
      </c>
      <c r="CT151" s="139">
        <v>0.97</v>
      </c>
      <c r="CU151" s="139">
        <v>0.98</v>
      </c>
      <c r="CV151" s="139">
        <v>0.99</v>
      </c>
      <c r="CW151" s="139">
        <v>1</v>
      </c>
      <c r="CX151" s="139">
        <v>1.01</v>
      </c>
      <c r="CY151" s="139">
        <v>1.02</v>
      </c>
      <c r="CZ151" s="139">
        <v>1.03</v>
      </c>
      <c r="DA151" s="139">
        <v>1.04</v>
      </c>
      <c r="DB151" s="139">
        <v>1.05</v>
      </c>
      <c r="DC151" s="139">
        <v>1.06</v>
      </c>
      <c r="DD151" s="139">
        <v>1.07</v>
      </c>
      <c r="DE151" s="139">
        <v>1.08</v>
      </c>
      <c r="DF151" s="139">
        <v>1.0900000000000001</v>
      </c>
      <c r="DG151" s="139">
        <v>1.1000000000000001</v>
      </c>
      <c r="DH151" s="139">
        <v>1.1100000000000001</v>
      </c>
      <c r="DI151" s="139">
        <v>1.1200000000000001</v>
      </c>
      <c r="DJ151" s="139">
        <v>1.1299999999999999</v>
      </c>
      <c r="DK151" s="139">
        <v>1.1399999999999999</v>
      </c>
      <c r="DL151" s="139">
        <v>1.1499999999999999</v>
      </c>
      <c r="DM151" s="139">
        <v>1.1599999999999999</v>
      </c>
      <c r="DN151" s="139">
        <v>1.17</v>
      </c>
      <c r="DO151" s="139">
        <v>1.18</v>
      </c>
      <c r="DP151" s="139">
        <v>1.19</v>
      </c>
      <c r="DQ151" s="139">
        <v>1.2</v>
      </c>
      <c r="DR151" s="139">
        <v>1.21</v>
      </c>
      <c r="DS151" s="139">
        <v>1.22</v>
      </c>
      <c r="DT151" s="139">
        <v>1.23</v>
      </c>
      <c r="DU151" s="139">
        <v>1.24</v>
      </c>
      <c r="DV151" s="139">
        <v>1.25</v>
      </c>
      <c r="DW151" s="139">
        <v>1.26</v>
      </c>
      <c r="DX151" s="139">
        <v>1.27</v>
      </c>
      <c r="DY151" s="139">
        <v>1.28</v>
      </c>
      <c r="DZ151" s="139">
        <v>1.29</v>
      </c>
      <c r="EA151" s="139">
        <v>1.3</v>
      </c>
      <c r="EB151" s="139">
        <v>1.31</v>
      </c>
      <c r="EC151" s="139">
        <v>1.32</v>
      </c>
      <c r="ED151" s="139">
        <v>1.33</v>
      </c>
      <c r="EE151" s="139">
        <v>1.34</v>
      </c>
      <c r="EF151" s="139">
        <v>1.35</v>
      </c>
      <c r="EG151" s="139">
        <v>1.36</v>
      </c>
      <c r="EH151" s="139">
        <v>1.37</v>
      </c>
      <c r="EI151" s="139">
        <v>1.38</v>
      </c>
      <c r="EJ151" s="139">
        <v>1.39</v>
      </c>
      <c r="EK151" s="139">
        <v>1.4</v>
      </c>
      <c r="EL151" s="139">
        <v>1.41</v>
      </c>
      <c r="EM151" s="139">
        <v>1.42</v>
      </c>
      <c r="EN151" s="139">
        <v>1.43</v>
      </c>
      <c r="EO151" s="139">
        <v>1.44</v>
      </c>
      <c r="EP151" s="139">
        <v>1.45</v>
      </c>
      <c r="EQ151" s="139">
        <v>1.46</v>
      </c>
      <c r="ER151" s="139">
        <v>1.47</v>
      </c>
      <c r="ES151" s="139">
        <v>1.48</v>
      </c>
      <c r="ET151" s="139">
        <v>1.49</v>
      </c>
      <c r="EU151" s="139">
        <v>1.5</v>
      </c>
      <c r="EV151" s="139">
        <v>1.51</v>
      </c>
      <c r="EW151" s="139">
        <v>1.52</v>
      </c>
      <c r="EX151" s="139">
        <v>1.53</v>
      </c>
      <c r="EY151" s="139">
        <v>1.54</v>
      </c>
      <c r="EZ151" s="139">
        <v>1.55</v>
      </c>
      <c r="FA151" s="139">
        <v>1.56</v>
      </c>
      <c r="FB151" s="139">
        <v>1.57</v>
      </c>
      <c r="FC151" s="139">
        <v>1.58</v>
      </c>
      <c r="FD151" s="139">
        <v>1.59</v>
      </c>
      <c r="FE151" s="139">
        <v>1.6</v>
      </c>
      <c r="FF151" s="139">
        <v>1.61</v>
      </c>
      <c r="FG151" s="139">
        <v>1.62</v>
      </c>
      <c r="FH151" s="139">
        <v>1.63</v>
      </c>
      <c r="FI151" s="139">
        <v>1.64</v>
      </c>
      <c r="FJ151" s="139">
        <v>1.65</v>
      </c>
      <c r="FK151" s="139">
        <v>1.66</v>
      </c>
      <c r="FL151" s="139">
        <v>1.67</v>
      </c>
      <c r="FM151" s="139">
        <v>1.68</v>
      </c>
      <c r="FN151" s="139">
        <v>1.69</v>
      </c>
      <c r="FO151" s="139">
        <v>1.7</v>
      </c>
      <c r="FP151" s="139">
        <v>1.71</v>
      </c>
      <c r="FQ151" s="139">
        <v>1.72</v>
      </c>
      <c r="FR151" s="139">
        <v>1.73</v>
      </c>
      <c r="FS151" s="139">
        <v>1.74</v>
      </c>
      <c r="FT151" s="139">
        <v>1.75</v>
      </c>
      <c r="FU151" s="139">
        <v>1.76</v>
      </c>
      <c r="FV151" s="139">
        <v>1.77</v>
      </c>
      <c r="FW151" s="139">
        <v>1.78</v>
      </c>
      <c r="FX151" s="139">
        <v>1.79</v>
      </c>
      <c r="FY151" s="139">
        <v>1.8</v>
      </c>
      <c r="FZ151" s="139">
        <v>1.81</v>
      </c>
      <c r="GA151" s="139">
        <v>1.82</v>
      </c>
      <c r="GB151" s="139">
        <v>1.83</v>
      </c>
      <c r="GC151" s="139">
        <v>1.84</v>
      </c>
      <c r="GD151" s="139">
        <v>1.85</v>
      </c>
      <c r="GE151" s="139">
        <v>1.86</v>
      </c>
      <c r="GF151" s="139">
        <v>1.87</v>
      </c>
      <c r="GG151" s="139">
        <v>1.88</v>
      </c>
      <c r="GH151" s="139">
        <v>1.89</v>
      </c>
      <c r="GI151" s="139">
        <v>1.9</v>
      </c>
      <c r="GJ151" s="139">
        <v>1.91</v>
      </c>
      <c r="GK151" s="139">
        <v>1.92</v>
      </c>
      <c r="GL151" s="139">
        <v>1.93</v>
      </c>
      <c r="GM151" s="139">
        <v>1.94</v>
      </c>
      <c r="GN151" s="139">
        <v>1.95</v>
      </c>
      <c r="GO151" s="139">
        <v>1.96</v>
      </c>
      <c r="GP151" s="139">
        <v>1.97</v>
      </c>
      <c r="GQ151" s="139">
        <v>1.98</v>
      </c>
      <c r="GR151" s="139">
        <v>1.99</v>
      </c>
      <c r="GS151" s="139">
        <v>2</v>
      </c>
      <c r="GT151" s="139">
        <v>2.0099999999999998</v>
      </c>
      <c r="GU151" s="139">
        <v>2.02</v>
      </c>
      <c r="GV151" s="139">
        <v>2.0299999999999998</v>
      </c>
      <c r="GW151" s="139">
        <v>2.04</v>
      </c>
      <c r="GX151" s="139">
        <v>2.0499999999999998</v>
      </c>
      <c r="GY151" s="139">
        <v>2.06</v>
      </c>
      <c r="GZ151" s="139">
        <v>2.06</v>
      </c>
      <c r="HA151" s="139">
        <v>2.0699999999999998</v>
      </c>
      <c r="HB151" s="139">
        <v>2.08</v>
      </c>
      <c r="HC151" s="139">
        <v>2.09</v>
      </c>
      <c r="HD151" s="139">
        <v>2.1</v>
      </c>
      <c r="HE151" s="139">
        <v>2.11</v>
      </c>
      <c r="HF151" s="139">
        <v>2.12</v>
      </c>
      <c r="HG151" s="139">
        <v>2.13</v>
      </c>
      <c r="HH151" s="139">
        <v>2.14</v>
      </c>
      <c r="HI151" s="139">
        <v>2.15</v>
      </c>
      <c r="HJ151" s="139">
        <v>2.16</v>
      </c>
      <c r="HK151" s="139">
        <v>2.17</v>
      </c>
      <c r="HL151" s="139">
        <v>2.1800000000000002</v>
      </c>
      <c r="HM151" s="139">
        <v>2.19</v>
      </c>
      <c r="HN151" s="139">
        <v>2.2000000000000002</v>
      </c>
      <c r="HO151" s="139">
        <v>2.21</v>
      </c>
      <c r="HP151" s="139">
        <v>2.2200000000000002</v>
      </c>
      <c r="HQ151" s="139">
        <v>2.23</v>
      </c>
      <c r="HR151" s="139">
        <v>2.2400000000000002</v>
      </c>
      <c r="HS151" s="139">
        <v>2.25</v>
      </c>
      <c r="HT151" s="139">
        <v>2.2599999999999998</v>
      </c>
      <c r="HU151" s="139">
        <v>2.27</v>
      </c>
      <c r="HV151" s="139">
        <v>2.2799999999999998</v>
      </c>
      <c r="HW151" s="139">
        <v>2.29</v>
      </c>
      <c r="HX151" s="139">
        <v>2.2999999999999998</v>
      </c>
      <c r="HY151" s="139">
        <v>2.31</v>
      </c>
      <c r="HZ151" s="139">
        <v>2.3199999999999998</v>
      </c>
      <c r="IA151" s="139">
        <v>2.33</v>
      </c>
      <c r="IB151" s="139">
        <v>2.34</v>
      </c>
      <c r="IC151" s="139">
        <v>2.35</v>
      </c>
      <c r="ID151" s="139">
        <v>2.36</v>
      </c>
      <c r="IE151" s="139">
        <v>2.37</v>
      </c>
      <c r="IF151" s="139">
        <v>2.38</v>
      </c>
      <c r="IG151" s="139">
        <v>2.39</v>
      </c>
      <c r="IH151" s="139">
        <v>2.4</v>
      </c>
      <c r="II151" s="139">
        <v>2.41</v>
      </c>
      <c r="IJ151" s="139">
        <v>2.42</v>
      </c>
      <c r="IK151" s="139">
        <v>2.4300000000000002</v>
      </c>
      <c r="IL151" s="139">
        <v>2.44</v>
      </c>
      <c r="IM151" s="139">
        <v>2.4500000000000002</v>
      </c>
      <c r="IN151" s="139">
        <v>2.46</v>
      </c>
      <c r="IO151" s="139">
        <v>2.4700000000000002</v>
      </c>
      <c r="IP151" s="139">
        <v>2.48</v>
      </c>
      <c r="IQ151" s="139">
        <v>2.4900000000000002</v>
      </c>
      <c r="IR151" s="139">
        <v>2.5</v>
      </c>
      <c r="IS151" s="139">
        <v>2.5099999999999998</v>
      </c>
      <c r="IT151" s="139">
        <v>2.52</v>
      </c>
      <c r="IU151" s="139">
        <v>2.5299999999999998</v>
      </c>
      <c r="IV151" s="139">
        <v>2.54</v>
      </c>
      <c r="IW151" s="139">
        <v>2.5499999999999998</v>
      </c>
      <c r="IX151" s="139">
        <v>2.56</v>
      </c>
      <c r="IY151" s="139">
        <v>2.57</v>
      </c>
      <c r="IZ151" s="139">
        <v>2.58</v>
      </c>
      <c r="JA151" s="139">
        <v>2.59</v>
      </c>
      <c r="JB151" s="139">
        <v>2.6</v>
      </c>
      <c r="JC151" s="139">
        <v>2.61</v>
      </c>
      <c r="JD151" s="139">
        <v>2.62</v>
      </c>
      <c r="JE151" s="139">
        <v>2.63</v>
      </c>
      <c r="JF151" s="139">
        <v>2.64</v>
      </c>
      <c r="JG151" s="139">
        <v>2.65</v>
      </c>
      <c r="JH151" s="139">
        <v>2.66</v>
      </c>
      <c r="JI151" s="139">
        <v>2.67</v>
      </c>
      <c r="JJ151" s="139">
        <v>2.68</v>
      </c>
      <c r="JK151" s="139">
        <v>2.69</v>
      </c>
      <c r="JL151" s="139">
        <v>2.7</v>
      </c>
      <c r="JM151" s="139">
        <v>2.71</v>
      </c>
      <c r="JN151" s="139">
        <v>2.72</v>
      </c>
      <c r="JO151" s="139">
        <v>2.73</v>
      </c>
      <c r="JP151" s="139">
        <v>2.74</v>
      </c>
      <c r="JQ151" s="139">
        <v>2.75</v>
      </c>
      <c r="JR151" s="139">
        <v>2.76</v>
      </c>
      <c r="JS151" s="139">
        <v>2.77</v>
      </c>
      <c r="JT151" s="139">
        <v>2.78</v>
      </c>
      <c r="JU151" s="139">
        <v>2.79</v>
      </c>
      <c r="JV151" s="139">
        <v>2.8</v>
      </c>
      <c r="JW151" s="139">
        <v>2.81</v>
      </c>
      <c r="JX151" s="139">
        <v>2.82</v>
      </c>
      <c r="JY151" s="139">
        <v>2.83</v>
      </c>
      <c r="JZ151" s="139">
        <v>2.84</v>
      </c>
      <c r="KA151" s="139">
        <v>2.85</v>
      </c>
      <c r="KB151" s="139">
        <v>2.86</v>
      </c>
      <c r="KC151" s="139">
        <v>2.87</v>
      </c>
      <c r="KD151" s="139">
        <v>2.88</v>
      </c>
      <c r="KE151" s="139">
        <v>2.89</v>
      </c>
      <c r="KF151" s="139">
        <v>2.9</v>
      </c>
      <c r="KG151" s="139">
        <v>2.91</v>
      </c>
      <c r="KH151" s="139">
        <v>2.92</v>
      </c>
      <c r="KI151" s="139">
        <v>2.93</v>
      </c>
      <c r="KJ151" s="139">
        <v>2.94</v>
      </c>
      <c r="KK151" s="139">
        <v>2.95</v>
      </c>
      <c r="KL151" s="139">
        <v>2.96</v>
      </c>
      <c r="KM151" s="139">
        <v>2.97</v>
      </c>
      <c r="KN151" s="139">
        <v>2.98</v>
      </c>
      <c r="KO151" s="139">
        <v>2.99</v>
      </c>
      <c r="KP151" s="139">
        <v>3</v>
      </c>
      <c r="KQ151" s="139">
        <v>3.01</v>
      </c>
      <c r="KR151" s="139">
        <v>3.02</v>
      </c>
      <c r="KS151" s="139">
        <v>3.03</v>
      </c>
      <c r="KT151" s="139">
        <v>3.04</v>
      </c>
      <c r="KU151" s="139">
        <v>3.05</v>
      </c>
      <c r="KV151" s="139">
        <v>3.06</v>
      </c>
      <c r="KW151" s="139">
        <v>3.07</v>
      </c>
      <c r="KX151" s="139">
        <v>3.08</v>
      </c>
      <c r="KY151" s="139">
        <v>3.09</v>
      </c>
      <c r="KZ151" s="139">
        <v>3.1</v>
      </c>
      <c r="LA151" s="139">
        <v>3.11</v>
      </c>
      <c r="LB151" s="139">
        <v>3.12</v>
      </c>
      <c r="LC151" s="139">
        <v>3.13</v>
      </c>
      <c r="LD151" s="139">
        <v>3.14</v>
      </c>
      <c r="LE151" s="139">
        <v>3.15</v>
      </c>
      <c r="LF151" s="139">
        <v>3.16</v>
      </c>
      <c r="LG151" s="139">
        <v>3.17</v>
      </c>
      <c r="LH151" s="139">
        <v>3.18</v>
      </c>
      <c r="LI151" s="139">
        <v>3.19</v>
      </c>
      <c r="LJ151" s="139">
        <v>3.2</v>
      </c>
      <c r="LK151" s="139">
        <v>3.21</v>
      </c>
      <c r="LL151" s="139">
        <v>3.22</v>
      </c>
      <c r="LM151" s="139">
        <v>3.23</v>
      </c>
      <c r="LN151" s="139">
        <v>3.24</v>
      </c>
      <c r="LO151" s="139">
        <v>3.25</v>
      </c>
      <c r="LP151" s="139">
        <v>3.26</v>
      </c>
      <c r="LQ151" s="139">
        <v>3.27</v>
      </c>
      <c r="LR151" s="139">
        <v>3.28</v>
      </c>
      <c r="LS151" s="139">
        <v>3.29</v>
      </c>
      <c r="LT151" s="139">
        <v>3.3</v>
      </c>
      <c r="LU151" s="139">
        <v>3.31</v>
      </c>
      <c r="LV151" s="139">
        <v>3.32</v>
      </c>
      <c r="LW151" s="139">
        <v>3.33</v>
      </c>
      <c r="LX151" s="139">
        <v>3.34</v>
      </c>
      <c r="LY151" s="139">
        <v>3.35</v>
      </c>
      <c r="LZ151" s="139">
        <v>3.36</v>
      </c>
      <c r="MA151" s="139">
        <v>3.37</v>
      </c>
      <c r="MB151" s="139">
        <v>3.38</v>
      </c>
      <c r="MC151" s="139">
        <v>3.39</v>
      </c>
      <c r="MD151" s="139">
        <v>3.4</v>
      </c>
      <c r="ME151" s="139">
        <v>3.41</v>
      </c>
      <c r="MF151" s="139">
        <v>3.42</v>
      </c>
      <c r="MG151" s="139">
        <v>3.43</v>
      </c>
      <c r="MH151" s="139">
        <v>3.44</v>
      </c>
      <c r="MI151" s="139">
        <v>3.45</v>
      </c>
      <c r="MJ151" s="139">
        <v>3.46</v>
      </c>
      <c r="MK151" s="139">
        <v>3.47</v>
      </c>
      <c r="ML151" s="139">
        <v>3.48</v>
      </c>
      <c r="MM151" s="139">
        <v>3.49</v>
      </c>
      <c r="MN151" s="139">
        <v>3.5</v>
      </c>
      <c r="MO151" s="139">
        <v>3.51</v>
      </c>
      <c r="MP151" s="139">
        <v>3.52</v>
      </c>
      <c r="MQ151" s="139">
        <v>3.53</v>
      </c>
      <c r="MR151" s="139">
        <v>3.54</v>
      </c>
      <c r="MS151" s="139">
        <v>3.55</v>
      </c>
      <c r="MT151" s="139">
        <v>3.56</v>
      </c>
      <c r="MU151" s="139">
        <v>3.57</v>
      </c>
      <c r="MV151" s="139">
        <v>3.58</v>
      </c>
      <c r="MW151" s="139">
        <v>3.59</v>
      </c>
      <c r="MX151" s="139">
        <v>3.6</v>
      </c>
      <c r="MY151" s="139">
        <v>3.61</v>
      </c>
      <c r="MZ151" s="139">
        <v>3.62</v>
      </c>
      <c r="NA151" s="139">
        <v>3.63</v>
      </c>
      <c r="NB151" s="139">
        <v>3.64</v>
      </c>
      <c r="NC151" s="139">
        <v>3.65</v>
      </c>
      <c r="ND151" s="139">
        <v>3.66</v>
      </c>
      <c r="NE151" s="139">
        <v>3.67</v>
      </c>
      <c r="NF151" s="139">
        <v>3.68</v>
      </c>
      <c r="NG151" s="139">
        <v>3.69</v>
      </c>
      <c r="NH151" s="139">
        <v>3.7</v>
      </c>
      <c r="NI151" s="139">
        <v>3.71</v>
      </c>
      <c r="NJ151" s="139">
        <v>3.72</v>
      </c>
      <c r="NK151" s="139">
        <v>3.73</v>
      </c>
      <c r="NL151" s="139">
        <v>3.74</v>
      </c>
      <c r="NM151" s="139">
        <v>3.75</v>
      </c>
      <c r="NN151" s="139">
        <v>3.76</v>
      </c>
      <c r="NO151" s="139">
        <v>3.77</v>
      </c>
      <c r="NP151" s="139">
        <v>3.78</v>
      </c>
      <c r="NQ151" s="139">
        <v>3.79</v>
      </c>
      <c r="NR151" s="139">
        <v>3.8</v>
      </c>
      <c r="NS151" s="139">
        <v>3.81</v>
      </c>
      <c r="NT151" s="139">
        <v>3.82</v>
      </c>
      <c r="NU151" s="139">
        <v>3.83</v>
      </c>
      <c r="NV151" s="139">
        <v>3.84</v>
      </c>
      <c r="NW151" s="139">
        <v>3.85</v>
      </c>
      <c r="NX151" s="139">
        <v>3.86</v>
      </c>
      <c r="NY151" s="139">
        <v>3.87</v>
      </c>
      <c r="NZ151" s="139">
        <v>3.88</v>
      </c>
      <c r="OA151" s="139">
        <v>3.89</v>
      </c>
      <c r="OB151" s="139">
        <v>3.9</v>
      </c>
      <c r="OC151" s="139">
        <v>3.91</v>
      </c>
      <c r="OD151" s="139">
        <v>3.92</v>
      </c>
      <c r="OE151" s="139">
        <v>3.93</v>
      </c>
      <c r="OF151" s="139">
        <v>3.94</v>
      </c>
      <c r="OG151" s="139">
        <v>3.95</v>
      </c>
      <c r="OH151" s="139">
        <v>3.96</v>
      </c>
      <c r="OI151" s="139">
        <v>3.97</v>
      </c>
      <c r="OJ151" s="139">
        <v>3.98</v>
      </c>
      <c r="OK151" s="139">
        <v>3.99</v>
      </c>
      <c r="OL151" s="139">
        <v>4</v>
      </c>
      <c r="OM151" s="139">
        <v>4.01</v>
      </c>
      <c r="ON151" s="139">
        <v>4.0199999999999996</v>
      </c>
      <c r="OO151" s="139">
        <v>4.03</v>
      </c>
      <c r="OP151" s="139">
        <v>4.04</v>
      </c>
      <c r="OQ151" s="139">
        <v>4.05</v>
      </c>
      <c r="OR151" s="139">
        <v>4.0599999999999996</v>
      </c>
      <c r="OS151" s="139">
        <v>4.07</v>
      </c>
      <c r="OT151" s="139">
        <v>4.08</v>
      </c>
      <c r="OU151" s="139">
        <v>4.09</v>
      </c>
    </row>
    <row r="152" spans="1:411">
      <c r="A152" s="539" t="s">
        <v>977</v>
      </c>
    </row>
    <row r="153" spans="1:411">
      <c r="A153" s="539" t="s">
        <v>978</v>
      </c>
      <c r="B153">
        <v>-3.2079525219056115E-5</v>
      </c>
      <c r="C153">
        <v>3.6233451308025609E-4</v>
      </c>
      <c r="D153">
        <v>1.678955247649798E-3</v>
      </c>
      <c r="E153">
        <v>3.8399660908942125E-3</v>
      </c>
      <c r="F153">
        <v>7.0132177816421047E-3</v>
      </c>
      <c r="G153">
        <v>1.125973151102218E-2</v>
      </c>
      <c r="H153">
        <v>1.6533034843569844E-2</v>
      </c>
      <c r="I153">
        <v>2.2918341196856238E-2</v>
      </c>
      <c r="J153">
        <v>3.0099219607281257E-2</v>
      </c>
      <c r="K153">
        <v>3.8312932901749912E-2</v>
      </c>
      <c r="L153">
        <v>4.7736127068370764E-2</v>
      </c>
      <c r="M153">
        <v>5.7485470193194291E-2</v>
      </c>
      <c r="N153">
        <v>6.8245798633938606E-2</v>
      </c>
      <c r="O153">
        <v>7.9610619345858863E-2</v>
      </c>
      <c r="P153">
        <v>9.1584758274887046E-2</v>
      </c>
      <c r="Q153">
        <v>0.10437773698149555</v>
      </c>
      <c r="R153">
        <v>0.11730977194457769</v>
      </c>
      <c r="S153">
        <v>0.13078655512293236</v>
      </c>
      <c r="T153">
        <v>0.14445173074151149</v>
      </c>
      <c r="U153">
        <v>0.15850406304196588</v>
      </c>
      <c r="V153">
        <v>0.17278361970257586</v>
      </c>
      <c r="W153">
        <v>0.18723584652884279</v>
      </c>
      <c r="X153">
        <v>0.2018240620353246</v>
      </c>
      <c r="Y153">
        <v>0.21655213291377878</v>
      </c>
      <c r="Z153">
        <v>0.23071076661836284</v>
      </c>
      <c r="AA153">
        <v>0.24519204333181316</v>
      </c>
      <c r="AB153">
        <v>0.25958827882730762</v>
      </c>
      <c r="AC153">
        <v>0.27310155892264271</v>
      </c>
      <c r="AD153">
        <v>0.28803427103678297</v>
      </c>
      <c r="AE153">
        <v>0.30110830117246418</v>
      </c>
      <c r="AF153">
        <v>0.31475768564807266</v>
      </c>
      <c r="AG153">
        <v>0.32777811721095396</v>
      </c>
      <c r="AH153">
        <v>0.34095321425742825</v>
      </c>
      <c r="AI153">
        <v>0.35337014046157755</v>
      </c>
      <c r="AJ153">
        <v>0.36567206467774255</v>
      </c>
      <c r="AK153">
        <v>0.37745237074517146</v>
      </c>
      <c r="AL153">
        <v>0.38917413715477822</v>
      </c>
      <c r="AM153">
        <v>0.4008072780821702</v>
      </c>
      <c r="AN153">
        <v>0.41159296366085729</v>
      </c>
      <c r="AO153">
        <v>0.42233946588875532</v>
      </c>
      <c r="AP153">
        <v>0.43321851269989825</v>
      </c>
      <c r="AQ153">
        <v>0.44324421027419708</v>
      </c>
      <c r="AR153">
        <v>0.45324100168087139</v>
      </c>
      <c r="AS153">
        <v>0.46251831196844473</v>
      </c>
      <c r="AT153">
        <v>0.47228804697451726</v>
      </c>
      <c r="AU153">
        <v>0.48126749422654158</v>
      </c>
      <c r="AV153">
        <v>0.4896089074896251</v>
      </c>
      <c r="AW153">
        <v>0.4984937385608128</v>
      </c>
      <c r="AX153">
        <v>0.50680610949621452</v>
      </c>
      <c r="AY153">
        <v>0.51526252430931041</v>
      </c>
      <c r="AZ153">
        <v>0.5227960446296982</v>
      </c>
      <c r="BA153">
        <v>0.53060011580486643</v>
      </c>
      <c r="BB153">
        <v>0.53765286432179482</v>
      </c>
      <c r="BC153">
        <v>0.54541943593475628</v>
      </c>
      <c r="BD153">
        <v>0.55208904017240179</v>
      </c>
      <c r="BE153">
        <v>0.55947055546406255</v>
      </c>
      <c r="BF153">
        <v>0.5659535487021593</v>
      </c>
      <c r="BG153">
        <v>0.57226087419289473</v>
      </c>
      <c r="BH153">
        <v>0.57859488210728671</v>
      </c>
      <c r="BI153">
        <v>0.58446385784804133</v>
      </c>
      <c r="BJ153">
        <v>0.59028583869866003</v>
      </c>
      <c r="BK153">
        <v>0.59591821523033728</v>
      </c>
      <c r="BL153">
        <v>0.60221356311807661</v>
      </c>
      <c r="BM153">
        <v>0.60700861556521779</v>
      </c>
      <c r="BN153">
        <v>0.61287249890014928</v>
      </c>
      <c r="BO153">
        <v>0.61816802205611332</v>
      </c>
      <c r="BP153">
        <v>0.62316882705973964</v>
      </c>
      <c r="BQ153">
        <v>0.62816907592230997</v>
      </c>
      <c r="BR153">
        <v>0.63284909200623962</v>
      </c>
      <c r="BS153">
        <v>0.63799280109075696</v>
      </c>
      <c r="BT153">
        <v>0.64269449284935087</v>
      </c>
      <c r="BU153">
        <v>0.64712870241264364</v>
      </c>
      <c r="BV153">
        <v>0.65153941744621535</v>
      </c>
      <c r="BW153">
        <v>0.65596790021900309</v>
      </c>
      <c r="BX153">
        <v>0.65980677416036027</v>
      </c>
      <c r="BY153">
        <v>0.6638499001504059</v>
      </c>
      <c r="BZ153">
        <v>0.66807573454231717</v>
      </c>
      <c r="CA153">
        <v>0.67174405982191443</v>
      </c>
      <c r="CB153">
        <v>0.67584325280417468</v>
      </c>
      <c r="CC153">
        <v>0.67962464164584924</v>
      </c>
      <c r="CD153">
        <v>0.68336661113823238</v>
      </c>
      <c r="CE153">
        <v>0.68652490915206488</v>
      </c>
      <c r="CF153">
        <v>0.68972098691776051</v>
      </c>
      <c r="CG153">
        <v>0.69367053369541587</v>
      </c>
      <c r="CH153">
        <v>0.69661439155019123</v>
      </c>
      <c r="CI153">
        <v>0.70065770166296959</v>
      </c>
      <c r="CJ153">
        <v>0.70359376314805644</v>
      </c>
      <c r="CK153">
        <v>0.70647148947248495</v>
      </c>
      <c r="CL153">
        <v>0.70989302209688765</v>
      </c>
      <c r="CM153">
        <v>0.71314913261694468</v>
      </c>
      <c r="CN153">
        <v>0.71570764610584814</v>
      </c>
      <c r="CO153">
        <v>0.71860704325472791</v>
      </c>
      <c r="CP153">
        <v>0.72157252185366916</v>
      </c>
      <c r="CQ153">
        <v>0.72445719464603231</v>
      </c>
      <c r="CR153">
        <v>0.72717620344339717</v>
      </c>
      <c r="CS153">
        <v>0.72976400576901834</v>
      </c>
      <c r="CT153">
        <v>0.73293685289346688</v>
      </c>
      <c r="CU153">
        <v>0.73543440097752677</v>
      </c>
      <c r="CV153">
        <v>0.73808112150117233</v>
      </c>
      <c r="CW153">
        <v>0.74008840765090667</v>
      </c>
      <c r="CX153">
        <v>0.74285217361287137</v>
      </c>
      <c r="CY153">
        <v>0.74494764429304972</v>
      </c>
      <c r="CZ153">
        <v>0.74760774942177732</v>
      </c>
      <c r="DA153">
        <v>0.74967932349223365</v>
      </c>
      <c r="DB153">
        <v>0.75226770191373571</v>
      </c>
      <c r="DC153">
        <v>0.75434530843996972</v>
      </c>
      <c r="DD153">
        <v>0.75657095729350832</v>
      </c>
      <c r="DE153">
        <v>0.75867477870888711</v>
      </c>
      <c r="DF153">
        <v>0.76065208828809794</v>
      </c>
      <c r="DG153">
        <v>0.76264355932743799</v>
      </c>
      <c r="DH153">
        <v>0.76516297471056749</v>
      </c>
      <c r="DI153">
        <v>0.76639845585462896</v>
      </c>
      <c r="DJ153">
        <v>0.76863368336850668</v>
      </c>
      <c r="DK153">
        <v>0.7711057973737816</v>
      </c>
      <c r="DL153">
        <v>0.77261032900891402</v>
      </c>
      <c r="DM153">
        <v>0.77450274733894631</v>
      </c>
      <c r="DN153">
        <v>0.77684835542140473</v>
      </c>
      <c r="DO153">
        <v>0.7783928846989544</v>
      </c>
      <c r="DP153">
        <v>0.78013465047439001</v>
      </c>
      <c r="DQ153">
        <v>0.78188755548994937</v>
      </c>
      <c r="DR153">
        <v>0.783478441373339</v>
      </c>
      <c r="DS153">
        <v>0.7851971823692443</v>
      </c>
      <c r="DT153">
        <v>0.78721391623550607</v>
      </c>
      <c r="DU153">
        <v>0.78843467936360334</v>
      </c>
      <c r="DV153">
        <v>0.79045580803252602</v>
      </c>
      <c r="DW153">
        <v>0.79184698343322579</v>
      </c>
      <c r="DX153">
        <v>0.7937787045147966</v>
      </c>
      <c r="DY153">
        <v>0.7949511891601132</v>
      </c>
      <c r="DZ153">
        <v>0.79675348230440213</v>
      </c>
      <c r="EA153">
        <v>0.79809321858495819</v>
      </c>
      <c r="EB153">
        <v>0.79961888953593407</v>
      </c>
      <c r="EC153">
        <v>0.80115440850512654</v>
      </c>
      <c r="ED153">
        <v>0.80272925029541953</v>
      </c>
      <c r="EE153">
        <v>0.80406233013954054</v>
      </c>
      <c r="EF153">
        <v>0.80528830934414164</v>
      </c>
      <c r="EG153">
        <v>0.80690875869457335</v>
      </c>
      <c r="EH153">
        <v>0.80826084492869932</v>
      </c>
      <c r="EI153">
        <v>0.80951390342940333</v>
      </c>
      <c r="EJ153">
        <v>0.8106509383552708</v>
      </c>
      <c r="EK153">
        <v>0.81249252986837539</v>
      </c>
      <c r="EL153">
        <v>0.813708884369437</v>
      </c>
      <c r="EM153">
        <v>0.81479656007917767</v>
      </c>
      <c r="EN153">
        <v>0.81647890184617311</v>
      </c>
      <c r="EO153">
        <v>0.81740039971307143</v>
      </c>
      <c r="EP153">
        <v>0.81855050053688139</v>
      </c>
      <c r="EQ153">
        <v>0.81979314987271523</v>
      </c>
      <c r="ER153">
        <v>0.82096337399376051</v>
      </c>
      <c r="ES153">
        <v>0.82210274563353103</v>
      </c>
      <c r="ET153">
        <v>0.8235349115841254</v>
      </c>
      <c r="EU153">
        <v>0.82467275978882371</v>
      </c>
      <c r="EV153">
        <v>0.8257081089641809</v>
      </c>
      <c r="EW153">
        <v>0.82675596045834832</v>
      </c>
      <c r="EX153">
        <v>0.82773720181713173</v>
      </c>
      <c r="EY153">
        <v>0.82912576869133492</v>
      </c>
      <c r="EZ153">
        <v>0.82992365106709887</v>
      </c>
      <c r="FA153">
        <v>0.83128242404595953</v>
      </c>
      <c r="FB153">
        <v>0.83210654628568015</v>
      </c>
      <c r="FC153">
        <v>0.83365433818693135</v>
      </c>
      <c r="FD153">
        <v>0.83426071444776362</v>
      </c>
      <c r="FE153">
        <v>0.83529485412135751</v>
      </c>
      <c r="FF153">
        <v>0.83641092756629998</v>
      </c>
      <c r="FG153">
        <v>0.8375205203771422</v>
      </c>
      <c r="FH153">
        <v>0.83794198145536969</v>
      </c>
      <c r="FI153">
        <v>0.83907410957025186</v>
      </c>
      <c r="FJ153">
        <v>0.84009720687158584</v>
      </c>
      <c r="FK153">
        <v>0.84085617124810752</v>
      </c>
      <c r="FL153">
        <v>0.84191303864327394</v>
      </c>
      <c r="FM153">
        <v>0.84310398649082274</v>
      </c>
      <c r="FN153">
        <v>0.84381901079597221</v>
      </c>
      <c r="FO153">
        <v>0.84527571117361688</v>
      </c>
      <c r="FP153">
        <v>0.84588510752352253</v>
      </c>
      <c r="FQ153">
        <v>0.84643114913087414</v>
      </c>
      <c r="FR153">
        <v>0.84735464209036071</v>
      </c>
      <c r="FS153">
        <v>0.84839291321096755</v>
      </c>
      <c r="FT153">
        <v>0.8491632663901888</v>
      </c>
      <c r="FU153">
        <v>0.84983796453573479</v>
      </c>
      <c r="FV153">
        <v>0.85086421928718647</v>
      </c>
      <c r="FW153">
        <v>0.85146932679743004</v>
      </c>
      <c r="FX153">
        <v>0.85232291794701898</v>
      </c>
      <c r="FY153">
        <v>0.85345556729219196</v>
      </c>
      <c r="FZ153">
        <v>0.85402578153902975</v>
      </c>
      <c r="GA153">
        <v>0.85469724277627113</v>
      </c>
      <c r="GB153">
        <v>0.8556160036819298</v>
      </c>
      <c r="GC153">
        <v>0.85636817705662738</v>
      </c>
      <c r="GD153">
        <v>0.85706886939382387</v>
      </c>
      <c r="GE153">
        <v>0.85825711026395157</v>
      </c>
      <c r="GF153">
        <v>0.85893466567192833</v>
      </c>
      <c r="GG153">
        <v>0.85952192882320122</v>
      </c>
      <c r="GH153">
        <v>0.86044768986653186</v>
      </c>
      <c r="GI153">
        <v>0.86085349031936076</v>
      </c>
      <c r="GJ153">
        <v>0.86201301668343178</v>
      </c>
      <c r="GK153">
        <v>0.86231239630961287</v>
      </c>
      <c r="GL153">
        <v>0.86304254445957973</v>
      </c>
      <c r="GM153">
        <v>0.86380415599914384</v>
      </c>
      <c r="GN153">
        <v>0.86401001500969243</v>
      </c>
      <c r="GO153">
        <v>0.8651604709270333</v>
      </c>
      <c r="GP153">
        <v>0.86596158693334502</v>
      </c>
      <c r="GQ153">
        <v>0.86652086583310017</v>
      </c>
      <c r="GR153">
        <v>0.86701755835122329</v>
      </c>
      <c r="GS153">
        <v>0.86783707326654658</v>
      </c>
      <c r="GT153">
        <v>0.86847496750726116</v>
      </c>
      <c r="GU153">
        <v>0.8690706845836772</v>
      </c>
      <c r="GV153">
        <v>0.86958007975734475</v>
      </c>
      <c r="GW153">
        <v>0.87050512125095791</v>
      </c>
      <c r="GX153">
        <v>0.8711181704940264</v>
      </c>
      <c r="GY153">
        <v>0.87141739766960813</v>
      </c>
      <c r="GZ153">
        <v>0.87219035577288184</v>
      </c>
      <c r="HA153">
        <v>0.87267242933055367</v>
      </c>
      <c r="HB153">
        <v>0.87335172937354355</v>
      </c>
      <c r="HC153">
        <v>0.87403641911453056</v>
      </c>
      <c r="HD153">
        <v>0.87449968596595073</v>
      </c>
      <c r="HE153">
        <v>0.87514299983865873</v>
      </c>
      <c r="HF153">
        <v>0.8755828923178629</v>
      </c>
      <c r="HG153">
        <v>0.87633616391407787</v>
      </c>
      <c r="HH153">
        <v>0.87680010880202686</v>
      </c>
      <c r="HI153">
        <v>0.87737568487900897</v>
      </c>
      <c r="HJ153">
        <v>0.87797072454601566</v>
      </c>
      <c r="HK153">
        <v>0.87862735115341739</v>
      </c>
      <c r="HL153">
        <v>0.87919604652481231</v>
      </c>
      <c r="HM153">
        <v>0.87959429506491194</v>
      </c>
      <c r="HN153">
        <v>0.8801990637028908</v>
      </c>
      <c r="HO153">
        <v>0.88065403425606814</v>
      </c>
      <c r="HP153">
        <v>0.88127787990878148</v>
      </c>
      <c r="HQ153">
        <v>0.88196530711973753</v>
      </c>
      <c r="HR153">
        <v>0.88248979529920546</v>
      </c>
      <c r="HS153">
        <v>0.88275462664411142</v>
      </c>
      <c r="HT153">
        <v>0.88338413908983227</v>
      </c>
      <c r="HU153">
        <v>0.88394488717998643</v>
      </c>
      <c r="HV153">
        <v>0.88416074169723391</v>
      </c>
      <c r="HW153">
        <v>0.88514176048717796</v>
      </c>
      <c r="HX153">
        <v>0.88543449733439927</v>
      </c>
      <c r="HY153">
        <v>0.88586902303741222</v>
      </c>
      <c r="HZ153">
        <v>0.8862418161892569</v>
      </c>
      <c r="IA153">
        <v>0.88676670898494769</v>
      </c>
      <c r="IB153">
        <v>0.88732702948231612</v>
      </c>
      <c r="IC153">
        <v>0.8877522523573832</v>
      </c>
      <c r="ID153">
        <v>0.88835537541015352</v>
      </c>
      <c r="IE153">
        <v>0.88874285186967816</v>
      </c>
      <c r="IF153">
        <v>0.88918337665852198</v>
      </c>
      <c r="IG153">
        <v>0.88967581852162025</v>
      </c>
      <c r="IH153">
        <v>0.88996368515831237</v>
      </c>
      <c r="II153">
        <v>0.89050562348141515</v>
      </c>
      <c r="IJ153">
        <v>0.89122016843799545</v>
      </c>
      <c r="IK153">
        <v>0.89125014921263523</v>
      </c>
      <c r="IL153">
        <v>0.89168822467656694</v>
      </c>
      <c r="IM153">
        <v>0.89229888684010283</v>
      </c>
      <c r="IN153">
        <v>0.89259082665051581</v>
      </c>
      <c r="IO153">
        <v>0.89329640844398783</v>
      </c>
      <c r="IP153">
        <v>0.89347404905882866</v>
      </c>
      <c r="IQ153">
        <v>0.89399854571010828</v>
      </c>
      <c r="IR153">
        <v>0.8942640476612651</v>
      </c>
      <c r="IS153">
        <v>0.89458872540148704</v>
      </c>
      <c r="IT153">
        <v>0.89504306483353846</v>
      </c>
      <c r="IU153">
        <v>0.89580929590754188</v>
      </c>
      <c r="IV153">
        <v>0.89606106524709483</v>
      </c>
      <c r="IW153">
        <v>0.89654573695647943</v>
      </c>
      <c r="IX153">
        <v>0.89695856974275856</v>
      </c>
      <c r="IY153">
        <v>0.89736354220233816</v>
      </c>
      <c r="IZ153">
        <v>0.89760597210872173</v>
      </c>
      <c r="JA153">
        <v>0.89800733359291196</v>
      </c>
      <c r="JB153">
        <v>0.89850022333785351</v>
      </c>
      <c r="JC153">
        <v>0.89888316355885811</v>
      </c>
      <c r="JD153">
        <v>0.89909040348059233</v>
      </c>
      <c r="JE153">
        <v>0.89945706160702266</v>
      </c>
      <c r="JF153">
        <v>0.90000850573389246</v>
      </c>
      <c r="JG153">
        <v>0.90038492108670887</v>
      </c>
      <c r="JH153">
        <v>0.90058204896187777</v>
      </c>
      <c r="JI153">
        <v>0.90110106021913805</v>
      </c>
      <c r="JJ153">
        <v>0.90142673649669036</v>
      </c>
      <c r="JK153">
        <v>0.90152053764821205</v>
      </c>
      <c r="JL153">
        <v>0.90226967586878148</v>
      </c>
      <c r="JM153">
        <v>0.90230139041431245</v>
      </c>
      <c r="JN153">
        <v>0.90271778721551887</v>
      </c>
      <c r="JO153">
        <v>0.90318678104389716</v>
      </c>
      <c r="JP153">
        <v>0.90365928653508265</v>
      </c>
      <c r="JQ153">
        <v>0.90377419261147418</v>
      </c>
      <c r="JR153">
        <v>0.90424003812994813</v>
      </c>
      <c r="JS153">
        <v>0.9045473682116667</v>
      </c>
      <c r="JT153">
        <v>0.90512527592097258</v>
      </c>
      <c r="JU153">
        <v>0.90507417081541497</v>
      </c>
      <c r="JV153">
        <v>0.90552986574600292</v>
      </c>
      <c r="JW153">
        <v>0.90577443584224582</v>
      </c>
      <c r="JX153">
        <v>0.9065497376355407</v>
      </c>
      <c r="JY153">
        <v>0.906498779180828</v>
      </c>
      <c r="JZ153">
        <v>0.90688296868473017</v>
      </c>
      <c r="KA153">
        <v>0.9074381216508266</v>
      </c>
      <c r="KB153">
        <v>0.90773383905775407</v>
      </c>
      <c r="KC153">
        <v>0.90789849147546464</v>
      </c>
      <c r="KD153">
        <v>0.90838528210805825</v>
      </c>
      <c r="KE153">
        <v>0.90838648206321937</v>
      </c>
      <c r="KF153">
        <v>0.9089250800837565</v>
      </c>
      <c r="KG153">
        <v>0.9091271125484478</v>
      </c>
      <c r="KH153">
        <v>0.9094377443633257</v>
      </c>
      <c r="KI153">
        <v>0.90951083296492774</v>
      </c>
      <c r="KJ153">
        <v>0.91020553487750133</v>
      </c>
      <c r="KK153">
        <v>0.91047374136526782</v>
      </c>
      <c r="KL153">
        <v>0.91045399206308253</v>
      </c>
      <c r="KM153">
        <v>0.91080985404537251</v>
      </c>
      <c r="KN153">
        <v>0.91111604393150103</v>
      </c>
      <c r="KO153">
        <v>0.91155171934388368</v>
      </c>
      <c r="KP153">
        <v>0.91186387663286139</v>
      </c>
      <c r="KQ153">
        <v>0.91210944136333616</v>
      </c>
      <c r="KR153">
        <v>0.91242066473851802</v>
      </c>
      <c r="KS153">
        <v>0.91275474020484815</v>
      </c>
      <c r="KT153">
        <v>0.91289594077135294</v>
      </c>
      <c r="KU153">
        <v>0.91300291582339732</v>
      </c>
      <c r="KV153">
        <v>0.91368746096511189</v>
      </c>
      <c r="KW153">
        <v>0.91375306928672495</v>
      </c>
      <c r="KX153">
        <v>0.91389766249756654</v>
      </c>
      <c r="KY153">
        <v>0.91433432284361305</v>
      </c>
      <c r="KZ153">
        <v>0.91478775917897959</v>
      </c>
      <c r="LA153">
        <v>0.91473161765322664</v>
      </c>
      <c r="LB153">
        <v>0.91517725337941169</v>
      </c>
      <c r="LC153">
        <v>0.91556376490920077</v>
      </c>
      <c r="LD153">
        <v>0.91566840596549115</v>
      </c>
      <c r="LE153">
        <v>0.91597054046981907</v>
      </c>
      <c r="LF153">
        <v>0.9161736519862006</v>
      </c>
      <c r="LG153">
        <v>0.91661846797632873</v>
      </c>
      <c r="LH153">
        <v>0.91680774501721451</v>
      </c>
      <c r="LI153">
        <v>0.91702919085060886</v>
      </c>
      <c r="LJ153">
        <v>0.9172579728325998</v>
      </c>
      <c r="LK153">
        <v>0.91764806258219689</v>
      </c>
      <c r="LL153">
        <v>0.91780603157558793</v>
      </c>
      <c r="LM153">
        <v>0.91814439176171914</v>
      </c>
      <c r="LN153">
        <v>0.91845548670153199</v>
      </c>
      <c r="LO153">
        <v>0.91856560604226067</v>
      </c>
      <c r="LP153">
        <v>0.91893283652552549</v>
      </c>
      <c r="LQ153">
        <v>0.91915581142309899</v>
      </c>
      <c r="LR153">
        <v>0.91933319510710532</v>
      </c>
      <c r="LS153">
        <v>0.91950191989911823</v>
      </c>
      <c r="LT153">
        <v>0.91978133069638845</v>
      </c>
      <c r="LU153">
        <v>0.92013571998892985</v>
      </c>
      <c r="LV153">
        <v>0.92027370370249939</v>
      </c>
      <c r="LW153">
        <v>0.92052821220409042</v>
      </c>
      <c r="LX153">
        <v>0.92080711056985665</v>
      </c>
      <c r="LY153">
        <v>0.9211614537324696</v>
      </c>
      <c r="LZ153">
        <v>0.92131430644130829</v>
      </c>
      <c r="MA153">
        <v>0.92144752881581571</v>
      </c>
      <c r="MB153">
        <v>0.92152723184838159</v>
      </c>
      <c r="MC153">
        <v>0.92192403569389536</v>
      </c>
      <c r="MD153">
        <v>0.92223673367561276</v>
      </c>
      <c r="ME153">
        <v>0.92235997356518851</v>
      </c>
      <c r="MF153">
        <v>0.92260809747304451</v>
      </c>
      <c r="MG153">
        <v>0.92287120622447105</v>
      </c>
      <c r="MH153">
        <v>0.92318514738882951</v>
      </c>
      <c r="MI153">
        <v>0.92322686428686074</v>
      </c>
      <c r="MJ153">
        <v>0.92348048529963533</v>
      </c>
      <c r="MK153">
        <v>0.92380273189632811</v>
      </c>
      <c r="ML153">
        <v>0.92384865581763131</v>
      </c>
      <c r="MM153">
        <v>0.92397620845730932</v>
      </c>
      <c r="MN153">
        <v>0.92440703172202121</v>
      </c>
      <c r="MO153">
        <v>0.92449390799993225</v>
      </c>
      <c r="MP153">
        <v>0.92453807049743952</v>
      </c>
      <c r="MQ153">
        <v>0.92498174394160337</v>
      </c>
      <c r="MR153">
        <v>0.92529991180936377</v>
      </c>
      <c r="MS153">
        <v>0.9253898455886147</v>
      </c>
      <c r="MT153">
        <v>0.92559582375696403</v>
      </c>
      <c r="MU153">
        <v>0.9259162490900601</v>
      </c>
      <c r="MV153">
        <v>0.92572763780654721</v>
      </c>
      <c r="MW153">
        <v>0.92622645935177539</v>
      </c>
      <c r="MX153">
        <v>0.92641608458566249</v>
      </c>
      <c r="MY153">
        <v>0.92659674941418568</v>
      </c>
      <c r="MZ153">
        <v>0.92702048602136544</v>
      </c>
      <c r="NA153">
        <v>0.92710077279504421</v>
      </c>
      <c r="NB153">
        <v>0.92724679245171993</v>
      </c>
      <c r="NC153">
        <v>0.92743894242422187</v>
      </c>
      <c r="ND153">
        <v>0.92764332529124571</v>
      </c>
      <c r="NE153">
        <v>0.92793099028125858</v>
      </c>
      <c r="NF153">
        <v>0.92786637720455112</v>
      </c>
      <c r="NG153">
        <v>0.92816073299726853</v>
      </c>
      <c r="NH153">
        <v>0.92835598700911692</v>
      </c>
      <c r="NI153">
        <v>0.92851107943976474</v>
      </c>
      <c r="NJ153">
        <v>0.92884734461190877</v>
      </c>
      <c r="NK153">
        <v>0.92872878302555739</v>
      </c>
      <c r="NL153">
        <v>0.92912197852212786</v>
      </c>
      <c r="NM153">
        <v>0.92922808489125164</v>
      </c>
      <c r="NN153">
        <v>0.92958460830310319</v>
      </c>
      <c r="NO153">
        <v>0.92965917664658371</v>
      </c>
      <c r="NP153">
        <v>0.9300044425364713</v>
      </c>
      <c r="NQ153">
        <v>0.93009154214560208</v>
      </c>
      <c r="NR153">
        <v>0.93023836147174888</v>
      </c>
      <c r="NS153">
        <v>0.93053549912487321</v>
      </c>
      <c r="NT153">
        <v>0.9306002689954469</v>
      </c>
      <c r="NU153">
        <v>0.93101048265389585</v>
      </c>
      <c r="NV153">
        <v>0.93112198504202826</v>
      </c>
      <c r="NW153">
        <v>0.93111715232486847</v>
      </c>
      <c r="NX153">
        <v>0.93130070296524348</v>
      </c>
      <c r="NY153">
        <v>0.93156198229067477</v>
      </c>
      <c r="NZ153">
        <v>0.93166962256672692</v>
      </c>
      <c r="OA153">
        <v>0.93195509620615358</v>
      </c>
      <c r="OB153">
        <v>0.93210043832448852</v>
      </c>
      <c r="OC153">
        <v>0.93218387853571161</v>
      </c>
      <c r="OD153">
        <v>0.93243768929492787</v>
      </c>
      <c r="OE153">
        <v>0.932514978496223</v>
      </c>
      <c r="OF153">
        <v>0.93277873244733289</v>
      </c>
      <c r="OG153">
        <v>0.93293200660709275</v>
      </c>
      <c r="OH153">
        <v>0.93317701482798465</v>
      </c>
      <c r="OI153">
        <v>0.93331847772583365</v>
      </c>
      <c r="OJ153">
        <v>0.93335681930976677</v>
      </c>
      <c r="OK153">
        <v>0.9335575576732158</v>
      </c>
      <c r="OL153">
        <v>0.93384102535786351</v>
      </c>
      <c r="OM153">
        <v>0.93382617523785461</v>
      </c>
      <c r="ON153">
        <v>0.9339908221057156</v>
      </c>
      <c r="OO153">
        <v>0.93445987814551024</v>
      </c>
      <c r="OP153">
        <v>0.93417831367838688</v>
      </c>
      <c r="OQ153">
        <v>0.93457317920464733</v>
      </c>
      <c r="OR153">
        <v>0.93492872997893994</v>
      </c>
      <c r="OS153">
        <v>0.93473316985267596</v>
      </c>
      <c r="OT153">
        <v>0.93517309989181374</v>
      </c>
      <c r="OU153">
        <v>0.93522762765451739</v>
      </c>
    </row>
    <row r="154" spans="1:411">
      <c r="A154" s="539" t="s">
        <v>979</v>
      </c>
      <c r="B154">
        <v>-7.2500975607833791E-7</v>
      </c>
      <c r="C154">
        <v>2.9234749500113241E-4</v>
      </c>
      <c r="D154">
        <v>-1.6511391971466517E-4</v>
      </c>
      <c r="E154">
        <v>-3.8761476164493133E-5</v>
      </c>
      <c r="F154">
        <v>-4.2108033488418348E-4</v>
      </c>
      <c r="G154">
        <v>1.6375964562664527E-4</v>
      </c>
      <c r="H154">
        <v>-2.7135499731936625E-5</v>
      </c>
      <c r="I154">
        <v>1.543156805356848E-4</v>
      </c>
      <c r="J154">
        <v>1.7920320394462241E-4</v>
      </c>
      <c r="K154">
        <v>-6.2932428233826126E-5</v>
      </c>
      <c r="L154">
        <v>-2.0326902232784786E-4</v>
      </c>
      <c r="M154">
        <v>1.1928697903015263E-4</v>
      </c>
      <c r="N154">
        <v>1.3933458902723627E-5</v>
      </c>
      <c r="O154">
        <v>1.9692096089557348E-4</v>
      </c>
      <c r="P154">
        <v>-4.8729201278635434E-4</v>
      </c>
      <c r="Q154">
        <v>4.5146955522718305E-4</v>
      </c>
      <c r="R154">
        <v>3.3405085370438525E-4</v>
      </c>
      <c r="S154">
        <v>-3.0615995505604259E-5</v>
      </c>
      <c r="T154">
        <v>-3.323822687846445E-5</v>
      </c>
      <c r="U154">
        <v>-2.9879787807333925E-4</v>
      </c>
      <c r="V154">
        <v>7.8981222169118384E-5</v>
      </c>
      <c r="W154">
        <v>3.4941839383827985E-4</v>
      </c>
      <c r="X154">
        <v>-4.3734584537556567E-5</v>
      </c>
      <c r="Y154">
        <v>1.9048367789724184E-4</v>
      </c>
      <c r="Z154">
        <v>2.9994701230488683E-4</v>
      </c>
      <c r="AA154">
        <v>-6.9005510845112855E-5</v>
      </c>
      <c r="AB154">
        <v>6.5559935203512196E-4</v>
      </c>
      <c r="AC154">
        <v>1.0449029233391137E-5</v>
      </c>
      <c r="AD154">
        <v>-1.0331294656455482E-4</v>
      </c>
      <c r="AE154">
        <v>3.3125738150035681E-4</v>
      </c>
      <c r="AF154">
        <v>-2.8441414315294884E-4</v>
      </c>
      <c r="AG154">
        <v>5.2968163752382307E-4</v>
      </c>
      <c r="AH154">
        <v>-8.2613027128386528E-4</v>
      </c>
      <c r="AI154">
        <v>2.5676316185443114E-4</v>
      </c>
      <c r="AJ154">
        <v>-9.7459354563694475E-5</v>
      </c>
      <c r="AK154">
        <v>-2.5623901224061885E-4</v>
      </c>
      <c r="AL154">
        <v>-7.421892184575038E-4</v>
      </c>
      <c r="AM154">
        <v>-9.9381622062629695E-5</v>
      </c>
      <c r="AN154">
        <v>6.5203674370152944E-4</v>
      </c>
      <c r="AO154">
        <v>-4.776914842654637E-4</v>
      </c>
      <c r="AP154">
        <v>3.0458627434585709E-4</v>
      </c>
      <c r="AQ154">
        <v>-6.0567916373611801E-4</v>
      </c>
      <c r="AR154">
        <v>6.7954922581672382E-4</v>
      </c>
      <c r="AS154">
        <v>1.0273333501977921E-3</v>
      </c>
      <c r="AT154">
        <v>8.9580298443206669E-4</v>
      </c>
      <c r="AU154">
        <v>3.397745944598231E-4</v>
      </c>
      <c r="AV154">
        <v>-7.1781452163548E-5</v>
      </c>
      <c r="AW154">
        <v>2.287117712363091E-4</v>
      </c>
      <c r="AX154">
        <v>3.0296704411458602E-4</v>
      </c>
      <c r="AY154">
        <v>-3.8277846217077486E-4</v>
      </c>
      <c r="AZ154">
        <v>-1.8781749013438683E-4</v>
      </c>
      <c r="BA154">
        <v>-4.3690138313837488E-4</v>
      </c>
      <c r="BB154">
        <v>-2.6429901837000464E-4</v>
      </c>
      <c r="BC154">
        <v>-2.1853025217636964E-4</v>
      </c>
      <c r="BD154">
        <v>3.5899712627317524E-4</v>
      </c>
      <c r="BE154">
        <v>-6.0196624592066686E-4</v>
      </c>
      <c r="BF154">
        <v>-1.4746615540480582E-4</v>
      </c>
      <c r="BG154">
        <v>1.8572757858538797E-4</v>
      </c>
      <c r="BH154">
        <v>1.0827168953566752E-4</v>
      </c>
      <c r="BI154">
        <v>-3.0517301519695188E-4</v>
      </c>
      <c r="BJ154">
        <v>6.4938859874602616E-4</v>
      </c>
      <c r="BK154">
        <v>9.2602817157667048E-4</v>
      </c>
      <c r="BL154">
        <v>6.6451178931095151E-5</v>
      </c>
      <c r="BM154">
        <v>-3.2876870632918352E-4</v>
      </c>
      <c r="BN154">
        <v>-6.6891130137121217E-4</v>
      </c>
      <c r="BO154">
        <v>-2.4179884137610108E-4</v>
      </c>
      <c r="BP154">
        <v>-1.0932405387736661E-4</v>
      </c>
      <c r="BQ154">
        <v>3.6162182158389061E-4</v>
      </c>
      <c r="BR154">
        <v>3.3630966083661456E-4</v>
      </c>
      <c r="BS154">
        <v>6.4011022509676278E-4</v>
      </c>
      <c r="BT154">
        <v>4.8384186584141142E-4</v>
      </c>
      <c r="BU154">
        <v>5.5168650728364664E-4</v>
      </c>
      <c r="BV154">
        <v>-1.7727462177786354E-4</v>
      </c>
      <c r="BW154">
        <v>-6.4752968653843367E-5</v>
      </c>
      <c r="BX154">
        <v>3.397912743091959E-4</v>
      </c>
      <c r="BY154">
        <v>2.5904840222439843E-4</v>
      </c>
      <c r="BZ154">
        <v>4.6588332358772047E-4</v>
      </c>
      <c r="CA154">
        <v>-1.281861875048407E-5</v>
      </c>
      <c r="CB154">
        <v>3.2141700464643699E-4</v>
      </c>
      <c r="CC154">
        <v>-3.5841383978994405E-4</v>
      </c>
      <c r="CD154">
        <v>3.6932150318786657E-4</v>
      </c>
      <c r="CE154">
        <v>-2.9864091038701732E-4</v>
      </c>
      <c r="CF154">
        <v>-6.5571480977135842E-4</v>
      </c>
      <c r="CG154">
        <v>6.5714693829642618E-4</v>
      </c>
      <c r="CH154">
        <v>5.0495376502828057E-4</v>
      </c>
      <c r="CI154">
        <v>-6.7502330147933547E-5</v>
      </c>
      <c r="CJ154">
        <v>8.7162859474393677E-5</v>
      </c>
      <c r="CK154">
        <v>3.0378188579970782E-4</v>
      </c>
      <c r="CL154">
        <v>9.1152560323694287E-5</v>
      </c>
      <c r="CM154">
        <v>3.0469065263646108E-4</v>
      </c>
      <c r="CN154">
        <v>1.046141042461397E-3</v>
      </c>
      <c r="CO154">
        <v>-7.2636974227044231E-4</v>
      </c>
      <c r="CP154">
        <v>-2.4103710848006384E-4</v>
      </c>
      <c r="CQ154">
        <v>-4.2693212634423036E-4</v>
      </c>
      <c r="CR154">
        <v>-5.5388111118251035E-4</v>
      </c>
      <c r="CS154">
        <v>-1.3173691587589018E-4</v>
      </c>
      <c r="CT154">
        <v>-3.2242630344953271E-4</v>
      </c>
      <c r="CU154">
        <v>7.5851300159791456E-4</v>
      </c>
      <c r="CV154">
        <v>-4.0059109246482584E-4</v>
      </c>
      <c r="CW154">
        <v>-1.0625892952352561E-5</v>
      </c>
      <c r="CX154">
        <v>-5.916321621410504E-4</v>
      </c>
      <c r="CY154">
        <v>-2.9681651687982717E-4</v>
      </c>
      <c r="CZ154">
        <v>1.7987792345759679E-4</v>
      </c>
      <c r="DA154">
        <v>-7.4536068444104272E-4</v>
      </c>
      <c r="DB154">
        <v>-3.2764366955855144E-6</v>
      </c>
      <c r="DC154">
        <v>-3.3368061208041656E-4</v>
      </c>
      <c r="DD154">
        <v>-9.7622400434841842E-5</v>
      </c>
      <c r="DE154">
        <v>-1.6338895625539848E-4</v>
      </c>
      <c r="DF154">
        <v>-2.7567240599345177E-4</v>
      </c>
      <c r="DG154">
        <v>-6.1469260608337773E-4</v>
      </c>
      <c r="DH154">
        <v>3.2912871460273233E-4</v>
      </c>
      <c r="DI154">
        <v>1.8350566190402946E-4</v>
      </c>
      <c r="DJ154">
        <v>-5.8746647872081183E-4</v>
      </c>
      <c r="DK154">
        <v>-1.6995561190362012E-4</v>
      </c>
      <c r="DL154">
        <v>-1.4898558387458643E-4</v>
      </c>
      <c r="DM154">
        <v>-3.8931800141377328E-4</v>
      </c>
      <c r="DN154">
        <v>-2.6689772157467386E-4</v>
      </c>
      <c r="DO154">
        <v>-2.2884196217340825E-4</v>
      </c>
      <c r="DP154">
        <v>6.4307940074163959E-4</v>
      </c>
      <c r="DQ154">
        <v>2.4818817628768444E-5</v>
      </c>
      <c r="DR154">
        <v>5.7962991871472215E-4</v>
      </c>
      <c r="DS154">
        <v>1.4644507749671874E-4</v>
      </c>
      <c r="DT154">
        <v>-2.2241929151601346E-4</v>
      </c>
      <c r="DU154">
        <v>4.1968707280089402E-4</v>
      </c>
      <c r="DV154">
        <v>3.7309585158886025E-5</v>
      </c>
      <c r="DW154">
        <v>-2.6034798087197183E-4</v>
      </c>
      <c r="DX154">
        <v>-2.8042361408431369E-4</v>
      </c>
      <c r="DY154">
        <v>6.0591241176986268E-4</v>
      </c>
      <c r="DZ154">
        <v>-3.0756135567120431E-5</v>
      </c>
      <c r="EA154">
        <v>3.2963636415605634E-4</v>
      </c>
      <c r="EB154">
        <v>-5.9133310772693803E-4</v>
      </c>
      <c r="EC154">
        <v>4.7927336762108164E-4</v>
      </c>
      <c r="ED154">
        <v>3.2501248315142865E-4</v>
      </c>
      <c r="EE154">
        <v>6.4123498707482641E-5</v>
      </c>
      <c r="EF154">
        <v>-4.3998500583534566E-4</v>
      </c>
      <c r="EG154">
        <v>-4.2304320831146856E-4</v>
      </c>
      <c r="EH154">
        <v>7.9421373562887356E-4</v>
      </c>
      <c r="EI154">
        <v>4.132811731480213E-4</v>
      </c>
      <c r="EJ154">
        <v>3.1016582485734033E-5</v>
      </c>
      <c r="EK154">
        <v>4.2882532593736719E-5</v>
      </c>
      <c r="EL154">
        <v>-4.787207168842061E-4</v>
      </c>
      <c r="EM154">
        <v>-1.281718701672899E-4</v>
      </c>
      <c r="EN154">
        <v>4.5530875697978986E-4</v>
      </c>
      <c r="EO154">
        <v>-2.3081766248446138E-4</v>
      </c>
      <c r="EP154">
        <v>-5.2736639081912948E-4</v>
      </c>
      <c r="EQ154">
        <v>-5.3770584314490478E-4</v>
      </c>
      <c r="ER154">
        <v>-4.787230005006964E-4</v>
      </c>
      <c r="ES154">
        <v>-2.0830725396133078E-4</v>
      </c>
      <c r="ET154">
        <v>6.0076099777578787E-4</v>
      </c>
      <c r="EU154">
        <v>1.1527824981225244E-4</v>
      </c>
      <c r="EV154">
        <v>2.0435687672482109E-5</v>
      </c>
      <c r="EW154">
        <v>4.1199543647324331E-4</v>
      </c>
      <c r="EX154">
        <v>-3.6595111546711796E-4</v>
      </c>
      <c r="EY154">
        <v>-2.9869442498547038E-4</v>
      </c>
      <c r="EZ154">
        <v>-4.9755710221141179E-4</v>
      </c>
      <c r="FA154">
        <v>-4.9878431239667987E-4</v>
      </c>
      <c r="FB154">
        <v>5.2843913159853493E-4</v>
      </c>
      <c r="FC154">
        <v>4.9642895895670011E-4</v>
      </c>
      <c r="FD154">
        <v>5.3210876608536495E-4</v>
      </c>
      <c r="FE154">
        <v>-2.8170654859509389E-4</v>
      </c>
      <c r="FF154">
        <v>-6.4687658301567795E-4</v>
      </c>
      <c r="FG154">
        <v>-5.7266370184034339E-4</v>
      </c>
      <c r="FH154">
        <v>6.6078301191390895E-4</v>
      </c>
      <c r="FI154">
        <v>-2.8441430894378877E-4</v>
      </c>
      <c r="FJ154">
        <v>-8.9206422990585374E-5</v>
      </c>
      <c r="FK154">
        <v>-7.9393710195397303E-4</v>
      </c>
      <c r="FL154">
        <v>3.1121047705454032E-4</v>
      </c>
      <c r="FM154">
        <v>8.3926992548245317E-4</v>
      </c>
      <c r="FN154">
        <v>8.6320334064497663E-5</v>
      </c>
      <c r="FO154">
        <v>-9.344347643730113E-5</v>
      </c>
      <c r="FP154">
        <v>3.586959887517431E-5</v>
      </c>
      <c r="FQ154">
        <v>2.010554416049003E-4</v>
      </c>
      <c r="FR154">
        <v>2.2799719595078725E-4</v>
      </c>
      <c r="FS154">
        <v>6.0752793359971648E-4</v>
      </c>
      <c r="FT154">
        <v>-1.5842510326617755E-4</v>
      </c>
      <c r="FU154">
        <v>3.5433787427372338E-4</v>
      </c>
      <c r="FV154">
        <v>-1.3845194562215469E-5</v>
      </c>
      <c r="FW154">
        <v>2.5275741505091458E-4</v>
      </c>
      <c r="FX154">
        <v>2.2135738762821462E-4</v>
      </c>
      <c r="FY154">
        <v>4.1671176968253472E-4</v>
      </c>
      <c r="FZ154">
        <v>8.1977730497651306E-5</v>
      </c>
      <c r="GA154">
        <v>2.4843488521538175E-4</v>
      </c>
      <c r="GB154">
        <v>1.0198914838946299E-4</v>
      </c>
      <c r="GC154">
        <v>3.2873990952649008E-4</v>
      </c>
      <c r="GD154">
        <v>4.202055380798772E-4</v>
      </c>
      <c r="GE154">
        <v>-8.3446625354404683E-4</v>
      </c>
      <c r="GF154">
        <v>-5.4868064778730195E-4</v>
      </c>
      <c r="GG154">
        <v>5.0194272394219288E-4</v>
      </c>
      <c r="GH154">
        <v>1.2415289246333987E-4</v>
      </c>
      <c r="GI154">
        <v>-2.527398434143094E-4</v>
      </c>
      <c r="GJ154">
        <v>-5.7347294322075508E-4</v>
      </c>
      <c r="GK154">
        <v>-1.1278591748497139E-4</v>
      </c>
      <c r="GL154">
        <v>-5.6520587432668282E-4</v>
      </c>
      <c r="GM154">
        <v>-3.539488373030126E-4</v>
      </c>
      <c r="GN154">
        <v>6.0755768478014619E-5</v>
      </c>
      <c r="GO154">
        <v>6.0503042900448374E-4</v>
      </c>
      <c r="GP154">
        <v>8.5769101285485802E-5</v>
      </c>
      <c r="GQ154">
        <v>4.7528004385298322E-4</v>
      </c>
      <c r="GR154">
        <v>4.5008089966909617E-4</v>
      </c>
      <c r="GS154">
        <v>1.1994879256961607E-4</v>
      </c>
      <c r="GT154">
        <v>1.0007450422214614E-4</v>
      </c>
      <c r="GU154">
        <v>-1.9094646499576648E-6</v>
      </c>
      <c r="GV154">
        <v>-2.0288082451822874E-4</v>
      </c>
      <c r="GW154">
        <v>2.4590548905852988E-4</v>
      </c>
      <c r="GX154">
        <v>-7.9050514154675776E-4</v>
      </c>
      <c r="GY154">
        <v>-2.9291087294335136E-5</v>
      </c>
      <c r="GZ154">
        <v>-1.0058835270003245E-4</v>
      </c>
      <c r="HA154">
        <v>3.5130811189567935E-4</v>
      </c>
      <c r="HB154">
        <v>-5.6771943501259823E-5</v>
      </c>
      <c r="HC154">
        <v>-5.0459042012506686E-5</v>
      </c>
      <c r="HD154">
        <v>5.6206646860475073E-5</v>
      </c>
      <c r="HE154">
        <v>4.5784796549386134E-4</v>
      </c>
      <c r="HF154">
        <v>3.2410486611049607E-4</v>
      </c>
      <c r="HG154">
        <v>3.4937115873702012E-4</v>
      </c>
      <c r="HH154">
        <v>5.6711333240528044E-4</v>
      </c>
      <c r="HI154">
        <v>1.9395489745750426E-4</v>
      </c>
      <c r="HJ154">
        <v>-3.7142644532983193E-4</v>
      </c>
      <c r="HK154">
        <v>6.6282297664009809E-4</v>
      </c>
      <c r="HL154">
        <v>-1.9872825191902049E-5</v>
      </c>
      <c r="HM154">
        <v>5.2225253085835279E-4</v>
      </c>
      <c r="HN154">
        <v>7.2544921878383027E-5</v>
      </c>
      <c r="HO154">
        <v>1.141275359585424E-4</v>
      </c>
      <c r="HP154">
        <v>2.1001301381589184E-5</v>
      </c>
      <c r="HQ154">
        <v>-5.8645352569709124E-5</v>
      </c>
      <c r="HR154">
        <v>1.262240729060698E-4</v>
      </c>
      <c r="HS154">
        <v>4.5713168187960307E-4</v>
      </c>
      <c r="HT154">
        <v>1.4097038076632968E-4</v>
      </c>
      <c r="HU154">
        <v>-5.0873340014326914E-4</v>
      </c>
      <c r="HV154">
        <v>-2.176697539838925E-5</v>
      </c>
      <c r="HW154">
        <v>-1.8868988971317999E-5</v>
      </c>
      <c r="HX154">
        <v>5.7869121577563444E-4</v>
      </c>
      <c r="HY154">
        <v>-4.1818536382089405E-5</v>
      </c>
      <c r="HZ154">
        <v>-2.2875916497748147E-4</v>
      </c>
      <c r="IA154">
        <v>-1.3052494252283265E-4</v>
      </c>
      <c r="IB154">
        <v>5.5869577747771101E-4</v>
      </c>
      <c r="IC154">
        <v>-3.1489614509695919E-4</v>
      </c>
      <c r="ID154">
        <v>2.7709864607673419E-4</v>
      </c>
      <c r="IE154">
        <v>-7.6809626259270167E-5</v>
      </c>
      <c r="IF154">
        <v>1.4370726241675182E-4</v>
      </c>
      <c r="IG154">
        <v>6.3832590716854821E-4</v>
      </c>
      <c r="IH154">
        <v>-1.541499401222313E-4</v>
      </c>
      <c r="II154">
        <v>3.1998924039914473E-4</v>
      </c>
      <c r="IJ154">
        <v>-2.8425519339399046E-4</v>
      </c>
      <c r="IK154">
        <v>4.0061247182903971E-4</v>
      </c>
      <c r="IL154">
        <v>-3.3732827592689463E-4</v>
      </c>
      <c r="IM154">
        <v>1.2426784326256785E-4</v>
      </c>
      <c r="IN154">
        <v>1.1939644595216154E-4</v>
      </c>
      <c r="IO154">
        <v>4.4207085891462099E-4</v>
      </c>
      <c r="IP154">
        <v>-2.8395126922113102E-4</v>
      </c>
      <c r="IQ154">
        <v>-5.2737950997072366E-4</v>
      </c>
      <c r="IR154">
        <v>-3.5963564403073432E-5</v>
      </c>
      <c r="IS154">
        <v>-4.1413688075347726E-4</v>
      </c>
      <c r="IT154">
        <v>-2.8409511406553577E-4</v>
      </c>
      <c r="IU154">
        <v>9.2867934921897214E-5</v>
      </c>
      <c r="IV154">
        <v>2.1317891479170483E-4</v>
      </c>
      <c r="IW154">
        <v>1.3531152312050535E-4</v>
      </c>
      <c r="IX154">
        <v>1.9603052327788985E-5</v>
      </c>
      <c r="IY154">
        <v>-6.3482389186805203E-4</v>
      </c>
      <c r="IZ154">
        <v>3.9343073871732603E-4</v>
      </c>
      <c r="JA154">
        <v>2.5894729392638583E-5</v>
      </c>
      <c r="JB154">
        <v>-3.793736354667817E-4</v>
      </c>
      <c r="JC154">
        <v>3.6768858309139485E-4</v>
      </c>
      <c r="JD154">
        <v>5.0169872223116471E-4</v>
      </c>
      <c r="JE154">
        <v>1.445222698447656E-4</v>
      </c>
      <c r="JF154">
        <v>7.4829489515546043E-5</v>
      </c>
      <c r="JG154">
        <v>1.375568495962882E-4</v>
      </c>
      <c r="JH154">
        <v>9.5851538916220014E-5</v>
      </c>
      <c r="JI154">
        <v>-6.6704503965503813E-5</v>
      </c>
      <c r="JJ154">
        <v>3.4356326732705201E-4</v>
      </c>
      <c r="JK154">
        <v>-3.4614372789714857E-4</v>
      </c>
      <c r="JL154">
        <v>4.4405481612689332E-4</v>
      </c>
      <c r="JM154">
        <v>-3.2962808276518966E-4</v>
      </c>
      <c r="JN154">
        <v>-2.2161173376137096E-5</v>
      </c>
      <c r="JO154">
        <v>3.018197235398869E-4</v>
      </c>
      <c r="JP154">
        <v>4.3340524722988152E-5</v>
      </c>
      <c r="JQ154">
        <v>-2.8320503152181692E-4</v>
      </c>
      <c r="JR154">
        <v>-7.6839644099379627E-5</v>
      </c>
      <c r="JS154">
        <v>-6.3460352355964656E-5</v>
      </c>
      <c r="JT154">
        <v>-1.6948848369229648E-4</v>
      </c>
      <c r="JU154">
        <v>-2.8517916341873643E-4</v>
      </c>
      <c r="JV154">
        <v>2.0490922643679046E-4</v>
      </c>
      <c r="JW154">
        <v>-5.3627153631827324E-6</v>
      </c>
      <c r="JX154">
        <v>-2.2989708390231924E-4</v>
      </c>
      <c r="JY154">
        <v>-2.5000257680160819E-4</v>
      </c>
      <c r="JZ154">
        <v>7.7105077662803295E-4</v>
      </c>
      <c r="KA154">
        <v>-2.2889950007465599E-4</v>
      </c>
      <c r="KB154">
        <v>7.9461453966452541E-5</v>
      </c>
      <c r="KC154">
        <v>-1.9691019944270547E-4</v>
      </c>
      <c r="KD154">
        <v>1.2619448814669081E-4</v>
      </c>
      <c r="KE154">
        <v>4.4141186936600145E-4</v>
      </c>
      <c r="KF154">
        <v>2.0707508570137195E-4</v>
      </c>
      <c r="KG154">
        <v>3.2398095789592298E-4</v>
      </c>
      <c r="KH154">
        <v>4.4784327046216743E-4</v>
      </c>
      <c r="KI154">
        <v>-2.234754827614799E-4</v>
      </c>
      <c r="KJ154">
        <v>1.6289932586988671E-5</v>
      </c>
      <c r="KK154">
        <v>3.8471307596834079E-4</v>
      </c>
      <c r="KL154">
        <v>6.3463448032741128E-5</v>
      </c>
      <c r="KM154">
        <v>-3.2021644307976142E-4</v>
      </c>
      <c r="KN154">
        <v>3.3786519979461381E-4</v>
      </c>
      <c r="KO154">
        <v>-9.6772987840253039E-5</v>
      </c>
      <c r="KP154">
        <v>-3.238566792032335E-4</v>
      </c>
      <c r="KQ154">
        <v>-7.8890792982280104E-4</v>
      </c>
      <c r="KR154">
        <v>4.4851164348634609E-4</v>
      </c>
      <c r="KS154">
        <v>-1.6388264102595146E-4</v>
      </c>
      <c r="KT154">
        <v>-3.3022462734921755E-4</v>
      </c>
      <c r="KU154">
        <v>2.4397452738844663E-4</v>
      </c>
      <c r="KV154">
        <v>-5.6311999093620583E-5</v>
      </c>
      <c r="KW154">
        <v>-5.6372856063303919E-5</v>
      </c>
      <c r="KX154">
        <v>2.5716083784346023E-4</v>
      </c>
      <c r="KY154">
        <v>9.3906609683757207E-5</v>
      </c>
      <c r="KZ154">
        <v>1.8958553292065E-4</v>
      </c>
      <c r="LA154">
        <v>-5.5905821040028788E-4</v>
      </c>
      <c r="LB154">
        <v>-5.6124352166436285E-5</v>
      </c>
      <c r="LC154">
        <v>3.8210046124873768E-4</v>
      </c>
      <c r="LD154">
        <v>1.7970574759015439E-6</v>
      </c>
      <c r="LE154">
        <v>-3.6110560242507962E-4</v>
      </c>
      <c r="LF154">
        <v>-8.1838378947096614E-5</v>
      </c>
      <c r="LG154">
        <v>2.0327527129711636E-4</v>
      </c>
      <c r="LH154">
        <v>-4.2386637568408395E-4</v>
      </c>
      <c r="LI154">
        <v>-2.9411567018987008E-4</v>
      </c>
      <c r="LJ154">
        <v>1.17854642761513E-4</v>
      </c>
      <c r="LK154">
        <v>1.2360476075540976E-4</v>
      </c>
      <c r="LL154">
        <v>-5.7356673989762913E-4</v>
      </c>
      <c r="LM154">
        <v>3.4427745959220396E-4</v>
      </c>
      <c r="LN154">
        <v>-6.2314407239820468E-4</v>
      </c>
      <c r="LO154">
        <v>-4.9337585997837627E-4</v>
      </c>
      <c r="LP154">
        <v>-3.4376593781759456E-5</v>
      </c>
      <c r="LQ154">
        <v>2.3004202195807961E-4</v>
      </c>
      <c r="LR154">
        <v>8.6673981870511127E-5</v>
      </c>
      <c r="LS154">
        <v>-1.6090835234085476E-4</v>
      </c>
      <c r="LT154">
        <v>3.9645548133835383E-5</v>
      </c>
      <c r="LU154">
        <v>2.8647565260779002E-5</v>
      </c>
      <c r="LV154">
        <v>-3.5371374412857865E-4</v>
      </c>
      <c r="LW154">
        <v>-2.1052917340195825E-4</v>
      </c>
      <c r="LX154">
        <v>-6.6381164160230318E-5</v>
      </c>
      <c r="LY154">
        <v>5.1872439938551511E-5</v>
      </c>
      <c r="LZ154">
        <v>-2.0132667294679512E-4</v>
      </c>
      <c r="MA154">
        <v>-4.5813817189790625E-4</v>
      </c>
      <c r="MB154">
        <v>3.303750353278692E-5</v>
      </c>
      <c r="MC154">
        <v>-3.3723237468684706E-4</v>
      </c>
      <c r="MD154">
        <v>-1.6657476934888124E-4</v>
      </c>
      <c r="ME154">
        <v>1.6896484271300714E-4</v>
      </c>
      <c r="MF154">
        <v>2.7116180169585132E-5</v>
      </c>
      <c r="MG154">
        <v>-3.1776865722612927E-4</v>
      </c>
      <c r="MH154">
        <v>-1.7154485917472427E-4</v>
      </c>
      <c r="MI154">
        <v>-1.307092315587368E-4</v>
      </c>
      <c r="MJ154">
        <v>-5.144493851988244E-5</v>
      </c>
      <c r="MK154">
        <v>3.4365600771091743E-4</v>
      </c>
      <c r="ML154">
        <v>-2.0126452325383512E-5</v>
      </c>
      <c r="MM154">
        <v>-3.9652663651577506E-4</v>
      </c>
      <c r="MN154">
        <v>-4.8871367061039219E-4</v>
      </c>
      <c r="MO154">
        <v>-1.9508537903956721E-4</v>
      </c>
      <c r="MP154">
        <v>7.2679010808293428E-5</v>
      </c>
      <c r="MQ154">
        <v>9.7630064444480119E-5</v>
      </c>
      <c r="MR154">
        <v>5.2016332096407867E-5</v>
      </c>
      <c r="MS154">
        <v>-6.2364630325918388E-5</v>
      </c>
      <c r="MT154">
        <v>-2.2991856053318155E-4</v>
      </c>
      <c r="MU154">
        <v>-4.148474570010887E-4</v>
      </c>
      <c r="MV154">
        <v>-1.1145016331264768E-4</v>
      </c>
      <c r="MW154">
        <v>3.0468803689890836E-5</v>
      </c>
      <c r="MX154">
        <v>4.0890753587616411E-5</v>
      </c>
      <c r="MY154">
        <v>7.9020090901150701E-5</v>
      </c>
      <c r="MZ154">
        <v>-1.3877774698235054E-4</v>
      </c>
      <c r="NA154">
        <v>-3.2998915880352625E-4</v>
      </c>
      <c r="NB154">
        <v>6.6675530622716225E-5</v>
      </c>
      <c r="NC154">
        <v>-2.9024355692240027E-4</v>
      </c>
      <c r="ND154">
        <v>-1.6842886311907657E-4</v>
      </c>
      <c r="NE154">
        <v>-9.9058635329762513E-5</v>
      </c>
      <c r="NF154">
        <v>5.6218179470856689E-4</v>
      </c>
      <c r="NG154">
        <v>4.686842044960404E-5</v>
      </c>
      <c r="NH154">
        <v>-3.6100719999978742E-5</v>
      </c>
      <c r="NI154">
        <v>-2.8143581069523422E-4</v>
      </c>
      <c r="NJ154">
        <v>2.2610898947742588E-5</v>
      </c>
      <c r="NK154">
        <v>3.1224288283933431E-4</v>
      </c>
      <c r="NL154">
        <v>7.5182615739864443E-6</v>
      </c>
      <c r="NM154">
        <v>-2.3689869924034388E-4</v>
      </c>
      <c r="NN154">
        <v>-2.0011890486577072E-4</v>
      </c>
      <c r="NO154">
        <v>2.634735687001451E-4</v>
      </c>
      <c r="NP154">
        <v>-2.4101887239378849E-4</v>
      </c>
      <c r="NQ154">
        <v>-1.4256774186523268E-4</v>
      </c>
      <c r="NR154">
        <v>-3.2042125110974979E-4</v>
      </c>
      <c r="NS154">
        <v>-6.6230646047384025E-4</v>
      </c>
      <c r="NT154">
        <v>2.0106488662514246E-4</v>
      </c>
      <c r="NU154">
        <v>1.4510211361363568E-4</v>
      </c>
      <c r="NV154">
        <v>4.8849732447566884E-4</v>
      </c>
      <c r="NW154">
        <v>2.5806438926281373E-4</v>
      </c>
      <c r="NX154">
        <v>2.8928009131999355E-4</v>
      </c>
      <c r="NY154">
        <v>8.5559884019734421E-5</v>
      </c>
      <c r="NZ154">
        <v>-1.9544146033582664E-4</v>
      </c>
      <c r="OA154">
        <v>1.5478719309088091E-4</v>
      </c>
      <c r="OB154">
        <v>-3.1573964081483121E-4</v>
      </c>
      <c r="OC154">
        <v>3.4263978933933429E-4</v>
      </c>
      <c r="OD154">
        <v>-3.1440891199891277E-4</v>
      </c>
      <c r="OE154">
        <v>-3.4290470367215851E-4</v>
      </c>
      <c r="OF154">
        <v>1.1888905109710114E-4</v>
      </c>
      <c r="OG154">
        <v>1.1719961209272197E-4</v>
      </c>
      <c r="OH154">
        <v>1.555769282809055E-4</v>
      </c>
      <c r="OI154">
        <v>-3.7481857653609167E-4</v>
      </c>
      <c r="OJ154">
        <v>-3.7426187471616698E-5</v>
      </c>
      <c r="OK154">
        <v>-2.2479802017431741E-4</v>
      </c>
      <c r="OL154">
        <v>1.3078227744784789E-4</v>
      </c>
      <c r="OM154">
        <v>-1.4254383472824529E-4</v>
      </c>
      <c r="ON154">
        <v>3.6884824201849028E-4</v>
      </c>
      <c r="OO154">
        <v>-6.0901971550895912E-5</v>
      </c>
      <c r="OP154">
        <v>-1.8184333933366387E-4</v>
      </c>
      <c r="OQ154">
        <v>-5.4343585239838441E-5</v>
      </c>
      <c r="OR154">
        <v>1.289545008701025E-4</v>
      </c>
      <c r="OS154">
        <v>3.5229714877733659E-4</v>
      </c>
      <c r="OT154">
        <v>1.7574514600434858E-4</v>
      </c>
      <c r="OU154">
        <v>-4.739984552881062E-5</v>
      </c>
    </row>
    <row r="155" spans="1:411">
      <c r="A155" s="539" t="s">
        <v>980</v>
      </c>
      <c r="B155">
        <v>1.2291143519123991E-2</v>
      </c>
      <c r="C155">
        <v>3.5159414839251821E-2</v>
      </c>
      <c r="D155">
        <v>6.3361781830637703E-2</v>
      </c>
      <c r="E155">
        <v>9.4689823669596676E-2</v>
      </c>
      <c r="F155">
        <v>0.1251611850647685</v>
      </c>
      <c r="G155">
        <v>0.15349466510826296</v>
      </c>
      <c r="H155">
        <v>0.17725841275863571</v>
      </c>
      <c r="I155">
        <v>0.19706128476765861</v>
      </c>
      <c r="J155">
        <v>0.21384970320573862</v>
      </c>
      <c r="K155">
        <v>0.22515413499940617</v>
      </c>
      <c r="L155">
        <v>0.22991249156995103</v>
      </c>
      <c r="M155">
        <v>0.2345469390232888</v>
      </c>
      <c r="N155">
        <v>0.23335671025212273</v>
      </c>
      <c r="O155">
        <v>0.22803763039864883</v>
      </c>
      <c r="P155">
        <v>0.21898071733679339</v>
      </c>
      <c r="Q155">
        <v>0.20582025195211293</v>
      </c>
      <c r="R155">
        <v>0.194610253324695</v>
      </c>
      <c r="S155">
        <v>0.17875811924861726</v>
      </c>
      <c r="T155">
        <v>0.16036579301884724</v>
      </c>
      <c r="U155">
        <v>0.14272947433682617</v>
      </c>
      <c r="V155">
        <v>0.12388002120524391</v>
      </c>
      <c r="W155">
        <v>0.10174646131290037</v>
      </c>
      <c r="X155">
        <v>8.3722721708747144E-2</v>
      </c>
      <c r="Y155">
        <v>5.8571224116409797E-2</v>
      </c>
      <c r="Z155">
        <v>4.2431732097442706E-2</v>
      </c>
      <c r="AA155">
        <v>2.4389100116637308E-2</v>
      </c>
      <c r="AB155">
        <v>5.7361046928987459E-3</v>
      </c>
      <c r="AC155">
        <v>-6.9294351828316806E-3</v>
      </c>
      <c r="AD155">
        <v>-2.9336999840884011E-2</v>
      </c>
      <c r="AE155">
        <v>-3.6887982737615711E-2</v>
      </c>
      <c r="AF155">
        <v>-5.191782587751622E-2</v>
      </c>
      <c r="AG155">
        <v>-6.1066824513551818E-2</v>
      </c>
      <c r="AH155">
        <v>-7.4335565766762673E-2</v>
      </c>
      <c r="AI155">
        <v>-7.7104685138560891E-2</v>
      </c>
      <c r="AJ155">
        <v>-8.9852535019336932E-2</v>
      </c>
      <c r="AK155">
        <v>-9.1475202827549604E-2</v>
      </c>
      <c r="AL155">
        <v>-9.8642410884248591E-2</v>
      </c>
      <c r="AM155">
        <v>-0.10287076148980603</v>
      </c>
      <c r="AN155">
        <v>-0.1017862634180869</v>
      </c>
      <c r="AO155">
        <v>-0.10613811939523825</v>
      </c>
      <c r="AP155">
        <v>-0.11053975302171484</v>
      </c>
      <c r="AQ155">
        <v>-0.11016979420399377</v>
      </c>
      <c r="AR155">
        <v>-0.11124947200317967</v>
      </c>
      <c r="AS155">
        <v>-0.11176629370993595</v>
      </c>
      <c r="AT155">
        <v>-0.11301212867479732</v>
      </c>
      <c r="AU155">
        <v>-0.11142106790270645</v>
      </c>
      <c r="AV155">
        <v>-0.10667048853592716</v>
      </c>
      <c r="AW155">
        <v>-0.10588673108655654</v>
      </c>
      <c r="AX155">
        <v>-0.10690277440824029</v>
      </c>
      <c r="AY155">
        <v>-0.1066604047348025</v>
      </c>
      <c r="AZ155">
        <v>-0.10153422507440948</v>
      </c>
      <c r="BA155">
        <v>-0.10427060414678972</v>
      </c>
      <c r="BB155">
        <v>-0.10091460220673207</v>
      </c>
      <c r="BC155">
        <v>-9.9666567692630714E-2</v>
      </c>
      <c r="BD155">
        <v>-9.9058505566535018E-2</v>
      </c>
      <c r="BE155">
        <v>-9.635849609704536E-2</v>
      </c>
      <c r="BF155">
        <v>-9.5499854121373601E-2</v>
      </c>
      <c r="BG155">
        <v>-8.800514717979066E-2</v>
      </c>
      <c r="BH155">
        <v>-8.468085206746219E-2</v>
      </c>
      <c r="BI155">
        <v>-8.4670210024397216E-2</v>
      </c>
      <c r="BJ155">
        <v>-7.9168448389232218E-2</v>
      </c>
      <c r="BK155">
        <v>-7.7000923379980254E-2</v>
      </c>
      <c r="BL155">
        <v>-7.9764931985392279E-2</v>
      </c>
      <c r="BM155">
        <v>-7.4202524661091854E-2</v>
      </c>
      <c r="BN155">
        <v>-7.1560142881670827E-2</v>
      </c>
      <c r="BO155">
        <v>-7.4500671297696108E-2</v>
      </c>
      <c r="BP155">
        <v>-6.9724154245999925E-2</v>
      </c>
      <c r="BQ155">
        <v>-6.9327553379016499E-2</v>
      </c>
      <c r="BR155">
        <v>-6.1753626062136066E-2</v>
      </c>
      <c r="BS155">
        <v>-6.5275080078774375E-2</v>
      </c>
      <c r="BT155">
        <v>-6.5785048680998798E-2</v>
      </c>
      <c r="BU155">
        <v>-6.2389557310773371E-2</v>
      </c>
      <c r="BV155">
        <v>-6.1473524561410732E-2</v>
      </c>
      <c r="BW155">
        <v>-5.9872494200314985E-2</v>
      </c>
      <c r="BX155">
        <v>-5.6300099495735743E-2</v>
      </c>
      <c r="BY155">
        <v>-5.403485822747725E-2</v>
      </c>
      <c r="BZ155">
        <v>-5.4983814019529752E-2</v>
      </c>
      <c r="CA155">
        <v>-5.139587879493359E-2</v>
      </c>
      <c r="CB155">
        <v>-4.8132784017174558E-2</v>
      </c>
      <c r="CC155">
        <v>-4.9116394487915216E-2</v>
      </c>
      <c r="CD155">
        <v>-4.8979860623480032E-2</v>
      </c>
      <c r="CE155">
        <v>-4.4188548354854348E-2</v>
      </c>
      <c r="CF155">
        <v>-4.0518999904590264E-2</v>
      </c>
      <c r="CG155">
        <v>-4.1582524400655331E-2</v>
      </c>
      <c r="CH155">
        <v>-3.8026605906650239E-2</v>
      </c>
      <c r="CI155">
        <v>-4.1549035243460306E-2</v>
      </c>
      <c r="CJ155">
        <v>-4.1536350865770129E-2</v>
      </c>
      <c r="CK155">
        <v>-3.7683117620694317E-2</v>
      </c>
      <c r="CL155">
        <v>-3.8783265299472097E-2</v>
      </c>
      <c r="CM155">
        <v>-3.8637015990107777E-2</v>
      </c>
      <c r="CN155">
        <v>-3.6005680592082444E-2</v>
      </c>
      <c r="CO155">
        <v>-3.2818205330273381E-2</v>
      </c>
      <c r="CP155">
        <v>-3.2659222183157796E-2</v>
      </c>
      <c r="CQ155">
        <v>-3.2960192785427056E-2</v>
      </c>
      <c r="CR155">
        <v>-3.0539267124704655E-2</v>
      </c>
      <c r="CS155">
        <v>-3.105021549237235E-2</v>
      </c>
      <c r="CT155">
        <v>-3.3590973510595638E-2</v>
      </c>
      <c r="CU155">
        <v>-3.0937126603133799E-2</v>
      </c>
      <c r="CV155">
        <v>-3.2979397696700767E-2</v>
      </c>
      <c r="CW155">
        <v>-2.7798590125351328E-2</v>
      </c>
      <c r="CX155">
        <v>-3.0617652006687594E-2</v>
      </c>
      <c r="CY155">
        <v>-2.8886717170879102E-2</v>
      </c>
      <c r="CZ155">
        <v>-2.9550765980927516E-2</v>
      </c>
      <c r="DA155">
        <v>-2.467301968799307E-2</v>
      </c>
      <c r="DB155">
        <v>-2.6645751996688803E-2</v>
      </c>
      <c r="DC155">
        <v>-2.6176943641650696E-2</v>
      </c>
      <c r="DD155">
        <v>-2.46541198292646E-2</v>
      </c>
      <c r="DE155">
        <v>-2.2703307084293113E-2</v>
      </c>
      <c r="DF155">
        <v>-2.2429080219941527E-2</v>
      </c>
      <c r="DG155">
        <v>-2.165961638673607E-2</v>
      </c>
      <c r="DH155">
        <v>-2.2020935653190955E-2</v>
      </c>
      <c r="DI155">
        <v>-1.8019496313519227E-2</v>
      </c>
      <c r="DJ155">
        <v>-1.8716074834365177E-2</v>
      </c>
      <c r="DK155">
        <v>-2.0127698827377322E-2</v>
      </c>
      <c r="DL155">
        <v>-1.8536044409868647E-2</v>
      </c>
      <c r="DM155">
        <v>-1.7509567476049714E-2</v>
      </c>
      <c r="DN155">
        <v>-2.1608782637620241E-2</v>
      </c>
      <c r="DO155">
        <v>-1.9036477015609749E-2</v>
      </c>
      <c r="DP155">
        <v>-1.653316719356325E-2</v>
      </c>
      <c r="DQ155">
        <v>-1.7874568851933666E-2</v>
      </c>
      <c r="DR155">
        <v>-1.5165398165525E-2</v>
      </c>
      <c r="DS155">
        <v>-1.7391240267837893E-2</v>
      </c>
      <c r="DT155">
        <v>-1.7917440893426374E-2</v>
      </c>
      <c r="DU155">
        <v>-1.435524678566286E-2</v>
      </c>
      <c r="DV155">
        <v>-1.7163198382799835E-2</v>
      </c>
      <c r="DW155">
        <v>-1.3569261505761782E-2</v>
      </c>
      <c r="DX155">
        <v>-1.5834661348786788E-2</v>
      </c>
      <c r="DY155">
        <v>-1.3673631162791031E-2</v>
      </c>
      <c r="DZ155">
        <v>-1.4306103538902996E-2</v>
      </c>
      <c r="EA155">
        <v>-1.306463074406433E-2</v>
      </c>
      <c r="EB155">
        <v>-1.4728002092951177E-2</v>
      </c>
      <c r="EC155">
        <v>-1.5258714847828984E-2</v>
      </c>
      <c r="ED155">
        <v>-1.4651527071275594E-2</v>
      </c>
      <c r="EE155">
        <v>-1.3567153080978204E-2</v>
      </c>
      <c r="EF155">
        <v>-1.1404467861559872E-2</v>
      </c>
      <c r="EG155">
        <v>-1.1898942750806947E-2</v>
      </c>
      <c r="EH155">
        <v>-1.2950272727005227E-2</v>
      </c>
      <c r="EI155">
        <v>-1.2408166615691949E-2</v>
      </c>
      <c r="EJ155">
        <v>-8.0238724637407399E-3</v>
      </c>
      <c r="EK155">
        <v>-1.3927435858644146E-2</v>
      </c>
      <c r="EL155">
        <v>-1.2318115033296759E-2</v>
      </c>
      <c r="EM155">
        <v>-1.2410393796030471E-2</v>
      </c>
      <c r="EN155">
        <v>-1.4036859852900596E-2</v>
      </c>
      <c r="EO155">
        <v>-1.0962270040343097E-2</v>
      </c>
      <c r="EP155">
        <v>-8.9305700397508819E-3</v>
      </c>
      <c r="EQ155">
        <v>-1.0129346742037202E-2</v>
      </c>
      <c r="ER155">
        <v>-9.1952448632032675E-3</v>
      </c>
      <c r="ES155">
        <v>-1.051185058559352E-2</v>
      </c>
      <c r="ET155">
        <v>-1.2035949302347401E-2</v>
      </c>
      <c r="EU155">
        <v>-1.0502674386787062E-2</v>
      </c>
      <c r="EV155">
        <v>-1.1236381158936997E-2</v>
      </c>
      <c r="EW155">
        <v>-8.3018698850959565E-3</v>
      </c>
      <c r="EX155">
        <v>-7.419507029971544E-3</v>
      </c>
      <c r="EY155">
        <v>-9.954723694936227E-3</v>
      </c>
      <c r="EZ155">
        <v>-6.0808157712703651E-3</v>
      </c>
      <c r="FA155">
        <v>-9.5652112789838678E-3</v>
      </c>
      <c r="FB155">
        <v>-6.6612211125070021E-3</v>
      </c>
      <c r="FC155">
        <v>-1.0786730243979581E-2</v>
      </c>
      <c r="FD155">
        <v>-8.1820112890445898E-3</v>
      </c>
      <c r="FE155">
        <v>-8.3942052561274544E-3</v>
      </c>
      <c r="FF155">
        <v>-9.177002476323682E-3</v>
      </c>
      <c r="FG155">
        <v>-1.0068011900477403E-2</v>
      </c>
      <c r="FH155">
        <v>-4.4335824646503565E-3</v>
      </c>
      <c r="FI155">
        <v>-7.4822928281709647E-3</v>
      </c>
      <c r="FJ155">
        <v>-9.5877092878100933E-3</v>
      </c>
      <c r="FK155">
        <v>-4.367372562432561E-3</v>
      </c>
      <c r="FL155">
        <v>-6.6470118482333329E-3</v>
      </c>
      <c r="FM155">
        <v>-6.5263496118195515E-3</v>
      </c>
      <c r="FN155">
        <v>-7.1383309144357416E-3</v>
      </c>
      <c r="FO155">
        <v>-1.0483907096519481E-2</v>
      </c>
      <c r="FP155">
        <v>-7.7166242797945539E-3</v>
      </c>
      <c r="FQ155">
        <v>-5.8618450583537846E-3</v>
      </c>
      <c r="FR155">
        <v>-4.7679332466319928E-3</v>
      </c>
      <c r="FS155">
        <v>-7.6727148154187279E-3</v>
      </c>
      <c r="FT155">
        <v>-8.0077027277897679E-3</v>
      </c>
      <c r="FU155">
        <v>-5.9079893863105571E-3</v>
      </c>
      <c r="FV155">
        <v>-6.5249698348584734E-3</v>
      </c>
      <c r="FW155">
        <v>-5.4899163524807721E-3</v>
      </c>
      <c r="FX155">
        <v>-4.6598458273871008E-3</v>
      </c>
      <c r="FY155">
        <v>-6.7832222702675785E-3</v>
      </c>
      <c r="FZ155">
        <v>-6.6306217022985524E-3</v>
      </c>
      <c r="GA155">
        <v>-4.9314646459851248E-3</v>
      </c>
      <c r="GB155">
        <v>-3.3750062322159559E-3</v>
      </c>
      <c r="GC155">
        <v>-4.2026506820948802E-3</v>
      </c>
      <c r="GD155">
        <v>-2.8419553568095786E-3</v>
      </c>
      <c r="GE155">
        <v>-6.9020412922020683E-3</v>
      </c>
      <c r="GF155">
        <v>-6.9548671722623823E-3</v>
      </c>
      <c r="GG155">
        <v>-7.384475794708828E-3</v>
      </c>
      <c r="GH155">
        <v>-5.3965074023504473E-3</v>
      </c>
      <c r="GI155">
        <v>-3.391491264481278E-3</v>
      </c>
      <c r="GJ155">
        <v>-7.1373253316746113E-3</v>
      </c>
      <c r="GK155">
        <v>-4.191634301963015E-3</v>
      </c>
      <c r="GL155">
        <v>-4.4928601037953E-3</v>
      </c>
      <c r="GM155">
        <v>-5.6488944631499748E-3</v>
      </c>
      <c r="GN155">
        <v>-3.1728659007885973E-3</v>
      </c>
      <c r="GO155">
        <v>-7.2523126123436926E-3</v>
      </c>
      <c r="GP155">
        <v>-4.3136829207374707E-3</v>
      </c>
      <c r="GQ155">
        <v>-3.2835784686719694E-3</v>
      </c>
      <c r="GR155">
        <v>-3.3137395220574468E-3</v>
      </c>
      <c r="GS155">
        <v>-7.1229749248841621E-3</v>
      </c>
      <c r="GT155">
        <v>-3.131854789265396E-3</v>
      </c>
      <c r="GU155">
        <v>-3.8874489839323088E-3</v>
      </c>
      <c r="GV155">
        <v>-3.6459884528224824E-3</v>
      </c>
      <c r="GW155">
        <v>-4.387526087511368E-3</v>
      </c>
      <c r="GX155">
        <v>-5.2127857943545094E-3</v>
      </c>
      <c r="GY155">
        <v>-2.2840341020531523E-3</v>
      </c>
      <c r="GZ155">
        <v>-3.5319929859472382E-3</v>
      </c>
      <c r="HA155">
        <v>-3.6329678806730917E-3</v>
      </c>
      <c r="HB155">
        <v>-3.9808874300910737E-3</v>
      </c>
      <c r="HC155">
        <v>-3.2596235918947738E-3</v>
      </c>
      <c r="HD155">
        <v>-2.5965337731946449E-3</v>
      </c>
      <c r="HE155">
        <v>-4.280667185427682E-3</v>
      </c>
      <c r="HF155">
        <v>-1.6895336103718546E-3</v>
      </c>
      <c r="HG155">
        <v>-4.0467915907063468E-3</v>
      </c>
      <c r="HH155">
        <v>-3.2430588741870991E-3</v>
      </c>
      <c r="HI155">
        <v>-3.6575845318165038E-3</v>
      </c>
      <c r="HJ155">
        <v>-2.4918743870259562E-3</v>
      </c>
      <c r="HK155">
        <v>-2.01573137355693E-3</v>
      </c>
      <c r="HL155">
        <v>-4.598835183843443E-3</v>
      </c>
      <c r="HM155">
        <v>-3.7097941216681306E-3</v>
      </c>
      <c r="HN155">
        <v>-3.4390380461202987E-3</v>
      </c>
      <c r="HO155">
        <v>-1.7326003722326212E-3</v>
      </c>
      <c r="HP155">
        <v>-5.108216414674272E-3</v>
      </c>
      <c r="HQ155">
        <v>-3.8061604809940712E-3</v>
      </c>
      <c r="HR155">
        <v>-3.1198060896836482E-3</v>
      </c>
      <c r="HS155">
        <v>-2.3585281351185192E-3</v>
      </c>
      <c r="HT155">
        <v>-4.2934925577661157E-3</v>
      </c>
      <c r="HU155">
        <v>-4.7089468781938469E-3</v>
      </c>
      <c r="HV155">
        <v>-5.0481307196898503E-4</v>
      </c>
      <c r="HW155">
        <v>-3.0384294980098803E-3</v>
      </c>
      <c r="HX155">
        <v>-2.8356857028708892E-3</v>
      </c>
      <c r="HY155">
        <v>-5.3119315317099883E-3</v>
      </c>
      <c r="HZ155">
        <v>-1.0424372707231848E-3</v>
      </c>
      <c r="IA155">
        <v>-3.0280276547421992E-3</v>
      </c>
      <c r="IB155">
        <v>-3.1998155834751687E-3</v>
      </c>
      <c r="IC155">
        <v>-2.3900657044755888E-3</v>
      </c>
      <c r="ID155">
        <v>-2.8243533585092157E-3</v>
      </c>
      <c r="IE155">
        <v>-3.0355439805771298E-3</v>
      </c>
      <c r="IF155">
        <v>-2.4086821366155176E-3</v>
      </c>
      <c r="IG155">
        <v>-3.0186978809761053E-3</v>
      </c>
      <c r="IH155">
        <v>-1.9853964634845276E-3</v>
      </c>
      <c r="II155">
        <v>-6.1208862044000829E-4</v>
      </c>
      <c r="IJ155">
        <v>-4.280215507079136E-3</v>
      </c>
      <c r="IK155">
        <v>-1.1811296312847141E-3</v>
      </c>
      <c r="IL155">
        <v>-2.7013775756664173E-3</v>
      </c>
      <c r="IM155">
        <v>-2.4508702219896098E-3</v>
      </c>
      <c r="IN155">
        <v>3.4643817576210617E-5</v>
      </c>
      <c r="IO155">
        <v>-3.8894584491168936E-3</v>
      </c>
      <c r="IP155">
        <v>-6.0541256418325008E-4</v>
      </c>
      <c r="IQ155">
        <v>-1.5819456021724117E-3</v>
      </c>
      <c r="IR155">
        <v>-2.1157275294097903E-3</v>
      </c>
      <c r="IS155">
        <v>-4.2188746316395659E-4</v>
      </c>
      <c r="IT155">
        <v>1.0603126601572884E-4</v>
      </c>
      <c r="IU155">
        <v>-5.4822664567292971E-3</v>
      </c>
      <c r="IV155">
        <v>-1.773111563556901E-3</v>
      </c>
      <c r="IW155">
        <v>-2.8714480319831132E-3</v>
      </c>
      <c r="IX155">
        <v>-4.7233605422770438E-3</v>
      </c>
      <c r="IY155">
        <v>-2.3558774180228031E-3</v>
      </c>
      <c r="IZ155">
        <v>-1.440935183703561E-3</v>
      </c>
      <c r="JA155">
        <v>-1.2134871776713668E-3</v>
      </c>
      <c r="JB155">
        <v>-2.5444813399294703E-3</v>
      </c>
      <c r="JC155">
        <v>-1.4833972822116772E-3</v>
      </c>
      <c r="JD155">
        <v>-2.0461408360308059E-3</v>
      </c>
      <c r="JE155">
        <v>-1.4545982761512291E-3</v>
      </c>
      <c r="JF155">
        <v>-2.7215401054230337E-3</v>
      </c>
      <c r="JG155">
        <v>-2.3371546569791505E-3</v>
      </c>
      <c r="JH155">
        <v>5.8332659139841332E-4</v>
      </c>
      <c r="JI155">
        <v>-2.7363958478460472E-3</v>
      </c>
      <c r="JJ155">
        <v>-2.0241462631137366E-3</v>
      </c>
      <c r="JK155">
        <v>3.1269494444300056E-4</v>
      </c>
      <c r="JL155">
        <v>-2.7110695788291053E-3</v>
      </c>
      <c r="JM155">
        <v>-1.5221549338003024E-3</v>
      </c>
      <c r="JN155">
        <v>-6.3925267173798027E-5</v>
      </c>
      <c r="JO155">
        <v>-2.5723882295091058E-3</v>
      </c>
      <c r="JP155">
        <v>-1.8683209302133687E-3</v>
      </c>
      <c r="JQ155">
        <v>-3.6457213292036511E-4</v>
      </c>
      <c r="JR155">
        <v>-5.6595221795996929E-5</v>
      </c>
      <c r="JS155">
        <v>-1.2948294078705051E-3</v>
      </c>
      <c r="JT155">
        <v>-2.8790060407733542E-3</v>
      </c>
      <c r="JU155">
        <v>-9.1598462422074205E-4</v>
      </c>
      <c r="JV155">
        <v>-1.7184982478632748E-3</v>
      </c>
      <c r="JW155">
        <v>5.760960191967643E-4</v>
      </c>
      <c r="JX155">
        <v>-4.3713595664269349E-3</v>
      </c>
      <c r="JY155">
        <v>-1.9799581760018945E-3</v>
      </c>
      <c r="JZ155">
        <v>-6.235491518038394E-4</v>
      </c>
      <c r="KA155">
        <v>-2.3283667358237844E-3</v>
      </c>
      <c r="KB155">
        <v>-2.5481279644794571E-3</v>
      </c>
      <c r="KC155">
        <v>-8.2780354459388236E-4</v>
      </c>
      <c r="KD155">
        <v>-2.3191240706709366E-3</v>
      </c>
      <c r="KE155">
        <v>-1.819609369619655E-3</v>
      </c>
      <c r="KF155">
        <v>-7.7746077427328871E-4</v>
      </c>
      <c r="KG155">
        <v>-7.7021773797530187E-4</v>
      </c>
      <c r="KH155">
        <v>-2.2636681965020741E-3</v>
      </c>
      <c r="KI155">
        <v>-4.0115634593190026E-5</v>
      </c>
      <c r="KJ155">
        <v>-3.1181045234465999E-3</v>
      </c>
      <c r="KK155">
        <v>-1.9292764684204692E-3</v>
      </c>
      <c r="KL155">
        <v>3.6506273089942327E-4</v>
      </c>
      <c r="KM155">
        <v>-6.4490918052142977E-4</v>
      </c>
      <c r="KN155">
        <v>1.2448105621389333E-3</v>
      </c>
      <c r="KO155">
        <v>-1.9806605080224166E-3</v>
      </c>
      <c r="KP155">
        <v>1.2221782063615182E-4</v>
      </c>
      <c r="KQ155">
        <v>-9.5384230013875575E-4</v>
      </c>
      <c r="KR155">
        <v>-1.8874679470628653E-3</v>
      </c>
      <c r="KS155">
        <v>-2.2123152172990037E-3</v>
      </c>
      <c r="KT155">
        <v>-8.2059839838540189E-4</v>
      </c>
      <c r="KU155">
        <v>-1.6220975099578489E-4</v>
      </c>
      <c r="KV155">
        <v>-2.5880906134882684E-3</v>
      </c>
      <c r="KW155">
        <v>5.829463440337238E-4</v>
      </c>
      <c r="KX155">
        <v>-2.7657994979617942E-4</v>
      </c>
      <c r="KY155">
        <v>-4.0969937371948724E-4</v>
      </c>
      <c r="KZ155">
        <v>-1.7775204004423072E-3</v>
      </c>
      <c r="LA155">
        <v>1.5218730799639914E-4</v>
      </c>
      <c r="LB155">
        <v>-3.7868110317989894E-4</v>
      </c>
      <c r="LC155">
        <v>-2.658227340780318E-3</v>
      </c>
      <c r="LD155">
        <v>2.9450774424788441E-5</v>
      </c>
      <c r="LE155">
        <v>-1.4122544275095292E-3</v>
      </c>
      <c r="LF155">
        <v>-6.6827725500637832E-4</v>
      </c>
      <c r="LG155">
        <v>-2.0012192629217719E-3</v>
      </c>
      <c r="LH155">
        <v>-1.3139392490918575E-3</v>
      </c>
      <c r="LI155">
        <v>-1.635190318689909E-3</v>
      </c>
      <c r="LJ155">
        <v>-6.0867892743493167E-4</v>
      </c>
      <c r="LK155">
        <v>-2.2314105146229056E-3</v>
      </c>
      <c r="LL155">
        <v>-1.7953640340430976E-3</v>
      </c>
      <c r="LM155">
        <v>-2.5107004500501866E-3</v>
      </c>
      <c r="LN155">
        <v>-1.8620576451465983E-3</v>
      </c>
      <c r="LO155">
        <v>2.5237839789732537E-4</v>
      </c>
      <c r="LP155">
        <v>-2.641221095642958E-3</v>
      </c>
      <c r="LQ155">
        <v>-1.3893795035206584E-3</v>
      </c>
      <c r="LR155">
        <v>-2.6972593435016495E-3</v>
      </c>
      <c r="LS155">
        <v>-9.186041745447922E-5</v>
      </c>
      <c r="LT155">
        <v>-8.9916157688259475E-4</v>
      </c>
      <c r="LU155">
        <v>-2.2150518899195417E-3</v>
      </c>
      <c r="LV155">
        <v>-5.907860772365295E-4</v>
      </c>
      <c r="LW155">
        <v>5.9803188618465903E-4</v>
      </c>
      <c r="LX155">
        <v>-3.3128159048097633E-3</v>
      </c>
      <c r="LY155">
        <v>-1.856360452781366E-3</v>
      </c>
      <c r="LZ155">
        <v>-8.5905582193376297E-5</v>
      </c>
      <c r="MA155">
        <v>-5.1927954432879014E-4</v>
      </c>
      <c r="MB155">
        <v>3.7885680106018087E-4</v>
      </c>
      <c r="MC155">
        <v>-6.1737587105568166E-4</v>
      </c>
      <c r="MD155">
        <v>-2.6198330879287986E-3</v>
      </c>
      <c r="ME155">
        <v>-8.727807016551683E-4</v>
      </c>
      <c r="MF155">
        <v>-2.0133263263752634E-3</v>
      </c>
      <c r="MG155">
        <v>-1.7498583787164763E-3</v>
      </c>
      <c r="MH155">
        <v>-1.4009383604378011E-3</v>
      </c>
      <c r="MI155">
        <v>-3.362894562764805E-4</v>
      </c>
      <c r="MJ155">
        <v>1.3803465824304453E-5</v>
      </c>
      <c r="MK155">
        <v>-5.1775546443591156E-4</v>
      </c>
      <c r="ML155">
        <v>-1.0345859954616716E-3</v>
      </c>
      <c r="MM155">
        <v>-1.3097413715044523E-5</v>
      </c>
      <c r="MN155">
        <v>-4.5437923689139846E-4</v>
      </c>
      <c r="MO155">
        <v>1.0030386095994938E-4</v>
      </c>
      <c r="MP155">
        <v>1.7923208749423343E-3</v>
      </c>
      <c r="MQ155">
        <v>-3.2672360848177555E-4</v>
      </c>
      <c r="MR155">
        <v>-3.1174002513610867E-3</v>
      </c>
      <c r="MS155">
        <v>-9.9349287272079635E-4</v>
      </c>
      <c r="MT155">
        <v>7.6812922035496625E-4</v>
      </c>
      <c r="MU155">
        <v>-1.1285397773980522E-3</v>
      </c>
      <c r="MV155">
        <v>1.7602812460155615E-3</v>
      </c>
      <c r="MW155">
        <v>-9.0290408290987694E-4</v>
      </c>
      <c r="MX155">
        <v>-6.9485230592160471E-4</v>
      </c>
      <c r="MY155">
        <v>-1.0771130708673001E-3</v>
      </c>
      <c r="MZ155">
        <v>-3.9788830542893984E-3</v>
      </c>
      <c r="NA155">
        <v>-3.8709130945219499E-4</v>
      </c>
      <c r="NB155">
        <v>-9.838658102750981E-4</v>
      </c>
      <c r="NC155">
        <v>-5.0530357048256226E-4</v>
      </c>
      <c r="ND155">
        <v>-9.534603869322041E-4</v>
      </c>
      <c r="NE155">
        <v>-6.6185718341991258E-4</v>
      </c>
      <c r="NF155">
        <v>-3.0327569568492133E-4</v>
      </c>
      <c r="NG155">
        <v>-7.7449438396183913E-4</v>
      </c>
      <c r="NH155">
        <v>-6.7623662547532256E-4</v>
      </c>
      <c r="NI155">
        <v>1.3961670477192196E-4</v>
      </c>
      <c r="NJ155">
        <v>-8.1977833546596063E-4</v>
      </c>
      <c r="NK155">
        <v>2.7378022299994235E-4</v>
      </c>
      <c r="NL155">
        <v>-1.1389483859177488E-4</v>
      </c>
      <c r="NM155">
        <v>7.4433001010320069E-4</v>
      </c>
      <c r="NN155">
        <v>-5.5608819592887614E-4</v>
      </c>
      <c r="NO155">
        <v>-1.98290205977106E-4</v>
      </c>
      <c r="NP155">
        <v>-4.0471656458186477E-4</v>
      </c>
      <c r="NQ155">
        <v>-3.056709397389097E-4</v>
      </c>
      <c r="NR155">
        <v>4.768709624798867E-5</v>
      </c>
      <c r="NS155">
        <v>-4.6720989459191433E-4</v>
      </c>
      <c r="NT155">
        <v>-4.6417473271576862E-5</v>
      </c>
      <c r="NU155">
        <v>-2.1447697621733851E-3</v>
      </c>
      <c r="NV155">
        <v>-6.48086262618659E-4</v>
      </c>
      <c r="NW155">
        <v>-8.2787550766867126E-4</v>
      </c>
      <c r="NX155">
        <v>5.1780906826642435E-4</v>
      </c>
      <c r="NY155">
        <v>-1.0128673642731398E-3</v>
      </c>
      <c r="NZ155">
        <v>-7.147777649433387E-4</v>
      </c>
      <c r="OA155">
        <v>-9.9856813424293494E-4</v>
      </c>
      <c r="OB155">
        <v>-1.5668177005783142E-3</v>
      </c>
      <c r="OC155">
        <v>4.3689735140022869E-4</v>
      </c>
      <c r="OD155">
        <v>-8.7999430908126085E-4</v>
      </c>
      <c r="OE155">
        <v>3.715348922380292E-4</v>
      </c>
      <c r="OF155">
        <v>1.303153854087971E-4</v>
      </c>
      <c r="OG155">
        <v>-9.457990337929077E-4</v>
      </c>
      <c r="OH155">
        <v>-9.860622249386942E-4</v>
      </c>
      <c r="OI155">
        <v>2.5369236960859224E-4</v>
      </c>
      <c r="OJ155">
        <v>4.348272532870472E-4</v>
      </c>
      <c r="OK155">
        <v>4.7123932101213997E-4</v>
      </c>
      <c r="OL155">
        <v>-1.488088038931003E-3</v>
      </c>
      <c r="OM155">
        <v>-9.3076529904599539E-4</v>
      </c>
      <c r="ON155">
        <v>-1.420568270147408E-3</v>
      </c>
      <c r="OO155">
        <v>-1.155861099890907E-3</v>
      </c>
      <c r="OP155">
        <v>3.3018308081303796E-5</v>
      </c>
      <c r="OQ155">
        <v>-4.9247106159549462E-4</v>
      </c>
      <c r="OR155">
        <v>-1.6873467022931045E-3</v>
      </c>
      <c r="OS155">
        <v>1.9124239129547423E-3</v>
      </c>
      <c r="OT155">
        <v>-2.1425728304368999E-3</v>
      </c>
      <c r="OU155">
        <v>-1.1136580158815283E-3</v>
      </c>
    </row>
    <row r="156" spans="1:411" s="139" customFormat="1">
      <c r="A156" s="541" t="s">
        <v>39</v>
      </c>
      <c r="B156" s="139">
        <v>0.04</v>
      </c>
      <c r="C156" s="139">
        <v>0.78</v>
      </c>
      <c r="D156" s="139">
        <v>0.2</v>
      </c>
      <c r="E156" s="139">
        <v>0.52</v>
      </c>
      <c r="F156" s="139">
        <v>0.89</v>
      </c>
      <c r="G156" s="139">
        <v>0.75</v>
      </c>
      <c r="H156" s="139">
        <v>0.32</v>
      </c>
      <c r="I156" s="139">
        <v>0.76</v>
      </c>
      <c r="J156" s="139">
        <v>0.67</v>
      </c>
      <c r="K156" s="139">
        <v>0.52</v>
      </c>
      <c r="L156" s="139">
        <v>0.97</v>
      </c>
      <c r="M156" s="139">
        <v>0.2</v>
      </c>
      <c r="N156" s="139">
        <v>0.01</v>
      </c>
      <c r="O156" s="139">
        <v>0.18</v>
      </c>
      <c r="P156" s="139">
        <v>0.81</v>
      </c>
      <c r="Q156" s="139">
        <v>0.57999999999999996</v>
      </c>
      <c r="R156" s="139">
        <v>0.1</v>
      </c>
      <c r="S156" s="139">
        <v>0.84</v>
      </c>
      <c r="T156" s="139">
        <v>0.54</v>
      </c>
      <c r="U156" s="139">
        <v>0.4</v>
      </c>
      <c r="V156" s="139">
        <v>0.22</v>
      </c>
      <c r="W156" s="139">
        <v>0.48</v>
      </c>
      <c r="X156" s="139">
        <v>0.31</v>
      </c>
      <c r="Y156" s="139">
        <v>0.17</v>
      </c>
      <c r="Z156" s="139">
        <v>0.09</v>
      </c>
      <c r="AA156" s="139">
        <v>0.83</v>
      </c>
      <c r="AB156" s="139">
        <v>0.7</v>
      </c>
      <c r="AC156" s="139">
        <v>0.63</v>
      </c>
      <c r="AD156" s="139">
        <v>0.57999999999999996</v>
      </c>
      <c r="AE156" s="139">
        <v>0.34</v>
      </c>
      <c r="AF156" s="139">
        <v>0.91</v>
      </c>
      <c r="AG156" s="139">
        <v>0.67</v>
      </c>
      <c r="AH156" s="139">
        <v>0.45</v>
      </c>
      <c r="AI156" s="139">
        <v>0.75</v>
      </c>
      <c r="AJ156" s="139">
        <v>0.2</v>
      </c>
      <c r="AK156" s="139">
        <v>0.31</v>
      </c>
      <c r="AL156" s="139">
        <v>0.06</v>
      </c>
      <c r="AM156" s="139">
        <v>0.73</v>
      </c>
      <c r="AN156" s="139">
        <v>0.18</v>
      </c>
      <c r="AO156" s="139">
        <v>0.48</v>
      </c>
      <c r="AP156" s="139">
        <v>0.8</v>
      </c>
      <c r="AQ156" s="139">
        <v>0.76</v>
      </c>
      <c r="AR156" s="139">
        <v>0.08</v>
      </c>
      <c r="AS156" s="139">
        <v>0.05</v>
      </c>
      <c r="AT156" s="139">
        <v>0.57999999999999996</v>
      </c>
      <c r="AU156" s="139">
        <v>0.56999999999999995</v>
      </c>
      <c r="AV156" s="139">
        <v>0.81</v>
      </c>
      <c r="AW156" s="139">
        <v>0.65</v>
      </c>
      <c r="AX156" s="139">
        <v>0.78</v>
      </c>
      <c r="AY156" s="139">
        <v>0.97</v>
      </c>
      <c r="AZ156" s="139">
        <v>0.04</v>
      </c>
      <c r="BA156" s="139">
        <v>0.3</v>
      </c>
      <c r="BB156" s="139">
        <v>0.56000000000000005</v>
      </c>
      <c r="BC156" s="139">
        <v>0.06</v>
      </c>
      <c r="BD156" s="139">
        <v>0.16</v>
      </c>
      <c r="BE156" s="139">
        <v>0.96</v>
      </c>
      <c r="BF156" s="139">
        <v>0.75</v>
      </c>
      <c r="BG156" s="139">
        <v>0.41</v>
      </c>
      <c r="BH156" s="139">
        <v>0.21</v>
      </c>
      <c r="BI156" s="139">
        <v>0.53</v>
      </c>
      <c r="BJ156" s="139">
        <v>0.15</v>
      </c>
      <c r="BK156" s="139">
        <v>0.13</v>
      </c>
      <c r="BL156" s="139">
        <v>0.22</v>
      </c>
      <c r="BM156" s="139">
        <v>0.16</v>
      </c>
      <c r="BN156" s="139">
        <v>0.04</v>
      </c>
      <c r="BO156" s="139">
        <v>0.96</v>
      </c>
      <c r="BP156" s="139">
        <v>0.28999999999999998</v>
      </c>
      <c r="BQ156" s="139">
        <v>0.75</v>
      </c>
      <c r="BR156" s="139">
        <v>0.56999999999999995</v>
      </c>
      <c r="BS156" s="139">
        <v>0.08</v>
      </c>
      <c r="BT156" s="139">
        <v>0.05</v>
      </c>
      <c r="BU156" s="139">
        <v>0.95</v>
      </c>
      <c r="BV156" s="139">
        <v>0.81</v>
      </c>
      <c r="BW156" s="139">
        <v>0.54</v>
      </c>
      <c r="BX156" s="139">
        <v>0.86</v>
      </c>
      <c r="BY156" s="139">
        <v>0.79</v>
      </c>
      <c r="BZ156" s="139">
        <v>0.22</v>
      </c>
      <c r="CA156" s="139">
        <v>0.18</v>
      </c>
      <c r="CB156" s="139">
        <v>0.36</v>
      </c>
      <c r="CC156" s="139">
        <v>0.67</v>
      </c>
      <c r="CD156" s="139">
        <v>0.28000000000000003</v>
      </c>
      <c r="CE156" s="139">
        <v>0.15</v>
      </c>
      <c r="CF156" s="139">
        <v>0.1</v>
      </c>
      <c r="CG156" s="139">
        <v>0.2</v>
      </c>
      <c r="CH156" s="139">
        <v>0.02</v>
      </c>
      <c r="CI156" s="139">
        <v>0.81</v>
      </c>
      <c r="CJ156" s="139">
        <v>0.02</v>
      </c>
      <c r="CK156" s="139">
        <v>0.22</v>
      </c>
      <c r="CL156" s="139">
        <v>0.25</v>
      </c>
      <c r="CM156" s="139">
        <v>0.57999999999999996</v>
      </c>
      <c r="CN156" s="139">
        <v>0.6</v>
      </c>
      <c r="CO156" s="139">
        <v>0.36</v>
      </c>
      <c r="CP156" s="139">
        <v>0.23</v>
      </c>
      <c r="CQ156" s="139">
        <v>0.03</v>
      </c>
      <c r="CR156" s="139">
        <v>0.73</v>
      </c>
      <c r="CS156" s="139">
        <v>0.88</v>
      </c>
      <c r="CT156" s="139">
        <v>0.94</v>
      </c>
      <c r="CU156" s="139">
        <v>0.56999999999999995</v>
      </c>
      <c r="CV156" s="139">
        <v>0.97</v>
      </c>
      <c r="CW156" s="139">
        <v>0.22</v>
      </c>
      <c r="CX156" s="139">
        <v>0.34</v>
      </c>
      <c r="CY156" s="139">
        <v>0.14000000000000001</v>
      </c>
      <c r="CZ156" s="139">
        <v>0.08</v>
      </c>
      <c r="DA156" s="139">
        <v>0.09</v>
      </c>
      <c r="DB156" s="139">
        <v>0.21</v>
      </c>
      <c r="DC156" s="139">
        <v>0.06</v>
      </c>
      <c r="DD156" s="139">
        <v>0.46</v>
      </c>
      <c r="DE156" s="139">
        <v>0.1</v>
      </c>
      <c r="DF156" s="139">
        <v>0.35</v>
      </c>
      <c r="DG156" s="139">
        <v>0.48</v>
      </c>
      <c r="DH156" s="139">
        <v>0.13</v>
      </c>
      <c r="DI156" s="139">
        <v>0.45</v>
      </c>
      <c r="DJ156" s="139">
        <v>0.4</v>
      </c>
      <c r="DK156" s="139">
        <v>0.17</v>
      </c>
      <c r="DL156" s="139">
        <v>0.34</v>
      </c>
      <c r="DM156" s="139">
        <v>0.79</v>
      </c>
      <c r="DN156" s="139">
        <v>0.71</v>
      </c>
      <c r="DO156" s="139">
        <v>0.81</v>
      </c>
      <c r="DP156" s="139">
        <v>0.5</v>
      </c>
      <c r="DQ156" s="139">
        <v>0.31</v>
      </c>
      <c r="DR156" s="139">
        <v>0.03</v>
      </c>
      <c r="DS156" s="139">
        <v>0.8</v>
      </c>
      <c r="DT156" s="139">
        <v>0.98</v>
      </c>
      <c r="DU156" s="139">
        <v>0.4</v>
      </c>
      <c r="DV156" s="139">
        <v>0.23</v>
      </c>
      <c r="DW156" s="139">
        <v>0.77</v>
      </c>
      <c r="DX156" s="139">
        <v>0.62</v>
      </c>
      <c r="DY156" s="139">
        <v>0.06</v>
      </c>
      <c r="DZ156" s="139">
        <v>0.24</v>
      </c>
      <c r="EA156" s="139">
        <v>0.69</v>
      </c>
      <c r="EB156" s="139">
        <v>0.55000000000000004</v>
      </c>
      <c r="EC156" s="139">
        <v>0.42</v>
      </c>
      <c r="ED156" s="139">
        <v>0.38</v>
      </c>
      <c r="EE156" s="139">
        <v>0.47</v>
      </c>
      <c r="EF156" s="139">
        <v>0.99</v>
      </c>
      <c r="EG156" s="139">
        <v>0.14000000000000001</v>
      </c>
      <c r="EH156" s="139">
        <v>0.32</v>
      </c>
      <c r="EI156" s="139">
        <v>0.68</v>
      </c>
      <c r="EJ156" s="139">
        <v>0.51</v>
      </c>
      <c r="EK156" s="139">
        <v>0.77</v>
      </c>
      <c r="EL156" s="139">
        <v>0.51</v>
      </c>
      <c r="EM156" s="139">
        <v>0.15</v>
      </c>
      <c r="EN156" s="139">
        <v>0.91</v>
      </c>
      <c r="EO156" s="139">
        <v>0.75</v>
      </c>
      <c r="EP156" s="139">
        <v>0.33</v>
      </c>
      <c r="EQ156" s="139">
        <v>0.66</v>
      </c>
      <c r="ER156" s="139">
        <v>0.82</v>
      </c>
      <c r="ES156" s="139">
        <v>1</v>
      </c>
      <c r="ET156" s="139">
        <v>0.9</v>
      </c>
      <c r="EU156" s="139">
        <v>0.46</v>
      </c>
      <c r="EV156" s="139">
        <v>0.3</v>
      </c>
      <c r="EW156" s="139">
        <v>0.15</v>
      </c>
      <c r="EX156" s="139">
        <v>7.0000000000000007E-2</v>
      </c>
      <c r="EY156" s="139">
        <v>0.9</v>
      </c>
      <c r="EZ156" s="139">
        <v>0.98</v>
      </c>
      <c r="FA156" s="139">
        <v>0.78</v>
      </c>
      <c r="FB156" s="139">
        <v>0.63</v>
      </c>
      <c r="FC156" s="139">
        <v>0.16</v>
      </c>
      <c r="FD156" s="139">
        <v>0.73</v>
      </c>
      <c r="FE156" s="139">
        <v>0.87</v>
      </c>
      <c r="FF156" s="139">
        <v>0.4</v>
      </c>
      <c r="FG156" s="139">
        <v>0</v>
      </c>
      <c r="FH156" s="139">
        <v>0.92</v>
      </c>
      <c r="FI156" s="139">
        <v>0.4</v>
      </c>
      <c r="FJ156" s="139">
        <v>0.51</v>
      </c>
      <c r="FK156" s="139">
        <v>0.95</v>
      </c>
      <c r="FL156" s="139">
        <v>0.26</v>
      </c>
      <c r="FM156" s="139">
        <v>0.94</v>
      </c>
      <c r="FN156" s="139">
        <v>0.92</v>
      </c>
      <c r="FO156" s="139">
        <v>0.88</v>
      </c>
      <c r="FP156" s="139">
        <v>0.28999999999999998</v>
      </c>
      <c r="FQ156" s="139">
        <v>0.21</v>
      </c>
      <c r="FR156" s="139">
        <v>0.54</v>
      </c>
      <c r="FS156" s="139">
        <v>0.59</v>
      </c>
      <c r="FT156" s="139">
        <v>0.33</v>
      </c>
      <c r="FU156" s="139">
        <v>0.55000000000000004</v>
      </c>
      <c r="FV156" s="139">
        <v>0.83</v>
      </c>
      <c r="FW156" s="139">
        <v>0.22</v>
      </c>
      <c r="FX156" s="139">
        <v>0.11</v>
      </c>
      <c r="FY156" s="139">
        <v>0.44</v>
      </c>
      <c r="FZ156" s="139">
        <v>0.11</v>
      </c>
      <c r="GA156" s="139">
        <v>0.56000000000000005</v>
      </c>
      <c r="GB156" s="139">
        <v>0.56999999999999995</v>
      </c>
      <c r="GC156" s="139">
        <v>0.71</v>
      </c>
      <c r="GD156" s="139">
        <v>0.59</v>
      </c>
      <c r="GE156" s="139">
        <v>0.85</v>
      </c>
      <c r="GF156" s="139">
        <v>0.86</v>
      </c>
      <c r="GG156" s="139">
        <v>0.87</v>
      </c>
      <c r="GH156" s="139">
        <v>0.96</v>
      </c>
      <c r="GI156" s="139">
        <v>0.2</v>
      </c>
      <c r="GJ156" s="139">
        <v>0.85</v>
      </c>
      <c r="GK156" s="139">
        <v>0.55000000000000004</v>
      </c>
      <c r="GL156" s="139">
        <v>0.98</v>
      </c>
      <c r="GM156" s="139">
        <v>0.6</v>
      </c>
      <c r="GN156" s="139">
        <v>0.55000000000000004</v>
      </c>
      <c r="GO156" s="139">
        <v>0.82</v>
      </c>
      <c r="GP156" s="139">
        <v>0.09</v>
      </c>
      <c r="GQ156" s="139">
        <v>0.44</v>
      </c>
      <c r="GR156" s="139">
        <v>0.66</v>
      </c>
      <c r="GS156" s="139">
        <v>0.56999999999999995</v>
      </c>
      <c r="GT156" s="139">
        <v>0.65</v>
      </c>
      <c r="GU156" s="139">
        <v>0.65</v>
      </c>
      <c r="GV156" s="139">
        <v>0.92</v>
      </c>
      <c r="GW156" s="139">
        <v>0.71</v>
      </c>
      <c r="GX156" s="139">
        <v>0.54</v>
      </c>
      <c r="GY156" s="139">
        <v>0.19</v>
      </c>
      <c r="GZ156" s="139">
        <v>0.1</v>
      </c>
      <c r="HA156" s="139">
        <v>0.54</v>
      </c>
      <c r="HB156" s="139">
        <v>0.08</v>
      </c>
      <c r="HC156" s="139">
        <v>0.14000000000000001</v>
      </c>
      <c r="HD156" s="139">
        <v>0.67</v>
      </c>
      <c r="HE156" s="139">
        <v>0.44</v>
      </c>
      <c r="HF156" s="139">
        <v>0.3</v>
      </c>
      <c r="HG156" s="139">
        <v>0.31</v>
      </c>
      <c r="HH156" s="139">
        <v>0.93</v>
      </c>
      <c r="HI156" s="139">
        <v>0.42</v>
      </c>
      <c r="HJ156" s="139">
        <v>0.05</v>
      </c>
      <c r="HK156" s="139">
        <v>0.48</v>
      </c>
      <c r="HL156" s="139">
        <v>0.53</v>
      </c>
      <c r="HM156" s="139">
        <v>0.53</v>
      </c>
      <c r="HN156" s="139">
        <v>0.94</v>
      </c>
      <c r="HO156" s="139">
        <v>0.79</v>
      </c>
      <c r="HP156" s="139">
        <v>0.04</v>
      </c>
      <c r="HQ156" s="139">
        <v>0.54</v>
      </c>
      <c r="HR156" s="139">
        <v>0.99</v>
      </c>
      <c r="HS156" s="139">
        <v>0.15</v>
      </c>
      <c r="HT156" s="139">
        <v>0.9</v>
      </c>
      <c r="HU156" s="139">
        <v>0.11</v>
      </c>
      <c r="HV156" s="139">
        <v>0.66</v>
      </c>
      <c r="HW156" s="139">
        <v>0.6</v>
      </c>
      <c r="HX156" s="139">
        <v>0.12</v>
      </c>
      <c r="HY156" s="139">
        <v>0.65</v>
      </c>
      <c r="HZ156" s="139">
        <v>0.28000000000000003</v>
      </c>
      <c r="IA156" s="139">
        <v>0.31</v>
      </c>
      <c r="IB156" s="139">
        <v>0.56000000000000005</v>
      </c>
      <c r="IC156" s="139">
        <v>0.64</v>
      </c>
      <c r="ID156" s="139">
        <v>0.6</v>
      </c>
      <c r="IE156" s="139">
        <v>0.76</v>
      </c>
      <c r="IF156" s="139">
        <v>0.57999999999999996</v>
      </c>
      <c r="IG156" s="139">
        <v>0.44</v>
      </c>
      <c r="IH156" s="139">
        <v>0.72</v>
      </c>
      <c r="II156" s="139">
        <v>0.39</v>
      </c>
      <c r="IJ156" s="139">
        <v>0.06</v>
      </c>
      <c r="IK156" s="139">
        <v>0.32</v>
      </c>
      <c r="IL156" s="139">
        <v>0.22</v>
      </c>
      <c r="IM156" s="139">
        <v>0.47</v>
      </c>
      <c r="IN156" s="139">
        <v>0.5</v>
      </c>
      <c r="IO156" s="139">
        <v>0.61</v>
      </c>
      <c r="IP156" s="139">
        <v>0.37</v>
      </c>
      <c r="IQ156" s="139">
        <v>0.25</v>
      </c>
      <c r="IR156" s="139">
        <v>0.16</v>
      </c>
      <c r="IS156" s="139">
        <v>0.59</v>
      </c>
      <c r="IT156" s="139">
        <v>0.85</v>
      </c>
      <c r="IU156" s="139">
        <v>0.45</v>
      </c>
      <c r="IV156" s="139">
        <v>0.23</v>
      </c>
      <c r="IW156" s="139">
        <v>0.24</v>
      </c>
      <c r="IX156" s="139">
        <v>0.49</v>
      </c>
      <c r="IY156" s="139">
        <v>0.25</v>
      </c>
      <c r="IZ156" s="139">
        <v>0.89</v>
      </c>
      <c r="JA156" s="139">
        <v>0.35</v>
      </c>
      <c r="JB156" s="139">
        <v>0.69</v>
      </c>
      <c r="JC156" s="139">
        <v>0.83</v>
      </c>
      <c r="JD156" s="139">
        <v>0.13</v>
      </c>
      <c r="JE156" s="139">
        <v>0.02</v>
      </c>
      <c r="JF156" s="139">
        <v>0.21</v>
      </c>
      <c r="JG156" s="139">
        <v>0.22</v>
      </c>
      <c r="JH156" s="139">
        <v>0.39</v>
      </c>
      <c r="JI156" s="139">
        <v>0.83</v>
      </c>
      <c r="JJ156" s="139">
        <v>0.63</v>
      </c>
      <c r="JK156" s="139">
        <v>0.22</v>
      </c>
      <c r="JL156" s="139">
        <v>0.3</v>
      </c>
      <c r="JM156" s="139">
        <v>0.91</v>
      </c>
      <c r="JN156" s="139">
        <v>0.51</v>
      </c>
      <c r="JO156" s="139">
        <v>0.85</v>
      </c>
      <c r="JP156" s="139">
        <v>0.82</v>
      </c>
      <c r="JQ156" s="139">
        <v>0.53</v>
      </c>
      <c r="JR156" s="139">
        <v>0.22</v>
      </c>
      <c r="JS156" s="139">
        <v>0.43</v>
      </c>
      <c r="JT156" s="139">
        <v>0.57999999999999996</v>
      </c>
      <c r="JU156" s="139">
        <v>0.84</v>
      </c>
      <c r="JV156" s="139">
        <v>0.43</v>
      </c>
      <c r="JW156" s="139">
        <v>0.49</v>
      </c>
      <c r="JX156" s="139">
        <v>0.17</v>
      </c>
      <c r="JY156" s="139">
        <v>0.21</v>
      </c>
      <c r="JZ156" s="139">
        <v>0.26</v>
      </c>
      <c r="KA156" s="139">
        <v>0.19</v>
      </c>
      <c r="KB156" s="139">
        <v>0.28000000000000003</v>
      </c>
      <c r="KC156" s="139">
        <v>0.92</v>
      </c>
      <c r="KD156" s="139">
        <v>0.23</v>
      </c>
      <c r="KE156" s="139">
        <v>0.08</v>
      </c>
      <c r="KF156" s="139">
        <v>0.57999999999999996</v>
      </c>
      <c r="KG156" s="139">
        <v>0.56000000000000005</v>
      </c>
      <c r="KH156" s="139">
        <v>0.28999999999999998</v>
      </c>
      <c r="KI156" s="139">
        <v>0.4</v>
      </c>
      <c r="KJ156" s="139">
        <v>0.41</v>
      </c>
      <c r="KK156" s="139">
        <v>0.08</v>
      </c>
      <c r="KL156" s="139">
        <v>0.99</v>
      </c>
      <c r="KM156" s="139">
        <v>0.2</v>
      </c>
      <c r="KN156" s="139">
        <v>0.1</v>
      </c>
      <c r="KO156" s="139">
        <v>0.9</v>
      </c>
      <c r="KP156" s="139">
        <v>0.04</v>
      </c>
      <c r="KQ156" s="139">
        <v>0.44</v>
      </c>
      <c r="KR156" s="139">
        <v>0.86</v>
      </c>
      <c r="KS156" s="139">
        <v>0.79</v>
      </c>
      <c r="KT156" s="139">
        <v>0.7</v>
      </c>
      <c r="KU156" s="139">
        <v>0.32</v>
      </c>
      <c r="KV156" s="139">
        <v>0.74</v>
      </c>
      <c r="KW156" s="139">
        <v>0.05</v>
      </c>
      <c r="KX156" s="139">
        <v>0.4</v>
      </c>
      <c r="KY156" s="139">
        <v>0.9</v>
      </c>
      <c r="KZ156" s="139">
        <v>0.98</v>
      </c>
      <c r="LA156" s="139">
        <v>0.18</v>
      </c>
      <c r="LB156" s="139">
        <v>0.93</v>
      </c>
      <c r="LC156" s="139">
        <v>0.02</v>
      </c>
      <c r="LD156" s="139">
        <v>0.26</v>
      </c>
      <c r="LE156" s="139">
        <v>0.19</v>
      </c>
      <c r="LF156" s="139">
        <v>0.71</v>
      </c>
      <c r="LG156" s="139">
        <v>0.46</v>
      </c>
      <c r="LH156" s="139">
        <v>0.63</v>
      </c>
      <c r="LI156" s="139">
        <v>0.97</v>
      </c>
      <c r="LJ156" s="139">
        <v>0.85</v>
      </c>
      <c r="LK156" s="139">
        <v>0.47</v>
      </c>
      <c r="LL156" s="139">
        <v>0.44</v>
      </c>
      <c r="LM156" s="139">
        <v>0.51</v>
      </c>
      <c r="LN156" s="139">
        <v>0.56999999999999995</v>
      </c>
      <c r="LO156" s="139">
        <v>0.67</v>
      </c>
      <c r="LP156" s="139">
        <v>0.94</v>
      </c>
      <c r="LQ156" s="139">
        <v>0.3</v>
      </c>
      <c r="LR156" s="139">
        <v>0.81</v>
      </c>
      <c r="LS156" s="139">
        <v>0.9</v>
      </c>
      <c r="LT156" s="139">
        <v>0.83</v>
      </c>
      <c r="LU156" s="139">
        <v>0.74</v>
      </c>
      <c r="LV156" s="139">
        <v>0.67</v>
      </c>
      <c r="LW156" s="139">
        <v>0.62</v>
      </c>
      <c r="LX156" s="139">
        <v>0.94</v>
      </c>
      <c r="LY156" s="139">
        <v>0.26</v>
      </c>
      <c r="LZ156" s="139">
        <v>0.75</v>
      </c>
      <c r="MA156" s="139">
        <v>0.85</v>
      </c>
      <c r="MB156" s="139">
        <v>0.33</v>
      </c>
      <c r="MC156" s="139">
        <v>0.55000000000000004</v>
      </c>
      <c r="MD156" s="139">
        <v>0.93</v>
      </c>
      <c r="ME156" s="139">
        <v>0.74</v>
      </c>
      <c r="MF156" s="139">
        <v>0.33</v>
      </c>
      <c r="MG156" s="139">
        <v>0.59</v>
      </c>
      <c r="MH156" s="139">
        <v>0.38</v>
      </c>
      <c r="MI156" s="139">
        <v>0.13</v>
      </c>
      <c r="MJ156" s="139">
        <v>0.46</v>
      </c>
      <c r="MK156" s="139">
        <v>0.76</v>
      </c>
      <c r="ML156" s="139">
        <v>0.51</v>
      </c>
      <c r="MM156" s="139">
        <v>0.82</v>
      </c>
      <c r="MN156" s="139">
        <v>0.2</v>
      </c>
      <c r="MO156" s="139">
        <v>0.25</v>
      </c>
      <c r="MP156" s="139">
        <v>0.16</v>
      </c>
      <c r="MQ156" s="139">
        <v>0.27</v>
      </c>
      <c r="MR156" s="139">
        <v>0.18</v>
      </c>
      <c r="MS156" s="139">
        <v>0.89</v>
      </c>
      <c r="MT156" s="139">
        <v>0.09</v>
      </c>
      <c r="MU156" s="139">
        <v>0.69</v>
      </c>
      <c r="MV156" s="139">
        <v>0.56000000000000005</v>
      </c>
      <c r="MW156" s="139">
        <v>0.5</v>
      </c>
      <c r="MX156" s="139">
        <v>0.79</v>
      </c>
      <c r="MY156" s="139">
        <v>0.78</v>
      </c>
      <c r="MZ156" s="139">
        <v>0.2</v>
      </c>
      <c r="NA156" s="139">
        <v>0.88</v>
      </c>
      <c r="NB156" s="139">
        <v>0.81</v>
      </c>
      <c r="NC156" s="139">
        <v>0.73</v>
      </c>
      <c r="ND156" s="139">
        <v>0.81</v>
      </c>
      <c r="NE156" s="139">
        <v>0.55000000000000004</v>
      </c>
      <c r="NF156" s="139">
        <v>0.89</v>
      </c>
      <c r="NG156" s="139">
        <v>0.84</v>
      </c>
      <c r="NH156" s="139">
        <v>0.32</v>
      </c>
      <c r="NI156" s="139">
        <v>0.96</v>
      </c>
      <c r="NJ156" s="139">
        <v>0.64</v>
      </c>
      <c r="NK156" s="139">
        <v>0.56999999999999995</v>
      </c>
      <c r="NL156" s="139">
        <v>0.26</v>
      </c>
      <c r="NM156" s="139">
        <v>0.75</v>
      </c>
      <c r="NN156" s="139">
        <v>0.88</v>
      </c>
      <c r="NO156" s="139">
        <v>0.16</v>
      </c>
      <c r="NP156" s="139">
        <v>0.52</v>
      </c>
      <c r="NQ156" s="139">
        <v>0.86</v>
      </c>
      <c r="NR156" s="139">
        <v>0.77</v>
      </c>
      <c r="NS156" s="139">
        <v>0.55000000000000004</v>
      </c>
      <c r="NT156" s="139">
        <v>0.4</v>
      </c>
      <c r="NU156" s="139">
        <v>0.75</v>
      </c>
      <c r="NV156" s="139">
        <v>0.28999999999999998</v>
      </c>
      <c r="NW156" s="139">
        <v>0.52</v>
      </c>
      <c r="NX156" s="139">
        <v>0.03</v>
      </c>
      <c r="NY156" s="139">
        <v>0.44</v>
      </c>
      <c r="NZ156" s="139">
        <v>0.06</v>
      </c>
      <c r="OA156" s="139">
        <v>0.34</v>
      </c>
      <c r="OB156" s="139">
        <v>0.54</v>
      </c>
      <c r="OC156" s="139">
        <v>0.11</v>
      </c>
      <c r="OD156" s="139">
        <v>0.7</v>
      </c>
      <c r="OE156" s="139">
        <v>0.66</v>
      </c>
      <c r="OF156" s="139">
        <v>0.14000000000000001</v>
      </c>
      <c r="OG156" s="139">
        <v>0.8</v>
      </c>
      <c r="OH156" s="139">
        <v>0.18</v>
      </c>
      <c r="OI156" s="139">
        <v>0.52</v>
      </c>
      <c r="OJ156" s="139">
        <v>0.68</v>
      </c>
      <c r="OK156" s="139">
        <v>0.57999999999999996</v>
      </c>
      <c r="OL156" s="139">
        <v>0.88</v>
      </c>
      <c r="OM156" s="139">
        <v>0.91</v>
      </c>
      <c r="ON156" s="139">
        <v>0.68</v>
      </c>
      <c r="OO156" s="139">
        <v>0.95</v>
      </c>
      <c r="OP156" s="139">
        <v>0.25</v>
      </c>
      <c r="OQ156" s="139">
        <v>0.67</v>
      </c>
      <c r="OR156" s="139">
        <v>0.98</v>
      </c>
      <c r="OS156" s="139">
        <v>0.34</v>
      </c>
      <c r="OT156" s="139">
        <v>0.8</v>
      </c>
      <c r="OU156" s="139">
        <v>0.37</v>
      </c>
    </row>
    <row r="157" spans="1:411">
      <c r="A157" s="539" t="str">
        <f>A151</f>
        <v>SD</v>
      </c>
      <c r="B157" s="176">
        <v>0.01</v>
      </c>
      <c r="C157">
        <v>0.02</v>
      </c>
      <c r="D157">
        <v>0.03</v>
      </c>
      <c r="E157">
        <v>0.04</v>
      </c>
      <c r="F157">
        <v>0.05</v>
      </c>
      <c r="G157">
        <v>0.06</v>
      </c>
      <c r="H157">
        <v>7.0000000000000007E-2</v>
      </c>
      <c r="I157">
        <v>0.08</v>
      </c>
      <c r="J157">
        <v>0.09</v>
      </c>
      <c r="K157">
        <v>0.1</v>
      </c>
      <c r="L157">
        <v>0.1</v>
      </c>
      <c r="M157">
        <v>0.11</v>
      </c>
      <c r="N157">
        <v>0.12</v>
      </c>
      <c r="O157">
        <v>0.13</v>
      </c>
      <c r="P157">
        <v>0.15</v>
      </c>
      <c r="Q157">
        <v>0.16</v>
      </c>
      <c r="R157">
        <v>0.17</v>
      </c>
      <c r="S157">
        <v>0.18</v>
      </c>
      <c r="T157">
        <v>0.19</v>
      </c>
      <c r="U157">
        <v>0.2</v>
      </c>
      <c r="V157">
        <v>0.21</v>
      </c>
      <c r="W157">
        <v>0.22</v>
      </c>
      <c r="X157">
        <v>0.23</v>
      </c>
      <c r="Y157">
        <v>0.24</v>
      </c>
      <c r="Z157">
        <v>0.25</v>
      </c>
      <c r="AA157">
        <v>0.26</v>
      </c>
      <c r="AB157">
        <v>0.27</v>
      </c>
      <c r="AC157">
        <v>0.28000000000000003</v>
      </c>
      <c r="AD157">
        <v>0.28999999999999998</v>
      </c>
      <c r="AE157">
        <v>0.3</v>
      </c>
      <c r="AF157">
        <v>0.31</v>
      </c>
      <c r="AG157">
        <v>0.32</v>
      </c>
      <c r="AH157">
        <v>0.33</v>
      </c>
      <c r="AI157">
        <v>0.34</v>
      </c>
      <c r="AJ157">
        <v>0.35</v>
      </c>
      <c r="AK157">
        <v>0.36</v>
      </c>
      <c r="AL157">
        <v>0.37</v>
      </c>
      <c r="AM157">
        <v>0.38</v>
      </c>
      <c r="AN157">
        <v>0.39</v>
      </c>
      <c r="AO157">
        <v>0.4</v>
      </c>
      <c r="AP157">
        <v>0.41</v>
      </c>
      <c r="AQ157">
        <v>0.42</v>
      </c>
      <c r="AR157">
        <v>0.43</v>
      </c>
      <c r="AS157">
        <v>0.44</v>
      </c>
      <c r="AT157">
        <v>0.45</v>
      </c>
      <c r="AU157">
        <v>0.46</v>
      </c>
      <c r="AV157">
        <v>0.47</v>
      </c>
      <c r="AW157">
        <v>0.48</v>
      </c>
      <c r="AX157">
        <v>0.49</v>
      </c>
      <c r="AY157">
        <v>0.5</v>
      </c>
      <c r="AZ157">
        <v>0.51</v>
      </c>
      <c r="BA157">
        <v>0.52</v>
      </c>
      <c r="BB157">
        <v>0.53</v>
      </c>
      <c r="BC157">
        <v>0.54</v>
      </c>
      <c r="BD157">
        <v>0.55000000000000004</v>
      </c>
      <c r="BE157">
        <v>0.56000000000000005</v>
      </c>
      <c r="BF157">
        <v>0.56999999999999995</v>
      </c>
      <c r="BG157">
        <v>0.57999999999999996</v>
      </c>
      <c r="BH157">
        <v>0.59</v>
      </c>
      <c r="BI157">
        <v>0.6</v>
      </c>
      <c r="BJ157">
        <v>0.61</v>
      </c>
      <c r="BK157">
        <v>0.62</v>
      </c>
      <c r="BL157">
        <v>0.63</v>
      </c>
      <c r="BM157">
        <v>0.64</v>
      </c>
      <c r="BN157">
        <v>0.65</v>
      </c>
      <c r="BO157">
        <v>0.66</v>
      </c>
      <c r="BP157">
        <v>0.67</v>
      </c>
      <c r="BQ157">
        <v>0.68</v>
      </c>
      <c r="BR157">
        <v>0.69</v>
      </c>
      <c r="BS157">
        <v>0.7</v>
      </c>
      <c r="BT157">
        <v>0.71</v>
      </c>
      <c r="BU157">
        <v>0.72</v>
      </c>
      <c r="BV157">
        <v>0.73</v>
      </c>
      <c r="BW157">
        <v>0.74</v>
      </c>
      <c r="BX157">
        <v>0.75</v>
      </c>
      <c r="BY157">
        <v>0.76</v>
      </c>
      <c r="BZ157">
        <v>0.77</v>
      </c>
      <c r="CA157">
        <v>0.78</v>
      </c>
      <c r="CB157">
        <v>0.79</v>
      </c>
      <c r="CC157">
        <v>0.8</v>
      </c>
      <c r="CD157">
        <v>0.81</v>
      </c>
      <c r="CE157">
        <v>0.82</v>
      </c>
      <c r="CF157">
        <v>0.83</v>
      </c>
      <c r="CG157">
        <v>0.84</v>
      </c>
      <c r="CH157">
        <v>0.85</v>
      </c>
      <c r="CI157">
        <v>0.86</v>
      </c>
      <c r="CJ157">
        <v>0.87</v>
      </c>
      <c r="CK157">
        <v>0.88</v>
      </c>
      <c r="CL157">
        <v>0.89</v>
      </c>
      <c r="CM157">
        <v>0.9</v>
      </c>
      <c r="CN157">
        <v>0.91</v>
      </c>
      <c r="CO157">
        <v>0.92</v>
      </c>
      <c r="CP157">
        <v>0.93</v>
      </c>
      <c r="CQ157">
        <v>0.94</v>
      </c>
      <c r="CR157">
        <v>0.95</v>
      </c>
      <c r="CS157">
        <v>0.96</v>
      </c>
      <c r="CT157">
        <v>0.97</v>
      </c>
      <c r="CU157">
        <v>0.98</v>
      </c>
      <c r="CV157">
        <v>0.99</v>
      </c>
      <c r="CW157">
        <v>1</v>
      </c>
      <c r="CX157">
        <v>1.01</v>
      </c>
      <c r="CY157">
        <v>1.02</v>
      </c>
      <c r="CZ157">
        <v>1.03</v>
      </c>
      <c r="DA157">
        <v>1.04</v>
      </c>
      <c r="DB157">
        <v>1.05</v>
      </c>
      <c r="DC157">
        <v>1.06</v>
      </c>
      <c r="DD157">
        <v>1.07</v>
      </c>
      <c r="DE157">
        <v>1.08</v>
      </c>
      <c r="DF157">
        <v>1.0900000000000001</v>
      </c>
      <c r="DG157">
        <v>1.1000000000000001</v>
      </c>
      <c r="DH157">
        <v>1.1100000000000001</v>
      </c>
      <c r="DI157">
        <v>1.1200000000000001</v>
      </c>
      <c r="DJ157">
        <v>1.1299999999999999</v>
      </c>
      <c r="DK157">
        <v>1.1399999999999999</v>
      </c>
      <c r="DL157">
        <v>1.1499999999999999</v>
      </c>
      <c r="DM157">
        <v>1.1599999999999999</v>
      </c>
      <c r="DN157">
        <v>1.17</v>
      </c>
      <c r="DO157">
        <v>1.18</v>
      </c>
      <c r="DP157">
        <v>1.19</v>
      </c>
      <c r="DQ157">
        <v>1.2</v>
      </c>
      <c r="DR157">
        <v>1.21</v>
      </c>
      <c r="DS157">
        <v>1.22</v>
      </c>
      <c r="DT157">
        <v>1.23</v>
      </c>
      <c r="DU157">
        <v>1.24</v>
      </c>
      <c r="DV157">
        <v>1.25</v>
      </c>
      <c r="DW157">
        <v>1.26</v>
      </c>
      <c r="DX157">
        <v>1.27</v>
      </c>
      <c r="DY157">
        <v>1.28</v>
      </c>
      <c r="DZ157">
        <v>1.29</v>
      </c>
      <c r="EA157">
        <v>1.3</v>
      </c>
      <c r="EB157">
        <v>1.31</v>
      </c>
      <c r="EC157">
        <v>1.32</v>
      </c>
      <c r="ED157">
        <v>1.33</v>
      </c>
      <c r="EE157">
        <v>1.34</v>
      </c>
      <c r="EF157">
        <v>1.35</v>
      </c>
      <c r="EG157">
        <v>1.36</v>
      </c>
      <c r="EH157">
        <v>1.37</v>
      </c>
      <c r="EI157">
        <v>1.38</v>
      </c>
      <c r="EJ157">
        <v>1.39</v>
      </c>
      <c r="EK157">
        <v>1.4</v>
      </c>
      <c r="EL157">
        <v>1.41</v>
      </c>
      <c r="EM157">
        <v>1.42</v>
      </c>
      <c r="EN157">
        <v>1.43</v>
      </c>
      <c r="EO157">
        <v>1.44</v>
      </c>
      <c r="EP157">
        <v>1.45</v>
      </c>
      <c r="EQ157">
        <v>1.46</v>
      </c>
      <c r="ER157">
        <v>1.47</v>
      </c>
      <c r="ES157">
        <v>1.48</v>
      </c>
      <c r="ET157">
        <v>1.49</v>
      </c>
      <c r="EU157">
        <v>1.5</v>
      </c>
      <c r="EV157">
        <v>1.51</v>
      </c>
      <c r="EW157">
        <v>1.52</v>
      </c>
      <c r="EX157">
        <v>1.53</v>
      </c>
      <c r="EY157">
        <v>1.54</v>
      </c>
      <c r="EZ157">
        <v>1.55</v>
      </c>
      <c r="FA157">
        <v>1.56</v>
      </c>
      <c r="FB157">
        <v>1.57</v>
      </c>
      <c r="FC157">
        <v>1.58</v>
      </c>
      <c r="FD157">
        <v>1.59</v>
      </c>
      <c r="FE157">
        <v>1.6</v>
      </c>
      <c r="FF157">
        <v>1.61</v>
      </c>
      <c r="FG157">
        <v>1.62</v>
      </c>
      <c r="FH157">
        <v>1.63</v>
      </c>
      <c r="FI157">
        <v>1.64</v>
      </c>
      <c r="FJ157">
        <v>1.65</v>
      </c>
      <c r="FK157">
        <v>1.66</v>
      </c>
      <c r="FL157">
        <v>1.67</v>
      </c>
      <c r="FM157">
        <v>1.68</v>
      </c>
      <c r="FN157">
        <v>1.69</v>
      </c>
      <c r="FO157">
        <v>1.7</v>
      </c>
      <c r="FP157">
        <v>1.71</v>
      </c>
      <c r="FQ157">
        <v>1.72</v>
      </c>
      <c r="FR157">
        <v>1.73</v>
      </c>
      <c r="FS157">
        <v>1.74</v>
      </c>
      <c r="FT157">
        <v>1.75</v>
      </c>
      <c r="FU157">
        <v>1.76</v>
      </c>
      <c r="FV157">
        <v>1.77</v>
      </c>
      <c r="FW157">
        <v>1.78</v>
      </c>
      <c r="FX157">
        <v>1.79</v>
      </c>
      <c r="FY157">
        <v>1.8</v>
      </c>
      <c r="FZ157">
        <v>1.81</v>
      </c>
      <c r="GA157">
        <v>1.82</v>
      </c>
      <c r="GB157">
        <v>1.83</v>
      </c>
      <c r="GC157">
        <v>1.84</v>
      </c>
      <c r="GD157">
        <v>1.85</v>
      </c>
      <c r="GE157">
        <v>1.86</v>
      </c>
      <c r="GF157">
        <v>1.87</v>
      </c>
      <c r="GG157">
        <v>1.88</v>
      </c>
      <c r="GH157">
        <v>1.89</v>
      </c>
      <c r="GI157">
        <v>1.9</v>
      </c>
      <c r="GJ157">
        <v>1.91</v>
      </c>
      <c r="GK157">
        <v>1.92</v>
      </c>
      <c r="GL157">
        <v>1.93</v>
      </c>
      <c r="GM157">
        <v>1.94</v>
      </c>
      <c r="GN157">
        <v>1.95</v>
      </c>
      <c r="GO157">
        <v>1.96</v>
      </c>
      <c r="GP157">
        <v>1.97</v>
      </c>
      <c r="GQ157">
        <v>1.98</v>
      </c>
      <c r="GR157">
        <v>1.99</v>
      </c>
      <c r="GS157">
        <v>2</v>
      </c>
      <c r="GT157">
        <v>2.0099999999999998</v>
      </c>
      <c r="GU157">
        <v>2.02</v>
      </c>
      <c r="GV157">
        <v>2.0299999999999998</v>
      </c>
      <c r="GW157">
        <v>2.04</v>
      </c>
      <c r="GX157">
        <v>2.0499999999999998</v>
      </c>
      <c r="GY157">
        <v>2.06</v>
      </c>
      <c r="GZ157">
        <v>2.06</v>
      </c>
      <c r="HA157">
        <v>2.0699999999999998</v>
      </c>
      <c r="HB157">
        <v>2.08</v>
      </c>
      <c r="HC157">
        <v>2.09</v>
      </c>
      <c r="HD157">
        <v>2.1</v>
      </c>
      <c r="HE157">
        <v>2.11</v>
      </c>
      <c r="HF157">
        <v>2.12</v>
      </c>
      <c r="HG157">
        <v>2.13</v>
      </c>
      <c r="HH157">
        <v>2.14</v>
      </c>
      <c r="HI157">
        <v>2.15</v>
      </c>
      <c r="HJ157">
        <v>2.16</v>
      </c>
      <c r="HK157">
        <v>2.17</v>
      </c>
      <c r="HL157">
        <v>2.1800000000000002</v>
      </c>
      <c r="HM157">
        <v>2.19</v>
      </c>
      <c r="HN157">
        <v>2.2000000000000002</v>
      </c>
      <c r="HO157">
        <v>2.21</v>
      </c>
      <c r="HP157">
        <v>2.2200000000000002</v>
      </c>
      <c r="HQ157">
        <v>2.23</v>
      </c>
      <c r="HR157">
        <v>2.2400000000000002</v>
      </c>
      <c r="HS157">
        <v>2.25</v>
      </c>
      <c r="HT157">
        <v>2.2599999999999998</v>
      </c>
      <c r="HU157">
        <v>2.27</v>
      </c>
      <c r="HV157">
        <v>2.2799999999999998</v>
      </c>
      <c r="HW157">
        <v>2.29</v>
      </c>
      <c r="HX157">
        <v>2.2999999999999998</v>
      </c>
      <c r="HY157">
        <v>2.31</v>
      </c>
      <c r="HZ157">
        <v>2.3199999999999998</v>
      </c>
      <c r="IA157">
        <v>2.33</v>
      </c>
      <c r="IB157">
        <v>2.34</v>
      </c>
      <c r="IC157">
        <v>2.35</v>
      </c>
      <c r="ID157">
        <v>2.36</v>
      </c>
      <c r="IE157">
        <v>2.37</v>
      </c>
      <c r="IF157">
        <v>2.38</v>
      </c>
      <c r="IG157">
        <v>2.39</v>
      </c>
      <c r="IH157">
        <v>2.4</v>
      </c>
      <c r="II157">
        <v>2.41</v>
      </c>
      <c r="IJ157">
        <v>2.42</v>
      </c>
      <c r="IK157">
        <v>2.4300000000000002</v>
      </c>
      <c r="IL157">
        <v>2.44</v>
      </c>
      <c r="IM157">
        <v>2.4500000000000002</v>
      </c>
      <c r="IN157">
        <v>2.46</v>
      </c>
      <c r="IO157">
        <v>2.4700000000000002</v>
      </c>
      <c r="IP157">
        <v>2.48</v>
      </c>
      <c r="IQ157">
        <v>2.4900000000000002</v>
      </c>
      <c r="IR157">
        <v>2.5</v>
      </c>
      <c r="IS157">
        <v>2.5099999999999998</v>
      </c>
      <c r="IT157">
        <v>2.52</v>
      </c>
      <c r="IU157">
        <v>2.5299999999999998</v>
      </c>
      <c r="IV157">
        <v>2.54</v>
      </c>
      <c r="IW157">
        <v>2.5499999999999998</v>
      </c>
      <c r="IX157">
        <v>2.56</v>
      </c>
      <c r="IY157">
        <v>2.57</v>
      </c>
      <c r="IZ157">
        <v>2.58</v>
      </c>
      <c r="JA157">
        <v>2.59</v>
      </c>
      <c r="JB157">
        <v>2.6</v>
      </c>
      <c r="JC157">
        <v>2.61</v>
      </c>
      <c r="JD157">
        <v>2.62</v>
      </c>
      <c r="JE157">
        <v>2.63</v>
      </c>
      <c r="JF157">
        <v>2.64</v>
      </c>
      <c r="JG157">
        <v>2.65</v>
      </c>
      <c r="JH157">
        <v>2.66</v>
      </c>
      <c r="JI157">
        <v>2.67</v>
      </c>
      <c r="JJ157">
        <v>2.68</v>
      </c>
      <c r="JK157">
        <v>2.69</v>
      </c>
      <c r="JL157">
        <v>2.7</v>
      </c>
      <c r="JM157">
        <v>2.71</v>
      </c>
      <c r="JN157">
        <v>2.72</v>
      </c>
      <c r="JO157">
        <v>2.73</v>
      </c>
      <c r="JP157">
        <v>2.74</v>
      </c>
      <c r="JQ157">
        <v>2.75</v>
      </c>
      <c r="JR157">
        <v>2.76</v>
      </c>
      <c r="JS157">
        <v>2.77</v>
      </c>
      <c r="JT157">
        <v>2.78</v>
      </c>
      <c r="JU157">
        <v>2.79</v>
      </c>
      <c r="JV157">
        <v>2.8</v>
      </c>
      <c r="JW157">
        <v>2.81</v>
      </c>
      <c r="JX157">
        <v>2.82</v>
      </c>
      <c r="JY157">
        <v>2.83</v>
      </c>
      <c r="JZ157">
        <v>2.84</v>
      </c>
      <c r="KA157">
        <v>2.85</v>
      </c>
      <c r="KB157">
        <v>2.86</v>
      </c>
      <c r="KC157">
        <v>2.87</v>
      </c>
      <c r="KD157">
        <v>2.88</v>
      </c>
      <c r="KE157">
        <v>2.89</v>
      </c>
      <c r="KF157">
        <v>2.9</v>
      </c>
      <c r="KG157">
        <v>2.91</v>
      </c>
      <c r="KH157">
        <v>2.92</v>
      </c>
      <c r="KI157">
        <v>2.93</v>
      </c>
      <c r="KJ157">
        <v>2.94</v>
      </c>
      <c r="KK157">
        <v>2.95</v>
      </c>
      <c r="KL157">
        <v>2.96</v>
      </c>
      <c r="KM157">
        <v>2.97</v>
      </c>
      <c r="KN157">
        <v>2.98</v>
      </c>
      <c r="KO157">
        <v>2.99</v>
      </c>
      <c r="KP157">
        <v>3</v>
      </c>
      <c r="KQ157">
        <v>3.01</v>
      </c>
      <c r="KR157">
        <v>3.02</v>
      </c>
      <c r="KS157">
        <v>3.03</v>
      </c>
      <c r="KT157">
        <v>3.04</v>
      </c>
      <c r="KU157">
        <v>3.05</v>
      </c>
      <c r="KV157">
        <v>3.06</v>
      </c>
      <c r="KW157">
        <v>3.07</v>
      </c>
      <c r="KX157">
        <v>3.08</v>
      </c>
      <c r="KY157">
        <v>3.09</v>
      </c>
      <c r="KZ157">
        <v>3.1</v>
      </c>
      <c r="LA157">
        <v>3.11</v>
      </c>
      <c r="LB157">
        <v>3.12</v>
      </c>
      <c r="LC157">
        <v>3.13</v>
      </c>
      <c r="LD157">
        <v>3.14</v>
      </c>
      <c r="LE157">
        <v>3.15</v>
      </c>
      <c r="LF157">
        <v>3.16</v>
      </c>
      <c r="LG157">
        <v>3.17</v>
      </c>
      <c r="LH157">
        <v>3.18</v>
      </c>
      <c r="LI157">
        <v>3.19</v>
      </c>
      <c r="LJ157">
        <v>3.2</v>
      </c>
      <c r="LK157">
        <v>3.21</v>
      </c>
      <c r="LL157">
        <v>3.22</v>
      </c>
      <c r="LM157">
        <v>3.23</v>
      </c>
      <c r="LN157">
        <v>3.24</v>
      </c>
      <c r="LO157">
        <v>3.25</v>
      </c>
      <c r="LP157">
        <v>3.26</v>
      </c>
      <c r="LQ157">
        <v>3.27</v>
      </c>
      <c r="LR157">
        <v>3.28</v>
      </c>
      <c r="LS157">
        <v>3.29</v>
      </c>
      <c r="LT157">
        <v>3.3</v>
      </c>
      <c r="LU157">
        <v>3.31</v>
      </c>
      <c r="LV157">
        <v>3.32</v>
      </c>
      <c r="LW157">
        <v>3.33</v>
      </c>
      <c r="LX157">
        <v>3.34</v>
      </c>
      <c r="LY157">
        <v>3.35</v>
      </c>
      <c r="LZ157">
        <v>3.36</v>
      </c>
      <c r="MA157">
        <v>3.37</v>
      </c>
      <c r="MB157">
        <v>3.38</v>
      </c>
      <c r="MC157">
        <v>3.39</v>
      </c>
      <c r="MD157">
        <v>3.4</v>
      </c>
      <c r="ME157">
        <v>3.41</v>
      </c>
      <c r="MF157">
        <v>3.42</v>
      </c>
      <c r="MG157">
        <v>3.43</v>
      </c>
      <c r="MH157">
        <v>3.44</v>
      </c>
      <c r="MI157">
        <v>3.45</v>
      </c>
      <c r="MJ157">
        <v>3.46</v>
      </c>
      <c r="MK157">
        <v>3.47</v>
      </c>
      <c r="ML157">
        <v>3.48</v>
      </c>
      <c r="MM157">
        <v>3.49</v>
      </c>
      <c r="MN157">
        <v>3.5</v>
      </c>
      <c r="MO157">
        <v>3.51</v>
      </c>
      <c r="MP157">
        <v>3.52</v>
      </c>
      <c r="MQ157">
        <v>3.53</v>
      </c>
      <c r="MR157">
        <v>3.54</v>
      </c>
      <c r="MS157">
        <v>3.55</v>
      </c>
      <c r="MT157">
        <v>3.56</v>
      </c>
      <c r="MU157">
        <v>3.57</v>
      </c>
      <c r="MV157">
        <v>3.58</v>
      </c>
      <c r="MW157">
        <v>3.59</v>
      </c>
      <c r="MX157">
        <v>3.6</v>
      </c>
      <c r="MY157">
        <v>3.61</v>
      </c>
      <c r="MZ157">
        <v>3.62</v>
      </c>
      <c r="NA157">
        <v>3.63</v>
      </c>
      <c r="NB157">
        <v>3.64</v>
      </c>
      <c r="NC157">
        <v>3.65</v>
      </c>
      <c r="ND157">
        <v>3.66</v>
      </c>
      <c r="NE157">
        <v>3.67</v>
      </c>
      <c r="NF157">
        <v>3.68</v>
      </c>
      <c r="NG157">
        <v>3.69</v>
      </c>
      <c r="NH157">
        <v>3.7</v>
      </c>
      <c r="NI157">
        <v>3.71</v>
      </c>
      <c r="NJ157">
        <v>3.72</v>
      </c>
      <c r="NK157">
        <v>3.73</v>
      </c>
      <c r="NL157">
        <v>3.74</v>
      </c>
      <c r="NM157">
        <v>3.75</v>
      </c>
      <c r="NN157">
        <v>3.76</v>
      </c>
      <c r="NO157">
        <v>3.77</v>
      </c>
      <c r="NP157">
        <v>3.78</v>
      </c>
      <c r="NQ157">
        <v>3.79</v>
      </c>
      <c r="NR157">
        <v>3.8</v>
      </c>
      <c r="NS157">
        <v>3.81</v>
      </c>
      <c r="NT157">
        <v>3.82</v>
      </c>
      <c r="NU157">
        <v>3.83</v>
      </c>
      <c r="NV157">
        <v>3.84</v>
      </c>
      <c r="NW157">
        <v>3.85</v>
      </c>
      <c r="NX157">
        <v>3.86</v>
      </c>
      <c r="NY157">
        <v>3.87</v>
      </c>
      <c r="NZ157">
        <v>3.88</v>
      </c>
      <c r="OA157">
        <v>3.89</v>
      </c>
      <c r="OB157">
        <v>3.9</v>
      </c>
      <c r="OC157">
        <v>3.91</v>
      </c>
      <c r="OD157">
        <v>3.92</v>
      </c>
      <c r="OE157">
        <v>3.93</v>
      </c>
      <c r="OF157">
        <v>3.94</v>
      </c>
      <c r="OG157">
        <v>3.95</v>
      </c>
      <c r="OH157">
        <v>3.96</v>
      </c>
      <c r="OI157">
        <v>3.97</v>
      </c>
      <c r="OJ157">
        <v>3.98</v>
      </c>
      <c r="OK157">
        <v>3.99</v>
      </c>
      <c r="OL157">
        <v>4</v>
      </c>
      <c r="OM157">
        <v>4.01</v>
      </c>
      <c r="ON157">
        <v>4.0199999999999996</v>
      </c>
      <c r="OO157">
        <v>4.03</v>
      </c>
      <c r="OP157">
        <v>4.04</v>
      </c>
      <c r="OQ157">
        <v>4.05</v>
      </c>
      <c r="OR157">
        <v>4.0599999999999996</v>
      </c>
      <c r="OS157">
        <v>4.07</v>
      </c>
      <c r="OT157">
        <v>4.08</v>
      </c>
      <c r="OU157">
        <v>4.09</v>
      </c>
    </row>
    <row r="158" spans="1:411">
      <c r="A158" s="539" t="s">
        <v>981</v>
      </c>
      <c r="B158">
        <f t="shared" ref="B158:AE158" si="16">HLOOKUP(B$157,$A$151:$OW$155,3,0)+HLOOKUP(B$157,$A$151:$OW$155,4,0)*(B156-0.5)+HLOOKUP(B$157,$A$151:$OW$155,5,0)*(B156-0.5)^2</f>
        <v>2.5690599479153767E-3</v>
      </c>
      <c r="C158">
        <f t="shared" si="16"/>
        <v>3.2006899350779162E-3</v>
      </c>
      <c r="D158">
        <f t="shared" si="16"/>
        <v>7.4310497883215906E-3</v>
      </c>
      <c r="E158">
        <f t="shared" si="16"/>
        <v>3.8770667908387614E-3</v>
      </c>
      <c r="F158">
        <f t="shared" si="16"/>
        <v>2.5886012699388564E-2</v>
      </c>
      <c r="G158">
        <f t="shared" si="16"/>
        <v>2.0894087991695273E-2</v>
      </c>
      <c r="H158">
        <f t="shared" si="16"/>
        <v>2.2281091806901389E-2</v>
      </c>
      <c r="I158">
        <f t="shared" si="16"/>
        <v>3.6279806124089237E-2</v>
      </c>
      <c r="J158">
        <f t="shared" si="16"/>
        <v>3.6309940574597695E-2</v>
      </c>
      <c r="K158">
        <f t="shared" si="16"/>
        <v>3.8401735907184993E-2</v>
      </c>
      <c r="L158">
        <f t="shared" si="16"/>
        <v>8.8019903081848844E-2</v>
      </c>
      <c r="M158">
        <f t="shared" si="16"/>
        <v>7.8558908611581241E-2</v>
      </c>
      <c r="N158">
        <f t="shared" si="16"/>
        <v>0.12426791737061094</v>
      </c>
      <c r="O158">
        <f t="shared" si="16"/>
        <v>0.10289865799119392</v>
      </c>
      <c r="P158">
        <f t="shared" si="16"/>
        <v>0.11247774468698912</v>
      </c>
      <c r="Q158">
        <f t="shared" si="16"/>
        <v>0.10573110415840725</v>
      </c>
      <c r="R158">
        <f t="shared" si="16"/>
        <v>0.14831379213504714</v>
      </c>
      <c r="S158">
        <f t="shared" si="16"/>
        <v>0.15144058426960061</v>
      </c>
      <c r="T158">
        <f t="shared" si="16"/>
        <v>0.14470698648126651</v>
      </c>
      <c r="U158">
        <f t="shared" si="16"/>
        <v>0.15996123757314146</v>
      </c>
      <c r="V158">
        <f t="shared" si="16"/>
        <v>0.18247369862285964</v>
      </c>
      <c r="W158">
        <f t="shared" si="16"/>
        <v>0.18726955674549117</v>
      </c>
      <c r="X158">
        <f t="shared" si="16"/>
        <v>0.20485476186007251</v>
      </c>
      <c r="Y158">
        <f t="shared" si="16"/>
        <v>0.22286767960634973</v>
      </c>
      <c r="Z158">
        <f t="shared" si="16"/>
        <v>0.23772056250889795</v>
      </c>
      <c r="AA158">
        <f t="shared" si="16"/>
        <v>0.24782524451593607</v>
      </c>
      <c r="AB158">
        <f t="shared" si="16"/>
        <v>0.25994884288543063</v>
      </c>
      <c r="AC158">
        <f t="shared" si="16"/>
        <v>0.27298580984185317</v>
      </c>
      <c r="AD158">
        <f t="shared" si="16"/>
        <v>0.28783824920207618</v>
      </c>
      <c r="AE158">
        <f t="shared" si="16"/>
        <v>0.30011096763334116</v>
      </c>
      <c r="AF158">
        <f>HLOOKUP(AF$157,$A$151:$OW$155,3,0)+HLOOKUP(AF$157,$A$151:$OW$155,4,0)*(AF156-0.5)+HLOOKUP(AF$157,$A$151:$OW$155,5,0)*(AF156-0.5)^2</f>
        <v>0.30591368931936946</v>
      </c>
      <c r="AG158">
        <f t="shared" ref="AG158:CR158" si="17">HLOOKUP(AG$157,$A$151:$OW$155,3,0)+HLOOKUP(AG$157,$A$151:$OW$155,4,0)*(AG156-0.5)+HLOOKUP(AG$157,$A$151:$OW$155,5,0)*(AG156-0.5)^2</f>
        <v>0.32610333186089141</v>
      </c>
      <c r="AH158">
        <f t="shared" si="17"/>
        <v>0.34080868185657553</v>
      </c>
      <c r="AI158">
        <f t="shared" si="17"/>
        <v>0.34861528843088108</v>
      </c>
      <c r="AJ158">
        <f t="shared" si="17"/>
        <v>0.35761457433237132</v>
      </c>
      <c r="AK158">
        <f t="shared" si="17"/>
        <v>0.37419880133542266</v>
      </c>
      <c r="AL158">
        <f t="shared" si="17"/>
        <v>0.37040352966370899</v>
      </c>
      <c r="AM158">
        <f t="shared" si="17"/>
        <v>0.39534255702628507</v>
      </c>
      <c r="AN158">
        <f t="shared" si="17"/>
        <v>0.4009613985288607</v>
      </c>
      <c r="AO158">
        <f t="shared" si="17"/>
        <v>0.42230656447068254</v>
      </c>
      <c r="AP158">
        <f t="shared" si="17"/>
        <v>0.42336131081024764</v>
      </c>
      <c r="AQ158">
        <f t="shared" si="17"/>
        <v>0.43563925560343575</v>
      </c>
      <c r="AR158">
        <f t="shared" si="17"/>
        <v>0.43333118414466748</v>
      </c>
      <c r="AS158">
        <f t="shared" si="17"/>
        <v>0.43942333748459367</v>
      </c>
      <c r="AT158">
        <f t="shared" si="17"/>
        <v>0.4716364335897531</v>
      </c>
      <c r="AU158">
        <f t="shared" si="17"/>
        <v>0.48074531521543051</v>
      </c>
      <c r="AV158">
        <f t="shared" si="17"/>
        <v>0.47933562129115176</v>
      </c>
      <c r="AW158">
        <f t="shared" si="17"/>
        <v>0.49614559387705071</v>
      </c>
      <c r="AX158">
        <f t="shared" si="17"/>
        <v>0.49850976275496056</v>
      </c>
      <c r="AY158">
        <f t="shared" si="17"/>
        <v>0.49152133502617223</v>
      </c>
      <c r="AZ158">
        <f t="shared" si="17"/>
        <v>0.50139779864941492</v>
      </c>
      <c r="BA158">
        <f t="shared" si="17"/>
        <v>0.52651667191562257</v>
      </c>
      <c r="BB158">
        <f t="shared" si="17"/>
        <v>0.53727371381274847</v>
      </c>
      <c r="BC158">
        <f t="shared" si="17"/>
        <v>0.52622014174042053</v>
      </c>
      <c r="BD158">
        <f t="shared" si="17"/>
        <v>0.54051581790597747</v>
      </c>
      <c r="BE158">
        <f t="shared" si="17"/>
        <v>0.53880419321680428</v>
      </c>
      <c r="BF158">
        <f t="shared" si="17"/>
        <v>0.55994794128072234</v>
      </c>
      <c r="BG158">
        <f t="shared" si="17"/>
        <v>0.57153131701866566</v>
      </c>
      <c r="BH158">
        <f t="shared" si="17"/>
        <v>0.57144182365844776</v>
      </c>
      <c r="BI158">
        <f t="shared" si="17"/>
        <v>0.58437849946856357</v>
      </c>
      <c r="BJ158">
        <f t="shared" si="17"/>
        <v>0.580360417761418</v>
      </c>
      <c r="BK158">
        <f t="shared" si="17"/>
        <v>0.5850341583961346</v>
      </c>
      <c r="BL158">
        <f t="shared" si="17"/>
        <v>0.5959413861203211</v>
      </c>
      <c r="BM158">
        <f t="shared" si="17"/>
        <v>0.5985425850745475</v>
      </c>
      <c r="BN158">
        <f t="shared" si="17"/>
        <v>0.59803807186501845</v>
      </c>
      <c r="BO158">
        <f t="shared" si="17"/>
        <v>0.60229245254248787</v>
      </c>
      <c r="BP158">
        <f t="shared" si="17"/>
        <v>0.62011694990880528</v>
      </c>
      <c r="BQ158">
        <f t="shared" si="17"/>
        <v>0.62392650929151738</v>
      </c>
      <c r="BR158">
        <f t="shared" si="17"/>
        <v>0.63257004091479363</v>
      </c>
      <c r="BS158">
        <f t="shared" si="17"/>
        <v>0.62620943067032053</v>
      </c>
      <c r="BT158">
        <f t="shared" si="17"/>
        <v>0.62915529165181994</v>
      </c>
      <c r="BU158">
        <f t="shared" si="17"/>
        <v>0.63474307598548962</v>
      </c>
      <c r="BV158">
        <f t="shared" si="17"/>
        <v>0.6455768566031127</v>
      </c>
      <c r="BW158">
        <f t="shared" si="17"/>
        <v>0.65586951410953642</v>
      </c>
      <c r="BX158">
        <f t="shared" si="17"/>
        <v>0.65263260612446417</v>
      </c>
      <c r="BY158">
        <f t="shared" si="17"/>
        <v>0.65938069261012022</v>
      </c>
      <c r="BZ158">
        <f t="shared" si="17"/>
        <v>0.66363455619258149</v>
      </c>
      <c r="CA158">
        <f t="shared" si="17"/>
        <v>0.66648522379131336</v>
      </c>
      <c r="CB158">
        <f t="shared" si="17"/>
        <v>0.67485485185678751</v>
      </c>
      <c r="CC158">
        <f t="shared" si="17"/>
        <v>0.67814424749238411</v>
      </c>
      <c r="CD158">
        <f t="shared" si="17"/>
        <v>0.68091473515335466</v>
      </c>
      <c r="CE158">
        <f t="shared" si="17"/>
        <v>0.68121633629723077</v>
      </c>
      <c r="CF158">
        <f t="shared" si="17"/>
        <v>0.68350023285693462</v>
      </c>
      <c r="CG158">
        <f t="shared" si="17"/>
        <v>0.68973096241786791</v>
      </c>
      <c r="CH158">
        <f t="shared" si="17"/>
        <v>0.68761068374208545</v>
      </c>
      <c r="CI158">
        <f t="shared" si="17"/>
        <v>0.69664391365372713</v>
      </c>
      <c r="CJ158">
        <f t="shared" si="17"/>
        <v>0.69398194973603533</v>
      </c>
      <c r="CK158">
        <f t="shared" si="17"/>
        <v>0.70343207412299857</v>
      </c>
      <c r="CL158">
        <f t="shared" si="17"/>
        <v>0.70744627987558972</v>
      </c>
      <c r="CM158">
        <f t="shared" si="17"/>
        <v>0.71292623096681884</v>
      </c>
      <c r="CN158">
        <f t="shared" si="17"/>
        <v>0.71545220340417348</v>
      </c>
      <c r="CO158">
        <f t="shared" si="17"/>
        <v>0.71806549819417242</v>
      </c>
      <c r="CP158">
        <f t="shared" si="17"/>
        <v>0.71925674457580657</v>
      </c>
      <c r="CQ158">
        <f t="shared" si="17"/>
        <v>0.71737694615911318</v>
      </c>
      <c r="CR158">
        <f t="shared" si="17"/>
        <v>0.72543328355692838</v>
      </c>
      <c r="CS158">
        <f t="shared" ref="CS158:FD158" si="18">HLOOKUP(CS$157,$A$151:$OW$155,3,0)+HLOOKUP(CS$157,$A$151:$OW$155,4,0)*(CS156-0.5)+HLOOKUP(CS$157,$A$151:$OW$155,5,0)*(CS156-0.5)^2</f>
        <v>0.72523029462388688</v>
      </c>
      <c r="CT158">
        <f t="shared" si="18"/>
        <v>0.72629177284829782</v>
      </c>
      <c r="CU158">
        <f t="shared" si="18"/>
        <v>0.73533590496728318</v>
      </c>
      <c r="CV158">
        <f t="shared" si="18"/>
        <v>0.73060769473651266</v>
      </c>
      <c r="CW158">
        <f t="shared" si="18"/>
        <v>0.73791197343510584</v>
      </c>
      <c r="CX158">
        <f t="shared" si="18"/>
        <v>0.74216302286744273</v>
      </c>
      <c r="CY158">
        <f t="shared" si="18"/>
        <v>0.74131077969378056</v>
      </c>
      <c r="CZ158">
        <f t="shared" si="18"/>
        <v>0.74231944557488949</v>
      </c>
      <c r="DA158">
        <f t="shared" si="18"/>
        <v>0.7458373867633028</v>
      </c>
      <c r="DB158">
        <f t="shared" si="18"/>
        <v>0.75002774433745589</v>
      </c>
      <c r="DC158">
        <f t="shared" si="18"/>
        <v>0.74942427162026148</v>
      </c>
      <c r="DD158">
        <f t="shared" si="18"/>
        <v>0.75653541559779891</v>
      </c>
      <c r="DE158">
        <f t="shared" si="18"/>
        <v>0.75510760515790243</v>
      </c>
      <c r="DF158">
        <f t="shared" si="18"/>
        <v>0.76018878484404828</v>
      </c>
      <c r="DG158">
        <f t="shared" si="18"/>
        <v>0.7626471893330049</v>
      </c>
      <c r="DH158">
        <f t="shared" si="18"/>
        <v>0.76202653099524265</v>
      </c>
      <c r="DI158">
        <f t="shared" si="18"/>
        <v>0.76634423183074996</v>
      </c>
      <c r="DJ158">
        <f t="shared" si="18"/>
        <v>0.76850526926803508</v>
      </c>
      <c r="DK158">
        <f t="shared" si="18"/>
        <v>0.76896997632340847</v>
      </c>
      <c r="DL158">
        <f t="shared" si="18"/>
        <v>0.77215964396544134</v>
      </c>
      <c r="DM158">
        <f t="shared" si="18"/>
        <v>0.77291729049380042</v>
      </c>
      <c r="DN158">
        <f t="shared" si="18"/>
        <v>0.77583935958555506</v>
      </c>
      <c r="DO158">
        <f t="shared" si="18"/>
        <v>0.7764925382494805</v>
      </c>
      <c r="DP158">
        <f t="shared" si="18"/>
        <v>0.78013465047439001</v>
      </c>
      <c r="DQ158">
        <f t="shared" si="18"/>
        <v>0.78123756797904509</v>
      </c>
      <c r="DR158">
        <f t="shared" si="18"/>
        <v>0.7798559788567786</v>
      </c>
      <c r="DS158">
        <f t="shared" si="18"/>
        <v>0.78367590426838796</v>
      </c>
      <c r="DT158">
        <f t="shared" si="18"/>
        <v>0.78297897659373294</v>
      </c>
      <c r="DU158">
        <f t="shared" si="18"/>
        <v>0.78824915818846664</v>
      </c>
      <c r="DV158">
        <f t="shared" si="18"/>
        <v>0.78919453728242706</v>
      </c>
      <c r="DW158">
        <f t="shared" si="18"/>
        <v>0.79078749031462026</v>
      </c>
      <c r="DX158">
        <f t="shared" si="18"/>
        <v>0.79351703455768396</v>
      </c>
      <c r="DY158">
        <f t="shared" si="18"/>
        <v>0.79203737270581809</v>
      </c>
      <c r="DZ158">
        <f t="shared" si="18"/>
        <v>0.79579438630041965</v>
      </c>
      <c r="EA158">
        <f t="shared" si="18"/>
        <v>0.7976842163242871</v>
      </c>
      <c r="EB158">
        <f t="shared" si="18"/>
        <v>0.79955250287531532</v>
      </c>
      <c r="EC158">
        <f t="shared" si="18"/>
        <v>0.80101841086069081</v>
      </c>
      <c r="ED158">
        <f t="shared" si="18"/>
        <v>0.80247926680761494</v>
      </c>
      <c r="EE158">
        <f t="shared" si="18"/>
        <v>0.80404819599680644</v>
      </c>
      <c r="EF158">
        <f t="shared" si="18"/>
        <v>0.80233450395772177</v>
      </c>
      <c r="EG158">
        <f t="shared" si="18"/>
        <v>0.80551895126906081</v>
      </c>
      <c r="EH158">
        <f t="shared" si="18"/>
        <v>0.80769829761993117</v>
      </c>
      <c r="EI158">
        <f t="shared" si="18"/>
        <v>0.80918626944222161</v>
      </c>
      <c r="EJ158">
        <f t="shared" si="18"/>
        <v>0.81065044613384929</v>
      </c>
      <c r="EK158">
        <f t="shared" si="18"/>
        <v>0.8114887980780805</v>
      </c>
      <c r="EL158">
        <f t="shared" si="18"/>
        <v>0.81370286535076486</v>
      </c>
      <c r="EM158">
        <f t="shared" si="18"/>
        <v>0.81332114699372249</v>
      </c>
      <c r="EN158">
        <f t="shared" si="18"/>
        <v>0.8143059822952623</v>
      </c>
      <c r="EO158">
        <f t="shared" si="18"/>
        <v>0.81665755341992885</v>
      </c>
      <c r="EP158">
        <f t="shared" si="18"/>
        <v>0.81838205934917174</v>
      </c>
      <c r="EQ158">
        <f t="shared" si="18"/>
        <v>0.81944780566121589</v>
      </c>
      <c r="ER158">
        <f t="shared" si="18"/>
        <v>0.81986858955960829</v>
      </c>
      <c r="ES158">
        <f t="shared" si="18"/>
        <v>0.81937062936015193</v>
      </c>
      <c r="ET158">
        <f t="shared" si="18"/>
        <v>0.82184946409486004</v>
      </c>
      <c r="EU158">
        <f t="shared" si="18"/>
        <v>0.82465134437981236</v>
      </c>
      <c r="EV158">
        <f t="shared" si="18"/>
        <v>0.82525456658028884</v>
      </c>
      <c r="EW158">
        <f t="shared" si="18"/>
        <v>0.82559478299465849</v>
      </c>
      <c r="EX158">
        <f t="shared" si="18"/>
        <v>0.82652269394694089</v>
      </c>
      <c r="EY158">
        <f t="shared" si="18"/>
        <v>0.82741353513015092</v>
      </c>
      <c r="EZ158">
        <f t="shared" si="18"/>
        <v>0.82828380370433674</v>
      </c>
      <c r="FA158">
        <f t="shared" si="18"/>
        <v>0.83039285187421608</v>
      </c>
      <c r="FB158">
        <f t="shared" si="18"/>
        <v>0.83206266873598655</v>
      </c>
      <c r="FC158">
        <f t="shared" si="18"/>
        <v>0.83223860632468205</v>
      </c>
      <c r="FD158">
        <f t="shared" si="18"/>
        <v>0.83395027106677277</v>
      </c>
      <c r="FE158">
        <f t="shared" ref="FE158:HP158" si="19">HLOOKUP(FE$157,$A$151:$OW$155,3,0)+HLOOKUP(FE$157,$A$151:$OW$155,4,0)*(FE156-0.5)+HLOOKUP(FE$157,$A$151:$OW$155,5,0)*(FE156-0.5)^2</f>
        <v>0.83404145599881341</v>
      </c>
      <c r="FF158">
        <f t="shared" si="19"/>
        <v>0.83638384519983833</v>
      </c>
      <c r="FG158">
        <f t="shared" si="19"/>
        <v>0.83528984925294303</v>
      </c>
      <c r="FH158">
        <f t="shared" si="19"/>
        <v>0.83743742637360918</v>
      </c>
      <c r="FI158">
        <f t="shared" si="19"/>
        <v>0.83902772807286452</v>
      </c>
      <c r="FJ158">
        <f t="shared" si="19"/>
        <v>0.84009535603642715</v>
      </c>
      <c r="FK158">
        <f t="shared" si="19"/>
        <v>0.83961450660833559</v>
      </c>
      <c r="FL158">
        <f t="shared" si="19"/>
        <v>0.84145548024632266</v>
      </c>
      <c r="FM158">
        <f t="shared" si="19"/>
        <v>0.8422097639731867</v>
      </c>
      <c r="FN158">
        <f t="shared" si="19"/>
        <v>0.8425960637629728</v>
      </c>
      <c r="FO158">
        <f t="shared" si="19"/>
        <v>0.8437263264678333</v>
      </c>
      <c r="FP158">
        <f t="shared" si="19"/>
        <v>0.84553727177701976</v>
      </c>
      <c r="FQ158">
        <f t="shared" si="19"/>
        <v>0.84587986188340114</v>
      </c>
      <c r="FR158">
        <f t="shared" si="19"/>
        <v>0.84735613328500414</v>
      </c>
      <c r="FS158">
        <f t="shared" si="19"/>
        <v>0.84838544173498665</v>
      </c>
      <c r="FT158">
        <f t="shared" si="19"/>
        <v>0.8489587760489109</v>
      </c>
      <c r="FU158">
        <f t="shared" si="19"/>
        <v>0.84984091145598273</v>
      </c>
      <c r="FV158">
        <f t="shared" si="19"/>
        <v>0.85014908115796484</v>
      </c>
      <c r="FW158">
        <f t="shared" si="19"/>
        <v>0.85096814527918119</v>
      </c>
      <c r="FX158">
        <f t="shared" si="19"/>
        <v>0.85152782601549837</v>
      </c>
      <c r="FY158">
        <f t="shared" si="19"/>
        <v>0.853406144985838</v>
      </c>
      <c r="FZ158">
        <f t="shared" si="19"/>
        <v>0.8529852926632161</v>
      </c>
      <c r="GA158">
        <f t="shared" si="19"/>
        <v>0.8546943955966585</v>
      </c>
      <c r="GB158">
        <f t="shared" si="19"/>
        <v>0.85560660539177924</v>
      </c>
      <c r="GC158">
        <f t="shared" si="19"/>
        <v>0.85625187554254756</v>
      </c>
      <c r="GD158">
        <f t="shared" si="19"/>
        <v>0.85708366805386094</v>
      </c>
      <c r="GE158">
        <f t="shared" si="19"/>
        <v>0.85711954701691639</v>
      </c>
      <c r="GF158">
        <f t="shared" si="19"/>
        <v>0.85783578985319964</v>
      </c>
      <c r="GG158">
        <f t="shared" si="19"/>
        <v>0.85869671289476412</v>
      </c>
      <c r="GH158">
        <f t="shared" si="19"/>
        <v>0.85936289923072762</v>
      </c>
      <c r="GI158">
        <f t="shared" si="19"/>
        <v>0.86062407805858165</v>
      </c>
      <c r="GJ158">
        <f t="shared" si="19"/>
        <v>0.86093797880017442</v>
      </c>
      <c r="GK158">
        <f t="shared" si="19"/>
        <v>0.86229627792798369</v>
      </c>
      <c r="GL158">
        <f t="shared" si="19"/>
        <v>0.86173609067198853</v>
      </c>
      <c r="GM158">
        <f t="shared" si="19"/>
        <v>0.86371227217078206</v>
      </c>
      <c r="GN158">
        <f t="shared" si="19"/>
        <v>0.86400512063336443</v>
      </c>
      <c r="GO158">
        <f t="shared" si="19"/>
        <v>0.86461144385281075</v>
      </c>
      <c r="GP158">
        <f t="shared" si="19"/>
        <v>0.86520129150284197</v>
      </c>
      <c r="GQ158">
        <f t="shared" si="19"/>
        <v>0.86648052814798182</v>
      </c>
      <c r="GR158">
        <f t="shared" si="19"/>
        <v>0.86700473956340574</v>
      </c>
      <c r="GS158">
        <f t="shared" si="19"/>
        <v>0.86781056710489457</v>
      </c>
      <c r="GT158">
        <f t="shared" si="19"/>
        <v>0.868419511950136</v>
      </c>
      <c r="GU158">
        <f t="shared" si="19"/>
        <v>0.86898293056184117</v>
      </c>
      <c r="GV158">
        <f t="shared" si="19"/>
        <v>0.86885171744796919</v>
      </c>
      <c r="GW158">
        <f t="shared" si="19"/>
        <v>0.87036327150320103</v>
      </c>
      <c r="GX158">
        <f t="shared" si="19"/>
        <v>0.87107820983109363</v>
      </c>
      <c r="GY158">
        <f t="shared" si="19"/>
        <v>0.87120698222946202</v>
      </c>
      <c r="GZ158">
        <f t="shared" si="19"/>
        <v>0.87106366864819729</v>
      </c>
      <c r="HA158">
        <f t="shared" si="19"/>
        <v>0.87268066890642038</v>
      </c>
      <c r="HB158">
        <f t="shared" si="19"/>
        <v>0.872673345047146</v>
      </c>
      <c r="HC158">
        <f t="shared" si="19"/>
        <v>0.87363213715214549</v>
      </c>
      <c r="HD158">
        <f t="shared" si="19"/>
        <v>0.8744342012698717</v>
      </c>
      <c r="HE158">
        <f t="shared" si="19"/>
        <v>0.8751001185588615</v>
      </c>
      <c r="HF158">
        <f t="shared" si="19"/>
        <v>0.8754504900002259</v>
      </c>
      <c r="HG158">
        <f t="shared" si="19"/>
        <v>0.87612369421749337</v>
      </c>
      <c r="HH158">
        <f t="shared" si="19"/>
        <v>0.87644432594912403</v>
      </c>
      <c r="HI158">
        <f t="shared" si="19"/>
        <v>0.87733675994620874</v>
      </c>
      <c r="HJ158">
        <f t="shared" si="19"/>
        <v>0.87763326188304136</v>
      </c>
      <c r="HK158">
        <f t="shared" si="19"/>
        <v>0.87861328840133524</v>
      </c>
      <c r="HL158">
        <f t="shared" si="19"/>
        <v>0.87919131138839102</v>
      </c>
      <c r="HM158">
        <f t="shared" si="19"/>
        <v>0.8796066238261282</v>
      </c>
      <c r="HN158">
        <f t="shared" si="19"/>
        <v>0.87956518570278841</v>
      </c>
      <c r="HO158">
        <f t="shared" si="19"/>
        <v>0.88054141955019138</v>
      </c>
      <c r="HP158">
        <f t="shared" si="19"/>
        <v>0.88018732071680095</v>
      </c>
      <c r="HQ158">
        <f t="shared" ref="HQ158:KB158" si="20">HLOOKUP(HQ$157,$A$151:$OW$155,3,0)+HLOOKUP(HQ$157,$A$151:$OW$155,4,0)*(HQ156-0.5)+HLOOKUP(HQ$157,$A$151:$OW$155,5,0)*(HQ156-0.5)^2</f>
        <v>0.88195687144886514</v>
      </c>
      <c r="HR158">
        <f t="shared" si="20"/>
        <v>0.8818025796527964</v>
      </c>
      <c r="HS158">
        <f t="shared" si="20"/>
        <v>0.88230571085890153</v>
      </c>
      <c r="HT158">
        <f t="shared" si="20"/>
        <v>0.88275356843289621</v>
      </c>
      <c r="HU158">
        <f t="shared" si="20"/>
        <v>0.8834270623858691</v>
      </c>
      <c r="HV158">
        <f t="shared" si="20"/>
        <v>0.88414433576652773</v>
      </c>
      <c r="HW158">
        <f t="shared" si="20"/>
        <v>0.88510948929330069</v>
      </c>
      <c r="HX158">
        <f t="shared" si="20"/>
        <v>0.88480512165690994</v>
      </c>
      <c r="HY158">
        <f t="shared" si="20"/>
        <v>0.88574323179749148</v>
      </c>
      <c r="HZ158">
        <f t="shared" si="20"/>
        <v>0.88624168924164892</v>
      </c>
      <c r="IA158">
        <f t="shared" si="20"/>
        <v>0.88668219692569084</v>
      </c>
      <c r="IB158">
        <f t="shared" si="20"/>
        <v>0.88734903189286418</v>
      </c>
      <c r="IC158">
        <f t="shared" si="20"/>
        <v>0.88766132160926192</v>
      </c>
      <c r="ID158">
        <f t="shared" si="20"/>
        <v>0.88835484174117607</v>
      </c>
      <c r="IE158">
        <f t="shared" si="20"/>
        <v>0.88851767859376374</v>
      </c>
      <c r="IF158">
        <f t="shared" si="20"/>
        <v>0.88917945767384099</v>
      </c>
      <c r="IG158">
        <f t="shared" si="20"/>
        <v>0.88962665165481858</v>
      </c>
      <c r="IH158">
        <f t="shared" si="20"/>
        <v>0.88983367898265286</v>
      </c>
      <c r="II158">
        <f t="shared" si="20"/>
        <v>0.89046301839266395</v>
      </c>
      <c r="IJ158">
        <f t="shared" si="20"/>
        <v>0.89051659100091829</v>
      </c>
      <c r="IK158">
        <f t="shared" si="20"/>
        <v>0.89113977036765235</v>
      </c>
      <c r="IL158">
        <f t="shared" si="20"/>
        <v>0.89157088859189426</v>
      </c>
      <c r="IM158">
        <f t="shared" si="20"/>
        <v>0.89229295302160516</v>
      </c>
      <c r="IN158">
        <f t="shared" si="20"/>
        <v>0.89259082665051581</v>
      </c>
      <c r="IO158">
        <f t="shared" si="20"/>
        <v>0.8932979737912341</v>
      </c>
      <c r="IP158">
        <f t="shared" si="20"/>
        <v>0.89350073125149265</v>
      </c>
      <c r="IQ158">
        <f t="shared" si="20"/>
        <v>0.89403151898746513</v>
      </c>
      <c r="IR158">
        <f t="shared" si="20"/>
        <v>0.89403169717076236</v>
      </c>
      <c r="IS158">
        <f t="shared" si="20"/>
        <v>0.89454803579376752</v>
      </c>
      <c r="IT158">
        <f t="shared" si="20"/>
        <v>0.89495662037370249</v>
      </c>
      <c r="IU158">
        <f t="shared" si="20"/>
        <v>0.89579094684465399</v>
      </c>
      <c r="IV158">
        <f t="shared" si="20"/>
        <v>0.89587424710711783</v>
      </c>
      <c r="IW158">
        <f t="shared" si="20"/>
        <v>0.89631644607350602</v>
      </c>
      <c r="IX158">
        <f t="shared" si="20"/>
        <v>0.89695790137618103</v>
      </c>
      <c r="IY158">
        <f t="shared" si="20"/>
        <v>0.89737500583667873</v>
      </c>
      <c r="IZ158">
        <f t="shared" si="20"/>
        <v>0.89754024385538012</v>
      </c>
      <c r="JA158">
        <f t="shared" si="20"/>
        <v>0.89797614592200548</v>
      </c>
      <c r="JB158">
        <f t="shared" si="20"/>
        <v>0.89833628657074327</v>
      </c>
      <c r="JC158">
        <f t="shared" si="20"/>
        <v>0.89884295882724541</v>
      </c>
      <c r="JD158">
        <f t="shared" si="20"/>
        <v>0.89862465827291427</v>
      </c>
      <c r="JE158">
        <f t="shared" si="20"/>
        <v>0.89905255147467189</v>
      </c>
      <c r="JF158">
        <f t="shared" si="20"/>
        <v>0.89975792365906693</v>
      </c>
      <c r="JG158">
        <f t="shared" si="20"/>
        <v>0.90016317224371478</v>
      </c>
      <c r="JH158">
        <f t="shared" si="20"/>
        <v>0.90057856354435295</v>
      </c>
      <c r="JI158">
        <f t="shared" si="20"/>
        <v>0.90078105422499899</v>
      </c>
      <c r="JJ158">
        <f t="shared" si="20"/>
        <v>0.90143719164959624</v>
      </c>
      <c r="JK158">
        <f t="shared" si="20"/>
        <v>0.90164197317566763</v>
      </c>
      <c r="JL158">
        <f t="shared" si="20"/>
        <v>0.90207242212240302</v>
      </c>
      <c r="JM158">
        <f t="shared" si="20"/>
        <v>0.90191036865600693</v>
      </c>
      <c r="JN158">
        <f t="shared" si="20"/>
        <v>0.9027175592112584</v>
      </c>
      <c r="JO158">
        <f t="shared" si="20"/>
        <v>0.90297730038902124</v>
      </c>
      <c r="JP158">
        <f t="shared" si="20"/>
        <v>0.90348183943974014</v>
      </c>
      <c r="JQ158">
        <f t="shared" si="20"/>
        <v>0.90376536834560883</v>
      </c>
      <c r="JR158">
        <f t="shared" si="20"/>
        <v>0.90425711616490723</v>
      </c>
      <c r="JS158">
        <f t="shared" si="20"/>
        <v>0.90454546577223305</v>
      </c>
      <c r="JT158">
        <f t="shared" si="20"/>
        <v>0.90509329120361626</v>
      </c>
      <c r="JU158">
        <f t="shared" si="20"/>
        <v>0.90487132207729271</v>
      </c>
      <c r="JV158">
        <f t="shared" si="20"/>
        <v>0.90550710145873781</v>
      </c>
      <c r="JW158">
        <f t="shared" si="20"/>
        <v>0.90577454707900129</v>
      </c>
      <c r="JX158">
        <f t="shared" si="20"/>
        <v>0.90614956261644453</v>
      </c>
      <c r="JY158">
        <f t="shared" si="20"/>
        <v>0.90640476544549875</v>
      </c>
      <c r="JZ158">
        <f t="shared" si="20"/>
        <v>0.90666200006719555</v>
      </c>
      <c r="KA158">
        <f t="shared" si="20"/>
        <v>0.90728532445253707</v>
      </c>
      <c r="KB158">
        <f t="shared" si="20"/>
        <v>0.90759302814440068</v>
      </c>
      <c r="KC158">
        <f t="shared" ref="KC158:MN158" si="21">HLOOKUP(KC$157,$A$151:$OW$155,3,0)+HLOOKUP(KC$157,$A$151:$OW$155,4,0)*(KC156-0.5)+HLOOKUP(KC$157,$A$151:$OW$155,5,0)*(KC156-0.5)^2</f>
        <v>0.90766976464643234</v>
      </c>
      <c r="KD158">
        <f t="shared" si="21"/>
        <v>0.90818214545150666</v>
      </c>
      <c r="KE158">
        <f t="shared" si="21"/>
        <v>0.90788010998528468</v>
      </c>
      <c r="KF158">
        <f t="shared" si="21"/>
        <v>0.90893667034165726</v>
      </c>
      <c r="KG158">
        <f t="shared" si="21"/>
        <v>0.90914377862206486</v>
      </c>
      <c r="KH158">
        <f t="shared" si="21"/>
        <v>0.90924386950906289</v>
      </c>
      <c r="KI158">
        <f t="shared" si="21"/>
        <v>0.90953277935685795</v>
      </c>
      <c r="KJ158">
        <f t="shared" si="21"/>
        <v>0.91017881213692864</v>
      </c>
      <c r="KK158">
        <f t="shared" si="21"/>
        <v>0.90997183750433175</v>
      </c>
      <c r="KL158">
        <f t="shared" si="21"/>
        <v>0.9105727407143076</v>
      </c>
      <c r="KM158">
        <f t="shared" si="21"/>
        <v>0.91084787715204951</v>
      </c>
      <c r="KN158">
        <f t="shared" si="21"/>
        <v>0.91118006754152547</v>
      </c>
      <c r="KO158">
        <f t="shared" si="21"/>
        <v>0.91119610446746391</v>
      </c>
      <c r="KP158">
        <f t="shared" si="21"/>
        <v>0.9120387119961415</v>
      </c>
      <c r="KQ158">
        <f t="shared" si="21"/>
        <v>0.91215334200684506</v>
      </c>
      <c r="KR158">
        <f t="shared" si="21"/>
        <v>0.91233751308423372</v>
      </c>
      <c r="KS158">
        <f t="shared" si="21"/>
        <v>0.91252115852917581</v>
      </c>
      <c r="KT158">
        <f t="shared" si="21"/>
        <v>0.91279707190994774</v>
      </c>
      <c r="KU158">
        <f t="shared" si="21"/>
        <v>0.91295374481253522</v>
      </c>
      <c r="KV158">
        <f t="shared" si="21"/>
        <v>0.91352487206599242</v>
      </c>
      <c r="KW158">
        <f t="shared" si="21"/>
        <v>0.91389648370662024</v>
      </c>
      <c r="KX158">
        <f t="shared" si="21"/>
        <v>0.91386918061428424</v>
      </c>
      <c r="KY158">
        <f t="shared" si="21"/>
        <v>0.91430633358769153</v>
      </c>
      <c r="KZ158">
        <f t="shared" si="21"/>
        <v>0.91446921953451965</v>
      </c>
      <c r="LA158">
        <f t="shared" si="21"/>
        <v>0.9149261002608936</v>
      </c>
      <c r="LB158">
        <f t="shared" si="21"/>
        <v>0.91508310177200214</v>
      </c>
      <c r="LC158">
        <f t="shared" si="21"/>
        <v>0.9147679011084856</v>
      </c>
      <c r="LD158">
        <f t="shared" si="21"/>
        <v>0.91566967103630381</v>
      </c>
      <c r="LE158">
        <f t="shared" si="21"/>
        <v>0.91594676555608712</v>
      </c>
      <c r="LF158">
        <f t="shared" si="21"/>
        <v>0.91612699489967597</v>
      </c>
      <c r="LG158">
        <f t="shared" si="21"/>
        <v>0.91660713501465618</v>
      </c>
      <c r="LH158">
        <f t="shared" si="21"/>
        <v>0.91673043681506594</v>
      </c>
      <c r="LI158">
        <f t="shared" si="21"/>
        <v>0.91652974294422096</v>
      </c>
      <c r="LJ158">
        <f t="shared" si="21"/>
        <v>0.91722465878895554</v>
      </c>
      <c r="LK158">
        <f t="shared" si="21"/>
        <v>0.91764234616991103</v>
      </c>
      <c r="LL158">
        <f t="shared" si="21"/>
        <v>0.91783398226945923</v>
      </c>
      <c r="LM158">
        <f t="shared" si="21"/>
        <v>0.91814758346627012</v>
      </c>
      <c r="LN158">
        <f t="shared" si="21"/>
        <v>0.91840274253400289</v>
      </c>
      <c r="LO158">
        <f t="shared" si="21"/>
        <v>0.91848902588176351</v>
      </c>
      <c r="LP158">
        <f t="shared" si="21"/>
        <v>0.91840637042014506</v>
      </c>
      <c r="LQ158">
        <f t="shared" si="21"/>
        <v>0.9190542278385665</v>
      </c>
      <c r="LR158">
        <f t="shared" si="21"/>
        <v>0.91910085741857472</v>
      </c>
      <c r="LS158">
        <f t="shared" si="21"/>
        <v>0.91942285889138919</v>
      </c>
      <c r="LT158">
        <f t="shared" si="21"/>
        <v>0.91969649503155015</v>
      </c>
      <c r="LU158">
        <f t="shared" si="21"/>
        <v>0.92001500841573303</v>
      </c>
      <c r="LV158">
        <f t="shared" si="21"/>
        <v>0.92019649864836539</v>
      </c>
      <c r="LW158">
        <f t="shared" si="21"/>
        <v>0.9205115603624433</v>
      </c>
      <c r="LX158">
        <f t="shared" si="21"/>
        <v>0.92013654169845505</v>
      </c>
      <c r="LY158">
        <f t="shared" si="21"/>
        <v>0.9210420779848042</v>
      </c>
      <c r="LZ158">
        <f t="shared" si="21"/>
        <v>0.92125860567418461</v>
      </c>
      <c r="MA158">
        <f t="shared" si="21"/>
        <v>0.92122356871147115</v>
      </c>
      <c r="MB158">
        <f t="shared" si="21"/>
        <v>0.92153256443433162</v>
      </c>
      <c r="MC158">
        <f t="shared" si="21"/>
        <v>0.92190563063548336</v>
      </c>
      <c r="MD158">
        <f t="shared" si="21"/>
        <v>0.92168069938683472</v>
      </c>
      <c r="ME158">
        <f t="shared" si="21"/>
        <v>0.92235025295902429</v>
      </c>
      <c r="MF158">
        <f t="shared" si="21"/>
        <v>0.9225453025915834</v>
      </c>
      <c r="MG158">
        <f t="shared" si="21"/>
        <v>0.92282843319245311</v>
      </c>
      <c r="MH158">
        <f t="shared" si="21"/>
        <v>0.92318555925954027</v>
      </c>
      <c r="MI158">
        <f t="shared" si="21"/>
        <v>0.92322918867597326</v>
      </c>
      <c r="MJ158">
        <f t="shared" si="21"/>
        <v>0.92348256518272143</v>
      </c>
      <c r="MK158">
        <f t="shared" si="21"/>
        <v>0.92385708218893714</v>
      </c>
      <c r="ML158">
        <f t="shared" si="21"/>
        <v>0.92384835109450847</v>
      </c>
      <c r="MM158">
        <f t="shared" si="21"/>
        <v>0.92384797875845992</v>
      </c>
      <c r="MN158">
        <f t="shared" si="21"/>
        <v>0.92451275169188407</v>
      </c>
      <c r="MO158">
        <f t="shared" ref="MO158:OU158" si="22">HLOOKUP(MO$157,$A$151:$OW$155,3,0)+HLOOKUP(MO$157,$A$151:$OW$155,4,0)*(MO156-0.5)+HLOOKUP(MO$157,$A$151:$OW$155,5,0)*(MO156-0.5)^2</f>
        <v>0.9245489483360021</v>
      </c>
      <c r="MP158">
        <f t="shared" si="22"/>
        <v>0.92472055192690805</v>
      </c>
      <c r="MQ158">
        <f t="shared" si="22"/>
        <v>0.9249420053478925</v>
      </c>
      <c r="MR158">
        <f t="shared" si="22"/>
        <v>0.9249640447973535</v>
      </c>
      <c r="MS158">
        <f t="shared" si="22"/>
        <v>0.92521441311684671</v>
      </c>
      <c r="MT158">
        <f t="shared" si="22"/>
        <v>0.92581921288872426</v>
      </c>
      <c r="MU158">
        <f t="shared" si="22"/>
        <v>0.92579668778726576</v>
      </c>
      <c r="MV158">
        <f t="shared" si="22"/>
        <v>0.92572728780923408</v>
      </c>
      <c r="MW158">
        <f t="shared" si="22"/>
        <v>0.92622645935177539</v>
      </c>
      <c r="MX158">
        <f t="shared" si="22"/>
        <v>0.92636950582527489</v>
      </c>
      <c r="MY158">
        <f t="shared" si="22"/>
        <v>0.92653442937488206</v>
      </c>
      <c r="MZ158">
        <f t="shared" si="22"/>
        <v>0.92670401987057405</v>
      </c>
      <c r="NA158">
        <f t="shared" si="22"/>
        <v>0.92691948092961396</v>
      </c>
      <c r="NB158">
        <f t="shared" si="22"/>
        <v>0.92717291236184551</v>
      </c>
      <c r="NC158">
        <f t="shared" si="22"/>
        <v>0.92734545584725125</v>
      </c>
      <c r="ND158">
        <f t="shared" si="22"/>
        <v>0.9274994848004946</v>
      </c>
      <c r="NE158">
        <f t="shared" si="22"/>
        <v>0.92792438270653355</v>
      </c>
      <c r="NF158">
        <f t="shared" si="22"/>
        <v>0.92803949987117385</v>
      </c>
      <c r="NG158">
        <f t="shared" si="22"/>
        <v>0.92808713670943543</v>
      </c>
      <c r="NH158">
        <f t="shared" si="22"/>
        <v>0.92834057507205148</v>
      </c>
      <c r="NI158">
        <f t="shared" si="22"/>
        <v>0.92841116186157469</v>
      </c>
      <c r="NJ158">
        <f t="shared" si="22"/>
        <v>0.92883444248238634</v>
      </c>
      <c r="NK158">
        <f t="shared" si="22"/>
        <v>0.92875198155044891</v>
      </c>
      <c r="NL158">
        <f t="shared" si="22"/>
        <v>0.92911361379664725</v>
      </c>
      <c r="NM158">
        <f t="shared" si="22"/>
        <v>0.929215380842073</v>
      </c>
      <c r="NN158">
        <f t="shared" si="22"/>
        <v>0.9294282639837621</v>
      </c>
      <c r="NO158">
        <f t="shared" si="22"/>
        <v>0.92954667328541463</v>
      </c>
      <c r="NP158">
        <f t="shared" si="22"/>
        <v>0.92999946027239755</v>
      </c>
      <c r="NQ158">
        <f t="shared" si="22"/>
        <v>0.93000060280474051</v>
      </c>
      <c r="NR158">
        <f t="shared" si="22"/>
        <v>0.93015532412326574</v>
      </c>
      <c r="NS158">
        <f t="shared" si="22"/>
        <v>0.93050121577711298</v>
      </c>
      <c r="NT158">
        <f t="shared" si="22"/>
        <v>0.93057969833205167</v>
      </c>
      <c r="NU158">
        <f t="shared" si="22"/>
        <v>0.93091271007216347</v>
      </c>
      <c r="NV158">
        <f t="shared" si="22"/>
        <v>0.93099081999970679</v>
      </c>
      <c r="NW158">
        <f t="shared" si="22"/>
        <v>0.9311219824624507</v>
      </c>
      <c r="NX158">
        <f t="shared" si="22"/>
        <v>0.93127912534550317</v>
      </c>
      <c r="NY158">
        <f t="shared" si="22"/>
        <v>0.93155320237512218</v>
      </c>
      <c r="NZ158">
        <f t="shared" si="22"/>
        <v>0.93161723583398159</v>
      </c>
      <c r="OA158">
        <f t="shared" si="22"/>
        <v>0.93190476691102242</v>
      </c>
      <c r="OB158">
        <f t="shared" si="22"/>
        <v>0.93208530183053495</v>
      </c>
      <c r="OC158">
        <f t="shared" si="22"/>
        <v>0.93211670110501721</v>
      </c>
      <c r="OD158">
        <f t="shared" si="22"/>
        <v>0.93233960774016489</v>
      </c>
      <c r="OE158">
        <f t="shared" si="22"/>
        <v>0.9324696250368768</v>
      </c>
      <c r="OF158">
        <f t="shared" si="22"/>
        <v>0.93275282126288694</v>
      </c>
      <c r="OG158">
        <f t="shared" si="22"/>
        <v>0.9328820445776792</v>
      </c>
      <c r="OH158">
        <f t="shared" si="22"/>
        <v>0.93302625743910106</v>
      </c>
      <c r="OI158">
        <f t="shared" si="22"/>
        <v>0.93331108283125075</v>
      </c>
      <c r="OJ158">
        <f t="shared" si="22"/>
        <v>0.93336417099902846</v>
      </c>
      <c r="OK158">
        <f t="shared" si="22"/>
        <v>0.93354258976325633</v>
      </c>
      <c r="OL158">
        <f t="shared" si="22"/>
        <v>0.93367584271047199</v>
      </c>
      <c r="OM158">
        <f t="shared" si="22"/>
        <v>0.93361127061884641</v>
      </c>
      <c r="ON158">
        <f t="shared" si="22"/>
        <v>0.93401118837732622</v>
      </c>
      <c r="OO158">
        <f t="shared" si="22"/>
        <v>0.93419841038558449</v>
      </c>
      <c r="OP158">
        <f t="shared" si="22"/>
        <v>0.93422583815747529</v>
      </c>
      <c r="OQ158">
        <f t="shared" si="22"/>
        <v>0.93454970838147644</v>
      </c>
      <c r="OR158">
        <f t="shared" si="22"/>
        <v>0.93460186345914931</v>
      </c>
      <c r="OS158">
        <f t="shared" si="22"/>
        <v>0.93472576036104327</v>
      </c>
      <c r="OT158">
        <f t="shared" si="22"/>
        <v>0.93503299188087563</v>
      </c>
      <c r="OU158">
        <f t="shared" si="22"/>
        <v>0.93521496881396771</v>
      </c>
    </row>
    <row r="159" spans="1:411">
      <c r="A159" s="539" t="s">
        <v>982</v>
      </c>
      <c r="B159">
        <f>B74</f>
        <v>6.3069221800298423E-4</v>
      </c>
      <c r="C159">
        <f>C129</f>
        <v>2.6070429972617883E-3</v>
      </c>
      <c r="D159">
        <f>D71</f>
        <v>5.4069032616459864E-3</v>
      </c>
      <c r="E159">
        <f>E124</f>
        <v>7.3491692356761271E-3</v>
      </c>
    </row>
    <row r="160" spans="1:411">
      <c r="A160" s="539" t="s">
        <v>983</v>
      </c>
      <c r="B160">
        <f t="shared" ref="B160:AE160" si="23">HLOOKUP(B157,$A$51:$OW$150,(100*B156)+1,0)</f>
        <v>2.8380714546536491E-3</v>
      </c>
      <c r="C160">
        <f t="shared" si="23"/>
        <v>2.6070429972617883E-3</v>
      </c>
      <c r="D160">
        <f t="shared" si="23"/>
        <v>5.4069032616459864E-3</v>
      </c>
      <c r="E160">
        <f t="shared" si="23"/>
        <v>6.0286075887334457E-3</v>
      </c>
      <c r="F160">
        <f t="shared" si="23"/>
        <v>2.3808629329310153E-2</v>
      </c>
      <c r="G160">
        <f t="shared" si="23"/>
        <v>1.8554387650246473E-2</v>
      </c>
      <c r="H160">
        <f t="shared" si="23"/>
        <v>2.2004401497855677E-2</v>
      </c>
      <c r="I160">
        <f t="shared" si="23"/>
        <v>3.2730501013217943E-2</v>
      </c>
      <c r="J160">
        <f t="shared" si="23"/>
        <v>3.5880611641325E-2</v>
      </c>
      <c r="K160">
        <f t="shared" si="23"/>
        <v>3.9283303913423481E-2</v>
      </c>
      <c r="L160">
        <f t="shared" si="23"/>
        <v>8.5663155575790184E-2</v>
      </c>
      <c r="M160">
        <f t="shared" si="23"/>
        <v>8.1120335918811473E-2</v>
      </c>
      <c r="N160">
        <f t="shared" si="23"/>
        <v>0.11561345723133976</v>
      </c>
      <c r="O160">
        <f t="shared" si="23"/>
        <v>0.10667608801232349</v>
      </c>
      <c r="P160">
        <f t="shared" si="23"/>
        <v>0.11567897832638571</v>
      </c>
      <c r="Q160">
        <f t="shared" si="23"/>
        <v>0.10315391631777522</v>
      </c>
      <c r="R160">
        <f t="shared" si="23"/>
        <v>0.1513955692719588</v>
      </c>
      <c r="S160">
        <f t="shared" si="23"/>
        <v>0.15611119515463651</v>
      </c>
      <c r="T160">
        <f t="shared" si="23"/>
        <v>0.1406102238364314</v>
      </c>
      <c r="U160">
        <f t="shared" si="23"/>
        <v>0.15855371189270692</v>
      </c>
      <c r="V160">
        <f t="shared" si="23"/>
        <v>0.18493033197229963</v>
      </c>
      <c r="W160">
        <f t="shared" si="23"/>
        <v>0.18170982703587557</v>
      </c>
      <c r="X160">
        <f t="shared" si="23"/>
        <v>0.20551876408193143</v>
      </c>
      <c r="Y160">
        <f t="shared" si="23"/>
        <v>0.22587184288946757</v>
      </c>
      <c r="Z160">
        <f t="shared" si="23"/>
        <v>0.23715842004361448</v>
      </c>
      <c r="AA160">
        <f t="shared" si="23"/>
        <v>0.2498237628902234</v>
      </c>
      <c r="AB160">
        <f t="shared" si="23"/>
        <v>0.26191040777133973</v>
      </c>
      <c r="AC160">
        <f t="shared" si="23"/>
        <v>0.27463645528699637</v>
      </c>
      <c r="AD160">
        <f t="shared" si="23"/>
        <v>0.28502552672150216</v>
      </c>
      <c r="AE160">
        <f t="shared" si="23"/>
        <v>0.30069456109873166</v>
      </c>
      <c r="AF160">
        <f>HLOOKUP(AF157,$A$51:$OW$150,(100*AF156)+1,0)</f>
        <v>0.30658379527987728</v>
      </c>
      <c r="AG160">
        <f t="shared" ref="AG160:CR160" si="24">HLOOKUP(AG157,$A$51:$OW$150,(100*AG156)+1,0)</f>
        <v>0.32749635877753491</v>
      </c>
      <c r="AH160">
        <f t="shared" si="24"/>
        <v>0.3438484356706471</v>
      </c>
      <c r="AI160">
        <f t="shared" si="24"/>
        <v>0.34751236975626487</v>
      </c>
      <c r="AJ160">
        <f t="shared" si="24"/>
        <v>0.3570185542703167</v>
      </c>
      <c r="AK160">
        <f t="shared" si="24"/>
        <v>0.37526895030172769</v>
      </c>
      <c r="AL160">
        <f t="shared" si="24"/>
        <v>0.37197293736907955</v>
      </c>
      <c r="AM160">
        <f t="shared" si="24"/>
        <v>0.39576251844016236</v>
      </c>
      <c r="AN160">
        <f t="shared" si="24"/>
        <v>0.40035166034971814</v>
      </c>
      <c r="AO160">
        <f t="shared" si="24"/>
        <v>0.42206601558564555</v>
      </c>
      <c r="AP160">
        <f t="shared" si="24"/>
        <v>0.42410443374233875</v>
      </c>
      <c r="AQ160">
        <f t="shared" si="24"/>
        <v>0.43826587309241144</v>
      </c>
      <c r="AR160">
        <f t="shared" si="24"/>
        <v>0.4325836594594713</v>
      </c>
      <c r="AS160">
        <f t="shared" si="24"/>
        <v>0.44012157151843273</v>
      </c>
      <c r="AT160">
        <f t="shared" si="24"/>
        <v>0.47122582883271197</v>
      </c>
      <c r="AU160">
        <f t="shared" si="24"/>
        <v>0.48065561027625126</v>
      </c>
      <c r="AV160">
        <f t="shared" si="24"/>
        <v>0.48158424182195414</v>
      </c>
      <c r="AW160">
        <f t="shared" si="24"/>
        <v>0.4967879358417947</v>
      </c>
      <c r="AX160">
        <f t="shared" si="24"/>
        <v>0.4967965055743232</v>
      </c>
      <c r="AY160">
        <f t="shared" si="24"/>
        <v>0.49148349456757801</v>
      </c>
      <c r="AZ160">
        <f t="shared" si="24"/>
        <v>0.50052829238861307</v>
      </c>
      <c r="BA160">
        <f t="shared" si="24"/>
        <v>0.52675125438849013</v>
      </c>
      <c r="BB160">
        <f t="shared" si="24"/>
        <v>0.53712972701402251</v>
      </c>
      <c r="BC160">
        <f t="shared" si="24"/>
        <v>0.53214879126829462</v>
      </c>
      <c r="BD160">
        <f t="shared" si="24"/>
        <v>0.54001727830392954</v>
      </c>
      <c r="BE160">
        <f t="shared" si="24"/>
        <v>0.54059675934959239</v>
      </c>
      <c r="BF160">
        <f t="shared" si="24"/>
        <v>0.56013098891825908</v>
      </c>
      <c r="BG160">
        <f t="shared" si="24"/>
        <v>0.56914800625416839</v>
      </c>
      <c r="BH160">
        <f t="shared" si="24"/>
        <v>0.56964516018441935</v>
      </c>
      <c r="BI160">
        <f t="shared" si="24"/>
        <v>0.58424624547603765</v>
      </c>
      <c r="BJ160">
        <f t="shared" si="24"/>
        <v>0.58204372123323056</v>
      </c>
      <c r="BK160">
        <f t="shared" si="24"/>
        <v>0.58403422295366147</v>
      </c>
      <c r="BL160">
        <f t="shared" si="24"/>
        <v>0.59644563242784332</v>
      </c>
      <c r="BM160">
        <f t="shared" si="24"/>
        <v>0.60006260668423095</v>
      </c>
      <c r="BN160">
        <f t="shared" si="24"/>
        <v>0.59983665528064756</v>
      </c>
      <c r="BO160">
        <f t="shared" si="24"/>
        <v>0.60072271971836932</v>
      </c>
      <c r="BP160">
        <f t="shared" si="24"/>
        <v>0.61897026125126497</v>
      </c>
      <c r="BQ160">
        <f t="shared" si="24"/>
        <v>0.6248698034579353</v>
      </c>
      <c r="BR160">
        <f t="shared" si="24"/>
        <v>0.63401328795332323</v>
      </c>
      <c r="BS160">
        <f t="shared" si="24"/>
        <v>0.62527744274273456</v>
      </c>
      <c r="BT160">
        <f t="shared" si="24"/>
        <v>0.62832484558519541</v>
      </c>
      <c r="BU160">
        <f t="shared" si="24"/>
        <v>0.63495729008538537</v>
      </c>
      <c r="BV160">
        <f t="shared" si="24"/>
        <v>0.64547008798044325</v>
      </c>
      <c r="BW160">
        <f t="shared" si="24"/>
        <v>0.65618108978306344</v>
      </c>
      <c r="BX160">
        <f t="shared" si="24"/>
        <v>0.6530444931152668</v>
      </c>
      <c r="BY160">
        <f t="shared" si="24"/>
        <v>0.6605825762617481</v>
      </c>
      <c r="BZ160">
        <f t="shared" si="24"/>
        <v>0.66372814105352473</v>
      </c>
      <c r="CA160">
        <f t="shared" si="24"/>
        <v>0.66539372111157991</v>
      </c>
      <c r="CB160">
        <f t="shared" si="24"/>
        <v>0.67493301546351625</v>
      </c>
      <c r="CC160">
        <f t="shared" si="24"/>
        <v>0.67720250313704788</v>
      </c>
      <c r="CD160">
        <f t="shared" si="24"/>
        <v>0.67915216037845183</v>
      </c>
      <c r="CE160">
        <f t="shared" si="24"/>
        <v>0.68305245904225165</v>
      </c>
      <c r="CF160">
        <f t="shared" si="24"/>
        <v>0.68531904839396285</v>
      </c>
      <c r="CG160">
        <f t="shared" si="24"/>
        <v>0.6883713024688296</v>
      </c>
      <c r="CH160">
        <f t="shared" si="24"/>
        <v>0.68892858667825052</v>
      </c>
      <c r="CI160">
        <f t="shared" si="24"/>
        <v>0.69853443027542017</v>
      </c>
      <c r="CJ160">
        <f t="shared" si="24"/>
        <v>0.69297281374869368</v>
      </c>
      <c r="CK160">
        <f t="shared" si="24"/>
        <v>0.70348163457611113</v>
      </c>
      <c r="CL160">
        <f t="shared" si="24"/>
        <v>0.70825305334440558</v>
      </c>
      <c r="CM160">
        <f t="shared" si="24"/>
        <v>0.7114427345136598</v>
      </c>
      <c r="CN160">
        <f t="shared" si="24"/>
        <v>0.71616404809618772</v>
      </c>
      <c r="CO160">
        <f t="shared" si="24"/>
        <v>0.71833124818243732</v>
      </c>
      <c r="CP160">
        <f t="shared" si="24"/>
        <v>0.71996232381456216</v>
      </c>
      <c r="CQ160">
        <f t="shared" si="24"/>
        <v>0.72038078236943726</v>
      </c>
      <c r="CR160">
        <f t="shared" si="24"/>
        <v>0.72594457766335352</v>
      </c>
      <c r="CS160">
        <f t="shared" ref="CS160:FD160" si="25">HLOOKUP(CS157,$A$51:$OW$150,(100*CS156)+1,0)</f>
        <v>0.7255172973356554</v>
      </c>
      <c r="CT160">
        <f t="shared" si="25"/>
        <v>0.72756127376418123</v>
      </c>
      <c r="CU160">
        <f t="shared" si="25"/>
        <v>0.736483246124916</v>
      </c>
      <c r="CV160">
        <f t="shared" si="25"/>
        <v>0.73273303386613509</v>
      </c>
      <c r="CW160">
        <f t="shared" si="25"/>
        <v>0.73800307020912759</v>
      </c>
      <c r="CX160">
        <f t="shared" si="25"/>
        <v>0.74225140253442401</v>
      </c>
      <c r="CY160">
        <f t="shared" si="25"/>
        <v>0.74081456349954322</v>
      </c>
      <c r="CZ160">
        <f t="shared" si="25"/>
        <v>0.74428562257517705</v>
      </c>
      <c r="DA160">
        <f t="shared" si="25"/>
        <v>0.74560307047184293</v>
      </c>
      <c r="DB160">
        <f t="shared" si="25"/>
        <v>0.75052405964225632</v>
      </c>
      <c r="DC160">
        <f t="shared" si="25"/>
        <v>0.74969151833076975</v>
      </c>
      <c r="DD160">
        <f t="shared" si="25"/>
        <v>0.75800458615264288</v>
      </c>
      <c r="DE160">
        <f t="shared" si="25"/>
        <v>0.75373050709269784</v>
      </c>
      <c r="DF160">
        <f t="shared" si="25"/>
        <v>0.75864744572790832</v>
      </c>
      <c r="DG160">
        <f t="shared" si="25"/>
        <v>0.76466362415399114</v>
      </c>
      <c r="DH160">
        <f t="shared" si="25"/>
        <v>0.7637058934951666</v>
      </c>
      <c r="DI160">
        <f t="shared" si="25"/>
        <v>0.76742940210593136</v>
      </c>
      <c r="DJ160">
        <f t="shared" si="25"/>
        <v>0.76947305130018939</v>
      </c>
      <c r="DK160">
        <f t="shared" si="25"/>
        <v>0.77045331732914801</v>
      </c>
      <c r="DL160">
        <f t="shared" si="25"/>
        <v>0.77064149901901446</v>
      </c>
      <c r="DM160">
        <f t="shared" si="25"/>
        <v>0.77423448783258064</v>
      </c>
      <c r="DN160">
        <f t="shared" si="25"/>
        <v>0.77525831671281664</v>
      </c>
      <c r="DO160">
        <f t="shared" si="25"/>
        <v>0.7767423532944191</v>
      </c>
      <c r="DP160">
        <f t="shared" si="25"/>
        <v>0.78114696424829477</v>
      </c>
      <c r="DQ160">
        <f t="shared" si="25"/>
        <v>0.78103539118433796</v>
      </c>
      <c r="DR160">
        <f t="shared" si="25"/>
        <v>0.77969437081689441</v>
      </c>
      <c r="DS160">
        <f t="shared" si="25"/>
        <v>0.78404737795540136</v>
      </c>
      <c r="DT160">
        <f t="shared" si="25"/>
        <v>0.78442971631414582</v>
      </c>
      <c r="DU160">
        <f t="shared" si="25"/>
        <v>0.78727971998012236</v>
      </c>
      <c r="DV160">
        <f t="shared" si="25"/>
        <v>0.79068410040728132</v>
      </c>
      <c r="DW160">
        <f t="shared" si="25"/>
        <v>0.78986688807779992</v>
      </c>
      <c r="DX160">
        <f t="shared" si="25"/>
        <v>0.79469635781745229</v>
      </c>
      <c r="DY160">
        <f t="shared" si="25"/>
        <v>0.79188195145981832</v>
      </c>
      <c r="DZ160">
        <f t="shared" si="25"/>
        <v>0.79688792036769063</v>
      </c>
      <c r="EA160">
        <f t="shared" si="25"/>
        <v>0.79505360946666825</v>
      </c>
      <c r="EB160">
        <f t="shared" si="25"/>
        <v>0.79903122794773485</v>
      </c>
      <c r="EC160">
        <f t="shared" si="25"/>
        <v>0.80375904269803089</v>
      </c>
      <c r="ED160">
        <f t="shared" si="25"/>
        <v>0.80183498779837081</v>
      </c>
      <c r="EE160">
        <f t="shared" si="25"/>
        <v>0.80476649401972755</v>
      </c>
      <c r="EF160">
        <f t="shared" si="25"/>
        <v>0.80187452709235674</v>
      </c>
      <c r="EG160">
        <f t="shared" si="25"/>
        <v>0.80506205231942884</v>
      </c>
      <c r="EH160">
        <f t="shared" si="25"/>
        <v>0.80875974992095045</v>
      </c>
      <c r="EI160">
        <f t="shared" si="25"/>
        <v>0.81071349843620089</v>
      </c>
      <c r="EJ160">
        <f t="shared" si="25"/>
        <v>0.80973337785803756</v>
      </c>
      <c r="EK160">
        <f t="shared" si="25"/>
        <v>0.81227215501753669</v>
      </c>
      <c r="EL160">
        <f t="shared" si="25"/>
        <v>0.81260056455787366</v>
      </c>
      <c r="EM160">
        <f t="shared" si="25"/>
        <v>0.8137960565840231</v>
      </c>
      <c r="EN160">
        <f t="shared" si="25"/>
        <v>0.8145639312444608</v>
      </c>
      <c r="EO160">
        <f t="shared" si="25"/>
        <v>0.81909897524797182</v>
      </c>
      <c r="EP160">
        <f t="shared" si="25"/>
        <v>0.81867546027249249</v>
      </c>
      <c r="EQ160">
        <f t="shared" si="25"/>
        <v>0.8182496217218086</v>
      </c>
      <c r="ER160">
        <f t="shared" si="25"/>
        <v>0.81865654558372081</v>
      </c>
      <c r="ES160" t="e">
        <f t="shared" si="25"/>
        <v>#REF!</v>
      </c>
      <c r="ET160">
        <f t="shared" si="25"/>
        <v>0.82128716091257581</v>
      </c>
      <c r="EU160">
        <f t="shared" si="25"/>
        <v>0.82348896729901533</v>
      </c>
      <c r="EV160">
        <f t="shared" si="25"/>
        <v>0.82481443320058856</v>
      </c>
      <c r="EW160">
        <f t="shared" si="25"/>
        <v>0.82694129747298517</v>
      </c>
      <c r="EX160">
        <f t="shared" si="25"/>
        <v>0.82664990694074825</v>
      </c>
      <c r="EY160">
        <f t="shared" si="25"/>
        <v>0.82854362999476128</v>
      </c>
      <c r="EZ160">
        <f t="shared" si="25"/>
        <v>0.82800355899837397</v>
      </c>
      <c r="FA160">
        <f t="shared" si="25"/>
        <v>0.82799906817301205</v>
      </c>
      <c r="FB160">
        <f t="shared" si="25"/>
        <v>0.83209674895125008</v>
      </c>
      <c r="FC160">
        <f t="shared" si="25"/>
        <v>0.83236268605377417</v>
      </c>
      <c r="FD160">
        <f t="shared" si="25"/>
        <v>0.83274899339836872</v>
      </c>
      <c r="FE160">
        <f t="shared" ref="FE160:HP160" si="26">HLOOKUP(FE157,$A$51:$OW$150,(100*FE156)+1,0)</f>
        <v>0.83386772093020078</v>
      </c>
      <c r="FF160">
        <f t="shared" si="26"/>
        <v>0.83746233548739135</v>
      </c>
      <c r="FG160">
        <f t="shared" si="26"/>
        <v>1.62</v>
      </c>
      <c r="FH160">
        <f t="shared" si="26"/>
        <v>0.83885447449527728</v>
      </c>
      <c r="FI160">
        <f t="shared" si="26"/>
        <v>0.8387803235612401</v>
      </c>
      <c r="FJ160">
        <f t="shared" si="26"/>
        <v>0.84256806521612937</v>
      </c>
      <c r="FK160">
        <f t="shared" si="26"/>
        <v>0.84179703831395192</v>
      </c>
      <c r="FL160">
        <f t="shared" si="26"/>
        <v>0.84251406911763438</v>
      </c>
      <c r="FM160">
        <f t="shared" si="26"/>
        <v>0.841053447326231</v>
      </c>
      <c r="FN160">
        <f t="shared" si="26"/>
        <v>0.84104350537952899</v>
      </c>
      <c r="FO160">
        <f t="shared" si="26"/>
        <v>0.84257757238015074</v>
      </c>
      <c r="FP160">
        <f t="shared" si="26"/>
        <v>0.84540379629517715</v>
      </c>
      <c r="FQ160">
        <f t="shared" si="26"/>
        <v>0.84464256647163849</v>
      </c>
      <c r="FR160">
        <f t="shared" si="26"/>
        <v>0.84723698349417997</v>
      </c>
      <c r="FS160">
        <f t="shared" si="26"/>
        <v>0.84638569025311572</v>
      </c>
      <c r="FT160">
        <f t="shared" si="26"/>
        <v>0.85125826037387475</v>
      </c>
      <c r="FU160">
        <f t="shared" si="26"/>
        <v>0.85045719360153649</v>
      </c>
      <c r="FV160">
        <f t="shared" si="26"/>
        <v>0.84965276406084345</v>
      </c>
      <c r="FW160">
        <f t="shared" si="26"/>
        <v>0.85149445209093244</v>
      </c>
      <c r="FX160">
        <f t="shared" si="26"/>
        <v>0.85290831933010358</v>
      </c>
      <c r="FY160">
        <f t="shared" si="26"/>
        <v>0.85353419062256075</v>
      </c>
      <c r="FZ160">
        <f t="shared" si="26"/>
        <v>0.85386059177675366</v>
      </c>
      <c r="GA160">
        <f t="shared" si="26"/>
        <v>0.85263882934766466</v>
      </c>
      <c r="GB160">
        <f t="shared" si="26"/>
        <v>0.85556608308212356</v>
      </c>
      <c r="GC160">
        <f t="shared" si="26"/>
        <v>0.85588425797878498</v>
      </c>
      <c r="GD160">
        <f t="shared" si="26"/>
        <v>0.85593746017266559</v>
      </c>
      <c r="GE160">
        <f t="shared" si="26"/>
        <v>0.85523896305896618</v>
      </c>
      <c r="GF160">
        <f t="shared" si="26"/>
        <v>0.85713039605819219</v>
      </c>
      <c r="GG160">
        <f t="shared" si="26"/>
        <v>0.85815005830952917</v>
      </c>
      <c r="GH160">
        <f t="shared" si="26"/>
        <v>0.8581426595418431</v>
      </c>
      <c r="GI160">
        <f t="shared" si="26"/>
        <v>0.86138313178139714</v>
      </c>
      <c r="GJ160">
        <f t="shared" si="26"/>
        <v>0.85968789227153564</v>
      </c>
      <c r="GK160">
        <f t="shared" si="26"/>
        <v>0.86180575150514405</v>
      </c>
      <c r="GL160">
        <f t="shared" si="26"/>
        <v>0.86216211894825179</v>
      </c>
      <c r="GM160">
        <f t="shared" si="26"/>
        <v>0.86166982935289593</v>
      </c>
      <c r="GN160">
        <f t="shared" si="26"/>
        <v>0.863025406656169</v>
      </c>
      <c r="GO160">
        <f t="shared" si="26"/>
        <v>0.86570868121959443</v>
      </c>
      <c r="GP160">
        <f t="shared" si="26"/>
        <v>0.86533665768038193</v>
      </c>
      <c r="GQ160">
        <f t="shared" si="26"/>
        <v>0.86554139780299177</v>
      </c>
      <c r="GR160">
        <f t="shared" si="26"/>
        <v>0.86750780663796045</v>
      </c>
      <c r="GS160">
        <f t="shared" si="26"/>
        <v>0.86972659794239893</v>
      </c>
      <c r="GT160">
        <f t="shared" si="26"/>
        <v>0.86887946507132752</v>
      </c>
      <c r="GU160">
        <f t="shared" si="26"/>
        <v>0.86858600776670625</v>
      </c>
      <c r="GV160">
        <f t="shared" si="26"/>
        <v>0.86940917441319299</v>
      </c>
      <c r="GW160">
        <f t="shared" si="26"/>
        <v>0.86978313039692312</v>
      </c>
      <c r="GX160">
        <f t="shared" si="26"/>
        <v>0.87191500933544097</v>
      </c>
      <c r="GY160">
        <f t="shared" si="26"/>
        <v>0.87146786138379717</v>
      </c>
      <c r="GZ160">
        <f t="shared" si="26"/>
        <v>0.87186480162773816</v>
      </c>
      <c r="HA160">
        <f t="shared" si="26"/>
        <v>0.87162762914802472</v>
      </c>
      <c r="HB160">
        <f t="shared" si="26"/>
        <v>0.87321058833550091</v>
      </c>
      <c r="HC160">
        <f t="shared" si="26"/>
        <v>0.87305939510405195</v>
      </c>
      <c r="HD160">
        <f t="shared" si="26"/>
        <v>0.87381168523959296</v>
      </c>
      <c r="HE160">
        <f t="shared" si="26"/>
        <v>0.87593880451303185</v>
      </c>
      <c r="HF160">
        <f t="shared" si="26"/>
        <v>0.87600985602227299</v>
      </c>
      <c r="HG160">
        <f t="shared" si="26"/>
        <v>0.87555658575630824</v>
      </c>
      <c r="HH160">
        <f t="shared" si="26"/>
        <v>0.87796206898605933</v>
      </c>
      <c r="HI160">
        <f t="shared" si="26"/>
        <v>0.87604152983422345</v>
      </c>
      <c r="HJ160">
        <f t="shared" si="26"/>
        <v>0.87731743103326509</v>
      </c>
      <c r="HK160">
        <f t="shared" si="26"/>
        <v>0.87796365901630224</v>
      </c>
      <c r="HL160">
        <f t="shared" si="26"/>
        <v>0.87836506401079451</v>
      </c>
      <c r="HM160">
        <f t="shared" si="26"/>
        <v>0.87973146047115292</v>
      </c>
      <c r="HN160">
        <f t="shared" si="26"/>
        <v>0.87900361064631272</v>
      </c>
      <c r="HO160">
        <f t="shared" si="26"/>
        <v>0.87951567157341815</v>
      </c>
      <c r="HP160">
        <f t="shared" si="26"/>
        <v>0.87831654418169158</v>
      </c>
      <c r="HQ160">
        <f t="shared" ref="HQ160:KB160" si="27">HLOOKUP(HQ157,$A$51:$OW$150,(100*HQ156)+1,0)</f>
        <v>0.88043217338311597</v>
      </c>
      <c r="HR160">
        <f t="shared" si="27"/>
        <v>0.88174579680790399</v>
      </c>
      <c r="HS160">
        <f t="shared" si="27"/>
        <v>0.88039771304965908</v>
      </c>
      <c r="HT160">
        <f t="shared" si="27"/>
        <v>0.8803088154634191</v>
      </c>
      <c r="HU160">
        <f t="shared" si="27"/>
        <v>0.88338521846589535</v>
      </c>
      <c r="HV160">
        <f t="shared" si="27"/>
        <v>0.88394381068957606</v>
      </c>
      <c r="HW160">
        <f t="shared" si="27"/>
        <v>0.88577011994959987</v>
      </c>
      <c r="HX160">
        <f t="shared" si="27"/>
        <v>0.88426103854367832</v>
      </c>
      <c r="HY160">
        <f t="shared" si="27"/>
        <v>0.88501344331972587</v>
      </c>
      <c r="HZ160">
        <f t="shared" si="27"/>
        <v>0.88665337361029395</v>
      </c>
      <c r="IA160">
        <f t="shared" si="27"/>
        <v>0.88732793241311525</v>
      </c>
      <c r="IB160">
        <f t="shared" si="27"/>
        <v>0.88818204322003125</v>
      </c>
      <c r="IC160">
        <f t="shared" si="27"/>
        <v>0.88582802430426733</v>
      </c>
      <c r="ID160">
        <f t="shared" si="27"/>
        <v>0.88870613745708327</v>
      </c>
      <c r="IE160">
        <f t="shared" si="27"/>
        <v>0.88915240094175518</v>
      </c>
      <c r="IF160">
        <f t="shared" si="27"/>
        <v>0.88859642201029432</v>
      </c>
      <c r="IG160">
        <f t="shared" si="27"/>
        <v>0.88855424096815017</v>
      </c>
      <c r="IH160">
        <f t="shared" si="27"/>
        <v>0.89179436077814955</v>
      </c>
      <c r="II160">
        <f t="shared" si="27"/>
        <v>0.88970997196000323</v>
      </c>
      <c r="IJ160">
        <f t="shared" si="27"/>
        <v>0.89173005486794565</v>
      </c>
      <c r="IK160">
        <f t="shared" si="27"/>
        <v>0.89063985445346083</v>
      </c>
      <c r="IL160">
        <f t="shared" si="27"/>
        <v>0.89112335822793232</v>
      </c>
      <c r="IM160">
        <f t="shared" si="27"/>
        <v>0.89467164626533668</v>
      </c>
      <c r="IN160">
        <f t="shared" si="27"/>
        <v>0.89101839745094191</v>
      </c>
      <c r="IO160">
        <f t="shared" si="27"/>
        <v>0.89411685498467386</v>
      </c>
      <c r="IP160">
        <f t="shared" si="27"/>
        <v>0.89319310404412067</v>
      </c>
      <c r="IQ160">
        <f t="shared" si="27"/>
        <v>0.89301108416082875</v>
      </c>
      <c r="IR160">
        <f t="shared" si="27"/>
        <v>0.89300972408902468</v>
      </c>
      <c r="IS160">
        <f t="shared" si="27"/>
        <v>0.89527751984411075</v>
      </c>
      <c r="IT160">
        <f t="shared" si="27"/>
        <v>0.8927482273570897</v>
      </c>
      <c r="IU160">
        <f t="shared" si="27"/>
        <v>0.89628858424758862</v>
      </c>
      <c r="IV160">
        <f t="shared" si="27"/>
        <v>0.89598187104345484</v>
      </c>
      <c r="IW160">
        <f t="shared" si="27"/>
        <v>0.89659130903844475</v>
      </c>
      <c r="IX160">
        <f t="shared" si="27"/>
        <v>0.89641357353775142</v>
      </c>
      <c r="IY160">
        <f t="shared" si="27"/>
        <v>0.89749615099979019</v>
      </c>
      <c r="IZ160">
        <f t="shared" si="27"/>
        <v>0.89783014785500481</v>
      </c>
      <c r="JA160">
        <f t="shared" si="27"/>
        <v>0.89842244000721705</v>
      </c>
      <c r="JB160">
        <f t="shared" si="27"/>
        <v>0.89706297285117531</v>
      </c>
      <c r="JC160">
        <f t="shared" si="27"/>
        <v>0.90009432049040916</v>
      </c>
      <c r="JD160">
        <f t="shared" si="27"/>
        <v>0.89917107827758347</v>
      </c>
      <c r="JE160">
        <f t="shared" si="27"/>
        <v>0.89788567619548998</v>
      </c>
      <c r="JF160">
        <f t="shared" si="27"/>
        <v>0.90014688100291629</v>
      </c>
      <c r="JG160">
        <f t="shared" si="27"/>
        <v>0.90078893957048789</v>
      </c>
      <c r="JH160">
        <f t="shared" si="27"/>
        <v>0.90040427810756951</v>
      </c>
      <c r="JI160">
        <f t="shared" si="27"/>
        <v>0.89996201770429463</v>
      </c>
      <c r="JJ160">
        <f t="shared" si="27"/>
        <v>0.9008367967771862</v>
      </c>
      <c r="JK160">
        <f t="shared" si="27"/>
        <v>0.90146328375214446</v>
      </c>
      <c r="JL160">
        <f t="shared" si="27"/>
        <v>0.90147850445750921</v>
      </c>
      <c r="JM160">
        <f t="shared" si="27"/>
        <v>0.901189011080753</v>
      </c>
      <c r="JN160">
        <f t="shared" si="27"/>
        <v>0.90158747908701287</v>
      </c>
      <c r="JO160">
        <f t="shared" si="27"/>
        <v>0.90366152985188553</v>
      </c>
      <c r="JP160">
        <f t="shared" si="27"/>
        <v>0.90342874397170991</v>
      </c>
      <c r="JQ160">
        <f t="shared" si="27"/>
        <v>0.90318479578454414</v>
      </c>
      <c r="JR160">
        <f t="shared" si="27"/>
        <v>0.90441954790374446</v>
      </c>
      <c r="JS160">
        <f t="shared" si="27"/>
        <v>0.90359095445445914</v>
      </c>
      <c r="JT160">
        <f t="shared" si="27"/>
        <v>0.90548007091004357</v>
      </c>
      <c r="JU160">
        <f t="shared" si="27"/>
        <v>0.90506722126350247</v>
      </c>
      <c r="JV160">
        <f t="shared" si="27"/>
        <v>0.90470635069981387</v>
      </c>
      <c r="JW160">
        <f t="shared" si="27"/>
        <v>0.90578087364081239</v>
      </c>
      <c r="JX160">
        <f t="shared" si="27"/>
        <v>0.904704602438134</v>
      </c>
      <c r="JY160">
        <f t="shared" si="27"/>
        <v>0.90610184626934487</v>
      </c>
      <c r="JZ160">
        <f t="shared" si="27"/>
        <v>0.90687786067667786</v>
      </c>
      <c r="KA160">
        <f t="shared" si="27"/>
        <v>0.90808501681278408</v>
      </c>
      <c r="KB160">
        <f t="shared" si="27"/>
        <v>0.90610738159259951</v>
      </c>
      <c r="KC160">
        <f t="shared" ref="KC160:MN160" si="28">HLOOKUP(KC157,$A$51:$OW$150,(100*KC156)+1,0)</f>
        <v>0.90665697335943451</v>
      </c>
      <c r="KD160">
        <f t="shared" si="28"/>
        <v>0.90934033107469303</v>
      </c>
      <c r="KE160">
        <f t="shared" si="28"/>
        <v>0.90811750821381509</v>
      </c>
      <c r="KF160">
        <f t="shared" si="28"/>
        <v>0.90890923654886913</v>
      </c>
      <c r="KG160">
        <f t="shared" si="28"/>
        <v>0.90900342265372447</v>
      </c>
      <c r="KH160">
        <f t="shared" si="28"/>
        <v>0.91018649643458804</v>
      </c>
      <c r="KI160">
        <f t="shared" si="28"/>
        <v>0.9097983598691215</v>
      </c>
      <c r="KJ160">
        <f t="shared" si="28"/>
        <v>0.91038045025830416</v>
      </c>
      <c r="KK160">
        <f t="shared" si="28"/>
        <v>0.90974558969798258</v>
      </c>
      <c r="KL160">
        <f t="shared" si="28"/>
        <v>0.9107322451619041</v>
      </c>
      <c r="KM160">
        <f t="shared" si="28"/>
        <v>0.91129027187802247</v>
      </c>
      <c r="KN160">
        <f t="shared" si="28"/>
        <v>0.91078926817116057</v>
      </c>
      <c r="KO160">
        <f t="shared" si="28"/>
        <v>0.91184141368650118</v>
      </c>
      <c r="KP160">
        <f t="shared" si="28"/>
        <v>0.91173724228530761</v>
      </c>
      <c r="KQ160">
        <f t="shared" si="28"/>
        <v>0.91222560349976778</v>
      </c>
      <c r="KR160">
        <f t="shared" si="28"/>
        <v>0.91291855491514595</v>
      </c>
      <c r="KS160">
        <f t="shared" si="28"/>
        <v>0.91205028200483773</v>
      </c>
      <c r="KT160">
        <f t="shared" si="28"/>
        <v>0.91193557243606915</v>
      </c>
      <c r="KU160">
        <f t="shared" si="28"/>
        <v>0.91347117152259205</v>
      </c>
      <c r="KV160">
        <f t="shared" si="28"/>
        <v>0.91341856920694708</v>
      </c>
      <c r="KW160">
        <f t="shared" si="28"/>
        <v>0.91350810307947616</v>
      </c>
      <c r="KX160">
        <f t="shared" si="28"/>
        <v>0.91402376100997063</v>
      </c>
      <c r="KY160">
        <f t="shared" si="28"/>
        <v>0.91477810805255122</v>
      </c>
      <c r="KZ160">
        <f t="shared" si="28"/>
        <v>0.9141081107535598</v>
      </c>
      <c r="LA160">
        <f t="shared" si="28"/>
        <v>0.91480235808947941</v>
      </c>
      <c r="LB160">
        <f t="shared" si="28"/>
        <v>0.91546596741240283</v>
      </c>
      <c r="LC160">
        <f t="shared" si="28"/>
        <v>0.9159052578264324</v>
      </c>
      <c r="LD160">
        <f t="shared" si="28"/>
        <v>0.91527895953998084</v>
      </c>
      <c r="LE160">
        <f t="shared" si="28"/>
        <v>0.91609726932625879</v>
      </c>
      <c r="LF160">
        <f t="shared" si="28"/>
        <v>0.91599811425704802</v>
      </c>
      <c r="LG160">
        <f t="shared" si="28"/>
        <v>0.91789872020117591</v>
      </c>
      <c r="LH160">
        <f t="shared" si="28"/>
        <v>0.91709997846194435</v>
      </c>
      <c r="LI160">
        <f t="shared" si="28"/>
        <v>0.91680797445245987</v>
      </c>
      <c r="LJ160">
        <f t="shared" si="28"/>
        <v>0.91669544442399342</v>
      </c>
      <c r="LK160">
        <f t="shared" si="28"/>
        <v>0.91649206631462177</v>
      </c>
      <c r="LL160">
        <f t="shared" si="28"/>
        <v>0.91697687286271956</v>
      </c>
      <c r="LM160">
        <f t="shared" si="28"/>
        <v>0.9190904355042202</v>
      </c>
      <c r="LN160">
        <f t="shared" si="28"/>
        <v>0.91754625902914932</v>
      </c>
      <c r="LO160">
        <f t="shared" si="28"/>
        <v>0.91840878465716447</v>
      </c>
      <c r="LP160">
        <f t="shared" si="28"/>
        <v>0.91876317102983429</v>
      </c>
      <c r="LQ160">
        <f t="shared" si="28"/>
        <v>0.91849752478997682</v>
      </c>
      <c r="LR160">
        <f t="shared" si="28"/>
        <v>0.91912377170550508</v>
      </c>
      <c r="LS160">
        <f t="shared" si="28"/>
        <v>0.91899288768002962</v>
      </c>
      <c r="LT160">
        <f t="shared" si="28"/>
        <v>0.91891969805701623</v>
      </c>
      <c r="LU160">
        <f t="shared" si="28"/>
        <v>0.92051809981384913</v>
      </c>
      <c r="LV160">
        <f t="shared" si="28"/>
        <v>0.91901045988259544</v>
      </c>
      <c r="LW160">
        <f t="shared" si="28"/>
        <v>0.92044407235676984</v>
      </c>
      <c r="LX160">
        <f t="shared" si="28"/>
        <v>0.92181597285489258</v>
      </c>
      <c r="LY160">
        <f t="shared" si="28"/>
        <v>0.9211713676247486</v>
      </c>
      <c r="LZ160">
        <f t="shared" si="28"/>
        <v>0.92058166031909983</v>
      </c>
      <c r="MA160">
        <f t="shared" si="28"/>
        <v>0.92288103698421387</v>
      </c>
      <c r="MB160">
        <f t="shared" si="28"/>
        <v>0.92031370767726917</v>
      </c>
      <c r="MC160">
        <f t="shared" si="28"/>
        <v>0.92128427988470618</v>
      </c>
      <c r="MD160">
        <f t="shared" si="28"/>
        <v>0.92182760365659333</v>
      </c>
      <c r="ME160">
        <f t="shared" si="28"/>
        <v>0.9229502385092998</v>
      </c>
      <c r="MF160">
        <f t="shared" si="28"/>
        <v>0.92233538824816974</v>
      </c>
      <c r="MG160">
        <f t="shared" si="28"/>
        <v>0.92346078627563322</v>
      </c>
      <c r="MH160">
        <f t="shared" si="28"/>
        <v>0.9230793864269794</v>
      </c>
      <c r="MI160">
        <f t="shared" si="28"/>
        <v>0.92373603388696446</v>
      </c>
      <c r="MJ160">
        <f t="shared" si="28"/>
        <v>0.92356266704293355</v>
      </c>
      <c r="MK160">
        <f t="shared" si="28"/>
        <v>0.92460259540488576</v>
      </c>
      <c r="ML160">
        <f t="shared" si="28"/>
        <v>0.92316923015728691</v>
      </c>
      <c r="MM160">
        <f t="shared" si="28"/>
        <v>0.92369011420025671</v>
      </c>
      <c r="MN160">
        <f t="shared" si="28"/>
        <v>0.92422703601927247</v>
      </c>
      <c r="MO160">
        <f t="shared" ref="MO160:OU160" si="29">HLOOKUP(MO157,$A$51:$OW$150,(100*MO156)+1,0)</f>
        <v>0.92502665240716619</v>
      </c>
      <c r="MP160">
        <f t="shared" si="29"/>
        <v>0.92425602696314579</v>
      </c>
      <c r="MQ160">
        <f t="shared" si="29"/>
        <v>0.92392332991470172</v>
      </c>
      <c r="MR160">
        <f t="shared" si="29"/>
        <v>0.92472217453512151</v>
      </c>
      <c r="MS160">
        <f t="shared" si="29"/>
        <v>0.92551107225053886</v>
      </c>
      <c r="MT160">
        <f t="shared" si="29"/>
        <v>0.9256529749979151</v>
      </c>
      <c r="MU160">
        <f t="shared" si="29"/>
        <v>0.92585399616344088</v>
      </c>
      <c r="MV160">
        <f t="shared" si="29"/>
        <v>0.92611422556014755</v>
      </c>
      <c r="MW160">
        <f t="shared" si="29"/>
        <v>0.92676198692473744</v>
      </c>
      <c r="MX160">
        <f t="shared" si="29"/>
        <v>0.92783461402609735</v>
      </c>
      <c r="MY160">
        <f t="shared" si="29"/>
        <v>0.92676127243766104</v>
      </c>
      <c r="MZ160">
        <f t="shared" si="29"/>
        <v>0.92740783016022521</v>
      </c>
      <c r="NA160">
        <f t="shared" si="29"/>
        <v>0.92714597245163632</v>
      </c>
      <c r="NB160">
        <f t="shared" si="29"/>
        <v>0.92673842702755738</v>
      </c>
      <c r="NC160">
        <f t="shared" si="29"/>
        <v>0.92833182940961456</v>
      </c>
      <c r="ND160">
        <f t="shared" si="29"/>
        <v>0.92807984043618641</v>
      </c>
      <c r="NE160">
        <f t="shared" si="29"/>
        <v>0.92837520839719279</v>
      </c>
      <c r="NF160">
        <f t="shared" si="29"/>
        <v>0.92816541703709932</v>
      </c>
      <c r="NG160">
        <f t="shared" si="29"/>
        <v>0.92697723975153801</v>
      </c>
      <c r="NH160">
        <f t="shared" si="29"/>
        <v>0.92726305271395071</v>
      </c>
      <c r="NI160">
        <f t="shared" si="29"/>
        <v>0.92800338953112382</v>
      </c>
      <c r="NJ160">
        <f t="shared" si="29"/>
        <v>0.92928994409066001</v>
      </c>
      <c r="NK160">
        <f t="shared" si="29"/>
        <v>0.92752659482594668</v>
      </c>
      <c r="NL160">
        <f t="shared" si="29"/>
        <v>0.92843711745590995</v>
      </c>
      <c r="NM160">
        <f t="shared" si="29"/>
        <v>0.92993097133156666</v>
      </c>
      <c r="NN160">
        <f t="shared" si="29"/>
        <v>0.93080986971903923</v>
      </c>
      <c r="NO160">
        <f t="shared" si="29"/>
        <v>0.92965349675241293</v>
      </c>
      <c r="NP160">
        <f t="shared" si="29"/>
        <v>0.93017318916964409</v>
      </c>
      <c r="NQ160">
        <f t="shared" si="29"/>
        <v>0.92952823057201106</v>
      </c>
      <c r="NR160">
        <f t="shared" si="29"/>
        <v>0.92969518842593202</v>
      </c>
      <c r="NS160">
        <f t="shared" si="29"/>
        <v>0.93055262825629925</v>
      </c>
      <c r="NT160">
        <f t="shared" si="29"/>
        <v>0.93070073131302711</v>
      </c>
      <c r="NU160">
        <f t="shared" si="29"/>
        <v>0.93105882081676872</v>
      </c>
      <c r="NV160">
        <f t="shared" si="29"/>
        <v>0.9310772218907426</v>
      </c>
      <c r="NW160">
        <f t="shared" si="29"/>
        <v>0.93112765886253823</v>
      </c>
      <c r="NX160">
        <f t="shared" si="29"/>
        <v>0.93097994533962536</v>
      </c>
      <c r="NY160">
        <f t="shared" si="29"/>
        <v>0.93248897315204182</v>
      </c>
      <c r="NZ160">
        <f t="shared" si="29"/>
        <v>0.93101533721539975</v>
      </c>
      <c r="OA160">
        <f t="shared" si="29"/>
        <v>0.9306985331187867</v>
      </c>
      <c r="OB160">
        <f t="shared" si="29"/>
        <v>0.93104208063091076</v>
      </c>
      <c r="OC160">
        <f t="shared" si="29"/>
        <v>0.93352074844308175</v>
      </c>
      <c r="OD160">
        <f t="shared" si="29"/>
        <v>0.93205931845054335</v>
      </c>
      <c r="OE160">
        <f t="shared" si="29"/>
        <v>0.93281273130234099</v>
      </c>
      <c r="OF160">
        <f t="shared" si="29"/>
        <v>0.93368695988948713</v>
      </c>
      <c r="OG160">
        <f t="shared" si="29"/>
        <v>0.93250633319987719</v>
      </c>
      <c r="OH160">
        <f t="shared" si="29"/>
        <v>0.93274366049628399</v>
      </c>
      <c r="OI160">
        <f t="shared" si="29"/>
        <v>0.93235418350874999</v>
      </c>
      <c r="OJ160">
        <f t="shared" si="29"/>
        <v>0.93341103461270991</v>
      </c>
      <c r="OK160">
        <f t="shared" si="29"/>
        <v>0.93368764503685742</v>
      </c>
      <c r="OL160">
        <f t="shared" si="29"/>
        <v>0.93272933018015036</v>
      </c>
      <c r="OM160">
        <f t="shared" si="29"/>
        <v>0.93468285867832301</v>
      </c>
      <c r="ON160">
        <f t="shared" si="29"/>
        <v>0.93405236050161944</v>
      </c>
      <c r="OO160">
        <f t="shared" si="29"/>
        <v>0.93419736162947709</v>
      </c>
      <c r="OP160">
        <f t="shared" si="29"/>
        <v>0.9356586014799303</v>
      </c>
      <c r="OQ160">
        <f t="shared" si="29"/>
        <v>0.93415700700255222</v>
      </c>
      <c r="OR160">
        <f t="shared" si="29"/>
        <v>0.93531406149828378</v>
      </c>
      <c r="OS160">
        <f t="shared" si="29"/>
        <v>0.93449798549864194</v>
      </c>
      <c r="OT160">
        <f t="shared" si="29"/>
        <v>0.93566128225424061</v>
      </c>
      <c r="OU160">
        <f t="shared" si="29"/>
        <v>0.93467528838377467</v>
      </c>
    </row>
    <row r="161" spans="1:413">
      <c r="A161" s="542" t="str">
        <f>A158</f>
        <v>Lookup</v>
      </c>
      <c r="B161">
        <f>ROUND(B158,3)</f>
        <v>3.0000000000000001E-3</v>
      </c>
      <c r="C161">
        <f>ROUND(C158,3)</f>
        <v>3.0000000000000001E-3</v>
      </c>
      <c r="D161">
        <f t="shared" ref="D161:BQ163" si="30">ROUND(D158,3)</f>
        <v>7.0000000000000001E-3</v>
      </c>
      <c r="E161">
        <f t="shared" si="30"/>
        <v>4.0000000000000001E-3</v>
      </c>
      <c r="F161">
        <f t="shared" si="30"/>
        <v>2.5999999999999999E-2</v>
      </c>
      <c r="G161">
        <f t="shared" si="30"/>
        <v>2.1000000000000001E-2</v>
      </c>
      <c r="H161">
        <f t="shared" si="30"/>
        <v>2.1999999999999999E-2</v>
      </c>
      <c r="I161">
        <f t="shared" si="30"/>
        <v>3.5999999999999997E-2</v>
      </c>
      <c r="J161">
        <f t="shared" si="30"/>
        <v>3.5999999999999997E-2</v>
      </c>
      <c r="K161">
        <f t="shared" si="30"/>
        <v>3.7999999999999999E-2</v>
      </c>
      <c r="L161">
        <f t="shared" si="30"/>
        <v>8.7999999999999995E-2</v>
      </c>
      <c r="M161">
        <f t="shared" si="30"/>
        <v>7.9000000000000001E-2</v>
      </c>
      <c r="N161">
        <f t="shared" si="30"/>
        <v>0.124</v>
      </c>
      <c r="O161">
        <f t="shared" si="30"/>
        <v>0.10299999999999999</v>
      </c>
      <c r="P161">
        <f t="shared" si="30"/>
        <v>0.112</v>
      </c>
      <c r="Q161">
        <f t="shared" si="30"/>
        <v>0.106</v>
      </c>
      <c r="R161">
        <f t="shared" si="30"/>
        <v>0.14799999999999999</v>
      </c>
      <c r="S161">
        <f t="shared" si="30"/>
        <v>0.151</v>
      </c>
      <c r="T161">
        <f t="shared" si="30"/>
        <v>0.14499999999999999</v>
      </c>
      <c r="U161">
        <f t="shared" si="30"/>
        <v>0.16</v>
      </c>
      <c r="V161">
        <f t="shared" si="30"/>
        <v>0.182</v>
      </c>
      <c r="W161">
        <f t="shared" si="30"/>
        <v>0.187</v>
      </c>
      <c r="X161">
        <f t="shared" si="30"/>
        <v>0.20499999999999999</v>
      </c>
      <c r="Y161">
        <f t="shared" si="30"/>
        <v>0.223</v>
      </c>
      <c r="Z161">
        <f t="shared" si="30"/>
        <v>0.23799999999999999</v>
      </c>
      <c r="AA161">
        <f t="shared" si="30"/>
        <v>0.248</v>
      </c>
      <c r="AB161">
        <f t="shared" si="30"/>
        <v>0.26</v>
      </c>
      <c r="AC161">
        <f t="shared" si="30"/>
        <v>0.27300000000000002</v>
      </c>
      <c r="AD161">
        <f t="shared" si="30"/>
        <v>0.28799999999999998</v>
      </c>
      <c r="AE161">
        <f t="shared" si="30"/>
        <v>0.3</v>
      </c>
      <c r="AF161">
        <f t="shared" si="30"/>
        <v>0.30599999999999999</v>
      </c>
      <c r="AG161">
        <f t="shared" si="30"/>
        <v>0.32600000000000001</v>
      </c>
      <c r="AH161">
        <f t="shared" si="30"/>
        <v>0.34100000000000003</v>
      </c>
      <c r="AI161">
        <f>ROUND(AI158,3)</f>
        <v>0.34899999999999998</v>
      </c>
      <c r="AJ161">
        <f t="shared" si="30"/>
        <v>0.35799999999999998</v>
      </c>
      <c r="AK161">
        <f t="shared" si="30"/>
        <v>0.374</v>
      </c>
      <c r="AL161">
        <f t="shared" si="30"/>
        <v>0.37</v>
      </c>
      <c r="AM161">
        <f t="shared" si="30"/>
        <v>0.39500000000000002</v>
      </c>
      <c r="AN161">
        <f t="shared" si="30"/>
        <v>0.40100000000000002</v>
      </c>
      <c r="AO161">
        <f t="shared" si="30"/>
        <v>0.42199999999999999</v>
      </c>
      <c r="AP161">
        <f t="shared" si="30"/>
        <v>0.42299999999999999</v>
      </c>
      <c r="AQ161">
        <f t="shared" si="30"/>
        <v>0.436</v>
      </c>
      <c r="AR161">
        <f t="shared" si="30"/>
        <v>0.433</v>
      </c>
      <c r="AS161">
        <f t="shared" si="30"/>
        <v>0.439</v>
      </c>
      <c r="AT161">
        <f t="shared" si="30"/>
        <v>0.47199999999999998</v>
      </c>
      <c r="AU161">
        <f t="shared" si="30"/>
        <v>0.48099999999999998</v>
      </c>
      <c r="AV161">
        <f t="shared" si="30"/>
        <v>0.47899999999999998</v>
      </c>
      <c r="AW161">
        <f t="shared" si="30"/>
        <v>0.496</v>
      </c>
      <c r="AX161">
        <f t="shared" si="30"/>
        <v>0.499</v>
      </c>
      <c r="AY161">
        <f t="shared" si="30"/>
        <v>0.49199999999999999</v>
      </c>
      <c r="AZ161">
        <f t="shared" si="30"/>
        <v>0.501</v>
      </c>
      <c r="BA161">
        <f t="shared" si="30"/>
        <v>0.52700000000000002</v>
      </c>
      <c r="BB161">
        <f t="shared" si="30"/>
        <v>0.53700000000000003</v>
      </c>
      <c r="BC161">
        <f t="shared" si="30"/>
        <v>0.52600000000000002</v>
      </c>
      <c r="BD161">
        <f t="shared" si="30"/>
        <v>0.54100000000000004</v>
      </c>
      <c r="BE161">
        <f t="shared" si="30"/>
        <v>0.53900000000000003</v>
      </c>
      <c r="BF161">
        <f t="shared" si="30"/>
        <v>0.56000000000000005</v>
      </c>
      <c r="BG161">
        <f t="shared" si="30"/>
        <v>0.57199999999999995</v>
      </c>
      <c r="BH161">
        <f t="shared" si="30"/>
        <v>0.57099999999999995</v>
      </c>
      <c r="BI161">
        <f t="shared" si="30"/>
        <v>0.58399999999999996</v>
      </c>
      <c r="BJ161">
        <f t="shared" si="30"/>
        <v>0.57999999999999996</v>
      </c>
      <c r="BK161">
        <f t="shared" si="30"/>
        <v>0.58499999999999996</v>
      </c>
      <c r="BL161">
        <f t="shared" si="30"/>
        <v>0.59599999999999997</v>
      </c>
      <c r="BM161">
        <f t="shared" si="30"/>
        <v>0.59899999999999998</v>
      </c>
      <c r="BN161">
        <f t="shared" si="30"/>
        <v>0.59799999999999998</v>
      </c>
      <c r="BO161">
        <f t="shared" si="30"/>
        <v>0.60199999999999998</v>
      </c>
      <c r="BP161">
        <f t="shared" si="30"/>
        <v>0.62</v>
      </c>
      <c r="BQ161">
        <f t="shared" si="30"/>
        <v>0.624</v>
      </c>
      <c r="BR161">
        <f t="shared" ref="BR161:EC161" si="31">ROUND(BR158,3)</f>
        <v>0.63300000000000001</v>
      </c>
      <c r="BS161">
        <f t="shared" si="31"/>
        <v>0.626</v>
      </c>
      <c r="BT161">
        <f t="shared" si="31"/>
        <v>0.629</v>
      </c>
      <c r="BU161">
        <f t="shared" si="31"/>
        <v>0.63500000000000001</v>
      </c>
      <c r="BV161">
        <f t="shared" si="31"/>
        <v>0.64600000000000002</v>
      </c>
      <c r="BW161">
        <f t="shared" si="31"/>
        <v>0.65600000000000003</v>
      </c>
      <c r="BX161">
        <f t="shared" si="31"/>
        <v>0.65300000000000002</v>
      </c>
      <c r="BY161">
        <f t="shared" si="31"/>
        <v>0.65900000000000003</v>
      </c>
      <c r="BZ161">
        <f t="shared" si="31"/>
        <v>0.66400000000000003</v>
      </c>
      <c r="CA161">
        <f t="shared" si="31"/>
        <v>0.66600000000000004</v>
      </c>
      <c r="CB161">
        <f t="shared" si="31"/>
        <v>0.67500000000000004</v>
      </c>
      <c r="CC161">
        <f t="shared" si="31"/>
        <v>0.67800000000000005</v>
      </c>
      <c r="CD161">
        <f t="shared" si="31"/>
        <v>0.68100000000000005</v>
      </c>
      <c r="CE161">
        <f t="shared" si="31"/>
        <v>0.68100000000000005</v>
      </c>
      <c r="CF161">
        <f t="shared" si="31"/>
        <v>0.68400000000000005</v>
      </c>
      <c r="CG161">
        <f t="shared" si="31"/>
        <v>0.69</v>
      </c>
      <c r="CH161">
        <f t="shared" si="31"/>
        <v>0.68799999999999994</v>
      </c>
      <c r="CI161">
        <f t="shared" si="31"/>
        <v>0.69699999999999995</v>
      </c>
      <c r="CJ161">
        <f t="shared" si="31"/>
        <v>0.69399999999999995</v>
      </c>
      <c r="CK161">
        <f t="shared" si="31"/>
        <v>0.70299999999999996</v>
      </c>
      <c r="CL161">
        <f t="shared" si="31"/>
        <v>0.70699999999999996</v>
      </c>
      <c r="CM161">
        <f t="shared" si="31"/>
        <v>0.71299999999999997</v>
      </c>
      <c r="CN161">
        <f t="shared" si="31"/>
        <v>0.71499999999999997</v>
      </c>
      <c r="CO161">
        <f t="shared" si="31"/>
        <v>0.71799999999999997</v>
      </c>
      <c r="CP161">
        <f t="shared" si="31"/>
        <v>0.71899999999999997</v>
      </c>
      <c r="CQ161">
        <f t="shared" si="31"/>
        <v>0.71699999999999997</v>
      </c>
      <c r="CR161">
        <f t="shared" si="31"/>
        <v>0.72499999999999998</v>
      </c>
      <c r="CS161">
        <f t="shared" si="31"/>
        <v>0.72499999999999998</v>
      </c>
      <c r="CT161">
        <f t="shared" si="31"/>
        <v>0.72599999999999998</v>
      </c>
      <c r="CU161">
        <f t="shared" si="31"/>
        <v>0.73499999999999999</v>
      </c>
      <c r="CV161">
        <f t="shared" si="31"/>
        <v>0.73099999999999998</v>
      </c>
      <c r="CW161">
        <f t="shared" si="31"/>
        <v>0.73799999999999999</v>
      </c>
      <c r="CX161">
        <f t="shared" si="31"/>
        <v>0.74199999999999999</v>
      </c>
      <c r="CY161">
        <f t="shared" si="31"/>
        <v>0.74099999999999999</v>
      </c>
      <c r="CZ161">
        <f t="shared" si="31"/>
        <v>0.74199999999999999</v>
      </c>
      <c r="DA161">
        <f t="shared" si="31"/>
        <v>0.746</v>
      </c>
      <c r="DB161">
        <f t="shared" si="31"/>
        <v>0.75</v>
      </c>
      <c r="DC161">
        <f t="shared" si="31"/>
        <v>0.749</v>
      </c>
      <c r="DD161">
        <f t="shared" si="31"/>
        <v>0.75700000000000001</v>
      </c>
      <c r="DE161">
        <f t="shared" si="31"/>
        <v>0.755</v>
      </c>
      <c r="DF161">
        <f t="shared" si="31"/>
        <v>0.76</v>
      </c>
      <c r="DG161">
        <f t="shared" si="31"/>
        <v>0.76300000000000001</v>
      </c>
      <c r="DH161">
        <f t="shared" si="31"/>
        <v>0.76200000000000001</v>
      </c>
      <c r="DI161">
        <f t="shared" si="31"/>
        <v>0.76600000000000001</v>
      </c>
      <c r="DJ161">
        <f t="shared" si="31"/>
        <v>0.76900000000000002</v>
      </c>
      <c r="DK161">
        <f t="shared" si="31"/>
        <v>0.76900000000000002</v>
      </c>
      <c r="DL161">
        <f t="shared" si="31"/>
        <v>0.77200000000000002</v>
      </c>
      <c r="DM161">
        <f t="shared" si="31"/>
        <v>0.77300000000000002</v>
      </c>
      <c r="DN161">
        <f t="shared" si="31"/>
        <v>0.77600000000000002</v>
      </c>
      <c r="DO161">
        <f t="shared" si="31"/>
        <v>0.77600000000000002</v>
      </c>
      <c r="DP161">
        <f t="shared" si="31"/>
        <v>0.78</v>
      </c>
      <c r="DQ161">
        <f t="shared" si="31"/>
        <v>0.78100000000000003</v>
      </c>
      <c r="DR161">
        <f t="shared" si="31"/>
        <v>0.78</v>
      </c>
      <c r="DS161">
        <f t="shared" si="31"/>
        <v>0.78400000000000003</v>
      </c>
      <c r="DT161">
        <f t="shared" si="31"/>
        <v>0.78300000000000003</v>
      </c>
      <c r="DU161">
        <f t="shared" si="31"/>
        <v>0.78800000000000003</v>
      </c>
      <c r="DV161">
        <f t="shared" si="31"/>
        <v>0.78900000000000003</v>
      </c>
      <c r="DW161">
        <f t="shared" si="31"/>
        <v>0.79100000000000004</v>
      </c>
      <c r="DX161">
        <f t="shared" si="31"/>
        <v>0.79400000000000004</v>
      </c>
      <c r="DY161">
        <f t="shared" si="31"/>
        <v>0.79200000000000004</v>
      </c>
      <c r="DZ161">
        <f t="shared" si="31"/>
        <v>0.79600000000000004</v>
      </c>
      <c r="EA161">
        <f t="shared" si="31"/>
        <v>0.79800000000000004</v>
      </c>
      <c r="EB161">
        <f t="shared" si="31"/>
        <v>0.8</v>
      </c>
      <c r="EC161">
        <f t="shared" si="31"/>
        <v>0.80100000000000005</v>
      </c>
      <c r="ED161">
        <f t="shared" ref="ED161:GO161" si="32">ROUND(ED158,3)</f>
        <v>0.80200000000000005</v>
      </c>
      <c r="EE161">
        <f t="shared" si="32"/>
        <v>0.80400000000000005</v>
      </c>
      <c r="EF161">
        <f t="shared" si="32"/>
        <v>0.80200000000000005</v>
      </c>
      <c r="EG161">
        <f t="shared" si="32"/>
        <v>0.80600000000000005</v>
      </c>
      <c r="EH161">
        <f t="shared" si="32"/>
        <v>0.80800000000000005</v>
      </c>
      <c r="EI161">
        <f t="shared" si="32"/>
        <v>0.80900000000000005</v>
      </c>
      <c r="EJ161">
        <f t="shared" si="32"/>
        <v>0.81100000000000005</v>
      </c>
      <c r="EK161">
        <f t="shared" si="32"/>
        <v>0.81100000000000005</v>
      </c>
      <c r="EL161">
        <f t="shared" si="32"/>
        <v>0.81399999999999995</v>
      </c>
      <c r="EM161">
        <f t="shared" si="32"/>
        <v>0.81299999999999994</v>
      </c>
      <c r="EN161">
        <f t="shared" si="32"/>
        <v>0.81399999999999995</v>
      </c>
      <c r="EO161">
        <f t="shared" si="32"/>
        <v>0.81699999999999995</v>
      </c>
      <c r="EP161">
        <f t="shared" si="32"/>
        <v>0.81799999999999995</v>
      </c>
      <c r="EQ161">
        <f t="shared" si="32"/>
        <v>0.81899999999999995</v>
      </c>
      <c r="ER161">
        <f t="shared" si="32"/>
        <v>0.82</v>
      </c>
      <c r="ES161">
        <f t="shared" si="32"/>
        <v>0.81899999999999995</v>
      </c>
      <c r="ET161">
        <f t="shared" si="32"/>
        <v>0.82199999999999995</v>
      </c>
      <c r="EU161">
        <f t="shared" si="32"/>
        <v>0.82499999999999996</v>
      </c>
      <c r="EV161">
        <f t="shared" si="32"/>
        <v>0.82499999999999996</v>
      </c>
      <c r="EW161">
        <f t="shared" si="32"/>
        <v>0.82599999999999996</v>
      </c>
      <c r="EX161">
        <f t="shared" si="32"/>
        <v>0.82699999999999996</v>
      </c>
      <c r="EY161">
        <f t="shared" si="32"/>
        <v>0.82699999999999996</v>
      </c>
      <c r="EZ161">
        <f t="shared" si="32"/>
        <v>0.82799999999999996</v>
      </c>
      <c r="FA161">
        <f t="shared" si="32"/>
        <v>0.83</v>
      </c>
      <c r="FB161">
        <f t="shared" si="32"/>
        <v>0.83199999999999996</v>
      </c>
      <c r="FC161">
        <f t="shared" si="32"/>
        <v>0.83199999999999996</v>
      </c>
      <c r="FD161">
        <f t="shared" si="32"/>
        <v>0.83399999999999996</v>
      </c>
      <c r="FE161">
        <f t="shared" si="32"/>
        <v>0.83399999999999996</v>
      </c>
      <c r="FF161">
        <f t="shared" si="32"/>
        <v>0.83599999999999997</v>
      </c>
      <c r="FG161">
        <f t="shared" si="32"/>
        <v>0.83499999999999996</v>
      </c>
      <c r="FH161">
        <f t="shared" si="32"/>
        <v>0.83699999999999997</v>
      </c>
      <c r="FI161">
        <f t="shared" si="32"/>
        <v>0.83899999999999997</v>
      </c>
      <c r="FJ161">
        <f t="shared" si="32"/>
        <v>0.84</v>
      </c>
      <c r="FK161">
        <f t="shared" si="32"/>
        <v>0.84</v>
      </c>
      <c r="FL161">
        <f t="shared" si="32"/>
        <v>0.84099999999999997</v>
      </c>
      <c r="FM161">
        <f t="shared" si="32"/>
        <v>0.84199999999999997</v>
      </c>
      <c r="FN161">
        <f t="shared" si="32"/>
        <v>0.84299999999999997</v>
      </c>
      <c r="FO161">
        <f t="shared" si="32"/>
        <v>0.84399999999999997</v>
      </c>
      <c r="FP161">
        <f t="shared" si="32"/>
        <v>0.84599999999999997</v>
      </c>
      <c r="FQ161">
        <f t="shared" si="32"/>
        <v>0.84599999999999997</v>
      </c>
      <c r="FR161">
        <f t="shared" si="32"/>
        <v>0.84699999999999998</v>
      </c>
      <c r="FS161">
        <f t="shared" si="32"/>
        <v>0.84799999999999998</v>
      </c>
      <c r="FT161">
        <f t="shared" si="32"/>
        <v>0.84899999999999998</v>
      </c>
      <c r="FU161">
        <f t="shared" si="32"/>
        <v>0.85</v>
      </c>
      <c r="FV161">
        <f t="shared" si="32"/>
        <v>0.85</v>
      </c>
      <c r="FW161">
        <f t="shared" si="32"/>
        <v>0.85099999999999998</v>
      </c>
      <c r="FX161">
        <f t="shared" si="32"/>
        <v>0.85199999999999998</v>
      </c>
      <c r="FY161">
        <f t="shared" si="32"/>
        <v>0.85299999999999998</v>
      </c>
      <c r="FZ161">
        <f t="shared" si="32"/>
        <v>0.85299999999999998</v>
      </c>
      <c r="GA161">
        <f t="shared" si="32"/>
        <v>0.85499999999999998</v>
      </c>
      <c r="GB161">
        <f t="shared" si="32"/>
        <v>0.85599999999999998</v>
      </c>
      <c r="GC161">
        <f t="shared" si="32"/>
        <v>0.85599999999999998</v>
      </c>
      <c r="GD161">
        <f t="shared" si="32"/>
        <v>0.85699999999999998</v>
      </c>
      <c r="GE161">
        <f t="shared" si="32"/>
        <v>0.85699999999999998</v>
      </c>
      <c r="GF161">
        <f t="shared" si="32"/>
        <v>0.85799999999999998</v>
      </c>
      <c r="GG161">
        <f t="shared" si="32"/>
        <v>0.85899999999999999</v>
      </c>
      <c r="GH161">
        <f t="shared" si="32"/>
        <v>0.85899999999999999</v>
      </c>
      <c r="GI161">
        <f t="shared" si="32"/>
        <v>0.86099999999999999</v>
      </c>
      <c r="GJ161">
        <f t="shared" si="32"/>
        <v>0.86099999999999999</v>
      </c>
      <c r="GK161">
        <f t="shared" si="32"/>
        <v>0.86199999999999999</v>
      </c>
      <c r="GL161">
        <f t="shared" si="32"/>
        <v>0.86199999999999999</v>
      </c>
      <c r="GM161">
        <f t="shared" si="32"/>
        <v>0.86399999999999999</v>
      </c>
      <c r="GN161">
        <f t="shared" si="32"/>
        <v>0.86399999999999999</v>
      </c>
      <c r="GO161">
        <f t="shared" si="32"/>
        <v>0.86499999999999999</v>
      </c>
      <c r="GP161">
        <f t="shared" ref="GP161:JA161" si="33">ROUND(GP158,3)</f>
        <v>0.86499999999999999</v>
      </c>
      <c r="GQ161">
        <f t="shared" si="33"/>
        <v>0.86599999999999999</v>
      </c>
      <c r="GR161">
        <f t="shared" si="33"/>
        <v>0.86699999999999999</v>
      </c>
      <c r="GS161">
        <f t="shared" si="33"/>
        <v>0.86799999999999999</v>
      </c>
      <c r="GT161">
        <f t="shared" si="33"/>
        <v>0.86799999999999999</v>
      </c>
      <c r="GU161">
        <f t="shared" si="33"/>
        <v>0.86899999999999999</v>
      </c>
      <c r="GV161">
        <f t="shared" si="33"/>
        <v>0.86899999999999999</v>
      </c>
      <c r="GW161">
        <f t="shared" si="33"/>
        <v>0.87</v>
      </c>
      <c r="GX161">
        <f t="shared" si="33"/>
        <v>0.871</v>
      </c>
      <c r="GY161">
        <f t="shared" si="33"/>
        <v>0.871</v>
      </c>
      <c r="GZ161">
        <f t="shared" si="33"/>
        <v>0.871</v>
      </c>
      <c r="HA161">
        <f t="shared" si="33"/>
        <v>0.873</v>
      </c>
      <c r="HB161">
        <f t="shared" si="33"/>
        <v>0.873</v>
      </c>
      <c r="HC161">
        <f t="shared" si="33"/>
        <v>0.874</v>
      </c>
      <c r="HD161">
        <f t="shared" si="33"/>
        <v>0.874</v>
      </c>
      <c r="HE161">
        <f t="shared" si="33"/>
        <v>0.875</v>
      </c>
      <c r="HF161">
        <f t="shared" si="33"/>
        <v>0.875</v>
      </c>
      <c r="HG161">
        <f t="shared" si="33"/>
        <v>0.876</v>
      </c>
      <c r="HH161">
        <f t="shared" si="33"/>
        <v>0.876</v>
      </c>
      <c r="HI161">
        <f t="shared" si="33"/>
        <v>0.877</v>
      </c>
      <c r="HJ161">
        <f t="shared" si="33"/>
        <v>0.878</v>
      </c>
      <c r="HK161">
        <f t="shared" si="33"/>
        <v>0.879</v>
      </c>
      <c r="HL161">
        <f t="shared" si="33"/>
        <v>0.879</v>
      </c>
      <c r="HM161">
        <f t="shared" si="33"/>
        <v>0.88</v>
      </c>
      <c r="HN161">
        <f t="shared" si="33"/>
        <v>0.88</v>
      </c>
      <c r="HO161">
        <f t="shared" si="33"/>
        <v>0.88100000000000001</v>
      </c>
      <c r="HP161">
        <f t="shared" si="33"/>
        <v>0.88</v>
      </c>
      <c r="HQ161">
        <f t="shared" si="33"/>
        <v>0.88200000000000001</v>
      </c>
      <c r="HR161">
        <f t="shared" si="33"/>
        <v>0.88200000000000001</v>
      </c>
      <c r="HS161">
        <f t="shared" si="33"/>
        <v>0.88200000000000001</v>
      </c>
      <c r="HT161">
        <f t="shared" si="33"/>
        <v>0.88300000000000001</v>
      </c>
      <c r="HU161">
        <f t="shared" si="33"/>
        <v>0.88300000000000001</v>
      </c>
      <c r="HV161">
        <f t="shared" si="33"/>
        <v>0.88400000000000001</v>
      </c>
      <c r="HW161">
        <f t="shared" si="33"/>
        <v>0.88500000000000001</v>
      </c>
      <c r="HX161">
        <f t="shared" si="33"/>
        <v>0.88500000000000001</v>
      </c>
      <c r="HY161">
        <f t="shared" si="33"/>
        <v>0.88600000000000001</v>
      </c>
      <c r="HZ161">
        <f t="shared" si="33"/>
        <v>0.88600000000000001</v>
      </c>
      <c r="IA161">
        <f t="shared" si="33"/>
        <v>0.88700000000000001</v>
      </c>
      <c r="IB161">
        <f t="shared" si="33"/>
        <v>0.88700000000000001</v>
      </c>
      <c r="IC161">
        <f t="shared" si="33"/>
        <v>0.88800000000000001</v>
      </c>
      <c r="ID161">
        <f t="shared" si="33"/>
        <v>0.88800000000000001</v>
      </c>
      <c r="IE161">
        <f t="shared" si="33"/>
        <v>0.88900000000000001</v>
      </c>
      <c r="IF161">
        <f t="shared" si="33"/>
        <v>0.88900000000000001</v>
      </c>
      <c r="IG161">
        <f t="shared" si="33"/>
        <v>0.89</v>
      </c>
      <c r="IH161">
        <f t="shared" si="33"/>
        <v>0.89</v>
      </c>
      <c r="II161">
        <f t="shared" si="33"/>
        <v>0.89</v>
      </c>
      <c r="IJ161">
        <f t="shared" si="33"/>
        <v>0.89100000000000001</v>
      </c>
      <c r="IK161">
        <f t="shared" si="33"/>
        <v>0.89100000000000001</v>
      </c>
      <c r="IL161">
        <f t="shared" si="33"/>
        <v>0.89200000000000002</v>
      </c>
      <c r="IM161">
        <f t="shared" si="33"/>
        <v>0.89200000000000002</v>
      </c>
      <c r="IN161">
        <f t="shared" si="33"/>
        <v>0.89300000000000002</v>
      </c>
      <c r="IO161">
        <f t="shared" si="33"/>
        <v>0.89300000000000002</v>
      </c>
      <c r="IP161">
        <f t="shared" si="33"/>
        <v>0.89400000000000002</v>
      </c>
      <c r="IQ161">
        <f t="shared" si="33"/>
        <v>0.89400000000000002</v>
      </c>
      <c r="IR161">
        <f t="shared" si="33"/>
        <v>0.89400000000000002</v>
      </c>
      <c r="IS161">
        <f t="shared" si="33"/>
        <v>0.89500000000000002</v>
      </c>
      <c r="IT161">
        <f t="shared" si="33"/>
        <v>0.89500000000000002</v>
      </c>
      <c r="IU161">
        <f t="shared" si="33"/>
        <v>0.89600000000000002</v>
      </c>
      <c r="IV161">
        <f t="shared" si="33"/>
        <v>0.89600000000000002</v>
      </c>
      <c r="IW161">
        <f t="shared" si="33"/>
        <v>0.89600000000000002</v>
      </c>
      <c r="IX161">
        <f t="shared" si="33"/>
        <v>0.89700000000000002</v>
      </c>
      <c r="IY161">
        <f t="shared" si="33"/>
        <v>0.89700000000000002</v>
      </c>
      <c r="IZ161">
        <f t="shared" si="33"/>
        <v>0.89800000000000002</v>
      </c>
      <c r="JA161">
        <f t="shared" si="33"/>
        <v>0.89800000000000002</v>
      </c>
      <c r="JB161">
        <f t="shared" ref="JB161:LM161" si="34">ROUND(JB158,3)</f>
        <v>0.89800000000000002</v>
      </c>
      <c r="JC161">
        <f t="shared" si="34"/>
        <v>0.89900000000000002</v>
      </c>
      <c r="JD161">
        <f t="shared" si="34"/>
        <v>0.89900000000000002</v>
      </c>
      <c r="JE161">
        <f t="shared" si="34"/>
        <v>0.89900000000000002</v>
      </c>
      <c r="JF161">
        <f t="shared" si="34"/>
        <v>0.9</v>
      </c>
      <c r="JG161">
        <f t="shared" si="34"/>
        <v>0.9</v>
      </c>
      <c r="JH161">
        <f t="shared" si="34"/>
        <v>0.90100000000000002</v>
      </c>
      <c r="JI161">
        <f t="shared" si="34"/>
        <v>0.90100000000000002</v>
      </c>
      <c r="JJ161">
        <f t="shared" si="34"/>
        <v>0.90100000000000002</v>
      </c>
      <c r="JK161">
        <f t="shared" si="34"/>
        <v>0.90200000000000002</v>
      </c>
      <c r="JL161">
        <f t="shared" si="34"/>
        <v>0.90200000000000002</v>
      </c>
      <c r="JM161">
        <f t="shared" si="34"/>
        <v>0.90200000000000002</v>
      </c>
      <c r="JN161">
        <f t="shared" si="34"/>
        <v>0.90300000000000002</v>
      </c>
      <c r="JO161">
        <f t="shared" si="34"/>
        <v>0.90300000000000002</v>
      </c>
      <c r="JP161">
        <f t="shared" si="34"/>
        <v>0.90300000000000002</v>
      </c>
      <c r="JQ161">
        <f t="shared" si="34"/>
        <v>0.90400000000000003</v>
      </c>
      <c r="JR161">
        <f t="shared" si="34"/>
        <v>0.90400000000000003</v>
      </c>
      <c r="JS161">
        <f t="shared" si="34"/>
        <v>0.90500000000000003</v>
      </c>
      <c r="JT161">
        <f t="shared" si="34"/>
        <v>0.90500000000000003</v>
      </c>
      <c r="JU161">
        <f t="shared" si="34"/>
        <v>0.90500000000000003</v>
      </c>
      <c r="JV161">
        <f t="shared" si="34"/>
        <v>0.90600000000000003</v>
      </c>
      <c r="JW161">
        <f t="shared" si="34"/>
        <v>0.90600000000000003</v>
      </c>
      <c r="JX161">
        <f t="shared" si="34"/>
        <v>0.90600000000000003</v>
      </c>
      <c r="JY161">
        <f t="shared" si="34"/>
        <v>0.90600000000000003</v>
      </c>
      <c r="JZ161">
        <f t="shared" si="34"/>
        <v>0.90700000000000003</v>
      </c>
      <c r="KA161">
        <f t="shared" si="34"/>
        <v>0.90700000000000003</v>
      </c>
      <c r="KB161">
        <f t="shared" si="34"/>
        <v>0.90800000000000003</v>
      </c>
      <c r="KC161">
        <f t="shared" si="34"/>
        <v>0.90800000000000003</v>
      </c>
      <c r="KD161">
        <f t="shared" si="34"/>
        <v>0.90800000000000003</v>
      </c>
      <c r="KE161">
        <f t="shared" si="34"/>
        <v>0.90800000000000003</v>
      </c>
      <c r="KF161">
        <f t="shared" si="34"/>
        <v>0.90900000000000003</v>
      </c>
      <c r="KG161">
        <f t="shared" si="34"/>
        <v>0.90900000000000003</v>
      </c>
      <c r="KH161">
        <f t="shared" si="34"/>
        <v>0.90900000000000003</v>
      </c>
      <c r="KI161">
        <f t="shared" si="34"/>
        <v>0.91</v>
      </c>
      <c r="KJ161">
        <f t="shared" si="34"/>
        <v>0.91</v>
      </c>
      <c r="KK161">
        <f t="shared" si="34"/>
        <v>0.91</v>
      </c>
      <c r="KL161">
        <f t="shared" si="34"/>
        <v>0.91100000000000003</v>
      </c>
      <c r="KM161">
        <f t="shared" si="34"/>
        <v>0.91100000000000003</v>
      </c>
      <c r="KN161">
        <f t="shared" si="34"/>
        <v>0.91100000000000003</v>
      </c>
      <c r="KO161">
        <f t="shared" si="34"/>
        <v>0.91100000000000003</v>
      </c>
      <c r="KP161">
        <f t="shared" si="34"/>
        <v>0.91200000000000003</v>
      </c>
      <c r="KQ161">
        <f t="shared" si="34"/>
        <v>0.91200000000000003</v>
      </c>
      <c r="KR161">
        <f t="shared" si="34"/>
        <v>0.91200000000000003</v>
      </c>
      <c r="KS161">
        <f t="shared" si="34"/>
        <v>0.91300000000000003</v>
      </c>
      <c r="KT161">
        <f t="shared" si="34"/>
        <v>0.91300000000000003</v>
      </c>
      <c r="KU161">
        <f t="shared" si="34"/>
        <v>0.91300000000000003</v>
      </c>
      <c r="KV161">
        <f t="shared" si="34"/>
        <v>0.91400000000000003</v>
      </c>
      <c r="KW161">
        <f t="shared" si="34"/>
        <v>0.91400000000000003</v>
      </c>
      <c r="KX161">
        <f t="shared" si="34"/>
        <v>0.91400000000000003</v>
      </c>
      <c r="KY161">
        <f t="shared" si="34"/>
        <v>0.91400000000000003</v>
      </c>
      <c r="KZ161">
        <f t="shared" si="34"/>
        <v>0.91400000000000003</v>
      </c>
      <c r="LA161">
        <f t="shared" si="34"/>
        <v>0.91500000000000004</v>
      </c>
      <c r="LB161">
        <f t="shared" si="34"/>
        <v>0.91500000000000004</v>
      </c>
      <c r="LC161">
        <f t="shared" si="34"/>
        <v>0.91500000000000004</v>
      </c>
      <c r="LD161">
        <f t="shared" si="34"/>
        <v>0.91600000000000004</v>
      </c>
      <c r="LE161">
        <f t="shared" si="34"/>
        <v>0.91600000000000004</v>
      </c>
      <c r="LF161">
        <f t="shared" si="34"/>
        <v>0.91600000000000004</v>
      </c>
      <c r="LG161">
        <f t="shared" si="34"/>
        <v>0.91700000000000004</v>
      </c>
      <c r="LH161">
        <f t="shared" si="34"/>
        <v>0.91700000000000004</v>
      </c>
      <c r="LI161">
        <f t="shared" si="34"/>
        <v>0.91700000000000004</v>
      </c>
      <c r="LJ161">
        <f t="shared" si="34"/>
        <v>0.91700000000000004</v>
      </c>
      <c r="LK161">
        <f t="shared" si="34"/>
        <v>0.91800000000000004</v>
      </c>
      <c r="LL161">
        <f t="shared" si="34"/>
        <v>0.91800000000000004</v>
      </c>
      <c r="LM161">
        <f t="shared" si="34"/>
        <v>0.91800000000000004</v>
      </c>
      <c r="LN161">
        <f t="shared" ref="LN161:NY161" si="35">ROUND(LN158,3)</f>
        <v>0.91800000000000004</v>
      </c>
      <c r="LO161">
        <f t="shared" si="35"/>
        <v>0.91800000000000004</v>
      </c>
      <c r="LP161">
        <f t="shared" si="35"/>
        <v>0.91800000000000004</v>
      </c>
      <c r="LQ161">
        <f t="shared" si="35"/>
        <v>0.91900000000000004</v>
      </c>
      <c r="LR161">
        <f t="shared" si="35"/>
        <v>0.91900000000000004</v>
      </c>
      <c r="LS161">
        <f t="shared" si="35"/>
        <v>0.91900000000000004</v>
      </c>
      <c r="LT161">
        <f t="shared" si="35"/>
        <v>0.92</v>
      </c>
      <c r="LU161">
        <f t="shared" si="35"/>
        <v>0.92</v>
      </c>
      <c r="LV161">
        <f t="shared" si="35"/>
        <v>0.92</v>
      </c>
      <c r="LW161">
        <f t="shared" si="35"/>
        <v>0.92100000000000004</v>
      </c>
      <c r="LX161">
        <f t="shared" si="35"/>
        <v>0.92</v>
      </c>
      <c r="LY161">
        <f t="shared" si="35"/>
        <v>0.92100000000000004</v>
      </c>
      <c r="LZ161">
        <f t="shared" si="35"/>
        <v>0.92100000000000004</v>
      </c>
      <c r="MA161">
        <f t="shared" si="35"/>
        <v>0.92100000000000004</v>
      </c>
      <c r="MB161">
        <f t="shared" si="35"/>
        <v>0.92200000000000004</v>
      </c>
      <c r="MC161">
        <f t="shared" si="35"/>
        <v>0.92200000000000004</v>
      </c>
      <c r="MD161">
        <f t="shared" si="35"/>
        <v>0.92200000000000004</v>
      </c>
      <c r="ME161">
        <f t="shared" si="35"/>
        <v>0.92200000000000004</v>
      </c>
      <c r="MF161">
        <f t="shared" si="35"/>
        <v>0.92300000000000004</v>
      </c>
      <c r="MG161">
        <f t="shared" si="35"/>
        <v>0.92300000000000004</v>
      </c>
      <c r="MH161">
        <f t="shared" si="35"/>
        <v>0.92300000000000004</v>
      </c>
      <c r="MI161">
        <f t="shared" si="35"/>
        <v>0.92300000000000004</v>
      </c>
      <c r="MJ161">
        <f t="shared" si="35"/>
        <v>0.92300000000000004</v>
      </c>
      <c r="MK161">
        <f t="shared" si="35"/>
        <v>0.92400000000000004</v>
      </c>
      <c r="ML161">
        <f t="shared" si="35"/>
        <v>0.92400000000000004</v>
      </c>
      <c r="MM161">
        <f t="shared" si="35"/>
        <v>0.92400000000000004</v>
      </c>
      <c r="MN161">
        <f t="shared" si="35"/>
        <v>0.92500000000000004</v>
      </c>
      <c r="MO161">
        <f t="shared" si="35"/>
        <v>0.92500000000000004</v>
      </c>
      <c r="MP161">
        <f t="shared" si="35"/>
        <v>0.92500000000000004</v>
      </c>
      <c r="MQ161">
        <f t="shared" si="35"/>
        <v>0.92500000000000004</v>
      </c>
      <c r="MR161">
        <f t="shared" si="35"/>
        <v>0.92500000000000004</v>
      </c>
      <c r="MS161">
        <f t="shared" si="35"/>
        <v>0.92500000000000004</v>
      </c>
      <c r="MT161">
        <f t="shared" si="35"/>
        <v>0.92600000000000005</v>
      </c>
      <c r="MU161">
        <f t="shared" si="35"/>
        <v>0.92600000000000005</v>
      </c>
      <c r="MV161">
        <f t="shared" si="35"/>
        <v>0.92600000000000005</v>
      </c>
      <c r="MW161">
        <f t="shared" si="35"/>
        <v>0.92600000000000005</v>
      </c>
      <c r="MX161">
        <f t="shared" si="35"/>
        <v>0.92600000000000005</v>
      </c>
      <c r="MY161">
        <f t="shared" si="35"/>
        <v>0.92700000000000005</v>
      </c>
      <c r="MZ161">
        <f t="shared" si="35"/>
        <v>0.92700000000000005</v>
      </c>
      <c r="NA161">
        <f t="shared" si="35"/>
        <v>0.92700000000000005</v>
      </c>
      <c r="NB161">
        <f t="shared" si="35"/>
        <v>0.92700000000000005</v>
      </c>
      <c r="NC161">
        <f t="shared" si="35"/>
        <v>0.92700000000000005</v>
      </c>
      <c r="ND161">
        <f t="shared" si="35"/>
        <v>0.92700000000000005</v>
      </c>
      <c r="NE161">
        <f t="shared" si="35"/>
        <v>0.92800000000000005</v>
      </c>
      <c r="NF161">
        <f t="shared" si="35"/>
        <v>0.92800000000000005</v>
      </c>
      <c r="NG161">
        <f t="shared" si="35"/>
        <v>0.92800000000000005</v>
      </c>
      <c r="NH161">
        <f t="shared" si="35"/>
        <v>0.92800000000000005</v>
      </c>
      <c r="NI161">
        <f t="shared" si="35"/>
        <v>0.92800000000000005</v>
      </c>
      <c r="NJ161">
        <f t="shared" si="35"/>
        <v>0.92900000000000005</v>
      </c>
      <c r="NK161">
        <f t="shared" si="35"/>
        <v>0.92900000000000005</v>
      </c>
      <c r="NL161">
        <f t="shared" si="35"/>
        <v>0.92900000000000005</v>
      </c>
      <c r="NM161">
        <f t="shared" si="35"/>
        <v>0.92900000000000005</v>
      </c>
      <c r="NN161">
        <f t="shared" si="35"/>
        <v>0.92900000000000005</v>
      </c>
      <c r="NO161">
        <f t="shared" si="35"/>
        <v>0.93</v>
      </c>
      <c r="NP161">
        <f t="shared" si="35"/>
        <v>0.93</v>
      </c>
      <c r="NQ161">
        <f t="shared" si="35"/>
        <v>0.93</v>
      </c>
      <c r="NR161">
        <f t="shared" si="35"/>
        <v>0.93</v>
      </c>
      <c r="NS161">
        <f t="shared" si="35"/>
        <v>0.93100000000000005</v>
      </c>
      <c r="NT161">
        <f t="shared" si="35"/>
        <v>0.93100000000000005</v>
      </c>
      <c r="NU161">
        <f t="shared" si="35"/>
        <v>0.93100000000000005</v>
      </c>
      <c r="NV161">
        <f t="shared" si="35"/>
        <v>0.93100000000000005</v>
      </c>
      <c r="NW161">
        <f t="shared" si="35"/>
        <v>0.93100000000000005</v>
      </c>
      <c r="NX161">
        <f t="shared" si="35"/>
        <v>0.93100000000000005</v>
      </c>
      <c r="NY161">
        <f t="shared" si="35"/>
        <v>0.93200000000000005</v>
      </c>
      <c r="NZ161">
        <f t="shared" ref="NZ161:OU161" si="36">ROUND(NZ158,3)</f>
        <v>0.93200000000000005</v>
      </c>
      <c r="OA161">
        <f t="shared" si="36"/>
        <v>0.93200000000000005</v>
      </c>
      <c r="OB161">
        <f t="shared" si="36"/>
        <v>0.93200000000000005</v>
      </c>
      <c r="OC161">
        <f t="shared" si="36"/>
        <v>0.93200000000000005</v>
      </c>
      <c r="OD161">
        <f t="shared" si="36"/>
        <v>0.93200000000000005</v>
      </c>
      <c r="OE161">
        <f t="shared" si="36"/>
        <v>0.93200000000000005</v>
      </c>
      <c r="OF161">
        <f t="shared" si="36"/>
        <v>0.93300000000000005</v>
      </c>
      <c r="OG161">
        <f t="shared" si="36"/>
        <v>0.93300000000000005</v>
      </c>
      <c r="OH161">
        <f t="shared" si="36"/>
        <v>0.93300000000000005</v>
      </c>
      <c r="OI161">
        <f t="shared" si="36"/>
        <v>0.93300000000000005</v>
      </c>
      <c r="OJ161">
        <f t="shared" si="36"/>
        <v>0.93300000000000005</v>
      </c>
      <c r="OK161">
        <f t="shared" si="36"/>
        <v>0.93400000000000005</v>
      </c>
      <c r="OL161">
        <f t="shared" si="36"/>
        <v>0.93400000000000005</v>
      </c>
      <c r="OM161">
        <f t="shared" si="36"/>
        <v>0.93400000000000005</v>
      </c>
      <c r="ON161">
        <f t="shared" si="36"/>
        <v>0.93400000000000005</v>
      </c>
      <c r="OO161">
        <f t="shared" si="36"/>
        <v>0.93400000000000005</v>
      </c>
      <c r="OP161">
        <f t="shared" si="36"/>
        <v>0.93400000000000005</v>
      </c>
      <c r="OQ161">
        <f t="shared" si="36"/>
        <v>0.93500000000000005</v>
      </c>
      <c r="OR161">
        <f t="shared" si="36"/>
        <v>0.93500000000000005</v>
      </c>
      <c r="OS161">
        <f t="shared" si="36"/>
        <v>0.93500000000000005</v>
      </c>
      <c r="OT161">
        <f t="shared" si="36"/>
        <v>0.93500000000000005</v>
      </c>
      <c r="OU161">
        <f t="shared" si="36"/>
        <v>0.93500000000000005</v>
      </c>
    </row>
    <row r="162" spans="1:413">
      <c r="A162" s="542" t="str">
        <f t="shared" ref="A162:A163" si="37">A159</f>
        <v>Actual</v>
      </c>
      <c r="B162">
        <f t="shared" ref="B162:C163" si="38">ROUND(B159,3)</f>
        <v>1E-3</v>
      </c>
      <c r="C162">
        <f t="shared" si="38"/>
        <v>3.0000000000000001E-3</v>
      </c>
      <c r="D162">
        <f t="shared" si="30"/>
        <v>5.0000000000000001E-3</v>
      </c>
      <c r="E162">
        <f t="shared" si="30"/>
        <v>7.0000000000000001E-3</v>
      </c>
    </row>
    <row r="163" spans="1:413">
      <c r="A163" s="542" t="str">
        <f t="shared" si="37"/>
        <v>Table value</v>
      </c>
      <c r="B163">
        <f t="shared" si="38"/>
        <v>3.0000000000000001E-3</v>
      </c>
      <c r="C163">
        <f t="shared" si="38"/>
        <v>3.0000000000000001E-3</v>
      </c>
      <c r="D163">
        <f t="shared" si="30"/>
        <v>5.0000000000000001E-3</v>
      </c>
      <c r="E163">
        <f t="shared" si="30"/>
        <v>6.0000000000000001E-3</v>
      </c>
      <c r="F163">
        <f t="shared" si="30"/>
        <v>2.4E-2</v>
      </c>
      <c r="G163">
        <f t="shared" si="30"/>
        <v>1.9E-2</v>
      </c>
      <c r="H163">
        <f t="shared" si="30"/>
        <v>2.1999999999999999E-2</v>
      </c>
      <c r="I163">
        <f t="shared" si="30"/>
        <v>3.3000000000000002E-2</v>
      </c>
      <c r="J163">
        <f t="shared" si="30"/>
        <v>3.5999999999999997E-2</v>
      </c>
      <c r="K163">
        <f t="shared" si="30"/>
        <v>3.9E-2</v>
      </c>
      <c r="L163">
        <f t="shared" si="30"/>
        <v>8.5999999999999993E-2</v>
      </c>
      <c r="M163">
        <f t="shared" si="30"/>
        <v>8.1000000000000003E-2</v>
      </c>
      <c r="N163">
        <f t="shared" si="30"/>
        <v>0.11600000000000001</v>
      </c>
      <c r="O163">
        <f t="shared" si="30"/>
        <v>0.107</v>
      </c>
      <c r="P163">
        <f t="shared" si="30"/>
        <v>0.11600000000000001</v>
      </c>
      <c r="Q163">
        <f t="shared" si="30"/>
        <v>0.10299999999999999</v>
      </c>
      <c r="R163">
        <f t="shared" si="30"/>
        <v>0.151</v>
      </c>
      <c r="S163">
        <f t="shared" si="30"/>
        <v>0.156</v>
      </c>
      <c r="T163">
        <f t="shared" si="30"/>
        <v>0.14099999999999999</v>
      </c>
      <c r="U163">
        <f t="shared" si="30"/>
        <v>0.159</v>
      </c>
      <c r="V163">
        <f t="shared" si="30"/>
        <v>0.185</v>
      </c>
      <c r="W163">
        <f t="shared" si="30"/>
        <v>0.182</v>
      </c>
      <c r="X163">
        <f t="shared" si="30"/>
        <v>0.20599999999999999</v>
      </c>
      <c r="Y163">
        <f t="shared" si="30"/>
        <v>0.22600000000000001</v>
      </c>
      <c r="Z163">
        <f t="shared" si="30"/>
        <v>0.23699999999999999</v>
      </c>
      <c r="AA163">
        <f t="shared" si="30"/>
        <v>0.25</v>
      </c>
      <c r="AB163">
        <f t="shared" si="30"/>
        <v>0.26200000000000001</v>
      </c>
      <c r="AC163">
        <f t="shared" si="30"/>
        <v>0.27500000000000002</v>
      </c>
      <c r="AD163">
        <f t="shared" si="30"/>
        <v>0.28499999999999998</v>
      </c>
      <c r="AE163">
        <f t="shared" si="30"/>
        <v>0.30099999999999999</v>
      </c>
      <c r="AF163">
        <f t="shared" si="30"/>
        <v>0.307</v>
      </c>
      <c r="AG163">
        <f t="shared" si="30"/>
        <v>0.32700000000000001</v>
      </c>
      <c r="AH163">
        <f t="shared" si="30"/>
        <v>0.34399999999999997</v>
      </c>
      <c r="AI163">
        <f>ROUND(AI160,3)</f>
        <v>0.34799999999999998</v>
      </c>
      <c r="AJ163">
        <f t="shared" si="30"/>
        <v>0.35699999999999998</v>
      </c>
      <c r="AK163">
        <f t="shared" si="30"/>
        <v>0.375</v>
      </c>
      <c r="AL163">
        <f t="shared" si="30"/>
        <v>0.372</v>
      </c>
      <c r="AM163">
        <f t="shared" si="30"/>
        <v>0.39600000000000002</v>
      </c>
      <c r="AN163">
        <f t="shared" si="30"/>
        <v>0.4</v>
      </c>
      <c r="AO163">
        <f t="shared" si="30"/>
        <v>0.42199999999999999</v>
      </c>
      <c r="AP163">
        <f t="shared" si="30"/>
        <v>0.42399999999999999</v>
      </c>
      <c r="AQ163">
        <f t="shared" si="30"/>
        <v>0.438</v>
      </c>
      <c r="AR163">
        <f t="shared" si="30"/>
        <v>0.433</v>
      </c>
      <c r="AS163">
        <f t="shared" si="30"/>
        <v>0.44</v>
      </c>
      <c r="AT163">
        <f t="shared" si="30"/>
        <v>0.47099999999999997</v>
      </c>
      <c r="AU163">
        <f t="shared" si="30"/>
        <v>0.48099999999999998</v>
      </c>
      <c r="AV163">
        <f t="shared" si="30"/>
        <v>0.48199999999999998</v>
      </c>
      <c r="AW163">
        <f t="shared" si="30"/>
        <v>0.497</v>
      </c>
      <c r="AX163">
        <f t="shared" si="30"/>
        <v>0.497</v>
      </c>
      <c r="AY163">
        <f t="shared" si="30"/>
        <v>0.49099999999999999</v>
      </c>
      <c r="AZ163">
        <f t="shared" si="30"/>
        <v>0.501</v>
      </c>
      <c r="BA163">
        <f t="shared" si="30"/>
        <v>0.52700000000000002</v>
      </c>
      <c r="BB163">
        <f t="shared" si="30"/>
        <v>0.53700000000000003</v>
      </c>
      <c r="BC163">
        <f t="shared" si="30"/>
        <v>0.53200000000000003</v>
      </c>
      <c r="BD163">
        <f t="shared" si="30"/>
        <v>0.54</v>
      </c>
      <c r="BE163">
        <f t="shared" si="30"/>
        <v>0.54100000000000004</v>
      </c>
      <c r="BF163">
        <f t="shared" si="30"/>
        <v>0.56000000000000005</v>
      </c>
      <c r="BG163">
        <f t="shared" si="30"/>
        <v>0.56899999999999995</v>
      </c>
      <c r="BH163">
        <f t="shared" si="30"/>
        <v>0.56999999999999995</v>
      </c>
      <c r="BI163">
        <f t="shared" si="30"/>
        <v>0.58399999999999996</v>
      </c>
      <c r="BJ163">
        <f t="shared" si="30"/>
        <v>0.58199999999999996</v>
      </c>
      <c r="BK163">
        <f t="shared" si="30"/>
        <v>0.58399999999999996</v>
      </c>
      <c r="BL163">
        <f t="shared" si="30"/>
        <v>0.59599999999999997</v>
      </c>
      <c r="BM163">
        <f t="shared" si="30"/>
        <v>0.6</v>
      </c>
      <c r="BN163">
        <f t="shared" si="30"/>
        <v>0.6</v>
      </c>
      <c r="BO163">
        <f t="shared" si="30"/>
        <v>0.60099999999999998</v>
      </c>
      <c r="BP163">
        <f t="shared" si="30"/>
        <v>0.61899999999999999</v>
      </c>
      <c r="BQ163">
        <f t="shared" si="30"/>
        <v>0.625</v>
      </c>
      <c r="BR163">
        <f t="shared" ref="BR163:EC163" si="39">ROUND(BR160,3)</f>
        <v>0.63400000000000001</v>
      </c>
      <c r="BS163">
        <f t="shared" si="39"/>
        <v>0.625</v>
      </c>
      <c r="BT163">
        <f t="shared" si="39"/>
        <v>0.628</v>
      </c>
      <c r="BU163">
        <f t="shared" si="39"/>
        <v>0.63500000000000001</v>
      </c>
      <c r="BV163">
        <f t="shared" si="39"/>
        <v>0.64500000000000002</v>
      </c>
      <c r="BW163">
        <f t="shared" si="39"/>
        <v>0.65600000000000003</v>
      </c>
      <c r="BX163">
        <f t="shared" si="39"/>
        <v>0.65300000000000002</v>
      </c>
      <c r="BY163">
        <f t="shared" si="39"/>
        <v>0.66100000000000003</v>
      </c>
      <c r="BZ163">
        <f t="shared" si="39"/>
        <v>0.66400000000000003</v>
      </c>
      <c r="CA163">
        <f t="shared" si="39"/>
        <v>0.66500000000000004</v>
      </c>
      <c r="CB163">
        <f t="shared" si="39"/>
        <v>0.67500000000000004</v>
      </c>
      <c r="CC163">
        <f t="shared" si="39"/>
        <v>0.67700000000000005</v>
      </c>
      <c r="CD163">
        <f t="shared" si="39"/>
        <v>0.67900000000000005</v>
      </c>
      <c r="CE163">
        <f t="shared" si="39"/>
        <v>0.68300000000000005</v>
      </c>
      <c r="CF163">
        <f t="shared" si="39"/>
        <v>0.68500000000000005</v>
      </c>
      <c r="CG163">
        <f t="shared" si="39"/>
        <v>0.68799999999999994</v>
      </c>
      <c r="CH163">
        <f t="shared" si="39"/>
        <v>0.68899999999999995</v>
      </c>
      <c r="CI163">
        <f t="shared" si="39"/>
        <v>0.69899999999999995</v>
      </c>
      <c r="CJ163">
        <f t="shared" si="39"/>
        <v>0.69299999999999995</v>
      </c>
      <c r="CK163">
        <f t="shared" si="39"/>
        <v>0.70299999999999996</v>
      </c>
      <c r="CL163">
        <f t="shared" si="39"/>
        <v>0.70799999999999996</v>
      </c>
      <c r="CM163">
        <f t="shared" si="39"/>
        <v>0.71099999999999997</v>
      </c>
      <c r="CN163">
        <f t="shared" si="39"/>
        <v>0.71599999999999997</v>
      </c>
      <c r="CO163">
        <f t="shared" si="39"/>
        <v>0.71799999999999997</v>
      </c>
      <c r="CP163">
        <f t="shared" si="39"/>
        <v>0.72</v>
      </c>
      <c r="CQ163">
        <f t="shared" si="39"/>
        <v>0.72</v>
      </c>
      <c r="CR163">
        <f t="shared" si="39"/>
        <v>0.72599999999999998</v>
      </c>
      <c r="CS163">
        <f t="shared" si="39"/>
        <v>0.72599999999999998</v>
      </c>
      <c r="CT163">
        <f t="shared" si="39"/>
        <v>0.72799999999999998</v>
      </c>
      <c r="CU163">
        <f t="shared" si="39"/>
        <v>0.73599999999999999</v>
      </c>
      <c r="CV163">
        <f t="shared" si="39"/>
        <v>0.73299999999999998</v>
      </c>
      <c r="CW163">
        <f t="shared" si="39"/>
        <v>0.73799999999999999</v>
      </c>
      <c r="CX163">
        <f t="shared" si="39"/>
        <v>0.74199999999999999</v>
      </c>
      <c r="CY163">
        <f t="shared" si="39"/>
        <v>0.74099999999999999</v>
      </c>
      <c r="CZ163">
        <f t="shared" si="39"/>
        <v>0.74399999999999999</v>
      </c>
      <c r="DA163">
        <f t="shared" si="39"/>
        <v>0.746</v>
      </c>
      <c r="DB163">
        <f t="shared" si="39"/>
        <v>0.751</v>
      </c>
      <c r="DC163">
        <f t="shared" si="39"/>
        <v>0.75</v>
      </c>
      <c r="DD163">
        <f t="shared" si="39"/>
        <v>0.75800000000000001</v>
      </c>
      <c r="DE163">
        <f t="shared" si="39"/>
        <v>0.754</v>
      </c>
      <c r="DF163">
        <f t="shared" si="39"/>
        <v>0.75900000000000001</v>
      </c>
      <c r="DG163">
        <f t="shared" si="39"/>
        <v>0.76500000000000001</v>
      </c>
      <c r="DH163">
        <f t="shared" si="39"/>
        <v>0.76400000000000001</v>
      </c>
      <c r="DI163">
        <f t="shared" si="39"/>
        <v>0.76700000000000002</v>
      </c>
      <c r="DJ163">
        <f t="shared" si="39"/>
        <v>0.76900000000000002</v>
      </c>
      <c r="DK163">
        <f t="shared" si="39"/>
        <v>0.77</v>
      </c>
      <c r="DL163">
        <f t="shared" si="39"/>
        <v>0.77100000000000002</v>
      </c>
      <c r="DM163">
        <f t="shared" si="39"/>
        <v>0.77400000000000002</v>
      </c>
      <c r="DN163">
        <f t="shared" si="39"/>
        <v>0.77500000000000002</v>
      </c>
      <c r="DO163">
        <f t="shared" si="39"/>
        <v>0.77700000000000002</v>
      </c>
      <c r="DP163">
        <f t="shared" si="39"/>
        <v>0.78100000000000003</v>
      </c>
      <c r="DQ163">
        <f t="shared" si="39"/>
        <v>0.78100000000000003</v>
      </c>
      <c r="DR163">
        <f t="shared" si="39"/>
        <v>0.78</v>
      </c>
      <c r="DS163">
        <f t="shared" si="39"/>
        <v>0.78400000000000003</v>
      </c>
      <c r="DT163">
        <f t="shared" si="39"/>
        <v>0.78400000000000003</v>
      </c>
      <c r="DU163">
        <f t="shared" si="39"/>
        <v>0.78700000000000003</v>
      </c>
      <c r="DV163">
        <f t="shared" si="39"/>
        <v>0.79100000000000004</v>
      </c>
      <c r="DW163">
        <f t="shared" si="39"/>
        <v>0.79</v>
      </c>
      <c r="DX163">
        <f t="shared" si="39"/>
        <v>0.79500000000000004</v>
      </c>
      <c r="DY163">
        <f t="shared" si="39"/>
        <v>0.79200000000000004</v>
      </c>
      <c r="DZ163">
        <f t="shared" si="39"/>
        <v>0.79700000000000004</v>
      </c>
      <c r="EA163">
        <f t="shared" si="39"/>
        <v>0.79500000000000004</v>
      </c>
      <c r="EB163">
        <f t="shared" si="39"/>
        <v>0.79900000000000004</v>
      </c>
      <c r="EC163">
        <f t="shared" si="39"/>
        <v>0.80400000000000005</v>
      </c>
      <c r="ED163">
        <f t="shared" ref="ED163:GO163" si="40">ROUND(ED160,3)</f>
        <v>0.80200000000000005</v>
      </c>
      <c r="EE163">
        <f t="shared" si="40"/>
        <v>0.80500000000000005</v>
      </c>
      <c r="EF163">
        <f t="shared" si="40"/>
        <v>0.80200000000000005</v>
      </c>
      <c r="EG163">
        <f t="shared" si="40"/>
        <v>0.80500000000000005</v>
      </c>
      <c r="EH163">
        <f t="shared" si="40"/>
        <v>0.80900000000000005</v>
      </c>
      <c r="EI163">
        <f t="shared" si="40"/>
        <v>0.81100000000000005</v>
      </c>
      <c r="EJ163">
        <f t="shared" si="40"/>
        <v>0.81</v>
      </c>
      <c r="EK163">
        <f t="shared" si="40"/>
        <v>0.81200000000000006</v>
      </c>
      <c r="EL163">
        <f t="shared" si="40"/>
        <v>0.81299999999999994</v>
      </c>
      <c r="EM163">
        <f t="shared" si="40"/>
        <v>0.81399999999999995</v>
      </c>
      <c r="EN163">
        <f t="shared" si="40"/>
        <v>0.81499999999999995</v>
      </c>
      <c r="EO163">
        <f t="shared" si="40"/>
        <v>0.81899999999999995</v>
      </c>
      <c r="EP163">
        <f t="shared" si="40"/>
        <v>0.81899999999999995</v>
      </c>
      <c r="EQ163">
        <f t="shared" si="40"/>
        <v>0.81799999999999995</v>
      </c>
      <c r="ER163">
        <f t="shared" si="40"/>
        <v>0.81899999999999995</v>
      </c>
      <c r="ES163" t="e">
        <f t="shared" si="40"/>
        <v>#REF!</v>
      </c>
      <c r="ET163">
        <f t="shared" si="40"/>
        <v>0.82099999999999995</v>
      </c>
      <c r="EU163">
        <f t="shared" si="40"/>
        <v>0.82299999999999995</v>
      </c>
      <c r="EV163">
        <f t="shared" si="40"/>
        <v>0.82499999999999996</v>
      </c>
      <c r="EW163">
        <f t="shared" si="40"/>
        <v>0.82699999999999996</v>
      </c>
      <c r="EX163">
        <f t="shared" si="40"/>
        <v>0.82699999999999996</v>
      </c>
      <c r="EY163">
        <f t="shared" si="40"/>
        <v>0.82899999999999996</v>
      </c>
      <c r="EZ163">
        <f t="shared" si="40"/>
        <v>0.82799999999999996</v>
      </c>
      <c r="FA163">
        <f t="shared" si="40"/>
        <v>0.82799999999999996</v>
      </c>
      <c r="FB163">
        <f t="shared" si="40"/>
        <v>0.83199999999999996</v>
      </c>
      <c r="FC163">
        <f t="shared" si="40"/>
        <v>0.83199999999999996</v>
      </c>
      <c r="FD163">
        <f t="shared" si="40"/>
        <v>0.83299999999999996</v>
      </c>
      <c r="FE163">
        <f t="shared" si="40"/>
        <v>0.83399999999999996</v>
      </c>
      <c r="FF163">
        <f t="shared" si="40"/>
        <v>0.83699999999999997</v>
      </c>
      <c r="FG163">
        <f t="shared" si="40"/>
        <v>1.62</v>
      </c>
      <c r="FH163">
        <f t="shared" si="40"/>
        <v>0.83899999999999997</v>
      </c>
      <c r="FI163">
        <f t="shared" si="40"/>
        <v>0.83899999999999997</v>
      </c>
      <c r="FJ163">
        <f t="shared" si="40"/>
        <v>0.84299999999999997</v>
      </c>
      <c r="FK163">
        <f t="shared" si="40"/>
        <v>0.84199999999999997</v>
      </c>
      <c r="FL163">
        <f t="shared" si="40"/>
        <v>0.84299999999999997</v>
      </c>
      <c r="FM163">
        <f t="shared" si="40"/>
        <v>0.84099999999999997</v>
      </c>
      <c r="FN163">
        <f t="shared" si="40"/>
        <v>0.84099999999999997</v>
      </c>
      <c r="FO163">
        <f t="shared" si="40"/>
        <v>0.84299999999999997</v>
      </c>
      <c r="FP163">
        <f t="shared" si="40"/>
        <v>0.84499999999999997</v>
      </c>
      <c r="FQ163">
        <f t="shared" si="40"/>
        <v>0.84499999999999997</v>
      </c>
      <c r="FR163">
        <f t="shared" si="40"/>
        <v>0.84699999999999998</v>
      </c>
      <c r="FS163">
        <f t="shared" si="40"/>
        <v>0.84599999999999997</v>
      </c>
      <c r="FT163">
        <f t="shared" si="40"/>
        <v>0.85099999999999998</v>
      </c>
      <c r="FU163">
        <f t="shared" si="40"/>
        <v>0.85</v>
      </c>
      <c r="FV163">
        <f t="shared" si="40"/>
        <v>0.85</v>
      </c>
      <c r="FW163">
        <f t="shared" si="40"/>
        <v>0.85099999999999998</v>
      </c>
      <c r="FX163">
        <f t="shared" si="40"/>
        <v>0.85299999999999998</v>
      </c>
      <c r="FY163">
        <f t="shared" si="40"/>
        <v>0.85399999999999998</v>
      </c>
      <c r="FZ163">
        <f t="shared" si="40"/>
        <v>0.85399999999999998</v>
      </c>
      <c r="GA163">
        <f t="shared" si="40"/>
        <v>0.85299999999999998</v>
      </c>
      <c r="GB163">
        <f t="shared" si="40"/>
        <v>0.85599999999999998</v>
      </c>
      <c r="GC163">
        <f t="shared" si="40"/>
        <v>0.85599999999999998</v>
      </c>
      <c r="GD163">
        <f t="shared" si="40"/>
        <v>0.85599999999999998</v>
      </c>
      <c r="GE163">
        <f t="shared" si="40"/>
        <v>0.85499999999999998</v>
      </c>
      <c r="GF163">
        <f t="shared" si="40"/>
        <v>0.85699999999999998</v>
      </c>
      <c r="GG163">
        <f t="shared" si="40"/>
        <v>0.85799999999999998</v>
      </c>
      <c r="GH163">
        <f t="shared" si="40"/>
        <v>0.85799999999999998</v>
      </c>
      <c r="GI163">
        <f t="shared" si="40"/>
        <v>0.86099999999999999</v>
      </c>
      <c r="GJ163">
        <f t="shared" si="40"/>
        <v>0.86</v>
      </c>
      <c r="GK163">
        <f t="shared" si="40"/>
        <v>0.86199999999999999</v>
      </c>
      <c r="GL163">
        <f t="shared" si="40"/>
        <v>0.86199999999999999</v>
      </c>
      <c r="GM163">
        <f t="shared" si="40"/>
        <v>0.86199999999999999</v>
      </c>
      <c r="GN163">
        <f t="shared" si="40"/>
        <v>0.86299999999999999</v>
      </c>
      <c r="GO163">
        <f t="shared" si="40"/>
        <v>0.86599999999999999</v>
      </c>
      <c r="GP163">
        <f t="shared" ref="GP163:JA163" si="41">ROUND(GP160,3)</f>
        <v>0.86499999999999999</v>
      </c>
      <c r="GQ163">
        <f t="shared" si="41"/>
        <v>0.86599999999999999</v>
      </c>
      <c r="GR163">
        <f t="shared" si="41"/>
        <v>0.86799999999999999</v>
      </c>
      <c r="GS163">
        <f t="shared" si="41"/>
        <v>0.87</v>
      </c>
      <c r="GT163">
        <f t="shared" si="41"/>
        <v>0.86899999999999999</v>
      </c>
      <c r="GU163">
        <f t="shared" si="41"/>
        <v>0.86899999999999999</v>
      </c>
      <c r="GV163">
        <f t="shared" si="41"/>
        <v>0.86899999999999999</v>
      </c>
      <c r="GW163">
        <f t="shared" si="41"/>
        <v>0.87</v>
      </c>
      <c r="GX163">
        <f t="shared" si="41"/>
        <v>0.872</v>
      </c>
      <c r="GY163">
        <f t="shared" si="41"/>
        <v>0.871</v>
      </c>
      <c r="GZ163">
        <f t="shared" si="41"/>
        <v>0.872</v>
      </c>
      <c r="HA163">
        <f t="shared" si="41"/>
        <v>0.872</v>
      </c>
      <c r="HB163">
        <f t="shared" si="41"/>
        <v>0.873</v>
      </c>
      <c r="HC163">
        <f t="shared" si="41"/>
        <v>0.873</v>
      </c>
      <c r="HD163">
        <f t="shared" si="41"/>
        <v>0.874</v>
      </c>
      <c r="HE163">
        <f t="shared" si="41"/>
        <v>0.876</v>
      </c>
      <c r="HF163">
        <f t="shared" si="41"/>
        <v>0.876</v>
      </c>
      <c r="HG163">
        <f t="shared" si="41"/>
        <v>0.876</v>
      </c>
      <c r="HH163">
        <f t="shared" si="41"/>
        <v>0.878</v>
      </c>
      <c r="HI163">
        <f t="shared" si="41"/>
        <v>0.876</v>
      </c>
      <c r="HJ163">
        <f t="shared" si="41"/>
        <v>0.877</v>
      </c>
      <c r="HK163">
        <f t="shared" si="41"/>
        <v>0.878</v>
      </c>
      <c r="HL163">
        <f t="shared" si="41"/>
        <v>0.878</v>
      </c>
      <c r="HM163">
        <f t="shared" si="41"/>
        <v>0.88</v>
      </c>
      <c r="HN163">
        <f t="shared" si="41"/>
        <v>0.879</v>
      </c>
      <c r="HO163">
        <f t="shared" si="41"/>
        <v>0.88</v>
      </c>
      <c r="HP163">
        <f t="shared" si="41"/>
        <v>0.878</v>
      </c>
      <c r="HQ163">
        <f t="shared" si="41"/>
        <v>0.88</v>
      </c>
      <c r="HR163">
        <f t="shared" si="41"/>
        <v>0.88200000000000001</v>
      </c>
      <c r="HS163">
        <f t="shared" si="41"/>
        <v>0.88</v>
      </c>
      <c r="HT163">
        <f t="shared" si="41"/>
        <v>0.88</v>
      </c>
      <c r="HU163">
        <f t="shared" si="41"/>
        <v>0.88300000000000001</v>
      </c>
      <c r="HV163">
        <f t="shared" si="41"/>
        <v>0.88400000000000001</v>
      </c>
      <c r="HW163">
        <f t="shared" si="41"/>
        <v>0.88600000000000001</v>
      </c>
      <c r="HX163">
        <f t="shared" si="41"/>
        <v>0.88400000000000001</v>
      </c>
      <c r="HY163">
        <f t="shared" si="41"/>
        <v>0.88500000000000001</v>
      </c>
      <c r="HZ163">
        <f t="shared" si="41"/>
        <v>0.88700000000000001</v>
      </c>
      <c r="IA163">
        <f t="shared" si="41"/>
        <v>0.88700000000000001</v>
      </c>
      <c r="IB163">
        <f t="shared" si="41"/>
        <v>0.88800000000000001</v>
      </c>
      <c r="IC163">
        <f t="shared" si="41"/>
        <v>0.88600000000000001</v>
      </c>
      <c r="ID163">
        <f t="shared" si="41"/>
        <v>0.88900000000000001</v>
      </c>
      <c r="IE163">
        <f t="shared" si="41"/>
        <v>0.88900000000000001</v>
      </c>
      <c r="IF163">
        <f t="shared" si="41"/>
        <v>0.88900000000000001</v>
      </c>
      <c r="IG163">
        <f t="shared" si="41"/>
        <v>0.88900000000000001</v>
      </c>
      <c r="IH163">
        <f t="shared" si="41"/>
        <v>0.89200000000000002</v>
      </c>
      <c r="II163">
        <f t="shared" si="41"/>
        <v>0.89</v>
      </c>
      <c r="IJ163">
        <f t="shared" si="41"/>
        <v>0.89200000000000002</v>
      </c>
      <c r="IK163">
        <f t="shared" si="41"/>
        <v>0.89100000000000001</v>
      </c>
      <c r="IL163">
        <f t="shared" si="41"/>
        <v>0.89100000000000001</v>
      </c>
      <c r="IM163">
        <f t="shared" si="41"/>
        <v>0.89500000000000002</v>
      </c>
      <c r="IN163">
        <f t="shared" si="41"/>
        <v>0.89100000000000001</v>
      </c>
      <c r="IO163">
        <f t="shared" si="41"/>
        <v>0.89400000000000002</v>
      </c>
      <c r="IP163">
        <f t="shared" si="41"/>
        <v>0.89300000000000002</v>
      </c>
      <c r="IQ163">
        <f t="shared" si="41"/>
        <v>0.89300000000000002</v>
      </c>
      <c r="IR163">
        <f t="shared" si="41"/>
        <v>0.89300000000000002</v>
      </c>
      <c r="IS163">
        <f t="shared" si="41"/>
        <v>0.89500000000000002</v>
      </c>
      <c r="IT163">
        <f t="shared" si="41"/>
        <v>0.89300000000000002</v>
      </c>
      <c r="IU163">
        <f t="shared" si="41"/>
        <v>0.89600000000000002</v>
      </c>
      <c r="IV163">
        <f t="shared" si="41"/>
        <v>0.89600000000000002</v>
      </c>
      <c r="IW163">
        <f t="shared" si="41"/>
        <v>0.89700000000000002</v>
      </c>
      <c r="IX163">
        <f t="shared" si="41"/>
        <v>0.89600000000000002</v>
      </c>
      <c r="IY163">
        <f t="shared" si="41"/>
        <v>0.89700000000000002</v>
      </c>
      <c r="IZ163">
        <f t="shared" si="41"/>
        <v>0.89800000000000002</v>
      </c>
      <c r="JA163">
        <f t="shared" si="41"/>
        <v>0.89800000000000002</v>
      </c>
      <c r="JB163">
        <f t="shared" ref="JB163:LM163" si="42">ROUND(JB160,3)</f>
        <v>0.89700000000000002</v>
      </c>
      <c r="JC163">
        <f t="shared" si="42"/>
        <v>0.9</v>
      </c>
      <c r="JD163">
        <f t="shared" si="42"/>
        <v>0.89900000000000002</v>
      </c>
      <c r="JE163">
        <f t="shared" si="42"/>
        <v>0.89800000000000002</v>
      </c>
      <c r="JF163">
        <f t="shared" si="42"/>
        <v>0.9</v>
      </c>
      <c r="JG163">
        <f t="shared" si="42"/>
        <v>0.90100000000000002</v>
      </c>
      <c r="JH163">
        <f t="shared" si="42"/>
        <v>0.9</v>
      </c>
      <c r="JI163">
        <f t="shared" si="42"/>
        <v>0.9</v>
      </c>
      <c r="JJ163">
        <f t="shared" si="42"/>
        <v>0.90100000000000002</v>
      </c>
      <c r="JK163">
        <f t="shared" si="42"/>
        <v>0.90100000000000002</v>
      </c>
      <c r="JL163">
        <f t="shared" si="42"/>
        <v>0.90100000000000002</v>
      </c>
      <c r="JM163">
        <f t="shared" si="42"/>
        <v>0.90100000000000002</v>
      </c>
      <c r="JN163">
        <f t="shared" si="42"/>
        <v>0.90200000000000002</v>
      </c>
      <c r="JO163">
        <f t="shared" si="42"/>
        <v>0.90400000000000003</v>
      </c>
      <c r="JP163">
        <f t="shared" si="42"/>
        <v>0.90300000000000002</v>
      </c>
      <c r="JQ163">
        <f t="shared" si="42"/>
        <v>0.90300000000000002</v>
      </c>
      <c r="JR163">
        <f t="shared" si="42"/>
        <v>0.90400000000000003</v>
      </c>
      <c r="JS163">
        <f t="shared" si="42"/>
        <v>0.90400000000000003</v>
      </c>
      <c r="JT163">
        <f t="shared" si="42"/>
        <v>0.90500000000000003</v>
      </c>
      <c r="JU163">
        <f t="shared" si="42"/>
        <v>0.90500000000000003</v>
      </c>
      <c r="JV163">
        <f t="shared" si="42"/>
        <v>0.90500000000000003</v>
      </c>
      <c r="JW163">
        <f t="shared" si="42"/>
        <v>0.90600000000000003</v>
      </c>
      <c r="JX163">
        <f t="shared" si="42"/>
        <v>0.90500000000000003</v>
      </c>
      <c r="JY163">
        <f t="shared" si="42"/>
        <v>0.90600000000000003</v>
      </c>
      <c r="JZ163">
        <f t="shared" si="42"/>
        <v>0.90700000000000003</v>
      </c>
      <c r="KA163">
        <f t="shared" si="42"/>
        <v>0.90800000000000003</v>
      </c>
      <c r="KB163">
        <f t="shared" si="42"/>
        <v>0.90600000000000003</v>
      </c>
      <c r="KC163">
        <f t="shared" si="42"/>
        <v>0.90700000000000003</v>
      </c>
      <c r="KD163">
        <f t="shared" si="42"/>
        <v>0.90900000000000003</v>
      </c>
      <c r="KE163">
        <f t="shared" si="42"/>
        <v>0.90800000000000003</v>
      </c>
      <c r="KF163">
        <f t="shared" si="42"/>
        <v>0.90900000000000003</v>
      </c>
      <c r="KG163">
        <f t="shared" si="42"/>
        <v>0.90900000000000003</v>
      </c>
      <c r="KH163">
        <f t="shared" si="42"/>
        <v>0.91</v>
      </c>
      <c r="KI163">
        <f t="shared" si="42"/>
        <v>0.91</v>
      </c>
      <c r="KJ163">
        <f t="shared" si="42"/>
        <v>0.91</v>
      </c>
      <c r="KK163">
        <f t="shared" si="42"/>
        <v>0.91</v>
      </c>
      <c r="KL163">
        <f t="shared" si="42"/>
        <v>0.91100000000000003</v>
      </c>
      <c r="KM163">
        <f t="shared" si="42"/>
        <v>0.91100000000000003</v>
      </c>
      <c r="KN163">
        <f t="shared" si="42"/>
        <v>0.91100000000000003</v>
      </c>
      <c r="KO163">
        <f t="shared" si="42"/>
        <v>0.91200000000000003</v>
      </c>
      <c r="KP163">
        <f t="shared" si="42"/>
        <v>0.91200000000000003</v>
      </c>
      <c r="KQ163">
        <f t="shared" si="42"/>
        <v>0.91200000000000003</v>
      </c>
      <c r="KR163">
        <f t="shared" si="42"/>
        <v>0.91300000000000003</v>
      </c>
      <c r="KS163">
        <f t="shared" si="42"/>
        <v>0.91200000000000003</v>
      </c>
      <c r="KT163">
        <f t="shared" si="42"/>
        <v>0.91200000000000003</v>
      </c>
      <c r="KU163">
        <f t="shared" si="42"/>
        <v>0.91300000000000003</v>
      </c>
      <c r="KV163">
        <f t="shared" si="42"/>
        <v>0.91300000000000003</v>
      </c>
      <c r="KW163">
        <f t="shared" si="42"/>
        <v>0.91400000000000003</v>
      </c>
      <c r="KX163">
        <f t="shared" si="42"/>
        <v>0.91400000000000003</v>
      </c>
      <c r="KY163">
        <f t="shared" si="42"/>
        <v>0.91500000000000004</v>
      </c>
      <c r="KZ163">
        <f t="shared" si="42"/>
        <v>0.91400000000000003</v>
      </c>
      <c r="LA163">
        <f t="shared" si="42"/>
        <v>0.91500000000000004</v>
      </c>
      <c r="LB163">
        <f t="shared" si="42"/>
        <v>0.91500000000000004</v>
      </c>
      <c r="LC163">
        <f t="shared" si="42"/>
        <v>0.91600000000000004</v>
      </c>
      <c r="LD163">
        <f t="shared" si="42"/>
        <v>0.91500000000000004</v>
      </c>
      <c r="LE163">
        <f t="shared" si="42"/>
        <v>0.91600000000000004</v>
      </c>
      <c r="LF163">
        <f t="shared" si="42"/>
        <v>0.91600000000000004</v>
      </c>
      <c r="LG163">
        <f t="shared" si="42"/>
        <v>0.91800000000000004</v>
      </c>
      <c r="LH163">
        <f t="shared" si="42"/>
        <v>0.91700000000000004</v>
      </c>
      <c r="LI163">
        <f t="shared" si="42"/>
        <v>0.91700000000000004</v>
      </c>
      <c r="LJ163">
        <f t="shared" si="42"/>
        <v>0.91700000000000004</v>
      </c>
      <c r="LK163">
        <f t="shared" si="42"/>
        <v>0.91600000000000004</v>
      </c>
      <c r="LL163">
        <f t="shared" si="42"/>
        <v>0.91700000000000004</v>
      </c>
      <c r="LM163">
        <f t="shared" si="42"/>
        <v>0.91900000000000004</v>
      </c>
      <c r="LN163">
        <f t="shared" ref="LN163:NY163" si="43">ROUND(LN160,3)</f>
        <v>0.91800000000000004</v>
      </c>
      <c r="LO163">
        <f t="shared" si="43"/>
        <v>0.91800000000000004</v>
      </c>
      <c r="LP163">
        <f t="shared" si="43"/>
        <v>0.91900000000000004</v>
      </c>
      <c r="LQ163">
        <f t="shared" si="43"/>
        <v>0.91800000000000004</v>
      </c>
      <c r="LR163">
        <f t="shared" si="43"/>
        <v>0.91900000000000004</v>
      </c>
      <c r="LS163">
        <f t="shared" si="43"/>
        <v>0.91900000000000004</v>
      </c>
      <c r="LT163">
        <f t="shared" si="43"/>
        <v>0.91900000000000004</v>
      </c>
      <c r="LU163">
        <f t="shared" si="43"/>
        <v>0.92100000000000004</v>
      </c>
      <c r="LV163">
        <f t="shared" si="43"/>
        <v>0.91900000000000004</v>
      </c>
      <c r="LW163">
        <f t="shared" si="43"/>
        <v>0.92</v>
      </c>
      <c r="LX163">
        <f t="shared" si="43"/>
        <v>0.92200000000000004</v>
      </c>
      <c r="LY163">
        <f t="shared" si="43"/>
        <v>0.92100000000000004</v>
      </c>
      <c r="LZ163">
        <f t="shared" si="43"/>
        <v>0.92100000000000004</v>
      </c>
      <c r="MA163">
        <f t="shared" si="43"/>
        <v>0.92300000000000004</v>
      </c>
      <c r="MB163">
        <f t="shared" si="43"/>
        <v>0.92</v>
      </c>
      <c r="MC163">
        <f t="shared" si="43"/>
        <v>0.92100000000000004</v>
      </c>
      <c r="MD163">
        <f t="shared" si="43"/>
        <v>0.92200000000000004</v>
      </c>
      <c r="ME163">
        <f t="shared" si="43"/>
        <v>0.92300000000000004</v>
      </c>
      <c r="MF163">
        <f t="shared" si="43"/>
        <v>0.92200000000000004</v>
      </c>
      <c r="MG163">
        <f t="shared" si="43"/>
        <v>0.92300000000000004</v>
      </c>
      <c r="MH163">
        <f t="shared" si="43"/>
        <v>0.92300000000000004</v>
      </c>
      <c r="MI163">
        <f t="shared" si="43"/>
        <v>0.92400000000000004</v>
      </c>
      <c r="MJ163">
        <f t="shared" si="43"/>
        <v>0.92400000000000004</v>
      </c>
      <c r="MK163">
        <f t="shared" si="43"/>
        <v>0.92500000000000004</v>
      </c>
      <c r="ML163">
        <f t="shared" si="43"/>
        <v>0.92300000000000004</v>
      </c>
      <c r="MM163">
        <f t="shared" si="43"/>
        <v>0.92400000000000004</v>
      </c>
      <c r="MN163">
        <f t="shared" si="43"/>
        <v>0.92400000000000004</v>
      </c>
      <c r="MO163">
        <f t="shared" si="43"/>
        <v>0.92500000000000004</v>
      </c>
      <c r="MP163">
        <f t="shared" si="43"/>
        <v>0.92400000000000004</v>
      </c>
      <c r="MQ163">
        <f t="shared" si="43"/>
        <v>0.92400000000000004</v>
      </c>
      <c r="MR163">
        <f t="shared" si="43"/>
        <v>0.92500000000000004</v>
      </c>
      <c r="MS163">
        <f t="shared" si="43"/>
        <v>0.92600000000000005</v>
      </c>
      <c r="MT163">
        <f t="shared" si="43"/>
        <v>0.92600000000000005</v>
      </c>
      <c r="MU163">
        <f t="shared" si="43"/>
        <v>0.92600000000000005</v>
      </c>
      <c r="MV163">
        <f t="shared" si="43"/>
        <v>0.92600000000000005</v>
      </c>
      <c r="MW163">
        <f t="shared" si="43"/>
        <v>0.92700000000000005</v>
      </c>
      <c r="MX163">
        <f t="shared" si="43"/>
        <v>0.92800000000000005</v>
      </c>
      <c r="MY163">
        <f t="shared" si="43"/>
        <v>0.92700000000000005</v>
      </c>
      <c r="MZ163">
        <f t="shared" si="43"/>
        <v>0.92700000000000005</v>
      </c>
      <c r="NA163">
        <f t="shared" si="43"/>
        <v>0.92700000000000005</v>
      </c>
      <c r="NB163">
        <f t="shared" si="43"/>
        <v>0.92700000000000005</v>
      </c>
      <c r="NC163">
        <f t="shared" si="43"/>
        <v>0.92800000000000005</v>
      </c>
      <c r="ND163">
        <f t="shared" si="43"/>
        <v>0.92800000000000005</v>
      </c>
      <c r="NE163">
        <f t="shared" si="43"/>
        <v>0.92800000000000005</v>
      </c>
      <c r="NF163">
        <f t="shared" si="43"/>
        <v>0.92800000000000005</v>
      </c>
      <c r="NG163">
        <f t="shared" si="43"/>
        <v>0.92700000000000005</v>
      </c>
      <c r="NH163">
        <f t="shared" si="43"/>
        <v>0.92700000000000005</v>
      </c>
      <c r="NI163">
        <f t="shared" si="43"/>
        <v>0.92800000000000005</v>
      </c>
      <c r="NJ163">
        <f t="shared" si="43"/>
        <v>0.92900000000000005</v>
      </c>
      <c r="NK163">
        <f t="shared" si="43"/>
        <v>0.92800000000000005</v>
      </c>
      <c r="NL163">
        <f t="shared" si="43"/>
        <v>0.92800000000000005</v>
      </c>
      <c r="NM163">
        <f t="shared" si="43"/>
        <v>0.93</v>
      </c>
      <c r="NN163">
        <f t="shared" si="43"/>
        <v>0.93100000000000005</v>
      </c>
      <c r="NO163">
        <f t="shared" si="43"/>
        <v>0.93</v>
      </c>
      <c r="NP163">
        <f t="shared" si="43"/>
        <v>0.93</v>
      </c>
      <c r="NQ163">
        <f t="shared" si="43"/>
        <v>0.93</v>
      </c>
      <c r="NR163">
        <f t="shared" si="43"/>
        <v>0.93</v>
      </c>
      <c r="NS163">
        <f t="shared" si="43"/>
        <v>0.93100000000000005</v>
      </c>
      <c r="NT163">
        <f t="shared" si="43"/>
        <v>0.93100000000000005</v>
      </c>
      <c r="NU163">
        <f t="shared" si="43"/>
        <v>0.93100000000000005</v>
      </c>
      <c r="NV163">
        <f t="shared" si="43"/>
        <v>0.93100000000000005</v>
      </c>
      <c r="NW163">
        <f t="shared" si="43"/>
        <v>0.93100000000000005</v>
      </c>
      <c r="NX163">
        <f t="shared" si="43"/>
        <v>0.93100000000000005</v>
      </c>
      <c r="NY163">
        <f t="shared" si="43"/>
        <v>0.93200000000000005</v>
      </c>
      <c r="NZ163">
        <f t="shared" ref="NZ163:OU163" si="44">ROUND(NZ160,3)</f>
        <v>0.93100000000000005</v>
      </c>
      <c r="OA163">
        <f t="shared" si="44"/>
        <v>0.93100000000000005</v>
      </c>
      <c r="OB163">
        <f t="shared" si="44"/>
        <v>0.93100000000000005</v>
      </c>
      <c r="OC163">
        <f t="shared" si="44"/>
        <v>0.93400000000000005</v>
      </c>
      <c r="OD163">
        <f t="shared" si="44"/>
        <v>0.93200000000000005</v>
      </c>
      <c r="OE163">
        <f t="shared" si="44"/>
        <v>0.93300000000000005</v>
      </c>
      <c r="OF163">
        <f t="shared" si="44"/>
        <v>0.93400000000000005</v>
      </c>
      <c r="OG163">
        <f t="shared" si="44"/>
        <v>0.93300000000000005</v>
      </c>
      <c r="OH163">
        <f t="shared" si="44"/>
        <v>0.93300000000000005</v>
      </c>
      <c r="OI163">
        <f t="shared" si="44"/>
        <v>0.93200000000000005</v>
      </c>
      <c r="OJ163">
        <f t="shared" si="44"/>
        <v>0.93300000000000005</v>
      </c>
      <c r="OK163">
        <f t="shared" si="44"/>
        <v>0.93400000000000005</v>
      </c>
      <c r="OL163">
        <f t="shared" si="44"/>
        <v>0.93300000000000005</v>
      </c>
      <c r="OM163">
        <f t="shared" si="44"/>
        <v>0.93500000000000005</v>
      </c>
      <c r="ON163">
        <f t="shared" si="44"/>
        <v>0.93400000000000005</v>
      </c>
      <c r="OO163">
        <f t="shared" si="44"/>
        <v>0.93400000000000005</v>
      </c>
      <c r="OP163">
        <f t="shared" si="44"/>
        <v>0.93600000000000005</v>
      </c>
      <c r="OQ163">
        <f t="shared" si="44"/>
        <v>0.93400000000000005</v>
      </c>
      <c r="OR163">
        <f t="shared" si="44"/>
        <v>0.93500000000000005</v>
      </c>
      <c r="OS163">
        <f t="shared" si="44"/>
        <v>0.93400000000000005</v>
      </c>
      <c r="OT163">
        <f t="shared" si="44"/>
        <v>0.93600000000000005</v>
      </c>
      <c r="OU163">
        <f t="shared" si="44"/>
        <v>0.93500000000000005</v>
      </c>
    </row>
    <row r="164" spans="1:413" s="544" customFormat="1">
      <c r="A164" s="543" t="s">
        <v>7</v>
      </c>
      <c r="B164" s="544">
        <f>B163-B161</f>
        <v>0</v>
      </c>
      <c r="C164" s="544">
        <f t="shared" ref="C164:BP164" si="45">C163-C161</f>
        <v>0</v>
      </c>
      <c r="D164" s="544">
        <f t="shared" si="45"/>
        <v>-2E-3</v>
      </c>
      <c r="E164" s="544">
        <f t="shared" si="45"/>
        <v>2E-3</v>
      </c>
      <c r="F164" s="544">
        <f t="shared" si="45"/>
        <v>-1.9999999999999983E-3</v>
      </c>
      <c r="G164" s="544">
        <f t="shared" si="45"/>
        <v>-2.0000000000000018E-3</v>
      </c>
      <c r="H164" s="544">
        <f t="shared" si="45"/>
        <v>0</v>
      </c>
      <c r="I164" s="544">
        <f t="shared" si="45"/>
        <v>-2.9999999999999957E-3</v>
      </c>
      <c r="J164" s="544">
        <f t="shared" si="45"/>
        <v>0</v>
      </c>
      <c r="K164" s="544">
        <f t="shared" si="45"/>
        <v>1.0000000000000009E-3</v>
      </c>
      <c r="L164" s="544">
        <f t="shared" si="45"/>
        <v>-2.0000000000000018E-3</v>
      </c>
      <c r="M164" s="544">
        <f t="shared" si="45"/>
        <v>2.0000000000000018E-3</v>
      </c>
      <c r="N164" s="544">
        <f t="shared" si="45"/>
        <v>-7.9999999999999932E-3</v>
      </c>
      <c r="O164" s="544">
        <f t="shared" si="45"/>
        <v>4.0000000000000036E-3</v>
      </c>
      <c r="P164" s="544">
        <f t="shared" si="45"/>
        <v>4.0000000000000036E-3</v>
      </c>
      <c r="Q164" s="544">
        <f t="shared" si="45"/>
        <v>-3.0000000000000027E-3</v>
      </c>
      <c r="R164" s="544">
        <f t="shared" si="45"/>
        <v>3.0000000000000027E-3</v>
      </c>
      <c r="S164" s="544">
        <f t="shared" si="45"/>
        <v>5.0000000000000044E-3</v>
      </c>
      <c r="T164" s="544">
        <f t="shared" si="45"/>
        <v>-4.0000000000000036E-3</v>
      </c>
      <c r="U164" s="544">
        <f t="shared" si="45"/>
        <v>-1.0000000000000009E-3</v>
      </c>
      <c r="V164" s="544">
        <f t="shared" si="45"/>
        <v>3.0000000000000027E-3</v>
      </c>
      <c r="W164" s="544">
        <f t="shared" si="45"/>
        <v>-5.0000000000000044E-3</v>
      </c>
      <c r="X164" s="544">
        <f t="shared" si="45"/>
        <v>1.0000000000000009E-3</v>
      </c>
      <c r="Y164" s="544">
        <f t="shared" si="45"/>
        <v>3.0000000000000027E-3</v>
      </c>
      <c r="Z164" s="544">
        <f t="shared" si="45"/>
        <v>-1.0000000000000009E-3</v>
      </c>
      <c r="AA164" s="544">
        <f t="shared" si="45"/>
        <v>2.0000000000000018E-3</v>
      </c>
      <c r="AB164" s="544">
        <f t="shared" si="45"/>
        <v>2.0000000000000018E-3</v>
      </c>
      <c r="AC164" s="544">
        <f t="shared" si="45"/>
        <v>2.0000000000000018E-3</v>
      </c>
      <c r="AD164" s="544">
        <f t="shared" si="45"/>
        <v>-3.0000000000000027E-3</v>
      </c>
      <c r="AE164" s="544">
        <f t="shared" si="45"/>
        <v>1.0000000000000009E-3</v>
      </c>
      <c r="AF164" s="544">
        <f t="shared" si="45"/>
        <v>1.0000000000000009E-3</v>
      </c>
      <c r="AG164" s="544">
        <f t="shared" si="45"/>
        <v>1.0000000000000009E-3</v>
      </c>
      <c r="AH164" s="544">
        <f t="shared" si="45"/>
        <v>2.9999999999999472E-3</v>
      </c>
      <c r="AI164" s="544">
        <f>AI163-AI161</f>
        <v>-1.0000000000000009E-3</v>
      </c>
      <c r="AJ164" s="544">
        <f t="shared" si="45"/>
        <v>-1.0000000000000009E-3</v>
      </c>
      <c r="AK164" s="544">
        <f t="shared" si="45"/>
        <v>1.0000000000000009E-3</v>
      </c>
      <c r="AL164" s="544">
        <f t="shared" si="45"/>
        <v>2.0000000000000018E-3</v>
      </c>
      <c r="AM164" s="544">
        <f t="shared" si="45"/>
        <v>1.0000000000000009E-3</v>
      </c>
      <c r="AN164" s="544">
        <f t="shared" si="45"/>
        <v>-1.0000000000000009E-3</v>
      </c>
      <c r="AO164" s="544">
        <f t="shared" si="45"/>
        <v>0</v>
      </c>
      <c r="AP164" s="544">
        <f t="shared" si="45"/>
        <v>1.0000000000000009E-3</v>
      </c>
      <c r="AQ164" s="544">
        <f t="shared" si="45"/>
        <v>2.0000000000000018E-3</v>
      </c>
      <c r="AR164" s="544">
        <f t="shared" si="45"/>
        <v>0</v>
      </c>
      <c r="AS164" s="544">
        <f t="shared" si="45"/>
        <v>1.0000000000000009E-3</v>
      </c>
      <c r="AT164" s="544">
        <f t="shared" si="45"/>
        <v>-1.0000000000000009E-3</v>
      </c>
      <c r="AU164" s="544">
        <f t="shared" si="45"/>
        <v>0</v>
      </c>
      <c r="AV164" s="544">
        <f t="shared" si="45"/>
        <v>3.0000000000000027E-3</v>
      </c>
      <c r="AW164" s="544">
        <f t="shared" si="45"/>
        <v>1.0000000000000009E-3</v>
      </c>
      <c r="AX164" s="544">
        <f t="shared" si="45"/>
        <v>-2.0000000000000018E-3</v>
      </c>
      <c r="AY164" s="544">
        <f t="shared" si="45"/>
        <v>-1.0000000000000009E-3</v>
      </c>
      <c r="AZ164" s="544">
        <f t="shared" si="45"/>
        <v>0</v>
      </c>
      <c r="BA164" s="544">
        <f t="shared" si="45"/>
        <v>0</v>
      </c>
      <c r="BB164" s="544">
        <f t="shared" si="45"/>
        <v>0</v>
      </c>
      <c r="BC164" s="544">
        <f t="shared" si="45"/>
        <v>6.0000000000000053E-3</v>
      </c>
      <c r="BD164" s="544">
        <f t="shared" si="45"/>
        <v>-1.0000000000000009E-3</v>
      </c>
      <c r="BE164" s="544">
        <f t="shared" si="45"/>
        <v>2.0000000000000018E-3</v>
      </c>
      <c r="BF164" s="544">
        <f t="shared" si="45"/>
        <v>0</v>
      </c>
      <c r="BG164" s="544">
        <f t="shared" si="45"/>
        <v>-3.0000000000000027E-3</v>
      </c>
      <c r="BH164" s="544">
        <f t="shared" si="45"/>
        <v>-1.0000000000000009E-3</v>
      </c>
      <c r="BI164" s="544">
        <f t="shared" si="45"/>
        <v>0</v>
      </c>
      <c r="BJ164" s="544">
        <f t="shared" si="45"/>
        <v>2.0000000000000018E-3</v>
      </c>
      <c r="BK164" s="544">
        <f t="shared" si="45"/>
        <v>-1.0000000000000009E-3</v>
      </c>
      <c r="BL164" s="544">
        <f t="shared" si="45"/>
        <v>0</v>
      </c>
      <c r="BM164" s="544">
        <f t="shared" si="45"/>
        <v>1.0000000000000009E-3</v>
      </c>
      <c r="BN164" s="544">
        <f t="shared" si="45"/>
        <v>2.0000000000000018E-3</v>
      </c>
      <c r="BO164" s="544">
        <f t="shared" si="45"/>
        <v>-1.0000000000000009E-3</v>
      </c>
      <c r="BP164" s="544">
        <f t="shared" si="45"/>
        <v>-1.0000000000000009E-3</v>
      </c>
      <c r="BQ164" s="544">
        <f t="shared" ref="BQ164:EB164" si="46">BQ163-BQ161</f>
        <v>1.0000000000000009E-3</v>
      </c>
      <c r="BR164" s="544">
        <f t="shared" si="46"/>
        <v>1.0000000000000009E-3</v>
      </c>
      <c r="BS164" s="544">
        <f t="shared" si="46"/>
        <v>-1.0000000000000009E-3</v>
      </c>
      <c r="BT164" s="544">
        <f t="shared" si="46"/>
        <v>-1.0000000000000009E-3</v>
      </c>
      <c r="BU164" s="544">
        <f t="shared" si="46"/>
        <v>0</v>
      </c>
      <c r="BV164" s="544">
        <f t="shared" si="46"/>
        <v>-1.0000000000000009E-3</v>
      </c>
      <c r="BW164" s="544">
        <f t="shared" si="46"/>
        <v>0</v>
      </c>
      <c r="BX164" s="544">
        <f t="shared" si="46"/>
        <v>0</v>
      </c>
      <c r="BY164" s="544">
        <f t="shared" si="46"/>
        <v>2.0000000000000018E-3</v>
      </c>
      <c r="BZ164" s="544">
        <f t="shared" si="46"/>
        <v>0</v>
      </c>
      <c r="CA164" s="544">
        <f t="shared" si="46"/>
        <v>-1.0000000000000009E-3</v>
      </c>
      <c r="CB164" s="544">
        <f t="shared" si="46"/>
        <v>0</v>
      </c>
      <c r="CC164" s="544">
        <f t="shared" si="46"/>
        <v>-1.0000000000000009E-3</v>
      </c>
      <c r="CD164" s="544">
        <f t="shared" si="46"/>
        <v>-2.0000000000000018E-3</v>
      </c>
      <c r="CE164" s="544">
        <f t="shared" si="46"/>
        <v>2.0000000000000018E-3</v>
      </c>
      <c r="CF164" s="544">
        <f t="shared" si="46"/>
        <v>1.0000000000000009E-3</v>
      </c>
      <c r="CG164" s="544">
        <f t="shared" si="46"/>
        <v>-2.0000000000000018E-3</v>
      </c>
      <c r="CH164" s="544">
        <f t="shared" si="46"/>
        <v>1.0000000000000009E-3</v>
      </c>
      <c r="CI164" s="544">
        <f t="shared" si="46"/>
        <v>2.0000000000000018E-3</v>
      </c>
      <c r="CJ164" s="544">
        <f t="shared" si="46"/>
        <v>-1.0000000000000009E-3</v>
      </c>
      <c r="CK164" s="544">
        <f t="shared" si="46"/>
        <v>0</v>
      </c>
      <c r="CL164" s="544">
        <f t="shared" si="46"/>
        <v>1.0000000000000009E-3</v>
      </c>
      <c r="CM164" s="544">
        <f t="shared" si="46"/>
        <v>-2.0000000000000018E-3</v>
      </c>
      <c r="CN164" s="544">
        <f t="shared" si="46"/>
        <v>1.0000000000000009E-3</v>
      </c>
      <c r="CO164" s="544">
        <f t="shared" si="46"/>
        <v>0</v>
      </c>
      <c r="CP164" s="544">
        <f t="shared" si="46"/>
        <v>1.0000000000000009E-3</v>
      </c>
      <c r="CQ164" s="544">
        <f t="shared" si="46"/>
        <v>3.0000000000000027E-3</v>
      </c>
      <c r="CR164" s="544">
        <f t="shared" si="46"/>
        <v>1.0000000000000009E-3</v>
      </c>
      <c r="CS164" s="544">
        <f t="shared" si="46"/>
        <v>1.0000000000000009E-3</v>
      </c>
      <c r="CT164" s="544">
        <f t="shared" si="46"/>
        <v>2.0000000000000018E-3</v>
      </c>
      <c r="CU164" s="544">
        <f t="shared" si="46"/>
        <v>1.0000000000000009E-3</v>
      </c>
      <c r="CV164" s="544">
        <f t="shared" si="46"/>
        <v>2.0000000000000018E-3</v>
      </c>
      <c r="CW164" s="544">
        <f t="shared" si="46"/>
        <v>0</v>
      </c>
      <c r="CX164" s="544">
        <f t="shared" si="46"/>
        <v>0</v>
      </c>
      <c r="CY164" s="544">
        <f t="shared" si="46"/>
        <v>0</v>
      </c>
      <c r="CZ164" s="544">
        <f t="shared" si="46"/>
        <v>2.0000000000000018E-3</v>
      </c>
      <c r="DA164" s="544">
        <f t="shared" si="46"/>
        <v>0</v>
      </c>
      <c r="DB164" s="544">
        <f t="shared" si="46"/>
        <v>1.0000000000000009E-3</v>
      </c>
      <c r="DC164" s="544">
        <f t="shared" si="46"/>
        <v>1.0000000000000009E-3</v>
      </c>
      <c r="DD164" s="544">
        <f t="shared" si="46"/>
        <v>1.0000000000000009E-3</v>
      </c>
      <c r="DE164" s="544">
        <f t="shared" si="46"/>
        <v>-1.0000000000000009E-3</v>
      </c>
      <c r="DF164" s="544">
        <f t="shared" si="46"/>
        <v>-1.0000000000000009E-3</v>
      </c>
      <c r="DG164" s="544">
        <f t="shared" si="46"/>
        <v>2.0000000000000018E-3</v>
      </c>
      <c r="DH164" s="544">
        <f t="shared" si="46"/>
        <v>2.0000000000000018E-3</v>
      </c>
      <c r="DI164" s="544">
        <f t="shared" si="46"/>
        <v>1.0000000000000009E-3</v>
      </c>
      <c r="DJ164" s="544">
        <f t="shared" si="46"/>
        <v>0</v>
      </c>
      <c r="DK164" s="544">
        <f t="shared" si="46"/>
        <v>1.0000000000000009E-3</v>
      </c>
      <c r="DL164" s="544">
        <f t="shared" si="46"/>
        <v>-1.0000000000000009E-3</v>
      </c>
      <c r="DM164" s="544">
        <f t="shared" si="46"/>
        <v>1.0000000000000009E-3</v>
      </c>
      <c r="DN164" s="544">
        <f t="shared" si="46"/>
        <v>-1.0000000000000009E-3</v>
      </c>
      <c r="DO164" s="544">
        <f t="shared" si="46"/>
        <v>1.0000000000000009E-3</v>
      </c>
      <c r="DP164" s="544">
        <f t="shared" si="46"/>
        <v>1.0000000000000009E-3</v>
      </c>
      <c r="DQ164" s="544">
        <f t="shared" si="46"/>
        <v>0</v>
      </c>
      <c r="DR164" s="544">
        <f t="shared" si="46"/>
        <v>0</v>
      </c>
      <c r="DS164" s="544">
        <f t="shared" si="46"/>
        <v>0</v>
      </c>
      <c r="DT164" s="544">
        <f t="shared" si="46"/>
        <v>1.0000000000000009E-3</v>
      </c>
      <c r="DU164" s="544">
        <f t="shared" si="46"/>
        <v>-1.0000000000000009E-3</v>
      </c>
      <c r="DV164" s="544">
        <f t="shared" si="46"/>
        <v>2.0000000000000018E-3</v>
      </c>
      <c r="DW164" s="544">
        <f t="shared" si="46"/>
        <v>-1.0000000000000009E-3</v>
      </c>
      <c r="DX164" s="544">
        <f t="shared" si="46"/>
        <v>1.0000000000000009E-3</v>
      </c>
      <c r="DY164" s="544">
        <f t="shared" si="46"/>
        <v>0</v>
      </c>
      <c r="DZ164" s="544">
        <f t="shared" si="46"/>
        <v>1.0000000000000009E-3</v>
      </c>
      <c r="EA164" s="544">
        <f t="shared" si="46"/>
        <v>-3.0000000000000027E-3</v>
      </c>
      <c r="EB164" s="544">
        <f t="shared" si="46"/>
        <v>-1.0000000000000009E-3</v>
      </c>
      <c r="EC164" s="544">
        <f t="shared" ref="EC164:GN164" si="47">EC163-EC161</f>
        <v>3.0000000000000027E-3</v>
      </c>
      <c r="ED164" s="544">
        <f t="shared" si="47"/>
        <v>0</v>
      </c>
      <c r="EE164" s="544">
        <f t="shared" si="47"/>
        <v>1.0000000000000009E-3</v>
      </c>
      <c r="EF164" s="544">
        <f t="shared" si="47"/>
        <v>0</v>
      </c>
      <c r="EG164" s="544">
        <f t="shared" si="47"/>
        <v>-1.0000000000000009E-3</v>
      </c>
      <c r="EH164" s="544">
        <f t="shared" si="47"/>
        <v>1.0000000000000009E-3</v>
      </c>
      <c r="EI164" s="544">
        <f t="shared" si="47"/>
        <v>2.0000000000000018E-3</v>
      </c>
      <c r="EJ164" s="544">
        <f t="shared" si="47"/>
        <v>-1.0000000000000009E-3</v>
      </c>
      <c r="EK164" s="544">
        <f t="shared" si="47"/>
        <v>1.0000000000000009E-3</v>
      </c>
      <c r="EL164" s="544">
        <f t="shared" si="47"/>
        <v>-1.0000000000000009E-3</v>
      </c>
      <c r="EM164" s="544">
        <f t="shared" si="47"/>
        <v>1.0000000000000009E-3</v>
      </c>
      <c r="EN164" s="544">
        <f t="shared" si="47"/>
        <v>1.0000000000000009E-3</v>
      </c>
      <c r="EO164" s="544">
        <f t="shared" si="47"/>
        <v>2.0000000000000018E-3</v>
      </c>
      <c r="EP164" s="544">
        <f t="shared" si="47"/>
        <v>1.0000000000000009E-3</v>
      </c>
      <c r="EQ164" s="544">
        <f t="shared" si="47"/>
        <v>-1.0000000000000009E-3</v>
      </c>
      <c r="ER164" s="544">
        <f t="shared" si="47"/>
        <v>-1.0000000000000009E-3</v>
      </c>
      <c r="ES164" s="544" t="e">
        <f t="shared" si="47"/>
        <v>#REF!</v>
      </c>
      <c r="ET164" s="544">
        <f t="shared" si="47"/>
        <v>-1.0000000000000009E-3</v>
      </c>
      <c r="EU164" s="544">
        <f t="shared" si="47"/>
        <v>-2.0000000000000018E-3</v>
      </c>
      <c r="EV164" s="544">
        <f t="shared" si="47"/>
        <v>0</v>
      </c>
      <c r="EW164" s="544">
        <f t="shared" si="47"/>
        <v>1.0000000000000009E-3</v>
      </c>
      <c r="EX164" s="544">
        <f t="shared" si="47"/>
        <v>0</v>
      </c>
      <c r="EY164" s="544">
        <f t="shared" si="47"/>
        <v>2.0000000000000018E-3</v>
      </c>
      <c r="EZ164" s="544">
        <f t="shared" si="47"/>
        <v>0</v>
      </c>
      <c r="FA164" s="544">
        <f t="shared" si="47"/>
        <v>-2.0000000000000018E-3</v>
      </c>
      <c r="FB164" s="544">
        <f t="shared" si="47"/>
        <v>0</v>
      </c>
      <c r="FC164" s="544">
        <f t="shared" si="47"/>
        <v>0</v>
      </c>
      <c r="FD164" s="544">
        <f t="shared" si="47"/>
        <v>-1.0000000000000009E-3</v>
      </c>
      <c r="FE164" s="544">
        <f t="shared" si="47"/>
        <v>0</v>
      </c>
      <c r="FF164" s="544">
        <f t="shared" si="47"/>
        <v>1.0000000000000009E-3</v>
      </c>
      <c r="FG164" s="544">
        <f t="shared" si="47"/>
        <v>0.78500000000000014</v>
      </c>
      <c r="FH164" s="544">
        <f t="shared" si="47"/>
        <v>2.0000000000000018E-3</v>
      </c>
      <c r="FI164" s="544">
        <f t="shared" si="47"/>
        <v>0</v>
      </c>
      <c r="FJ164" s="544">
        <f t="shared" si="47"/>
        <v>3.0000000000000027E-3</v>
      </c>
      <c r="FK164" s="544">
        <f t="shared" si="47"/>
        <v>2.0000000000000018E-3</v>
      </c>
      <c r="FL164" s="544">
        <f t="shared" si="47"/>
        <v>2.0000000000000018E-3</v>
      </c>
      <c r="FM164" s="544">
        <f t="shared" si="47"/>
        <v>-1.0000000000000009E-3</v>
      </c>
      <c r="FN164" s="544">
        <f t="shared" si="47"/>
        <v>-2.0000000000000018E-3</v>
      </c>
      <c r="FO164" s="544">
        <f t="shared" si="47"/>
        <v>-1.0000000000000009E-3</v>
      </c>
      <c r="FP164" s="544">
        <f t="shared" si="47"/>
        <v>-1.0000000000000009E-3</v>
      </c>
      <c r="FQ164" s="544">
        <f t="shared" si="47"/>
        <v>-1.0000000000000009E-3</v>
      </c>
      <c r="FR164" s="544">
        <f t="shared" si="47"/>
        <v>0</v>
      </c>
      <c r="FS164" s="544">
        <f t="shared" si="47"/>
        <v>-2.0000000000000018E-3</v>
      </c>
      <c r="FT164" s="544">
        <f t="shared" si="47"/>
        <v>2.0000000000000018E-3</v>
      </c>
      <c r="FU164" s="544">
        <f t="shared" si="47"/>
        <v>0</v>
      </c>
      <c r="FV164" s="544">
        <f t="shared" si="47"/>
        <v>0</v>
      </c>
      <c r="FW164" s="544">
        <f t="shared" si="47"/>
        <v>0</v>
      </c>
      <c r="FX164" s="544">
        <f t="shared" si="47"/>
        <v>1.0000000000000009E-3</v>
      </c>
      <c r="FY164" s="544">
        <f t="shared" si="47"/>
        <v>1.0000000000000009E-3</v>
      </c>
      <c r="FZ164" s="544">
        <f t="shared" si="47"/>
        <v>1.0000000000000009E-3</v>
      </c>
      <c r="GA164" s="544">
        <f t="shared" si="47"/>
        <v>-2.0000000000000018E-3</v>
      </c>
      <c r="GB164" s="544">
        <f t="shared" si="47"/>
        <v>0</v>
      </c>
      <c r="GC164" s="544">
        <f t="shared" si="47"/>
        <v>0</v>
      </c>
      <c r="GD164" s="544">
        <f t="shared" si="47"/>
        <v>-1.0000000000000009E-3</v>
      </c>
      <c r="GE164" s="544">
        <f t="shared" si="47"/>
        <v>-2.0000000000000018E-3</v>
      </c>
      <c r="GF164" s="544">
        <f t="shared" si="47"/>
        <v>-1.0000000000000009E-3</v>
      </c>
      <c r="GG164" s="544">
        <f t="shared" si="47"/>
        <v>-1.0000000000000009E-3</v>
      </c>
      <c r="GH164" s="544">
        <f t="shared" si="47"/>
        <v>-1.0000000000000009E-3</v>
      </c>
      <c r="GI164" s="544">
        <f t="shared" si="47"/>
        <v>0</v>
      </c>
      <c r="GJ164" s="544">
        <f t="shared" si="47"/>
        <v>-1.0000000000000009E-3</v>
      </c>
      <c r="GK164" s="544">
        <f t="shared" si="47"/>
        <v>0</v>
      </c>
      <c r="GL164" s="544">
        <f t="shared" si="47"/>
        <v>0</v>
      </c>
      <c r="GM164" s="544">
        <f t="shared" si="47"/>
        <v>-2.0000000000000018E-3</v>
      </c>
      <c r="GN164" s="544">
        <f t="shared" si="47"/>
        <v>-1.0000000000000009E-3</v>
      </c>
      <c r="GO164" s="544">
        <f t="shared" ref="GO164:IZ164" si="48">GO163-GO161</f>
        <v>1.0000000000000009E-3</v>
      </c>
      <c r="GP164" s="544">
        <f t="shared" si="48"/>
        <v>0</v>
      </c>
      <c r="GQ164" s="544">
        <f t="shared" si="48"/>
        <v>0</v>
      </c>
      <c r="GR164" s="544">
        <f t="shared" si="48"/>
        <v>1.0000000000000009E-3</v>
      </c>
      <c r="GS164" s="544">
        <f t="shared" si="48"/>
        <v>2.0000000000000018E-3</v>
      </c>
      <c r="GT164" s="544">
        <f t="shared" si="48"/>
        <v>1.0000000000000009E-3</v>
      </c>
      <c r="GU164" s="544">
        <f t="shared" si="48"/>
        <v>0</v>
      </c>
      <c r="GV164" s="544">
        <f t="shared" si="48"/>
        <v>0</v>
      </c>
      <c r="GW164" s="544">
        <f t="shared" si="48"/>
        <v>0</v>
      </c>
      <c r="GX164" s="544">
        <f t="shared" si="48"/>
        <v>1.0000000000000009E-3</v>
      </c>
      <c r="GY164" s="544">
        <f t="shared" si="48"/>
        <v>0</v>
      </c>
      <c r="GZ164" s="544">
        <f t="shared" si="48"/>
        <v>1.0000000000000009E-3</v>
      </c>
      <c r="HA164" s="544">
        <f t="shared" si="48"/>
        <v>-1.0000000000000009E-3</v>
      </c>
      <c r="HB164" s="544">
        <f t="shared" si="48"/>
        <v>0</v>
      </c>
      <c r="HC164" s="544">
        <f t="shared" si="48"/>
        <v>-1.0000000000000009E-3</v>
      </c>
      <c r="HD164" s="544">
        <f t="shared" si="48"/>
        <v>0</v>
      </c>
      <c r="HE164" s="544">
        <f t="shared" si="48"/>
        <v>1.0000000000000009E-3</v>
      </c>
      <c r="HF164" s="544">
        <f t="shared" si="48"/>
        <v>1.0000000000000009E-3</v>
      </c>
      <c r="HG164" s="544">
        <f t="shared" si="48"/>
        <v>0</v>
      </c>
      <c r="HH164" s="544">
        <f t="shared" si="48"/>
        <v>2.0000000000000018E-3</v>
      </c>
      <c r="HI164" s="544">
        <f t="shared" si="48"/>
        <v>-1.0000000000000009E-3</v>
      </c>
      <c r="HJ164" s="544">
        <f t="shared" si="48"/>
        <v>-1.0000000000000009E-3</v>
      </c>
      <c r="HK164" s="544">
        <f t="shared" si="48"/>
        <v>-1.0000000000000009E-3</v>
      </c>
      <c r="HL164" s="544">
        <f t="shared" si="48"/>
        <v>-1.0000000000000009E-3</v>
      </c>
      <c r="HM164" s="544">
        <f t="shared" si="48"/>
        <v>0</v>
      </c>
      <c r="HN164" s="544">
        <f t="shared" si="48"/>
        <v>-1.0000000000000009E-3</v>
      </c>
      <c r="HO164" s="544">
        <f t="shared" si="48"/>
        <v>-1.0000000000000009E-3</v>
      </c>
      <c r="HP164" s="544">
        <f t="shared" si="48"/>
        <v>-2.0000000000000018E-3</v>
      </c>
      <c r="HQ164" s="544">
        <f t="shared" si="48"/>
        <v>-2.0000000000000018E-3</v>
      </c>
      <c r="HR164" s="544">
        <f t="shared" si="48"/>
        <v>0</v>
      </c>
      <c r="HS164" s="544">
        <f t="shared" si="48"/>
        <v>-2.0000000000000018E-3</v>
      </c>
      <c r="HT164" s="544">
        <f t="shared" si="48"/>
        <v>-3.0000000000000027E-3</v>
      </c>
      <c r="HU164" s="544">
        <f t="shared" si="48"/>
        <v>0</v>
      </c>
      <c r="HV164" s="544">
        <f t="shared" si="48"/>
        <v>0</v>
      </c>
      <c r="HW164" s="544">
        <f t="shared" si="48"/>
        <v>1.0000000000000009E-3</v>
      </c>
      <c r="HX164" s="544">
        <f t="shared" si="48"/>
        <v>-1.0000000000000009E-3</v>
      </c>
      <c r="HY164" s="544">
        <f t="shared" si="48"/>
        <v>-1.0000000000000009E-3</v>
      </c>
      <c r="HZ164" s="544">
        <f t="shared" si="48"/>
        <v>1.0000000000000009E-3</v>
      </c>
      <c r="IA164" s="544">
        <f t="shared" si="48"/>
        <v>0</v>
      </c>
      <c r="IB164" s="544">
        <f t="shared" si="48"/>
        <v>1.0000000000000009E-3</v>
      </c>
      <c r="IC164" s="544">
        <f t="shared" si="48"/>
        <v>-2.0000000000000018E-3</v>
      </c>
      <c r="ID164" s="544">
        <f t="shared" si="48"/>
        <v>1.0000000000000009E-3</v>
      </c>
      <c r="IE164" s="544">
        <f t="shared" si="48"/>
        <v>0</v>
      </c>
      <c r="IF164" s="544">
        <f t="shared" si="48"/>
        <v>0</v>
      </c>
      <c r="IG164" s="544">
        <f t="shared" si="48"/>
        <v>-1.0000000000000009E-3</v>
      </c>
      <c r="IH164" s="544">
        <f t="shared" si="48"/>
        <v>2.0000000000000018E-3</v>
      </c>
      <c r="II164" s="544">
        <f t="shared" si="48"/>
        <v>0</v>
      </c>
      <c r="IJ164" s="544">
        <f t="shared" si="48"/>
        <v>1.0000000000000009E-3</v>
      </c>
      <c r="IK164" s="544">
        <f t="shared" si="48"/>
        <v>0</v>
      </c>
      <c r="IL164" s="544">
        <f t="shared" si="48"/>
        <v>-1.0000000000000009E-3</v>
      </c>
      <c r="IM164" s="544">
        <f t="shared" si="48"/>
        <v>3.0000000000000027E-3</v>
      </c>
      <c r="IN164" s="544">
        <f t="shared" si="48"/>
        <v>-2.0000000000000018E-3</v>
      </c>
      <c r="IO164" s="544">
        <f t="shared" si="48"/>
        <v>1.0000000000000009E-3</v>
      </c>
      <c r="IP164" s="544">
        <f t="shared" si="48"/>
        <v>-1.0000000000000009E-3</v>
      </c>
      <c r="IQ164" s="544">
        <f t="shared" si="48"/>
        <v>-1.0000000000000009E-3</v>
      </c>
      <c r="IR164" s="544">
        <f t="shared" si="48"/>
        <v>-1.0000000000000009E-3</v>
      </c>
      <c r="IS164" s="544">
        <f t="shared" si="48"/>
        <v>0</v>
      </c>
      <c r="IT164" s="544">
        <f t="shared" si="48"/>
        <v>-2.0000000000000018E-3</v>
      </c>
      <c r="IU164" s="544">
        <f t="shared" si="48"/>
        <v>0</v>
      </c>
      <c r="IV164" s="544">
        <f t="shared" si="48"/>
        <v>0</v>
      </c>
      <c r="IW164" s="544">
        <f t="shared" si="48"/>
        <v>1.0000000000000009E-3</v>
      </c>
      <c r="IX164" s="544">
        <f t="shared" si="48"/>
        <v>-1.0000000000000009E-3</v>
      </c>
      <c r="IY164" s="544">
        <f t="shared" si="48"/>
        <v>0</v>
      </c>
      <c r="IZ164" s="544">
        <f t="shared" si="48"/>
        <v>0</v>
      </c>
      <c r="JA164" s="544">
        <f t="shared" ref="JA164:LL164" si="49">JA163-JA161</f>
        <v>0</v>
      </c>
      <c r="JB164" s="544">
        <f t="shared" si="49"/>
        <v>-1.0000000000000009E-3</v>
      </c>
      <c r="JC164" s="544">
        <f t="shared" si="49"/>
        <v>1.0000000000000009E-3</v>
      </c>
      <c r="JD164" s="544">
        <f t="shared" si="49"/>
        <v>0</v>
      </c>
      <c r="JE164" s="544">
        <f t="shared" si="49"/>
        <v>-1.0000000000000009E-3</v>
      </c>
      <c r="JF164" s="544">
        <f t="shared" si="49"/>
        <v>0</v>
      </c>
      <c r="JG164" s="544">
        <f t="shared" si="49"/>
        <v>1.0000000000000009E-3</v>
      </c>
      <c r="JH164" s="544">
        <f t="shared" si="49"/>
        <v>-1.0000000000000009E-3</v>
      </c>
      <c r="JI164" s="544">
        <f t="shared" si="49"/>
        <v>-1.0000000000000009E-3</v>
      </c>
      <c r="JJ164" s="544">
        <f t="shared" si="49"/>
        <v>0</v>
      </c>
      <c r="JK164" s="544">
        <f t="shared" si="49"/>
        <v>-1.0000000000000009E-3</v>
      </c>
      <c r="JL164" s="544">
        <f t="shared" si="49"/>
        <v>-1.0000000000000009E-3</v>
      </c>
      <c r="JM164" s="544">
        <f t="shared" si="49"/>
        <v>-1.0000000000000009E-3</v>
      </c>
      <c r="JN164" s="544">
        <f t="shared" si="49"/>
        <v>-1.0000000000000009E-3</v>
      </c>
      <c r="JO164" s="544">
        <f t="shared" si="49"/>
        <v>1.0000000000000009E-3</v>
      </c>
      <c r="JP164" s="544">
        <f t="shared" si="49"/>
        <v>0</v>
      </c>
      <c r="JQ164" s="544">
        <f t="shared" si="49"/>
        <v>-1.0000000000000009E-3</v>
      </c>
      <c r="JR164" s="544">
        <f t="shared" si="49"/>
        <v>0</v>
      </c>
      <c r="JS164" s="544">
        <f t="shared" si="49"/>
        <v>-1.0000000000000009E-3</v>
      </c>
      <c r="JT164" s="544">
        <f t="shared" si="49"/>
        <v>0</v>
      </c>
      <c r="JU164" s="544">
        <f t="shared" si="49"/>
        <v>0</v>
      </c>
      <c r="JV164" s="544">
        <f t="shared" si="49"/>
        <v>-1.0000000000000009E-3</v>
      </c>
      <c r="JW164" s="544">
        <f t="shared" si="49"/>
        <v>0</v>
      </c>
      <c r="JX164" s="544">
        <f t="shared" si="49"/>
        <v>-1.0000000000000009E-3</v>
      </c>
      <c r="JY164" s="544">
        <f t="shared" si="49"/>
        <v>0</v>
      </c>
      <c r="JZ164" s="544">
        <f t="shared" si="49"/>
        <v>0</v>
      </c>
      <c r="KA164" s="544">
        <f t="shared" si="49"/>
        <v>1.0000000000000009E-3</v>
      </c>
      <c r="KB164" s="544">
        <f t="shared" si="49"/>
        <v>-2.0000000000000018E-3</v>
      </c>
      <c r="KC164" s="544">
        <f t="shared" si="49"/>
        <v>-1.0000000000000009E-3</v>
      </c>
      <c r="KD164" s="544">
        <f t="shared" si="49"/>
        <v>1.0000000000000009E-3</v>
      </c>
      <c r="KE164" s="544">
        <f t="shared" si="49"/>
        <v>0</v>
      </c>
      <c r="KF164" s="544">
        <f t="shared" si="49"/>
        <v>0</v>
      </c>
      <c r="KG164" s="544">
        <f t="shared" si="49"/>
        <v>0</v>
      </c>
      <c r="KH164" s="544">
        <f t="shared" si="49"/>
        <v>1.0000000000000009E-3</v>
      </c>
      <c r="KI164" s="544">
        <f t="shared" si="49"/>
        <v>0</v>
      </c>
      <c r="KJ164" s="544">
        <f t="shared" si="49"/>
        <v>0</v>
      </c>
      <c r="KK164" s="544">
        <f t="shared" si="49"/>
        <v>0</v>
      </c>
      <c r="KL164" s="544">
        <f t="shared" si="49"/>
        <v>0</v>
      </c>
      <c r="KM164" s="544">
        <f t="shared" si="49"/>
        <v>0</v>
      </c>
      <c r="KN164" s="544">
        <f t="shared" si="49"/>
        <v>0</v>
      </c>
      <c r="KO164" s="544">
        <f t="shared" si="49"/>
        <v>1.0000000000000009E-3</v>
      </c>
      <c r="KP164" s="544">
        <f t="shared" si="49"/>
        <v>0</v>
      </c>
      <c r="KQ164" s="544">
        <f t="shared" si="49"/>
        <v>0</v>
      </c>
      <c r="KR164" s="544">
        <f t="shared" si="49"/>
        <v>1.0000000000000009E-3</v>
      </c>
      <c r="KS164" s="544">
        <f t="shared" si="49"/>
        <v>-1.0000000000000009E-3</v>
      </c>
      <c r="KT164" s="544">
        <f t="shared" si="49"/>
        <v>-1.0000000000000009E-3</v>
      </c>
      <c r="KU164" s="544">
        <f t="shared" si="49"/>
        <v>0</v>
      </c>
      <c r="KV164" s="544">
        <f t="shared" si="49"/>
        <v>-1.0000000000000009E-3</v>
      </c>
      <c r="KW164" s="544">
        <f t="shared" si="49"/>
        <v>0</v>
      </c>
      <c r="KX164" s="544">
        <f t="shared" si="49"/>
        <v>0</v>
      </c>
      <c r="KY164" s="544">
        <f t="shared" si="49"/>
        <v>1.0000000000000009E-3</v>
      </c>
      <c r="KZ164" s="544">
        <f t="shared" si="49"/>
        <v>0</v>
      </c>
      <c r="LA164" s="544">
        <f t="shared" si="49"/>
        <v>0</v>
      </c>
      <c r="LB164" s="544">
        <f t="shared" si="49"/>
        <v>0</v>
      </c>
      <c r="LC164" s="544">
        <f t="shared" si="49"/>
        <v>1.0000000000000009E-3</v>
      </c>
      <c r="LD164" s="544">
        <f t="shared" si="49"/>
        <v>-1.0000000000000009E-3</v>
      </c>
      <c r="LE164" s="544">
        <f t="shared" si="49"/>
        <v>0</v>
      </c>
      <c r="LF164" s="544">
        <f t="shared" si="49"/>
        <v>0</v>
      </c>
      <c r="LG164" s="544">
        <f t="shared" si="49"/>
        <v>1.0000000000000009E-3</v>
      </c>
      <c r="LH164" s="544">
        <f t="shared" si="49"/>
        <v>0</v>
      </c>
      <c r="LI164" s="544">
        <f t="shared" si="49"/>
        <v>0</v>
      </c>
      <c r="LJ164" s="544">
        <f t="shared" si="49"/>
        <v>0</v>
      </c>
      <c r="LK164" s="544">
        <f t="shared" si="49"/>
        <v>-2.0000000000000018E-3</v>
      </c>
      <c r="LL164" s="544">
        <f t="shared" si="49"/>
        <v>-1.0000000000000009E-3</v>
      </c>
      <c r="LM164" s="544">
        <f t="shared" ref="LM164:NX164" si="50">LM163-LM161</f>
        <v>1.0000000000000009E-3</v>
      </c>
      <c r="LN164" s="544">
        <f t="shared" si="50"/>
        <v>0</v>
      </c>
      <c r="LO164" s="544">
        <f t="shared" si="50"/>
        <v>0</v>
      </c>
      <c r="LP164" s="544">
        <f t="shared" si="50"/>
        <v>1.0000000000000009E-3</v>
      </c>
      <c r="LQ164" s="544">
        <f t="shared" si="50"/>
        <v>-1.0000000000000009E-3</v>
      </c>
      <c r="LR164" s="544">
        <f t="shared" si="50"/>
        <v>0</v>
      </c>
      <c r="LS164" s="544">
        <f t="shared" si="50"/>
        <v>0</v>
      </c>
      <c r="LT164" s="544">
        <f t="shared" si="50"/>
        <v>-1.0000000000000009E-3</v>
      </c>
      <c r="LU164" s="544">
        <f t="shared" si="50"/>
        <v>1.0000000000000009E-3</v>
      </c>
      <c r="LV164" s="544">
        <f t="shared" si="50"/>
        <v>-1.0000000000000009E-3</v>
      </c>
      <c r="LW164" s="544">
        <f t="shared" si="50"/>
        <v>-1.0000000000000009E-3</v>
      </c>
      <c r="LX164" s="544">
        <f t="shared" si="50"/>
        <v>2.0000000000000018E-3</v>
      </c>
      <c r="LY164" s="544">
        <f t="shared" si="50"/>
        <v>0</v>
      </c>
      <c r="LZ164" s="544">
        <f t="shared" si="50"/>
        <v>0</v>
      </c>
      <c r="MA164" s="544">
        <f t="shared" si="50"/>
        <v>2.0000000000000018E-3</v>
      </c>
      <c r="MB164" s="544">
        <f t="shared" si="50"/>
        <v>-2.0000000000000018E-3</v>
      </c>
      <c r="MC164" s="544">
        <f t="shared" si="50"/>
        <v>-1.0000000000000009E-3</v>
      </c>
      <c r="MD164" s="544">
        <f t="shared" si="50"/>
        <v>0</v>
      </c>
      <c r="ME164" s="544">
        <f t="shared" si="50"/>
        <v>1.0000000000000009E-3</v>
      </c>
      <c r="MF164" s="544">
        <f t="shared" si="50"/>
        <v>-1.0000000000000009E-3</v>
      </c>
      <c r="MG164" s="544">
        <f t="shared" si="50"/>
        <v>0</v>
      </c>
      <c r="MH164" s="544">
        <f t="shared" si="50"/>
        <v>0</v>
      </c>
      <c r="MI164" s="544">
        <f t="shared" si="50"/>
        <v>1.0000000000000009E-3</v>
      </c>
      <c r="MJ164" s="544">
        <f t="shared" si="50"/>
        <v>1.0000000000000009E-3</v>
      </c>
      <c r="MK164" s="544">
        <f t="shared" si="50"/>
        <v>1.0000000000000009E-3</v>
      </c>
      <c r="ML164" s="544">
        <f t="shared" si="50"/>
        <v>-1.0000000000000009E-3</v>
      </c>
      <c r="MM164" s="544">
        <f t="shared" si="50"/>
        <v>0</v>
      </c>
      <c r="MN164" s="544">
        <f t="shared" si="50"/>
        <v>-1.0000000000000009E-3</v>
      </c>
      <c r="MO164" s="544">
        <f t="shared" si="50"/>
        <v>0</v>
      </c>
      <c r="MP164" s="544">
        <f t="shared" si="50"/>
        <v>-1.0000000000000009E-3</v>
      </c>
      <c r="MQ164" s="544">
        <f t="shared" si="50"/>
        <v>-1.0000000000000009E-3</v>
      </c>
      <c r="MR164" s="544">
        <f t="shared" si="50"/>
        <v>0</v>
      </c>
      <c r="MS164" s="544">
        <f t="shared" si="50"/>
        <v>1.0000000000000009E-3</v>
      </c>
      <c r="MT164" s="544">
        <f t="shared" si="50"/>
        <v>0</v>
      </c>
      <c r="MU164" s="544">
        <f t="shared" si="50"/>
        <v>0</v>
      </c>
      <c r="MV164" s="544">
        <f t="shared" si="50"/>
        <v>0</v>
      </c>
      <c r="MW164" s="544">
        <f t="shared" si="50"/>
        <v>1.0000000000000009E-3</v>
      </c>
      <c r="MX164" s="544">
        <f t="shared" si="50"/>
        <v>2.0000000000000018E-3</v>
      </c>
      <c r="MY164" s="544">
        <f t="shared" si="50"/>
        <v>0</v>
      </c>
      <c r="MZ164" s="544">
        <f t="shared" si="50"/>
        <v>0</v>
      </c>
      <c r="NA164" s="544">
        <f t="shared" si="50"/>
        <v>0</v>
      </c>
      <c r="NB164" s="544">
        <f t="shared" si="50"/>
        <v>0</v>
      </c>
      <c r="NC164" s="544">
        <f t="shared" si="50"/>
        <v>1.0000000000000009E-3</v>
      </c>
      <c r="ND164" s="544">
        <f t="shared" si="50"/>
        <v>1.0000000000000009E-3</v>
      </c>
      <c r="NE164" s="544">
        <f t="shared" si="50"/>
        <v>0</v>
      </c>
      <c r="NF164" s="544">
        <f t="shared" si="50"/>
        <v>0</v>
      </c>
      <c r="NG164" s="544">
        <f t="shared" si="50"/>
        <v>-1.0000000000000009E-3</v>
      </c>
      <c r="NH164" s="544">
        <f t="shared" si="50"/>
        <v>-1.0000000000000009E-3</v>
      </c>
      <c r="NI164" s="544">
        <f t="shared" si="50"/>
        <v>0</v>
      </c>
      <c r="NJ164" s="544">
        <f t="shared" si="50"/>
        <v>0</v>
      </c>
      <c r="NK164" s="544">
        <f t="shared" si="50"/>
        <v>-1.0000000000000009E-3</v>
      </c>
      <c r="NL164" s="544">
        <f t="shared" si="50"/>
        <v>-1.0000000000000009E-3</v>
      </c>
      <c r="NM164" s="544">
        <f t="shared" si="50"/>
        <v>1.0000000000000009E-3</v>
      </c>
      <c r="NN164" s="544">
        <f t="shared" si="50"/>
        <v>2.0000000000000018E-3</v>
      </c>
      <c r="NO164" s="544">
        <f t="shared" si="50"/>
        <v>0</v>
      </c>
      <c r="NP164" s="544">
        <f t="shared" si="50"/>
        <v>0</v>
      </c>
      <c r="NQ164" s="544">
        <f t="shared" si="50"/>
        <v>0</v>
      </c>
      <c r="NR164" s="544">
        <f t="shared" si="50"/>
        <v>0</v>
      </c>
      <c r="NS164" s="544">
        <f t="shared" si="50"/>
        <v>0</v>
      </c>
      <c r="NT164" s="544">
        <f t="shared" si="50"/>
        <v>0</v>
      </c>
      <c r="NU164" s="544">
        <f t="shared" si="50"/>
        <v>0</v>
      </c>
      <c r="NV164" s="544">
        <f t="shared" si="50"/>
        <v>0</v>
      </c>
      <c r="NW164" s="544">
        <f t="shared" si="50"/>
        <v>0</v>
      </c>
      <c r="NX164" s="544">
        <f t="shared" si="50"/>
        <v>0</v>
      </c>
      <c r="NY164" s="544">
        <f t="shared" ref="NY164:OU164" si="51">NY163-NY161</f>
        <v>0</v>
      </c>
      <c r="NZ164" s="544">
        <f t="shared" si="51"/>
        <v>-1.0000000000000009E-3</v>
      </c>
      <c r="OA164" s="544">
        <f t="shared" si="51"/>
        <v>-1.0000000000000009E-3</v>
      </c>
      <c r="OB164" s="544">
        <f t="shared" si="51"/>
        <v>-1.0000000000000009E-3</v>
      </c>
      <c r="OC164" s="544">
        <f t="shared" si="51"/>
        <v>2.0000000000000018E-3</v>
      </c>
      <c r="OD164" s="544">
        <f t="shared" si="51"/>
        <v>0</v>
      </c>
      <c r="OE164" s="544">
        <f t="shared" si="51"/>
        <v>1.0000000000000009E-3</v>
      </c>
      <c r="OF164" s="544">
        <f t="shared" si="51"/>
        <v>1.0000000000000009E-3</v>
      </c>
      <c r="OG164" s="544">
        <f t="shared" si="51"/>
        <v>0</v>
      </c>
      <c r="OH164" s="544">
        <f t="shared" si="51"/>
        <v>0</v>
      </c>
      <c r="OI164" s="544">
        <f t="shared" si="51"/>
        <v>-1.0000000000000009E-3</v>
      </c>
      <c r="OJ164" s="544">
        <f t="shared" si="51"/>
        <v>0</v>
      </c>
      <c r="OK164" s="544">
        <f t="shared" si="51"/>
        <v>0</v>
      </c>
      <c r="OL164" s="544">
        <f t="shared" si="51"/>
        <v>-1.0000000000000009E-3</v>
      </c>
      <c r="OM164" s="544">
        <f t="shared" si="51"/>
        <v>1.0000000000000009E-3</v>
      </c>
      <c r="ON164" s="544">
        <f t="shared" si="51"/>
        <v>0</v>
      </c>
      <c r="OO164" s="544">
        <f t="shared" si="51"/>
        <v>0</v>
      </c>
      <c r="OP164" s="544">
        <f t="shared" si="51"/>
        <v>2.0000000000000018E-3</v>
      </c>
      <c r="OQ164" s="544">
        <f t="shared" si="51"/>
        <v>-1.0000000000000009E-3</v>
      </c>
      <c r="OR164" s="544">
        <f t="shared" si="51"/>
        <v>0</v>
      </c>
      <c r="OS164" s="544">
        <f t="shared" si="51"/>
        <v>-1.0000000000000009E-3</v>
      </c>
      <c r="OT164" s="544">
        <f t="shared" si="51"/>
        <v>1.0000000000000009E-3</v>
      </c>
      <c r="OU164" s="544">
        <f t="shared" si="51"/>
        <v>0</v>
      </c>
    </row>
    <row r="166" spans="1:413">
      <c r="A166" s="539" t="s">
        <v>984</v>
      </c>
    </row>
    <row r="167" spans="1:413">
      <c r="A167" s="545" t="str">
        <f>A161</f>
        <v>Lookup</v>
      </c>
      <c r="B167" s="546">
        <f>A169+A170*(F5-0.5)+A171*(F5-0.5)^2</f>
        <v>0.17143935509570221</v>
      </c>
    </row>
    <row r="168" spans="1:413">
      <c r="A168" s="539" t="s">
        <v>985</v>
      </c>
    </row>
    <row r="169" spans="1:413" s="139" customFormat="1">
      <c r="A169" s="547">
        <f>MIN(B169:OW169)</f>
        <v>0.15850406304196588</v>
      </c>
      <c r="B169" s="139" t="str">
        <f t="shared" ref="B169:BM171" si="52">IF(B$151=$F$6,B153,"")</f>
        <v/>
      </c>
      <c r="C169" s="139" t="str">
        <f t="shared" si="52"/>
        <v/>
      </c>
      <c r="D169" s="139" t="str">
        <f t="shared" si="52"/>
        <v/>
      </c>
      <c r="E169" s="139" t="str">
        <f t="shared" si="52"/>
        <v/>
      </c>
      <c r="F169" s="139" t="str">
        <f t="shared" si="52"/>
        <v/>
      </c>
      <c r="G169" s="139" t="str">
        <f t="shared" si="52"/>
        <v/>
      </c>
      <c r="H169" s="139" t="str">
        <f t="shared" si="52"/>
        <v/>
      </c>
      <c r="I169" s="139" t="str">
        <f t="shared" si="52"/>
        <v/>
      </c>
      <c r="J169" s="139" t="str">
        <f t="shared" si="52"/>
        <v/>
      </c>
      <c r="K169" s="139" t="str">
        <f t="shared" si="52"/>
        <v/>
      </c>
      <c r="L169" s="139" t="str">
        <f t="shared" si="52"/>
        <v/>
      </c>
      <c r="M169" s="139" t="str">
        <f t="shared" si="52"/>
        <v/>
      </c>
      <c r="N169" s="139" t="str">
        <f t="shared" si="52"/>
        <v/>
      </c>
      <c r="O169" s="139" t="str">
        <f t="shared" si="52"/>
        <v/>
      </c>
      <c r="P169" s="139" t="str">
        <f t="shared" si="52"/>
        <v/>
      </c>
      <c r="Q169" s="139" t="str">
        <f t="shared" si="52"/>
        <v/>
      </c>
      <c r="R169" s="139" t="str">
        <f t="shared" si="52"/>
        <v/>
      </c>
      <c r="S169" s="139" t="str">
        <f t="shared" si="52"/>
        <v/>
      </c>
      <c r="T169" s="139" t="str">
        <f t="shared" si="52"/>
        <v/>
      </c>
      <c r="U169" s="139">
        <f t="shared" si="52"/>
        <v>0.15850406304196588</v>
      </c>
      <c r="V169" s="139" t="str">
        <f t="shared" si="52"/>
        <v/>
      </c>
      <c r="W169" s="139" t="str">
        <f t="shared" si="52"/>
        <v/>
      </c>
      <c r="X169" s="139" t="str">
        <f t="shared" si="52"/>
        <v/>
      </c>
      <c r="Y169" s="139" t="str">
        <f t="shared" si="52"/>
        <v/>
      </c>
      <c r="Z169" s="139" t="str">
        <f t="shared" si="52"/>
        <v/>
      </c>
      <c r="AA169" s="139" t="str">
        <f t="shared" si="52"/>
        <v/>
      </c>
      <c r="AB169" s="139" t="str">
        <f t="shared" si="52"/>
        <v/>
      </c>
      <c r="AC169" s="139" t="str">
        <f t="shared" si="52"/>
        <v/>
      </c>
      <c r="AD169" s="139" t="str">
        <f t="shared" si="52"/>
        <v/>
      </c>
      <c r="AE169" s="139" t="str">
        <f t="shared" si="52"/>
        <v/>
      </c>
      <c r="AF169" s="139" t="str">
        <f t="shared" si="52"/>
        <v/>
      </c>
      <c r="AG169" s="139" t="str">
        <f t="shared" si="52"/>
        <v/>
      </c>
      <c r="AH169" s="139" t="str">
        <f t="shared" si="52"/>
        <v/>
      </c>
      <c r="AI169" s="139" t="str">
        <f t="shared" si="52"/>
        <v/>
      </c>
      <c r="AJ169" s="139" t="str">
        <f t="shared" si="52"/>
        <v/>
      </c>
      <c r="AK169" s="139" t="str">
        <f t="shared" si="52"/>
        <v/>
      </c>
      <c r="AL169" s="139" t="str">
        <f t="shared" si="52"/>
        <v/>
      </c>
      <c r="AM169" s="139" t="str">
        <f t="shared" si="52"/>
        <v/>
      </c>
      <c r="AN169" s="139" t="str">
        <f t="shared" si="52"/>
        <v/>
      </c>
      <c r="AO169" s="139" t="str">
        <f t="shared" si="52"/>
        <v/>
      </c>
      <c r="AP169" s="139" t="str">
        <f t="shared" si="52"/>
        <v/>
      </c>
      <c r="AQ169" s="139" t="str">
        <f t="shared" si="52"/>
        <v/>
      </c>
      <c r="AR169" s="139" t="str">
        <f t="shared" si="52"/>
        <v/>
      </c>
      <c r="AS169" s="139" t="str">
        <f t="shared" si="52"/>
        <v/>
      </c>
      <c r="AT169" s="139" t="str">
        <f t="shared" si="52"/>
        <v/>
      </c>
      <c r="AU169" s="139" t="str">
        <f t="shared" si="52"/>
        <v/>
      </c>
      <c r="AV169" s="139" t="str">
        <f t="shared" si="52"/>
        <v/>
      </c>
      <c r="AW169" s="139" t="str">
        <f t="shared" si="52"/>
        <v/>
      </c>
      <c r="AX169" s="139" t="str">
        <f t="shared" si="52"/>
        <v/>
      </c>
      <c r="AY169" s="139" t="str">
        <f t="shared" si="52"/>
        <v/>
      </c>
      <c r="AZ169" s="139" t="str">
        <f t="shared" si="52"/>
        <v/>
      </c>
      <c r="BA169" s="139" t="str">
        <f t="shared" si="52"/>
        <v/>
      </c>
      <c r="BB169" s="139" t="str">
        <f t="shared" si="52"/>
        <v/>
      </c>
      <c r="BC169" s="139" t="str">
        <f t="shared" si="52"/>
        <v/>
      </c>
      <c r="BD169" s="139" t="str">
        <f t="shared" si="52"/>
        <v/>
      </c>
      <c r="BE169" s="139" t="str">
        <f t="shared" si="52"/>
        <v/>
      </c>
      <c r="BF169" s="139" t="str">
        <f t="shared" si="52"/>
        <v/>
      </c>
      <c r="BG169" s="139" t="str">
        <f t="shared" si="52"/>
        <v/>
      </c>
      <c r="BH169" s="139" t="str">
        <f t="shared" si="52"/>
        <v/>
      </c>
      <c r="BI169" s="139" t="str">
        <f t="shared" si="52"/>
        <v/>
      </c>
      <c r="BJ169" s="139" t="str">
        <f t="shared" si="52"/>
        <v/>
      </c>
      <c r="BK169" s="139" t="str">
        <f t="shared" si="52"/>
        <v/>
      </c>
      <c r="BL169" s="139" t="str">
        <f t="shared" si="52"/>
        <v/>
      </c>
      <c r="BM169" s="139" t="str">
        <f t="shared" si="52"/>
        <v/>
      </c>
      <c r="BN169" s="139" t="str">
        <f t="shared" ref="BN169:DY171" si="53">IF(BN$151=$F$6,BN153,"")</f>
        <v/>
      </c>
      <c r="BO169" s="139" t="str">
        <f t="shared" si="53"/>
        <v/>
      </c>
      <c r="BP169" s="139" t="str">
        <f t="shared" si="53"/>
        <v/>
      </c>
      <c r="BQ169" s="139" t="str">
        <f t="shared" si="53"/>
        <v/>
      </c>
      <c r="BR169" s="139" t="str">
        <f t="shared" si="53"/>
        <v/>
      </c>
      <c r="BS169" s="139" t="str">
        <f t="shared" si="53"/>
        <v/>
      </c>
      <c r="BT169" s="139" t="str">
        <f t="shared" si="53"/>
        <v/>
      </c>
      <c r="BU169" s="139" t="str">
        <f t="shared" si="53"/>
        <v/>
      </c>
      <c r="BV169" s="139" t="str">
        <f t="shared" si="53"/>
        <v/>
      </c>
      <c r="BW169" s="139" t="str">
        <f t="shared" si="53"/>
        <v/>
      </c>
      <c r="BX169" s="139" t="str">
        <f t="shared" si="53"/>
        <v/>
      </c>
      <c r="BY169" s="139" t="str">
        <f t="shared" si="53"/>
        <v/>
      </c>
      <c r="BZ169" s="139" t="str">
        <f t="shared" si="53"/>
        <v/>
      </c>
      <c r="CA169" s="139" t="str">
        <f t="shared" si="53"/>
        <v/>
      </c>
      <c r="CB169" s="139" t="str">
        <f t="shared" si="53"/>
        <v/>
      </c>
      <c r="CC169" s="139" t="str">
        <f t="shared" si="53"/>
        <v/>
      </c>
      <c r="CD169" s="139" t="str">
        <f t="shared" si="53"/>
        <v/>
      </c>
      <c r="CE169" s="139" t="str">
        <f t="shared" si="53"/>
        <v/>
      </c>
      <c r="CF169" s="139" t="str">
        <f t="shared" si="53"/>
        <v/>
      </c>
      <c r="CG169" s="139" t="str">
        <f t="shared" si="53"/>
        <v/>
      </c>
      <c r="CH169" s="139" t="str">
        <f t="shared" si="53"/>
        <v/>
      </c>
      <c r="CI169" s="139" t="str">
        <f t="shared" si="53"/>
        <v/>
      </c>
      <c r="CJ169" s="139" t="str">
        <f t="shared" si="53"/>
        <v/>
      </c>
      <c r="CK169" s="139" t="str">
        <f t="shared" si="53"/>
        <v/>
      </c>
      <c r="CL169" s="139" t="str">
        <f t="shared" si="53"/>
        <v/>
      </c>
      <c r="CM169" s="139" t="str">
        <f t="shared" si="53"/>
        <v/>
      </c>
      <c r="CN169" s="139" t="str">
        <f t="shared" si="53"/>
        <v/>
      </c>
      <c r="CO169" s="139" t="str">
        <f t="shared" si="53"/>
        <v/>
      </c>
      <c r="CP169" s="139" t="str">
        <f t="shared" si="53"/>
        <v/>
      </c>
      <c r="CQ169" s="139" t="str">
        <f t="shared" si="53"/>
        <v/>
      </c>
      <c r="CR169" s="139" t="str">
        <f t="shared" si="53"/>
        <v/>
      </c>
      <c r="CS169" s="139" t="str">
        <f t="shared" si="53"/>
        <v/>
      </c>
      <c r="CT169" s="139" t="str">
        <f t="shared" si="53"/>
        <v/>
      </c>
      <c r="CU169" s="139" t="str">
        <f t="shared" si="53"/>
        <v/>
      </c>
      <c r="CV169" s="139" t="str">
        <f t="shared" si="53"/>
        <v/>
      </c>
      <c r="CW169" s="139" t="str">
        <f t="shared" si="53"/>
        <v/>
      </c>
      <c r="CX169" s="139" t="str">
        <f t="shared" si="53"/>
        <v/>
      </c>
      <c r="CY169" s="139" t="str">
        <f t="shared" si="53"/>
        <v/>
      </c>
      <c r="CZ169" s="139" t="str">
        <f t="shared" si="53"/>
        <v/>
      </c>
      <c r="DA169" s="139" t="str">
        <f t="shared" si="53"/>
        <v/>
      </c>
      <c r="DB169" s="139" t="str">
        <f t="shared" si="53"/>
        <v/>
      </c>
      <c r="DC169" s="139" t="str">
        <f t="shared" si="53"/>
        <v/>
      </c>
      <c r="DD169" s="139" t="str">
        <f t="shared" si="53"/>
        <v/>
      </c>
      <c r="DE169" s="139" t="str">
        <f t="shared" si="53"/>
        <v/>
      </c>
      <c r="DF169" s="139" t="str">
        <f t="shared" si="53"/>
        <v/>
      </c>
      <c r="DG169" s="139" t="str">
        <f t="shared" si="53"/>
        <v/>
      </c>
      <c r="DH169" s="139" t="str">
        <f t="shared" si="53"/>
        <v/>
      </c>
      <c r="DI169" s="139" t="str">
        <f t="shared" si="53"/>
        <v/>
      </c>
      <c r="DJ169" s="139" t="str">
        <f t="shared" si="53"/>
        <v/>
      </c>
      <c r="DK169" s="139" t="str">
        <f t="shared" si="53"/>
        <v/>
      </c>
      <c r="DL169" s="139" t="str">
        <f t="shared" si="53"/>
        <v/>
      </c>
      <c r="DM169" s="139" t="str">
        <f t="shared" si="53"/>
        <v/>
      </c>
      <c r="DN169" s="139" t="str">
        <f t="shared" si="53"/>
        <v/>
      </c>
      <c r="DO169" s="139" t="str">
        <f t="shared" si="53"/>
        <v/>
      </c>
      <c r="DP169" s="139" t="str">
        <f t="shared" si="53"/>
        <v/>
      </c>
      <c r="DQ169" s="139" t="str">
        <f t="shared" si="53"/>
        <v/>
      </c>
      <c r="DR169" s="139" t="str">
        <f t="shared" si="53"/>
        <v/>
      </c>
      <c r="DS169" s="139" t="str">
        <f t="shared" si="53"/>
        <v/>
      </c>
      <c r="DT169" s="139" t="str">
        <f t="shared" si="53"/>
        <v/>
      </c>
      <c r="DU169" s="139" t="str">
        <f t="shared" si="53"/>
        <v/>
      </c>
      <c r="DV169" s="139" t="str">
        <f t="shared" si="53"/>
        <v/>
      </c>
      <c r="DW169" s="139" t="str">
        <f t="shared" si="53"/>
        <v/>
      </c>
      <c r="DX169" s="139" t="str">
        <f t="shared" si="53"/>
        <v/>
      </c>
      <c r="DY169" s="139" t="str">
        <f t="shared" si="53"/>
        <v/>
      </c>
      <c r="DZ169" s="139" t="str">
        <f t="shared" ref="DZ169:GK171" si="54">IF(DZ$151=$F$6,DZ153,"")</f>
        <v/>
      </c>
      <c r="EA169" s="139" t="str">
        <f t="shared" si="54"/>
        <v/>
      </c>
      <c r="EB169" s="139" t="str">
        <f t="shared" si="54"/>
        <v/>
      </c>
      <c r="EC169" s="139" t="str">
        <f t="shared" si="54"/>
        <v/>
      </c>
      <c r="ED169" s="139" t="str">
        <f t="shared" si="54"/>
        <v/>
      </c>
      <c r="EE169" s="139" t="str">
        <f t="shared" si="54"/>
        <v/>
      </c>
      <c r="EF169" s="139" t="str">
        <f t="shared" si="54"/>
        <v/>
      </c>
      <c r="EG169" s="139" t="str">
        <f t="shared" si="54"/>
        <v/>
      </c>
      <c r="EH169" s="139" t="str">
        <f t="shared" si="54"/>
        <v/>
      </c>
      <c r="EI169" s="139" t="str">
        <f t="shared" si="54"/>
        <v/>
      </c>
      <c r="EJ169" s="139" t="str">
        <f t="shared" si="54"/>
        <v/>
      </c>
      <c r="EK169" s="139" t="str">
        <f t="shared" si="54"/>
        <v/>
      </c>
      <c r="EL169" s="139" t="str">
        <f t="shared" si="54"/>
        <v/>
      </c>
      <c r="EM169" s="139" t="str">
        <f t="shared" si="54"/>
        <v/>
      </c>
      <c r="EN169" s="139" t="str">
        <f t="shared" si="54"/>
        <v/>
      </c>
      <c r="EO169" s="139" t="str">
        <f t="shared" si="54"/>
        <v/>
      </c>
      <c r="EP169" s="139" t="str">
        <f t="shared" si="54"/>
        <v/>
      </c>
      <c r="EQ169" s="139" t="str">
        <f t="shared" si="54"/>
        <v/>
      </c>
      <c r="ER169" s="139" t="str">
        <f t="shared" si="54"/>
        <v/>
      </c>
      <c r="ES169" s="139" t="str">
        <f t="shared" si="54"/>
        <v/>
      </c>
      <c r="ET169" s="139" t="str">
        <f t="shared" si="54"/>
        <v/>
      </c>
      <c r="EU169" s="139" t="str">
        <f t="shared" si="54"/>
        <v/>
      </c>
      <c r="EV169" s="139" t="str">
        <f t="shared" si="54"/>
        <v/>
      </c>
      <c r="EW169" s="139" t="str">
        <f t="shared" si="54"/>
        <v/>
      </c>
      <c r="EX169" s="139" t="str">
        <f t="shared" si="54"/>
        <v/>
      </c>
      <c r="EY169" s="139" t="str">
        <f t="shared" si="54"/>
        <v/>
      </c>
      <c r="EZ169" s="139" t="str">
        <f t="shared" si="54"/>
        <v/>
      </c>
      <c r="FA169" s="139" t="str">
        <f t="shared" si="54"/>
        <v/>
      </c>
      <c r="FB169" s="139" t="str">
        <f t="shared" si="54"/>
        <v/>
      </c>
      <c r="FC169" s="139" t="str">
        <f t="shared" si="54"/>
        <v/>
      </c>
      <c r="FD169" s="139" t="str">
        <f t="shared" si="54"/>
        <v/>
      </c>
      <c r="FE169" s="139" t="str">
        <f t="shared" si="54"/>
        <v/>
      </c>
      <c r="FF169" s="139" t="str">
        <f t="shared" si="54"/>
        <v/>
      </c>
      <c r="FG169" s="139" t="str">
        <f t="shared" si="54"/>
        <v/>
      </c>
      <c r="FH169" s="139" t="str">
        <f t="shared" si="54"/>
        <v/>
      </c>
      <c r="FI169" s="139" t="str">
        <f t="shared" si="54"/>
        <v/>
      </c>
      <c r="FJ169" s="139" t="str">
        <f t="shared" si="54"/>
        <v/>
      </c>
      <c r="FK169" s="139" t="str">
        <f t="shared" si="54"/>
        <v/>
      </c>
      <c r="FL169" s="139" t="str">
        <f t="shared" si="54"/>
        <v/>
      </c>
      <c r="FM169" s="139" t="str">
        <f t="shared" si="54"/>
        <v/>
      </c>
      <c r="FN169" s="139" t="str">
        <f t="shared" si="54"/>
        <v/>
      </c>
      <c r="FO169" s="139" t="str">
        <f t="shared" si="54"/>
        <v/>
      </c>
      <c r="FP169" s="139" t="str">
        <f t="shared" si="54"/>
        <v/>
      </c>
      <c r="FQ169" s="139" t="str">
        <f t="shared" si="54"/>
        <v/>
      </c>
      <c r="FR169" s="139" t="str">
        <f t="shared" si="54"/>
        <v/>
      </c>
      <c r="FS169" s="139" t="str">
        <f t="shared" si="54"/>
        <v/>
      </c>
      <c r="FT169" s="139" t="str">
        <f t="shared" si="54"/>
        <v/>
      </c>
      <c r="FU169" s="139" t="str">
        <f t="shared" si="54"/>
        <v/>
      </c>
      <c r="FV169" s="139" t="str">
        <f t="shared" si="54"/>
        <v/>
      </c>
      <c r="FW169" s="139" t="str">
        <f t="shared" si="54"/>
        <v/>
      </c>
      <c r="FX169" s="139" t="str">
        <f t="shared" si="54"/>
        <v/>
      </c>
      <c r="FY169" s="139" t="str">
        <f t="shared" si="54"/>
        <v/>
      </c>
      <c r="FZ169" s="139" t="str">
        <f t="shared" si="54"/>
        <v/>
      </c>
      <c r="GA169" s="139" t="str">
        <f t="shared" si="54"/>
        <v/>
      </c>
      <c r="GB169" s="139" t="str">
        <f t="shared" si="54"/>
        <v/>
      </c>
      <c r="GC169" s="139" t="str">
        <f t="shared" si="54"/>
        <v/>
      </c>
      <c r="GD169" s="139" t="str">
        <f t="shared" si="54"/>
        <v/>
      </c>
      <c r="GE169" s="139" t="str">
        <f t="shared" si="54"/>
        <v/>
      </c>
      <c r="GF169" s="139" t="str">
        <f t="shared" si="54"/>
        <v/>
      </c>
      <c r="GG169" s="139" t="str">
        <f t="shared" si="54"/>
        <v/>
      </c>
      <c r="GH169" s="139" t="str">
        <f t="shared" si="54"/>
        <v/>
      </c>
      <c r="GI169" s="139" t="str">
        <f t="shared" si="54"/>
        <v/>
      </c>
      <c r="GJ169" s="139" t="str">
        <f t="shared" si="54"/>
        <v/>
      </c>
      <c r="GK169" s="139" t="str">
        <f t="shared" si="54"/>
        <v/>
      </c>
      <c r="GL169" s="139" t="str">
        <f t="shared" ref="GL169:IW171" si="55">IF(GL$151=$F$6,GL153,"")</f>
        <v/>
      </c>
      <c r="GM169" s="139" t="str">
        <f t="shared" si="55"/>
        <v/>
      </c>
      <c r="GN169" s="139" t="str">
        <f t="shared" si="55"/>
        <v/>
      </c>
      <c r="GO169" s="139" t="str">
        <f t="shared" si="55"/>
        <v/>
      </c>
      <c r="GP169" s="139" t="str">
        <f t="shared" si="55"/>
        <v/>
      </c>
      <c r="GQ169" s="139" t="str">
        <f t="shared" si="55"/>
        <v/>
      </c>
      <c r="GR169" s="139" t="str">
        <f t="shared" si="55"/>
        <v/>
      </c>
      <c r="GS169" s="139" t="str">
        <f t="shared" si="55"/>
        <v/>
      </c>
      <c r="GT169" s="139" t="str">
        <f t="shared" si="55"/>
        <v/>
      </c>
      <c r="GU169" s="139" t="str">
        <f t="shared" si="55"/>
        <v/>
      </c>
      <c r="GV169" s="139" t="str">
        <f t="shared" si="55"/>
        <v/>
      </c>
      <c r="GW169" s="139" t="str">
        <f t="shared" si="55"/>
        <v/>
      </c>
      <c r="GX169" s="139" t="str">
        <f t="shared" si="55"/>
        <v/>
      </c>
      <c r="GY169" s="139" t="str">
        <f t="shared" si="55"/>
        <v/>
      </c>
      <c r="GZ169" s="139" t="str">
        <f t="shared" si="55"/>
        <v/>
      </c>
      <c r="HA169" s="139" t="str">
        <f t="shared" si="55"/>
        <v/>
      </c>
      <c r="HB169" s="139" t="str">
        <f t="shared" si="55"/>
        <v/>
      </c>
      <c r="HC169" s="139" t="str">
        <f t="shared" si="55"/>
        <v/>
      </c>
      <c r="HD169" s="139" t="str">
        <f t="shared" si="55"/>
        <v/>
      </c>
      <c r="HE169" s="139" t="str">
        <f t="shared" si="55"/>
        <v/>
      </c>
      <c r="HF169" s="139" t="str">
        <f t="shared" si="55"/>
        <v/>
      </c>
      <c r="HG169" s="139" t="str">
        <f t="shared" si="55"/>
        <v/>
      </c>
      <c r="HH169" s="139" t="str">
        <f t="shared" si="55"/>
        <v/>
      </c>
      <c r="HI169" s="139" t="str">
        <f t="shared" si="55"/>
        <v/>
      </c>
      <c r="HJ169" s="139" t="str">
        <f t="shared" si="55"/>
        <v/>
      </c>
      <c r="HK169" s="139" t="str">
        <f t="shared" si="55"/>
        <v/>
      </c>
      <c r="HL169" s="139" t="str">
        <f t="shared" si="55"/>
        <v/>
      </c>
      <c r="HM169" s="139" t="str">
        <f t="shared" si="55"/>
        <v/>
      </c>
      <c r="HN169" s="139" t="str">
        <f t="shared" si="55"/>
        <v/>
      </c>
      <c r="HO169" s="139" t="str">
        <f t="shared" si="55"/>
        <v/>
      </c>
      <c r="HP169" s="139" t="str">
        <f t="shared" si="55"/>
        <v/>
      </c>
      <c r="HQ169" s="139" t="str">
        <f t="shared" si="55"/>
        <v/>
      </c>
      <c r="HR169" s="139" t="str">
        <f t="shared" si="55"/>
        <v/>
      </c>
      <c r="HS169" s="139" t="str">
        <f t="shared" si="55"/>
        <v/>
      </c>
      <c r="HT169" s="139" t="str">
        <f t="shared" si="55"/>
        <v/>
      </c>
      <c r="HU169" s="139" t="str">
        <f t="shared" si="55"/>
        <v/>
      </c>
      <c r="HV169" s="139" t="str">
        <f t="shared" si="55"/>
        <v/>
      </c>
      <c r="HW169" s="139" t="str">
        <f t="shared" si="55"/>
        <v/>
      </c>
      <c r="HX169" s="139" t="str">
        <f t="shared" si="55"/>
        <v/>
      </c>
      <c r="HY169" s="139" t="str">
        <f t="shared" si="55"/>
        <v/>
      </c>
      <c r="HZ169" s="139" t="str">
        <f t="shared" si="55"/>
        <v/>
      </c>
      <c r="IA169" s="139" t="str">
        <f t="shared" si="55"/>
        <v/>
      </c>
      <c r="IB169" s="139" t="str">
        <f t="shared" si="55"/>
        <v/>
      </c>
      <c r="IC169" s="139" t="str">
        <f t="shared" si="55"/>
        <v/>
      </c>
      <c r="ID169" s="139" t="str">
        <f t="shared" si="55"/>
        <v/>
      </c>
      <c r="IE169" s="139" t="str">
        <f t="shared" si="55"/>
        <v/>
      </c>
      <c r="IF169" s="139" t="str">
        <f t="shared" si="55"/>
        <v/>
      </c>
      <c r="IG169" s="139" t="str">
        <f t="shared" si="55"/>
        <v/>
      </c>
      <c r="IH169" s="139" t="str">
        <f t="shared" si="55"/>
        <v/>
      </c>
      <c r="II169" s="139" t="str">
        <f t="shared" si="55"/>
        <v/>
      </c>
      <c r="IJ169" s="139" t="str">
        <f t="shared" si="55"/>
        <v/>
      </c>
      <c r="IK169" s="139" t="str">
        <f t="shared" si="55"/>
        <v/>
      </c>
      <c r="IL169" s="139" t="str">
        <f t="shared" si="55"/>
        <v/>
      </c>
      <c r="IM169" s="139" t="str">
        <f t="shared" si="55"/>
        <v/>
      </c>
      <c r="IN169" s="139" t="str">
        <f t="shared" si="55"/>
        <v/>
      </c>
      <c r="IO169" s="139" t="str">
        <f t="shared" si="55"/>
        <v/>
      </c>
      <c r="IP169" s="139" t="str">
        <f t="shared" si="55"/>
        <v/>
      </c>
      <c r="IQ169" s="139" t="str">
        <f t="shared" si="55"/>
        <v/>
      </c>
      <c r="IR169" s="139" t="str">
        <f t="shared" si="55"/>
        <v/>
      </c>
      <c r="IS169" s="139" t="str">
        <f t="shared" si="55"/>
        <v/>
      </c>
      <c r="IT169" s="139" t="str">
        <f t="shared" si="55"/>
        <v/>
      </c>
      <c r="IU169" s="139" t="str">
        <f t="shared" si="55"/>
        <v/>
      </c>
      <c r="IV169" s="139" t="str">
        <f t="shared" si="55"/>
        <v/>
      </c>
      <c r="IW169" s="139" t="str">
        <f t="shared" si="55"/>
        <v/>
      </c>
      <c r="IX169" s="139" t="str">
        <f t="shared" ref="IX169:LI171" si="56">IF(IX$151=$F$6,IX153,"")</f>
        <v/>
      </c>
      <c r="IY169" s="139" t="str">
        <f t="shared" si="56"/>
        <v/>
      </c>
      <c r="IZ169" s="139" t="str">
        <f t="shared" si="56"/>
        <v/>
      </c>
      <c r="JA169" s="139" t="str">
        <f t="shared" si="56"/>
        <v/>
      </c>
      <c r="JB169" s="139" t="str">
        <f t="shared" si="56"/>
        <v/>
      </c>
      <c r="JC169" s="139" t="str">
        <f t="shared" si="56"/>
        <v/>
      </c>
      <c r="JD169" s="139" t="str">
        <f t="shared" si="56"/>
        <v/>
      </c>
      <c r="JE169" s="139" t="str">
        <f t="shared" si="56"/>
        <v/>
      </c>
      <c r="JF169" s="139" t="str">
        <f t="shared" si="56"/>
        <v/>
      </c>
      <c r="JG169" s="139" t="str">
        <f t="shared" si="56"/>
        <v/>
      </c>
      <c r="JH169" s="139" t="str">
        <f t="shared" si="56"/>
        <v/>
      </c>
      <c r="JI169" s="139" t="str">
        <f t="shared" si="56"/>
        <v/>
      </c>
      <c r="JJ169" s="139" t="str">
        <f t="shared" si="56"/>
        <v/>
      </c>
      <c r="JK169" s="139" t="str">
        <f t="shared" si="56"/>
        <v/>
      </c>
      <c r="JL169" s="139" t="str">
        <f t="shared" si="56"/>
        <v/>
      </c>
      <c r="JM169" s="139" t="str">
        <f t="shared" si="56"/>
        <v/>
      </c>
      <c r="JN169" s="139" t="str">
        <f t="shared" si="56"/>
        <v/>
      </c>
      <c r="JO169" s="139" t="str">
        <f t="shared" si="56"/>
        <v/>
      </c>
      <c r="JP169" s="139" t="str">
        <f t="shared" si="56"/>
        <v/>
      </c>
      <c r="JQ169" s="139" t="str">
        <f t="shared" si="56"/>
        <v/>
      </c>
      <c r="JR169" s="139" t="str">
        <f t="shared" si="56"/>
        <v/>
      </c>
      <c r="JS169" s="139" t="str">
        <f t="shared" si="56"/>
        <v/>
      </c>
      <c r="JT169" s="139" t="str">
        <f t="shared" si="56"/>
        <v/>
      </c>
      <c r="JU169" s="139" t="str">
        <f t="shared" si="56"/>
        <v/>
      </c>
      <c r="JV169" s="139" t="str">
        <f t="shared" si="56"/>
        <v/>
      </c>
      <c r="JW169" s="139" t="str">
        <f t="shared" si="56"/>
        <v/>
      </c>
      <c r="JX169" s="139" t="str">
        <f t="shared" si="56"/>
        <v/>
      </c>
      <c r="JY169" s="139" t="str">
        <f t="shared" si="56"/>
        <v/>
      </c>
      <c r="JZ169" s="139" t="str">
        <f t="shared" si="56"/>
        <v/>
      </c>
      <c r="KA169" s="139" t="str">
        <f t="shared" si="56"/>
        <v/>
      </c>
      <c r="KB169" s="139" t="str">
        <f t="shared" si="56"/>
        <v/>
      </c>
      <c r="KC169" s="139" t="str">
        <f t="shared" si="56"/>
        <v/>
      </c>
      <c r="KD169" s="139" t="str">
        <f t="shared" si="56"/>
        <v/>
      </c>
      <c r="KE169" s="139" t="str">
        <f t="shared" si="56"/>
        <v/>
      </c>
      <c r="KF169" s="139" t="str">
        <f t="shared" si="56"/>
        <v/>
      </c>
      <c r="KG169" s="139" t="str">
        <f t="shared" si="56"/>
        <v/>
      </c>
      <c r="KH169" s="139" t="str">
        <f t="shared" si="56"/>
        <v/>
      </c>
      <c r="KI169" s="139" t="str">
        <f t="shared" si="56"/>
        <v/>
      </c>
      <c r="KJ169" s="139" t="str">
        <f t="shared" si="56"/>
        <v/>
      </c>
      <c r="KK169" s="139" t="str">
        <f t="shared" si="56"/>
        <v/>
      </c>
      <c r="KL169" s="139" t="str">
        <f t="shared" si="56"/>
        <v/>
      </c>
      <c r="KM169" s="139" t="str">
        <f t="shared" si="56"/>
        <v/>
      </c>
      <c r="KN169" s="139" t="str">
        <f t="shared" si="56"/>
        <v/>
      </c>
      <c r="KO169" s="139" t="str">
        <f t="shared" si="56"/>
        <v/>
      </c>
      <c r="KP169" s="139" t="str">
        <f t="shared" si="56"/>
        <v/>
      </c>
      <c r="KQ169" s="139" t="str">
        <f t="shared" si="56"/>
        <v/>
      </c>
      <c r="KR169" s="139" t="str">
        <f t="shared" si="56"/>
        <v/>
      </c>
      <c r="KS169" s="139" t="str">
        <f t="shared" si="56"/>
        <v/>
      </c>
      <c r="KT169" s="139" t="str">
        <f t="shared" si="56"/>
        <v/>
      </c>
      <c r="KU169" s="139" t="str">
        <f t="shared" si="56"/>
        <v/>
      </c>
      <c r="KV169" s="139" t="str">
        <f t="shared" si="56"/>
        <v/>
      </c>
      <c r="KW169" s="139" t="str">
        <f t="shared" si="56"/>
        <v/>
      </c>
      <c r="KX169" s="139" t="str">
        <f t="shared" si="56"/>
        <v/>
      </c>
      <c r="KY169" s="139" t="str">
        <f t="shared" si="56"/>
        <v/>
      </c>
      <c r="KZ169" s="139" t="str">
        <f t="shared" si="56"/>
        <v/>
      </c>
      <c r="LA169" s="139" t="str">
        <f t="shared" si="56"/>
        <v/>
      </c>
      <c r="LB169" s="139" t="str">
        <f t="shared" si="56"/>
        <v/>
      </c>
      <c r="LC169" s="139" t="str">
        <f t="shared" si="56"/>
        <v/>
      </c>
      <c r="LD169" s="139" t="str">
        <f t="shared" si="56"/>
        <v/>
      </c>
      <c r="LE169" s="139" t="str">
        <f t="shared" si="56"/>
        <v/>
      </c>
      <c r="LF169" s="139" t="str">
        <f t="shared" si="56"/>
        <v/>
      </c>
      <c r="LG169" s="139" t="str">
        <f t="shared" si="56"/>
        <v/>
      </c>
      <c r="LH169" s="139" t="str">
        <f t="shared" si="56"/>
        <v/>
      </c>
      <c r="LI169" s="139" t="str">
        <f t="shared" si="56"/>
        <v/>
      </c>
      <c r="LJ169" s="139" t="str">
        <f t="shared" ref="LJ169:NU171" si="57">IF(LJ$151=$F$6,LJ153,"")</f>
        <v/>
      </c>
      <c r="LK169" s="139" t="str">
        <f t="shared" si="57"/>
        <v/>
      </c>
      <c r="LL169" s="139" t="str">
        <f t="shared" si="57"/>
        <v/>
      </c>
      <c r="LM169" s="139" t="str">
        <f t="shared" si="57"/>
        <v/>
      </c>
      <c r="LN169" s="139" t="str">
        <f t="shared" si="57"/>
        <v/>
      </c>
      <c r="LO169" s="139" t="str">
        <f t="shared" si="57"/>
        <v/>
      </c>
      <c r="LP169" s="139" t="str">
        <f t="shared" si="57"/>
        <v/>
      </c>
      <c r="LQ169" s="139" t="str">
        <f t="shared" si="57"/>
        <v/>
      </c>
      <c r="LR169" s="139" t="str">
        <f t="shared" si="57"/>
        <v/>
      </c>
      <c r="LS169" s="139" t="str">
        <f t="shared" si="57"/>
        <v/>
      </c>
      <c r="LT169" s="139" t="str">
        <f t="shared" si="57"/>
        <v/>
      </c>
      <c r="LU169" s="139" t="str">
        <f t="shared" si="57"/>
        <v/>
      </c>
      <c r="LV169" s="139" t="str">
        <f t="shared" si="57"/>
        <v/>
      </c>
      <c r="LW169" s="139" t="str">
        <f t="shared" si="57"/>
        <v/>
      </c>
      <c r="LX169" s="139" t="str">
        <f t="shared" si="57"/>
        <v/>
      </c>
      <c r="LY169" s="139" t="str">
        <f t="shared" si="57"/>
        <v/>
      </c>
      <c r="LZ169" s="139" t="str">
        <f t="shared" si="57"/>
        <v/>
      </c>
      <c r="MA169" s="139" t="str">
        <f t="shared" si="57"/>
        <v/>
      </c>
      <c r="MB169" s="139" t="str">
        <f t="shared" si="57"/>
        <v/>
      </c>
      <c r="MC169" s="139" t="str">
        <f t="shared" si="57"/>
        <v/>
      </c>
      <c r="MD169" s="139" t="str">
        <f t="shared" si="57"/>
        <v/>
      </c>
      <c r="ME169" s="139" t="str">
        <f t="shared" si="57"/>
        <v/>
      </c>
      <c r="MF169" s="139" t="str">
        <f t="shared" si="57"/>
        <v/>
      </c>
      <c r="MG169" s="139" t="str">
        <f t="shared" si="57"/>
        <v/>
      </c>
      <c r="MH169" s="139" t="str">
        <f t="shared" si="57"/>
        <v/>
      </c>
      <c r="MI169" s="139" t="str">
        <f t="shared" si="57"/>
        <v/>
      </c>
      <c r="MJ169" s="139" t="str">
        <f t="shared" si="57"/>
        <v/>
      </c>
      <c r="MK169" s="139" t="str">
        <f t="shared" si="57"/>
        <v/>
      </c>
      <c r="ML169" s="139" t="str">
        <f t="shared" si="57"/>
        <v/>
      </c>
      <c r="MM169" s="139" t="str">
        <f t="shared" si="57"/>
        <v/>
      </c>
      <c r="MN169" s="139" t="str">
        <f t="shared" si="57"/>
        <v/>
      </c>
      <c r="MO169" s="139" t="str">
        <f t="shared" si="57"/>
        <v/>
      </c>
      <c r="MP169" s="139" t="str">
        <f t="shared" si="57"/>
        <v/>
      </c>
      <c r="MQ169" s="139" t="str">
        <f t="shared" si="57"/>
        <v/>
      </c>
      <c r="MR169" s="139" t="str">
        <f t="shared" si="57"/>
        <v/>
      </c>
      <c r="MS169" s="139" t="str">
        <f t="shared" si="57"/>
        <v/>
      </c>
      <c r="MT169" s="139" t="str">
        <f t="shared" si="57"/>
        <v/>
      </c>
      <c r="MU169" s="139" t="str">
        <f t="shared" si="57"/>
        <v/>
      </c>
      <c r="MV169" s="139" t="str">
        <f t="shared" si="57"/>
        <v/>
      </c>
      <c r="MW169" s="139" t="str">
        <f t="shared" si="57"/>
        <v/>
      </c>
      <c r="MX169" s="139" t="str">
        <f t="shared" si="57"/>
        <v/>
      </c>
      <c r="MY169" s="139" t="str">
        <f t="shared" si="57"/>
        <v/>
      </c>
      <c r="MZ169" s="139" t="str">
        <f t="shared" si="57"/>
        <v/>
      </c>
      <c r="NA169" s="139" t="str">
        <f t="shared" si="57"/>
        <v/>
      </c>
      <c r="NB169" s="139" t="str">
        <f t="shared" si="57"/>
        <v/>
      </c>
      <c r="NC169" s="139" t="str">
        <f t="shared" si="57"/>
        <v/>
      </c>
      <c r="ND169" s="139" t="str">
        <f t="shared" si="57"/>
        <v/>
      </c>
      <c r="NE169" s="139" t="str">
        <f t="shared" si="57"/>
        <v/>
      </c>
      <c r="NF169" s="139" t="str">
        <f t="shared" si="57"/>
        <v/>
      </c>
      <c r="NG169" s="139" t="str">
        <f t="shared" si="57"/>
        <v/>
      </c>
      <c r="NH169" s="139" t="str">
        <f t="shared" si="57"/>
        <v/>
      </c>
      <c r="NI169" s="139" t="str">
        <f t="shared" si="57"/>
        <v/>
      </c>
      <c r="NJ169" s="139" t="str">
        <f t="shared" si="57"/>
        <v/>
      </c>
      <c r="NK169" s="139" t="str">
        <f t="shared" si="57"/>
        <v/>
      </c>
      <c r="NL169" s="139" t="str">
        <f t="shared" si="57"/>
        <v/>
      </c>
      <c r="NM169" s="139" t="str">
        <f t="shared" si="57"/>
        <v/>
      </c>
      <c r="NN169" s="139" t="str">
        <f t="shared" si="57"/>
        <v/>
      </c>
      <c r="NO169" s="139" t="str">
        <f t="shared" si="57"/>
        <v/>
      </c>
      <c r="NP169" s="139" t="str">
        <f t="shared" si="57"/>
        <v/>
      </c>
      <c r="NQ169" s="139" t="str">
        <f t="shared" si="57"/>
        <v/>
      </c>
      <c r="NR169" s="139" t="str">
        <f t="shared" si="57"/>
        <v/>
      </c>
      <c r="NS169" s="139" t="str">
        <f t="shared" si="57"/>
        <v/>
      </c>
      <c r="NT169" s="139" t="str">
        <f t="shared" si="57"/>
        <v/>
      </c>
      <c r="NU169" s="139" t="str">
        <f t="shared" si="57"/>
        <v/>
      </c>
      <c r="NV169" s="139" t="str">
        <f t="shared" ref="NV169:OW171" si="58">IF(NV$151=$F$6,NV153,"")</f>
        <v/>
      </c>
      <c r="NW169" s="139" t="str">
        <f t="shared" si="58"/>
        <v/>
      </c>
      <c r="NX169" s="139" t="str">
        <f t="shared" si="58"/>
        <v/>
      </c>
      <c r="NY169" s="139" t="str">
        <f t="shared" si="58"/>
        <v/>
      </c>
      <c r="NZ169" s="139" t="str">
        <f t="shared" si="58"/>
        <v/>
      </c>
      <c r="OA169" s="139" t="str">
        <f t="shared" si="58"/>
        <v/>
      </c>
      <c r="OB169" s="139" t="str">
        <f t="shared" si="58"/>
        <v/>
      </c>
      <c r="OC169" s="139" t="str">
        <f t="shared" si="58"/>
        <v/>
      </c>
      <c r="OD169" s="139" t="str">
        <f t="shared" si="58"/>
        <v/>
      </c>
      <c r="OE169" s="139" t="str">
        <f t="shared" si="58"/>
        <v/>
      </c>
      <c r="OF169" s="139" t="str">
        <f t="shared" si="58"/>
        <v/>
      </c>
      <c r="OG169" s="139" t="str">
        <f t="shared" si="58"/>
        <v/>
      </c>
      <c r="OH169" s="139" t="str">
        <f t="shared" si="58"/>
        <v/>
      </c>
      <c r="OI169" s="139" t="str">
        <f t="shared" si="58"/>
        <v/>
      </c>
      <c r="OJ169" s="139" t="str">
        <f t="shared" si="58"/>
        <v/>
      </c>
      <c r="OK169" s="139" t="str">
        <f t="shared" si="58"/>
        <v/>
      </c>
      <c r="OL169" s="139" t="str">
        <f t="shared" si="58"/>
        <v/>
      </c>
      <c r="OM169" s="139" t="str">
        <f t="shared" si="58"/>
        <v/>
      </c>
      <c r="ON169" s="139" t="str">
        <f t="shared" si="58"/>
        <v/>
      </c>
      <c r="OO169" s="139" t="str">
        <f t="shared" si="58"/>
        <v/>
      </c>
      <c r="OP169" s="139" t="str">
        <f t="shared" si="58"/>
        <v/>
      </c>
      <c r="OQ169" s="139" t="str">
        <f t="shared" si="58"/>
        <v/>
      </c>
      <c r="OR169" s="139" t="str">
        <f t="shared" si="58"/>
        <v/>
      </c>
      <c r="OS169" s="139" t="str">
        <f t="shared" si="58"/>
        <v/>
      </c>
      <c r="OT169" s="139" t="str">
        <f t="shared" si="58"/>
        <v/>
      </c>
      <c r="OU169" s="139" t="str">
        <f t="shared" si="58"/>
        <v/>
      </c>
      <c r="OV169" s="139" t="str">
        <f t="shared" si="58"/>
        <v/>
      </c>
      <c r="OW169" s="139" t="str">
        <f t="shared" si="58"/>
        <v/>
      </c>
    </row>
    <row r="170" spans="1:413">
      <c r="A170" s="548">
        <f t="shared" ref="A170:A171" si="59">MIN(B170:OW170)</f>
        <v>-2.9879787807333925E-4</v>
      </c>
      <c r="B170" t="str">
        <f t="shared" si="52"/>
        <v/>
      </c>
      <c r="C170" t="str">
        <f t="shared" si="52"/>
        <v/>
      </c>
      <c r="D170" t="str">
        <f t="shared" si="52"/>
        <v/>
      </c>
      <c r="E170" t="str">
        <f t="shared" si="52"/>
        <v/>
      </c>
      <c r="F170" t="str">
        <f t="shared" si="52"/>
        <v/>
      </c>
      <c r="G170" t="str">
        <f t="shared" si="52"/>
        <v/>
      </c>
      <c r="H170" t="str">
        <f t="shared" si="52"/>
        <v/>
      </c>
      <c r="I170" t="str">
        <f t="shared" si="52"/>
        <v/>
      </c>
      <c r="J170" t="str">
        <f t="shared" si="52"/>
        <v/>
      </c>
      <c r="K170" t="str">
        <f t="shared" si="52"/>
        <v/>
      </c>
      <c r="L170" t="str">
        <f t="shared" si="52"/>
        <v/>
      </c>
      <c r="M170" t="str">
        <f t="shared" si="52"/>
        <v/>
      </c>
      <c r="N170" t="str">
        <f t="shared" si="52"/>
        <v/>
      </c>
      <c r="O170" t="str">
        <f t="shared" si="52"/>
        <v/>
      </c>
      <c r="P170" t="str">
        <f t="shared" si="52"/>
        <v/>
      </c>
      <c r="Q170" t="str">
        <f t="shared" si="52"/>
        <v/>
      </c>
      <c r="R170" t="str">
        <f t="shared" si="52"/>
        <v/>
      </c>
      <c r="S170" t="str">
        <f t="shared" si="52"/>
        <v/>
      </c>
      <c r="T170" t="str">
        <f t="shared" si="52"/>
        <v/>
      </c>
      <c r="U170">
        <f t="shared" si="52"/>
        <v>-2.9879787807333925E-4</v>
      </c>
      <c r="V170" t="str">
        <f t="shared" si="52"/>
        <v/>
      </c>
      <c r="W170" t="str">
        <f t="shared" si="52"/>
        <v/>
      </c>
      <c r="X170" t="str">
        <f t="shared" si="52"/>
        <v/>
      </c>
      <c r="Y170" t="str">
        <f t="shared" si="52"/>
        <v/>
      </c>
      <c r="Z170" t="str">
        <f t="shared" si="52"/>
        <v/>
      </c>
      <c r="AA170" t="str">
        <f t="shared" si="52"/>
        <v/>
      </c>
      <c r="AB170" t="str">
        <f t="shared" si="52"/>
        <v/>
      </c>
      <c r="AC170" t="str">
        <f t="shared" si="52"/>
        <v/>
      </c>
      <c r="AD170" t="str">
        <f t="shared" si="52"/>
        <v/>
      </c>
      <c r="AE170" t="str">
        <f t="shared" si="52"/>
        <v/>
      </c>
      <c r="AF170" t="str">
        <f t="shared" si="52"/>
        <v/>
      </c>
      <c r="AG170" t="str">
        <f t="shared" si="52"/>
        <v/>
      </c>
      <c r="AH170" t="str">
        <f t="shared" si="52"/>
        <v/>
      </c>
      <c r="AI170" t="str">
        <f t="shared" si="52"/>
        <v/>
      </c>
      <c r="AJ170" t="str">
        <f t="shared" si="52"/>
        <v/>
      </c>
      <c r="AK170" t="str">
        <f t="shared" si="52"/>
        <v/>
      </c>
      <c r="AL170" t="str">
        <f t="shared" si="52"/>
        <v/>
      </c>
      <c r="AM170" t="str">
        <f t="shared" si="52"/>
        <v/>
      </c>
      <c r="AN170" t="str">
        <f t="shared" si="52"/>
        <v/>
      </c>
      <c r="AO170" t="str">
        <f t="shared" si="52"/>
        <v/>
      </c>
      <c r="AP170" t="str">
        <f t="shared" si="52"/>
        <v/>
      </c>
      <c r="AQ170" t="str">
        <f t="shared" si="52"/>
        <v/>
      </c>
      <c r="AR170" t="str">
        <f t="shared" si="52"/>
        <v/>
      </c>
      <c r="AS170" t="str">
        <f t="shared" si="52"/>
        <v/>
      </c>
      <c r="AT170" t="str">
        <f t="shared" si="52"/>
        <v/>
      </c>
      <c r="AU170" t="str">
        <f t="shared" si="52"/>
        <v/>
      </c>
      <c r="AV170" t="str">
        <f t="shared" si="52"/>
        <v/>
      </c>
      <c r="AW170" t="str">
        <f t="shared" si="52"/>
        <v/>
      </c>
      <c r="AX170" t="str">
        <f t="shared" si="52"/>
        <v/>
      </c>
      <c r="AY170" t="str">
        <f t="shared" si="52"/>
        <v/>
      </c>
      <c r="AZ170" t="str">
        <f t="shared" si="52"/>
        <v/>
      </c>
      <c r="BA170" t="str">
        <f t="shared" si="52"/>
        <v/>
      </c>
      <c r="BB170" t="str">
        <f t="shared" si="52"/>
        <v/>
      </c>
      <c r="BC170" t="str">
        <f t="shared" si="52"/>
        <v/>
      </c>
      <c r="BD170" t="str">
        <f t="shared" si="52"/>
        <v/>
      </c>
      <c r="BE170" t="str">
        <f t="shared" si="52"/>
        <v/>
      </c>
      <c r="BF170" t="str">
        <f t="shared" si="52"/>
        <v/>
      </c>
      <c r="BG170" t="str">
        <f t="shared" si="52"/>
        <v/>
      </c>
      <c r="BH170" t="str">
        <f t="shared" si="52"/>
        <v/>
      </c>
      <c r="BI170" t="str">
        <f t="shared" si="52"/>
        <v/>
      </c>
      <c r="BJ170" t="str">
        <f t="shared" si="52"/>
        <v/>
      </c>
      <c r="BK170" t="str">
        <f t="shared" si="52"/>
        <v/>
      </c>
      <c r="BL170" t="str">
        <f t="shared" si="52"/>
        <v/>
      </c>
      <c r="BM170" t="str">
        <f t="shared" si="52"/>
        <v/>
      </c>
      <c r="BN170" t="str">
        <f t="shared" si="53"/>
        <v/>
      </c>
      <c r="BO170" t="str">
        <f t="shared" si="53"/>
        <v/>
      </c>
      <c r="BP170" t="str">
        <f t="shared" si="53"/>
        <v/>
      </c>
      <c r="BQ170" t="str">
        <f t="shared" si="53"/>
        <v/>
      </c>
      <c r="BR170" t="str">
        <f t="shared" si="53"/>
        <v/>
      </c>
      <c r="BS170" t="str">
        <f t="shared" si="53"/>
        <v/>
      </c>
      <c r="BT170" t="str">
        <f t="shared" si="53"/>
        <v/>
      </c>
      <c r="BU170" t="str">
        <f t="shared" si="53"/>
        <v/>
      </c>
      <c r="BV170" t="str">
        <f t="shared" si="53"/>
        <v/>
      </c>
      <c r="BW170" t="str">
        <f t="shared" si="53"/>
        <v/>
      </c>
      <c r="BX170" t="str">
        <f t="shared" si="53"/>
        <v/>
      </c>
      <c r="BY170" t="str">
        <f t="shared" si="53"/>
        <v/>
      </c>
      <c r="BZ170" t="str">
        <f t="shared" si="53"/>
        <v/>
      </c>
      <c r="CA170" t="str">
        <f t="shared" si="53"/>
        <v/>
      </c>
      <c r="CB170" t="str">
        <f t="shared" si="53"/>
        <v/>
      </c>
      <c r="CC170" t="str">
        <f t="shared" si="53"/>
        <v/>
      </c>
      <c r="CD170" t="str">
        <f t="shared" si="53"/>
        <v/>
      </c>
      <c r="CE170" t="str">
        <f t="shared" si="53"/>
        <v/>
      </c>
      <c r="CF170" t="str">
        <f t="shared" si="53"/>
        <v/>
      </c>
      <c r="CG170" t="str">
        <f t="shared" si="53"/>
        <v/>
      </c>
      <c r="CH170" t="str">
        <f t="shared" si="53"/>
        <v/>
      </c>
      <c r="CI170" t="str">
        <f t="shared" si="53"/>
        <v/>
      </c>
      <c r="CJ170" t="str">
        <f t="shared" si="53"/>
        <v/>
      </c>
      <c r="CK170" t="str">
        <f t="shared" si="53"/>
        <v/>
      </c>
      <c r="CL170" t="str">
        <f t="shared" si="53"/>
        <v/>
      </c>
      <c r="CM170" t="str">
        <f t="shared" si="53"/>
        <v/>
      </c>
      <c r="CN170" t="str">
        <f t="shared" si="53"/>
        <v/>
      </c>
      <c r="CO170" t="str">
        <f t="shared" si="53"/>
        <v/>
      </c>
      <c r="CP170" t="str">
        <f t="shared" si="53"/>
        <v/>
      </c>
      <c r="CQ170" t="str">
        <f t="shared" si="53"/>
        <v/>
      </c>
      <c r="CR170" t="str">
        <f t="shared" si="53"/>
        <v/>
      </c>
      <c r="CS170" t="str">
        <f t="shared" si="53"/>
        <v/>
      </c>
      <c r="CT170" t="str">
        <f t="shared" si="53"/>
        <v/>
      </c>
      <c r="CU170" t="str">
        <f t="shared" si="53"/>
        <v/>
      </c>
      <c r="CV170" t="str">
        <f t="shared" si="53"/>
        <v/>
      </c>
      <c r="CW170" t="str">
        <f t="shared" si="53"/>
        <v/>
      </c>
      <c r="CX170" t="str">
        <f t="shared" si="53"/>
        <v/>
      </c>
      <c r="CY170" t="str">
        <f t="shared" si="53"/>
        <v/>
      </c>
      <c r="CZ170" t="str">
        <f t="shared" si="53"/>
        <v/>
      </c>
      <c r="DA170" t="str">
        <f t="shared" si="53"/>
        <v/>
      </c>
      <c r="DB170" t="str">
        <f t="shared" si="53"/>
        <v/>
      </c>
      <c r="DC170" t="str">
        <f t="shared" si="53"/>
        <v/>
      </c>
      <c r="DD170" t="str">
        <f t="shared" si="53"/>
        <v/>
      </c>
      <c r="DE170" t="str">
        <f t="shared" si="53"/>
        <v/>
      </c>
      <c r="DF170" t="str">
        <f t="shared" si="53"/>
        <v/>
      </c>
      <c r="DG170" t="str">
        <f t="shared" si="53"/>
        <v/>
      </c>
      <c r="DH170" t="str">
        <f t="shared" si="53"/>
        <v/>
      </c>
      <c r="DI170" t="str">
        <f t="shared" si="53"/>
        <v/>
      </c>
      <c r="DJ170" t="str">
        <f t="shared" si="53"/>
        <v/>
      </c>
      <c r="DK170" t="str">
        <f t="shared" si="53"/>
        <v/>
      </c>
      <c r="DL170" t="str">
        <f t="shared" si="53"/>
        <v/>
      </c>
      <c r="DM170" t="str">
        <f t="shared" si="53"/>
        <v/>
      </c>
      <c r="DN170" t="str">
        <f t="shared" si="53"/>
        <v/>
      </c>
      <c r="DO170" t="str">
        <f t="shared" si="53"/>
        <v/>
      </c>
      <c r="DP170" t="str">
        <f t="shared" si="53"/>
        <v/>
      </c>
      <c r="DQ170" t="str">
        <f t="shared" si="53"/>
        <v/>
      </c>
      <c r="DR170" t="str">
        <f t="shared" si="53"/>
        <v/>
      </c>
      <c r="DS170" t="str">
        <f t="shared" si="53"/>
        <v/>
      </c>
      <c r="DT170" t="str">
        <f t="shared" si="53"/>
        <v/>
      </c>
      <c r="DU170" t="str">
        <f t="shared" si="53"/>
        <v/>
      </c>
      <c r="DV170" t="str">
        <f t="shared" si="53"/>
        <v/>
      </c>
      <c r="DW170" t="str">
        <f t="shared" si="53"/>
        <v/>
      </c>
      <c r="DX170" t="str">
        <f t="shared" si="53"/>
        <v/>
      </c>
      <c r="DY170" t="str">
        <f t="shared" si="53"/>
        <v/>
      </c>
      <c r="DZ170" t="str">
        <f t="shared" si="54"/>
        <v/>
      </c>
      <c r="EA170" t="str">
        <f t="shared" si="54"/>
        <v/>
      </c>
      <c r="EB170" t="str">
        <f t="shared" si="54"/>
        <v/>
      </c>
      <c r="EC170" t="str">
        <f t="shared" si="54"/>
        <v/>
      </c>
      <c r="ED170" t="str">
        <f t="shared" si="54"/>
        <v/>
      </c>
      <c r="EE170" t="str">
        <f t="shared" si="54"/>
        <v/>
      </c>
      <c r="EF170" t="str">
        <f t="shared" si="54"/>
        <v/>
      </c>
      <c r="EG170" t="str">
        <f t="shared" si="54"/>
        <v/>
      </c>
      <c r="EH170" t="str">
        <f t="shared" si="54"/>
        <v/>
      </c>
      <c r="EI170" t="str">
        <f t="shared" si="54"/>
        <v/>
      </c>
      <c r="EJ170" t="str">
        <f t="shared" si="54"/>
        <v/>
      </c>
      <c r="EK170" t="str">
        <f t="shared" si="54"/>
        <v/>
      </c>
      <c r="EL170" t="str">
        <f t="shared" si="54"/>
        <v/>
      </c>
      <c r="EM170" t="str">
        <f t="shared" si="54"/>
        <v/>
      </c>
      <c r="EN170" t="str">
        <f t="shared" si="54"/>
        <v/>
      </c>
      <c r="EO170" t="str">
        <f t="shared" si="54"/>
        <v/>
      </c>
      <c r="EP170" t="str">
        <f t="shared" si="54"/>
        <v/>
      </c>
      <c r="EQ170" t="str">
        <f t="shared" si="54"/>
        <v/>
      </c>
      <c r="ER170" t="str">
        <f t="shared" si="54"/>
        <v/>
      </c>
      <c r="ES170" t="str">
        <f t="shared" si="54"/>
        <v/>
      </c>
      <c r="ET170" t="str">
        <f t="shared" si="54"/>
        <v/>
      </c>
      <c r="EU170" t="str">
        <f t="shared" si="54"/>
        <v/>
      </c>
      <c r="EV170" t="str">
        <f t="shared" si="54"/>
        <v/>
      </c>
      <c r="EW170" t="str">
        <f t="shared" si="54"/>
        <v/>
      </c>
      <c r="EX170" t="str">
        <f t="shared" si="54"/>
        <v/>
      </c>
      <c r="EY170" t="str">
        <f t="shared" si="54"/>
        <v/>
      </c>
      <c r="EZ170" t="str">
        <f t="shared" si="54"/>
        <v/>
      </c>
      <c r="FA170" t="str">
        <f t="shared" si="54"/>
        <v/>
      </c>
      <c r="FB170" t="str">
        <f t="shared" si="54"/>
        <v/>
      </c>
      <c r="FC170" t="str">
        <f t="shared" si="54"/>
        <v/>
      </c>
      <c r="FD170" t="str">
        <f t="shared" si="54"/>
        <v/>
      </c>
      <c r="FE170" t="str">
        <f t="shared" si="54"/>
        <v/>
      </c>
      <c r="FF170" t="str">
        <f t="shared" si="54"/>
        <v/>
      </c>
      <c r="FG170" t="str">
        <f t="shared" si="54"/>
        <v/>
      </c>
      <c r="FH170" t="str">
        <f t="shared" si="54"/>
        <v/>
      </c>
      <c r="FI170" t="str">
        <f t="shared" si="54"/>
        <v/>
      </c>
      <c r="FJ170" t="str">
        <f t="shared" si="54"/>
        <v/>
      </c>
      <c r="FK170" t="str">
        <f t="shared" si="54"/>
        <v/>
      </c>
      <c r="FL170" t="str">
        <f t="shared" si="54"/>
        <v/>
      </c>
      <c r="FM170" t="str">
        <f t="shared" si="54"/>
        <v/>
      </c>
      <c r="FN170" t="str">
        <f t="shared" si="54"/>
        <v/>
      </c>
      <c r="FO170" t="str">
        <f t="shared" si="54"/>
        <v/>
      </c>
      <c r="FP170" t="str">
        <f t="shared" si="54"/>
        <v/>
      </c>
      <c r="FQ170" t="str">
        <f t="shared" si="54"/>
        <v/>
      </c>
      <c r="FR170" t="str">
        <f t="shared" si="54"/>
        <v/>
      </c>
      <c r="FS170" t="str">
        <f t="shared" si="54"/>
        <v/>
      </c>
      <c r="FT170" t="str">
        <f t="shared" si="54"/>
        <v/>
      </c>
      <c r="FU170" t="str">
        <f t="shared" si="54"/>
        <v/>
      </c>
      <c r="FV170" t="str">
        <f t="shared" si="54"/>
        <v/>
      </c>
      <c r="FW170" t="str">
        <f t="shared" si="54"/>
        <v/>
      </c>
      <c r="FX170" t="str">
        <f t="shared" si="54"/>
        <v/>
      </c>
      <c r="FY170" t="str">
        <f t="shared" si="54"/>
        <v/>
      </c>
      <c r="FZ170" t="str">
        <f t="shared" si="54"/>
        <v/>
      </c>
      <c r="GA170" t="str">
        <f t="shared" si="54"/>
        <v/>
      </c>
      <c r="GB170" t="str">
        <f t="shared" si="54"/>
        <v/>
      </c>
      <c r="GC170" t="str">
        <f t="shared" si="54"/>
        <v/>
      </c>
      <c r="GD170" t="str">
        <f t="shared" si="54"/>
        <v/>
      </c>
      <c r="GE170" t="str">
        <f t="shared" si="54"/>
        <v/>
      </c>
      <c r="GF170" t="str">
        <f t="shared" si="54"/>
        <v/>
      </c>
      <c r="GG170" t="str">
        <f t="shared" si="54"/>
        <v/>
      </c>
      <c r="GH170" t="str">
        <f t="shared" si="54"/>
        <v/>
      </c>
      <c r="GI170" t="str">
        <f t="shared" si="54"/>
        <v/>
      </c>
      <c r="GJ170" t="str">
        <f t="shared" si="54"/>
        <v/>
      </c>
      <c r="GK170" t="str">
        <f t="shared" si="54"/>
        <v/>
      </c>
      <c r="GL170" t="str">
        <f t="shared" si="55"/>
        <v/>
      </c>
      <c r="GM170" t="str">
        <f t="shared" si="55"/>
        <v/>
      </c>
      <c r="GN170" t="str">
        <f t="shared" si="55"/>
        <v/>
      </c>
      <c r="GO170" t="str">
        <f t="shared" si="55"/>
        <v/>
      </c>
      <c r="GP170" t="str">
        <f t="shared" si="55"/>
        <v/>
      </c>
      <c r="GQ170" t="str">
        <f t="shared" si="55"/>
        <v/>
      </c>
      <c r="GR170" t="str">
        <f t="shared" si="55"/>
        <v/>
      </c>
      <c r="GS170" t="str">
        <f t="shared" si="55"/>
        <v/>
      </c>
      <c r="GT170" t="str">
        <f t="shared" si="55"/>
        <v/>
      </c>
      <c r="GU170" t="str">
        <f t="shared" si="55"/>
        <v/>
      </c>
      <c r="GV170" t="str">
        <f t="shared" si="55"/>
        <v/>
      </c>
      <c r="GW170" t="str">
        <f t="shared" si="55"/>
        <v/>
      </c>
      <c r="GX170" t="str">
        <f t="shared" si="55"/>
        <v/>
      </c>
      <c r="GY170" t="str">
        <f t="shared" si="55"/>
        <v/>
      </c>
      <c r="GZ170" t="str">
        <f t="shared" si="55"/>
        <v/>
      </c>
      <c r="HA170" t="str">
        <f t="shared" si="55"/>
        <v/>
      </c>
      <c r="HB170" t="str">
        <f t="shared" si="55"/>
        <v/>
      </c>
      <c r="HC170" t="str">
        <f t="shared" si="55"/>
        <v/>
      </c>
      <c r="HD170" t="str">
        <f t="shared" si="55"/>
        <v/>
      </c>
      <c r="HE170" t="str">
        <f t="shared" si="55"/>
        <v/>
      </c>
      <c r="HF170" t="str">
        <f t="shared" si="55"/>
        <v/>
      </c>
      <c r="HG170" t="str">
        <f t="shared" si="55"/>
        <v/>
      </c>
      <c r="HH170" t="str">
        <f t="shared" si="55"/>
        <v/>
      </c>
      <c r="HI170" t="str">
        <f t="shared" si="55"/>
        <v/>
      </c>
      <c r="HJ170" t="str">
        <f t="shared" si="55"/>
        <v/>
      </c>
      <c r="HK170" t="str">
        <f t="shared" si="55"/>
        <v/>
      </c>
      <c r="HL170" t="str">
        <f t="shared" si="55"/>
        <v/>
      </c>
      <c r="HM170" t="str">
        <f t="shared" si="55"/>
        <v/>
      </c>
      <c r="HN170" t="str">
        <f t="shared" si="55"/>
        <v/>
      </c>
      <c r="HO170" t="str">
        <f t="shared" si="55"/>
        <v/>
      </c>
      <c r="HP170" t="str">
        <f t="shared" si="55"/>
        <v/>
      </c>
      <c r="HQ170" t="str">
        <f t="shared" si="55"/>
        <v/>
      </c>
      <c r="HR170" t="str">
        <f t="shared" si="55"/>
        <v/>
      </c>
      <c r="HS170" t="str">
        <f t="shared" si="55"/>
        <v/>
      </c>
      <c r="HT170" t="str">
        <f t="shared" si="55"/>
        <v/>
      </c>
      <c r="HU170" t="str">
        <f t="shared" si="55"/>
        <v/>
      </c>
      <c r="HV170" t="str">
        <f t="shared" si="55"/>
        <v/>
      </c>
      <c r="HW170" t="str">
        <f t="shared" si="55"/>
        <v/>
      </c>
      <c r="HX170" t="str">
        <f t="shared" si="55"/>
        <v/>
      </c>
      <c r="HY170" t="str">
        <f t="shared" si="55"/>
        <v/>
      </c>
      <c r="HZ170" t="str">
        <f t="shared" si="55"/>
        <v/>
      </c>
      <c r="IA170" t="str">
        <f t="shared" si="55"/>
        <v/>
      </c>
      <c r="IB170" t="str">
        <f t="shared" si="55"/>
        <v/>
      </c>
      <c r="IC170" t="str">
        <f t="shared" si="55"/>
        <v/>
      </c>
      <c r="ID170" t="str">
        <f t="shared" si="55"/>
        <v/>
      </c>
      <c r="IE170" t="str">
        <f t="shared" si="55"/>
        <v/>
      </c>
      <c r="IF170" t="str">
        <f t="shared" si="55"/>
        <v/>
      </c>
      <c r="IG170" t="str">
        <f t="shared" si="55"/>
        <v/>
      </c>
      <c r="IH170" t="str">
        <f t="shared" si="55"/>
        <v/>
      </c>
      <c r="II170" t="str">
        <f t="shared" si="55"/>
        <v/>
      </c>
      <c r="IJ170" t="str">
        <f t="shared" si="55"/>
        <v/>
      </c>
      <c r="IK170" t="str">
        <f t="shared" si="55"/>
        <v/>
      </c>
      <c r="IL170" t="str">
        <f t="shared" si="55"/>
        <v/>
      </c>
      <c r="IM170" t="str">
        <f t="shared" si="55"/>
        <v/>
      </c>
      <c r="IN170" t="str">
        <f t="shared" si="55"/>
        <v/>
      </c>
      <c r="IO170" t="str">
        <f t="shared" si="55"/>
        <v/>
      </c>
      <c r="IP170" t="str">
        <f t="shared" si="55"/>
        <v/>
      </c>
      <c r="IQ170" t="str">
        <f t="shared" si="55"/>
        <v/>
      </c>
      <c r="IR170" t="str">
        <f t="shared" si="55"/>
        <v/>
      </c>
      <c r="IS170" t="str">
        <f t="shared" si="55"/>
        <v/>
      </c>
      <c r="IT170" t="str">
        <f t="shared" si="55"/>
        <v/>
      </c>
      <c r="IU170" t="str">
        <f t="shared" si="55"/>
        <v/>
      </c>
      <c r="IV170" t="str">
        <f t="shared" si="55"/>
        <v/>
      </c>
      <c r="IW170" t="str">
        <f t="shared" si="55"/>
        <v/>
      </c>
      <c r="IX170" t="str">
        <f t="shared" si="56"/>
        <v/>
      </c>
      <c r="IY170" t="str">
        <f t="shared" si="56"/>
        <v/>
      </c>
      <c r="IZ170" t="str">
        <f t="shared" si="56"/>
        <v/>
      </c>
      <c r="JA170" t="str">
        <f t="shared" si="56"/>
        <v/>
      </c>
      <c r="JB170" t="str">
        <f t="shared" si="56"/>
        <v/>
      </c>
      <c r="JC170" t="str">
        <f t="shared" si="56"/>
        <v/>
      </c>
      <c r="JD170" t="str">
        <f t="shared" si="56"/>
        <v/>
      </c>
      <c r="JE170" t="str">
        <f t="shared" si="56"/>
        <v/>
      </c>
      <c r="JF170" t="str">
        <f t="shared" si="56"/>
        <v/>
      </c>
      <c r="JG170" t="str">
        <f t="shared" si="56"/>
        <v/>
      </c>
      <c r="JH170" t="str">
        <f t="shared" si="56"/>
        <v/>
      </c>
      <c r="JI170" t="str">
        <f t="shared" si="56"/>
        <v/>
      </c>
      <c r="JJ170" t="str">
        <f t="shared" si="56"/>
        <v/>
      </c>
      <c r="JK170" t="str">
        <f t="shared" si="56"/>
        <v/>
      </c>
      <c r="JL170" t="str">
        <f t="shared" si="56"/>
        <v/>
      </c>
      <c r="JM170" t="str">
        <f t="shared" si="56"/>
        <v/>
      </c>
      <c r="JN170" t="str">
        <f t="shared" si="56"/>
        <v/>
      </c>
      <c r="JO170" t="str">
        <f t="shared" si="56"/>
        <v/>
      </c>
      <c r="JP170" t="str">
        <f t="shared" si="56"/>
        <v/>
      </c>
      <c r="JQ170" t="str">
        <f t="shared" si="56"/>
        <v/>
      </c>
      <c r="JR170" t="str">
        <f t="shared" si="56"/>
        <v/>
      </c>
      <c r="JS170" t="str">
        <f t="shared" si="56"/>
        <v/>
      </c>
      <c r="JT170" t="str">
        <f t="shared" si="56"/>
        <v/>
      </c>
      <c r="JU170" t="str">
        <f t="shared" si="56"/>
        <v/>
      </c>
      <c r="JV170" t="str">
        <f t="shared" si="56"/>
        <v/>
      </c>
      <c r="JW170" t="str">
        <f t="shared" si="56"/>
        <v/>
      </c>
      <c r="JX170" t="str">
        <f t="shared" si="56"/>
        <v/>
      </c>
      <c r="JY170" t="str">
        <f t="shared" si="56"/>
        <v/>
      </c>
      <c r="JZ170" t="str">
        <f t="shared" si="56"/>
        <v/>
      </c>
      <c r="KA170" t="str">
        <f t="shared" si="56"/>
        <v/>
      </c>
      <c r="KB170" t="str">
        <f t="shared" si="56"/>
        <v/>
      </c>
      <c r="KC170" t="str">
        <f t="shared" si="56"/>
        <v/>
      </c>
      <c r="KD170" t="str">
        <f t="shared" si="56"/>
        <v/>
      </c>
      <c r="KE170" t="str">
        <f t="shared" si="56"/>
        <v/>
      </c>
      <c r="KF170" t="str">
        <f t="shared" si="56"/>
        <v/>
      </c>
      <c r="KG170" t="str">
        <f t="shared" si="56"/>
        <v/>
      </c>
      <c r="KH170" t="str">
        <f t="shared" si="56"/>
        <v/>
      </c>
      <c r="KI170" t="str">
        <f t="shared" si="56"/>
        <v/>
      </c>
      <c r="KJ170" t="str">
        <f t="shared" si="56"/>
        <v/>
      </c>
      <c r="KK170" t="str">
        <f t="shared" si="56"/>
        <v/>
      </c>
      <c r="KL170" t="str">
        <f t="shared" si="56"/>
        <v/>
      </c>
      <c r="KM170" t="str">
        <f t="shared" si="56"/>
        <v/>
      </c>
      <c r="KN170" t="str">
        <f t="shared" si="56"/>
        <v/>
      </c>
      <c r="KO170" t="str">
        <f t="shared" si="56"/>
        <v/>
      </c>
      <c r="KP170" t="str">
        <f t="shared" si="56"/>
        <v/>
      </c>
      <c r="KQ170" t="str">
        <f t="shared" si="56"/>
        <v/>
      </c>
      <c r="KR170" t="str">
        <f t="shared" si="56"/>
        <v/>
      </c>
      <c r="KS170" t="str">
        <f t="shared" si="56"/>
        <v/>
      </c>
      <c r="KT170" t="str">
        <f t="shared" si="56"/>
        <v/>
      </c>
      <c r="KU170" t="str">
        <f t="shared" si="56"/>
        <v/>
      </c>
      <c r="KV170" t="str">
        <f t="shared" si="56"/>
        <v/>
      </c>
      <c r="KW170" t="str">
        <f t="shared" si="56"/>
        <v/>
      </c>
      <c r="KX170" t="str">
        <f t="shared" si="56"/>
        <v/>
      </c>
      <c r="KY170" t="str">
        <f t="shared" si="56"/>
        <v/>
      </c>
      <c r="KZ170" t="str">
        <f t="shared" si="56"/>
        <v/>
      </c>
      <c r="LA170" t="str">
        <f t="shared" si="56"/>
        <v/>
      </c>
      <c r="LB170" t="str">
        <f t="shared" si="56"/>
        <v/>
      </c>
      <c r="LC170" t="str">
        <f t="shared" si="56"/>
        <v/>
      </c>
      <c r="LD170" t="str">
        <f t="shared" si="56"/>
        <v/>
      </c>
      <c r="LE170" t="str">
        <f t="shared" si="56"/>
        <v/>
      </c>
      <c r="LF170" t="str">
        <f t="shared" si="56"/>
        <v/>
      </c>
      <c r="LG170" t="str">
        <f t="shared" si="56"/>
        <v/>
      </c>
      <c r="LH170" t="str">
        <f t="shared" si="56"/>
        <v/>
      </c>
      <c r="LI170" t="str">
        <f t="shared" si="56"/>
        <v/>
      </c>
      <c r="LJ170" t="str">
        <f t="shared" si="57"/>
        <v/>
      </c>
      <c r="LK170" t="str">
        <f t="shared" si="57"/>
        <v/>
      </c>
      <c r="LL170" t="str">
        <f t="shared" si="57"/>
        <v/>
      </c>
      <c r="LM170" t="str">
        <f t="shared" si="57"/>
        <v/>
      </c>
      <c r="LN170" t="str">
        <f t="shared" si="57"/>
        <v/>
      </c>
      <c r="LO170" t="str">
        <f t="shared" si="57"/>
        <v/>
      </c>
      <c r="LP170" t="str">
        <f t="shared" si="57"/>
        <v/>
      </c>
      <c r="LQ170" t="str">
        <f t="shared" si="57"/>
        <v/>
      </c>
      <c r="LR170" t="str">
        <f t="shared" si="57"/>
        <v/>
      </c>
      <c r="LS170" t="str">
        <f t="shared" si="57"/>
        <v/>
      </c>
      <c r="LT170" t="str">
        <f t="shared" si="57"/>
        <v/>
      </c>
      <c r="LU170" t="str">
        <f t="shared" si="57"/>
        <v/>
      </c>
      <c r="LV170" t="str">
        <f t="shared" si="57"/>
        <v/>
      </c>
      <c r="LW170" t="str">
        <f t="shared" si="57"/>
        <v/>
      </c>
      <c r="LX170" t="str">
        <f t="shared" si="57"/>
        <v/>
      </c>
      <c r="LY170" t="str">
        <f t="shared" si="57"/>
        <v/>
      </c>
      <c r="LZ170" t="str">
        <f t="shared" si="57"/>
        <v/>
      </c>
      <c r="MA170" t="str">
        <f t="shared" si="57"/>
        <v/>
      </c>
      <c r="MB170" t="str">
        <f t="shared" si="57"/>
        <v/>
      </c>
      <c r="MC170" t="str">
        <f t="shared" si="57"/>
        <v/>
      </c>
      <c r="MD170" t="str">
        <f t="shared" si="57"/>
        <v/>
      </c>
      <c r="ME170" t="str">
        <f t="shared" si="57"/>
        <v/>
      </c>
      <c r="MF170" t="str">
        <f t="shared" si="57"/>
        <v/>
      </c>
      <c r="MG170" t="str">
        <f t="shared" si="57"/>
        <v/>
      </c>
      <c r="MH170" t="str">
        <f t="shared" si="57"/>
        <v/>
      </c>
      <c r="MI170" t="str">
        <f t="shared" si="57"/>
        <v/>
      </c>
      <c r="MJ170" t="str">
        <f t="shared" si="57"/>
        <v/>
      </c>
      <c r="MK170" t="str">
        <f t="shared" si="57"/>
        <v/>
      </c>
      <c r="ML170" t="str">
        <f t="shared" si="57"/>
        <v/>
      </c>
      <c r="MM170" t="str">
        <f t="shared" si="57"/>
        <v/>
      </c>
      <c r="MN170" t="str">
        <f t="shared" si="57"/>
        <v/>
      </c>
      <c r="MO170" t="str">
        <f t="shared" si="57"/>
        <v/>
      </c>
      <c r="MP170" t="str">
        <f t="shared" si="57"/>
        <v/>
      </c>
      <c r="MQ170" t="str">
        <f t="shared" si="57"/>
        <v/>
      </c>
      <c r="MR170" t="str">
        <f t="shared" si="57"/>
        <v/>
      </c>
      <c r="MS170" t="str">
        <f t="shared" si="57"/>
        <v/>
      </c>
      <c r="MT170" t="str">
        <f t="shared" si="57"/>
        <v/>
      </c>
      <c r="MU170" t="str">
        <f t="shared" si="57"/>
        <v/>
      </c>
      <c r="MV170" t="str">
        <f t="shared" si="57"/>
        <v/>
      </c>
      <c r="MW170" t="str">
        <f t="shared" si="57"/>
        <v/>
      </c>
      <c r="MX170" t="str">
        <f t="shared" si="57"/>
        <v/>
      </c>
      <c r="MY170" t="str">
        <f t="shared" si="57"/>
        <v/>
      </c>
      <c r="MZ170" t="str">
        <f t="shared" si="57"/>
        <v/>
      </c>
      <c r="NA170" t="str">
        <f t="shared" si="57"/>
        <v/>
      </c>
      <c r="NB170" t="str">
        <f t="shared" si="57"/>
        <v/>
      </c>
      <c r="NC170" t="str">
        <f t="shared" si="57"/>
        <v/>
      </c>
      <c r="ND170" t="str">
        <f t="shared" si="57"/>
        <v/>
      </c>
      <c r="NE170" t="str">
        <f t="shared" si="57"/>
        <v/>
      </c>
      <c r="NF170" t="str">
        <f t="shared" si="57"/>
        <v/>
      </c>
      <c r="NG170" t="str">
        <f t="shared" si="57"/>
        <v/>
      </c>
      <c r="NH170" t="str">
        <f t="shared" si="57"/>
        <v/>
      </c>
      <c r="NI170" t="str">
        <f t="shared" si="57"/>
        <v/>
      </c>
      <c r="NJ170" t="str">
        <f t="shared" si="57"/>
        <v/>
      </c>
      <c r="NK170" t="str">
        <f t="shared" si="57"/>
        <v/>
      </c>
      <c r="NL170" t="str">
        <f t="shared" si="57"/>
        <v/>
      </c>
      <c r="NM170" t="str">
        <f t="shared" si="57"/>
        <v/>
      </c>
      <c r="NN170" t="str">
        <f t="shared" si="57"/>
        <v/>
      </c>
      <c r="NO170" t="str">
        <f t="shared" si="57"/>
        <v/>
      </c>
      <c r="NP170" t="str">
        <f t="shared" si="57"/>
        <v/>
      </c>
      <c r="NQ170" t="str">
        <f t="shared" si="57"/>
        <v/>
      </c>
      <c r="NR170" t="str">
        <f t="shared" si="57"/>
        <v/>
      </c>
      <c r="NS170" t="str">
        <f t="shared" si="57"/>
        <v/>
      </c>
      <c r="NT170" t="str">
        <f t="shared" si="57"/>
        <v/>
      </c>
      <c r="NU170" t="str">
        <f t="shared" si="57"/>
        <v/>
      </c>
      <c r="NV170" t="str">
        <f t="shared" si="58"/>
        <v/>
      </c>
      <c r="NW170" t="str">
        <f t="shared" si="58"/>
        <v/>
      </c>
      <c r="NX170" t="str">
        <f t="shared" si="58"/>
        <v/>
      </c>
      <c r="NY170" t="str">
        <f t="shared" si="58"/>
        <v/>
      </c>
      <c r="NZ170" t="str">
        <f t="shared" si="58"/>
        <v/>
      </c>
      <c r="OA170" t="str">
        <f t="shared" si="58"/>
        <v/>
      </c>
      <c r="OB170" t="str">
        <f t="shared" si="58"/>
        <v/>
      </c>
      <c r="OC170" t="str">
        <f t="shared" si="58"/>
        <v/>
      </c>
      <c r="OD170" t="str">
        <f t="shared" si="58"/>
        <v/>
      </c>
      <c r="OE170" t="str">
        <f t="shared" si="58"/>
        <v/>
      </c>
      <c r="OF170" t="str">
        <f t="shared" si="58"/>
        <v/>
      </c>
      <c r="OG170" t="str">
        <f t="shared" si="58"/>
        <v/>
      </c>
      <c r="OH170" t="str">
        <f t="shared" si="58"/>
        <v/>
      </c>
      <c r="OI170" t="str">
        <f t="shared" si="58"/>
        <v/>
      </c>
      <c r="OJ170" t="str">
        <f t="shared" si="58"/>
        <v/>
      </c>
      <c r="OK170" t="str">
        <f t="shared" si="58"/>
        <v/>
      </c>
      <c r="OL170" t="str">
        <f t="shared" si="58"/>
        <v/>
      </c>
      <c r="OM170" t="str">
        <f t="shared" si="58"/>
        <v/>
      </c>
      <c r="ON170" t="str">
        <f t="shared" si="58"/>
        <v/>
      </c>
      <c r="OO170" t="str">
        <f t="shared" si="58"/>
        <v/>
      </c>
      <c r="OP170" t="str">
        <f t="shared" si="58"/>
        <v/>
      </c>
      <c r="OQ170" t="str">
        <f t="shared" si="58"/>
        <v/>
      </c>
      <c r="OR170" t="str">
        <f t="shared" si="58"/>
        <v/>
      </c>
      <c r="OS170" t="str">
        <f t="shared" si="58"/>
        <v/>
      </c>
      <c r="OT170" t="str">
        <f t="shared" si="58"/>
        <v/>
      </c>
      <c r="OU170" t="str">
        <f t="shared" si="58"/>
        <v/>
      </c>
      <c r="OV170" t="str">
        <f t="shared" si="58"/>
        <v/>
      </c>
      <c r="OW170" t="str">
        <f t="shared" si="58"/>
        <v/>
      </c>
    </row>
    <row r="171" spans="1:413" s="528" customFormat="1">
      <c r="A171" s="549">
        <f t="shared" si="59"/>
        <v>0.14272947433682617</v>
      </c>
      <c r="B171" s="528" t="str">
        <f t="shared" si="52"/>
        <v/>
      </c>
      <c r="C171" s="528" t="str">
        <f t="shared" si="52"/>
        <v/>
      </c>
      <c r="D171" s="528" t="str">
        <f t="shared" si="52"/>
        <v/>
      </c>
      <c r="E171" s="528" t="str">
        <f t="shared" si="52"/>
        <v/>
      </c>
      <c r="F171" s="528" t="str">
        <f t="shared" si="52"/>
        <v/>
      </c>
      <c r="G171" s="528" t="str">
        <f t="shared" si="52"/>
        <v/>
      </c>
      <c r="H171" s="528" t="str">
        <f t="shared" si="52"/>
        <v/>
      </c>
      <c r="I171" s="528" t="str">
        <f t="shared" si="52"/>
        <v/>
      </c>
      <c r="J171" s="528" t="str">
        <f t="shared" si="52"/>
        <v/>
      </c>
      <c r="K171" s="528" t="str">
        <f t="shared" si="52"/>
        <v/>
      </c>
      <c r="L171" s="528" t="str">
        <f t="shared" si="52"/>
        <v/>
      </c>
      <c r="M171" s="528" t="str">
        <f t="shared" si="52"/>
        <v/>
      </c>
      <c r="N171" s="528" t="str">
        <f t="shared" si="52"/>
        <v/>
      </c>
      <c r="O171" s="528" t="str">
        <f t="shared" si="52"/>
        <v/>
      </c>
      <c r="P171" s="528" t="str">
        <f t="shared" si="52"/>
        <v/>
      </c>
      <c r="Q171" s="528" t="str">
        <f t="shared" si="52"/>
        <v/>
      </c>
      <c r="R171" s="528" t="str">
        <f t="shared" si="52"/>
        <v/>
      </c>
      <c r="S171" s="528" t="str">
        <f t="shared" si="52"/>
        <v/>
      </c>
      <c r="T171" s="528" t="str">
        <f t="shared" si="52"/>
        <v/>
      </c>
      <c r="U171" s="528">
        <f t="shared" si="52"/>
        <v>0.14272947433682617</v>
      </c>
      <c r="V171" s="528" t="str">
        <f t="shared" si="52"/>
        <v/>
      </c>
      <c r="W171" s="528" t="str">
        <f t="shared" si="52"/>
        <v/>
      </c>
      <c r="X171" s="528" t="str">
        <f t="shared" si="52"/>
        <v/>
      </c>
      <c r="Y171" s="528" t="str">
        <f t="shared" si="52"/>
        <v/>
      </c>
      <c r="Z171" s="528" t="str">
        <f t="shared" si="52"/>
        <v/>
      </c>
      <c r="AA171" s="528" t="str">
        <f t="shared" si="52"/>
        <v/>
      </c>
      <c r="AB171" s="528" t="str">
        <f t="shared" si="52"/>
        <v/>
      </c>
      <c r="AC171" s="528" t="str">
        <f t="shared" si="52"/>
        <v/>
      </c>
      <c r="AD171" s="528" t="str">
        <f t="shared" si="52"/>
        <v/>
      </c>
      <c r="AE171" s="528" t="str">
        <f t="shared" si="52"/>
        <v/>
      </c>
      <c r="AF171" s="528" t="str">
        <f t="shared" si="52"/>
        <v/>
      </c>
      <c r="AG171" s="528" t="str">
        <f t="shared" si="52"/>
        <v/>
      </c>
      <c r="AH171" s="528" t="str">
        <f t="shared" si="52"/>
        <v/>
      </c>
      <c r="AI171" s="528" t="str">
        <f t="shared" si="52"/>
        <v/>
      </c>
      <c r="AJ171" s="528" t="str">
        <f t="shared" si="52"/>
        <v/>
      </c>
      <c r="AK171" s="528" t="str">
        <f t="shared" si="52"/>
        <v/>
      </c>
      <c r="AL171" s="528" t="str">
        <f t="shared" si="52"/>
        <v/>
      </c>
      <c r="AM171" s="528" t="str">
        <f t="shared" si="52"/>
        <v/>
      </c>
      <c r="AN171" s="528" t="str">
        <f t="shared" si="52"/>
        <v/>
      </c>
      <c r="AO171" s="528" t="str">
        <f t="shared" si="52"/>
        <v/>
      </c>
      <c r="AP171" s="528" t="str">
        <f t="shared" si="52"/>
        <v/>
      </c>
      <c r="AQ171" s="528" t="str">
        <f t="shared" si="52"/>
        <v/>
      </c>
      <c r="AR171" s="528" t="str">
        <f t="shared" si="52"/>
        <v/>
      </c>
      <c r="AS171" s="528" t="str">
        <f t="shared" si="52"/>
        <v/>
      </c>
      <c r="AT171" s="528" t="str">
        <f t="shared" si="52"/>
        <v/>
      </c>
      <c r="AU171" s="528" t="str">
        <f t="shared" si="52"/>
        <v/>
      </c>
      <c r="AV171" s="528" t="str">
        <f t="shared" si="52"/>
        <v/>
      </c>
      <c r="AW171" s="528" t="str">
        <f t="shared" si="52"/>
        <v/>
      </c>
      <c r="AX171" s="528" t="str">
        <f t="shared" si="52"/>
        <v/>
      </c>
      <c r="AY171" s="528" t="str">
        <f t="shared" si="52"/>
        <v/>
      </c>
      <c r="AZ171" s="528" t="str">
        <f t="shared" si="52"/>
        <v/>
      </c>
      <c r="BA171" s="528" t="str">
        <f t="shared" si="52"/>
        <v/>
      </c>
      <c r="BB171" s="528" t="str">
        <f t="shared" si="52"/>
        <v/>
      </c>
      <c r="BC171" s="528" t="str">
        <f t="shared" si="52"/>
        <v/>
      </c>
      <c r="BD171" s="528" t="str">
        <f t="shared" si="52"/>
        <v/>
      </c>
      <c r="BE171" s="528" t="str">
        <f t="shared" si="52"/>
        <v/>
      </c>
      <c r="BF171" s="528" t="str">
        <f t="shared" si="52"/>
        <v/>
      </c>
      <c r="BG171" s="528" t="str">
        <f t="shared" si="52"/>
        <v/>
      </c>
      <c r="BH171" s="528" t="str">
        <f t="shared" si="52"/>
        <v/>
      </c>
      <c r="BI171" s="528" t="str">
        <f t="shared" si="52"/>
        <v/>
      </c>
      <c r="BJ171" s="528" t="str">
        <f t="shared" si="52"/>
        <v/>
      </c>
      <c r="BK171" s="528" t="str">
        <f t="shared" si="52"/>
        <v/>
      </c>
      <c r="BL171" s="528" t="str">
        <f t="shared" si="52"/>
        <v/>
      </c>
      <c r="BM171" s="528" t="str">
        <f t="shared" si="52"/>
        <v/>
      </c>
      <c r="BN171" s="528" t="str">
        <f t="shared" si="53"/>
        <v/>
      </c>
      <c r="BO171" s="528" t="str">
        <f t="shared" si="53"/>
        <v/>
      </c>
      <c r="BP171" s="528" t="str">
        <f t="shared" si="53"/>
        <v/>
      </c>
      <c r="BQ171" s="528" t="str">
        <f t="shared" si="53"/>
        <v/>
      </c>
      <c r="BR171" s="528" t="str">
        <f t="shared" si="53"/>
        <v/>
      </c>
      <c r="BS171" s="528" t="str">
        <f t="shared" si="53"/>
        <v/>
      </c>
      <c r="BT171" s="528" t="str">
        <f t="shared" si="53"/>
        <v/>
      </c>
      <c r="BU171" s="528" t="str">
        <f t="shared" si="53"/>
        <v/>
      </c>
      <c r="BV171" s="528" t="str">
        <f t="shared" si="53"/>
        <v/>
      </c>
      <c r="BW171" s="528" t="str">
        <f t="shared" si="53"/>
        <v/>
      </c>
      <c r="BX171" s="528" t="str">
        <f t="shared" si="53"/>
        <v/>
      </c>
      <c r="BY171" s="528" t="str">
        <f t="shared" si="53"/>
        <v/>
      </c>
      <c r="BZ171" s="528" t="str">
        <f t="shared" si="53"/>
        <v/>
      </c>
      <c r="CA171" s="528" t="str">
        <f t="shared" si="53"/>
        <v/>
      </c>
      <c r="CB171" s="528" t="str">
        <f t="shared" si="53"/>
        <v/>
      </c>
      <c r="CC171" s="528" t="str">
        <f t="shared" si="53"/>
        <v/>
      </c>
      <c r="CD171" s="528" t="str">
        <f t="shared" si="53"/>
        <v/>
      </c>
      <c r="CE171" s="528" t="str">
        <f t="shared" si="53"/>
        <v/>
      </c>
      <c r="CF171" s="528" t="str">
        <f t="shared" si="53"/>
        <v/>
      </c>
      <c r="CG171" s="528" t="str">
        <f t="shared" si="53"/>
        <v/>
      </c>
      <c r="CH171" s="528" t="str">
        <f t="shared" si="53"/>
        <v/>
      </c>
      <c r="CI171" s="528" t="str">
        <f t="shared" si="53"/>
        <v/>
      </c>
      <c r="CJ171" s="528" t="str">
        <f t="shared" si="53"/>
        <v/>
      </c>
      <c r="CK171" s="528" t="str">
        <f t="shared" si="53"/>
        <v/>
      </c>
      <c r="CL171" s="528" t="str">
        <f t="shared" si="53"/>
        <v/>
      </c>
      <c r="CM171" s="528" t="str">
        <f t="shared" si="53"/>
        <v/>
      </c>
      <c r="CN171" s="528" t="str">
        <f t="shared" si="53"/>
        <v/>
      </c>
      <c r="CO171" s="528" t="str">
        <f t="shared" si="53"/>
        <v/>
      </c>
      <c r="CP171" s="528" t="str">
        <f t="shared" si="53"/>
        <v/>
      </c>
      <c r="CQ171" s="528" t="str">
        <f t="shared" si="53"/>
        <v/>
      </c>
      <c r="CR171" s="528" t="str">
        <f t="shared" si="53"/>
        <v/>
      </c>
      <c r="CS171" s="528" t="str">
        <f t="shared" si="53"/>
        <v/>
      </c>
      <c r="CT171" s="528" t="str">
        <f t="shared" si="53"/>
        <v/>
      </c>
      <c r="CU171" s="528" t="str">
        <f t="shared" si="53"/>
        <v/>
      </c>
      <c r="CV171" s="528" t="str">
        <f t="shared" si="53"/>
        <v/>
      </c>
      <c r="CW171" s="528" t="str">
        <f t="shared" si="53"/>
        <v/>
      </c>
      <c r="CX171" s="528" t="str">
        <f t="shared" si="53"/>
        <v/>
      </c>
      <c r="CY171" s="528" t="str">
        <f t="shared" si="53"/>
        <v/>
      </c>
      <c r="CZ171" s="528" t="str">
        <f t="shared" si="53"/>
        <v/>
      </c>
      <c r="DA171" s="528" t="str">
        <f t="shared" si="53"/>
        <v/>
      </c>
      <c r="DB171" s="528" t="str">
        <f t="shared" si="53"/>
        <v/>
      </c>
      <c r="DC171" s="528" t="str">
        <f t="shared" si="53"/>
        <v/>
      </c>
      <c r="DD171" s="528" t="str">
        <f t="shared" si="53"/>
        <v/>
      </c>
      <c r="DE171" s="528" t="str">
        <f t="shared" si="53"/>
        <v/>
      </c>
      <c r="DF171" s="528" t="str">
        <f t="shared" si="53"/>
        <v/>
      </c>
      <c r="DG171" s="528" t="str">
        <f t="shared" si="53"/>
        <v/>
      </c>
      <c r="DH171" s="528" t="str">
        <f t="shared" si="53"/>
        <v/>
      </c>
      <c r="DI171" s="528" t="str">
        <f t="shared" si="53"/>
        <v/>
      </c>
      <c r="DJ171" s="528" t="str">
        <f t="shared" si="53"/>
        <v/>
      </c>
      <c r="DK171" s="528" t="str">
        <f t="shared" si="53"/>
        <v/>
      </c>
      <c r="DL171" s="528" t="str">
        <f t="shared" si="53"/>
        <v/>
      </c>
      <c r="DM171" s="528" t="str">
        <f t="shared" si="53"/>
        <v/>
      </c>
      <c r="DN171" s="528" t="str">
        <f t="shared" si="53"/>
        <v/>
      </c>
      <c r="DO171" s="528" t="str">
        <f t="shared" si="53"/>
        <v/>
      </c>
      <c r="DP171" s="528" t="str">
        <f t="shared" si="53"/>
        <v/>
      </c>
      <c r="DQ171" s="528" t="str">
        <f t="shared" si="53"/>
        <v/>
      </c>
      <c r="DR171" s="528" t="str">
        <f t="shared" si="53"/>
        <v/>
      </c>
      <c r="DS171" s="528" t="str">
        <f t="shared" si="53"/>
        <v/>
      </c>
      <c r="DT171" s="528" t="str">
        <f t="shared" si="53"/>
        <v/>
      </c>
      <c r="DU171" s="528" t="str">
        <f t="shared" si="53"/>
        <v/>
      </c>
      <c r="DV171" s="528" t="str">
        <f t="shared" si="53"/>
        <v/>
      </c>
      <c r="DW171" s="528" t="str">
        <f t="shared" si="53"/>
        <v/>
      </c>
      <c r="DX171" s="528" t="str">
        <f t="shared" si="53"/>
        <v/>
      </c>
      <c r="DY171" s="528" t="str">
        <f t="shared" si="53"/>
        <v/>
      </c>
      <c r="DZ171" s="528" t="str">
        <f t="shared" si="54"/>
        <v/>
      </c>
      <c r="EA171" s="528" t="str">
        <f t="shared" si="54"/>
        <v/>
      </c>
      <c r="EB171" s="528" t="str">
        <f t="shared" si="54"/>
        <v/>
      </c>
      <c r="EC171" s="528" t="str">
        <f t="shared" si="54"/>
        <v/>
      </c>
      <c r="ED171" s="528" t="str">
        <f t="shared" si="54"/>
        <v/>
      </c>
      <c r="EE171" s="528" t="str">
        <f t="shared" si="54"/>
        <v/>
      </c>
      <c r="EF171" s="528" t="str">
        <f t="shared" si="54"/>
        <v/>
      </c>
      <c r="EG171" s="528" t="str">
        <f t="shared" si="54"/>
        <v/>
      </c>
      <c r="EH171" s="528" t="str">
        <f t="shared" si="54"/>
        <v/>
      </c>
      <c r="EI171" s="528" t="str">
        <f t="shared" si="54"/>
        <v/>
      </c>
      <c r="EJ171" s="528" t="str">
        <f t="shared" si="54"/>
        <v/>
      </c>
      <c r="EK171" s="528" t="str">
        <f t="shared" si="54"/>
        <v/>
      </c>
      <c r="EL171" s="528" t="str">
        <f t="shared" si="54"/>
        <v/>
      </c>
      <c r="EM171" s="528" t="str">
        <f t="shared" si="54"/>
        <v/>
      </c>
      <c r="EN171" s="528" t="str">
        <f t="shared" si="54"/>
        <v/>
      </c>
      <c r="EO171" s="528" t="str">
        <f t="shared" si="54"/>
        <v/>
      </c>
      <c r="EP171" s="528" t="str">
        <f t="shared" si="54"/>
        <v/>
      </c>
      <c r="EQ171" s="528" t="str">
        <f t="shared" si="54"/>
        <v/>
      </c>
      <c r="ER171" s="528" t="str">
        <f t="shared" si="54"/>
        <v/>
      </c>
      <c r="ES171" s="528" t="str">
        <f t="shared" si="54"/>
        <v/>
      </c>
      <c r="ET171" s="528" t="str">
        <f t="shared" si="54"/>
        <v/>
      </c>
      <c r="EU171" s="528" t="str">
        <f t="shared" si="54"/>
        <v/>
      </c>
      <c r="EV171" s="528" t="str">
        <f t="shared" si="54"/>
        <v/>
      </c>
      <c r="EW171" s="528" t="str">
        <f t="shared" si="54"/>
        <v/>
      </c>
      <c r="EX171" s="528" t="str">
        <f t="shared" si="54"/>
        <v/>
      </c>
      <c r="EY171" s="528" t="str">
        <f t="shared" si="54"/>
        <v/>
      </c>
      <c r="EZ171" s="528" t="str">
        <f t="shared" si="54"/>
        <v/>
      </c>
      <c r="FA171" s="528" t="str">
        <f t="shared" si="54"/>
        <v/>
      </c>
      <c r="FB171" s="528" t="str">
        <f t="shared" si="54"/>
        <v/>
      </c>
      <c r="FC171" s="528" t="str">
        <f t="shared" si="54"/>
        <v/>
      </c>
      <c r="FD171" s="528" t="str">
        <f t="shared" si="54"/>
        <v/>
      </c>
      <c r="FE171" s="528" t="str">
        <f t="shared" si="54"/>
        <v/>
      </c>
      <c r="FF171" s="528" t="str">
        <f t="shared" si="54"/>
        <v/>
      </c>
      <c r="FG171" s="528" t="str">
        <f t="shared" si="54"/>
        <v/>
      </c>
      <c r="FH171" s="528" t="str">
        <f t="shared" si="54"/>
        <v/>
      </c>
      <c r="FI171" s="528" t="str">
        <f t="shared" si="54"/>
        <v/>
      </c>
      <c r="FJ171" s="528" t="str">
        <f t="shared" si="54"/>
        <v/>
      </c>
      <c r="FK171" s="528" t="str">
        <f t="shared" si="54"/>
        <v/>
      </c>
      <c r="FL171" s="528" t="str">
        <f t="shared" si="54"/>
        <v/>
      </c>
      <c r="FM171" s="528" t="str">
        <f t="shared" si="54"/>
        <v/>
      </c>
      <c r="FN171" s="528" t="str">
        <f t="shared" si="54"/>
        <v/>
      </c>
      <c r="FO171" s="528" t="str">
        <f t="shared" si="54"/>
        <v/>
      </c>
      <c r="FP171" s="528" t="str">
        <f t="shared" si="54"/>
        <v/>
      </c>
      <c r="FQ171" s="528" t="str">
        <f t="shared" si="54"/>
        <v/>
      </c>
      <c r="FR171" s="528" t="str">
        <f t="shared" si="54"/>
        <v/>
      </c>
      <c r="FS171" s="528" t="str">
        <f t="shared" si="54"/>
        <v/>
      </c>
      <c r="FT171" s="528" t="str">
        <f t="shared" si="54"/>
        <v/>
      </c>
      <c r="FU171" s="528" t="str">
        <f t="shared" si="54"/>
        <v/>
      </c>
      <c r="FV171" s="528" t="str">
        <f t="shared" si="54"/>
        <v/>
      </c>
      <c r="FW171" s="528" t="str">
        <f t="shared" si="54"/>
        <v/>
      </c>
      <c r="FX171" s="528" t="str">
        <f t="shared" si="54"/>
        <v/>
      </c>
      <c r="FY171" s="528" t="str">
        <f t="shared" si="54"/>
        <v/>
      </c>
      <c r="FZ171" s="528" t="str">
        <f t="shared" si="54"/>
        <v/>
      </c>
      <c r="GA171" s="528" t="str">
        <f t="shared" si="54"/>
        <v/>
      </c>
      <c r="GB171" s="528" t="str">
        <f t="shared" si="54"/>
        <v/>
      </c>
      <c r="GC171" s="528" t="str">
        <f t="shared" si="54"/>
        <v/>
      </c>
      <c r="GD171" s="528" t="str">
        <f t="shared" si="54"/>
        <v/>
      </c>
      <c r="GE171" s="528" t="str">
        <f t="shared" si="54"/>
        <v/>
      </c>
      <c r="GF171" s="528" t="str">
        <f t="shared" si="54"/>
        <v/>
      </c>
      <c r="GG171" s="528" t="str">
        <f t="shared" si="54"/>
        <v/>
      </c>
      <c r="GH171" s="528" t="str">
        <f t="shared" si="54"/>
        <v/>
      </c>
      <c r="GI171" s="528" t="str">
        <f t="shared" si="54"/>
        <v/>
      </c>
      <c r="GJ171" s="528" t="str">
        <f t="shared" si="54"/>
        <v/>
      </c>
      <c r="GK171" s="528" t="str">
        <f t="shared" si="54"/>
        <v/>
      </c>
      <c r="GL171" s="528" t="str">
        <f t="shared" si="55"/>
        <v/>
      </c>
      <c r="GM171" s="528" t="str">
        <f t="shared" si="55"/>
        <v/>
      </c>
      <c r="GN171" s="528" t="str">
        <f t="shared" si="55"/>
        <v/>
      </c>
      <c r="GO171" s="528" t="str">
        <f t="shared" si="55"/>
        <v/>
      </c>
      <c r="GP171" s="528" t="str">
        <f t="shared" si="55"/>
        <v/>
      </c>
      <c r="GQ171" s="528" t="str">
        <f t="shared" si="55"/>
        <v/>
      </c>
      <c r="GR171" s="528" t="str">
        <f t="shared" si="55"/>
        <v/>
      </c>
      <c r="GS171" s="528" t="str">
        <f t="shared" si="55"/>
        <v/>
      </c>
      <c r="GT171" s="528" t="str">
        <f t="shared" si="55"/>
        <v/>
      </c>
      <c r="GU171" s="528" t="str">
        <f t="shared" si="55"/>
        <v/>
      </c>
      <c r="GV171" s="528" t="str">
        <f t="shared" si="55"/>
        <v/>
      </c>
      <c r="GW171" s="528" t="str">
        <f t="shared" si="55"/>
        <v/>
      </c>
      <c r="GX171" s="528" t="str">
        <f t="shared" si="55"/>
        <v/>
      </c>
      <c r="GY171" s="528" t="str">
        <f t="shared" si="55"/>
        <v/>
      </c>
      <c r="GZ171" s="528" t="str">
        <f t="shared" si="55"/>
        <v/>
      </c>
      <c r="HA171" s="528" t="str">
        <f t="shared" si="55"/>
        <v/>
      </c>
      <c r="HB171" s="528" t="str">
        <f t="shared" si="55"/>
        <v/>
      </c>
      <c r="HC171" s="528" t="str">
        <f t="shared" si="55"/>
        <v/>
      </c>
      <c r="HD171" s="528" t="str">
        <f t="shared" si="55"/>
        <v/>
      </c>
      <c r="HE171" s="528" t="str">
        <f t="shared" si="55"/>
        <v/>
      </c>
      <c r="HF171" s="528" t="str">
        <f t="shared" si="55"/>
        <v/>
      </c>
      <c r="HG171" s="528" t="str">
        <f t="shared" si="55"/>
        <v/>
      </c>
      <c r="HH171" s="528" t="str">
        <f t="shared" si="55"/>
        <v/>
      </c>
      <c r="HI171" s="528" t="str">
        <f t="shared" si="55"/>
        <v/>
      </c>
      <c r="HJ171" s="528" t="str">
        <f t="shared" si="55"/>
        <v/>
      </c>
      <c r="HK171" s="528" t="str">
        <f t="shared" si="55"/>
        <v/>
      </c>
      <c r="HL171" s="528" t="str">
        <f t="shared" si="55"/>
        <v/>
      </c>
      <c r="HM171" s="528" t="str">
        <f t="shared" si="55"/>
        <v/>
      </c>
      <c r="HN171" s="528" t="str">
        <f t="shared" si="55"/>
        <v/>
      </c>
      <c r="HO171" s="528" t="str">
        <f t="shared" si="55"/>
        <v/>
      </c>
      <c r="HP171" s="528" t="str">
        <f t="shared" si="55"/>
        <v/>
      </c>
      <c r="HQ171" s="528" t="str">
        <f t="shared" si="55"/>
        <v/>
      </c>
      <c r="HR171" s="528" t="str">
        <f t="shared" si="55"/>
        <v/>
      </c>
      <c r="HS171" s="528" t="str">
        <f t="shared" si="55"/>
        <v/>
      </c>
      <c r="HT171" s="528" t="str">
        <f t="shared" si="55"/>
        <v/>
      </c>
      <c r="HU171" s="528" t="str">
        <f t="shared" si="55"/>
        <v/>
      </c>
      <c r="HV171" s="528" t="str">
        <f t="shared" si="55"/>
        <v/>
      </c>
      <c r="HW171" s="528" t="str">
        <f t="shared" si="55"/>
        <v/>
      </c>
      <c r="HX171" s="528" t="str">
        <f t="shared" si="55"/>
        <v/>
      </c>
      <c r="HY171" s="528" t="str">
        <f t="shared" si="55"/>
        <v/>
      </c>
      <c r="HZ171" s="528" t="str">
        <f t="shared" si="55"/>
        <v/>
      </c>
      <c r="IA171" s="528" t="str">
        <f t="shared" si="55"/>
        <v/>
      </c>
      <c r="IB171" s="528" t="str">
        <f t="shared" si="55"/>
        <v/>
      </c>
      <c r="IC171" s="528" t="str">
        <f t="shared" si="55"/>
        <v/>
      </c>
      <c r="ID171" s="528" t="str">
        <f t="shared" si="55"/>
        <v/>
      </c>
      <c r="IE171" s="528" t="str">
        <f t="shared" si="55"/>
        <v/>
      </c>
      <c r="IF171" s="528" t="str">
        <f t="shared" si="55"/>
        <v/>
      </c>
      <c r="IG171" s="528" t="str">
        <f t="shared" si="55"/>
        <v/>
      </c>
      <c r="IH171" s="528" t="str">
        <f t="shared" si="55"/>
        <v/>
      </c>
      <c r="II171" s="528" t="str">
        <f t="shared" si="55"/>
        <v/>
      </c>
      <c r="IJ171" s="528" t="str">
        <f t="shared" si="55"/>
        <v/>
      </c>
      <c r="IK171" s="528" t="str">
        <f t="shared" si="55"/>
        <v/>
      </c>
      <c r="IL171" s="528" t="str">
        <f t="shared" si="55"/>
        <v/>
      </c>
      <c r="IM171" s="528" t="str">
        <f t="shared" si="55"/>
        <v/>
      </c>
      <c r="IN171" s="528" t="str">
        <f t="shared" si="55"/>
        <v/>
      </c>
      <c r="IO171" s="528" t="str">
        <f t="shared" si="55"/>
        <v/>
      </c>
      <c r="IP171" s="528" t="str">
        <f t="shared" si="55"/>
        <v/>
      </c>
      <c r="IQ171" s="528" t="str">
        <f t="shared" si="55"/>
        <v/>
      </c>
      <c r="IR171" s="528" t="str">
        <f t="shared" si="55"/>
        <v/>
      </c>
      <c r="IS171" s="528" t="str">
        <f t="shared" si="55"/>
        <v/>
      </c>
      <c r="IT171" s="528" t="str">
        <f t="shared" si="55"/>
        <v/>
      </c>
      <c r="IU171" s="528" t="str">
        <f t="shared" si="55"/>
        <v/>
      </c>
      <c r="IV171" s="528" t="str">
        <f t="shared" si="55"/>
        <v/>
      </c>
      <c r="IW171" s="528" t="str">
        <f t="shared" si="55"/>
        <v/>
      </c>
      <c r="IX171" s="528" t="str">
        <f t="shared" si="56"/>
        <v/>
      </c>
      <c r="IY171" s="528" t="str">
        <f t="shared" si="56"/>
        <v/>
      </c>
      <c r="IZ171" s="528" t="str">
        <f t="shared" si="56"/>
        <v/>
      </c>
      <c r="JA171" s="528" t="str">
        <f t="shared" si="56"/>
        <v/>
      </c>
      <c r="JB171" s="528" t="str">
        <f t="shared" si="56"/>
        <v/>
      </c>
      <c r="JC171" s="528" t="str">
        <f t="shared" si="56"/>
        <v/>
      </c>
      <c r="JD171" s="528" t="str">
        <f t="shared" si="56"/>
        <v/>
      </c>
      <c r="JE171" s="528" t="str">
        <f t="shared" si="56"/>
        <v/>
      </c>
      <c r="JF171" s="528" t="str">
        <f t="shared" si="56"/>
        <v/>
      </c>
      <c r="JG171" s="528" t="str">
        <f t="shared" si="56"/>
        <v/>
      </c>
      <c r="JH171" s="528" t="str">
        <f t="shared" si="56"/>
        <v/>
      </c>
      <c r="JI171" s="528" t="str">
        <f t="shared" si="56"/>
        <v/>
      </c>
      <c r="JJ171" s="528" t="str">
        <f t="shared" si="56"/>
        <v/>
      </c>
      <c r="JK171" s="528" t="str">
        <f t="shared" si="56"/>
        <v/>
      </c>
      <c r="JL171" s="528" t="str">
        <f t="shared" si="56"/>
        <v/>
      </c>
      <c r="JM171" s="528" t="str">
        <f t="shared" si="56"/>
        <v/>
      </c>
      <c r="JN171" s="528" t="str">
        <f t="shared" si="56"/>
        <v/>
      </c>
      <c r="JO171" s="528" t="str">
        <f t="shared" si="56"/>
        <v/>
      </c>
      <c r="JP171" s="528" t="str">
        <f t="shared" si="56"/>
        <v/>
      </c>
      <c r="JQ171" s="528" t="str">
        <f t="shared" si="56"/>
        <v/>
      </c>
      <c r="JR171" s="528" t="str">
        <f t="shared" si="56"/>
        <v/>
      </c>
      <c r="JS171" s="528" t="str">
        <f t="shared" si="56"/>
        <v/>
      </c>
      <c r="JT171" s="528" t="str">
        <f t="shared" si="56"/>
        <v/>
      </c>
      <c r="JU171" s="528" t="str">
        <f t="shared" si="56"/>
        <v/>
      </c>
      <c r="JV171" s="528" t="str">
        <f t="shared" si="56"/>
        <v/>
      </c>
      <c r="JW171" s="528" t="str">
        <f t="shared" si="56"/>
        <v/>
      </c>
      <c r="JX171" s="528" t="str">
        <f t="shared" si="56"/>
        <v/>
      </c>
      <c r="JY171" s="528" t="str">
        <f t="shared" si="56"/>
        <v/>
      </c>
      <c r="JZ171" s="528" t="str">
        <f t="shared" si="56"/>
        <v/>
      </c>
      <c r="KA171" s="528" t="str">
        <f t="shared" si="56"/>
        <v/>
      </c>
      <c r="KB171" s="528" t="str">
        <f t="shared" si="56"/>
        <v/>
      </c>
      <c r="KC171" s="528" t="str">
        <f t="shared" si="56"/>
        <v/>
      </c>
      <c r="KD171" s="528" t="str">
        <f t="shared" si="56"/>
        <v/>
      </c>
      <c r="KE171" s="528" t="str">
        <f t="shared" si="56"/>
        <v/>
      </c>
      <c r="KF171" s="528" t="str">
        <f t="shared" si="56"/>
        <v/>
      </c>
      <c r="KG171" s="528" t="str">
        <f t="shared" si="56"/>
        <v/>
      </c>
      <c r="KH171" s="528" t="str">
        <f t="shared" si="56"/>
        <v/>
      </c>
      <c r="KI171" s="528" t="str">
        <f t="shared" si="56"/>
        <v/>
      </c>
      <c r="KJ171" s="528" t="str">
        <f t="shared" si="56"/>
        <v/>
      </c>
      <c r="KK171" s="528" t="str">
        <f t="shared" si="56"/>
        <v/>
      </c>
      <c r="KL171" s="528" t="str">
        <f t="shared" si="56"/>
        <v/>
      </c>
      <c r="KM171" s="528" t="str">
        <f t="shared" si="56"/>
        <v/>
      </c>
      <c r="KN171" s="528" t="str">
        <f t="shared" si="56"/>
        <v/>
      </c>
      <c r="KO171" s="528" t="str">
        <f t="shared" si="56"/>
        <v/>
      </c>
      <c r="KP171" s="528" t="str">
        <f t="shared" si="56"/>
        <v/>
      </c>
      <c r="KQ171" s="528" t="str">
        <f t="shared" si="56"/>
        <v/>
      </c>
      <c r="KR171" s="528" t="str">
        <f t="shared" si="56"/>
        <v/>
      </c>
      <c r="KS171" s="528" t="str">
        <f t="shared" si="56"/>
        <v/>
      </c>
      <c r="KT171" s="528" t="str">
        <f t="shared" si="56"/>
        <v/>
      </c>
      <c r="KU171" s="528" t="str">
        <f t="shared" si="56"/>
        <v/>
      </c>
      <c r="KV171" s="528" t="str">
        <f t="shared" si="56"/>
        <v/>
      </c>
      <c r="KW171" s="528" t="str">
        <f t="shared" si="56"/>
        <v/>
      </c>
      <c r="KX171" s="528" t="str">
        <f t="shared" si="56"/>
        <v/>
      </c>
      <c r="KY171" s="528" t="str">
        <f t="shared" si="56"/>
        <v/>
      </c>
      <c r="KZ171" s="528" t="str">
        <f t="shared" si="56"/>
        <v/>
      </c>
      <c r="LA171" s="528" t="str">
        <f t="shared" si="56"/>
        <v/>
      </c>
      <c r="LB171" s="528" t="str">
        <f t="shared" si="56"/>
        <v/>
      </c>
      <c r="LC171" s="528" t="str">
        <f t="shared" si="56"/>
        <v/>
      </c>
      <c r="LD171" s="528" t="str">
        <f t="shared" si="56"/>
        <v/>
      </c>
      <c r="LE171" s="528" t="str">
        <f t="shared" si="56"/>
        <v/>
      </c>
      <c r="LF171" s="528" t="str">
        <f t="shared" si="56"/>
        <v/>
      </c>
      <c r="LG171" s="528" t="str">
        <f t="shared" si="56"/>
        <v/>
      </c>
      <c r="LH171" s="528" t="str">
        <f t="shared" si="56"/>
        <v/>
      </c>
      <c r="LI171" s="528" t="str">
        <f t="shared" si="56"/>
        <v/>
      </c>
      <c r="LJ171" s="528" t="str">
        <f t="shared" si="57"/>
        <v/>
      </c>
      <c r="LK171" s="528" t="str">
        <f t="shared" si="57"/>
        <v/>
      </c>
      <c r="LL171" s="528" t="str">
        <f t="shared" si="57"/>
        <v/>
      </c>
      <c r="LM171" s="528" t="str">
        <f t="shared" si="57"/>
        <v/>
      </c>
      <c r="LN171" s="528" t="str">
        <f t="shared" si="57"/>
        <v/>
      </c>
      <c r="LO171" s="528" t="str">
        <f t="shared" si="57"/>
        <v/>
      </c>
      <c r="LP171" s="528" t="str">
        <f t="shared" si="57"/>
        <v/>
      </c>
      <c r="LQ171" s="528" t="str">
        <f t="shared" si="57"/>
        <v/>
      </c>
      <c r="LR171" s="528" t="str">
        <f t="shared" si="57"/>
        <v/>
      </c>
      <c r="LS171" s="528" t="str">
        <f t="shared" si="57"/>
        <v/>
      </c>
      <c r="LT171" s="528" t="str">
        <f t="shared" si="57"/>
        <v/>
      </c>
      <c r="LU171" s="528" t="str">
        <f t="shared" si="57"/>
        <v/>
      </c>
      <c r="LV171" s="528" t="str">
        <f t="shared" si="57"/>
        <v/>
      </c>
      <c r="LW171" s="528" t="str">
        <f t="shared" si="57"/>
        <v/>
      </c>
      <c r="LX171" s="528" t="str">
        <f t="shared" si="57"/>
        <v/>
      </c>
      <c r="LY171" s="528" t="str">
        <f t="shared" si="57"/>
        <v/>
      </c>
      <c r="LZ171" s="528" t="str">
        <f t="shared" si="57"/>
        <v/>
      </c>
      <c r="MA171" s="528" t="str">
        <f t="shared" si="57"/>
        <v/>
      </c>
      <c r="MB171" s="528" t="str">
        <f t="shared" si="57"/>
        <v/>
      </c>
      <c r="MC171" s="528" t="str">
        <f t="shared" si="57"/>
        <v/>
      </c>
      <c r="MD171" s="528" t="str">
        <f t="shared" si="57"/>
        <v/>
      </c>
      <c r="ME171" s="528" t="str">
        <f t="shared" si="57"/>
        <v/>
      </c>
      <c r="MF171" s="528" t="str">
        <f t="shared" si="57"/>
        <v/>
      </c>
      <c r="MG171" s="528" t="str">
        <f t="shared" si="57"/>
        <v/>
      </c>
      <c r="MH171" s="528" t="str">
        <f t="shared" si="57"/>
        <v/>
      </c>
      <c r="MI171" s="528" t="str">
        <f t="shared" si="57"/>
        <v/>
      </c>
      <c r="MJ171" s="528" t="str">
        <f t="shared" si="57"/>
        <v/>
      </c>
      <c r="MK171" s="528" t="str">
        <f t="shared" si="57"/>
        <v/>
      </c>
      <c r="ML171" s="528" t="str">
        <f t="shared" si="57"/>
        <v/>
      </c>
      <c r="MM171" s="528" t="str">
        <f t="shared" si="57"/>
        <v/>
      </c>
      <c r="MN171" s="528" t="str">
        <f t="shared" si="57"/>
        <v/>
      </c>
      <c r="MO171" s="528" t="str">
        <f t="shared" si="57"/>
        <v/>
      </c>
      <c r="MP171" s="528" t="str">
        <f t="shared" si="57"/>
        <v/>
      </c>
      <c r="MQ171" s="528" t="str">
        <f t="shared" si="57"/>
        <v/>
      </c>
      <c r="MR171" s="528" t="str">
        <f t="shared" si="57"/>
        <v/>
      </c>
      <c r="MS171" s="528" t="str">
        <f t="shared" si="57"/>
        <v/>
      </c>
      <c r="MT171" s="528" t="str">
        <f t="shared" si="57"/>
        <v/>
      </c>
      <c r="MU171" s="528" t="str">
        <f t="shared" si="57"/>
        <v/>
      </c>
      <c r="MV171" s="528" t="str">
        <f t="shared" si="57"/>
        <v/>
      </c>
      <c r="MW171" s="528" t="str">
        <f t="shared" si="57"/>
        <v/>
      </c>
      <c r="MX171" s="528" t="str">
        <f t="shared" si="57"/>
        <v/>
      </c>
      <c r="MY171" s="528" t="str">
        <f t="shared" si="57"/>
        <v/>
      </c>
      <c r="MZ171" s="528" t="str">
        <f t="shared" si="57"/>
        <v/>
      </c>
      <c r="NA171" s="528" t="str">
        <f t="shared" si="57"/>
        <v/>
      </c>
      <c r="NB171" s="528" t="str">
        <f t="shared" si="57"/>
        <v/>
      </c>
      <c r="NC171" s="528" t="str">
        <f t="shared" si="57"/>
        <v/>
      </c>
      <c r="ND171" s="528" t="str">
        <f t="shared" si="57"/>
        <v/>
      </c>
      <c r="NE171" s="528" t="str">
        <f t="shared" si="57"/>
        <v/>
      </c>
      <c r="NF171" s="528" t="str">
        <f t="shared" si="57"/>
        <v/>
      </c>
      <c r="NG171" s="528" t="str">
        <f t="shared" si="57"/>
        <v/>
      </c>
      <c r="NH171" s="528" t="str">
        <f t="shared" si="57"/>
        <v/>
      </c>
      <c r="NI171" s="528" t="str">
        <f t="shared" si="57"/>
        <v/>
      </c>
      <c r="NJ171" s="528" t="str">
        <f t="shared" si="57"/>
        <v/>
      </c>
      <c r="NK171" s="528" t="str">
        <f t="shared" si="57"/>
        <v/>
      </c>
      <c r="NL171" s="528" t="str">
        <f t="shared" si="57"/>
        <v/>
      </c>
      <c r="NM171" s="528" t="str">
        <f t="shared" si="57"/>
        <v/>
      </c>
      <c r="NN171" s="528" t="str">
        <f t="shared" si="57"/>
        <v/>
      </c>
      <c r="NO171" s="528" t="str">
        <f t="shared" si="57"/>
        <v/>
      </c>
      <c r="NP171" s="528" t="str">
        <f t="shared" si="57"/>
        <v/>
      </c>
      <c r="NQ171" s="528" t="str">
        <f t="shared" si="57"/>
        <v/>
      </c>
      <c r="NR171" s="528" t="str">
        <f t="shared" si="57"/>
        <v/>
      </c>
      <c r="NS171" s="528" t="str">
        <f t="shared" si="57"/>
        <v/>
      </c>
      <c r="NT171" s="528" t="str">
        <f t="shared" si="57"/>
        <v/>
      </c>
      <c r="NU171" s="528" t="str">
        <f t="shared" si="57"/>
        <v/>
      </c>
      <c r="NV171" s="528" t="str">
        <f t="shared" si="58"/>
        <v/>
      </c>
      <c r="NW171" s="528" t="str">
        <f t="shared" si="58"/>
        <v/>
      </c>
      <c r="NX171" s="528" t="str">
        <f t="shared" si="58"/>
        <v/>
      </c>
      <c r="NY171" s="528" t="str">
        <f t="shared" si="58"/>
        <v/>
      </c>
      <c r="NZ171" s="528" t="str">
        <f t="shared" si="58"/>
        <v/>
      </c>
      <c r="OA171" s="528" t="str">
        <f t="shared" si="58"/>
        <v/>
      </c>
      <c r="OB171" s="528" t="str">
        <f t="shared" si="58"/>
        <v/>
      </c>
      <c r="OC171" s="528" t="str">
        <f t="shared" si="58"/>
        <v/>
      </c>
      <c r="OD171" s="528" t="str">
        <f t="shared" si="58"/>
        <v/>
      </c>
      <c r="OE171" s="528" t="str">
        <f t="shared" si="58"/>
        <v/>
      </c>
      <c r="OF171" s="528" t="str">
        <f t="shared" si="58"/>
        <v/>
      </c>
      <c r="OG171" s="528" t="str">
        <f t="shared" si="58"/>
        <v/>
      </c>
      <c r="OH171" s="528" t="str">
        <f t="shared" si="58"/>
        <v/>
      </c>
      <c r="OI171" s="528" t="str">
        <f t="shared" si="58"/>
        <v/>
      </c>
      <c r="OJ171" s="528" t="str">
        <f t="shared" si="58"/>
        <v/>
      </c>
      <c r="OK171" s="528" t="str">
        <f t="shared" si="58"/>
        <v/>
      </c>
      <c r="OL171" s="528" t="str">
        <f t="shared" si="58"/>
        <v/>
      </c>
      <c r="OM171" s="528" t="str">
        <f t="shared" si="58"/>
        <v/>
      </c>
      <c r="ON171" s="528" t="str">
        <f t="shared" si="58"/>
        <v/>
      </c>
      <c r="OO171" s="528" t="str">
        <f t="shared" si="58"/>
        <v/>
      </c>
      <c r="OP171" s="528" t="str">
        <f t="shared" si="58"/>
        <v/>
      </c>
      <c r="OQ171" s="528" t="str">
        <f t="shared" si="58"/>
        <v/>
      </c>
      <c r="OR171" s="528" t="str">
        <f t="shared" si="58"/>
        <v/>
      </c>
      <c r="OS171" s="528" t="str">
        <f t="shared" si="58"/>
        <v/>
      </c>
      <c r="OT171" s="528" t="str">
        <f t="shared" si="58"/>
        <v/>
      </c>
      <c r="OU171" s="528" t="str">
        <f t="shared" si="58"/>
        <v/>
      </c>
      <c r="OV171" s="528" t="str">
        <f t="shared" si="58"/>
        <v/>
      </c>
      <c r="OW171" s="528" t="str">
        <f t="shared" si="58"/>
        <v/>
      </c>
    </row>
  </sheetData>
  <sheetProtection algorithmName="SHA-512" hashValue="OpM8DIreEfu1Xtqm9J3R3rPylip2z0HhEj9EYv3BF/1y4SLMR729pDfycoljGGtSromt/fqPb0zQUq4uolmqkg==" saltValue="h6jCy0YKJv2NO5qaBKPStw==" spinCount="100000" sheet="1" objects="1" scenarios="1" selectLockedCells="1"/>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F8EB-6A19-40AD-A0B5-8502994CB5D0}">
  <sheetPr codeName="Sheet40"/>
  <dimension ref="A1:AY212"/>
  <sheetViews>
    <sheetView workbookViewId="0"/>
  </sheetViews>
  <sheetFormatPr defaultRowHeight="15"/>
  <cols>
    <col min="1" max="1" width="10.140625" style="90" customWidth="1"/>
    <col min="2" max="5" width="9.140625" style="90"/>
    <col min="6" max="6" width="19.85546875" style="90" customWidth="1"/>
    <col min="7" max="7" width="6" style="4" customWidth="1"/>
    <col min="8" max="10" width="5" style="147" customWidth="1"/>
    <col min="11" max="11" width="7.5703125" style="227" customWidth="1"/>
    <col min="12" max="12" width="4.28515625" style="90" customWidth="1"/>
    <col min="13" max="13" width="9.140625" style="90"/>
    <col min="14" max="15" width="6.7109375" style="90" customWidth="1"/>
    <col min="16" max="17" width="9.140625" style="90"/>
    <col min="18" max="18" width="10.7109375" style="90" customWidth="1"/>
    <col min="19" max="23" width="9.140625" style="90"/>
    <col min="24" max="24" width="12" style="147" bestFit="1" customWidth="1"/>
    <col min="25" max="25" width="9.140625" style="147"/>
    <col min="26" max="27" width="9.140625" style="90"/>
    <col min="28" max="28" width="15.140625" style="90" customWidth="1"/>
    <col min="29" max="30" width="9.140625" style="90"/>
    <col min="31" max="31" width="9.140625" style="305"/>
    <col min="32" max="36" width="9.140625" style="228"/>
    <col min="37" max="51" width="9.140625" style="204"/>
  </cols>
  <sheetData>
    <row r="1" spans="7:45">
      <c r="G1" s="224" t="s">
        <v>151</v>
      </c>
      <c r="H1" s="225" t="s">
        <v>152</v>
      </c>
      <c r="I1" s="225" t="s">
        <v>153</v>
      </c>
      <c r="J1" s="225" t="s">
        <v>154</v>
      </c>
      <c r="K1" s="226" t="s">
        <v>155</v>
      </c>
      <c r="M1" s="328" t="s">
        <v>239</v>
      </c>
      <c r="AF1" s="204"/>
      <c r="AG1" s="204"/>
      <c r="AH1" s="204"/>
      <c r="AI1" s="204"/>
      <c r="AJ1" s="204"/>
      <c r="AP1" s="228"/>
      <c r="AQ1" s="228"/>
      <c r="AR1" s="228"/>
      <c r="AS1" s="228"/>
    </row>
    <row r="2" spans="7:45">
      <c r="H2" s="147">
        <v>1</v>
      </c>
      <c r="I2" s="147">
        <v>0</v>
      </c>
      <c r="J2" s="147">
        <v>0</v>
      </c>
      <c r="K2" s="227">
        <v>673</v>
      </c>
      <c r="AE2" s="306" t="s">
        <v>1235</v>
      </c>
      <c r="AF2" s="204"/>
      <c r="AG2" s="204"/>
      <c r="AH2" s="204"/>
      <c r="AI2" s="204"/>
      <c r="AJ2" s="204"/>
      <c r="AP2" s="228"/>
      <c r="AQ2" s="228"/>
      <c r="AR2" s="228"/>
      <c r="AS2" s="228"/>
    </row>
    <row r="3" spans="7:45" ht="15.75" thickBot="1">
      <c r="H3" s="147">
        <v>2</v>
      </c>
      <c r="I3" s="147">
        <v>0</v>
      </c>
      <c r="J3" s="147">
        <v>0</v>
      </c>
      <c r="K3" s="227">
        <v>899</v>
      </c>
      <c r="AE3" s="305" t="s">
        <v>285</v>
      </c>
      <c r="AF3" s="204"/>
      <c r="AG3" s="204"/>
      <c r="AH3" s="204"/>
      <c r="AI3" s="204"/>
      <c r="AJ3" s="204"/>
      <c r="AP3" s="228"/>
      <c r="AQ3" s="228"/>
      <c r="AR3" s="228"/>
      <c r="AS3" s="228"/>
    </row>
    <row r="4" spans="7:45">
      <c r="H4" s="147">
        <v>3</v>
      </c>
      <c r="I4" s="147">
        <v>0</v>
      </c>
      <c r="J4" s="147">
        <v>0</v>
      </c>
      <c r="K4" s="227">
        <v>616</v>
      </c>
      <c r="O4" s="329"/>
      <c r="P4" s="330"/>
      <c r="Q4" s="331"/>
      <c r="AE4" s="307" t="s">
        <v>156</v>
      </c>
      <c r="AF4" s="204"/>
      <c r="AG4" s="204"/>
      <c r="AH4" s="204"/>
      <c r="AI4" s="204"/>
      <c r="AJ4" s="229"/>
      <c r="AK4" s="230"/>
      <c r="AL4" s="231"/>
      <c r="AP4" s="228"/>
      <c r="AQ4" s="228"/>
      <c r="AR4" s="228"/>
      <c r="AS4" s="228"/>
    </row>
    <row r="5" spans="7:45" ht="18.75">
      <c r="H5" s="147">
        <v>4</v>
      </c>
      <c r="I5" s="147">
        <v>0</v>
      </c>
      <c r="J5" s="147">
        <v>0</v>
      </c>
      <c r="K5" s="227">
        <v>749</v>
      </c>
      <c r="O5" s="332"/>
      <c r="P5" s="333" t="s">
        <v>157</v>
      </c>
      <c r="Q5" s="334"/>
      <c r="AE5" s="308" t="s">
        <v>667</v>
      </c>
      <c r="AF5" s="204"/>
      <c r="AG5" s="204"/>
      <c r="AH5" s="204"/>
      <c r="AI5" s="204"/>
      <c r="AJ5" s="232" t="s">
        <v>286</v>
      </c>
      <c r="AK5" s="234" t="s">
        <v>158</v>
      </c>
      <c r="AL5" s="233"/>
      <c r="AP5" s="228"/>
      <c r="AQ5" s="228"/>
      <c r="AR5" s="228"/>
      <c r="AS5" s="228"/>
    </row>
    <row r="6" spans="7:45" ht="19.5" thickBot="1">
      <c r="H6" s="147">
        <v>5</v>
      </c>
      <c r="I6" s="147">
        <v>0</v>
      </c>
      <c r="J6" s="147">
        <v>0</v>
      </c>
      <c r="K6" s="227">
        <v>1078</v>
      </c>
      <c r="O6" s="335"/>
      <c r="P6" s="336"/>
      <c r="Q6" s="337"/>
      <c r="AE6" s="307" t="s">
        <v>240</v>
      </c>
      <c r="AF6" s="204"/>
      <c r="AG6" s="204"/>
      <c r="AH6" s="204"/>
      <c r="AI6" s="204"/>
      <c r="AJ6" s="232"/>
      <c r="AK6" s="234"/>
      <c r="AL6" s="233"/>
      <c r="AP6" s="228"/>
      <c r="AQ6" s="228"/>
      <c r="AR6" s="228"/>
      <c r="AS6" s="228"/>
    </row>
    <row r="7" spans="7:45">
      <c r="H7" s="147">
        <v>6</v>
      </c>
      <c r="I7" s="147">
        <v>0</v>
      </c>
      <c r="J7" s="147">
        <v>0</v>
      </c>
      <c r="K7" s="227">
        <v>978</v>
      </c>
      <c r="O7" s="5"/>
      <c r="P7" s="5"/>
      <c r="Q7" s="5"/>
      <c r="AE7" s="309" t="s">
        <v>159</v>
      </c>
      <c r="AF7" s="204"/>
      <c r="AH7" s="204"/>
      <c r="AI7" s="204"/>
      <c r="AJ7" s="230"/>
      <c r="AK7" s="236"/>
      <c r="AL7" s="230"/>
      <c r="AO7" s="237"/>
      <c r="AP7" s="228"/>
      <c r="AQ7" s="228"/>
      <c r="AR7" s="228"/>
      <c r="AS7" s="228"/>
    </row>
    <row r="8" spans="7:45">
      <c r="H8" s="147">
        <v>7</v>
      </c>
      <c r="I8" s="147">
        <v>0</v>
      </c>
      <c r="J8" s="147">
        <v>0</v>
      </c>
      <c r="K8" s="227">
        <v>706</v>
      </c>
      <c r="M8" s="338" t="s">
        <v>589</v>
      </c>
      <c r="O8" s="5"/>
      <c r="P8" s="5"/>
      <c r="Q8" s="5"/>
      <c r="AE8" s="309" t="s">
        <v>160</v>
      </c>
      <c r="AF8" s="204"/>
      <c r="AG8" s="204"/>
      <c r="AH8" s="204"/>
      <c r="AI8" s="204"/>
      <c r="AJ8" s="204"/>
      <c r="AO8" s="239"/>
      <c r="AP8" s="228"/>
      <c r="AQ8" s="228"/>
      <c r="AR8" s="228"/>
      <c r="AS8" s="228"/>
    </row>
    <row r="9" spans="7:45">
      <c r="H9" s="147">
        <v>8</v>
      </c>
      <c r="I9" s="147">
        <v>0</v>
      </c>
      <c r="J9" s="147">
        <v>0</v>
      </c>
      <c r="K9" s="227">
        <v>1005</v>
      </c>
      <c r="N9" s="90" t="s">
        <v>420</v>
      </c>
      <c r="O9" s="5"/>
      <c r="P9" s="5"/>
      <c r="Q9" s="5"/>
      <c r="AE9" s="310" t="s">
        <v>243</v>
      </c>
      <c r="AF9" s="204"/>
      <c r="AG9" s="204"/>
      <c r="AH9" s="204"/>
      <c r="AI9" s="204"/>
      <c r="AJ9" s="204"/>
      <c r="AO9" s="239"/>
      <c r="AP9" s="228"/>
      <c r="AQ9" s="228"/>
      <c r="AR9" s="228"/>
      <c r="AS9" s="228"/>
    </row>
    <row r="10" spans="7:45">
      <c r="H10" s="147">
        <v>9</v>
      </c>
      <c r="I10" s="147">
        <v>0</v>
      </c>
      <c r="J10" s="147">
        <v>0</v>
      </c>
      <c r="K10" s="227">
        <v>1420</v>
      </c>
      <c r="O10" s="5"/>
      <c r="P10" s="5"/>
      <c r="Q10" s="5"/>
      <c r="AE10" s="311" t="s">
        <v>163</v>
      </c>
      <c r="AF10" s="204"/>
      <c r="AG10" s="204"/>
      <c r="AH10" s="204"/>
      <c r="AI10" s="204"/>
      <c r="AJ10" s="204"/>
      <c r="AP10" s="228"/>
      <c r="AQ10" s="228"/>
      <c r="AR10" s="228"/>
      <c r="AS10" s="228"/>
    </row>
    <row r="11" spans="7:45">
      <c r="H11" s="147">
        <v>10</v>
      </c>
      <c r="I11" s="147">
        <v>0</v>
      </c>
      <c r="J11" s="147">
        <v>0</v>
      </c>
      <c r="K11" s="227">
        <v>1003</v>
      </c>
      <c r="M11" s="192" t="s">
        <v>591</v>
      </c>
      <c r="AB11" s="339"/>
      <c r="AE11" s="312" t="s">
        <v>171</v>
      </c>
      <c r="AF11" s="204"/>
      <c r="AG11" s="204"/>
      <c r="AH11" s="204"/>
      <c r="AI11" s="204"/>
      <c r="AJ11" s="204"/>
      <c r="AP11" s="228"/>
      <c r="AQ11" s="228"/>
      <c r="AR11" s="228"/>
      <c r="AS11" s="228"/>
    </row>
    <row r="12" spans="7:45">
      <c r="H12" s="147">
        <v>11</v>
      </c>
      <c r="I12" s="147">
        <v>0</v>
      </c>
      <c r="J12" s="147">
        <v>0</v>
      </c>
      <c r="K12" s="227">
        <v>818</v>
      </c>
      <c r="AE12" s="312" t="s">
        <v>175</v>
      </c>
      <c r="AF12" s="204"/>
      <c r="AG12" s="204"/>
      <c r="AH12" s="204"/>
      <c r="AI12" s="204"/>
      <c r="AJ12" s="204"/>
      <c r="AP12" s="228"/>
      <c r="AQ12" s="228"/>
      <c r="AR12" s="228"/>
      <c r="AS12" s="228"/>
    </row>
    <row r="13" spans="7:45">
      <c r="H13" s="147">
        <v>12</v>
      </c>
      <c r="I13" s="147">
        <v>0</v>
      </c>
      <c r="J13" s="147">
        <v>0</v>
      </c>
      <c r="K13" s="227">
        <v>761</v>
      </c>
      <c r="M13" s="1" t="s">
        <v>358</v>
      </c>
      <c r="N13" s="340" t="s">
        <v>273</v>
      </c>
      <c r="O13" s="341" t="s">
        <v>274</v>
      </c>
      <c r="AE13" s="312" t="s">
        <v>177</v>
      </c>
      <c r="AF13" s="204"/>
      <c r="AG13" s="204"/>
      <c r="AH13" s="204"/>
      <c r="AI13" s="204"/>
      <c r="AJ13" s="204"/>
      <c r="AP13" s="228"/>
      <c r="AQ13" s="228"/>
      <c r="AR13" s="228"/>
      <c r="AS13" s="228"/>
    </row>
    <row r="14" spans="7:45">
      <c r="H14" s="147">
        <v>1</v>
      </c>
      <c r="I14" s="147">
        <v>1</v>
      </c>
      <c r="J14" s="147">
        <v>0</v>
      </c>
      <c r="K14" s="227">
        <v>766</v>
      </c>
      <c r="M14" s="4"/>
      <c r="N14" s="10">
        <f t="shared" ref="N14:N25" si="0">AVERAGE(K2,K14)</f>
        <v>719.5</v>
      </c>
      <c r="O14" s="227">
        <f t="shared" ref="O14:O25" si="1">AVERAGE(K26,K38)</f>
        <v>457.5</v>
      </c>
      <c r="AE14" s="312" t="s">
        <v>179</v>
      </c>
      <c r="AF14" s="204"/>
      <c r="AG14" s="204"/>
      <c r="AH14" s="204"/>
      <c r="AI14" s="204"/>
      <c r="AJ14" s="204"/>
      <c r="AO14" s="239"/>
      <c r="AP14" s="228"/>
      <c r="AQ14" s="228"/>
      <c r="AR14" s="228"/>
      <c r="AS14" s="228"/>
    </row>
    <row r="15" spans="7:45">
      <c r="H15" s="147">
        <v>2</v>
      </c>
      <c r="I15" s="147">
        <v>1</v>
      </c>
      <c r="J15" s="147">
        <v>0</v>
      </c>
      <c r="K15" s="227">
        <v>956</v>
      </c>
      <c r="M15" s="4"/>
      <c r="N15" s="10">
        <f t="shared" si="0"/>
        <v>927.5</v>
      </c>
      <c r="O15" s="227">
        <f t="shared" si="1"/>
        <v>569</v>
      </c>
      <c r="AE15" s="312"/>
      <c r="AF15" s="204"/>
      <c r="AG15" s="204"/>
      <c r="AH15" s="204"/>
      <c r="AI15" s="204"/>
      <c r="AJ15" s="204"/>
      <c r="AO15" s="246"/>
      <c r="AP15" s="228"/>
      <c r="AQ15" s="228"/>
      <c r="AR15" s="228"/>
      <c r="AS15" s="228"/>
    </row>
    <row r="16" spans="7:45">
      <c r="H16" s="147">
        <v>3</v>
      </c>
      <c r="I16" s="147">
        <v>1</v>
      </c>
      <c r="J16" s="147">
        <v>0</v>
      </c>
      <c r="K16" s="227">
        <v>605</v>
      </c>
      <c r="M16" s="4"/>
      <c r="N16" s="10">
        <f t="shared" si="0"/>
        <v>610.5</v>
      </c>
      <c r="O16" s="227">
        <f t="shared" si="1"/>
        <v>497</v>
      </c>
      <c r="Q16" s="221" t="s">
        <v>272</v>
      </c>
      <c r="R16" s="147"/>
      <c r="S16" s="147"/>
      <c r="T16" s="147"/>
      <c r="AE16" s="314" t="s">
        <v>397</v>
      </c>
      <c r="AF16" s="204"/>
      <c r="AG16" s="204"/>
      <c r="AH16" s="204"/>
      <c r="AI16" s="204"/>
      <c r="AJ16" s="204"/>
      <c r="AP16" s="228"/>
      <c r="AQ16" s="228"/>
    </row>
    <row r="17" spans="8:49">
      <c r="H17" s="147">
        <v>4</v>
      </c>
      <c r="I17" s="147">
        <v>1</v>
      </c>
      <c r="J17" s="147">
        <v>0</v>
      </c>
      <c r="K17" s="227">
        <v>858</v>
      </c>
      <c r="M17" s="4"/>
      <c r="N17" s="10">
        <f t="shared" si="0"/>
        <v>803.5</v>
      </c>
      <c r="O17" s="227">
        <f t="shared" si="1"/>
        <v>575.5</v>
      </c>
      <c r="Q17" s="5"/>
      <c r="R17" s="106" t="s">
        <v>266</v>
      </c>
      <c r="S17" s="106" t="s">
        <v>154</v>
      </c>
      <c r="T17" s="106" t="s">
        <v>7</v>
      </c>
      <c r="AF17" s="204"/>
      <c r="AG17" s="204"/>
      <c r="AH17" s="204"/>
      <c r="AI17" s="204"/>
      <c r="AJ17" s="204"/>
      <c r="AP17" s="228"/>
      <c r="AQ17" s="228"/>
    </row>
    <row r="18" spans="8:49">
      <c r="H18" s="147">
        <v>5</v>
      </c>
      <c r="I18" s="147">
        <v>1</v>
      </c>
      <c r="J18" s="147">
        <v>0</v>
      </c>
      <c r="K18" s="227">
        <v>1017</v>
      </c>
      <c r="M18" s="4"/>
      <c r="N18" s="10">
        <f t="shared" si="0"/>
        <v>1047.5</v>
      </c>
      <c r="O18" s="227">
        <f t="shared" si="1"/>
        <v>674.5</v>
      </c>
      <c r="Q18" s="5" t="s">
        <v>267</v>
      </c>
      <c r="R18" s="362">
        <f>AVERAGE(N14:N25)</f>
        <v>886.125</v>
      </c>
      <c r="S18" s="362">
        <f>AVERAGE(O14:O25)</f>
        <v>583.75</v>
      </c>
      <c r="T18" s="365">
        <f>S18-R18</f>
        <v>-302.375</v>
      </c>
      <c r="AF18" s="247" t="s">
        <v>335</v>
      </c>
      <c r="AG18" s="204"/>
      <c r="AH18" s="204"/>
      <c r="AI18" s="204"/>
      <c r="AJ18" s="204"/>
      <c r="AP18" s="228"/>
      <c r="AQ18" s="228"/>
    </row>
    <row r="19" spans="8:49">
      <c r="H19" s="147">
        <v>6</v>
      </c>
      <c r="I19" s="147">
        <v>1</v>
      </c>
      <c r="J19" s="147">
        <v>0</v>
      </c>
      <c r="K19" s="227">
        <v>861</v>
      </c>
      <c r="M19" s="4"/>
      <c r="N19" s="10">
        <f t="shared" si="0"/>
        <v>919.5</v>
      </c>
      <c r="O19" s="227">
        <f t="shared" si="1"/>
        <v>371</v>
      </c>
      <c r="Q19" s="5" t="s">
        <v>264</v>
      </c>
      <c r="R19" s="362">
        <f>STDEV(N14:N25)</f>
        <v>203.6212085979972</v>
      </c>
      <c r="S19" s="362">
        <f>STDEV(O14:O25)</f>
        <v>147.69447887754333</v>
      </c>
      <c r="T19" s="365"/>
      <c r="AF19" s="247" t="s">
        <v>336</v>
      </c>
      <c r="AG19" s="204"/>
      <c r="AH19" s="204"/>
      <c r="AI19" s="204"/>
      <c r="AJ19" s="204"/>
      <c r="AP19" s="228"/>
      <c r="AQ19" s="228"/>
    </row>
    <row r="20" spans="8:49">
      <c r="H20" s="147">
        <v>7</v>
      </c>
      <c r="I20" s="147">
        <v>1</v>
      </c>
      <c r="J20" s="147">
        <v>0</v>
      </c>
      <c r="K20" s="227">
        <v>569</v>
      </c>
      <c r="M20" s="4"/>
      <c r="N20" s="10">
        <f t="shared" si="0"/>
        <v>637.5</v>
      </c>
      <c r="O20" s="227">
        <f t="shared" si="1"/>
        <v>804</v>
      </c>
      <c r="Q20" s="5" t="s">
        <v>265</v>
      </c>
      <c r="R20" s="362">
        <f>R19/SQRT(COUNT(N14:N25))</f>
        <v>58.780379798385312</v>
      </c>
      <c r="S20" s="362">
        <f>S19/SQRT(COUNT(O14:O25))</f>
        <v>42.635723568885574</v>
      </c>
      <c r="T20" s="365">
        <f>SQRT(R20^2+S20^2)</f>
        <v>72.614998268159781</v>
      </c>
      <c r="AF20" s="248" t="s">
        <v>188</v>
      </c>
      <c r="AG20" s="204"/>
      <c r="AH20" s="204"/>
      <c r="AI20" s="204"/>
      <c r="AJ20" s="204"/>
      <c r="AP20" s="228"/>
      <c r="AQ20" s="228"/>
    </row>
    <row r="21" spans="8:49">
      <c r="H21" s="147">
        <v>8</v>
      </c>
      <c r="I21" s="147">
        <v>1</v>
      </c>
      <c r="J21" s="147">
        <v>0</v>
      </c>
      <c r="K21" s="227">
        <v>991</v>
      </c>
      <c r="M21" s="4"/>
      <c r="N21" s="10">
        <f t="shared" si="0"/>
        <v>998</v>
      </c>
      <c r="O21" s="227">
        <f t="shared" si="1"/>
        <v>811</v>
      </c>
      <c r="Q21" s="5" t="s">
        <v>263</v>
      </c>
      <c r="R21" s="362">
        <f>R20^2</f>
        <v>3455.133049242424</v>
      </c>
      <c r="S21" s="362">
        <f>S20^2</f>
        <v>1817.8049242424247</v>
      </c>
      <c r="T21" s="362">
        <f>T20^2</f>
        <v>5272.937973484848</v>
      </c>
      <c r="AF21" s="248" t="s">
        <v>251</v>
      </c>
      <c r="AG21" s="204"/>
      <c r="AH21" s="204"/>
      <c r="AI21" s="204"/>
      <c r="AJ21" s="204"/>
      <c r="AP21" s="228"/>
      <c r="AQ21" s="228"/>
    </row>
    <row r="22" spans="8:49">
      <c r="H22" s="147">
        <v>9</v>
      </c>
      <c r="I22" s="147">
        <v>1</v>
      </c>
      <c r="J22" s="147">
        <v>0</v>
      </c>
      <c r="K22" s="227">
        <v>1258</v>
      </c>
      <c r="M22" s="4"/>
      <c r="N22" s="10">
        <f t="shared" si="0"/>
        <v>1339</v>
      </c>
      <c r="O22" s="227">
        <f t="shared" si="1"/>
        <v>707</v>
      </c>
      <c r="Q22" s="5" t="s">
        <v>422</v>
      </c>
      <c r="R22" s="362">
        <f>12*R21</f>
        <v>41461.596590909088</v>
      </c>
      <c r="S22" s="362">
        <f>12*S21</f>
        <v>21813.659090909096</v>
      </c>
      <c r="T22" s="364">
        <f>12*T21</f>
        <v>63275.255681818177</v>
      </c>
      <c r="AF22" s="248" t="s">
        <v>252</v>
      </c>
      <c r="AG22" s="204"/>
      <c r="AH22" s="204"/>
      <c r="AI22" s="204"/>
      <c r="AJ22" s="204"/>
      <c r="AP22" s="228"/>
      <c r="AQ22" s="228"/>
    </row>
    <row r="23" spans="8:49">
      <c r="H23" s="147">
        <v>10</v>
      </c>
      <c r="I23" s="147">
        <v>1</v>
      </c>
      <c r="J23" s="147">
        <v>0</v>
      </c>
      <c r="K23" s="227">
        <v>997</v>
      </c>
      <c r="M23" s="4"/>
      <c r="N23" s="10">
        <f t="shared" si="0"/>
        <v>1000</v>
      </c>
      <c r="O23" s="227">
        <f t="shared" si="1"/>
        <v>535.5</v>
      </c>
      <c r="Q23" s="5"/>
      <c r="R23" s="147"/>
      <c r="S23" s="147"/>
      <c r="T23" s="147"/>
      <c r="AF23" s="249"/>
      <c r="AG23" s="204"/>
      <c r="AH23" s="204"/>
      <c r="AI23" s="204"/>
      <c r="AJ23" s="204"/>
      <c r="AP23" s="228"/>
      <c r="AQ23" s="228"/>
    </row>
    <row r="24" spans="8:49">
      <c r="H24" s="147">
        <v>11</v>
      </c>
      <c r="I24" s="147">
        <v>1</v>
      </c>
      <c r="J24" s="147">
        <v>0</v>
      </c>
      <c r="K24" s="227">
        <v>982</v>
      </c>
      <c r="M24" s="4"/>
      <c r="N24" s="10">
        <f t="shared" si="0"/>
        <v>900</v>
      </c>
      <c r="O24" s="227">
        <f t="shared" si="1"/>
        <v>376</v>
      </c>
      <c r="Q24" s="221" t="s">
        <v>277</v>
      </c>
      <c r="R24" s="147" t="s">
        <v>269</v>
      </c>
      <c r="S24" s="147"/>
      <c r="T24" s="365">
        <f>T18</f>
        <v>-302.375</v>
      </c>
      <c r="W24" s="102" t="s">
        <v>398</v>
      </c>
      <c r="AF24" s="248" t="s">
        <v>253</v>
      </c>
      <c r="AG24" s="204"/>
      <c r="AH24" s="204"/>
      <c r="AI24" s="204"/>
      <c r="AJ24" s="204"/>
      <c r="AP24" s="228"/>
      <c r="AQ24" s="228"/>
    </row>
    <row r="25" spans="8:49">
      <c r="H25" s="147">
        <v>12</v>
      </c>
      <c r="I25" s="147">
        <v>1</v>
      </c>
      <c r="J25" s="147">
        <v>0</v>
      </c>
      <c r="K25" s="227">
        <v>701</v>
      </c>
      <c r="M25" s="7"/>
      <c r="N25" s="170">
        <f t="shared" si="0"/>
        <v>731</v>
      </c>
      <c r="O25" s="343">
        <f t="shared" si="1"/>
        <v>627</v>
      </c>
      <c r="Q25" s="5"/>
      <c r="R25" s="147" t="s">
        <v>265</v>
      </c>
      <c r="S25" s="147"/>
      <c r="T25" s="365">
        <f>T20</f>
        <v>72.614998268159781</v>
      </c>
      <c r="AF25" s="249"/>
      <c r="AG25" s="204"/>
      <c r="AH25" s="204"/>
      <c r="AI25" s="204"/>
      <c r="AJ25" s="204"/>
      <c r="AP25" s="228"/>
      <c r="AQ25" s="228"/>
    </row>
    <row r="26" spans="8:49">
      <c r="H26" s="147">
        <v>13</v>
      </c>
      <c r="I26" s="147">
        <v>0</v>
      </c>
      <c r="J26" s="147">
        <v>1</v>
      </c>
      <c r="K26" s="227">
        <v>538</v>
      </c>
      <c r="Q26" s="5"/>
      <c r="R26" s="147" t="s">
        <v>270</v>
      </c>
      <c r="S26" s="147"/>
      <c r="T26" s="365">
        <f>T24/T20</f>
        <v>-4.1640846548444435</v>
      </c>
      <c r="AF26" s="248" t="s">
        <v>193</v>
      </c>
      <c r="AG26" s="204"/>
      <c r="AH26" s="204"/>
      <c r="AI26" s="204"/>
      <c r="AJ26" s="204"/>
      <c r="AP26" s="228"/>
      <c r="AQ26" s="228"/>
      <c r="AW26" s="250"/>
    </row>
    <row r="27" spans="8:49">
      <c r="H27" s="147">
        <v>14</v>
      </c>
      <c r="I27" s="147">
        <v>0</v>
      </c>
      <c r="J27" s="147">
        <v>1</v>
      </c>
      <c r="K27" s="227">
        <v>583</v>
      </c>
      <c r="Q27" s="5"/>
      <c r="R27" s="147" t="s">
        <v>271</v>
      </c>
      <c r="S27" s="147"/>
      <c r="T27" s="342">
        <f>TDIST(ABS(T26),22,2)</f>
        <v>4.0414250430338119E-4</v>
      </c>
      <c r="AF27" s="248" t="s">
        <v>194</v>
      </c>
      <c r="AG27" s="204"/>
      <c r="AH27" s="204"/>
      <c r="AI27" s="204"/>
      <c r="AJ27" s="204"/>
      <c r="AP27" s="228"/>
      <c r="AQ27" s="228"/>
    </row>
    <row r="28" spans="8:49">
      <c r="H28" s="147">
        <v>15</v>
      </c>
      <c r="I28" s="147">
        <v>0</v>
      </c>
      <c r="J28" s="147">
        <v>1</v>
      </c>
      <c r="K28" s="227">
        <v>696</v>
      </c>
      <c r="R28" s="147" t="s">
        <v>421</v>
      </c>
      <c r="T28" s="149" t="str">
        <f>"("&amp;ROUND(T24-(TINV(0.05,COUNT(N14:O25)-2)*T25),1)&amp;" to "&amp;ROUND(T24+(TINV(0.05,COUNT(N14:O25)-2)*T25),1)&amp;")"</f>
        <v>(-453 to -151.8)</v>
      </c>
      <c r="AF28" s="248" t="s">
        <v>254</v>
      </c>
      <c r="AG28" s="204"/>
      <c r="AH28" s="204"/>
      <c r="AI28" s="204"/>
      <c r="AJ28" s="204"/>
      <c r="AP28" s="228"/>
      <c r="AQ28" s="228"/>
    </row>
    <row r="29" spans="8:49">
      <c r="H29" s="147">
        <v>16</v>
      </c>
      <c r="I29" s="147">
        <v>0</v>
      </c>
      <c r="J29" s="147">
        <v>1</v>
      </c>
      <c r="K29" s="227">
        <v>568</v>
      </c>
      <c r="M29" s="192" t="s">
        <v>399</v>
      </c>
      <c r="AF29" s="249"/>
      <c r="AG29" s="204"/>
      <c r="AH29" s="204"/>
      <c r="AI29" s="204"/>
      <c r="AJ29" s="204"/>
      <c r="AP29" s="228"/>
      <c r="AQ29" s="228"/>
      <c r="AW29" s="250"/>
    </row>
    <row r="30" spans="8:49">
      <c r="H30" s="147">
        <v>17</v>
      </c>
      <c r="I30" s="147">
        <v>0</v>
      </c>
      <c r="J30" s="147">
        <v>1</v>
      </c>
      <c r="K30" s="227">
        <v>649</v>
      </c>
      <c r="M30" s="90" t="s">
        <v>527</v>
      </c>
      <c r="AF30" s="248" t="s">
        <v>197</v>
      </c>
      <c r="AG30" s="204"/>
      <c r="AH30" s="204"/>
      <c r="AI30" s="204"/>
      <c r="AJ30" s="204"/>
      <c r="AP30" s="228"/>
      <c r="AQ30" s="228"/>
      <c r="AW30" s="251"/>
    </row>
    <row r="31" spans="8:49">
      <c r="H31" s="147">
        <v>18</v>
      </c>
      <c r="I31" s="147">
        <v>0</v>
      </c>
      <c r="J31" s="147">
        <v>1</v>
      </c>
      <c r="K31" s="227">
        <v>284</v>
      </c>
      <c r="T31" s="344" t="s">
        <v>290</v>
      </c>
      <c r="U31" s="344" t="s">
        <v>291</v>
      </c>
      <c r="V31" s="344" t="s">
        <v>292</v>
      </c>
      <c r="AF31" s="248" t="s">
        <v>198</v>
      </c>
      <c r="AG31" s="204"/>
      <c r="AH31" s="204"/>
      <c r="AI31" s="204"/>
      <c r="AJ31" s="204"/>
      <c r="AL31" s="238" t="s">
        <v>332</v>
      </c>
      <c r="AP31" s="228"/>
      <c r="AQ31" s="228"/>
      <c r="AW31" s="252"/>
    </row>
    <row r="32" spans="8:49">
      <c r="H32" s="147">
        <v>19</v>
      </c>
      <c r="I32" s="147">
        <v>0</v>
      </c>
      <c r="J32" s="147">
        <v>1</v>
      </c>
      <c r="K32" s="227">
        <v>862</v>
      </c>
      <c r="Q32" s="102" t="s">
        <v>277</v>
      </c>
      <c r="R32" s="147" t="s">
        <v>269</v>
      </c>
      <c r="T32" s="345">
        <f>T43</f>
        <v>-287.91666666666663</v>
      </c>
      <c r="U32" s="345">
        <f>AB43</f>
        <v>-316.83333333333337</v>
      </c>
      <c r="V32" s="345">
        <f>T24</f>
        <v>-302.375</v>
      </c>
      <c r="AF32" s="248" t="s">
        <v>426</v>
      </c>
      <c r="AG32" s="204"/>
      <c r="AH32" s="204"/>
      <c r="AI32" s="204"/>
      <c r="AJ32" s="204"/>
      <c r="AL32" s="238">
        <v>197.54240051189009</v>
      </c>
      <c r="AP32" s="228"/>
      <c r="AQ32" s="228"/>
    </row>
    <row r="33" spans="1:47">
      <c r="H33" s="147">
        <v>20</v>
      </c>
      <c r="I33" s="147">
        <v>0</v>
      </c>
      <c r="J33" s="147">
        <v>1</v>
      </c>
      <c r="K33" s="227">
        <v>848</v>
      </c>
      <c r="R33" s="147" t="s">
        <v>265</v>
      </c>
      <c r="T33" s="345">
        <f>T45</f>
        <v>80.994758372615564</v>
      </c>
      <c r="U33" s="345">
        <f>AB45</f>
        <v>72.509412485482841</v>
      </c>
      <c r="V33" s="345">
        <f>T25</f>
        <v>72.614998268159781</v>
      </c>
      <c r="AF33" s="248" t="s">
        <v>427</v>
      </c>
      <c r="AG33" s="204"/>
      <c r="AH33" s="204"/>
      <c r="AI33" s="204"/>
      <c r="AJ33" s="204"/>
      <c r="AL33" s="238">
        <v>69.836117685144359</v>
      </c>
      <c r="AP33" s="254" t="s">
        <v>283</v>
      </c>
      <c r="AQ33" s="228"/>
    </row>
    <row r="34" spans="1:47">
      <c r="H34" s="147">
        <v>21</v>
      </c>
      <c r="I34" s="147">
        <v>0</v>
      </c>
      <c r="J34" s="147">
        <v>1</v>
      </c>
      <c r="K34" s="227">
        <v>716</v>
      </c>
      <c r="R34" s="147" t="s">
        <v>270</v>
      </c>
      <c r="T34" s="345">
        <f>T32/T45</f>
        <v>-3.5547567824341044</v>
      </c>
      <c r="U34" s="345">
        <f>U32/AB45</f>
        <v>-4.3695476555787405</v>
      </c>
      <c r="V34" s="345">
        <f>T26</f>
        <v>-4.1640846548444435</v>
      </c>
      <c r="AF34" s="248" t="s">
        <v>255</v>
      </c>
      <c r="AG34" s="204"/>
      <c r="AH34" s="204"/>
      <c r="AI34" s="204"/>
      <c r="AJ34" s="204"/>
      <c r="AP34" s="255" t="s">
        <v>287</v>
      </c>
      <c r="AQ34" s="228"/>
      <c r="AU34" s="250" t="s">
        <v>282</v>
      </c>
    </row>
    <row r="35" spans="1:47">
      <c r="H35" s="147">
        <v>22</v>
      </c>
      <c r="I35" s="147">
        <v>0</v>
      </c>
      <c r="J35" s="147">
        <v>1</v>
      </c>
      <c r="K35" s="227">
        <v>508</v>
      </c>
      <c r="R35" s="147" t="s">
        <v>271</v>
      </c>
      <c r="T35" s="342">
        <f>TDIST(ABS(T34),22,2)</f>
        <v>1.7746268783181201E-3</v>
      </c>
      <c r="U35" s="342">
        <f>TDIST(ABS(U34),22,2)</f>
        <v>2.4463160224917705E-4</v>
      </c>
      <c r="V35" s="342">
        <f>T27</f>
        <v>4.0414250430338119E-4</v>
      </c>
      <c r="AF35" s="249"/>
      <c r="AG35" s="204"/>
      <c r="AH35" s="204"/>
      <c r="AI35" s="204"/>
      <c r="AJ35" s="204"/>
      <c r="AP35" s="228"/>
      <c r="AQ35" s="228"/>
      <c r="AS35" s="204" t="s">
        <v>280</v>
      </c>
      <c r="AU35" s="250" t="s">
        <v>288</v>
      </c>
    </row>
    <row r="36" spans="1:47">
      <c r="H36" s="147">
        <v>23</v>
      </c>
      <c r="I36" s="147">
        <v>0</v>
      </c>
      <c r="J36" s="147">
        <v>1</v>
      </c>
      <c r="K36" s="227">
        <v>378</v>
      </c>
      <c r="R36" s="147" t="s">
        <v>421</v>
      </c>
      <c r="T36" s="370" t="str">
        <f>"("&amp;ROUND(T32-(TINV(0.05,COUNT(N39:O50)-2)*T33),1)&amp;" to "&amp;ROUND(T32+(TINV(0.05,COUNT(N39:O50)-2)*T33),1)&amp;")"</f>
        <v>(-455.9 to -119.9)</v>
      </c>
      <c r="U36" s="371" t="str">
        <f>"("&amp;ROUND(U32-(TINV(0.05,COUNT(V39:W50)-2)*U33),1)&amp;" to "&amp;ROUND(U32+(TINV(0.05,COUNT(V39:W50)-2)*U33),1)&amp;")"</f>
        <v>(-467.2 to -166.5)</v>
      </c>
      <c r="AF36" s="248" t="s">
        <v>205</v>
      </c>
      <c r="AG36" s="204"/>
      <c r="AH36" s="204"/>
      <c r="AI36" s="204"/>
      <c r="AJ36" s="204"/>
      <c r="AP36" s="228"/>
      <c r="AQ36" s="228"/>
      <c r="AS36" s="204" t="s">
        <v>281</v>
      </c>
      <c r="AU36" s="250" t="s">
        <v>289</v>
      </c>
    </row>
    <row r="37" spans="1:47">
      <c r="H37" s="147">
        <v>24</v>
      </c>
      <c r="I37" s="147">
        <v>0</v>
      </c>
      <c r="J37" s="147">
        <v>1</v>
      </c>
      <c r="K37" s="227">
        <v>621</v>
      </c>
      <c r="M37" s="90" t="s">
        <v>407</v>
      </c>
      <c r="V37" s="90" t="s">
        <v>406</v>
      </c>
      <c r="AF37" s="248" t="s">
        <v>256</v>
      </c>
      <c r="AG37" s="204"/>
      <c r="AH37" s="204"/>
      <c r="AI37" s="204"/>
      <c r="AJ37" s="204"/>
      <c r="AP37" s="255" t="s">
        <v>284</v>
      </c>
      <c r="AQ37" s="253"/>
      <c r="AR37" s="253"/>
      <c r="AT37" s="204" t="s">
        <v>279</v>
      </c>
    </row>
    <row r="38" spans="1:47">
      <c r="H38" s="147">
        <v>13</v>
      </c>
      <c r="I38" s="147">
        <v>1</v>
      </c>
      <c r="J38" s="147">
        <v>1</v>
      </c>
      <c r="K38" s="227">
        <v>377</v>
      </c>
      <c r="M38" s="1" t="s">
        <v>359</v>
      </c>
      <c r="N38" s="340" t="s">
        <v>295</v>
      </c>
      <c r="O38" s="341" t="s">
        <v>296</v>
      </c>
      <c r="V38" s="346" t="s">
        <v>297</v>
      </c>
      <c r="W38" s="341" t="s">
        <v>298</v>
      </c>
      <c r="X38" s="90"/>
      <c r="Y38" s="90"/>
      <c r="AF38" s="248" t="s">
        <v>257</v>
      </c>
      <c r="AG38" s="204"/>
      <c r="AH38" s="204"/>
      <c r="AI38" s="204"/>
      <c r="AJ38" s="204"/>
      <c r="AP38" s="253"/>
      <c r="AQ38" s="253"/>
      <c r="AR38" s="255">
        <f>63275.3/12</f>
        <v>5272.9416666666666</v>
      </c>
    </row>
    <row r="39" spans="1:47">
      <c r="H39" s="147">
        <v>14</v>
      </c>
      <c r="I39" s="147">
        <v>1</v>
      </c>
      <c r="J39" s="147">
        <v>1</v>
      </c>
      <c r="K39" s="227">
        <v>555</v>
      </c>
      <c r="M39" s="4"/>
      <c r="N39" s="10">
        <f t="shared" ref="N39:N50" si="2">K2</f>
        <v>673</v>
      </c>
      <c r="O39" s="227">
        <f t="shared" ref="O39:O50" si="3">K26</f>
        <v>538</v>
      </c>
      <c r="V39" s="347">
        <f t="shared" ref="V39:V50" si="4">K14</f>
        <v>766</v>
      </c>
      <c r="W39" s="227">
        <f t="shared" ref="W39:W50" si="5">K38</f>
        <v>377</v>
      </c>
      <c r="X39" s="90"/>
      <c r="Y39" s="90"/>
      <c r="AF39" s="256" t="s">
        <v>275</v>
      </c>
      <c r="AG39" s="204"/>
      <c r="AH39" s="204"/>
      <c r="AI39" s="204"/>
      <c r="AJ39" s="204"/>
      <c r="AQ39" s="257" t="s">
        <v>265</v>
      </c>
      <c r="AR39" s="246">
        <f>SQRT(AR38)</f>
        <v>72.615023698038314</v>
      </c>
    </row>
    <row r="40" spans="1:47">
      <c r="H40" s="147">
        <v>15</v>
      </c>
      <c r="I40" s="147">
        <v>1</v>
      </c>
      <c r="J40" s="147">
        <v>1</v>
      </c>
      <c r="K40" s="227">
        <v>298</v>
      </c>
      <c r="M40" s="4"/>
      <c r="N40" s="10">
        <f t="shared" si="2"/>
        <v>899</v>
      </c>
      <c r="O40" s="227">
        <f t="shared" si="3"/>
        <v>583</v>
      </c>
      <c r="V40" s="347">
        <f t="shared" si="4"/>
        <v>956</v>
      </c>
      <c r="W40" s="227">
        <f t="shared" si="5"/>
        <v>555</v>
      </c>
      <c r="X40" s="90"/>
      <c r="Y40" s="90"/>
      <c r="AF40" s="248" t="s">
        <v>208</v>
      </c>
      <c r="AG40" s="204"/>
      <c r="AH40" s="204"/>
      <c r="AI40" s="204"/>
      <c r="AJ40" s="204"/>
      <c r="AP40" s="228"/>
      <c r="AQ40" s="228"/>
    </row>
    <row r="41" spans="1:47">
      <c r="H41" s="147">
        <v>16</v>
      </c>
      <c r="I41" s="147">
        <v>1</v>
      </c>
      <c r="J41" s="147">
        <v>1</v>
      </c>
      <c r="K41" s="227">
        <v>583</v>
      </c>
      <c r="M41" s="4"/>
      <c r="N41" s="10">
        <f t="shared" si="2"/>
        <v>616</v>
      </c>
      <c r="O41" s="227">
        <f t="shared" si="3"/>
        <v>696</v>
      </c>
      <c r="Q41" s="102" t="s">
        <v>428</v>
      </c>
      <c r="R41" s="147"/>
      <c r="S41" s="147"/>
      <c r="T41" s="147"/>
      <c r="V41" s="347">
        <f t="shared" si="4"/>
        <v>605</v>
      </c>
      <c r="W41" s="227">
        <f t="shared" si="5"/>
        <v>298</v>
      </c>
      <c r="X41" s="90"/>
      <c r="Y41" s="102" t="s">
        <v>429</v>
      </c>
      <c r="Z41" s="147"/>
      <c r="AA41" s="147"/>
      <c r="AB41" s="147"/>
      <c r="AF41" s="248" t="s">
        <v>209</v>
      </c>
      <c r="AG41" s="204"/>
      <c r="AH41" s="204"/>
      <c r="AI41" s="204"/>
      <c r="AJ41" s="204"/>
      <c r="AP41" s="258" t="s">
        <v>356</v>
      </c>
      <c r="AQ41" s="228"/>
    </row>
    <row r="42" spans="1:47">
      <c r="H42" s="147">
        <v>17</v>
      </c>
      <c r="I42" s="147">
        <v>1</v>
      </c>
      <c r="J42" s="147">
        <v>1</v>
      </c>
      <c r="K42" s="227">
        <v>700</v>
      </c>
      <c r="M42" s="4"/>
      <c r="N42" s="10">
        <f t="shared" si="2"/>
        <v>749</v>
      </c>
      <c r="O42" s="227">
        <f t="shared" si="3"/>
        <v>568</v>
      </c>
      <c r="R42" s="106" t="s">
        <v>266</v>
      </c>
      <c r="S42" s="106" t="s">
        <v>154</v>
      </c>
      <c r="T42" s="106" t="s">
        <v>7</v>
      </c>
      <c r="V42" s="347">
        <f t="shared" si="4"/>
        <v>858</v>
      </c>
      <c r="W42" s="227">
        <f t="shared" si="5"/>
        <v>583</v>
      </c>
      <c r="X42" s="90"/>
      <c r="Y42" s="90"/>
      <c r="Z42" s="106" t="s">
        <v>266</v>
      </c>
      <c r="AA42" s="106" t="s">
        <v>154</v>
      </c>
      <c r="AB42" s="106" t="s">
        <v>7</v>
      </c>
      <c r="AF42" s="249"/>
      <c r="AG42" s="204"/>
      <c r="AH42" s="204"/>
      <c r="AI42" s="204"/>
      <c r="AJ42" s="204"/>
      <c r="AP42" s="228"/>
      <c r="AQ42" s="228"/>
    </row>
    <row r="43" spans="1:47">
      <c r="B43" s="90" t="s">
        <v>727</v>
      </c>
      <c r="H43" s="147">
        <v>18</v>
      </c>
      <c r="I43" s="147">
        <v>1</v>
      </c>
      <c r="J43" s="147">
        <v>1</v>
      </c>
      <c r="K43" s="227">
        <v>458</v>
      </c>
      <c r="M43" s="4"/>
      <c r="N43" s="10">
        <f t="shared" si="2"/>
        <v>1078</v>
      </c>
      <c r="O43" s="227">
        <f t="shared" si="3"/>
        <v>649</v>
      </c>
      <c r="Q43" s="90" t="s">
        <v>267</v>
      </c>
      <c r="R43" s="348">
        <f>AVERAGE(N39:N50)</f>
        <v>892.16666666666663</v>
      </c>
      <c r="S43" s="348">
        <f>AVERAGE(O39:O50)</f>
        <v>604.25</v>
      </c>
      <c r="T43" s="286">
        <f>S43-R43</f>
        <v>-287.91666666666663</v>
      </c>
      <c r="V43" s="347">
        <f t="shared" si="4"/>
        <v>1017</v>
      </c>
      <c r="W43" s="227">
        <f t="shared" si="5"/>
        <v>700</v>
      </c>
      <c r="X43" s="90"/>
      <c r="Y43" s="90" t="s">
        <v>267</v>
      </c>
      <c r="Z43" s="348">
        <f>AVERAGE(V39:V50)</f>
        <v>880.08333333333337</v>
      </c>
      <c r="AA43" s="348">
        <f>AVERAGE(W39:W50)</f>
        <v>563.25</v>
      </c>
      <c r="AB43" s="286">
        <f>AA43-Z43</f>
        <v>-316.83333333333337</v>
      </c>
      <c r="AF43" s="248" t="s">
        <v>258</v>
      </c>
      <c r="AG43" s="204"/>
      <c r="AH43" s="204"/>
      <c r="AI43" s="204"/>
      <c r="AJ43" s="204"/>
      <c r="AP43" s="228"/>
      <c r="AQ43" s="228"/>
    </row>
    <row r="44" spans="1:47">
      <c r="H44" s="147">
        <v>19</v>
      </c>
      <c r="I44" s="147">
        <v>1</v>
      </c>
      <c r="J44" s="147">
        <v>1</v>
      </c>
      <c r="K44" s="227">
        <v>746</v>
      </c>
      <c r="M44" s="4"/>
      <c r="N44" s="10">
        <f t="shared" si="2"/>
        <v>978</v>
      </c>
      <c r="O44" s="227">
        <f t="shared" si="3"/>
        <v>284</v>
      </c>
      <c r="Q44" s="90" t="s">
        <v>264</v>
      </c>
      <c r="R44" s="348">
        <f>STDEV(N39:N50)</f>
        <v>223.14562441815801</v>
      </c>
      <c r="S44" s="348">
        <f>STDEV(O39:O50)</f>
        <v>170.08186531517964</v>
      </c>
      <c r="T44" s="147"/>
      <c r="V44" s="347">
        <f t="shared" si="4"/>
        <v>861</v>
      </c>
      <c r="W44" s="227">
        <f t="shared" si="5"/>
        <v>458</v>
      </c>
      <c r="X44" s="90"/>
      <c r="Y44" s="90" t="s">
        <v>264</v>
      </c>
      <c r="Z44" s="348">
        <f>STDEV(V39:V50)</f>
        <v>195.88283062415979</v>
      </c>
      <c r="AA44" s="348">
        <f>STDEV(W39:W50)</f>
        <v>157.23007172467186</v>
      </c>
      <c r="AB44" s="147"/>
      <c r="AF44" s="248" t="s">
        <v>259</v>
      </c>
      <c r="AG44" s="204"/>
      <c r="AH44" s="204"/>
      <c r="AI44" s="204"/>
      <c r="AJ44" s="204"/>
      <c r="AP44" s="228"/>
      <c r="AQ44" s="228"/>
    </row>
    <row r="45" spans="1:47">
      <c r="A45" s="90" t="s">
        <v>537</v>
      </c>
      <c r="H45" s="147">
        <v>20</v>
      </c>
      <c r="I45" s="147">
        <v>1</v>
      </c>
      <c r="J45" s="147">
        <v>1</v>
      </c>
      <c r="K45" s="227">
        <v>774</v>
      </c>
      <c r="M45" s="4"/>
      <c r="N45" s="10">
        <f t="shared" si="2"/>
        <v>706</v>
      </c>
      <c r="O45" s="227">
        <f t="shared" si="3"/>
        <v>862</v>
      </c>
      <c r="Q45" s="90" t="s">
        <v>265</v>
      </c>
      <c r="R45" s="348">
        <f>R44/SQRT(COUNT(N39:N50))</f>
        <v>64.416593163155326</v>
      </c>
      <c r="S45" s="348">
        <f>S44/SQRT(COUNT(O39:O50))</f>
        <v>49.098405361996321</v>
      </c>
      <c r="T45" s="286">
        <f>SQRT(R45^2+S45^2)</f>
        <v>80.994758372615564</v>
      </c>
      <c r="V45" s="347">
        <f t="shared" si="4"/>
        <v>569</v>
      </c>
      <c r="W45" s="227">
        <f t="shared" si="5"/>
        <v>746</v>
      </c>
      <c r="X45" s="90"/>
      <c r="Y45" s="90" t="s">
        <v>265</v>
      </c>
      <c r="Z45" s="348">
        <f>Z44/SQRT(COUNT(V39:V50))</f>
        <v>56.546502495242265</v>
      </c>
      <c r="AA45" s="348">
        <f>AA44/SQRT(COUNT(W39:W50))</f>
        <v>45.388412117471738</v>
      </c>
      <c r="AB45" s="286">
        <f>SQRT(Z45^2+AA45^2)</f>
        <v>72.509412485482841</v>
      </c>
      <c r="AF45" s="248" t="s">
        <v>260</v>
      </c>
      <c r="AG45" s="204"/>
      <c r="AH45" s="204"/>
      <c r="AI45" s="204"/>
      <c r="AJ45" s="204"/>
      <c r="AP45" s="228"/>
      <c r="AQ45" s="228"/>
    </row>
    <row r="46" spans="1:47">
      <c r="A46" s="111" t="s">
        <v>199</v>
      </c>
      <c r="H46" s="147">
        <v>21</v>
      </c>
      <c r="I46" s="147">
        <v>1</v>
      </c>
      <c r="J46" s="147">
        <v>1</v>
      </c>
      <c r="K46" s="227">
        <v>698</v>
      </c>
      <c r="M46" s="4"/>
      <c r="N46" s="10">
        <f t="shared" si="2"/>
        <v>1005</v>
      </c>
      <c r="O46" s="227">
        <f t="shared" si="3"/>
        <v>848</v>
      </c>
      <c r="Q46" s="90" t="s">
        <v>263</v>
      </c>
      <c r="R46" s="348">
        <f>R45^2</f>
        <v>4149.4974747474698</v>
      </c>
      <c r="S46" s="348">
        <f>S45^2</f>
        <v>2410.653409090909</v>
      </c>
      <c r="T46" s="147">
        <f>T45^2</f>
        <v>6560.1508838383788</v>
      </c>
      <c r="V46" s="347">
        <f t="shared" si="4"/>
        <v>991</v>
      </c>
      <c r="W46" s="227">
        <f t="shared" si="5"/>
        <v>774</v>
      </c>
      <c r="X46" s="90"/>
      <c r="Y46" s="90" t="s">
        <v>263</v>
      </c>
      <c r="Z46" s="348">
        <f>Z45^2</f>
        <v>3197.5069444444398</v>
      </c>
      <c r="AA46" s="348">
        <f>AA45^2</f>
        <v>2060.1079545454554</v>
      </c>
      <c r="AB46" s="147">
        <f>AB45^2</f>
        <v>5257.6148989898948</v>
      </c>
      <c r="AF46" s="204"/>
      <c r="AG46" s="204"/>
      <c r="AH46" s="204"/>
      <c r="AI46" s="204"/>
      <c r="AJ46" s="204"/>
      <c r="AP46" s="228"/>
      <c r="AQ46" s="228"/>
    </row>
    <row r="47" spans="1:47">
      <c r="H47" s="147">
        <v>22</v>
      </c>
      <c r="I47" s="147">
        <v>1</v>
      </c>
      <c r="J47" s="147">
        <v>1</v>
      </c>
      <c r="K47" s="227">
        <v>563</v>
      </c>
      <c r="M47" s="4"/>
      <c r="N47" s="10">
        <f t="shared" si="2"/>
        <v>1420</v>
      </c>
      <c r="O47" s="227">
        <f t="shared" si="3"/>
        <v>716</v>
      </c>
      <c r="Q47" s="90" t="s">
        <v>278</v>
      </c>
      <c r="R47" s="348">
        <f>12*R46</f>
        <v>49793.969696969638</v>
      </c>
      <c r="S47" s="348">
        <f>12*S46</f>
        <v>28927.840909090908</v>
      </c>
      <c r="T47" s="287">
        <f>12*T46</f>
        <v>78721.81060606055</v>
      </c>
      <c r="V47" s="347">
        <f t="shared" si="4"/>
        <v>1258</v>
      </c>
      <c r="W47" s="227">
        <f t="shared" si="5"/>
        <v>698</v>
      </c>
      <c r="X47" s="90"/>
      <c r="Y47" s="90" t="s">
        <v>422</v>
      </c>
      <c r="Z47" s="348">
        <f>12*Z46</f>
        <v>38370.083333333278</v>
      </c>
      <c r="AA47" s="348">
        <f>12*AA46</f>
        <v>24721.295454545463</v>
      </c>
      <c r="AB47" s="287">
        <f>12*AB46</f>
        <v>63091.378787878741</v>
      </c>
      <c r="AF47" s="247" t="s">
        <v>357</v>
      </c>
      <c r="AG47" s="204"/>
      <c r="AH47" s="204"/>
      <c r="AI47" s="204"/>
      <c r="AJ47" s="204"/>
      <c r="AP47" s="228"/>
      <c r="AQ47" s="228"/>
    </row>
    <row r="48" spans="1:47">
      <c r="A48" s="90" t="s">
        <v>203</v>
      </c>
      <c r="H48" s="147">
        <v>23</v>
      </c>
      <c r="I48" s="147">
        <v>1</v>
      </c>
      <c r="J48" s="147">
        <v>1</v>
      </c>
      <c r="K48" s="227">
        <v>374</v>
      </c>
      <c r="M48" s="4"/>
      <c r="N48" s="10">
        <f t="shared" si="2"/>
        <v>1003</v>
      </c>
      <c r="O48" s="227">
        <f t="shared" si="3"/>
        <v>508</v>
      </c>
      <c r="R48" s="147"/>
      <c r="S48" s="147"/>
      <c r="T48" s="147"/>
      <c r="V48" s="347">
        <f t="shared" si="4"/>
        <v>997</v>
      </c>
      <c r="W48" s="227">
        <f t="shared" si="5"/>
        <v>563</v>
      </c>
      <c r="X48" s="90"/>
      <c r="Y48" s="90"/>
      <c r="Z48" s="147"/>
      <c r="AA48" s="147"/>
      <c r="AB48" s="147"/>
      <c r="AF48" s="249"/>
      <c r="AG48" s="204"/>
      <c r="AH48" s="204"/>
      <c r="AI48" s="204"/>
      <c r="AJ48" s="204"/>
      <c r="AP48" s="228"/>
      <c r="AQ48" s="228"/>
    </row>
    <row r="49" spans="8:45">
      <c r="H49" s="147">
        <v>24</v>
      </c>
      <c r="I49" s="147">
        <v>1</v>
      </c>
      <c r="J49" s="147">
        <v>1</v>
      </c>
      <c r="K49" s="227">
        <v>633</v>
      </c>
      <c r="M49" s="4"/>
      <c r="N49" s="10">
        <f t="shared" si="2"/>
        <v>818</v>
      </c>
      <c r="O49" s="227">
        <f t="shared" si="3"/>
        <v>378</v>
      </c>
      <c r="V49" s="347">
        <f t="shared" si="4"/>
        <v>982</v>
      </c>
      <c r="W49" s="227">
        <f t="shared" si="5"/>
        <v>374</v>
      </c>
      <c r="X49" s="90"/>
      <c r="Y49" s="102"/>
      <c r="Z49" s="147"/>
      <c r="AA49" s="147"/>
      <c r="AF49" s="248" t="s">
        <v>211</v>
      </c>
      <c r="AG49" s="204"/>
      <c r="AH49" s="204"/>
      <c r="AI49" s="204"/>
      <c r="AJ49" s="204"/>
      <c r="AP49" s="228"/>
      <c r="AQ49" s="228"/>
    </row>
    <row r="50" spans="8:45">
      <c r="M50" s="7"/>
      <c r="N50" s="170">
        <f t="shared" si="2"/>
        <v>761</v>
      </c>
      <c r="O50" s="343">
        <f t="shared" si="3"/>
        <v>621</v>
      </c>
      <c r="V50" s="349">
        <f t="shared" si="4"/>
        <v>701</v>
      </c>
      <c r="W50" s="343">
        <f t="shared" si="5"/>
        <v>633</v>
      </c>
      <c r="X50" s="90"/>
      <c r="Y50" s="90"/>
      <c r="Z50" s="147"/>
      <c r="AA50" s="147"/>
      <c r="AF50" s="248" t="s">
        <v>229</v>
      </c>
      <c r="AG50" s="204"/>
      <c r="AH50" s="204"/>
      <c r="AI50" s="204"/>
      <c r="AJ50" s="204"/>
      <c r="AP50" s="228"/>
      <c r="AQ50" s="228"/>
    </row>
    <row r="51" spans="8:45">
      <c r="AF51" s="256" t="s">
        <v>276</v>
      </c>
      <c r="AG51" s="204"/>
      <c r="AH51" s="204"/>
      <c r="AI51" s="204"/>
      <c r="AJ51" s="204"/>
      <c r="AP51" s="228"/>
      <c r="AQ51" s="228"/>
    </row>
    <row r="52" spans="8:45" ht="18.75">
      <c r="M52" s="350" t="s">
        <v>590</v>
      </c>
      <c r="Z52" s="351" t="s">
        <v>242</v>
      </c>
      <c r="AA52" s="352"/>
      <c r="AF52" s="248" t="s">
        <v>268</v>
      </c>
      <c r="AG52" s="204"/>
      <c r="AH52" s="204"/>
      <c r="AI52" s="204"/>
      <c r="AJ52" s="204"/>
      <c r="AP52" s="228"/>
      <c r="AQ52" s="228"/>
    </row>
    <row r="53" spans="8:45" ht="18.75">
      <c r="M53" s="192" t="s">
        <v>400</v>
      </c>
      <c r="Z53" s="351" t="s">
        <v>161</v>
      </c>
      <c r="AA53" s="103" t="s">
        <v>162</v>
      </c>
      <c r="AC53" s="149">
        <f>AA58</f>
        <v>39023</v>
      </c>
      <c r="AF53" s="248" t="s">
        <v>208</v>
      </c>
      <c r="AG53" s="204"/>
      <c r="AH53" s="204"/>
      <c r="AI53" s="204"/>
      <c r="AJ53" s="204"/>
      <c r="AP53" s="228"/>
      <c r="AQ53" s="228"/>
    </row>
    <row r="54" spans="8:45" ht="17.25">
      <c r="M54" s="353" t="s">
        <v>164</v>
      </c>
      <c r="N54" s="353"/>
      <c r="O54" s="353"/>
      <c r="P54" s="353" t="s">
        <v>165</v>
      </c>
      <c r="Q54" s="353"/>
      <c r="R54" s="353"/>
      <c r="S54" s="353" t="s">
        <v>166</v>
      </c>
      <c r="T54" s="353"/>
      <c r="U54" s="354" t="s">
        <v>167</v>
      </c>
      <c r="V54" s="353"/>
      <c r="W54" s="353" t="s">
        <v>168</v>
      </c>
      <c r="Z54" s="351" t="s">
        <v>169</v>
      </c>
      <c r="AA54" s="103" t="s">
        <v>170</v>
      </c>
      <c r="AC54" s="372">
        <f>AA55</f>
        <v>4877.083333333333</v>
      </c>
      <c r="AF54" s="248" t="s">
        <v>209</v>
      </c>
      <c r="AG54" s="204"/>
      <c r="AH54" s="204"/>
      <c r="AI54" s="204"/>
      <c r="AJ54" s="204"/>
      <c r="AP54" s="228"/>
      <c r="AQ54" s="228"/>
    </row>
    <row r="55" spans="8:45" ht="18.75">
      <c r="M55" s="90" t="s">
        <v>172</v>
      </c>
      <c r="P55" s="90">
        <v>11</v>
      </c>
      <c r="S55" s="90">
        <v>912155</v>
      </c>
      <c r="U55" s="160">
        <f>S55/P55</f>
        <v>82923.181818181823</v>
      </c>
      <c r="W55" s="356" t="s">
        <v>173</v>
      </c>
      <c r="X55" s="147">
        <f>4877+AA58</f>
        <v>43900</v>
      </c>
      <c r="Z55" s="356" t="s">
        <v>176</v>
      </c>
      <c r="AA55" s="355">
        <f>U56</f>
        <v>4877.083333333333</v>
      </c>
      <c r="AB55" s="356" t="s">
        <v>174</v>
      </c>
      <c r="AC55" s="373">
        <f>SQRT(U56)</f>
        <v>69.836117685144359</v>
      </c>
      <c r="AD55" s="285"/>
      <c r="AF55" s="249"/>
      <c r="AG55" s="204"/>
      <c r="AH55" s="204"/>
      <c r="AI55" s="204"/>
      <c r="AJ55" s="204"/>
      <c r="AM55" s="259"/>
      <c r="AN55" s="260"/>
      <c r="AP55" s="228"/>
      <c r="AQ55" s="228"/>
    </row>
    <row r="56" spans="8:45" ht="18.75">
      <c r="M56" s="90" t="s">
        <v>245</v>
      </c>
      <c r="P56" s="90">
        <v>12</v>
      </c>
      <c r="S56" s="90">
        <v>58525</v>
      </c>
      <c r="U56" s="160">
        <f>S56/P56</f>
        <v>4877.083333333333</v>
      </c>
      <c r="W56" s="356" t="s">
        <v>176</v>
      </c>
      <c r="X56" s="160">
        <f>U56</f>
        <v>4877.083333333333</v>
      </c>
      <c r="Z56" s="356" t="s">
        <v>241</v>
      </c>
      <c r="AA56" s="355">
        <f>U55</f>
        <v>82923.181818181823</v>
      </c>
      <c r="AC56" s="373"/>
      <c r="AF56" s="248" t="s">
        <v>214</v>
      </c>
      <c r="AG56" s="204"/>
      <c r="AH56" s="204"/>
      <c r="AI56" s="204"/>
      <c r="AJ56" s="204"/>
      <c r="AM56" s="261" t="s">
        <v>249</v>
      </c>
      <c r="AN56" s="369">
        <v>63275</v>
      </c>
      <c r="AP56" s="228"/>
      <c r="AQ56" s="228"/>
    </row>
    <row r="57" spans="8:45" ht="18.75">
      <c r="Z57" s="358" t="s">
        <v>178</v>
      </c>
      <c r="AC57" s="373"/>
      <c r="AF57" s="248" t="s">
        <v>212</v>
      </c>
      <c r="AG57" s="204"/>
      <c r="AH57" s="204"/>
      <c r="AI57" s="204"/>
      <c r="AJ57" s="204"/>
      <c r="AM57" s="262" t="s">
        <v>262</v>
      </c>
      <c r="AN57" s="263"/>
      <c r="AP57" s="228"/>
      <c r="AQ57" s="228"/>
    </row>
    <row r="58" spans="8:45" ht="18.75">
      <c r="Z58" s="356" t="s">
        <v>180</v>
      </c>
      <c r="AA58" s="351">
        <f xml:space="preserve"> (82923-4877)/2</f>
        <v>39023</v>
      </c>
      <c r="AB58" s="356" t="s">
        <v>181</v>
      </c>
      <c r="AC58" s="373">
        <f>SQRT(AA58)</f>
        <v>197.54240051189009</v>
      </c>
      <c r="AD58" s="285"/>
      <c r="AF58" s="248" t="s">
        <v>261</v>
      </c>
      <c r="AG58" s="204"/>
      <c r="AH58" s="204"/>
      <c r="AI58" s="204"/>
      <c r="AJ58" s="204"/>
      <c r="AM58" s="264" t="s">
        <v>180</v>
      </c>
      <c r="AN58" s="366">
        <f xml:space="preserve"> (63275-7452)/2</f>
        <v>27911.5</v>
      </c>
      <c r="AO58" s="368" t="s">
        <v>1172</v>
      </c>
      <c r="AP58" s="368"/>
      <c r="AQ58" s="228"/>
    </row>
    <row r="59" spans="8:45" ht="17.25">
      <c r="M59" s="350" t="s">
        <v>402</v>
      </c>
      <c r="Y59" s="90"/>
      <c r="Z59" s="356"/>
      <c r="AF59" s="204"/>
      <c r="AG59" s="204"/>
      <c r="AH59" s="204"/>
      <c r="AI59" s="204"/>
      <c r="AJ59" s="204"/>
      <c r="AM59" s="264" t="s">
        <v>169</v>
      </c>
      <c r="AN59" s="367">
        <v>7452</v>
      </c>
      <c r="AP59" s="228"/>
      <c r="AQ59" s="228"/>
    </row>
    <row r="60" spans="8:45" ht="18.75">
      <c r="M60" s="192" t="s">
        <v>401</v>
      </c>
      <c r="Z60" s="359" t="s">
        <v>140</v>
      </c>
      <c r="AA60" s="360">
        <f>AA58/(AA58+AA55)</f>
        <v>0.88890491855558351</v>
      </c>
      <c r="AB60" s="356" t="s">
        <v>244</v>
      </c>
      <c r="AF60" s="204"/>
      <c r="AG60" s="204"/>
      <c r="AH60" s="204"/>
      <c r="AI60" s="204"/>
      <c r="AJ60" s="204"/>
      <c r="AM60" s="265"/>
      <c r="AN60" s="263"/>
      <c r="AP60" s="228"/>
      <c r="AQ60" s="228"/>
    </row>
    <row r="61" spans="8:45">
      <c r="M61" s="353" t="s">
        <v>164</v>
      </c>
      <c r="N61" s="353"/>
      <c r="O61" s="353"/>
      <c r="P61" s="353" t="s">
        <v>165</v>
      </c>
      <c r="Q61" s="353"/>
      <c r="R61" s="353"/>
      <c r="S61" s="353" t="s">
        <v>166</v>
      </c>
      <c r="T61" s="353"/>
      <c r="U61" s="354" t="s">
        <v>167</v>
      </c>
      <c r="W61" s="147" t="s">
        <v>184</v>
      </c>
      <c r="X61" s="147" t="s">
        <v>185</v>
      </c>
      <c r="Z61" s="357"/>
      <c r="AA61" s="361"/>
      <c r="AF61" s="204"/>
      <c r="AG61" s="204"/>
      <c r="AH61" s="204"/>
      <c r="AI61" s="204"/>
      <c r="AJ61" s="204"/>
      <c r="AM61" s="266" t="s">
        <v>140</v>
      </c>
      <c r="AN61" s="267">
        <f>63275/(63275+7452)</f>
        <v>0.89463712585009969</v>
      </c>
      <c r="AP61" s="228"/>
      <c r="AQ61" s="228"/>
    </row>
    <row r="62" spans="8:45">
      <c r="M62" s="90" t="s">
        <v>27</v>
      </c>
      <c r="P62" s="90">
        <v>11</v>
      </c>
      <c r="S62" s="90">
        <v>912155</v>
      </c>
      <c r="U62" s="160">
        <f>S62/P62</f>
        <v>82923.181818181823</v>
      </c>
      <c r="W62" s="362">
        <f>U62/U64</f>
        <v>15.822564138146369</v>
      </c>
      <c r="X62" s="363">
        <f>_xlfn.F.DIST.RT(W62,P62,P64)</f>
        <v>3.4566531948139157E-5</v>
      </c>
      <c r="AF62" s="204"/>
      <c r="AG62" s="204"/>
      <c r="AH62" s="204"/>
      <c r="AI62" s="204"/>
      <c r="AJ62" s="204"/>
      <c r="AP62" s="228"/>
      <c r="AQ62" s="228"/>
    </row>
    <row r="63" spans="8:45">
      <c r="M63" s="90" t="s">
        <v>246</v>
      </c>
      <c r="P63" s="90">
        <v>1</v>
      </c>
      <c r="S63" s="90">
        <v>876</v>
      </c>
      <c r="U63" s="160">
        <f>S63/P63</f>
        <v>876</v>
      </c>
      <c r="W63" s="348">
        <f>U63/U64</f>
        <v>0.16714947353813595</v>
      </c>
      <c r="X63" s="348">
        <f>_xlfn.F.DIST.RT(W63,P63,P64)</f>
        <v>0.6905044956356452</v>
      </c>
      <c r="Z63" s="90" t="s">
        <v>528</v>
      </c>
      <c r="AE63" s="312"/>
      <c r="AF63" s="204"/>
      <c r="AG63" s="204"/>
      <c r="AH63" s="204"/>
      <c r="AI63" s="204"/>
      <c r="AJ63" s="204"/>
      <c r="AO63" s="246"/>
      <c r="AP63" s="228"/>
      <c r="AQ63" s="228"/>
      <c r="AR63" s="228"/>
      <c r="AS63" s="228"/>
    </row>
    <row r="64" spans="8:45">
      <c r="M64" s="90" t="s">
        <v>189</v>
      </c>
      <c r="P64" s="90">
        <v>11</v>
      </c>
      <c r="S64" s="90">
        <v>57649</v>
      </c>
      <c r="U64" s="160">
        <f>S64/P64</f>
        <v>5240.818181818182</v>
      </c>
      <c r="AE64" s="421" t="s">
        <v>405</v>
      </c>
      <c r="AF64" s="204"/>
      <c r="AG64" s="204"/>
      <c r="AH64" s="204"/>
      <c r="AI64" s="204"/>
      <c r="AJ64" s="204"/>
      <c r="AK64" s="247" t="s">
        <v>182</v>
      </c>
      <c r="AP64" s="228"/>
      <c r="AQ64" s="228"/>
      <c r="AR64" s="228"/>
      <c r="AS64" s="228"/>
    </row>
    <row r="65" spans="1:45">
      <c r="AF65" s="247" t="s">
        <v>183</v>
      </c>
      <c r="AG65" s="204"/>
      <c r="AH65" s="204"/>
      <c r="AI65" s="204"/>
      <c r="AJ65" s="204"/>
      <c r="AP65" s="228"/>
      <c r="AQ65" s="228"/>
      <c r="AR65" s="228"/>
      <c r="AS65" s="228"/>
    </row>
    <row r="66" spans="1:45">
      <c r="AF66" s="247" t="s">
        <v>186</v>
      </c>
      <c r="AG66" s="204"/>
      <c r="AH66" s="204"/>
      <c r="AI66" s="204"/>
      <c r="AJ66" s="204"/>
      <c r="AP66" s="228"/>
      <c r="AQ66" s="228"/>
      <c r="AR66" s="228"/>
      <c r="AS66" s="228"/>
    </row>
    <row r="67" spans="1:45">
      <c r="A67" s="90" t="s">
        <v>216</v>
      </c>
      <c r="B67" s="177" t="s">
        <v>217</v>
      </c>
      <c r="E67" s="103" t="s">
        <v>218</v>
      </c>
      <c r="AF67" s="204"/>
      <c r="AG67" s="204"/>
      <c r="AH67" s="204"/>
      <c r="AI67" s="204"/>
      <c r="AJ67" s="204"/>
      <c r="AP67" s="228"/>
      <c r="AQ67" s="228"/>
      <c r="AR67" s="228"/>
      <c r="AS67" s="228"/>
    </row>
    <row r="68" spans="1:45">
      <c r="B68" s="177" t="s">
        <v>220</v>
      </c>
      <c r="AF68" s="248" t="s">
        <v>188</v>
      </c>
      <c r="AG68" s="204"/>
      <c r="AH68" s="204"/>
      <c r="AI68" s="204"/>
      <c r="AJ68" s="204"/>
      <c r="AP68" s="228"/>
      <c r="AQ68" s="228"/>
      <c r="AR68" s="228"/>
      <c r="AS68" s="228"/>
    </row>
    <row r="69" spans="1:45">
      <c r="B69" s="177" t="s">
        <v>221</v>
      </c>
      <c r="M69" s="192" t="s">
        <v>404</v>
      </c>
      <c r="AF69" s="248" t="s">
        <v>190</v>
      </c>
      <c r="AG69" s="204"/>
      <c r="AH69" s="204"/>
      <c r="AI69" s="204"/>
      <c r="AJ69" s="204"/>
      <c r="AQ69" s="228"/>
      <c r="AR69" s="228"/>
      <c r="AS69" s="228"/>
    </row>
    <row r="70" spans="1:45">
      <c r="B70" s="177" t="s">
        <v>222</v>
      </c>
      <c r="M70" s="192" t="s">
        <v>403</v>
      </c>
      <c r="AF70" s="248" t="s">
        <v>191</v>
      </c>
      <c r="AG70" s="204"/>
      <c r="AH70" s="204"/>
      <c r="AI70" s="204"/>
      <c r="AJ70" s="204"/>
      <c r="AQ70" s="228"/>
      <c r="AR70" s="228"/>
      <c r="AS70" s="228"/>
    </row>
    <row r="71" spans="1:45">
      <c r="B71" s="177" t="s">
        <v>223</v>
      </c>
      <c r="M71" s="353" t="s">
        <v>164</v>
      </c>
      <c r="N71" s="353"/>
      <c r="O71" s="353"/>
      <c r="P71" s="353" t="s">
        <v>165</v>
      </c>
      <c r="Q71" s="353"/>
      <c r="R71" s="353"/>
      <c r="S71" s="353" t="s">
        <v>166</v>
      </c>
      <c r="T71" s="353"/>
      <c r="U71" s="354" t="s">
        <v>167</v>
      </c>
      <c r="W71" s="147" t="s">
        <v>184</v>
      </c>
      <c r="X71" s="147" t="s">
        <v>185</v>
      </c>
      <c r="AF71" s="249"/>
      <c r="AG71" s="204"/>
      <c r="AH71" s="204"/>
      <c r="AI71" s="204"/>
      <c r="AJ71" s="204"/>
      <c r="AQ71" s="228"/>
      <c r="AR71" s="228"/>
      <c r="AS71" s="228"/>
    </row>
    <row r="72" spans="1:45">
      <c r="B72" s="177" t="s">
        <v>225</v>
      </c>
      <c r="M72" s="90" t="s">
        <v>196</v>
      </c>
      <c r="P72" s="90">
        <v>1</v>
      </c>
      <c r="S72" s="90">
        <v>1097168</v>
      </c>
      <c r="U72" s="160">
        <f>S72/P72</f>
        <v>1097168</v>
      </c>
      <c r="W72" s="362">
        <f>U72/U73</f>
        <v>17.33960128040826</v>
      </c>
      <c r="X72" s="363">
        <f>_xlfn.F.DIST.RT(W72,P72,P73)</f>
        <v>4.0414247257722818E-4</v>
      </c>
      <c r="AF72" s="248" t="s">
        <v>192</v>
      </c>
      <c r="AG72" s="204"/>
      <c r="AH72" s="204"/>
      <c r="AI72" s="204"/>
      <c r="AJ72" s="204"/>
      <c r="AQ72" s="228"/>
      <c r="AR72" s="228"/>
      <c r="AS72" s="228"/>
    </row>
    <row r="73" spans="1:45" ht="18.75">
      <c r="B73" s="177" t="s">
        <v>226</v>
      </c>
      <c r="M73" s="90" t="s">
        <v>247</v>
      </c>
      <c r="P73" s="90">
        <v>22</v>
      </c>
      <c r="S73" s="90">
        <v>1392056</v>
      </c>
      <c r="U73" s="160">
        <f>S73/P73</f>
        <v>63275.272727272728</v>
      </c>
      <c r="W73" s="348"/>
      <c r="X73" s="348"/>
      <c r="Z73" s="356" t="s">
        <v>249</v>
      </c>
      <c r="AA73" s="355">
        <f>U73</f>
        <v>63275.272727272728</v>
      </c>
      <c r="AF73" s="249"/>
      <c r="AG73" s="204"/>
      <c r="AH73" s="204"/>
      <c r="AI73" s="204"/>
      <c r="AJ73" s="204"/>
      <c r="AQ73" s="228"/>
      <c r="AR73" s="228"/>
      <c r="AS73" s="228"/>
    </row>
    <row r="74" spans="1:45" ht="18.75">
      <c r="B74" s="177" t="s">
        <v>227</v>
      </c>
      <c r="M74" s="90" t="s">
        <v>187</v>
      </c>
      <c r="P74" s="90">
        <v>1</v>
      </c>
      <c r="S74" s="90">
        <v>8454</v>
      </c>
      <c r="U74" s="160">
        <f>S74/P74</f>
        <v>8454</v>
      </c>
      <c r="W74" s="348">
        <f>U74/U76</f>
        <v>1.1078033700838052</v>
      </c>
      <c r="X74" s="348">
        <f>_xlfn.F.DIST.RT(W74,P74,P76)</f>
        <v>0.30398371039925598</v>
      </c>
      <c r="Z74" s="358" t="s">
        <v>529</v>
      </c>
      <c r="AF74" s="248" t="s">
        <v>193</v>
      </c>
      <c r="AG74" s="204"/>
      <c r="AH74" s="204"/>
      <c r="AI74" s="204"/>
      <c r="AJ74" s="204"/>
      <c r="AQ74" s="228"/>
      <c r="AR74" s="228"/>
      <c r="AS74" s="228"/>
    </row>
    <row r="75" spans="1:45" ht="18.75">
      <c r="B75" s="177" t="s">
        <v>228</v>
      </c>
      <c r="M75" s="90" t="s">
        <v>200</v>
      </c>
      <c r="P75" s="90">
        <v>1</v>
      </c>
      <c r="S75" s="90">
        <v>2509</v>
      </c>
      <c r="U75" s="160">
        <f>S75/P75</f>
        <v>2509</v>
      </c>
      <c r="W75" s="348">
        <f>U75/U76</f>
        <v>0.32877675130592238</v>
      </c>
      <c r="X75" s="348">
        <f>_xlfn.F.DIST.RT(W75,P75,P76)</f>
        <v>0.57219558710053076</v>
      </c>
      <c r="Z75" s="356" t="s">
        <v>180</v>
      </c>
      <c r="AA75" s="351">
        <f xml:space="preserve"> (63275-7631)/2</f>
        <v>27822</v>
      </c>
      <c r="AF75" s="248" t="s">
        <v>194</v>
      </c>
      <c r="AG75" s="204"/>
      <c r="AH75" s="204"/>
      <c r="AI75" s="204"/>
      <c r="AJ75" s="204"/>
      <c r="AQ75" s="228"/>
      <c r="AR75" s="228"/>
      <c r="AS75" s="228"/>
    </row>
    <row r="76" spans="1:45" ht="18.75">
      <c r="B76" s="177" t="s">
        <v>230</v>
      </c>
      <c r="M76" s="90" t="s">
        <v>248</v>
      </c>
      <c r="P76" s="90">
        <v>22</v>
      </c>
      <c r="S76" s="90">
        <v>167889</v>
      </c>
      <c r="U76" s="160">
        <f>S76/P76</f>
        <v>7631.318181818182</v>
      </c>
      <c r="Z76" s="356" t="s">
        <v>169</v>
      </c>
      <c r="AA76" s="355">
        <f>U76</f>
        <v>7631.318181818182</v>
      </c>
      <c r="AB76" s="356" t="s">
        <v>250</v>
      </c>
      <c r="AC76" s="355">
        <f>AA75+AA76</f>
        <v>35453.318181818184</v>
      </c>
      <c r="AF76" s="248" t="s">
        <v>195</v>
      </c>
      <c r="AG76" s="204"/>
      <c r="AH76" s="204"/>
      <c r="AI76" s="204"/>
      <c r="AJ76" s="204"/>
      <c r="AQ76" s="228"/>
      <c r="AR76" s="228"/>
      <c r="AS76" s="228"/>
    </row>
    <row r="77" spans="1:45">
      <c r="B77" s="177" t="s">
        <v>232</v>
      </c>
      <c r="N77" s="90" t="s">
        <v>294</v>
      </c>
      <c r="Z77" s="359" t="s">
        <v>140</v>
      </c>
      <c r="AA77" s="360">
        <f>AA75/(AA75+AA76)</f>
        <v>0.78475024135450833</v>
      </c>
      <c r="AD77" s="112"/>
      <c r="AF77" s="249"/>
      <c r="AG77" s="204"/>
      <c r="AH77" s="204"/>
      <c r="AI77" s="204"/>
      <c r="AJ77" s="204"/>
      <c r="AQ77" s="228"/>
      <c r="AR77" s="228"/>
      <c r="AS77" s="228"/>
    </row>
    <row r="78" spans="1:45">
      <c r="B78" s="177" t="s">
        <v>234</v>
      </c>
      <c r="N78" s="90" t="s">
        <v>293</v>
      </c>
      <c r="AB78" s="112"/>
      <c r="AF78" s="248" t="s">
        <v>197</v>
      </c>
      <c r="AG78" s="204"/>
      <c r="AH78" s="204"/>
      <c r="AI78" s="204"/>
      <c r="AJ78" s="204"/>
      <c r="AQ78" s="228"/>
      <c r="AR78" s="228"/>
      <c r="AS78" s="228"/>
    </row>
    <row r="79" spans="1:45">
      <c r="B79" s="177" t="s">
        <v>235</v>
      </c>
      <c r="AB79" s="112"/>
      <c r="AF79" s="248" t="s">
        <v>198</v>
      </c>
      <c r="AG79" s="204"/>
      <c r="AH79" s="204"/>
      <c r="AI79" s="204"/>
      <c r="AJ79" s="204"/>
      <c r="AQ79" s="228"/>
      <c r="AR79" s="228"/>
      <c r="AS79" s="228"/>
    </row>
    <row r="80" spans="1:45">
      <c r="AF80" s="248" t="s">
        <v>201</v>
      </c>
      <c r="AG80" s="204"/>
      <c r="AH80" s="204"/>
      <c r="AI80" s="204"/>
      <c r="AJ80" s="204"/>
      <c r="AL80" s="436" t="s">
        <v>1173</v>
      </c>
      <c r="AQ80" s="228"/>
      <c r="AR80" s="228"/>
      <c r="AS80" s="228"/>
    </row>
    <row r="81" spans="2:45">
      <c r="B81" s="178"/>
      <c r="M81" s="192" t="s">
        <v>530</v>
      </c>
      <c r="AF81" s="248" t="s">
        <v>202</v>
      </c>
      <c r="AG81" s="204"/>
      <c r="AH81" s="204"/>
      <c r="AI81" s="204"/>
      <c r="AJ81" s="204"/>
      <c r="AQ81" s="228"/>
      <c r="AR81" s="228"/>
      <c r="AS81" s="228"/>
    </row>
    <row r="82" spans="2:45">
      <c r="AF82" s="248" t="s">
        <v>204</v>
      </c>
      <c r="AG82" s="204"/>
      <c r="AH82" s="204"/>
      <c r="AI82" s="204"/>
      <c r="AJ82" s="204"/>
      <c r="AQ82" s="228"/>
      <c r="AR82" s="228"/>
      <c r="AS82" s="228"/>
    </row>
    <row r="83" spans="2:45">
      <c r="AF83" s="249"/>
      <c r="AG83" s="204"/>
      <c r="AH83" s="204"/>
      <c r="AI83" s="204"/>
      <c r="AJ83" s="204"/>
      <c r="AQ83" s="228"/>
      <c r="AR83" s="228"/>
      <c r="AS83" s="228"/>
    </row>
    <row r="84" spans="2:45">
      <c r="AF84" s="248" t="s">
        <v>205</v>
      </c>
      <c r="AG84" s="204"/>
      <c r="AH84" s="204"/>
      <c r="AI84" s="204"/>
      <c r="AJ84" s="204"/>
      <c r="AQ84" s="228"/>
      <c r="AR84" s="228"/>
      <c r="AS84" s="228"/>
    </row>
    <row r="85" spans="2:45">
      <c r="AF85" s="248" t="s">
        <v>206</v>
      </c>
      <c r="AG85" s="204"/>
      <c r="AH85" s="204"/>
      <c r="AI85" s="204"/>
      <c r="AJ85" s="204"/>
      <c r="AQ85" s="228"/>
      <c r="AR85" s="228"/>
      <c r="AS85" s="228"/>
    </row>
    <row r="86" spans="2:45">
      <c r="M86" s="192" t="s">
        <v>580</v>
      </c>
      <c r="AF86" s="248" t="s">
        <v>207</v>
      </c>
      <c r="AG86" s="204"/>
      <c r="AH86" s="204"/>
      <c r="AI86" s="204"/>
      <c r="AJ86" s="204"/>
      <c r="AQ86" s="228"/>
      <c r="AR86" s="228"/>
      <c r="AS86" s="228"/>
    </row>
    <row r="87" spans="2:45">
      <c r="AF87" s="248" t="s">
        <v>208</v>
      </c>
      <c r="AG87" s="204"/>
      <c r="AH87" s="204"/>
      <c r="AI87" s="204"/>
      <c r="AJ87" s="204"/>
      <c r="AQ87" s="228"/>
      <c r="AR87" s="228"/>
      <c r="AS87" s="228"/>
    </row>
    <row r="88" spans="2:45">
      <c r="AF88" s="248" t="s">
        <v>209</v>
      </c>
      <c r="AG88" s="204"/>
      <c r="AH88" s="204"/>
      <c r="AI88" s="204"/>
      <c r="AJ88" s="204"/>
      <c r="AP88" s="228"/>
      <c r="AQ88" s="228"/>
      <c r="AR88" s="228"/>
      <c r="AS88" s="228"/>
    </row>
    <row r="89" spans="2:45">
      <c r="AF89" s="248"/>
      <c r="AG89" s="204"/>
      <c r="AH89" s="204"/>
      <c r="AI89" s="204"/>
      <c r="AJ89" s="204"/>
      <c r="AP89" s="228"/>
      <c r="AQ89" s="228"/>
      <c r="AR89" s="228"/>
      <c r="AS89" s="228"/>
    </row>
    <row r="90" spans="2:45">
      <c r="AE90" s="420" t="s">
        <v>408</v>
      </c>
      <c r="AF90" s="204"/>
      <c r="AG90" s="204"/>
      <c r="AH90" s="204"/>
      <c r="AI90" s="204"/>
      <c r="AJ90" s="204"/>
      <c r="AP90" s="228"/>
      <c r="AQ90" s="228"/>
      <c r="AR90" s="228"/>
      <c r="AS90" s="228"/>
    </row>
    <row r="91" spans="2:45">
      <c r="AE91" s="313"/>
      <c r="AF91" s="204"/>
      <c r="AG91" s="204"/>
      <c r="AH91" s="204"/>
      <c r="AI91" s="204"/>
      <c r="AJ91" s="204"/>
      <c r="AP91" s="228"/>
      <c r="AQ91" s="228"/>
      <c r="AR91" s="228"/>
      <c r="AS91" s="228"/>
    </row>
    <row r="92" spans="2:45">
      <c r="AF92" s="247" t="s">
        <v>210</v>
      </c>
      <c r="AG92" s="204"/>
      <c r="AH92" s="204"/>
      <c r="AI92" s="204"/>
      <c r="AJ92" s="204"/>
      <c r="AQ92" s="228"/>
      <c r="AR92" s="228"/>
      <c r="AS92" s="228"/>
    </row>
    <row r="93" spans="2:45">
      <c r="AF93" s="204"/>
      <c r="AG93" s="204"/>
      <c r="AH93" s="204"/>
      <c r="AI93" s="204"/>
      <c r="AJ93" s="204"/>
      <c r="AQ93" s="228"/>
      <c r="AR93" s="228"/>
      <c r="AS93" s="228"/>
    </row>
    <row r="94" spans="2:45">
      <c r="AF94" s="248" t="s">
        <v>211</v>
      </c>
      <c r="AG94" s="204"/>
      <c r="AH94" s="204"/>
      <c r="AI94" s="204"/>
      <c r="AJ94" s="204"/>
      <c r="AQ94" s="228"/>
      <c r="AR94" s="228"/>
      <c r="AS94" s="228"/>
    </row>
    <row r="95" spans="2:45">
      <c r="AF95" s="248" t="s">
        <v>212</v>
      </c>
      <c r="AG95" s="204"/>
      <c r="AH95" s="204"/>
      <c r="AI95" s="204"/>
      <c r="AJ95" s="204"/>
      <c r="AQ95" s="228"/>
      <c r="AR95" s="228"/>
      <c r="AS95" s="228"/>
    </row>
    <row r="96" spans="2:45">
      <c r="AF96" s="248" t="s">
        <v>213</v>
      </c>
      <c r="AG96" s="204"/>
      <c r="AH96" s="204"/>
      <c r="AI96" s="204"/>
      <c r="AJ96" s="204"/>
      <c r="AL96" s="436" t="s">
        <v>1174</v>
      </c>
      <c r="AQ96" s="228"/>
      <c r="AR96" s="228"/>
      <c r="AS96" s="228"/>
    </row>
    <row r="97" spans="31:45">
      <c r="AF97" s="249"/>
      <c r="AG97" s="204"/>
      <c r="AH97" s="204"/>
      <c r="AI97" s="204"/>
      <c r="AJ97" s="204"/>
      <c r="AQ97" s="228"/>
      <c r="AR97" s="228"/>
      <c r="AS97" s="228"/>
    </row>
    <row r="98" spans="31:45">
      <c r="AF98" s="248" t="s">
        <v>214</v>
      </c>
      <c r="AG98" s="204"/>
      <c r="AH98" s="204"/>
      <c r="AI98" s="204"/>
      <c r="AJ98" s="204"/>
      <c r="AQ98" s="228"/>
      <c r="AR98" s="228"/>
      <c r="AS98" s="228"/>
    </row>
    <row r="99" spans="31:45">
      <c r="AF99" s="248" t="s">
        <v>212</v>
      </c>
      <c r="AG99" s="204"/>
      <c r="AH99" s="204"/>
      <c r="AI99" s="204"/>
      <c r="AJ99" s="204"/>
      <c r="AQ99" s="228"/>
      <c r="AR99" s="228"/>
      <c r="AS99" s="228"/>
    </row>
    <row r="100" spans="31:45">
      <c r="AF100" s="248" t="s">
        <v>215</v>
      </c>
      <c r="AG100" s="204"/>
      <c r="AH100" s="204"/>
      <c r="AI100" s="204"/>
      <c r="AJ100" s="204"/>
      <c r="AQ100" s="228"/>
      <c r="AR100" s="228"/>
      <c r="AS100" s="228"/>
    </row>
    <row r="101" spans="31:45">
      <c r="AF101" s="248" t="s">
        <v>219</v>
      </c>
      <c r="AG101" s="204"/>
      <c r="AH101" s="204"/>
      <c r="AI101" s="204"/>
      <c r="AJ101" s="204"/>
      <c r="AQ101" s="228"/>
      <c r="AR101" s="228"/>
      <c r="AS101" s="228"/>
    </row>
    <row r="102" spans="31:45">
      <c r="AF102" s="204"/>
      <c r="AG102" s="204"/>
      <c r="AH102" s="204"/>
      <c r="AI102" s="204"/>
      <c r="AJ102" s="204"/>
      <c r="AP102" s="228"/>
      <c r="AQ102" s="228"/>
      <c r="AR102" s="228"/>
      <c r="AS102" s="228"/>
    </row>
    <row r="103" spans="31:45">
      <c r="AE103" s="314" t="s">
        <v>409</v>
      </c>
      <c r="AF103" s="204"/>
      <c r="AG103" s="204"/>
      <c r="AH103" s="204"/>
      <c r="AI103" s="204"/>
      <c r="AJ103" s="204"/>
      <c r="AP103" s="228"/>
      <c r="AQ103" s="228"/>
      <c r="AR103" s="228"/>
      <c r="AS103" s="228"/>
    </row>
    <row r="104" spans="31:45">
      <c r="AF104" s="204"/>
      <c r="AG104" s="204"/>
      <c r="AH104" s="204"/>
      <c r="AI104" s="204"/>
      <c r="AJ104" s="204"/>
      <c r="AP104" s="228"/>
      <c r="AQ104" s="228"/>
      <c r="AR104" s="228"/>
      <c r="AS104" s="228"/>
    </row>
    <row r="105" spans="31:45">
      <c r="AF105" s="247" t="s">
        <v>224</v>
      </c>
      <c r="AG105" s="204"/>
      <c r="AH105" s="204"/>
      <c r="AI105" s="204"/>
      <c r="AJ105" s="204"/>
      <c r="AP105" s="228"/>
      <c r="AQ105" s="228"/>
      <c r="AR105" s="228"/>
      <c r="AS105" s="228"/>
    </row>
    <row r="106" spans="31:45">
      <c r="AF106" s="204"/>
      <c r="AG106" s="204"/>
      <c r="AH106" s="204"/>
      <c r="AI106" s="204"/>
      <c r="AJ106" s="204"/>
      <c r="AP106" s="228"/>
      <c r="AQ106" s="228"/>
      <c r="AR106" s="228"/>
      <c r="AS106" s="228"/>
    </row>
    <row r="107" spans="31:45">
      <c r="AF107" s="204"/>
      <c r="AG107" s="204"/>
      <c r="AH107" s="204"/>
      <c r="AI107" s="204"/>
      <c r="AJ107" s="204"/>
      <c r="AP107" s="228"/>
      <c r="AQ107" s="228"/>
      <c r="AR107" s="228"/>
      <c r="AS107" s="228"/>
    </row>
    <row r="108" spans="31:45">
      <c r="AF108" s="248" t="s">
        <v>211</v>
      </c>
      <c r="AG108" s="204"/>
      <c r="AH108" s="204"/>
      <c r="AI108" s="204"/>
      <c r="AJ108" s="204"/>
      <c r="AP108" s="228"/>
      <c r="AQ108" s="228"/>
      <c r="AR108" s="228"/>
      <c r="AS108" s="228"/>
    </row>
    <row r="109" spans="31:45">
      <c r="AF109" s="248" t="s">
        <v>229</v>
      </c>
      <c r="AG109" s="204"/>
      <c r="AH109" s="204"/>
      <c r="AI109" s="204"/>
      <c r="AJ109" s="204"/>
      <c r="AP109" s="228"/>
      <c r="AQ109" s="228"/>
      <c r="AR109" s="228"/>
      <c r="AS109" s="228"/>
    </row>
    <row r="110" spans="31:45">
      <c r="AF110" s="248" t="s">
        <v>231</v>
      </c>
      <c r="AG110" s="204"/>
      <c r="AH110" s="204"/>
      <c r="AI110" s="204"/>
      <c r="AJ110" s="204"/>
      <c r="AM110" s="436" t="s">
        <v>1175</v>
      </c>
      <c r="AP110" s="228"/>
      <c r="AQ110" s="228"/>
      <c r="AR110" s="228"/>
      <c r="AS110" s="228"/>
    </row>
    <row r="111" spans="31:45">
      <c r="AF111" s="248" t="s">
        <v>233</v>
      </c>
      <c r="AG111" s="204"/>
      <c r="AH111" s="204"/>
      <c r="AI111" s="204"/>
      <c r="AJ111" s="204"/>
      <c r="AP111" s="228"/>
      <c r="AQ111" s="228"/>
      <c r="AR111" s="228"/>
      <c r="AS111" s="228"/>
    </row>
    <row r="112" spans="31:45">
      <c r="AF112" s="248" t="s">
        <v>208</v>
      </c>
      <c r="AG112" s="204"/>
      <c r="AH112" s="204"/>
      <c r="AI112" s="204"/>
      <c r="AJ112" s="204"/>
      <c r="AP112" s="228"/>
      <c r="AQ112" s="228"/>
      <c r="AR112" s="228"/>
      <c r="AS112" s="228"/>
    </row>
    <row r="113" spans="31:45">
      <c r="AF113" s="248" t="s">
        <v>209</v>
      </c>
      <c r="AG113" s="204"/>
      <c r="AH113" s="204"/>
      <c r="AI113" s="204"/>
      <c r="AJ113" s="204"/>
      <c r="AP113" s="228"/>
      <c r="AQ113" s="228"/>
      <c r="AR113" s="228"/>
      <c r="AS113" s="228"/>
    </row>
    <row r="114" spans="31:45">
      <c r="AF114" s="249"/>
      <c r="AG114" s="204"/>
      <c r="AH114" s="204"/>
      <c r="AI114" s="204"/>
      <c r="AJ114" s="204"/>
      <c r="AP114" s="228"/>
      <c r="AQ114" s="228"/>
      <c r="AR114" s="228"/>
      <c r="AS114" s="228"/>
    </row>
    <row r="115" spans="31:45">
      <c r="AF115" s="248" t="s">
        <v>214</v>
      </c>
      <c r="AG115" s="204"/>
      <c r="AH115" s="204"/>
      <c r="AI115" s="204"/>
      <c r="AJ115" s="204"/>
      <c r="AP115" s="228"/>
      <c r="AQ115" s="228"/>
      <c r="AR115" s="228"/>
      <c r="AS115" s="228"/>
    </row>
    <row r="116" spans="31:45">
      <c r="AF116" s="248" t="s">
        <v>212</v>
      </c>
      <c r="AG116" s="204"/>
      <c r="AH116" s="204"/>
      <c r="AI116" s="204"/>
      <c r="AJ116" s="204"/>
      <c r="AP116" s="228"/>
      <c r="AQ116" s="228"/>
      <c r="AR116" s="228"/>
      <c r="AS116" s="228"/>
    </row>
    <row r="117" spans="31:45">
      <c r="AF117" s="248" t="s">
        <v>236</v>
      </c>
      <c r="AG117" s="204"/>
      <c r="AH117" s="204"/>
      <c r="AI117" s="204"/>
      <c r="AJ117" s="204"/>
      <c r="AP117" s="228"/>
      <c r="AQ117" s="228"/>
      <c r="AR117" s="228"/>
      <c r="AS117" s="228"/>
    </row>
    <row r="118" spans="31:45">
      <c r="AF118" s="248" t="s">
        <v>237</v>
      </c>
      <c r="AG118" s="204"/>
      <c r="AH118" s="204"/>
      <c r="AI118" s="204"/>
      <c r="AJ118" s="204"/>
      <c r="AP118" s="228"/>
      <c r="AQ118" s="228"/>
      <c r="AR118" s="228"/>
      <c r="AS118" s="228"/>
    </row>
    <row r="119" spans="31:45">
      <c r="AF119" s="248" t="s">
        <v>238</v>
      </c>
      <c r="AG119" s="204"/>
      <c r="AH119" s="204"/>
      <c r="AI119" s="204"/>
      <c r="AJ119" s="204"/>
      <c r="AP119" s="228"/>
      <c r="AQ119" s="228"/>
      <c r="AR119" s="228"/>
      <c r="AS119" s="228"/>
    </row>
    <row r="120" spans="31:45">
      <c r="AF120" s="204"/>
      <c r="AG120" s="204"/>
      <c r="AH120" s="204"/>
      <c r="AI120" s="204"/>
      <c r="AJ120" s="204"/>
      <c r="AP120" s="228"/>
      <c r="AQ120" s="228"/>
      <c r="AR120" s="228"/>
      <c r="AS120" s="228"/>
    </row>
    <row r="121" spans="31:45">
      <c r="AE121" s="314" t="s">
        <v>569</v>
      </c>
      <c r="AF121" s="204"/>
      <c r="AG121" s="204"/>
      <c r="AH121" s="204"/>
      <c r="AI121" s="204"/>
      <c r="AJ121" s="204"/>
    </row>
    <row r="122" spans="31:45">
      <c r="AE122" s="314"/>
      <c r="AF122" s="204"/>
      <c r="AG122" s="204"/>
      <c r="AH122" s="204"/>
      <c r="AI122" s="204"/>
      <c r="AJ122" s="204"/>
    </row>
    <row r="123" spans="31:45">
      <c r="AF123" s="247" t="s">
        <v>349</v>
      </c>
      <c r="AG123" s="204"/>
      <c r="AH123" s="204"/>
      <c r="AI123" s="204"/>
      <c r="AJ123" s="204"/>
    </row>
    <row r="124" spans="31:45">
      <c r="AF124" s="247" t="s">
        <v>350</v>
      </c>
      <c r="AG124" s="204"/>
      <c r="AH124" s="204"/>
      <c r="AI124" s="204"/>
      <c r="AJ124" s="204"/>
    </row>
    <row r="125" spans="31:45">
      <c r="AF125" s="248" t="s">
        <v>188</v>
      </c>
      <c r="AG125" s="204"/>
      <c r="AH125" s="204"/>
      <c r="AI125" s="204"/>
      <c r="AJ125" s="204"/>
    </row>
    <row r="126" spans="31:45">
      <c r="AF126" s="248" t="s">
        <v>337</v>
      </c>
      <c r="AG126" s="204"/>
      <c r="AH126" s="204"/>
      <c r="AI126" s="204"/>
      <c r="AJ126" s="204"/>
    </row>
    <row r="127" spans="31:45">
      <c r="AF127" s="248" t="s">
        <v>252</v>
      </c>
      <c r="AG127" s="204"/>
      <c r="AH127" s="204"/>
      <c r="AI127" s="204"/>
      <c r="AJ127" s="204"/>
      <c r="AO127" s="247" t="s">
        <v>355</v>
      </c>
    </row>
    <row r="128" spans="31:45">
      <c r="AF128" s="249"/>
      <c r="AG128" s="204"/>
      <c r="AH128" s="204"/>
      <c r="AI128" s="204"/>
      <c r="AJ128" s="204"/>
      <c r="AO128" s="249"/>
    </row>
    <row r="129" spans="32:46">
      <c r="AF129" s="248" t="s">
        <v>338</v>
      </c>
      <c r="AG129" s="204"/>
      <c r="AH129" s="204"/>
      <c r="AI129" s="204"/>
      <c r="AJ129" s="204"/>
      <c r="AO129" s="248" t="s">
        <v>211</v>
      </c>
    </row>
    <row r="130" spans="32:46">
      <c r="AF130" s="249"/>
      <c r="AG130" s="204"/>
      <c r="AH130" s="204"/>
      <c r="AI130" s="204"/>
      <c r="AJ130" s="204"/>
      <c r="AO130" s="248" t="s">
        <v>229</v>
      </c>
    </row>
    <row r="131" spans="32:46">
      <c r="AF131" s="248" t="s">
        <v>193</v>
      </c>
      <c r="AG131" s="204"/>
      <c r="AH131" s="204"/>
      <c r="AI131" s="204"/>
      <c r="AJ131" s="204"/>
      <c r="AO131" s="248" t="s">
        <v>276</v>
      </c>
    </row>
    <row r="132" spans="32:46">
      <c r="AF132" s="248" t="s">
        <v>339</v>
      </c>
      <c r="AG132" s="204"/>
      <c r="AH132" s="204"/>
      <c r="AI132" s="204"/>
      <c r="AJ132" s="204"/>
      <c r="AO132" s="248" t="s">
        <v>351</v>
      </c>
    </row>
    <row r="133" spans="32:46">
      <c r="AF133" s="248" t="s">
        <v>340</v>
      </c>
      <c r="AG133" s="204"/>
      <c r="AH133" s="204"/>
      <c r="AI133" s="204"/>
      <c r="AJ133" s="204"/>
      <c r="AO133" s="248" t="s">
        <v>208</v>
      </c>
    </row>
    <row r="134" spans="32:46">
      <c r="AF134" s="249"/>
      <c r="AG134" s="204"/>
      <c r="AH134" s="204"/>
      <c r="AI134" s="204"/>
      <c r="AJ134" s="204"/>
      <c r="AO134" s="248" t="s">
        <v>209</v>
      </c>
    </row>
    <row r="135" spans="32:46">
      <c r="AF135" s="248" t="s">
        <v>197</v>
      </c>
      <c r="AG135" s="204"/>
      <c r="AH135" s="204"/>
      <c r="AI135" s="204"/>
      <c r="AJ135" s="204"/>
      <c r="AO135" s="249"/>
    </row>
    <row r="136" spans="32:46">
      <c r="AF136" s="248" t="s">
        <v>198</v>
      </c>
      <c r="AG136" s="204"/>
      <c r="AH136" s="204"/>
      <c r="AI136" s="204"/>
      <c r="AJ136" s="204"/>
      <c r="AO136" s="248" t="s">
        <v>214</v>
      </c>
    </row>
    <row r="137" spans="32:46">
      <c r="AF137" s="248" t="s">
        <v>341</v>
      </c>
      <c r="AG137" s="204"/>
      <c r="AH137" s="204"/>
      <c r="AI137" s="204"/>
      <c r="AJ137" s="204"/>
      <c r="AO137" s="248" t="s">
        <v>212</v>
      </c>
    </row>
    <row r="138" spans="32:46">
      <c r="AF138" s="248" t="s">
        <v>342</v>
      </c>
      <c r="AG138" s="204"/>
      <c r="AH138" s="204"/>
      <c r="AI138" s="204"/>
      <c r="AJ138" s="204"/>
      <c r="AO138" s="248" t="s">
        <v>352</v>
      </c>
    </row>
    <row r="139" spans="32:46">
      <c r="AF139" s="248" t="s">
        <v>255</v>
      </c>
      <c r="AG139" s="204"/>
      <c r="AH139" s="204"/>
      <c r="AI139" s="204"/>
      <c r="AJ139" s="204"/>
      <c r="AO139" s="248" t="s">
        <v>353</v>
      </c>
    </row>
    <row r="140" spans="32:46">
      <c r="AF140" s="249"/>
      <c r="AG140" s="204"/>
      <c r="AH140" s="204"/>
      <c r="AI140" s="204"/>
      <c r="AJ140" s="204"/>
    </row>
    <row r="141" spans="32:46">
      <c r="AF141" s="248" t="s">
        <v>205</v>
      </c>
      <c r="AG141" s="204"/>
      <c r="AH141" s="204"/>
      <c r="AI141" s="204"/>
      <c r="AJ141" s="204"/>
    </row>
    <row r="142" spans="32:46">
      <c r="AF142" s="248" t="s">
        <v>256</v>
      </c>
      <c r="AG142" s="204"/>
      <c r="AH142" s="204"/>
      <c r="AI142" s="204"/>
      <c r="AJ142" s="204"/>
    </row>
    <row r="143" spans="32:46" ht="18.75">
      <c r="AF143" s="248" t="s">
        <v>343</v>
      </c>
      <c r="AG143" s="204"/>
      <c r="AH143" s="204"/>
      <c r="AI143" s="204"/>
      <c r="AJ143" s="204"/>
      <c r="AN143" s="255" t="s">
        <v>354</v>
      </c>
      <c r="AO143" s="253"/>
      <c r="AP143" s="253"/>
      <c r="AQ143" s="228"/>
      <c r="AS143" s="241" t="s">
        <v>249</v>
      </c>
      <c r="AT143" s="240">
        <v>63275</v>
      </c>
    </row>
    <row r="144" spans="32:46" ht="18.75">
      <c r="AF144" s="248" t="s">
        <v>344</v>
      </c>
      <c r="AG144" s="204"/>
      <c r="AH144" s="204"/>
      <c r="AI144" s="204"/>
      <c r="AJ144" s="204"/>
      <c r="AN144" s="253"/>
      <c r="AO144" s="253"/>
      <c r="AP144" s="255">
        <f>7409/12</f>
        <v>617.41666666666663</v>
      </c>
      <c r="AQ144" s="228"/>
      <c r="AS144" s="243" t="s">
        <v>360</v>
      </c>
    </row>
    <row r="145" spans="32:48" ht="18.75">
      <c r="AF145" s="256" t="s">
        <v>345</v>
      </c>
      <c r="AG145" s="246"/>
      <c r="AH145" s="246"/>
      <c r="AI145" s="246"/>
      <c r="AJ145" s="246"/>
      <c r="AK145" s="246"/>
      <c r="AL145" s="246"/>
      <c r="AM145" s="246"/>
      <c r="AO145" s="257" t="s">
        <v>265</v>
      </c>
      <c r="AP145" s="246">
        <f>SQRT(AP144)</f>
        <v>24.847870465427548</v>
      </c>
      <c r="AQ145" s="228"/>
      <c r="AS145" s="241" t="s">
        <v>180</v>
      </c>
      <c r="AT145" s="235">
        <f xml:space="preserve"> (63275-7409)/2</f>
        <v>27933</v>
      </c>
      <c r="AU145" s="242" t="s">
        <v>370</v>
      </c>
    </row>
    <row r="146" spans="32:48" ht="18.75">
      <c r="AF146" s="248" t="s">
        <v>208</v>
      </c>
      <c r="AG146" s="204"/>
      <c r="AH146" s="204"/>
      <c r="AI146" s="204"/>
      <c r="AJ146" s="204"/>
      <c r="AS146" s="241" t="s">
        <v>169</v>
      </c>
      <c r="AT146" s="240">
        <v>7409</v>
      </c>
      <c r="AU146" s="241" t="s">
        <v>250</v>
      </c>
      <c r="AV146" s="240">
        <f>AT145+AT146</f>
        <v>35342</v>
      </c>
    </row>
    <row r="147" spans="32:48">
      <c r="AF147" s="248" t="s">
        <v>209</v>
      </c>
      <c r="AG147" s="204"/>
      <c r="AH147" s="204"/>
      <c r="AI147" s="204"/>
      <c r="AJ147" s="204"/>
      <c r="AS147" s="244" t="s">
        <v>140</v>
      </c>
      <c r="AT147" s="245">
        <f>AT145/(AT145+AT146)</f>
        <v>0.79036274121441907</v>
      </c>
    </row>
    <row r="148" spans="32:48">
      <c r="AF148" s="249"/>
      <c r="AG148" s="204"/>
      <c r="AH148" s="204"/>
      <c r="AI148" s="204"/>
      <c r="AJ148" s="204"/>
      <c r="AO148" s="268" t="s">
        <v>369</v>
      </c>
      <c r="AP148" s="269" t="s">
        <v>373</v>
      </c>
      <c r="AQ148" s="270"/>
      <c r="AR148" s="270"/>
      <c r="AS148" s="270"/>
      <c r="AT148" s="270"/>
      <c r="AU148" s="271"/>
      <c r="AV148" s="270"/>
    </row>
    <row r="149" spans="32:48" ht="18.75">
      <c r="AF149" s="248" t="s">
        <v>258</v>
      </c>
      <c r="AG149" s="204"/>
      <c r="AH149" s="204"/>
      <c r="AI149" s="204"/>
      <c r="AJ149" s="204"/>
      <c r="AO149" s="272"/>
      <c r="AP149" s="205"/>
      <c r="AQ149" s="205"/>
      <c r="AR149" s="283" t="s">
        <v>372</v>
      </c>
      <c r="AS149" s="273" t="s">
        <v>361</v>
      </c>
      <c r="AT149" s="274">
        <v>27821.5</v>
      </c>
      <c r="AU149" s="275"/>
      <c r="AV149" s="275" t="s">
        <v>368</v>
      </c>
    </row>
    <row r="150" spans="32:48" ht="18.75">
      <c r="AF150" s="248" t="s">
        <v>346</v>
      </c>
      <c r="AG150" s="204"/>
      <c r="AH150" s="204"/>
      <c r="AI150" s="204"/>
      <c r="AJ150" s="204"/>
      <c r="AO150" s="272"/>
      <c r="AP150" s="205"/>
      <c r="AQ150" s="205"/>
      <c r="AR150" s="217"/>
      <c r="AS150" s="273" t="s">
        <v>362</v>
      </c>
      <c r="AT150" s="274">
        <v>7631.318181818182</v>
      </c>
      <c r="AU150" s="273" t="s">
        <v>363</v>
      </c>
      <c r="AV150" s="274">
        <v>35452.818181818184</v>
      </c>
    </row>
    <row r="151" spans="32:48" ht="18.75">
      <c r="AF151" s="248" t="s">
        <v>347</v>
      </c>
      <c r="AG151" s="204"/>
      <c r="AH151" s="204"/>
      <c r="AI151" s="204"/>
      <c r="AJ151" s="204"/>
      <c r="AO151" s="272"/>
      <c r="AP151" s="205"/>
      <c r="AQ151" s="205"/>
      <c r="AR151" s="205"/>
      <c r="AS151" s="273" t="s">
        <v>364</v>
      </c>
      <c r="AT151" s="218">
        <f>AT150+2*AT149</f>
        <v>63274.318181818184</v>
      </c>
      <c r="AU151" s="219" t="s">
        <v>367</v>
      </c>
      <c r="AV151" s="205"/>
    </row>
    <row r="152" spans="32:48" ht="18.75">
      <c r="AF152" s="248" t="s">
        <v>348</v>
      </c>
      <c r="AG152" s="204"/>
      <c r="AH152" s="204"/>
      <c r="AI152" s="204"/>
      <c r="AJ152" s="204"/>
      <c r="AO152" s="272"/>
      <c r="AP152" s="205"/>
      <c r="AQ152" s="205"/>
      <c r="AR152" s="276" t="s">
        <v>366</v>
      </c>
      <c r="AS152" s="273" t="s">
        <v>371</v>
      </c>
      <c r="AT152" s="277">
        <f>AT149-AT145</f>
        <v>-111.5</v>
      </c>
      <c r="AU152" s="217"/>
      <c r="AV152" s="205"/>
    </row>
    <row r="153" spans="32:48" ht="17.25">
      <c r="AF153" s="204"/>
      <c r="AG153" s="204"/>
      <c r="AH153" s="204"/>
      <c r="AI153" s="204"/>
      <c r="AJ153" s="204"/>
      <c r="AO153" s="272"/>
      <c r="AP153" s="205"/>
      <c r="AQ153" s="205"/>
      <c r="AR153" s="205"/>
      <c r="AS153" s="273" t="s">
        <v>362</v>
      </c>
      <c r="AT153" s="277">
        <f>AT150-AT146</f>
        <v>222.31818181818198</v>
      </c>
      <c r="AU153" s="280" t="s">
        <v>365</v>
      </c>
      <c r="AV153" s="205"/>
    </row>
    <row r="154" spans="32:48">
      <c r="AF154" s="204"/>
      <c r="AG154" s="204"/>
      <c r="AH154" s="204"/>
      <c r="AI154" s="204"/>
      <c r="AJ154" s="204"/>
      <c r="AO154" s="278"/>
      <c r="AP154" s="281"/>
      <c r="AQ154" s="281"/>
      <c r="AR154" s="279"/>
      <c r="AS154" s="279"/>
      <c r="AT154" s="282" t="s">
        <v>374</v>
      </c>
      <c r="AU154" s="279"/>
      <c r="AV154" s="279"/>
    </row>
    <row r="155" spans="32:48">
      <c r="AF155" s="204"/>
      <c r="AG155" s="204"/>
      <c r="AH155" s="204"/>
      <c r="AI155" s="204"/>
      <c r="AJ155" s="204"/>
      <c r="AP155" s="228"/>
      <c r="AQ155" s="228"/>
    </row>
    <row r="156" spans="32:48" ht="18.75">
      <c r="AJ156" s="204"/>
      <c r="AP156" s="228"/>
      <c r="AQ156" s="228" t="s">
        <v>265</v>
      </c>
      <c r="AS156" s="241" t="s">
        <v>375</v>
      </c>
    </row>
    <row r="157" spans="32:48" ht="18.75">
      <c r="AJ157" s="204"/>
      <c r="AP157" s="228"/>
      <c r="AQ157" s="228"/>
      <c r="AS157" s="241" t="s">
        <v>376</v>
      </c>
    </row>
    <row r="158" spans="32:48">
      <c r="AJ158" s="204"/>
      <c r="AP158" s="228"/>
      <c r="AQ158" s="228"/>
      <c r="AR158" s="204" t="s">
        <v>377</v>
      </c>
    </row>
    <row r="159" spans="32:48">
      <c r="AJ159" s="204"/>
      <c r="AP159" s="228"/>
      <c r="AQ159" s="228"/>
    </row>
    <row r="160" spans="32:48">
      <c r="AF160" s="204"/>
      <c r="AG160" s="204"/>
      <c r="AH160" s="204"/>
      <c r="AI160" s="204"/>
      <c r="AJ160" s="204"/>
      <c r="AP160" s="228"/>
      <c r="AQ160" s="228"/>
    </row>
    <row r="161" spans="31:48">
      <c r="AF161" s="204"/>
      <c r="AG161" s="204"/>
      <c r="AH161" s="204"/>
      <c r="AI161" s="204"/>
      <c r="AJ161" s="204"/>
      <c r="AP161" s="228"/>
      <c r="AQ161" s="228"/>
    </row>
    <row r="162" spans="31:48">
      <c r="AF162" s="204"/>
      <c r="AG162" s="204"/>
      <c r="AH162" s="204"/>
      <c r="AI162" s="204"/>
      <c r="AJ162" s="204"/>
      <c r="AP162" s="228"/>
      <c r="AQ162" s="228"/>
    </row>
    <row r="163" spans="31:48">
      <c r="AF163" s="204"/>
      <c r="AG163" s="204"/>
      <c r="AH163" s="204"/>
      <c r="AI163" s="204"/>
      <c r="AJ163" s="204"/>
      <c r="AP163" s="228"/>
      <c r="AQ163" s="228"/>
    </row>
    <row r="164" spans="31:48">
      <c r="AE164" s="419" t="s">
        <v>570</v>
      </c>
      <c r="AF164" s="414"/>
      <c r="AG164" s="204"/>
      <c r="AH164" s="204"/>
      <c r="AI164" s="204"/>
      <c r="AJ164" s="204"/>
      <c r="AP164" s="228"/>
      <c r="AQ164" s="228"/>
    </row>
    <row r="165" spans="31:48">
      <c r="AF165" s="204"/>
      <c r="AG165" s="204"/>
      <c r="AH165" s="204"/>
      <c r="AI165" s="204"/>
      <c r="AJ165" s="204"/>
      <c r="AM165" s="162" t="s">
        <v>537</v>
      </c>
      <c r="AN165" s="2"/>
      <c r="AO165" s="2"/>
      <c r="AP165" s="163"/>
      <c r="AQ165" s="163"/>
      <c r="AR165" s="2"/>
      <c r="AS165" s="2"/>
      <c r="AT165" s="2"/>
      <c r="AU165" s="2"/>
      <c r="AV165" s="3"/>
    </row>
    <row r="166" spans="31:48">
      <c r="AF166" s="204"/>
      <c r="AG166" s="204" t="s">
        <v>567</v>
      </c>
      <c r="AH166" s="204"/>
      <c r="AI166" s="204"/>
      <c r="AJ166" s="204"/>
      <c r="AM166" s="4" t="s">
        <v>574</v>
      </c>
      <c r="AN166" s="5"/>
      <c r="AO166" s="5" t="s">
        <v>575</v>
      </c>
      <c r="AP166" s="10"/>
      <c r="AQ166" s="10"/>
      <c r="AR166" s="5" t="s">
        <v>576</v>
      </c>
      <c r="AS166" s="5"/>
      <c r="AT166" s="5"/>
      <c r="AU166" s="5"/>
      <c r="AV166" s="6"/>
    </row>
    <row r="167" spans="31:48">
      <c r="AF167" s="204"/>
      <c r="AH167" s="408" t="s">
        <v>538</v>
      </c>
      <c r="AI167" s="204"/>
      <c r="AJ167" s="204"/>
      <c r="AM167" s="422" t="s">
        <v>572</v>
      </c>
      <c r="AN167" s="5"/>
      <c r="AO167" s="5"/>
      <c r="AP167" s="10"/>
      <c r="AQ167" s="10"/>
      <c r="AR167" s="5"/>
      <c r="AS167" s="5"/>
      <c r="AT167" s="5"/>
      <c r="AU167" s="5"/>
      <c r="AV167" s="6"/>
    </row>
    <row r="168" spans="31:48">
      <c r="AF168" s="204"/>
      <c r="AG168" s="204"/>
      <c r="AH168" s="204"/>
      <c r="AI168" s="204"/>
      <c r="AJ168" s="204"/>
      <c r="AM168" s="422" t="s">
        <v>573</v>
      </c>
      <c r="AN168" s="5"/>
      <c r="AO168" s="5"/>
      <c r="AP168" s="10"/>
      <c r="AQ168" s="10"/>
      <c r="AR168" s="5"/>
      <c r="AS168" s="5"/>
      <c r="AT168" s="5"/>
      <c r="AU168" s="5"/>
      <c r="AV168" s="6"/>
    </row>
    <row r="169" spans="31:48">
      <c r="AF169" s="204"/>
      <c r="AG169" s="211" t="s">
        <v>240</v>
      </c>
      <c r="AI169" s="204"/>
      <c r="AJ169" s="204"/>
      <c r="AM169" s="7"/>
      <c r="AN169" s="8"/>
      <c r="AO169" s="8"/>
      <c r="AP169" s="170"/>
      <c r="AQ169" s="170"/>
      <c r="AR169" s="8"/>
      <c r="AS169" s="8"/>
      <c r="AT169" s="8"/>
      <c r="AU169" s="8"/>
      <c r="AV169" s="9"/>
    </row>
    <row r="170" spans="31:48">
      <c r="AF170" s="204"/>
      <c r="AG170" s="409" t="s">
        <v>539</v>
      </c>
      <c r="AI170" s="204"/>
      <c r="AJ170" s="204"/>
      <c r="AM170" s="238"/>
      <c r="AP170" s="228"/>
      <c r="AQ170" s="228"/>
    </row>
    <row r="171" spans="31:48">
      <c r="AF171" s="204"/>
      <c r="AG171" s="410"/>
      <c r="AI171" s="204"/>
      <c r="AJ171" s="204"/>
      <c r="AM171" s="238" t="s">
        <v>568</v>
      </c>
      <c r="AP171" s="228"/>
      <c r="AQ171" s="228"/>
    </row>
    <row r="172" spans="31:48">
      <c r="AF172" s="204"/>
      <c r="AG172" s="411" t="s">
        <v>243</v>
      </c>
      <c r="AI172" s="204"/>
      <c r="AJ172" s="204"/>
      <c r="AP172" s="228"/>
      <c r="AQ172" s="228"/>
    </row>
    <row r="173" spans="31:48">
      <c r="AF173" s="204"/>
      <c r="AG173" s="412" t="s">
        <v>163</v>
      </c>
      <c r="AI173" s="204"/>
      <c r="AJ173" s="204"/>
      <c r="AP173" s="228"/>
      <c r="AQ173" s="228"/>
    </row>
    <row r="174" spans="31:48">
      <c r="AF174" s="204"/>
      <c r="AG174" s="413" t="s">
        <v>171</v>
      </c>
      <c r="AI174" s="204"/>
      <c r="AJ174" s="204"/>
      <c r="AP174" s="228"/>
      <c r="AQ174" s="228"/>
    </row>
    <row r="175" spans="31:48">
      <c r="AF175" s="204"/>
      <c r="AG175" s="413" t="s">
        <v>175</v>
      </c>
      <c r="AI175" s="204"/>
      <c r="AJ175" s="204"/>
      <c r="AP175" s="228"/>
      <c r="AQ175" s="228"/>
    </row>
    <row r="176" spans="31:48">
      <c r="AF176" s="204"/>
      <c r="AG176" s="413" t="s">
        <v>177</v>
      </c>
      <c r="AI176" s="204"/>
      <c r="AJ176" s="204"/>
      <c r="AP176" s="228"/>
      <c r="AQ176" s="228"/>
    </row>
    <row r="177" spans="32:47">
      <c r="AF177" s="204"/>
      <c r="AG177" s="413" t="s">
        <v>179</v>
      </c>
      <c r="AI177" s="204"/>
      <c r="AJ177" s="204"/>
      <c r="AP177" s="228"/>
      <c r="AQ177" s="228"/>
    </row>
    <row r="178" spans="32:47">
      <c r="AF178" s="204"/>
      <c r="AG178" s="204"/>
      <c r="AH178" s="204"/>
      <c r="AI178" s="204"/>
      <c r="AJ178" s="204"/>
      <c r="AP178" s="228"/>
      <c r="AQ178" s="228"/>
    </row>
    <row r="179" spans="32:47">
      <c r="AF179" s="204"/>
      <c r="AG179" s="204"/>
      <c r="AH179" s="204"/>
      <c r="AI179" s="204"/>
      <c r="AJ179" s="204"/>
      <c r="AP179" s="228"/>
      <c r="AQ179" s="228"/>
    </row>
    <row r="180" spans="32:47">
      <c r="AF180" s="204"/>
      <c r="AG180" s="408" t="s">
        <v>563</v>
      </c>
      <c r="AH180"/>
      <c r="AI180"/>
      <c r="AJ180"/>
      <c r="AK180"/>
      <c r="AL180"/>
      <c r="AM180"/>
      <c r="AP180" s="228"/>
      <c r="AQ180" s="228"/>
    </row>
    <row r="181" spans="32:47">
      <c r="AF181" s="204"/>
      <c r="AG181" s="408" t="s">
        <v>564</v>
      </c>
      <c r="AH181"/>
      <c r="AI181"/>
      <c r="AJ181"/>
      <c r="AK181"/>
      <c r="AL181"/>
      <c r="AM181"/>
      <c r="AP181" s="228"/>
      <c r="AQ181" s="228"/>
    </row>
    <row r="182" spans="32:47">
      <c r="AF182" s="204"/>
      <c r="AG182" s="416"/>
      <c r="AH182"/>
      <c r="AI182"/>
      <c r="AJ182"/>
      <c r="AK182"/>
      <c r="AL182"/>
      <c r="AM182"/>
      <c r="AO182" s="246" t="s">
        <v>577</v>
      </c>
      <c r="AP182" s="228"/>
      <c r="AQ182" s="228"/>
    </row>
    <row r="183" spans="32:47">
      <c r="AF183" s="204"/>
      <c r="AG183" s="415" t="s">
        <v>540</v>
      </c>
      <c r="AH183"/>
      <c r="AI183"/>
      <c r="AJ183"/>
      <c r="AK183"/>
      <c r="AL183"/>
      <c r="AM183"/>
      <c r="AP183" s="228"/>
      <c r="AQ183" s="228"/>
      <c r="AR183" s="204" t="s">
        <v>578</v>
      </c>
    </row>
    <row r="184" spans="32:47">
      <c r="AF184" s="204"/>
      <c r="AG184" s="415" t="s">
        <v>541</v>
      </c>
      <c r="AH184"/>
      <c r="AI184"/>
      <c r="AJ184"/>
      <c r="AK184"/>
      <c r="AL184"/>
      <c r="AM184"/>
      <c r="AP184" s="228"/>
      <c r="AQ184" s="228"/>
    </row>
    <row r="185" spans="32:47">
      <c r="AF185" s="204"/>
      <c r="AG185" s="415" t="s">
        <v>542</v>
      </c>
      <c r="AH185"/>
      <c r="AI185"/>
      <c r="AJ185"/>
      <c r="AK185"/>
      <c r="AL185"/>
      <c r="AM185"/>
      <c r="AP185" s="228"/>
      <c r="AQ185" s="228"/>
    </row>
    <row r="186" spans="32:47">
      <c r="AF186" s="204"/>
      <c r="AG186" s="407"/>
      <c r="AH186"/>
      <c r="AI186"/>
      <c r="AJ186"/>
      <c r="AK186"/>
      <c r="AL186"/>
      <c r="AM186"/>
      <c r="AP186" s="228"/>
      <c r="AQ186" s="228"/>
    </row>
    <row r="187" spans="32:47">
      <c r="AF187" s="204"/>
      <c r="AG187" s="415" t="s">
        <v>543</v>
      </c>
      <c r="AH187"/>
      <c r="AI187"/>
      <c r="AJ187"/>
      <c r="AK187"/>
      <c r="AL187"/>
      <c r="AM187"/>
      <c r="AP187" s="228"/>
      <c r="AQ187" s="228"/>
    </row>
    <row r="188" spans="32:47">
      <c r="AF188" s="204"/>
      <c r="AG188" s="415" t="s">
        <v>544</v>
      </c>
      <c r="AH188"/>
      <c r="AI188"/>
      <c r="AJ188"/>
      <c r="AK188"/>
      <c r="AL188"/>
      <c r="AM188"/>
    </row>
    <row r="189" spans="32:47">
      <c r="AG189" s="415" t="s">
        <v>545</v>
      </c>
      <c r="AH189"/>
      <c r="AI189"/>
      <c r="AJ189"/>
      <c r="AK189"/>
      <c r="AL189"/>
      <c r="AM189"/>
    </row>
    <row r="190" spans="32:47">
      <c r="AG190" s="407"/>
      <c r="AH190"/>
      <c r="AI190"/>
      <c r="AJ190"/>
      <c r="AK190"/>
      <c r="AL190"/>
      <c r="AM190"/>
      <c r="AU190" s="250"/>
    </row>
    <row r="191" spans="32:47">
      <c r="AG191" s="415" t="s">
        <v>546</v>
      </c>
      <c r="AH191"/>
      <c r="AI191"/>
      <c r="AJ191"/>
      <c r="AK191"/>
      <c r="AL191"/>
      <c r="AM191"/>
      <c r="AU191" s="250"/>
    </row>
    <row r="192" spans="32:47">
      <c r="AG192" s="415" t="s">
        <v>547</v>
      </c>
      <c r="AH192"/>
      <c r="AI192"/>
      <c r="AJ192"/>
      <c r="AK192"/>
      <c r="AL192"/>
      <c r="AM192"/>
      <c r="AU192" s="250"/>
    </row>
    <row r="193" spans="33:41">
      <c r="AG193" s="415" t="s">
        <v>548</v>
      </c>
      <c r="AH193"/>
      <c r="AI193"/>
      <c r="AJ193"/>
      <c r="AK193"/>
      <c r="AL193"/>
      <c r="AM193" s="66" t="s">
        <v>565</v>
      </c>
    </row>
    <row r="194" spans="33:41">
      <c r="AG194" s="418" t="s">
        <v>549</v>
      </c>
      <c r="AH194"/>
      <c r="AI194"/>
      <c r="AJ194"/>
      <c r="AK194"/>
      <c r="AL194"/>
      <c r="AM194" s="417">
        <f>-302/69.5</f>
        <v>-4.3453237410071939</v>
      </c>
      <c r="AO194" s="436" t="s">
        <v>571</v>
      </c>
    </row>
    <row r="195" spans="33:41">
      <c r="AG195" s="407"/>
      <c r="AH195"/>
      <c r="AI195"/>
      <c r="AJ195"/>
      <c r="AK195"/>
      <c r="AL195"/>
      <c r="AM195"/>
    </row>
    <row r="196" spans="33:41">
      <c r="AG196" s="415" t="s">
        <v>550</v>
      </c>
      <c r="AH196"/>
      <c r="AI196"/>
      <c r="AJ196"/>
      <c r="AK196"/>
      <c r="AL196"/>
      <c r="AM196"/>
    </row>
    <row r="197" spans="33:41">
      <c r="AG197" s="415" t="s">
        <v>551</v>
      </c>
      <c r="AH197"/>
      <c r="AI197"/>
      <c r="AJ197"/>
      <c r="AK197"/>
      <c r="AL197"/>
      <c r="AM197"/>
    </row>
    <row r="198" spans="33:41">
      <c r="AG198" s="407"/>
      <c r="AH198"/>
      <c r="AI198"/>
      <c r="AJ198"/>
      <c r="AK198"/>
      <c r="AL198"/>
      <c r="AM198"/>
    </row>
    <row r="199" spans="33:41">
      <c r="AG199" s="415" t="s">
        <v>552</v>
      </c>
      <c r="AH199"/>
      <c r="AI199"/>
      <c r="AJ199"/>
      <c r="AK199"/>
      <c r="AL199"/>
      <c r="AM199"/>
    </row>
    <row r="200" spans="33:41">
      <c r="AG200" s="415" t="s">
        <v>553</v>
      </c>
      <c r="AH200"/>
      <c r="AI200"/>
      <c r="AJ200"/>
      <c r="AK200"/>
      <c r="AL200"/>
      <c r="AM200"/>
    </row>
    <row r="201" spans="33:41">
      <c r="AG201" s="415" t="s">
        <v>554</v>
      </c>
      <c r="AH201"/>
      <c r="AI201"/>
      <c r="AJ201"/>
      <c r="AK201"/>
      <c r="AL201"/>
      <c r="AM201"/>
    </row>
    <row r="202" spans="33:41">
      <c r="AG202" s="407"/>
      <c r="AH202"/>
      <c r="AI202"/>
      <c r="AJ202"/>
      <c r="AK202"/>
      <c r="AL202"/>
      <c r="AM202"/>
    </row>
    <row r="203" spans="33:41">
      <c r="AG203" s="415" t="s">
        <v>555</v>
      </c>
      <c r="AH203"/>
      <c r="AI203"/>
      <c r="AJ203"/>
      <c r="AK203"/>
      <c r="AL203"/>
      <c r="AM203"/>
    </row>
    <row r="204" spans="33:41">
      <c r="AG204" s="415" t="s">
        <v>556</v>
      </c>
      <c r="AH204"/>
      <c r="AI204"/>
      <c r="AJ204"/>
      <c r="AK204"/>
      <c r="AL204"/>
      <c r="AM204"/>
    </row>
    <row r="205" spans="33:41">
      <c r="AG205" s="415" t="s">
        <v>557</v>
      </c>
      <c r="AH205"/>
      <c r="AI205"/>
      <c r="AJ205"/>
      <c r="AK205"/>
      <c r="AL205"/>
      <c r="AM205"/>
    </row>
    <row r="206" spans="33:41">
      <c r="AG206" s="407"/>
      <c r="AH206"/>
      <c r="AI206"/>
      <c r="AJ206"/>
      <c r="AK206"/>
      <c r="AL206"/>
      <c r="AM206"/>
    </row>
    <row r="207" spans="33:41">
      <c r="AG207" s="415" t="s">
        <v>558</v>
      </c>
      <c r="AH207"/>
      <c r="AI207"/>
      <c r="AJ207"/>
      <c r="AK207"/>
      <c r="AL207"/>
      <c r="AM207"/>
    </row>
    <row r="208" spans="33:41">
      <c r="AG208" s="415" t="s">
        <v>559</v>
      </c>
      <c r="AH208"/>
      <c r="AI208"/>
      <c r="AJ208"/>
      <c r="AK208"/>
      <c r="AL208"/>
      <c r="AM208" s="66" t="s">
        <v>566</v>
      </c>
    </row>
    <row r="209" spans="33:41">
      <c r="AG209" s="418" t="s">
        <v>560</v>
      </c>
      <c r="AH209"/>
      <c r="AI209"/>
      <c r="AJ209"/>
      <c r="AK209"/>
      <c r="AL209"/>
      <c r="AM209" s="66">
        <v>0.77</v>
      </c>
      <c r="AO209" s="436" t="s">
        <v>579</v>
      </c>
    </row>
    <row r="210" spans="33:41">
      <c r="AG210" s="407"/>
      <c r="AH210"/>
      <c r="AI210"/>
      <c r="AJ210"/>
      <c r="AK210"/>
      <c r="AL210"/>
      <c r="AM210"/>
    </row>
    <row r="211" spans="33:41">
      <c r="AG211" s="415" t="s">
        <v>561</v>
      </c>
      <c r="AH211"/>
      <c r="AI211"/>
      <c r="AJ211"/>
      <c r="AK211"/>
      <c r="AL211"/>
      <c r="AM211"/>
    </row>
    <row r="212" spans="33:41">
      <c r="AG212" s="416" t="s">
        <v>562</v>
      </c>
      <c r="AH212"/>
      <c r="AI212"/>
      <c r="AJ212"/>
      <c r="AK212"/>
      <c r="AL212"/>
      <c r="AM212"/>
    </row>
  </sheetData>
  <sheetProtection algorithmName="SHA-512" hashValue="yAJGZzTSUw+SOAmwPndgfRLiDvozIzmn79xuzy3Kzc4u5ERfzY6kpR2s6gxcod+m/AdGJ9KAoxYI9IVITLHj4g==" saltValue="IPg06Q0DxvMeh4cY4++EpQ==" spinCount="100000" sheet="1" objects="1" scenarios="1"/>
  <hyperlinks>
    <hyperlink ref="A46" r:id="rId1" xr:uid="{5C8F6BBC-7F23-49D3-BD09-023CBDE40699}"/>
    <hyperlink ref="AM167" r:id="rId2" xr:uid="{1030F09A-A9FC-4E6A-ABBF-B8FD0FF394D0}"/>
    <hyperlink ref="AM168" r:id="rId3" xr:uid="{08B92974-5149-4B6F-A3DB-CC26C1DAD0C1}"/>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00568-D8FB-43F2-8E48-A11B0B686EAB}">
  <sheetPr codeName="Sheet15"/>
  <dimension ref="A1:W401"/>
  <sheetViews>
    <sheetView workbookViewId="0">
      <selection activeCell="E4" sqref="E4"/>
    </sheetView>
  </sheetViews>
  <sheetFormatPr defaultRowHeight="15"/>
  <cols>
    <col min="1" max="1" width="9.140625" style="90"/>
    <col min="2" max="5" width="9.140625" style="147"/>
    <col min="6" max="6" width="9.140625" style="347"/>
    <col min="7" max="9" width="9.140625" style="147"/>
    <col min="10" max="22" width="9.140625" style="90"/>
  </cols>
  <sheetData>
    <row r="1" spans="1:16">
      <c r="A1" s="472" t="s">
        <v>359</v>
      </c>
      <c r="B1" s="147" t="s">
        <v>677</v>
      </c>
      <c r="C1" s="147" t="s">
        <v>196</v>
      </c>
      <c r="D1" s="147" t="s">
        <v>678</v>
      </c>
      <c r="E1" s="147" t="s">
        <v>679</v>
      </c>
      <c r="G1" s="509" t="s">
        <v>680</v>
      </c>
    </row>
    <row r="2" spans="1:16">
      <c r="B2" s="147">
        <v>1</v>
      </c>
      <c r="C2" s="147">
        <v>0</v>
      </c>
      <c r="D2" s="147">
        <v>1</v>
      </c>
      <c r="E2" s="147">
        <v>0</v>
      </c>
      <c r="H2" s="371" t="s">
        <v>732</v>
      </c>
    </row>
    <row r="3" spans="1:16">
      <c r="B3" s="147">
        <v>1</v>
      </c>
      <c r="C3" s="147">
        <v>0</v>
      </c>
      <c r="D3" s="147">
        <v>2</v>
      </c>
      <c r="E3" s="147">
        <v>0</v>
      </c>
      <c r="G3" s="90"/>
      <c r="H3" s="149" t="s">
        <v>731</v>
      </c>
    </row>
    <row r="4" spans="1:16" ht="15.75" thickBot="1">
      <c r="B4" s="147">
        <v>2</v>
      </c>
      <c r="C4" s="147">
        <v>0</v>
      </c>
      <c r="D4" s="147">
        <v>1</v>
      </c>
      <c r="E4" s="147">
        <v>0</v>
      </c>
      <c r="G4" s="90"/>
      <c r="H4" s="149" t="s">
        <v>752</v>
      </c>
    </row>
    <row r="5" spans="1:16">
      <c r="B5" s="147">
        <v>2</v>
      </c>
      <c r="C5" s="147">
        <v>0</v>
      </c>
      <c r="D5" s="147">
        <v>2</v>
      </c>
      <c r="E5" s="147">
        <v>0</v>
      </c>
      <c r="G5" s="90"/>
      <c r="H5" s="90"/>
      <c r="N5" s="329"/>
      <c r="O5" s="330"/>
      <c r="P5" s="331"/>
    </row>
    <row r="6" spans="1:16" ht="18.75">
      <c r="B6" s="147">
        <v>3</v>
      </c>
      <c r="C6" s="147">
        <v>0</v>
      </c>
      <c r="D6" s="147">
        <v>1</v>
      </c>
      <c r="E6" s="147">
        <v>1</v>
      </c>
      <c r="G6" s="90"/>
      <c r="H6" s="510" t="s">
        <v>681</v>
      </c>
      <c r="N6" s="332" t="s">
        <v>286</v>
      </c>
      <c r="O6" s="483" t="s">
        <v>158</v>
      </c>
      <c r="P6" s="334"/>
    </row>
    <row r="7" spans="1:16" ht="19.5" thickBot="1">
      <c r="B7" s="147">
        <v>3</v>
      </c>
      <c r="C7" s="147">
        <v>0</v>
      </c>
      <c r="D7" s="147">
        <v>2</v>
      </c>
      <c r="E7" s="147">
        <v>1</v>
      </c>
      <c r="G7" s="149" t="s">
        <v>682</v>
      </c>
      <c r="H7" s="149">
        <f>47/200</f>
        <v>0.23499999999999999</v>
      </c>
      <c r="N7" s="335"/>
      <c r="O7" s="484"/>
      <c r="P7" s="337"/>
    </row>
    <row r="8" spans="1:16">
      <c r="B8" s="147">
        <v>4</v>
      </c>
      <c r="C8" s="147">
        <v>0</v>
      </c>
      <c r="D8" s="147">
        <v>1</v>
      </c>
      <c r="E8" s="147">
        <v>0</v>
      </c>
      <c r="G8" s="149" t="s">
        <v>431</v>
      </c>
      <c r="H8" s="149">
        <f>87/200</f>
        <v>0.435</v>
      </c>
    </row>
    <row r="9" spans="1:16">
      <c r="B9" s="147">
        <v>4</v>
      </c>
      <c r="C9" s="147">
        <v>0</v>
      </c>
      <c r="D9" s="147">
        <v>2</v>
      </c>
      <c r="E9" s="147">
        <v>0</v>
      </c>
      <c r="G9" s="149"/>
      <c r="H9" s="149"/>
    </row>
    <row r="10" spans="1:16">
      <c r="B10" s="147">
        <v>5</v>
      </c>
      <c r="C10" s="147">
        <v>0</v>
      </c>
      <c r="D10" s="147">
        <v>1</v>
      </c>
      <c r="E10" s="147">
        <v>1</v>
      </c>
      <c r="F10" s="560" t="s">
        <v>683</v>
      </c>
      <c r="G10" s="90"/>
      <c r="H10" s="149"/>
      <c r="I10" s="511" t="s">
        <v>729</v>
      </c>
    </row>
    <row r="11" spans="1:16">
      <c r="B11" s="147">
        <v>5</v>
      </c>
      <c r="C11" s="147">
        <v>0</v>
      </c>
      <c r="D11" s="147">
        <v>2</v>
      </c>
      <c r="E11" s="147">
        <v>0</v>
      </c>
    </row>
    <row r="12" spans="1:16">
      <c r="B12" s="147">
        <v>6</v>
      </c>
      <c r="C12" s="147">
        <v>0</v>
      </c>
      <c r="D12" s="147">
        <v>1</v>
      </c>
      <c r="E12" s="147">
        <v>0</v>
      </c>
      <c r="G12" s="90" t="s">
        <v>730</v>
      </c>
    </row>
    <row r="13" spans="1:16">
      <c r="B13" s="147">
        <v>6</v>
      </c>
      <c r="C13" s="147">
        <v>0</v>
      </c>
      <c r="D13" s="147">
        <v>2</v>
      </c>
      <c r="E13" s="147">
        <v>0</v>
      </c>
    </row>
    <row r="14" spans="1:16">
      <c r="B14" s="147">
        <v>7</v>
      </c>
      <c r="C14" s="147">
        <v>0</v>
      </c>
      <c r="D14" s="147">
        <v>1</v>
      </c>
      <c r="E14" s="147">
        <v>0</v>
      </c>
      <c r="G14" s="406" t="s">
        <v>728</v>
      </c>
      <c r="H14" s="406"/>
    </row>
    <row r="15" spans="1:16">
      <c r="B15" s="147">
        <v>7</v>
      </c>
      <c r="C15" s="147">
        <v>0</v>
      </c>
      <c r="D15" s="147">
        <v>2</v>
      </c>
      <c r="E15" s="147">
        <v>1</v>
      </c>
      <c r="G15" s="512" t="s">
        <v>667</v>
      </c>
      <c r="H15" s="406"/>
      <c r="P15" s="513"/>
    </row>
    <row r="16" spans="1:16">
      <c r="B16" s="147">
        <v>8</v>
      </c>
      <c r="C16" s="147">
        <v>0</v>
      </c>
      <c r="D16" s="147">
        <v>1</v>
      </c>
      <c r="E16" s="147">
        <v>0</v>
      </c>
      <c r="G16" s="406" t="s">
        <v>240</v>
      </c>
      <c r="H16" s="406"/>
    </row>
    <row r="17" spans="2:16">
      <c r="B17" s="147">
        <v>8</v>
      </c>
      <c r="C17" s="147">
        <v>0</v>
      </c>
      <c r="D17" s="147">
        <v>2</v>
      </c>
      <c r="E17" s="147">
        <v>0</v>
      </c>
      <c r="G17" s="406" t="s">
        <v>159</v>
      </c>
      <c r="H17" s="406"/>
    </row>
    <row r="18" spans="2:16">
      <c r="B18" s="147">
        <v>9</v>
      </c>
      <c r="C18" s="147">
        <v>0</v>
      </c>
      <c r="D18" s="147">
        <v>1</v>
      </c>
      <c r="E18" s="147">
        <v>0</v>
      </c>
      <c r="G18" s="406" t="s">
        <v>160</v>
      </c>
      <c r="H18" s="406"/>
    </row>
    <row r="19" spans="2:16">
      <c r="B19" s="147">
        <v>9</v>
      </c>
      <c r="C19" s="147">
        <v>0</v>
      </c>
      <c r="D19" s="147">
        <v>2</v>
      </c>
      <c r="E19" s="147">
        <v>0</v>
      </c>
      <c r="G19" s="406" t="s">
        <v>243</v>
      </c>
      <c r="H19" s="406"/>
    </row>
    <row r="20" spans="2:16">
      <c r="B20" s="147">
        <v>10</v>
      </c>
      <c r="C20" s="147">
        <v>0</v>
      </c>
      <c r="D20" s="147">
        <v>1</v>
      </c>
      <c r="E20" s="147">
        <v>0</v>
      </c>
      <c r="G20" s="406" t="s">
        <v>684</v>
      </c>
      <c r="H20" s="406"/>
    </row>
    <row r="21" spans="2:16">
      <c r="B21" s="147">
        <v>10</v>
      </c>
      <c r="C21" s="147">
        <v>0</v>
      </c>
      <c r="D21" s="147">
        <v>2</v>
      </c>
      <c r="E21" s="147">
        <v>0</v>
      </c>
      <c r="H21" s="406"/>
      <c r="L21" s="514" t="s">
        <v>685</v>
      </c>
      <c r="M21" s="406" t="s">
        <v>686</v>
      </c>
    </row>
    <row r="22" spans="2:16">
      <c r="B22" s="147">
        <v>11</v>
      </c>
      <c r="C22" s="147">
        <v>0</v>
      </c>
      <c r="D22" s="147">
        <v>1</v>
      </c>
      <c r="E22" s="147">
        <v>1</v>
      </c>
      <c r="H22" s="406"/>
      <c r="M22" s="406" t="s">
        <v>687</v>
      </c>
      <c r="P22" s="515"/>
    </row>
    <row r="23" spans="2:16">
      <c r="B23" s="147">
        <v>11</v>
      </c>
      <c r="C23" s="147">
        <v>0</v>
      </c>
      <c r="D23" s="147">
        <v>2</v>
      </c>
      <c r="E23" s="147">
        <v>0</v>
      </c>
      <c r="H23" s="406"/>
      <c r="M23" s="406" t="s">
        <v>688</v>
      </c>
      <c r="P23" s="515"/>
    </row>
    <row r="24" spans="2:16">
      <c r="B24" s="147">
        <v>12</v>
      </c>
      <c r="C24" s="147">
        <v>0</v>
      </c>
      <c r="D24" s="147">
        <v>1</v>
      </c>
      <c r="E24" s="147">
        <v>1</v>
      </c>
      <c r="H24" s="406"/>
      <c r="M24" s="406" t="s">
        <v>689</v>
      </c>
      <c r="P24" s="515"/>
    </row>
    <row r="25" spans="2:16">
      <c r="B25" s="147">
        <v>12</v>
      </c>
      <c r="C25" s="147">
        <v>0</v>
      </c>
      <c r="D25" s="147">
        <v>2</v>
      </c>
      <c r="E25" s="147">
        <v>0</v>
      </c>
      <c r="P25" s="515"/>
    </row>
    <row r="26" spans="2:16">
      <c r="B26" s="147">
        <v>13</v>
      </c>
      <c r="C26" s="147">
        <v>0</v>
      </c>
      <c r="D26" s="147">
        <v>1</v>
      </c>
      <c r="E26" s="147">
        <v>1</v>
      </c>
      <c r="G26" s="516" t="s">
        <v>690</v>
      </c>
      <c r="H26" s="90"/>
      <c r="I26" s="90"/>
      <c r="J26" s="517" t="s">
        <v>757</v>
      </c>
      <c r="K26" s="2"/>
      <c r="L26" s="3"/>
    </row>
    <row r="27" spans="2:16">
      <c r="B27" s="147">
        <v>13</v>
      </c>
      <c r="C27" s="147">
        <v>0</v>
      </c>
      <c r="D27" s="147">
        <v>2</v>
      </c>
      <c r="E27" s="147">
        <v>0</v>
      </c>
      <c r="G27" s="516" t="s">
        <v>691</v>
      </c>
      <c r="H27" s="90"/>
      <c r="I27" s="90"/>
      <c r="J27" s="518" t="s">
        <v>756</v>
      </c>
      <c r="K27" s="5"/>
      <c r="L27" s="519" t="s">
        <v>39</v>
      </c>
      <c r="M27" s="520" t="s">
        <v>753</v>
      </c>
    </row>
    <row r="28" spans="2:16">
      <c r="B28" s="147">
        <v>14</v>
      </c>
      <c r="C28" s="147">
        <v>0</v>
      </c>
      <c r="D28" s="147">
        <v>1</v>
      </c>
      <c r="E28" s="147">
        <v>0</v>
      </c>
      <c r="G28" s="90"/>
      <c r="H28" s="90"/>
      <c r="I28" s="90"/>
      <c r="J28" s="518" t="s">
        <v>754</v>
      </c>
      <c r="K28" s="5"/>
      <c r="L28" s="519">
        <f>47/200</f>
        <v>0.23499999999999999</v>
      </c>
    </row>
    <row r="29" spans="2:16">
      <c r="B29" s="147">
        <v>14</v>
      </c>
      <c r="C29" s="147">
        <v>0</v>
      </c>
      <c r="D29" s="147">
        <v>2</v>
      </c>
      <c r="E29" s="147">
        <v>0</v>
      </c>
      <c r="G29" s="90"/>
      <c r="H29" s="90"/>
      <c r="I29" s="90"/>
      <c r="J29" s="521" t="s">
        <v>755</v>
      </c>
      <c r="K29" s="8"/>
      <c r="L29" s="522">
        <f>87/200</f>
        <v>0.435</v>
      </c>
    </row>
    <row r="30" spans="2:16">
      <c r="B30" s="147">
        <v>15</v>
      </c>
      <c r="C30" s="147">
        <v>0</v>
      </c>
      <c r="D30" s="147">
        <v>1</v>
      </c>
      <c r="E30" s="147">
        <v>0</v>
      </c>
      <c r="G30" s="523" t="s">
        <v>692</v>
      </c>
    </row>
    <row r="31" spans="2:16">
      <c r="B31" s="147">
        <v>15</v>
      </c>
      <c r="C31" s="147">
        <v>0</v>
      </c>
      <c r="D31" s="147">
        <v>2</v>
      </c>
      <c r="E31" s="147">
        <v>0</v>
      </c>
      <c r="G31" s="516" t="s">
        <v>693</v>
      </c>
    </row>
    <row r="32" spans="2:16">
      <c r="B32" s="147">
        <v>16</v>
      </c>
      <c r="C32" s="147">
        <v>0</v>
      </c>
      <c r="D32" s="147">
        <v>1</v>
      </c>
      <c r="E32" s="147">
        <v>1</v>
      </c>
      <c r="G32" s="516" t="s">
        <v>336</v>
      </c>
    </row>
    <row r="33" spans="2:20">
      <c r="B33" s="147">
        <v>16</v>
      </c>
      <c r="C33" s="147">
        <v>0</v>
      </c>
      <c r="D33" s="147">
        <v>2</v>
      </c>
      <c r="E33" s="147">
        <v>0</v>
      </c>
      <c r="G33" s="515" t="s">
        <v>672</v>
      </c>
    </row>
    <row r="34" spans="2:20">
      <c r="B34" s="147">
        <v>17</v>
      </c>
      <c r="C34" s="147">
        <v>0</v>
      </c>
      <c r="D34" s="147">
        <v>1</v>
      </c>
      <c r="E34" s="147">
        <v>1</v>
      </c>
      <c r="G34" s="515" t="s">
        <v>673</v>
      </c>
    </row>
    <row r="35" spans="2:20">
      <c r="B35" s="147">
        <v>17</v>
      </c>
      <c r="C35" s="147">
        <v>0</v>
      </c>
      <c r="D35" s="147">
        <v>2</v>
      </c>
      <c r="E35" s="147">
        <v>0</v>
      </c>
      <c r="G35" s="515" t="s">
        <v>694</v>
      </c>
    </row>
    <row r="36" spans="2:20">
      <c r="B36" s="147">
        <v>18</v>
      </c>
      <c r="C36" s="147">
        <v>0</v>
      </c>
      <c r="D36" s="147">
        <v>1</v>
      </c>
      <c r="E36" s="147">
        <v>1</v>
      </c>
      <c r="G36" s="515" t="s">
        <v>695</v>
      </c>
    </row>
    <row r="37" spans="2:20">
      <c r="B37" s="147">
        <v>18</v>
      </c>
      <c r="C37" s="147">
        <v>0</v>
      </c>
      <c r="D37" s="147">
        <v>2</v>
      </c>
      <c r="E37" s="147">
        <v>1</v>
      </c>
      <c r="G37" s="524"/>
    </row>
    <row r="38" spans="2:20">
      <c r="B38" s="147">
        <v>19</v>
      </c>
      <c r="C38" s="147">
        <v>0</v>
      </c>
      <c r="D38" s="147">
        <v>1</v>
      </c>
      <c r="E38" s="147">
        <v>0</v>
      </c>
      <c r="G38" s="515" t="s">
        <v>674</v>
      </c>
    </row>
    <row r="39" spans="2:20">
      <c r="B39" s="147">
        <v>19</v>
      </c>
      <c r="C39" s="147">
        <v>0</v>
      </c>
      <c r="D39" s="147">
        <v>2</v>
      </c>
      <c r="E39" s="147">
        <v>0</v>
      </c>
      <c r="G39" s="515" t="s">
        <v>697</v>
      </c>
    </row>
    <row r="40" spans="2:20">
      <c r="B40" s="147">
        <v>20</v>
      </c>
      <c r="C40" s="147">
        <v>0</v>
      </c>
      <c r="D40" s="147">
        <v>1</v>
      </c>
      <c r="E40" s="147">
        <v>1</v>
      </c>
      <c r="G40" s="524"/>
    </row>
    <row r="41" spans="2:20">
      <c r="B41" s="147">
        <v>20</v>
      </c>
      <c r="C41" s="147">
        <v>0</v>
      </c>
      <c r="D41" s="147">
        <v>2</v>
      </c>
      <c r="E41" s="147">
        <v>1</v>
      </c>
      <c r="G41" s="515" t="s">
        <v>193</v>
      </c>
    </row>
    <row r="42" spans="2:20">
      <c r="B42" s="147">
        <v>21</v>
      </c>
      <c r="C42" s="147">
        <v>0</v>
      </c>
      <c r="D42" s="147">
        <v>1</v>
      </c>
      <c r="E42" s="147">
        <v>0</v>
      </c>
      <c r="G42" s="515" t="s">
        <v>339</v>
      </c>
    </row>
    <row r="43" spans="2:20">
      <c r="B43" s="147">
        <v>21</v>
      </c>
      <c r="C43" s="147">
        <v>0</v>
      </c>
      <c r="D43" s="147">
        <v>2</v>
      </c>
      <c r="E43" s="147">
        <v>0</v>
      </c>
      <c r="G43" s="515" t="s">
        <v>700</v>
      </c>
    </row>
    <row r="44" spans="2:20">
      <c r="B44" s="147">
        <v>22</v>
      </c>
      <c r="C44" s="147">
        <v>0</v>
      </c>
      <c r="D44" s="147">
        <v>1</v>
      </c>
      <c r="E44" s="147">
        <v>0</v>
      </c>
      <c r="G44" s="524"/>
    </row>
    <row r="45" spans="2:20">
      <c r="B45" s="147">
        <v>22</v>
      </c>
      <c r="C45" s="147">
        <v>0</v>
      </c>
      <c r="D45" s="147">
        <v>2</v>
      </c>
      <c r="E45" s="147">
        <v>0</v>
      </c>
      <c r="G45" s="515" t="s">
        <v>197</v>
      </c>
    </row>
    <row r="46" spans="2:20">
      <c r="B46" s="147">
        <v>23</v>
      </c>
      <c r="C46" s="147">
        <v>0</v>
      </c>
      <c r="D46" s="147">
        <v>1</v>
      </c>
      <c r="E46" s="147">
        <v>0</v>
      </c>
      <c r="G46" s="515" t="s">
        <v>675</v>
      </c>
    </row>
    <row r="47" spans="2:20">
      <c r="B47" s="147">
        <v>23</v>
      </c>
      <c r="C47" s="147">
        <v>0</v>
      </c>
      <c r="D47" s="147">
        <v>2</v>
      </c>
      <c r="E47" s="147">
        <v>0</v>
      </c>
      <c r="G47" s="515" t="s">
        <v>701</v>
      </c>
      <c r="P47" s="510" t="s">
        <v>702</v>
      </c>
      <c r="T47" s="223"/>
    </row>
    <row r="48" spans="2:20">
      <c r="B48" s="147">
        <v>24</v>
      </c>
      <c r="C48" s="147">
        <v>0</v>
      </c>
      <c r="D48" s="147">
        <v>1</v>
      </c>
      <c r="E48" s="147">
        <v>0</v>
      </c>
      <c r="G48" s="515" t="s">
        <v>703</v>
      </c>
      <c r="T48" s="223"/>
    </row>
    <row r="49" spans="2:23">
      <c r="B49" s="147">
        <v>24</v>
      </c>
      <c r="C49" s="147">
        <v>0</v>
      </c>
      <c r="D49" s="147">
        <v>2</v>
      </c>
      <c r="E49" s="147">
        <v>0</v>
      </c>
      <c r="G49" s="524"/>
      <c r="T49" s="223"/>
    </row>
    <row r="50" spans="2:23">
      <c r="B50" s="147">
        <v>25</v>
      </c>
      <c r="C50" s="147">
        <v>0</v>
      </c>
      <c r="D50" s="147">
        <v>1</v>
      </c>
      <c r="E50" s="147">
        <v>0</v>
      </c>
      <c r="G50" s="515" t="s">
        <v>205</v>
      </c>
      <c r="P50" s="129" t="s">
        <v>704</v>
      </c>
      <c r="U50" s="149" t="s">
        <v>696</v>
      </c>
      <c r="V50" s="149"/>
      <c r="W50" s="132"/>
    </row>
    <row r="51" spans="2:23">
      <c r="B51" s="147">
        <v>25</v>
      </c>
      <c r="C51" s="147">
        <v>0</v>
      </c>
      <c r="D51" s="147">
        <v>2</v>
      </c>
      <c r="E51" s="147">
        <v>0</v>
      </c>
      <c r="G51" s="515" t="s">
        <v>676</v>
      </c>
      <c r="P51" s="525"/>
      <c r="Q51" s="223"/>
      <c r="R51" s="525" t="s">
        <v>698</v>
      </c>
      <c r="S51" s="525" t="s">
        <v>699</v>
      </c>
      <c r="U51" s="525" t="s">
        <v>265</v>
      </c>
      <c r="V51" s="525" t="s">
        <v>698</v>
      </c>
      <c r="W51" s="485" t="s">
        <v>699</v>
      </c>
    </row>
    <row r="52" spans="2:23">
      <c r="B52" s="147">
        <v>26</v>
      </c>
      <c r="C52" s="147">
        <v>0</v>
      </c>
      <c r="D52" s="147">
        <v>1</v>
      </c>
      <c r="E52" s="147">
        <v>0</v>
      </c>
      <c r="G52" s="515" t="s">
        <v>705</v>
      </c>
      <c r="P52" s="525">
        <f>1/(1+EXP(-(-1.2067)))</f>
        <v>0.23028546869366856</v>
      </c>
      <c r="Q52" s="223"/>
      <c r="R52" s="525">
        <f>1/(1+EXP(-(-1.2067-1.96*0.1858)))</f>
        <v>0.1720926866751944</v>
      </c>
      <c r="S52" s="525">
        <f>1/(1+EXP(-(-1.2067+1.96*0.1858)))</f>
        <v>0.3010017836573618</v>
      </c>
      <c r="U52" s="525">
        <f>SQRT(H7*(1-H7)/200)</f>
        <v>2.9981244136960027E-2</v>
      </c>
      <c r="V52" s="525">
        <f>P52-1.96*U52</f>
        <v>0.17152223018522691</v>
      </c>
      <c r="W52" s="485">
        <f>P52+1.96*U52</f>
        <v>0.28904870720211023</v>
      </c>
    </row>
    <row r="53" spans="2:23">
      <c r="B53" s="147">
        <v>26</v>
      </c>
      <c r="C53" s="147">
        <v>0</v>
      </c>
      <c r="D53" s="147">
        <v>2</v>
      </c>
      <c r="E53" s="147">
        <v>0</v>
      </c>
      <c r="G53" s="515" t="s">
        <v>706</v>
      </c>
      <c r="P53" s="525">
        <f>1/(1+EXP(-(-1.2067+0.9386)))</f>
        <v>0.4333736015928335</v>
      </c>
      <c r="Q53" s="223"/>
      <c r="R53" s="525">
        <f>1/(1+EXP(-(-1.2067+0.9386-1.96*0.14908)))</f>
        <v>0.36347878870703121</v>
      </c>
      <c r="S53" s="525">
        <f>1/(1+EXP(-(-1.2067+0.9386+1.96*0.14908)))</f>
        <v>0.50602390851805079</v>
      </c>
      <c r="U53" s="525">
        <f>SQRT(H8*(1-H8)/200)</f>
        <v>3.5055313434627852E-2</v>
      </c>
      <c r="V53" s="525">
        <f>P53-1.96*U53</f>
        <v>0.36466518726096292</v>
      </c>
      <c r="W53" s="485">
        <f>P53+1.96*U53</f>
        <v>0.50208201592470414</v>
      </c>
    </row>
    <row r="54" spans="2:23">
      <c r="B54" s="147">
        <v>27</v>
      </c>
      <c r="C54" s="147">
        <v>0</v>
      </c>
      <c r="D54" s="147">
        <v>1</v>
      </c>
      <c r="E54" s="147">
        <v>0</v>
      </c>
      <c r="G54" s="515" t="s">
        <v>208</v>
      </c>
    </row>
    <row r="55" spans="2:23">
      <c r="B55" s="147">
        <v>27</v>
      </c>
      <c r="C55" s="147">
        <v>0</v>
      </c>
      <c r="D55" s="147">
        <v>2</v>
      </c>
      <c r="E55" s="147">
        <v>0</v>
      </c>
      <c r="G55" s="515" t="s">
        <v>209</v>
      </c>
    </row>
    <row r="56" spans="2:23">
      <c r="B56" s="147">
        <v>28</v>
      </c>
      <c r="C56" s="147">
        <v>0</v>
      </c>
      <c r="D56" s="147">
        <v>1</v>
      </c>
      <c r="E56" s="147">
        <v>0</v>
      </c>
      <c r="G56" s="524"/>
    </row>
    <row r="57" spans="2:23">
      <c r="B57" s="147">
        <v>28</v>
      </c>
      <c r="C57" s="147">
        <v>0</v>
      </c>
      <c r="D57" s="147">
        <v>2</v>
      </c>
      <c r="E57" s="147">
        <v>1</v>
      </c>
      <c r="G57" s="515" t="s">
        <v>258</v>
      </c>
    </row>
    <row r="58" spans="2:23">
      <c r="B58" s="147">
        <v>29</v>
      </c>
      <c r="C58" s="147">
        <v>0</v>
      </c>
      <c r="D58" s="147">
        <v>1</v>
      </c>
      <c r="E58" s="147">
        <v>0</v>
      </c>
      <c r="G58" s="515" t="s">
        <v>707</v>
      </c>
      <c r="P58" s="149" t="s">
        <v>708</v>
      </c>
      <c r="Q58" s="149"/>
    </row>
    <row r="59" spans="2:23">
      <c r="B59" s="147">
        <v>29</v>
      </c>
      <c r="C59" s="147">
        <v>0</v>
      </c>
      <c r="D59" s="147">
        <v>2</v>
      </c>
      <c r="E59" s="147">
        <v>1</v>
      </c>
      <c r="G59" s="515" t="s">
        <v>709</v>
      </c>
      <c r="P59" s="149">
        <f>0.1858^2+0.2325^2+(2*-0.768*0.1858*0.2325)</f>
        <v>2.2224993999999998E-2</v>
      </c>
      <c r="Q59" s="149">
        <f>SQRT(P59)</f>
        <v>0.14908049503540025</v>
      </c>
    </row>
    <row r="60" spans="2:23">
      <c r="B60" s="147">
        <v>30</v>
      </c>
      <c r="C60" s="147">
        <v>0</v>
      </c>
      <c r="D60" s="147">
        <v>1</v>
      </c>
      <c r="E60" s="147">
        <v>0</v>
      </c>
    </row>
    <row r="61" spans="2:23">
      <c r="B61" s="147">
        <v>30</v>
      </c>
      <c r="C61" s="147">
        <v>0</v>
      </c>
      <c r="D61" s="147">
        <v>2</v>
      </c>
      <c r="E61" s="147">
        <v>0</v>
      </c>
      <c r="F61" s="560" t="s">
        <v>710</v>
      </c>
    </row>
    <row r="62" spans="2:23">
      <c r="B62" s="147">
        <v>31</v>
      </c>
      <c r="C62" s="147">
        <v>0</v>
      </c>
      <c r="D62" s="147">
        <v>1</v>
      </c>
      <c r="E62" s="147">
        <v>0</v>
      </c>
      <c r="G62" s="103" t="s">
        <v>240</v>
      </c>
    </row>
    <row r="63" spans="2:23">
      <c r="B63" s="147">
        <v>31</v>
      </c>
      <c r="C63" s="147">
        <v>0</v>
      </c>
      <c r="D63" s="147">
        <v>2</v>
      </c>
      <c r="E63" s="147">
        <v>1</v>
      </c>
      <c r="G63" s="516" t="s">
        <v>539</v>
      </c>
    </row>
    <row r="64" spans="2:23">
      <c r="B64" s="147">
        <v>32</v>
      </c>
      <c r="C64" s="147">
        <v>0</v>
      </c>
      <c r="D64" s="147">
        <v>1</v>
      </c>
      <c r="E64" s="147">
        <v>0</v>
      </c>
      <c r="G64" s="103" t="s">
        <v>711</v>
      </c>
    </row>
    <row r="65" spans="2:19">
      <c r="B65" s="147">
        <v>32</v>
      </c>
      <c r="C65" s="147">
        <v>0</v>
      </c>
      <c r="D65" s="147">
        <v>2</v>
      </c>
      <c r="E65" s="147">
        <v>0</v>
      </c>
      <c r="G65" s="516" t="s">
        <v>712</v>
      </c>
    </row>
    <row r="66" spans="2:19">
      <c r="B66" s="147">
        <v>33</v>
      </c>
      <c r="C66" s="147">
        <v>0</v>
      </c>
      <c r="D66" s="147">
        <v>1</v>
      </c>
      <c r="E66" s="147">
        <v>0</v>
      </c>
    </row>
    <row r="67" spans="2:19">
      <c r="B67" s="147">
        <v>33</v>
      </c>
      <c r="C67" s="147">
        <v>0</v>
      </c>
      <c r="D67" s="147">
        <v>2</v>
      </c>
      <c r="E67" s="147">
        <v>0</v>
      </c>
      <c r="G67" s="516" t="s">
        <v>713</v>
      </c>
    </row>
    <row r="68" spans="2:19">
      <c r="B68" s="147">
        <v>34</v>
      </c>
      <c r="C68" s="147">
        <v>0</v>
      </c>
      <c r="D68" s="147">
        <v>1</v>
      </c>
      <c r="E68" s="147">
        <v>0</v>
      </c>
      <c r="G68" s="516" t="s">
        <v>564</v>
      </c>
    </row>
    <row r="69" spans="2:19">
      <c r="B69" s="147">
        <v>34</v>
      </c>
      <c r="C69" s="147">
        <v>0</v>
      </c>
      <c r="D69" s="147">
        <v>2</v>
      </c>
      <c r="E69" s="147">
        <v>0</v>
      </c>
    </row>
    <row r="70" spans="2:19">
      <c r="B70" s="147">
        <v>35</v>
      </c>
      <c r="C70" s="147">
        <v>0</v>
      </c>
      <c r="D70" s="147">
        <v>1</v>
      </c>
      <c r="E70" s="147">
        <v>1</v>
      </c>
      <c r="G70" s="515" t="s">
        <v>540</v>
      </c>
    </row>
    <row r="71" spans="2:19">
      <c r="B71" s="147">
        <v>35</v>
      </c>
      <c r="C71" s="147">
        <v>0</v>
      </c>
      <c r="D71" s="147">
        <v>2</v>
      </c>
      <c r="E71" s="147">
        <v>0</v>
      </c>
      <c r="G71" s="515" t="s">
        <v>714</v>
      </c>
    </row>
    <row r="72" spans="2:19">
      <c r="B72" s="147">
        <v>36</v>
      </c>
      <c r="C72" s="147">
        <v>0</v>
      </c>
      <c r="D72" s="147">
        <v>1</v>
      </c>
      <c r="E72" s="147">
        <v>1</v>
      </c>
      <c r="G72" s="515" t="s">
        <v>715</v>
      </c>
    </row>
    <row r="73" spans="2:19">
      <c r="B73" s="147">
        <v>36</v>
      </c>
      <c r="C73" s="147">
        <v>0</v>
      </c>
      <c r="D73" s="147">
        <v>2</v>
      </c>
      <c r="E73" s="147">
        <v>0</v>
      </c>
      <c r="G73" s="524"/>
    </row>
    <row r="74" spans="2:19">
      <c r="B74" s="147">
        <v>37</v>
      </c>
      <c r="C74" s="147">
        <v>0</v>
      </c>
      <c r="D74" s="147">
        <v>1</v>
      </c>
      <c r="E74" s="147">
        <v>0</v>
      </c>
      <c r="G74" s="515" t="s">
        <v>543</v>
      </c>
    </row>
    <row r="75" spans="2:19">
      <c r="B75" s="147">
        <v>37</v>
      </c>
      <c r="C75" s="147">
        <v>0</v>
      </c>
      <c r="D75" s="147">
        <v>2</v>
      </c>
      <c r="E75" s="147">
        <v>0</v>
      </c>
      <c r="G75" s="515" t="s">
        <v>716</v>
      </c>
    </row>
    <row r="76" spans="2:19">
      <c r="B76" s="147">
        <v>38</v>
      </c>
      <c r="C76" s="147">
        <v>0</v>
      </c>
      <c r="D76" s="147">
        <v>1</v>
      </c>
      <c r="E76" s="147">
        <v>0</v>
      </c>
      <c r="G76" s="515" t="s">
        <v>717</v>
      </c>
    </row>
    <row r="77" spans="2:19">
      <c r="B77" s="147">
        <v>38</v>
      </c>
      <c r="C77" s="147">
        <v>0</v>
      </c>
      <c r="D77" s="147">
        <v>2</v>
      </c>
      <c r="E77" s="147">
        <v>0</v>
      </c>
      <c r="G77" s="524"/>
    </row>
    <row r="78" spans="2:19">
      <c r="B78" s="147">
        <v>39</v>
      </c>
      <c r="C78" s="147">
        <v>0</v>
      </c>
      <c r="D78" s="147">
        <v>1</v>
      </c>
      <c r="E78" s="147">
        <v>1</v>
      </c>
      <c r="G78" s="515" t="s">
        <v>546</v>
      </c>
      <c r="P78" s="129" t="s">
        <v>704</v>
      </c>
    </row>
    <row r="79" spans="2:19">
      <c r="B79" s="147">
        <v>39</v>
      </c>
      <c r="C79" s="147">
        <v>0</v>
      </c>
      <c r="D79" s="147">
        <v>2</v>
      </c>
      <c r="E79" s="147">
        <v>0</v>
      </c>
      <c r="G79" s="515" t="s">
        <v>718</v>
      </c>
      <c r="P79" s="525"/>
      <c r="Q79" s="223"/>
      <c r="R79" s="525" t="s">
        <v>698</v>
      </c>
      <c r="S79" s="525" t="s">
        <v>699</v>
      </c>
    </row>
    <row r="80" spans="2:19">
      <c r="B80" s="147">
        <v>40</v>
      </c>
      <c r="C80" s="147">
        <v>0</v>
      </c>
      <c r="D80" s="147">
        <v>1</v>
      </c>
      <c r="E80" s="147">
        <v>0</v>
      </c>
      <c r="G80" s="515" t="s">
        <v>719</v>
      </c>
      <c r="P80" s="525">
        <f>1/(1+EXP(-(-1.1802)))</f>
        <v>0.23501623760953083</v>
      </c>
      <c r="Q80" s="223"/>
      <c r="R80" s="525">
        <f>1/(1+EXP(-(-1.1802-1.96*0.15462)))</f>
        <v>0.18493624396205963</v>
      </c>
      <c r="S80" s="525">
        <f>1/(1+EXP(-(-1.1802+1.96*0.15462)))</f>
        <v>0.29376979569030626</v>
      </c>
    </row>
    <row r="81" spans="2:19">
      <c r="B81" s="147">
        <v>40</v>
      </c>
      <c r="C81" s="147">
        <v>0</v>
      </c>
      <c r="D81" s="147">
        <v>2</v>
      </c>
      <c r="E81" s="147">
        <v>0</v>
      </c>
      <c r="G81" s="515" t="s">
        <v>720</v>
      </c>
      <c r="P81" s="525">
        <f>1/(1+EXP(-(-1.1802+0.91882)))</f>
        <v>0.43502450394047282</v>
      </c>
      <c r="Q81" s="223"/>
      <c r="R81" s="525"/>
      <c r="S81" s="525"/>
    </row>
    <row r="82" spans="2:19">
      <c r="B82" s="147">
        <v>41</v>
      </c>
      <c r="C82" s="147">
        <v>0</v>
      </c>
      <c r="D82" s="147">
        <v>1</v>
      </c>
      <c r="E82" s="147">
        <v>0</v>
      </c>
      <c r="G82" s="524"/>
    </row>
    <row r="83" spans="2:19">
      <c r="B83" s="147">
        <v>41</v>
      </c>
      <c r="C83" s="147">
        <v>0</v>
      </c>
      <c r="D83" s="147">
        <v>2</v>
      </c>
      <c r="E83" s="147">
        <v>1</v>
      </c>
      <c r="G83" s="515" t="s">
        <v>550</v>
      </c>
    </row>
    <row r="84" spans="2:19">
      <c r="B84" s="147">
        <v>42</v>
      </c>
      <c r="C84" s="147">
        <v>0</v>
      </c>
      <c r="D84" s="147">
        <v>1</v>
      </c>
      <c r="E84" s="147">
        <v>0</v>
      </c>
      <c r="G84" s="515" t="s">
        <v>551</v>
      </c>
    </row>
    <row r="85" spans="2:19">
      <c r="B85" s="147">
        <v>42</v>
      </c>
      <c r="C85" s="147">
        <v>0</v>
      </c>
      <c r="D85" s="147">
        <v>2</v>
      </c>
      <c r="E85" s="147">
        <v>0</v>
      </c>
      <c r="G85" s="524"/>
    </row>
    <row r="86" spans="2:19">
      <c r="B86" s="147">
        <v>43</v>
      </c>
      <c r="C86" s="147">
        <v>0</v>
      </c>
      <c r="D86" s="147">
        <v>1</v>
      </c>
      <c r="E86" s="147">
        <v>0</v>
      </c>
      <c r="G86" s="515" t="s">
        <v>552</v>
      </c>
      <c r="P86" s="149"/>
      <c r="Q86" s="149"/>
    </row>
    <row r="87" spans="2:19">
      <c r="B87" s="147">
        <v>43</v>
      </c>
      <c r="C87" s="147">
        <v>0</v>
      </c>
      <c r="D87" s="147">
        <v>2</v>
      </c>
      <c r="E87" s="147">
        <v>1</v>
      </c>
      <c r="G87" s="515" t="s">
        <v>721</v>
      </c>
      <c r="P87" s="149"/>
      <c r="Q87" s="149"/>
    </row>
    <row r="88" spans="2:19">
      <c r="B88" s="147">
        <v>44</v>
      </c>
      <c r="C88" s="147">
        <v>0</v>
      </c>
      <c r="D88" s="147">
        <v>1</v>
      </c>
      <c r="E88" s="147">
        <v>0</v>
      </c>
      <c r="G88" s="515" t="s">
        <v>722</v>
      </c>
    </row>
    <row r="89" spans="2:19">
      <c r="B89" s="147">
        <v>44</v>
      </c>
      <c r="C89" s="147">
        <v>0</v>
      </c>
      <c r="D89" s="147">
        <v>2</v>
      </c>
      <c r="E89" s="147">
        <v>0</v>
      </c>
      <c r="G89" s="524"/>
    </row>
    <row r="90" spans="2:19">
      <c r="B90" s="147">
        <v>45</v>
      </c>
      <c r="C90" s="147">
        <v>0</v>
      </c>
      <c r="D90" s="147">
        <v>1</v>
      </c>
      <c r="E90" s="147">
        <v>0</v>
      </c>
      <c r="G90" s="515" t="s">
        <v>555</v>
      </c>
    </row>
    <row r="91" spans="2:19">
      <c r="B91" s="147">
        <v>45</v>
      </c>
      <c r="C91" s="147">
        <v>0</v>
      </c>
      <c r="D91" s="147">
        <v>2</v>
      </c>
      <c r="E91" s="147">
        <v>1</v>
      </c>
      <c r="G91" s="515" t="s">
        <v>556</v>
      </c>
    </row>
    <row r="92" spans="2:19">
      <c r="B92" s="147">
        <v>46</v>
      </c>
      <c r="C92" s="147">
        <v>0</v>
      </c>
      <c r="D92" s="147">
        <v>1</v>
      </c>
      <c r="E92" s="147">
        <v>0</v>
      </c>
      <c r="G92" s="515" t="s">
        <v>557</v>
      </c>
    </row>
    <row r="93" spans="2:19">
      <c r="B93" s="147">
        <v>46</v>
      </c>
      <c r="C93" s="147">
        <v>0</v>
      </c>
      <c r="D93" s="147">
        <v>2</v>
      </c>
      <c r="E93" s="147">
        <v>0</v>
      </c>
      <c r="G93" s="524"/>
    </row>
    <row r="94" spans="2:19">
      <c r="B94" s="147">
        <v>47</v>
      </c>
      <c r="C94" s="147">
        <v>0</v>
      </c>
      <c r="D94" s="147">
        <v>1</v>
      </c>
      <c r="E94" s="147">
        <v>0</v>
      </c>
      <c r="G94" s="515" t="s">
        <v>558</v>
      </c>
    </row>
    <row r="95" spans="2:19">
      <c r="B95" s="147">
        <v>47</v>
      </c>
      <c r="C95" s="147">
        <v>0</v>
      </c>
      <c r="D95" s="147">
        <v>2</v>
      </c>
      <c r="E95" s="147">
        <v>0</v>
      </c>
      <c r="G95" s="515" t="s">
        <v>723</v>
      </c>
    </row>
    <row r="96" spans="2:19">
      <c r="B96" s="147">
        <v>48</v>
      </c>
      <c r="C96" s="147">
        <v>0</v>
      </c>
      <c r="D96" s="147">
        <v>1</v>
      </c>
      <c r="E96" s="147">
        <v>0</v>
      </c>
      <c r="G96" s="515" t="s">
        <v>724</v>
      </c>
      <c r="P96" s="90" t="s">
        <v>725</v>
      </c>
    </row>
    <row r="97" spans="2:7">
      <c r="B97" s="147">
        <v>48</v>
      </c>
      <c r="C97" s="147">
        <v>0</v>
      </c>
      <c r="D97" s="147">
        <v>2</v>
      </c>
      <c r="E97" s="147">
        <v>1</v>
      </c>
      <c r="G97" s="524"/>
    </row>
    <row r="98" spans="2:7">
      <c r="B98" s="147">
        <v>49</v>
      </c>
      <c r="C98" s="147">
        <v>0</v>
      </c>
      <c r="D98" s="147">
        <v>1</v>
      </c>
      <c r="E98" s="147">
        <v>0</v>
      </c>
      <c r="G98" s="515" t="s">
        <v>561</v>
      </c>
    </row>
    <row r="99" spans="2:7">
      <c r="B99" s="147">
        <v>49</v>
      </c>
      <c r="C99" s="147">
        <v>0</v>
      </c>
      <c r="D99" s="147">
        <v>2</v>
      </c>
      <c r="E99" s="147">
        <v>0</v>
      </c>
      <c r="G99" s="515" t="s">
        <v>726</v>
      </c>
    </row>
    <row r="100" spans="2:7">
      <c r="B100" s="147">
        <v>50</v>
      </c>
      <c r="C100" s="147">
        <v>0</v>
      </c>
      <c r="D100" s="147">
        <v>1</v>
      </c>
      <c r="E100" s="147">
        <v>1</v>
      </c>
    </row>
    <row r="101" spans="2:7">
      <c r="B101" s="147">
        <v>50</v>
      </c>
      <c r="C101" s="147">
        <v>0</v>
      </c>
      <c r="D101" s="147">
        <v>2</v>
      </c>
      <c r="E101" s="147">
        <v>0</v>
      </c>
    </row>
    <row r="102" spans="2:7">
      <c r="B102" s="147">
        <v>51</v>
      </c>
      <c r="C102" s="147">
        <v>0</v>
      </c>
      <c r="D102" s="147">
        <v>1</v>
      </c>
      <c r="E102" s="147">
        <v>0</v>
      </c>
    </row>
    <row r="103" spans="2:7">
      <c r="B103" s="147">
        <v>51</v>
      </c>
      <c r="C103" s="147">
        <v>0</v>
      </c>
      <c r="D103" s="147">
        <v>2</v>
      </c>
      <c r="E103" s="147">
        <v>0</v>
      </c>
    </row>
    <row r="104" spans="2:7">
      <c r="B104" s="147">
        <v>52</v>
      </c>
      <c r="C104" s="147">
        <v>0</v>
      </c>
      <c r="D104" s="147">
        <v>1</v>
      </c>
      <c r="E104" s="147">
        <v>0</v>
      </c>
    </row>
    <row r="105" spans="2:7">
      <c r="B105" s="147">
        <v>52</v>
      </c>
      <c r="C105" s="147">
        <v>0</v>
      </c>
      <c r="D105" s="147">
        <v>2</v>
      </c>
      <c r="E105" s="147">
        <v>0</v>
      </c>
    </row>
    <row r="106" spans="2:7">
      <c r="B106" s="147">
        <v>53</v>
      </c>
      <c r="C106" s="147">
        <v>0</v>
      </c>
      <c r="D106" s="147">
        <v>1</v>
      </c>
      <c r="E106" s="147">
        <v>1</v>
      </c>
    </row>
    <row r="107" spans="2:7">
      <c r="B107" s="147">
        <v>53</v>
      </c>
      <c r="C107" s="147">
        <v>0</v>
      </c>
      <c r="D107" s="147">
        <v>2</v>
      </c>
      <c r="E107" s="147">
        <v>0</v>
      </c>
    </row>
    <row r="108" spans="2:7">
      <c r="B108" s="147">
        <v>54</v>
      </c>
      <c r="C108" s="147">
        <v>0</v>
      </c>
      <c r="D108" s="147">
        <v>1</v>
      </c>
      <c r="E108" s="147">
        <v>0</v>
      </c>
    </row>
    <row r="109" spans="2:7">
      <c r="B109" s="147">
        <v>54</v>
      </c>
      <c r="C109" s="147">
        <v>0</v>
      </c>
      <c r="D109" s="147">
        <v>2</v>
      </c>
      <c r="E109" s="147">
        <v>1</v>
      </c>
    </row>
    <row r="110" spans="2:7">
      <c r="B110" s="147">
        <v>55</v>
      </c>
      <c r="C110" s="147">
        <v>0</v>
      </c>
      <c r="D110" s="147">
        <v>1</v>
      </c>
      <c r="E110" s="147">
        <v>0</v>
      </c>
    </row>
    <row r="111" spans="2:7">
      <c r="B111" s="147">
        <v>55</v>
      </c>
      <c r="C111" s="147">
        <v>0</v>
      </c>
      <c r="D111" s="147">
        <v>2</v>
      </c>
      <c r="E111" s="147">
        <v>0</v>
      </c>
    </row>
    <row r="112" spans="2:7">
      <c r="B112" s="147">
        <v>56</v>
      </c>
      <c r="C112" s="147">
        <v>0</v>
      </c>
      <c r="D112" s="147">
        <v>1</v>
      </c>
      <c r="E112" s="147">
        <v>0</v>
      </c>
    </row>
    <row r="113" spans="2:5">
      <c r="B113" s="147">
        <v>56</v>
      </c>
      <c r="C113" s="147">
        <v>0</v>
      </c>
      <c r="D113" s="147">
        <v>2</v>
      </c>
      <c r="E113" s="147">
        <v>1</v>
      </c>
    </row>
    <row r="114" spans="2:5">
      <c r="B114" s="147">
        <v>57</v>
      </c>
      <c r="C114" s="147">
        <v>0</v>
      </c>
      <c r="D114" s="147">
        <v>1</v>
      </c>
      <c r="E114" s="147">
        <v>0</v>
      </c>
    </row>
    <row r="115" spans="2:5">
      <c r="B115" s="147">
        <v>57</v>
      </c>
      <c r="C115" s="147">
        <v>0</v>
      </c>
      <c r="D115" s="147">
        <v>2</v>
      </c>
      <c r="E115" s="147">
        <v>0</v>
      </c>
    </row>
    <row r="116" spans="2:5">
      <c r="B116" s="147">
        <v>58</v>
      </c>
      <c r="C116" s="147">
        <v>0</v>
      </c>
      <c r="D116" s="147">
        <v>1</v>
      </c>
      <c r="E116" s="147">
        <v>0</v>
      </c>
    </row>
    <row r="117" spans="2:5">
      <c r="B117" s="147">
        <v>58</v>
      </c>
      <c r="C117" s="147">
        <v>0</v>
      </c>
      <c r="D117" s="147">
        <v>2</v>
      </c>
      <c r="E117" s="147">
        <v>1</v>
      </c>
    </row>
    <row r="118" spans="2:5">
      <c r="B118" s="147">
        <v>59</v>
      </c>
      <c r="C118" s="147">
        <v>0</v>
      </c>
      <c r="D118" s="147">
        <v>1</v>
      </c>
      <c r="E118" s="147">
        <v>0</v>
      </c>
    </row>
    <row r="119" spans="2:5">
      <c r="B119" s="147">
        <v>59</v>
      </c>
      <c r="C119" s="147">
        <v>0</v>
      </c>
      <c r="D119" s="147">
        <v>2</v>
      </c>
      <c r="E119" s="147">
        <v>1</v>
      </c>
    </row>
    <row r="120" spans="2:5">
      <c r="B120" s="147">
        <v>60</v>
      </c>
      <c r="C120" s="147">
        <v>0</v>
      </c>
      <c r="D120" s="147">
        <v>1</v>
      </c>
      <c r="E120" s="147">
        <v>0</v>
      </c>
    </row>
    <row r="121" spans="2:5">
      <c r="B121" s="147">
        <v>60</v>
      </c>
      <c r="C121" s="147">
        <v>0</v>
      </c>
      <c r="D121" s="147">
        <v>2</v>
      </c>
      <c r="E121" s="147">
        <v>0</v>
      </c>
    </row>
    <row r="122" spans="2:5">
      <c r="B122" s="147">
        <v>61</v>
      </c>
      <c r="C122" s="147">
        <v>0</v>
      </c>
      <c r="D122" s="147">
        <v>1</v>
      </c>
      <c r="E122" s="147">
        <v>0</v>
      </c>
    </row>
    <row r="123" spans="2:5">
      <c r="B123" s="147">
        <v>61</v>
      </c>
      <c r="C123" s="147">
        <v>0</v>
      </c>
      <c r="D123" s="147">
        <v>2</v>
      </c>
      <c r="E123" s="147">
        <v>0</v>
      </c>
    </row>
    <row r="124" spans="2:5">
      <c r="B124" s="147">
        <v>62</v>
      </c>
      <c r="C124" s="147">
        <v>0</v>
      </c>
      <c r="D124" s="147">
        <v>1</v>
      </c>
      <c r="E124" s="147">
        <v>0</v>
      </c>
    </row>
    <row r="125" spans="2:5">
      <c r="B125" s="147">
        <v>62</v>
      </c>
      <c r="C125" s="147">
        <v>0</v>
      </c>
      <c r="D125" s="147">
        <v>2</v>
      </c>
      <c r="E125" s="147">
        <v>1</v>
      </c>
    </row>
    <row r="126" spans="2:5">
      <c r="B126" s="147">
        <v>63</v>
      </c>
      <c r="C126" s="147">
        <v>0</v>
      </c>
      <c r="D126" s="147">
        <v>1</v>
      </c>
      <c r="E126" s="147">
        <v>1</v>
      </c>
    </row>
    <row r="127" spans="2:5">
      <c r="B127" s="147">
        <v>63</v>
      </c>
      <c r="C127" s="147">
        <v>0</v>
      </c>
      <c r="D127" s="147">
        <v>2</v>
      </c>
      <c r="E127" s="147">
        <v>0</v>
      </c>
    </row>
    <row r="128" spans="2:5">
      <c r="B128" s="147">
        <v>64</v>
      </c>
      <c r="C128" s="147">
        <v>0</v>
      </c>
      <c r="D128" s="147">
        <v>1</v>
      </c>
      <c r="E128" s="147">
        <v>1</v>
      </c>
    </row>
    <row r="129" spans="2:5">
      <c r="B129" s="147">
        <v>64</v>
      </c>
      <c r="C129" s="147">
        <v>0</v>
      </c>
      <c r="D129" s="147">
        <v>2</v>
      </c>
      <c r="E129" s="147">
        <v>0</v>
      </c>
    </row>
    <row r="130" spans="2:5">
      <c r="B130" s="147">
        <v>65</v>
      </c>
      <c r="C130" s="147">
        <v>0</v>
      </c>
      <c r="D130" s="147">
        <v>1</v>
      </c>
      <c r="E130" s="147">
        <v>0</v>
      </c>
    </row>
    <row r="131" spans="2:5">
      <c r="B131" s="147">
        <v>65</v>
      </c>
      <c r="C131" s="147">
        <v>0</v>
      </c>
      <c r="D131" s="147">
        <v>2</v>
      </c>
      <c r="E131" s="147">
        <v>0</v>
      </c>
    </row>
    <row r="132" spans="2:5">
      <c r="B132" s="147">
        <v>66</v>
      </c>
      <c r="C132" s="147">
        <v>0</v>
      </c>
      <c r="D132" s="147">
        <v>1</v>
      </c>
      <c r="E132" s="147">
        <v>0</v>
      </c>
    </row>
    <row r="133" spans="2:5">
      <c r="B133" s="147">
        <v>66</v>
      </c>
      <c r="C133" s="147">
        <v>0</v>
      </c>
      <c r="D133" s="147">
        <v>2</v>
      </c>
      <c r="E133" s="147">
        <v>0</v>
      </c>
    </row>
    <row r="134" spans="2:5">
      <c r="B134" s="147">
        <v>67</v>
      </c>
      <c r="C134" s="147">
        <v>0</v>
      </c>
      <c r="D134" s="147">
        <v>1</v>
      </c>
      <c r="E134" s="147">
        <v>1</v>
      </c>
    </row>
    <row r="135" spans="2:5">
      <c r="B135" s="147">
        <v>67</v>
      </c>
      <c r="C135" s="147">
        <v>0</v>
      </c>
      <c r="D135" s="147">
        <v>2</v>
      </c>
      <c r="E135" s="147">
        <v>0</v>
      </c>
    </row>
    <row r="136" spans="2:5">
      <c r="B136" s="147">
        <v>68</v>
      </c>
      <c r="C136" s="147">
        <v>0</v>
      </c>
      <c r="D136" s="147">
        <v>1</v>
      </c>
      <c r="E136" s="147">
        <v>0</v>
      </c>
    </row>
    <row r="137" spans="2:5">
      <c r="B137" s="147">
        <v>68</v>
      </c>
      <c r="C137" s="147">
        <v>0</v>
      </c>
      <c r="D137" s="147">
        <v>2</v>
      </c>
      <c r="E137" s="147">
        <v>0</v>
      </c>
    </row>
    <row r="138" spans="2:5">
      <c r="B138" s="147">
        <v>69</v>
      </c>
      <c r="C138" s="147">
        <v>0</v>
      </c>
      <c r="D138" s="147">
        <v>1</v>
      </c>
      <c r="E138" s="147">
        <v>0</v>
      </c>
    </row>
    <row r="139" spans="2:5">
      <c r="B139" s="147">
        <v>69</v>
      </c>
      <c r="C139" s="147">
        <v>0</v>
      </c>
      <c r="D139" s="147">
        <v>2</v>
      </c>
      <c r="E139" s="147">
        <v>0</v>
      </c>
    </row>
    <row r="140" spans="2:5">
      <c r="B140" s="147">
        <v>70</v>
      </c>
      <c r="C140" s="147">
        <v>0</v>
      </c>
      <c r="D140" s="147">
        <v>1</v>
      </c>
      <c r="E140" s="147">
        <v>0</v>
      </c>
    </row>
    <row r="141" spans="2:5">
      <c r="B141" s="147">
        <v>70</v>
      </c>
      <c r="C141" s="147">
        <v>0</v>
      </c>
      <c r="D141" s="147">
        <v>2</v>
      </c>
      <c r="E141" s="147">
        <v>0</v>
      </c>
    </row>
    <row r="142" spans="2:5">
      <c r="B142" s="147">
        <v>71</v>
      </c>
      <c r="C142" s="147">
        <v>0</v>
      </c>
      <c r="D142" s="147">
        <v>1</v>
      </c>
      <c r="E142" s="147">
        <v>0</v>
      </c>
    </row>
    <row r="143" spans="2:5">
      <c r="B143" s="147">
        <v>71</v>
      </c>
      <c r="C143" s="147">
        <v>0</v>
      </c>
      <c r="D143" s="147">
        <v>2</v>
      </c>
      <c r="E143" s="147">
        <v>0</v>
      </c>
    </row>
    <row r="144" spans="2:5">
      <c r="B144" s="147">
        <v>72</v>
      </c>
      <c r="C144" s="147">
        <v>0</v>
      </c>
      <c r="D144" s="147">
        <v>1</v>
      </c>
      <c r="E144" s="147">
        <v>0</v>
      </c>
    </row>
    <row r="145" spans="2:5">
      <c r="B145" s="147">
        <v>72</v>
      </c>
      <c r="C145" s="147">
        <v>0</v>
      </c>
      <c r="D145" s="147">
        <v>2</v>
      </c>
      <c r="E145" s="147">
        <v>0</v>
      </c>
    </row>
    <row r="146" spans="2:5">
      <c r="B146" s="147">
        <v>73</v>
      </c>
      <c r="C146" s="147">
        <v>0</v>
      </c>
      <c r="D146" s="147">
        <v>1</v>
      </c>
      <c r="E146" s="147">
        <v>0</v>
      </c>
    </row>
    <row r="147" spans="2:5">
      <c r="B147" s="147">
        <v>73</v>
      </c>
      <c r="C147" s="147">
        <v>0</v>
      </c>
      <c r="D147" s="147">
        <v>2</v>
      </c>
      <c r="E147" s="147">
        <v>0</v>
      </c>
    </row>
    <row r="148" spans="2:5">
      <c r="B148" s="147">
        <v>74</v>
      </c>
      <c r="C148" s="147">
        <v>0</v>
      </c>
      <c r="D148" s="147">
        <v>1</v>
      </c>
      <c r="E148" s="147">
        <v>0</v>
      </c>
    </row>
    <row r="149" spans="2:5">
      <c r="B149" s="147">
        <v>74</v>
      </c>
      <c r="C149" s="147">
        <v>0</v>
      </c>
      <c r="D149" s="147">
        <v>2</v>
      </c>
      <c r="E149" s="147">
        <v>0</v>
      </c>
    </row>
    <row r="150" spans="2:5">
      <c r="B150" s="147">
        <v>75</v>
      </c>
      <c r="C150" s="147">
        <v>0</v>
      </c>
      <c r="D150" s="147">
        <v>1</v>
      </c>
      <c r="E150" s="147">
        <v>1</v>
      </c>
    </row>
    <row r="151" spans="2:5">
      <c r="B151" s="147">
        <v>75</v>
      </c>
      <c r="C151" s="147">
        <v>0</v>
      </c>
      <c r="D151" s="147">
        <v>2</v>
      </c>
      <c r="E151" s="147">
        <v>0</v>
      </c>
    </row>
    <row r="152" spans="2:5">
      <c r="B152" s="147">
        <v>76</v>
      </c>
      <c r="C152" s="147">
        <v>0</v>
      </c>
      <c r="D152" s="147">
        <v>1</v>
      </c>
      <c r="E152" s="147">
        <v>0</v>
      </c>
    </row>
    <row r="153" spans="2:5">
      <c r="B153" s="147">
        <v>76</v>
      </c>
      <c r="C153" s="147">
        <v>0</v>
      </c>
      <c r="D153" s="147">
        <v>2</v>
      </c>
      <c r="E153" s="147">
        <v>1</v>
      </c>
    </row>
    <row r="154" spans="2:5">
      <c r="B154" s="147">
        <v>77</v>
      </c>
      <c r="C154" s="147">
        <v>0</v>
      </c>
      <c r="D154" s="147">
        <v>1</v>
      </c>
      <c r="E154" s="147">
        <v>0</v>
      </c>
    </row>
    <row r="155" spans="2:5">
      <c r="B155" s="147">
        <v>77</v>
      </c>
      <c r="C155" s="147">
        <v>0</v>
      </c>
      <c r="D155" s="147">
        <v>2</v>
      </c>
      <c r="E155" s="147">
        <v>0</v>
      </c>
    </row>
    <row r="156" spans="2:5">
      <c r="B156" s="147">
        <v>78</v>
      </c>
      <c r="C156" s="147">
        <v>0</v>
      </c>
      <c r="D156" s="147">
        <v>1</v>
      </c>
      <c r="E156" s="147">
        <v>1</v>
      </c>
    </row>
    <row r="157" spans="2:5">
      <c r="B157" s="147">
        <v>78</v>
      </c>
      <c r="C157" s="147">
        <v>0</v>
      </c>
      <c r="D157" s="147">
        <v>2</v>
      </c>
      <c r="E157" s="147">
        <v>0</v>
      </c>
    </row>
    <row r="158" spans="2:5">
      <c r="B158" s="147">
        <v>79</v>
      </c>
      <c r="C158" s="147">
        <v>0</v>
      </c>
      <c r="D158" s="147">
        <v>1</v>
      </c>
      <c r="E158" s="147">
        <v>0</v>
      </c>
    </row>
    <row r="159" spans="2:5">
      <c r="B159" s="147">
        <v>79</v>
      </c>
      <c r="C159" s="147">
        <v>0</v>
      </c>
      <c r="D159" s="147">
        <v>2</v>
      </c>
      <c r="E159" s="147">
        <v>1</v>
      </c>
    </row>
    <row r="160" spans="2:5">
      <c r="B160" s="147">
        <v>80</v>
      </c>
      <c r="C160" s="147">
        <v>0</v>
      </c>
      <c r="D160" s="147">
        <v>1</v>
      </c>
      <c r="E160" s="147">
        <v>1</v>
      </c>
    </row>
    <row r="161" spans="2:5">
      <c r="B161" s="147">
        <v>80</v>
      </c>
      <c r="C161" s="147">
        <v>0</v>
      </c>
      <c r="D161" s="147">
        <v>2</v>
      </c>
      <c r="E161" s="147">
        <v>0</v>
      </c>
    </row>
    <row r="162" spans="2:5">
      <c r="B162" s="147">
        <v>81</v>
      </c>
      <c r="C162" s="147">
        <v>0</v>
      </c>
      <c r="D162" s="147">
        <v>1</v>
      </c>
      <c r="E162" s="147">
        <v>0</v>
      </c>
    </row>
    <row r="163" spans="2:5">
      <c r="B163" s="147">
        <v>81</v>
      </c>
      <c r="C163" s="147">
        <v>0</v>
      </c>
      <c r="D163" s="147">
        <v>2</v>
      </c>
      <c r="E163" s="147">
        <v>0</v>
      </c>
    </row>
    <row r="164" spans="2:5">
      <c r="B164" s="147">
        <v>82</v>
      </c>
      <c r="C164" s="147">
        <v>0</v>
      </c>
      <c r="D164" s="147">
        <v>1</v>
      </c>
      <c r="E164" s="147">
        <v>0</v>
      </c>
    </row>
    <row r="165" spans="2:5">
      <c r="B165" s="147">
        <v>82</v>
      </c>
      <c r="C165" s="147">
        <v>0</v>
      </c>
      <c r="D165" s="147">
        <v>2</v>
      </c>
      <c r="E165" s="147">
        <v>0</v>
      </c>
    </row>
    <row r="166" spans="2:5">
      <c r="B166" s="147">
        <v>83</v>
      </c>
      <c r="C166" s="147">
        <v>0</v>
      </c>
      <c r="D166" s="147">
        <v>1</v>
      </c>
      <c r="E166" s="147">
        <v>0</v>
      </c>
    </row>
    <row r="167" spans="2:5">
      <c r="B167" s="147">
        <v>83</v>
      </c>
      <c r="C167" s="147">
        <v>0</v>
      </c>
      <c r="D167" s="147">
        <v>2</v>
      </c>
      <c r="E167" s="147">
        <v>0</v>
      </c>
    </row>
    <row r="168" spans="2:5">
      <c r="B168" s="147">
        <v>84</v>
      </c>
      <c r="C168" s="147">
        <v>0</v>
      </c>
      <c r="D168" s="147">
        <v>1</v>
      </c>
      <c r="E168" s="147">
        <v>1</v>
      </c>
    </row>
    <row r="169" spans="2:5">
      <c r="B169" s="147">
        <v>84</v>
      </c>
      <c r="C169" s="147">
        <v>0</v>
      </c>
      <c r="D169" s="147">
        <v>2</v>
      </c>
      <c r="E169" s="147">
        <v>0</v>
      </c>
    </row>
    <row r="170" spans="2:5">
      <c r="B170" s="147">
        <v>85</v>
      </c>
      <c r="C170" s="147">
        <v>0</v>
      </c>
      <c r="D170" s="147">
        <v>1</v>
      </c>
      <c r="E170" s="147">
        <v>0</v>
      </c>
    </row>
    <row r="171" spans="2:5">
      <c r="B171" s="147">
        <v>85</v>
      </c>
      <c r="C171" s="147">
        <v>0</v>
      </c>
      <c r="D171" s="147">
        <v>2</v>
      </c>
      <c r="E171" s="147">
        <v>1</v>
      </c>
    </row>
    <row r="172" spans="2:5">
      <c r="B172" s="147">
        <v>86</v>
      </c>
      <c r="C172" s="147">
        <v>0</v>
      </c>
      <c r="D172" s="147">
        <v>1</v>
      </c>
      <c r="E172" s="147">
        <v>1</v>
      </c>
    </row>
    <row r="173" spans="2:5">
      <c r="B173" s="147">
        <v>86</v>
      </c>
      <c r="C173" s="147">
        <v>0</v>
      </c>
      <c r="D173" s="147">
        <v>2</v>
      </c>
      <c r="E173" s="147">
        <v>0</v>
      </c>
    </row>
    <row r="174" spans="2:5">
      <c r="B174" s="147">
        <v>87</v>
      </c>
      <c r="C174" s="147">
        <v>0</v>
      </c>
      <c r="D174" s="147">
        <v>1</v>
      </c>
      <c r="E174" s="147">
        <v>1</v>
      </c>
    </row>
    <row r="175" spans="2:5">
      <c r="B175" s="147">
        <v>87</v>
      </c>
      <c r="C175" s="147">
        <v>0</v>
      </c>
      <c r="D175" s="147">
        <v>2</v>
      </c>
      <c r="E175" s="147">
        <v>0</v>
      </c>
    </row>
    <row r="176" spans="2:5">
      <c r="B176" s="147">
        <v>88</v>
      </c>
      <c r="C176" s="147">
        <v>0</v>
      </c>
      <c r="D176" s="147">
        <v>1</v>
      </c>
      <c r="E176" s="147">
        <v>0</v>
      </c>
    </row>
    <row r="177" spans="2:5">
      <c r="B177" s="147">
        <v>88</v>
      </c>
      <c r="C177" s="147">
        <v>0</v>
      </c>
      <c r="D177" s="147">
        <v>2</v>
      </c>
      <c r="E177" s="147">
        <v>1</v>
      </c>
    </row>
    <row r="178" spans="2:5">
      <c r="B178" s="147">
        <v>89</v>
      </c>
      <c r="C178" s="147">
        <v>0</v>
      </c>
      <c r="D178" s="147">
        <v>1</v>
      </c>
      <c r="E178" s="147">
        <v>0</v>
      </c>
    </row>
    <row r="179" spans="2:5">
      <c r="B179" s="147">
        <v>89</v>
      </c>
      <c r="C179" s="147">
        <v>0</v>
      </c>
      <c r="D179" s="147">
        <v>2</v>
      </c>
      <c r="E179" s="147">
        <v>1</v>
      </c>
    </row>
    <row r="180" spans="2:5">
      <c r="B180" s="147">
        <v>90</v>
      </c>
      <c r="C180" s="147">
        <v>0</v>
      </c>
      <c r="D180" s="147">
        <v>1</v>
      </c>
      <c r="E180" s="147">
        <v>0</v>
      </c>
    </row>
    <row r="181" spans="2:5">
      <c r="B181" s="147">
        <v>90</v>
      </c>
      <c r="C181" s="147">
        <v>0</v>
      </c>
      <c r="D181" s="147">
        <v>2</v>
      </c>
      <c r="E181" s="147">
        <v>0</v>
      </c>
    </row>
    <row r="182" spans="2:5">
      <c r="B182" s="147">
        <v>91</v>
      </c>
      <c r="C182" s="147">
        <v>0</v>
      </c>
      <c r="D182" s="147">
        <v>1</v>
      </c>
      <c r="E182" s="147">
        <v>0</v>
      </c>
    </row>
    <row r="183" spans="2:5">
      <c r="B183" s="147">
        <v>91</v>
      </c>
      <c r="C183" s="147">
        <v>0</v>
      </c>
      <c r="D183" s="147">
        <v>2</v>
      </c>
      <c r="E183" s="147">
        <v>1</v>
      </c>
    </row>
    <row r="184" spans="2:5">
      <c r="B184" s="147">
        <v>92</v>
      </c>
      <c r="C184" s="147">
        <v>0</v>
      </c>
      <c r="D184" s="147">
        <v>1</v>
      </c>
      <c r="E184" s="147">
        <v>0</v>
      </c>
    </row>
    <row r="185" spans="2:5">
      <c r="B185" s="147">
        <v>92</v>
      </c>
      <c r="C185" s="147">
        <v>0</v>
      </c>
      <c r="D185" s="147">
        <v>2</v>
      </c>
      <c r="E185" s="147">
        <v>0</v>
      </c>
    </row>
    <row r="186" spans="2:5">
      <c r="B186" s="147">
        <v>93</v>
      </c>
      <c r="C186" s="147">
        <v>0</v>
      </c>
      <c r="D186" s="147">
        <v>1</v>
      </c>
      <c r="E186" s="147">
        <v>0</v>
      </c>
    </row>
    <row r="187" spans="2:5">
      <c r="B187" s="147">
        <v>93</v>
      </c>
      <c r="C187" s="147">
        <v>0</v>
      </c>
      <c r="D187" s="147">
        <v>2</v>
      </c>
      <c r="E187" s="147">
        <v>0</v>
      </c>
    </row>
    <row r="188" spans="2:5">
      <c r="B188" s="147">
        <v>94</v>
      </c>
      <c r="C188" s="147">
        <v>0</v>
      </c>
      <c r="D188" s="147">
        <v>1</v>
      </c>
      <c r="E188" s="147">
        <v>0</v>
      </c>
    </row>
    <row r="189" spans="2:5">
      <c r="B189" s="147">
        <v>94</v>
      </c>
      <c r="C189" s="147">
        <v>0</v>
      </c>
      <c r="D189" s="147">
        <v>2</v>
      </c>
      <c r="E189" s="147">
        <v>0</v>
      </c>
    </row>
    <row r="190" spans="2:5">
      <c r="B190" s="147">
        <v>95</v>
      </c>
      <c r="C190" s="147">
        <v>0</v>
      </c>
      <c r="D190" s="147">
        <v>1</v>
      </c>
      <c r="E190" s="147">
        <v>1</v>
      </c>
    </row>
    <row r="191" spans="2:5">
      <c r="B191" s="147">
        <v>95</v>
      </c>
      <c r="C191" s="147">
        <v>0</v>
      </c>
      <c r="D191" s="147">
        <v>2</v>
      </c>
      <c r="E191" s="147">
        <v>0</v>
      </c>
    </row>
    <row r="192" spans="2:5">
      <c r="B192" s="147">
        <v>96</v>
      </c>
      <c r="C192" s="147">
        <v>0</v>
      </c>
      <c r="D192" s="147">
        <v>1</v>
      </c>
      <c r="E192" s="147">
        <v>0</v>
      </c>
    </row>
    <row r="193" spans="2:5">
      <c r="B193" s="147">
        <v>96</v>
      </c>
      <c r="C193" s="147">
        <v>0</v>
      </c>
      <c r="D193" s="147">
        <v>2</v>
      </c>
      <c r="E193" s="147">
        <v>0</v>
      </c>
    </row>
    <row r="194" spans="2:5">
      <c r="B194" s="147">
        <v>97</v>
      </c>
      <c r="C194" s="147">
        <v>0</v>
      </c>
      <c r="D194" s="147">
        <v>1</v>
      </c>
      <c r="E194" s="147">
        <v>0</v>
      </c>
    </row>
    <row r="195" spans="2:5">
      <c r="B195" s="147">
        <v>97</v>
      </c>
      <c r="C195" s="147">
        <v>0</v>
      </c>
      <c r="D195" s="147">
        <v>2</v>
      </c>
      <c r="E195" s="147">
        <v>0</v>
      </c>
    </row>
    <row r="196" spans="2:5">
      <c r="B196" s="147">
        <v>98</v>
      </c>
      <c r="C196" s="147">
        <v>0</v>
      </c>
      <c r="D196" s="147">
        <v>1</v>
      </c>
      <c r="E196" s="147">
        <v>0</v>
      </c>
    </row>
    <row r="197" spans="2:5">
      <c r="B197" s="147">
        <v>98</v>
      </c>
      <c r="C197" s="147">
        <v>0</v>
      </c>
      <c r="D197" s="147">
        <v>2</v>
      </c>
      <c r="E197" s="147">
        <v>1</v>
      </c>
    </row>
    <row r="198" spans="2:5">
      <c r="B198" s="147">
        <v>99</v>
      </c>
      <c r="C198" s="147">
        <v>0</v>
      </c>
      <c r="D198" s="147">
        <v>1</v>
      </c>
      <c r="E198" s="147">
        <v>0</v>
      </c>
    </row>
    <row r="199" spans="2:5">
      <c r="B199" s="147">
        <v>99</v>
      </c>
      <c r="C199" s="147">
        <v>0</v>
      </c>
      <c r="D199" s="147">
        <v>2</v>
      </c>
      <c r="E199" s="147">
        <v>0</v>
      </c>
    </row>
    <row r="200" spans="2:5">
      <c r="B200" s="147">
        <v>100</v>
      </c>
      <c r="C200" s="147">
        <v>0</v>
      </c>
      <c r="D200" s="147">
        <v>1</v>
      </c>
      <c r="E200" s="147">
        <v>0</v>
      </c>
    </row>
    <row r="201" spans="2:5">
      <c r="B201" s="147">
        <v>100</v>
      </c>
      <c r="C201" s="147">
        <v>0</v>
      </c>
      <c r="D201" s="147">
        <v>2</v>
      </c>
      <c r="E201" s="147">
        <v>0</v>
      </c>
    </row>
    <row r="202" spans="2:5">
      <c r="B202" s="147">
        <v>101</v>
      </c>
      <c r="C202" s="147">
        <v>1</v>
      </c>
      <c r="D202" s="147">
        <v>1</v>
      </c>
      <c r="E202" s="147">
        <v>1</v>
      </c>
    </row>
    <row r="203" spans="2:5">
      <c r="B203" s="147">
        <v>101</v>
      </c>
      <c r="C203" s="147">
        <v>1</v>
      </c>
      <c r="D203" s="147">
        <v>2</v>
      </c>
      <c r="E203" s="147">
        <v>0</v>
      </c>
    </row>
    <row r="204" spans="2:5">
      <c r="B204" s="147">
        <v>102</v>
      </c>
      <c r="C204" s="147">
        <v>1</v>
      </c>
      <c r="D204" s="147">
        <v>1</v>
      </c>
      <c r="E204" s="147">
        <v>0</v>
      </c>
    </row>
    <row r="205" spans="2:5">
      <c r="B205" s="147">
        <v>102</v>
      </c>
      <c r="C205" s="147">
        <v>1</v>
      </c>
      <c r="D205" s="147">
        <v>2</v>
      </c>
      <c r="E205" s="147">
        <v>0</v>
      </c>
    </row>
    <row r="206" spans="2:5">
      <c r="B206" s="147">
        <v>103</v>
      </c>
      <c r="C206" s="147">
        <v>1</v>
      </c>
      <c r="D206" s="147">
        <v>1</v>
      </c>
      <c r="E206" s="147">
        <v>0</v>
      </c>
    </row>
    <row r="207" spans="2:5">
      <c r="B207" s="147">
        <v>103</v>
      </c>
      <c r="C207" s="147">
        <v>1</v>
      </c>
      <c r="D207" s="147">
        <v>2</v>
      </c>
      <c r="E207" s="147">
        <v>0</v>
      </c>
    </row>
    <row r="208" spans="2:5">
      <c r="B208" s="147">
        <v>104</v>
      </c>
      <c r="C208" s="147">
        <v>1</v>
      </c>
      <c r="D208" s="147">
        <v>1</v>
      </c>
      <c r="E208" s="147">
        <v>0</v>
      </c>
    </row>
    <row r="209" spans="2:5">
      <c r="B209" s="147">
        <v>104</v>
      </c>
      <c r="C209" s="147">
        <v>1</v>
      </c>
      <c r="D209" s="147">
        <v>2</v>
      </c>
      <c r="E209" s="147">
        <v>0</v>
      </c>
    </row>
    <row r="210" spans="2:5">
      <c r="B210" s="147">
        <v>105</v>
      </c>
      <c r="C210" s="147">
        <v>1</v>
      </c>
      <c r="D210" s="147">
        <v>1</v>
      </c>
      <c r="E210" s="147">
        <v>0</v>
      </c>
    </row>
    <row r="211" spans="2:5">
      <c r="B211" s="147">
        <v>105</v>
      </c>
      <c r="C211" s="147">
        <v>1</v>
      </c>
      <c r="D211" s="147">
        <v>2</v>
      </c>
      <c r="E211" s="147">
        <v>0</v>
      </c>
    </row>
    <row r="212" spans="2:5">
      <c r="B212" s="147">
        <v>106</v>
      </c>
      <c r="C212" s="147">
        <v>1</v>
      </c>
      <c r="D212" s="147">
        <v>1</v>
      </c>
      <c r="E212" s="147">
        <v>0</v>
      </c>
    </row>
    <row r="213" spans="2:5">
      <c r="B213" s="147">
        <v>106</v>
      </c>
      <c r="C213" s="147">
        <v>1</v>
      </c>
      <c r="D213" s="147">
        <v>2</v>
      </c>
      <c r="E213" s="147">
        <v>0</v>
      </c>
    </row>
    <row r="214" spans="2:5">
      <c r="B214" s="147">
        <v>107</v>
      </c>
      <c r="C214" s="147">
        <v>1</v>
      </c>
      <c r="D214" s="147">
        <v>1</v>
      </c>
      <c r="E214" s="147">
        <v>1</v>
      </c>
    </row>
    <row r="215" spans="2:5">
      <c r="B215" s="147">
        <v>107</v>
      </c>
      <c r="C215" s="147">
        <v>1</v>
      </c>
      <c r="D215" s="147">
        <v>2</v>
      </c>
      <c r="E215" s="147">
        <v>1</v>
      </c>
    </row>
    <row r="216" spans="2:5">
      <c r="B216" s="147">
        <v>108</v>
      </c>
      <c r="C216" s="147">
        <v>1</v>
      </c>
      <c r="D216" s="147">
        <v>1</v>
      </c>
      <c r="E216" s="147">
        <v>1</v>
      </c>
    </row>
    <row r="217" spans="2:5">
      <c r="B217" s="147">
        <v>108</v>
      </c>
      <c r="C217" s="147">
        <v>1</v>
      </c>
      <c r="D217" s="147">
        <v>2</v>
      </c>
      <c r="E217" s="147">
        <v>1</v>
      </c>
    </row>
    <row r="218" spans="2:5">
      <c r="B218" s="147">
        <v>109</v>
      </c>
      <c r="C218" s="147">
        <v>1</v>
      </c>
      <c r="D218" s="147">
        <v>1</v>
      </c>
      <c r="E218" s="147">
        <v>0</v>
      </c>
    </row>
    <row r="219" spans="2:5">
      <c r="B219" s="147">
        <v>109</v>
      </c>
      <c r="C219" s="147">
        <v>1</v>
      </c>
      <c r="D219" s="147">
        <v>2</v>
      </c>
      <c r="E219" s="147">
        <v>1</v>
      </c>
    </row>
    <row r="220" spans="2:5">
      <c r="B220" s="147">
        <v>110</v>
      </c>
      <c r="C220" s="147">
        <v>1</v>
      </c>
      <c r="D220" s="147">
        <v>1</v>
      </c>
      <c r="E220" s="147">
        <v>0</v>
      </c>
    </row>
    <row r="221" spans="2:5">
      <c r="B221" s="147">
        <v>110</v>
      </c>
      <c r="C221" s="147">
        <v>1</v>
      </c>
      <c r="D221" s="147">
        <v>2</v>
      </c>
      <c r="E221" s="147">
        <v>1</v>
      </c>
    </row>
    <row r="222" spans="2:5">
      <c r="B222" s="147">
        <v>111</v>
      </c>
      <c r="C222" s="147">
        <v>1</v>
      </c>
      <c r="D222" s="147">
        <v>1</v>
      </c>
      <c r="E222" s="147">
        <v>0</v>
      </c>
    </row>
    <row r="223" spans="2:5">
      <c r="B223" s="147">
        <v>111</v>
      </c>
      <c r="C223" s="147">
        <v>1</v>
      </c>
      <c r="D223" s="147">
        <v>2</v>
      </c>
      <c r="E223" s="147">
        <v>0</v>
      </c>
    </row>
    <row r="224" spans="2:5">
      <c r="B224" s="147">
        <v>112</v>
      </c>
      <c r="C224" s="147">
        <v>1</v>
      </c>
      <c r="D224" s="147">
        <v>1</v>
      </c>
      <c r="E224" s="147">
        <v>1</v>
      </c>
    </row>
    <row r="225" spans="2:5">
      <c r="B225" s="147">
        <v>112</v>
      </c>
      <c r="C225" s="147">
        <v>1</v>
      </c>
      <c r="D225" s="147">
        <v>2</v>
      </c>
      <c r="E225" s="147">
        <v>1</v>
      </c>
    </row>
    <row r="226" spans="2:5">
      <c r="B226" s="147">
        <v>113</v>
      </c>
      <c r="C226" s="147">
        <v>1</v>
      </c>
      <c r="D226" s="147">
        <v>1</v>
      </c>
      <c r="E226" s="147">
        <v>0</v>
      </c>
    </row>
    <row r="227" spans="2:5">
      <c r="B227" s="147">
        <v>113</v>
      </c>
      <c r="C227" s="147">
        <v>1</v>
      </c>
      <c r="D227" s="147">
        <v>2</v>
      </c>
      <c r="E227" s="147">
        <v>0</v>
      </c>
    </row>
    <row r="228" spans="2:5">
      <c r="B228" s="147">
        <v>114</v>
      </c>
      <c r="C228" s="147">
        <v>1</v>
      </c>
      <c r="D228" s="147">
        <v>1</v>
      </c>
      <c r="E228" s="147">
        <v>0</v>
      </c>
    </row>
    <row r="229" spans="2:5">
      <c r="B229" s="147">
        <v>114</v>
      </c>
      <c r="C229" s="147">
        <v>1</v>
      </c>
      <c r="D229" s="147">
        <v>2</v>
      </c>
      <c r="E229" s="147">
        <v>0</v>
      </c>
    </row>
    <row r="230" spans="2:5">
      <c r="B230" s="147">
        <v>115</v>
      </c>
      <c r="C230" s="147">
        <v>1</v>
      </c>
      <c r="D230" s="147">
        <v>1</v>
      </c>
      <c r="E230" s="147">
        <v>1</v>
      </c>
    </row>
    <row r="231" spans="2:5">
      <c r="B231" s="147">
        <v>115</v>
      </c>
      <c r="C231" s="147">
        <v>1</v>
      </c>
      <c r="D231" s="147">
        <v>2</v>
      </c>
      <c r="E231" s="147">
        <v>1</v>
      </c>
    </row>
    <row r="232" spans="2:5">
      <c r="B232" s="147">
        <v>116</v>
      </c>
      <c r="C232" s="147">
        <v>1</v>
      </c>
      <c r="D232" s="147">
        <v>1</v>
      </c>
      <c r="E232" s="147">
        <v>1</v>
      </c>
    </row>
    <row r="233" spans="2:5">
      <c r="B233" s="147">
        <v>116</v>
      </c>
      <c r="C233" s="147">
        <v>1</v>
      </c>
      <c r="D233" s="147">
        <v>2</v>
      </c>
      <c r="E233" s="147">
        <v>1</v>
      </c>
    </row>
    <row r="234" spans="2:5">
      <c r="B234" s="147">
        <v>117</v>
      </c>
      <c r="C234" s="147">
        <v>1</v>
      </c>
      <c r="D234" s="147">
        <v>1</v>
      </c>
      <c r="E234" s="147">
        <v>1</v>
      </c>
    </row>
    <row r="235" spans="2:5">
      <c r="B235" s="147">
        <v>117</v>
      </c>
      <c r="C235" s="147">
        <v>1</v>
      </c>
      <c r="D235" s="147">
        <v>2</v>
      </c>
      <c r="E235" s="147">
        <v>0</v>
      </c>
    </row>
    <row r="236" spans="2:5">
      <c r="B236" s="147">
        <v>118</v>
      </c>
      <c r="C236" s="147">
        <v>1</v>
      </c>
      <c r="D236" s="147">
        <v>1</v>
      </c>
      <c r="E236" s="147">
        <v>1</v>
      </c>
    </row>
    <row r="237" spans="2:5">
      <c r="B237" s="147">
        <v>118</v>
      </c>
      <c r="C237" s="147">
        <v>1</v>
      </c>
      <c r="D237" s="147">
        <v>2</v>
      </c>
      <c r="E237" s="147">
        <v>0</v>
      </c>
    </row>
    <row r="238" spans="2:5">
      <c r="B238" s="147">
        <v>119</v>
      </c>
      <c r="C238" s="147">
        <v>1</v>
      </c>
      <c r="D238" s="147">
        <v>1</v>
      </c>
      <c r="E238" s="147">
        <v>1</v>
      </c>
    </row>
    <row r="239" spans="2:5">
      <c r="B239" s="147">
        <v>119</v>
      </c>
      <c r="C239" s="147">
        <v>1</v>
      </c>
      <c r="D239" s="147">
        <v>2</v>
      </c>
      <c r="E239" s="147">
        <v>1</v>
      </c>
    </row>
    <row r="240" spans="2:5">
      <c r="B240" s="147">
        <v>120</v>
      </c>
      <c r="C240" s="147">
        <v>1</v>
      </c>
      <c r="D240" s="147">
        <v>1</v>
      </c>
      <c r="E240" s="147">
        <v>0</v>
      </c>
    </row>
    <row r="241" spans="2:5">
      <c r="B241" s="147">
        <v>120</v>
      </c>
      <c r="C241" s="147">
        <v>1</v>
      </c>
      <c r="D241" s="147">
        <v>2</v>
      </c>
      <c r="E241" s="147">
        <v>1</v>
      </c>
    </row>
    <row r="242" spans="2:5">
      <c r="B242" s="147">
        <v>121</v>
      </c>
      <c r="C242" s="147">
        <v>1</v>
      </c>
      <c r="D242" s="147">
        <v>1</v>
      </c>
      <c r="E242" s="147">
        <v>0</v>
      </c>
    </row>
    <row r="243" spans="2:5">
      <c r="B243" s="147">
        <v>121</v>
      </c>
      <c r="C243" s="147">
        <v>1</v>
      </c>
      <c r="D243" s="147">
        <v>2</v>
      </c>
      <c r="E243" s="147">
        <v>0</v>
      </c>
    </row>
    <row r="244" spans="2:5">
      <c r="B244" s="147">
        <v>122</v>
      </c>
      <c r="C244" s="147">
        <v>1</v>
      </c>
      <c r="D244" s="147">
        <v>1</v>
      </c>
      <c r="E244" s="147">
        <v>0</v>
      </c>
    </row>
    <row r="245" spans="2:5">
      <c r="B245" s="147">
        <v>122</v>
      </c>
      <c r="C245" s="147">
        <v>1</v>
      </c>
      <c r="D245" s="147">
        <v>2</v>
      </c>
      <c r="E245" s="147">
        <v>0</v>
      </c>
    </row>
    <row r="246" spans="2:5">
      <c r="B246" s="147">
        <v>123</v>
      </c>
      <c r="C246" s="147">
        <v>1</v>
      </c>
      <c r="D246" s="147">
        <v>1</v>
      </c>
      <c r="E246" s="147">
        <v>1</v>
      </c>
    </row>
    <row r="247" spans="2:5">
      <c r="B247" s="147">
        <v>123</v>
      </c>
      <c r="C247" s="147">
        <v>1</v>
      </c>
      <c r="D247" s="147">
        <v>2</v>
      </c>
      <c r="E247" s="147">
        <v>1</v>
      </c>
    </row>
    <row r="248" spans="2:5">
      <c r="B248" s="147">
        <v>124</v>
      </c>
      <c r="C248" s="147">
        <v>1</v>
      </c>
      <c r="D248" s="147">
        <v>1</v>
      </c>
      <c r="E248" s="147">
        <v>0</v>
      </c>
    </row>
    <row r="249" spans="2:5">
      <c r="B249" s="147">
        <v>124</v>
      </c>
      <c r="C249" s="147">
        <v>1</v>
      </c>
      <c r="D249" s="147">
        <v>2</v>
      </c>
      <c r="E249" s="147">
        <v>0</v>
      </c>
    </row>
    <row r="250" spans="2:5">
      <c r="B250" s="147">
        <v>125</v>
      </c>
      <c r="C250" s="147">
        <v>1</v>
      </c>
      <c r="D250" s="147">
        <v>1</v>
      </c>
      <c r="E250" s="147">
        <v>0</v>
      </c>
    </row>
    <row r="251" spans="2:5">
      <c r="B251" s="147">
        <v>125</v>
      </c>
      <c r="C251" s="147">
        <v>1</v>
      </c>
      <c r="D251" s="147">
        <v>2</v>
      </c>
      <c r="E251" s="147">
        <v>0</v>
      </c>
    </row>
    <row r="252" spans="2:5">
      <c r="B252" s="147">
        <v>126</v>
      </c>
      <c r="C252" s="147">
        <v>1</v>
      </c>
      <c r="D252" s="147">
        <v>1</v>
      </c>
      <c r="E252" s="147">
        <v>1</v>
      </c>
    </row>
    <row r="253" spans="2:5">
      <c r="B253" s="147">
        <v>126</v>
      </c>
      <c r="C253" s="147">
        <v>1</v>
      </c>
      <c r="D253" s="147">
        <v>2</v>
      </c>
      <c r="E253" s="147">
        <v>0</v>
      </c>
    </row>
    <row r="254" spans="2:5">
      <c r="B254" s="147">
        <v>127</v>
      </c>
      <c r="C254" s="147">
        <v>1</v>
      </c>
      <c r="D254" s="147">
        <v>1</v>
      </c>
      <c r="E254" s="147">
        <v>0</v>
      </c>
    </row>
    <row r="255" spans="2:5">
      <c r="B255" s="147">
        <v>127</v>
      </c>
      <c r="C255" s="147">
        <v>1</v>
      </c>
      <c r="D255" s="147">
        <v>2</v>
      </c>
      <c r="E255" s="147">
        <v>0</v>
      </c>
    </row>
    <row r="256" spans="2:5">
      <c r="B256" s="147">
        <v>128</v>
      </c>
      <c r="C256" s="147">
        <v>1</v>
      </c>
      <c r="D256" s="147">
        <v>1</v>
      </c>
      <c r="E256" s="147">
        <v>1</v>
      </c>
    </row>
    <row r="257" spans="2:5">
      <c r="B257" s="147">
        <v>128</v>
      </c>
      <c r="C257" s="147">
        <v>1</v>
      </c>
      <c r="D257" s="147">
        <v>2</v>
      </c>
      <c r="E257" s="147">
        <v>1</v>
      </c>
    </row>
    <row r="258" spans="2:5">
      <c r="B258" s="147">
        <v>129</v>
      </c>
      <c r="C258" s="147">
        <v>1</v>
      </c>
      <c r="D258" s="147">
        <v>1</v>
      </c>
      <c r="E258" s="147">
        <v>1</v>
      </c>
    </row>
    <row r="259" spans="2:5">
      <c r="B259" s="147">
        <v>129</v>
      </c>
      <c r="C259" s="147">
        <v>1</v>
      </c>
      <c r="D259" s="147">
        <v>2</v>
      </c>
      <c r="E259" s="147">
        <v>0</v>
      </c>
    </row>
    <row r="260" spans="2:5">
      <c r="B260" s="147">
        <v>130</v>
      </c>
      <c r="C260" s="147">
        <v>1</v>
      </c>
      <c r="D260" s="147">
        <v>1</v>
      </c>
      <c r="E260" s="147">
        <v>0</v>
      </c>
    </row>
    <row r="261" spans="2:5">
      <c r="B261" s="147">
        <v>130</v>
      </c>
      <c r="C261" s="147">
        <v>1</v>
      </c>
      <c r="D261" s="147">
        <v>2</v>
      </c>
      <c r="E261" s="147">
        <v>0</v>
      </c>
    </row>
    <row r="262" spans="2:5">
      <c r="B262" s="147">
        <v>131</v>
      </c>
      <c r="C262" s="147">
        <v>1</v>
      </c>
      <c r="D262" s="147">
        <v>1</v>
      </c>
      <c r="E262" s="147">
        <v>0</v>
      </c>
    </row>
    <row r="263" spans="2:5">
      <c r="B263" s="147">
        <v>131</v>
      </c>
      <c r="C263" s="147">
        <v>1</v>
      </c>
      <c r="D263" s="147">
        <v>2</v>
      </c>
      <c r="E263" s="147">
        <v>0</v>
      </c>
    </row>
    <row r="264" spans="2:5">
      <c r="B264" s="147">
        <v>132</v>
      </c>
      <c r="C264" s="147">
        <v>1</v>
      </c>
      <c r="D264" s="147">
        <v>1</v>
      </c>
      <c r="E264" s="147">
        <v>0</v>
      </c>
    </row>
    <row r="265" spans="2:5">
      <c r="B265" s="147">
        <v>132</v>
      </c>
      <c r="C265" s="147">
        <v>1</v>
      </c>
      <c r="D265" s="147">
        <v>2</v>
      </c>
      <c r="E265" s="147">
        <v>0</v>
      </c>
    </row>
    <row r="266" spans="2:5">
      <c r="B266" s="147">
        <v>133</v>
      </c>
      <c r="C266" s="147">
        <v>1</v>
      </c>
      <c r="D266" s="147">
        <v>1</v>
      </c>
      <c r="E266" s="147">
        <v>1</v>
      </c>
    </row>
    <row r="267" spans="2:5">
      <c r="B267" s="147">
        <v>133</v>
      </c>
      <c r="C267" s="147">
        <v>1</v>
      </c>
      <c r="D267" s="147">
        <v>2</v>
      </c>
      <c r="E267" s="147">
        <v>0</v>
      </c>
    </row>
    <row r="268" spans="2:5">
      <c r="B268" s="147">
        <v>134</v>
      </c>
      <c r="C268" s="147">
        <v>1</v>
      </c>
      <c r="D268" s="147">
        <v>1</v>
      </c>
      <c r="E268" s="147">
        <v>1</v>
      </c>
    </row>
    <row r="269" spans="2:5">
      <c r="B269" s="147">
        <v>134</v>
      </c>
      <c r="C269" s="147">
        <v>1</v>
      </c>
      <c r="D269" s="147">
        <v>2</v>
      </c>
      <c r="E269" s="147">
        <v>1</v>
      </c>
    </row>
    <row r="270" spans="2:5">
      <c r="B270" s="147">
        <v>135</v>
      </c>
      <c r="C270" s="147">
        <v>1</v>
      </c>
      <c r="D270" s="147">
        <v>1</v>
      </c>
      <c r="E270" s="147">
        <v>0</v>
      </c>
    </row>
    <row r="271" spans="2:5">
      <c r="B271" s="147">
        <v>135</v>
      </c>
      <c r="C271" s="147">
        <v>1</v>
      </c>
      <c r="D271" s="147">
        <v>2</v>
      </c>
      <c r="E271" s="147">
        <v>0</v>
      </c>
    </row>
    <row r="272" spans="2:5">
      <c r="B272" s="147">
        <v>136</v>
      </c>
      <c r="C272" s="147">
        <v>1</v>
      </c>
      <c r="D272" s="147">
        <v>1</v>
      </c>
      <c r="E272" s="147">
        <v>0</v>
      </c>
    </row>
    <row r="273" spans="2:5">
      <c r="B273" s="147">
        <v>136</v>
      </c>
      <c r="C273" s="147">
        <v>1</v>
      </c>
      <c r="D273" s="147">
        <v>2</v>
      </c>
      <c r="E273" s="147">
        <v>1</v>
      </c>
    </row>
    <row r="274" spans="2:5">
      <c r="B274" s="147">
        <v>137</v>
      </c>
      <c r="C274" s="147">
        <v>1</v>
      </c>
      <c r="D274" s="147">
        <v>1</v>
      </c>
      <c r="E274" s="147">
        <v>1</v>
      </c>
    </row>
    <row r="275" spans="2:5">
      <c r="B275" s="147">
        <v>137</v>
      </c>
      <c r="C275" s="147">
        <v>1</v>
      </c>
      <c r="D275" s="147">
        <v>2</v>
      </c>
      <c r="E275" s="147">
        <v>1</v>
      </c>
    </row>
    <row r="276" spans="2:5">
      <c r="B276" s="147">
        <v>138</v>
      </c>
      <c r="C276" s="147">
        <v>1</v>
      </c>
      <c r="D276" s="147">
        <v>1</v>
      </c>
      <c r="E276" s="147">
        <v>0</v>
      </c>
    </row>
    <row r="277" spans="2:5">
      <c r="B277" s="147">
        <v>138</v>
      </c>
      <c r="C277" s="147">
        <v>1</v>
      </c>
      <c r="D277" s="147">
        <v>2</v>
      </c>
      <c r="E277" s="147">
        <v>0</v>
      </c>
    </row>
    <row r="278" spans="2:5">
      <c r="B278" s="147">
        <v>139</v>
      </c>
      <c r="C278" s="147">
        <v>1</v>
      </c>
      <c r="D278" s="147">
        <v>1</v>
      </c>
      <c r="E278" s="147">
        <v>1</v>
      </c>
    </row>
    <row r="279" spans="2:5">
      <c r="B279" s="147">
        <v>139</v>
      </c>
      <c r="C279" s="147">
        <v>1</v>
      </c>
      <c r="D279" s="147">
        <v>2</v>
      </c>
      <c r="E279" s="147">
        <v>1</v>
      </c>
    </row>
    <row r="280" spans="2:5">
      <c r="B280" s="147">
        <v>140</v>
      </c>
      <c r="C280" s="147">
        <v>1</v>
      </c>
      <c r="D280" s="147">
        <v>1</v>
      </c>
      <c r="E280" s="147">
        <v>0</v>
      </c>
    </row>
    <row r="281" spans="2:5">
      <c r="B281" s="147">
        <v>140</v>
      </c>
      <c r="C281" s="147">
        <v>1</v>
      </c>
      <c r="D281" s="147">
        <v>2</v>
      </c>
      <c r="E281" s="147">
        <v>1</v>
      </c>
    </row>
    <row r="282" spans="2:5">
      <c r="B282" s="147">
        <v>141</v>
      </c>
      <c r="C282" s="147">
        <v>1</v>
      </c>
      <c r="D282" s="147">
        <v>1</v>
      </c>
      <c r="E282" s="147">
        <v>1</v>
      </c>
    </row>
    <row r="283" spans="2:5">
      <c r="B283" s="147">
        <v>141</v>
      </c>
      <c r="C283" s="147">
        <v>1</v>
      </c>
      <c r="D283" s="147">
        <v>2</v>
      </c>
      <c r="E283" s="147">
        <v>1</v>
      </c>
    </row>
    <row r="284" spans="2:5">
      <c r="B284" s="147">
        <v>142</v>
      </c>
      <c r="C284" s="147">
        <v>1</v>
      </c>
      <c r="D284" s="147">
        <v>1</v>
      </c>
      <c r="E284" s="147">
        <v>0</v>
      </c>
    </row>
    <row r="285" spans="2:5">
      <c r="B285" s="147">
        <v>142</v>
      </c>
      <c r="C285" s="147">
        <v>1</v>
      </c>
      <c r="D285" s="147">
        <v>2</v>
      </c>
      <c r="E285" s="147">
        <v>0</v>
      </c>
    </row>
    <row r="286" spans="2:5">
      <c r="B286" s="147">
        <v>143</v>
      </c>
      <c r="C286" s="147">
        <v>1</v>
      </c>
      <c r="D286" s="147">
        <v>1</v>
      </c>
      <c r="E286" s="147">
        <v>1</v>
      </c>
    </row>
    <row r="287" spans="2:5">
      <c r="B287" s="147">
        <v>143</v>
      </c>
      <c r="C287" s="147">
        <v>1</v>
      </c>
      <c r="D287" s="147">
        <v>2</v>
      </c>
      <c r="E287" s="147">
        <v>1</v>
      </c>
    </row>
    <row r="288" spans="2:5">
      <c r="B288" s="147">
        <v>144</v>
      </c>
      <c r="C288" s="147">
        <v>1</v>
      </c>
      <c r="D288" s="147">
        <v>1</v>
      </c>
      <c r="E288" s="147">
        <v>1</v>
      </c>
    </row>
    <row r="289" spans="2:5">
      <c r="B289" s="147">
        <v>144</v>
      </c>
      <c r="C289" s="147">
        <v>1</v>
      </c>
      <c r="D289" s="147">
        <v>2</v>
      </c>
      <c r="E289" s="147">
        <v>0</v>
      </c>
    </row>
    <row r="290" spans="2:5">
      <c r="B290" s="147">
        <v>145</v>
      </c>
      <c r="C290" s="147">
        <v>1</v>
      </c>
      <c r="D290" s="147">
        <v>1</v>
      </c>
      <c r="E290" s="147">
        <v>0</v>
      </c>
    </row>
    <row r="291" spans="2:5">
      <c r="B291" s="147">
        <v>145</v>
      </c>
      <c r="C291" s="147">
        <v>1</v>
      </c>
      <c r="D291" s="147">
        <v>2</v>
      </c>
      <c r="E291" s="147">
        <v>0</v>
      </c>
    </row>
    <row r="292" spans="2:5">
      <c r="B292" s="147">
        <v>146</v>
      </c>
      <c r="C292" s="147">
        <v>1</v>
      </c>
      <c r="D292" s="147">
        <v>1</v>
      </c>
      <c r="E292" s="147">
        <v>1</v>
      </c>
    </row>
    <row r="293" spans="2:5">
      <c r="B293" s="147">
        <v>146</v>
      </c>
      <c r="C293" s="147">
        <v>1</v>
      </c>
      <c r="D293" s="147">
        <v>2</v>
      </c>
      <c r="E293" s="147">
        <v>1</v>
      </c>
    </row>
    <row r="294" spans="2:5">
      <c r="B294" s="147">
        <v>147</v>
      </c>
      <c r="C294" s="147">
        <v>1</v>
      </c>
      <c r="D294" s="147">
        <v>1</v>
      </c>
      <c r="E294" s="147">
        <v>1</v>
      </c>
    </row>
    <row r="295" spans="2:5">
      <c r="B295" s="147">
        <v>147</v>
      </c>
      <c r="C295" s="147">
        <v>1</v>
      </c>
      <c r="D295" s="147">
        <v>2</v>
      </c>
      <c r="E295" s="147">
        <v>0</v>
      </c>
    </row>
    <row r="296" spans="2:5">
      <c r="B296" s="147">
        <v>148</v>
      </c>
      <c r="C296" s="147">
        <v>1</v>
      </c>
      <c r="D296" s="147">
        <v>1</v>
      </c>
      <c r="E296" s="147">
        <v>0</v>
      </c>
    </row>
    <row r="297" spans="2:5">
      <c r="B297" s="147">
        <v>148</v>
      </c>
      <c r="C297" s="147">
        <v>1</v>
      </c>
      <c r="D297" s="147">
        <v>2</v>
      </c>
      <c r="E297" s="147">
        <v>0</v>
      </c>
    </row>
    <row r="298" spans="2:5">
      <c r="B298" s="147">
        <v>149</v>
      </c>
      <c r="C298" s="147">
        <v>1</v>
      </c>
      <c r="D298" s="147">
        <v>1</v>
      </c>
      <c r="E298" s="147">
        <v>0</v>
      </c>
    </row>
    <row r="299" spans="2:5">
      <c r="B299" s="147">
        <v>149</v>
      </c>
      <c r="C299" s="147">
        <v>1</v>
      </c>
      <c r="D299" s="147">
        <v>2</v>
      </c>
      <c r="E299" s="147">
        <v>1</v>
      </c>
    </row>
    <row r="300" spans="2:5">
      <c r="B300" s="147">
        <v>150</v>
      </c>
      <c r="C300" s="147">
        <v>1</v>
      </c>
      <c r="D300" s="147">
        <v>1</v>
      </c>
      <c r="E300" s="147">
        <v>0</v>
      </c>
    </row>
    <row r="301" spans="2:5">
      <c r="B301" s="147">
        <v>150</v>
      </c>
      <c r="C301" s="147">
        <v>1</v>
      </c>
      <c r="D301" s="147">
        <v>2</v>
      </c>
      <c r="E301" s="147">
        <v>0</v>
      </c>
    </row>
    <row r="302" spans="2:5">
      <c r="B302" s="147">
        <v>151</v>
      </c>
      <c r="C302" s="147">
        <v>1</v>
      </c>
      <c r="D302" s="147">
        <v>1</v>
      </c>
      <c r="E302" s="147">
        <v>0</v>
      </c>
    </row>
    <row r="303" spans="2:5">
      <c r="B303" s="147">
        <v>151</v>
      </c>
      <c r="C303" s="147">
        <v>1</v>
      </c>
      <c r="D303" s="147">
        <v>2</v>
      </c>
      <c r="E303" s="147">
        <v>0</v>
      </c>
    </row>
    <row r="304" spans="2:5">
      <c r="B304" s="147">
        <v>152</v>
      </c>
      <c r="C304" s="147">
        <v>1</v>
      </c>
      <c r="D304" s="147">
        <v>1</v>
      </c>
      <c r="E304" s="147">
        <v>1</v>
      </c>
    </row>
    <row r="305" spans="2:5">
      <c r="B305" s="147">
        <v>152</v>
      </c>
      <c r="C305" s="147">
        <v>1</v>
      </c>
      <c r="D305" s="147">
        <v>2</v>
      </c>
      <c r="E305" s="147">
        <v>0</v>
      </c>
    </row>
    <row r="306" spans="2:5">
      <c r="B306" s="147">
        <v>153</v>
      </c>
      <c r="C306" s="147">
        <v>1</v>
      </c>
      <c r="D306" s="147">
        <v>1</v>
      </c>
      <c r="E306" s="147">
        <v>1</v>
      </c>
    </row>
    <row r="307" spans="2:5">
      <c r="B307" s="147">
        <v>153</v>
      </c>
      <c r="C307" s="147">
        <v>1</v>
      </c>
      <c r="D307" s="147">
        <v>2</v>
      </c>
      <c r="E307" s="147">
        <v>0</v>
      </c>
    </row>
    <row r="308" spans="2:5">
      <c r="B308" s="147">
        <v>154</v>
      </c>
      <c r="C308" s="147">
        <v>1</v>
      </c>
      <c r="D308" s="147">
        <v>1</v>
      </c>
      <c r="E308" s="147">
        <v>0</v>
      </c>
    </row>
    <row r="309" spans="2:5">
      <c r="B309" s="147">
        <v>154</v>
      </c>
      <c r="C309" s="147">
        <v>1</v>
      </c>
      <c r="D309" s="147">
        <v>2</v>
      </c>
      <c r="E309" s="147">
        <v>0</v>
      </c>
    </row>
    <row r="310" spans="2:5">
      <c r="B310" s="147">
        <v>155</v>
      </c>
      <c r="C310" s="147">
        <v>1</v>
      </c>
      <c r="D310" s="147">
        <v>1</v>
      </c>
      <c r="E310" s="147">
        <v>1</v>
      </c>
    </row>
    <row r="311" spans="2:5">
      <c r="B311" s="147">
        <v>155</v>
      </c>
      <c r="C311" s="147">
        <v>1</v>
      </c>
      <c r="D311" s="147">
        <v>2</v>
      </c>
      <c r="E311" s="147">
        <v>1</v>
      </c>
    </row>
    <row r="312" spans="2:5">
      <c r="B312" s="147">
        <v>156</v>
      </c>
      <c r="C312" s="147">
        <v>1</v>
      </c>
      <c r="D312" s="147">
        <v>1</v>
      </c>
      <c r="E312" s="147">
        <v>0</v>
      </c>
    </row>
    <row r="313" spans="2:5">
      <c r="B313" s="147">
        <v>156</v>
      </c>
      <c r="C313" s="147">
        <v>1</v>
      </c>
      <c r="D313" s="147">
        <v>2</v>
      </c>
      <c r="E313" s="147">
        <v>1</v>
      </c>
    </row>
    <row r="314" spans="2:5">
      <c r="B314" s="147">
        <v>157</v>
      </c>
      <c r="C314" s="147">
        <v>1</v>
      </c>
      <c r="D314" s="147">
        <v>1</v>
      </c>
      <c r="E314" s="147">
        <v>1</v>
      </c>
    </row>
    <row r="315" spans="2:5">
      <c r="B315" s="147">
        <v>157</v>
      </c>
      <c r="C315" s="147">
        <v>1</v>
      </c>
      <c r="D315" s="147">
        <v>2</v>
      </c>
      <c r="E315" s="147">
        <v>1</v>
      </c>
    </row>
    <row r="316" spans="2:5">
      <c r="B316" s="147">
        <v>158</v>
      </c>
      <c r="C316" s="147">
        <v>1</v>
      </c>
      <c r="D316" s="147">
        <v>1</v>
      </c>
      <c r="E316" s="147">
        <v>0</v>
      </c>
    </row>
    <row r="317" spans="2:5">
      <c r="B317" s="147">
        <v>158</v>
      </c>
      <c r="C317" s="147">
        <v>1</v>
      </c>
      <c r="D317" s="147">
        <v>2</v>
      </c>
      <c r="E317" s="147">
        <v>0</v>
      </c>
    </row>
    <row r="318" spans="2:5">
      <c r="B318" s="147">
        <v>159</v>
      </c>
      <c r="C318" s="147">
        <v>1</v>
      </c>
      <c r="D318" s="147">
        <v>1</v>
      </c>
      <c r="E318" s="147">
        <v>0</v>
      </c>
    </row>
    <row r="319" spans="2:5">
      <c r="B319" s="147">
        <v>159</v>
      </c>
      <c r="C319" s="147">
        <v>1</v>
      </c>
      <c r="D319" s="147">
        <v>2</v>
      </c>
      <c r="E319" s="147">
        <v>1</v>
      </c>
    </row>
    <row r="320" spans="2:5">
      <c r="B320" s="147">
        <v>160</v>
      </c>
      <c r="C320" s="147">
        <v>1</v>
      </c>
      <c r="D320" s="147">
        <v>1</v>
      </c>
      <c r="E320" s="147">
        <v>0</v>
      </c>
    </row>
    <row r="321" spans="2:5">
      <c r="B321" s="147">
        <v>160</v>
      </c>
      <c r="C321" s="147">
        <v>1</v>
      </c>
      <c r="D321" s="147">
        <v>2</v>
      </c>
      <c r="E321" s="147">
        <v>1</v>
      </c>
    </row>
    <row r="322" spans="2:5">
      <c r="B322" s="147">
        <v>161</v>
      </c>
      <c r="C322" s="147">
        <v>1</v>
      </c>
      <c r="D322" s="147">
        <v>1</v>
      </c>
      <c r="E322" s="147">
        <v>1</v>
      </c>
    </row>
    <row r="323" spans="2:5">
      <c r="B323" s="147">
        <v>161</v>
      </c>
      <c r="C323" s="147">
        <v>1</v>
      </c>
      <c r="D323" s="147">
        <v>2</v>
      </c>
      <c r="E323" s="147">
        <v>0</v>
      </c>
    </row>
    <row r="324" spans="2:5">
      <c r="B324" s="147">
        <v>162</v>
      </c>
      <c r="C324" s="147">
        <v>1</v>
      </c>
      <c r="D324" s="147">
        <v>1</v>
      </c>
      <c r="E324" s="147">
        <v>0</v>
      </c>
    </row>
    <row r="325" spans="2:5">
      <c r="B325" s="147">
        <v>162</v>
      </c>
      <c r="C325" s="147">
        <v>1</v>
      </c>
      <c r="D325" s="147">
        <v>2</v>
      </c>
      <c r="E325" s="147">
        <v>1</v>
      </c>
    </row>
    <row r="326" spans="2:5">
      <c r="B326" s="147">
        <v>163</v>
      </c>
      <c r="C326" s="147">
        <v>1</v>
      </c>
      <c r="D326" s="147">
        <v>1</v>
      </c>
      <c r="E326" s="147">
        <v>0</v>
      </c>
    </row>
    <row r="327" spans="2:5">
      <c r="B327" s="147">
        <v>163</v>
      </c>
      <c r="C327" s="147">
        <v>1</v>
      </c>
      <c r="D327" s="147">
        <v>2</v>
      </c>
      <c r="E327" s="147">
        <v>1</v>
      </c>
    </row>
    <row r="328" spans="2:5">
      <c r="B328" s="147">
        <v>164</v>
      </c>
      <c r="C328" s="147">
        <v>1</v>
      </c>
      <c r="D328" s="147">
        <v>1</v>
      </c>
      <c r="E328" s="147">
        <v>0</v>
      </c>
    </row>
    <row r="329" spans="2:5">
      <c r="B329" s="147">
        <v>164</v>
      </c>
      <c r="C329" s="147">
        <v>1</v>
      </c>
      <c r="D329" s="147">
        <v>2</v>
      </c>
      <c r="E329" s="147">
        <v>0</v>
      </c>
    </row>
    <row r="330" spans="2:5">
      <c r="B330" s="147">
        <v>165</v>
      </c>
      <c r="C330" s="147">
        <v>1</v>
      </c>
      <c r="D330" s="147">
        <v>1</v>
      </c>
      <c r="E330" s="147">
        <v>0</v>
      </c>
    </row>
    <row r="331" spans="2:5">
      <c r="B331" s="147">
        <v>165</v>
      </c>
      <c r="C331" s="147">
        <v>1</v>
      </c>
      <c r="D331" s="147">
        <v>2</v>
      </c>
      <c r="E331" s="147">
        <v>1</v>
      </c>
    </row>
    <row r="332" spans="2:5">
      <c r="B332" s="147">
        <v>166</v>
      </c>
      <c r="C332" s="147">
        <v>1</v>
      </c>
      <c r="D332" s="147">
        <v>1</v>
      </c>
      <c r="E332" s="147">
        <v>0</v>
      </c>
    </row>
    <row r="333" spans="2:5">
      <c r="B333" s="147">
        <v>166</v>
      </c>
      <c r="C333" s="147">
        <v>1</v>
      </c>
      <c r="D333" s="147">
        <v>2</v>
      </c>
      <c r="E333" s="147">
        <v>1</v>
      </c>
    </row>
    <row r="334" spans="2:5">
      <c r="B334" s="147">
        <v>167</v>
      </c>
      <c r="C334" s="147">
        <v>1</v>
      </c>
      <c r="D334" s="147">
        <v>1</v>
      </c>
      <c r="E334" s="147">
        <v>0</v>
      </c>
    </row>
    <row r="335" spans="2:5">
      <c r="B335" s="147">
        <v>167</v>
      </c>
      <c r="C335" s="147">
        <v>1</v>
      </c>
      <c r="D335" s="147">
        <v>2</v>
      </c>
      <c r="E335" s="147">
        <v>0</v>
      </c>
    </row>
    <row r="336" spans="2:5">
      <c r="B336" s="147">
        <v>168</v>
      </c>
      <c r="C336" s="147">
        <v>1</v>
      </c>
      <c r="D336" s="147">
        <v>1</v>
      </c>
      <c r="E336" s="147">
        <v>0</v>
      </c>
    </row>
    <row r="337" spans="2:5">
      <c r="B337" s="147">
        <v>168</v>
      </c>
      <c r="C337" s="147">
        <v>1</v>
      </c>
      <c r="D337" s="147">
        <v>2</v>
      </c>
      <c r="E337" s="147">
        <v>1</v>
      </c>
    </row>
    <row r="338" spans="2:5">
      <c r="B338" s="147">
        <v>169</v>
      </c>
      <c r="C338" s="147">
        <v>1</v>
      </c>
      <c r="D338" s="147">
        <v>1</v>
      </c>
      <c r="E338" s="147">
        <v>1</v>
      </c>
    </row>
    <row r="339" spans="2:5">
      <c r="B339" s="147">
        <v>169</v>
      </c>
      <c r="C339" s="147">
        <v>1</v>
      </c>
      <c r="D339" s="147">
        <v>2</v>
      </c>
      <c r="E339" s="147">
        <v>1</v>
      </c>
    </row>
    <row r="340" spans="2:5">
      <c r="B340" s="147">
        <v>170</v>
      </c>
      <c r="C340" s="147">
        <v>1</v>
      </c>
      <c r="D340" s="147">
        <v>1</v>
      </c>
      <c r="E340" s="147">
        <v>0</v>
      </c>
    </row>
    <row r="341" spans="2:5">
      <c r="B341" s="147">
        <v>170</v>
      </c>
      <c r="C341" s="147">
        <v>1</v>
      </c>
      <c r="D341" s="147">
        <v>2</v>
      </c>
      <c r="E341" s="147">
        <v>1</v>
      </c>
    </row>
    <row r="342" spans="2:5">
      <c r="B342" s="147">
        <v>171</v>
      </c>
      <c r="C342" s="147">
        <v>1</v>
      </c>
      <c r="D342" s="147">
        <v>1</v>
      </c>
      <c r="E342" s="147">
        <v>1</v>
      </c>
    </row>
    <row r="343" spans="2:5">
      <c r="B343" s="147">
        <v>171</v>
      </c>
      <c r="C343" s="147">
        <v>1</v>
      </c>
      <c r="D343" s="147">
        <v>2</v>
      </c>
      <c r="E343" s="147">
        <v>0</v>
      </c>
    </row>
    <row r="344" spans="2:5">
      <c r="B344" s="147">
        <v>172</v>
      </c>
      <c r="C344" s="147">
        <v>1</v>
      </c>
      <c r="D344" s="147">
        <v>1</v>
      </c>
      <c r="E344" s="147">
        <v>1</v>
      </c>
    </row>
    <row r="345" spans="2:5">
      <c r="B345" s="147">
        <v>172</v>
      </c>
      <c r="C345" s="147">
        <v>1</v>
      </c>
      <c r="D345" s="147">
        <v>2</v>
      </c>
      <c r="E345" s="147">
        <v>1</v>
      </c>
    </row>
    <row r="346" spans="2:5">
      <c r="B346" s="147">
        <v>173</v>
      </c>
      <c r="C346" s="147">
        <v>1</v>
      </c>
      <c r="D346" s="147">
        <v>1</v>
      </c>
      <c r="E346" s="147">
        <v>0</v>
      </c>
    </row>
    <row r="347" spans="2:5">
      <c r="B347" s="147">
        <v>173</v>
      </c>
      <c r="C347" s="147">
        <v>1</v>
      </c>
      <c r="D347" s="147">
        <v>2</v>
      </c>
      <c r="E347" s="147">
        <v>1</v>
      </c>
    </row>
    <row r="348" spans="2:5">
      <c r="B348" s="147">
        <v>174</v>
      </c>
      <c r="C348" s="147">
        <v>1</v>
      </c>
      <c r="D348" s="147">
        <v>1</v>
      </c>
      <c r="E348" s="147">
        <v>0</v>
      </c>
    </row>
    <row r="349" spans="2:5">
      <c r="B349" s="147">
        <v>174</v>
      </c>
      <c r="C349" s="147">
        <v>1</v>
      </c>
      <c r="D349" s="147">
        <v>2</v>
      </c>
      <c r="E349" s="147">
        <v>1</v>
      </c>
    </row>
    <row r="350" spans="2:5">
      <c r="B350" s="147">
        <v>175</v>
      </c>
      <c r="C350" s="147">
        <v>1</v>
      </c>
      <c r="D350" s="147">
        <v>1</v>
      </c>
      <c r="E350" s="147">
        <v>0</v>
      </c>
    </row>
    <row r="351" spans="2:5">
      <c r="B351" s="147">
        <v>175</v>
      </c>
      <c r="C351" s="147">
        <v>1</v>
      </c>
      <c r="D351" s="147">
        <v>2</v>
      </c>
      <c r="E351" s="147">
        <v>1</v>
      </c>
    </row>
    <row r="352" spans="2:5">
      <c r="B352" s="147">
        <v>176</v>
      </c>
      <c r="C352" s="147">
        <v>1</v>
      </c>
      <c r="D352" s="147">
        <v>1</v>
      </c>
      <c r="E352" s="147">
        <v>0</v>
      </c>
    </row>
    <row r="353" spans="2:5">
      <c r="B353" s="147">
        <v>176</v>
      </c>
      <c r="C353" s="147">
        <v>1</v>
      </c>
      <c r="D353" s="147">
        <v>2</v>
      </c>
      <c r="E353" s="147">
        <v>0</v>
      </c>
    </row>
    <row r="354" spans="2:5">
      <c r="B354" s="147">
        <v>177</v>
      </c>
      <c r="C354" s="147">
        <v>1</v>
      </c>
      <c r="D354" s="147">
        <v>1</v>
      </c>
      <c r="E354" s="147">
        <v>0</v>
      </c>
    </row>
    <row r="355" spans="2:5">
      <c r="B355" s="147">
        <v>177</v>
      </c>
      <c r="C355" s="147">
        <v>1</v>
      </c>
      <c r="D355" s="147">
        <v>2</v>
      </c>
      <c r="E355" s="147">
        <v>1</v>
      </c>
    </row>
    <row r="356" spans="2:5">
      <c r="B356" s="147">
        <v>178</v>
      </c>
      <c r="C356" s="147">
        <v>1</v>
      </c>
      <c r="D356" s="147">
        <v>1</v>
      </c>
      <c r="E356" s="147">
        <v>0</v>
      </c>
    </row>
    <row r="357" spans="2:5">
      <c r="B357" s="147">
        <v>178</v>
      </c>
      <c r="C357" s="147">
        <v>1</v>
      </c>
      <c r="D357" s="147">
        <v>2</v>
      </c>
      <c r="E357" s="147">
        <v>0</v>
      </c>
    </row>
    <row r="358" spans="2:5">
      <c r="B358" s="147">
        <v>179</v>
      </c>
      <c r="C358" s="147">
        <v>1</v>
      </c>
      <c r="D358" s="147">
        <v>1</v>
      </c>
      <c r="E358" s="147">
        <v>1</v>
      </c>
    </row>
    <row r="359" spans="2:5">
      <c r="B359" s="147">
        <v>179</v>
      </c>
      <c r="C359" s="147">
        <v>1</v>
      </c>
      <c r="D359" s="147">
        <v>2</v>
      </c>
      <c r="E359" s="147">
        <v>1</v>
      </c>
    </row>
    <row r="360" spans="2:5">
      <c r="B360" s="147">
        <v>180</v>
      </c>
      <c r="C360" s="147">
        <v>1</v>
      </c>
      <c r="D360" s="147">
        <v>1</v>
      </c>
      <c r="E360" s="147">
        <v>0</v>
      </c>
    </row>
    <row r="361" spans="2:5">
      <c r="B361" s="147">
        <v>180</v>
      </c>
      <c r="C361" s="147">
        <v>1</v>
      </c>
      <c r="D361" s="147">
        <v>2</v>
      </c>
      <c r="E361" s="147">
        <v>1</v>
      </c>
    </row>
    <row r="362" spans="2:5">
      <c r="B362" s="147">
        <v>181</v>
      </c>
      <c r="C362" s="147">
        <v>1</v>
      </c>
      <c r="D362" s="147">
        <v>1</v>
      </c>
      <c r="E362" s="147">
        <v>1</v>
      </c>
    </row>
    <row r="363" spans="2:5">
      <c r="B363" s="147">
        <v>181</v>
      </c>
      <c r="C363" s="147">
        <v>1</v>
      </c>
      <c r="D363" s="147">
        <v>2</v>
      </c>
      <c r="E363" s="147">
        <v>0</v>
      </c>
    </row>
    <row r="364" spans="2:5">
      <c r="B364" s="147">
        <v>182</v>
      </c>
      <c r="C364" s="147">
        <v>1</v>
      </c>
      <c r="D364" s="147">
        <v>1</v>
      </c>
      <c r="E364" s="147">
        <v>0</v>
      </c>
    </row>
    <row r="365" spans="2:5">
      <c r="B365" s="147">
        <v>182</v>
      </c>
      <c r="C365" s="147">
        <v>1</v>
      </c>
      <c r="D365" s="147">
        <v>2</v>
      </c>
      <c r="E365" s="147">
        <v>0</v>
      </c>
    </row>
    <row r="366" spans="2:5">
      <c r="B366" s="147">
        <v>183</v>
      </c>
      <c r="C366" s="147">
        <v>1</v>
      </c>
      <c r="D366" s="147">
        <v>1</v>
      </c>
      <c r="E366" s="147">
        <v>0</v>
      </c>
    </row>
    <row r="367" spans="2:5">
      <c r="B367" s="147">
        <v>183</v>
      </c>
      <c r="C367" s="147">
        <v>1</v>
      </c>
      <c r="D367" s="147">
        <v>2</v>
      </c>
      <c r="E367" s="147">
        <v>0</v>
      </c>
    </row>
    <row r="368" spans="2:5">
      <c r="B368" s="147">
        <v>184</v>
      </c>
      <c r="C368" s="147">
        <v>1</v>
      </c>
      <c r="D368" s="147">
        <v>1</v>
      </c>
      <c r="E368" s="147">
        <v>1</v>
      </c>
    </row>
    <row r="369" spans="2:5">
      <c r="B369" s="147">
        <v>184</v>
      </c>
      <c r="C369" s="147">
        <v>1</v>
      </c>
      <c r="D369" s="147">
        <v>2</v>
      </c>
      <c r="E369" s="147">
        <v>1</v>
      </c>
    </row>
    <row r="370" spans="2:5">
      <c r="B370" s="147">
        <v>185</v>
      </c>
      <c r="C370" s="147">
        <v>1</v>
      </c>
      <c r="D370" s="147">
        <v>1</v>
      </c>
      <c r="E370" s="147">
        <v>0</v>
      </c>
    </row>
    <row r="371" spans="2:5">
      <c r="B371" s="147">
        <v>185</v>
      </c>
      <c r="C371" s="147">
        <v>1</v>
      </c>
      <c r="D371" s="147">
        <v>2</v>
      </c>
      <c r="E371" s="147">
        <v>0</v>
      </c>
    </row>
    <row r="372" spans="2:5">
      <c r="B372" s="147">
        <v>186</v>
      </c>
      <c r="C372" s="147">
        <v>1</v>
      </c>
      <c r="D372" s="147">
        <v>1</v>
      </c>
      <c r="E372" s="147">
        <v>1</v>
      </c>
    </row>
    <row r="373" spans="2:5">
      <c r="B373" s="147">
        <v>186</v>
      </c>
      <c r="C373" s="147">
        <v>1</v>
      </c>
      <c r="D373" s="147">
        <v>2</v>
      </c>
      <c r="E373" s="147">
        <v>0</v>
      </c>
    </row>
    <row r="374" spans="2:5">
      <c r="B374" s="147">
        <v>187</v>
      </c>
      <c r="C374" s="147">
        <v>1</v>
      </c>
      <c r="D374" s="147">
        <v>1</v>
      </c>
      <c r="E374" s="147">
        <v>1</v>
      </c>
    </row>
    <row r="375" spans="2:5">
      <c r="B375" s="147">
        <v>187</v>
      </c>
      <c r="C375" s="147">
        <v>1</v>
      </c>
      <c r="D375" s="147">
        <v>2</v>
      </c>
      <c r="E375" s="147">
        <v>0</v>
      </c>
    </row>
    <row r="376" spans="2:5">
      <c r="B376" s="147">
        <v>188</v>
      </c>
      <c r="C376" s="147">
        <v>1</v>
      </c>
      <c r="D376" s="147">
        <v>1</v>
      </c>
      <c r="E376" s="147">
        <v>0</v>
      </c>
    </row>
    <row r="377" spans="2:5">
      <c r="B377" s="147">
        <v>188</v>
      </c>
      <c r="C377" s="147">
        <v>1</v>
      </c>
      <c r="D377" s="147">
        <v>2</v>
      </c>
      <c r="E377" s="147">
        <v>0</v>
      </c>
    </row>
    <row r="378" spans="2:5">
      <c r="B378" s="147">
        <v>189</v>
      </c>
      <c r="C378" s="147">
        <v>1</v>
      </c>
      <c r="D378" s="147">
        <v>1</v>
      </c>
      <c r="E378" s="147">
        <v>1</v>
      </c>
    </row>
    <row r="379" spans="2:5">
      <c r="B379" s="147">
        <v>189</v>
      </c>
      <c r="C379" s="147">
        <v>1</v>
      </c>
      <c r="D379" s="147">
        <v>2</v>
      </c>
      <c r="E379" s="147">
        <v>1</v>
      </c>
    </row>
    <row r="380" spans="2:5">
      <c r="B380" s="147">
        <v>190</v>
      </c>
      <c r="C380" s="147">
        <v>1</v>
      </c>
      <c r="D380" s="147">
        <v>1</v>
      </c>
      <c r="E380" s="147">
        <v>0</v>
      </c>
    </row>
    <row r="381" spans="2:5">
      <c r="B381" s="147">
        <v>190</v>
      </c>
      <c r="C381" s="147">
        <v>1</v>
      </c>
      <c r="D381" s="147">
        <v>2</v>
      </c>
      <c r="E381" s="147">
        <v>0</v>
      </c>
    </row>
    <row r="382" spans="2:5">
      <c r="B382" s="147">
        <v>191</v>
      </c>
      <c r="C382" s="147">
        <v>1</v>
      </c>
      <c r="D382" s="147">
        <v>1</v>
      </c>
      <c r="E382" s="147">
        <v>1</v>
      </c>
    </row>
    <row r="383" spans="2:5">
      <c r="B383" s="147">
        <v>191</v>
      </c>
      <c r="C383" s="147">
        <v>1</v>
      </c>
      <c r="D383" s="147">
        <v>2</v>
      </c>
      <c r="E383" s="147">
        <v>1</v>
      </c>
    </row>
    <row r="384" spans="2:5">
      <c r="B384" s="147">
        <v>192</v>
      </c>
      <c r="C384" s="147">
        <v>1</v>
      </c>
      <c r="D384" s="147">
        <v>1</v>
      </c>
      <c r="E384" s="147">
        <v>1</v>
      </c>
    </row>
    <row r="385" spans="2:5">
      <c r="B385" s="147">
        <v>192</v>
      </c>
      <c r="C385" s="147">
        <v>1</v>
      </c>
      <c r="D385" s="147">
        <v>2</v>
      </c>
      <c r="E385" s="147">
        <v>1</v>
      </c>
    </row>
    <row r="386" spans="2:5">
      <c r="B386" s="147">
        <v>193</v>
      </c>
      <c r="C386" s="147">
        <v>1</v>
      </c>
      <c r="D386" s="147">
        <v>1</v>
      </c>
      <c r="E386" s="147">
        <v>0</v>
      </c>
    </row>
    <row r="387" spans="2:5">
      <c r="B387" s="147">
        <v>193</v>
      </c>
      <c r="C387" s="147">
        <v>1</v>
      </c>
      <c r="D387" s="147">
        <v>2</v>
      </c>
      <c r="E387" s="147">
        <v>1</v>
      </c>
    </row>
    <row r="388" spans="2:5">
      <c r="B388" s="147">
        <v>194</v>
      </c>
      <c r="C388" s="147">
        <v>1</v>
      </c>
      <c r="D388" s="147">
        <v>1</v>
      </c>
      <c r="E388" s="147">
        <v>0</v>
      </c>
    </row>
    <row r="389" spans="2:5">
      <c r="B389" s="147">
        <v>194</v>
      </c>
      <c r="C389" s="147">
        <v>1</v>
      </c>
      <c r="D389" s="147">
        <v>2</v>
      </c>
      <c r="E389" s="147">
        <v>1</v>
      </c>
    </row>
    <row r="390" spans="2:5">
      <c r="B390" s="147">
        <v>195</v>
      </c>
      <c r="C390" s="147">
        <v>1</v>
      </c>
      <c r="D390" s="147">
        <v>1</v>
      </c>
      <c r="E390" s="147">
        <v>0</v>
      </c>
    </row>
    <row r="391" spans="2:5">
      <c r="B391" s="147">
        <v>195</v>
      </c>
      <c r="C391" s="147">
        <v>1</v>
      </c>
      <c r="D391" s="147">
        <v>2</v>
      </c>
      <c r="E391" s="147">
        <v>0</v>
      </c>
    </row>
    <row r="392" spans="2:5">
      <c r="B392" s="147">
        <v>196</v>
      </c>
      <c r="C392" s="147">
        <v>1</v>
      </c>
      <c r="D392" s="147">
        <v>1</v>
      </c>
      <c r="E392" s="147">
        <v>1</v>
      </c>
    </row>
    <row r="393" spans="2:5">
      <c r="B393" s="147">
        <v>196</v>
      </c>
      <c r="C393" s="147">
        <v>1</v>
      </c>
      <c r="D393" s="147">
        <v>2</v>
      </c>
      <c r="E393" s="147">
        <v>0</v>
      </c>
    </row>
    <row r="394" spans="2:5">
      <c r="B394" s="147">
        <v>197</v>
      </c>
      <c r="C394" s="147">
        <v>1</v>
      </c>
      <c r="D394" s="147">
        <v>1</v>
      </c>
      <c r="E394" s="147">
        <v>0</v>
      </c>
    </row>
    <row r="395" spans="2:5">
      <c r="B395" s="147">
        <v>197</v>
      </c>
      <c r="C395" s="147">
        <v>1</v>
      </c>
      <c r="D395" s="147">
        <v>2</v>
      </c>
      <c r="E395" s="147">
        <v>0</v>
      </c>
    </row>
    <row r="396" spans="2:5">
      <c r="B396" s="147">
        <v>198</v>
      </c>
      <c r="C396" s="147">
        <v>1</v>
      </c>
      <c r="D396" s="147">
        <v>1</v>
      </c>
      <c r="E396" s="147">
        <v>1</v>
      </c>
    </row>
    <row r="397" spans="2:5">
      <c r="B397" s="147">
        <v>198</v>
      </c>
      <c r="C397" s="147">
        <v>1</v>
      </c>
      <c r="D397" s="147">
        <v>2</v>
      </c>
      <c r="E397" s="147">
        <v>0</v>
      </c>
    </row>
    <row r="398" spans="2:5">
      <c r="B398" s="147">
        <v>199</v>
      </c>
      <c r="C398" s="147">
        <v>1</v>
      </c>
      <c r="D398" s="147">
        <v>1</v>
      </c>
      <c r="E398" s="147">
        <v>0</v>
      </c>
    </row>
    <row r="399" spans="2:5">
      <c r="B399" s="147">
        <v>199</v>
      </c>
      <c r="C399" s="147">
        <v>1</v>
      </c>
      <c r="D399" s="147">
        <v>2</v>
      </c>
      <c r="E399" s="147">
        <v>1</v>
      </c>
    </row>
    <row r="400" spans="2:5">
      <c r="B400" s="147">
        <v>200</v>
      </c>
      <c r="C400" s="147">
        <v>1</v>
      </c>
      <c r="D400" s="147">
        <v>1</v>
      </c>
      <c r="E400" s="147">
        <v>1</v>
      </c>
    </row>
    <row r="401" spans="2:5">
      <c r="B401" s="147">
        <v>200</v>
      </c>
      <c r="C401" s="147">
        <v>1</v>
      </c>
      <c r="D401" s="147">
        <v>2</v>
      </c>
      <c r="E401" s="147">
        <v>0</v>
      </c>
    </row>
  </sheetData>
  <sheetProtection algorithmName="SHA-512" hashValue="kWYG8PDkDKKt6HBIvFPItoYYow9oZ8t5gAuzTQ+5tB0j2VB837oJDdV3x4OVk0rF/C4/kTi6rSjSBICxaBjfbQ==" saltValue="CXV7uP+3ZEBjFB5q4WyzyQ=="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FDA49-31C9-4DBD-81B8-10C4F8C36509}">
  <sheetPr codeName="Sheet11"/>
  <dimension ref="A1:BA32"/>
  <sheetViews>
    <sheetView workbookViewId="0">
      <selection activeCell="F2" sqref="F2"/>
    </sheetView>
  </sheetViews>
  <sheetFormatPr defaultRowHeight="15"/>
  <cols>
    <col min="1" max="33" width="9.140625" style="90"/>
  </cols>
  <sheetData>
    <row r="1" spans="1:53">
      <c r="A1" s="1"/>
      <c r="B1" s="2"/>
      <c r="C1" s="2"/>
      <c r="D1" s="2"/>
      <c r="E1" s="190" t="s">
        <v>1016</v>
      </c>
      <c r="F1" s="2"/>
      <c r="G1" s="2"/>
      <c r="H1" s="2"/>
      <c r="I1" s="2"/>
      <c r="J1" s="2"/>
      <c r="K1" s="3"/>
      <c r="L1" s="5"/>
      <c r="M1" s="5"/>
      <c r="N1" s="5"/>
      <c r="O1" s="5"/>
      <c r="P1" s="5"/>
      <c r="Q1" s="5"/>
      <c r="R1" s="5"/>
      <c r="S1" s="5"/>
      <c r="T1" s="5"/>
      <c r="U1" s="5"/>
      <c r="V1" s="5"/>
      <c r="W1" s="5"/>
      <c r="X1" s="5"/>
      <c r="Y1" s="5"/>
      <c r="Z1" s="5"/>
      <c r="AA1" s="5"/>
      <c r="AB1" s="5"/>
      <c r="AC1" s="5"/>
      <c r="AD1" s="5"/>
      <c r="AE1" s="5"/>
      <c r="AF1" s="5"/>
      <c r="AG1" s="5"/>
      <c r="AH1" s="30" t="s">
        <v>304</v>
      </c>
      <c r="AJ1" t="s">
        <v>305</v>
      </c>
      <c r="AL1">
        <f>0.4-0.2</f>
        <v>0.2</v>
      </c>
      <c r="AN1" s="776" t="s">
        <v>306</v>
      </c>
      <c r="AO1" t="s">
        <v>307</v>
      </c>
      <c r="AQ1" t="s">
        <v>308</v>
      </c>
    </row>
    <row r="2" spans="1:53">
      <c r="A2" s="4"/>
      <c r="D2" s="192" t="s">
        <v>309</v>
      </c>
      <c r="F2" s="668">
        <v>0.5</v>
      </c>
      <c r="H2" s="192" t="s">
        <v>310</v>
      </c>
      <c r="I2" s="859">
        <v>0.05</v>
      </c>
      <c r="K2" s="6"/>
      <c r="L2" s="5"/>
      <c r="M2" s="5"/>
      <c r="N2" s="5"/>
      <c r="O2" s="5"/>
      <c r="P2" s="5"/>
      <c r="Q2" s="5"/>
      <c r="R2" s="5"/>
      <c r="S2" s="5"/>
      <c r="T2" s="5"/>
      <c r="U2" s="5"/>
      <c r="V2" s="5"/>
      <c r="W2" s="5"/>
      <c r="X2" s="5"/>
      <c r="Y2" s="5"/>
      <c r="Z2" s="5"/>
      <c r="AA2" s="5"/>
      <c r="AB2" s="5"/>
      <c r="AC2" s="5"/>
      <c r="AD2" s="5"/>
      <c r="AE2" s="5"/>
      <c r="AF2" s="5"/>
      <c r="AG2" s="5"/>
      <c r="AJ2" t="s">
        <v>41</v>
      </c>
      <c r="AK2" s="776" t="s">
        <v>311</v>
      </c>
      <c r="AN2" s="193" t="s">
        <v>312</v>
      </c>
      <c r="AO2" s="176" t="s">
        <v>313</v>
      </c>
    </row>
    <row r="3" spans="1:53">
      <c r="A3" s="4"/>
      <c r="D3" s="192" t="s">
        <v>63</v>
      </c>
      <c r="F3" s="670">
        <v>0.2</v>
      </c>
      <c r="K3" s="6"/>
      <c r="L3" s="5"/>
      <c r="M3" s="5"/>
      <c r="N3" s="5"/>
      <c r="O3" s="5"/>
      <c r="P3" s="5"/>
      <c r="Q3" s="5"/>
      <c r="R3" s="5"/>
      <c r="S3" s="5"/>
      <c r="T3" s="5"/>
      <c r="U3" s="5"/>
      <c r="V3" s="5"/>
      <c r="W3" s="5"/>
      <c r="X3" s="5"/>
      <c r="Y3" s="5"/>
      <c r="Z3" s="5"/>
      <c r="AA3" s="5"/>
      <c r="AB3" s="5"/>
      <c r="AC3" s="5"/>
      <c r="AD3" s="5"/>
      <c r="AE3" s="5"/>
      <c r="AF3" s="5"/>
      <c r="AG3" s="5"/>
      <c r="AH3" s="563" t="s">
        <v>314</v>
      </c>
      <c r="AI3" s="776">
        <v>2</v>
      </c>
      <c r="AJ3" t="s">
        <v>40</v>
      </c>
      <c r="AK3" s="776">
        <f>I2</f>
        <v>0.05</v>
      </c>
      <c r="AL3">
        <f>-NORMSINV(AK3/AI3)</f>
        <v>1.9599639845400538</v>
      </c>
      <c r="AN3" s="776">
        <v>1</v>
      </c>
      <c r="AO3" s="776">
        <v>2</v>
      </c>
      <c r="AP3" s="776">
        <v>3</v>
      </c>
      <c r="AQ3" s="776">
        <v>4</v>
      </c>
      <c r="AR3" s="776">
        <v>5</v>
      </c>
    </row>
    <row r="4" spans="1:53">
      <c r="A4" s="4"/>
      <c r="K4" s="6"/>
      <c r="L4" s="5"/>
      <c r="M4" s="5"/>
      <c r="N4" s="5"/>
      <c r="O4" s="5"/>
      <c r="P4" s="5"/>
      <c r="Q4" s="5"/>
      <c r="R4" s="5"/>
      <c r="S4" s="5"/>
      <c r="T4" s="5"/>
      <c r="U4" s="5"/>
      <c r="V4" s="5"/>
      <c r="W4" s="5"/>
      <c r="X4" s="5"/>
      <c r="Y4" s="5"/>
      <c r="Z4" s="5"/>
      <c r="AA4" s="5"/>
      <c r="AB4" s="5"/>
      <c r="AC4" s="5"/>
      <c r="AD4" s="5"/>
      <c r="AE4" s="5"/>
      <c r="AF4" s="5"/>
      <c r="AG4" s="5"/>
      <c r="AJ4" t="s">
        <v>302</v>
      </c>
      <c r="AL4">
        <f>F2</f>
        <v>0.5</v>
      </c>
      <c r="AN4" s="776">
        <f>0.3*(1-0.3)</f>
        <v>0.21</v>
      </c>
      <c r="AO4" s="37">
        <f>(($AN4 /AO3)*(1+($AL$4*(AO3-1)))*(1/(1-(($F$3^2)*(((AO3*$AL$4)/((AO3*$AL$4)-$AL$4+1))*(1-((AO3*$AL$4)/((AO3*$AL$4)-$AL$4+1))))))))</f>
        <v>0.15891255605381166</v>
      </c>
      <c r="AP4" s="37">
        <f t="shared" ref="AP4:AR4" si="0">(($AN4 /AP3)*(1+($AL$4*(AP3-1)))*(1/(1-(($F$3^2)*(((AP3*$AL$4)/((AP3*$AL$4)-$AL$4+1))*(1-((AP3*$AL$4)/((AP3*$AL$4)-$AL$4+1))))))))</f>
        <v>0.1410579345088161</v>
      </c>
      <c r="AQ4" s="37">
        <f t="shared" si="0"/>
        <v>0.13209541062801933</v>
      </c>
      <c r="AR4" s="37">
        <f t="shared" si="0"/>
        <v>0.12670391061452516</v>
      </c>
    </row>
    <row r="5" spans="1:53">
      <c r="A5" s="4"/>
      <c r="K5" s="6"/>
      <c r="L5" s="5"/>
      <c r="M5" s="5"/>
      <c r="N5" s="5"/>
      <c r="O5" s="5"/>
      <c r="P5" s="5"/>
      <c r="Q5" s="5"/>
      <c r="R5" s="5"/>
      <c r="S5" s="5"/>
      <c r="T5" s="5"/>
      <c r="U5" s="5"/>
      <c r="V5" s="5"/>
      <c r="W5" s="5"/>
      <c r="X5" s="5"/>
      <c r="Y5" s="5"/>
      <c r="Z5" s="5"/>
      <c r="AA5" s="5"/>
      <c r="AB5" s="5"/>
      <c r="AC5" s="5"/>
      <c r="AD5" s="5"/>
      <c r="AE5" s="5"/>
      <c r="AF5" s="5"/>
      <c r="AG5" s="5"/>
      <c r="AK5">
        <v>1</v>
      </c>
      <c r="AL5" s="15" t="s">
        <v>64</v>
      </c>
      <c r="AM5" s="15" t="s">
        <v>41</v>
      </c>
      <c r="AN5" s="15" t="s">
        <v>37</v>
      </c>
      <c r="AO5" s="15" t="s">
        <v>64</v>
      </c>
    </row>
    <row r="6" spans="1:53">
      <c r="A6" s="4"/>
      <c r="K6" s="6"/>
      <c r="L6" s="5"/>
      <c r="M6" s="5"/>
      <c r="N6" s="5"/>
      <c r="O6" s="5"/>
      <c r="P6" s="5"/>
      <c r="Q6" s="5"/>
      <c r="R6" s="5"/>
      <c r="S6" s="5"/>
      <c r="T6" s="5"/>
      <c r="U6" s="5"/>
      <c r="V6" s="5"/>
      <c r="W6" s="5"/>
      <c r="X6" s="5"/>
      <c r="Y6" s="5"/>
      <c r="Z6" s="5"/>
      <c r="AA6" s="5"/>
      <c r="AB6" s="5"/>
      <c r="AC6" s="5"/>
      <c r="AD6" s="5"/>
      <c r="AE6" s="5"/>
      <c r="AF6" s="5"/>
      <c r="AG6" s="5"/>
      <c r="AK6">
        <v>1</v>
      </c>
      <c r="AL6" s="776">
        <v>0.9</v>
      </c>
      <c r="AM6" s="164">
        <f t="shared" ref="AM6:AM11" si="1">NORMSINV(AL6)</f>
        <v>1.2815515655446006</v>
      </c>
      <c r="AN6" s="175">
        <f>((AL3+AM6)^2*AN4*4)/AL1^2</f>
        <v>220.65588429025294</v>
      </c>
      <c r="AO6" s="164">
        <f>NORMSDIST(SQRT(AN6*(AL1^2)/(4*(AO4)))-AL3)</f>
        <v>0.96133085324558309</v>
      </c>
      <c r="AP6" s="164">
        <f>NORMSDIST(SQRT(AN6*(AL1^2)/(4*(AP4)))-AL3)</f>
        <v>0.9769867350028214</v>
      </c>
      <c r="AQ6" s="164">
        <f>NORMSDIST(SQRT(AN6*(AL1^2)/(4*(AQ4)))-AL3)</f>
        <v>0.9832950720476028</v>
      </c>
      <c r="AR6" s="164">
        <f>NORMSDIST(SQRT(AN6*(AL1^2)/(4*(AR4)))-AL3)</f>
        <v>0.98655717478791227</v>
      </c>
      <c r="AU6">
        <v>1</v>
      </c>
      <c r="AV6">
        <v>0.9</v>
      </c>
      <c r="AW6">
        <f>AL7</f>
        <v>0.8</v>
      </c>
      <c r="AX6">
        <f>AL8</f>
        <v>0.7</v>
      </c>
      <c r="AY6">
        <f>AL9</f>
        <v>0.6</v>
      </c>
      <c r="AZ6">
        <f>AL10</f>
        <v>0.5</v>
      </c>
      <c r="BA6">
        <f>AL11</f>
        <v>0.4</v>
      </c>
    </row>
    <row r="7" spans="1:53">
      <c r="A7" s="4"/>
      <c r="K7" s="6"/>
      <c r="L7" s="5"/>
      <c r="M7" s="5"/>
      <c r="N7" s="5"/>
      <c r="O7" s="5"/>
      <c r="P7" s="5"/>
      <c r="Q7" s="5"/>
      <c r="R7" s="5"/>
      <c r="S7" s="5"/>
      <c r="T7" s="5"/>
      <c r="U7" s="5"/>
      <c r="V7" s="5"/>
      <c r="W7" s="5"/>
      <c r="X7" s="5"/>
      <c r="Y7" s="5"/>
      <c r="Z7" s="5"/>
      <c r="AA7" s="5"/>
      <c r="AB7" s="5"/>
      <c r="AC7" s="5"/>
      <c r="AD7" s="5"/>
      <c r="AE7" s="5"/>
      <c r="AF7" s="5"/>
      <c r="AG7" s="5"/>
      <c r="AK7">
        <v>1</v>
      </c>
      <c r="AL7" s="776">
        <v>0.8</v>
      </c>
      <c r="AM7" s="164">
        <f t="shared" si="1"/>
        <v>0.84162123357291474</v>
      </c>
      <c r="AN7" s="175">
        <f>((AL3+AM7)^2*AN4*4)/AL1^2</f>
        <v>164.82647442133089</v>
      </c>
      <c r="AO7" s="164">
        <f>NORMSDIST(SQRT(AN7*(AL1^2)/(4*(AO4)))-AL3)</f>
        <v>0.89627677005008688</v>
      </c>
      <c r="AP7" s="164">
        <f>NORMSDIST(SQRT(AN7*(AL1^2)/(4*(AP4)))-AL3)</f>
        <v>0.9276309587747027</v>
      </c>
      <c r="AQ7" s="164">
        <f>NORMSDIST(SQRT(AN7*(AL1^2)/(4*(AQ4)))-AL3)</f>
        <v>0.94207502504598617</v>
      </c>
      <c r="AR7" s="164">
        <f>NORMSDIST(SQRT(AN7*(AL1^2)/(4*(AR4)))-AL3)</f>
        <v>0.95020106023135675</v>
      </c>
      <c r="AT7" s="776" t="str">
        <f>"m=1"</f>
        <v>m=1</v>
      </c>
      <c r="AU7" s="39">
        <f>AK6</f>
        <v>1</v>
      </c>
      <c r="AV7" s="39">
        <f>AL6</f>
        <v>0.9</v>
      </c>
      <c r="AW7" s="39">
        <f>AL7</f>
        <v>0.8</v>
      </c>
      <c r="AX7" s="39">
        <f>AL8</f>
        <v>0.7</v>
      </c>
      <c r="AY7" s="39">
        <f>AL9</f>
        <v>0.6</v>
      </c>
      <c r="AZ7" s="39">
        <f>AL10</f>
        <v>0.5</v>
      </c>
      <c r="BA7" s="39">
        <f>AL11</f>
        <v>0.4</v>
      </c>
    </row>
    <row r="8" spans="1:53">
      <c r="A8" s="4"/>
      <c r="K8" s="6"/>
      <c r="L8" s="5"/>
      <c r="M8" s="5"/>
      <c r="N8" s="5"/>
      <c r="O8" s="5"/>
      <c r="P8" s="5"/>
      <c r="Q8" s="5"/>
      <c r="R8" s="5"/>
      <c r="S8" s="5"/>
      <c r="T8" s="5"/>
      <c r="U8" s="5"/>
      <c r="V8" s="5"/>
      <c r="W8" s="5"/>
      <c r="X8" s="5"/>
      <c r="Y8" s="5"/>
      <c r="Z8" s="5"/>
      <c r="AA8" s="5"/>
      <c r="AB8" s="5"/>
      <c r="AC8" s="5"/>
      <c r="AD8" s="5"/>
      <c r="AE8" s="5"/>
      <c r="AF8" s="5"/>
      <c r="AG8" s="5"/>
      <c r="AK8">
        <v>1</v>
      </c>
      <c r="AL8" s="776">
        <v>0.7</v>
      </c>
      <c r="AM8" s="164">
        <f t="shared" si="1"/>
        <v>0.52440051270804078</v>
      </c>
      <c r="AN8" s="175">
        <f>((AL3+AM8)^2*AN4*4)/AL1^2</f>
        <v>129.61340605892229</v>
      </c>
      <c r="AO8" s="164">
        <f>NORMSDIST(SQRT(AN8*(AL1^2)/(4*(AO4)))-AL3)</f>
        <v>0.81486155154168138</v>
      </c>
      <c r="AP8" s="164">
        <f>NORMSDIST(SQRT(AN8*(AL1^2)/(4*(AP4)))-AL3)</f>
        <v>0.85798655084090436</v>
      </c>
      <c r="AQ8" s="164">
        <f>NORMSDIST(SQRT(AN8*(AL1^2)/(4*(AQ4)))-AL3)</f>
        <v>0.87949459398342866</v>
      </c>
      <c r="AR8" s="164">
        <f>NORMSDIST(SQRT(AN8*(AL1^2)/(4*(AR4)))-AL3)</f>
        <v>0.89221892866301966</v>
      </c>
      <c r="AT8" s="776" t="str">
        <f>"m="&amp;AO3</f>
        <v>m=2</v>
      </c>
      <c r="AU8" s="39">
        <v>1</v>
      </c>
      <c r="AV8" s="39">
        <f>AO6</f>
        <v>0.96133085324558309</v>
      </c>
      <c r="AW8" s="39">
        <f>AO7</f>
        <v>0.89627677005008688</v>
      </c>
      <c r="AX8" s="39">
        <f>AO8</f>
        <v>0.81486155154168138</v>
      </c>
      <c r="AY8" s="39">
        <f>AO9</f>
        <v>0.72051209335234001</v>
      </c>
      <c r="AZ8" s="39">
        <f>AO10</f>
        <v>0.61528726582254634</v>
      </c>
      <c r="BA8" s="39">
        <f>AO11</f>
        <v>0.50075381507020444</v>
      </c>
    </row>
    <row r="9" spans="1:53">
      <c r="A9" s="4"/>
      <c r="K9" s="6"/>
      <c r="L9" s="5"/>
      <c r="M9" s="5"/>
      <c r="N9" s="5"/>
      <c r="O9" s="5"/>
      <c r="P9" s="5"/>
      <c r="Q9" s="5"/>
      <c r="R9" s="5"/>
      <c r="S9" s="5"/>
      <c r="T9" s="5"/>
      <c r="U9" s="5"/>
      <c r="V9" s="5"/>
      <c r="W9" s="5"/>
      <c r="X9" s="5"/>
      <c r="Y9" s="5"/>
      <c r="Z9" s="5"/>
      <c r="AA9" s="5"/>
      <c r="AB9" s="5"/>
      <c r="AC9" s="5"/>
      <c r="AD9" s="5"/>
      <c r="AE9" s="5"/>
      <c r="AF9" s="5"/>
      <c r="AG9" s="5"/>
      <c r="AK9">
        <v>1</v>
      </c>
      <c r="AL9" s="776">
        <v>0.6</v>
      </c>
      <c r="AM9" s="164">
        <f t="shared" si="1"/>
        <v>0.25334710313579978</v>
      </c>
      <c r="AN9" s="175">
        <f>((AL3+AM9)^2*AN4*4)/AL1^2</f>
        <v>102.87366538740626</v>
      </c>
      <c r="AO9" s="164">
        <f>NORMSDIST(SQRT(AN9*(AL1^2)/(4*(AO4)))-AL3)</f>
        <v>0.72051209335234001</v>
      </c>
      <c r="AP9" s="164">
        <f>NORMSDIST(SQRT(AN9*(AL1^2)/(4*(AP4)))-AL3)</f>
        <v>0.77052987529728656</v>
      </c>
      <c r="AQ9" s="164">
        <f>NORMSDIST(SQRT(AN9*(AL1^2)/(4*(AQ4)))-AL3)</f>
        <v>0.79692969827940852</v>
      </c>
      <c r="AR9" s="164">
        <f>NORMSDIST(SQRT(AN9*(AL1^2)/(4*(AR4)))-AL3)</f>
        <v>0.81312208276115905</v>
      </c>
      <c r="AT9" s="776" t="str">
        <f>"m="&amp;AP3</f>
        <v>m=3</v>
      </c>
      <c r="AU9" s="39">
        <v>1</v>
      </c>
      <c r="AV9" s="39">
        <f>AP6</f>
        <v>0.9769867350028214</v>
      </c>
      <c r="AW9" s="39">
        <f>AP7</f>
        <v>0.9276309587747027</v>
      </c>
      <c r="AX9" s="39">
        <f>AP8</f>
        <v>0.85798655084090436</v>
      </c>
      <c r="AY9" s="39">
        <f>AP9</f>
        <v>0.77052987529728656</v>
      </c>
      <c r="AZ9" s="39">
        <f>AP10</f>
        <v>0.66693783329698564</v>
      </c>
      <c r="BA9" s="39">
        <f>AP11</f>
        <v>0.54869042792417722</v>
      </c>
    </row>
    <row r="10" spans="1:53">
      <c r="A10" s="4"/>
      <c r="K10" s="6"/>
      <c r="L10" s="5"/>
      <c r="M10" s="5"/>
      <c r="N10" s="5"/>
      <c r="O10" s="5"/>
      <c r="P10" s="5"/>
      <c r="Q10" s="5"/>
      <c r="R10" s="5"/>
      <c r="S10" s="5"/>
      <c r="T10" s="5"/>
      <c r="U10" s="5"/>
      <c r="V10" s="5"/>
      <c r="W10" s="5"/>
      <c r="X10" s="5"/>
      <c r="Y10" s="5"/>
      <c r="Z10" s="5"/>
      <c r="AA10" s="5"/>
      <c r="AB10" s="5"/>
      <c r="AC10" s="5"/>
      <c r="AD10" s="5"/>
      <c r="AE10" s="5"/>
      <c r="AF10" s="5"/>
      <c r="AG10" s="5"/>
      <c r="AK10">
        <v>1</v>
      </c>
      <c r="AL10" s="776">
        <v>0.5</v>
      </c>
      <c r="AM10" s="164">
        <f t="shared" si="1"/>
        <v>0</v>
      </c>
      <c r="AN10" s="175">
        <f>((AL3+AM10)^2*AN4*4)/AL1^2</f>
        <v>80.670635234576594</v>
      </c>
      <c r="AO10" s="164">
        <f>NORMSDIST(SQRT(AN10*(AL1^2)/(4*(AO4)))-AL3)</f>
        <v>0.61528726582254634</v>
      </c>
      <c r="AP10" s="164">
        <f>NORMSDIST(SQRT(AN10*(AL1^2)/(4*(AP4)))-AL3)</f>
        <v>0.66693783329698564</v>
      </c>
      <c r="AQ10" s="164">
        <f>NORMSDIST(SQRT(AN10*(AL1^2)/(4*(AQ4)))-AL3)</f>
        <v>0.69541900755881347</v>
      </c>
      <c r="AR10" s="164">
        <f>NORMSDIST(SQRT(AN10*(AL1^2)/(4*(AR4)))-AL3)</f>
        <v>0.7133847697915805</v>
      </c>
      <c r="AT10" s="776" t="str">
        <f>"m="&amp;AQ3</f>
        <v>m=4</v>
      </c>
      <c r="AU10" s="39">
        <v>1</v>
      </c>
      <c r="AV10" s="39">
        <f>AQ6</f>
        <v>0.9832950720476028</v>
      </c>
      <c r="AW10" s="39">
        <f>AQ7</f>
        <v>0.94207502504598617</v>
      </c>
      <c r="AX10" s="39">
        <f>AQ8</f>
        <v>0.87949459398342866</v>
      </c>
      <c r="AY10" s="39">
        <f>AQ9</f>
        <v>0.79692969827940852</v>
      </c>
      <c r="AZ10" s="39">
        <f>AQ10</f>
        <v>0.69541900755881347</v>
      </c>
      <c r="BA10" s="39">
        <f>AQ11</f>
        <v>0.57606450925612562</v>
      </c>
    </row>
    <row r="11" spans="1:53">
      <c r="A11" s="4"/>
      <c r="K11" s="6"/>
      <c r="L11" s="5"/>
      <c r="M11" s="5"/>
      <c r="N11" s="5"/>
      <c r="O11" s="5"/>
      <c r="P11" s="5"/>
      <c r="Q11" s="5"/>
      <c r="R11" s="5"/>
      <c r="S11" s="5"/>
      <c r="T11" s="5"/>
      <c r="U11" s="5"/>
      <c r="V11" s="5"/>
      <c r="W11" s="5"/>
      <c r="X11" s="5"/>
      <c r="Y11" s="5"/>
      <c r="Z11" s="5"/>
      <c r="AA11" s="5"/>
      <c r="AB11" s="5"/>
      <c r="AC11" s="5"/>
      <c r="AD11" s="5"/>
      <c r="AE11" s="5"/>
      <c r="AF11" s="5"/>
      <c r="AG11" s="5"/>
      <c r="AK11">
        <v>1</v>
      </c>
      <c r="AL11" s="776">
        <v>0.4</v>
      </c>
      <c r="AM11" s="164">
        <f t="shared" si="1"/>
        <v>-0.25334710313579978</v>
      </c>
      <c r="AN11" s="175">
        <f>((AL3+AM11)^2*AN4*4)/AL1^2</f>
        <v>61.163364777773602</v>
      </c>
      <c r="AO11" s="164">
        <f>NORMSDIST(SQRT(AN11*(AL1^2)/(4*(AO4)))-AL3)</f>
        <v>0.50075381507020444</v>
      </c>
      <c r="AP11" s="164">
        <f>NORMSDIST(SQRT(AN11*(AL1^2)/(4*(AP4)))-AL3)</f>
        <v>0.54869042792417722</v>
      </c>
      <c r="AQ11" s="164">
        <f>NORMSDIST(SQRT(AN11*(AL1^2)/(4*(AQ4)))-AL3)</f>
        <v>0.57606450925612562</v>
      </c>
      <c r="AR11" s="164">
        <f>NORMSDIST(SQRT(AN11*(AL1^2)/(4*(AR4)))-AL3)</f>
        <v>0.59372603333971163</v>
      </c>
      <c r="AT11" s="776" t="str">
        <f>"m="&amp;AR3</f>
        <v>m=5</v>
      </c>
      <c r="AU11" s="39">
        <v>1</v>
      </c>
      <c r="AV11" s="39">
        <f>AR6</f>
        <v>0.98655717478791227</v>
      </c>
      <c r="AW11" s="39">
        <f>AR7</f>
        <v>0.95020106023135675</v>
      </c>
      <c r="AX11" s="39">
        <f>AR8</f>
        <v>0.89221892866301966</v>
      </c>
      <c r="AY11" s="39">
        <f>AR9</f>
        <v>0.81312208276115905</v>
      </c>
      <c r="AZ11" s="39">
        <f>AR10</f>
        <v>0.7133847697915805</v>
      </c>
      <c r="BA11" s="39">
        <f>AR11</f>
        <v>0.59372603333971163</v>
      </c>
    </row>
    <row r="12" spans="1:53">
      <c r="A12" s="4"/>
      <c r="K12" s="6"/>
      <c r="L12" s="5"/>
      <c r="M12" s="5"/>
      <c r="N12" s="5"/>
      <c r="O12" s="5"/>
      <c r="P12" s="5"/>
      <c r="Q12" s="5"/>
      <c r="R12" s="5"/>
      <c r="S12" s="5"/>
      <c r="T12" s="5"/>
      <c r="U12" s="5"/>
      <c r="V12" s="5"/>
      <c r="W12" s="5"/>
      <c r="X12" s="5"/>
      <c r="Y12" s="5"/>
      <c r="Z12" s="5"/>
      <c r="AA12" s="5"/>
      <c r="AB12" s="5"/>
      <c r="AC12" s="5"/>
      <c r="AD12" s="5"/>
      <c r="AE12" s="5"/>
      <c r="AF12" s="5"/>
      <c r="AG12" s="5"/>
      <c r="AR12" s="194"/>
    </row>
    <row r="13" spans="1:53">
      <c r="A13" s="4"/>
      <c r="K13" s="6"/>
      <c r="L13" s="5"/>
      <c r="M13" s="5"/>
      <c r="N13" s="5"/>
      <c r="O13" s="5"/>
      <c r="P13" s="5"/>
      <c r="Q13" s="5"/>
      <c r="R13" s="5"/>
      <c r="S13" s="5"/>
      <c r="T13" s="5"/>
      <c r="U13" s="5"/>
      <c r="V13" s="5"/>
      <c r="W13" s="5"/>
      <c r="X13" s="5"/>
      <c r="Y13" s="5"/>
      <c r="Z13" s="5"/>
      <c r="AA13" s="5"/>
      <c r="AB13" s="5"/>
      <c r="AC13" s="5"/>
      <c r="AD13" s="5"/>
      <c r="AE13" s="5"/>
      <c r="AF13" s="5"/>
      <c r="AG13" s="5"/>
      <c r="AO13" s="50"/>
    </row>
    <row r="14" spans="1:53">
      <c r="A14" s="4"/>
      <c r="K14" s="6"/>
      <c r="L14" s="5"/>
      <c r="M14" s="5"/>
      <c r="N14" s="5"/>
      <c r="O14" s="5"/>
      <c r="P14" s="5"/>
      <c r="Q14" s="5"/>
      <c r="R14" s="5"/>
      <c r="S14" s="5"/>
      <c r="T14" s="5"/>
      <c r="U14" s="5"/>
      <c r="V14" s="5"/>
      <c r="W14" s="5"/>
      <c r="X14" s="5"/>
      <c r="Y14" s="5"/>
      <c r="Z14" s="5"/>
      <c r="AA14" s="5"/>
      <c r="AB14" s="5"/>
      <c r="AC14" s="5"/>
      <c r="AD14" s="5"/>
      <c r="AE14" s="5"/>
      <c r="AF14" s="5"/>
      <c r="AG14" s="5"/>
    </row>
    <row r="15" spans="1:53">
      <c r="A15" s="4"/>
      <c r="K15" s="6"/>
      <c r="L15" s="5"/>
      <c r="M15" s="5"/>
      <c r="N15" s="5"/>
      <c r="O15" s="5"/>
      <c r="P15" s="5"/>
      <c r="Q15" s="5"/>
      <c r="R15" s="5"/>
      <c r="S15" s="5"/>
      <c r="T15" s="5"/>
      <c r="U15" s="5"/>
      <c r="V15" s="5"/>
      <c r="W15" s="5"/>
      <c r="X15" s="5"/>
      <c r="Y15" s="5"/>
      <c r="Z15" s="5"/>
      <c r="AA15" s="5"/>
      <c r="AB15" s="5"/>
      <c r="AC15" s="5"/>
      <c r="AD15" s="5"/>
      <c r="AE15" s="5"/>
      <c r="AF15" s="5"/>
      <c r="AG15" s="5"/>
      <c r="AI15" s="130"/>
      <c r="AJ15" s="130"/>
      <c r="AK15" s="130"/>
      <c r="AL15" s="130"/>
      <c r="AM15" s="130"/>
      <c r="AN15" s="862"/>
      <c r="AO15" s="862"/>
      <c r="AP15" s="862"/>
      <c r="AQ15" s="862"/>
      <c r="AR15" s="862"/>
    </row>
    <row r="16" spans="1:53">
      <c r="A16" s="4"/>
      <c r="K16" s="6"/>
      <c r="L16" s="5"/>
      <c r="M16" s="5"/>
      <c r="N16" s="5"/>
      <c r="O16" s="5"/>
      <c r="P16" s="5"/>
      <c r="Q16" s="5"/>
      <c r="R16" s="5"/>
      <c r="S16" s="5"/>
      <c r="T16" s="5"/>
      <c r="U16" s="5"/>
      <c r="V16" s="5"/>
      <c r="W16" s="5"/>
      <c r="X16" s="5"/>
      <c r="Y16" s="5"/>
      <c r="Z16" s="5"/>
      <c r="AA16" s="5"/>
      <c r="AB16" s="5"/>
      <c r="AC16" s="5"/>
      <c r="AD16" s="5"/>
      <c r="AE16" s="5"/>
      <c r="AF16" s="5"/>
      <c r="AG16" s="5"/>
      <c r="AI16" s="130"/>
      <c r="AJ16" s="130"/>
      <c r="AK16" s="130"/>
      <c r="AL16" s="130"/>
      <c r="AM16" s="195"/>
      <c r="AN16" s="130"/>
      <c r="AO16" s="130"/>
      <c r="AP16" s="130"/>
      <c r="AQ16" s="130"/>
    </row>
    <row r="17" spans="1:44">
      <c r="A17" s="4"/>
      <c r="K17" s="6"/>
      <c r="L17" s="5"/>
      <c r="M17" s="5"/>
      <c r="N17" s="5"/>
      <c r="O17" s="5"/>
      <c r="P17" s="5"/>
      <c r="Q17" s="5"/>
      <c r="R17" s="5"/>
      <c r="S17" s="5"/>
      <c r="T17" s="5"/>
      <c r="U17" s="5"/>
      <c r="V17" s="5"/>
      <c r="W17" s="5"/>
      <c r="X17" s="5"/>
      <c r="Y17" s="5"/>
      <c r="Z17" s="5"/>
      <c r="AA17" s="5"/>
      <c r="AB17" s="5"/>
      <c r="AC17" s="5"/>
      <c r="AD17" s="5"/>
      <c r="AE17" s="5"/>
      <c r="AF17" s="5"/>
      <c r="AG17" s="5"/>
      <c r="AI17" s="130"/>
      <c r="AJ17" s="130"/>
      <c r="AK17" s="130"/>
      <c r="AL17" s="130"/>
      <c r="AM17" s="130"/>
      <c r="AN17" s="130"/>
      <c r="AO17" s="130"/>
      <c r="AP17" s="130"/>
      <c r="AQ17" s="130"/>
    </row>
    <row r="18" spans="1:44">
      <c r="A18" s="4"/>
      <c r="K18" s="6"/>
      <c r="L18" s="5"/>
      <c r="M18" s="5"/>
      <c r="N18" s="5"/>
      <c r="O18" s="5"/>
      <c r="P18" s="5"/>
      <c r="Q18" s="5"/>
      <c r="R18" s="5"/>
      <c r="S18" s="5"/>
      <c r="T18" s="5"/>
      <c r="U18" s="5"/>
      <c r="V18" s="5"/>
      <c r="W18" s="5"/>
      <c r="X18" s="5"/>
      <c r="Y18" s="5"/>
      <c r="Z18" s="5"/>
      <c r="AA18" s="5"/>
      <c r="AB18" s="5"/>
      <c r="AC18" s="5"/>
      <c r="AD18" s="5"/>
      <c r="AE18" s="5"/>
      <c r="AF18" s="5"/>
      <c r="AG18" s="5"/>
      <c r="AI18" s="130"/>
      <c r="AJ18" s="130"/>
      <c r="AK18" s="130"/>
      <c r="AL18" s="130"/>
      <c r="AM18" s="196"/>
      <c r="AN18" s="130"/>
      <c r="AO18" s="130"/>
      <c r="AP18" s="130"/>
      <c r="AQ18" s="130"/>
    </row>
    <row r="19" spans="1:44">
      <c r="A19" s="4"/>
      <c r="K19" s="6"/>
      <c r="L19" s="5"/>
      <c r="M19" s="5"/>
      <c r="N19" s="5"/>
      <c r="O19" s="5"/>
      <c r="P19" s="5"/>
      <c r="Q19" s="5"/>
      <c r="R19" s="5"/>
      <c r="S19" s="5"/>
      <c r="T19" s="5"/>
      <c r="U19" s="5"/>
      <c r="V19" s="5"/>
      <c r="W19" s="5"/>
      <c r="X19" s="5"/>
      <c r="Y19" s="5"/>
      <c r="Z19" s="5"/>
      <c r="AA19" s="5"/>
      <c r="AB19" s="5"/>
      <c r="AC19" s="5"/>
      <c r="AD19" s="5"/>
      <c r="AE19" s="5"/>
      <c r="AF19" s="5"/>
      <c r="AG19" s="5"/>
      <c r="AI19" s="130"/>
      <c r="AJ19" s="130"/>
      <c r="AK19" s="130"/>
      <c r="AL19" s="130"/>
      <c r="AM19" s="130"/>
      <c r="AN19" s="130"/>
      <c r="AO19" s="130"/>
      <c r="AP19" s="130"/>
      <c r="AQ19" s="130"/>
      <c r="AR19" s="130"/>
    </row>
    <row r="20" spans="1:44">
      <c r="A20" s="4"/>
      <c r="K20" s="6"/>
      <c r="L20" s="5"/>
      <c r="M20" s="5"/>
      <c r="N20" s="5"/>
      <c r="O20" s="5"/>
      <c r="P20" s="5"/>
      <c r="Q20" s="5"/>
      <c r="R20" s="5"/>
      <c r="S20" s="5"/>
      <c r="T20" s="5"/>
      <c r="U20" s="5"/>
      <c r="V20" s="5"/>
      <c r="W20" s="5"/>
      <c r="X20" s="5"/>
      <c r="Y20" s="5"/>
      <c r="Z20" s="5"/>
      <c r="AA20" s="5"/>
      <c r="AB20" s="5"/>
      <c r="AC20" s="5"/>
      <c r="AD20" s="5"/>
      <c r="AE20" s="5"/>
      <c r="AF20" s="5"/>
      <c r="AG20" s="5"/>
      <c r="AI20" s="130"/>
      <c r="AJ20" s="130"/>
      <c r="AK20" s="130"/>
      <c r="AL20" s="197"/>
      <c r="AM20" s="130"/>
      <c r="AN20" s="130"/>
      <c r="AO20" s="130"/>
      <c r="AP20" s="130"/>
      <c r="AQ20" s="130"/>
    </row>
    <row r="21" spans="1:44">
      <c r="A21" s="4"/>
      <c r="K21" s="6"/>
      <c r="L21" s="5"/>
      <c r="M21" s="5"/>
      <c r="N21" s="5"/>
      <c r="O21" s="5"/>
      <c r="P21" s="5"/>
      <c r="Q21" s="5"/>
      <c r="R21" s="5"/>
      <c r="S21" s="5"/>
      <c r="T21" s="5"/>
      <c r="U21" s="5"/>
      <c r="V21" s="5"/>
      <c r="W21" s="5"/>
      <c r="X21" s="5"/>
      <c r="Y21" s="5"/>
      <c r="Z21" s="5"/>
      <c r="AA21" s="5"/>
      <c r="AB21" s="5"/>
      <c r="AC21" s="5"/>
      <c r="AD21" s="5"/>
      <c r="AE21" s="5"/>
      <c r="AF21" s="5"/>
      <c r="AG21" s="5"/>
      <c r="AI21" s="130"/>
      <c r="AJ21" s="130"/>
      <c r="AK21" s="130"/>
      <c r="AL21" s="130"/>
      <c r="AM21" s="130"/>
      <c r="AN21" s="130"/>
      <c r="AO21" s="130"/>
      <c r="AP21" s="130"/>
    </row>
    <row r="22" spans="1:44">
      <c r="A22" s="4"/>
      <c r="K22" s="6"/>
      <c r="L22" s="5"/>
      <c r="M22" s="5"/>
      <c r="N22" s="5"/>
      <c r="O22" s="5"/>
      <c r="P22" s="5"/>
      <c r="Q22" s="5"/>
      <c r="R22" s="5"/>
      <c r="S22" s="5"/>
      <c r="T22" s="5"/>
      <c r="U22" s="5"/>
      <c r="V22" s="5"/>
      <c r="W22" s="5"/>
      <c r="X22" s="5"/>
      <c r="Y22" s="5"/>
      <c r="Z22" s="5"/>
      <c r="AA22" s="5"/>
      <c r="AB22" s="5"/>
      <c r="AC22" s="5"/>
      <c r="AD22" s="5"/>
      <c r="AE22" s="5"/>
      <c r="AF22" s="5"/>
      <c r="AG22" s="5"/>
      <c r="AI22" s="179"/>
      <c r="AJ22" s="130"/>
      <c r="AK22" s="130"/>
      <c r="AL22" s="130"/>
      <c r="AM22" s="130"/>
      <c r="AN22" s="130"/>
      <c r="AO22" s="130"/>
      <c r="AP22" s="130"/>
      <c r="AR22" s="194"/>
    </row>
    <row r="23" spans="1:44">
      <c r="A23" s="4"/>
      <c r="K23" s="6"/>
      <c r="L23" s="5"/>
      <c r="M23" s="5"/>
      <c r="N23" s="5"/>
      <c r="O23" s="5"/>
      <c r="P23" s="5"/>
      <c r="Q23" s="5"/>
      <c r="R23" s="5"/>
      <c r="S23" s="5"/>
      <c r="T23" s="5"/>
      <c r="U23" s="5"/>
      <c r="V23" s="5"/>
      <c r="W23" s="5"/>
      <c r="X23" s="5"/>
      <c r="Y23" s="5"/>
      <c r="Z23" s="5"/>
      <c r="AA23" s="5"/>
      <c r="AB23" s="5"/>
      <c r="AC23" s="5"/>
      <c r="AD23" s="5"/>
      <c r="AE23" s="5"/>
      <c r="AF23" s="5"/>
      <c r="AG23" s="5"/>
      <c r="AI23" s="130"/>
      <c r="AJ23" s="130"/>
      <c r="AK23" s="130"/>
      <c r="AL23" s="130"/>
      <c r="AM23" s="130"/>
      <c r="AN23" s="130"/>
      <c r="AO23" s="130"/>
      <c r="AP23" s="130"/>
      <c r="AR23" s="194"/>
    </row>
    <row r="24" spans="1:44">
      <c r="A24" s="4"/>
      <c r="K24" s="6"/>
      <c r="L24" s="5"/>
      <c r="M24" s="5"/>
      <c r="N24" s="5"/>
      <c r="O24" s="5"/>
      <c r="P24" s="5"/>
      <c r="Q24" s="5"/>
      <c r="R24" s="5"/>
      <c r="S24" s="5"/>
      <c r="T24" s="5"/>
      <c r="U24" s="5"/>
      <c r="V24" s="5"/>
      <c r="W24" s="5"/>
      <c r="X24" s="5"/>
      <c r="Y24" s="5"/>
      <c r="Z24" s="5"/>
      <c r="AA24" s="5"/>
      <c r="AB24" s="5"/>
      <c r="AC24" s="5"/>
      <c r="AD24" s="5"/>
      <c r="AE24" s="5"/>
      <c r="AF24" s="5"/>
      <c r="AG24" s="5"/>
      <c r="AI24" s="130"/>
      <c r="AJ24" s="130"/>
      <c r="AK24" s="130"/>
      <c r="AL24" s="130"/>
      <c r="AM24" s="130"/>
      <c r="AN24" s="197"/>
      <c r="AO24" s="130"/>
      <c r="AP24" s="130"/>
      <c r="AR24" s="194"/>
    </row>
    <row r="25" spans="1:44">
      <c r="A25" s="7"/>
      <c r="B25" s="8"/>
      <c r="C25" s="8"/>
      <c r="D25" s="8"/>
      <c r="E25" s="8"/>
      <c r="F25" s="8"/>
      <c r="G25" s="8"/>
      <c r="H25" s="8"/>
      <c r="I25" s="8"/>
      <c r="J25" s="8"/>
      <c r="K25" s="9"/>
      <c r="L25" s="5"/>
      <c r="M25" s="5"/>
      <c r="N25" s="5"/>
      <c r="O25" s="5"/>
      <c r="P25" s="5"/>
      <c r="Q25" s="5"/>
      <c r="R25" s="5"/>
      <c r="S25" s="5"/>
      <c r="T25" s="5"/>
      <c r="U25" s="5"/>
      <c r="V25" s="5"/>
      <c r="W25" s="5"/>
      <c r="X25" s="5"/>
      <c r="Y25" s="5"/>
      <c r="Z25" s="5"/>
      <c r="AA25" s="5"/>
      <c r="AB25" s="5"/>
      <c r="AC25" s="5"/>
      <c r="AD25" s="5"/>
      <c r="AE25" s="5"/>
      <c r="AF25" s="5"/>
      <c r="AG25" s="5"/>
      <c r="AI25" s="130"/>
      <c r="AJ25" s="130"/>
      <c r="AK25" s="130"/>
      <c r="AL25" s="130"/>
      <c r="AM25" s="130"/>
      <c r="AN25" s="197"/>
      <c r="AO25" s="130"/>
      <c r="AP25" s="130"/>
    </row>
    <row r="26" spans="1:44">
      <c r="AI26" s="130"/>
      <c r="AJ26" s="130"/>
      <c r="AK26" s="130"/>
      <c r="AL26" s="130"/>
      <c r="AM26" s="130"/>
      <c r="AN26" s="197"/>
      <c r="AO26" s="130"/>
      <c r="AP26" s="130"/>
    </row>
    <row r="27" spans="1:44">
      <c r="AI27" s="130"/>
      <c r="AJ27" s="130"/>
      <c r="AK27" s="130"/>
      <c r="AL27" s="130"/>
      <c r="AM27" s="130"/>
      <c r="AN27" s="130"/>
      <c r="AO27" s="130"/>
      <c r="AP27" s="130"/>
    </row>
    <row r="28" spans="1:44">
      <c r="AI28" s="130"/>
      <c r="AJ28" s="130"/>
      <c r="AK28" s="130"/>
      <c r="AL28" s="130"/>
      <c r="AM28" s="130"/>
      <c r="AN28" s="130"/>
      <c r="AO28" s="130"/>
      <c r="AP28" s="130"/>
    </row>
    <row r="29" spans="1:44">
      <c r="AI29" s="130"/>
      <c r="AJ29" s="130"/>
      <c r="AK29" s="130"/>
      <c r="AL29" s="130"/>
      <c r="AM29" s="198"/>
      <c r="AN29" s="130"/>
      <c r="AO29" s="130"/>
      <c r="AP29" s="130"/>
    </row>
    <row r="30" spans="1:44">
      <c r="AI30" s="130"/>
      <c r="AJ30" s="130"/>
      <c r="AK30" s="130"/>
      <c r="AL30" s="130"/>
      <c r="AM30" s="130"/>
      <c r="AN30" s="130"/>
      <c r="AO30" s="130"/>
      <c r="AP30" s="130"/>
    </row>
    <row r="32" spans="1:44">
      <c r="B32" s="90" t="s">
        <v>1154</v>
      </c>
    </row>
  </sheetData>
  <sheetProtection algorithmName="SHA-512" hashValue="lCKBdMTPRib+JQv1bVDIKErZqw/KosRefbsO2qcrl0WeB+5lr9nAvfb7VpACVTN6IrDoh5FtfF4/bCPny4YhMw==" saltValue="pI5o13qnepGWwH4lpTpBtQ==" spinCount="100000" sheet="1" objects="1" scenarios="1" selectLockedCells="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C6C3-5ADE-4CA2-9179-E21E9E27A5AD}">
  <sheetPr codeName="Sheet401"/>
  <dimension ref="A1:BA100"/>
  <sheetViews>
    <sheetView workbookViewId="0">
      <selection activeCell="F2" sqref="F2"/>
    </sheetView>
  </sheetViews>
  <sheetFormatPr defaultRowHeight="15"/>
  <cols>
    <col min="1" max="33" width="9.140625" style="90"/>
    <col min="44" max="44" width="12" bestFit="1" customWidth="1"/>
  </cols>
  <sheetData>
    <row r="1" spans="1:53">
      <c r="A1" s="1"/>
      <c r="B1" s="2"/>
      <c r="C1" s="2"/>
      <c r="D1" s="2"/>
      <c r="E1" s="190" t="s">
        <v>1016</v>
      </c>
      <c r="F1" s="2"/>
      <c r="G1" s="2"/>
      <c r="H1" s="2"/>
      <c r="I1" s="2"/>
      <c r="J1" s="2"/>
      <c r="K1" s="3"/>
      <c r="AH1" s="30" t="s">
        <v>304</v>
      </c>
      <c r="AJ1" t="s">
        <v>305</v>
      </c>
      <c r="AL1">
        <f>0.4-0.2</f>
        <v>0.2</v>
      </c>
      <c r="AN1" s="776" t="s">
        <v>306</v>
      </c>
      <c r="AO1" t="s">
        <v>307</v>
      </c>
      <c r="AQ1" t="s">
        <v>317</v>
      </c>
    </row>
    <row r="2" spans="1:53">
      <c r="A2" s="4"/>
      <c r="D2" s="192" t="s">
        <v>309</v>
      </c>
      <c r="F2" s="668">
        <v>0.5</v>
      </c>
      <c r="H2" s="147" t="s">
        <v>64</v>
      </c>
      <c r="I2" s="859">
        <v>0.8</v>
      </c>
      <c r="K2" s="6"/>
      <c r="AJ2" t="s">
        <v>40</v>
      </c>
      <c r="AK2" s="776" t="s">
        <v>311</v>
      </c>
      <c r="AN2" s="193" t="s">
        <v>312</v>
      </c>
      <c r="AO2" s="176" t="s">
        <v>313</v>
      </c>
    </row>
    <row r="3" spans="1:53">
      <c r="A3" s="4"/>
      <c r="D3" s="192" t="s">
        <v>63</v>
      </c>
      <c r="F3" s="670">
        <v>0</v>
      </c>
      <c r="K3" s="6"/>
      <c r="AJ3" t="s">
        <v>41</v>
      </c>
      <c r="AK3" s="776">
        <f>I2</f>
        <v>0.8</v>
      </c>
      <c r="AL3">
        <f>NORMSINV(AK3)</f>
        <v>0.84162123357291474</v>
      </c>
      <c r="AN3" s="776">
        <v>1</v>
      </c>
      <c r="AO3" s="776">
        <v>2</v>
      </c>
      <c r="AP3" s="776">
        <v>3</v>
      </c>
      <c r="AQ3" s="776">
        <v>4</v>
      </c>
      <c r="AR3" s="776">
        <v>5</v>
      </c>
    </row>
    <row r="4" spans="1:53">
      <c r="A4" s="4"/>
      <c r="K4" s="6"/>
      <c r="AJ4" t="s">
        <v>302</v>
      </c>
      <c r="AL4">
        <f>F2</f>
        <v>0.5</v>
      </c>
      <c r="AN4" s="776">
        <f>0.3*(1-0.3)</f>
        <v>0.21</v>
      </c>
      <c r="AO4" s="37">
        <f>(($AN4 /AO3)*(1+($AL$4*(AO3-1)))*(1/(1-(($F$3^2)*(((AO3*$AL$4)/((AO3*$AL$4)-$AL$4+1))*(1-((AO3*$AL$4)/((AO3*$AL$4)-$AL$4+1))))))))</f>
        <v>0.1575</v>
      </c>
      <c r="AP4" s="37">
        <f t="shared" ref="AP4:AR4" si="0">(($AN4 /AP3)*(1+($AL$4*(AP3-1)))*(1/(1-(($F$3^2)*(((AP3*$AL$4)/((AP3*$AL$4)-$AL$4+1))*(1-((AP3*$AL$4)/((AP3*$AL$4)-$AL$4+1))))))))</f>
        <v>0.13999999999999999</v>
      </c>
      <c r="AQ4" s="37">
        <f t="shared" si="0"/>
        <v>0.13125000000000001</v>
      </c>
      <c r="AR4" s="37">
        <f t="shared" si="0"/>
        <v>0.126</v>
      </c>
    </row>
    <row r="5" spans="1:53">
      <c r="A5" s="4"/>
      <c r="K5" s="6"/>
      <c r="AK5">
        <v>1</v>
      </c>
      <c r="AL5" s="15" t="s">
        <v>318</v>
      </c>
      <c r="AM5" s="15" t="s">
        <v>40</v>
      </c>
      <c r="AN5" s="15" t="s">
        <v>37</v>
      </c>
      <c r="AO5" s="15" t="s">
        <v>319</v>
      </c>
    </row>
    <row r="6" spans="1:53">
      <c r="A6" s="4"/>
      <c r="K6" s="6"/>
      <c r="AK6">
        <v>1</v>
      </c>
      <c r="AL6" s="776">
        <v>5.0000000000000001E-3</v>
      </c>
      <c r="AM6" s="164">
        <f t="shared" ref="AM6:AM11" si="1">-NORMSINV(AL6/2)</f>
        <v>2.8070337683438042</v>
      </c>
      <c r="AN6" s="175">
        <f>((AL3+AM6)^2*AN4*4)/AL1^2</f>
        <v>279.56634978324968</v>
      </c>
      <c r="AO6" s="199">
        <f>2*(1-NORMSDIST(SQRT(AN6*(AL1^2)/(4*(AO4)))-AL3))</f>
        <v>7.4764744685329454E-4</v>
      </c>
      <c r="AP6" s="199">
        <f>2*(1-NORMSDIST(SQRT(AN6*(AL1^2)/(4*(AP4)))-AL3))</f>
        <v>2.8667749995370251E-4</v>
      </c>
      <c r="AQ6" s="199">
        <f>2*(1-NORMSDIST(SQRT(AN6*(AL1^2)/(4*(AQ4)))-AL3))</f>
        <v>1.6090684152025858E-4</v>
      </c>
      <c r="AR6" s="199">
        <f>2*(1-NORMSDIST(SQRT(AN6*(AL1^2)/(4*(AR4)))-AL3))</f>
        <v>1.0938481303601755E-4</v>
      </c>
      <c r="AU6">
        <v>0</v>
      </c>
      <c r="AV6">
        <v>5.0000000000000001E-3</v>
      </c>
      <c r="AW6">
        <f>AL7</f>
        <v>0.02</v>
      </c>
      <c r="AX6">
        <f>AL8</f>
        <v>0.05</v>
      </c>
      <c r="AY6">
        <f>AL9</f>
        <v>0.1</v>
      </c>
      <c r="AZ6">
        <f>AL10</f>
        <v>0.15</v>
      </c>
      <c r="BA6">
        <f>AL11</f>
        <v>0.2</v>
      </c>
    </row>
    <row r="7" spans="1:53">
      <c r="A7" s="4"/>
      <c r="K7" s="6"/>
      <c r="AK7">
        <v>1</v>
      </c>
      <c r="AL7" s="776">
        <v>0.02</v>
      </c>
      <c r="AM7" s="164">
        <f t="shared" si="1"/>
        <v>2.3263478740408408</v>
      </c>
      <c r="AN7" s="175">
        <f>((AL3+AM7)^2*AN4*4)/AL1^2</f>
        <v>210.75659360269694</v>
      </c>
      <c r="AO7" s="199">
        <f>2*(1-NORMSDIST(SQRT(AN7*(AL1^2)/(4*(AO4)))-AL3))</f>
        <v>4.8559958645590928E-3</v>
      </c>
      <c r="AP7" s="199">
        <f>2*(1-NORMSDIST(SQRT(AN7*(AL1^2)/(4*(AP4)))-AL3))</f>
        <v>2.3789116764738605E-3</v>
      </c>
      <c r="AQ7" s="199">
        <f>2*(1-NORMSDIST(SQRT(AN7*(AL1^2)/(4*(AQ4)))-AL3))</f>
        <v>1.5477518994286843E-3</v>
      </c>
      <c r="AR7" s="199">
        <f>2*(1-NORMSDIST(SQRT(AN7*(AL1^2)/(4*(AR4)))-AL3))</f>
        <v>1.1613381080013419E-3</v>
      </c>
      <c r="AT7" s="776" t="str">
        <f>"m=1"</f>
        <v>m=1</v>
      </c>
      <c r="AU7" s="200">
        <v>0</v>
      </c>
      <c r="AV7" s="200">
        <f>AL6</f>
        <v>5.0000000000000001E-3</v>
      </c>
      <c r="AW7" s="200">
        <f>AL7</f>
        <v>0.02</v>
      </c>
      <c r="AX7" s="200">
        <f>AL8</f>
        <v>0.05</v>
      </c>
      <c r="AY7" s="200">
        <f>AL9</f>
        <v>0.1</v>
      </c>
      <c r="AZ7" s="200">
        <f>AL10</f>
        <v>0.15</v>
      </c>
      <c r="BA7" s="200">
        <f>AL11</f>
        <v>0.2</v>
      </c>
    </row>
    <row r="8" spans="1:53">
      <c r="A8" s="4"/>
      <c r="K8" s="6"/>
      <c r="AI8" s="200">
        <f>0.05-AO8</f>
        <v>3.3305636795949403E-2</v>
      </c>
      <c r="AK8">
        <v>1</v>
      </c>
      <c r="AL8" s="776">
        <v>0.05</v>
      </c>
      <c r="AM8" s="164">
        <f t="shared" si="1"/>
        <v>1.9599639845400538</v>
      </c>
      <c r="AN8" s="175">
        <f>((AL3+AM8)^2*AN4*4)/AL1^2</f>
        <v>164.82647442133089</v>
      </c>
      <c r="AO8" s="199">
        <f>2*(1-NORMSDIST(SQRT(AN8*(AL1^2)/(4*(AO4)))-AL3))</f>
        <v>1.66943632040506E-2</v>
      </c>
      <c r="AP8" s="199">
        <f>2*(1-NORMSDIST(SQRT(AN8*(AL1^2)/(4*(AP4)))-AL3))</f>
        <v>9.6085865244608382E-3</v>
      </c>
      <c r="AQ8" s="199">
        <f>2*(1-NORMSDIST(SQRT(AN8*(AL1^2)/(4*(AQ4)))-AL3))</f>
        <v>6.8895802077468815E-3</v>
      </c>
      <c r="AR8" s="199">
        <f>2*(1-NORMSDIST(SQRT(AN8*(AL1^2)/(4*(AR4)))-AL3))</f>
        <v>5.5166119614105114E-3</v>
      </c>
      <c r="AT8" s="776" t="str">
        <f>"m="&amp;AO3</f>
        <v>m=2</v>
      </c>
      <c r="AU8" s="200">
        <v>0</v>
      </c>
      <c r="AV8" s="200">
        <f>AO6</f>
        <v>7.4764744685329454E-4</v>
      </c>
      <c r="AW8" s="200">
        <f>AO7</f>
        <v>4.8559958645590928E-3</v>
      </c>
      <c r="AX8" s="200">
        <f>AO8</f>
        <v>1.66943632040506E-2</v>
      </c>
      <c r="AY8" s="200">
        <f>AO9</f>
        <v>4.2406104239667286E-2</v>
      </c>
      <c r="AZ8" s="200">
        <f>AO10</f>
        <v>7.3064589413124326E-2</v>
      </c>
      <c r="BA8" s="200">
        <f>AO11</f>
        <v>0.10739621011258693</v>
      </c>
    </row>
    <row r="9" spans="1:53">
      <c r="A9" s="4"/>
      <c r="K9" s="6"/>
      <c r="AK9">
        <v>1</v>
      </c>
      <c r="AL9" s="776">
        <v>0.1</v>
      </c>
      <c r="AM9" s="164">
        <f t="shared" si="1"/>
        <v>1.6448536269514726</v>
      </c>
      <c r="AN9" s="175">
        <f>((AL3+AM9)^2*AN4*4)/AL1^2</f>
        <v>129.83370187241516</v>
      </c>
      <c r="AO9" s="199">
        <f>2*(1-NORMSDIST(SQRT(AN9*(AL1^2)/(4*(AO4)))-AL3))</f>
        <v>4.2406104239667286E-2</v>
      </c>
      <c r="AP9" s="199">
        <f>2*(1-NORMSDIST(SQRT(AN9*(AL1^2)/(4*(AP4)))-AL3))</f>
        <v>2.754713115862728E-2</v>
      </c>
      <c r="AQ9" s="199">
        <f>2*(1-NORMSDIST(SQRT(AN9*(AL1^2)/(4*(AQ4)))-AL3))</f>
        <v>2.1248011298776071E-2</v>
      </c>
      <c r="AR9" s="199">
        <f>2*(1-NORMSDIST(SQRT(AN9*(AL1^2)/(4*(AR4)))-AL3))</f>
        <v>1.7865015625171621E-2</v>
      </c>
      <c r="AT9" s="776" t="str">
        <f>"m="&amp;AP3</f>
        <v>m=3</v>
      </c>
      <c r="AU9" s="200">
        <v>0</v>
      </c>
      <c r="AV9" s="200">
        <f>AP6</f>
        <v>2.8667749995370251E-4</v>
      </c>
      <c r="AW9" s="200">
        <f>AP7</f>
        <v>2.3789116764738605E-3</v>
      </c>
      <c r="AX9" s="200">
        <f>AP8</f>
        <v>9.6085865244608382E-3</v>
      </c>
      <c r="AY9" s="200">
        <f>AP9</f>
        <v>2.754713115862728E-2</v>
      </c>
      <c r="AZ9" s="200">
        <f>AP10</f>
        <v>5.0913414832618242E-2</v>
      </c>
      <c r="BA9" s="200">
        <f>AP11</f>
        <v>7.8624439142632507E-2</v>
      </c>
    </row>
    <row r="10" spans="1:53">
      <c r="A10" s="4"/>
      <c r="K10" s="6"/>
      <c r="AK10">
        <v>1</v>
      </c>
      <c r="AL10" s="776">
        <v>0.15</v>
      </c>
      <c r="AM10" s="164">
        <f t="shared" si="1"/>
        <v>1.4395314709384572</v>
      </c>
      <c r="AN10" s="175">
        <f>((AL3+AM10)^2*AN4*4)/AL1^2</f>
        <v>109.27681088729044</v>
      </c>
      <c r="AO10" s="199">
        <f>2*(1-NORMSDIST(SQRT(AN10*(AL1^2)/(4*(AO4)))-AL3))</f>
        <v>7.3064589413124326E-2</v>
      </c>
      <c r="AP10" s="199">
        <f>2*(1-NORMSDIST(SQRT(AN10*(AL1^2)/(4*(AP4)))-AL3))</f>
        <v>5.0913414832618242E-2</v>
      </c>
      <c r="AQ10" s="199">
        <f>2*(1-NORMSDIST(SQRT(AN10*(AL1^2)/(4*(AQ4)))-AL3))</f>
        <v>4.0969943016541555E-2</v>
      </c>
      <c r="AR10" s="199">
        <f>2*(1-NORMSDIST(SQRT(AN10*(AL1^2)/(4*(AR4)))-AL3))</f>
        <v>3.5436561978033687E-2</v>
      </c>
      <c r="AT10" s="776" t="str">
        <f>"m="&amp;AQ3</f>
        <v>m=4</v>
      </c>
      <c r="AU10" s="200">
        <v>0</v>
      </c>
      <c r="AV10" s="200">
        <f>AQ6</f>
        <v>1.6090684152025858E-4</v>
      </c>
      <c r="AW10" s="200">
        <f>AQ7</f>
        <v>1.5477518994286843E-3</v>
      </c>
      <c r="AX10" s="200">
        <f>AQ8</f>
        <v>6.8895802077468815E-3</v>
      </c>
      <c r="AY10" s="200">
        <f>AQ9</f>
        <v>2.1248011298776071E-2</v>
      </c>
      <c r="AZ10" s="200">
        <f>AQ10</f>
        <v>4.0969943016541555E-2</v>
      </c>
      <c r="BA10" s="200">
        <f>AQ11</f>
        <v>6.5182625593935839E-2</v>
      </c>
    </row>
    <row r="11" spans="1:53">
      <c r="A11" s="4"/>
      <c r="K11" s="6"/>
      <c r="AK11">
        <v>1</v>
      </c>
      <c r="AL11" s="776">
        <v>0.2</v>
      </c>
      <c r="AM11" s="164">
        <f t="shared" si="1"/>
        <v>1.2815515655446006</v>
      </c>
      <c r="AN11" s="175">
        <f>((AL3+AM11)^2*AN4*4)/AL1^2</f>
        <v>94.665117433162607</v>
      </c>
      <c r="AO11" s="199">
        <f>2*(1-NORMSDIST(SQRT(AN11*(AL1^2)/(4*(AO4)))-AL3))</f>
        <v>0.10739621011258693</v>
      </c>
      <c r="AP11" s="199">
        <f>2*(1-NORMSDIST(SQRT(AN11*(AL1^2)/(4*(AP4)))-AL3))</f>
        <v>7.8624439142632507E-2</v>
      </c>
      <c r="AQ11" s="199">
        <f>2*(1-NORMSDIST(SQRT(AN11*(AL1^2)/(4*(AQ4)))-AL3))</f>
        <v>6.5182625593935839E-2</v>
      </c>
      <c r="AR11" s="199">
        <f>2*(1-NORMSDIST(SQRT(AN11*(AL1^2)/(4*(AR4)))-AL3))</f>
        <v>5.7514128639665874E-2</v>
      </c>
      <c r="AT11" s="776" t="str">
        <f>"m="&amp;AR3</f>
        <v>m=5</v>
      </c>
      <c r="AU11" s="200">
        <v>0</v>
      </c>
      <c r="AV11" s="200">
        <f>AR6</f>
        <v>1.0938481303601755E-4</v>
      </c>
      <c r="AW11" s="200">
        <f>AR7</f>
        <v>1.1613381080013419E-3</v>
      </c>
      <c r="AX11" s="200">
        <f>AR8</f>
        <v>5.5166119614105114E-3</v>
      </c>
      <c r="AY11" s="200">
        <f>AR9</f>
        <v>1.7865015625171621E-2</v>
      </c>
      <c r="AZ11" s="200">
        <f>AR10</f>
        <v>3.5436561978033687E-2</v>
      </c>
      <c r="BA11" s="200">
        <f>AR11</f>
        <v>5.7514128639665874E-2</v>
      </c>
    </row>
    <row r="12" spans="1:53">
      <c r="A12" s="4"/>
      <c r="K12" s="6"/>
      <c r="AO12" s="21"/>
      <c r="AR12" s="194"/>
    </row>
    <row r="13" spans="1:53">
      <c r="A13" s="4"/>
      <c r="K13" s="6"/>
      <c r="AO13" s="21"/>
    </row>
    <row r="14" spans="1:53">
      <c r="A14" s="4"/>
      <c r="K14" s="6"/>
    </row>
    <row r="15" spans="1:53">
      <c r="A15" s="4"/>
      <c r="K15" s="6"/>
      <c r="AI15" s="204"/>
      <c r="AJ15" s="204"/>
      <c r="AK15" s="204"/>
      <c r="AL15" s="204"/>
      <c r="AM15" s="204"/>
      <c r="AN15" s="204"/>
      <c r="AO15" s="204"/>
      <c r="AP15" s="204"/>
    </row>
    <row r="16" spans="1:53">
      <c r="A16" s="4"/>
      <c r="K16" s="6"/>
      <c r="AI16" s="204"/>
      <c r="AJ16" s="204"/>
      <c r="AK16" s="204"/>
      <c r="AL16" s="204"/>
      <c r="AM16" s="863"/>
      <c r="AN16" s="204"/>
      <c r="AO16" s="204"/>
      <c r="AP16" s="204"/>
      <c r="AR16" s="202"/>
    </row>
    <row r="17" spans="1:45">
      <c r="A17" s="4"/>
      <c r="K17" s="6"/>
      <c r="AI17" s="204"/>
      <c r="AJ17" s="204"/>
      <c r="AK17" s="204"/>
      <c r="AL17" s="204"/>
      <c r="AM17" s="204"/>
      <c r="AN17" s="204"/>
      <c r="AO17" s="204"/>
      <c r="AP17" s="204"/>
      <c r="AR17" s="202"/>
    </row>
    <row r="18" spans="1:45">
      <c r="A18" s="4"/>
      <c r="K18" s="6"/>
      <c r="AI18" s="204"/>
      <c r="AJ18" s="204"/>
      <c r="AK18" s="204"/>
      <c r="AL18" s="204"/>
      <c r="AM18" s="864"/>
      <c r="AN18" s="204"/>
      <c r="AO18" s="204"/>
      <c r="AP18" s="204"/>
      <c r="AR18" s="202"/>
    </row>
    <row r="19" spans="1:45">
      <c r="A19" s="4"/>
      <c r="K19" s="6"/>
      <c r="AI19" s="204"/>
      <c r="AJ19" s="204"/>
      <c r="AK19" s="204"/>
      <c r="AL19" s="204"/>
      <c r="AM19" s="204"/>
      <c r="AN19" s="204"/>
      <c r="AO19" s="204"/>
      <c r="AP19" s="204"/>
      <c r="AS19" s="203"/>
    </row>
    <row r="20" spans="1:45">
      <c r="A20" s="4"/>
      <c r="K20" s="6"/>
      <c r="AI20" s="204"/>
      <c r="AJ20" s="204"/>
      <c r="AK20" s="204"/>
      <c r="AL20" s="253"/>
      <c r="AM20" s="204"/>
      <c r="AN20" s="204"/>
      <c r="AO20" s="204"/>
      <c r="AP20" s="204"/>
      <c r="AR20" s="134"/>
    </row>
    <row r="21" spans="1:45">
      <c r="A21" s="4"/>
      <c r="K21" s="6"/>
      <c r="AI21" s="204"/>
      <c r="AJ21" s="204"/>
      <c r="AK21" s="204"/>
      <c r="AL21" s="204"/>
      <c r="AM21" s="204"/>
      <c r="AN21" s="204"/>
      <c r="AO21" s="204"/>
      <c r="AP21" s="204"/>
      <c r="AR21" s="134"/>
    </row>
    <row r="22" spans="1:45">
      <c r="A22" s="4"/>
      <c r="K22" s="6"/>
      <c r="AI22" s="414"/>
      <c r="AJ22" s="204"/>
      <c r="AK22" s="204"/>
      <c r="AL22" s="204"/>
      <c r="AM22" s="204"/>
      <c r="AN22" s="204"/>
      <c r="AO22" s="204"/>
      <c r="AP22" s="204"/>
      <c r="AR22" s="194"/>
    </row>
    <row r="23" spans="1:45">
      <c r="A23" s="4"/>
      <c r="K23" s="6"/>
      <c r="AI23" s="204"/>
      <c r="AJ23" s="204"/>
      <c r="AK23" s="204"/>
      <c r="AL23" s="204"/>
      <c r="AM23" s="204"/>
      <c r="AN23" s="204"/>
      <c r="AO23" s="204"/>
      <c r="AP23" s="204"/>
      <c r="AR23" s="194"/>
    </row>
    <row r="24" spans="1:45">
      <c r="A24" s="4"/>
      <c r="K24" s="6"/>
      <c r="AI24" s="204"/>
      <c r="AJ24" s="204"/>
      <c r="AK24" s="204"/>
      <c r="AL24" s="204"/>
      <c r="AM24" s="204"/>
      <c r="AN24" s="253"/>
      <c r="AO24" s="204"/>
      <c r="AP24" s="204"/>
      <c r="AR24" s="194"/>
    </row>
    <row r="25" spans="1:45">
      <c r="A25" s="7"/>
      <c r="B25" s="8"/>
      <c r="C25" s="8"/>
      <c r="D25" s="8"/>
      <c r="E25" s="8"/>
      <c r="F25" s="8"/>
      <c r="G25" s="8"/>
      <c r="H25" s="8"/>
      <c r="I25" s="8"/>
      <c r="J25" s="8"/>
      <c r="K25" s="9"/>
      <c r="AI25" s="204"/>
      <c r="AJ25" s="204"/>
      <c r="AK25" s="204"/>
      <c r="AL25" s="204"/>
      <c r="AM25" s="204"/>
      <c r="AN25" s="253"/>
      <c r="AO25" s="204"/>
      <c r="AP25" s="204"/>
    </row>
    <row r="26" spans="1:45">
      <c r="AI26" s="204"/>
      <c r="AJ26" s="204"/>
      <c r="AK26" s="204"/>
      <c r="AL26" s="204"/>
      <c r="AM26" s="204"/>
      <c r="AN26" s="253"/>
      <c r="AO26" s="204"/>
      <c r="AP26" s="204"/>
    </row>
    <row r="27" spans="1:45">
      <c r="AI27" s="204"/>
      <c r="AJ27" s="204"/>
      <c r="AK27" s="204"/>
      <c r="AL27" s="204"/>
      <c r="AM27" s="204"/>
      <c r="AN27" s="204"/>
      <c r="AO27" s="204"/>
      <c r="AP27" s="204"/>
    </row>
    <row r="28" spans="1:45">
      <c r="AI28" s="204"/>
      <c r="AJ28" s="204"/>
      <c r="AK28" s="204"/>
      <c r="AL28" s="204"/>
      <c r="AM28" s="204"/>
      <c r="AN28" s="204"/>
      <c r="AO28" s="204"/>
      <c r="AP28" s="204"/>
    </row>
    <row r="29" spans="1:45">
      <c r="AI29" s="204"/>
      <c r="AJ29" s="204"/>
      <c r="AK29" s="204"/>
      <c r="AL29" s="204"/>
      <c r="AM29" s="481"/>
      <c r="AN29" s="204"/>
      <c r="AO29" s="204"/>
      <c r="AP29" s="204"/>
    </row>
    <row r="30" spans="1:45">
      <c r="AI30" s="204"/>
      <c r="AJ30" s="204"/>
      <c r="AK30" s="204"/>
      <c r="AL30" s="204"/>
      <c r="AM30" s="204"/>
      <c r="AN30" s="204"/>
      <c r="AO30" s="204"/>
      <c r="AP30" s="204"/>
    </row>
    <row r="32" spans="1:45">
      <c r="B32" s="90" t="s">
        <v>1155</v>
      </c>
    </row>
    <row r="48" spans="4:6">
      <c r="D48" s="141" t="s">
        <v>1157</v>
      </c>
      <c r="E48" s="143"/>
      <c r="F48" s="142"/>
    </row>
    <row r="100" spans="8:11">
      <c r="H100" s="632" t="s">
        <v>1156</v>
      </c>
      <c r="I100" s="633"/>
      <c r="J100" s="633"/>
      <c r="K100" s="634"/>
    </row>
  </sheetData>
  <sheetProtection algorithmName="SHA-512" hashValue="OGuNsI8dessRP2JafLiPTCMR5SXJeduf46NVzmNUp+oizcO1PH05CTEXsp/2r2EmQ2SBER4qHKUNgzbJEuwk7w==" saltValue="A4hCnNBlQ6l3G9MofdqgoA==" spinCount="100000" sheet="1" objects="1" scenarios="1" selectLockedCells="1"/>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E8FFA-21A6-454B-A509-8473F1780AEF}">
  <sheetPr codeName="Sheet16"/>
  <dimension ref="A1:AB58"/>
  <sheetViews>
    <sheetView workbookViewId="0">
      <selection sqref="A1:XFD1048576"/>
    </sheetView>
  </sheetViews>
  <sheetFormatPr defaultRowHeight="15"/>
  <sheetData>
    <row r="1" spans="1:28">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row>
    <row r="2" spans="1:28">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row>
    <row r="3" spans="1:28">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row>
    <row r="4" spans="1:28">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row>
    <row r="5" spans="1:28">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row>
    <row r="6" spans="1:28">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row>
    <row r="7" spans="1:28">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row>
    <row r="8" spans="1:28">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row>
    <row r="9" spans="1:28">
      <c r="A9" s="90"/>
      <c r="B9" s="90"/>
      <c r="C9" s="90"/>
      <c r="D9" s="90"/>
      <c r="E9" s="90"/>
      <c r="F9" s="90"/>
      <c r="G9" s="90"/>
      <c r="H9" s="90"/>
      <c r="I9" s="90"/>
      <c r="J9" s="90"/>
      <c r="K9" s="90"/>
      <c r="L9" s="90"/>
      <c r="M9" s="90"/>
      <c r="N9" s="90"/>
      <c r="O9" s="90"/>
      <c r="P9" s="90"/>
      <c r="Q9" s="90"/>
      <c r="R9" s="90"/>
      <c r="S9" s="90"/>
      <c r="T9" s="90"/>
      <c r="U9" s="90"/>
      <c r="V9" s="90"/>
      <c r="W9" s="90"/>
      <c r="X9" s="90"/>
      <c r="Y9" s="90"/>
      <c r="Z9" s="90"/>
      <c r="AA9" s="90"/>
      <c r="AB9" s="90"/>
    </row>
    <row r="10" spans="1:28">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row>
    <row r="11" spans="1:28">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row>
    <row r="12" spans="1:28">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row>
    <row r="13" spans="1:28">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row>
    <row r="14" spans="1:28">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row>
    <row r="15" spans="1:28">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row>
    <row r="16" spans="1:28">
      <c r="A16" s="9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row>
    <row r="17" spans="1:28">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row>
    <row r="18" spans="1:28">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row>
    <row r="19" spans="1:28">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row>
    <row r="20" spans="1:28">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row>
    <row r="21" spans="1:28">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0"/>
    </row>
    <row r="22" spans="1:28">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row>
    <row r="23" spans="1:28">
      <c r="A23" s="90"/>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row>
    <row r="24" spans="1:28">
      <c r="A24" s="90"/>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row>
    <row r="25" spans="1:28">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row>
    <row r="26" spans="1:28">
      <c r="A26" s="90"/>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row>
    <row r="27" spans="1:28">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row>
    <row r="28" spans="1:28">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row>
    <row r="29" spans="1:28">
      <c r="A29" s="9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row>
    <row r="30" spans="1:28">
      <c r="A30" s="9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row>
    <row r="31" spans="1:28">
      <c r="A31" s="9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row>
    <row r="32" spans="1:28">
      <c r="A32" s="9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row>
    <row r="33" spans="1:28">
      <c r="A33" s="9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row>
    <row r="34" spans="1:28">
      <c r="A34" s="9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row>
    <row r="35" spans="1:28">
      <c r="A35" s="9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row>
    <row r="36" spans="1:28">
      <c r="A36" s="9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row>
    <row r="37" spans="1:28">
      <c r="A37" s="9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row>
    <row r="38" spans="1:28">
      <c r="A38" s="9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row>
    <row r="39" spans="1:28">
      <c r="A39" s="9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row>
    <row r="40" spans="1:28">
      <c r="A40" s="9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row>
    <row r="41" spans="1:28">
      <c r="A41" s="9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row>
    <row r="42" spans="1:28">
      <c r="A42" s="9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row>
    <row r="43" spans="1:28">
      <c r="A43" s="9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row>
    <row r="44" spans="1:28">
      <c r="A44" s="9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row>
    <row r="45" spans="1:28">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row>
    <row r="46" spans="1:28">
      <c r="A46" s="90"/>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row>
    <row r="47" spans="1:28">
      <c r="A47" s="90"/>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row>
    <row r="48" spans="1:28">
      <c r="A48" s="9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row>
    <row r="49" spans="1:28">
      <c r="A49" s="9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row>
    <row r="50" spans="1:28">
      <c r="A50" s="9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row>
    <row r="51" spans="1:28">
      <c r="A51" s="9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row>
    <row r="52" spans="1:28">
      <c r="A52" s="9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row>
    <row r="53" spans="1:28">
      <c r="A53" s="9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row>
    <row r="54" spans="1:28">
      <c r="A54" s="9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row>
    <row r="55" spans="1:28">
      <c r="A55" s="9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row>
    <row r="56" spans="1:28">
      <c r="A56" s="9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row>
    <row r="57" spans="1:28">
      <c r="A57" s="9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row>
    <row r="58" spans="1:28">
      <c r="A58" s="9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row>
  </sheetData>
  <sheetProtection algorithmName="SHA-512" hashValue="YrK/LwWneAQVPZJcb3LJ7fIO2f3cx88cs4VsqdR5fHgVN7fDcnF6nh2RS3cX445+0cefOoN1MKj/91FktvzvCA==" saltValue="08rkkMCz5ISAG2DAyD3CX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FF14-F679-4A7B-AA08-62BF2B31458A}">
  <sheetPr codeName="Sheet2"/>
  <dimension ref="A2:AP85"/>
  <sheetViews>
    <sheetView workbookViewId="0">
      <selection activeCell="G26" sqref="G26"/>
    </sheetView>
  </sheetViews>
  <sheetFormatPr defaultRowHeight="15"/>
  <cols>
    <col min="1" max="1" width="3.7109375" style="90" customWidth="1"/>
    <col min="2" max="16" width="9.140625" style="90"/>
    <col min="17" max="17" width="10.42578125" style="90" customWidth="1"/>
    <col min="18" max="42" width="9.140625" style="90"/>
  </cols>
  <sheetData>
    <row r="2" spans="2:18" ht="15.75">
      <c r="B2" s="405" t="s">
        <v>535</v>
      </c>
    </row>
    <row r="4" spans="2:18">
      <c r="B4" s="90" t="s">
        <v>418</v>
      </c>
    </row>
    <row r="5" spans="2:18">
      <c r="B5" s="90" t="s">
        <v>532</v>
      </c>
      <c r="R5" s="147" t="s">
        <v>595</v>
      </c>
    </row>
    <row r="6" spans="2:18">
      <c r="R6" s="147" t="s">
        <v>778</v>
      </c>
    </row>
    <row r="7" spans="2:18">
      <c r="B7" s="90" t="s">
        <v>536</v>
      </c>
    </row>
    <row r="8" spans="2:18" ht="17.25">
      <c r="B8" s="90" t="s">
        <v>750</v>
      </c>
      <c r="R8" s="147" t="s">
        <v>594</v>
      </c>
    </row>
    <row r="9" spans="2:18">
      <c r="B9" s="90" t="s">
        <v>425</v>
      </c>
    </row>
    <row r="10" spans="2:18" ht="15.75" thickBot="1">
      <c r="E10" s="911" t="s">
        <v>531</v>
      </c>
      <c r="G10" s="147" t="s">
        <v>597</v>
      </c>
    </row>
    <row r="11" spans="2:18">
      <c r="E11" s="912"/>
      <c r="F11" s="404" t="s">
        <v>598</v>
      </c>
      <c r="G11" s="404"/>
      <c r="H11" s="404"/>
    </row>
    <row r="13" spans="2:18">
      <c r="B13" s="90" t="s">
        <v>424</v>
      </c>
      <c r="N13" s="147" t="s">
        <v>596</v>
      </c>
    </row>
    <row r="14" spans="2:18">
      <c r="B14" s="102" t="s">
        <v>436</v>
      </c>
      <c r="C14" s="353"/>
      <c r="G14" s="102" t="s">
        <v>997</v>
      </c>
      <c r="N14" s="147" t="s">
        <v>779</v>
      </c>
    </row>
    <row r="15" spans="2:18">
      <c r="B15" s="102"/>
      <c r="C15" s="353"/>
      <c r="D15" s="354">
        <v>0</v>
      </c>
      <c r="E15" s="354">
        <v>0.15</v>
      </c>
      <c r="F15" s="354">
        <v>0.35</v>
      </c>
      <c r="G15" s="354">
        <v>0.5</v>
      </c>
      <c r="H15" s="354">
        <v>0.65</v>
      </c>
      <c r="I15" s="354">
        <v>0.85</v>
      </c>
      <c r="J15" s="354">
        <v>0.9</v>
      </c>
      <c r="K15" s="354">
        <v>1</v>
      </c>
    </row>
    <row r="16" spans="2:18">
      <c r="B16" s="102" t="s">
        <v>438</v>
      </c>
      <c r="C16" s="353">
        <v>1</v>
      </c>
      <c r="D16" s="400" t="s">
        <v>439</v>
      </c>
      <c r="E16" s="163" t="s">
        <v>439</v>
      </c>
      <c r="F16" s="163" t="s">
        <v>439</v>
      </c>
      <c r="G16" s="163" t="s">
        <v>439</v>
      </c>
      <c r="H16" s="163" t="s">
        <v>439</v>
      </c>
      <c r="I16" s="163" t="s">
        <v>439</v>
      </c>
      <c r="J16" s="163" t="s">
        <v>439</v>
      </c>
      <c r="K16" s="163" t="s">
        <v>439</v>
      </c>
    </row>
    <row r="17" spans="2:11">
      <c r="B17" s="354" t="s">
        <v>520</v>
      </c>
      <c r="C17" s="353">
        <v>2</v>
      </c>
      <c r="D17" s="347" t="s">
        <v>440</v>
      </c>
      <c r="E17" s="10" t="s">
        <v>443</v>
      </c>
      <c r="F17" s="10" t="s">
        <v>447</v>
      </c>
      <c r="G17" s="10" t="s">
        <v>450</v>
      </c>
      <c r="H17" s="10" t="s">
        <v>453</v>
      </c>
      <c r="I17" s="10" t="s">
        <v>457</v>
      </c>
      <c r="J17" s="10" t="s">
        <v>458</v>
      </c>
      <c r="K17" s="10" t="s">
        <v>523</v>
      </c>
    </row>
    <row r="18" spans="2:11">
      <c r="B18" s="353"/>
      <c r="C18" s="353">
        <v>3</v>
      </c>
      <c r="D18" s="347" t="s">
        <v>460</v>
      </c>
      <c r="E18" s="10" t="s">
        <v>463</v>
      </c>
      <c r="F18" s="10" t="s">
        <v>467</v>
      </c>
      <c r="G18" s="10" t="s">
        <v>470</v>
      </c>
      <c r="H18" s="10" t="s">
        <v>473</v>
      </c>
      <c r="I18" s="10" t="s">
        <v>477</v>
      </c>
      <c r="J18" s="10" t="s">
        <v>478</v>
      </c>
      <c r="K18" s="10" t="s">
        <v>524</v>
      </c>
    </row>
    <row r="19" spans="2:11">
      <c r="B19" s="353"/>
      <c r="C19" s="353">
        <v>4</v>
      </c>
      <c r="D19" s="347" t="s">
        <v>480</v>
      </c>
      <c r="E19" s="10" t="s">
        <v>483</v>
      </c>
      <c r="F19" s="10" t="s">
        <v>487</v>
      </c>
      <c r="G19" s="10" t="s">
        <v>490</v>
      </c>
      <c r="H19" s="10" t="s">
        <v>493</v>
      </c>
      <c r="I19" s="10" t="s">
        <v>497</v>
      </c>
      <c r="J19" s="10" t="s">
        <v>498</v>
      </c>
      <c r="K19" s="10" t="s">
        <v>525</v>
      </c>
    </row>
    <row r="20" spans="2:11">
      <c r="B20" s="353"/>
      <c r="C20" s="353">
        <v>5</v>
      </c>
      <c r="D20" s="347" t="s">
        <v>500</v>
      </c>
      <c r="E20" s="10" t="s">
        <v>503</v>
      </c>
      <c r="F20" s="10" t="s">
        <v>507</v>
      </c>
      <c r="G20" s="10" t="s">
        <v>510</v>
      </c>
      <c r="H20" s="10" t="s">
        <v>513</v>
      </c>
      <c r="I20" s="10" t="s">
        <v>517</v>
      </c>
      <c r="J20" s="10" t="s">
        <v>518</v>
      </c>
      <c r="K20" s="10" t="s">
        <v>526</v>
      </c>
    </row>
    <row r="23" spans="2:11">
      <c r="C23" s="192" t="s">
        <v>842</v>
      </c>
    </row>
    <row r="24" spans="2:11">
      <c r="C24" s="507" t="s">
        <v>423</v>
      </c>
    </row>
    <row r="25" spans="2:11">
      <c r="C25" s="507" t="s">
        <v>430</v>
      </c>
    </row>
    <row r="26" spans="2:11">
      <c r="C26" s="507" t="s">
        <v>780</v>
      </c>
    </row>
    <row r="27" spans="2:11">
      <c r="C27" s="507"/>
    </row>
    <row r="28" spans="2:11">
      <c r="C28" s="507" t="s">
        <v>816</v>
      </c>
    </row>
    <row r="29" spans="2:11">
      <c r="C29" s="507" t="s">
        <v>1153</v>
      </c>
    </row>
    <row r="30" spans="2:11">
      <c r="C30" s="507" t="s">
        <v>843</v>
      </c>
    </row>
    <row r="32" spans="2:11">
      <c r="B32" s="353" t="s">
        <v>419</v>
      </c>
    </row>
    <row r="33" spans="2:23">
      <c r="B33" s="102" t="s">
        <v>436</v>
      </c>
      <c r="G33" s="102" t="s">
        <v>309</v>
      </c>
      <c r="I33" s="90" t="s">
        <v>437</v>
      </c>
      <c r="J33" s="90" t="s">
        <v>437</v>
      </c>
      <c r="K33" s="90" t="s">
        <v>437</v>
      </c>
      <c r="L33" s="90" t="s">
        <v>437</v>
      </c>
      <c r="M33" s="90" t="s">
        <v>437</v>
      </c>
      <c r="N33" s="90" t="s">
        <v>437</v>
      </c>
      <c r="O33" s="90" t="s">
        <v>437</v>
      </c>
      <c r="P33" s="90" t="s">
        <v>437</v>
      </c>
      <c r="Q33" s="90" t="s">
        <v>437</v>
      </c>
      <c r="R33" s="90" t="s">
        <v>437</v>
      </c>
      <c r="S33" s="90" t="s">
        <v>437</v>
      </c>
      <c r="T33" s="90" t="s">
        <v>437</v>
      </c>
      <c r="U33" s="90" t="s">
        <v>437</v>
      </c>
      <c r="V33" s="90" t="s">
        <v>437</v>
      </c>
      <c r="W33" s="90" t="s">
        <v>437</v>
      </c>
    </row>
    <row r="34" spans="2:23">
      <c r="B34" s="90" t="s">
        <v>437</v>
      </c>
      <c r="C34" s="90" t="s">
        <v>437</v>
      </c>
      <c r="D34" s="401">
        <v>0</v>
      </c>
      <c r="E34" s="401">
        <v>0.05</v>
      </c>
      <c r="F34" s="401">
        <v>0.1</v>
      </c>
      <c r="G34" s="401">
        <v>0.15</v>
      </c>
      <c r="H34" s="401">
        <v>0.2</v>
      </c>
      <c r="I34" s="401">
        <v>0.25</v>
      </c>
      <c r="J34" s="401">
        <v>0.3</v>
      </c>
      <c r="K34" s="401">
        <v>0.35</v>
      </c>
      <c r="L34" s="401">
        <v>0.4</v>
      </c>
      <c r="M34" s="401">
        <v>0.45</v>
      </c>
      <c r="N34" s="401">
        <v>0.5</v>
      </c>
      <c r="O34" s="401">
        <v>0.55000000000000004</v>
      </c>
      <c r="P34" s="401">
        <v>0.6</v>
      </c>
      <c r="Q34" s="401">
        <v>0.65</v>
      </c>
      <c r="R34" s="401">
        <v>0.7</v>
      </c>
      <c r="S34" s="401">
        <v>0.75</v>
      </c>
      <c r="T34" s="401">
        <v>0.8</v>
      </c>
      <c r="U34" s="401">
        <v>0.85</v>
      </c>
      <c r="V34" s="401">
        <v>0.9</v>
      </c>
      <c r="W34" s="401">
        <v>0.95</v>
      </c>
    </row>
    <row r="35" spans="2:23">
      <c r="B35" s="102" t="s">
        <v>438</v>
      </c>
      <c r="C35" s="402">
        <v>1</v>
      </c>
      <c r="D35" s="147" t="s">
        <v>439</v>
      </c>
      <c r="E35" s="147" t="s">
        <v>439</v>
      </c>
      <c r="F35" s="147" t="s">
        <v>439</v>
      </c>
      <c r="G35" s="147" t="s">
        <v>439</v>
      </c>
      <c r="H35" s="147" t="s">
        <v>439</v>
      </c>
      <c r="I35" s="147" t="s">
        <v>439</v>
      </c>
      <c r="J35" s="147" t="s">
        <v>439</v>
      </c>
      <c r="K35" s="147" t="s">
        <v>439</v>
      </c>
      <c r="L35" s="147" t="s">
        <v>439</v>
      </c>
      <c r="M35" s="147" t="s">
        <v>439</v>
      </c>
      <c r="N35" s="147" t="s">
        <v>439</v>
      </c>
      <c r="O35" s="147" t="s">
        <v>439</v>
      </c>
      <c r="P35" s="147" t="s">
        <v>439</v>
      </c>
      <c r="Q35" s="147" t="s">
        <v>439</v>
      </c>
      <c r="R35" s="147" t="s">
        <v>439</v>
      </c>
      <c r="S35" s="147" t="s">
        <v>439</v>
      </c>
      <c r="T35" s="147" t="s">
        <v>439</v>
      </c>
      <c r="U35" s="147" t="s">
        <v>439</v>
      </c>
      <c r="V35" s="147" t="s">
        <v>439</v>
      </c>
      <c r="W35" s="147" t="s">
        <v>439</v>
      </c>
    </row>
    <row r="36" spans="2:23">
      <c r="B36" s="90" t="s">
        <v>437</v>
      </c>
      <c r="C36" s="402">
        <v>2</v>
      </c>
      <c r="D36" s="147" t="s">
        <v>440</v>
      </c>
      <c r="E36" s="147" t="s">
        <v>441</v>
      </c>
      <c r="F36" s="147" t="s">
        <v>442</v>
      </c>
      <c r="G36" s="147" t="s">
        <v>443</v>
      </c>
      <c r="H36" s="147" t="s">
        <v>444</v>
      </c>
      <c r="I36" s="147" t="s">
        <v>445</v>
      </c>
      <c r="J36" s="147" t="s">
        <v>446</v>
      </c>
      <c r="K36" s="147" t="s">
        <v>447</v>
      </c>
      <c r="L36" s="147" t="s">
        <v>448</v>
      </c>
      <c r="M36" s="147" t="s">
        <v>449</v>
      </c>
      <c r="N36" s="147" t="s">
        <v>450</v>
      </c>
      <c r="O36" s="147" t="s">
        <v>451</v>
      </c>
      <c r="P36" s="147" t="s">
        <v>452</v>
      </c>
      <c r="Q36" s="147" t="s">
        <v>453</v>
      </c>
      <c r="R36" s="147" t="s">
        <v>454</v>
      </c>
      <c r="S36" s="147" t="s">
        <v>455</v>
      </c>
      <c r="T36" s="147" t="s">
        <v>456</v>
      </c>
      <c r="U36" s="147" t="s">
        <v>457</v>
      </c>
      <c r="V36" s="147" t="s">
        <v>458</v>
      </c>
      <c r="W36" s="147" t="s">
        <v>459</v>
      </c>
    </row>
    <row r="37" spans="2:23">
      <c r="B37" s="90" t="s">
        <v>437</v>
      </c>
      <c r="C37" s="402">
        <v>3</v>
      </c>
      <c r="D37" s="147" t="s">
        <v>460</v>
      </c>
      <c r="E37" s="147" t="s">
        <v>461</v>
      </c>
      <c r="F37" s="147" t="s">
        <v>462</v>
      </c>
      <c r="G37" s="147" t="s">
        <v>463</v>
      </c>
      <c r="H37" s="147" t="s">
        <v>464</v>
      </c>
      <c r="I37" s="147" t="s">
        <v>465</v>
      </c>
      <c r="J37" s="147" t="s">
        <v>466</v>
      </c>
      <c r="K37" s="147" t="s">
        <v>467</v>
      </c>
      <c r="L37" s="147" t="s">
        <v>468</v>
      </c>
      <c r="M37" s="147" t="s">
        <v>469</v>
      </c>
      <c r="N37" s="147" t="s">
        <v>470</v>
      </c>
      <c r="O37" s="147" t="s">
        <v>471</v>
      </c>
      <c r="P37" s="147" t="s">
        <v>472</v>
      </c>
      <c r="Q37" s="147" t="s">
        <v>473</v>
      </c>
      <c r="R37" s="147" t="s">
        <v>474</v>
      </c>
      <c r="S37" s="147" t="s">
        <v>475</v>
      </c>
      <c r="T37" s="147" t="s">
        <v>476</v>
      </c>
      <c r="U37" s="147" t="s">
        <v>477</v>
      </c>
      <c r="V37" s="147" t="s">
        <v>478</v>
      </c>
      <c r="W37" s="147" t="s">
        <v>479</v>
      </c>
    </row>
    <row r="38" spans="2:23">
      <c r="B38" s="90" t="s">
        <v>437</v>
      </c>
      <c r="C38" s="402">
        <v>4</v>
      </c>
      <c r="D38" s="147" t="s">
        <v>480</v>
      </c>
      <c r="E38" s="147" t="s">
        <v>481</v>
      </c>
      <c r="F38" s="147" t="s">
        <v>482</v>
      </c>
      <c r="G38" s="147" t="s">
        <v>483</v>
      </c>
      <c r="H38" s="147" t="s">
        <v>484</v>
      </c>
      <c r="I38" s="147" t="s">
        <v>485</v>
      </c>
      <c r="J38" s="147" t="s">
        <v>486</v>
      </c>
      <c r="K38" s="147" t="s">
        <v>487</v>
      </c>
      <c r="L38" s="147" t="s">
        <v>488</v>
      </c>
      <c r="M38" s="147" t="s">
        <v>489</v>
      </c>
      <c r="N38" s="147" t="s">
        <v>490</v>
      </c>
      <c r="O38" s="147" t="s">
        <v>491</v>
      </c>
      <c r="P38" s="147" t="s">
        <v>492</v>
      </c>
      <c r="Q38" s="147" t="s">
        <v>493</v>
      </c>
      <c r="R38" s="147" t="s">
        <v>494</v>
      </c>
      <c r="S38" s="147" t="s">
        <v>495</v>
      </c>
      <c r="T38" s="147" t="s">
        <v>496</v>
      </c>
      <c r="U38" s="147" t="s">
        <v>497</v>
      </c>
      <c r="V38" s="147" t="s">
        <v>498</v>
      </c>
      <c r="W38" s="147" t="s">
        <v>499</v>
      </c>
    </row>
    <row r="39" spans="2:23">
      <c r="B39" s="90" t="s">
        <v>437</v>
      </c>
      <c r="C39" s="402">
        <v>5</v>
      </c>
      <c r="D39" s="147" t="s">
        <v>500</v>
      </c>
      <c r="E39" s="147" t="s">
        <v>501</v>
      </c>
      <c r="F39" s="147" t="s">
        <v>502</v>
      </c>
      <c r="G39" s="147" t="s">
        <v>503</v>
      </c>
      <c r="H39" s="147" t="s">
        <v>504</v>
      </c>
      <c r="I39" s="147" t="s">
        <v>505</v>
      </c>
      <c r="J39" s="147" t="s">
        <v>506</v>
      </c>
      <c r="K39" s="147" t="s">
        <v>507</v>
      </c>
      <c r="L39" s="147" t="s">
        <v>508</v>
      </c>
      <c r="M39" s="147" t="s">
        <v>509</v>
      </c>
      <c r="N39" s="147" t="s">
        <v>510</v>
      </c>
      <c r="O39" s="147" t="s">
        <v>511</v>
      </c>
      <c r="P39" s="147" t="s">
        <v>512</v>
      </c>
      <c r="Q39" s="147" t="s">
        <v>513</v>
      </c>
      <c r="R39" s="147" t="s">
        <v>514</v>
      </c>
      <c r="S39" s="147" t="s">
        <v>515</v>
      </c>
      <c r="T39" s="147" t="s">
        <v>516</v>
      </c>
      <c r="U39" s="147" t="s">
        <v>517</v>
      </c>
      <c r="V39" s="147" t="s">
        <v>518</v>
      </c>
      <c r="W39" s="147" t="s">
        <v>519</v>
      </c>
    </row>
    <row r="40" spans="2:23">
      <c r="D40" s="147"/>
      <c r="E40" s="147"/>
      <c r="F40" s="147"/>
      <c r="G40" s="147"/>
      <c r="H40" s="147"/>
      <c r="I40" s="147"/>
      <c r="J40" s="147"/>
      <c r="K40" s="147"/>
      <c r="L40" s="147"/>
      <c r="M40" s="147"/>
      <c r="N40" s="147"/>
      <c r="O40" s="147"/>
      <c r="P40" s="147"/>
      <c r="Q40" s="147"/>
      <c r="R40" s="147"/>
      <c r="S40" s="147"/>
      <c r="T40" s="147"/>
      <c r="U40" s="147"/>
      <c r="V40" s="147"/>
      <c r="W40" s="147"/>
    </row>
    <row r="41" spans="2:23">
      <c r="B41" s="403" t="s">
        <v>521</v>
      </c>
      <c r="C41" s="403" t="s">
        <v>522</v>
      </c>
      <c r="D41" s="147"/>
      <c r="E41" s="147"/>
      <c r="F41" s="147"/>
      <c r="G41" s="147"/>
      <c r="H41" s="147"/>
      <c r="I41" s="147"/>
      <c r="J41" s="147"/>
      <c r="K41" s="147"/>
      <c r="L41" s="147"/>
      <c r="M41" s="147"/>
      <c r="N41" s="147"/>
      <c r="O41" s="147"/>
      <c r="P41" s="147"/>
      <c r="Q41" s="147"/>
      <c r="R41" s="147"/>
      <c r="S41" s="147"/>
      <c r="T41" s="147"/>
      <c r="U41" s="147"/>
      <c r="V41" s="147"/>
      <c r="W41" s="147"/>
    </row>
    <row r="42" spans="2:23">
      <c r="B42" s="102" t="s">
        <v>533</v>
      </c>
      <c r="D42" s="147"/>
      <c r="E42" s="147"/>
      <c r="F42" s="147"/>
      <c r="G42" s="147"/>
      <c r="H42" s="147"/>
      <c r="I42" s="147"/>
      <c r="J42" s="147"/>
      <c r="K42" s="147"/>
      <c r="L42" s="147"/>
      <c r="M42" s="406" t="s">
        <v>758</v>
      </c>
      <c r="N42" s="147"/>
      <c r="O42" s="147"/>
      <c r="P42" s="147"/>
      <c r="Q42" s="147"/>
      <c r="R42" s="147"/>
      <c r="S42" s="147"/>
      <c r="T42" s="147"/>
      <c r="U42" s="147"/>
      <c r="V42" s="147"/>
      <c r="W42" s="147"/>
    </row>
    <row r="43" spans="2:23">
      <c r="D43" s="147"/>
      <c r="E43" s="147"/>
      <c r="F43" s="147"/>
      <c r="G43" s="106" t="s">
        <v>309</v>
      </c>
      <c r="H43" s="147"/>
      <c r="I43" s="147"/>
      <c r="J43" s="147"/>
      <c r="K43" s="147"/>
      <c r="L43" s="147"/>
      <c r="M43" s="406"/>
      <c r="N43" s="147"/>
      <c r="O43" s="147"/>
      <c r="P43" s="147"/>
      <c r="Q43" s="147"/>
      <c r="R43" s="406" t="s">
        <v>534</v>
      </c>
      <c r="S43" s="147"/>
      <c r="T43" s="147"/>
      <c r="U43" s="147"/>
      <c r="V43" s="147"/>
      <c r="W43" s="147"/>
    </row>
    <row r="44" spans="2:23">
      <c r="D44" s="401">
        <v>0</v>
      </c>
      <c r="E44" s="401">
        <v>0.05</v>
      </c>
      <c r="F44" s="401">
        <v>0.1</v>
      </c>
      <c r="G44" s="401">
        <v>0.15</v>
      </c>
      <c r="H44" s="401">
        <v>0.2</v>
      </c>
      <c r="I44" s="401">
        <v>0.25</v>
      </c>
      <c r="J44" s="401">
        <v>0.3</v>
      </c>
      <c r="K44" s="401">
        <v>0.35</v>
      </c>
      <c r="L44" s="401">
        <v>0.4</v>
      </c>
      <c r="M44" s="401">
        <v>0.45</v>
      </c>
      <c r="N44" s="401">
        <v>0.5</v>
      </c>
      <c r="O44" s="401">
        <v>0.55000000000000004</v>
      </c>
      <c r="P44" s="401">
        <v>0.6</v>
      </c>
      <c r="Q44" s="401">
        <v>0.65</v>
      </c>
      <c r="R44" s="401">
        <v>0.7</v>
      </c>
      <c r="S44" s="401">
        <v>0.75</v>
      </c>
      <c r="T44" s="401">
        <v>0.8</v>
      </c>
      <c r="U44" s="401">
        <v>0.85</v>
      </c>
      <c r="V44" s="401">
        <v>0.9</v>
      </c>
      <c r="W44" s="147">
        <v>0.95</v>
      </c>
    </row>
    <row r="45" spans="2:23">
      <c r="B45" s="102" t="s">
        <v>438</v>
      </c>
      <c r="C45" s="402">
        <v>1</v>
      </c>
      <c r="D45" s="147">
        <v>0</v>
      </c>
      <c r="E45" s="160">
        <v>0</v>
      </c>
      <c r="F45" s="160">
        <v>0</v>
      </c>
      <c r="G45" s="160">
        <v>0</v>
      </c>
      <c r="H45" s="160">
        <v>0</v>
      </c>
      <c r="I45" s="160">
        <v>0</v>
      </c>
      <c r="J45" s="160">
        <v>0</v>
      </c>
      <c r="K45" s="160">
        <v>0</v>
      </c>
      <c r="L45" s="160">
        <v>0</v>
      </c>
      <c r="M45" s="160">
        <v>0</v>
      </c>
      <c r="N45" s="160">
        <v>0</v>
      </c>
      <c r="O45" s="160">
        <v>0</v>
      </c>
      <c r="P45" s="160">
        <v>0</v>
      </c>
      <c r="Q45" s="160">
        <v>0</v>
      </c>
      <c r="R45" s="160">
        <v>0</v>
      </c>
      <c r="S45" s="160">
        <v>0</v>
      </c>
      <c r="T45" s="160">
        <v>0</v>
      </c>
      <c r="U45" s="160">
        <v>0</v>
      </c>
      <c r="V45" s="160">
        <v>0</v>
      </c>
      <c r="W45" s="160">
        <v>0</v>
      </c>
    </row>
    <row r="46" spans="2:23">
      <c r="B46" s="102" t="s">
        <v>520</v>
      </c>
      <c r="C46" s="402">
        <v>2</v>
      </c>
      <c r="D46" s="147">
        <v>100</v>
      </c>
      <c r="E46" s="160">
        <v>90.476190476190482</v>
      </c>
      <c r="F46" s="160">
        <v>81.818181818181813</v>
      </c>
      <c r="G46" s="160">
        <v>73.913043478260875</v>
      </c>
      <c r="H46" s="160">
        <v>66.666666666666686</v>
      </c>
      <c r="I46" s="160">
        <v>60</v>
      </c>
      <c r="J46" s="160">
        <v>53.84615384615384</v>
      </c>
      <c r="K46" s="160">
        <v>48.148148148148152</v>
      </c>
      <c r="L46" s="160">
        <v>42.857142857142861</v>
      </c>
      <c r="M46" s="160">
        <v>37.931034482758633</v>
      </c>
      <c r="N46" s="160">
        <v>33.333333333333343</v>
      </c>
      <c r="O46" s="160">
        <v>29.032258064516128</v>
      </c>
      <c r="P46" s="160">
        <v>25</v>
      </c>
      <c r="Q46" s="160">
        <v>21.212121212121218</v>
      </c>
      <c r="R46" s="160">
        <v>17.64705882352942</v>
      </c>
      <c r="S46" s="160">
        <v>14.285714285714292</v>
      </c>
      <c r="T46" s="160">
        <v>11.111111111111114</v>
      </c>
      <c r="U46" s="160">
        <v>8.1081081081080981</v>
      </c>
      <c r="V46" s="160">
        <v>5.2631578947368496</v>
      </c>
      <c r="W46" s="160">
        <v>2.5641025641025692</v>
      </c>
    </row>
    <row r="47" spans="2:23">
      <c r="C47" s="402">
        <v>3</v>
      </c>
      <c r="D47" s="147">
        <v>200</v>
      </c>
      <c r="E47" s="160">
        <v>172.72727272727269</v>
      </c>
      <c r="F47" s="160">
        <v>150.00000000000003</v>
      </c>
      <c r="G47" s="160">
        <v>130.76923076923077</v>
      </c>
      <c r="H47" s="160">
        <v>114.28571428571431</v>
      </c>
      <c r="I47" s="160">
        <v>100</v>
      </c>
      <c r="J47" s="160">
        <v>87.5</v>
      </c>
      <c r="K47" s="160">
        <v>76.470588235294116</v>
      </c>
      <c r="L47" s="160">
        <v>66.666666666666686</v>
      </c>
      <c r="M47" s="160">
        <v>57.89473684210526</v>
      </c>
      <c r="N47" s="160">
        <v>50</v>
      </c>
      <c r="O47" s="160">
        <v>42.857142857142861</v>
      </c>
      <c r="P47" s="160">
        <v>36.363636363636346</v>
      </c>
      <c r="Q47" s="160">
        <v>30.434782608695656</v>
      </c>
      <c r="R47" s="160">
        <v>25.000000000000014</v>
      </c>
      <c r="S47" s="160">
        <v>20.000000000000014</v>
      </c>
      <c r="T47" s="160">
        <v>15.384615384615387</v>
      </c>
      <c r="U47" s="160">
        <v>11.111111111111114</v>
      </c>
      <c r="V47" s="160">
        <v>7.142857142857153</v>
      </c>
      <c r="W47" s="160">
        <v>3.4482758620689822</v>
      </c>
    </row>
    <row r="48" spans="2:23">
      <c r="C48" s="402">
        <v>4</v>
      </c>
      <c r="D48" s="147">
        <v>300</v>
      </c>
      <c r="E48" s="160">
        <v>247.82608695652175</v>
      </c>
      <c r="F48" s="160">
        <v>207.69230769230768</v>
      </c>
      <c r="G48" s="160">
        <v>175.86206896551727</v>
      </c>
      <c r="H48" s="160">
        <v>150</v>
      </c>
      <c r="I48" s="160">
        <v>128.57142857142858</v>
      </c>
      <c r="J48" s="160">
        <v>110.5263157894737</v>
      </c>
      <c r="K48" s="160">
        <v>95.121951219512198</v>
      </c>
      <c r="L48" s="160">
        <v>81.818181818181813</v>
      </c>
      <c r="M48" s="160">
        <v>70.212765957446805</v>
      </c>
      <c r="N48" s="160">
        <v>60</v>
      </c>
      <c r="O48" s="160">
        <v>50.943396226415075</v>
      </c>
      <c r="P48" s="160">
        <v>42.857142857142861</v>
      </c>
      <c r="Q48" s="160">
        <v>35.593220338983031</v>
      </c>
      <c r="R48" s="160">
        <v>29.032258064516157</v>
      </c>
      <c r="S48" s="160">
        <v>23.07692307692308</v>
      </c>
      <c r="T48" s="160">
        <v>17.647058823529406</v>
      </c>
      <c r="U48" s="160">
        <v>12.676056338028175</v>
      </c>
      <c r="V48" s="160">
        <v>8.1081081081080981</v>
      </c>
      <c r="W48" s="160">
        <v>3.8961038961039094</v>
      </c>
    </row>
    <row r="49" spans="2:23">
      <c r="C49" s="402">
        <v>5</v>
      </c>
      <c r="D49" s="147">
        <v>400</v>
      </c>
      <c r="E49" s="160">
        <v>316.66666666666669</v>
      </c>
      <c r="F49" s="160">
        <v>257.14285714285717</v>
      </c>
      <c r="G49" s="160">
        <v>212.49999999999994</v>
      </c>
      <c r="H49" s="160">
        <v>177.77777777777777</v>
      </c>
      <c r="I49" s="160">
        <v>150</v>
      </c>
      <c r="J49" s="160">
        <v>127.27272727272725</v>
      </c>
      <c r="K49" s="160">
        <v>108.33333333333334</v>
      </c>
      <c r="L49" s="160">
        <v>92.307692307692292</v>
      </c>
      <c r="M49" s="160">
        <v>78.571428571428584</v>
      </c>
      <c r="N49" s="160">
        <v>66.666666666666629</v>
      </c>
      <c r="O49" s="160">
        <v>56.249999999999972</v>
      </c>
      <c r="P49" s="160">
        <v>47.058823529411768</v>
      </c>
      <c r="Q49" s="160">
        <v>38.888888888888886</v>
      </c>
      <c r="R49" s="160">
        <v>31.578947368421041</v>
      </c>
      <c r="S49" s="160">
        <v>25</v>
      </c>
      <c r="T49" s="160">
        <v>19.047619047619037</v>
      </c>
      <c r="U49" s="160">
        <v>13.636363636363626</v>
      </c>
      <c r="V49" s="160">
        <v>8.6956521739130466</v>
      </c>
      <c r="W49" s="160">
        <v>4.1666666666666714</v>
      </c>
    </row>
    <row r="60" spans="2:23">
      <c r="B60" s="103" t="s">
        <v>1152</v>
      </c>
    </row>
    <row r="80" spans="15:18">
      <c r="O80" s="90" t="s">
        <v>1004</v>
      </c>
      <c r="P80" s="90">
        <f>100/78</f>
        <v>1.2820512820512822</v>
      </c>
      <c r="Q80" s="103" t="s">
        <v>1006</v>
      </c>
      <c r="R80" s="495" t="s">
        <v>1005</v>
      </c>
    </row>
    <row r="85" spans="7:7">
      <c r="G85" s="495" t="s">
        <v>992</v>
      </c>
    </row>
  </sheetData>
  <sheetProtection algorithmName="SHA-512" hashValue="0/ekKR61vPxfGtTPF8107+2DbquT+7EUnydY7Ib6Bn95BYQXJKQ/mPbwacOLelAt2w04cSn26s9es10ld+2+ug==" saltValue="WJZE+ECfxPGslSorlynONg==" spinCount="100000" sheet="1" selectLockedCells="1"/>
  <mergeCells count="1">
    <mergeCell ref="E10:E11"/>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BBF6-9A21-4F5B-AEFC-2D9DB956FAF2}">
  <sheetPr codeName="Sheet17"/>
  <dimension ref="A1:AH12"/>
  <sheetViews>
    <sheetView workbookViewId="0">
      <selection activeCell="G17" sqref="G17"/>
    </sheetView>
  </sheetViews>
  <sheetFormatPr defaultRowHeight="15"/>
  <cols>
    <col min="19" max="19" width="12.42578125" customWidth="1"/>
  </cols>
  <sheetData>
    <row r="1" spans="1:34">
      <c r="A1" s="1"/>
      <c r="B1" s="2"/>
      <c r="C1" s="2"/>
      <c r="D1" s="2"/>
      <c r="E1" s="2"/>
      <c r="F1" s="2"/>
      <c r="G1" s="2"/>
      <c r="H1" s="2"/>
      <c r="I1" s="2"/>
      <c r="J1" s="3"/>
    </row>
    <row r="2" spans="1:34" ht="18.75">
      <c r="A2" s="4"/>
      <c r="B2" s="5"/>
      <c r="C2" s="5"/>
      <c r="D2" s="5"/>
      <c r="E2" s="374" t="s">
        <v>320</v>
      </c>
      <c r="F2" s="5"/>
      <c r="G2" s="5"/>
      <c r="H2" s="5"/>
      <c r="I2" s="5"/>
      <c r="J2" s="6"/>
      <c r="L2" s="1" t="s">
        <v>321</v>
      </c>
      <c r="M2" s="2"/>
      <c r="N2" s="2"/>
      <c r="O2" s="2"/>
      <c r="P2" s="2"/>
      <c r="Q2" s="2"/>
      <c r="R2" s="2"/>
      <c r="S2" s="3"/>
    </row>
    <row r="3" spans="1:34">
      <c r="A3" s="7"/>
      <c r="B3" s="8"/>
      <c r="C3" s="8"/>
      <c r="D3" s="8"/>
      <c r="E3" s="8"/>
      <c r="F3" s="8"/>
      <c r="G3" s="8"/>
      <c r="H3" s="8"/>
      <c r="I3" s="8"/>
      <c r="J3" s="9"/>
      <c r="K3" s="204"/>
      <c r="L3" s="4"/>
      <c r="M3" s="5"/>
      <c r="N3" s="5"/>
      <c r="O3" s="5"/>
      <c r="P3" s="5"/>
      <c r="Q3" s="5"/>
      <c r="R3" s="5"/>
      <c r="S3" s="6"/>
    </row>
    <row r="4" spans="1:34">
      <c r="B4" s="205"/>
      <c r="C4" s="206"/>
      <c r="D4" s="205"/>
      <c r="E4" s="205"/>
      <c r="F4" s="205"/>
      <c r="G4" s="205"/>
      <c r="H4" s="205"/>
      <c r="I4" s="205"/>
      <c r="J4" s="204"/>
      <c r="K4" s="204"/>
      <c r="L4" s="4" t="s">
        <v>1176</v>
      </c>
      <c r="M4" s="5"/>
      <c r="N4" s="5"/>
      <c r="O4" s="5"/>
      <c r="P4" s="5"/>
      <c r="Q4" s="5"/>
      <c r="R4" s="5"/>
      <c r="S4" s="6"/>
    </row>
    <row r="5" spans="1:34">
      <c r="C5" s="206"/>
      <c r="D5" s="205"/>
      <c r="E5" s="205"/>
      <c r="F5" s="207"/>
      <c r="G5" s="205"/>
      <c r="H5" s="205"/>
      <c r="I5" s="205"/>
      <c r="J5" s="204"/>
      <c r="K5" s="204"/>
      <c r="L5" s="4"/>
      <c r="M5" s="5"/>
      <c r="N5" s="5"/>
      <c r="O5" s="5"/>
      <c r="P5" s="5"/>
      <c r="Q5" s="5"/>
      <c r="R5" s="5"/>
      <c r="S5" s="6"/>
    </row>
    <row r="6" spans="1:34">
      <c r="C6" s="208"/>
      <c r="D6" s="205"/>
      <c r="E6" s="205"/>
      <c r="F6" s="205"/>
      <c r="G6" s="205"/>
      <c r="H6" s="205"/>
      <c r="I6" s="205"/>
      <c r="J6" s="204"/>
      <c r="K6" s="204"/>
      <c r="L6" s="441"/>
      <c r="M6" s="441"/>
      <c r="N6" s="441"/>
      <c r="O6" s="441"/>
      <c r="P6" s="441"/>
      <c r="Q6" s="441"/>
      <c r="R6" s="441"/>
      <c r="S6" s="441"/>
    </row>
    <row r="7" spans="1:34">
      <c r="C7" s="209"/>
      <c r="D7" s="205"/>
      <c r="E7" s="210"/>
      <c r="F7" s="211"/>
      <c r="G7" s="205"/>
      <c r="H7" s="212"/>
      <c r="I7" s="205"/>
      <c r="J7" s="204"/>
      <c r="K7" s="204"/>
      <c r="L7" s="205"/>
      <c r="M7" s="205"/>
      <c r="N7" s="205"/>
      <c r="O7" s="205"/>
      <c r="P7" s="205"/>
      <c r="Q7" s="205"/>
      <c r="R7" s="205"/>
      <c r="S7" s="205"/>
    </row>
    <row r="8" spans="1:34">
      <c r="C8" s="213"/>
      <c r="D8" s="205"/>
      <c r="E8" s="205"/>
      <c r="F8" s="211"/>
      <c r="G8" s="205"/>
      <c r="H8" s="205"/>
      <c r="I8" s="205"/>
      <c r="J8" s="204"/>
      <c r="K8" s="204"/>
      <c r="L8" s="205"/>
      <c r="M8" s="205"/>
      <c r="N8" s="205"/>
      <c r="O8" s="205"/>
      <c r="P8" s="205"/>
      <c r="Q8" s="205"/>
      <c r="R8" s="205"/>
      <c r="S8" s="205"/>
    </row>
    <row r="9" spans="1:34">
      <c r="L9" s="205"/>
      <c r="M9" s="205"/>
      <c r="N9" s="205"/>
      <c r="O9" s="205"/>
      <c r="P9" s="205"/>
      <c r="Q9" s="205"/>
      <c r="R9" s="205"/>
      <c r="S9" s="205"/>
    </row>
    <row r="10" spans="1:34">
      <c r="A10" s="30"/>
      <c r="B10" s="205"/>
      <c r="C10" s="213"/>
      <c r="D10" s="205"/>
      <c r="E10" s="205"/>
      <c r="F10" s="205"/>
      <c r="G10" s="214"/>
      <c r="H10" s="215"/>
      <c r="I10" s="216"/>
      <c r="J10" s="204"/>
      <c r="K10" s="204"/>
      <c r="L10" s="204"/>
      <c r="M10" s="205"/>
      <c r="N10" s="205"/>
      <c r="O10" s="205"/>
      <c r="P10" s="205"/>
      <c r="Q10" s="205"/>
      <c r="R10" s="205"/>
      <c r="S10" s="205"/>
      <c r="T10" s="204"/>
      <c r="U10" s="204"/>
      <c r="V10" s="204"/>
      <c r="W10" s="204"/>
      <c r="X10" s="204"/>
      <c r="Y10" s="204"/>
      <c r="Z10" s="204"/>
      <c r="AA10" s="204"/>
      <c r="AB10" s="204"/>
      <c r="AC10" s="204"/>
      <c r="AD10" s="204"/>
      <c r="AE10" s="204"/>
      <c r="AF10" s="204"/>
      <c r="AG10" s="204"/>
      <c r="AH10" s="204"/>
    </row>
    <row r="11" spans="1:34">
      <c r="A11" s="213"/>
      <c r="B11" s="205"/>
      <c r="E11" s="205"/>
      <c r="F11" s="211"/>
      <c r="G11" s="214"/>
      <c r="H11" s="215"/>
      <c r="I11" s="216"/>
      <c r="J11" s="204"/>
      <c r="K11" s="204"/>
      <c r="L11" s="204"/>
      <c r="M11" s="205"/>
      <c r="N11" s="205"/>
      <c r="O11" s="205"/>
      <c r="P11" s="205"/>
      <c r="Q11" s="205"/>
      <c r="R11" s="205"/>
      <c r="S11" s="205"/>
      <c r="T11" s="204"/>
      <c r="U11" s="204"/>
      <c r="V11" s="204"/>
      <c r="W11" s="204"/>
      <c r="X11" s="204"/>
      <c r="Y11" s="204"/>
      <c r="Z11" s="204"/>
      <c r="AA11" s="204"/>
      <c r="AB11" s="204"/>
      <c r="AC11" s="204"/>
      <c r="AD11" s="204"/>
      <c r="AE11" s="204"/>
      <c r="AF11" s="204"/>
      <c r="AG11" s="204"/>
      <c r="AH11" s="204"/>
    </row>
    <row r="12" spans="1:34">
      <c r="A12" s="213"/>
      <c r="B12" s="205"/>
      <c r="E12" s="205"/>
      <c r="F12" s="211"/>
      <c r="G12" s="211"/>
      <c r="H12" s="211"/>
      <c r="I12" s="211"/>
      <c r="J12" s="204"/>
      <c r="K12" s="204"/>
      <c r="L12" s="204"/>
      <c r="M12" s="205"/>
      <c r="N12" s="480"/>
      <c r="O12" s="480"/>
      <c r="P12" s="480"/>
      <c r="Q12" s="480"/>
      <c r="R12" s="480"/>
      <c r="S12" s="480"/>
      <c r="T12" s="481"/>
      <c r="U12" s="481"/>
      <c r="V12" s="481"/>
      <c r="W12" s="481"/>
      <c r="X12" s="481"/>
      <c r="Y12" s="204"/>
      <c r="Z12" s="204"/>
      <c r="AA12" s="204"/>
      <c r="AB12" s="204"/>
      <c r="AC12" s="204"/>
      <c r="AD12" s="204"/>
      <c r="AE12" s="204"/>
      <c r="AF12" s="204"/>
      <c r="AG12" s="204"/>
      <c r="AH12" s="204"/>
    </row>
  </sheetData>
  <phoneticPr fontId="4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401B-7234-4F41-9454-69C1D2A22D81}">
  <sheetPr codeName="Sheet18"/>
  <dimension ref="B3:B6"/>
  <sheetViews>
    <sheetView workbookViewId="0">
      <selection activeCell="I9" sqref="I9"/>
    </sheetView>
  </sheetViews>
  <sheetFormatPr defaultRowHeight="15"/>
  <sheetData>
    <row r="3" spans="2:2">
      <c r="B3" t="s">
        <v>1010</v>
      </c>
    </row>
    <row r="5" spans="2:2">
      <c r="B5" t="s">
        <v>1009</v>
      </c>
    </row>
    <row r="6" spans="2:2">
      <c r="B6" t="s">
        <v>661</v>
      </c>
    </row>
  </sheetData>
  <sheetProtection algorithmName="SHA-512" hashValue="21C2FbaLFed4N8AvedKUznWsfXYvIJ4H209sZe8pPUY4mixQomv4jSFSVKZu8uLlfQTvfzcVsS4IleTS1GeqMQ==" saltValue="8PHfwXXx++jz+qbUcedQ9A==" spinCount="100000" sheet="1" objects="1" scenarios="1" selectLockedCells="1" selectUnlockedCell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8CA49-4CCB-456D-8CE8-E3AD02CD3B9C}">
  <sheetPr codeName="Sheet19"/>
  <dimension ref="A1:BI29"/>
  <sheetViews>
    <sheetView workbookViewId="0"/>
  </sheetViews>
  <sheetFormatPr defaultRowHeight="15"/>
  <cols>
    <col min="1" max="1" width="3.140625" style="90" customWidth="1"/>
    <col min="2" max="2" width="31.28515625" style="90" customWidth="1"/>
    <col min="3" max="7" width="9.140625" style="90"/>
    <col min="8" max="8" width="13.28515625" style="90" customWidth="1"/>
    <col min="9" max="12" width="9.140625" style="90"/>
    <col min="13" max="13" width="12.5703125" style="90" customWidth="1"/>
    <col min="14" max="61" width="9.140625" style="90"/>
  </cols>
  <sheetData>
    <row r="1" spans="1:22">
      <c r="A1" s="5"/>
      <c r="B1" s="92" t="s">
        <v>57</v>
      </c>
      <c r="C1" s="5"/>
      <c r="D1" s="5"/>
      <c r="E1" s="5"/>
      <c r="F1" s="5"/>
      <c r="G1" s="5"/>
      <c r="H1" s="5"/>
      <c r="I1" s="5"/>
      <c r="J1" s="5"/>
      <c r="K1" s="5"/>
      <c r="L1" s="5"/>
      <c r="M1" s="5"/>
      <c r="N1" s="5"/>
      <c r="O1" s="5"/>
      <c r="P1" s="5"/>
      <c r="Q1" s="5"/>
      <c r="R1" s="5"/>
      <c r="S1" s="5"/>
      <c r="T1" s="5"/>
      <c r="U1" s="5"/>
      <c r="V1" s="5"/>
    </row>
    <row r="2" spans="1:22">
      <c r="A2" s="5"/>
      <c r="B2" s="92" t="s">
        <v>58</v>
      </c>
      <c r="C2" s="5"/>
      <c r="D2" s="5"/>
      <c r="E2" s="190" t="s">
        <v>986</v>
      </c>
      <c r="F2" s="5"/>
      <c r="G2" s="5"/>
      <c r="H2" s="5"/>
      <c r="L2" s="141" t="s">
        <v>316</v>
      </c>
      <c r="M2" s="143"/>
      <c r="N2" s="143"/>
      <c r="O2" s="143"/>
      <c r="P2" s="142"/>
      <c r="Q2" s="5"/>
      <c r="R2" s="5"/>
      <c r="S2" s="5"/>
      <c r="T2" s="5"/>
      <c r="U2" s="5"/>
      <c r="V2" s="5"/>
    </row>
    <row r="3" spans="1:22">
      <c r="A3" s="5"/>
      <c r="B3" s="96"/>
      <c r="C3" s="5"/>
      <c r="D3" s="423" t="str">
        <f>IF(AND(D4="",D5="",D6="",D7="",D8="",D10="",D11="",D13=""),"","ERROR")</f>
        <v/>
      </c>
      <c r="E3" s="86" t="s">
        <v>744</v>
      </c>
      <c r="F3" s="5"/>
      <c r="G3" s="5"/>
      <c r="H3" s="5"/>
      <c r="I3" s="5"/>
      <c r="J3" s="5"/>
      <c r="K3" s="5"/>
      <c r="L3" s="5"/>
      <c r="M3" s="5"/>
      <c r="N3" s="5"/>
      <c r="O3" s="5"/>
      <c r="P3" s="5"/>
      <c r="Q3" s="5"/>
      <c r="R3" s="5"/>
      <c r="S3" s="5"/>
      <c r="T3" s="5"/>
      <c r="U3" s="5"/>
      <c r="V3" s="5"/>
    </row>
    <row r="4" spans="1:22">
      <c r="A4" s="5"/>
      <c r="B4" s="397" t="s">
        <v>74</v>
      </c>
      <c r="C4" s="74">
        <f>'Continuous Normal'!C4</f>
        <v>0.35</v>
      </c>
      <c r="D4" s="191" t="str">
        <f>IF(ISNUMBER(C4),"","Numeric!")</f>
        <v/>
      </c>
      <c r="E4" s="75" t="s">
        <v>77</v>
      </c>
      <c r="F4" s="5"/>
      <c r="G4" s="76"/>
      <c r="H4" s="5"/>
      <c r="I4" s="5"/>
      <c r="J4" s="5"/>
      <c r="K4" s="5"/>
      <c r="L4" s="5"/>
      <c r="M4" s="5"/>
      <c r="N4" s="5"/>
      <c r="O4" s="5"/>
      <c r="P4" s="5"/>
      <c r="Q4" s="5"/>
      <c r="R4" s="5"/>
      <c r="S4" s="5"/>
      <c r="T4" s="5"/>
      <c r="U4" s="5"/>
      <c r="V4" s="5"/>
    </row>
    <row r="5" spans="1:22">
      <c r="A5" s="5"/>
      <c r="B5" s="398" t="s">
        <v>435</v>
      </c>
      <c r="C5" s="77">
        <f>'Continuous Normal'!C5</f>
        <v>0.7</v>
      </c>
      <c r="D5" s="191" t="str">
        <f>IF(C5&lt;0,"Ans&gt;0!","")</f>
        <v/>
      </c>
      <c r="E5" s="75" t="s">
        <v>59</v>
      </c>
      <c r="F5" s="5"/>
      <c r="G5" s="5"/>
      <c r="H5" s="5"/>
      <c r="I5" s="5"/>
      <c r="J5" s="5"/>
      <c r="K5" s="5"/>
      <c r="L5" s="5"/>
      <c r="M5" s="5"/>
      <c r="N5" s="5"/>
      <c r="O5" s="5"/>
      <c r="P5" s="5"/>
      <c r="Q5" s="5"/>
      <c r="R5" s="5"/>
      <c r="S5" s="5"/>
      <c r="T5" s="5"/>
      <c r="U5" s="5"/>
      <c r="V5" s="5"/>
    </row>
    <row r="6" spans="1:22">
      <c r="A6" s="5"/>
      <c r="B6" s="398" t="s">
        <v>60</v>
      </c>
      <c r="C6" s="77">
        <f>'Continuous Normal'!C6</f>
        <v>6</v>
      </c>
      <c r="D6" s="191" t="str">
        <f>IF(MOD(C6,1)=0,"","Whole No!")</f>
        <v/>
      </c>
      <c r="E6" s="5"/>
      <c r="F6" s="78"/>
      <c r="G6" s="79"/>
      <c r="H6" s="80"/>
      <c r="I6" s="5"/>
      <c r="J6" s="5"/>
      <c r="K6" s="5"/>
      <c r="L6" s="5"/>
      <c r="M6" s="5"/>
      <c r="N6" s="5"/>
      <c r="O6" s="5"/>
      <c r="P6" s="5"/>
      <c r="Q6" s="5"/>
      <c r="R6" s="5"/>
      <c r="S6" s="5"/>
      <c r="T6" s="5"/>
      <c r="U6" s="5"/>
      <c r="V6" s="5"/>
    </row>
    <row r="7" spans="1:22">
      <c r="A7" s="5"/>
      <c r="B7" s="398" t="s">
        <v>61</v>
      </c>
      <c r="C7" s="77">
        <f>'Continuous Normal'!C7</f>
        <v>0.2</v>
      </c>
      <c r="D7" s="191" t="str">
        <f>IF(AND(C7&lt;1.001,C7&gt;-0.001),"","0&lt;Ans&lt;1!")</f>
        <v/>
      </c>
      <c r="E7" s="75" t="s">
        <v>62</v>
      </c>
      <c r="F7" s="78"/>
      <c r="G7" s="79"/>
      <c r="H7" s="80"/>
      <c r="I7" s="5"/>
      <c r="J7" s="5"/>
      <c r="K7" s="5"/>
      <c r="L7" s="5"/>
      <c r="M7" s="5"/>
      <c r="N7" s="95" t="s">
        <v>73</v>
      </c>
      <c r="O7" s="5"/>
      <c r="P7" s="5"/>
      <c r="Q7" s="5"/>
      <c r="R7" s="5"/>
      <c r="S7" s="5"/>
      <c r="T7" s="5"/>
      <c r="U7" s="5"/>
      <c r="V7" s="5"/>
    </row>
    <row r="8" spans="1:22">
      <c r="A8" s="5"/>
      <c r="B8" s="398" t="s">
        <v>63</v>
      </c>
      <c r="C8" s="77">
        <f>'Continuous Normal'!C8</f>
        <v>0</v>
      </c>
      <c r="D8" s="191" t="str">
        <f>IF(C8&lt;0,"Ans&gt;0!","")</f>
        <v/>
      </c>
      <c r="E8" s="75" t="s">
        <v>72</v>
      </c>
      <c r="F8" s="75"/>
      <c r="G8" s="75"/>
      <c r="H8" s="75"/>
      <c r="I8" s="75"/>
      <c r="J8" s="5"/>
      <c r="K8" s="5"/>
      <c r="L8" s="5"/>
      <c r="M8" s="5"/>
      <c r="N8" s="5"/>
      <c r="O8" s="5"/>
      <c r="P8" s="5"/>
      <c r="Q8" s="5"/>
      <c r="R8" s="5"/>
      <c r="S8" s="5"/>
      <c r="T8" s="5"/>
      <c r="U8" s="5"/>
      <c r="V8" s="5"/>
    </row>
    <row r="9" spans="1:22">
      <c r="A9" s="5"/>
      <c r="B9" s="398"/>
      <c r="C9" s="77"/>
      <c r="D9" s="191"/>
      <c r="E9" s="75"/>
      <c r="F9" s="75" t="s">
        <v>814</v>
      </c>
      <c r="G9" s="75"/>
      <c r="H9" s="5"/>
      <c r="I9" s="75"/>
      <c r="J9" s="5"/>
      <c r="K9" s="5"/>
      <c r="L9" s="5"/>
      <c r="M9" s="5"/>
      <c r="N9" s="5"/>
      <c r="O9" s="5"/>
      <c r="P9" s="5"/>
      <c r="Q9" s="5"/>
      <c r="R9" s="5"/>
      <c r="S9" s="5"/>
      <c r="T9" s="5"/>
      <c r="U9" s="5"/>
      <c r="V9" s="5"/>
    </row>
    <row r="10" spans="1:22">
      <c r="A10" s="5"/>
      <c r="B10" s="399" t="s">
        <v>64</v>
      </c>
      <c r="C10" s="77">
        <f>'Continuous Normal'!C10</f>
        <v>0.9</v>
      </c>
      <c r="D10" s="191" t="str">
        <f>IF(AND(C10&lt;1,C10&gt;0),"","0&lt;Ans&lt;1!")</f>
        <v/>
      </c>
      <c r="E10" s="75" t="str">
        <f>"e.g. "&amp; (100*C10)&amp;"%"</f>
        <v>e.g. 90%</v>
      </c>
      <c r="F10" s="75" t="s">
        <v>75</v>
      </c>
      <c r="G10" s="5"/>
      <c r="H10" s="5"/>
      <c r="I10" s="5"/>
      <c r="J10" s="5"/>
      <c r="K10" s="5"/>
      <c r="L10" s="5"/>
      <c r="M10" s="89" t="s">
        <v>67</v>
      </c>
      <c r="N10" s="5"/>
      <c r="O10" s="93">
        <f>'Continuous Normal'!O10</f>
        <v>2.2999999999999998</v>
      </c>
      <c r="P10" s="5"/>
      <c r="Q10" s="5"/>
      <c r="R10" s="5"/>
      <c r="S10" s="5"/>
      <c r="T10" s="5"/>
      <c r="U10" s="5"/>
      <c r="V10" s="5"/>
    </row>
    <row r="11" spans="1:22">
      <c r="A11" s="5"/>
      <c r="B11" s="399" t="s">
        <v>65</v>
      </c>
      <c r="C11" s="77">
        <f>'Continuous Normal'!C11</f>
        <v>0.05</v>
      </c>
      <c r="D11" s="191" t="str">
        <f>IF(AND(C11&lt;1,C11&gt;0),"","0&lt;Ans&lt;0.3!")</f>
        <v/>
      </c>
      <c r="E11" s="75" t="str">
        <f>"e.g. "&amp; (100*C11)&amp;"%, double this to use one-tailed at the same level (e.g. 0.1 for one-sided 5%)"</f>
        <v>e.g. 5%, double this to use one-tailed at the same level (e.g. 0.1 for one-sided 5%)</v>
      </c>
      <c r="F11" s="5"/>
      <c r="G11" s="5"/>
      <c r="H11" s="5"/>
      <c r="I11" s="5"/>
      <c r="J11" s="5"/>
      <c r="K11" s="5"/>
      <c r="L11" s="5"/>
      <c r="M11" s="89" t="s">
        <v>68</v>
      </c>
      <c r="N11" s="5"/>
      <c r="O11" s="94">
        <f>'Continuous Normal'!O11</f>
        <v>1</v>
      </c>
      <c r="P11" s="5"/>
      <c r="Q11" s="5"/>
      <c r="R11" s="5"/>
      <c r="S11" s="5"/>
      <c r="T11" s="5"/>
      <c r="U11" s="5"/>
      <c r="V11" s="5"/>
    </row>
    <row r="12" spans="1:22">
      <c r="A12" s="5"/>
      <c r="B12" s="399"/>
      <c r="C12" s="77"/>
      <c r="D12" s="191"/>
      <c r="E12" s="5"/>
      <c r="F12" s="75" t="s">
        <v>90</v>
      </c>
      <c r="G12" s="5"/>
      <c r="H12" s="5"/>
      <c r="I12" s="5"/>
      <c r="J12" s="5"/>
      <c r="K12" s="5"/>
      <c r="L12" s="5"/>
      <c r="M12" s="89" t="s">
        <v>70</v>
      </c>
      <c r="N12" s="5"/>
      <c r="O12" s="504">
        <f>'costCN (t2)'!E21</f>
        <v>427</v>
      </c>
      <c r="P12" s="86" t="str">
        <f>"m="&amp;'costCN (t2)'!G21</f>
        <v>m=3</v>
      </c>
      <c r="Q12" s="5"/>
      <c r="R12" s="5"/>
      <c r="S12" s="5"/>
      <c r="T12" s="5"/>
      <c r="U12" s="5"/>
      <c r="V12" s="5"/>
    </row>
    <row r="13" spans="1:22">
      <c r="A13" s="5"/>
      <c r="B13" s="399" t="s">
        <v>76</v>
      </c>
      <c r="C13" s="81">
        <f>'Continuous Normal'!C13</f>
        <v>1</v>
      </c>
      <c r="D13" s="191" t="str">
        <f>IF(MOD(C13,1)=0,"","Whole No!")</f>
        <v/>
      </c>
      <c r="E13" s="75" t="str">
        <f>"e.g. there are "&amp; C13 &amp;" times as many subjects in group 2 as in group 1"</f>
        <v>e.g. there are 1 times as many subjects in group 2 as in group 1</v>
      </c>
      <c r="F13" s="5"/>
      <c r="G13" s="5"/>
      <c r="H13" s="5"/>
      <c r="I13" s="5"/>
      <c r="J13" s="5"/>
      <c r="K13" s="5"/>
      <c r="L13" s="5"/>
      <c r="M13" s="5"/>
      <c r="N13" s="5"/>
      <c r="O13" s="5" t="str">
        <f>IF(OR(ISERROR(O12),P12="M=20"),"There is no minimum","")</f>
        <v/>
      </c>
      <c r="P13" s="5"/>
      <c r="Q13" s="5"/>
      <c r="R13" s="5"/>
      <c r="S13" s="5"/>
      <c r="T13" s="5"/>
      <c r="U13" s="5"/>
      <c r="V13" s="5"/>
    </row>
    <row r="14" spans="1:22">
      <c r="A14" s="5"/>
      <c r="B14" s="99"/>
      <c r="C14" s="5"/>
      <c r="D14" s="5"/>
      <c r="E14" s="86" t="s">
        <v>303</v>
      </c>
      <c r="F14" s="5"/>
      <c r="G14" s="5"/>
      <c r="H14" s="5"/>
      <c r="I14" s="5"/>
      <c r="J14" s="5"/>
      <c r="K14" s="5"/>
      <c r="L14" s="5"/>
      <c r="M14" s="5"/>
      <c r="N14" s="5"/>
      <c r="O14" s="5"/>
      <c r="P14" s="5"/>
      <c r="Q14" s="5"/>
      <c r="R14" s="5"/>
      <c r="S14" s="5"/>
      <c r="T14" s="5"/>
      <c r="U14" s="5"/>
      <c r="V14" s="5"/>
    </row>
    <row r="15" spans="1:22">
      <c r="A15" s="5"/>
      <c r="B15" s="100" t="s">
        <v>66</v>
      </c>
      <c r="C15" s="375" t="str">
        <f>"m="&amp;C6</f>
        <v>m=6</v>
      </c>
      <c r="D15" s="394" t="s">
        <v>3</v>
      </c>
      <c r="E15" s="86" t="s">
        <v>815</v>
      </c>
      <c r="F15" s="83"/>
      <c r="G15" s="83"/>
      <c r="H15" s="5"/>
      <c r="I15" s="5"/>
      <c r="J15" s="5"/>
      <c r="K15" s="5"/>
      <c r="L15" s="5"/>
      <c r="M15" s="5"/>
      <c r="N15" s="5"/>
      <c r="O15" s="5"/>
      <c r="P15" s="5"/>
      <c r="Q15" s="5"/>
      <c r="R15" s="5"/>
      <c r="S15" s="5"/>
      <c r="T15" s="5"/>
      <c r="U15" s="5"/>
      <c r="V15" s="5"/>
    </row>
    <row r="16" spans="1:22">
      <c r="A16" s="5"/>
      <c r="B16" s="101" t="s">
        <v>431</v>
      </c>
      <c r="C16" s="377">
        <f>'Calcs CN'!E16</f>
        <v>30</v>
      </c>
      <c r="D16" s="378">
        <f>'Calcs CN'!$J$16</f>
        <v>86</v>
      </c>
      <c r="E16" s="83" t="s">
        <v>23</v>
      </c>
      <c r="F16" s="83"/>
      <c r="G16" s="83"/>
      <c r="H16" s="5"/>
      <c r="I16" s="5"/>
      <c r="J16" s="5"/>
      <c r="K16" s="5"/>
      <c r="L16" s="5"/>
      <c r="M16" s="5"/>
      <c r="O16" s="5"/>
      <c r="P16" s="5"/>
      <c r="Q16" s="5"/>
      <c r="R16" s="5"/>
      <c r="S16" s="5"/>
      <c r="T16" s="5"/>
      <c r="U16" s="5"/>
      <c r="V16" s="5"/>
    </row>
    <row r="17" spans="1:33">
      <c r="A17" s="5"/>
      <c r="B17" s="101" t="s">
        <v>432</v>
      </c>
      <c r="C17" s="377">
        <f>'Calcs CN'!E17</f>
        <v>30</v>
      </c>
      <c r="D17" s="378">
        <f>'Calcs CN'!$J$17</f>
        <v>86</v>
      </c>
      <c r="E17" s="83" t="s">
        <v>24</v>
      </c>
      <c r="F17" s="83"/>
      <c r="G17" s="83"/>
      <c r="H17" s="5"/>
      <c r="I17" s="5"/>
      <c r="J17" s="5"/>
      <c r="K17" s="5"/>
      <c r="L17" s="5"/>
      <c r="M17" s="5" t="s">
        <v>813</v>
      </c>
      <c r="N17" s="10" t="str">
        <f>'costCN (t2)'!C16</f>
        <v>172/172</v>
      </c>
      <c r="O17" s="10" t="str">
        <f>'costCN (t2)'!D16</f>
        <v>104/208</v>
      </c>
      <c r="P17" s="10" t="str">
        <f>'costCN (t2)'!E16</f>
        <v>82/246</v>
      </c>
      <c r="Q17" s="10" t="str">
        <f>'costCN (t2)'!F16</f>
        <v>70/280</v>
      </c>
      <c r="R17" s="10" t="str">
        <f>'costCN (t2)'!G16</f>
        <v>64/320</v>
      </c>
      <c r="S17" s="10" t="str">
        <f>'costCN (t2)'!H16</f>
        <v>60/360</v>
      </c>
      <c r="T17" s="10" t="str">
        <f>'costCN (t2)'!I16</f>
        <v>56/392</v>
      </c>
      <c r="U17" s="10" t="str">
        <f>'costCN (t2)'!J16</f>
        <v>54/432</v>
      </c>
      <c r="V17" s="10" t="str">
        <f>'costCN (t2)'!K16</f>
        <v>52/468</v>
      </c>
      <c r="W17" s="10" t="str">
        <f>'costCN (t2)'!L16</f>
        <v>50/500</v>
      </c>
      <c r="X17" s="10" t="str">
        <f>'costCN (t2)'!M16</f>
        <v>48/528</v>
      </c>
      <c r="Y17" s="10" t="str">
        <f>'costCN (t2)'!N16</f>
        <v>48/576</v>
      </c>
      <c r="Z17" s="10" t="str">
        <f>'costCN (t2)'!O16</f>
        <v>46/598</v>
      </c>
      <c r="AA17" s="10" t="str">
        <f>'costCN (t2)'!P16</f>
        <v>46/644</v>
      </c>
      <c r="AB17" s="10" t="str">
        <f>'costCN (t2)'!Q16</f>
        <v>46/690</v>
      </c>
      <c r="AC17" s="10" t="str">
        <f>'costCN (t2)'!R16</f>
        <v>44/704</v>
      </c>
      <c r="AD17" s="10" t="str">
        <f>'costCN (t2)'!S16</f>
        <v>44/748</v>
      </c>
      <c r="AE17" s="10" t="str">
        <f>'costCN (t2)'!T16</f>
        <v>44/792</v>
      </c>
      <c r="AF17" s="10" t="str">
        <f>'costCN (t2)'!U16</f>
        <v>44/836</v>
      </c>
      <c r="AG17" s="10" t="str">
        <f>'costCN (t2)'!V16</f>
        <v>44/880</v>
      </c>
    </row>
    <row r="18" spans="1:33">
      <c r="A18" s="5"/>
      <c r="B18" s="101"/>
      <c r="C18" s="377"/>
      <c r="D18" s="378"/>
      <c r="E18" s="83"/>
      <c r="F18" s="381"/>
      <c r="G18" s="382" t="str">
        <f>"Ratios m="&amp;C6&amp;"/m=1"</f>
        <v>Ratios m=6/m=1</v>
      </c>
      <c r="H18" s="384"/>
      <c r="I18" s="5"/>
      <c r="J18" s="5"/>
      <c r="K18" s="5"/>
      <c r="L18" s="5"/>
      <c r="M18" s="5" t="str">
        <f>'costCN (t2)'!B2</f>
        <v>measures</v>
      </c>
      <c r="N18" s="10">
        <f>'costCN (t2)'!C2</f>
        <v>1</v>
      </c>
      <c r="O18" s="10">
        <f>'costCN (t2)'!D2</f>
        <v>2</v>
      </c>
      <c r="P18" s="10">
        <f>'costCN (t2)'!E2</f>
        <v>3</v>
      </c>
      <c r="Q18" s="10">
        <f>'costCN (t2)'!F2</f>
        <v>4</v>
      </c>
      <c r="R18" s="10">
        <f>'costCN (t2)'!G2</f>
        <v>5</v>
      </c>
      <c r="S18" s="10">
        <f>'costCN (t2)'!H2</f>
        <v>6</v>
      </c>
      <c r="T18" s="10">
        <f>'costCN (t2)'!I2</f>
        <v>7</v>
      </c>
      <c r="U18" s="10">
        <f>'costCN (t2)'!J2</f>
        <v>8</v>
      </c>
      <c r="V18" s="10">
        <f>'costCN (t2)'!K2</f>
        <v>9</v>
      </c>
      <c r="W18" s="10">
        <f>'costCN (t2)'!L2</f>
        <v>10</v>
      </c>
      <c r="X18" s="10">
        <f>'costCN (t2)'!M2</f>
        <v>11</v>
      </c>
      <c r="Y18" s="10">
        <f>'costCN (t2)'!N2</f>
        <v>12</v>
      </c>
      <c r="Z18" s="10">
        <f>'costCN (t2)'!O2</f>
        <v>13</v>
      </c>
      <c r="AA18" s="10">
        <f>'costCN (t2)'!P2</f>
        <v>14</v>
      </c>
      <c r="AB18" s="10">
        <f>'costCN (t2)'!Q2</f>
        <v>15</v>
      </c>
      <c r="AC18" s="10">
        <f>'costCN (t2)'!R2</f>
        <v>16</v>
      </c>
      <c r="AD18" s="10">
        <f>'costCN (t2)'!S2</f>
        <v>17</v>
      </c>
      <c r="AE18" s="10">
        <f>'costCN (t2)'!T2</f>
        <v>18</v>
      </c>
      <c r="AF18" s="10">
        <f>'costCN (t2)'!U2</f>
        <v>19</v>
      </c>
      <c r="AG18" s="10">
        <f>'costCN (t2)'!V2</f>
        <v>20</v>
      </c>
    </row>
    <row r="19" spans="1:33">
      <c r="A19" s="5"/>
      <c r="B19" s="101" t="s">
        <v>26</v>
      </c>
      <c r="C19" s="377">
        <f>SUM(C16:C17)</f>
        <v>60</v>
      </c>
      <c r="D19" s="378">
        <f>'Calcs CN'!$J$19</f>
        <v>172</v>
      </c>
      <c r="E19" s="83"/>
      <c r="F19" s="385" t="s">
        <v>27</v>
      </c>
      <c r="G19" s="85">
        <f>C19/D19</f>
        <v>0.34883720930232559</v>
      </c>
      <c r="H19" s="395" t="str">
        <f>"("&amp;-ROUND(100*(G19-1),0)&amp;"% less)"</f>
        <v>(65% less)</v>
      </c>
      <c r="I19" s="89"/>
      <c r="J19" s="5"/>
      <c r="K19" s="5"/>
      <c r="L19" s="5"/>
      <c r="M19" s="5" t="str">
        <f>'costCN (t2)'!B15</f>
        <v>Total</v>
      </c>
      <c r="N19" s="84">
        <f>'costCN (t2)'!C17</f>
        <v>562</v>
      </c>
      <c r="O19" s="84">
        <f>'costCN (t2)'!D17</f>
        <v>443</v>
      </c>
      <c r="P19" s="84">
        <f>'costCN (t2)'!E17</f>
        <v>427</v>
      </c>
      <c r="Q19" s="84">
        <f>'costCN (t2)'!F17</f>
        <v>437</v>
      </c>
      <c r="R19" s="84">
        <f>'costCN (t2)'!G17</f>
        <v>457</v>
      </c>
      <c r="S19" s="84">
        <f>'costCN (t2)'!H17</f>
        <v>482</v>
      </c>
      <c r="T19" s="84">
        <f>'costCN (t2)'!I17</f>
        <v>510</v>
      </c>
      <c r="U19" s="84">
        <f>'costCN (t2)'!J17</f>
        <v>540</v>
      </c>
      <c r="V19" s="84">
        <f>'costCN (t2)'!K17</f>
        <v>572</v>
      </c>
      <c r="W19" s="84">
        <f>'costCN (t2)'!L17</f>
        <v>604</v>
      </c>
      <c r="X19" s="84">
        <f>'costCN (t2)'!M17</f>
        <v>636</v>
      </c>
      <c r="Y19" s="84">
        <f>'costCN (t2)'!N17</f>
        <v>670</v>
      </c>
      <c r="Z19" s="84">
        <f>'costCN (t2)'!O17</f>
        <v>703</v>
      </c>
      <c r="AA19" s="84">
        <f>'costCN (t2)'!P17</f>
        <v>738</v>
      </c>
      <c r="AB19" s="84">
        <f>'costCN (t2)'!Q17</f>
        <v>772</v>
      </c>
      <c r="AC19" s="84">
        <f>'costCN (t2)'!R17</f>
        <v>806</v>
      </c>
      <c r="AD19" s="84">
        <f>'costCN (t2)'!S17</f>
        <v>841</v>
      </c>
      <c r="AE19" s="84">
        <f>'costCN (t2)'!T17</f>
        <v>876</v>
      </c>
      <c r="AF19" s="84">
        <f>'costCN (t2)'!U17</f>
        <v>910</v>
      </c>
      <c r="AG19" s="84">
        <f>'costCN (t2)'!V17</f>
        <v>944</v>
      </c>
    </row>
    <row r="20" spans="1:33">
      <c r="A20" s="5"/>
      <c r="B20" s="101" t="s">
        <v>28</v>
      </c>
      <c r="C20" s="379">
        <f>C6*C19</f>
        <v>360</v>
      </c>
      <c r="D20" s="380">
        <f>'Calcs CN'!$J$20</f>
        <v>172</v>
      </c>
      <c r="E20" s="83"/>
      <c r="F20" s="387" t="s">
        <v>28</v>
      </c>
      <c r="G20" s="388">
        <f>C20/D20</f>
        <v>2.0930232558139537</v>
      </c>
      <c r="H20" s="396" t="str">
        <f>"("&amp;ROUND(100*(G20-1),0)&amp;"% more)"</f>
        <v>(109% more)</v>
      </c>
      <c r="I20" s="5"/>
      <c r="J20" s="5"/>
      <c r="K20" s="5"/>
      <c r="L20" s="5"/>
      <c r="M20" s="5"/>
      <c r="N20" s="5"/>
      <c r="O20" s="5"/>
      <c r="P20" s="5"/>
      <c r="Q20" s="5"/>
      <c r="R20" s="5"/>
      <c r="S20" s="5"/>
      <c r="T20" s="5"/>
      <c r="U20" s="5"/>
      <c r="V20" s="5"/>
    </row>
    <row r="21" spans="1:33" ht="9" customHeight="1">
      <c r="A21" s="5"/>
      <c r="B21" s="5"/>
      <c r="C21" s="5"/>
      <c r="D21" s="5"/>
      <c r="E21" s="5"/>
      <c r="F21" s="5"/>
      <c r="G21" s="5"/>
      <c r="H21" s="5"/>
      <c r="I21" s="5"/>
      <c r="J21" s="5"/>
      <c r="K21" s="5"/>
      <c r="L21" s="5"/>
      <c r="M21" s="5"/>
      <c r="N21" s="5"/>
      <c r="O21" s="5"/>
      <c r="P21" s="5"/>
      <c r="Q21" s="5"/>
      <c r="R21" s="5"/>
      <c r="S21" s="5"/>
      <c r="T21" s="5"/>
      <c r="U21" s="5"/>
      <c r="V21" s="5"/>
    </row>
    <row r="22" spans="1:33">
      <c r="B22" s="391" t="s">
        <v>136</v>
      </c>
      <c r="C22" s="125" t="str">
        <f>"With "&amp;C16&amp;" subjects in Group 1, "&amp;C17&amp;" subjects in Group 2, and "&amp;C6&amp;" measures per subject, "</f>
        <v xml:space="preserve">With 30 subjects in Group 1, 30 subjects in Group 2, and 6 measures per subject, </v>
      </c>
      <c r="D22" s="125"/>
      <c r="E22" s="125"/>
      <c r="F22" s="125"/>
    </row>
    <row r="23" spans="1:33">
      <c r="B23" s="125"/>
      <c r="C23" s="125" t="str">
        <f>"there is an "&amp;100*C10&amp;"% chance that the observed difference in means will be significantly "&amp;IF(C4&lt;0,"less","greater")&amp;" than zero at the"</f>
        <v>there is an 90% chance that the observed difference in means will be significantly greater than zero at the</v>
      </c>
      <c r="D23" s="125"/>
      <c r="E23" s="125"/>
      <c r="F23" s="125"/>
    </row>
    <row r="24" spans="1:33">
      <c r="B24" s="125"/>
      <c r="C24" s="125" t="str">
        <f>100*C11&amp;"% level*, if the true difference in means is "&amp;C4:C4&amp;". The population standard deviation has been assumed to be "&amp;C5&amp;","</f>
        <v>5% level*, if the true difference in means is 0.35. The population standard deviation has been assumed to be 0.7,</v>
      </c>
      <c r="D24" s="125"/>
      <c r="E24" s="125"/>
      <c r="F24" s="125"/>
    </row>
    <row r="25" spans="1:33">
      <c r="B25" s="125"/>
      <c r="C25" s="125" t="str">
        <f>"the correlation between measures "&amp;C7&amp;", and the CV of the number of measures "&amp;C8&amp;"."</f>
        <v>the correlation between measures 0.2, and the CV of the number of measures 0.</v>
      </c>
      <c r="D25" s="125"/>
      <c r="E25" s="125"/>
      <c r="F25" s="125"/>
    </row>
    <row r="26" spans="1:33">
      <c r="B26" s="125"/>
      <c r="C26" s="125" t="str">
        <f>"There are fewer subjects "&amp;H19&amp;" and more measurements "&amp;H20&amp;" than would be needed "</f>
        <v xml:space="preserve">There are fewer subjects (65% less) and more measurements (109% more) than would be needed </v>
      </c>
      <c r="D26" s="125"/>
      <c r="E26" s="125"/>
      <c r="F26" s="125"/>
    </row>
    <row r="27" spans="1:33">
      <c r="B27" s="125"/>
      <c r="C27" s="125" t="str">
        <f>"if there were only one measurement per subject."</f>
        <v>if there were only one measurement per subject.</v>
      </c>
      <c r="D27" s="125"/>
      <c r="E27" s="125"/>
      <c r="F27" s="125"/>
    </row>
    <row r="28" spans="1:33">
      <c r="B28" s="125"/>
      <c r="C28" s="125"/>
      <c r="D28" s="154" t="s">
        <v>137</v>
      </c>
      <c r="E28" s="125"/>
      <c r="F28" s="125"/>
    </row>
    <row r="29" spans="1:33">
      <c r="B29" s="125"/>
      <c r="C29" s="125" t="str">
        <f>"Ho: Difference "&amp;IF(C4&lt;0,"&gt;","&lt;")&amp;"= 0   versus  H1: Difference"&amp;IF(C4&lt;0,"&lt;","&gt;")&amp;"= "&amp;C4</f>
        <v>Ho: Difference &lt;= 0   versus  H1: Difference&gt;= 0.35</v>
      </c>
      <c r="D29" s="125"/>
      <c r="E29" s="125"/>
      <c r="F29" s="125"/>
    </row>
  </sheetData>
  <sheetProtection algorithmName="SHA-512" hashValue="1bn7pJ+InSgJ9z+x8SPel9raJlngUUtjM5JxuUBBkD3jhcqn+QhkqYC4Vtfpiqbm9UiDGSKZP6t+KLdE5YZ6NA==" saltValue="rr8Uuq3xBJdmTdJl2z58rg==" spinCount="100000" sheet="1" objects="1" scenarios="1" selectLockedCells="1" selectUnlockedCells="1"/>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C9FE-5179-4707-9E95-29AA604645CF}">
  <dimension ref="A1:BI43"/>
  <sheetViews>
    <sheetView workbookViewId="0"/>
  </sheetViews>
  <sheetFormatPr defaultRowHeight="15"/>
  <cols>
    <col min="1" max="1" width="3.140625" style="90" customWidth="1"/>
    <col min="2" max="2" width="48.28515625" style="90" customWidth="1"/>
    <col min="3" max="7" width="9.140625" style="90"/>
    <col min="8" max="8" width="13.28515625" style="90" customWidth="1"/>
    <col min="9" max="12" width="9.140625" style="90"/>
    <col min="13" max="13" width="12.5703125" style="90" customWidth="1"/>
    <col min="14" max="15" width="10.42578125" style="90" customWidth="1"/>
    <col min="16" max="61" width="9.140625" style="90"/>
  </cols>
  <sheetData>
    <row r="1" spans="2:61">
      <c r="B1" s="129" t="s">
        <v>671</v>
      </c>
    </row>
    <row r="2" spans="2:61">
      <c r="B2" s="129" t="s">
        <v>58</v>
      </c>
      <c r="E2" s="150" t="s">
        <v>987</v>
      </c>
      <c r="L2" s="915" t="s">
        <v>316</v>
      </c>
      <c r="M2" s="916"/>
      <c r="N2" s="916"/>
      <c r="O2" s="916"/>
      <c r="P2" s="917"/>
    </row>
    <row r="3" spans="2:61">
      <c r="B3" s="129"/>
      <c r="E3" s="154" t="s">
        <v>433</v>
      </c>
      <c r="L3" s="147"/>
      <c r="M3" s="147"/>
      <c r="N3" s="147"/>
      <c r="O3" s="147"/>
      <c r="P3" s="147"/>
    </row>
    <row r="4" spans="2:61">
      <c r="B4" s="472" t="s">
        <v>1089</v>
      </c>
      <c r="C4" s="472"/>
      <c r="AL4"/>
      <c r="AM4"/>
      <c r="AN4"/>
      <c r="AO4"/>
      <c r="AP4"/>
      <c r="AQ4"/>
      <c r="AR4"/>
      <c r="AS4"/>
      <c r="AT4"/>
      <c r="AU4"/>
      <c r="AV4"/>
      <c r="AW4"/>
      <c r="AX4"/>
      <c r="AY4"/>
      <c r="AZ4"/>
      <c r="BA4"/>
      <c r="BB4"/>
      <c r="BC4"/>
      <c r="BD4"/>
      <c r="BE4"/>
      <c r="BF4"/>
      <c r="BG4"/>
      <c r="BH4"/>
      <c r="BI4"/>
    </row>
    <row r="5" spans="2:61">
      <c r="B5" s="567" t="s">
        <v>1062</v>
      </c>
      <c r="C5" s="472" t="s">
        <v>1090</v>
      </c>
      <c r="AL5"/>
      <c r="AM5"/>
      <c r="AN5"/>
      <c r="AO5"/>
      <c r="AP5"/>
      <c r="AQ5"/>
      <c r="AR5"/>
      <c r="AS5"/>
      <c r="AT5"/>
      <c r="AU5"/>
      <c r="AV5"/>
      <c r="AW5"/>
      <c r="AX5"/>
      <c r="AY5"/>
      <c r="AZ5"/>
      <c r="BA5"/>
      <c r="BB5"/>
      <c r="BC5"/>
      <c r="BD5"/>
      <c r="BE5"/>
      <c r="BF5"/>
      <c r="BG5"/>
      <c r="BH5"/>
      <c r="BI5"/>
    </row>
    <row r="6" spans="2:61">
      <c r="B6" s="567" t="s">
        <v>1064</v>
      </c>
      <c r="C6" s="472" t="s">
        <v>1091</v>
      </c>
      <c r="AL6"/>
      <c r="AM6"/>
      <c r="AN6"/>
      <c r="AO6"/>
      <c r="AP6"/>
      <c r="AQ6"/>
      <c r="AR6"/>
      <c r="AS6"/>
      <c r="AT6"/>
      <c r="AU6"/>
      <c r="AV6"/>
      <c r="AW6"/>
      <c r="AX6"/>
      <c r="AY6"/>
      <c r="AZ6"/>
      <c r="BA6"/>
      <c r="BB6"/>
      <c r="BC6"/>
      <c r="BD6"/>
      <c r="BE6"/>
      <c r="BF6"/>
      <c r="BG6"/>
      <c r="BH6"/>
      <c r="BI6"/>
    </row>
    <row r="7" spans="2:61">
      <c r="B7" s="567" t="s">
        <v>1066</v>
      </c>
      <c r="C7" s="472" t="s">
        <v>1092</v>
      </c>
      <c r="AL7"/>
      <c r="AM7"/>
      <c r="AN7"/>
      <c r="AO7"/>
      <c r="AP7"/>
      <c r="AQ7"/>
      <c r="AR7"/>
      <c r="AS7"/>
      <c r="AT7"/>
      <c r="AU7"/>
      <c r="AV7"/>
      <c r="AW7"/>
      <c r="AX7"/>
      <c r="AY7"/>
      <c r="AZ7"/>
      <c r="BA7"/>
      <c r="BB7"/>
      <c r="BC7"/>
      <c r="BD7"/>
      <c r="BE7"/>
      <c r="BF7"/>
      <c r="BG7"/>
      <c r="BH7"/>
      <c r="BI7"/>
    </row>
    <row r="8" spans="2:61">
      <c r="B8" s="472"/>
      <c r="C8" s="472"/>
      <c r="AL8"/>
      <c r="AM8"/>
      <c r="AN8"/>
      <c r="AO8"/>
      <c r="AP8"/>
      <c r="AQ8"/>
      <c r="AR8"/>
      <c r="AS8"/>
      <c r="AT8"/>
      <c r="AU8"/>
      <c r="AV8"/>
      <c r="AW8"/>
      <c r="AX8"/>
      <c r="AY8"/>
      <c r="AZ8"/>
      <c r="BA8"/>
      <c r="BB8"/>
      <c r="BC8"/>
      <c r="BD8"/>
      <c r="BE8"/>
      <c r="BF8"/>
      <c r="BG8"/>
      <c r="BH8"/>
      <c r="BI8"/>
    </row>
    <row r="9" spans="2:61">
      <c r="B9" s="472" t="s">
        <v>1068</v>
      </c>
      <c r="C9" s="571">
        <f>'Continuous Normal NI'!$C$9</f>
        <v>1</v>
      </c>
      <c r="D9" s="472" t="str">
        <f>IF(C9=1,C5,IF(C9=2,C6,IF(C9=3,C7,"Enter 1,2,or 3")))</f>
        <v>Non-inferiority:   You wish to show that the experimental Mean is acceptable because it is not too far below, or is above, the control rate.</v>
      </c>
      <c r="AL9"/>
      <c r="AM9"/>
      <c r="AN9"/>
      <c r="AO9"/>
      <c r="AP9"/>
      <c r="AQ9"/>
      <c r="AR9"/>
      <c r="AS9"/>
      <c r="AT9"/>
      <c r="AU9"/>
      <c r="AV9"/>
      <c r="AW9"/>
      <c r="AX9"/>
      <c r="AY9"/>
      <c r="AZ9"/>
      <c r="BA9"/>
      <c r="BB9"/>
      <c r="BC9"/>
      <c r="BD9"/>
      <c r="BE9"/>
      <c r="BF9"/>
      <c r="BG9"/>
      <c r="BH9"/>
      <c r="BI9"/>
    </row>
    <row r="10" spans="2:61">
      <c r="B10" s="479"/>
      <c r="D10" s="472"/>
      <c r="E10" s="154"/>
    </row>
    <row r="11" spans="2:61">
      <c r="B11" s="371" t="s">
        <v>659</v>
      </c>
      <c r="C11" s="577">
        <f>'Continuous Normal NI'!C11</f>
        <v>3</v>
      </c>
      <c r="D11" s="149" t="str">
        <f>IF(ISNUMBER(C11),"","Numeric!")</f>
        <v/>
      </c>
      <c r="E11" s="103" t="str">
        <f>"i.e. the mean is "&amp; (C11)&amp;" in Control Group"</f>
        <v>i.e. the mean is 3 in Control Group</v>
      </c>
      <c r="F11" s="454"/>
      <c r="G11" s="452"/>
    </row>
    <row r="12" spans="2:61">
      <c r="B12" s="371" t="s">
        <v>658</v>
      </c>
      <c r="C12" s="578">
        <f>'Continuous Normal NI'!C12</f>
        <v>3</v>
      </c>
      <c r="D12" s="149"/>
      <c r="E12" s="103" t="str">
        <f>"i.e. the mean is "&amp; (C12)&amp;" in Experimental Group"</f>
        <v>i.e. the mean is 3 in Experimental Group</v>
      </c>
      <c r="F12" s="454"/>
      <c r="G12" s="452"/>
    </row>
    <row r="13" spans="2:61">
      <c r="B13" s="134" t="str">
        <f>"Minimum acceptable"&amp;IF('Continuous NormalS NI'!C9=3," difference (MAD)"," Mean (MAM)")</f>
        <v>Minimum acceptable Mean (MAM)</v>
      </c>
      <c r="C13" s="572">
        <f>IF(C9=3,C11-'Continuous Normal NI'!C13,'Continuous Normal NI'!C13)</f>
        <v>2.5</v>
      </c>
      <c r="D13" s="579" t="str">
        <f>IF(AND('Continuous NormalS NI'!C9=1,NOT(C13&lt;C11)),"MAM should be less than "&amp;C11,IF(AND('Continuous NormalS NI'!C9=2,NOT(C13&gt;C11)),"MAM should be greater than "&amp;C11,IF(AND('Continuous NormalS NI'!C9=3,NOT('Continuous Normal NI'!C13&gt;0)),"MAD should be positive","")))</f>
        <v/>
      </c>
      <c r="E13" s="103"/>
      <c r="F13" s="454"/>
      <c r="G13" s="452"/>
    </row>
    <row r="14" spans="2:61">
      <c r="B14" s="371" t="s">
        <v>435</v>
      </c>
      <c r="C14" s="578">
        <f>'Continuous Normal NI'!C14</f>
        <v>2</v>
      </c>
      <c r="D14" s="149" t="str">
        <f>IF(C14&lt;0,"Ans&gt;0!","")</f>
        <v/>
      </c>
      <c r="E14" s="103" t="s">
        <v>59</v>
      </c>
    </row>
    <row r="15" spans="2:61">
      <c r="B15" s="371" t="s">
        <v>60</v>
      </c>
      <c r="C15" s="578">
        <f>'Continuous Normal NI'!C15</f>
        <v>2</v>
      </c>
      <c r="D15" s="149" t="str">
        <f>IF(MOD(C15,1)=0,"","Whole No!")</f>
        <v/>
      </c>
      <c r="F15" s="286"/>
      <c r="G15" s="451"/>
      <c r="H15" s="126"/>
    </row>
    <row r="16" spans="2:61">
      <c r="B16" s="371" t="s">
        <v>61</v>
      </c>
      <c r="C16" s="578">
        <f>'Continuous Normal NI'!C16</f>
        <v>0</v>
      </c>
      <c r="D16" s="149" t="str">
        <f>IF(AND(C16&lt;1.001,C16&gt;-0.001),"","0&lt;Ans&lt;1!")</f>
        <v/>
      </c>
      <c r="E16" s="103" t="s">
        <v>62</v>
      </c>
      <c r="F16" s="286"/>
      <c r="G16" s="451"/>
      <c r="H16" s="126"/>
      <c r="N16" s="470" t="s">
        <v>73</v>
      </c>
    </row>
    <row r="17" spans="2:33">
      <c r="B17" s="371" t="s">
        <v>63</v>
      </c>
      <c r="C17" s="578">
        <f>'Continuous Normal NI'!C17</f>
        <v>0</v>
      </c>
      <c r="D17" s="149" t="str">
        <f>IF(C17&lt;0,"Ans&gt;0!","")</f>
        <v/>
      </c>
      <c r="E17" s="103" t="s">
        <v>72</v>
      </c>
      <c r="F17" s="103"/>
      <c r="G17" s="103"/>
      <c r="H17" s="103"/>
      <c r="I17" s="103"/>
    </row>
    <row r="18" spans="2:33">
      <c r="B18" s="580"/>
      <c r="C18" s="578"/>
      <c r="D18" s="149"/>
      <c r="E18" s="103"/>
      <c r="F18" s="103" t="s">
        <v>814</v>
      </c>
      <c r="G18" s="103"/>
      <c r="I18" s="103"/>
    </row>
    <row r="19" spans="2:33">
      <c r="B19" s="115" t="s">
        <v>64</v>
      </c>
      <c r="C19" s="578">
        <f>'Continuous Normal NI'!C19</f>
        <v>0.85</v>
      </c>
      <c r="D19" s="149" t="str">
        <f>IF(AND(C19&lt;1,C19&gt;0),"","0&lt;Ans&lt;1!")</f>
        <v/>
      </c>
      <c r="E19" s="103" t="str">
        <f>"i.e. "&amp; (100*C19)&amp;"%"</f>
        <v>i.e. 85%</v>
      </c>
      <c r="F19" s="103" t="s">
        <v>75</v>
      </c>
      <c r="M19" s="112" t="s">
        <v>67</v>
      </c>
      <c r="O19" s="93">
        <f>'Continuous Normal NI'!O19</f>
        <v>3</v>
      </c>
    </row>
    <row r="20" spans="2:33">
      <c r="B20" s="115" t="s">
        <v>1071</v>
      </c>
      <c r="C20" s="578">
        <f>'Continuous Normal NI'!C20</f>
        <v>2.5000000000000001E-2</v>
      </c>
      <c r="D20" s="149" t="str">
        <f>IF(AND(C20&lt;1,C20&gt;0),"","0&lt;Ans&lt;0.3!")</f>
        <v/>
      </c>
      <c r="E20" s="103" t="str">
        <f>"i.e. "&amp; (100*C20)&amp;"% probability of falsely declaring non-inferiority when they are not non-inferior"</f>
        <v>i.e. 2.5% probability of falsely declaring non-inferiority when they are not non-inferior</v>
      </c>
      <c r="M20" s="112" t="s">
        <v>68</v>
      </c>
      <c r="O20" s="94">
        <f>'Continuous Normal NI'!O20</f>
        <v>1</v>
      </c>
    </row>
    <row r="21" spans="2:33">
      <c r="B21" s="469"/>
      <c r="C21" s="578"/>
      <c r="D21" s="149"/>
      <c r="F21" s="103" t="s">
        <v>90</v>
      </c>
      <c r="M21" s="112" t="s">
        <v>70</v>
      </c>
      <c r="O21" s="315">
        <f>'costCN (t2) NI'!E21</f>
        <v>707.53873322685615</v>
      </c>
      <c r="P21" s="154" t="str">
        <f>"m="&amp;'costCN (t2) NI'!G21</f>
        <v>m=20</v>
      </c>
    </row>
    <row r="22" spans="2:33">
      <c r="B22" s="469" t="s">
        <v>630</v>
      </c>
      <c r="C22" s="581">
        <f>'Continuous Normal NI'!C22</f>
        <v>1</v>
      </c>
      <c r="D22" s="149" t="str">
        <f>IF(MOD(C22,1)=0,"","Whole No!")</f>
        <v/>
      </c>
      <c r="E22" s="103" t="str">
        <f>"i.e. there are "&amp; C22 &amp;" times as many subjects in the experimental as the control group"</f>
        <v>i.e. there are 1 times as many subjects in the experimental as the control group</v>
      </c>
      <c r="O22" s="90" t="str">
        <f>IF(OR(ISERROR(O21),P21="M=20"),"There is no minimum","")</f>
        <v>There is no minimum</v>
      </c>
    </row>
    <row r="23" spans="2:33">
      <c r="B23" s="117"/>
      <c r="E23" s="154" t="s">
        <v>303</v>
      </c>
    </row>
    <row r="24" spans="2:33">
      <c r="B24" s="468" t="s">
        <v>66</v>
      </c>
      <c r="C24" s="375" t="str">
        <f>"m="&amp;C15</f>
        <v>m=2</v>
      </c>
      <c r="D24" s="394" t="s">
        <v>3</v>
      </c>
      <c r="E24" s="125"/>
      <c r="F24" s="125"/>
      <c r="G24" s="125"/>
    </row>
    <row r="25" spans="2:33">
      <c r="B25" s="458" t="s">
        <v>629</v>
      </c>
      <c r="C25" s="377">
        <f>'Calcs CN NI'!E16</f>
        <v>145</v>
      </c>
      <c r="D25" s="378">
        <f>'Calcs CN NI'!$J$16</f>
        <v>289</v>
      </c>
      <c r="E25" s="125" t="s">
        <v>23</v>
      </c>
      <c r="F25" s="125"/>
      <c r="G25" s="125"/>
    </row>
    <row r="26" spans="2:33">
      <c r="B26" s="458" t="s">
        <v>628</v>
      </c>
      <c r="C26" s="377">
        <f>'Calcs CN NI'!E17</f>
        <v>145</v>
      </c>
      <c r="D26" s="378">
        <f>'Calcs CN NI'!$J$17</f>
        <v>289</v>
      </c>
      <c r="E26" s="125" t="s">
        <v>24</v>
      </c>
      <c r="F26" s="125"/>
      <c r="G26" s="125"/>
      <c r="M26" s="90" t="s">
        <v>1024</v>
      </c>
      <c r="N26" s="90" t="str">
        <f>'costCN (t2) NI'!C16</f>
        <v>578/578</v>
      </c>
      <c r="O26" s="90" t="str">
        <f>'costCN (t2) NI'!D16</f>
        <v>290/580</v>
      </c>
      <c r="P26" s="90" t="str">
        <f>'costCN (t2) NI'!E16</f>
        <v>194/582</v>
      </c>
      <c r="Q26" s="90" t="str">
        <f>'costCN (t2) NI'!F16</f>
        <v>146/584</v>
      </c>
      <c r="R26" s="90" t="str">
        <f>'costCN (t2) NI'!G16</f>
        <v>118/590</v>
      </c>
      <c r="S26" s="90" t="str">
        <f>'costCN (t2) NI'!H16</f>
        <v>98/588</v>
      </c>
      <c r="T26" s="90" t="str">
        <f>'costCN (t2) NI'!I16</f>
        <v>86/602</v>
      </c>
      <c r="U26" s="90" t="str">
        <f>'costCN (t2) NI'!J16</f>
        <v>74/592</v>
      </c>
      <c r="V26" s="90" t="str">
        <f>'costCN (t2) NI'!K16</f>
        <v>66/594</v>
      </c>
      <c r="W26" s="90" t="str">
        <f>'costCN (t2) NI'!L16</f>
        <v>60/600</v>
      </c>
      <c r="X26" s="90" t="str">
        <f>'costCN (t2) NI'!M16</f>
        <v>56/616</v>
      </c>
      <c r="Y26" s="90" t="str">
        <f>'costCN (t2) NI'!N16</f>
        <v>50/600</v>
      </c>
      <c r="Z26" s="90" t="str">
        <f>'costCN (t2) NI'!O16</f>
        <v>48/624</v>
      </c>
      <c r="AA26" s="90" t="str">
        <f>'costCN (t2) NI'!P16</f>
        <v>44/616</v>
      </c>
      <c r="AB26" s="90" t="str">
        <f>'costCN (t2) NI'!Q16</f>
        <v>42/630</v>
      </c>
      <c r="AC26" s="90" t="str">
        <f>'costCN (t2) NI'!R16</f>
        <v>38/608</v>
      </c>
      <c r="AD26" s="90" t="str">
        <f>'costCN (t2) NI'!S16</f>
        <v>36/612</v>
      </c>
      <c r="AE26" s="90" t="str">
        <f>'costCN (t2) NI'!T16</f>
        <v>34/612</v>
      </c>
      <c r="AF26" s="90" t="str">
        <f>'costCN (t2) NI'!U16</f>
        <v>34/646</v>
      </c>
      <c r="AG26" s="90" t="str">
        <f>'costCN (t2) NI'!V16</f>
        <v>32/640</v>
      </c>
    </row>
    <row r="27" spans="2:33">
      <c r="B27" s="458"/>
      <c r="C27" s="377"/>
      <c r="D27" s="378"/>
      <c r="E27" s="125"/>
      <c r="F27" s="381"/>
      <c r="G27" s="382" t="str">
        <f>"Ratios m="&amp;C15&amp;"/m=1"</f>
        <v>Ratios m=2/m=1</v>
      </c>
      <c r="H27" s="384"/>
      <c r="M27" s="90" t="str">
        <f>'costCN (t2) NI'!B2</f>
        <v>measures</v>
      </c>
      <c r="N27" s="147">
        <f>'costCN (t2) NI'!C2</f>
        <v>1</v>
      </c>
      <c r="O27" s="147">
        <f>'costCN (t2) NI'!D2</f>
        <v>2</v>
      </c>
      <c r="P27" s="147">
        <f>'costCN (t2) NI'!E2</f>
        <v>3</v>
      </c>
      <c r="Q27" s="147">
        <f>'costCN (t2) NI'!F2</f>
        <v>4</v>
      </c>
      <c r="R27" s="147">
        <f>'costCN (t2) NI'!G2</f>
        <v>5</v>
      </c>
      <c r="S27" s="147">
        <f>'costCN (t2) NI'!H2</f>
        <v>6</v>
      </c>
      <c r="T27" s="147">
        <f>'costCN (t2) NI'!I2</f>
        <v>7</v>
      </c>
      <c r="U27" s="147">
        <f>'costCN (t2) NI'!J2</f>
        <v>8</v>
      </c>
      <c r="V27" s="147">
        <f>'costCN (t2) NI'!K2</f>
        <v>9</v>
      </c>
      <c r="W27" s="147">
        <f>'costCN (t2) NI'!L2</f>
        <v>10</v>
      </c>
      <c r="X27" s="147">
        <f>'costCN (t2) NI'!M2</f>
        <v>11</v>
      </c>
      <c r="Y27" s="147">
        <f>'costCN (t2) NI'!N2</f>
        <v>12</v>
      </c>
      <c r="Z27" s="147">
        <f>'costCN (t2) NI'!O2</f>
        <v>13</v>
      </c>
      <c r="AA27" s="147">
        <f>'costCN (t2) NI'!P2</f>
        <v>14</v>
      </c>
      <c r="AB27" s="147">
        <f>'costCN (t2) NI'!Q2</f>
        <v>15</v>
      </c>
      <c r="AC27" s="147">
        <f>'costCN (t2) NI'!R2</f>
        <v>16</v>
      </c>
      <c r="AD27" s="147">
        <f>'costCN (t2) NI'!S2</f>
        <v>17</v>
      </c>
      <c r="AE27" s="147">
        <f>'costCN (t2) NI'!T2</f>
        <v>18</v>
      </c>
      <c r="AF27" s="147">
        <f>'costCN (t2) NI'!U2</f>
        <v>19</v>
      </c>
      <c r="AG27" s="147">
        <f>'costCN (t2) NI'!V2</f>
        <v>20</v>
      </c>
    </row>
    <row r="28" spans="2:33">
      <c r="B28" s="458" t="s">
        <v>26</v>
      </c>
      <c r="C28" s="377">
        <f>SUM(C25:C26)</f>
        <v>290</v>
      </c>
      <c r="D28" s="378">
        <f>'Calcs CN NI'!$J$19</f>
        <v>578</v>
      </c>
      <c r="E28" s="125"/>
      <c r="F28" s="385" t="s">
        <v>27</v>
      </c>
      <c r="G28" s="449">
        <f>C28/D28</f>
        <v>0.5017301038062284</v>
      </c>
      <c r="H28" s="395" t="str">
        <f>"("&amp;-ROUND(100*(G28-1),0)&amp;"% less)"</f>
        <v>(50% less)</v>
      </c>
      <c r="I28" s="112"/>
      <c r="M28" s="90" t="str">
        <f>'costCN (t2) NI'!B15</f>
        <v>Total</v>
      </c>
      <c r="N28" s="447">
        <f>'costCN (t2) NI'!C17</f>
        <v>2306.2676787380806</v>
      </c>
      <c r="O28" s="447">
        <f>'costCN (t2) NI'!D17</f>
        <v>1446.3174973878138</v>
      </c>
      <c r="P28" s="447">
        <f>'costCN (t2) NI'!E17</f>
        <v>1161.0161513039566</v>
      </c>
      <c r="Q28" s="447">
        <f>'costCN (t2) NI'!F17</f>
        <v>1019.3871981113773</v>
      </c>
      <c r="R28" s="447">
        <f>'costCN (t2) NI'!G17</f>
        <v>935.2664400686449</v>
      </c>
      <c r="S28" s="447">
        <f>'costCN (t2) NI'!H17</f>
        <v>879.83866768902408</v>
      </c>
      <c r="T28" s="447">
        <f>'costCN (t2) NI'!I17</f>
        <v>840.69795910561743</v>
      </c>
      <c r="U28" s="447">
        <f>'costCN (t2) NI'!J17</f>
        <v>812.19222566632914</v>
      </c>
      <c r="V28" s="447">
        <f>'costCN (t2) NI'!K17</f>
        <v>790.36888759112799</v>
      </c>
      <c r="W28" s="447">
        <f>'costCN (t2) NI'!L17</f>
        <v>773.16344056380058</v>
      </c>
      <c r="X28" s="447">
        <f>'costCN (t2) NI'!M17</f>
        <v>759.48080563063218</v>
      </c>
      <c r="Y28" s="447">
        <f>'costCN (t2) NI'!N17</f>
        <v>748.29856586063784</v>
      </c>
      <c r="Z28" s="447">
        <f>'costCN (t2) NI'!O17</f>
        <v>739.57091128420348</v>
      </c>
      <c r="AA28" s="447">
        <f>'costCN (t2) NI'!P17</f>
        <v>732.09178627437143</v>
      </c>
      <c r="AB28" s="447">
        <f>'costCN (t2) NI'!Q17</f>
        <v>726.27051385053312</v>
      </c>
      <c r="AC28" s="447">
        <f>'costCN (t2) NI'!R17</f>
        <v>720.81388501501237</v>
      </c>
      <c r="AD28" s="447">
        <f>'costCN (t2) NI'!S17</f>
        <v>716.46534700881273</v>
      </c>
      <c r="AE28" s="447">
        <f>'costCN (t2) NI'!T17</f>
        <v>713.12683671391824</v>
      </c>
      <c r="AF28" s="447">
        <f>'costCN (t2) NI'!U17</f>
        <v>710.74396259064611</v>
      </c>
      <c r="AG28" s="447">
        <f>'costCN (t2) NI'!V17</f>
        <v>707.53873322685615</v>
      </c>
    </row>
    <row r="29" spans="2:33">
      <c r="B29" s="458" t="s">
        <v>28</v>
      </c>
      <c r="C29" s="379">
        <f>C15*C28</f>
        <v>580</v>
      </c>
      <c r="D29" s="380">
        <f>'Calcs CN NI'!$J$20</f>
        <v>578</v>
      </c>
      <c r="E29" s="125"/>
      <c r="F29" s="387" t="s">
        <v>28</v>
      </c>
      <c r="G29" s="388">
        <f>C29/D29</f>
        <v>1.0034602076124568</v>
      </c>
      <c r="H29" s="396" t="str">
        <f>"("&amp;ROUND(100*(G29-1),0)&amp;"% more)"</f>
        <v>(0% more)</v>
      </c>
    </row>
    <row r="30" spans="2:33" ht="9" customHeight="1"/>
    <row r="31" spans="2:33" ht="14.25" customHeight="1"/>
    <row r="32" spans="2:33" ht="14.25" customHeight="1">
      <c r="B32" s="391" t="s">
        <v>1093</v>
      </c>
      <c r="C32" s="125" t="str">
        <f>" To show the Experimental Mean is unlikely to be more than "&amp;IF(C9=1,(C11-C13)&amp;" below the Control Mean.",IF(C9=2,(C13-C11)&amp;" above the Control Mean.",IF(C9=3,'Continuous Normal NI'!C13&amp;" below or "&amp;'Continuous Normal NI'!C13&amp;" above the Control rate.","Enter 1,2,or 3")))</f>
        <v xml:space="preserve"> To show the Experimental Mean is unlikely to be more than 0.5 below the Control Mean.</v>
      </c>
    </row>
    <row r="33" spans="2:6" ht="14.25" customHeight="1">
      <c r="B33" s="391"/>
      <c r="C33" s="49" t="str">
        <f>"There is an "&amp;100*C19&amp;"% chance the"&amp;IF(C9=1," upper limit of the one-sided "&amp;100*(1-C20)&amp;"% confidence interval of the difference (Mc-Me) will be less than "&amp;(C11-C13)&amp;".",IF(C9=2," upper limit of the one-sided "&amp;100*(1-C20)&amp;"% confidence interval for the difference (Me-Mc) will be less than "&amp;(C13-C11)&amp;".",IF(C9=3," the two-sided "&amp;100*(1-C20)&amp;"% confidence interval of the difference will lie between +/-"&amp;'Continuous Normal NI'!C13&amp;".","QQQ")))</f>
        <v>There is an 85% chance the upper limit of the one-sided 97.5% confidence interval of the difference (Mc-Me) will be less than 0.5.</v>
      </c>
    </row>
    <row r="34" spans="2:6" ht="14.25" customHeight="1">
      <c r="B34" s="391"/>
      <c r="C34" s="125"/>
    </row>
    <row r="35" spans="2:6">
      <c r="B35" s="391" t="s">
        <v>136</v>
      </c>
      <c r="C35" s="125" t="str">
        <f>"With "&amp;C25&amp;" subjects in the Control Group, "&amp;C26&amp;" subjects in the Experimental Group and "&amp;C15&amp;" measures per subject, "</f>
        <v xml:space="preserve">With 145 subjects in the Control Group, 145 subjects in the Experimental Group and 2 measures per subject, </v>
      </c>
      <c r="D35" s="125"/>
      <c r="E35" s="125"/>
      <c r="F35" s="125"/>
    </row>
    <row r="36" spans="2:6">
      <c r="B36" s="125"/>
      <c r="C36" s="125" t="str">
        <f>"there is an "&amp;100*C19&amp;"% chance that the observed difference in means "&amp;IF(C9=1,"(Control-Experimental) will be significantly less than "&amp;ABS(C13-C12),IF(C9=2,"(Experimental-Control) will be significantly less than "&amp;ABS(C13-C12),IF(C9=3,"will lie between -"&amp;'Continuous Normal NI'!C13&amp;" and +"&amp;'Continuous Normal NI'!C13,"Error")))&amp;" at the"</f>
        <v>there is an 85% chance that the observed difference in means (Control-Experimental) will be significantly less than 0.5 at the</v>
      </c>
      <c r="D36" s="125"/>
      <c r="E36" s="125"/>
      <c r="F36" s="125"/>
    </row>
    <row r="37" spans="2:6">
      <c r="B37" s="125"/>
      <c r="C37" s="125" t="str">
        <f>100*C20&amp;"% level, if the true means differ by "&amp;IF(C9=1,ABS(C11-C12)&amp;" (Control-Experimental)",IF(C9=2,ABS(C12-C11)&amp;" (Experimental-Control) ",IF(C9=3,ABS(C12-C11)&amp;" (Experimental-Control) ","Error")))&amp;". The standard deviation has been "</f>
        <v xml:space="preserve">2.5% level, if the true means differ by 0 (Control-Experimental). The standard deviation has been </v>
      </c>
      <c r="D37" s="125"/>
      <c r="E37" s="125"/>
      <c r="F37" s="125"/>
    </row>
    <row r="38" spans="2:6">
      <c r="B38" s="125"/>
      <c r="C38" s="125" t="str">
        <f>" assumed to be "&amp;C14&amp;", the correlation between measures "&amp;C16&amp;", and the CV of the number of measures "&amp;C17&amp;"."</f>
        <v xml:space="preserve"> assumed to be 2, the correlation between measures 0, and the CV of the number of measures 0.</v>
      </c>
      <c r="D38" s="125"/>
      <c r="E38" s="125"/>
      <c r="F38" s="125"/>
    </row>
    <row r="39" spans="2:6">
      <c r="B39" s="125"/>
      <c r="C39" s="125" t="str">
        <f>"There are fewer subjects "&amp;H28&amp;" and more measurements "&amp;H29&amp;" than would be needed "</f>
        <v xml:space="preserve">There are fewer subjects (50% less) and more measurements (0% more) than would be needed </v>
      </c>
      <c r="D39" s="125"/>
      <c r="E39" s="125"/>
      <c r="F39" s="125"/>
    </row>
    <row r="40" spans="2:6">
      <c r="B40" s="125"/>
      <c r="C40" s="125" t="str">
        <f>"if there were only one measurement per subject."</f>
        <v>if there were only one measurement per subject.</v>
      </c>
      <c r="D40" s="125"/>
      <c r="E40" s="125"/>
      <c r="F40" s="125"/>
    </row>
    <row r="41" spans="2:6">
      <c r="B41" s="125"/>
      <c r="C41" s="125"/>
      <c r="D41" s="154"/>
      <c r="E41" s="125"/>
      <c r="F41" s="125"/>
    </row>
    <row r="42" spans="2:6">
      <c r="B42" s="125"/>
      <c r="C42" s="125"/>
      <c r="D42" s="125"/>
      <c r="E42" s="125"/>
      <c r="F42" s="125"/>
    </row>
    <row r="43" spans="2:6">
      <c r="C43" s="460" t="str">
        <f>"Ho: "&amp;IF(C9=3,"abs","")&amp;"(Pc-Pe)"&amp;IF((C13-C12)&lt;0,"&gt;","&lt;")&amp;"="&amp;ABS(C13-C12)&amp;"  versus  H1: "&amp;IF(C9=3,"abs","")&amp;"(Pc-Pe)"&amp;IF((C13-C12)&lt;0,"&lt;","&gt;")&amp;" "&amp;ABS(C13-C12)&amp;IF(C9=3,"              Note : abs(Pc-Pe) is the absolute value of Pc-Pe","")</f>
        <v>Ho: (Pc-Pe)&gt;=0.5  versus  H1: (Pc-Pe)&lt; 0.5</v>
      </c>
      <c r="D43" s="125"/>
    </row>
  </sheetData>
  <sheetProtection algorithmName="SHA-512" hashValue="pUQDAstLEJckl1vIbtb5y0yREZAkbesEj3ALDHugNWHE1KzO+wToqgrZk9kiQxT2KV9J9YLGaPK4iSsBaO7zbg==" saltValue="ZJtEUL78camhXDEomON40w==" spinCount="100000" sheet="1" selectLockedCells="1" selectUnlockedCells="1"/>
  <mergeCells count="1">
    <mergeCell ref="L2:P2"/>
  </mergeCells>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4C4E-F1AB-4ED7-A0ED-19B54B2DAFE1}">
  <dimension ref="A1:BJ30"/>
  <sheetViews>
    <sheetView workbookViewId="0">
      <selection activeCell="C22" sqref="C22:C27"/>
    </sheetView>
  </sheetViews>
  <sheetFormatPr defaultRowHeight="15"/>
  <cols>
    <col min="1" max="1" width="4.42578125" style="90" customWidth="1"/>
    <col min="2" max="2" width="31.28515625" style="90" customWidth="1"/>
    <col min="3" max="13" width="9.140625" style="90"/>
    <col min="14" max="14" width="15.28515625" style="90" customWidth="1"/>
    <col min="15" max="62" width="9.140625" style="90"/>
  </cols>
  <sheetData>
    <row r="1" spans="2:17">
      <c r="B1" s="129" t="s">
        <v>57</v>
      </c>
    </row>
    <row r="2" spans="2:17">
      <c r="B2" s="129" t="s">
        <v>378</v>
      </c>
      <c r="E2" s="150" t="s">
        <v>1016</v>
      </c>
      <c r="K2" s="285"/>
    </row>
    <row r="3" spans="2:17">
      <c r="D3" s="472" t="str">
        <f>IF(AND(D4="",D5="",D6="",D7="",D8="",D10="",D11="",D13=""),"","ERROR")</f>
        <v/>
      </c>
      <c r="E3" s="154" t="s">
        <v>433</v>
      </c>
    </row>
    <row r="4" spans="2:17">
      <c r="B4" s="342" t="s">
        <v>379</v>
      </c>
      <c r="C4" s="74">
        <f>Binomial!C4</f>
        <v>0.4</v>
      </c>
      <c r="D4" s="149" t="str">
        <f>IF(AND(C4&lt;1,C4&gt;0),"","0&lt;Ans&lt;1!")</f>
        <v/>
      </c>
      <c r="E4" s="103" t="str">
        <f>"i.e. "&amp; (100*C4)&amp;"% response rate in Group 1"</f>
        <v>i.e. 40% response rate in Group 1</v>
      </c>
      <c r="F4" s="454"/>
      <c r="G4" s="454"/>
      <c r="H4" s="454"/>
      <c r="I4" s="454"/>
      <c r="J4" s="454"/>
      <c r="K4" s="455"/>
      <c r="L4" s="454"/>
      <c r="M4" s="454"/>
      <c r="N4" s="454"/>
      <c r="O4" s="454"/>
      <c r="P4" s="454"/>
    </row>
    <row r="5" spans="2:17">
      <c r="B5" s="565" t="s">
        <v>380</v>
      </c>
      <c r="C5" s="77">
        <f>Binomial!C5</f>
        <v>0.55000000000000004</v>
      </c>
      <c r="D5" s="149" t="str">
        <f>IF(AND(C5&lt;1,C5&gt;0),"","0&lt;Ans&lt;1!")&amp;IF(C5=C4,"Not = p0!","")</f>
        <v/>
      </c>
      <c r="E5" s="103" t="str">
        <f>"i.e. "&amp; (100*C5)&amp;"% response rate in Group 1"</f>
        <v>i.e. 55% response rate in Group 1</v>
      </c>
      <c r="F5" s="454"/>
      <c r="G5" s="454"/>
      <c r="H5" s="454"/>
      <c r="I5" s="454"/>
      <c r="J5" s="454"/>
      <c r="K5" s="454"/>
      <c r="L5" s="454"/>
    </row>
    <row r="6" spans="2:17">
      <c r="B6" s="201" t="s">
        <v>60</v>
      </c>
      <c r="C6" s="77">
        <f>Binomial!C6</f>
        <v>4</v>
      </c>
      <c r="D6" s="149" t="str">
        <f>IF(MOD(C6,1)=0,"","Whole No!")</f>
        <v/>
      </c>
      <c r="J6" s="454"/>
      <c r="K6" s="455"/>
      <c r="L6" s="454"/>
    </row>
    <row r="7" spans="2:17">
      <c r="B7" s="471" t="s">
        <v>61</v>
      </c>
      <c r="C7" s="77">
        <f>Binomial!C7</f>
        <v>0.2</v>
      </c>
      <c r="D7" s="149" t="str">
        <f>IF(AND(C7&lt;1.001,C7&gt;-0.001),"","0&lt;Ans&lt;1!")</f>
        <v/>
      </c>
      <c r="E7" s="103" t="s">
        <v>381</v>
      </c>
      <c r="F7" s="454"/>
      <c r="G7" s="454"/>
      <c r="H7" s="454"/>
      <c r="I7" s="454"/>
      <c r="J7" s="454"/>
      <c r="K7" s="454"/>
      <c r="L7" s="454"/>
      <c r="O7" s="470" t="s">
        <v>73</v>
      </c>
    </row>
    <row r="8" spans="2:17">
      <c r="B8" s="201" t="s">
        <v>63</v>
      </c>
      <c r="C8" s="77">
        <f>Binomial!C8</f>
        <v>0</v>
      </c>
      <c r="D8" s="149" t="str">
        <f>IF(C8&lt;0,"Ans&gt;0!","")</f>
        <v/>
      </c>
      <c r="E8" s="103" t="s">
        <v>382</v>
      </c>
    </row>
    <row r="9" spans="2:17">
      <c r="B9" s="201"/>
      <c r="C9" s="77"/>
      <c r="E9" s="103"/>
    </row>
    <row r="10" spans="2:17">
      <c r="B10" s="469" t="s">
        <v>64</v>
      </c>
      <c r="C10" s="77">
        <f>Binomial!C10</f>
        <v>0.9</v>
      </c>
      <c r="D10" s="149" t="str">
        <f>IF(AND(C10&lt;1,C10&gt;0),"","0&lt;Ans&lt;1!")</f>
        <v/>
      </c>
      <c r="E10" s="103" t="str">
        <f>"i.e. "&amp; (100*C10)&amp;"%"</f>
        <v>i.e. 90%</v>
      </c>
      <c r="N10" s="112" t="s">
        <v>67</v>
      </c>
      <c r="P10" s="93">
        <f>Binomial!P10</f>
        <v>3</v>
      </c>
    </row>
    <row r="11" spans="2:17">
      <c r="B11" s="469" t="s">
        <v>65</v>
      </c>
      <c r="C11" s="77">
        <f>Binomial!C11</f>
        <v>0.05</v>
      </c>
      <c r="D11" s="149" t="str">
        <f>IF(AND(C11&lt;1,C11&gt;0),"","0&lt;Ans&lt;0.3!")</f>
        <v/>
      </c>
      <c r="E11" s="103" t="str">
        <f>"i.e. "&amp; (100*C11)&amp;"%, double this to use one-tail at the same level"</f>
        <v>i.e. 5%, double this to use one-tail at the same level</v>
      </c>
      <c r="N11" s="112" t="s">
        <v>68</v>
      </c>
      <c r="P11" s="94">
        <f>Binomial!P11</f>
        <v>1</v>
      </c>
    </row>
    <row r="12" spans="2:17">
      <c r="B12" s="469"/>
      <c r="C12" s="77"/>
      <c r="N12" s="112" t="s">
        <v>70</v>
      </c>
      <c r="P12" s="392">
        <f>'binomCN (Norm)'!E21</f>
        <v>1471.0392286016861</v>
      </c>
      <c r="Q12" s="393" t="str">
        <f>"m="&amp;'binomCN (Norm)'!G21</f>
        <v>m=4</v>
      </c>
    </row>
    <row r="13" spans="2:17">
      <c r="B13" s="469" t="s">
        <v>383</v>
      </c>
      <c r="C13" s="81">
        <f>Binomial!C13</f>
        <v>2</v>
      </c>
      <c r="D13" s="149" t="str">
        <f>IF(MOD(C13,1)=0,"","Whole No!")</f>
        <v/>
      </c>
      <c r="E13" s="103" t="str">
        <f>"i.e. there are "&amp; C13 &amp;"(k) times as many subjects in group 2 as in group 1"</f>
        <v>i.e. there are 2(k) times as many subjects in group 2 as in group 1</v>
      </c>
      <c r="H13" s="452"/>
    </row>
    <row r="14" spans="2:17">
      <c r="G14" s="286"/>
      <c r="H14" s="451"/>
      <c r="I14" s="126"/>
    </row>
    <row r="15" spans="2:17">
      <c r="B15" s="468" t="s">
        <v>384</v>
      </c>
      <c r="C15" s="375" t="str">
        <f>"m="&amp;C6</f>
        <v>m=4</v>
      </c>
      <c r="D15" s="376" t="s">
        <v>3</v>
      </c>
      <c r="E15" s="125"/>
      <c r="F15" s="125"/>
      <c r="G15" s="125"/>
    </row>
    <row r="16" spans="2:17">
      <c r="B16" s="458" t="s">
        <v>431</v>
      </c>
      <c r="C16" s="377">
        <f>'Bin Calcs'!E16</f>
        <v>71</v>
      </c>
      <c r="D16" s="378">
        <f>'Bin Calcs'!J16</f>
        <v>176</v>
      </c>
      <c r="E16" s="125" t="s">
        <v>23</v>
      </c>
      <c r="F16" s="125"/>
      <c r="G16" s="125"/>
    </row>
    <row r="17" spans="2:34">
      <c r="B17" s="458" t="s">
        <v>432</v>
      </c>
      <c r="C17" s="377">
        <f>'Bin Calcs'!E17</f>
        <v>142</v>
      </c>
      <c r="D17" s="378">
        <f>'Bin Calcs'!J17</f>
        <v>352</v>
      </c>
      <c r="E17" s="125" t="s">
        <v>24</v>
      </c>
      <c r="F17" s="125"/>
      <c r="G17" s="125"/>
      <c r="N17" s="90" t="s">
        <v>1024</v>
      </c>
      <c r="O17" s="90" t="str">
        <f>'binomCN (Norm)'!C16</f>
        <v>528/528</v>
      </c>
      <c r="P17" s="90" t="str">
        <f>'binomCN (Norm)'!D16</f>
        <v>318/636</v>
      </c>
      <c r="Q17" s="90" t="str">
        <f>'binomCN (Norm)'!E16</f>
        <v>246/738</v>
      </c>
      <c r="R17" s="90" t="str">
        <f>'binomCN (Norm)'!F16</f>
        <v>213/852</v>
      </c>
      <c r="S17" s="90" t="str">
        <f>'binomCN (Norm)'!G16</f>
        <v>192/960</v>
      </c>
      <c r="T17" s="90" t="str">
        <f>'binomCN (Norm)'!H16</f>
        <v>177/1062</v>
      </c>
      <c r="U17" s="90" t="str">
        <f>'binomCN (Norm)'!I16</f>
        <v>168/1176</v>
      </c>
      <c r="V17" s="90" t="str">
        <f>'binomCN (Norm)'!J16</f>
        <v>159/1272</v>
      </c>
      <c r="W17" s="90" t="str">
        <f>'binomCN (Norm)'!K16</f>
        <v>153/1377</v>
      </c>
      <c r="X17" s="90" t="str">
        <f>'binomCN (Norm)'!L16</f>
        <v>150/1500</v>
      </c>
      <c r="Y17" s="90" t="str">
        <f>'binomCN (Norm)'!M16</f>
        <v>144/1584</v>
      </c>
      <c r="Z17" s="90" t="str">
        <f>'binomCN (Norm)'!N16</f>
        <v>141/1692</v>
      </c>
      <c r="AA17" s="90" t="str">
        <f>'binomCN (Norm)'!O16</f>
        <v>138/1794</v>
      </c>
      <c r="AB17" s="90" t="str">
        <f>'binomCN (Norm)'!P16</f>
        <v>138/1932</v>
      </c>
      <c r="AC17" s="90" t="str">
        <f>'binomCN (Norm)'!Q16</f>
        <v>135/2025</v>
      </c>
      <c r="AD17" s="90" t="str">
        <f>'binomCN (Norm)'!R16</f>
        <v>132/2112</v>
      </c>
      <c r="AE17" s="90" t="str">
        <f>'binomCN (Norm)'!S16</f>
        <v>132/2244</v>
      </c>
      <c r="AF17" s="90" t="str">
        <f>'binomCN (Norm)'!T16</f>
        <v>129/2322</v>
      </c>
      <c r="AG17" s="90" t="str">
        <f>'binomCN (Norm)'!U16</f>
        <v>129/2451</v>
      </c>
      <c r="AH17" s="90" t="str">
        <f>'binomCN (Norm)'!V16</f>
        <v>129/2580</v>
      </c>
    </row>
    <row r="18" spans="2:34">
      <c r="B18" s="458"/>
      <c r="C18" s="377"/>
      <c r="D18" s="378"/>
      <c r="E18" s="125"/>
      <c r="F18" s="381"/>
      <c r="G18" s="382" t="str">
        <f>"Ratios m="&amp;C6&amp;"/m=1"</f>
        <v>Ratios m=4/m=1</v>
      </c>
      <c r="H18" s="383"/>
      <c r="I18" s="384"/>
      <c r="N18" s="90" t="str">
        <f>'costCN (t2)'!B2</f>
        <v>measures</v>
      </c>
      <c r="O18" s="147">
        <f>'binomCN (Norm)'!C2</f>
        <v>1</v>
      </c>
      <c r="P18" s="147">
        <f>'binomCN (Norm)'!D2</f>
        <v>2</v>
      </c>
      <c r="Q18" s="147">
        <f>'binomCN (Norm)'!E2</f>
        <v>3</v>
      </c>
      <c r="R18" s="147">
        <f>'binomCN (Norm)'!F2</f>
        <v>4</v>
      </c>
      <c r="S18" s="147">
        <f>'binomCN (Norm)'!G2</f>
        <v>5</v>
      </c>
      <c r="T18" s="147">
        <f>'binomCN (Norm)'!H2</f>
        <v>6</v>
      </c>
      <c r="U18" s="147">
        <f>'binomCN (Norm)'!I2</f>
        <v>7</v>
      </c>
      <c r="V18" s="147">
        <f>'binomCN (Norm)'!J2</f>
        <v>8</v>
      </c>
      <c r="W18" s="147">
        <f>'binomCN (Norm)'!K2</f>
        <v>9</v>
      </c>
      <c r="X18" s="147">
        <f>'binomCN (Norm)'!L2</f>
        <v>10</v>
      </c>
      <c r="Y18" s="147">
        <f>'binomCN (Norm)'!M2</f>
        <v>11</v>
      </c>
      <c r="Z18" s="147">
        <f>'binomCN (Norm)'!N2</f>
        <v>12</v>
      </c>
      <c r="AA18" s="147">
        <f>'binomCN (Norm)'!O2</f>
        <v>13</v>
      </c>
      <c r="AB18" s="147">
        <f>'binomCN (Norm)'!P2</f>
        <v>14</v>
      </c>
      <c r="AC18" s="147">
        <f>'binomCN (Norm)'!Q2</f>
        <v>15</v>
      </c>
      <c r="AD18" s="147">
        <f>'binomCN (Norm)'!R2</f>
        <v>16</v>
      </c>
      <c r="AE18" s="147">
        <f>'binomCN (Norm)'!S2</f>
        <v>17</v>
      </c>
      <c r="AF18" s="147">
        <f>'binomCN (Norm)'!T2</f>
        <v>18</v>
      </c>
      <c r="AG18" s="147">
        <f>'binomCN (Norm)'!U2</f>
        <v>19</v>
      </c>
      <c r="AH18" s="147">
        <f>'binomCN (Norm)'!V2</f>
        <v>20</v>
      </c>
    </row>
    <row r="19" spans="2:34">
      <c r="B19" s="458" t="s">
        <v>26</v>
      </c>
      <c r="C19" s="377">
        <f>'Bin Calcs'!C18</f>
        <v>213</v>
      </c>
      <c r="D19" s="378">
        <f>'Bin Calcs'!J19</f>
        <v>528</v>
      </c>
      <c r="E19" s="125"/>
      <c r="F19" s="385" t="s">
        <v>27</v>
      </c>
      <c r="G19" s="449">
        <f>C19/D19</f>
        <v>0.40340909090909088</v>
      </c>
      <c r="H19" s="154" t="str">
        <f>"("&amp;-ROUND(100*(G19-1),0)&amp;"% less)"</f>
        <v>(60% less)</v>
      </c>
      <c r="I19" s="386"/>
      <c r="N19" s="90" t="str">
        <f>'costCN (t2)'!B15</f>
        <v>Total</v>
      </c>
      <c r="O19" s="447">
        <f>'binomCN (Norm)'!C17</f>
        <v>2101.4846122881231</v>
      </c>
      <c r="P19" s="447">
        <f>'binomCN (Norm)'!D17</f>
        <v>1576.1134592160925</v>
      </c>
      <c r="Q19" s="447">
        <f>'binomCN (Norm)'!E17</f>
        <v>1471.0392286016863</v>
      </c>
      <c r="R19" s="447">
        <f>'binomCN (Norm)'!F17</f>
        <v>1471.0392286016861</v>
      </c>
      <c r="S19" s="447">
        <f>'binomCN (Norm)'!G17</f>
        <v>1513.0689208474496</v>
      </c>
      <c r="T19" s="447">
        <f>'binomCN (Norm)'!H17</f>
        <v>1576.1134592160927</v>
      </c>
      <c r="U19" s="447">
        <f>'binomCN (Norm)'!I17</f>
        <v>1651.1664810835255</v>
      </c>
      <c r="V19" s="447">
        <f>'binomCN (Norm)'!J17</f>
        <v>1733.7248051377023</v>
      </c>
      <c r="W19" s="447">
        <f>'binomCN (Norm)'!K17</f>
        <v>1821.2866639830404</v>
      </c>
      <c r="X19" s="447">
        <f>'binomCN (Norm)'!L17</f>
        <v>1912.3509971821918</v>
      </c>
      <c r="Y19" s="447">
        <f>'binomCN (Norm)'!M17</f>
        <v>2005.962584456845</v>
      </c>
      <c r="Z19" s="447">
        <f>'binomCN (Norm)'!N17</f>
        <v>2101.4846122881227</v>
      </c>
      <c r="AA19" s="447">
        <f>'binomCN (Norm)'!O17</f>
        <v>2198.476209778345</v>
      </c>
      <c r="AB19" s="447">
        <f>'binomCN (Norm)'!P17</f>
        <v>2296.6224691434491</v>
      </c>
      <c r="AC19" s="447">
        <f>'binomCN (Norm)'!Q17</f>
        <v>2395.6924580084601</v>
      </c>
      <c r="AD19" s="447">
        <f>'binomCN (Norm)'!R17</f>
        <v>2495.5129770921462</v>
      </c>
      <c r="AE19" s="447">
        <f>'binomCN (Norm)'!S17</f>
        <v>2595.9515798853276</v>
      </c>
      <c r="AF19" s="447">
        <f>'binomCN (Norm)'!T17</f>
        <v>2696.9052524364251</v>
      </c>
      <c r="AG19" s="447">
        <f>'binomCN (Norm)'!U17</f>
        <v>2798.2926679415527</v>
      </c>
      <c r="AH19" s="447">
        <f>'binomCN (Norm)'!V17</f>
        <v>2900.0487649576107</v>
      </c>
    </row>
    <row r="20" spans="2:34">
      <c r="B20" s="458" t="s">
        <v>28</v>
      </c>
      <c r="C20" s="379">
        <f>C6*C19</f>
        <v>852</v>
      </c>
      <c r="D20" s="380">
        <f>'Bin Calcs'!J20</f>
        <v>528</v>
      </c>
      <c r="E20" s="125"/>
      <c r="F20" s="387" t="s">
        <v>28</v>
      </c>
      <c r="G20" s="388">
        <f>C20/D20</f>
        <v>1.6136363636363635</v>
      </c>
      <c r="H20" s="389" t="str">
        <f>"("&amp;ROUND(100*(G20-1),0)&amp;"% more)"</f>
        <v>(61% more)</v>
      </c>
      <c r="I20" s="390"/>
    </row>
    <row r="21" spans="2:34" ht="9" customHeight="1"/>
    <row r="22" spans="2:34">
      <c r="B22" s="391" t="s">
        <v>410</v>
      </c>
      <c r="C22" s="125" t="str">
        <f>"With "&amp;C16&amp;" subjects in Group 1, "&amp;C17&amp;" subjects in Group 2 and "&amp;C6&amp;" measures per subject, "</f>
        <v xml:space="preserve">With 71 subjects in Group 1, 142 subjects in Group 2 and 4 measures per subject, </v>
      </c>
      <c r="D22" s="125"/>
      <c r="E22" s="125"/>
    </row>
    <row r="23" spans="2:34">
      <c r="B23" s="125"/>
      <c r="C23" s="125" t="str">
        <f>"there is a "&amp;100*C10&amp;"% chance that the observed difference in response rates will be significantly "&amp;IF((C5-C4)&lt;0,"less","greater")&amp;" than zero at the"</f>
        <v>there is a 90% chance that the observed difference in response rates will be significantly greater than zero at the</v>
      </c>
      <c r="D23" s="125"/>
      <c r="E23" s="125"/>
    </row>
    <row r="24" spans="2:34">
      <c r="B24" s="125"/>
      <c r="C24" s="125" t="str">
        <f>100*C11&amp;"% level*, if the true difference in means is "&amp;(C5-C4)&amp; " ("&amp;C5&amp;"-"&amp;C4&amp;"). The standard deviation has been assumed to be"</f>
        <v>5% level*, if the true difference in means is 0.15 (0.55-0.4). The standard deviation has been assumed to be</v>
      </c>
      <c r="D24" s="125"/>
      <c r="E24" s="125"/>
    </row>
    <row r="25" spans="2:34">
      <c r="B25" s="125"/>
      <c r="C25" s="125" t="str">
        <f>"based on a response rate of "&amp;ROUND('Bin Calcs'!F12,3)&amp;"**, the correlation between measures is "&amp;C7&amp;", and the CV of the number of measures "&amp;C8&amp;"."</f>
        <v>based on a response rate of 0.5**, the correlation between measures is 0.2, and the CV of the number of measures 0.</v>
      </c>
      <c r="D25" s="125"/>
      <c r="E25" s="125"/>
    </row>
    <row r="26" spans="2:34">
      <c r="B26" s="125"/>
      <c r="C26" s="125" t="str">
        <f>"There are fewer subjects "&amp;H19&amp;" and more measurements "&amp;H20&amp;" than would be needed "</f>
        <v xml:space="preserve">There are fewer subjects (60% less) and more measurements (61% more) than would be needed </v>
      </c>
      <c r="D26" s="125"/>
      <c r="E26" s="125"/>
    </row>
    <row r="27" spans="2:34">
      <c r="B27" s="125"/>
      <c r="C27" s="125" t="str">
        <f>"if there were only one measurement per subject."</f>
        <v>if there were only one measurement per subject.</v>
      </c>
      <c r="D27" s="125"/>
      <c r="E27" s="125"/>
    </row>
    <row r="28" spans="2:34">
      <c r="B28" s="125"/>
      <c r="C28" s="125"/>
      <c r="D28" s="154" t="s">
        <v>137</v>
      </c>
      <c r="E28" s="125"/>
    </row>
    <row r="29" spans="2:34">
      <c r="B29" s="125"/>
      <c r="C29" s="125"/>
      <c r="D29" s="125" t="str">
        <f>"** e.g. weighted sum of expected response rates, ((1x"&amp;C4&amp;")+("&amp;C13&amp;"x"&amp;C5&amp;"))/(1+"&amp;C13&amp;")"</f>
        <v>** e.g. weighted sum of expected response rates, ((1x0.4)+(2x0.55))/(1+2)</v>
      </c>
      <c r="E29" s="125"/>
    </row>
    <row r="30" spans="2:34">
      <c r="B30" s="125"/>
      <c r="C30" s="125" t="str">
        <f>"Ho: (P1-P0)"&amp;IF((C5-C4)&lt;0,"&gt;","&lt;")&amp;"= 0   versus  H1: (P1-P0)"&amp;IF((C5-C4)&lt;0,"&lt;","&gt;")&amp;"= "&amp;(C5-C4)&amp;", given P0 and P1 are approximately "&amp;C4&amp;" and "&amp;C5&amp;"."</f>
        <v>Ho: (P1-P0)&lt;= 0   versus  H1: (P1-P0)&gt;= 0.15, given P0 and P1 are approximately 0.4 and 0.55.</v>
      </c>
      <c r="D30" s="125"/>
      <c r="E30" s="125"/>
    </row>
  </sheetData>
  <sheetProtection algorithmName="SHA-512" hashValue="k2/EdN5derTNaVxrMbZzSJEP5lSU8PyhxkIgpF+UBlAdjEEBzijpaOfGcddQwT1PsLr5qw7qG82JNC/6m07xag==" saltValue="McE28h0RWGdy253PUvhwpg==" spinCount="100000" sheet="1" objects="1" scenarios="1" selectLockedCells="1" selectUnlockedCells="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820-007F-4807-8E72-330115ED3793}">
  <dimension ref="A1:BJ39"/>
  <sheetViews>
    <sheetView workbookViewId="0"/>
  </sheetViews>
  <sheetFormatPr defaultRowHeight="15"/>
  <cols>
    <col min="1" max="1" width="4.42578125" style="90" customWidth="1"/>
    <col min="2" max="2" width="43.85546875" style="90" customWidth="1"/>
    <col min="3" max="14" width="9.140625" style="90"/>
    <col min="15" max="15" width="9.5703125" style="90" bestFit="1" customWidth="1"/>
    <col min="16" max="62" width="9.140625" style="90"/>
  </cols>
  <sheetData>
    <row r="1" spans="2:62">
      <c r="B1" s="129" t="s">
        <v>671</v>
      </c>
    </row>
    <row r="2" spans="2:62">
      <c r="B2" s="129" t="s">
        <v>378</v>
      </c>
      <c r="E2" s="150" t="s">
        <v>1016</v>
      </c>
      <c r="K2" s="285"/>
    </row>
    <row r="3" spans="2:62">
      <c r="B3" s="129"/>
      <c r="E3" s="154" t="s">
        <v>433</v>
      </c>
      <c r="K3" s="285"/>
    </row>
    <row r="4" spans="2:62">
      <c r="B4" s="472" t="s">
        <v>1061</v>
      </c>
      <c r="C4" s="472"/>
      <c r="AL4"/>
      <c r="AM4"/>
      <c r="AN4"/>
      <c r="AO4"/>
      <c r="AP4"/>
      <c r="AQ4"/>
      <c r="AR4"/>
      <c r="AS4"/>
      <c r="AT4"/>
      <c r="AU4"/>
      <c r="AV4"/>
      <c r="AW4"/>
      <c r="AX4"/>
      <c r="AY4"/>
      <c r="AZ4"/>
      <c r="BA4"/>
      <c r="BB4"/>
      <c r="BC4"/>
      <c r="BD4"/>
      <c r="BE4"/>
      <c r="BF4"/>
      <c r="BG4"/>
      <c r="BH4"/>
      <c r="BI4"/>
      <c r="BJ4"/>
    </row>
    <row r="5" spans="2:62">
      <c r="B5" s="567" t="s">
        <v>1062</v>
      </c>
      <c r="C5" s="472" t="s">
        <v>1063</v>
      </c>
      <c r="AL5"/>
      <c r="AM5"/>
      <c r="AN5"/>
      <c r="AO5"/>
      <c r="AP5"/>
      <c r="AQ5"/>
      <c r="AR5"/>
      <c r="AS5"/>
      <c r="AT5"/>
      <c r="AU5"/>
      <c r="AV5"/>
      <c r="AW5"/>
      <c r="AX5"/>
      <c r="AY5"/>
      <c r="AZ5"/>
      <c r="BA5"/>
      <c r="BB5"/>
      <c r="BC5"/>
      <c r="BD5"/>
      <c r="BE5"/>
      <c r="BF5"/>
      <c r="BG5"/>
      <c r="BH5"/>
      <c r="BI5"/>
      <c r="BJ5"/>
    </row>
    <row r="6" spans="2:62">
      <c r="B6" s="567" t="s">
        <v>1064</v>
      </c>
      <c r="C6" s="472" t="s">
        <v>1065</v>
      </c>
      <c r="AL6"/>
      <c r="AM6"/>
      <c r="AN6"/>
      <c r="AO6"/>
      <c r="AP6"/>
      <c r="AQ6"/>
      <c r="AR6"/>
      <c r="AS6"/>
      <c r="AT6"/>
      <c r="AU6"/>
      <c r="AV6"/>
      <c r="AW6"/>
      <c r="AX6"/>
      <c r="AY6"/>
      <c r="AZ6"/>
      <c r="BA6"/>
      <c r="BB6"/>
      <c r="BC6"/>
      <c r="BD6"/>
      <c r="BE6"/>
      <c r="BF6"/>
      <c r="BG6"/>
      <c r="BH6"/>
      <c r="BI6"/>
      <c r="BJ6"/>
    </row>
    <row r="7" spans="2:62">
      <c r="B7" s="567" t="s">
        <v>1066</v>
      </c>
      <c r="C7" s="472" t="s">
        <v>1067</v>
      </c>
      <c r="AL7"/>
      <c r="AM7"/>
      <c r="AN7"/>
      <c r="AO7"/>
      <c r="AP7"/>
      <c r="AQ7"/>
      <c r="AR7"/>
      <c r="AS7"/>
      <c r="AT7"/>
      <c r="AU7"/>
      <c r="AV7"/>
      <c r="AW7"/>
      <c r="AX7"/>
      <c r="AY7"/>
      <c r="AZ7"/>
      <c r="BA7"/>
      <c r="BB7"/>
      <c r="BC7"/>
      <c r="BD7"/>
      <c r="BE7"/>
      <c r="BF7"/>
      <c r="BG7"/>
      <c r="BH7"/>
      <c r="BI7"/>
      <c r="BJ7"/>
    </row>
    <row r="8" spans="2:62">
      <c r="B8" s="472"/>
      <c r="C8" s="472"/>
      <c r="AL8"/>
      <c r="AM8"/>
      <c r="AN8"/>
      <c r="AO8"/>
      <c r="AP8"/>
      <c r="AQ8"/>
      <c r="AR8"/>
      <c r="AS8"/>
      <c r="AT8"/>
      <c r="AU8"/>
      <c r="AV8"/>
      <c r="AW8"/>
      <c r="AX8"/>
      <c r="AY8"/>
      <c r="AZ8"/>
      <c r="BA8"/>
      <c r="BB8"/>
      <c r="BC8"/>
      <c r="BD8"/>
      <c r="BE8"/>
      <c r="BF8"/>
      <c r="BG8"/>
      <c r="BH8"/>
      <c r="BI8"/>
      <c r="BJ8"/>
    </row>
    <row r="9" spans="2:62">
      <c r="B9" s="472" t="s">
        <v>1068</v>
      </c>
      <c r="C9" s="571">
        <f>'Binomial NI'!C9</f>
        <v>1</v>
      </c>
      <c r="D9" s="472" t="str">
        <f>IF(C9=1,C5,IF(C9=2,C6,IF(C9=3,C7,"Enter 1,2,or 3")))</f>
        <v>Non-inferiority:   You wish to show that the experimental Rate is acceptable because it is not too far below, or is above, the control rate.</v>
      </c>
      <c r="AL9"/>
      <c r="AM9"/>
      <c r="AN9"/>
      <c r="AO9"/>
      <c r="AP9"/>
      <c r="AQ9"/>
      <c r="AR9"/>
      <c r="AS9"/>
      <c r="AT9"/>
      <c r="AU9"/>
      <c r="AV9"/>
      <c r="AW9"/>
      <c r="AX9"/>
      <c r="AY9"/>
      <c r="AZ9"/>
      <c r="BA9"/>
      <c r="BB9"/>
      <c r="BC9"/>
      <c r="BD9"/>
      <c r="BE9"/>
      <c r="BF9"/>
      <c r="BG9"/>
      <c r="BH9"/>
      <c r="BI9"/>
      <c r="BJ9"/>
    </row>
    <row r="10" spans="2:62">
      <c r="D10" s="472" t="str">
        <f>IF(AND(D11="",D12="",D14="",D15="",D16="",D18="",D19="",D21=""),"","ERROR")</f>
        <v/>
      </c>
    </row>
    <row r="11" spans="2:62">
      <c r="B11" s="371" t="s">
        <v>1069</v>
      </c>
      <c r="C11" s="74">
        <f>'Binomial NI'!C11</f>
        <v>0.44</v>
      </c>
      <c r="D11" s="149" t="str">
        <f>IF(AND(C11&lt;1,C11&gt;0),"","0&lt;Ans&lt;1!")</f>
        <v/>
      </c>
      <c r="E11" s="103" t="str">
        <f>"i.e. "&amp; (100*C11)&amp;"% response rate in Control Group"</f>
        <v>i.e. 44% response rate in Control Group</v>
      </c>
      <c r="F11" s="454"/>
      <c r="G11" s="454"/>
      <c r="H11" s="454"/>
      <c r="I11" s="454"/>
      <c r="J11" s="454"/>
      <c r="K11" s="455"/>
      <c r="L11" s="454"/>
      <c r="M11" s="454"/>
      <c r="N11" s="454"/>
      <c r="O11" s="454"/>
      <c r="P11" s="454"/>
    </row>
    <row r="12" spans="2:62">
      <c r="B12" s="371" t="s">
        <v>1070</v>
      </c>
      <c r="C12" s="77">
        <f>'Binomial NI'!C12</f>
        <v>0.44</v>
      </c>
      <c r="D12" s="149" t="str">
        <f>IF(AND(C12&lt;1,C12&gt;0),"","0&lt;Ans&lt;1!")</f>
        <v/>
      </c>
      <c r="E12" s="103" t="str">
        <f>"i.e. "&amp; (100*C12)&amp;"% response rate in Experimental Group"</f>
        <v>i.e. 44% response rate in Experimental Group</v>
      </c>
      <c r="F12" s="454"/>
      <c r="G12" s="454"/>
      <c r="H12" s="454"/>
      <c r="I12" s="454"/>
      <c r="J12" s="454"/>
      <c r="K12" s="454"/>
      <c r="L12" s="454"/>
    </row>
    <row r="13" spans="2:62">
      <c r="B13" s="134" t="str">
        <f>"Minimum acceptable"&amp;IF(C9=3," difference (MAD)"," Experimental rate (Pemin)")</f>
        <v>Minimum acceptable Experimental rate (Pemin)</v>
      </c>
      <c r="C13" s="904">
        <f>IF(C9=3,C11-'Binomial NI'!C13,'Binomial NI'!C13)</f>
        <v>0.37</v>
      </c>
      <c r="D13" s="149"/>
      <c r="E13" s="103" t="str">
        <f>IF(C9=3,"i.e. Rate should be between "&amp;(C11-'Binomial NI'!C13)&amp;" and "&amp;(C11+'Binomial NI'!C13),"i.e. "&amp; (100*C13)&amp;"% response rate in Experimental Group defines inferiority")</f>
        <v>i.e. 37% response rate in Experimental Group defines inferiority</v>
      </c>
      <c r="F13" s="454"/>
      <c r="G13" s="454"/>
      <c r="H13" s="454"/>
      <c r="I13" s="454"/>
      <c r="J13" s="454"/>
      <c r="K13" s="454"/>
      <c r="L13" s="454"/>
    </row>
    <row r="14" spans="2:62">
      <c r="B14" s="201" t="s">
        <v>60</v>
      </c>
      <c r="C14" s="77">
        <f>'Binomial NI'!C14</f>
        <v>3</v>
      </c>
      <c r="D14" s="149" t="str">
        <f>IF(MOD(C14,1)=0,"","Whole No!")</f>
        <v/>
      </c>
      <c r="J14" s="454"/>
      <c r="K14" s="455"/>
      <c r="L14" s="454"/>
    </row>
    <row r="15" spans="2:62">
      <c r="B15" s="471" t="s">
        <v>61</v>
      </c>
      <c r="C15" s="77">
        <f>'Binomial NI'!C15</f>
        <v>0.2</v>
      </c>
      <c r="D15" s="149" t="str">
        <f>IF(AND(C15&lt;1.001,C15&gt;-0.001),"","0&lt;Ans&lt;1!")</f>
        <v/>
      </c>
      <c r="E15" s="103" t="s">
        <v>381</v>
      </c>
      <c r="F15" s="454"/>
      <c r="G15" s="454"/>
      <c r="H15" s="454"/>
      <c r="I15" s="454"/>
      <c r="J15" s="454"/>
      <c r="K15" s="454"/>
      <c r="L15" s="454"/>
      <c r="O15" s="470" t="s">
        <v>73</v>
      </c>
    </row>
    <row r="16" spans="2:62">
      <c r="B16" s="201" t="s">
        <v>63</v>
      </c>
      <c r="C16" s="77">
        <f>'Binomial NI'!C16</f>
        <v>0</v>
      </c>
      <c r="D16" s="149" t="str">
        <f>IF(C16&lt;0,"Ans&gt;0!","")</f>
        <v/>
      </c>
      <c r="E16" s="103" t="s">
        <v>382</v>
      </c>
    </row>
    <row r="17" spans="2:37">
      <c r="B17" s="201"/>
      <c r="C17" s="77"/>
      <c r="E17" s="103"/>
    </row>
    <row r="18" spans="2:37">
      <c r="B18" s="469" t="s">
        <v>64</v>
      </c>
      <c r="C18" s="77">
        <f>'Binomial NI'!C18</f>
        <v>0.8</v>
      </c>
      <c r="D18" s="149" t="str">
        <f>IF(AND(C18&lt;1,C18&gt;0),"","0&lt;Ans&lt;1!")</f>
        <v/>
      </c>
      <c r="E18" s="103" t="str">
        <f>"i.e. "&amp; (100*C18)&amp;"%"</f>
        <v>i.e. 80%</v>
      </c>
      <c r="N18" s="112" t="s">
        <v>67</v>
      </c>
      <c r="P18" s="93">
        <f>'Binomial NI'!P18</f>
        <v>2</v>
      </c>
    </row>
    <row r="19" spans="2:37">
      <c r="B19" s="115" t="s">
        <v>1071</v>
      </c>
      <c r="C19" s="77">
        <f>'Binomial NI'!C19</f>
        <v>0.05</v>
      </c>
      <c r="D19" s="149" t="str">
        <f>IF(AND(C19&lt;1,C19&gt;0),"","0&lt;Ans&lt;0.3!")</f>
        <v/>
      </c>
      <c r="E19" s="103" t="str">
        <f>"i.e. "&amp; (100*C19)&amp;"% probability of falsely declaring non-inferiority when they are not non-inferior"</f>
        <v>i.e. 5% probability of falsely declaring non-inferiority when they are not non-inferior</v>
      </c>
      <c r="N19" s="112" t="s">
        <v>68</v>
      </c>
      <c r="P19" s="94">
        <f>'Binomial NI'!P19</f>
        <v>1</v>
      </c>
    </row>
    <row r="20" spans="2:37">
      <c r="B20" s="469"/>
      <c r="C20" s="77"/>
      <c r="F20" s="103" t="s">
        <v>631</v>
      </c>
      <c r="N20" s="112" t="s">
        <v>70</v>
      </c>
      <c r="P20" s="392">
        <f>'binomCN (Norm) NI'!E21</f>
        <v>2901.6801942279453</v>
      </c>
      <c r="Q20" s="393" t="str">
        <f>"m="&amp;'binomCN (Norm) NI'!G21</f>
        <v>m=3</v>
      </c>
    </row>
    <row r="21" spans="2:37">
      <c r="B21" s="469" t="s">
        <v>630</v>
      </c>
      <c r="C21" s="81">
        <f>'Binomial NI'!C21</f>
        <v>1</v>
      </c>
      <c r="D21" s="149" t="str">
        <f>IF(MOD(C21,1)=0,"","Whole No!")</f>
        <v/>
      </c>
      <c r="E21" s="103" t="str">
        <f>"i.e. there are "&amp; C21 &amp;" times as many subjects in the experimetal as in the control group"</f>
        <v>i.e. there are 1 times as many subjects in the experimetal as in the control group</v>
      </c>
      <c r="H21" s="452"/>
    </row>
    <row r="22" spans="2:37">
      <c r="G22" s="286"/>
      <c r="H22" s="451"/>
      <c r="I22" s="126"/>
    </row>
    <row r="23" spans="2:37">
      <c r="B23" s="468" t="s">
        <v>384</v>
      </c>
      <c r="C23" s="375" t="str">
        <f>"m="&amp;C14</f>
        <v>m=3</v>
      </c>
      <c r="D23" s="376" t="s">
        <v>3</v>
      </c>
      <c r="E23" s="125"/>
      <c r="F23" s="125"/>
      <c r="G23" s="125"/>
    </row>
    <row r="24" spans="2:37">
      <c r="B24" s="458" t="s">
        <v>629</v>
      </c>
      <c r="C24" s="377">
        <f>'Bin Calcs NI'!E16</f>
        <v>291</v>
      </c>
      <c r="D24" s="378">
        <f>'Bin Calcs NI'!J16</f>
        <v>622</v>
      </c>
      <c r="E24" s="125" t="s">
        <v>23</v>
      </c>
      <c r="F24" s="125"/>
      <c r="G24" s="125"/>
    </row>
    <row r="25" spans="2:37">
      <c r="B25" s="458" t="s">
        <v>628</v>
      </c>
      <c r="C25" s="377">
        <f>'Bin Calcs NI'!E17</f>
        <v>291</v>
      </c>
      <c r="D25" s="378">
        <f>'Bin Calcs NI'!J17</f>
        <v>622</v>
      </c>
      <c r="E25" s="125" t="s">
        <v>24</v>
      </c>
      <c r="F25" s="125"/>
      <c r="G25" s="125"/>
      <c r="N25" s="90" t="s">
        <v>1024</v>
      </c>
      <c r="O25" s="147" t="str">
        <f>'binomCN (Norm) NI'!C16</f>
        <v>1244/1244</v>
      </c>
      <c r="P25" s="147" t="str">
        <f>'binomCN (Norm) NI'!D16</f>
        <v>748/1496</v>
      </c>
      <c r="Q25" s="147" t="str">
        <f>'binomCN (Norm) NI'!E16</f>
        <v>582/1746</v>
      </c>
      <c r="R25" s="147" t="str">
        <f>'binomCN (Norm) NI'!F16</f>
        <v>498/1992</v>
      </c>
      <c r="S25" s="147" t="str">
        <f>'binomCN (Norm) NI'!G16</f>
        <v>448/2240</v>
      </c>
      <c r="T25" s="147" t="str">
        <f>'binomCN (Norm) NI'!H16</f>
        <v>416/2496</v>
      </c>
      <c r="U25" s="147" t="str">
        <f>'binomCN (Norm) NI'!I16</f>
        <v>392/2744</v>
      </c>
      <c r="V25" s="147" t="str">
        <f>'binomCN (Norm) NI'!J16</f>
        <v>374/2992</v>
      </c>
      <c r="W25" s="147" t="str">
        <f>'binomCN (Norm) NI'!K16</f>
        <v>360/3240</v>
      </c>
      <c r="X25" s="147" t="str">
        <f>'binomCN (Norm) NI'!L16</f>
        <v>350/3500</v>
      </c>
      <c r="Y25" s="147" t="str">
        <f>'binomCN (Norm) NI'!M16</f>
        <v>340/3740</v>
      </c>
      <c r="Z25" s="147" t="str">
        <f>'binomCN (Norm) NI'!N16</f>
        <v>332/3984</v>
      </c>
      <c r="AA25" s="147" t="str">
        <f>'binomCN (Norm) NI'!O16</f>
        <v>326/4238</v>
      </c>
      <c r="AB25" s="147" t="str">
        <f>'binomCN (Norm) NI'!P16</f>
        <v>320/4480</v>
      </c>
      <c r="AC25" s="147" t="str">
        <f>'binomCN (Norm) NI'!Q16</f>
        <v>316/4740</v>
      </c>
      <c r="AD25" s="147" t="str">
        <f>'binomCN (Norm) NI'!R16</f>
        <v>312/4992</v>
      </c>
      <c r="AE25" s="147" t="str">
        <f>'binomCN (Norm) NI'!S16</f>
        <v>308/5236</v>
      </c>
      <c r="AF25" s="147" t="str">
        <f>'binomCN (Norm) NI'!T16</f>
        <v>304/5472</v>
      </c>
      <c r="AG25" s="147" t="str">
        <f>'binomCN (Norm) NI'!U16</f>
        <v>302/5738</v>
      </c>
      <c r="AH25" s="147" t="str">
        <f>'binomCN (Norm) NI'!V16</f>
        <v>300/6000</v>
      </c>
    </row>
    <row r="26" spans="2:37">
      <c r="B26" s="458"/>
      <c r="C26" s="377"/>
      <c r="D26" s="378"/>
      <c r="E26" s="125"/>
      <c r="F26" s="381"/>
      <c r="G26" s="382" t="str">
        <f>"Ratios m="&amp;C14&amp;"/m=1"</f>
        <v>Ratios m=3/m=1</v>
      </c>
      <c r="H26" s="383"/>
      <c r="I26" s="384"/>
      <c r="N26" s="457" t="str">
        <f>'binomCN (Norm) NI'!B2</f>
        <v>m</v>
      </c>
      <c r="O26" s="457">
        <f>'binomCN (Norm) NI'!C2</f>
        <v>1</v>
      </c>
      <c r="P26" s="457">
        <f>'binomCN (Norm) NI'!D2</f>
        <v>2</v>
      </c>
      <c r="Q26" s="457">
        <f>'binomCN (Norm) NI'!E2</f>
        <v>3</v>
      </c>
      <c r="R26" s="457">
        <f>'binomCN (Norm) NI'!F2</f>
        <v>4</v>
      </c>
      <c r="S26" s="457">
        <f>'binomCN (Norm) NI'!G2</f>
        <v>5</v>
      </c>
      <c r="T26" s="457">
        <f>'binomCN (Norm) NI'!H2</f>
        <v>6</v>
      </c>
      <c r="U26" s="457">
        <f>'binomCN (Norm) NI'!I2</f>
        <v>7</v>
      </c>
      <c r="V26" s="457">
        <f>'binomCN (Norm) NI'!J2</f>
        <v>8</v>
      </c>
      <c r="W26" s="457">
        <f>'binomCN (Norm) NI'!K2</f>
        <v>9</v>
      </c>
      <c r="X26" s="457">
        <f>'binomCN (Norm) NI'!L2</f>
        <v>10</v>
      </c>
      <c r="Y26" s="457">
        <f>'binomCN (Norm) NI'!M2</f>
        <v>11</v>
      </c>
      <c r="Z26" s="457">
        <f>'binomCN (Norm) NI'!N2</f>
        <v>12</v>
      </c>
      <c r="AA26" s="457">
        <f>'binomCN (Norm) NI'!O2</f>
        <v>13</v>
      </c>
      <c r="AB26" s="457">
        <f>'binomCN (Norm) NI'!P2</f>
        <v>14</v>
      </c>
      <c r="AC26" s="457">
        <f>'binomCN (Norm) NI'!Q2</f>
        <v>15</v>
      </c>
      <c r="AD26" s="457">
        <f>'binomCN (Norm) NI'!R2</f>
        <v>16</v>
      </c>
      <c r="AE26" s="457">
        <f>'binomCN (Norm) NI'!S2</f>
        <v>17</v>
      </c>
      <c r="AF26" s="457">
        <f>'binomCN (Norm) NI'!T2</f>
        <v>18</v>
      </c>
      <c r="AG26" s="457">
        <f>'binomCN (Norm) NI'!U2</f>
        <v>19</v>
      </c>
      <c r="AH26" s="457">
        <f>'binomCN (Norm) NI'!V2</f>
        <v>20</v>
      </c>
      <c r="AI26" s="147"/>
      <c r="AJ26" s="147"/>
      <c r="AK26" s="147"/>
    </row>
    <row r="27" spans="2:37">
      <c r="B27" s="458" t="s">
        <v>26</v>
      </c>
      <c r="C27" s="377">
        <f>'Bin Calcs NI'!C18</f>
        <v>582</v>
      </c>
      <c r="D27" s="378">
        <f>'Bin Calcs NI'!H18</f>
        <v>1244</v>
      </c>
      <c r="E27" s="125"/>
      <c r="F27" s="385" t="s">
        <v>27</v>
      </c>
      <c r="G27" s="449">
        <f>C27/D27</f>
        <v>0.46784565916398713</v>
      </c>
      <c r="H27" s="154" t="str">
        <f>"("&amp;-ROUND(100*(G27-1),0)&amp;"% less)"</f>
        <v>(53% less)</v>
      </c>
      <c r="I27" s="386"/>
      <c r="N27" s="447" t="str">
        <f>'binomCN (Norm) NI'!B17</f>
        <v>Total Cost</v>
      </c>
      <c r="O27" s="447">
        <f>'binomCN (Norm) NI'!C17</f>
        <v>3730.7316782930729</v>
      </c>
      <c r="P27" s="447">
        <f>'binomCN (Norm) NI'!D17</f>
        <v>2984.5853426344574</v>
      </c>
      <c r="Q27" s="447">
        <f>'binomCN (Norm) NI'!E17</f>
        <v>2901.6801942279453</v>
      </c>
      <c r="R27" s="447">
        <f>'binomCN (Norm) NI'!F17</f>
        <v>2984.5853426344588</v>
      </c>
      <c r="S27" s="447">
        <f>'binomCN (Norm) NI'!G17</f>
        <v>3133.8146097661806</v>
      </c>
      <c r="T27" s="447">
        <f>'binomCN (Norm) NI'!H17</f>
        <v>3316.2059362605091</v>
      </c>
      <c r="U27" s="447">
        <f>'binomCN (Norm) NI'!I17</f>
        <v>3517.5470109620396</v>
      </c>
      <c r="V27" s="447">
        <f>'binomCN (Norm) NI'!J17</f>
        <v>3730.7316782930725</v>
      </c>
      <c r="W27" s="447">
        <f>'binomCN (Norm) NI'!K17</f>
        <v>3951.8120740437735</v>
      </c>
      <c r="X27" s="447">
        <f>'binomCN (Norm) NI'!L17</f>
        <v>4178.4194796882421</v>
      </c>
      <c r="Y27" s="447">
        <f>'binomCN (Norm) NI'!M17</f>
        <v>4409.0465288918103</v>
      </c>
      <c r="Z27" s="447">
        <f>'binomCN (Norm) NI'!N17</f>
        <v>4642.6883107647127</v>
      </c>
      <c r="AA27" s="447">
        <f>'binomCN (Norm) NI'!O17</f>
        <v>4878.6491177678636</v>
      </c>
      <c r="AB27" s="447">
        <f>'binomCN (Norm) NI'!P17</f>
        <v>5116.4320159447861</v>
      </c>
      <c r="AC27" s="447">
        <f>'binomCN (Norm) NI'!Q17</f>
        <v>5355.6725870607233</v>
      </c>
      <c r="AD27" s="447">
        <f>'binomCN (Norm) NI'!R17</f>
        <v>5596.0975174396099</v>
      </c>
      <c r="AE27" s="447">
        <f>'binomCN (Norm) NI'!S17</f>
        <v>5837.4978025056316</v>
      </c>
      <c r="AF27" s="447">
        <f>'binomCN (Norm) NI'!T17</f>
        <v>6079.7108831442656</v>
      </c>
      <c r="AG27" s="447">
        <f>'binomCN (Norm) NI'!U17</f>
        <v>6322.6084232124695</v>
      </c>
      <c r="AH27" s="447">
        <f>'binomCN (Norm) NI'!V17</f>
        <v>6566.0877537958077</v>
      </c>
      <c r="AI27" s="447"/>
      <c r="AJ27" s="447"/>
      <c r="AK27" s="447"/>
    </row>
    <row r="28" spans="2:37">
      <c r="B28" s="458" t="s">
        <v>28</v>
      </c>
      <c r="C28" s="379">
        <f>C14*C27</f>
        <v>1746</v>
      </c>
      <c r="D28" s="380">
        <f>'Bin Calcs NI'!H20</f>
        <v>1244</v>
      </c>
      <c r="E28" s="125"/>
      <c r="F28" s="387" t="s">
        <v>28</v>
      </c>
      <c r="G28" s="388">
        <f>C28/D28</f>
        <v>1.4035369774919615</v>
      </c>
      <c r="H28" s="389" t="str">
        <f>"("&amp;ROUND(100*(G28-1),0)&amp;"% more)"</f>
        <v>(40% more)</v>
      </c>
      <c r="I28" s="390"/>
    </row>
    <row r="29" spans="2:37" ht="9" customHeight="1"/>
    <row r="30" spans="2:37">
      <c r="B30" s="391" t="s">
        <v>410</v>
      </c>
      <c r="C30" s="125" t="str">
        <f>"With "&amp;C24&amp;" subjects in the Control Group, "&amp;C25&amp;" subjects in the Experimental Group and "&amp;C21&amp;" measures per subject, "</f>
        <v xml:space="preserve">With 291 subjects in the Control Group, 291 subjects in the Experimental Group and 1 measures per subject, </v>
      </c>
      <c r="D30" s="125"/>
      <c r="E30" s="125"/>
    </row>
    <row r="31" spans="2:37">
      <c r="B31" s="125"/>
      <c r="C31" s="125" t="str">
        <f>"there is an "&amp;100*C18&amp;"% chance that the observed difference in rates "&amp;IF(C9=1,"(Control-Experimental) will be significantly less than "&amp;ABS(C13-C12),IF(C9=2,"(Experimental-Control) will be significantly less than "&amp;ABS(C13-C12),IF(C9=3,"will lie between -"&amp;C13&amp;" and +"&amp;C13,"Error")))&amp;" at the"</f>
        <v>there is an 80% chance that the observed difference in rates (Control-Experimental) will be significantly less than 0.07 at the</v>
      </c>
      <c r="D31" s="125"/>
      <c r="E31" s="125"/>
    </row>
    <row r="32" spans="2:37">
      <c r="B32" s="125"/>
      <c r="C32" s="125" t="str">
        <f>100*C19&amp;"% level, if the true rates are "&amp;C11&amp;" (control) and "&amp;C12&amp;" (experimental). The standard deviation has been assumed to be"</f>
        <v>5% level, if the true rates are 0.44 (control) and 0.44 (experimental). The standard deviation has been assumed to be</v>
      </c>
      <c r="D32" s="125"/>
      <c r="E32" s="125"/>
    </row>
    <row r="33" spans="2:5">
      <c r="B33" s="125"/>
      <c r="C33" s="125" t="str">
        <f>"based on a response rate of "&amp;ROUND('Bin Calcs NI'!F12,3)&amp;"**, the correlation between measures is "&amp;C15&amp;", and the CV of the number of measures "&amp;C16&amp;"."</f>
        <v>based on a response rate of 0.44**, the correlation between measures is 0.2, and the CV of the number of measures 0.</v>
      </c>
      <c r="D33" s="125"/>
      <c r="E33" s="125"/>
    </row>
    <row r="34" spans="2:5">
      <c r="B34" s="125"/>
      <c r="C34" s="125" t="str">
        <f>"There are fewer subjects "&amp;H27&amp;" and more measurements "&amp;H28&amp;" than would be needed "</f>
        <v xml:space="preserve">There are fewer subjects (53% less) and more measurements (40% more) than would be needed </v>
      </c>
      <c r="D34" s="125"/>
      <c r="E34" s="125"/>
    </row>
    <row r="35" spans="2:5">
      <c r="B35" s="125"/>
      <c r="C35" s="125" t="str">
        <f>"if there were only one measurement per subject."</f>
        <v>if there were only one measurement per subject.</v>
      </c>
      <c r="D35" s="125"/>
      <c r="E35" s="125"/>
    </row>
    <row r="36" spans="2:5">
      <c r="B36" s="125"/>
      <c r="C36" s="125"/>
      <c r="D36" s="154"/>
      <c r="E36" s="125"/>
    </row>
    <row r="37" spans="2:5">
      <c r="B37" s="125"/>
      <c r="C37" s="125"/>
      <c r="D37" s="125" t="str">
        <f>"** e.g. weighted sum of expected response rates, ((1x"&amp;C11&amp;")+("&amp;C21&amp;"x"&amp;C12&amp;"))/(1+"&amp;C21&amp;")"</f>
        <v>** e.g. weighted sum of expected response rates, ((1x0.44)+(1x0.44))/(1+1)</v>
      </c>
      <c r="E37" s="125"/>
    </row>
    <row r="38" spans="2:5">
      <c r="B38" s="125"/>
      <c r="C38" s="573" t="str">
        <f>"Ho: "&amp;IF(C9=3,"abs","")&amp;"(Pc-Pe)"&amp;IF((C13-C12)&lt;0,"&gt;","&lt;")&amp;"="&amp;ABS(C13-C12)&amp;"  versus  H1: "&amp;IF(C9=3,"abs","")&amp;"(Pc-Pe)"&amp;IF((C13-C12)&lt;0,"&lt;","&gt;")&amp;" "&amp;ABS(C13-C12)&amp;IF(C9=3,"              Note : abs(Pc-Pe) is the absolute value of Pc-Pe","")</f>
        <v>Ho: (Pc-Pe)&gt;=0.07  versus  H1: (Pc-Pe)&lt; 0.07</v>
      </c>
      <c r="D38" s="125"/>
      <c r="E38" s="125"/>
    </row>
    <row r="39" spans="2:5">
      <c r="C39" s="573"/>
    </row>
  </sheetData>
  <sheetProtection algorithmName="SHA-512" hashValue="3iweD6J4s9RDeaHHHKq/dHs2KPuq2zAZwWio8jsskhLzeyC13Sd3AGHxmuE9WMP6jetN6SO1U0QXg0Z6SKWgfg==" saltValue="9cz448OE4mGNdlIWCxSOVw==" spinCount="100000" sheet="1" objects="1" scenarios="1" selectLockedCells="1" selectUnlockedCells="1"/>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7F61-EA38-4DF5-B1B5-B3A875F08113}">
  <sheetPr codeName="Sheet23"/>
  <dimension ref="B1:R43"/>
  <sheetViews>
    <sheetView workbookViewId="0">
      <selection activeCell="O39" sqref="O39"/>
    </sheetView>
  </sheetViews>
  <sheetFormatPr defaultRowHeight="15"/>
  <cols>
    <col min="4" max="4" width="10.42578125" customWidth="1"/>
  </cols>
  <sheetData>
    <row r="1" spans="5:18">
      <c r="K1" t="s">
        <v>1162</v>
      </c>
    </row>
    <row r="2" spans="5:18">
      <c r="E2" s="635" t="s">
        <v>1161</v>
      </c>
      <c r="K2" t="s">
        <v>809</v>
      </c>
      <c r="N2" t="s">
        <v>1158</v>
      </c>
    </row>
    <row r="3" spans="5:18">
      <c r="G3" t="s">
        <v>796</v>
      </c>
      <c r="K3" t="s">
        <v>810</v>
      </c>
      <c r="N3" t="s">
        <v>1159</v>
      </c>
    </row>
    <row r="4" spans="5:18">
      <c r="N4" t="s">
        <v>1160</v>
      </c>
    </row>
    <row r="5" spans="5:18">
      <c r="G5" t="s">
        <v>797</v>
      </c>
    </row>
    <row r="6" spans="5:18">
      <c r="K6" t="s">
        <v>811</v>
      </c>
    </row>
    <row r="7" spans="5:18">
      <c r="K7" t="s">
        <v>16</v>
      </c>
      <c r="L7" s="176" t="s">
        <v>798</v>
      </c>
    </row>
    <row r="8" spans="5:18">
      <c r="G8" t="s">
        <v>800</v>
      </c>
      <c r="K8" t="s">
        <v>17</v>
      </c>
      <c r="L8" s="176" t="s">
        <v>799</v>
      </c>
    </row>
    <row r="10" spans="5:18">
      <c r="G10" t="s">
        <v>801</v>
      </c>
      <c r="K10" t="s">
        <v>40</v>
      </c>
      <c r="L10" t="s">
        <v>1164</v>
      </c>
      <c r="Q10" t="s">
        <v>856</v>
      </c>
      <c r="R10" t="s">
        <v>1166</v>
      </c>
    </row>
    <row r="11" spans="5:18">
      <c r="K11" t="s">
        <v>41</v>
      </c>
      <c r="L11" t="s">
        <v>1165</v>
      </c>
      <c r="R11" t="s">
        <v>1167</v>
      </c>
    </row>
    <row r="13" spans="5:18">
      <c r="G13" t="s">
        <v>802</v>
      </c>
    </row>
    <row r="14" spans="5:18">
      <c r="P14" s="49" t="s">
        <v>805</v>
      </c>
    </row>
    <row r="15" spans="5:18">
      <c r="L15" t="s">
        <v>806</v>
      </c>
      <c r="P15" s="49"/>
    </row>
    <row r="16" spans="5:18">
      <c r="G16" t="s">
        <v>803</v>
      </c>
      <c r="L16" t="s">
        <v>804</v>
      </c>
      <c r="P16" s="49" t="s">
        <v>794</v>
      </c>
    </row>
    <row r="17" spans="2:16">
      <c r="L17" t="s">
        <v>807</v>
      </c>
      <c r="P17" s="49"/>
    </row>
    <row r="18" spans="2:16">
      <c r="L18" t="s">
        <v>812</v>
      </c>
      <c r="P18" s="49"/>
    </row>
    <row r="19" spans="2:16">
      <c r="P19" s="49" t="s">
        <v>808</v>
      </c>
    </row>
    <row r="21" spans="2:16">
      <c r="B21" t="s">
        <v>1000</v>
      </c>
      <c r="I21" t="s">
        <v>1163</v>
      </c>
    </row>
    <row r="22" spans="2:16">
      <c r="B22" s="531" t="s">
        <v>853</v>
      </c>
      <c r="C22" s="531" t="s">
        <v>854</v>
      </c>
      <c r="D22" s="531" t="s">
        <v>855</v>
      </c>
    </row>
    <row r="24" spans="2:16">
      <c r="K24" s="30" t="s">
        <v>856</v>
      </c>
    </row>
    <row r="25" spans="2:16">
      <c r="E25" s="532" t="s">
        <v>330</v>
      </c>
      <c r="F25" s="15" t="s">
        <v>857</v>
      </c>
      <c r="G25" s="532" t="s">
        <v>39</v>
      </c>
      <c r="H25" s="15"/>
      <c r="I25" s="532" t="s">
        <v>857</v>
      </c>
      <c r="K25" s="531" t="s">
        <v>858</v>
      </c>
      <c r="L25" s="531" t="s">
        <v>330</v>
      </c>
      <c r="M25" s="531" t="s">
        <v>857</v>
      </c>
      <c r="N25" s="531" t="s">
        <v>857</v>
      </c>
      <c r="O25" s="531" t="s">
        <v>858</v>
      </c>
    </row>
    <row r="26" spans="2:16">
      <c r="E26" s="533">
        <v>3</v>
      </c>
      <c r="F26" s="529">
        <v>5.6</v>
      </c>
      <c r="G26" s="533">
        <f>E26/(E26+F26)</f>
        <v>0.34883720930232559</v>
      </c>
      <c r="H26" s="529"/>
      <c r="I26" s="533">
        <f>E26*(1-G26)/G26</f>
        <v>5.6000000000000005</v>
      </c>
      <c r="K26" s="529">
        <f>E26+F26</f>
        <v>8.6</v>
      </c>
      <c r="L26" s="529">
        <f>G26*K26</f>
        <v>3</v>
      </c>
      <c r="M26" s="529">
        <f>K26-L26</f>
        <v>5.6</v>
      </c>
      <c r="N26" s="529">
        <f>K26*(1-G26)</f>
        <v>5.6000000000000005</v>
      </c>
      <c r="O26" s="529">
        <f>F26/(1-G26)</f>
        <v>8.6</v>
      </c>
    </row>
    <row r="27" spans="2:16">
      <c r="E27" s="533"/>
      <c r="F27" s="529"/>
      <c r="G27" s="533"/>
      <c r="H27" s="529"/>
      <c r="I27" t="s">
        <v>859</v>
      </c>
      <c r="K27" t="s">
        <v>853</v>
      </c>
      <c r="L27" t="s">
        <v>860</v>
      </c>
      <c r="M27" t="s">
        <v>861</v>
      </c>
      <c r="N27" t="s">
        <v>862</v>
      </c>
      <c r="O27" t="s">
        <v>874</v>
      </c>
    </row>
    <row r="28" spans="2:16">
      <c r="K28" t="s">
        <v>863</v>
      </c>
    </row>
    <row r="30" spans="2:16">
      <c r="B30" t="s">
        <v>855</v>
      </c>
      <c r="E30" t="s">
        <v>853</v>
      </c>
      <c r="M30" t="str">
        <f>I27</f>
        <v>W=B(1-p)/p</v>
      </c>
    </row>
    <row r="31" spans="2:16">
      <c r="B31" t="s">
        <v>864</v>
      </c>
      <c r="E31" t="s">
        <v>865</v>
      </c>
      <c r="I31" t="s">
        <v>859</v>
      </c>
      <c r="M31" t="str">
        <f>L27</f>
        <v>B=pSD^2</v>
      </c>
    </row>
    <row r="32" spans="2:16">
      <c r="B32" t="s">
        <v>866</v>
      </c>
      <c r="M32" t="s">
        <v>867</v>
      </c>
    </row>
    <row r="33" spans="2:13">
      <c r="B33" t="s">
        <v>859</v>
      </c>
      <c r="E33" t="s">
        <v>863</v>
      </c>
      <c r="M33" t="s">
        <v>862</v>
      </c>
    </row>
    <row r="34" spans="2:13">
      <c r="E34" t="s">
        <v>861</v>
      </c>
    </row>
    <row r="35" spans="2:13">
      <c r="G35" t="s">
        <v>868</v>
      </c>
      <c r="M35" t="s">
        <v>874</v>
      </c>
    </row>
    <row r="37" spans="2:13">
      <c r="G37" t="s">
        <v>869</v>
      </c>
    </row>
    <row r="39" spans="2:13">
      <c r="G39" t="s">
        <v>870</v>
      </c>
      <c r="J39" t="s">
        <v>871</v>
      </c>
      <c r="K39" s="176" t="s">
        <v>872</v>
      </c>
    </row>
    <row r="41" spans="2:13">
      <c r="G41" t="s">
        <v>873</v>
      </c>
    </row>
    <row r="43" spans="2:13">
      <c r="G43" t="s">
        <v>860</v>
      </c>
    </row>
  </sheetData>
  <sheetProtection algorithmName="SHA-512" hashValue="XQ2sljwiy9zj3KjMdbi/xmNmshgGhH7xJqpyOCiuLO3EWCpxWKZeCrEmZxe2NFr0t/T8auIdPEOGXSdhSfmyuw==" saltValue="TqvLxWWbEmk7ftBEzPLbxg==" spinCount="100000" sheet="1" objects="1" scenarios="1" selectLockedCells="1" selectUnlockedCells="1"/>
  <phoneticPr fontId="40"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2DC4-9DF3-4878-BE51-5B0AC99B17F9}">
  <dimension ref="A2:AO38"/>
  <sheetViews>
    <sheetView workbookViewId="0">
      <selection activeCell="E23" sqref="E23"/>
    </sheetView>
  </sheetViews>
  <sheetFormatPr defaultRowHeight="15"/>
  <cols>
    <col min="1" max="41" width="9.140625" style="90"/>
  </cols>
  <sheetData>
    <row r="2" spans="3:10">
      <c r="C2" s="901" t="s">
        <v>1221</v>
      </c>
      <c r="J2" s="103" t="s">
        <v>1252</v>
      </c>
    </row>
    <row r="3" spans="3:10">
      <c r="C3" s="125"/>
    </row>
    <row r="4" spans="3:10">
      <c r="C4" s="902" t="s">
        <v>1222</v>
      </c>
    </row>
    <row r="5" spans="3:10">
      <c r="C5" s="90" t="s">
        <v>1232</v>
      </c>
    </row>
    <row r="7" spans="3:10">
      <c r="C7" s="90" t="s">
        <v>1218</v>
      </c>
    </row>
    <row r="8" spans="3:10">
      <c r="D8" s="90" t="s">
        <v>1211</v>
      </c>
    </row>
    <row r="9" spans="3:10">
      <c r="E9" s="90" t="s">
        <v>1212</v>
      </c>
    </row>
    <row r="11" spans="3:10">
      <c r="C11" s="90" t="s">
        <v>1216</v>
      </c>
    </row>
    <row r="17" spans="3:23">
      <c r="C17" s="90" t="s">
        <v>1231</v>
      </c>
      <c r="J17" s="5"/>
    </row>
    <row r="18" spans="3:23">
      <c r="D18" s="90" t="s">
        <v>1217</v>
      </c>
      <c r="J18" s="5"/>
    </row>
    <row r="19" spans="3:23">
      <c r="D19" s="90" t="s">
        <v>1223</v>
      </c>
      <c r="J19" s="5"/>
      <c r="K19" s="5"/>
    </row>
    <row r="20" spans="3:23">
      <c r="J20" s="5"/>
      <c r="K20" s="5"/>
      <c r="L20" s="5"/>
      <c r="M20" s="5"/>
      <c r="N20" s="5"/>
      <c r="O20" s="5"/>
      <c r="P20" s="5"/>
      <c r="Q20" s="5"/>
      <c r="R20" s="5"/>
      <c r="S20" s="5"/>
      <c r="T20" s="5"/>
      <c r="U20" s="5"/>
      <c r="V20" s="5"/>
      <c r="W20" s="5"/>
    </row>
    <row r="21" spans="3:23">
      <c r="C21" s="103" t="s">
        <v>1233</v>
      </c>
      <c r="J21" s="5"/>
      <c r="K21" s="5"/>
      <c r="L21" s="5"/>
      <c r="M21" s="5"/>
      <c r="N21" s="5"/>
      <c r="O21" s="5"/>
      <c r="P21" s="5"/>
      <c r="Q21" s="5"/>
      <c r="R21" s="5"/>
      <c r="S21" s="5"/>
      <c r="T21" s="5"/>
      <c r="U21" s="5"/>
      <c r="V21" s="5"/>
      <c r="W21" s="5"/>
    </row>
    <row r="22" spans="3:23">
      <c r="C22" s="103" t="s">
        <v>1234</v>
      </c>
      <c r="J22" s="5"/>
      <c r="K22" s="5"/>
      <c r="L22" s="5"/>
      <c r="M22" s="5"/>
      <c r="N22" s="5"/>
      <c r="O22" s="5"/>
      <c r="P22" s="5"/>
      <c r="Q22" s="5"/>
      <c r="R22" s="5"/>
      <c r="S22" s="5"/>
      <c r="T22" s="5"/>
      <c r="U22" s="5"/>
      <c r="V22" s="5"/>
      <c r="W22" s="5"/>
    </row>
    <row r="23" spans="3:23">
      <c r="C23" s="90" t="s">
        <v>1213</v>
      </c>
      <c r="E23" s="668"/>
      <c r="J23" s="5"/>
      <c r="K23" s="5"/>
      <c r="L23" s="5"/>
      <c r="M23" s="5"/>
      <c r="N23" s="5"/>
      <c r="O23" s="5"/>
      <c r="P23" s="5"/>
      <c r="Q23" s="5"/>
      <c r="R23" s="5"/>
      <c r="S23" s="5"/>
      <c r="T23" s="5"/>
      <c r="U23" s="5"/>
      <c r="V23" s="5"/>
      <c r="W23" s="5"/>
    </row>
    <row r="24" spans="3:23">
      <c r="C24" s="90" t="s">
        <v>1214</v>
      </c>
      <c r="E24" s="669"/>
      <c r="J24" s="5"/>
      <c r="K24" s="5"/>
      <c r="L24" s="5"/>
      <c r="M24" s="5"/>
      <c r="N24" s="5"/>
      <c r="O24" s="5"/>
      <c r="P24" s="5"/>
      <c r="Q24" s="5"/>
      <c r="R24" s="5"/>
      <c r="S24" s="5"/>
      <c r="T24" s="5"/>
      <c r="U24" s="5"/>
      <c r="V24" s="5"/>
      <c r="W24" s="5"/>
    </row>
    <row r="25" spans="3:23">
      <c r="C25" s="90" t="s">
        <v>1215</v>
      </c>
      <c r="E25" s="670"/>
      <c r="J25" s="5"/>
      <c r="K25" s="5"/>
      <c r="L25" s="5"/>
      <c r="M25" s="5"/>
      <c r="N25" s="5"/>
      <c r="O25" s="5"/>
      <c r="P25" s="5"/>
      <c r="Q25" s="5"/>
      <c r="R25" s="5"/>
      <c r="S25" s="5"/>
      <c r="T25" s="5"/>
      <c r="U25" s="5"/>
      <c r="V25" s="5"/>
      <c r="W25" s="5"/>
    </row>
    <row r="26" spans="3:23">
      <c r="K26" s="5"/>
      <c r="L26" s="5"/>
      <c r="M26" s="5"/>
      <c r="N26" s="5"/>
      <c r="O26" s="5"/>
      <c r="P26" s="5"/>
      <c r="Q26" s="5"/>
      <c r="R26" s="5"/>
      <c r="S26" s="5"/>
      <c r="T26" s="5"/>
      <c r="U26" s="5"/>
      <c r="V26" s="5"/>
      <c r="W26" s="5"/>
    </row>
    <row r="27" spans="3:23">
      <c r="C27" s="90" t="s">
        <v>1230</v>
      </c>
      <c r="K27" s="5"/>
      <c r="L27" s="5"/>
      <c r="M27" s="5"/>
      <c r="N27" s="5"/>
      <c r="O27" s="5"/>
      <c r="P27" s="5"/>
      <c r="Q27" s="5"/>
      <c r="R27" s="5"/>
      <c r="S27" s="5"/>
      <c r="T27" s="5"/>
      <c r="U27" s="5"/>
      <c r="V27" s="5"/>
      <c r="W27" s="5"/>
    </row>
    <row r="28" spans="3:23">
      <c r="D28" s="103" t="s">
        <v>1220</v>
      </c>
      <c r="E28" s="103"/>
      <c r="L28" s="5"/>
      <c r="M28" s="5"/>
      <c r="N28" s="5"/>
      <c r="O28" s="5"/>
      <c r="P28" s="5"/>
      <c r="Q28" s="5"/>
      <c r="R28" s="5"/>
      <c r="S28" s="5"/>
      <c r="T28" s="5"/>
      <c r="U28" s="5"/>
      <c r="V28" s="5"/>
      <c r="W28" s="5"/>
    </row>
    <row r="29" spans="3:23">
      <c r="D29" s="103"/>
      <c r="E29" s="103" t="s">
        <v>1224</v>
      </c>
    </row>
    <row r="30" spans="3:23">
      <c r="C30" s="90" t="s">
        <v>1219</v>
      </c>
    </row>
    <row r="31" spans="3:23">
      <c r="C31" s="90" t="s">
        <v>1225</v>
      </c>
    </row>
    <row r="34" spans="1:5">
      <c r="A34" s="90" t="s">
        <v>1228</v>
      </c>
    </row>
    <row r="36" spans="1:5">
      <c r="C36" s="902" t="s">
        <v>1229</v>
      </c>
    </row>
    <row r="37" spans="1:5">
      <c r="D37" s="103" t="s">
        <v>1226</v>
      </c>
      <c r="E37" s="103"/>
    </row>
    <row r="38" spans="1:5">
      <c r="D38" s="103" t="s">
        <v>1227</v>
      </c>
    </row>
  </sheetData>
  <sheetProtection algorithmName="SHA-512" hashValue="QTRm5TvgTHFK+C+wzyGDskLoj41m5gg6RGu09ST9aGO1+Ntn3JFHvpexWkzZOOAPoNbFe5Wa0Y49iuVimAfHcw==" saltValue="5MYfP0zWHbS0+VHGNj2gjQ==" spinCount="100000" sheet="1" objects="1" scenarios="1" selectLockedCells="1"/>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AEE76-3C42-4FD5-8707-6FF25383F8E3}">
  <sheetPr codeName="Sheet24"/>
  <dimension ref="E10:E12"/>
  <sheetViews>
    <sheetView workbookViewId="0">
      <selection activeCell="B18" sqref="B18"/>
    </sheetView>
  </sheetViews>
  <sheetFormatPr defaultRowHeight="15"/>
  <sheetData>
    <row r="10" spans="5:5">
      <c r="E10" t="s">
        <v>299</v>
      </c>
    </row>
    <row r="12" spans="5:5">
      <c r="E12" t="s">
        <v>300</v>
      </c>
    </row>
  </sheetData>
  <sheetProtection algorithmName="SHA-512" hashValue="l+mZ44ZbG7Msq+/h6JETxQ1ZdsHSgSm7uK1oBCZDinJ3GgN26oxYDnfTVxE7wuwbR5Mo+SL3ElDWwALiPBuU0g==" saltValue="5Q7hC7UsObLgQjuZOIlNAQ==" spinCount="100000" sheet="1" objects="1" scenarios="1" selectLockedCells="1" selectUnlockedCells="1"/>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BC86-E0AE-44F8-A22B-FE7270AFC55A}">
  <sheetPr codeName="Sheet25"/>
  <dimension ref="A1:Q53"/>
  <sheetViews>
    <sheetView workbookViewId="0">
      <selection activeCell="L36" sqref="L36"/>
    </sheetView>
  </sheetViews>
  <sheetFormatPr defaultRowHeight="15"/>
  <cols>
    <col min="1" max="1" width="14.5703125" customWidth="1"/>
    <col min="2" max="2" width="10.7109375" customWidth="1"/>
    <col min="3" max="3" width="12" customWidth="1"/>
    <col min="4" max="4" width="11.140625" customWidth="1"/>
    <col min="5" max="5" width="12.140625" customWidth="1"/>
    <col min="6" max="6" width="11.140625" customWidth="1"/>
    <col min="8" max="8" width="11.7109375" customWidth="1"/>
    <col min="9" max="9" width="11.140625" customWidth="1"/>
    <col min="12" max="12" width="9.85546875" customWidth="1"/>
    <col min="13" max="13" width="10.140625" customWidth="1"/>
  </cols>
  <sheetData>
    <row r="1" spans="1:16">
      <c r="D1" s="12" t="s">
        <v>1</v>
      </c>
      <c r="E1" s="12"/>
      <c r="F1" s="12"/>
      <c r="I1" s="12" t="s">
        <v>1</v>
      </c>
    </row>
    <row r="2" spans="1:16" ht="15.75">
      <c r="A2" s="13" t="s">
        <v>2</v>
      </c>
      <c r="B2" s="14"/>
      <c r="I2" s="15" t="s">
        <v>3</v>
      </c>
    </row>
    <row r="3" spans="1:16" ht="15.75">
      <c r="A3" s="14"/>
      <c r="B3" s="14"/>
      <c r="C3" s="16" t="s">
        <v>4</v>
      </c>
      <c r="D3" s="16" t="s">
        <v>5</v>
      </c>
      <c r="E3" s="16" t="s">
        <v>6</v>
      </c>
      <c r="F3" s="16"/>
      <c r="H3" s="16" t="s">
        <v>4</v>
      </c>
      <c r="I3" s="16" t="s">
        <v>5</v>
      </c>
      <c r="J3" s="16" t="s">
        <v>6</v>
      </c>
    </row>
    <row r="4" spans="1:16">
      <c r="A4" s="17" t="s">
        <v>7</v>
      </c>
      <c r="B4" s="17"/>
      <c r="C4" s="18">
        <f>D4</f>
        <v>0.35</v>
      </c>
      <c r="D4" s="19">
        <f>'Continuous NormalS'!C4</f>
        <v>0.35</v>
      </c>
      <c r="E4" s="20">
        <f>D4</f>
        <v>0.35</v>
      </c>
      <c r="F4" s="20"/>
      <c r="G4" s="20"/>
      <c r="H4" s="18">
        <f>I4</f>
        <v>0.35</v>
      </c>
      <c r="I4" s="18">
        <f>D4</f>
        <v>0.35</v>
      </c>
      <c r="J4" s="20">
        <f>I4</f>
        <v>0.35</v>
      </c>
    </row>
    <row r="5" spans="1:16">
      <c r="A5" s="21" t="s">
        <v>8</v>
      </c>
      <c r="C5" s="18">
        <f>D5</f>
        <v>6</v>
      </c>
      <c r="D5" s="22">
        <f>'Continuous NormalS'!C6</f>
        <v>6</v>
      </c>
      <c r="E5" s="20">
        <f>D5</f>
        <v>6</v>
      </c>
      <c r="F5" s="23" t="s">
        <v>9</v>
      </c>
      <c r="H5" s="18">
        <f>I5</f>
        <v>1</v>
      </c>
      <c r="I5" s="21">
        <v>1</v>
      </c>
      <c r="J5" s="20">
        <f>I5</f>
        <v>1</v>
      </c>
    </row>
    <row r="6" spans="1:16">
      <c r="A6" s="24" t="s">
        <v>10</v>
      </c>
      <c r="C6" s="18">
        <f>D6</f>
        <v>0.2</v>
      </c>
      <c r="D6" s="22">
        <f>'Continuous NormalS'!C7</f>
        <v>0.2</v>
      </c>
      <c r="E6" s="20">
        <f>D6</f>
        <v>0.2</v>
      </c>
      <c r="F6" s="20"/>
      <c r="H6" s="18">
        <f>I6</f>
        <v>0.2</v>
      </c>
      <c r="I6" s="21">
        <f>D6</f>
        <v>0.2</v>
      </c>
      <c r="J6" s="20">
        <f>I6</f>
        <v>0.2</v>
      </c>
    </row>
    <row r="7" spans="1:16">
      <c r="A7" s="21" t="s">
        <v>11</v>
      </c>
      <c r="C7" s="18">
        <f>D7</f>
        <v>0.7</v>
      </c>
      <c r="D7" s="22">
        <f>'Continuous NormalS'!C5</f>
        <v>0.7</v>
      </c>
      <c r="E7" s="20">
        <f>D7</f>
        <v>0.7</v>
      </c>
      <c r="F7" s="20"/>
      <c r="H7" s="18">
        <f>I7</f>
        <v>0.7</v>
      </c>
      <c r="I7" s="21">
        <f>D7</f>
        <v>0.7</v>
      </c>
      <c r="J7" s="20">
        <f>I7</f>
        <v>0.7</v>
      </c>
    </row>
    <row r="8" spans="1:16">
      <c r="A8" s="21" t="s">
        <v>12</v>
      </c>
      <c r="C8" s="18">
        <f>D8</f>
        <v>0</v>
      </c>
      <c r="D8" s="25">
        <f>'Continuous NormalS'!C8</f>
        <v>0</v>
      </c>
      <c r="E8" s="20">
        <f>D8</f>
        <v>0</v>
      </c>
      <c r="F8" s="20"/>
      <c r="G8" s="26"/>
      <c r="H8" s="905">
        <v>0</v>
      </c>
      <c r="I8" s="906">
        <v>0</v>
      </c>
      <c r="J8" s="905">
        <v>0</v>
      </c>
    </row>
    <row r="9" spans="1:16">
      <c r="A9" s="28" t="s">
        <v>13</v>
      </c>
      <c r="B9" s="19">
        <f>1-'Continuous NormalS'!C10</f>
        <v>9.9999999999999978E-2</v>
      </c>
      <c r="C9" s="29">
        <f>-NORMSINV(B9)</f>
        <v>1.2815515655446006</v>
      </c>
      <c r="D9" s="29">
        <f>TINV($B9*2,D18-2)</f>
        <v>1.2971342999309419</v>
      </c>
      <c r="E9" s="505">
        <f>TINV($B9*2,D19-2)</f>
        <v>1.2968526725898011</v>
      </c>
      <c r="F9" s="29"/>
      <c r="G9" s="29"/>
      <c r="H9" s="29">
        <f>-NORMSINV(B9)</f>
        <v>1.2815515655446006</v>
      </c>
      <c r="I9" s="29">
        <f>TINV($B9*2,I18-2)</f>
        <v>1.2866414610844412</v>
      </c>
      <c r="J9" s="29">
        <f>TINV($B9*2,I19-2)</f>
        <v>1.2865512826250505</v>
      </c>
    </row>
    <row r="10" spans="1:16">
      <c r="A10" s="28" t="s">
        <v>14</v>
      </c>
      <c r="B10" s="25">
        <f>'Continuous NormalS'!C11</f>
        <v>0.05</v>
      </c>
      <c r="C10" s="29">
        <f>-NORMSINV(B10/2)</f>
        <v>1.9599639845400538</v>
      </c>
      <c r="D10" s="29">
        <f>TINV($B10,D18-2)</f>
        <v>2.0040447832891455</v>
      </c>
      <c r="E10" s="29">
        <f>TINV($B10,D19-2)</f>
        <v>2.0032407188478727</v>
      </c>
      <c r="F10" s="29"/>
      <c r="G10" s="29"/>
      <c r="H10" s="29">
        <f>-NORMSINV(B10/2)</f>
        <v>1.9599639845400538</v>
      </c>
      <c r="I10" s="29">
        <f>TINV($B10,I18-2)</f>
        <v>1.9742709570280526</v>
      </c>
      <c r="J10" s="29">
        <f>TINV($B10,I19-2)</f>
        <v>1.974016707630968</v>
      </c>
      <c r="L10" s="30" t="str">
        <f>'costCN (t2)'!$B$21&amp;" :"</f>
        <v>Min Cost :</v>
      </c>
      <c r="M10" t="s">
        <v>15</v>
      </c>
    </row>
    <row r="11" spans="1:16">
      <c r="A11" s="31" t="s">
        <v>16</v>
      </c>
      <c r="B11" s="20"/>
      <c r="C11" s="31">
        <f>C24</f>
        <v>0.404145188432738</v>
      </c>
      <c r="D11" s="31">
        <f t="shared" ref="D11:E11" si="0">D24</f>
        <v>0.404145188432738</v>
      </c>
      <c r="E11" s="31">
        <f t="shared" si="0"/>
        <v>0.404145188432738</v>
      </c>
      <c r="F11" s="31"/>
      <c r="G11" s="31"/>
      <c r="H11" s="31">
        <f>H24</f>
        <v>0.7</v>
      </c>
      <c r="I11" s="31">
        <f t="shared" ref="I11:J11" si="1">I24</f>
        <v>0.7</v>
      </c>
      <c r="J11" s="31">
        <f t="shared" si="1"/>
        <v>0.7</v>
      </c>
      <c r="M11" s="32" t="str">
        <f>'costCN (t2)'!D21</f>
        <v>Total Cost</v>
      </c>
      <c r="N11" s="33">
        <f>'costCN (t2)'!E21</f>
        <v>427</v>
      </c>
      <c r="O11" t="str">
        <f>'costCN (t2)'!F21</f>
        <v>measures</v>
      </c>
      <c r="P11">
        <f>'costCN (t2)'!G21</f>
        <v>3</v>
      </c>
    </row>
    <row r="12" spans="1:16">
      <c r="A12" s="31" t="s">
        <v>17</v>
      </c>
      <c r="B12" s="20"/>
      <c r="C12" s="31">
        <f>C24/SQRT(C13)</f>
        <v>0.404145188432738</v>
      </c>
      <c r="D12" s="31">
        <f t="shared" ref="D12:E12" si="2">D24/SQRT(D13)</f>
        <v>0.404145188432738</v>
      </c>
      <c r="E12" s="31">
        <f t="shared" si="2"/>
        <v>0.404145188432738</v>
      </c>
      <c r="F12" s="31"/>
      <c r="G12" s="502">
        <f>((((C11^2)/C13)+(C12^2)))^0.5</f>
        <v>0.57154760664940818</v>
      </c>
      <c r="H12" s="31">
        <f>H24/SQRT(H13)</f>
        <v>0.7</v>
      </c>
      <c r="I12" s="31">
        <f t="shared" ref="I12:J12" si="3">I24/SQRT(I13)</f>
        <v>0.7</v>
      </c>
      <c r="J12" s="31">
        <f t="shared" si="3"/>
        <v>0.7</v>
      </c>
      <c r="M12" s="34" t="str">
        <f>'costCN (t2)'!H21</f>
        <v>N</v>
      </c>
      <c r="N12" s="33">
        <f>'costCN (t2)'!I21</f>
        <v>80.441446240854219</v>
      </c>
    </row>
    <row r="13" spans="1:16">
      <c r="A13" s="31" t="s">
        <v>18</v>
      </c>
      <c r="B13" s="20"/>
      <c r="C13" s="35">
        <f>D13</f>
        <v>1</v>
      </c>
      <c r="D13" s="36">
        <f>'Continuous NormalS'!C13</f>
        <v>1</v>
      </c>
      <c r="E13" s="31">
        <f>D13</f>
        <v>1</v>
      </c>
      <c r="F13" s="31"/>
      <c r="G13" s="31"/>
      <c r="H13" s="31">
        <f>C13</f>
        <v>1</v>
      </c>
      <c r="I13" s="31">
        <f>H13</f>
        <v>1</v>
      </c>
      <c r="J13" s="31">
        <f>I13</f>
        <v>1</v>
      </c>
      <c r="L13" s="30" t="s">
        <v>19</v>
      </c>
    </row>
    <row r="14" spans="1:16">
      <c r="A14" s="31" t="s">
        <v>11</v>
      </c>
      <c r="B14" s="20"/>
      <c r="C14" s="17">
        <f>C11</f>
        <v>0.404145188432738</v>
      </c>
      <c r="D14" s="17">
        <f>D11</f>
        <v>0.404145188432738</v>
      </c>
      <c r="E14" s="31">
        <f>D14</f>
        <v>0.404145188432738</v>
      </c>
      <c r="F14" s="31"/>
      <c r="G14" s="17"/>
      <c r="H14" s="17">
        <f>H11</f>
        <v>0.7</v>
      </c>
      <c r="I14" s="17">
        <f t="shared" ref="I14:J14" si="4">I11</f>
        <v>0.7</v>
      </c>
      <c r="J14" s="17">
        <f t="shared" si="4"/>
        <v>0.7</v>
      </c>
      <c r="L14" t="s">
        <v>20</v>
      </c>
      <c r="M14" s="11" t="str">
        <f>'costCN (t2)'!B3</f>
        <v>w</v>
      </c>
      <c r="N14" s="37">
        <f>'costCN (t2)'!C3</f>
        <v>0.43478260869565222</v>
      </c>
      <c r="O14">
        <f>1/N15</f>
        <v>1</v>
      </c>
    </row>
    <row r="15" spans="1:16">
      <c r="A15" s="17" t="s">
        <v>21</v>
      </c>
      <c r="B15" s="20"/>
      <c r="C15" s="38">
        <f>(C9+C10)*((((C11^2)+(C12^2)))^0.5)/C4</f>
        <v>5.2933727273363544</v>
      </c>
      <c r="D15" s="38">
        <f t="shared" ref="D15:E15" si="5">(D9+D10)*((((D11^2)+(D12^2)))^0.5)/D4</f>
        <v>5.3908028689586525</v>
      </c>
      <c r="E15" s="38">
        <f t="shared" si="5"/>
        <v>5.3890299417020886</v>
      </c>
      <c r="F15" s="38"/>
      <c r="G15" s="38"/>
      <c r="H15" s="38">
        <f>(H9+H10)*((((H11^2)+(H12^2)))^0.5)/H4</f>
        <v>9.1683905071460039</v>
      </c>
      <c r="I15" s="38">
        <f t="shared" ref="I15:J15" si="6">(I9+I10)*((((I11^2)+(I12^2)))^0.5)/I4</f>
        <v>9.2232531348110669</v>
      </c>
      <c r="J15" s="38">
        <f t="shared" si="6"/>
        <v>9.2222789457192942</v>
      </c>
      <c r="L15" t="s">
        <v>22</v>
      </c>
      <c r="M15" s="11" t="str">
        <f>'costCN (t2)'!B4</f>
        <v>c</v>
      </c>
      <c r="N15" s="11">
        <f>'costCN (t2)'!C4</f>
        <v>1</v>
      </c>
      <c r="O15" s="39">
        <f>1/N14</f>
        <v>2.2999999999999998</v>
      </c>
    </row>
    <row r="16" spans="1:16">
      <c r="A16" s="17" t="s">
        <v>23</v>
      </c>
      <c r="B16" s="20"/>
      <c r="C16" s="38">
        <f>C15^2</f>
        <v>28.019794830508314</v>
      </c>
      <c r="D16" s="38">
        <f>D15^2</f>
        <v>29.060755571972837</v>
      </c>
      <c r="E16" s="38">
        <f>ROUND(E15^2+0.499,0)</f>
        <v>30</v>
      </c>
      <c r="F16" s="38"/>
      <c r="G16" s="38"/>
      <c r="H16" s="38">
        <f>H15^2</f>
        <v>84.059384491524952</v>
      </c>
      <c r="I16" s="38">
        <f>ROUND((I15^2)+0.499,0)</f>
        <v>86</v>
      </c>
      <c r="J16" s="38">
        <f>ROUND((J15^2)+0.499,0)</f>
        <v>86</v>
      </c>
    </row>
    <row r="17" spans="1:13">
      <c r="A17" s="31" t="s">
        <v>24</v>
      </c>
      <c r="B17" s="20"/>
      <c r="C17" s="38">
        <f>C13*C16</f>
        <v>28.019794830508314</v>
      </c>
      <c r="D17" s="38">
        <f>D13*D16</f>
        <v>29.060755571972837</v>
      </c>
      <c r="E17" s="38">
        <f>E13*E16</f>
        <v>30</v>
      </c>
      <c r="F17" s="38"/>
      <c r="G17" s="38"/>
      <c r="H17" s="38">
        <f>H13*H16</f>
        <v>84.059384491524952</v>
      </c>
      <c r="I17" s="38">
        <f>I13*I16</f>
        <v>86</v>
      </c>
      <c r="J17" s="38">
        <f>J13*J16</f>
        <v>86</v>
      </c>
    </row>
    <row r="18" spans="1:13">
      <c r="A18" s="40" t="s">
        <v>25</v>
      </c>
      <c r="B18" s="20"/>
      <c r="C18" s="41">
        <f>ROUND(C19+0.499,0)</f>
        <v>57</v>
      </c>
      <c r="D18" s="42">
        <f>C18</f>
        <v>57</v>
      </c>
      <c r="E18" s="42"/>
      <c r="F18" s="42"/>
      <c r="G18" s="42"/>
      <c r="H18" s="41">
        <f>ROUND(H19+0.499,0)</f>
        <v>169</v>
      </c>
      <c r="I18" s="42">
        <f>H18</f>
        <v>169</v>
      </c>
      <c r="J18" s="42"/>
      <c r="K18" s="21"/>
      <c r="L18" s="21"/>
      <c r="M18" s="43" t="str">
        <f>"Ratios m="&amp;D5&amp;"/m=1"</f>
        <v>Ratios m=6/m=1</v>
      </c>
    </row>
    <row r="19" spans="1:13">
      <c r="A19" s="44" t="s">
        <v>26</v>
      </c>
      <c r="B19" s="45" t="str">
        <f>"m="&amp;D5</f>
        <v>m=6</v>
      </c>
      <c r="C19" s="46">
        <f>SUM(C16:C17)</f>
        <v>56.039589661016628</v>
      </c>
      <c r="D19" s="46">
        <f>SUM(D16:D17)</f>
        <v>58.121511143945675</v>
      </c>
      <c r="E19" s="46">
        <f>SUM(E16:E17)</f>
        <v>60</v>
      </c>
      <c r="F19" s="46"/>
      <c r="G19" s="45" t="str">
        <f>"m="&amp;I5</f>
        <v>m=1</v>
      </c>
      <c r="H19" s="46">
        <f>SUM(H16:H17)</f>
        <v>168.1187689830499</v>
      </c>
      <c r="I19" s="46">
        <f>SUM(I16:I17)</f>
        <v>172</v>
      </c>
      <c r="J19" s="46">
        <f>SUM(J16:J17)</f>
        <v>172</v>
      </c>
      <c r="K19" s="21" t="s">
        <v>27</v>
      </c>
      <c r="L19" s="21"/>
      <c r="M19" s="47">
        <f>E19/J19</f>
        <v>0.34883720930232559</v>
      </c>
    </row>
    <row r="20" spans="1:13">
      <c r="A20" s="48" t="s">
        <v>28</v>
      </c>
      <c r="B20" s="49"/>
      <c r="C20" s="46">
        <f>C19*C5</f>
        <v>336.23753796609975</v>
      </c>
      <c r="D20" s="46">
        <f>D19*D5</f>
        <v>348.72906686367406</v>
      </c>
      <c r="E20" s="46">
        <f>E19*E5</f>
        <v>360</v>
      </c>
      <c r="F20" s="46"/>
      <c r="G20" s="46"/>
      <c r="H20" s="46"/>
      <c r="I20" s="46">
        <f>I19*I5</f>
        <v>172</v>
      </c>
      <c r="J20" s="46">
        <f>J19*J5</f>
        <v>172</v>
      </c>
      <c r="K20" s="21" t="s">
        <v>28</v>
      </c>
      <c r="L20" s="21"/>
      <c r="M20" s="47">
        <f>E20/J20</f>
        <v>2.0930232558139537</v>
      </c>
    </row>
    <row r="21" spans="1:13">
      <c r="A21" s="17" t="s">
        <v>29</v>
      </c>
      <c r="B21" s="20"/>
      <c r="C21" s="17">
        <v>0.1</v>
      </c>
      <c r="D21" s="17">
        <v>0.1</v>
      </c>
      <c r="E21" s="17">
        <v>0.1</v>
      </c>
      <c r="F21" s="17"/>
      <c r="G21" s="17"/>
      <c r="H21" s="17">
        <v>0.1</v>
      </c>
      <c r="I21" s="17">
        <v>0.1</v>
      </c>
      <c r="J21" s="17">
        <v>0.1</v>
      </c>
    </row>
    <row r="22" spans="1:13">
      <c r="A22" s="17" t="s">
        <v>30</v>
      </c>
      <c r="B22" s="20"/>
      <c r="C22" s="38">
        <f>C19/(1-C21)</f>
        <v>62.266210734462916</v>
      </c>
      <c r="D22" s="38">
        <f>D19/(1-D21)</f>
        <v>64.579456826606304</v>
      </c>
      <c r="E22" s="38">
        <f>E19/(1-E21)</f>
        <v>66.666666666666671</v>
      </c>
      <c r="F22" s="38"/>
      <c r="G22" s="38"/>
      <c r="H22" s="38">
        <f>H19/(1-H21)</f>
        <v>186.79863220338879</v>
      </c>
      <c r="I22" s="38">
        <f>I19/(1-I21)</f>
        <v>191.11111111111111</v>
      </c>
      <c r="J22" s="38">
        <f>J19/(1-J21)</f>
        <v>191.11111111111111</v>
      </c>
    </row>
    <row r="23" spans="1:13">
      <c r="A23" s="50" t="s">
        <v>31</v>
      </c>
      <c r="B23" s="50" t="s">
        <v>32</v>
      </c>
      <c r="C23" s="21">
        <f>SQRT(((C7^2)/C5)*(1+C6*(C5-1)))</f>
        <v>0.404145188432738</v>
      </c>
      <c r="D23" s="21">
        <f>SQRT(((D7^2)/D5)*(1+D6*(D5-1)))</f>
        <v>0.404145188432738</v>
      </c>
      <c r="E23" s="21">
        <f>SQRT(((E7^2)/E5)*(1+E6*(E5-1)))</f>
        <v>0.404145188432738</v>
      </c>
      <c r="F23" s="21"/>
      <c r="G23" s="21"/>
      <c r="H23" s="21">
        <f>SQRT(((H7^2)/H5)*(1+H6*(H5-1)))</f>
        <v>0.7</v>
      </c>
      <c r="I23" s="21">
        <f>SQRT(((I7^2)/I5)*(1+I6*(I5-1)))</f>
        <v>0.7</v>
      </c>
      <c r="J23" s="21">
        <f>SQRT(((J7^2)/J5)*(1+J6*(J5-1)))</f>
        <v>0.7</v>
      </c>
    </row>
    <row r="24" spans="1:13">
      <c r="A24" s="50"/>
      <c r="B24" s="51" t="s">
        <v>47</v>
      </c>
      <c r="C24" s="27">
        <f>SQRT((C7^2 /C5)*(1+(C6*(C5-1)))*(1/(1-((C8^2)*(((C5*C6)/((C5*C6)-C6+1))*(1-((C5*C6)/((C5*C6)-C6+1))))))))</f>
        <v>0.404145188432738</v>
      </c>
      <c r="D24" s="27">
        <f t="shared" ref="D24:E24" si="7">SQRT((D7^2 /D5)*(1+(D6*(D5-1)))*(1/(1-((D8^2)*(((D5*D6)/((D5*D6)-D6+1))*(1-((D5*D6)/((D5*D6)-D6+1))))))))</f>
        <v>0.404145188432738</v>
      </c>
      <c r="E24" s="27">
        <f t="shared" si="7"/>
        <v>0.404145188432738</v>
      </c>
      <c r="F24" s="27"/>
      <c r="G24" s="27"/>
      <c r="H24" s="27">
        <f>SQRT((H7^2 /H5)*(1+(H6*(H5-1)))*(1/(1-((H8^2)*(((H5*H6)/((H5*H6)-H6+1))*(1-((H5*H6)/((H5*H6)-H6+1))))))))</f>
        <v>0.7</v>
      </c>
      <c r="I24" s="27">
        <f t="shared" ref="I24:J24" si="8">SQRT((I7^2 /I5)*(1+(I6*(I5-1)))*(1/(1-((I8^2)*(((I5*I6)/((I5*I6)-I6+1))*(1-((I5*I6)/((I5*I6)-I6+1))))))))</f>
        <v>0.7</v>
      </c>
      <c r="J24" s="27">
        <f t="shared" si="8"/>
        <v>0.7</v>
      </c>
    </row>
    <row r="25" spans="1:13">
      <c r="A25" s="50" t="s">
        <v>34</v>
      </c>
      <c r="B25" s="50"/>
      <c r="D25" s="50"/>
      <c r="E25" s="50"/>
      <c r="F25" s="50"/>
      <c r="H25" s="50">
        <f>SQRT((C7^2 /C5)*(1+(C6*(C5-1))))</f>
        <v>0.404145188432738</v>
      </c>
      <c r="I25" s="50"/>
    </row>
    <row r="26" spans="1:13">
      <c r="A26" s="50" t="s">
        <v>35</v>
      </c>
      <c r="B26" s="50"/>
      <c r="D26" s="50"/>
      <c r="E26" s="50"/>
      <c r="F26" s="50"/>
      <c r="H26" s="50">
        <f>SQRT((C7^2 /C5)*(1+C6*(((C5*(IF(C8&lt;0.23,1,(1+(C8^2))))) -1))))</f>
        <v>0.404145188432738</v>
      </c>
      <c r="I26" s="50"/>
    </row>
    <row r="27" spans="1:13">
      <c r="A27" s="50" t="s">
        <v>759</v>
      </c>
      <c r="H27" s="50">
        <f>SQRT((C7^2 /C5)*(1+(C6*(C5-1)))*(1/(1-((C8^2)*(((C5*C6)/((C5*C6)-C6+1))*(1-((C5*C6)/((C5*C6)-C6+1))))))))</f>
        <v>0.404145188432738</v>
      </c>
      <c r="J27" s="50"/>
    </row>
    <row r="28" spans="1:13">
      <c r="H28" s="50"/>
    </row>
    <row r="29" spans="1:13">
      <c r="H29" s="50">
        <f>SQRT((H7^2 /H5)*(1+(H6*(H5-1)))*(1/(1-((H8^2)*(((H5*H6)/((H5*H6)-H6+1))*(1-((H5*H6)/((H5*H6)-H6+1))))))))</f>
        <v>0.7</v>
      </c>
    </row>
    <row r="30" spans="1:13">
      <c r="H30">
        <f>(1+(H6*(H5-1)))*(1/(1-((H8^2)*(((H5*H6)/((H5*H6)-H6+1))*(1-((H5*H6)/((H5*H6)-H6+1)))))))</f>
        <v>1</v>
      </c>
      <c r="I30" s="482"/>
    </row>
    <row r="31" spans="1:13">
      <c r="H31">
        <f>(1+(H6*(H5-1)))*(1/(1-((0^2)*(((H5*H6)/((H5*H6)-H6+1))*(1-((H5*H6)/((H5*H6)-H6+1)))))))</f>
        <v>1</v>
      </c>
    </row>
    <row r="37" spans="7:13">
      <c r="G37" s="52"/>
      <c r="H37" s="53"/>
      <c r="I37" s="53"/>
      <c r="M37" s="21"/>
    </row>
    <row r="38" spans="7:13">
      <c r="H38" s="53"/>
      <c r="I38" s="53"/>
    </row>
    <row r="39" spans="7:13">
      <c r="H39" s="53"/>
      <c r="I39" s="53"/>
      <c r="J39" s="53"/>
    </row>
    <row r="40" spans="7:13">
      <c r="H40" s="53"/>
      <c r="I40" s="53"/>
      <c r="J40" s="53"/>
    </row>
    <row r="41" spans="7:13">
      <c r="H41" s="53"/>
      <c r="I41" s="53"/>
      <c r="J41" s="53"/>
    </row>
    <row r="42" spans="7:13">
      <c r="H42" s="53"/>
      <c r="I42" s="53"/>
      <c r="J42" s="53"/>
    </row>
    <row r="49" spans="8:17">
      <c r="H49" s="34"/>
    </row>
    <row r="50" spans="8:17">
      <c r="Q50" s="54"/>
    </row>
    <row r="51" spans="8:17">
      <c r="H51" s="53"/>
      <c r="I51" s="53"/>
      <c r="J51" s="53"/>
      <c r="K51" s="53"/>
    </row>
    <row r="52" spans="8:17">
      <c r="H52" s="55"/>
      <c r="I52" s="53"/>
      <c r="J52" s="53"/>
      <c r="K52" s="53"/>
    </row>
    <row r="53" spans="8:17">
      <c r="H53" s="53"/>
      <c r="I53" s="53"/>
      <c r="J53" s="56"/>
      <c r="K53" s="53"/>
    </row>
  </sheetData>
  <sheetProtection algorithmName="SHA-512" hashValue="5Rk4BRiy4z6r9/fbv30mkdoBU8iQupBEuE/mZQX8lL2YdAHjRQG1hUgCPJ0nlyw2BXb8irPSpcVHAYR8YKaNLQ==" saltValue="57K1DYfMy2ZammwT4hiCiA==" spinCount="100000" sheet="1" objects="1" scenarios="1" selectLockedCells="1" selectUnlockedCells="1"/>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531D-994F-4E48-B9A9-7BFAB48CC957}">
  <sheetPr codeName="Sheet3"/>
  <dimension ref="A1:BN274"/>
  <sheetViews>
    <sheetView zoomScaleNormal="100" workbookViewId="0">
      <selection activeCell="C4" sqref="C4"/>
    </sheetView>
  </sheetViews>
  <sheetFormatPr defaultRowHeight="15"/>
  <cols>
    <col min="1" max="1" width="3.140625" style="678" customWidth="1"/>
    <col min="2" max="2" width="31.28515625" style="678" customWidth="1"/>
    <col min="3" max="7" width="9.140625" style="678"/>
    <col min="8" max="8" width="13.28515625" style="678" customWidth="1"/>
    <col min="9" max="11" width="9.140625" style="678"/>
    <col min="12" max="12" width="12.28515625" style="678" customWidth="1"/>
    <col min="13" max="13" width="13.28515625" style="678" customWidth="1"/>
    <col min="14" max="14" width="13.85546875" style="678" customWidth="1"/>
    <col min="15" max="29" width="9.140625" style="678"/>
    <col min="30" max="31" width="14" style="678" customWidth="1"/>
    <col min="32" max="43" width="9.140625" style="678"/>
    <col min="44" max="44" width="9.140625" style="678" customWidth="1"/>
    <col min="45" max="66" width="9.140625" style="678"/>
    <col min="67" max="16384" width="9.140625" style="765"/>
  </cols>
  <sheetData>
    <row r="1" spans="1:22">
      <c r="A1" s="671"/>
      <c r="B1" s="672" t="str">
        <f>IF('Continuous NormalS'!B1="","",'Continuous NormalS'!B1)</f>
        <v>SAMPLE SIZE</v>
      </c>
      <c r="C1" s="671"/>
      <c r="D1" s="671"/>
      <c r="E1" s="671"/>
      <c r="F1" s="671"/>
      <c r="G1" s="671"/>
      <c r="H1" s="671"/>
      <c r="I1" s="671"/>
      <c r="J1" s="671"/>
      <c r="K1" s="671"/>
      <c r="L1" s="671"/>
      <c r="M1" s="671"/>
      <c r="N1" s="671"/>
      <c r="O1" s="671"/>
      <c r="P1" s="671"/>
      <c r="Q1" s="671"/>
      <c r="R1" s="671"/>
      <c r="S1" s="671"/>
      <c r="T1" s="671"/>
      <c r="U1" s="671"/>
      <c r="V1" s="671"/>
    </row>
    <row r="2" spans="1:22">
      <c r="A2" s="671"/>
      <c r="B2" s="672" t="str">
        <f>IF('Continuous NormalS'!B2="","",'Continuous NormalS'!B2)</f>
        <v>Normally distributed continuous endpoint</v>
      </c>
      <c r="C2" s="672"/>
      <c r="D2" s="672"/>
      <c r="E2" s="709" t="str">
        <f>IF('Continuous NormalS'!E2="","",'Continuous NormalS'!E2)</f>
        <v>Only enter values (numeric) in the black boxes then click calculate</v>
      </c>
      <c r="F2" s="709"/>
      <c r="G2" s="709"/>
      <c r="H2" s="709"/>
      <c r="J2" s="710"/>
      <c r="K2" s="711"/>
      <c r="L2" s="712" t="str">
        <f>IF('Continuous NormalS'!L2="","",'Continuous NormalS'!L2)</f>
        <v>Tests : t-test, ANOVA, see Analysis Examples</v>
      </c>
      <c r="M2" s="713"/>
      <c r="N2" s="714"/>
      <c r="O2" s="714"/>
      <c r="P2" s="715"/>
      <c r="Q2" s="671"/>
      <c r="R2" s="671"/>
      <c r="S2" s="671"/>
      <c r="T2" s="671"/>
      <c r="U2" s="671"/>
      <c r="V2" s="671"/>
    </row>
    <row r="3" spans="1:22">
      <c r="A3" s="671"/>
      <c r="B3" s="673" t="str">
        <f>IF('Continuous NormalS'!B3="","",'Continuous NormalS'!B3)</f>
        <v/>
      </c>
      <c r="C3" s="671"/>
      <c r="D3" s="716" t="str">
        <f>IF('Continuous NormalS'!D3="","",'Continuous NormalS'!D3)</f>
        <v/>
      </c>
      <c r="E3" s="717" t="str">
        <f>IF('Continuous NormalS'!E3="","",'Continuous NormalS'!E3)</f>
        <v>Results are shown in blue</v>
      </c>
      <c r="F3" s="671"/>
      <c r="G3" s="671"/>
      <c r="H3" s="671"/>
      <c r="I3" s="671"/>
      <c r="J3" s="671"/>
      <c r="K3" s="671"/>
      <c r="L3" s="671"/>
      <c r="M3" s="671"/>
      <c r="N3" s="671"/>
      <c r="O3" s="671"/>
      <c r="P3" s="671"/>
      <c r="Q3" s="671"/>
      <c r="R3" s="671"/>
      <c r="S3" s="671"/>
      <c r="T3" s="671"/>
      <c r="U3" s="671"/>
      <c r="V3" s="671"/>
    </row>
    <row r="4" spans="1:22">
      <c r="A4" s="671"/>
      <c r="B4" s="673" t="str">
        <f>IF('Continuous NormalS'!B4="","",'Continuous NormalS'!B4)</f>
        <v>Difference in means to detect</v>
      </c>
      <c r="C4" s="668">
        <v>0.35</v>
      </c>
      <c r="D4" s="716" t="str">
        <f>IF('Continuous NormalS'!D4="","",'Continuous NormalS'!D4)</f>
        <v/>
      </c>
      <c r="E4" s="718" t="str">
        <f>IF('Continuous NormalS'!E4="","",'Continuous NormalS'!E4)</f>
        <v>e.g. if the mean in group 1 is 10 and that in group 2 is 13, the difference would be 3</v>
      </c>
      <c r="F4" s="671"/>
      <c r="G4" s="719"/>
      <c r="H4" s="671"/>
      <c r="I4" s="671"/>
      <c r="J4" s="671"/>
      <c r="K4" s="671"/>
      <c r="L4" s="671"/>
      <c r="M4" s="671"/>
      <c r="N4" s="671"/>
      <c r="O4" s="671"/>
      <c r="P4" s="671"/>
      <c r="Q4" s="671"/>
      <c r="R4" s="671"/>
      <c r="S4" s="671"/>
      <c r="T4" s="671"/>
      <c r="U4" s="671"/>
      <c r="V4" s="671"/>
    </row>
    <row r="5" spans="1:22">
      <c r="A5" s="671"/>
      <c r="B5" s="673" t="str">
        <f>IF('Continuous NormalS'!B5="","",'Continuous NormalS'!B5)</f>
        <v>Standard Deviation (SD)</v>
      </c>
      <c r="C5" s="669">
        <v>0.7</v>
      </c>
      <c r="D5" s="716" t="str">
        <f>IF('Continuous NormalS'!D5="","",'Continuous NormalS'!D5)</f>
        <v/>
      </c>
      <c r="E5" s="718" t="str">
        <f>IF('Continuous NormalS'!E5="","",'Continuous NormalS'!E5)</f>
        <v>This is the SD of the population from which the subjects are taken</v>
      </c>
      <c r="F5" s="671"/>
      <c r="G5" s="671"/>
      <c r="H5" s="671"/>
      <c r="I5" s="671"/>
      <c r="J5" s="671"/>
      <c r="K5" s="671"/>
      <c r="L5" s="671"/>
      <c r="M5" s="671"/>
      <c r="N5" s="671"/>
      <c r="O5" s="671"/>
      <c r="P5" s="671"/>
      <c r="Q5" s="671"/>
      <c r="R5" s="671"/>
      <c r="S5" s="671"/>
      <c r="T5" s="671"/>
      <c r="U5" s="671"/>
      <c r="V5" s="671"/>
    </row>
    <row r="6" spans="1:22">
      <c r="A6" s="671"/>
      <c r="B6" s="673" t="str">
        <f>IF('Continuous NormalS'!B6="","",'Continuous NormalS'!B6)</f>
        <v>Number of samples/measures (m)</v>
      </c>
      <c r="C6" s="669">
        <v>6</v>
      </c>
      <c r="D6" s="716" t="str">
        <f>IF('Continuous NormalS'!D6="","",'Continuous NormalS'!D6)</f>
        <v/>
      </c>
      <c r="E6" s="718" t="str">
        <f>IF('Continuous NormalS'!E6="","",'Continuous NormalS'!E6)</f>
        <v/>
      </c>
      <c r="F6" s="720"/>
      <c r="G6" s="721"/>
      <c r="H6" s="722"/>
      <c r="I6" s="671"/>
      <c r="J6" s="671"/>
      <c r="K6" s="671"/>
      <c r="L6" s="671"/>
      <c r="M6" s="671"/>
      <c r="N6" s="671"/>
      <c r="O6" s="671"/>
      <c r="P6" s="671"/>
      <c r="Q6" s="671"/>
      <c r="R6" s="671"/>
      <c r="S6" s="671"/>
      <c r="T6" s="671"/>
      <c r="U6" s="671"/>
      <c r="V6" s="671"/>
    </row>
    <row r="7" spans="1:22">
      <c r="A7" s="671"/>
      <c r="B7" s="673" t="str">
        <f>IF('Continuous NormalS'!B7="","",'Continuous NormalS'!B7)</f>
        <v>Correlation ρ (ICC)</v>
      </c>
      <c r="C7" s="669">
        <v>0.2</v>
      </c>
      <c r="D7" s="716" t="str">
        <f>IF('Continuous NormalS'!D7="","",'Continuous NormalS'!D7)</f>
        <v/>
      </c>
      <c r="E7" s="718" t="str">
        <f>IF('Continuous NormalS'!E7="","",'Continuous NormalS'!E7)</f>
        <v>The correlation between sample/measure values</v>
      </c>
      <c r="F7" s="720"/>
      <c r="G7" s="721"/>
      <c r="H7" s="722"/>
      <c r="I7" s="671"/>
      <c r="J7" s="671"/>
      <c r="K7" s="671"/>
      <c r="L7" s="671"/>
      <c r="M7" s="671" t="str">
        <f>IF('Continuous NormalS'!M7="","",'Continuous NormalS'!M7)</f>
        <v/>
      </c>
      <c r="N7" s="723" t="str">
        <f>IF('Continuous NormalS'!N7="","",'Continuous NormalS'!N7)</f>
        <v>Minimum 'Cost' Analysis</v>
      </c>
      <c r="O7" s="671"/>
      <c r="P7" s="671"/>
      <c r="Q7" s="671"/>
      <c r="R7" s="671"/>
      <c r="S7" s="671"/>
      <c r="T7" s="671"/>
      <c r="U7" s="671"/>
      <c r="V7" s="671"/>
    </row>
    <row r="8" spans="1:22">
      <c r="A8" s="671"/>
      <c r="B8" s="673" t="str">
        <f>IF('Continuous NormalS'!B8="","",'Continuous NormalS'!B8)</f>
        <v>CV of m</v>
      </c>
      <c r="C8" s="669">
        <v>0</v>
      </c>
      <c r="D8" s="716" t="str">
        <f>IF('Continuous NormalS'!D8="","",'Continuous NormalS'!D8)</f>
        <v/>
      </c>
      <c r="E8" s="718" t="str">
        <f>IF('Continuous NormalS'!E8="","",'Continuous NormalS'!E8)</f>
        <v xml:space="preserve">The CV is the coefficient of variation of m, the CV is the SD of the m values divided </v>
      </c>
      <c r="F8" s="718"/>
      <c r="G8" s="718"/>
      <c r="H8" s="718"/>
      <c r="I8" s="718"/>
      <c r="J8" s="671"/>
      <c r="K8" s="671"/>
      <c r="L8" s="671"/>
      <c r="M8" s="671" t="str">
        <f>IF('Continuous NormalS'!M8="","",'Continuous NormalS'!M8)</f>
        <v/>
      </c>
      <c r="N8" s="671"/>
      <c r="O8" s="671"/>
      <c r="P8" s="671"/>
      <c r="Q8" s="671"/>
      <c r="R8" s="671"/>
      <c r="S8" s="671"/>
      <c r="T8" s="671"/>
      <c r="U8" s="671"/>
      <c r="V8" s="671"/>
    </row>
    <row r="9" spans="1:22">
      <c r="A9" s="671"/>
      <c r="B9" s="673" t="str">
        <f>IF('Continuous NormalS'!B9="","",'Continuous NormalS'!B9)</f>
        <v/>
      </c>
      <c r="C9" s="669"/>
      <c r="D9" s="716" t="str">
        <f>IF('Continuous NormalS'!D9="","",'Continuous NormalS'!D9)</f>
        <v/>
      </c>
      <c r="E9" s="718" t="str">
        <f>IF('Continuous NormalS'!E9="","",'Continuous NormalS'!E9)</f>
        <v/>
      </c>
      <c r="F9" s="718" t="s">
        <v>71</v>
      </c>
      <c r="G9" s="718"/>
      <c r="H9" s="671"/>
      <c r="I9" s="718"/>
      <c r="J9" s="671"/>
      <c r="K9" s="671"/>
      <c r="L9" s="671"/>
      <c r="M9" s="671" t="str">
        <f>IF('Continuous NormalS'!M9="","",'Continuous NormalS'!M9)</f>
        <v/>
      </c>
      <c r="N9" s="671"/>
      <c r="O9" s="671"/>
      <c r="P9" s="671"/>
      <c r="Q9" s="671"/>
      <c r="R9" s="671"/>
      <c r="S9" s="671"/>
      <c r="T9" s="671"/>
      <c r="U9" s="671"/>
      <c r="V9" s="671"/>
    </row>
    <row r="10" spans="1:22">
      <c r="A10" s="671"/>
      <c r="B10" s="673" t="str">
        <f>IF('Continuous NormalS'!B10="","",'Continuous NormalS'!B10)</f>
        <v>Power</v>
      </c>
      <c r="C10" s="669">
        <v>0.9</v>
      </c>
      <c r="D10" s="716" t="str">
        <f>IF('Continuous NormalS'!D10="","",'Continuous NormalS'!D10)</f>
        <v/>
      </c>
      <c r="E10" s="718" t="str">
        <f>IF('Continuous NormalS'!E10="","",'Continuous NormalS'!E10)</f>
        <v>e.g. 90%</v>
      </c>
      <c r="F10" s="718" t="s">
        <v>75</v>
      </c>
      <c r="G10" s="671"/>
      <c r="H10" s="671"/>
      <c r="I10" s="671"/>
      <c r="J10" s="671"/>
      <c r="K10" s="671"/>
      <c r="L10" s="671"/>
      <c r="M10" s="724" t="str">
        <f>IF('Continuous NormalS'!M10="","",'Continuous NormalS'!M10)</f>
        <v>Subject 'Cost'</v>
      </c>
      <c r="N10" s="724"/>
      <c r="O10" s="777">
        <v>2.2999999999999998</v>
      </c>
      <c r="P10" s="671"/>
      <c r="Q10" s="671"/>
      <c r="R10" s="671"/>
      <c r="S10" s="671"/>
      <c r="T10" s="671"/>
      <c r="U10" s="671"/>
      <c r="V10" s="671"/>
    </row>
    <row r="11" spans="1:22">
      <c r="A11" s="671"/>
      <c r="B11" s="673" t="str">
        <f>IF('Continuous NormalS'!B11="","",'Continuous NormalS'!B11)</f>
        <v>Alpha error (2 tails)</v>
      </c>
      <c r="C11" s="669">
        <v>0.05</v>
      </c>
      <c r="D11" s="716" t="str">
        <f>IF('Continuous NormalS'!D11="","",'Continuous NormalS'!D11)</f>
        <v/>
      </c>
      <c r="E11" s="718" t="str">
        <f>IF('Continuous NormalS'!E11="","",'Continuous NormalS'!E11)</f>
        <v>e.g. 5%, double this to use one-tailed at the same level (e.g. 0.1 for one-sided 5%)</v>
      </c>
      <c r="F11" s="671"/>
      <c r="G11" s="671"/>
      <c r="H11" s="671"/>
      <c r="I11" s="671"/>
      <c r="J11" s="671"/>
      <c r="K11" s="671"/>
      <c r="L11" s="671"/>
      <c r="M11" s="724" t="str">
        <f>IF('Continuous NormalS'!M11="","",'Continuous NormalS'!M11)</f>
        <v>Measure 'Cost'</v>
      </c>
      <c r="N11" s="671"/>
      <c r="O11" s="778">
        <v>1</v>
      </c>
      <c r="P11" s="671"/>
      <c r="Q11" s="671"/>
      <c r="R11" s="671"/>
      <c r="S11" s="671"/>
      <c r="T11" s="671"/>
      <c r="U11" s="671"/>
      <c r="V11" s="671"/>
    </row>
    <row r="12" spans="1:22">
      <c r="A12" s="671"/>
      <c r="B12" s="673" t="str">
        <f>IF('Continuous NormalS'!B12="","",'Continuous NormalS'!B12)</f>
        <v/>
      </c>
      <c r="C12" s="669"/>
      <c r="D12" s="716" t="str">
        <f>IF('Continuous NormalS'!D12="","",'Continuous NormalS'!D12)</f>
        <v/>
      </c>
      <c r="E12" s="718" t="str">
        <f>IF('Continuous NormalS'!E12="","",'Continuous NormalS'!E12)</f>
        <v/>
      </c>
      <c r="F12" s="718" t="s">
        <v>90</v>
      </c>
      <c r="G12" s="671"/>
      <c r="H12" s="671"/>
      <c r="I12" s="671"/>
      <c r="J12" s="671"/>
      <c r="K12" s="671"/>
      <c r="L12" s="671"/>
      <c r="M12" s="724" t="str">
        <f>IF('Continuous NormalS'!M12="","",'Continuous NormalS'!M12)</f>
        <v>Minimum</v>
      </c>
      <c r="N12" s="671"/>
      <c r="O12" s="725">
        <f>IF('Continuous NormalS'!O12="","",'Continuous NormalS'!O12)</f>
        <v>427</v>
      </c>
      <c r="P12" s="717" t="str">
        <f>"m="&amp;'costCN (t2)'!G21</f>
        <v>m=3</v>
      </c>
      <c r="Q12" s="671"/>
      <c r="R12" s="671"/>
      <c r="S12" s="671"/>
      <c r="T12" s="671"/>
      <c r="U12" s="671"/>
      <c r="V12" s="671"/>
    </row>
    <row r="13" spans="1:22">
      <c r="A13" s="671"/>
      <c r="B13" s="673" t="str">
        <f>IF('Continuous NormalS'!B13="","",'Continuous NormalS'!B13)</f>
        <v>Ratio of N in groups (Gp2 : Gp1)</v>
      </c>
      <c r="C13" s="670">
        <v>1</v>
      </c>
      <c r="D13" s="716" t="str">
        <f>IF('Continuous NormalS'!D13="","",'Continuous NormalS'!D13)</f>
        <v/>
      </c>
      <c r="F13" s="718" t="str">
        <f>IF('Continuous NormalS'!E13="","",'Continuous NormalS'!E13)</f>
        <v>e.g. there are 1 times as many subjects in group 2 as in group 1</v>
      </c>
      <c r="G13" s="671"/>
      <c r="H13" s="671"/>
      <c r="I13" s="671"/>
      <c r="J13" s="671"/>
      <c r="K13" s="671"/>
      <c r="L13" s="671"/>
      <c r="M13" s="724"/>
      <c r="N13" s="671"/>
      <c r="O13" s="671" t="str">
        <f>IF(OR(ISERROR(O12),P12="M=20"),"There is no minimum","")</f>
        <v/>
      </c>
      <c r="P13" s="671"/>
      <c r="Q13" s="671"/>
      <c r="R13" s="671"/>
      <c r="S13" s="671"/>
      <c r="T13" s="671"/>
      <c r="U13" s="671"/>
      <c r="V13" s="671"/>
    </row>
    <row r="14" spans="1:22">
      <c r="A14" s="671"/>
      <c r="B14" s="673"/>
      <c r="C14" s="671"/>
      <c r="D14" s="716"/>
      <c r="F14" s="718"/>
      <c r="G14" s="671"/>
      <c r="H14" s="671"/>
      <c r="I14" s="671"/>
      <c r="J14" s="671"/>
      <c r="K14" s="671"/>
      <c r="L14" s="671"/>
      <c r="M14" s="724"/>
      <c r="N14" s="671"/>
      <c r="O14" s="671"/>
      <c r="P14" s="671"/>
      <c r="Q14" s="671"/>
      <c r="R14" s="671"/>
      <c r="S14" s="671"/>
      <c r="T14" s="671"/>
      <c r="U14" s="671"/>
      <c r="V14" s="671"/>
    </row>
    <row r="15" spans="1:22">
      <c r="A15" s="671"/>
      <c r="B15" s="674" t="str">
        <f>IF('Continuous NormalS'!B14="","",'Continuous NormalS'!B14)</f>
        <v/>
      </c>
      <c r="C15" s="671"/>
      <c r="D15" s="671"/>
      <c r="F15" s="717" t="str">
        <f>IF('Continuous NormalS'!E14="","",'Continuous NormalS'!E14)</f>
        <v>A text Summary is included below</v>
      </c>
      <c r="G15" s="671"/>
      <c r="H15" s="671"/>
      <c r="I15" s="671"/>
      <c r="J15" s="671"/>
      <c r="K15" s="671"/>
      <c r="L15" s="671"/>
      <c r="M15" s="724"/>
      <c r="N15" s="671"/>
      <c r="O15" s="671"/>
      <c r="P15" s="671"/>
      <c r="Q15" s="671"/>
      <c r="R15" s="671"/>
      <c r="S15" s="671"/>
      <c r="T15" s="671"/>
      <c r="U15" s="671"/>
      <c r="V15" s="671"/>
    </row>
    <row r="16" spans="1:22">
      <c r="A16" s="671"/>
      <c r="B16" s="675" t="str">
        <f>IF('Continuous NormalS'!B15="","",'Continuous NormalS'!B15)</f>
        <v>Sample Size</v>
      </c>
      <c r="C16" s="770" t="str">
        <f>IF('Continuous NormalS'!C15="","",'Continuous NormalS'!C15)</f>
        <v>m=6</v>
      </c>
      <c r="D16" s="726" t="str">
        <f>IF('Continuous NormalS'!D15="","",'Continuous NormalS'!D15)</f>
        <v>m=1</v>
      </c>
      <c r="E16" s="727"/>
      <c r="F16" s="717" t="str">
        <f>IF('Continuous NormalS'!E15="","",'Continuous NormalS'!E15)</f>
        <v>Options with 1-20 measures are shown to the right</v>
      </c>
      <c r="G16" s="728"/>
      <c r="H16" s="671"/>
      <c r="I16" s="671"/>
      <c r="J16" s="671"/>
      <c r="K16" s="671"/>
      <c r="L16" s="671"/>
      <c r="M16" s="724"/>
      <c r="N16" s="671"/>
      <c r="O16" s="671"/>
      <c r="P16" s="671"/>
      <c r="Q16" s="671"/>
      <c r="R16" s="671"/>
      <c r="S16" s="671"/>
      <c r="T16" s="671"/>
      <c r="U16" s="671"/>
      <c r="V16" s="671"/>
    </row>
    <row r="17" spans="1:39">
      <c r="A17" s="671"/>
      <c r="B17" s="676" t="str">
        <f>IF('Continuous NormalS'!B16="","",'Continuous NormalS'!B16)</f>
        <v>Group 1</v>
      </c>
      <c r="C17" s="771">
        <f>IF('Continuous NormalS'!C16="","",'Continuous NormalS'!C16)</f>
        <v>30</v>
      </c>
      <c r="D17" s="729">
        <f>IF('Continuous NormalS'!D16="","",'Continuous NormalS'!D16)</f>
        <v>86</v>
      </c>
      <c r="E17" s="730"/>
      <c r="G17" s="728"/>
      <c r="H17" s="671"/>
      <c r="I17" s="671"/>
      <c r="J17" s="671"/>
      <c r="K17" s="671"/>
      <c r="L17" s="671"/>
      <c r="M17" s="728" t="str">
        <f>IF('Continuous NormalS'!M17="","",'Continuous NormalS'!M17)</f>
        <v>N/N Samples</v>
      </c>
      <c r="N17" s="725" t="str">
        <f>IF('Continuous NormalS'!N17="","",'Continuous NormalS'!N17)</f>
        <v>172/172</v>
      </c>
      <c r="O17" s="725" t="str">
        <f>IF('Continuous NormalS'!O17="","",'Continuous NormalS'!O17)</f>
        <v>104/208</v>
      </c>
      <c r="P17" s="725" t="str">
        <f>IF('Continuous NormalS'!P17="","",'Continuous NormalS'!P17)</f>
        <v>82/246</v>
      </c>
      <c r="Q17" s="725" t="str">
        <f>IF('Continuous NormalS'!Q17="","",'Continuous NormalS'!Q17)</f>
        <v>70/280</v>
      </c>
      <c r="R17" s="725" t="str">
        <f>IF('Continuous NormalS'!R17="","",'Continuous NormalS'!R17)</f>
        <v>64/320</v>
      </c>
      <c r="S17" s="725" t="str">
        <f>IF('Continuous NormalS'!S17="","",'Continuous NormalS'!S17)</f>
        <v>60/360</v>
      </c>
      <c r="T17" s="725" t="str">
        <f>IF('Continuous NormalS'!T17="","",'Continuous NormalS'!T17)</f>
        <v>56/392</v>
      </c>
      <c r="U17" s="725" t="str">
        <f>IF('Continuous NormalS'!U17="","",'Continuous NormalS'!U17)</f>
        <v>54/432</v>
      </c>
      <c r="V17" s="725" t="str">
        <f>IF('Continuous NormalS'!V17="","",'Continuous NormalS'!V17)</f>
        <v>52/468</v>
      </c>
      <c r="W17" s="725" t="str">
        <f>IF('Continuous NormalS'!W17="","",'Continuous NormalS'!W17)</f>
        <v>50/500</v>
      </c>
      <c r="X17" s="725" t="str">
        <f>IF('Continuous NormalS'!X17="","",'Continuous NormalS'!X17)</f>
        <v>48/528</v>
      </c>
      <c r="Y17" s="725" t="str">
        <f>IF('Continuous NormalS'!Y17="","",'Continuous NormalS'!Y17)</f>
        <v>48/576</v>
      </c>
      <c r="Z17" s="725" t="str">
        <f>IF('Continuous NormalS'!Z17="","",'Continuous NormalS'!Z17)</f>
        <v>46/598</v>
      </c>
      <c r="AA17" s="725" t="str">
        <f>IF('Continuous NormalS'!AA17="","",'Continuous NormalS'!AA17)</f>
        <v>46/644</v>
      </c>
      <c r="AB17" s="725" t="str">
        <f>IF('Continuous NormalS'!AB17="","",'Continuous NormalS'!AB17)</f>
        <v>46/690</v>
      </c>
      <c r="AC17" s="725" t="str">
        <f>IF('Continuous NormalS'!AC17="","",'Continuous NormalS'!AC17)</f>
        <v>44/704</v>
      </c>
      <c r="AD17" s="725" t="str">
        <f>IF('Continuous NormalS'!AD17="","",'Continuous NormalS'!AD17)</f>
        <v>44/748</v>
      </c>
      <c r="AE17" s="725" t="str">
        <f>IF('Continuous NormalS'!AE17="","",'Continuous NormalS'!AE17)</f>
        <v>44/792</v>
      </c>
      <c r="AF17" s="725" t="str">
        <f>IF('Continuous NormalS'!AF17="","",'Continuous NormalS'!AF17)</f>
        <v>44/836</v>
      </c>
      <c r="AG17" s="725" t="str">
        <f>IF('Continuous NormalS'!AG17="","",'Continuous NormalS'!AG17)</f>
        <v>44/880</v>
      </c>
      <c r="AH17" s="731" t="str">
        <f>IF('Continuous NormalS'!AH17="","",'Continuous NormalS'!AH17)</f>
        <v/>
      </c>
      <c r="AI17" s="731"/>
      <c r="AJ17" s="731"/>
      <c r="AK17" s="731"/>
      <c r="AL17" s="731"/>
      <c r="AM17" s="731"/>
    </row>
    <row r="18" spans="1:39">
      <c r="A18" s="671"/>
      <c r="B18" s="676" t="str">
        <f>IF('Continuous NormalS'!B17="","",'Continuous NormalS'!B17)</f>
        <v>Group 2</v>
      </c>
      <c r="C18" s="771">
        <f>IF('Continuous NormalS'!C17="","",'Continuous NormalS'!C17)</f>
        <v>30</v>
      </c>
      <c r="D18" s="729">
        <f>IF('Continuous NormalS'!D17="","",'Continuous NormalS'!D17)</f>
        <v>86</v>
      </c>
      <c r="E18" s="730"/>
      <c r="F18" s="728"/>
      <c r="G18" s="728"/>
      <c r="H18" s="671"/>
      <c r="I18" s="671"/>
      <c r="J18" s="671"/>
      <c r="K18" s="671"/>
      <c r="L18" s="671"/>
      <c r="M18" s="731" t="str">
        <f>IF('Continuous NormalS'!M18="","",'Continuous NormalS'!M18)</f>
        <v>measures</v>
      </c>
      <c r="N18" s="732">
        <f>IF('Continuous NormalS'!N18="","",'Continuous NormalS'!N18)</f>
        <v>1</v>
      </c>
      <c r="O18" s="732">
        <f>IF('Continuous NormalS'!O18="","",'Continuous NormalS'!O18)</f>
        <v>2</v>
      </c>
      <c r="P18" s="732">
        <f>IF('Continuous NormalS'!P18="","",'Continuous NormalS'!P18)</f>
        <v>3</v>
      </c>
      <c r="Q18" s="732">
        <f>IF('Continuous NormalS'!Q18="","",'Continuous NormalS'!Q18)</f>
        <v>4</v>
      </c>
      <c r="R18" s="732">
        <f>IF('Continuous NormalS'!R18="","",'Continuous NormalS'!R18)</f>
        <v>5</v>
      </c>
      <c r="S18" s="732">
        <f>IF('Continuous NormalS'!S18="","",'Continuous NormalS'!S18)</f>
        <v>6</v>
      </c>
      <c r="T18" s="732">
        <f>IF('Continuous NormalS'!T18="","",'Continuous NormalS'!T18)</f>
        <v>7</v>
      </c>
      <c r="U18" s="732">
        <f>IF('Continuous NormalS'!U18="","",'Continuous NormalS'!U18)</f>
        <v>8</v>
      </c>
      <c r="V18" s="732">
        <f>IF('Continuous NormalS'!V18="","",'Continuous NormalS'!V18)</f>
        <v>9</v>
      </c>
      <c r="W18" s="732">
        <f>IF('Continuous NormalS'!W18="","",'Continuous NormalS'!W18)</f>
        <v>10</v>
      </c>
      <c r="X18" s="732">
        <f>IF('Continuous NormalS'!X18="","",'Continuous NormalS'!X18)</f>
        <v>11</v>
      </c>
      <c r="Y18" s="732">
        <f>IF('Continuous NormalS'!Y18="","",'Continuous NormalS'!Y18)</f>
        <v>12</v>
      </c>
      <c r="Z18" s="732">
        <f>IF('Continuous NormalS'!Z18="","",'Continuous NormalS'!Z18)</f>
        <v>13</v>
      </c>
      <c r="AA18" s="732">
        <f>IF('Continuous NormalS'!AA18="","",'Continuous NormalS'!AA18)</f>
        <v>14</v>
      </c>
      <c r="AB18" s="732">
        <f>IF('Continuous NormalS'!AB18="","",'Continuous NormalS'!AB18)</f>
        <v>15</v>
      </c>
      <c r="AC18" s="732">
        <f>IF('Continuous NormalS'!AC18="","",'Continuous NormalS'!AC18)</f>
        <v>16</v>
      </c>
      <c r="AD18" s="732">
        <f>IF('Continuous NormalS'!AD18="","",'Continuous NormalS'!AD18)</f>
        <v>17</v>
      </c>
      <c r="AE18" s="732">
        <f>IF('Continuous NormalS'!AE18="","",'Continuous NormalS'!AE18)</f>
        <v>18</v>
      </c>
      <c r="AF18" s="732">
        <f>IF('Continuous NormalS'!AF18="","",'Continuous NormalS'!AF18)</f>
        <v>19</v>
      </c>
      <c r="AG18" s="732">
        <f>IF('Continuous NormalS'!AG18="","",'Continuous NormalS'!AG18)</f>
        <v>20</v>
      </c>
      <c r="AH18" s="731" t="str">
        <f>IF('Continuous NormalS'!AH18="","",'Continuous NormalS'!AH18)</f>
        <v/>
      </c>
      <c r="AI18" s="731"/>
      <c r="AJ18" s="731"/>
      <c r="AK18" s="731"/>
      <c r="AL18" s="731"/>
      <c r="AM18" s="731"/>
    </row>
    <row r="19" spans="1:39">
      <c r="A19" s="671"/>
      <c r="B19" s="676" t="str">
        <f>IF('Continuous NormalS'!B18="","",'Continuous NormalS'!B18)</f>
        <v/>
      </c>
      <c r="C19" s="771" t="str">
        <f>IF('Continuous NormalS'!C18="","",'Continuous NormalS'!C18)</f>
        <v/>
      </c>
      <c r="D19" s="729" t="str">
        <f>IF('Continuous NormalS'!D18="","",'Continuous NormalS'!D18)</f>
        <v/>
      </c>
      <c r="E19" s="728"/>
      <c r="F19" s="733"/>
      <c r="G19" s="734" t="str">
        <f>IF('Continuous NormalS'!G18="","",'Continuous NormalS'!G18)</f>
        <v>Ratios m=6/m=1</v>
      </c>
      <c r="H19" s="735"/>
      <c r="I19" s="671"/>
      <c r="J19" s="671"/>
      <c r="K19" s="671"/>
      <c r="L19" s="671"/>
      <c r="M19" s="731" t="str">
        <f>IF('Continuous NormalS'!M19="","",'Continuous NormalS'!M19)</f>
        <v>Total</v>
      </c>
      <c r="N19" s="725">
        <f>IF('Continuous NormalS'!N19="","",'Continuous NormalS'!N19)</f>
        <v>562</v>
      </c>
      <c r="O19" s="725">
        <f>IF('Continuous NormalS'!O19="","",'Continuous NormalS'!O19)</f>
        <v>443</v>
      </c>
      <c r="P19" s="725">
        <f>IF('Continuous NormalS'!P19="","",'Continuous NormalS'!P19)</f>
        <v>427</v>
      </c>
      <c r="Q19" s="725">
        <f>IF('Continuous NormalS'!Q19="","",'Continuous NormalS'!Q19)</f>
        <v>437</v>
      </c>
      <c r="R19" s="725">
        <f>IF('Continuous NormalS'!R19="","",'Continuous NormalS'!R19)</f>
        <v>457</v>
      </c>
      <c r="S19" s="725">
        <f>IF('Continuous NormalS'!S19="","",'Continuous NormalS'!S19)</f>
        <v>482</v>
      </c>
      <c r="T19" s="725">
        <f>IF('Continuous NormalS'!T19="","",'Continuous NormalS'!T19)</f>
        <v>510</v>
      </c>
      <c r="U19" s="725">
        <f>IF('Continuous NormalS'!U19="","",'Continuous NormalS'!U19)</f>
        <v>540</v>
      </c>
      <c r="V19" s="725">
        <f>IF('Continuous NormalS'!V19="","",'Continuous NormalS'!V19)</f>
        <v>572</v>
      </c>
      <c r="W19" s="725">
        <f>IF('Continuous NormalS'!W19="","",'Continuous NormalS'!W19)</f>
        <v>604</v>
      </c>
      <c r="X19" s="725">
        <f>IF('Continuous NormalS'!X19="","",'Continuous NormalS'!X19)</f>
        <v>636</v>
      </c>
      <c r="Y19" s="725">
        <f>IF('Continuous NormalS'!Y19="","",'Continuous NormalS'!Y19)</f>
        <v>670</v>
      </c>
      <c r="Z19" s="725">
        <f>IF('Continuous NormalS'!Z19="","",'Continuous NormalS'!Z19)</f>
        <v>703</v>
      </c>
      <c r="AA19" s="725">
        <f>IF('Continuous NormalS'!AA19="","",'Continuous NormalS'!AA19)</f>
        <v>738</v>
      </c>
      <c r="AB19" s="725">
        <f>IF('Continuous NormalS'!AB19="","",'Continuous NormalS'!AB19)</f>
        <v>772</v>
      </c>
      <c r="AC19" s="725">
        <f>IF('Continuous NormalS'!AC19="","",'Continuous NormalS'!AC19)</f>
        <v>806</v>
      </c>
      <c r="AD19" s="725">
        <f>IF('Continuous NormalS'!AD19="","",'Continuous NormalS'!AD19)</f>
        <v>841</v>
      </c>
      <c r="AE19" s="725">
        <f>IF('Continuous NormalS'!AE19="","",'Continuous NormalS'!AE19)</f>
        <v>876</v>
      </c>
      <c r="AF19" s="725">
        <f>IF('Continuous NormalS'!AF19="","",'Continuous NormalS'!AF19)</f>
        <v>910</v>
      </c>
      <c r="AG19" s="725">
        <f>IF('Continuous NormalS'!AG19="","",'Continuous NormalS'!AG19)</f>
        <v>944</v>
      </c>
      <c r="AH19" s="728" t="str">
        <f>IF('Continuous NormalS'!AH19="","",'Continuous NormalS'!AH19)</f>
        <v/>
      </c>
      <c r="AI19" s="728"/>
      <c r="AJ19" s="728"/>
      <c r="AK19" s="728"/>
      <c r="AL19" s="728"/>
      <c r="AM19" s="728"/>
    </row>
    <row r="20" spans="1:39">
      <c r="A20" s="671"/>
      <c r="B20" s="676" t="str">
        <f>IF('Continuous NormalS'!B19="","",'Continuous NormalS'!B19)</f>
        <v>Total</v>
      </c>
      <c r="C20" s="771">
        <f>IF('Continuous NormalS'!C19="","",'Continuous NormalS'!C19)</f>
        <v>60</v>
      </c>
      <c r="D20" s="729">
        <f>IF('Continuous NormalS'!D19="","",'Continuous NormalS'!D19)</f>
        <v>172</v>
      </c>
      <c r="E20" s="728"/>
      <c r="F20" s="736" t="str">
        <f>IF('Continuous NormalS'!F19="","",'Continuous NormalS'!F19)</f>
        <v>Subjects</v>
      </c>
      <c r="G20" s="737">
        <f>IF('Continuous NormalS'!G19="","",'Continuous NormalS'!G19)</f>
        <v>0.34883720930232559</v>
      </c>
      <c r="H20" s="738" t="str">
        <f>IF('Continuous NormalS'!H19="","",'Continuous NormalS'!H19)</f>
        <v>(65% less)</v>
      </c>
      <c r="I20" s="724"/>
      <c r="J20" s="671"/>
      <c r="K20" s="671"/>
      <c r="L20" s="671"/>
      <c r="M20" s="671"/>
      <c r="N20" s="671"/>
      <c r="O20" s="671"/>
      <c r="P20" s="671"/>
      <c r="Q20" s="671"/>
      <c r="R20" s="671"/>
      <c r="S20" s="671"/>
      <c r="T20" s="671"/>
      <c r="U20" s="671"/>
      <c r="V20" s="671"/>
    </row>
    <row r="21" spans="1:39">
      <c r="A21" s="671"/>
      <c r="B21" s="676" t="str">
        <f>IF('Continuous NormalS'!B20="","",'Continuous NormalS'!B20)</f>
        <v>Samples</v>
      </c>
      <c r="C21" s="772">
        <f>IF('Continuous NormalS'!C20="","",'Continuous NormalS'!C20)</f>
        <v>360</v>
      </c>
      <c r="D21" s="739">
        <f>IF('Continuous NormalS'!D20="","",'Continuous NormalS'!D20)</f>
        <v>172</v>
      </c>
      <c r="E21" s="728"/>
      <c r="F21" s="740" t="str">
        <f>IF('Continuous NormalS'!F20="","",'Continuous NormalS'!F20)</f>
        <v>Samples</v>
      </c>
      <c r="G21" s="741">
        <f>IF('Continuous NormalS'!G20="","",'Continuous NormalS'!G20)</f>
        <v>2.0930232558139537</v>
      </c>
      <c r="H21" s="742" t="str">
        <f>IF('Continuous NormalS'!H20="","",'Continuous NormalS'!H20)</f>
        <v>(109% more)</v>
      </c>
      <c r="I21" s="671"/>
      <c r="J21" s="671"/>
      <c r="K21" s="671"/>
      <c r="L21" s="671"/>
      <c r="M21" s="671"/>
      <c r="N21" s="671"/>
      <c r="O21" s="671"/>
      <c r="P21" s="671"/>
      <c r="Q21" s="671"/>
      <c r="R21" s="671"/>
      <c r="S21" s="671"/>
      <c r="T21" s="671"/>
      <c r="U21" s="671"/>
      <c r="V21" s="671"/>
    </row>
    <row r="22" spans="1:39">
      <c r="A22" s="671"/>
      <c r="B22" s="677"/>
      <c r="C22" s="707"/>
      <c r="D22" s="707"/>
      <c r="E22" s="707"/>
      <c r="F22" s="707"/>
      <c r="G22" s="707"/>
      <c r="H22" s="707"/>
      <c r="I22" s="707"/>
      <c r="J22" s="707"/>
      <c r="K22" s="707"/>
      <c r="L22" s="706"/>
      <c r="O22" s="680"/>
    </row>
    <row r="23" spans="1:39">
      <c r="B23" s="679" t="str">
        <f>IF('Continuous NormalS'!B22="","",'Continuous NormalS'!B22)</f>
        <v>Summary :</v>
      </c>
      <c r="C23" s="743" t="str">
        <f>IF('Continuous NormalS'!C22="","",'Continuous NormalS'!C22)</f>
        <v xml:space="preserve">With 30 subjects in Group 1, 30 subjects in Group 2, and 6 measures per subject, </v>
      </c>
      <c r="D23" s="680"/>
      <c r="E23" s="680"/>
      <c r="F23" s="680"/>
    </row>
    <row r="24" spans="1:39">
      <c r="C24" s="743" t="str">
        <f>IF('Continuous NormalS'!C23="","",'Continuous NormalS'!C23)</f>
        <v>there is an 90% chance that the observed difference in means will be significantly greater than zero at the</v>
      </c>
      <c r="D24" s="680"/>
      <c r="E24" s="680"/>
      <c r="F24" s="680"/>
    </row>
    <row r="25" spans="1:39">
      <c r="B25" s="680"/>
      <c r="C25" s="743" t="str">
        <f>IF('Continuous NormalS'!C24="","",'Continuous NormalS'!C24)</f>
        <v>5% level*, if the true difference in means is 0.35. The population standard deviation has been assumed to be 0.7,</v>
      </c>
      <c r="D25" s="680"/>
      <c r="E25" s="680"/>
      <c r="F25" s="680"/>
    </row>
    <row r="26" spans="1:39">
      <c r="B26" s="680"/>
      <c r="C26" s="743" t="str">
        <f>IF('Continuous NormalS'!C25="","",'Continuous NormalS'!C25)</f>
        <v>the correlation between measures 0.2, and the CV of the number of measures 0.</v>
      </c>
      <c r="D26" s="680"/>
      <c r="E26" s="680"/>
      <c r="F26" s="680"/>
    </row>
    <row r="27" spans="1:39">
      <c r="B27" s="680"/>
      <c r="C27" s="743" t="str">
        <f>IF('Continuous NormalS'!C26="","",'Continuous NormalS'!C26)</f>
        <v xml:space="preserve">There are fewer subjects (65% less) and more measurements (109% more) than would be needed </v>
      </c>
      <c r="D27" s="680"/>
      <c r="E27" s="680"/>
      <c r="F27" s="680"/>
    </row>
    <row r="28" spans="1:39">
      <c r="B28" s="680"/>
      <c r="C28" s="743" t="str">
        <f>IF('Continuous NormalS'!C27="","",'Continuous NormalS'!C27)</f>
        <v>if there were only one measurement per subject.</v>
      </c>
      <c r="D28" s="680"/>
      <c r="E28" s="680"/>
      <c r="F28" s="680"/>
    </row>
    <row r="29" spans="1:39">
      <c r="B29" s="680"/>
      <c r="C29" s="743" t="str">
        <f>IF('Continuous NormalS'!C28="","",'Continuous NormalS'!C28)</f>
        <v/>
      </c>
      <c r="D29" s="743" t="str">
        <f>IF('Continuous NormalS'!D28="","",'Continuous NormalS'!D28)</f>
        <v>* amend this for a one-sided comparison</v>
      </c>
      <c r="E29" s="680"/>
      <c r="F29" s="680"/>
    </row>
    <row r="30" spans="1:39">
      <c r="B30" s="680"/>
      <c r="C30" s="743" t="str">
        <f>IF('Continuous NormalS'!C29="","",'Continuous NormalS'!C29)</f>
        <v>Ho: Difference &lt;= 0   versus  H1: Difference&gt;= 0.35</v>
      </c>
      <c r="D30" s="680"/>
      <c r="E30" s="680"/>
      <c r="F30" s="680"/>
    </row>
    <row r="31" spans="1:39">
      <c r="B31" s="681" t="s">
        <v>1168</v>
      </c>
    </row>
    <row r="32" spans="1:39">
      <c r="B32" s="682" t="s">
        <v>998</v>
      </c>
      <c r="C32" s="724" t="str">
        <f>IF(C13=1,"crtpwr.2mean(alpha="&amp;C11&amp;", power="&amp;C10&amp;", n="&amp;C6&amp;" ,d="&amp;C4&amp;", icc="&amp;C7&amp;", varw="&amp;(1-C7)*C5^2&amp;", cv="&amp;C8&amp;")","Group sizes are not equal")</f>
        <v>crtpwr.2mean(alpha=0.05, power=0.9, n=6 ,d=0.35, icc=0.2, varw=0.392, cv=0)</v>
      </c>
    </row>
    <row r="52" spans="1:66">
      <c r="D52" s="744" t="s">
        <v>836</v>
      </c>
      <c r="I52" s="700" t="s">
        <v>999</v>
      </c>
    </row>
    <row r="53" spans="1:66">
      <c r="D53" s="700" t="s">
        <v>765</v>
      </c>
      <c r="G53" s="745"/>
    </row>
    <row r="54" spans="1:66">
      <c r="D54" s="700" t="s">
        <v>825</v>
      </c>
    </row>
    <row r="55" spans="1:66" ht="18.75">
      <c r="B55" s="683" t="s">
        <v>745</v>
      </c>
      <c r="D55" s="700" t="s">
        <v>887</v>
      </c>
    </row>
    <row r="56" spans="1:66">
      <c r="B56" s="684"/>
      <c r="D56" s="700" t="s">
        <v>963</v>
      </c>
    </row>
    <row r="57" spans="1:66" s="785" customFormat="1">
      <c r="A57" s="685"/>
      <c r="B57" s="686" t="s">
        <v>764</v>
      </c>
      <c r="C57" s="685"/>
      <c r="D57" s="685"/>
      <c r="E57" s="685"/>
      <c r="F57" s="685"/>
      <c r="G57" s="685"/>
      <c r="H57" s="685"/>
      <c r="I57" s="685"/>
      <c r="J57" s="685"/>
      <c r="K57" s="746" t="s">
        <v>959</v>
      </c>
      <c r="L57" s="685"/>
      <c r="M57" s="685"/>
      <c r="N57" s="685"/>
      <c r="O57" s="685"/>
      <c r="P57" s="685"/>
      <c r="Q57" s="685"/>
      <c r="R57" s="685"/>
      <c r="S57" s="685"/>
      <c r="T57" s="685"/>
      <c r="U57" s="685"/>
      <c r="V57" s="685"/>
      <c r="W57" s="685"/>
      <c r="X57" s="685"/>
      <c r="Y57" s="685"/>
      <c r="Z57" s="685"/>
      <c r="AA57" s="685"/>
      <c r="AB57" s="685"/>
      <c r="AC57" s="685"/>
      <c r="AD57" s="685"/>
      <c r="AE57" s="685"/>
      <c r="AF57" s="685"/>
      <c r="AG57" s="685"/>
      <c r="AH57" s="685"/>
      <c r="AI57" s="685"/>
      <c r="AJ57" s="685"/>
      <c r="AK57" s="685"/>
      <c r="AL57" s="685"/>
      <c r="AM57" s="685"/>
      <c r="AN57" s="685"/>
      <c r="AO57" s="685"/>
      <c r="AP57" s="685"/>
      <c r="AQ57" s="685"/>
      <c r="AR57" s="685"/>
      <c r="AS57" s="685"/>
      <c r="AT57" s="685"/>
      <c r="AU57" s="685"/>
      <c r="AV57" s="685"/>
      <c r="AW57" s="685"/>
      <c r="AX57" s="685"/>
      <c r="AY57" s="685"/>
      <c r="AZ57" s="685"/>
      <c r="BA57" s="685"/>
      <c r="BB57" s="685"/>
      <c r="BC57" s="685"/>
      <c r="BD57" s="685"/>
      <c r="BE57" s="685"/>
      <c r="BF57" s="685"/>
      <c r="BG57" s="685"/>
      <c r="BH57" s="685"/>
      <c r="BI57" s="685"/>
      <c r="BJ57" s="685"/>
      <c r="BK57" s="685"/>
      <c r="BL57" s="685"/>
      <c r="BM57" s="685"/>
      <c r="BN57" s="685"/>
    </row>
    <row r="58" spans="1:66">
      <c r="B58" s="687" t="s">
        <v>742</v>
      </c>
      <c r="G58" s="678" t="s">
        <v>743</v>
      </c>
      <c r="H58" s="697" t="s">
        <v>952</v>
      </c>
      <c r="K58" s="688"/>
      <c r="L58" s="685"/>
      <c r="M58" s="685"/>
      <c r="N58" s="685"/>
      <c r="O58" s="685"/>
      <c r="P58" s="685"/>
      <c r="Q58" s="685"/>
      <c r="R58" s="685"/>
      <c r="S58" s="685"/>
      <c r="T58" s="685"/>
      <c r="U58" s="747"/>
    </row>
    <row r="59" spans="1:66">
      <c r="K59" s="689"/>
      <c r="L59" s="671"/>
      <c r="M59" s="671"/>
      <c r="N59" s="671"/>
      <c r="O59" s="671"/>
      <c r="P59" s="671"/>
      <c r="Q59" s="671"/>
      <c r="R59" s="671"/>
      <c r="S59" s="671"/>
      <c r="T59" s="671"/>
      <c r="U59" s="748"/>
    </row>
    <row r="60" spans="1:66">
      <c r="K60" s="689"/>
      <c r="L60" s="671"/>
      <c r="M60" s="671"/>
      <c r="N60" s="671"/>
      <c r="O60" s="671"/>
      <c r="P60" s="671"/>
      <c r="Q60" s="671"/>
      <c r="R60" s="671"/>
      <c r="S60" s="671"/>
      <c r="T60" s="671"/>
      <c r="U60" s="748"/>
    </row>
    <row r="61" spans="1:66">
      <c r="K61" s="689"/>
      <c r="L61" s="671"/>
      <c r="M61" s="671"/>
      <c r="N61" s="671"/>
      <c r="O61" s="671"/>
      <c r="P61" s="671"/>
      <c r="Q61" s="671"/>
      <c r="R61" s="671"/>
      <c r="S61" s="671"/>
      <c r="T61" s="671"/>
      <c r="U61" s="748"/>
    </row>
    <row r="62" spans="1:66">
      <c r="K62" s="689"/>
      <c r="L62" s="671"/>
      <c r="M62" s="671"/>
      <c r="N62" s="671"/>
      <c r="O62" s="671"/>
      <c r="P62" s="671"/>
      <c r="Q62" s="671"/>
      <c r="R62" s="671"/>
      <c r="S62" s="671"/>
      <c r="T62" s="671"/>
      <c r="U62" s="748"/>
    </row>
    <row r="63" spans="1:66">
      <c r="K63" s="689"/>
      <c r="L63" s="671"/>
      <c r="M63" s="671"/>
      <c r="N63" s="671"/>
      <c r="O63" s="671"/>
      <c r="P63" s="671"/>
      <c r="Q63" s="671"/>
      <c r="R63" s="671"/>
      <c r="S63" s="671"/>
      <c r="T63" s="671"/>
      <c r="U63" s="748"/>
    </row>
    <row r="64" spans="1:66">
      <c r="K64" s="689"/>
      <c r="L64" s="671"/>
      <c r="M64" s="671"/>
      <c r="N64" s="671"/>
      <c r="O64" s="671"/>
      <c r="P64" s="671"/>
      <c r="Q64" s="671"/>
      <c r="R64" s="671"/>
      <c r="S64" s="671"/>
      <c r="T64" s="671"/>
      <c r="U64" s="748"/>
    </row>
    <row r="65" spans="11:21">
      <c r="K65" s="689"/>
      <c r="L65" s="671"/>
      <c r="M65" s="671"/>
      <c r="N65" s="671"/>
      <c r="O65" s="671"/>
      <c r="P65" s="671"/>
      <c r="Q65" s="671"/>
      <c r="R65" s="671"/>
      <c r="S65" s="671"/>
      <c r="T65" s="671"/>
      <c r="U65" s="748"/>
    </row>
    <row r="66" spans="11:21">
      <c r="K66" s="689"/>
      <c r="L66" s="671"/>
      <c r="M66" s="671"/>
      <c r="N66" s="671"/>
      <c r="O66" s="671"/>
      <c r="P66" s="671"/>
      <c r="Q66" s="671"/>
      <c r="R66" s="671"/>
      <c r="S66" s="671"/>
      <c r="T66" s="671"/>
      <c r="U66" s="748"/>
    </row>
    <row r="67" spans="11:21">
      <c r="K67" s="689"/>
      <c r="L67" s="671"/>
      <c r="M67" s="671"/>
      <c r="N67" s="671"/>
      <c r="O67" s="671"/>
      <c r="P67" s="671"/>
      <c r="Q67" s="671"/>
      <c r="R67" s="671"/>
      <c r="S67" s="671"/>
      <c r="T67" s="671"/>
      <c r="U67" s="748"/>
    </row>
    <row r="68" spans="11:21">
      <c r="K68" s="689"/>
      <c r="L68" s="671"/>
      <c r="M68" s="671"/>
      <c r="N68" s="671"/>
      <c r="O68" s="671"/>
      <c r="P68" s="671"/>
      <c r="Q68" s="671"/>
      <c r="R68" s="671"/>
      <c r="S68" s="671"/>
      <c r="T68" s="671"/>
      <c r="U68" s="748"/>
    </row>
    <row r="69" spans="11:21">
      <c r="K69" s="689"/>
      <c r="L69" s="671"/>
      <c r="M69" s="671"/>
      <c r="N69" s="671"/>
      <c r="O69" s="671"/>
      <c r="P69" s="671"/>
      <c r="Q69" s="671"/>
      <c r="R69" s="671"/>
      <c r="S69" s="671"/>
      <c r="T69" s="671"/>
      <c r="U69" s="748"/>
    </row>
    <row r="70" spans="11:21">
      <c r="K70" s="689"/>
      <c r="L70" s="671"/>
      <c r="M70" s="671"/>
      <c r="N70" s="671"/>
      <c r="O70" s="671"/>
      <c r="P70" s="671"/>
      <c r="Q70" s="671"/>
      <c r="R70" s="671"/>
      <c r="S70" s="671"/>
      <c r="T70" s="671"/>
      <c r="U70" s="748"/>
    </row>
    <row r="71" spans="11:21">
      <c r="K71" s="689"/>
      <c r="L71" s="671"/>
      <c r="M71" s="671"/>
      <c r="N71" s="671"/>
      <c r="O71" s="671"/>
      <c r="P71" s="671"/>
      <c r="Q71" s="671"/>
      <c r="R71" s="671"/>
      <c r="S71" s="671"/>
      <c r="T71" s="671"/>
      <c r="U71" s="748"/>
    </row>
    <row r="72" spans="11:21">
      <c r="K72" s="689"/>
      <c r="L72" s="671"/>
      <c r="M72" s="671"/>
      <c r="N72" s="671"/>
      <c r="O72" s="671"/>
      <c r="P72" s="671"/>
      <c r="Q72" s="671"/>
      <c r="R72" s="671"/>
      <c r="S72" s="671"/>
      <c r="T72" s="671"/>
      <c r="U72" s="748"/>
    </row>
    <row r="73" spans="11:21">
      <c r="K73" s="689"/>
      <c r="L73" s="671"/>
      <c r="M73" s="671"/>
      <c r="N73" s="671"/>
      <c r="O73" s="671"/>
      <c r="P73" s="671"/>
      <c r="Q73" s="671"/>
      <c r="R73" s="671"/>
      <c r="S73" s="671"/>
      <c r="T73" s="671"/>
      <c r="U73" s="748"/>
    </row>
    <row r="74" spans="11:21">
      <c r="K74" s="689"/>
      <c r="L74" s="671"/>
      <c r="M74" s="671"/>
      <c r="N74" s="671"/>
      <c r="O74" s="671"/>
      <c r="P74" s="671"/>
      <c r="Q74" s="671"/>
      <c r="R74" s="671"/>
      <c r="S74" s="671"/>
      <c r="T74" s="671"/>
      <c r="U74" s="748"/>
    </row>
    <row r="75" spans="11:21">
      <c r="K75" s="689"/>
      <c r="L75" s="671"/>
      <c r="M75" s="671"/>
      <c r="N75" s="671"/>
      <c r="O75" s="671"/>
      <c r="P75" s="671"/>
      <c r="Q75" s="671"/>
      <c r="R75" s="671"/>
      <c r="S75" s="671"/>
      <c r="T75" s="671"/>
      <c r="U75" s="748"/>
    </row>
    <row r="76" spans="11:21">
      <c r="K76" s="689"/>
      <c r="L76" s="671"/>
      <c r="M76" s="671"/>
      <c r="N76" s="671"/>
      <c r="O76" s="671"/>
      <c r="P76" s="671"/>
      <c r="Q76" s="671"/>
      <c r="R76" s="671"/>
      <c r="S76" s="671"/>
      <c r="T76" s="671"/>
      <c r="U76" s="748"/>
    </row>
    <row r="77" spans="11:21">
      <c r="K77" s="689"/>
      <c r="L77" s="671"/>
      <c r="M77" s="671"/>
      <c r="N77" s="671"/>
      <c r="O77" s="671"/>
      <c r="P77" s="671"/>
      <c r="Q77" s="671"/>
      <c r="R77" s="671"/>
      <c r="S77" s="671"/>
      <c r="T77" s="671"/>
      <c r="U77" s="748"/>
    </row>
    <row r="78" spans="11:21">
      <c r="K78" s="689"/>
      <c r="L78" s="671"/>
      <c r="M78" s="671"/>
      <c r="N78" s="671"/>
      <c r="O78" s="671"/>
      <c r="P78" s="671"/>
      <c r="Q78" s="671"/>
      <c r="R78" s="671"/>
      <c r="S78" s="671"/>
      <c r="T78" s="671"/>
      <c r="U78" s="748"/>
    </row>
    <row r="79" spans="11:21">
      <c r="K79" s="689"/>
      <c r="L79" s="671"/>
      <c r="M79" s="671"/>
      <c r="N79" s="671"/>
      <c r="O79" s="671"/>
      <c r="P79" s="671"/>
      <c r="Q79" s="671"/>
      <c r="R79" s="671"/>
      <c r="S79" s="671"/>
      <c r="T79" s="671"/>
      <c r="U79" s="748"/>
    </row>
    <row r="80" spans="11:21">
      <c r="K80" s="690"/>
      <c r="L80" s="691"/>
      <c r="M80" s="691"/>
      <c r="N80" s="691"/>
      <c r="O80" s="691"/>
      <c r="P80" s="691"/>
      <c r="Q80" s="691"/>
      <c r="R80" s="691"/>
      <c r="S80" s="691"/>
      <c r="T80" s="691"/>
      <c r="U80" s="749"/>
    </row>
    <row r="84" spans="1:20">
      <c r="J84" s="746" t="s">
        <v>959</v>
      </c>
      <c r="K84" s="685"/>
      <c r="L84" s="685"/>
      <c r="M84" s="685"/>
      <c r="N84" s="685"/>
      <c r="O84" s="685"/>
      <c r="P84" s="685"/>
      <c r="Q84" s="685"/>
      <c r="R84" s="685"/>
      <c r="S84" s="685"/>
      <c r="T84" s="747"/>
    </row>
    <row r="85" spans="1:20">
      <c r="J85" s="689"/>
      <c r="K85" s="671"/>
      <c r="L85" s="671"/>
      <c r="M85" s="671"/>
      <c r="N85" s="671"/>
      <c r="O85" s="671"/>
      <c r="P85" s="671"/>
      <c r="Q85" s="671"/>
      <c r="R85" s="671"/>
      <c r="S85" s="671"/>
      <c r="T85" s="748"/>
    </row>
    <row r="86" spans="1:20">
      <c r="J86" s="689"/>
      <c r="K86" s="671"/>
      <c r="L86" s="671"/>
      <c r="M86" s="671"/>
      <c r="N86" s="671"/>
      <c r="O86" s="671"/>
      <c r="P86" s="671"/>
      <c r="Q86" s="671"/>
      <c r="R86" s="671"/>
      <c r="S86" s="671"/>
      <c r="T86" s="748"/>
    </row>
    <row r="87" spans="1:20">
      <c r="A87" s="688"/>
      <c r="B87" s="685"/>
      <c r="C87" s="685"/>
      <c r="D87" s="685"/>
      <c r="E87" s="685"/>
      <c r="F87" s="685"/>
      <c r="G87" s="685"/>
      <c r="H87" s="685"/>
      <c r="I87" s="747"/>
      <c r="J87" s="671"/>
      <c r="K87" s="671"/>
      <c r="L87" s="671"/>
      <c r="M87" s="671"/>
      <c r="N87" s="671"/>
      <c r="O87" s="671"/>
      <c r="P87" s="671"/>
      <c r="Q87" s="671"/>
      <c r="R87" s="671"/>
      <c r="S87" s="671"/>
      <c r="T87" s="748"/>
    </row>
    <row r="88" spans="1:20">
      <c r="A88" s="689"/>
      <c r="B88" s="671"/>
      <c r="C88" s="671"/>
      <c r="D88" s="671"/>
      <c r="E88" s="671"/>
      <c r="F88" s="671"/>
      <c r="G88" s="671"/>
      <c r="H88" s="671"/>
      <c r="I88" s="748"/>
      <c r="J88" s="671"/>
      <c r="K88" s="671"/>
      <c r="L88" s="671"/>
      <c r="M88" s="671"/>
      <c r="N88" s="671"/>
      <c r="O88" s="671"/>
      <c r="P88" s="671"/>
      <c r="Q88" s="671"/>
      <c r="R88" s="671"/>
      <c r="S88" s="671"/>
      <c r="T88" s="748"/>
    </row>
    <row r="89" spans="1:20">
      <c r="A89" s="689"/>
      <c r="B89" s="671"/>
      <c r="C89" s="671"/>
      <c r="D89" s="671"/>
      <c r="E89" s="671"/>
      <c r="F89" s="671"/>
      <c r="G89" s="671"/>
      <c r="H89" s="671"/>
      <c r="I89" s="748"/>
      <c r="J89" s="671"/>
      <c r="K89" s="671"/>
      <c r="L89" s="671"/>
      <c r="M89" s="671"/>
      <c r="N89" s="671"/>
      <c r="O89" s="671"/>
      <c r="P89" s="671"/>
      <c r="Q89" s="671"/>
      <c r="R89" s="671"/>
      <c r="S89" s="671"/>
      <c r="T89" s="748"/>
    </row>
    <row r="90" spans="1:20">
      <c r="A90" s="689"/>
      <c r="B90" s="671"/>
      <c r="C90" s="671"/>
      <c r="D90" s="671"/>
      <c r="E90" s="671"/>
      <c r="F90" s="671"/>
      <c r="G90" s="671"/>
      <c r="H90" s="671"/>
      <c r="I90" s="748"/>
      <c r="J90" s="671"/>
      <c r="K90" s="671"/>
      <c r="L90" s="671"/>
      <c r="M90" s="671"/>
      <c r="N90" s="671"/>
      <c r="O90" s="671"/>
      <c r="P90" s="671"/>
      <c r="Q90" s="671"/>
      <c r="R90" s="671"/>
      <c r="S90" s="671"/>
      <c r="T90" s="748"/>
    </row>
    <row r="91" spans="1:20">
      <c r="A91" s="689"/>
      <c r="B91" s="671"/>
      <c r="C91" s="671"/>
      <c r="D91" s="671"/>
      <c r="E91" s="671"/>
      <c r="F91" s="671"/>
      <c r="G91" s="671"/>
      <c r="H91" s="671"/>
      <c r="I91" s="748"/>
      <c r="J91" s="671"/>
      <c r="K91" s="671"/>
      <c r="L91" s="671"/>
      <c r="M91" s="671"/>
      <c r="N91" s="671"/>
      <c r="O91" s="671"/>
      <c r="P91" s="671"/>
      <c r="Q91" s="671"/>
      <c r="R91" s="671"/>
      <c r="S91" s="671"/>
      <c r="T91" s="748"/>
    </row>
    <row r="92" spans="1:20">
      <c r="A92" s="689"/>
      <c r="B92" s="671"/>
      <c r="C92" s="671"/>
      <c r="D92" s="671"/>
      <c r="E92" s="671"/>
      <c r="F92" s="671"/>
      <c r="G92" s="671"/>
      <c r="H92" s="671"/>
      <c r="I92" s="748"/>
      <c r="J92" s="671"/>
      <c r="K92" s="671"/>
      <c r="L92" s="671"/>
      <c r="M92" s="671"/>
      <c r="N92" s="671"/>
      <c r="O92" s="671"/>
      <c r="P92" s="671"/>
      <c r="Q92" s="671"/>
      <c r="R92" s="671"/>
      <c r="S92" s="671"/>
      <c r="T92" s="748"/>
    </row>
    <row r="93" spans="1:20">
      <c r="A93" s="689"/>
      <c r="B93" s="671"/>
      <c r="C93" s="671"/>
      <c r="D93" s="671"/>
      <c r="E93" s="671"/>
      <c r="F93" s="671"/>
      <c r="G93" s="671"/>
      <c r="H93" s="671"/>
      <c r="I93" s="748"/>
      <c r="J93" s="671"/>
      <c r="K93" s="671"/>
      <c r="L93" s="671"/>
      <c r="M93" s="671"/>
      <c r="N93" s="671"/>
      <c r="O93" s="671"/>
      <c r="P93" s="671"/>
      <c r="Q93" s="671"/>
      <c r="R93" s="671"/>
      <c r="S93" s="671"/>
      <c r="T93" s="748"/>
    </row>
    <row r="94" spans="1:20">
      <c r="A94" s="689"/>
      <c r="B94" s="671"/>
      <c r="C94" s="671"/>
      <c r="D94" s="671"/>
      <c r="E94" s="671"/>
      <c r="F94" s="671"/>
      <c r="G94" s="671"/>
      <c r="H94" s="671"/>
      <c r="I94" s="748"/>
      <c r="J94" s="671"/>
      <c r="K94" s="671"/>
      <c r="L94" s="671"/>
      <c r="M94" s="671"/>
      <c r="N94" s="671"/>
      <c r="O94" s="671"/>
      <c r="P94" s="671"/>
      <c r="Q94" s="671"/>
      <c r="R94" s="671"/>
      <c r="S94" s="671"/>
      <c r="T94" s="748"/>
    </row>
    <row r="95" spans="1:20">
      <c r="A95" s="689"/>
      <c r="B95" s="671"/>
      <c r="C95" s="671"/>
      <c r="D95" s="671"/>
      <c r="E95" s="671"/>
      <c r="F95" s="671"/>
      <c r="G95" s="671"/>
      <c r="H95" s="671"/>
      <c r="I95" s="748"/>
      <c r="J95" s="671"/>
      <c r="K95" s="671"/>
      <c r="L95" s="671"/>
      <c r="M95" s="671"/>
      <c r="N95" s="671"/>
      <c r="O95" s="671"/>
      <c r="P95" s="671"/>
      <c r="Q95" s="671"/>
      <c r="R95" s="671"/>
      <c r="S95" s="671"/>
      <c r="T95" s="748"/>
    </row>
    <row r="96" spans="1:20">
      <c r="A96" s="689"/>
      <c r="B96" s="671"/>
      <c r="C96" s="671"/>
      <c r="D96" s="671"/>
      <c r="E96" s="671"/>
      <c r="F96" s="671"/>
      <c r="G96" s="671"/>
      <c r="H96" s="671"/>
      <c r="I96" s="748"/>
      <c r="J96" s="671"/>
      <c r="K96" s="671"/>
      <c r="L96" s="671"/>
      <c r="M96" s="671"/>
      <c r="N96" s="671"/>
      <c r="O96" s="671"/>
      <c r="P96" s="671"/>
      <c r="Q96" s="671"/>
      <c r="R96" s="671"/>
      <c r="S96" s="671"/>
      <c r="T96" s="748"/>
    </row>
    <row r="97" spans="1:66">
      <c r="A97" s="689"/>
      <c r="B97" s="671"/>
      <c r="C97" s="671"/>
      <c r="D97" s="671"/>
      <c r="E97" s="671"/>
      <c r="F97" s="671"/>
      <c r="G97" s="671"/>
      <c r="H97" s="671"/>
      <c r="I97" s="748"/>
      <c r="J97" s="671"/>
      <c r="K97" s="671"/>
      <c r="L97" s="671"/>
      <c r="M97" s="671"/>
      <c r="N97" s="671"/>
      <c r="O97" s="671"/>
      <c r="P97" s="671"/>
      <c r="Q97" s="671"/>
      <c r="R97" s="671"/>
      <c r="S97" s="671"/>
      <c r="T97" s="748"/>
    </row>
    <row r="98" spans="1:66">
      <c r="A98" s="689"/>
      <c r="B98" s="671"/>
      <c r="C98" s="671"/>
      <c r="D98" s="671"/>
      <c r="E98" s="671"/>
      <c r="F98" s="671"/>
      <c r="G98" s="671"/>
      <c r="H98" s="671"/>
      <c r="I98" s="748"/>
      <c r="J98" s="671"/>
      <c r="K98" s="671"/>
      <c r="L98" s="671"/>
      <c r="M98" s="671"/>
      <c r="N98" s="671"/>
      <c r="O98" s="671"/>
      <c r="P98" s="671"/>
      <c r="Q98" s="671"/>
      <c r="R98" s="671"/>
      <c r="S98" s="671"/>
      <c r="T98" s="748"/>
    </row>
    <row r="99" spans="1:66">
      <c r="A99" s="689"/>
      <c r="B99" s="671"/>
      <c r="C99" s="671"/>
      <c r="D99" s="671"/>
      <c r="E99" s="671"/>
      <c r="F99" s="671"/>
      <c r="G99" s="671"/>
      <c r="H99" s="671"/>
      <c r="I99" s="748"/>
      <c r="J99" s="671"/>
      <c r="K99" s="671"/>
      <c r="L99" s="671"/>
      <c r="M99" s="671"/>
      <c r="N99" s="671"/>
      <c r="O99" s="671"/>
      <c r="P99" s="671"/>
      <c r="Q99" s="671"/>
      <c r="R99" s="671"/>
      <c r="S99" s="671"/>
      <c r="T99" s="748"/>
    </row>
    <row r="100" spans="1:66">
      <c r="A100" s="689"/>
      <c r="B100" s="671"/>
      <c r="C100" s="671"/>
      <c r="D100" s="671"/>
      <c r="E100" s="671"/>
      <c r="F100" s="671"/>
      <c r="G100" s="671"/>
      <c r="H100" s="671"/>
      <c r="I100" s="748"/>
      <c r="J100" s="671"/>
      <c r="K100" s="671"/>
      <c r="L100" s="671"/>
      <c r="M100" s="671"/>
      <c r="N100" s="671"/>
      <c r="O100" s="671"/>
      <c r="P100" s="671"/>
      <c r="Q100" s="671"/>
      <c r="R100" s="671"/>
      <c r="S100" s="671"/>
      <c r="T100" s="748"/>
    </row>
    <row r="101" spans="1:66">
      <c r="A101" s="689"/>
      <c r="B101" s="671"/>
      <c r="C101" s="671"/>
      <c r="D101" s="671"/>
      <c r="E101" s="671"/>
      <c r="F101" s="671"/>
      <c r="G101" s="671"/>
      <c r="H101" s="671"/>
      <c r="I101" s="748"/>
      <c r="J101" s="671"/>
      <c r="K101" s="671"/>
      <c r="L101" s="671"/>
      <c r="M101" s="671"/>
      <c r="N101" s="671"/>
      <c r="O101" s="671"/>
      <c r="P101" s="671"/>
      <c r="Q101" s="671"/>
      <c r="R101" s="671"/>
      <c r="S101" s="671"/>
      <c r="T101" s="748"/>
    </row>
    <row r="102" spans="1:66">
      <c r="A102" s="689"/>
      <c r="B102" s="671"/>
      <c r="C102" s="671"/>
      <c r="D102" s="671"/>
      <c r="E102" s="671"/>
      <c r="F102" s="671"/>
      <c r="G102" s="671"/>
      <c r="H102" s="671"/>
      <c r="I102" s="748"/>
      <c r="J102" s="671"/>
      <c r="K102" s="671"/>
      <c r="L102" s="671"/>
      <c r="M102" s="671"/>
      <c r="N102" s="671"/>
      <c r="O102" s="671"/>
      <c r="P102" s="671"/>
      <c r="Q102" s="671"/>
      <c r="R102" s="671"/>
      <c r="S102" s="671"/>
      <c r="T102" s="748"/>
    </row>
    <row r="103" spans="1:66">
      <c r="A103" s="689"/>
      <c r="B103" s="671"/>
      <c r="C103" s="671"/>
      <c r="D103" s="671"/>
      <c r="E103" s="671"/>
      <c r="F103" s="671"/>
      <c r="G103" s="671"/>
      <c r="H103" s="671"/>
      <c r="I103" s="748"/>
      <c r="J103" s="671"/>
      <c r="K103" s="671"/>
      <c r="L103" s="671"/>
      <c r="M103" s="671"/>
      <c r="N103" s="671"/>
      <c r="O103" s="671"/>
      <c r="P103" s="671"/>
      <c r="Q103" s="671"/>
      <c r="R103" s="671"/>
      <c r="S103" s="671"/>
      <c r="T103" s="748"/>
    </row>
    <row r="104" spans="1:66">
      <c r="A104" s="689"/>
      <c r="B104" s="671"/>
      <c r="C104" s="671"/>
      <c r="D104" s="671"/>
      <c r="E104" s="671"/>
      <c r="F104" s="671"/>
      <c r="G104" s="671"/>
      <c r="H104" s="671"/>
      <c r="I104" s="748"/>
      <c r="J104" s="671"/>
      <c r="K104" s="671"/>
      <c r="L104" s="671"/>
      <c r="M104" s="671"/>
      <c r="N104" s="671"/>
      <c r="O104" s="671"/>
      <c r="P104" s="671"/>
      <c r="Q104" s="671"/>
      <c r="R104" s="671"/>
      <c r="S104" s="671"/>
      <c r="T104" s="748"/>
    </row>
    <row r="105" spans="1:66">
      <c r="A105" s="689"/>
      <c r="B105" s="671"/>
      <c r="C105" s="671"/>
      <c r="D105" s="671"/>
      <c r="E105" s="671"/>
      <c r="F105" s="671"/>
      <c r="G105" s="671"/>
      <c r="H105" s="671"/>
      <c r="I105" s="748"/>
      <c r="J105" s="671"/>
      <c r="K105" s="671"/>
      <c r="L105" s="671"/>
      <c r="M105" s="671"/>
      <c r="N105" s="671"/>
      <c r="O105" s="671"/>
      <c r="P105" s="671"/>
      <c r="Q105" s="671"/>
      <c r="R105" s="671"/>
      <c r="S105" s="671"/>
      <c r="T105" s="748"/>
    </row>
    <row r="106" spans="1:66">
      <c r="A106" s="689"/>
      <c r="B106" s="671"/>
      <c r="C106" s="671"/>
      <c r="D106" s="671"/>
      <c r="E106" s="671"/>
      <c r="F106" s="671"/>
      <c r="G106" s="671"/>
      <c r="H106" s="671"/>
      <c r="I106" s="748"/>
      <c r="J106" s="691"/>
      <c r="K106" s="691"/>
      <c r="L106" s="691"/>
      <c r="M106" s="691"/>
      <c r="N106" s="691"/>
      <c r="O106" s="691"/>
      <c r="P106" s="691"/>
      <c r="Q106" s="691"/>
      <c r="R106" s="691"/>
      <c r="S106" s="691"/>
      <c r="T106" s="749"/>
    </row>
    <row r="107" spans="1:66">
      <c r="A107" s="689"/>
      <c r="B107" s="671"/>
      <c r="C107" s="671"/>
      <c r="D107" s="671"/>
      <c r="E107" s="671"/>
      <c r="F107" s="671"/>
      <c r="G107" s="671"/>
      <c r="H107" s="671"/>
      <c r="I107" s="748"/>
      <c r="J107" s="750" t="s">
        <v>895</v>
      </c>
      <c r="K107" s="751" t="s">
        <v>893</v>
      </c>
      <c r="U107" s="750" t="s">
        <v>390</v>
      </c>
    </row>
    <row r="108" spans="1:66">
      <c r="A108" s="689"/>
      <c r="B108" s="671"/>
      <c r="C108" s="671"/>
      <c r="D108" s="671"/>
      <c r="E108" s="671"/>
      <c r="F108" s="671"/>
      <c r="G108" s="671"/>
      <c r="H108" s="671"/>
      <c r="I108" s="748"/>
      <c r="K108" s="751" t="s">
        <v>892</v>
      </c>
      <c r="U108" s="750" t="s">
        <v>390</v>
      </c>
    </row>
    <row r="109" spans="1:66">
      <c r="A109" s="690"/>
      <c r="B109" s="691"/>
      <c r="C109" s="691"/>
      <c r="D109" s="691"/>
      <c r="E109" s="691"/>
      <c r="F109" s="691"/>
      <c r="G109" s="691"/>
      <c r="H109" s="691"/>
      <c r="I109" s="749"/>
      <c r="K109" s="751" t="s">
        <v>894</v>
      </c>
      <c r="U109" s="750" t="s">
        <v>390</v>
      </c>
    </row>
    <row r="110" spans="1:66" s="785" customFormat="1">
      <c r="A110" s="685"/>
      <c r="B110" s="685"/>
      <c r="C110" s="685"/>
      <c r="D110" s="685"/>
      <c r="E110" s="685"/>
      <c r="F110" s="685"/>
      <c r="G110" s="685"/>
      <c r="H110" s="685"/>
      <c r="I110" s="685"/>
      <c r="J110" s="685"/>
      <c r="K110" s="685"/>
      <c r="L110" s="685"/>
      <c r="M110" s="685"/>
      <c r="N110" s="685"/>
      <c r="O110" s="685"/>
      <c r="P110" s="685"/>
      <c r="Q110" s="685"/>
      <c r="R110" s="685"/>
      <c r="S110" s="685"/>
      <c r="T110" s="685"/>
      <c r="U110" s="685"/>
      <c r="V110" s="685"/>
      <c r="W110" s="685"/>
      <c r="X110" s="685"/>
      <c r="Y110" s="685"/>
      <c r="Z110" s="685"/>
      <c r="AA110" s="685"/>
      <c r="AB110" s="685"/>
      <c r="AC110" s="685"/>
      <c r="AD110" s="685"/>
      <c r="AE110" s="685"/>
      <c r="AF110" s="685"/>
      <c r="AG110" s="685"/>
      <c r="AH110" s="685"/>
      <c r="AI110" s="685"/>
      <c r="AJ110" s="685"/>
      <c r="AK110" s="685"/>
      <c r="AL110" s="685"/>
      <c r="AM110" s="685"/>
      <c r="AN110" s="685"/>
      <c r="AO110" s="685"/>
      <c r="AP110" s="685"/>
      <c r="AQ110" s="685"/>
      <c r="AR110" s="685"/>
      <c r="AS110" s="685"/>
      <c r="AT110" s="685"/>
      <c r="AU110" s="685"/>
      <c r="AV110" s="685"/>
      <c r="AW110" s="685"/>
      <c r="AX110" s="685"/>
      <c r="AY110" s="685"/>
      <c r="AZ110" s="685"/>
      <c r="BA110" s="685"/>
      <c r="BB110" s="685"/>
      <c r="BC110" s="685"/>
      <c r="BD110" s="685"/>
      <c r="BE110" s="685"/>
      <c r="BF110" s="685"/>
      <c r="BG110" s="685"/>
      <c r="BH110" s="685"/>
      <c r="BI110" s="685"/>
      <c r="BJ110" s="685"/>
      <c r="BK110" s="685"/>
      <c r="BL110" s="685"/>
      <c r="BM110" s="685"/>
      <c r="BN110" s="685"/>
    </row>
    <row r="111" spans="1:66">
      <c r="B111" s="692" t="s">
        <v>765</v>
      </c>
    </row>
    <row r="112" spans="1:66">
      <c r="B112" s="687" t="s">
        <v>733</v>
      </c>
      <c r="G112" s="746" t="s">
        <v>959</v>
      </c>
      <c r="H112" s="685"/>
      <c r="I112" s="685"/>
      <c r="J112" s="685"/>
      <c r="K112" s="685"/>
      <c r="L112" s="685"/>
      <c r="M112" s="685"/>
      <c r="N112" s="685"/>
      <c r="O112" s="685"/>
      <c r="P112" s="685"/>
      <c r="Q112" s="685"/>
      <c r="R112" s="747"/>
      <c r="AH112" s="684" t="s">
        <v>954</v>
      </c>
    </row>
    <row r="113" spans="2:64">
      <c r="B113" s="678" t="s">
        <v>953</v>
      </c>
      <c r="G113" s="689"/>
      <c r="H113" s="671"/>
      <c r="I113" s="671"/>
      <c r="J113" s="671"/>
      <c r="K113" s="671"/>
      <c r="L113" s="671"/>
      <c r="M113" s="671"/>
      <c r="N113" s="671"/>
      <c r="O113" s="671"/>
      <c r="P113" s="671"/>
      <c r="Q113" s="671"/>
      <c r="R113" s="748"/>
    </row>
    <row r="114" spans="2:64">
      <c r="G114" s="689"/>
      <c r="H114" s="671"/>
      <c r="I114" s="671"/>
      <c r="J114" s="671"/>
      <c r="K114" s="671"/>
      <c r="L114" s="671"/>
      <c r="M114" s="671"/>
      <c r="N114" s="671"/>
      <c r="O114" s="671"/>
      <c r="P114" s="671"/>
      <c r="Q114" s="671"/>
      <c r="R114" s="748"/>
      <c r="AI114" s="752" t="s">
        <v>7</v>
      </c>
      <c r="AJ114" s="752" t="s">
        <v>11</v>
      </c>
      <c r="AK114" s="752" t="s">
        <v>8</v>
      </c>
      <c r="AL114" s="752" t="s">
        <v>140</v>
      </c>
      <c r="AM114" s="752" t="s">
        <v>912</v>
      </c>
      <c r="AN114" s="752" t="s">
        <v>64</v>
      </c>
      <c r="AO114" s="752" t="s">
        <v>913</v>
      </c>
      <c r="AP114" s="779" t="s">
        <v>150</v>
      </c>
      <c r="AQ114" s="779" t="s">
        <v>917</v>
      </c>
      <c r="AR114" s="779" t="s">
        <v>914</v>
      </c>
      <c r="AS114" s="779" t="s">
        <v>915</v>
      </c>
      <c r="AT114" s="779" t="s">
        <v>916</v>
      </c>
      <c r="AU114" s="779"/>
    </row>
    <row r="115" spans="2:64">
      <c r="G115" s="689"/>
      <c r="H115" s="671"/>
      <c r="I115" s="671"/>
      <c r="J115" s="671"/>
      <c r="K115" s="671"/>
      <c r="L115" s="671"/>
      <c r="M115" s="671"/>
      <c r="N115" s="671"/>
      <c r="O115" s="671"/>
      <c r="P115" s="671"/>
      <c r="Q115" s="671"/>
      <c r="R115" s="748"/>
      <c r="AI115" s="698">
        <v>1</v>
      </c>
      <c r="AJ115" s="698">
        <v>2.5</v>
      </c>
      <c r="AK115" s="698">
        <v>2</v>
      </c>
      <c r="AL115" s="698">
        <v>0.3</v>
      </c>
      <c r="AM115" s="698">
        <v>0</v>
      </c>
      <c r="AN115" s="698">
        <v>0.85</v>
      </c>
      <c r="AO115" s="698">
        <v>0.05</v>
      </c>
      <c r="AP115" s="698">
        <f>AH116</f>
        <v>30</v>
      </c>
      <c r="AQ115" s="698">
        <f>AH120</f>
        <v>73</v>
      </c>
      <c r="AR115" s="786">
        <f>AH117</f>
        <v>0</v>
      </c>
      <c r="AS115" s="698">
        <f>AH118</f>
        <v>52.04</v>
      </c>
      <c r="AT115" s="698">
        <f>AH119</f>
        <v>73.92</v>
      </c>
    </row>
    <row r="116" spans="2:64">
      <c r="G116" s="689"/>
      <c r="H116" s="671"/>
      <c r="I116" s="671"/>
      <c r="J116" s="671"/>
      <c r="K116" s="671"/>
      <c r="L116" s="671"/>
      <c r="M116" s="671"/>
      <c r="N116" s="671"/>
      <c r="O116" s="671"/>
      <c r="P116" s="671"/>
      <c r="Q116" s="671"/>
      <c r="R116" s="748"/>
      <c r="AH116" s="753">
        <f>C17</f>
        <v>30</v>
      </c>
      <c r="AI116" s="753" t="s">
        <v>150</v>
      </c>
      <c r="AJ116" s="753"/>
      <c r="AK116" s="753"/>
      <c r="AL116" s="753"/>
      <c r="AM116" s="753"/>
      <c r="AN116" s="753"/>
      <c r="AP116" s="779" t="s">
        <v>918</v>
      </c>
    </row>
    <row r="117" spans="2:64">
      <c r="G117" s="689"/>
      <c r="H117" s="671"/>
      <c r="I117" s="671"/>
      <c r="J117" s="671"/>
      <c r="K117" s="671"/>
      <c r="L117" s="671"/>
      <c r="M117" s="671"/>
      <c r="N117" s="671"/>
      <c r="O117" s="671"/>
      <c r="P117" s="671"/>
      <c r="Q117" s="671"/>
      <c r="R117" s="748"/>
      <c r="AH117" s="754">
        <f>E17</f>
        <v>0</v>
      </c>
      <c r="AI117" s="753" t="s">
        <v>911</v>
      </c>
      <c r="AJ117" s="753"/>
      <c r="AK117" s="753"/>
      <c r="AL117" s="753"/>
      <c r="AM117" s="753"/>
      <c r="AN117" s="753"/>
      <c r="AQ117" s="780" t="str">
        <f>AQ121</f>
        <v>CRTSiz</v>
      </c>
      <c r="AR117" s="787" t="str">
        <f t="shared" ref="AR117:AT117" si="0">AR121</f>
        <v>STARS(nor)</v>
      </c>
      <c r="AS117" s="788" t="str">
        <f t="shared" si="0"/>
        <v>clustP(varw)</v>
      </c>
      <c r="AT117" s="789" t="str">
        <f t="shared" si="0"/>
        <v>clusP SD^2</v>
      </c>
    </row>
    <row r="118" spans="2:64">
      <c r="G118" s="689"/>
      <c r="H118" s="671"/>
      <c r="I118" s="671"/>
      <c r="J118" s="671"/>
      <c r="K118" s="671"/>
      <c r="L118" s="671"/>
      <c r="M118" s="671"/>
      <c r="N118" s="671"/>
      <c r="O118" s="671"/>
      <c r="P118" s="671"/>
      <c r="Q118" s="671"/>
      <c r="R118" s="748"/>
      <c r="AH118" s="753">
        <v>52.04</v>
      </c>
      <c r="AI118" s="753" t="str">
        <f>IF(C13=1,"crtpwr.2mean(alpha="&amp;C11&amp;", power="&amp;C10&amp;", n="&amp;C6&amp;" ,d="&amp;C4&amp;", icc="&amp;C7&amp;", varw="&amp;(1-C7)*C5^2&amp;", cv="&amp;C8&amp;")","Group sizes are not equal")</f>
        <v>crtpwr.2mean(alpha=0.05, power=0.9, n=6 ,d=0.35, icc=0.2, varw=0.392, cv=0)</v>
      </c>
      <c r="AJ118" s="753"/>
      <c r="AK118" s="753"/>
      <c r="AL118" s="753"/>
      <c r="AM118" s="753"/>
      <c r="AN118" s="753"/>
      <c r="AP118" s="781" t="s">
        <v>302</v>
      </c>
      <c r="AQ118" s="782">
        <f>CORREL($AP121:$AP130,AQ121:AQ130)</f>
        <v>0.99979855824253239</v>
      </c>
      <c r="AR118" s="782">
        <f>CORREL($AP121:$AP130,AR121:AR130)</f>
        <v>0.99985675329359436</v>
      </c>
      <c r="AS118" s="782">
        <f>CORREL($AP121:$AP130,AS121:AS130)</f>
        <v>0.95245988636835011</v>
      </c>
      <c r="AT118" s="782">
        <f>CORREL($AP121:$AP130,AT121:AT130)</f>
        <v>0.99985290737048838</v>
      </c>
    </row>
    <row r="119" spans="2:64">
      <c r="G119" s="689"/>
      <c r="H119" s="671"/>
      <c r="I119" s="671"/>
      <c r="J119" s="671"/>
      <c r="K119" s="671"/>
      <c r="L119" s="671"/>
      <c r="M119" s="671"/>
      <c r="N119" s="671"/>
      <c r="O119" s="671"/>
      <c r="P119" s="671"/>
      <c r="Q119" s="671"/>
      <c r="R119" s="748"/>
      <c r="AH119" s="753">
        <v>73.92</v>
      </c>
      <c r="AI119" s="753" t="str">
        <f>IF(C13=1,"crtpwr.2mean(alpha="&amp;C11&amp;", power="&amp;C10&amp;", n="&amp;C6&amp;" ,d="&amp;C4&amp;", icc="&amp;C7&amp;", varw="&amp;C5^2&amp;", cv="&amp;C8&amp;")","Group sizes are not equal")</f>
        <v>crtpwr.2mean(alpha=0.05, power=0.9, n=6 ,d=0.35, icc=0.2, varw=0.49, cv=0)</v>
      </c>
      <c r="AJ119" s="753"/>
      <c r="AK119" s="753"/>
      <c r="AL119" s="753"/>
      <c r="AM119" s="753"/>
      <c r="AN119" s="753"/>
      <c r="AP119" s="781" t="s">
        <v>919</v>
      </c>
      <c r="AQ119" s="782">
        <f>AW121</f>
        <v>0.55555555555555558</v>
      </c>
      <c r="AR119" s="782">
        <f>AX121</f>
        <v>1.3759749314765806</v>
      </c>
      <c r="AS119" s="782">
        <f>AY121</f>
        <v>11.646666666666667</v>
      </c>
      <c r="AT119" s="782">
        <f>AZ121</f>
        <v>0.38555555555555621</v>
      </c>
    </row>
    <row r="120" spans="2:64">
      <c r="G120" s="689"/>
      <c r="H120" s="671"/>
      <c r="I120" s="671"/>
      <c r="J120" s="671"/>
      <c r="K120" s="671"/>
      <c r="L120" s="671"/>
      <c r="M120" s="671"/>
      <c r="N120" s="671"/>
      <c r="O120" s="671"/>
      <c r="P120" s="671"/>
      <c r="Q120" s="671"/>
      <c r="R120" s="748"/>
      <c r="AH120" s="753">
        <v>73</v>
      </c>
      <c r="AI120" s="755" t="str">
        <f>"n4means(delta="&amp;C4&amp;", sigma="&amp;C5&amp;", m="&amp;C6&amp;", ICC="&amp;C7&amp;", alpha="&amp;C11&amp;", power="&amp;C10&amp;")"</f>
        <v>n4means(delta=0.35, sigma=0.7, m=6, ICC=0.2, alpha=0.05, power=0.9)</v>
      </c>
      <c r="AJ120" s="753"/>
      <c r="AK120" s="753"/>
      <c r="AL120" s="753"/>
      <c r="AM120" s="753"/>
      <c r="AN120" s="753"/>
    </row>
    <row r="121" spans="2:64">
      <c r="G121" s="689"/>
      <c r="H121" s="671"/>
      <c r="I121" s="671"/>
      <c r="J121" s="671"/>
      <c r="K121" s="671"/>
      <c r="L121" s="671"/>
      <c r="M121" s="671"/>
      <c r="N121" s="671"/>
      <c r="O121" s="671"/>
      <c r="P121" s="671"/>
      <c r="Q121" s="671"/>
      <c r="R121" s="748"/>
      <c r="AI121" s="756" t="s">
        <v>7</v>
      </c>
      <c r="AJ121" s="757" t="s">
        <v>11</v>
      </c>
      <c r="AK121" s="757" t="s">
        <v>8</v>
      </c>
      <c r="AL121" s="757" t="s">
        <v>140</v>
      </c>
      <c r="AM121" s="757" t="s">
        <v>912</v>
      </c>
      <c r="AN121" s="757" t="s">
        <v>64</v>
      </c>
      <c r="AO121" s="757" t="s">
        <v>913</v>
      </c>
      <c r="AP121" s="757" t="s">
        <v>150</v>
      </c>
      <c r="AQ121" s="757" t="s">
        <v>917</v>
      </c>
      <c r="AR121" s="790" t="s">
        <v>955</v>
      </c>
      <c r="AS121" s="788" t="s">
        <v>956</v>
      </c>
      <c r="AT121" s="790" t="s">
        <v>957</v>
      </c>
      <c r="AU121" s="747"/>
      <c r="AW121" s="698">
        <f>AVERAGE(AW122:AW130)</f>
        <v>0.55555555555555558</v>
      </c>
      <c r="AX121" s="698">
        <f t="shared" ref="AX121:AZ121" si="1">AVERAGE(AX122:AX130)</f>
        <v>1.3759749314765806</v>
      </c>
      <c r="AY121" s="698">
        <f t="shared" si="1"/>
        <v>11.646666666666667</v>
      </c>
      <c r="AZ121" s="698">
        <f t="shared" si="1"/>
        <v>0.38555555555555621</v>
      </c>
      <c r="BB121" s="756" t="s">
        <v>7</v>
      </c>
      <c r="BC121" s="757" t="s">
        <v>11</v>
      </c>
      <c r="BD121" s="757" t="s">
        <v>8</v>
      </c>
      <c r="BE121" s="757" t="s">
        <v>140</v>
      </c>
      <c r="BF121" s="757" t="s">
        <v>912</v>
      </c>
      <c r="BG121" s="757" t="s">
        <v>64</v>
      </c>
      <c r="BH121" s="757" t="s">
        <v>913</v>
      </c>
      <c r="BI121" s="757" t="s">
        <v>917</v>
      </c>
      <c r="BJ121" s="757" t="s">
        <v>920</v>
      </c>
      <c r="BK121" s="757" t="s">
        <v>916</v>
      </c>
      <c r="BL121" s="747"/>
    </row>
    <row r="122" spans="2:64">
      <c r="B122" s="693" t="s">
        <v>760</v>
      </c>
      <c r="G122" s="689"/>
      <c r="H122" s="671"/>
      <c r="I122" s="671"/>
      <c r="J122" s="671"/>
      <c r="K122" s="671"/>
      <c r="L122" s="671"/>
      <c r="M122" s="671"/>
      <c r="N122" s="671"/>
      <c r="O122" s="671"/>
      <c r="P122" s="671"/>
      <c r="Q122" s="671"/>
      <c r="R122" s="748"/>
      <c r="AI122" s="758">
        <v>1</v>
      </c>
      <c r="AJ122" s="759">
        <v>2.2360000000000002</v>
      </c>
      <c r="AK122" s="759">
        <v>10</v>
      </c>
      <c r="AL122" s="759">
        <v>0.1</v>
      </c>
      <c r="AM122" s="759">
        <v>0</v>
      </c>
      <c r="AN122" s="759">
        <v>0.8</v>
      </c>
      <c r="AO122" s="759">
        <v>0.05</v>
      </c>
      <c r="AP122" s="759">
        <v>16</v>
      </c>
      <c r="AQ122" s="759">
        <v>16</v>
      </c>
      <c r="AR122" s="759">
        <v>14.911964792676361</v>
      </c>
      <c r="AS122" s="759">
        <v>14.45</v>
      </c>
      <c r="AT122" s="759">
        <v>15.93</v>
      </c>
      <c r="AU122" s="748"/>
      <c r="AW122" s="698">
        <f t="shared" ref="AW122:AW130" si="2">$AP122-AQ122</f>
        <v>0</v>
      </c>
      <c r="AX122" s="698">
        <f t="shared" ref="AX122:AX130" si="3">$AP122-AR122</f>
        <v>1.0880352073236388</v>
      </c>
      <c r="AY122" s="698">
        <f t="shared" ref="AY122:AY130" si="4">$AP122-AS122</f>
        <v>1.5500000000000007</v>
      </c>
      <c r="AZ122" s="698">
        <f t="shared" ref="AZ122:AZ130" si="5">$AP122-AT122</f>
        <v>7.0000000000000284E-2</v>
      </c>
      <c r="BB122" s="758">
        <v>1</v>
      </c>
      <c r="BC122" s="759">
        <v>2.2360000000000002</v>
      </c>
      <c r="BD122" s="759">
        <v>10</v>
      </c>
      <c r="BE122" s="759">
        <v>0.1</v>
      </c>
      <c r="BF122" s="759">
        <v>0</v>
      </c>
      <c r="BG122" s="759">
        <v>0.8</v>
      </c>
      <c r="BH122" s="759">
        <v>0.05</v>
      </c>
      <c r="BI122" s="759">
        <v>16</v>
      </c>
      <c r="BJ122" s="759">
        <v>14.45</v>
      </c>
      <c r="BK122" s="759">
        <v>15.93</v>
      </c>
      <c r="BL122" s="748"/>
    </row>
    <row r="123" spans="2:64">
      <c r="B123" s="693" t="s">
        <v>761</v>
      </c>
      <c r="G123" s="689"/>
      <c r="H123" s="671"/>
      <c r="I123" s="671"/>
      <c r="J123" s="671"/>
      <c r="K123" s="671"/>
      <c r="L123" s="671"/>
      <c r="M123" s="671"/>
      <c r="N123" s="671"/>
      <c r="O123" s="671"/>
      <c r="P123" s="671"/>
      <c r="Q123" s="671"/>
      <c r="R123" s="748"/>
      <c r="AI123" s="758">
        <v>0.2</v>
      </c>
      <c r="AJ123" s="759">
        <v>0.3</v>
      </c>
      <c r="AK123" s="759">
        <v>4</v>
      </c>
      <c r="AL123" s="759">
        <v>0.3</v>
      </c>
      <c r="AM123" s="759">
        <v>0</v>
      </c>
      <c r="AN123" s="759">
        <v>0.8</v>
      </c>
      <c r="AO123" s="759">
        <v>0.05</v>
      </c>
      <c r="AP123" s="759">
        <v>18</v>
      </c>
      <c r="AQ123" s="759">
        <v>18</v>
      </c>
      <c r="AR123" s="759">
        <v>16.776980432171168</v>
      </c>
      <c r="AS123" s="759">
        <v>12.78</v>
      </c>
      <c r="AT123" s="759">
        <v>17.79</v>
      </c>
      <c r="AU123" s="748"/>
      <c r="AW123" s="698">
        <f t="shared" si="2"/>
        <v>0</v>
      </c>
      <c r="AX123" s="698">
        <f t="shared" si="3"/>
        <v>1.2230195678288318</v>
      </c>
      <c r="AY123" s="698">
        <f t="shared" si="4"/>
        <v>5.2200000000000006</v>
      </c>
      <c r="AZ123" s="698">
        <f t="shared" si="5"/>
        <v>0.21000000000000085</v>
      </c>
      <c r="BB123" s="758">
        <v>0.2</v>
      </c>
      <c r="BC123" s="759">
        <v>0.3</v>
      </c>
      <c r="BD123" s="759">
        <v>4</v>
      </c>
      <c r="BE123" s="759">
        <v>0.3</v>
      </c>
      <c r="BF123" s="759">
        <v>0</v>
      </c>
      <c r="BG123" s="759">
        <v>0.8</v>
      </c>
      <c r="BH123" s="759">
        <v>0.05</v>
      </c>
      <c r="BI123" s="759">
        <v>18</v>
      </c>
      <c r="BJ123" s="759">
        <v>12.78</v>
      </c>
      <c r="BK123" s="759">
        <v>17.79</v>
      </c>
      <c r="BL123" s="748"/>
    </row>
    <row r="124" spans="2:64">
      <c r="B124" s="694" t="s">
        <v>762</v>
      </c>
      <c r="G124" s="689"/>
      <c r="H124" s="671"/>
      <c r="I124" s="671"/>
      <c r="J124" s="671"/>
      <c r="K124" s="671"/>
      <c r="L124" s="671"/>
      <c r="M124" s="671"/>
      <c r="N124" s="671"/>
      <c r="O124" s="671"/>
      <c r="P124" s="671"/>
      <c r="Q124" s="671"/>
      <c r="R124" s="748"/>
      <c r="AI124" s="758">
        <v>1</v>
      </c>
      <c r="AJ124" s="759">
        <v>1.5</v>
      </c>
      <c r="AK124" s="759">
        <v>2</v>
      </c>
      <c r="AL124" s="759">
        <v>0.2</v>
      </c>
      <c r="AM124" s="759">
        <v>0</v>
      </c>
      <c r="AN124" s="759">
        <v>0.9</v>
      </c>
      <c r="AO124" s="759">
        <v>0.05</v>
      </c>
      <c r="AP124" s="759">
        <v>30</v>
      </c>
      <c r="AQ124" s="759">
        <v>30</v>
      </c>
      <c r="AR124" s="759">
        <v>28.370042265889673</v>
      </c>
      <c r="AS124" s="759">
        <v>23.7</v>
      </c>
      <c r="AT124" s="759">
        <v>29.36</v>
      </c>
      <c r="AU124" s="748"/>
      <c r="AW124" s="698">
        <f t="shared" si="2"/>
        <v>0</v>
      </c>
      <c r="AX124" s="698">
        <f t="shared" si="3"/>
        <v>1.6299577341103273</v>
      </c>
      <c r="AY124" s="698">
        <f t="shared" si="4"/>
        <v>6.3000000000000007</v>
      </c>
      <c r="AZ124" s="698">
        <f t="shared" si="5"/>
        <v>0.64000000000000057</v>
      </c>
      <c r="BB124" s="758">
        <v>1</v>
      </c>
      <c r="BC124" s="759">
        <v>1.5</v>
      </c>
      <c r="BD124" s="759">
        <v>2</v>
      </c>
      <c r="BE124" s="759">
        <v>0.2</v>
      </c>
      <c r="BF124" s="759">
        <v>0</v>
      </c>
      <c r="BG124" s="759">
        <v>0.9</v>
      </c>
      <c r="BH124" s="759">
        <v>0.05</v>
      </c>
      <c r="BI124" s="759">
        <v>30</v>
      </c>
      <c r="BJ124" s="759">
        <v>23.7</v>
      </c>
      <c r="BK124" s="759">
        <v>29.36</v>
      </c>
      <c r="BL124" s="748"/>
    </row>
    <row r="125" spans="2:64">
      <c r="B125" s="694">
        <v>15.932779999999999</v>
      </c>
      <c r="G125" s="689"/>
      <c r="H125" s="671"/>
      <c r="I125" s="671"/>
      <c r="J125" s="671"/>
      <c r="K125" s="671"/>
      <c r="L125" s="671"/>
      <c r="M125" s="671"/>
      <c r="N125" s="671"/>
      <c r="O125" s="671"/>
      <c r="P125" s="671"/>
      <c r="Q125" s="671"/>
      <c r="R125" s="748"/>
      <c r="AI125" s="758">
        <v>0.4</v>
      </c>
      <c r="AJ125" s="759">
        <v>0.75</v>
      </c>
      <c r="AK125" s="759">
        <v>5</v>
      </c>
      <c r="AL125" s="759">
        <v>0.25</v>
      </c>
      <c r="AM125" s="759">
        <v>0</v>
      </c>
      <c r="AN125" s="759">
        <v>0.9</v>
      </c>
      <c r="AO125" s="759">
        <v>0.05</v>
      </c>
      <c r="AP125" s="759">
        <v>31</v>
      </c>
      <c r="AQ125" s="759">
        <v>31</v>
      </c>
      <c r="AR125" s="759">
        <v>29.55212736030175</v>
      </c>
      <c r="AS125" s="759">
        <v>23.17</v>
      </c>
      <c r="AT125" s="759">
        <v>30.54</v>
      </c>
      <c r="AU125" s="748"/>
      <c r="AW125" s="698">
        <f t="shared" si="2"/>
        <v>0</v>
      </c>
      <c r="AX125" s="698">
        <f t="shared" si="3"/>
        <v>1.4478726396982502</v>
      </c>
      <c r="AY125" s="698">
        <f t="shared" si="4"/>
        <v>7.8299999999999983</v>
      </c>
      <c r="AZ125" s="698">
        <f t="shared" si="5"/>
        <v>0.46000000000000085</v>
      </c>
      <c r="BB125" s="758">
        <v>0.4</v>
      </c>
      <c r="BC125" s="759">
        <v>0.75</v>
      </c>
      <c r="BD125" s="759">
        <v>5</v>
      </c>
      <c r="BE125" s="759">
        <v>0.25</v>
      </c>
      <c r="BF125" s="759">
        <v>0</v>
      </c>
      <c r="BG125" s="759">
        <v>0.9</v>
      </c>
      <c r="BH125" s="759">
        <v>0.05</v>
      </c>
      <c r="BI125" s="759">
        <v>31</v>
      </c>
      <c r="BJ125" s="759">
        <v>23.17</v>
      </c>
      <c r="BK125" s="759">
        <v>30.54</v>
      </c>
      <c r="BL125" s="748"/>
    </row>
    <row r="126" spans="2:64">
      <c r="B126" s="695"/>
      <c r="G126" s="689"/>
      <c r="H126" s="671"/>
      <c r="I126" s="671"/>
      <c r="J126" s="671"/>
      <c r="K126" s="671"/>
      <c r="L126" s="671"/>
      <c r="M126" s="671"/>
      <c r="N126" s="671"/>
      <c r="O126" s="671"/>
      <c r="P126" s="671"/>
      <c r="Q126" s="671"/>
      <c r="R126" s="748"/>
      <c r="AI126" s="758">
        <v>0.2</v>
      </c>
      <c r="AJ126" s="759">
        <v>0.4</v>
      </c>
      <c r="AK126" s="759">
        <v>3</v>
      </c>
      <c r="AL126" s="759">
        <v>0.25</v>
      </c>
      <c r="AM126" s="759">
        <v>0</v>
      </c>
      <c r="AN126" s="759">
        <v>0.85</v>
      </c>
      <c r="AO126" s="759">
        <v>0.05</v>
      </c>
      <c r="AP126" s="759">
        <v>37</v>
      </c>
      <c r="AQ126" s="759">
        <v>36</v>
      </c>
      <c r="AR126" s="759">
        <v>35.913588892467672</v>
      </c>
      <c r="AS126" s="759">
        <v>27.9</v>
      </c>
      <c r="AT126" s="759">
        <v>36.9</v>
      </c>
      <c r="AU126" s="748"/>
      <c r="AW126" s="698">
        <f t="shared" si="2"/>
        <v>1</v>
      </c>
      <c r="AX126" s="698">
        <f t="shared" si="3"/>
        <v>1.0864111075323279</v>
      </c>
      <c r="AY126" s="698">
        <f t="shared" si="4"/>
        <v>9.1000000000000014</v>
      </c>
      <c r="AZ126" s="698">
        <f t="shared" si="5"/>
        <v>0.10000000000000142</v>
      </c>
      <c r="BB126" s="758">
        <v>0.2</v>
      </c>
      <c r="BC126" s="759">
        <v>0.4</v>
      </c>
      <c r="BD126" s="759">
        <v>3</v>
      </c>
      <c r="BE126" s="759">
        <v>0.25</v>
      </c>
      <c r="BF126" s="759">
        <v>0</v>
      </c>
      <c r="BG126" s="759">
        <v>0.85</v>
      </c>
      <c r="BH126" s="759">
        <v>0.05</v>
      </c>
      <c r="BI126" s="759">
        <v>36</v>
      </c>
      <c r="BJ126" s="759">
        <v>27.9</v>
      </c>
      <c r="BK126" s="759">
        <v>36.9</v>
      </c>
      <c r="BL126" s="748"/>
    </row>
    <row r="127" spans="2:64">
      <c r="B127" s="696" t="s">
        <v>763</v>
      </c>
      <c r="G127" s="689"/>
      <c r="H127" s="671"/>
      <c r="I127" s="671"/>
      <c r="J127" s="671"/>
      <c r="K127" s="671"/>
      <c r="L127" s="671"/>
      <c r="M127" s="671"/>
      <c r="N127" s="671"/>
      <c r="O127" s="671"/>
      <c r="P127" s="671"/>
      <c r="Q127" s="671"/>
      <c r="R127" s="748"/>
      <c r="AI127" s="758">
        <v>1</v>
      </c>
      <c r="AJ127" s="759">
        <v>2</v>
      </c>
      <c r="AK127" s="759">
        <v>3</v>
      </c>
      <c r="AL127" s="759">
        <v>0.4</v>
      </c>
      <c r="AM127" s="759">
        <v>0</v>
      </c>
      <c r="AN127" s="759">
        <v>0.8</v>
      </c>
      <c r="AO127" s="759">
        <v>0.05</v>
      </c>
      <c r="AP127" s="759">
        <v>39</v>
      </c>
      <c r="AQ127" s="759">
        <v>38</v>
      </c>
      <c r="AR127" s="759">
        <v>37.674622724875647</v>
      </c>
      <c r="AS127" s="759">
        <v>23.6</v>
      </c>
      <c r="AT127" s="759">
        <v>38.659999999999997</v>
      </c>
      <c r="AU127" s="748"/>
      <c r="AW127" s="698">
        <f t="shared" si="2"/>
        <v>1</v>
      </c>
      <c r="AX127" s="698">
        <f t="shared" si="3"/>
        <v>1.3253772751243531</v>
      </c>
      <c r="AY127" s="698">
        <f t="shared" si="4"/>
        <v>15.399999999999999</v>
      </c>
      <c r="AZ127" s="698">
        <f t="shared" si="5"/>
        <v>0.34000000000000341</v>
      </c>
      <c r="BB127" s="758">
        <v>1</v>
      </c>
      <c r="BC127" s="759">
        <v>2</v>
      </c>
      <c r="BD127" s="759">
        <v>3</v>
      </c>
      <c r="BE127" s="759">
        <v>0.4</v>
      </c>
      <c r="BF127" s="759">
        <v>0</v>
      </c>
      <c r="BG127" s="759">
        <v>0.8</v>
      </c>
      <c r="BH127" s="759">
        <v>0.05</v>
      </c>
      <c r="BI127" s="759">
        <v>38</v>
      </c>
      <c r="BJ127" s="759">
        <v>23.6</v>
      </c>
      <c r="BK127" s="759">
        <v>38.659999999999997</v>
      </c>
      <c r="BL127" s="748"/>
    </row>
    <row r="128" spans="2:64">
      <c r="B128" s="697" t="s">
        <v>924</v>
      </c>
      <c r="D128" s="760" t="s">
        <v>908</v>
      </c>
      <c r="G128" s="689"/>
      <c r="H128" s="671"/>
      <c r="I128" s="671"/>
      <c r="J128" s="671"/>
      <c r="K128" s="671"/>
      <c r="L128" s="671"/>
      <c r="M128" s="671"/>
      <c r="N128" s="671"/>
      <c r="O128" s="671"/>
      <c r="P128" s="671"/>
      <c r="Q128" s="671"/>
      <c r="R128" s="748"/>
      <c r="AI128" s="758">
        <v>0.4</v>
      </c>
      <c r="AJ128" s="759">
        <v>0.75</v>
      </c>
      <c r="AK128" s="759">
        <v>3</v>
      </c>
      <c r="AL128" s="759">
        <v>0.5</v>
      </c>
      <c r="AM128" s="759">
        <v>0</v>
      </c>
      <c r="AN128" s="759">
        <v>0.85</v>
      </c>
      <c r="AO128" s="759">
        <v>0.05</v>
      </c>
      <c r="AP128" s="759">
        <v>44</v>
      </c>
      <c r="AQ128" s="759">
        <v>43</v>
      </c>
      <c r="AR128" s="759">
        <v>42.086236983360536</v>
      </c>
      <c r="AS128" s="759">
        <v>22.04</v>
      </c>
      <c r="AT128" s="759">
        <v>43.07</v>
      </c>
      <c r="AU128" s="748"/>
      <c r="AW128" s="698">
        <f t="shared" si="2"/>
        <v>1</v>
      </c>
      <c r="AX128" s="698">
        <f t="shared" si="3"/>
        <v>1.9137630166394644</v>
      </c>
      <c r="AY128" s="698">
        <f t="shared" si="4"/>
        <v>21.96</v>
      </c>
      <c r="AZ128" s="698">
        <f t="shared" si="5"/>
        <v>0.92999999999999972</v>
      </c>
      <c r="BB128" s="758">
        <v>0.4</v>
      </c>
      <c r="BC128" s="759">
        <v>0.75</v>
      </c>
      <c r="BD128" s="759">
        <v>3</v>
      </c>
      <c r="BE128" s="759">
        <v>0.5</v>
      </c>
      <c r="BF128" s="759">
        <v>0</v>
      </c>
      <c r="BG128" s="759">
        <v>0.85</v>
      </c>
      <c r="BH128" s="759">
        <v>0.05</v>
      </c>
      <c r="BI128" s="759">
        <v>43</v>
      </c>
      <c r="BJ128" s="759">
        <v>22.04</v>
      </c>
      <c r="BK128" s="759">
        <v>43.07</v>
      </c>
      <c r="BL128" s="748"/>
    </row>
    <row r="129" spans="1:66">
      <c r="B129" s="678" t="s">
        <v>909</v>
      </c>
      <c r="D129" s="760">
        <f>SQRT(5)</f>
        <v>2.2360679774997898</v>
      </c>
      <c r="G129" s="689"/>
      <c r="H129" s="671"/>
      <c r="I129" s="671"/>
      <c r="J129" s="671"/>
      <c r="K129" s="671"/>
      <c r="L129" s="671"/>
      <c r="M129" s="671"/>
      <c r="N129" s="671"/>
      <c r="O129" s="671"/>
      <c r="P129" s="671"/>
      <c r="Q129" s="671"/>
      <c r="R129" s="748"/>
      <c r="AI129" s="758">
        <v>0.4</v>
      </c>
      <c r="AJ129" s="759">
        <v>1</v>
      </c>
      <c r="AK129" s="759">
        <v>5</v>
      </c>
      <c r="AL129" s="759">
        <v>0.3</v>
      </c>
      <c r="AM129" s="759">
        <v>0</v>
      </c>
      <c r="AN129" s="759">
        <v>0.85</v>
      </c>
      <c r="AO129" s="759">
        <v>0.05</v>
      </c>
      <c r="AP129" s="759">
        <v>51</v>
      </c>
      <c r="AQ129" s="759">
        <v>50</v>
      </c>
      <c r="AR129" s="759">
        <v>49.381184727143044</v>
      </c>
      <c r="AS129" s="759">
        <v>35.5</v>
      </c>
      <c r="AT129" s="759">
        <v>50.36</v>
      </c>
      <c r="AU129" s="748"/>
      <c r="AW129" s="698">
        <f t="shared" si="2"/>
        <v>1</v>
      </c>
      <c r="AX129" s="698">
        <f t="shared" si="3"/>
        <v>1.6188152728569563</v>
      </c>
      <c r="AY129" s="698">
        <f t="shared" si="4"/>
        <v>15.5</v>
      </c>
      <c r="AZ129" s="698">
        <f t="shared" si="5"/>
        <v>0.64000000000000057</v>
      </c>
      <c r="BB129" s="758">
        <v>0.4</v>
      </c>
      <c r="BC129" s="759">
        <v>1</v>
      </c>
      <c r="BD129" s="759">
        <v>5</v>
      </c>
      <c r="BE129" s="759">
        <v>0.3</v>
      </c>
      <c r="BF129" s="759">
        <v>0</v>
      </c>
      <c r="BG129" s="759">
        <v>0.85</v>
      </c>
      <c r="BH129" s="759">
        <v>0.05</v>
      </c>
      <c r="BI129" s="759">
        <v>50</v>
      </c>
      <c r="BJ129" s="759">
        <v>35.5</v>
      </c>
      <c r="BK129" s="759">
        <v>50.36</v>
      </c>
      <c r="BL129" s="748"/>
    </row>
    <row r="130" spans="1:66">
      <c r="B130" s="698" t="s">
        <v>925</v>
      </c>
      <c r="D130" s="760" t="s">
        <v>907</v>
      </c>
      <c r="G130" s="689"/>
      <c r="H130" s="671"/>
      <c r="I130" s="671"/>
      <c r="J130" s="671"/>
      <c r="K130" s="671"/>
      <c r="L130" s="671"/>
      <c r="M130" s="671"/>
      <c r="N130" s="671"/>
      <c r="O130" s="671"/>
      <c r="P130" s="671"/>
      <c r="Q130" s="671"/>
      <c r="R130" s="748"/>
      <c r="AI130" s="761">
        <v>1</v>
      </c>
      <c r="AJ130" s="762">
        <v>2.5</v>
      </c>
      <c r="AK130" s="762">
        <v>2</v>
      </c>
      <c r="AL130" s="762">
        <v>0.3</v>
      </c>
      <c r="AM130" s="762">
        <v>0</v>
      </c>
      <c r="AN130" s="762">
        <v>0.85</v>
      </c>
      <c r="AO130" s="762">
        <v>0.05</v>
      </c>
      <c r="AP130" s="762">
        <v>74</v>
      </c>
      <c r="AQ130" s="762">
        <v>73</v>
      </c>
      <c r="AR130" s="762">
        <v>72.949477437824925</v>
      </c>
      <c r="AS130" s="762">
        <v>52.04</v>
      </c>
      <c r="AT130" s="762">
        <v>73.92</v>
      </c>
      <c r="AU130" s="749"/>
      <c r="AW130" s="698">
        <f t="shared" si="2"/>
        <v>1</v>
      </c>
      <c r="AX130" s="698">
        <f t="shared" si="3"/>
        <v>1.0505225621750753</v>
      </c>
      <c r="AY130" s="698">
        <f t="shared" si="4"/>
        <v>21.96</v>
      </c>
      <c r="AZ130" s="698">
        <f t="shared" si="5"/>
        <v>7.9999999999998295E-2</v>
      </c>
      <c r="BB130" s="761">
        <v>1</v>
      </c>
      <c r="BC130" s="762">
        <v>2.5</v>
      </c>
      <c r="BD130" s="762">
        <v>2</v>
      </c>
      <c r="BE130" s="762">
        <v>0.3</v>
      </c>
      <c r="BF130" s="762">
        <v>0</v>
      </c>
      <c r="BG130" s="762">
        <v>0.85</v>
      </c>
      <c r="BH130" s="762">
        <v>0.05</v>
      </c>
      <c r="BI130" s="762">
        <v>73</v>
      </c>
      <c r="BJ130" s="762">
        <v>52.04</v>
      </c>
      <c r="BK130" s="762">
        <v>73.92</v>
      </c>
      <c r="BL130" s="749"/>
    </row>
    <row r="131" spans="1:66">
      <c r="B131" s="699" t="s">
        <v>926</v>
      </c>
      <c r="G131" s="689"/>
      <c r="H131" s="671"/>
      <c r="I131" s="671"/>
      <c r="J131" s="671"/>
      <c r="K131" s="671"/>
      <c r="L131" s="671"/>
      <c r="M131" s="671"/>
      <c r="N131" s="671"/>
      <c r="O131" s="671"/>
      <c r="P131" s="671"/>
      <c r="Q131" s="671"/>
      <c r="R131" s="748"/>
    </row>
    <row r="132" spans="1:66">
      <c r="B132" s="698">
        <f>SQRT(5/(1-0.1))</f>
        <v>2.3570226039551585</v>
      </c>
      <c r="C132" s="678" t="s">
        <v>921</v>
      </c>
      <c r="G132" s="689"/>
      <c r="H132" s="671"/>
      <c r="I132" s="671"/>
      <c r="J132" s="671"/>
      <c r="K132" s="671"/>
      <c r="L132" s="671"/>
      <c r="M132" s="671"/>
      <c r="N132" s="671"/>
      <c r="O132" s="671"/>
      <c r="P132" s="671"/>
      <c r="Q132" s="671"/>
      <c r="R132" s="748"/>
    </row>
    <row r="133" spans="1:66">
      <c r="C133" s="678" t="s">
        <v>922</v>
      </c>
      <c r="G133" s="689"/>
      <c r="H133" s="671"/>
      <c r="I133" s="671"/>
      <c r="J133" s="671"/>
      <c r="K133" s="671"/>
      <c r="L133" s="671"/>
      <c r="M133" s="671"/>
      <c r="N133" s="671"/>
      <c r="O133" s="671"/>
      <c r="P133" s="671"/>
      <c r="Q133" s="671"/>
      <c r="R133" s="748"/>
    </row>
    <row r="134" spans="1:66">
      <c r="C134" s="678" t="s">
        <v>923</v>
      </c>
      <c r="G134" s="689"/>
      <c r="H134" s="671"/>
      <c r="I134" s="671"/>
      <c r="J134" s="671"/>
      <c r="K134" s="671"/>
      <c r="L134" s="671"/>
      <c r="M134" s="671"/>
      <c r="N134" s="671"/>
      <c r="O134" s="671"/>
      <c r="P134" s="671"/>
      <c r="Q134" s="671"/>
      <c r="R134" s="748"/>
    </row>
    <row r="135" spans="1:66">
      <c r="G135" s="689"/>
      <c r="H135" s="671"/>
      <c r="I135" s="671"/>
      <c r="J135" s="671"/>
      <c r="K135" s="671"/>
      <c r="L135" s="671"/>
      <c r="M135" s="671"/>
      <c r="N135" s="671"/>
      <c r="O135" s="671"/>
      <c r="P135" s="671"/>
      <c r="Q135" s="671"/>
      <c r="R135" s="748"/>
    </row>
    <row r="136" spans="1:66">
      <c r="G136" s="690"/>
      <c r="H136" s="691"/>
      <c r="I136" s="691"/>
      <c r="J136" s="691"/>
      <c r="K136" s="691"/>
      <c r="L136" s="691"/>
      <c r="M136" s="691"/>
      <c r="N136" s="691"/>
      <c r="O136" s="691"/>
      <c r="P136" s="691"/>
      <c r="Q136" s="691"/>
      <c r="R136" s="749"/>
    </row>
    <row r="139" spans="1:66" s="785" customFormat="1">
      <c r="A139" s="685"/>
      <c r="B139" s="685"/>
      <c r="C139" s="685"/>
      <c r="D139" s="685"/>
      <c r="E139" s="685"/>
      <c r="F139" s="685"/>
      <c r="G139" s="685"/>
      <c r="H139" s="685"/>
      <c r="I139" s="685"/>
      <c r="J139" s="685"/>
      <c r="K139" s="685"/>
      <c r="L139" s="685"/>
      <c r="M139" s="685"/>
      <c r="N139" s="685"/>
      <c r="O139" s="685"/>
      <c r="P139" s="685"/>
      <c r="Q139" s="685"/>
      <c r="R139" s="685"/>
      <c r="S139" s="685"/>
      <c r="T139" s="685"/>
      <c r="U139" s="685"/>
      <c r="V139" s="685"/>
      <c r="W139" s="685"/>
      <c r="X139" s="685"/>
      <c r="Y139" s="685"/>
      <c r="Z139" s="685"/>
      <c r="AA139" s="685"/>
      <c r="AB139" s="685"/>
      <c r="AC139" s="685"/>
      <c r="AD139" s="685"/>
      <c r="AE139" s="685"/>
      <c r="AF139" s="685"/>
      <c r="AG139" s="685"/>
      <c r="AH139" s="685"/>
      <c r="AI139" s="685"/>
      <c r="AJ139" s="685"/>
      <c r="AK139" s="685"/>
      <c r="AL139" s="685"/>
      <c r="AM139" s="685"/>
      <c r="AN139" s="685"/>
      <c r="AO139" s="685"/>
      <c r="AP139" s="685"/>
      <c r="AQ139" s="685"/>
      <c r="AR139" s="685"/>
      <c r="AS139" s="685"/>
      <c r="AT139" s="685"/>
      <c r="AU139" s="685"/>
      <c r="AV139" s="685"/>
      <c r="AW139" s="685"/>
      <c r="AX139" s="685"/>
      <c r="AY139" s="685"/>
      <c r="AZ139" s="685"/>
      <c r="BA139" s="685"/>
      <c r="BB139" s="685"/>
      <c r="BC139" s="685"/>
      <c r="BD139" s="685"/>
      <c r="BE139" s="685"/>
      <c r="BF139" s="685"/>
      <c r="BG139" s="685"/>
      <c r="BH139" s="685"/>
      <c r="BI139" s="685"/>
      <c r="BJ139" s="685"/>
      <c r="BK139" s="685"/>
      <c r="BL139" s="685"/>
      <c r="BM139" s="685"/>
      <c r="BN139" s="685"/>
    </row>
    <row r="140" spans="1:66" s="791" customFormat="1">
      <c r="A140" s="671"/>
      <c r="B140" s="700" t="s">
        <v>825</v>
      </c>
      <c r="C140" s="678" t="s">
        <v>823</v>
      </c>
      <c r="D140" s="678"/>
      <c r="E140" s="687" t="s">
        <v>824</v>
      </c>
      <c r="F140" s="671"/>
      <c r="G140" s="671"/>
      <c r="H140" s="671"/>
      <c r="I140" s="671"/>
      <c r="J140" s="671"/>
      <c r="K140" s="671"/>
      <c r="L140" s="671"/>
      <c r="M140" s="671"/>
      <c r="N140" s="671"/>
      <c r="O140" s="671"/>
      <c r="P140" s="671"/>
      <c r="Q140" s="671"/>
      <c r="R140" s="671"/>
      <c r="S140" s="671"/>
      <c r="T140" s="671"/>
      <c r="U140" s="671"/>
      <c r="V140" s="671"/>
      <c r="W140" s="671"/>
      <c r="X140" s="671"/>
      <c r="Y140" s="671"/>
      <c r="Z140" s="671"/>
      <c r="AA140" s="671"/>
      <c r="AB140" s="671"/>
      <c r="AC140" s="671"/>
      <c r="AD140" s="671"/>
      <c r="AE140" s="671"/>
      <c r="AF140" s="671"/>
      <c r="AG140" s="671"/>
      <c r="AH140" s="671"/>
      <c r="AI140" s="671"/>
      <c r="AJ140" s="671"/>
      <c r="AK140" s="671"/>
      <c r="AL140" s="671"/>
      <c r="AM140" s="671"/>
      <c r="AN140" s="671"/>
      <c r="AO140" s="671"/>
      <c r="AP140" s="671"/>
      <c r="AQ140" s="671"/>
      <c r="AR140" s="671"/>
      <c r="AS140" s="671"/>
      <c r="AT140" s="671"/>
      <c r="AU140" s="671"/>
      <c r="AV140" s="671"/>
      <c r="AW140" s="671"/>
      <c r="AX140" s="671"/>
      <c r="AY140" s="671"/>
      <c r="AZ140" s="671"/>
      <c r="BA140" s="671"/>
      <c r="BB140" s="671"/>
      <c r="BC140" s="671"/>
      <c r="BD140" s="671"/>
      <c r="BE140" s="671"/>
      <c r="BF140" s="671"/>
      <c r="BG140" s="671"/>
      <c r="BH140" s="671"/>
      <c r="BI140" s="671"/>
      <c r="BJ140" s="671"/>
      <c r="BK140" s="671"/>
      <c r="BL140" s="671"/>
      <c r="BM140" s="671"/>
      <c r="BN140" s="671"/>
    </row>
    <row r="141" spans="1:66" s="791" customFormat="1">
      <c r="A141" s="671"/>
      <c r="B141" s="700"/>
      <c r="C141" s="678" t="s">
        <v>826</v>
      </c>
      <c r="D141" s="678"/>
      <c r="E141" s="687"/>
      <c r="F141" s="671"/>
      <c r="G141" s="671"/>
      <c r="H141" s="671"/>
      <c r="I141" s="687" t="s">
        <v>827</v>
      </c>
      <c r="J141" s="671"/>
      <c r="K141" s="671"/>
      <c r="L141" s="671"/>
      <c r="M141" s="671"/>
      <c r="N141" s="671"/>
      <c r="O141" s="671"/>
      <c r="P141" s="671"/>
      <c r="Q141" s="671"/>
      <c r="R141" s="671"/>
      <c r="S141" s="671"/>
      <c r="T141" s="671"/>
      <c r="U141" s="671"/>
      <c r="V141" s="671"/>
      <c r="W141" s="671"/>
      <c r="X141" s="671"/>
      <c r="Y141" s="671"/>
      <c r="Z141" s="671"/>
      <c r="AA141" s="671"/>
      <c r="AB141" s="671"/>
      <c r="AC141" s="671"/>
      <c r="AD141" s="671"/>
      <c r="AE141" s="671"/>
      <c r="AF141" s="671"/>
      <c r="AG141" s="671"/>
      <c r="AH141" s="671"/>
      <c r="AI141" s="671"/>
      <c r="AJ141" s="671"/>
      <c r="AK141" s="671"/>
      <c r="AL141" s="671"/>
      <c r="AM141" s="671"/>
      <c r="AN141" s="671"/>
      <c r="AO141" s="671"/>
      <c r="AP141" s="671"/>
      <c r="AQ141" s="671"/>
      <c r="AR141" s="671"/>
      <c r="AS141" s="671"/>
      <c r="AT141" s="671"/>
      <c r="AU141" s="671"/>
      <c r="AV141" s="671"/>
      <c r="AW141" s="671"/>
      <c r="AX141" s="671"/>
      <c r="AY141" s="671"/>
      <c r="AZ141" s="671"/>
      <c r="BA141" s="671"/>
      <c r="BB141" s="671"/>
      <c r="BC141" s="671"/>
      <c r="BD141" s="671"/>
      <c r="BE141" s="671"/>
      <c r="BF141" s="671"/>
      <c r="BG141" s="671"/>
      <c r="BH141" s="671"/>
      <c r="BI141" s="671"/>
      <c r="BJ141" s="671"/>
      <c r="BK141" s="671"/>
      <c r="BL141" s="671"/>
      <c r="BM141" s="671"/>
      <c r="BN141" s="671"/>
    </row>
    <row r="142" spans="1:66" s="791" customFormat="1">
      <c r="A142" s="671"/>
      <c r="B142" s="700"/>
      <c r="C142" s="678"/>
      <c r="D142" s="678"/>
      <c r="E142" s="687"/>
      <c r="F142" s="671"/>
      <c r="G142" s="671"/>
      <c r="H142" s="671"/>
      <c r="I142" s="671"/>
      <c r="J142" s="671"/>
      <c r="K142" s="671"/>
      <c r="L142" s="671"/>
      <c r="M142" s="671"/>
      <c r="N142" s="671"/>
      <c r="O142" s="671"/>
      <c r="P142" s="671"/>
      <c r="Q142" s="671"/>
      <c r="R142" s="671"/>
      <c r="S142" s="671"/>
      <c r="T142" s="671"/>
      <c r="U142" s="671"/>
      <c r="V142" s="671"/>
      <c r="W142" s="671"/>
      <c r="X142" s="671"/>
      <c r="Y142" s="671"/>
      <c r="Z142" s="671"/>
      <c r="AA142" s="671"/>
      <c r="AB142" s="671"/>
      <c r="AC142" s="671"/>
      <c r="AD142" s="671"/>
      <c r="AE142" s="671"/>
      <c r="AF142" s="671"/>
      <c r="AG142" s="671"/>
      <c r="AH142" s="671"/>
      <c r="AI142" s="671"/>
      <c r="AJ142" s="671"/>
      <c r="AK142" s="671"/>
      <c r="AL142" s="671"/>
      <c r="AM142" s="671"/>
      <c r="AN142" s="671"/>
      <c r="AO142" s="671"/>
      <c r="AP142" s="671"/>
      <c r="AQ142" s="671"/>
      <c r="AR142" s="671"/>
      <c r="AS142" s="671"/>
      <c r="AT142" s="671"/>
      <c r="AU142" s="671"/>
      <c r="AV142" s="671"/>
      <c r="AW142" s="671"/>
      <c r="AX142" s="671"/>
      <c r="AY142" s="671"/>
      <c r="AZ142" s="671"/>
      <c r="BA142" s="671"/>
      <c r="BB142" s="671"/>
      <c r="BC142" s="671"/>
      <c r="BD142" s="671"/>
      <c r="BE142" s="671"/>
      <c r="BF142" s="671"/>
      <c r="BG142" s="671"/>
      <c r="BH142" s="671"/>
      <c r="BI142" s="671"/>
      <c r="BJ142" s="671"/>
      <c r="BK142" s="671"/>
      <c r="BL142" s="671"/>
      <c r="BM142" s="671"/>
      <c r="BN142" s="671"/>
    </row>
    <row r="143" spans="1:66">
      <c r="J143" s="678" t="s">
        <v>819</v>
      </c>
    </row>
    <row r="144" spans="1:66">
      <c r="J144" s="750" t="s">
        <v>951</v>
      </c>
    </row>
    <row r="145" spans="10:23">
      <c r="J145" s="750" t="s">
        <v>830</v>
      </c>
      <c r="Q145" s="688"/>
      <c r="R145" s="685"/>
      <c r="S145" s="685"/>
      <c r="T145" s="685"/>
      <c r="U145" s="685"/>
      <c r="V145" s="685"/>
      <c r="W145" s="747"/>
    </row>
    <row r="146" spans="10:23">
      <c r="Q146" s="689"/>
      <c r="R146" s="671"/>
      <c r="S146" s="671"/>
      <c r="T146" s="671"/>
      <c r="U146" s="671"/>
      <c r="V146" s="671"/>
      <c r="W146" s="748"/>
    </row>
    <row r="147" spans="10:23">
      <c r="Q147" s="689"/>
      <c r="R147" s="671"/>
      <c r="S147" s="671"/>
      <c r="T147" s="671"/>
      <c r="U147" s="671"/>
      <c r="V147" s="671"/>
      <c r="W147" s="748"/>
    </row>
    <row r="148" spans="10:23">
      <c r="Q148" s="689"/>
      <c r="R148" s="671"/>
      <c r="S148" s="671"/>
      <c r="T148" s="671"/>
      <c r="U148" s="671"/>
      <c r="V148" s="671"/>
      <c r="W148" s="748"/>
    </row>
    <row r="149" spans="10:23">
      <c r="Q149" s="689"/>
      <c r="R149" s="671"/>
      <c r="S149" s="671"/>
      <c r="T149" s="671"/>
      <c r="U149" s="671"/>
      <c r="V149" s="671"/>
      <c r="W149" s="748"/>
    </row>
    <row r="150" spans="10:23">
      <c r="Q150" s="689"/>
      <c r="R150" s="671"/>
      <c r="S150" s="671"/>
      <c r="T150" s="671"/>
      <c r="U150" s="671"/>
      <c r="V150" s="671"/>
      <c r="W150" s="748"/>
    </row>
    <row r="151" spans="10:23">
      <c r="Q151" s="689"/>
      <c r="R151" s="671"/>
      <c r="S151" s="671"/>
      <c r="T151" s="671"/>
      <c r="U151" s="671"/>
      <c r="V151" s="671"/>
      <c r="W151" s="748"/>
    </row>
    <row r="152" spans="10:23">
      <c r="Q152" s="689"/>
      <c r="R152" s="671"/>
      <c r="S152" s="671"/>
      <c r="T152" s="671"/>
      <c r="U152" s="671"/>
      <c r="V152" s="671"/>
      <c r="W152" s="748"/>
    </row>
    <row r="153" spans="10:23">
      <c r="Q153" s="689"/>
      <c r="R153" s="671"/>
      <c r="S153" s="671"/>
      <c r="T153" s="671"/>
      <c r="U153" s="671"/>
      <c r="V153" s="671"/>
      <c r="W153" s="748"/>
    </row>
    <row r="154" spans="10:23">
      <c r="Q154" s="689"/>
      <c r="R154" s="671"/>
      <c r="S154" s="671"/>
      <c r="T154" s="671"/>
      <c r="U154" s="671"/>
      <c r="V154" s="671"/>
      <c r="W154" s="748"/>
    </row>
    <row r="155" spans="10:23">
      <c r="Q155" s="689"/>
      <c r="R155" s="671"/>
      <c r="S155" s="671"/>
      <c r="T155" s="671"/>
      <c r="U155" s="671"/>
      <c r="V155" s="671"/>
      <c r="W155" s="748"/>
    </row>
    <row r="156" spans="10:23">
      <c r="Q156" s="689"/>
      <c r="R156" s="671"/>
      <c r="S156" s="671"/>
      <c r="T156" s="671"/>
      <c r="U156" s="671"/>
      <c r="V156" s="671"/>
      <c r="W156" s="748"/>
    </row>
    <row r="157" spans="10:23">
      <c r="Q157" s="689"/>
      <c r="R157" s="671"/>
      <c r="S157" s="671"/>
      <c r="T157" s="671"/>
      <c r="U157" s="671"/>
      <c r="V157" s="671"/>
      <c r="W157" s="748"/>
    </row>
    <row r="158" spans="10:23">
      <c r="Q158" s="689"/>
      <c r="R158" s="671"/>
      <c r="S158" s="671"/>
      <c r="T158" s="671"/>
      <c r="U158" s="671"/>
      <c r="V158" s="671"/>
      <c r="W158" s="748"/>
    </row>
    <row r="159" spans="10:23">
      <c r="Q159" s="689"/>
      <c r="R159" s="671"/>
      <c r="S159" s="671"/>
      <c r="T159" s="671"/>
      <c r="U159" s="671"/>
      <c r="V159" s="671"/>
      <c r="W159" s="748"/>
    </row>
    <row r="160" spans="10:23">
      <c r="Q160" s="689"/>
      <c r="R160" s="671"/>
      <c r="S160" s="671"/>
      <c r="T160" s="671"/>
      <c r="U160" s="671"/>
      <c r="V160" s="671"/>
      <c r="W160" s="748"/>
    </row>
    <row r="161" spans="8:23">
      <c r="Q161" s="689"/>
      <c r="R161" s="671"/>
      <c r="S161" s="671"/>
      <c r="T161" s="671"/>
      <c r="U161" s="671"/>
      <c r="V161" s="671"/>
      <c r="W161" s="748"/>
    </row>
    <row r="162" spans="8:23">
      <c r="Q162" s="689"/>
      <c r="R162" s="671"/>
      <c r="S162" s="671"/>
      <c r="T162" s="671"/>
      <c r="U162" s="671"/>
      <c r="V162" s="671"/>
      <c r="W162" s="748"/>
    </row>
    <row r="163" spans="8:23">
      <c r="Q163" s="689"/>
      <c r="R163" s="671"/>
      <c r="S163" s="671"/>
      <c r="T163" s="671"/>
      <c r="U163" s="671"/>
      <c r="V163" s="671"/>
      <c r="W163" s="748"/>
    </row>
    <row r="164" spans="8:23">
      <c r="Q164" s="689"/>
      <c r="R164" s="671"/>
      <c r="S164" s="671"/>
      <c r="T164" s="671"/>
      <c r="U164" s="671"/>
      <c r="V164" s="671"/>
      <c r="W164" s="748"/>
    </row>
    <row r="165" spans="8:23">
      <c r="Q165" s="689"/>
      <c r="R165" s="671"/>
      <c r="S165" s="671"/>
      <c r="T165" s="671"/>
      <c r="U165" s="671"/>
      <c r="V165" s="671"/>
      <c r="W165" s="748"/>
    </row>
    <row r="166" spans="8:23">
      <c r="Q166" s="689"/>
      <c r="R166" s="671"/>
      <c r="S166" s="671"/>
      <c r="T166" s="671"/>
      <c r="U166" s="671"/>
      <c r="V166" s="671"/>
      <c r="W166" s="748"/>
    </row>
    <row r="167" spans="8:23">
      <c r="Q167" s="689"/>
      <c r="R167" s="671"/>
      <c r="S167" s="671"/>
      <c r="T167" s="671"/>
      <c r="U167" s="671"/>
      <c r="V167" s="671"/>
      <c r="W167" s="748"/>
    </row>
    <row r="168" spans="8:23">
      <c r="Q168" s="690"/>
      <c r="R168" s="691"/>
      <c r="S168" s="691"/>
      <c r="T168" s="691"/>
      <c r="U168" s="691"/>
      <c r="V168" s="691"/>
      <c r="W168" s="749"/>
    </row>
    <row r="175" spans="8:23">
      <c r="H175" s="763" t="s">
        <v>833</v>
      </c>
    </row>
    <row r="176" spans="8:23">
      <c r="H176" s="750" t="s">
        <v>828</v>
      </c>
    </row>
    <row r="178" spans="2:8">
      <c r="E178" s="750" t="s">
        <v>831</v>
      </c>
      <c r="F178" s="750"/>
      <c r="G178" s="750"/>
    </row>
    <row r="179" spans="2:8">
      <c r="E179" s="750" t="s">
        <v>829</v>
      </c>
      <c r="F179" s="750"/>
      <c r="G179" s="750"/>
    </row>
    <row r="180" spans="2:8">
      <c r="E180" s="750" t="s">
        <v>832</v>
      </c>
    </row>
    <row r="182" spans="2:8">
      <c r="H182" s="763" t="s">
        <v>834</v>
      </c>
    </row>
    <row r="183" spans="2:8">
      <c r="H183" s="764" t="s">
        <v>820</v>
      </c>
    </row>
    <row r="184" spans="2:8">
      <c r="H184" s="764" t="s">
        <v>821</v>
      </c>
    </row>
    <row r="189" spans="2:8">
      <c r="H189" s="763" t="s">
        <v>835</v>
      </c>
    </row>
    <row r="190" spans="2:8">
      <c r="B190" s="701" t="s">
        <v>962</v>
      </c>
      <c r="C190" s="773"/>
      <c r="E190" s="765" t="s">
        <v>878</v>
      </c>
      <c r="H190" s="764" t="s">
        <v>822</v>
      </c>
    </row>
    <row r="191" spans="2:8">
      <c r="B191" s="702" t="s">
        <v>995</v>
      </c>
      <c r="C191" s="774"/>
      <c r="E191" s="678">
        <f>(1-0.05)*1^2</f>
        <v>0.95</v>
      </c>
      <c r="H191" s="764"/>
    </row>
    <row r="192" spans="2:8">
      <c r="B192" s="678" t="s">
        <v>845</v>
      </c>
    </row>
    <row r="193" spans="1:66">
      <c r="B193" s="703" t="s">
        <v>875</v>
      </c>
    </row>
    <row r="194" spans="1:66">
      <c r="B194" s="704" t="s">
        <v>762</v>
      </c>
    </row>
    <row r="195" spans="1:66">
      <c r="B195" s="705">
        <v>14.54</v>
      </c>
      <c r="D195" s="766" t="s">
        <v>844</v>
      </c>
    </row>
    <row r="196" spans="1:66">
      <c r="B196" s="678" t="s">
        <v>846</v>
      </c>
    </row>
    <row r="197" spans="1:66">
      <c r="B197" s="703" t="s">
        <v>876</v>
      </c>
    </row>
    <row r="198" spans="1:66">
      <c r="B198" s="704" t="s">
        <v>762</v>
      </c>
    </row>
    <row r="199" spans="1:66">
      <c r="B199" s="705">
        <v>15.91</v>
      </c>
      <c r="D199" s="766" t="s">
        <v>848</v>
      </c>
    </row>
    <row r="200" spans="1:66">
      <c r="B200" s="678" t="s">
        <v>847</v>
      </c>
      <c r="U200" s="767" t="s">
        <v>150</v>
      </c>
      <c r="W200" s="678" t="s">
        <v>906</v>
      </c>
    </row>
    <row r="201" spans="1:66">
      <c r="B201" s="703" t="s">
        <v>877</v>
      </c>
      <c r="J201" s="680" t="s">
        <v>902</v>
      </c>
      <c r="K201" s="680"/>
      <c r="L201" s="680"/>
      <c r="M201" s="680" t="s">
        <v>896</v>
      </c>
      <c r="N201" s="680"/>
      <c r="O201" s="680"/>
      <c r="P201" s="680"/>
      <c r="Q201" s="680"/>
      <c r="R201" s="680"/>
      <c r="S201" s="680"/>
      <c r="T201" s="680" t="s">
        <v>899</v>
      </c>
      <c r="U201" s="768">
        <v>16</v>
      </c>
      <c r="W201" s="703" t="s">
        <v>879</v>
      </c>
    </row>
    <row r="202" spans="1:66">
      <c r="B202" s="704" t="s">
        <v>762</v>
      </c>
      <c r="J202" s="680"/>
      <c r="K202" s="680" t="s">
        <v>903</v>
      </c>
      <c r="L202" s="680"/>
      <c r="M202" s="680" t="s">
        <v>897</v>
      </c>
      <c r="N202" s="680"/>
      <c r="O202" s="680"/>
      <c r="P202" s="680"/>
      <c r="Q202" s="680"/>
      <c r="R202" s="680"/>
      <c r="S202" s="680"/>
      <c r="T202" s="680" t="s">
        <v>900</v>
      </c>
      <c r="U202" s="768">
        <v>17</v>
      </c>
      <c r="W202" s="704" t="s">
        <v>905</v>
      </c>
    </row>
    <row r="203" spans="1:66">
      <c r="B203" s="705">
        <v>18.22</v>
      </c>
      <c r="D203" s="766" t="s">
        <v>849</v>
      </c>
      <c r="M203" s="680" t="s">
        <v>898</v>
      </c>
      <c r="N203" s="680"/>
      <c r="O203" s="680"/>
      <c r="P203" s="680"/>
      <c r="Q203" s="680"/>
      <c r="R203" s="680"/>
      <c r="S203" s="680"/>
      <c r="T203" s="680" t="s">
        <v>901</v>
      </c>
      <c r="U203" s="768">
        <v>20</v>
      </c>
      <c r="W203" s="705" t="s">
        <v>881</v>
      </c>
    </row>
    <row r="205" spans="1:66" s="785" customFormat="1">
      <c r="A205" s="685"/>
      <c r="B205" s="685"/>
      <c r="C205" s="685"/>
      <c r="D205" s="685"/>
      <c r="E205" s="685"/>
      <c r="F205" s="685"/>
      <c r="G205" s="685"/>
      <c r="H205" s="685"/>
      <c r="I205" s="685"/>
      <c r="J205" s="685"/>
      <c r="K205" s="769" t="s">
        <v>958</v>
      </c>
      <c r="L205" s="685"/>
      <c r="M205" s="685"/>
      <c r="N205" s="685"/>
      <c r="O205" s="685"/>
      <c r="P205" s="685"/>
      <c r="Q205" s="685"/>
      <c r="R205" s="685"/>
      <c r="S205" s="685"/>
      <c r="T205" s="685"/>
      <c r="U205" s="685"/>
      <c r="V205" s="685"/>
      <c r="W205" s="685"/>
      <c r="X205" s="685"/>
      <c r="Y205" s="685"/>
      <c r="Z205" s="685"/>
      <c r="AA205" s="685"/>
      <c r="AB205" s="685"/>
      <c r="AC205" s="685"/>
      <c r="AD205" s="685"/>
      <c r="AE205" s="685"/>
      <c r="AF205" s="685"/>
      <c r="AG205" s="685"/>
      <c r="AH205" s="685"/>
      <c r="AI205" s="685"/>
      <c r="AJ205" s="685"/>
      <c r="AK205" s="685"/>
      <c r="AL205" s="685"/>
      <c r="AM205" s="685"/>
      <c r="AN205" s="685"/>
      <c r="AO205" s="685"/>
      <c r="AP205" s="685"/>
      <c r="AQ205" s="685"/>
      <c r="AR205" s="685"/>
      <c r="AS205" s="685"/>
      <c r="AT205" s="685"/>
      <c r="AU205" s="685"/>
      <c r="AV205" s="685"/>
      <c r="AW205" s="685"/>
      <c r="AX205" s="685"/>
      <c r="AY205" s="685"/>
      <c r="AZ205" s="685"/>
      <c r="BA205" s="685"/>
      <c r="BB205" s="685"/>
      <c r="BC205" s="685"/>
      <c r="BD205" s="685"/>
      <c r="BE205" s="685"/>
      <c r="BF205" s="685"/>
      <c r="BG205" s="685"/>
      <c r="BH205" s="685"/>
      <c r="BI205" s="685"/>
      <c r="BJ205" s="685"/>
      <c r="BK205" s="685"/>
      <c r="BL205" s="685"/>
      <c r="BM205" s="685"/>
      <c r="BN205" s="685"/>
    </row>
    <row r="206" spans="1:66">
      <c r="B206" s="706" t="s">
        <v>960</v>
      </c>
    </row>
    <row r="207" spans="1:66">
      <c r="C207" s="775" t="s">
        <v>904</v>
      </c>
    </row>
    <row r="208" spans="1:66">
      <c r="B208" s="678" t="s">
        <v>882</v>
      </c>
    </row>
    <row r="209" spans="2:8">
      <c r="B209" s="703" t="s">
        <v>879</v>
      </c>
    </row>
    <row r="210" spans="2:8">
      <c r="B210" s="704" t="s">
        <v>880</v>
      </c>
    </row>
    <row r="211" spans="2:8">
      <c r="B211" s="705" t="s">
        <v>881</v>
      </c>
      <c r="H211" s="766" t="s">
        <v>844</v>
      </c>
    </row>
    <row r="213" spans="2:8">
      <c r="B213" s="707"/>
    </row>
    <row r="215" spans="2:8">
      <c r="B215" s="703" t="s">
        <v>883</v>
      </c>
    </row>
    <row r="216" spans="2:8">
      <c r="B216" s="704" t="s">
        <v>884</v>
      </c>
    </row>
    <row r="217" spans="2:8">
      <c r="B217" s="704" t="s">
        <v>885</v>
      </c>
      <c r="H217" s="766" t="s">
        <v>886</v>
      </c>
    </row>
    <row r="218" spans="2:8">
      <c r="B218" s="708"/>
    </row>
    <row r="221" spans="2:8">
      <c r="B221" s="703" t="s">
        <v>888</v>
      </c>
    </row>
    <row r="222" spans="2:8">
      <c r="B222" s="704" t="s">
        <v>889</v>
      </c>
    </row>
    <row r="223" spans="2:8">
      <c r="B223" s="705" t="s">
        <v>890</v>
      </c>
      <c r="H223" s="766" t="s">
        <v>891</v>
      </c>
    </row>
    <row r="274" spans="2:2">
      <c r="B274" s="678" t="s">
        <v>1012</v>
      </c>
    </row>
  </sheetData>
  <sheetProtection algorithmName="SHA-512" hashValue="qOYp1Y28mza0YlTnHiZ0UFKXLcRE7TRc8VJ5oYtxLPPVRG19nh2Cza8dCIXMt86/sFWxElYXKq14KG19zAJIIw==" saltValue="bdniup4LYu4cMc9jfW4CPA==" spinCount="100000" sheet="1" objects="1" scenarios="1" selectLockedCells="1"/>
  <sortState xmlns:xlrd2="http://schemas.microsoft.com/office/spreadsheetml/2017/richdata2" ref="AI122:AT130">
    <sortCondition ref="AP122:AP130"/>
  </sortState>
  <phoneticPr fontId="40" type="noConversion"/>
  <hyperlinks>
    <hyperlink ref="B58" r:id="rId1" display="https://ncss-wpengine.netdna-ssl.com/wp-content/themes/ncss/pdf/Procedures/PASS/Tests_for_Two_Means_in_a_Cluster-Randomized_Design.pdf" xr:uid="{A37E9CB6-7FBC-4E69-8991-9CF275140724}"/>
    <hyperlink ref="B112" r:id="rId2" display="https://cran.r-project.org/web/packages/clusterPower/clusterPower.pdf" xr:uid="{54B68E8F-6E12-459C-A0CF-EC71A86BBFB2}"/>
    <hyperlink ref="E140" r:id="rId3" display="https://academic.oup.com/ije/article/35/5/1292/762170" xr:uid="{A86B152C-A9B3-4BF1-8696-86823D4920EF}"/>
    <hyperlink ref="I141" r:id="rId4" display="https://academic.oup.com/ije/article/44/3/1051/632956" xr:uid="{EBCAA136-C127-436B-B365-1A0044FB30AF}"/>
  </hyperlinks>
  <pageMargins left="0.7" right="0.7" top="0.75" bottom="0.75" header="0.3" footer="0.3"/>
  <pageSetup paperSize="9" orientation="portrait" r:id="rId5"/>
  <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6753C-0308-4814-AE65-1DB9CC9A5956}">
  <sheetPr codeName="Sheet26"/>
  <dimension ref="A1:V38"/>
  <sheetViews>
    <sheetView workbookViewId="0">
      <selection activeCell="D8" sqref="D8"/>
    </sheetView>
  </sheetViews>
  <sheetFormatPr defaultRowHeight="15"/>
  <cols>
    <col min="4" max="4" width="10" customWidth="1"/>
    <col min="5" max="5" width="11" customWidth="1"/>
  </cols>
  <sheetData>
    <row r="1" spans="1:22">
      <c r="A1" s="50" t="s">
        <v>42</v>
      </c>
      <c r="B1" s="50" t="s">
        <v>8</v>
      </c>
      <c r="C1" s="50">
        <f>SQRT((1/C3)*((1-C6)/C6))</f>
        <v>3.03315017762062</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'Continuous NormalS'!O11</f>
        <v>1</v>
      </c>
      <c r="B3" s="34" t="s">
        <v>46</v>
      </c>
      <c r="C3">
        <f>A3/A4</f>
        <v>0.43478260869565222</v>
      </c>
      <c r="D3">
        <f>C3</f>
        <v>0.43478260869565222</v>
      </c>
      <c r="E3">
        <f t="shared" ref="E3:T11" si="0">D3</f>
        <v>0.43478260869565222</v>
      </c>
      <c r="F3">
        <f t="shared" si="0"/>
        <v>0.43478260869565222</v>
      </c>
      <c r="G3">
        <f t="shared" si="0"/>
        <v>0.43478260869565222</v>
      </c>
      <c r="H3">
        <f t="shared" si="0"/>
        <v>0.43478260869565222</v>
      </c>
      <c r="I3">
        <f t="shared" si="0"/>
        <v>0.43478260869565222</v>
      </c>
      <c r="J3">
        <f t="shared" si="0"/>
        <v>0.43478260869565222</v>
      </c>
      <c r="K3">
        <f t="shared" si="0"/>
        <v>0.43478260869565222</v>
      </c>
      <c r="L3">
        <f t="shared" si="0"/>
        <v>0.43478260869565222</v>
      </c>
      <c r="M3">
        <f t="shared" si="0"/>
        <v>0.43478260869565222</v>
      </c>
      <c r="N3">
        <f t="shared" si="0"/>
        <v>0.43478260869565222</v>
      </c>
      <c r="O3">
        <f t="shared" si="0"/>
        <v>0.43478260869565222</v>
      </c>
      <c r="P3">
        <f t="shared" si="0"/>
        <v>0.43478260869565222</v>
      </c>
      <c r="Q3">
        <f t="shared" si="0"/>
        <v>0.43478260869565222</v>
      </c>
      <c r="R3">
        <f t="shared" si="0"/>
        <v>0.43478260869565222</v>
      </c>
      <c r="S3">
        <f t="shared" si="0"/>
        <v>0.43478260869565222</v>
      </c>
      <c r="T3">
        <f t="shared" si="0"/>
        <v>0.43478260869565222</v>
      </c>
      <c r="U3">
        <f t="shared" ref="U3:V11" si="1">T3</f>
        <v>0.43478260869565222</v>
      </c>
      <c r="V3">
        <f t="shared" si="1"/>
        <v>0.43478260869565222</v>
      </c>
    </row>
    <row r="4" spans="1:22">
      <c r="A4" s="88">
        <f>'Continuous NormalS'!O10</f>
        <v>2.2999999999999998</v>
      </c>
      <c r="B4" s="34" t="s">
        <v>47</v>
      </c>
      <c r="C4">
        <v>1</v>
      </c>
      <c r="D4">
        <f t="shared" ref="D4:S11" si="2">C4</f>
        <v>1</v>
      </c>
      <c r="E4">
        <f t="shared" si="2"/>
        <v>1</v>
      </c>
      <c r="F4">
        <f t="shared" si="2"/>
        <v>1</v>
      </c>
      <c r="G4">
        <f t="shared" si="2"/>
        <v>1</v>
      </c>
      <c r="H4">
        <f t="shared" si="2"/>
        <v>1</v>
      </c>
      <c r="I4">
        <f t="shared" si="2"/>
        <v>1</v>
      </c>
      <c r="J4">
        <f t="shared" si="2"/>
        <v>1</v>
      </c>
      <c r="K4">
        <f t="shared" si="2"/>
        <v>1</v>
      </c>
      <c r="L4">
        <f t="shared" si="0"/>
        <v>1</v>
      </c>
      <c r="M4">
        <f t="shared" si="0"/>
        <v>1</v>
      </c>
      <c r="N4">
        <f t="shared" si="0"/>
        <v>1</v>
      </c>
      <c r="O4">
        <f t="shared" si="0"/>
        <v>1</v>
      </c>
      <c r="P4">
        <f t="shared" si="0"/>
        <v>1</v>
      </c>
      <c r="Q4">
        <f t="shared" si="0"/>
        <v>1</v>
      </c>
      <c r="R4">
        <f t="shared" si="0"/>
        <v>1</v>
      </c>
      <c r="S4">
        <f t="shared" si="0"/>
        <v>1</v>
      </c>
      <c r="T4">
        <f t="shared" si="0"/>
        <v>1</v>
      </c>
      <c r="U4">
        <f t="shared" si="1"/>
        <v>1</v>
      </c>
      <c r="V4">
        <f t="shared" si="1"/>
        <v>1</v>
      </c>
    </row>
    <row r="5" spans="1:22">
      <c r="B5" t="s">
        <v>38</v>
      </c>
      <c r="C5">
        <f>'Calcs CN'!D7</f>
        <v>0.7</v>
      </c>
      <c r="D5">
        <f>C5</f>
        <v>0.7</v>
      </c>
      <c r="E5">
        <f t="shared" si="2"/>
        <v>0.7</v>
      </c>
      <c r="F5">
        <f t="shared" si="2"/>
        <v>0.7</v>
      </c>
      <c r="G5">
        <f t="shared" si="2"/>
        <v>0.7</v>
      </c>
      <c r="H5">
        <f t="shared" si="2"/>
        <v>0.7</v>
      </c>
      <c r="I5">
        <f t="shared" si="2"/>
        <v>0.7</v>
      </c>
      <c r="J5">
        <f t="shared" si="2"/>
        <v>0.7</v>
      </c>
      <c r="K5">
        <f t="shared" si="2"/>
        <v>0.7</v>
      </c>
      <c r="L5">
        <f t="shared" si="2"/>
        <v>0.7</v>
      </c>
      <c r="M5">
        <f t="shared" si="2"/>
        <v>0.7</v>
      </c>
      <c r="N5">
        <f t="shared" si="2"/>
        <v>0.7</v>
      </c>
      <c r="O5">
        <f t="shared" si="2"/>
        <v>0.7</v>
      </c>
      <c r="P5">
        <f t="shared" si="2"/>
        <v>0.7</v>
      </c>
      <c r="Q5">
        <f t="shared" si="2"/>
        <v>0.7</v>
      </c>
      <c r="R5">
        <f t="shared" si="2"/>
        <v>0.7</v>
      </c>
      <c r="S5">
        <f t="shared" si="2"/>
        <v>0.7</v>
      </c>
      <c r="T5">
        <f t="shared" si="0"/>
        <v>0.7</v>
      </c>
      <c r="U5">
        <f t="shared" si="1"/>
        <v>0.7</v>
      </c>
      <c r="V5">
        <f t="shared" si="1"/>
        <v>0.7</v>
      </c>
    </row>
    <row r="6" spans="1:22">
      <c r="A6" s="34"/>
      <c r="B6" t="s">
        <v>39</v>
      </c>
      <c r="C6">
        <f>'Calcs CN'!D6</f>
        <v>0.2</v>
      </c>
      <c r="D6">
        <f t="shared" si="2"/>
        <v>0.2</v>
      </c>
      <c r="E6">
        <f t="shared" si="2"/>
        <v>0.2</v>
      </c>
      <c r="F6">
        <f t="shared" si="2"/>
        <v>0.2</v>
      </c>
      <c r="G6">
        <f t="shared" si="2"/>
        <v>0.2</v>
      </c>
      <c r="H6">
        <f t="shared" si="2"/>
        <v>0.2</v>
      </c>
      <c r="I6">
        <f t="shared" si="2"/>
        <v>0.2</v>
      </c>
      <c r="J6">
        <f t="shared" si="2"/>
        <v>0.2</v>
      </c>
      <c r="K6">
        <f t="shared" si="2"/>
        <v>0.2</v>
      </c>
      <c r="L6">
        <f t="shared" si="0"/>
        <v>0.2</v>
      </c>
      <c r="M6">
        <f t="shared" si="0"/>
        <v>0.2</v>
      </c>
      <c r="N6">
        <f t="shared" si="0"/>
        <v>0.2</v>
      </c>
      <c r="O6">
        <f t="shared" si="0"/>
        <v>0.2</v>
      </c>
      <c r="P6">
        <f t="shared" si="0"/>
        <v>0.2</v>
      </c>
      <c r="Q6">
        <f t="shared" si="0"/>
        <v>0.2</v>
      </c>
      <c r="R6">
        <f t="shared" si="0"/>
        <v>0.2</v>
      </c>
      <c r="S6">
        <f t="shared" si="0"/>
        <v>0.2</v>
      </c>
      <c r="T6">
        <f t="shared" si="0"/>
        <v>0.2</v>
      </c>
      <c r="U6">
        <f t="shared" si="1"/>
        <v>0.2</v>
      </c>
      <c r="V6">
        <f t="shared" si="1"/>
        <v>0.2</v>
      </c>
    </row>
    <row r="7" spans="1:22">
      <c r="B7" t="s">
        <v>12</v>
      </c>
      <c r="C7">
        <v>0</v>
      </c>
      <c r="D7">
        <f>'Calcs CN'!C8</f>
        <v>0</v>
      </c>
      <c r="E7">
        <f t="shared" si="2"/>
        <v>0</v>
      </c>
      <c r="F7">
        <f t="shared" si="2"/>
        <v>0</v>
      </c>
      <c r="G7">
        <f t="shared" si="2"/>
        <v>0</v>
      </c>
      <c r="H7">
        <f t="shared" si="2"/>
        <v>0</v>
      </c>
      <c r="I7">
        <f t="shared" si="2"/>
        <v>0</v>
      </c>
      <c r="J7">
        <f t="shared" si="2"/>
        <v>0</v>
      </c>
      <c r="K7">
        <f t="shared" si="2"/>
        <v>0</v>
      </c>
      <c r="L7">
        <f t="shared" si="0"/>
        <v>0</v>
      </c>
      <c r="M7">
        <f t="shared" si="0"/>
        <v>0</v>
      </c>
      <c r="N7">
        <f t="shared" si="0"/>
        <v>0</v>
      </c>
      <c r="O7">
        <f t="shared" si="0"/>
        <v>0</v>
      </c>
      <c r="P7">
        <f t="shared" si="0"/>
        <v>0</v>
      </c>
      <c r="Q7">
        <f t="shared" si="0"/>
        <v>0</v>
      </c>
      <c r="R7">
        <f t="shared" si="0"/>
        <v>0</v>
      </c>
      <c r="S7">
        <f t="shared" si="0"/>
        <v>0</v>
      </c>
      <c r="T7">
        <f t="shared" si="0"/>
        <v>0</v>
      </c>
      <c r="U7">
        <f t="shared" si="1"/>
        <v>0</v>
      </c>
      <c r="V7">
        <f t="shared" si="1"/>
        <v>0</v>
      </c>
    </row>
    <row r="8" spans="1:22">
      <c r="B8" t="s">
        <v>40</v>
      </c>
      <c r="C8">
        <f>'Calcs CN'!C10</f>
        <v>1.9599639845400538</v>
      </c>
      <c r="D8">
        <f t="shared" si="2"/>
        <v>1.9599639845400538</v>
      </c>
      <c r="E8">
        <f t="shared" si="2"/>
        <v>1.9599639845400538</v>
      </c>
      <c r="F8">
        <f t="shared" si="2"/>
        <v>1.9599639845400538</v>
      </c>
      <c r="G8">
        <f t="shared" si="2"/>
        <v>1.9599639845400538</v>
      </c>
      <c r="H8">
        <f t="shared" si="2"/>
        <v>1.9599639845400538</v>
      </c>
      <c r="I8">
        <f t="shared" si="2"/>
        <v>1.9599639845400538</v>
      </c>
      <c r="J8">
        <f t="shared" si="2"/>
        <v>1.9599639845400538</v>
      </c>
      <c r="K8">
        <f t="shared" si="2"/>
        <v>1.9599639845400538</v>
      </c>
      <c r="L8">
        <f t="shared" si="0"/>
        <v>1.9599639845400538</v>
      </c>
      <c r="M8">
        <f t="shared" si="0"/>
        <v>1.9599639845400538</v>
      </c>
      <c r="N8">
        <f t="shared" si="0"/>
        <v>1.9599639845400538</v>
      </c>
      <c r="O8">
        <f t="shared" si="0"/>
        <v>1.9599639845400538</v>
      </c>
      <c r="P8">
        <f t="shared" si="0"/>
        <v>1.9599639845400538</v>
      </c>
      <c r="Q8">
        <f t="shared" si="0"/>
        <v>1.9599639845400538</v>
      </c>
      <c r="R8">
        <f t="shared" si="0"/>
        <v>1.9599639845400538</v>
      </c>
      <c r="S8">
        <f t="shared" si="0"/>
        <v>1.9599639845400538</v>
      </c>
      <c r="T8">
        <f t="shared" si="0"/>
        <v>1.9599639845400538</v>
      </c>
      <c r="U8">
        <f t="shared" si="1"/>
        <v>1.9599639845400538</v>
      </c>
      <c r="V8">
        <f t="shared" si="1"/>
        <v>1.9599639845400538</v>
      </c>
    </row>
    <row r="9" spans="1:22">
      <c r="B9" t="s">
        <v>41</v>
      </c>
      <c r="C9">
        <f>'Calcs CN'!C9</f>
        <v>1.2815515655446006</v>
      </c>
      <c r="D9">
        <f t="shared" si="2"/>
        <v>1.2815515655446006</v>
      </c>
      <c r="E9">
        <f t="shared" si="2"/>
        <v>1.2815515655446006</v>
      </c>
      <c r="F9">
        <f t="shared" si="2"/>
        <v>1.2815515655446006</v>
      </c>
      <c r="G9">
        <f t="shared" si="2"/>
        <v>1.2815515655446006</v>
      </c>
      <c r="H9">
        <f t="shared" si="2"/>
        <v>1.2815515655446006</v>
      </c>
      <c r="I9">
        <f t="shared" si="2"/>
        <v>1.2815515655446006</v>
      </c>
      <c r="J9">
        <f t="shared" si="2"/>
        <v>1.2815515655446006</v>
      </c>
      <c r="K9">
        <f t="shared" si="2"/>
        <v>1.2815515655446006</v>
      </c>
      <c r="L9">
        <f t="shared" si="0"/>
        <v>1.2815515655446006</v>
      </c>
      <c r="M9">
        <f t="shared" si="0"/>
        <v>1.2815515655446006</v>
      </c>
      <c r="N9">
        <f t="shared" si="0"/>
        <v>1.2815515655446006</v>
      </c>
      <c r="O9">
        <f t="shared" si="0"/>
        <v>1.2815515655446006</v>
      </c>
      <c r="P9">
        <f t="shared" si="0"/>
        <v>1.2815515655446006</v>
      </c>
      <c r="Q9">
        <f t="shared" si="0"/>
        <v>1.2815515655446006</v>
      </c>
      <c r="R9">
        <f t="shared" si="0"/>
        <v>1.2815515655446006</v>
      </c>
      <c r="S9">
        <f t="shared" si="0"/>
        <v>1.2815515655446006</v>
      </c>
      <c r="T9">
        <f t="shared" si="0"/>
        <v>1.2815515655446006</v>
      </c>
      <c r="U9">
        <f t="shared" si="1"/>
        <v>1.2815515655446006</v>
      </c>
      <c r="V9">
        <f t="shared" si="1"/>
        <v>1.2815515655446006</v>
      </c>
    </row>
    <row r="10" spans="1:22">
      <c r="B10" t="s">
        <v>18</v>
      </c>
      <c r="C10">
        <f>'Calcs CN'!D13</f>
        <v>1</v>
      </c>
      <c r="D10">
        <f t="shared" si="2"/>
        <v>1</v>
      </c>
      <c r="E10">
        <f t="shared" si="2"/>
        <v>1</v>
      </c>
      <c r="F10">
        <f t="shared" si="2"/>
        <v>1</v>
      </c>
      <c r="G10">
        <f t="shared" si="2"/>
        <v>1</v>
      </c>
      <c r="H10">
        <f t="shared" si="2"/>
        <v>1</v>
      </c>
      <c r="I10">
        <f t="shared" si="2"/>
        <v>1</v>
      </c>
      <c r="J10">
        <f t="shared" si="2"/>
        <v>1</v>
      </c>
      <c r="K10">
        <f t="shared" si="2"/>
        <v>1</v>
      </c>
      <c r="L10">
        <f t="shared" si="0"/>
        <v>1</v>
      </c>
      <c r="M10">
        <f t="shared" si="0"/>
        <v>1</v>
      </c>
      <c r="N10">
        <f t="shared" si="0"/>
        <v>1</v>
      </c>
      <c r="O10">
        <f t="shared" si="0"/>
        <v>1</v>
      </c>
      <c r="P10">
        <f t="shared" si="0"/>
        <v>1</v>
      </c>
      <c r="Q10">
        <f t="shared" si="0"/>
        <v>1</v>
      </c>
      <c r="R10">
        <f t="shared" si="0"/>
        <v>1</v>
      </c>
      <c r="S10">
        <f t="shared" si="0"/>
        <v>1</v>
      </c>
      <c r="T10">
        <f t="shared" si="0"/>
        <v>1</v>
      </c>
      <c r="U10">
        <f t="shared" si="1"/>
        <v>1</v>
      </c>
      <c r="V10">
        <f t="shared" si="1"/>
        <v>1</v>
      </c>
    </row>
    <row r="11" spans="1:22">
      <c r="B11" t="s">
        <v>7</v>
      </c>
      <c r="C11">
        <f>'Calcs CN'!D4</f>
        <v>0.35</v>
      </c>
      <c r="D11">
        <f t="shared" si="2"/>
        <v>0.35</v>
      </c>
      <c r="E11">
        <f t="shared" si="2"/>
        <v>0.35</v>
      </c>
      <c r="F11">
        <f t="shared" si="2"/>
        <v>0.35</v>
      </c>
      <c r="G11">
        <f t="shared" si="2"/>
        <v>0.35</v>
      </c>
      <c r="H11">
        <f t="shared" si="2"/>
        <v>0.35</v>
      </c>
      <c r="I11">
        <f t="shared" si="2"/>
        <v>0.35</v>
      </c>
      <c r="J11">
        <f t="shared" si="2"/>
        <v>0.35</v>
      </c>
      <c r="K11">
        <f t="shared" si="2"/>
        <v>0.35</v>
      </c>
      <c r="L11">
        <f t="shared" si="0"/>
        <v>0.35</v>
      </c>
      <c r="M11">
        <f t="shared" si="0"/>
        <v>0.35</v>
      </c>
      <c r="N11">
        <f t="shared" si="0"/>
        <v>0.35</v>
      </c>
      <c r="O11">
        <f t="shared" si="0"/>
        <v>0.35</v>
      </c>
      <c r="P11">
        <f t="shared" si="0"/>
        <v>0.35</v>
      </c>
      <c r="Q11">
        <f t="shared" si="0"/>
        <v>0.35</v>
      </c>
      <c r="R11">
        <f t="shared" si="0"/>
        <v>0.35</v>
      </c>
      <c r="S11">
        <f t="shared" si="0"/>
        <v>0.35</v>
      </c>
      <c r="T11">
        <f t="shared" si="0"/>
        <v>0.35</v>
      </c>
      <c r="U11">
        <f t="shared" si="1"/>
        <v>0.35</v>
      </c>
      <c r="V11">
        <f t="shared" si="1"/>
        <v>0.35</v>
      </c>
    </row>
    <row r="12" spans="1:22">
      <c r="B12" s="503" t="s">
        <v>795</v>
      </c>
      <c r="C12" s="58">
        <f>SQRT((C5^2 /C2)*(1+(C6*(C2-1)))*(1/(1-((C7^2)*(((C2*C6)/((C2*C6)-C6+1))*(1-((C2*C6)/((C2*C6)-C6+1))))))))</f>
        <v>0.7</v>
      </c>
      <c r="D12" s="58">
        <f t="shared" ref="D12:V12" si="3">SQRT((D5^2 /D2)*(1+(D6*(D2-1)))*(1/(1-((D7^2)*(((D2*D6)/((D2*D6)-D6+1))*(1-((D2*D6)/((D2*D6)-D6+1))))))))</f>
        <v>0.54221766846903829</v>
      </c>
      <c r="E12" s="58">
        <f t="shared" si="3"/>
        <v>0.47819103574478117</v>
      </c>
      <c r="F12" s="58">
        <f t="shared" si="3"/>
        <v>0.44271887242357311</v>
      </c>
      <c r="G12" s="58">
        <f t="shared" si="3"/>
        <v>0.42</v>
      </c>
      <c r="H12" s="58">
        <f t="shared" si="3"/>
        <v>0.404145188432738</v>
      </c>
      <c r="I12" s="58">
        <f t="shared" si="3"/>
        <v>0.39242833740697169</v>
      </c>
      <c r="J12" s="58">
        <f t="shared" si="3"/>
        <v>0.38340579025361626</v>
      </c>
      <c r="K12" s="58">
        <f t="shared" si="3"/>
        <v>0.37623869492059897</v>
      </c>
      <c r="L12" s="58">
        <f t="shared" si="3"/>
        <v>0.37040518354904267</v>
      </c>
      <c r="M12" s="58">
        <f t="shared" si="3"/>
        <v>0.36556307750696543</v>
      </c>
      <c r="N12" s="58">
        <f t="shared" si="3"/>
        <v>0.36147844564602555</v>
      </c>
      <c r="O12" s="58">
        <f t="shared" si="3"/>
        <v>0.35798581836973115</v>
      </c>
      <c r="P12" s="58">
        <f t="shared" si="3"/>
        <v>0.35496478698597694</v>
      </c>
      <c r="Q12" s="58">
        <f t="shared" si="3"/>
        <v>0.35232560697930165</v>
      </c>
      <c r="R12" s="58">
        <f t="shared" si="3"/>
        <v>0.35</v>
      </c>
      <c r="S12" s="58">
        <f t="shared" si="3"/>
        <v>0.34793508522339589</v>
      </c>
      <c r="T12" s="58">
        <f t="shared" si="3"/>
        <v>0.34608926273113089</v>
      </c>
      <c r="U12" s="58">
        <f t="shared" si="3"/>
        <v>0.34442935262164925</v>
      </c>
      <c r="V12" s="58">
        <f t="shared" si="3"/>
        <v>0.34292856398964494</v>
      </c>
    </row>
    <row r="13" spans="1:22">
      <c r="B13" s="497" t="s">
        <v>36</v>
      </c>
      <c r="C13">
        <f t="shared" ref="C13:K13" si="4">C4*(1+(C3*C2))*(((C8+C9)*(C12^2+((C12^2/C10)))^0.5/C11)^2)</f>
        <v>120.60694296610103</v>
      </c>
      <c r="D13">
        <f t="shared" si="4"/>
        <v>94.292700864406257</v>
      </c>
      <c r="E13">
        <f t="shared" si="4"/>
        <v>90.394294627118143</v>
      </c>
      <c r="F13">
        <f t="shared" si="4"/>
        <v>92.099847355931701</v>
      </c>
      <c r="G13">
        <f t="shared" si="4"/>
        <v>96.046983671185927</v>
      </c>
      <c r="H13">
        <f t="shared" si="4"/>
        <v>101.11491177966043</v>
      </c>
      <c r="I13">
        <f t="shared" si="4"/>
        <v>106.82329234140381</v>
      </c>
      <c r="J13">
        <f t="shared" si="4"/>
        <v>112.93195568644005</v>
      </c>
      <c r="K13">
        <f t="shared" si="4"/>
        <v>119.30747422033836</v>
      </c>
      <c r="L13">
        <f>L4*(1+(L3*L2))*(((L8+L9)*(L12^2+((L12^2/L10)))^0.5/L11)^2)</f>
        <v>125.86979138643999</v>
      </c>
      <c r="M13">
        <f t="shared" ref="M13" si="5">M4*(1+(M3*M2))*(((M8+M9)*(M12^2+((M12^2/M10)))^0.5/M11)^2)</f>
        <v>132.56796210323506</v>
      </c>
      <c r="N13">
        <f t="shared" ref="N13" si="6">N4*(1+(N3*N2))*(((N8+N9)*(N12^2+((N12^2/N10)))^0.5/N11)^2)</f>
        <v>139.36802298305005</v>
      </c>
      <c r="O13">
        <f t="shared" ref="O13" si="7">O4*(1+(O3*O2))*(((O8+O9)*(O12^2+((O12^2/O10)))^0.5/O11)^2)</f>
        <v>146.2464609113421</v>
      </c>
      <c r="P13">
        <f t="shared" ref="P13" si="8">P4*(1+(P3*P2))*(((P8+P9)*(P12^2+((P12^2/P10)))^0.5/P11)^2)</f>
        <v>153.18648080629455</v>
      </c>
      <c r="Q13">
        <f t="shared" ref="Q13" si="9">Q4*(1+(Q3*Q2))*(((Q8+Q9)*(Q12^2+((Q12^2/Q10)))^0.5/Q11)^2)</f>
        <v>160.17576627457541</v>
      </c>
      <c r="R13">
        <f t="shared" ref="R13" si="10">R4*(1+(R3*R2))*(((R8+R9)*(R12^2+((R12^2/R10)))^0.5/R11)^2)</f>
        <v>167.20508002118552</v>
      </c>
      <c r="S13">
        <f t="shared" ref="S13" si="11">S4*(1+(S3*S2))*(((S8+S9)*(S12^2+((S12^2/S10)))^0.5/S11)^2)</f>
        <v>174.26735823230217</v>
      </c>
      <c r="T13">
        <f t="shared" ref="T13" si="12">T4*(1+(T3*T2))*(((T8+T9)*(T12^2+((T12^2/T10)))^0.5/T11)^2)</f>
        <v>181.35710683050746</v>
      </c>
      <c r="U13">
        <f t="shared" ref="U13" si="13">U4*(1+(U3*U2))*(((U8+U9)*(U12^2+((U12^2/U10)))^0.5/U11)^2)</f>
        <v>188.46998838626118</v>
      </c>
      <c r="V13">
        <f>V4*(1+(V3*V2))*(((V8+V9)*(V12^2+((V12^2/V10)))^0.5/V11)^2)</f>
        <v>195.60253295593111</v>
      </c>
    </row>
    <row r="14" spans="1:22">
      <c r="B14" t="s">
        <v>37</v>
      </c>
      <c r="C14">
        <f>C13/(C4*(1+C3*C2))</f>
        <v>84.059384491524952</v>
      </c>
      <c r="D14">
        <f t="shared" ref="D14:V14" si="14">D13/(D4*(1+D3*D2))</f>
        <v>50.43563069491497</v>
      </c>
      <c r="E14">
        <f t="shared" si="14"/>
        <v>39.227712762711647</v>
      </c>
      <c r="F14">
        <f t="shared" si="14"/>
        <v>33.623753796609982</v>
      </c>
      <c r="G14">
        <f t="shared" si="14"/>
        <v>30.261378416948986</v>
      </c>
      <c r="H14">
        <f t="shared" si="14"/>
        <v>28.019794830508314</v>
      </c>
      <c r="I14">
        <f t="shared" si="14"/>
        <v>26.418663697336427</v>
      </c>
      <c r="J14">
        <f t="shared" si="14"/>
        <v>25.217815347457485</v>
      </c>
      <c r="K14">
        <f t="shared" si="14"/>
        <v>24.283822186440549</v>
      </c>
      <c r="L14">
        <f t="shared" si="14"/>
        <v>23.536627657626987</v>
      </c>
      <c r="M14">
        <f t="shared" si="14"/>
        <v>22.925286679506812</v>
      </c>
      <c r="N14">
        <f t="shared" si="14"/>
        <v>22.415835864406652</v>
      </c>
      <c r="O14">
        <f t="shared" si="14"/>
        <v>21.984762097783452</v>
      </c>
      <c r="P14">
        <f t="shared" si="14"/>
        <v>21.615270297820704</v>
      </c>
      <c r="Q14">
        <f t="shared" si="14"/>
        <v>21.295044071186325</v>
      </c>
      <c r="R14">
        <f t="shared" si="14"/>
        <v>21.014846122881238</v>
      </c>
      <c r="S14">
        <f t="shared" si="14"/>
        <v>20.767612639082639</v>
      </c>
      <c r="T14">
        <f t="shared" si="14"/>
        <v>20.547849542372763</v>
      </c>
      <c r="U14">
        <f t="shared" si="14"/>
        <v>20.351219403211299</v>
      </c>
      <c r="V14">
        <f t="shared" si="14"/>
        <v>20.174252277965987</v>
      </c>
    </row>
    <row r="15" spans="1:22">
      <c r="A15" s="497" t="s">
        <v>48</v>
      </c>
      <c r="B15" s="59" t="s">
        <v>26</v>
      </c>
      <c r="C15">
        <f t="shared" ref="C15" si="15">(C14*(1+C10))*(1+(C3*C2))</f>
        <v>241.21388593220206</v>
      </c>
      <c r="D15">
        <f t="shared" ref="D15:V15" si="16">(D14*(1+D10))*(1+(D3*D2))</f>
        <v>188.58540172881251</v>
      </c>
      <c r="E15">
        <f t="shared" si="16"/>
        <v>180.78858925423629</v>
      </c>
      <c r="F15">
        <f t="shared" si="16"/>
        <v>184.1996947118634</v>
      </c>
      <c r="G15">
        <f t="shared" si="16"/>
        <v>192.09396734237185</v>
      </c>
      <c r="H15">
        <f t="shared" si="16"/>
        <v>202.22982355932086</v>
      </c>
      <c r="I15">
        <f t="shared" si="16"/>
        <v>213.64658468280763</v>
      </c>
      <c r="J15">
        <f t="shared" si="16"/>
        <v>225.8639113728801</v>
      </c>
      <c r="K15">
        <f t="shared" si="16"/>
        <v>238.61494844067673</v>
      </c>
      <c r="L15">
        <f t="shared" si="16"/>
        <v>251.73958277287997</v>
      </c>
      <c r="M15">
        <f t="shared" si="16"/>
        <v>265.13592420647012</v>
      </c>
      <c r="N15">
        <f t="shared" si="16"/>
        <v>278.73604596610011</v>
      </c>
      <c r="O15">
        <f t="shared" si="16"/>
        <v>292.4929218226842</v>
      </c>
      <c r="P15">
        <f t="shared" si="16"/>
        <v>306.37296161258911</v>
      </c>
      <c r="Q15">
        <f t="shared" si="16"/>
        <v>320.35153254915082</v>
      </c>
      <c r="R15">
        <f t="shared" si="16"/>
        <v>334.41016004237105</v>
      </c>
      <c r="S15">
        <f t="shared" si="16"/>
        <v>348.53471646460434</v>
      </c>
      <c r="T15">
        <f t="shared" si="16"/>
        <v>362.71421366101492</v>
      </c>
      <c r="U15">
        <f t="shared" si="16"/>
        <v>376.93997677252236</v>
      </c>
      <c r="V15">
        <f t="shared" si="16"/>
        <v>391.20506591186222</v>
      </c>
    </row>
    <row r="16" spans="1:22">
      <c r="B16" t="str">
        <f>B18</f>
        <v>m</v>
      </c>
      <c r="C16">
        <f t="shared" ref="C16:V16" si="17">C18</f>
        <v>1</v>
      </c>
      <c r="D16">
        <f t="shared" si="17"/>
        <v>2</v>
      </c>
      <c r="E16">
        <f t="shared" si="17"/>
        <v>3</v>
      </c>
      <c r="F16">
        <f t="shared" si="17"/>
        <v>4</v>
      </c>
      <c r="G16">
        <f t="shared" si="17"/>
        <v>5</v>
      </c>
      <c r="H16">
        <f t="shared" si="17"/>
        <v>6</v>
      </c>
      <c r="I16">
        <f t="shared" si="17"/>
        <v>7</v>
      </c>
      <c r="J16">
        <f t="shared" si="17"/>
        <v>8</v>
      </c>
      <c r="K16">
        <f t="shared" si="17"/>
        <v>9</v>
      </c>
      <c r="L16">
        <f t="shared" si="17"/>
        <v>10</v>
      </c>
      <c r="M16">
        <f t="shared" si="17"/>
        <v>11</v>
      </c>
      <c r="N16">
        <f t="shared" si="17"/>
        <v>12</v>
      </c>
      <c r="O16">
        <f t="shared" si="17"/>
        <v>13</v>
      </c>
      <c r="P16">
        <f t="shared" si="17"/>
        <v>14</v>
      </c>
      <c r="Q16">
        <f t="shared" si="17"/>
        <v>15</v>
      </c>
      <c r="R16">
        <f t="shared" si="17"/>
        <v>16</v>
      </c>
      <c r="S16">
        <f t="shared" si="17"/>
        <v>17</v>
      </c>
      <c r="T16">
        <f t="shared" si="17"/>
        <v>18</v>
      </c>
      <c r="U16">
        <f t="shared" si="17"/>
        <v>19</v>
      </c>
      <c r="V16">
        <f t="shared" si="17"/>
        <v>20</v>
      </c>
    </row>
    <row r="17" spans="2:22">
      <c r="B17" t="s">
        <v>49</v>
      </c>
      <c r="C17">
        <f>$A4*C15</f>
        <v>554.79193764406466</v>
      </c>
      <c r="D17">
        <f t="shared" ref="D17:V17" si="18">$A4*D15</f>
        <v>433.74642397626877</v>
      </c>
      <c r="E17">
        <f t="shared" si="18"/>
        <v>415.81375528474342</v>
      </c>
      <c r="F17">
        <f t="shared" si="18"/>
        <v>423.65929783728581</v>
      </c>
      <c r="G17">
        <f t="shared" si="18"/>
        <v>441.8161248874552</v>
      </c>
      <c r="H17">
        <f t="shared" si="18"/>
        <v>465.12859418643797</v>
      </c>
      <c r="I17">
        <f t="shared" si="18"/>
        <v>491.3871447704575</v>
      </c>
      <c r="J17">
        <f t="shared" si="18"/>
        <v>519.48699615762416</v>
      </c>
      <c r="K17">
        <f t="shared" si="18"/>
        <v>548.81438141355648</v>
      </c>
      <c r="L17">
        <f t="shared" si="18"/>
        <v>579.00104037762389</v>
      </c>
      <c r="M17">
        <f t="shared" si="18"/>
        <v>609.81262567488125</v>
      </c>
      <c r="N17">
        <f t="shared" si="18"/>
        <v>641.0929057220302</v>
      </c>
      <c r="O17">
        <f t="shared" si="18"/>
        <v>672.73372019217356</v>
      </c>
      <c r="P17">
        <f t="shared" si="18"/>
        <v>704.65781170895491</v>
      </c>
      <c r="Q17">
        <f t="shared" si="18"/>
        <v>736.80852486304684</v>
      </c>
      <c r="R17">
        <f t="shared" si="18"/>
        <v>769.14336809745339</v>
      </c>
      <c r="S17">
        <f t="shared" si="18"/>
        <v>801.62984786858988</v>
      </c>
      <c r="T17">
        <f t="shared" si="18"/>
        <v>834.24269142033427</v>
      </c>
      <c r="U17">
        <f t="shared" si="18"/>
        <v>866.96194657680132</v>
      </c>
      <c r="V17">
        <f t="shared" si="18"/>
        <v>899.77165159728304</v>
      </c>
    </row>
    <row r="18" spans="2:22">
      <c r="B18" t="str">
        <f t="shared" ref="B18:F18" si="19">B2</f>
        <v>m</v>
      </c>
      <c r="C18">
        <f t="shared" si="19"/>
        <v>1</v>
      </c>
      <c r="D18">
        <f t="shared" si="19"/>
        <v>2</v>
      </c>
      <c r="E18">
        <f t="shared" si="19"/>
        <v>3</v>
      </c>
      <c r="F18">
        <f t="shared" si="19"/>
        <v>4</v>
      </c>
      <c r="G18">
        <f t="shared" ref="G18:V18" si="20">G2</f>
        <v>5</v>
      </c>
      <c r="H18">
        <f t="shared" si="20"/>
        <v>6</v>
      </c>
      <c r="I18">
        <f t="shared" si="20"/>
        <v>7</v>
      </c>
      <c r="J18">
        <f t="shared" si="20"/>
        <v>8</v>
      </c>
      <c r="K18">
        <f t="shared" si="20"/>
        <v>9</v>
      </c>
      <c r="L18">
        <f t="shared" si="20"/>
        <v>10</v>
      </c>
      <c r="M18">
        <f t="shared" si="20"/>
        <v>11</v>
      </c>
      <c r="N18">
        <f t="shared" si="20"/>
        <v>12</v>
      </c>
      <c r="O18">
        <f t="shared" si="20"/>
        <v>13</v>
      </c>
      <c r="P18">
        <f t="shared" si="20"/>
        <v>14</v>
      </c>
      <c r="Q18">
        <f t="shared" si="20"/>
        <v>15</v>
      </c>
      <c r="R18">
        <f t="shared" si="20"/>
        <v>16</v>
      </c>
      <c r="S18">
        <f t="shared" si="20"/>
        <v>17</v>
      </c>
      <c r="T18">
        <f t="shared" si="20"/>
        <v>18</v>
      </c>
      <c r="U18">
        <f t="shared" si="20"/>
        <v>19</v>
      </c>
      <c r="V18">
        <f t="shared" si="20"/>
        <v>20</v>
      </c>
    </row>
    <row r="19" spans="2:22">
      <c r="B19" t="str">
        <f>B14</f>
        <v>N</v>
      </c>
      <c r="C19">
        <f t="shared" ref="C19:F19" si="21">C14</f>
        <v>84.059384491524952</v>
      </c>
      <c r="D19">
        <f t="shared" si="21"/>
        <v>50.43563069491497</v>
      </c>
      <c r="E19">
        <f t="shared" si="21"/>
        <v>39.227712762711647</v>
      </c>
      <c r="F19">
        <f t="shared" si="21"/>
        <v>33.623753796609982</v>
      </c>
      <c r="G19">
        <f t="shared" ref="G19:V19" si="22">G14</f>
        <v>30.261378416948986</v>
      </c>
      <c r="H19">
        <f t="shared" si="22"/>
        <v>28.019794830508314</v>
      </c>
      <c r="I19">
        <f t="shared" si="22"/>
        <v>26.418663697336427</v>
      </c>
      <c r="J19">
        <f t="shared" si="22"/>
        <v>25.217815347457485</v>
      </c>
      <c r="K19">
        <f t="shared" si="22"/>
        <v>24.283822186440549</v>
      </c>
      <c r="L19">
        <f t="shared" si="22"/>
        <v>23.536627657626987</v>
      </c>
      <c r="M19">
        <f t="shared" si="22"/>
        <v>22.925286679506812</v>
      </c>
      <c r="N19">
        <f t="shared" si="22"/>
        <v>22.415835864406652</v>
      </c>
      <c r="O19">
        <f t="shared" si="22"/>
        <v>21.984762097783452</v>
      </c>
      <c r="P19">
        <f t="shared" si="22"/>
        <v>21.615270297820704</v>
      </c>
      <c r="Q19">
        <f t="shared" si="22"/>
        <v>21.295044071186325</v>
      </c>
      <c r="R19">
        <f t="shared" si="22"/>
        <v>21.014846122881238</v>
      </c>
      <c r="S19">
        <f t="shared" si="22"/>
        <v>20.767612639082639</v>
      </c>
      <c r="T19">
        <f t="shared" si="22"/>
        <v>20.547849542372763</v>
      </c>
      <c r="U19">
        <f t="shared" si="22"/>
        <v>20.351219403211299</v>
      </c>
      <c r="V19">
        <f t="shared" si="22"/>
        <v>20.174252277965987</v>
      </c>
    </row>
    <row r="20" spans="2:22">
      <c r="E20">
        <f>E14*(1+E10)</f>
        <v>78.455425525423294</v>
      </c>
      <c r="F20">
        <f>F14*(1+F10)</f>
        <v>67.247507593219964</v>
      </c>
      <c r="K20" s="636"/>
      <c r="L20">
        <f>A4*(L14+(L14*L10))+A3*((L14+(L14*L10))*L2)</f>
        <v>579.00104037762389</v>
      </c>
      <c r="M20" s="50"/>
      <c r="N20" s="50"/>
      <c r="O20" s="62"/>
      <c r="P20" s="50"/>
      <c r="Q20" s="50"/>
    </row>
    <row r="21" spans="2:22">
      <c r="B21" t="s">
        <v>50</v>
      </c>
      <c r="C21">
        <f>MIN(C17:V17)</f>
        <v>415.81375528474342</v>
      </c>
      <c r="D21" s="63" t="s">
        <v>49</v>
      </c>
      <c r="E21" s="64">
        <f>C21</f>
        <v>415.81375528474342</v>
      </c>
      <c r="F21" s="64" t="s">
        <v>51</v>
      </c>
      <c r="G21" s="64">
        <f>HLOOKUP(C21,C17:V18,2,0)</f>
        <v>3</v>
      </c>
      <c r="H21" s="64" t="s">
        <v>37</v>
      </c>
      <c r="I21" s="65">
        <f>HLOOKUP(C21,B17:V19,3,0)*(1+C10)</f>
        <v>78.455425525423294</v>
      </c>
      <c r="K21" s="636"/>
      <c r="L21" s="50"/>
      <c r="M21" s="50"/>
      <c r="N21" s="50"/>
      <c r="O21" s="62"/>
      <c r="P21" s="50"/>
      <c r="Q21" s="50"/>
    </row>
    <row r="22" spans="2:22">
      <c r="D22" s="49"/>
      <c r="E22" s="49"/>
      <c r="K22" s="636"/>
      <c r="L22" s="66"/>
      <c r="M22" s="66"/>
      <c r="N22" s="66"/>
      <c r="O22" s="66"/>
      <c r="P22" s="66"/>
      <c r="Q22" s="66"/>
      <c r="R22" s="316"/>
      <c r="S22" s="316"/>
      <c r="T22" s="316"/>
    </row>
    <row r="23" spans="2:22">
      <c r="C23" s="67"/>
      <c r="D23" s="68"/>
      <c r="E23" s="68"/>
      <c r="F23" s="68"/>
      <c r="G23" s="68"/>
      <c r="H23" s="68"/>
      <c r="I23" s="68"/>
      <c r="J23" s="68"/>
      <c r="K23" s="636"/>
      <c r="L23" s="69"/>
      <c r="M23" s="69"/>
      <c r="N23" s="69"/>
      <c r="O23" s="69"/>
      <c r="P23" s="69"/>
      <c r="Q23" s="69"/>
      <c r="R23" s="70"/>
      <c r="S23" s="70"/>
      <c r="T23" s="70"/>
    </row>
    <row r="24" spans="2:22">
      <c r="D24" t="s">
        <v>52</v>
      </c>
      <c r="F24" t="s">
        <v>53</v>
      </c>
      <c r="K24" s="637"/>
      <c r="L24" s="50"/>
      <c r="M24" s="50"/>
      <c r="N24" s="50"/>
      <c r="O24" s="50"/>
      <c r="P24" s="50"/>
      <c r="Q24" s="50"/>
    </row>
    <row r="25" spans="2:22">
      <c r="D25" t="s">
        <v>54</v>
      </c>
      <c r="E25" t="s">
        <v>55</v>
      </c>
      <c r="F25">
        <v>1</v>
      </c>
      <c r="K25" s="636"/>
      <c r="L25" s="50"/>
      <c r="M25" s="50"/>
      <c r="N25" s="50"/>
      <c r="O25" s="50"/>
      <c r="P25" s="50"/>
      <c r="Q25" s="50"/>
    </row>
    <row r="26" spans="2:22">
      <c r="E26" t="s">
        <v>56</v>
      </c>
      <c r="F26">
        <v>0.1666</v>
      </c>
      <c r="K26" s="636"/>
      <c r="L26" s="50"/>
      <c r="M26" s="50"/>
      <c r="N26" s="50"/>
      <c r="O26" s="50"/>
      <c r="P26" s="71"/>
      <c r="Q26" s="50"/>
    </row>
    <row r="27" spans="2:22">
      <c r="K27" s="636"/>
      <c r="L27" s="50"/>
      <c r="M27" s="50"/>
      <c r="N27" s="50"/>
      <c r="O27" s="50"/>
      <c r="P27" s="50"/>
      <c r="Q27" s="50"/>
    </row>
    <row r="28" spans="2:22">
      <c r="K28" s="130"/>
    </row>
    <row r="29" spans="2:22">
      <c r="K29" s="130"/>
    </row>
    <row r="30" spans="2:22">
      <c r="K30" s="130"/>
    </row>
    <row r="31" spans="2:22">
      <c r="K31" s="130"/>
    </row>
    <row r="32" spans="2:22">
      <c r="K32" s="130"/>
    </row>
    <row r="33" spans="11:11">
      <c r="K33" s="130"/>
    </row>
    <row r="34" spans="11:11">
      <c r="K34" s="130"/>
    </row>
    <row r="35" spans="11:11">
      <c r="K35" s="130"/>
    </row>
    <row r="36" spans="11:11">
      <c r="K36" s="130"/>
    </row>
    <row r="37" spans="11:11">
      <c r="K37" s="130"/>
    </row>
    <row r="38" spans="11:11">
      <c r="K38" s="130"/>
    </row>
  </sheetData>
  <sheetProtection algorithmName="SHA-512" hashValue="tWzBjKofXsKJygzok+QZ4b4BSByOfGUGSvKUZnfQaEpD7b4VNskYQd9uIvxqbRRVsHQcUM6gu9sxwo8+4CjZOQ==" saltValue="i48bVuewiDtq//lWpds8BA==" spinCount="100000" sheet="1" objects="1" scenarios="1" selectLockedCells="1" selectUnlockedCells="1"/>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64B2-32EF-4C90-B04D-BAC0D28A7DBF}">
  <sheetPr codeName="Sheet28"/>
  <dimension ref="A1:V26"/>
  <sheetViews>
    <sheetView workbookViewId="0">
      <selection activeCell="D8" sqref="D8"/>
    </sheetView>
  </sheetViews>
  <sheetFormatPr defaultRowHeight="15"/>
  <cols>
    <col min="4" max="4" width="10.85546875" customWidth="1"/>
    <col min="5" max="5" width="11" customWidth="1"/>
  </cols>
  <sheetData>
    <row r="1" spans="1:22">
      <c r="A1" s="50" t="s">
        <v>42</v>
      </c>
      <c r="B1" s="50" t="s">
        <v>8</v>
      </c>
      <c r="C1" s="50">
        <f>SQRT((1/C3)*((1-C6)/C6))</f>
        <v>3.03315017762062</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34"/>
      <c r="B3" s="34" t="s">
        <v>46</v>
      </c>
      <c r="C3">
        <f>'costCN (Norm)'!C3</f>
        <v>0.43478260869565222</v>
      </c>
      <c r="D3">
        <f t="shared" ref="D3:T3" si="0">C3</f>
        <v>0.43478260869565222</v>
      </c>
      <c r="E3">
        <f t="shared" si="0"/>
        <v>0.43478260869565222</v>
      </c>
      <c r="F3">
        <f t="shared" si="0"/>
        <v>0.43478260869565222</v>
      </c>
      <c r="G3">
        <f t="shared" si="0"/>
        <v>0.43478260869565222</v>
      </c>
      <c r="H3">
        <f t="shared" si="0"/>
        <v>0.43478260869565222</v>
      </c>
      <c r="I3">
        <f t="shared" si="0"/>
        <v>0.43478260869565222</v>
      </c>
      <c r="J3">
        <f t="shared" si="0"/>
        <v>0.43478260869565222</v>
      </c>
      <c r="K3">
        <f t="shared" si="0"/>
        <v>0.43478260869565222</v>
      </c>
      <c r="L3">
        <f t="shared" si="0"/>
        <v>0.43478260869565222</v>
      </c>
      <c r="M3">
        <f t="shared" si="0"/>
        <v>0.43478260869565222</v>
      </c>
      <c r="N3">
        <f t="shared" si="0"/>
        <v>0.43478260869565222</v>
      </c>
      <c r="O3">
        <f t="shared" si="0"/>
        <v>0.43478260869565222</v>
      </c>
      <c r="P3">
        <f t="shared" si="0"/>
        <v>0.43478260869565222</v>
      </c>
      <c r="Q3">
        <f t="shared" si="0"/>
        <v>0.43478260869565222</v>
      </c>
      <c r="R3">
        <f t="shared" si="0"/>
        <v>0.43478260869565222</v>
      </c>
      <c r="S3">
        <f t="shared" si="0"/>
        <v>0.43478260869565222</v>
      </c>
      <c r="T3">
        <f t="shared" si="0"/>
        <v>0.43478260869565222</v>
      </c>
      <c r="U3">
        <f t="shared" ref="U3:V11" si="1">T3</f>
        <v>0.43478260869565222</v>
      </c>
      <c r="V3">
        <f t="shared" si="1"/>
        <v>0.43478260869565222</v>
      </c>
    </row>
    <row r="4" spans="1:22">
      <c r="A4" s="34"/>
      <c r="B4" s="34" t="s">
        <v>47</v>
      </c>
      <c r="C4">
        <v>1</v>
      </c>
      <c r="D4">
        <f t="shared" ref="D4:T4" si="2">C4</f>
        <v>1</v>
      </c>
      <c r="E4">
        <f t="shared" si="2"/>
        <v>1</v>
      </c>
      <c r="F4">
        <f t="shared" si="2"/>
        <v>1</v>
      </c>
      <c r="G4">
        <f t="shared" si="2"/>
        <v>1</v>
      </c>
      <c r="H4">
        <f t="shared" si="2"/>
        <v>1</v>
      </c>
      <c r="I4">
        <f t="shared" si="2"/>
        <v>1</v>
      </c>
      <c r="J4">
        <f t="shared" si="2"/>
        <v>1</v>
      </c>
      <c r="K4">
        <f t="shared" si="2"/>
        <v>1</v>
      </c>
      <c r="L4">
        <f t="shared" si="2"/>
        <v>1</v>
      </c>
      <c r="M4">
        <f t="shared" si="2"/>
        <v>1</v>
      </c>
      <c r="N4">
        <f t="shared" si="2"/>
        <v>1</v>
      </c>
      <c r="O4">
        <f t="shared" si="2"/>
        <v>1</v>
      </c>
      <c r="P4">
        <f t="shared" si="2"/>
        <v>1</v>
      </c>
      <c r="Q4">
        <f t="shared" si="2"/>
        <v>1</v>
      </c>
      <c r="R4">
        <f t="shared" si="2"/>
        <v>1</v>
      </c>
      <c r="S4">
        <f t="shared" si="2"/>
        <v>1</v>
      </c>
      <c r="T4">
        <f t="shared" si="2"/>
        <v>1</v>
      </c>
      <c r="U4">
        <f t="shared" si="1"/>
        <v>1</v>
      </c>
      <c r="V4">
        <f t="shared" si="1"/>
        <v>1</v>
      </c>
    </row>
    <row r="5" spans="1:22">
      <c r="B5" t="s">
        <v>38</v>
      </c>
      <c r="C5">
        <f>'Calcs CN'!D7</f>
        <v>0.7</v>
      </c>
      <c r="D5">
        <f t="shared" ref="D5:T5" si="3">C5</f>
        <v>0.7</v>
      </c>
      <c r="E5">
        <f t="shared" si="3"/>
        <v>0.7</v>
      </c>
      <c r="F5">
        <f t="shared" si="3"/>
        <v>0.7</v>
      </c>
      <c r="G5">
        <f t="shared" si="3"/>
        <v>0.7</v>
      </c>
      <c r="H5">
        <f t="shared" si="3"/>
        <v>0.7</v>
      </c>
      <c r="I5">
        <f t="shared" si="3"/>
        <v>0.7</v>
      </c>
      <c r="J5">
        <f t="shared" si="3"/>
        <v>0.7</v>
      </c>
      <c r="K5">
        <f t="shared" si="3"/>
        <v>0.7</v>
      </c>
      <c r="L5">
        <f t="shared" si="3"/>
        <v>0.7</v>
      </c>
      <c r="M5">
        <f t="shared" si="3"/>
        <v>0.7</v>
      </c>
      <c r="N5">
        <f t="shared" si="3"/>
        <v>0.7</v>
      </c>
      <c r="O5">
        <f t="shared" si="3"/>
        <v>0.7</v>
      </c>
      <c r="P5">
        <f t="shared" si="3"/>
        <v>0.7</v>
      </c>
      <c r="Q5">
        <f t="shared" si="3"/>
        <v>0.7</v>
      </c>
      <c r="R5">
        <f t="shared" si="3"/>
        <v>0.7</v>
      </c>
      <c r="S5">
        <f t="shared" si="3"/>
        <v>0.7</v>
      </c>
      <c r="T5">
        <f t="shared" si="3"/>
        <v>0.7</v>
      </c>
      <c r="U5">
        <f t="shared" si="1"/>
        <v>0.7</v>
      </c>
      <c r="V5">
        <f t="shared" si="1"/>
        <v>0.7</v>
      </c>
    </row>
    <row r="6" spans="1:22">
      <c r="A6" s="34"/>
      <c r="B6" t="s">
        <v>39</v>
      </c>
      <c r="C6">
        <f>'Calcs CN'!C6</f>
        <v>0.2</v>
      </c>
      <c r="D6">
        <f t="shared" ref="D6:T6" si="4">C6</f>
        <v>0.2</v>
      </c>
      <c r="E6">
        <f t="shared" si="4"/>
        <v>0.2</v>
      </c>
      <c r="F6">
        <f t="shared" si="4"/>
        <v>0.2</v>
      </c>
      <c r="G6">
        <f t="shared" si="4"/>
        <v>0.2</v>
      </c>
      <c r="H6">
        <f t="shared" si="4"/>
        <v>0.2</v>
      </c>
      <c r="I6">
        <f t="shared" si="4"/>
        <v>0.2</v>
      </c>
      <c r="J6">
        <f t="shared" si="4"/>
        <v>0.2</v>
      </c>
      <c r="K6">
        <f t="shared" si="4"/>
        <v>0.2</v>
      </c>
      <c r="L6">
        <f t="shared" si="4"/>
        <v>0.2</v>
      </c>
      <c r="M6">
        <f t="shared" si="4"/>
        <v>0.2</v>
      </c>
      <c r="N6">
        <f t="shared" si="4"/>
        <v>0.2</v>
      </c>
      <c r="O6">
        <f t="shared" si="4"/>
        <v>0.2</v>
      </c>
      <c r="P6">
        <f t="shared" si="4"/>
        <v>0.2</v>
      </c>
      <c r="Q6">
        <f t="shared" si="4"/>
        <v>0.2</v>
      </c>
      <c r="R6">
        <f t="shared" si="4"/>
        <v>0.2</v>
      </c>
      <c r="S6">
        <f t="shared" si="4"/>
        <v>0.2</v>
      </c>
      <c r="T6">
        <f t="shared" si="4"/>
        <v>0.2</v>
      </c>
      <c r="U6">
        <f t="shared" si="1"/>
        <v>0.2</v>
      </c>
      <c r="V6">
        <f t="shared" si="1"/>
        <v>0.2</v>
      </c>
    </row>
    <row r="7" spans="1:22">
      <c r="B7" t="s">
        <v>12</v>
      </c>
      <c r="C7">
        <v>0</v>
      </c>
      <c r="D7">
        <f>'Calcs CN'!C8</f>
        <v>0</v>
      </c>
      <c r="E7">
        <f t="shared" ref="E7:T7" si="5">D7</f>
        <v>0</v>
      </c>
      <c r="F7">
        <f t="shared" si="5"/>
        <v>0</v>
      </c>
      <c r="G7">
        <f t="shared" si="5"/>
        <v>0</v>
      </c>
      <c r="H7">
        <f t="shared" si="5"/>
        <v>0</v>
      </c>
      <c r="I7">
        <f t="shared" si="5"/>
        <v>0</v>
      </c>
      <c r="J7">
        <f t="shared" si="5"/>
        <v>0</v>
      </c>
      <c r="K7">
        <f t="shared" si="5"/>
        <v>0</v>
      </c>
      <c r="L7">
        <f t="shared" si="5"/>
        <v>0</v>
      </c>
      <c r="M7">
        <f t="shared" si="5"/>
        <v>0</v>
      </c>
      <c r="N7">
        <f t="shared" si="5"/>
        <v>0</v>
      </c>
      <c r="O7">
        <f t="shared" si="5"/>
        <v>0</v>
      </c>
      <c r="P7">
        <f t="shared" si="5"/>
        <v>0</v>
      </c>
      <c r="Q7">
        <f t="shared" si="5"/>
        <v>0</v>
      </c>
      <c r="R7">
        <f t="shared" si="5"/>
        <v>0</v>
      </c>
      <c r="S7">
        <f t="shared" si="5"/>
        <v>0</v>
      </c>
      <c r="T7">
        <f t="shared" si="5"/>
        <v>0</v>
      </c>
      <c r="U7">
        <f t="shared" si="1"/>
        <v>0</v>
      </c>
      <c r="V7">
        <f t="shared" si="1"/>
        <v>0</v>
      </c>
    </row>
    <row r="8" spans="1:22">
      <c r="B8" t="s">
        <v>40</v>
      </c>
      <c r="C8" s="506">
        <f>TINV('Calcs CN'!$B10,('costCN (Norm)'!C14*(1+C10)-2))</f>
        <v>1.9743577636580343</v>
      </c>
      <c r="D8" s="506">
        <f>TINV('Calcs CN'!$B10,('costCN (Norm)'!D14*(1+D10)-2))</f>
        <v>1.9844674545084788</v>
      </c>
      <c r="E8" s="506">
        <f>TINV('Calcs CN'!$B10,('costCN (Norm)'!E14*(1+E10)-2))</f>
        <v>1.991672609644662</v>
      </c>
      <c r="F8" s="506">
        <f>TINV('Calcs CN'!$B10,('costCN (Norm)'!F14*(1+F10)-2))</f>
        <v>1.9971379083920051</v>
      </c>
      <c r="G8" s="506">
        <f>TINV('Calcs CN'!$B10,('costCN (Norm)'!G14*(1+G10)-2))</f>
        <v>2.0017174841452352</v>
      </c>
      <c r="H8" s="506">
        <f>TINV('Calcs CN'!$B10,('costCN (Norm)'!H14*(1+H10)-2))</f>
        <v>2.0048792881880577</v>
      </c>
      <c r="I8" s="506">
        <f>TINV('Calcs CN'!$B10,('costCN (Norm)'!I14*(1+I10)-2))</f>
        <v>2.0085591121007611</v>
      </c>
      <c r="J8" s="506">
        <f>TINV('Calcs CN'!$B10,('costCN (Norm)'!J14*(1+J10)-2))</f>
        <v>2.0106347576242314</v>
      </c>
      <c r="K8" s="506">
        <f>TINV('Calcs CN'!$B10,('costCN (Norm)'!K14*(1+K10)-2))</f>
        <v>2.0128955989194299</v>
      </c>
      <c r="L8" s="506">
        <f>TINV('Calcs CN'!$B10,('costCN (Norm)'!L14*(1+L10)-2))</f>
        <v>2.0141033888808457</v>
      </c>
      <c r="M8" s="506">
        <f>TINV('Calcs CN'!$B10,('costCN (Norm)'!M14*(1+M10)-2))</f>
        <v>2.0166921992278248</v>
      </c>
      <c r="N8" s="506">
        <f>TINV('Calcs CN'!$B10,('costCN (Norm)'!N14*(1+N10)-2))</f>
        <v>2.0180817028184461</v>
      </c>
      <c r="O8" s="506">
        <f>TINV('Calcs CN'!$B10,('costCN (Norm)'!O14*(1+O10)-2))</f>
        <v>2.0195409704413767</v>
      </c>
      <c r="P8" s="506">
        <f>TINV('Calcs CN'!$B10,('costCN (Norm)'!P14*(1+P10)-2))</f>
        <v>2.0195409704413767</v>
      </c>
      <c r="Q8" s="506">
        <f>TINV('Calcs CN'!$B10,('costCN (Norm)'!Q14*(1+Q10)-2))</f>
        <v>2.0210753903062737</v>
      </c>
      <c r="R8" s="506">
        <f>TINV('Calcs CN'!$B10,('costCN (Norm)'!R14*(1+R10)-2))</f>
        <v>2.0210753903062737</v>
      </c>
      <c r="S8" s="506">
        <f>TINV('Calcs CN'!$B10,('costCN (Norm)'!S14*(1+S10)-2))</f>
        <v>2.0226909200367595</v>
      </c>
      <c r="T8" s="506">
        <f>TINV('Calcs CN'!$B10,('costCN (Norm)'!T14*(1+T10)-2))</f>
        <v>2.0226909200367595</v>
      </c>
      <c r="U8" s="506">
        <f>TINV('Calcs CN'!$B10,('costCN (Norm)'!U14*(1+U10)-2))</f>
        <v>2.0243941639119702</v>
      </c>
      <c r="V8" s="506">
        <f>TINV('Calcs CN'!$B10,('costCN (Norm)'!V14*(1+V10)-2))</f>
        <v>2.0243941639119702</v>
      </c>
    </row>
    <row r="9" spans="1:22">
      <c r="B9" t="s">
        <v>41</v>
      </c>
      <c r="C9" s="506">
        <f>TINV('Calcs CN'!$B9*2,('costCN (Norm)'!C14*(1+C10)-2))</f>
        <v>1.2866722478385699</v>
      </c>
      <c r="D9" s="506">
        <f>TINV('Calcs CN'!$B9*2,('costCN (Norm)'!D14*(1+D10)-2))</f>
        <v>1.2902499038902864</v>
      </c>
      <c r="E9" s="506">
        <f>TINV('Calcs CN'!$B9*2,('costCN (Norm)'!E14*(1+E10)-2))</f>
        <v>1.2927902677678638</v>
      </c>
      <c r="F9" s="506">
        <f>TINV('Calcs CN'!$B9*2,('costCN (Norm)'!F14*(1+F10)-2))</f>
        <v>1.294712013070648</v>
      </c>
      <c r="G9" s="506">
        <f>TINV('Calcs CN'!$B9*2,('costCN (Norm)'!G14*(1+G10)-2))</f>
        <v>1.2963188904044187</v>
      </c>
      <c r="H9" s="506">
        <f>TINV('Calcs CN'!$B9*2,('costCN (Norm)'!H14*(1+H10)-2))</f>
        <v>1.2974264882090694</v>
      </c>
      <c r="I9" s="506">
        <f>TINV('Calcs CN'!$B9*2,('costCN (Norm)'!I14*(1+I10)-2))</f>
        <v>1.2987136941948108</v>
      </c>
      <c r="J9" s="506">
        <f>TINV('Calcs CN'!$B9*2,('costCN (Norm)'!J14*(1+J10)-2))</f>
        <v>1.2994388786713924</v>
      </c>
      <c r="K9" s="506">
        <f>TINV('Calcs CN'!$B9*2,('costCN (Norm)'!K14*(1+K10)-2))</f>
        <v>1.3002280477069388</v>
      </c>
      <c r="L9" s="506">
        <f>TINV('Calcs CN'!$B9*2,('costCN (Norm)'!L14*(1+L10)-2))</f>
        <v>1.3006493322502373</v>
      </c>
      <c r="M9" s="506">
        <f>TINV('Calcs CN'!$B9*2,('costCN (Norm)'!M14*(1+M10)-2))</f>
        <v>1.3015516076821718</v>
      </c>
      <c r="N9" s="506">
        <f>TINV('Calcs CN'!$B9*2,('costCN (Norm)'!N14*(1+N10)-2))</f>
        <v>1.3020354871825144</v>
      </c>
      <c r="O9" s="506">
        <f>TINV('Calcs CN'!$B9*2,('costCN (Norm)'!O14*(1+O10)-2))</f>
        <v>1.3025433589533821</v>
      </c>
      <c r="P9" s="506">
        <f>TINV('Calcs CN'!$B9*2,('costCN (Norm)'!P14*(1+P10)-2))</f>
        <v>1.3025433589533821</v>
      </c>
      <c r="Q9" s="506">
        <f>TINV('Calcs CN'!$B9*2,('costCN (Norm)'!Q14*(1+Q10)-2))</f>
        <v>1.3030770526071962</v>
      </c>
      <c r="R9" s="506">
        <f>TINV('Calcs CN'!$B9*2,('costCN (Norm)'!R14*(1+R10)-2))</f>
        <v>1.3030770526071962</v>
      </c>
      <c r="S9" s="506">
        <f>TINV('Calcs CN'!$B9*2,('costCN (Norm)'!S14*(1+S10)-2))</f>
        <v>1.3036385886212738</v>
      </c>
      <c r="T9" s="506">
        <f>TINV('Calcs CN'!$B9*2,('costCN (Norm)'!T14*(1+T10)-2))</f>
        <v>1.3036385886212738</v>
      </c>
      <c r="U9" s="506">
        <f>TINV('Calcs CN'!$B9*2,('costCN (Norm)'!U14*(1+U10)-2))</f>
        <v>1.3042302038905009</v>
      </c>
      <c r="V9" s="506">
        <f>TINV('Calcs CN'!$B9*2,('costCN (Norm)'!V14*(1+V10)-2))</f>
        <v>1.3042302038905009</v>
      </c>
    </row>
    <row r="10" spans="1:22">
      <c r="B10" t="s">
        <v>18</v>
      </c>
      <c r="C10">
        <f>'Calcs CN'!D13</f>
        <v>1</v>
      </c>
      <c r="D10">
        <f t="shared" ref="D10:T10" si="6">C10</f>
        <v>1</v>
      </c>
      <c r="E10">
        <f t="shared" si="6"/>
        <v>1</v>
      </c>
      <c r="F10">
        <f t="shared" si="6"/>
        <v>1</v>
      </c>
      <c r="G10">
        <f t="shared" si="6"/>
        <v>1</v>
      </c>
      <c r="H10">
        <f t="shared" si="6"/>
        <v>1</v>
      </c>
      <c r="I10">
        <f t="shared" si="6"/>
        <v>1</v>
      </c>
      <c r="J10">
        <f t="shared" si="6"/>
        <v>1</v>
      </c>
      <c r="K10">
        <f t="shared" si="6"/>
        <v>1</v>
      </c>
      <c r="L10">
        <f t="shared" si="6"/>
        <v>1</v>
      </c>
      <c r="M10">
        <f t="shared" si="6"/>
        <v>1</v>
      </c>
      <c r="N10">
        <f t="shared" si="6"/>
        <v>1</v>
      </c>
      <c r="O10">
        <f t="shared" si="6"/>
        <v>1</v>
      </c>
      <c r="P10">
        <f t="shared" si="6"/>
        <v>1</v>
      </c>
      <c r="Q10">
        <f t="shared" si="6"/>
        <v>1</v>
      </c>
      <c r="R10">
        <f t="shared" si="6"/>
        <v>1</v>
      </c>
      <c r="S10">
        <f t="shared" si="6"/>
        <v>1</v>
      </c>
      <c r="T10">
        <f t="shared" si="6"/>
        <v>1</v>
      </c>
      <c r="U10">
        <f t="shared" si="1"/>
        <v>1</v>
      </c>
      <c r="V10">
        <f t="shared" si="1"/>
        <v>1</v>
      </c>
    </row>
    <row r="11" spans="1:22">
      <c r="B11" t="s">
        <v>7</v>
      </c>
      <c r="C11">
        <f>'Calcs CN'!D4</f>
        <v>0.35</v>
      </c>
      <c r="D11">
        <f t="shared" ref="D11:T11" si="7">C11</f>
        <v>0.35</v>
      </c>
      <c r="E11">
        <f t="shared" si="7"/>
        <v>0.35</v>
      </c>
      <c r="F11">
        <f t="shared" si="7"/>
        <v>0.35</v>
      </c>
      <c r="G11">
        <f t="shared" si="7"/>
        <v>0.35</v>
      </c>
      <c r="H11">
        <f t="shared" si="7"/>
        <v>0.35</v>
      </c>
      <c r="I11">
        <f t="shared" si="7"/>
        <v>0.35</v>
      </c>
      <c r="J11">
        <f t="shared" si="7"/>
        <v>0.35</v>
      </c>
      <c r="K11">
        <f t="shared" si="7"/>
        <v>0.35</v>
      </c>
      <c r="L11">
        <f t="shared" si="7"/>
        <v>0.35</v>
      </c>
      <c r="M11">
        <f t="shared" si="7"/>
        <v>0.35</v>
      </c>
      <c r="N11">
        <f t="shared" si="7"/>
        <v>0.35</v>
      </c>
      <c r="O11">
        <f t="shared" si="7"/>
        <v>0.35</v>
      </c>
      <c r="P11">
        <f t="shared" si="7"/>
        <v>0.35</v>
      </c>
      <c r="Q11">
        <f t="shared" si="7"/>
        <v>0.35</v>
      </c>
      <c r="R11">
        <f t="shared" si="7"/>
        <v>0.35</v>
      </c>
      <c r="S11">
        <f t="shared" si="7"/>
        <v>0.35</v>
      </c>
      <c r="T11">
        <f t="shared" si="7"/>
        <v>0.35</v>
      </c>
      <c r="U11">
        <f t="shared" si="1"/>
        <v>0.35</v>
      </c>
      <c r="V11">
        <f t="shared" si="1"/>
        <v>0.35</v>
      </c>
    </row>
    <row r="12" spans="1:22">
      <c r="B12" s="503" t="s">
        <v>795</v>
      </c>
      <c r="C12" s="58">
        <f>SQRT((C5^2 /C2)*(1+(C6*(C2-1)))*(1/(1-((C7^2)*(((C2*C6)/((C2*C6)-C6+1))*(1-((C2*C6)/((C2*C6)-C6+1))))))))</f>
        <v>0.7</v>
      </c>
      <c r="D12" s="58">
        <f>SQRT((D5^2 /D2)*(1+(D6*(D2-1)))*(1/(1-((D7^2)*(((D2*D6)/((D2*D6)-D6+1))*(1-((D2*D6)/((D2*D6)-D6+1))))))))</f>
        <v>0.54221766846903829</v>
      </c>
      <c r="E12" s="58">
        <f>SQRT((E5^2 /E2)*(1+(E6*(E2-1)))*(1/(1-((E7^2)*(((E2*E6)/((E2*E6)-E6+1))*(1-((E2*E6)/((E2*E6)-E6+1))))))))</f>
        <v>0.47819103574478117</v>
      </c>
      <c r="F12" s="58">
        <f>SQRT((F5^2 /F2)*(1+(F6*(F2-1)))*(1/(1-((F7^2)*(((F2*F6)/((F2*F6)-F6+1))*(1-((F2*F6)/((F2*F6)-F6+1))))))))</f>
        <v>0.44271887242357311</v>
      </c>
      <c r="G12" s="58">
        <f t="shared" ref="G12:V12" si="8">SQRT((G5^2 /G2)*(1+(G6*(G2-1)))*(1/(1-((G7^2)*(((G2*G6)/((G2*G6)-G6+1))*(1-((G2*G6)/((G2*G6)-G6+1))))))))</f>
        <v>0.42</v>
      </c>
      <c r="H12" s="58">
        <f t="shared" si="8"/>
        <v>0.404145188432738</v>
      </c>
      <c r="I12" s="58">
        <f t="shared" si="8"/>
        <v>0.39242833740697169</v>
      </c>
      <c r="J12" s="58">
        <f t="shared" si="8"/>
        <v>0.38340579025361626</v>
      </c>
      <c r="K12" s="58">
        <f t="shared" si="8"/>
        <v>0.37623869492059897</v>
      </c>
      <c r="L12" s="58">
        <f t="shared" si="8"/>
        <v>0.37040518354904267</v>
      </c>
      <c r="M12" s="58">
        <f t="shared" si="8"/>
        <v>0.36556307750696543</v>
      </c>
      <c r="N12" s="58">
        <f t="shared" si="8"/>
        <v>0.36147844564602555</v>
      </c>
      <c r="O12" s="58">
        <f t="shared" si="8"/>
        <v>0.35798581836973115</v>
      </c>
      <c r="P12" s="58">
        <f t="shared" si="8"/>
        <v>0.35496478698597694</v>
      </c>
      <c r="Q12" s="58">
        <f t="shared" si="8"/>
        <v>0.35232560697930165</v>
      </c>
      <c r="R12" s="58">
        <f t="shared" si="8"/>
        <v>0.35</v>
      </c>
      <c r="S12" s="58">
        <f t="shared" si="8"/>
        <v>0.34793508522339589</v>
      </c>
      <c r="T12" s="58">
        <f t="shared" si="8"/>
        <v>0.34608926273113089</v>
      </c>
      <c r="U12" s="58">
        <f t="shared" si="8"/>
        <v>0.34442935262164925</v>
      </c>
      <c r="V12" s="58">
        <f t="shared" si="8"/>
        <v>0.34292856398964494</v>
      </c>
    </row>
    <row r="13" spans="1:22">
      <c r="B13" s="501" t="s">
        <v>36</v>
      </c>
      <c r="C13">
        <f>C4*(1+(C3*C2))*(((C8+C9)*(C12^2+((C12^2/C10)))^0.5/C11)^2)</f>
        <v>122.06346166403165</v>
      </c>
      <c r="D13">
        <f t="shared" ref="D13:F13" si="9">D4*(1+(D3*D2))*(((D8+D9)*(D12^2+((D12^2/D10)))^0.5/D11)^2)</f>
        <v>96.234213376303728</v>
      </c>
      <c r="E13">
        <f t="shared" si="9"/>
        <v>92.805457665865688</v>
      </c>
      <c r="F13">
        <f t="shared" si="9"/>
        <v>94.982314023279514</v>
      </c>
      <c r="G13">
        <f t="shared" ref="G13" si="10">G4*(1+(G3*G2))*(((G8+G9)*(G12^2+((G12^2/G10)))^0.5/G11)^2)</f>
        <v>99.42563979964072</v>
      </c>
      <c r="H13">
        <f t="shared" ref="H13" si="11">H4*(1+(H3*H2))*(((H8+H9)*(H12^2+((H12^2/H10)))^0.5/H11)^2)</f>
        <v>104.94301977838192</v>
      </c>
      <c r="I13">
        <f t="shared" ref="I13" si="12">I4*(1+(I3*I2))*(((I8+I9)*(I12^2+((I12^2/I10)))^0.5/I11)^2)</f>
        <v>111.20127844783329</v>
      </c>
      <c r="J13">
        <f t="shared" ref="J13" si="13">J4*(1+(J3*J2))*(((J8+J9)*(J12^2+((J12^2/J10)))^0.5/J11)^2)</f>
        <v>117.75949671683804</v>
      </c>
      <c r="K13">
        <f t="shared" ref="K13" si="14">K4*(1+(K3*K2))*(((K8+K9)*(K12^2+((K12^2/K10)))^0.5/K11)^2)</f>
        <v>124.636923745077</v>
      </c>
      <c r="L13">
        <f t="shared" ref="L13" si="15">L4*(1+(L3*L2))*(((L8+L9)*(L12^2+((L12^2/L10)))^0.5/L11)^2)</f>
        <v>131.62172109264333</v>
      </c>
      <c r="M13">
        <f t="shared" ref="M13" si="16">M4*(1+(M3*M2))*(((M8+M9)*(M12^2+((M12^2/M10)))^0.5/M11)^2)</f>
        <v>138.91813574313116</v>
      </c>
      <c r="N13">
        <f t="shared" ref="N13" si="17">N4*(1+(N3*N2))*(((N8+N9)*(N12^2+((N12^2/N10)))^0.5/N11)^2)</f>
        <v>146.20887895314567</v>
      </c>
      <c r="O13">
        <f t="shared" ref="O13" si="18">O4*(1+(O3*O2))*(((O8+O9)*(O12^2+((O12^2/O10)))^0.5/O11)^2)</f>
        <v>153.60680349152207</v>
      </c>
      <c r="P13">
        <f t="shared" ref="P13" si="19">P4*(1+(P3*P2))*(((P8+P9)*(P12^2+((P12^2/P10)))^0.5/P11)^2)</f>
        <v>160.89610311346286</v>
      </c>
      <c r="Q13">
        <f t="shared" ref="Q13" si="20">Q4*(1+(Q3*Q2))*(((Q8+Q9)*(Q12^2+((Q12^2/Q10)))^0.5/Q11)^2)</f>
        <v>168.44667996416277</v>
      </c>
      <c r="R13">
        <f t="shared" ref="R13" si="21">R4*(1+(R3*R2))*(((R8+R9)*(R12^2+((R12^2/R10)))^0.5/R11)^2)</f>
        <v>175.83896277062166</v>
      </c>
      <c r="S13">
        <f t="shared" ref="S13" si="22">S4*(1+(S3*S2))*(((S8+S9)*(S12^2+((S12^2/S10)))^0.5/S11)^2)</f>
        <v>183.50604114449405</v>
      </c>
      <c r="T13">
        <f t="shared" ref="T13" si="23">T4*(1+(T3*T2))*(((T8+T9)*(T12^2+((T12^2/T10)))^0.5/T11)^2)</f>
        <v>190.9716486521956</v>
      </c>
      <c r="U13">
        <f t="shared" ref="U13" si="24">U4*(1+(U3*U2))*(((U8+U9)*(U12^2+((U12^2/U10)))^0.5/U11)^2)</f>
        <v>198.73555021058942</v>
      </c>
      <c r="V13">
        <f t="shared" ref="V13" si="25">V4*(1+(V3*V2))*(((V8+V9)*(V12^2+((V12^2/V10)))^0.5/V11)^2)</f>
        <v>206.25658940410725</v>
      </c>
    </row>
    <row r="14" spans="1:22">
      <c r="B14" t="s">
        <v>37</v>
      </c>
      <c r="C14">
        <f>ROUND(C13/(C4*(1+C3*C2))+0.4999,0)</f>
        <v>86</v>
      </c>
      <c r="D14">
        <f t="shared" ref="D14:V14" si="26">ROUND(D13/(D4*(1+D3*D2))+0.4999,0)</f>
        <v>52</v>
      </c>
      <c r="E14">
        <f t="shared" si="26"/>
        <v>41</v>
      </c>
      <c r="F14">
        <f t="shared" si="26"/>
        <v>35</v>
      </c>
      <c r="G14">
        <f t="shared" si="26"/>
        <v>32</v>
      </c>
      <c r="H14">
        <f t="shared" si="26"/>
        <v>30</v>
      </c>
      <c r="I14">
        <f t="shared" si="26"/>
        <v>28</v>
      </c>
      <c r="J14">
        <f t="shared" si="26"/>
        <v>27</v>
      </c>
      <c r="K14">
        <f t="shared" si="26"/>
        <v>26</v>
      </c>
      <c r="L14">
        <f t="shared" si="26"/>
        <v>25</v>
      </c>
      <c r="M14">
        <f t="shared" si="26"/>
        <v>25</v>
      </c>
      <c r="N14">
        <f t="shared" si="26"/>
        <v>24</v>
      </c>
      <c r="O14">
        <f t="shared" si="26"/>
        <v>24</v>
      </c>
      <c r="P14">
        <f t="shared" si="26"/>
        <v>23</v>
      </c>
      <c r="Q14">
        <f t="shared" si="26"/>
        <v>23</v>
      </c>
      <c r="R14">
        <f t="shared" si="26"/>
        <v>23</v>
      </c>
      <c r="S14">
        <f t="shared" si="26"/>
        <v>22</v>
      </c>
      <c r="T14">
        <f t="shared" si="26"/>
        <v>22</v>
      </c>
      <c r="U14">
        <f t="shared" si="26"/>
        <v>22</v>
      </c>
      <c r="V14">
        <f t="shared" si="26"/>
        <v>22</v>
      </c>
    </row>
    <row r="15" spans="1:22">
      <c r="A15" s="501" t="s">
        <v>48</v>
      </c>
      <c r="B15" s="59" t="s">
        <v>26</v>
      </c>
      <c r="C15">
        <f t="shared" ref="C15:E15" si="27">(C14*(1+C10))*(1+(C3*C2))</f>
        <v>246.78260869565219</v>
      </c>
      <c r="D15">
        <f t="shared" si="27"/>
        <v>194.43478260869566</v>
      </c>
      <c r="E15">
        <f t="shared" si="27"/>
        <v>188.95652173913044</v>
      </c>
      <c r="F15">
        <f t="shared" ref="F15:I15" si="28">(F14*(1+F10))*(1+(F3*F2))</f>
        <v>191.73913043478262</v>
      </c>
      <c r="G15">
        <f t="shared" si="28"/>
        <v>203.13043478260872</v>
      </c>
      <c r="H15">
        <f t="shared" si="28"/>
        <v>216.52173913043478</v>
      </c>
      <c r="I15">
        <f t="shared" si="28"/>
        <v>226.43478260869566</v>
      </c>
      <c r="J15">
        <f t="shared" ref="J15:V15" si="29">(J14*(1+J10))*(1+(J3*J2))</f>
        <v>241.82608695652175</v>
      </c>
      <c r="K15">
        <f t="shared" si="29"/>
        <v>255.47826086956525</v>
      </c>
      <c r="L15">
        <f t="shared" si="29"/>
        <v>267.39130434782612</v>
      </c>
      <c r="M15">
        <f t="shared" si="29"/>
        <v>289.13043478260875</v>
      </c>
      <c r="N15">
        <f t="shared" si="29"/>
        <v>298.43478260869563</v>
      </c>
      <c r="O15">
        <f t="shared" si="29"/>
        <v>319.304347826087</v>
      </c>
      <c r="P15">
        <f t="shared" si="29"/>
        <v>326</v>
      </c>
      <c r="Q15">
        <f t="shared" si="29"/>
        <v>346</v>
      </c>
      <c r="R15">
        <f t="shared" si="29"/>
        <v>366.00000000000006</v>
      </c>
      <c r="S15">
        <f t="shared" si="29"/>
        <v>369.21739130434787</v>
      </c>
      <c r="T15">
        <f t="shared" si="29"/>
        <v>388.34782608695656</v>
      </c>
      <c r="U15">
        <f t="shared" si="29"/>
        <v>407.47826086956525</v>
      </c>
      <c r="V15">
        <f t="shared" si="29"/>
        <v>426.60869565217399</v>
      </c>
    </row>
    <row r="16" spans="1:22">
      <c r="D16" s="60"/>
      <c r="E16" s="61"/>
      <c r="F16" s="61"/>
    </row>
    <row r="21" spans="4:9">
      <c r="D21" s="63"/>
      <c r="E21" s="64"/>
      <c r="F21" s="64"/>
      <c r="G21" s="64"/>
      <c r="H21" s="64"/>
      <c r="I21" s="65"/>
    </row>
    <row r="22" spans="4:9">
      <c r="D22" s="49"/>
      <c r="E22" s="49"/>
    </row>
    <row r="24" spans="4:9">
      <c r="D24" t="s">
        <v>52</v>
      </c>
      <c r="F24" t="s">
        <v>53</v>
      </c>
    </row>
    <row r="25" spans="4:9">
      <c r="D25" t="s">
        <v>54</v>
      </c>
      <c r="E25" t="s">
        <v>55</v>
      </c>
      <c r="F25">
        <v>1</v>
      </c>
    </row>
    <row r="26" spans="4:9">
      <c r="E26" t="s">
        <v>56</v>
      </c>
      <c r="F26">
        <v>0.1666</v>
      </c>
    </row>
  </sheetData>
  <sheetProtection algorithmName="SHA-512" hashValue="KvJ+ubq9YDDc731HNX4q8o2mRGL6pQTeLJHe1z4vk/MuPnTzms9JnojPxH+jpknY8rhKRu0o8ZpjQeBw3rKibg==" saltValue="gjo7m+gqAMxmwtyple2K7w==" spinCount="100000" sheet="1" objects="1" scenarios="1" selectLockedCells="1" selectUnlockedCells="1"/>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D3D5-FCD4-4159-A009-D3B46CD5990E}">
  <sheetPr codeName="Sheet29"/>
  <dimension ref="A1:V26"/>
  <sheetViews>
    <sheetView workbookViewId="0">
      <selection activeCell="C14" sqref="C14:V14"/>
    </sheetView>
  </sheetViews>
  <sheetFormatPr defaultRowHeight="15"/>
  <cols>
    <col min="4" max="4" width="12.42578125" customWidth="1"/>
    <col min="5" max="5" width="11" customWidth="1"/>
  </cols>
  <sheetData>
    <row r="1" spans="1:22">
      <c r="A1" s="50" t="s">
        <v>42</v>
      </c>
      <c r="B1" s="50" t="s">
        <v>8</v>
      </c>
      <c r="C1" s="50">
        <f>SQRT((C4/C3)*((1-C6)/C6))</f>
        <v>3.03315017762062</v>
      </c>
      <c r="D1" s="50"/>
      <c r="E1" s="50" t="s">
        <v>43</v>
      </c>
      <c r="F1" s="50"/>
      <c r="G1" s="50"/>
      <c r="H1" s="50" t="s">
        <v>44</v>
      </c>
      <c r="K1" s="57" t="s">
        <v>45</v>
      </c>
    </row>
    <row r="2" spans="1:22">
      <c r="B2" t="s">
        <v>51</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'Continuous NormalS'!O11</f>
        <v>1</v>
      </c>
      <c r="B3" s="34" t="s">
        <v>46</v>
      </c>
      <c r="C3">
        <f>A3/A4</f>
        <v>0.43478260869565222</v>
      </c>
      <c r="D3">
        <f t="shared" ref="D3:T3" si="0">C3</f>
        <v>0.43478260869565222</v>
      </c>
      <c r="E3">
        <f t="shared" si="0"/>
        <v>0.43478260869565222</v>
      </c>
      <c r="F3">
        <f t="shared" si="0"/>
        <v>0.43478260869565222</v>
      </c>
      <c r="G3">
        <f t="shared" si="0"/>
        <v>0.43478260869565222</v>
      </c>
      <c r="H3">
        <f t="shared" si="0"/>
        <v>0.43478260869565222</v>
      </c>
      <c r="I3">
        <f t="shared" si="0"/>
        <v>0.43478260869565222</v>
      </c>
      <c r="J3">
        <f t="shared" si="0"/>
        <v>0.43478260869565222</v>
      </c>
      <c r="K3">
        <f t="shared" si="0"/>
        <v>0.43478260869565222</v>
      </c>
      <c r="L3">
        <f t="shared" si="0"/>
        <v>0.43478260869565222</v>
      </c>
      <c r="M3">
        <f t="shared" si="0"/>
        <v>0.43478260869565222</v>
      </c>
      <c r="N3">
        <f t="shared" si="0"/>
        <v>0.43478260869565222</v>
      </c>
      <c r="O3">
        <f t="shared" si="0"/>
        <v>0.43478260869565222</v>
      </c>
      <c r="P3">
        <f t="shared" si="0"/>
        <v>0.43478260869565222</v>
      </c>
      <c r="Q3">
        <f t="shared" si="0"/>
        <v>0.43478260869565222</v>
      </c>
      <c r="R3">
        <f t="shared" si="0"/>
        <v>0.43478260869565222</v>
      </c>
      <c r="S3">
        <f t="shared" si="0"/>
        <v>0.43478260869565222</v>
      </c>
      <c r="T3">
        <f t="shared" si="0"/>
        <v>0.43478260869565222</v>
      </c>
      <c r="U3">
        <f t="shared" ref="U3:V11" si="1">T3</f>
        <v>0.43478260869565222</v>
      </c>
      <c r="V3">
        <f t="shared" si="1"/>
        <v>0.43478260869565222</v>
      </c>
    </row>
    <row r="4" spans="1:22">
      <c r="A4" s="88">
        <f>'Continuous NormalS'!O10</f>
        <v>2.2999999999999998</v>
      </c>
      <c r="B4" s="34" t="s">
        <v>47</v>
      </c>
      <c r="C4">
        <v>1</v>
      </c>
      <c r="D4">
        <f t="shared" ref="D4:T4" si="2">C4</f>
        <v>1</v>
      </c>
      <c r="E4">
        <f t="shared" si="2"/>
        <v>1</v>
      </c>
      <c r="F4">
        <f t="shared" si="2"/>
        <v>1</v>
      </c>
      <c r="G4">
        <f t="shared" si="2"/>
        <v>1</v>
      </c>
      <c r="H4">
        <f t="shared" si="2"/>
        <v>1</v>
      </c>
      <c r="I4">
        <f t="shared" si="2"/>
        <v>1</v>
      </c>
      <c r="J4">
        <f t="shared" si="2"/>
        <v>1</v>
      </c>
      <c r="K4">
        <f t="shared" si="2"/>
        <v>1</v>
      </c>
      <c r="L4">
        <f t="shared" si="2"/>
        <v>1</v>
      </c>
      <c r="M4">
        <f t="shared" si="2"/>
        <v>1</v>
      </c>
      <c r="N4">
        <f t="shared" si="2"/>
        <v>1</v>
      </c>
      <c r="O4">
        <f t="shared" si="2"/>
        <v>1</v>
      </c>
      <c r="P4">
        <f t="shared" si="2"/>
        <v>1</v>
      </c>
      <c r="Q4">
        <f t="shared" si="2"/>
        <v>1</v>
      </c>
      <c r="R4">
        <f t="shared" si="2"/>
        <v>1</v>
      </c>
      <c r="S4">
        <f t="shared" si="2"/>
        <v>1</v>
      </c>
      <c r="T4">
        <f t="shared" si="2"/>
        <v>1</v>
      </c>
      <c r="U4">
        <f t="shared" si="1"/>
        <v>1</v>
      </c>
      <c r="V4">
        <f t="shared" si="1"/>
        <v>1</v>
      </c>
    </row>
    <row r="5" spans="1:22">
      <c r="B5" t="s">
        <v>38</v>
      </c>
      <c r="C5">
        <f>'Calcs CN'!D7</f>
        <v>0.7</v>
      </c>
      <c r="D5">
        <f t="shared" ref="D5:T5" si="3">C5</f>
        <v>0.7</v>
      </c>
      <c r="E5">
        <f t="shared" si="3"/>
        <v>0.7</v>
      </c>
      <c r="F5">
        <f t="shared" si="3"/>
        <v>0.7</v>
      </c>
      <c r="G5">
        <f t="shared" si="3"/>
        <v>0.7</v>
      </c>
      <c r="H5">
        <f t="shared" si="3"/>
        <v>0.7</v>
      </c>
      <c r="I5">
        <f t="shared" si="3"/>
        <v>0.7</v>
      </c>
      <c r="J5">
        <f t="shared" si="3"/>
        <v>0.7</v>
      </c>
      <c r="K5">
        <f t="shared" si="3"/>
        <v>0.7</v>
      </c>
      <c r="L5">
        <f t="shared" si="3"/>
        <v>0.7</v>
      </c>
      <c r="M5">
        <f t="shared" si="3"/>
        <v>0.7</v>
      </c>
      <c r="N5">
        <f t="shared" si="3"/>
        <v>0.7</v>
      </c>
      <c r="O5">
        <f t="shared" si="3"/>
        <v>0.7</v>
      </c>
      <c r="P5">
        <f t="shared" si="3"/>
        <v>0.7</v>
      </c>
      <c r="Q5">
        <f t="shared" si="3"/>
        <v>0.7</v>
      </c>
      <c r="R5">
        <f t="shared" si="3"/>
        <v>0.7</v>
      </c>
      <c r="S5">
        <f t="shared" si="3"/>
        <v>0.7</v>
      </c>
      <c r="T5">
        <f t="shared" si="3"/>
        <v>0.7</v>
      </c>
      <c r="U5">
        <f t="shared" si="1"/>
        <v>0.7</v>
      </c>
      <c r="V5">
        <f t="shared" si="1"/>
        <v>0.7</v>
      </c>
    </row>
    <row r="6" spans="1:22">
      <c r="A6" s="34"/>
      <c r="B6" t="s">
        <v>39</v>
      </c>
      <c r="C6">
        <f>'Calcs CN'!D6</f>
        <v>0.2</v>
      </c>
      <c r="D6">
        <f t="shared" ref="D6:T6" si="4">C6</f>
        <v>0.2</v>
      </c>
      <c r="E6">
        <f t="shared" si="4"/>
        <v>0.2</v>
      </c>
      <c r="F6">
        <f t="shared" si="4"/>
        <v>0.2</v>
      </c>
      <c r="G6">
        <f t="shared" si="4"/>
        <v>0.2</v>
      </c>
      <c r="H6">
        <f t="shared" si="4"/>
        <v>0.2</v>
      </c>
      <c r="I6">
        <f t="shared" si="4"/>
        <v>0.2</v>
      </c>
      <c r="J6">
        <f t="shared" si="4"/>
        <v>0.2</v>
      </c>
      <c r="K6">
        <f t="shared" si="4"/>
        <v>0.2</v>
      </c>
      <c r="L6">
        <f t="shared" si="4"/>
        <v>0.2</v>
      </c>
      <c r="M6">
        <f t="shared" si="4"/>
        <v>0.2</v>
      </c>
      <c r="N6">
        <f t="shared" si="4"/>
        <v>0.2</v>
      </c>
      <c r="O6">
        <f t="shared" si="4"/>
        <v>0.2</v>
      </c>
      <c r="P6">
        <f t="shared" si="4"/>
        <v>0.2</v>
      </c>
      <c r="Q6">
        <f t="shared" si="4"/>
        <v>0.2</v>
      </c>
      <c r="R6">
        <f t="shared" si="4"/>
        <v>0.2</v>
      </c>
      <c r="S6">
        <f t="shared" si="4"/>
        <v>0.2</v>
      </c>
      <c r="T6">
        <f t="shared" si="4"/>
        <v>0.2</v>
      </c>
      <c r="U6">
        <f t="shared" si="1"/>
        <v>0.2</v>
      </c>
      <c r="V6">
        <f t="shared" si="1"/>
        <v>0.2</v>
      </c>
    </row>
    <row r="7" spans="1:22">
      <c r="B7" t="s">
        <v>12</v>
      </c>
      <c r="C7">
        <v>0</v>
      </c>
      <c r="D7">
        <f>'Calcs CN'!C8</f>
        <v>0</v>
      </c>
      <c r="E7">
        <f t="shared" ref="E7:T7" si="5">D7</f>
        <v>0</v>
      </c>
      <c r="F7">
        <f t="shared" si="5"/>
        <v>0</v>
      </c>
      <c r="G7">
        <f t="shared" si="5"/>
        <v>0</v>
      </c>
      <c r="H7">
        <f t="shared" si="5"/>
        <v>0</v>
      </c>
      <c r="I7">
        <f t="shared" si="5"/>
        <v>0</v>
      </c>
      <c r="J7">
        <f t="shared" si="5"/>
        <v>0</v>
      </c>
      <c r="K7">
        <f t="shared" si="5"/>
        <v>0</v>
      </c>
      <c r="L7">
        <f t="shared" si="5"/>
        <v>0</v>
      </c>
      <c r="M7">
        <f t="shared" si="5"/>
        <v>0</v>
      </c>
      <c r="N7">
        <f t="shared" si="5"/>
        <v>0</v>
      </c>
      <c r="O7">
        <f t="shared" si="5"/>
        <v>0</v>
      </c>
      <c r="P7">
        <f t="shared" si="5"/>
        <v>0</v>
      </c>
      <c r="Q7">
        <f t="shared" si="5"/>
        <v>0</v>
      </c>
      <c r="R7">
        <f t="shared" si="5"/>
        <v>0</v>
      </c>
      <c r="S7">
        <f t="shared" si="5"/>
        <v>0</v>
      </c>
      <c r="T7">
        <f t="shared" si="5"/>
        <v>0</v>
      </c>
      <c r="U7">
        <f t="shared" si="1"/>
        <v>0</v>
      </c>
      <c r="V7">
        <f t="shared" si="1"/>
        <v>0</v>
      </c>
    </row>
    <row r="8" spans="1:22">
      <c r="B8" t="s">
        <v>40</v>
      </c>
      <c r="C8" s="506">
        <f>TINV('Calcs CN'!$B10,('costCN (t1)'!C14*(1+C10)-2))</f>
        <v>1.974016707630968</v>
      </c>
      <c r="D8" s="506">
        <f>TINV('Calcs CN'!$B10,('costCN (t1)'!D14*(1+D10)-2))</f>
        <v>1.9834952585628811</v>
      </c>
      <c r="E8" s="506">
        <f>TINV('Calcs CN'!$B10,('costCN (t1)'!E14*(1+E10)-2))</f>
        <v>1.9900634212544475</v>
      </c>
      <c r="F8" s="506">
        <f>TINV('Calcs CN'!$B10,('costCN (t1)'!F14*(1+F10)-2))</f>
        <v>1.9954689314298424</v>
      </c>
      <c r="G8" s="506">
        <f>TINV('Calcs CN'!$B10,('costCN (t1)'!G14*(1+G10)-2))</f>
        <v>1.9989715170333793</v>
      </c>
      <c r="H8" s="506">
        <f>TINV('Calcs CN'!$B10,('costCN (t1)'!H14*(1+H10)-2))</f>
        <v>2.0017174841452352</v>
      </c>
      <c r="I8" s="506">
        <f>TINV('Calcs CN'!$B10,('costCN (t1)'!I14*(1+I10)-2))</f>
        <v>2.0048792881880577</v>
      </c>
      <c r="J8" s="506">
        <f>TINV('Calcs CN'!$B10,('costCN (t1)'!J14*(1+J10)-2))</f>
        <v>2.0066468050616861</v>
      </c>
      <c r="K8" s="506">
        <f>TINV('Calcs CN'!$B10,('costCN (t1)'!K14*(1+K10)-2))</f>
        <v>2.0085591121007611</v>
      </c>
      <c r="L8" s="506">
        <f>TINV('Calcs CN'!$B10,('costCN (t1)'!L14*(1+L10)-2))</f>
        <v>2.0106347576242314</v>
      </c>
      <c r="M8" s="506">
        <f>TINV('Calcs CN'!$B10,('costCN (t1)'!M14*(1+M10)-2))</f>
        <v>2.0106347576242314</v>
      </c>
      <c r="N8" s="506">
        <f>TINV('Calcs CN'!$B10,('costCN (t1)'!N14*(1+N10)-2))</f>
        <v>2.0128955989194299</v>
      </c>
      <c r="O8" s="506">
        <f>TINV('Calcs CN'!$B10,('costCN (t1)'!O14*(1+O10)-2))</f>
        <v>2.0128955989194299</v>
      </c>
      <c r="P8" s="506">
        <f>TINV('Calcs CN'!$B10,('costCN (t1)'!P14*(1+P10)-2))</f>
        <v>2.0153675744437649</v>
      </c>
      <c r="Q8" s="506">
        <f>TINV('Calcs CN'!$B10,('costCN (t1)'!Q14*(1+Q10)-2))</f>
        <v>2.0153675744437649</v>
      </c>
      <c r="R8" s="506">
        <f>TINV('Calcs CN'!$B10,('costCN (t1)'!R14*(1+R10)-2))</f>
        <v>2.0153675744437649</v>
      </c>
      <c r="S8" s="506">
        <f>TINV('Calcs CN'!$B10,('costCN (t1)'!S14*(1+S10)-2))</f>
        <v>2.0180817028184461</v>
      </c>
      <c r="T8" s="506">
        <f>TINV('Calcs CN'!$B10,('costCN (t1)'!T14*(1+T10)-2))</f>
        <v>2.0180817028184461</v>
      </c>
      <c r="U8" s="506">
        <f>TINV('Calcs CN'!$B10,('costCN (t1)'!U14*(1+U10)-2))</f>
        <v>2.0180817028184461</v>
      </c>
      <c r="V8" s="506">
        <f>TINV('Calcs CN'!$B10,('costCN (t1)'!V14*(1+V10)-2))</f>
        <v>2.0180817028184461</v>
      </c>
    </row>
    <row r="9" spans="1:22">
      <c r="B9" t="s">
        <v>41</v>
      </c>
      <c r="C9" s="506">
        <f>TINV('Calcs CN'!$B9*2,('costCN (t1)'!C14*(1+C10)-2))</f>
        <v>1.2865512826250505</v>
      </c>
      <c r="D9" s="506">
        <f>TINV('Calcs CN'!$B9*2,('costCN (t1)'!D14*(1+D10)-2))</f>
        <v>1.2899065325427479</v>
      </c>
      <c r="E9" s="506">
        <f>TINV('Calcs CN'!$B9*2,('costCN (t1)'!E14*(1+E10)-2))</f>
        <v>1.2922235830591362</v>
      </c>
      <c r="F9" s="506">
        <f>TINV('Calcs CN'!$B9*2,('costCN (t1)'!F14*(1+F10)-2))</f>
        <v>1.2941256287999623</v>
      </c>
      <c r="G9" s="506">
        <f>TINV('Calcs CN'!$B9*2,('costCN (t1)'!G14*(1+G10)-2))</f>
        <v>1.2953557617605702</v>
      </c>
      <c r="H9" s="506">
        <f>TINV('Calcs CN'!$B9*2,('costCN (t1)'!H14*(1+H10)-2))</f>
        <v>1.2963188904044187</v>
      </c>
      <c r="I9" s="506">
        <f>TINV('Calcs CN'!$B9*2,('costCN (t1)'!I14*(1+I10)-2))</f>
        <v>1.2974264882090694</v>
      </c>
      <c r="J9" s="506">
        <f>TINV('Calcs CN'!$B9*2,('costCN (t1)'!J14*(1+J10)-2))</f>
        <v>1.2980450162097479</v>
      </c>
      <c r="K9" s="506">
        <f>TINV('Calcs CN'!$B9*2,('costCN (t1)'!K14*(1+K10)-2))</f>
        <v>1.2987136941948108</v>
      </c>
      <c r="L9" s="506">
        <f>TINV('Calcs CN'!$B9*2,('costCN (t1)'!L14*(1+L10)-2))</f>
        <v>1.2994388786713924</v>
      </c>
      <c r="M9" s="506">
        <f>TINV('Calcs CN'!$B9*2,('costCN (t1)'!M14*(1+M10)-2))</f>
        <v>1.2994388786713924</v>
      </c>
      <c r="N9" s="506">
        <f>TINV('Calcs CN'!$B9*2,('costCN (t1)'!N14*(1+N10)-2))</f>
        <v>1.3002280477069388</v>
      </c>
      <c r="O9" s="506">
        <f>TINV('Calcs CN'!$B9*2,('costCN (t1)'!O14*(1+O10)-2))</f>
        <v>1.3002280477069388</v>
      </c>
      <c r="P9" s="506">
        <f>TINV('Calcs CN'!$B9*2,('costCN (t1)'!P14*(1+P10)-2))</f>
        <v>1.3010900596888011</v>
      </c>
      <c r="Q9" s="506">
        <f>TINV('Calcs CN'!$B9*2,('costCN (t1)'!Q14*(1+Q10)-2))</f>
        <v>1.3010900596888011</v>
      </c>
      <c r="R9" s="506">
        <f>TINV('Calcs CN'!$B9*2,('costCN (t1)'!R14*(1+R10)-2))</f>
        <v>1.3010900596888011</v>
      </c>
      <c r="S9" s="506">
        <f>TINV('Calcs CN'!$B9*2,('costCN (t1)'!S14*(1+S10)-2))</f>
        <v>1.3020354871825144</v>
      </c>
      <c r="T9" s="506">
        <f>TINV('Calcs CN'!$B9*2,('costCN (t1)'!T14*(1+T10)-2))</f>
        <v>1.3020354871825144</v>
      </c>
      <c r="U9" s="506">
        <f>TINV('Calcs CN'!$B9*2,('costCN (t1)'!U14*(1+U10)-2))</f>
        <v>1.3020354871825144</v>
      </c>
      <c r="V9" s="506">
        <f>TINV('Calcs CN'!$B9*2,('costCN (t1)'!V14*(1+V10)-2))</f>
        <v>1.3020354871825144</v>
      </c>
    </row>
    <row r="10" spans="1:22">
      <c r="B10" t="s">
        <v>18</v>
      </c>
      <c r="C10">
        <f>'Calcs CN'!D13</f>
        <v>1</v>
      </c>
      <c r="D10">
        <f t="shared" ref="D10:T10" si="6">C10</f>
        <v>1</v>
      </c>
      <c r="E10">
        <f t="shared" si="6"/>
        <v>1</v>
      </c>
      <c r="F10">
        <f t="shared" si="6"/>
        <v>1</v>
      </c>
      <c r="G10">
        <f t="shared" si="6"/>
        <v>1</v>
      </c>
      <c r="H10">
        <f t="shared" si="6"/>
        <v>1</v>
      </c>
      <c r="I10">
        <f t="shared" si="6"/>
        <v>1</v>
      </c>
      <c r="J10">
        <f t="shared" si="6"/>
        <v>1</v>
      </c>
      <c r="K10">
        <f t="shared" si="6"/>
        <v>1</v>
      </c>
      <c r="L10">
        <f t="shared" si="6"/>
        <v>1</v>
      </c>
      <c r="M10">
        <f t="shared" si="6"/>
        <v>1</v>
      </c>
      <c r="N10">
        <f t="shared" si="6"/>
        <v>1</v>
      </c>
      <c r="O10">
        <f t="shared" si="6"/>
        <v>1</v>
      </c>
      <c r="P10">
        <f t="shared" si="6"/>
        <v>1</v>
      </c>
      <c r="Q10">
        <f t="shared" si="6"/>
        <v>1</v>
      </c>
      <c r="R10">
        <f t="shared" si="6"/>
        <v>1</v>
      </c>
      <c r="S10">
        <f t="shared" si="6"/>
        <v>1</v>
      </c>
      <c r="T10">
        <f t="shared" si="6"/>
        <v>1</v>
      </c>
      <c r="U10">
        <f t="shared" si="1"/>
        <v>1</v>
      </c>
      <c r="V10">
        <f t="shared" si="1"/>
        <v>1</v>
      </c>
    </row>
    <row r="11" spans="1:22">
      <c r="B11" t="s">
        <v>7</v>
      </c>
      <c r="C11">
        <f>'Calcs CN'!D4</f>
        <v>0.35</v>
      </c>
      <c r="D11">
        <f t="shared" ref="D11:T11" si="7">C11</f>
        <v>0.35</v>
      </c>
      <c r="E11">
        <f t="shared" si="7"/>
        <v>0.35</v>
      </c>
      <c r="F11">
        <f t="shared" si="7"/>
        <v>0.35</v>
      </c>
      <c r="G11">
        <f t="shared" si="7"/>
        <v>0.35</v>
      </c>
      <c r="H11">
        <f t="shared" si="7"/>
        <v>0.35</v>
      </c>
      <c r="I11">
        <f t="shared" si="7"/>
        <v>0.35</v>
      </c>
      <c r="J11">
        <f t="shared" si="7"/>
        <v>0.35</v>
      </c>
      <c r="K11">
        <f t="shared" si="7"/>
        <v>0.35</v>
      </c>
      <c r="L11">
        <f t="shared" si="7"/>
        <v>0.35</v>
      </c>
      <c r="M11">
        <f t="shared" si="7"/>
        <v>0.35</v>
      </c>
      <c r="N11">
        <f t="shared" si="7"/>
        <v>0.35</v>
      </c>
      <c r="O11">
        <f t="shared" si="7"/>
        <v>0.35</v>
      </c>
      <c r="P11">
        <f t="shared" si="7"/>
        <v>0.35</v>
      </c>
      <c r="Q11">
        <f t="shared" si="7"/>
        <v>0.35</v>
      </c>
      <c r="R11">
        <f t="shared" si="7"/>
        <v>0.35</v>
      </c>
      <c r="S11">
        <f t="shared" si="7"/>
        <v>0.35</v>
      </c>
      <c r="T11">
        <f t="shared" si="7"/>
        <v>0.35</v>
      </c>
      <c r="U11">
        <f t="shared" si="1"/>
        <v>0.35</v>
      </c>
      <c r="V11">
        <f t="shared" si="1"/>
        <v>0.35</v>
      </c>
    </row>
    <row r="12" spans="1:22">
      <c r="B12" s="503" t="s">
        <v>795</v>
      </c>
      <c r="C12" s="58">
        <f>SQRT((C5^2 /C2)*(1+(C6*(C2-1)))*(1/(1-((C7^2)*(((C2*C6)/((C2*C6)-C6+1))*(1-((C2*C6)/((C2*C6)-C6+1))))))))</f>
        <v>0.7</v>
      </c>
      <c r="D12" s="58">
        <f t="shared" ref="D12:E12" si="8">SQRT((D5^2 /D2)*(1+(D6*(D2-1)))*(1/(1-((D7^2)*(((D2*D6)/((D2*D6)-D6+1))*(1-((D2*D6)/((D2*D6)-D6+1))))))))</f>
        <v>0.54221766846903829</v>
      </c>
      <c r="E12" s="58">
        <f t="shared" si="8"/>
        <v>0.47819103574478117</v>
      </c>
      <c r="F12" s="58">
        <f>SQRT((F5^2 /F2)*(1+(F6*(F2-1)))*(1/(1-((F7^2)*(((F2*F6)/((F2*F6)-F6+1))*(1-((F2*F6)/((F2*F6)-F6+1))))))))</f>
        <v>0.44271887242357311</v>
      </c>
      <c r="G12" s="58">
        <f t="shared" ref="G12:L12" si="9">SQRT((G5^2 /G2)*(1+(G6*(G2-1)))*(1/(1-((G7^2)*(((G2*G6)/((G2*G6)-G6+1))*(1-((G2*G6)/((G2*G6)-G6+1))))))))</f>
        <v>0.42</v>
      </c>
      <c r="H12" s="58">
        <f t="shared" si="9"/>
        <v>0.404145188432738</v>
      </c>
      <c r="I12" s="58">
        <f t="shared" si="9"/>
        <v>0.39242833740697169</v>
      </c>
      <c r="J12" s="58">
        <f t="shared" si="9"/>
        <v>0.38340579025361626</v>
      </c>
      <c r="K12" s="58">
        <f t="shared" si="9"/>
        <v>0.37623869492059897</v>
      </c>
      <c r="L12" s="58">
        <f t="shared" si="9"/>
        <v>0.37040518354904267</v>
      </c>
      <c r="M12" s="58">
        <f t="shared" ref="M12:V12" si="10">SQRT((M5^2 /M2)*(1+(M6*(M2-1)))*(1/(1-((M7^2)*(((M2*M6)/((M2*M6)-M6+1))*(1-((M2*M6)/((M2*M6)-M6+1))))))))</f>
        <v>0.36556307750696543</v>
      </c>
      <c r="N12" s="58">
        <f t="shared" si="10"/>
        <v>0.36147844564602555</v>
      </c>
      <c r="O12" s="58">
        <f t="shared" si="10"/>
        <v>0.35798581836973115</v>
      </c>
      <c r="P12" s="58">
        <f t="shared" si="10"/>
        <v>0.35496478698597694</v>
      </c>
      <c r="Q12" s="58">
        <f t="shared" si="10"/>
        <v>0.35232560697930165</v>
      </c>
      <c r="R12" s="58">
        <f t="shared" si="10"/>
        <v>0.35</v>
      </c>
      <c r="S12" s="58">
        <f t="shared" si="10"/>
        <v>0.34793508522339589</v>
      </c>
      <c r="T12" s="58">
        <f t="shared" si="10"/>
        <v>0.34608926273113089</v>
      </c>
      <c r="U12" s="58">
        <f t="shared" si="10"/>
        <v>0.34442935262164925</v>
      </c>
      <c r="V12" s="58">
        <f t="shared" si="10"/>
        <v>0.34292856398964494</v>
      </c>
    </row>
    <row r="13" spans="1:22">
      <c r="B13" s="501" t="s">
        <v>36</v>
      </c>
      <c r="C13">
        <f t="shared" ref="C13:E13" si="11">C4*(1+(C3*C2))*(((C8+C9)*(C12^2+((C12^2/C10)))^0.5/C11)^2)</f>
        <v>122.02887632337797</v>
      </c>
      <c r="D13">
        <f>D4*(1+(D3*D2))*(((D8+D9)*(D12^2+((D12^2/D10)))^0.5/D11)^2)</f>
        <v>96.156907679704105</v>
      </c>
      <c r="E13">
        <f t="shared" si="11"/>
        <v>92.682535886201606</v>
      </c>
      <c r="F13">
        <f t="shared" ref="F13" si="12">F4*(1+(F3*F2))*(((F8+F9)*(F12^2+((F12^2/F10)))^0.5/F11)^2)</f>
        <v>94.852207214426741</v>
      </c>
      <c r="G13">
        <f t="shared" ref="G13" si="13">G4*(1+(G3*G2))*(((G8+G9)*(G12^2+((G12^2/G10)))^0.5/G11)^2)</f>
        <v>99.202129925739271</v>
      </c>
      <c r="H13">
        <f t="shared" ref="H13" si="14">H4*(1+(H3*H2))*(((H8+H9)*(H12^2+((H12^2/H10)))^0.5/H11)^2)</f>
        <v>104.67184301585715</v>
      </c>
      <c r="I13">
        <f t="shared" ref="I13" si="15">I4*(1+(I3*I2))*(((I8+I9)*(I12^2+((I12^2/I10)))^0.5/I11)^2)</f>
        <v>110.86751383815981</v>
      </c>
      <c r="J13">
        <f t="shared" ref="J13" si="16">J4*(1+(J3*J2))*(((J8+J9)*(J12^2+((J12^2/J10)))^0.5/J11)^2)</f>
        <v>117.37688008263294</v>
      </c>
      <c r="K13">
        <f t="shared" ref="K13" si="17">K4*(1+(K3*K2))*(((K8+K9)*(K12^2+((K12^2/K10)))^0.5/K11)^2)</f>
        <v>124.19710505909299</v>
      </c>
      <c r="L13">
        <f t="shared" ref="L13" si="18">L4*(1+(L3*L2))*(((L8+L9)*(L12^2+((L12^2/L10)))^0.5/L11)^2)</f>
        <v>131.25039051546611</v>
      </c>
      <c r="M13">
        <f t="shared" ref="M13" si="19">M4*(1+(M3*M2))*(((M8+M9)*(M12^2+((M12^2/M10)))^0.5/M11)^2)</f>
        <v>138.23489023247544</v>
      </c>
      <c r="N13">
        <f t="shared" ref="N13" si="20">N4*(1+(N3*N2))*(((N8+N9)*(N12^2+((N12^2/N10)))^0.5/N11)^2)</f>
        <v>145.59357464026687</v>
      </c>
      <c r="O13">
        <f t="shared" ref="O13" si="21">O4*(1+(O3*O2))*(((O8+O9)*(O12^2+((O12^2/O10)))^0.5/O11)^2)</f>
        <v>152.77927150591745</v>
      </c>
      <c r="P13">
        <f t="shared" ref="P13" si="22">P4*(1+(P3*P2))*(((P8+P9)*(P12^2+((P12^2/P10)))^0.5/P11)^2)</f>
        <v>160.35153736752684</v>
      </c>
      <c r="Q13">
        <f t="shared" ref="Q13" si="23">Q4*(1+(Q3*Q2))*(((Q8+Q9)*(Q12^2+((Q12^2/Q10)))^0.5/Q11)^2)</f>
        <v>167.66773566414111</v>
      </c>
      <c r="R13">
        <f t="shared" ref="R13" si="24">R4*(1+(R3*R2))*(((R8+R9)*(R12^2+((R12^2/R10)))^0.5/R11)^2)</f>
        <v>175.02583449880871</v>
      </c>
      <c r="S13">
        <f t="shared" ref="S13" si="25">S4*(1+(S3*S2))*(((S8+S9)*(S12^2+((S12^2/S10)))^0.5/S11)^2)</f>
        <v>182.82124220395912</v>
      </c>
      <c r="T13">
        <f t="shared" ref="T13" si="26">T4*(1+(T3*T2))*(((T8+T9)*(T12^2+((T12^2/T10)))^0.5/T11)^2)</f>
        <v>190.25898991979858</v>
      </c>
      <c r="U13">
        <f t="shared" ref="U13" si="27">U4*(1+(U3*U2))*(((U8+U9)*(U12^2+((U12^2/U10)))^0.5/U11)^2)</f>
        <v>197.72100607051732</v>
      </c>
      <c r="V13">
        <f t="shared" ref="V13" si="28">V4*(1+(V3*V2))*(((V8+V9)*(V12^2+((V12^2/V10)))^0.5/V11)^2)</f>
        <v>205.20365039088352</v>
      </c>
    </row>
    <row r="14" spans="1:22">
      <c r="B14" t="s">
        <v>37</v>
      </c>
      <c r="C14">
        <f>(C13/(C4*(1+C3*C2)))</f>
        <v>85.05042895265737</v>
      </c>
      <c r="D14">
        <f t="shared" ref="D14:V14" si="29">(D13/(D4*(1+D3*D2)))</f>
        <v>51.432764572864983</v>
      </c>
      <c r="E14">
        <f t="shared" si="29"/>
        <v>40.22072312042711</v>
      </c>
      <c r="F14">
        <f t="shared" si="29"/>
        <v>34.628583586219285</v>
      </c>
      <c r="G14">
        <f t="shared" si="29"/>
        <v>31.255465593041137</v>
      </c>
      <c r="H14">
        <f t="shared" si="29"/>
        <v>29.005450474273669</v>
      </c>
      <c r="I14">
        <f t="shared" si="29"/>
        <v>27.418847508362102</v>
      </c>
      <c r="J14">
        <f t="shared" si="29"/>
        <v>26.210371280587935</v>
      </c>
      <c r="K14">
        <f t="shared" si="29"/>
        <v>25.279056781939278</v>
      </c>
      <c r="L14">
        <f t="shared" si="29"/>
        <v>24.542755950046505</v>
      </c>
      <c r="M14">
        <f t="shared" si="29"/>
        <v>23.905281769525825</v>
      </c>
      <c r="N14">
        <f t="shared" si="29"/>
        <v>23.417148368714251</v>
      </c>
      <c r="O14">
        <f t="shared" si="29"/>
        <v>22.966818592392819</v>
      </c>
      <c r="P14">
        <f t="shared" si="29"/>
        <v>22.626290548792131</v>
      </c>
      <c r="Q14">
        <f t="shared" si="29"/>
        <v>22.29108624436558</v>
      </c>
      <c r="R14">
        <f t="shared" si="29"/>
        <v>21.997782477992349</v>
      </c>
      <c r="S14">
        <f t="shared" si="29"/>
        <v>21.786987412907042</v>
      </c>
      <c r="T14">
        <f t="shared" si="29"/>
        <v>21.556437281553531</v>
      </c>
      <c r="U14">
        <f t="shared" si="29"/>
        <v>21.350155585079332</v>
      </c>
      <c r="V14">
        <f t="shared" si="29"/>
        <v>21.164502058252559</v>
      </c>
    </row>
    <row r="15" spans="1:22">
      <c r="A15" s="501" t="s">
        <v>48</v>
      </c>
      <c r="B15" s="59" t="s">
        <v>26</v>
      </c>
      <c r="C15">
        <f>(C14*(1+C10))*(1+(C3*C2))</f>
        <v>244.05775264675594</v>
      </c>
      <c r="D15">
        <f t="shared" ref="D15:E15" si="30">(D14*(1+D10))*(1+(D3*D2))</f>
        <v>192.31381535940821</v>
      </c>
      <c r="E15">
        <f t="shared" si="30"/>
        <v>185.36507177240321</v>
      </c>
      <c r="F15">
        <f t="shared" ref="F15:K15" si="31">(F14*(1+F10))*(1+(F3*F2))</f>
        <v>189.70441442885348</v>
      </c>
      <c r="G15">
        <f t="shared" si="31"/>
        <v>198.40425985147854</v>
      </c>
      <c r="H15">
        <f t="shared" si="31"/>
        <v>209.3436860317143</v>
      </c>
      <c r="I15">
        <f t="shared" si="31"/>
        <v>221.73502767631962</v>
      </c>
      <c r="J15">
        <f t="shared" si="31"/>
        <v>234.75376016526587</v>
      </c>
      <c r="K15">
        <f t="shared" si="31"/>
        <v>248.39421011818598</v>
      </c>
      <c r="L15">
        <f t="shared" ref="L15:V15" si="32">(L14*(1+L10))*(1+(L3*L2))</f>
        <v>262.50078103093222</v>
      </c>
      <c r="M15">
        <f t="shared" si="32"/>
        <v>276.46978046495087</v>
      </c>
      <c r="N15">
        <f t="shared" si="32"/>
        <v>291.18714928053373</v>
      </c>
      <c r="O15">
        <f t="shared" si="32"/>
        <v>305.5585430118349</v>
      </c>
      <c r="P15">
        <f t="shared" si="32"/>
        <v>320.70307473505369</v>
      </c>
      <c r="Q15">
        <f t="shared" si="32"/>
        <v>335.33547132828221</v>
      </c>
      <c r="R15">
        <f t="shared" si="32"/>
        <v>350.05166899761741</v>
      </c>
      <c r="S15">
        <f t="shared" si="32"/>
        <v>365.64248440791823</v>
      </c>
      <c r="T15">
        <f t="shared" si="32"/>
        <v>380.51797983959716</v>
      </c>
      <c r="U15">
        <f t="shared" si="32"/>
        <v>395.44201214103464</v>
      </c>
      <c r="V15">
        <f t="shared" si="32"/>
        <v>410.40730078176705</v>
      </c>
    </row>
    <row r="16" spans="1:22">
      <c r="C16" t="str">
        <f>ROUND(C14+0.4999,0)*(1+C10)&amp;"/"&amp;ROUND(C14+0.4999,0)*(1+C10)*C2</f>
        <v>172/172</v>
      </c>
      <c r="D16" t="str">
        <f t="shared" ref="D16:V16" si="33">ROUND(D14+0.4999,0)*(1+D10)&amp;"/"&amp;ROUND(D14+0.4999,0)*(1+D10)*D2</f>
        <v>104/208</v>
      </c>
      <c r="E16" t="str">
        <f t="shared" si="33"/>
        <v>82/246</v>
      </c>
      <c r="F16" t="str">
        <f t="shared" si="33"/>
        <v>70/280</v>
      </c>
      <c r="G16" t="str">
        <f t="shared" si="33"/>
        <v>64/320</v>
      </c>
      <c r="H16" t="str">
        <f t="shared" si="33"/>
        <v>60/360</v>
      </c>
      <c r="I16" t="str">
        <f t="shared" si="33"/>
        <v>56/392</v>
      </c>
      <c r="J16" t="str">
        <f t="shared" si="33"/>
        <v>54/432</v>
      </c>
      <c r="K16" t="str">
        <f t="shared" si="33"/>
        <v>52/468</v>
      </c>
      <c r="L16" t="str">
        <f t="shared" si="33"/>
        <v>50/500</v>
      </c>
      <c r="M16" t="str">
        <f t="shared" si="33"/>
        <v>48/528</v>
      </c>
      <c r="N16" t="str">
        <f t="shared" si="33"/>
        <v>48/576</v>
      </c>
      <c r="O16" t="str">
        <f t="shared" si="33"/>
        <v>46/598</v>
      </c>
      <c r="P16" t="str">
        <f t="shared" si="33"/>
        <v>46/644</v>
      </c>
      <c r="Q16" t="str">
        <f t="shared" si="33"/>
        <v>46/690</v>
      </c>
      <c r="R16" t="str">
        <f t="shared" si="33"/>
        <v>44/704</v>
      </c>
      <c r="S16" t="str">
        <f t="shared" si="33"/>
        <v>44/748</v>
      </c>
      <c r="T16" t="str">
        <f t="shared" si="33"/>
        <v>44/792</v>
      </c>
      <c r="U16" t="str">
        <f t="shared" si="33"/>
        <v>44/836</v>
      </c>
      <c r="V16" t="str">
        <f t="shared" si="33"/>
        <v>44/880</v>
      </c>
    </row>
    <row r="17" spans="2:22">
      <c r="B17" t="s">
        <v>49</v>
      </c>
      <c r="C17">
        <f>ROUND($A4*C15+0.499,0)</f>
        <v>562</v>
      </c>
      <c r="D17">
        <f>ROUND($A4*D15+0.499,0)</f>
        <v>443</v>
      </c>
      <c r="E17">
        <f t="shared" ref="E17:V17" si="34">ROUND($A4*E15+0.499,0)</f>
        <v>427</v>
      </c>
      <c r="F17">
        <f t="shared" si="34"/>
        <v>437</v>
      </c>
      <c r="G17">
        <f t="shared" si="34"/>
        <v>457</v>
      </c>
      <c r="H17">
        <f t="shared" si="34"/>
        <v>482</v>
      </c>
      <c r="I17">
        <f t="shared" si="34"/>
        <v>510</v>
      </c>
      <c r="J17">
        <f t="shared" si="34"/>
        <v>540</v>
      </c>
      <c r="K17">
        <f t="shared" si="34"/>
        <v>572</v>
      </c>
      <c r="L17">
        <f t="shared" si="34"/>
        <v>604</v>
      </c>
      <c r="M17">
        <f t="shared" si="34"/>
        <v>636</v>
      </c>
      <c r="N17">
        <f t="shared" si="34"/>
        <v>670</v>
      </c>
      <c r="O17">
        <f t="shared" si="34"/>
        <v>703</v>
      </c>
      <c r="P17">
        <f t="shared" si="34"/>
        <v>738</v>
      </c>
      <c r="Q17">
        <f t="shared" si="34"/>
        <v>772</v>
      </c>
      <c r="R17">
        <f t="shared" si="34"/>
        <v>806</v>
      </c>
      <c r="S17">
        <f t="shared" si="34"/>
        <v>841</v>
      </c>
      <c r="T17">
        <f t="shared" si="34"/>
        <v>876</v>
      </c>
      <c r="U17">
        <f t="shared" si="34"/>
        <v>910</v>
      </c>
      <c r="V17">
        <f t="shared" si="34"/>
        <v>944</v>
      </c>
    </row>
    <row r="18" spans="2:22">
      <c r="B18" t="str">
        <f t="shared" ref="B18:E18" si="35">B2</f>
        <v>measures</v>
      </c>
      <c r="C18">
        <f t="shared" si="35"/>
        <v>1</v>
      </c>
      <c r="D18">
        <f t="shared" si="35"/>
        <v>2</v>
      </c>
      <c r="E18">
        <f t="shared" si="35"/>
        <v>3</v>
      </c>
      <c r="F18">
        <f t="shared" ref="F18:K18" si="36">F2</f>
        <v>4</v>
      </c>
      <c r="G18">
        <f t="shared" si="36"/>
        <v>5</v>
      </c>
      <c r="H18">
        <f t="shared" si="36"/>
        <v>6</v>
      </c>
      <c r="I18">
        <f t="shared" si="36"/>
        <v>7</v>
      </c>
      <c r="J18">
        <f t="shared" si="36"/>
        <v>8</v>
      </c>
      <c r="K18">
        <f t="shared" si="36"/>
        <v>9</v>
      </c>
      <c r="L18">
        <f t="shared" ref="L18:V18" si="37">L2</f>
        <v>10</v>
      </c>
      <c r="M18">
        <f t="shared" si="37"/>
        <v>11</v>
      </c>
      <c r="N18">
        <f t="shared" si="37"/>
        <v>12</v>
      </c>
      <c r="O18">
        <f t="shared" si="37"/>
        <v>13</v>
      </c>
      <c r="P18">
        <f t="shared" si="37"/>
        <v>14</v>
      </c>
      <c r="Q18">
        <f t="shared" si="37"/>
        <v>15</v>
      </c>
      <c r="R18">
        <f t="shared" si="37"/>
        <v>16</v>
      </c>
      <c r="S18">
        <f t="shared" si="37"/>
        <v>17</v>
      </c>
      <c r="T18">
        <f t="shared" si="37"/>
        <v>18</v>
      </c>
      <c r="U18">
        <f t="shared" si="37"/>
        <v>19</v>
      </c>
      <c r="V18">
        <f t="shared" si="37"/>
        <v>20</v>
      </c>
    </row>
    <row r="19" spans="2:22">
      <c r="B19" t="str">
        <f>B14</f>
        <v>N</v>
      </c>
      <c r="C19">
        <f t="shared" ref="C19:E19" si="38">C14</f>
        <v>85.05042895265737</v>
      </c>
      <c r="D19">
        <f t="shared" si="38"/>
        <v>51.432764572864983</v>
      </c>
      <c r="E19">
        <f t="shared" si="38"/>
        <v>40.22072312042711</v>
      </c>
      <c r="F19">
        <f t="shared" ref="F19:K19" si="39">F14</f>
        <v>34.628583586219285</v>
      </c>
      <c r="G19">
        <f t="shared" si="39"/>
        <v>31.255465593041137</v>
      </c>
      <c r="H19">
        <f t="shared" si="39"/>
        <v>29.005450474273669</v>
      </c>
      <c r="I19">
        <f t="shared" si="39"/>
        <v>27.418847508362102</v>
      </c>
      <c r="J19">
        <f t="shared" si="39"/>
        <v>26.210371280587935</v>
      </c>
      <c r="K19">
        <f t="shared" si="39"/>
        <v>25.279056781939278</v>
      </c>
      <c r="L19">
        <f t="shared" ref="L19:V19" si="40">L14</f>
        <v>24.542755950046505</v>
      </c>
      <c r="M19">
        <f t="shared" si="40"/>
        <v>23.905281769525825</v>
      </c>
      <c r="N19">
        <f t="shared" si="40"/>
        <v>23.417148368714251</v>
      </c>
      <c r="O19">
        <f t="shared" si="40"/>
        <v>22.966818592392819</v>
      </c>
      <c r="P19">
        <f t="shared" si="40"/>
        <v>22.626290548792131</v>
      </c>
      <c r="Q19">
        <f t="shared" si="40"/>
        <v>22.29108624436558</v>
      </c>
      <c r="R19">
        <f t="shared" si="40"/>
        <v>21.997782477992349</v>
      </c>
      <c r="S19">
        <f t="shared" si="40"/>
        <v>21.786987412907042</v>
      </c>
      <c r="T19">
        <f t="shared" si="40"/>
        <v>21.556437281553531</v>
      </c>
      <c r="U19">
        <f t="shared" si="40"/>
        <v>21.350155585079332</v>
      </c>
      <c r="V19">
        <f t="shared" si="40"/>
        <v>21.164502058252559</v>
      </c>
    </row>
    <row r="20" spans="2:22">
      <c r="E20">
        <f>E14*(1+E10)</f>
        <v>80.441446240854219</v>
      </c>
      <c r="F20">
        <f>F14*(1+F10)</f>
        <v>69.257167172438571</v>
      </c>
    </row>
    <row r="21" spans="2:22">
      <c r="B21" t="s">
        <v>50</v>
      </c>
      <c r="C21">
        <f>MIN(C17:V17)</f>
        <v>427</v>
      </c>
      <c r="D21" s="63" t="s">
        <v>49</v>
      </c>
      <c r="E21" s="64">
        <f>C21</f>
        <v>427</v>
      </c>
      <c r="F21" s="64" t="s">
        <v>51</v>
      </c>
      <c r="G21" s="64">
        <f>HLOOKUP(C21,C17:V18,2,0)</f>
        <v>3</v>
      </c>
      <c r="H21" s="64" t="s">
        <v>37</v>
      </c>
      <c r="I21" s="65">
        <f>HLOOKUP(C21,B17:V19,3,0)*(1+C10)</f>
        <v>80.441446240854219</v>
      </c>
    </row>
    <row r="22" spans="2:22">
      <c r="D22" s="49"/>
      <c r="E22" s="49"/>
    </row>
    <row r="23" spans="2:22">
      <c r="D23" s="21">
        <f>D13/(D4*(1+D3*D2))</f>
        <v>51.432764572864983</v>
      </c>
    </row>
    <row r="24" spans="2:22">
      <c r="D24" t="s">
        <v>52</v>
      </c>
      <c r="F24" t="s">
        <v>53</v>
      </c>
    </row>
    <row r="25" spans="2:22">
      <c r="D25" t="s">
        <v>54</v>
      </c>
      <c r="E25" t="s">
        <v>55</v>
      </c>
      <c r="F25">
        <v>1</v>
      </c>
    </row>
    <row r="26" spans="2:22">
      <c r="E26" t="s">
        <v>56</v>
      </c>
      <c r="F26">
        <v>0.1666</v>
      </c>
    </row>
  </sheetData>
  <sheetProtection algorithmName="SHA-512" hashValue="nVJp5Hu7H4qCDUKPA3ECtnVlrmJMqbnJa6DeXyOT+2s/YQtjeKE+vjwQ9jzfN0YfRm++GLaz/vmh1Y1iSmKcHQ==" saltValue="OSrNC7Ua0PVB0J5ATUuu6w==" spinCount="100000" sheet="1" objects="1" scenarios="1" selectLockedCells="1" selectUnlockedCells="1"/>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3CA6A-9438-4590-A397-C06AD69924CC}">
  <dimension ref="A1:S53"/>
  <sheetViews>
    <sheetView workbookViewId="0">
      <selection activeCell="J15" sqref="J15"/>
    </sheetView>
  </sheetViews>
  <sheetFormatPr defaultRowHeight="15"/>
  <cols>
    <col min="1" max="1" width="14.5703125" customWidth="1"/>
    <col min="2" max="2" width="10.7109375" customWidth="1"/>
    <col min="3" max="3" width="12" customWidth="1"/>
    <col min="4" max="6" width="11.140625" customWidth="1"/>
    <col min="8" max="8" width="11.7109375" customWidth="1"/>
    <col min="9" max="9" width="11.140625" customWidth="1"/>
    <col min="12" max="12" width="9.85546875" customWidth="1"/>
    <col min="13" max="13" width="10.140625" customWidth="1"/>
  </cols>
  <sheetData>
    <row r="1" spans="1:19">
      <c r="D1" s="12" t="s">
        <v>1</v>
      </c>
      <c r="E1" s="12"/>
      <c r="F1" s="12"/>
      <c r="I1" s="12" t="s">
        <v>1</v>
      </c>
      <c r="S1" t="s">
        <v>636</v>
      </c>
    </row>
    <row r="2" spans="1:19" ht="15.75">
      <c r="A2" s="13" t="s">
        <v>2</v>
      </c>
      <c r="B2" s="14"/>
      <c r="I2" s="15" t="s">
        <v>3</v>
      </c>
      <c r="S2" s="475" t="s">
        <v>660</v>
      </c>
    </row>
    <row r="3" spans="1:19" ht="15.75">
      <c r="A3" s="14"/>
      <c r="B3" s="14"/>
      <c r="C3" s="16" t="s">
        <v>4</v>
      </c>
      <c r="D3" s="16" t="s">
        <v>5</v>
      </c>
      <c r="E3" s="16" t="s">
        <v>6</v>
      </c>
      <c r="F3" s="16"/>
      <c r="H3" s="16" t="s">
        <v>4</v>
      </c>
      <c r="I3" s="16" t="s">
        <v>5</v>
      </c>
      <c r="J3" s="16" t="s">
        <v>6</v>
      </c>
    </row>
    <row r="4" spans="1:19">
      <c r="A4" s="17" t="s">
        <v>7</v>
      </c>
      <c r="B4" s="17"/>
      <c r="C4" s="18">
        <f>D4</f>
        <v>0.5</v>
      </c>
      <c r="D4" s="19">
        <f>ABS('Continuous NormalS NI'!C12-'Continuous NormalS NI'!C13)</f>
        <v>0.5</v>
      </c>
      <c r="E4" s="20">
        <f>D4</f>
        <v>0.5</v>
      </c>
      <c r="F4" s="20"/>
      <c r="G4" s="20"/>
      <c r="H4" s="18">
        <f>I4</f>
        <v>0.5</v>
      </c>
      <c r="I4" s="18">
        <f>D4</f>
        <v>0.5</v>
      </c>
      <c r="J4" s="20">
        <f>I4</f>
        <v>0.5</v>
      </c>
    </row>
    <row r="5" spans="1:19">
      <c r="A5" s="21" t="s">
        <v>8</v>
      </c>
      <c r="C5" s="18">
        <f>D5</f>
        <v>2</v>
      </c>
      <c r="D5" s="22">
        <f>'Continuous NormalS NI'!C15</f>
        <v>2</v>
      </c>
      <c r="E5" s="20">
        <f>D5</f>
        <v>2</v>
      </c>
      <c r="F5" s="23"/>
      <c r="H5" s="18">
        <f>I5</f>
        <v>1</v>
      </c>
      <c r="I5" s="21">
        <v>1</v>
      </c>
      <c r="J5" s="20">
        <f>I5</f>
        <v>1</v>
      </c>
    </row>
    <row r="6" spans="1:19">
      <c r="A6" s="24" t="s">
        <v>10</v>
      </c>
      <c r="C6" s="18">
        <f>D6</f>
        <v>0</v>
      </c>
      <c r="D6" s="22">
        <f>'Continuous NormalS NI'!C16</f>
        <v>0</v>
      </c>
      <c r="E6" s="20">
        <f>D6</f>
        <v>0</v>
      </c>
      <c r="F6" s="20"/>
      <c r="H6" s="18">
        <f>I6</f>
        <v>0</v>
      </c>
      <c r="I6" s="21">
        <f>D6</f>
        <v>0</v>
      </c>
      <c r="J6" s="20">
        <f>I6</f>
        <v>0</v>
      </c>
    </row>
    <row r="7" spans="1:19">
      <c r="A7" s="21" t="s">
        <v>11</v>
      </c>
      <c r="C7" s="18">
        <f>D7</f>
        <v>2</v>
      </c>
      <c r="D7" s="22">
        <f>'Continuous NormalS NI'!C14</f>
        <v>2</v>
      </c>
      <c r="E7" s="20">
        <f>D7</f>
        <v>2</v>
      </c>
      <c r="F7" s="20"/>
      <c r="H7" s="18">
        <f>I7</f>
        <v>2</v>
      </c>
      <c r="I7" s="21">
        <f>D7</f>
        <v>2</v>
      </c>
      <c r="J7" s="20">
        <f>I7</f>
        <v>2</v>
      </c>
    </row>
    <row r="8" spans="1:19">
      <c r="A8" s="21" t="s">
        <v>12</v>
      </c>
      <c r="C8" s="18">
        <f>D8</f>
        <v>0</v>
      </c>
      <c r="D8" s="25">
        <f>'Continuous NormalS NI'!C17</f>
        <v>0</v>
      </c>
      <c r="E8" s="20">
        <f>D8</f>
        <v>0</v>
      </c>
      <c r="F8" s="20"/>
      <c r="G8" s="26"/>
      <c r="H8" s="40">
        <v>0</v>
      </c>
      <c r="I8" s="582">
        <v>0</v>
      </c>
      <c r="J8" s="40">
        <v>0</v>
      </c>
    </row>
    <row r="9" spans="1:19">
      <c r="A9" s="28" t="s">
        <v>13</v>
      </c>
      <c r="B9" s="19">
        <f>1-'Continuous NormalS NI'!C19</f>
        <v>0.15000000000000002</v>
      </c>
      <c r="C9" s="29">
        <f>-NORMSINV(B9)</f>
        <v>1.0364333894937898</v>
      </c>
      <c r="D9" s="29">
        <f>TINV($B9*2,D18-2)</f>
        <v>1.038315983231719</v>
      </c>
      <c r="E9" s="29">
        <f>TINV($B9*2,D19-2)</f>
        <v>1.0383094117529343</v>
      </c>
      <c r="F9" s="29"/>
      <c r="G9" s="29"/>
      <c r="H9" s="29">
        <f>-NORMSINV(B9)</f>
        <v>1.0364333894937898</v>
      </c>
      <c r="I9" s="29">
        <f>TINV($B9*2,I18-2)</f>
        <v>1.0373721858675635</v>
      </c>
      <c r="J9" s="29">
        <f>TINV($B9*2,I19-2)</f>
        <v>1.0373672918765975</v>
      </c>
    </row>
    <row r="10" spans="1:19">
      <c r="A10" s="28" t="s">
        <v>14</v>
      </c>
      <c r="B10" s="25">
        <f>2*'Continuous NormalS NI'!C20/IF('Continuous NormalS NI'!C9=3,2,1)</f>
        <v>0.05</v>
      </c>
      <c r="C10" s="29">
        <f>-NORMSINV(B10/2)</f>
        <v>1.9599639845400538</v>
      </c>
      <c r="D10" s="29">
        <f>TINV($B10,D18-2)</f>
        <v>1.9682932552437933</v>
      </c>
      <c r="E10" s="29">
        <f>TINV($B10,D19-2)</f>
        <v>1.9682641128218159</v>
      </c>
      <c r="F10" s="29"/>
      <c r="G10" s="29"/>
      <c r="H10" s="29">
        <f>-NORMSINV(B10/2)</f>
        <v>1.9599639845400538</v>
      </c>
      <c r="I10" s="29">
        <f>TINV($B10,I18-2)</f>
        <v>1.9641126841032837</v>
      </c>
      <c r="J10" s="29">
        <f>TINV($B10,I19-2)</f>
        <v>1.9640910316118656</v>
      </c>
      <c r="L10" s="30" t="str">
        <f>'costCN (t2) NI'!$B$21&amp;" :"</f>
        <v>Min Cost :</v>
      </c>
      <c r="M10" t="s">
        <v>15</v>
      </c>
    </row>
    <row r="11" spans="1:19">
      <c r="A11" s="31" t="s">
        <v>16</v>
      </c>
      <c r="B11" s="20"/>
      <c r="C11" s="31">
        <f>C24</f>
        <v>1.4142135623730951</v>
      </c>
      <c r="D11" s="31">
        <f t="shared" ref="D11:E11" si="0">D24</f>
        <v>1.4142135623730951</v>
      </c>
      <c r="E11" s="31">
        <f t="shared" si="0"/>
        <v>1.4142135623730951</v>
      </c>
      <c r="F11" s="31"/>
      <c r="G11" s="31"/>
      <c r="H11" s="31">
        <f>H24</f>
        <v>2</v>
      </c>
      <c r="I11" s="31">
        <f t="shared" ref="I11:J11" si="1">I24</f>
        <v>2</v>
      </c>
      <c r="J11" s="31">
        <f t="shared" si="1"/>
        <v>2</v>
      </c>
      <c r="M11" s="32" t="str">
        <f>'costCN (t2) NI'!D21</f>
        <v>Total Cost</v>
      </c>
      <c r="N11" s="33">
        <f>'costCN (t2) NI'!E21</f>
        <v>707.53873322685615</v>
      </c>
      <c r="O11" t="str">
        <f>'costCN (t2) NI'!F21</f>
        <v>measures</v>
      </c>
      <c r="P11">
        <f>'costCN (t2) NI'!G21</f>
        <v>20</v>
      </c>
    </row>
    <row r="12" spans="1:19">
      <c r="A12" s="31" t="s">
        <v>17</v>
      </c>
      <c r="B12" s="20"/>
      <c r="C12" s="31">
        <f>C24/SQRT(C13)</f>
        <v>1.4142135623730951</v>
      </c>
      <c r="D12" s="31">
        <f t="shared" ref="D12:E12" si="2">D24/SQRT(D13)</f>
        <v>1.4142135623730951</v>
      </c>
      <c r="E12" s="31">
        <f t="shared" si="2"/>
        <v>1.4142135623730951</v>
      </c>
      <c r="F12" s="31"/>
      <c r="G12" s="31"/>
      <c r="H12" s="31">
        <f>H24/SQRT(H13)</f>
        <v>2</v>
      </c>
      <c r="I12" s="31">
        <f t="shared" ref="I12:J12" si="3">I24/SQRT(I13)</f>
        <v>2</v>
      </c>
      <c r="J12" s="31">
        <f t="shared" si="3"/>
        <v>2</v>
      </c>
      <c r="M12" s="563" t="str">
        <f>'costCN (t2) NI'!H21</f>
        <v>N</v>
      </c>
      <c r="N12" s="33">
        <f>'costCN (t2) NI'!I21</f>
        <v>30.762553618558968</v>
      </c>
    </row>
    <row r="13" spans="1:19">
      <c r="A13" s="31" t="s">
        <v>18</v>
      </c>
      <c r="B13" s="20"/>
      <c r="C13" s="35">
        <f>D13</f>
        <v>1</v>
      </c>
      <c r="D13" s="36">
        <f>'Continuous NormalS NI'!C22</f>
        <v>1</v>
      </c>
      <c r="E13" s="31">
        <f>D13</f>
        <v>1</v>
      </c>
      <c r="F13" s="31"/>
      <c r="G13" s="31"/>
      <c r="H13" s="35">
        <f>D13</f>
        <v>1</v>
      </c>
      <c r="I13" s="31">
        <f>H13</f>
        <v>1</v>
      </c>
      <c r="J13" s="31">
        <f>I13</f>
        <v>1</v>
      </c>
      <c r="L13" s="30" t="s">
        <v>19</v>
      </c>
    </row>
    <row r="14" spans="1:19">
      <c r="A14" s="31" t="s">
        <v>11</v>
      </c>
      <c r="B14" s="20"/>
      <c r="C14" s="17">
        <f>C11</f>
        <v>1.4142135623730951</v>
      </c>
      <c r="D14" s="17">
        <f t="shared" ref="D14:E14" si="4">D11</f>
        <v>1.4142135623730951</v>
      </c>
      <c r="E14" s="17">
        <f t="shared" si="4"/>
        <v>1.4142135623730951</v>
      </c>
      <c r="F14" s="31"/>
      <c r="G14" s="17"/>
      <c r="H14" s="17">
        <f>H11</f>
        <v>2</v>
      </c>
      <c r="I14" s="17">
        <f>I11</f>
        <v>2</v>
      </c>
      <c r="J14" s="31">
        <f>I14</f>
        <v>2</v>
      </c>
      <c r="L14" t="s">
        <v>20</v>
      </c>
      <c r="M14" s="564" t="str">
        <f>'costCN (t2) NI'!B3</f>
        <v>w</v>
      </c>
      <c r="N14" s="37">
        <f>'costCN (t2) NI'!C3</f>
        <v>0.33333333333333331</v>
      </c>
      <c r="O14">
        <f>1/N15</f>
        <v>1</v>
      </c>
    </row>
    <row r="15" spans="1:19">
      <c r="A15" s="17" t="s">
        <v>21</v>
      </c>
      <c r="B15" s="20"/>
      <c r="C15" s="38">
        <f>(C9+C10)*((((C11^2)+(C12^2)))^0.5)/C4</f>
        <v>11.985589496135375</v>
      </c>
      <c r="D15" s="38">
        <f t="shared" ref="D15:E15" si="5">(D9+D10)*((((D11^2)+(D12^2)))^0.5)/D4</f>
        <v>12.026436953902049</v>
      </c>
      <c r="E15" s="38">
        <f t="shared" si="5"/>
        <v>12.026294098299001</v>
      </c>
      <c r="F15" s="38"/>
      <c r="G15" s="38"/>
      <c r="H15" s="38">
        <f>(H9+H10)*(((((H12^2)/H13)+(H11^2)))^0.5)/H4</f>
        <v>16.95018321847116</v>
      </c>
      <c r="I15" s="38">
        <f t="shared" ref="I15:J15" si="6">(I9+I10)*(((((I12^2)/I13)+(I11^2)))^0.5)/I4</f>
        <v>16.97896244148167</v>
      </c>
      <c r="J15" s="38">
        <f t="shared" si="6"/>
        <v>16.97881227189999</v>
      </c>
      <c r="L15" t="s">
        <v>22</v>
      </c>
      <c r="M15" s="564" t="str">
        <f>'costCN (t2) NI'!B4</f>
        <v>c</v>
      </c>
      <c r="N15" s="564">
        <f>'costCN (t2) NI'!C4</f>
        <v>1</v>
      </c>
      <c r="O15" s="39">
        <f>1/N14</f>
        <v>3</v>
      </c>
    </row>
    <row r="16" spans="1:19">
      <c r="A16" s="17" t="s">
        <v>23</v>
      </c>
      <c r="B16" s="20"/>
      <c r="C16" s="38">
        <f>C15^2</f>
        <v>143.65435556987063</v>
      </c>
      <c r="D16" s="38">
        <f>D15^2</f>
        <v>144.6351858061808</v>
      </c>
      <c r="E16" s="38">
        <f>ROUND(E15^2+0.499,0)</f>
        <v>145</v>
      </c>
      <c r="F16" s="38">
        <f>E15^2</f>
        <v>144.63174973878139</v>
      </c>
      <c r="G16" s="38"/>
      <c r="H16" s="38">
        <f>H15^2</f>
        <v>287.30871113974132</v>
      </c>
      <c r="I16" s="38">
        <f>ROUND((I15^2)+0.499,0)</f>
        <v>289</v>
      </c>
      <c r="J16" s="38">
        <f>ROUND((J15^2)+0.499,0)</f>
        <v>289</v>
      </c>
    </row>
    <row r="17" spans="1:14">
      <c r="A17" s="31" t="s">
        <v>24</v>
      </c>
      <c r="B17" s="20"/>
      <c r="C17" s="38">
        <f>C13*C16</f>
        <v>143.65435556987063</v>
      </c>
      <c r="D17" s="38">
        <f>D13*D16</f>
        <v>144.6351858061808</v>
      </c>
      <c r="E17" s="38">
        <f>E13*E16</f>
        <v>145</v>
      </c>
      <c r="F17" s="38"/>
      <c r="G17" s="38"/>
      <c r="H17" s="38">
        <f>H13*H16</f>
        <v>287.30871113974132</v>
      </c>
      <c r="I17" s="38">
        <f>I13*I16</f>
        <v>289</v>
      </c>
      <c r="J17" s="38">
        <f>J13*J16</f>
        <v>289</v>
      </c>
    </row>
    <row r="18" spans="1:14">
      <c r="A18" s="40" t="s">
        <v>25</v>
      </c>
      <c r="B18" s="20"/>
      <c r="C18" s="41">
        <f>ROUND(C19+0.499,0)</f>
        <v>288</v>
      </c>
      <c r="D18" s="42">
        <f>C18</f>
        <v>288</v>
      </c>
      <c r="E18" s="42"/>
      <c r="F18" s="42"/>
      <c r="G18" s="42"/>
      <c r="H18" s="41">
        <f>ROUND(H19+0.499,0)</f>
        <v>575</v>
      </c>
      <c r="I18" s="42">
        <f>H18</f>
        <v>575</v>
      </c>
      <c r="J18" s="42"/>
      <c r="K18" s="21"/>
      <c r="L18" s="21"/>
      <c r="M18" s="43" t="str">
        <f>"Ratios m="&amp;D5&amp;"/m=1"</f>
        <v>Ratios m=2/m=1</v>
      </c>
    </row>
    <row r="19" spans="1:14">
      <c r="A19" s="44" t="s">
        <v>26</v>
      </c>
      <c r="B19" s="45" t="str">
        <f>"m="&amp;D5</f>
        <v>m=2</v>
      </c>
      <c r="C19" s="46">
        <f>SUM(C16:C17)</f>
        <v>287.30871113974126</v>
      </c>
      <c r="D19" s="46">
        <f>SUM(D16:D17)</f>
        <v>289.2703716123616</v>
      </c>
      <c r="E19" s="46">
        <f>SUM(E16:E17)</f>
        <v>290</v>
      </c>
      <c r="F19" s="46"/>
      <c r="G19" s="45" t="str">
        <f>"m="&amp;I5</f>
        <v>m=1</v>
      </c>
      <c r="H19" s="46">
        <f>SUM(H16:H17)</f>
        <v>574.61742227948264</v>
      </c>
      <c r="I19" s="46">
        <f>SUM(I16:I17)</f>
        <v>578</v>
      </c>
      <c r="J19" s="46">
        <f>SUM(J16:J17)</f>
        <v>578</v>
      </c>
      <c r="K19" s="21" t="s">
        <v>27</v>
      </c>
      <c r="L19" s="21"/>
      <c r="M19" s="47">
        <f>E19/J19</f>
        <v>0.5017301038062284</v>
      </c>
    </row>
    <row r="20" spans="1:14">
      <c r="A20" s="48" t="s">
        <v>28</v>
      </c>
      <c r="B20" s="49"/>
      <c r="C20" s="46">
        <f>C19*C5</f>
        <v>574.61742227948253</v>
      </c>
      <c r="D20" s="46">
        <f>D19*D5</f>
        <v>578.5407432247232</v>
      </c>
      <c r="E20" s="46">
        <f>E19*E5</f>
        <v>580</v>
      </c>
      <c r="F20" s="46"/>
      <c r="G20" s="46"/>
      <c r="H20" s="46"/>
      <c r="I20" s="46">
        <f>I19*I5</f>
        <v>578</v>
      </c>
      <c r="J20" s="46">
        <f>J19*J5</f>
        <v>578</v>
      </c>
      <c r="K20" s="21" t="s">
        <v>28</v>
      </c>
      <c r="L20" s="21"/>
      <c r="M20" s="47">
        <f>E20/J20</f>
        <v>1.0034602076124568</v>
      </c>
    </row>
    <row r="21" spans="1:14">
      <c r="A21" s="17" t="s">
        <v>29</v>
      </c>
      <c r="B21" s="20"/>
      <c r="C21" s="17">
        <v>0.1</v>
      </c>
      <c r="D21" s="17">
        <v>0.1</v>
      </c>
      <c r="E21" s="17">
        <v>0.1</v>
      </c>
      <c r="F21" s="17"/>
      <c r="G21" s="17"/>
      <c r="H21" s="17">
        <v>0.1</v>
      </c>
      <c r="I21" s="17">
        <v>0.1</v>
      </c>
      <c r="J21" s="17">
        <v>0.1</v>
      </c>
    </row>
    <row r="22" spans="1:14">
      <c r="A22" s="17" t="s">
        <v>30</v>
      </c>
      <c r="B22" s="20"/>
      <c r="C22" s="38">
        <f>C19/(1-C21)</f>
        <v>319.23190126637917</v>
      </c>
      <c r="D22" s="38">
        <f>D19/(1-D21)</f>
        <v>321.41152401373512</v>
      </c>
      <c r="E22" s="38">
        <f>E19/(1-E21)</f>
        <v>322.22222222222223</v>
      </c>
      <c r="F22" s="38"/>
      <c r="G22" s="38"/>
      <c r="H22" s="38">
        <f>H19/(1-H21)</f>
        <v>638.46380253275845</v>
      </c>
      <c r="I22" s="38">
        <f>I19/(1-I21)</f>
        <v>642.22222222222217</v>
      </c>
      <c r="J22" s="38">
        <f>J19/(1-J21)</f>
        <v>642.22222222222217</v>
      </c>
    </row>
    <row r="23" spans="1:14">
      <c r="A23" s="50" t="s">
        <v>31</v>
      </c>
      <c r="B23" s="50" t="s">
        <v>32</v>
      </c>
      <c r="C23" s="21">
        <f>SQRT(((C7^2)/C5)*(1+C6*(C5-1)))</f>
        <v>1.4142135623730951</v>
      </c>
      <c r="D23" s="21">
        <f>SQRT(((D7^2)/D5)*(1+D6*(D5-1)))</f>
        <v>1.4142135623730951</v>
      </c>
      <c r="E23" s="21">
        <f>SQRT(((E7^2)/E5)*(1+E6*(E5-1)))</f>
        <v>1.4142135623730951</v>
      </c>
      <c r="F23" s="21"/>
      <c r="G23" s="21"/>
      <c r="H23" s="21">
        <f>SQRT(((H7^2)/H5)*(1+H6*(H5-1)))</f>
        <v>2</v>
      </c>
      <c r="I23" s="21">
        <f>SQRT(((I7^2)/I5)*(1+I6*(I5-1)))</f>
        <v>2</v>
      </c>
      <c r="J23" s="21">
        <f>SQRT(((J7^2)/J5)*(1+J6*(J5-1)))</f>
        <v>2</v>
      </c>
    </row>
    <row r="24" spans="1:14">
      <c r="A24" s="50"/>
      <c r="B24" s="51" t="s">
        <v>47</v>
      </c>
      <c r="C24" s="27">
        <f>SQRT((C7^2 /C5)*(1+(C6*(C5-1)))*(1/(1-((C8^2)*(((C5*C6)/((C5*C6)-C6+1))*(1-((C5*C6)/((C5*C6)-C6+1))))))))</f>
        <v>1.4142135623730951</v>
      </c>
      <c r="D24" s="27">
        <f t="shared" ref="D24:E24" si="7">SQRT((D7^2 /D5)*(1+(D6*(D5-1)))*(1/(1-((D8^2)*(((D5*D6)/((D5*D6)-D6+1))*(1-((D5*D6)/((D5*D6)-D6+1))))))))</f>
        <v>1.4142135623730951</v>
      </c>
      <c r="E24" s="27">
        <f t="shared" si="7"/>
        <v>1.4142135623730951</v>
      </c>
      <c r="F24" s="27"/>
      <c r="G24" s="27"/>
      <c r="H24" s="27">
        <f>SQRT((H7^2 /H5)*(1+(H6*(H5-1)))*(1/(1-((H8^2)*(((H5*H6)/((H5*H6)-H6+1))*(1-((H5*H6)/((H5*H6)-H6+1))))))))</f>
        <v>2</v>
      </c>
      <c r="I24" s="27">
        <f t="shared" ref="I24:J24" si="8">SQRT((I7^2 /I5)*(1+(I6*(I5-1)))*(1/(1-((I8^2)*(((I5*I6)/((I5*I6)-I6+1))*(1-((I5*I6)/((I5*I6)-I6+1))))))))</f>
        <v>2</v>
      </c>
      <c r="J24" s="27">
        <f t="shared" si="8"/>
        <v>2</v>
      </c>
    </row>
    <row r="25" spans="1:14">
      <c r="A25" s="50" t="s">
        <v>34</v>
      </c>
      <c r="B25" s="50"/>
      <c r="D25" s="50"/>
      <c r="E25" s="50"/>
      <c r="F25" s="50"/>
      <c r="H25">
        <f>1-((H8^2)*(H5*H6))</f>
        <v>1</v>
      </c>
      <c r="I25" s="50"/>
    </row>
    <row r="26" spans="1:14">
      <c r="A26" s="50" t="s">
        <v>35</v>
      </c>
      <c r="B26" s="50"/>
      <c r="D26" s="50"/>
      <c r="E26" s="50"/>
      <c r="F26" s="50"/>
      <c r="H26" s="50"/>
      <c r="I26" s="50"/>
    </row>
    <row r="27" spans="1:14">
      <c r="A27" s="50" t="s">
        <v>759</v>
      </c>
      <c r="H27" s="50"/>
      <c r="J27" s="50"/>
    </row>
    <row r="28" spans="1:14">
      <c r="H28" s="50"/>
      <c r="M28" s="176"/>
    </row>
    <row r="29" spans="1:14">
      <c r="H29" s="50"/>
    </row>
    <row r="30" spans="1:14">
      <c r="N30" s="583"/>
    </row>
    <row r="31" spans="1:14">
      <c r="N31" s="583"/>
    </row>
    <row r="32" spans="1:14">
      <c r="N32" s="583"/>
    </row>
    <row r="33" spans="7:16">
      <c r="N33" s="583"/>
    </row>
    <row r="34" spans="7:16">
      <c r="M34" s="583"/>
      <c r="N34" s="584"/>
    </row>
    <row r="35" spans="7:16">
      <c r="M35" s="583"/>
      <c r="N35" s="584"/>
    </row>
    <row r="36" spans="7:16">
      <c r="N36" s="583"/>
    </row>
    <row r="37" spans="7:16">
      <c r="G37" s="52"/>
      <c r="H37" s="53"/>
      <c r="I37" s="53"/>
      <c r="M37" s="21"/>
      <c r="N37" s="583"/>
    </row>
    <row r="38" spans="7:16">
      <c r="H38" s="53"/>
      <c r="I38" s="53"/>
      <c r="N38" s="583"/>
    </row>
    <row r="39" spans="7:16">
      <c r="H39" s="53"/>
      <c r="I39" s="53"/>
      <c r="J39" s="53"/>
      <c r="N39" s="583"/>
    </row>
    <row r="40" spans="7:16">
      <c r="H40" s="53"/>
      <c r="I40" s="53"/>
      <c r="J40" s="53"/>
    </row>
    <row r="41" spans="7:16">
      <c r="H41" s="53"/>
      <c r="I41" s="53"/>
      <c r="J41" s="53"/>
    </row>
    <row r="42" spans="7:16">
      <c r="H42" s="53"/>
      <c r="I42" s="53"/>
      <c r="J42" s="53"/>
    </row>
    <row r="43" spans="7:16">
      <c r="N43" s="583"/>
    </row>
    <row r="44" spans="7:16">
      <c r="N44" s="583"/>
    </row>
    <row r="45" spans="7:16">
      <c r="N45" s="583"/>
    </row>
    <row r="46" spans="7:16">
      <c r="O46" s="583"/>
      <c r="P46" s="583"/>
    </row>
    <row r="47" spans="7:16">
      <c r="P47" s="584"/>
    </row>
    <row r="49" spans="8:17">
      <c r="H49" s="563"/>
    </row>
    <row r="50" spans="8:17">
      <c r="Q50" s="54"/>
    </row>
    <row r="51" spans="8:17">
      <c r="H51" s="53"/>
      <c r="I51" s="53"/>
      <c r="J51" s="53"/>
      <c r="K51" s="53"/>
    </row>
    <row r="52" spans="8:17">
      <c r="H52" s="55"/>
      <c r="I52" s="53"/>
      <c r="J52" s="53"/>
      <c r="K52" s="53"/>
    </row>
    <row r="53" spans="8:17">
      <c r="H53" s="53"/>
      <c r="I53" s="53"/>
      <c r="J53" s="56"/>
      <c r="K53" s="53"/>
    </row>
  </sheetData>
  <sheetProtection algorithmName="SHA-512" hashValue="5IAZ59H3iF59ymLleAyx5ufq19VBnfVcKlgAmgWNwTiDU2LaQfzzrIheCp/AvzD9KdNiU9M3j2mrAvVAE2hx3w==" saltValue="XaQ7JnZbEpHrTiEI5a0FsQ==" spinCount="100000" sheet="1" objects="1" scenarios="1" selectLockedCells="1" selectUnlockedCells="1"/>
  <hyperlinks>
    <hyperlink ref="S2" r:id="rId1" xr:uid="{38DB28F3-5C66-4C67-8201-7ADD812BAA9D}"/>
  </hyperlinks>
  <pageMargins left="0.7" right="0.7" top="0.75" bottom="0.75" header="0.3" footer="0.3"/>
  <pageSetup paperSize="9"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E4AB-028E-4E41-A515-716573EB9737}">
  <dimension ref="A1:V27"/>
  <sheetViews>
    <sheetView workbookViewId="0">
      <selection activeCell="J33" sqref="J33"/>
    </sheetView>
  </sheetViews>
  <sheetFormatPr defaultRowHeight="15"/>
  <cols>
    <col min="4" max="4" width="10" customWidth="1"/>
    <col min="5" max="5" width="11" customWidth="1"/>
  </cols>
  <sheetData>
    <row r="1" spans="1:22">
      <c r="A1" s="50" t="s">
        <v>42</v>
      </c>
      <c r="B1" s="50" t="s">
        <v>8</v>
      </c>
      <c r="C1" s="50" t="e">
        <f>SQRT((1/C3)*((1-C6)/C6))</f>
        <v>#DIV/0!</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'Continuous NormalS NI'!O20</f>
        <v>1</v>
      </c>
      <c r="B3" s="563" t="s">
        <v>46</v>
      </c>
      <c r="C3">
        <f>A3/A4</f>
        <v>0.33333333333333331</v>
      </c>
      <c r="D3">
        <f t="shared" ref="D3:S11" si="0">C3</f>
        <v>0.33333333333333331</v>
      </c>
      <c r="E3">
        <f t="shared" si="0"/>
        <v>0.33333333333333331</v>
      </c>
      <c r="F3">
        <f t="shared" si="0"/>
        <v>0.33333333333333331</v>
      </c>
      <c r="G3">
        <f t="shared" si="0"/>
        <v>0.33333333333333331</v>
      </c>
      <c r="H3">
        <f t="shared" si="0"/>
        <v>0.33333333333333331</v>
      </c>
      <c r="I3">
        <f t="shared" si="0"/>
        <v>0.33333333333333331</v>
      </c>
      <c r="J3">
        <f t="shared" si="0"/>
        <v>0.33333333333333331</v>
      </c>
      <c r="K3">
        <f t="shared" si="0"/>
        <v>0.33333333333333331</v>
      </c>
      <c r="L3">
        <f t="shared" si="0"/>
        <v>0.33333333333333331</v>
      </c>
      <c r="M3">
        <f t="shared" si="0"/>
        <v>0.33333333333333331</v>
      </c>
      <c r="N3">
        <f t="shared" si="0"/>
        <v>0.33333333333333331</v>
      </c>
      <c r="O3">
        <f t="shared" si="0"/>
        <v>0.33333333333333331</v>
      </c>
      <c r="P3">
        <f t="shared" si="0"/>
        <v>0.33333333333333331</v>
      </c>
      <c r="Q3">
        <f t="shared" si="0"/>
        <v>0.33333333333333331</v>
      </c>
      <c r="R3">
        <f t="shared" si="0"/>
        <v>0.33333333333333331</v>
      </c>
      <c r="S3">
        <f t="shared" si="0"/>
        <v>0.33333333333333331</v>
      </c>
      <c r="T3">
        <f t="shared" ref="T3:V11" si="1">S3</f>
        <v>0.33333333333333331</v>
      </c>
      <c r="U3">
        <f t="shared" si="1"/>
        <v>0.33333333333333331</v>
      </c>
      <c r="V3">
        <f t="shared" si="1"/>
        <v>0.33333333333333331</v>
      </c>
    </row>
    <row r="4" spans="1:22">
      <c r="A4" s="88">
        <f>'Continuous NormalS NI'!O19</f>
        <v>3</v>
      </c>
      <c r="B4" s="563" t="s">
        <v>47</v>
      </c>
      <c r="C4">
        <v>1</v>
      </c>
      <c r="D4">
        <f t="shared" si="0"/>
        <v>1</v>
      </c>
      <c r="E4">
        <f t="shared" si="0"/>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1"/>
        <v>1</v>
      </c>
      <c r="U4">
        <f t="shared" si="1"/>
        <v>1</v>
      </c>
      <c r="V4">
        <f t="shared" si="1"/>
        <v>1</v>
      </c>
    </row>
    <row r="5" spans="1:22">
      <c r="B5" t="s">
        <v>38</v>
      </c>
      <c r="C5">
        <f>'Calcs CN NI'!D7</f>
        <v>2</v>
      </c>
      <c r="D5">
        <f t="shared" si="0"/>
        <v>2</v>
      </c>
      <c r="E5">
        <f t="shared" si="0"/>
        <v>2</v>
      </c>
      <c r="F5">
        <f t="shared" si="0"/>
        <v>2</v>
      </c>
      <c r="G5">
        <f t="shared" si="0"/>
        <v>2</v>
      </c>
      <c r="H5">
        <f t="shared" si="0"/>
        <v>2</v>
      </c>
      <c r="I5">
        <f t="shared" si="0"/>
        <v>2</v>
      </c>
      <c r="J5">
        <f t="shared" si="0"/>
        <v>2</v>
      </c>
      <c r="K5">
        <f t="shared" si="0"/>
        <v>2</v>
      </c>
      <c r="L5">
        <f t="shared" si="0"/>
        <v>2</v>
      </c>
      <c r="M5">
        <f t="shared" si="0"/>
        <v>2</v>
      </c>
      <c r="N5">
        <f t="shared" si="0"/>
        <v>2</v>
      </c>
      <c r="O5">
        <f t="shared" si="0"/>
        <v>2</v>
      </c>
      <c r="P5">
        <f t="shared" si="0"/>
        <v>2</v>
      </c>
      <c r="Q5">
        <f t="shared" si="0"/>
        <v>2</v>
      </c>
      <c r="R5">
        <f t="shared" si="0"/>
        <v>2</v>
      </c>
      <c r="S5">
        <f t="shared" si="0"/>
        <v>2</v>
      </c>
      <c r="T5">
        <f t="shared" si="1"/>
        <v>2</v>
      </c>
      <c r="U5">
        <f t="shared" si="1"/>
        <v>2</v>
      </c>
      <c r="V5">
        <f t="shared" si="1"/>
        <v>2</v>
      </c>
    </row>
    <row r="6" spans="1:22">
      <c r="A6" s="563"/>
      <c r="B6" t="s">
        <v>39</v>
      </c>
      <c r="C6">
        <f>'Calcs CN NI'!D6</f>
        <v>0</v>
      </c>
      <c r="D6">
        <f t="shared" si="0"/>
        <v>0</v>
      </c>
      <c r="E6">
        <f t="shared" si="0"/>
        <v>0</v>
      </c>
      <c r="F6">
        <f t="shared" si="0"/>
        <v>0</v>
      </c>
      <c r="G6">
        <f t="shared" si="0"/>
        <v>0</v>
      </c>
      <c r="H6">
        <f t="shared" si="0"/>
        <v>0</v>
      </c>
      <c r="I6">
        <f t="shared" si="0"/>
        <v>0</v>
      </c>
      <c r="J6">
        <f t="shared" si="0"/>
        <v>0</v>
      </c>
      <c r="K6">
        <f t="shared" si="0"/>
        <v>0</v>
      </c>
      <c r="L6">
        <f t="shared" si="0"/>
        <v>0</v>
      </c>
      <c r="M6">
        <f t="shared" si="0"/>
        <v>0</v>
      </c>
      <c r="N6">
        <f t="shared" si="0"/>
        <v>0</v>
      </c>
      <c r="O6">
        <f t="shared" si="0"/>
        <v>0</v>
      </c>
      <c r="P6">
        <f t="shared" si="0"/>
        <v>0</v>
      </c>
      <c r="Q6">
        <f t="shared" si="0"/>
        <v>0</v>
      </c>
      <c r="R6">
        <f t="shared" si="0"/>
        <v>0</v>
      </c>
      <c r="S6">
        <f t="shared" si="0"/>
        <v>0</v>
      </c>
      <c r="T6">
        <f t="shared" si="1"/>
        <v>0</v>
      </c>
      <c r="U6">
        <f t="shared" si="1"/>
        <v>0</v>
      </c>
      <c r="V6">
        <f t="shared" si="1"/>
        <v>0</v>
      </c>
    </row>
    <row r="7" spans="1:22">
      <c r="B7" t="s">
        <v>12</v>
      </c>
      <c r="C7">
        <v>0</v>
      </c>
      <c r="D7">
        <f>'Calcs CN NI'!C8</f>
        <v>0</v>
      </c>
      <c r="E7">
        <f t="shared" si="0"/>
        <v>0</v>
      </c>
      <c r="F7">
        <f t="shared" si="0"/>
        <v>0</v>
      </c>
      <c r="G7">
        <f t="shared" si="0"/>
        <v>0</v>
      </c>
      <c r="H7">
        <f t="shared" si="0"/>
        <v>0</v>
      </c>
      <c r="I7">
        <f t="shared" si="0"/>
        <v>0</v>
      </c>
      <c r="J7">
        <f t="shared" si="0"/>
        <v>0</v>
      </c>
      <c r="K7">
        <f t="shared" si="0"/>
        <v>0</v>
      </c>
      <c r="L7">
        <f t="shared" si="0"/>
        <v>0</v>
      </c>
      <c r="M7">
        <f t="shared" si="0"/>
        <v>0</v>
      </c>
      <c r="N7">
        <f t="shared" si="0"/>
        <v>0</v>
      </c>
      <c r="O7">
        <f t="shared" si="0"/>
        <v>0</v>
      </c>
      <c r="P7">
        <f t="shared" si="0"/>
        <v>0</v>
      </c>
      <c r="Q7">
        <f t="shared" si="0"/>
        <v>0</v>
      </c>
      <c r="R7">
        <f t="shared" si="0"/>
        <v>0</v>
      </c>
      <c r="S7">
        <f t="shared" si="0"/>
        <v>0</v>
      </c>
      <c r="T7">
        <f t="shared" si="1"/>
        <v>0</v>
      </c>
      <c r="U7">
        <f t="shared" si="1"/>
        <v>0</v>
      </c>
      <c r="V7">
        <f t="shared" si="1"/>
        <v>0</v>
      </c>
    </row>
    <row r="8" spans="1:22">
      <c r="B8" t="s">
        <v>40</v>
      </c>
      <c r="C8">
        <f>'Calcs CN NI'!C10</f>
        <v>1.9599639845400538</v>
      </c>
      <c r="D8">
        <f t="shared" si="0"/>
        <v>1.9599639845400538</v>
      </c>
      <c r="E8">
        <f t="shared" si="0"/>
        <v>1.9599639845400538</v>
      </c>
      <c r="F8">
        <f t="shared" si="0"/>
        <v>1.9599639845400538</v>
      </c>
      <c r="G8">
        <f t="shared" si="0"/>
        <v>1.9599639845400538</v>
      </c>
      <c r="H8">
        <f t="shared" si="0"/>
        <v>1.9599639845400538</v>
      </c>
      <c r="I8">
        <f t="shared" si="0"/>
        <v>1.9599639845400538</v>
      </c>
      <c r="J8">
        <f t="shared" si="0"/>
        <v>1.9599639845400538</v>
      </c>
      <c r="K8">
        <f t="shared" si="0"/>
        <v>1.9599639845400538</v>
      </c>
      <c r="L8">
        <f t="shared" si="0"/>
        <v>1.9599639845400538</v>
      </c>
      <c r="M8">
        <f t="shared" si="0"/>
        <v>1.9599639845400538</v>
      </c>
      <c r="N8">
        <f t="shared" si="0"/>
        <v>1.9599639845400538</v>
      </c>
      <c r="O8">
        <f t="shared" si="0"/>
        <v>1.9599639845400538</v>
      </c>
      <c r="P8">
        <f t="shared" si="0"/>
        <v>1.9599639845400538</v>
      </c>
      <c r="Q8">
        <f t="shared" si="0"/>
        <v>1.9599639845400538</v>
      </c>
      <c r="R8">
        <f t="shared" si="0"/>
        <v>1.9599639845400538</v>
      </c>
      <c r="S8">
        <f t="shared" si="0"/>
        <v>1.9599639845400538</v>
      </c>
      <c r="T8">
        <f t="shared" si="1"/>
        <v>1.9599639845400538</v>
      </c>
      <c r="U8">
        <f t="shared" si="1"/>
        <v>1.9599639845400538</v>
      </c>
      <c r="V8">
        <f t="shared" si="1"/>
        <v>1.9599639845400538</v>
      </c>
    </row>
    <row r="9" spans="1:22">
      <c r="B9" t="s">
        <v>41</v>
      </c>
      <c r="C9">
        <f>'Calcs CN NI'!C9</f>
        <v>1.0364333894937898</v>
      </c>
      <c r="D9">
        <f t="shared" si="0"/>
        <v>1.0364333894937898</v>
      </c>
      <c r="E9">
        <f t="shared" si="0"/>
        <v>1.0364333894937898</v>
      </c>
      <c r="F9">
        <f t="shared" si="0"/>
        <v>1.0364333894937898</v>
      </c>
      <c r="G9">
        <f t="shared" si="0"/>
        <v>1.0364333894937898</v>
      </c>
      <c r="H9">
        <f t="shared" si="0"/>
        <v>1.0364333894937898</v>
      </c>
      <c r="I9">
        <f t="shared" si="0"/>
        <v>1.0364333894937898</v>
      </c>
      <c r="J9">
        <f t="shared" si="0"/>
        <v>1.0364333894937898</v>
      </c>
      <c r="K9">
        <f t="shared" si="0"/>
        <v>1.0364333894937898</v>
      </c>
      <c r="L9">
        <f t="shared" si="0"/>
        <v>1.0364333894937898</v>
      </c>
      <c r="M9">
        <f t="shared" si="0"/>
        <v>1.0364333894937898</v>
      </c>
      <c r="N9">
        <f t="shared" si="0"/>
        <v>1.0364333894937898</v>
      </c>
      <c r="O9">
        <f t="shared" si="0"/>
        <v>1.0364333894937898</v>
      </c>
      <c r="P9">
        <f t="shared" si="0"/>
        <v>1.0364333894937898</v>
      </c>
      <c r="Q9">
        <f t="shared" si="0"/>
        <v>1.0364333894937898</v>
      </c>
      <c r="R9">
        <f t="shared" si="0"/>
        <v>1.0364333894937898</v>
      </c>
      <c r="S9">
        <f t="shared" si="0"/>
        <v>1.0364333894937898</v>
      </c>
      <c r="T9">
        <f t="shared" si="1"/>
        <v>1.0364333894937898</v>
      </c>
      <c r="U9">
        <f t="shared" si="1"/>
        <v>1.0364333894937898</v>
      </c>
      <c r="V9">
        <f t="shared" si="1"/>
        <v>1.0364333894937898</v>
      </c>
    </row>
    <row r="10" spans="1:22">
      <c r="B10" t="s">
        <v>18</v>
      </c>
      <c r="C10">
        <f>'Calcs CN NI'!D13</f>
        <v>1</v>
      </c>
      <c r="D10">
        <f t="shared" si="0"/>
        <v>1</v>
      </c>
      <c r="E10">
        <f t="shared" si="0"/>
        <v>1</v>
      </c>
      <c r="F10">
        <f t="shared" si="0"/>
        <v>1</v>
      </c>
      <c r="G10">
        <f t="shared" si="0"/>
        <v>1</v>
      </c>
      <c r="H10">
        <f t="shared" si="0"/>
        <v>1</v>
      </c>
      <c r="I10">
        <f t="shared" si="0"/>
        <v>1</v>
      </c>
      <c r="J10">
        <f t="shared" si="0"/>
        <v>1</v>
      </c>
      <c r="K10">
        <f t="shared" si="0"/>
        <v>1</v>
      </c>
      <c r="L10">
        <f t="shared" si="0"/>
        <v>1</v>
      </c>
      <c r="M10">
        <f t="shared" si="0"/>
        <v>1</v>
      </c>
      <c r="N10">
        <f t="shared" si="0"/>
        <v>1</v>
      </c>
      <c r="O10">
        <f t="shared" si="0"/>
        <v>1</v>
      </c>
      <c r="P10">
        <f t="shared" si="0"/>
        <v>1</v>
      </c>
      <c r="Q10">
        <f t="shared" si="0"/>
        <v>1</v>
      </c>
      <c r="R10">
        <f t="shared" si="0"/>
        <v>1</v>
      </c>
      <c r="S10">
        <f t="shared" si="0"/>
        <v>1</v>
      </c>
      <c r="T10">
        <f t="shared" si="1"/>
        <v>1</v>
      </c>
      <c r="U10">
        <f t="shared" si="1"/>
        <v>1</v>
      </c>
      <c r="V10">
        <f t="shared" si="1"/>
        <v>1</v>
      </c>
    </row>
    <row r="11" spans="1:22">
      <c r="B11" t="s">
        <v>7</v>
      </c>
      <c r="C11">
        <f>'Calcs CN NI'!D4</f>
        <v>0.5</v>
      </c>
      <c r="D11">
        <f t="shared" si="0"/>
        <v>0.5</v>
      </c>
      <c r="E11">
        <f t="shared" si="0"/>
        <v>0.5</v>
      </c>
      <c r="F11">
        <f t="shared" si="0"/>
        <v>0.5</v>
      </c>
      <c r="G11">
        <f t="shared" si="0"/>
        <v>0.5</v>
      </c>
      <c r="H11">
        <f t="shared" si="0"/>
        <v>0.5</v>
      </c>
      <c r="I11">
        <f t="shared" si="0"/>
        <v>0.5</v>
      </c>
      <c r="J11">
        <f t="shared" si="0"/>
        <v>0.5</v>
      </c>
      <c r="K11">
        <f t="shared" si="0"/>
        <v>0.5</v>
      </c>
      <c r="L11">
        <f t="shared" si="0"/>
        <v>0.5</v>
      </c>
      <c r="M11">
        <f t="shared" si="0"/>
        <v>0.5</v>
      </c>
      <c r="N11">
        <f t="shared" si="0"/>
        <v>0.5</v>
      </c>
      <c r="O11">
        <f t="shared" si="0"/>
        <v>0.5</v>
      </c>
      <c r="P11">
        <f t="shared" si="0"/>
        <v>0.5</v>
      </c>
      <c r="Q11">
        <f t="shared" si="0"/>
        <v>0.5</v>
      </c>
      <c r="R11">
        <f t="shared" si="0"/>
        <v>0.5</v>
      </c>
      <c r="S11">
        <f t="shared" si="0"/>
        <v>0.5</v>
      </c>
      <c r="T11">
        <f t="shared" si="1"/>
        <v>0.5</v>
      </c>
      <c r="U11">
        <f t="shared" si="1"/>
        <v>0.5</v>
      </c>
      <c r="V11">
        <f t="shared" si="1"/>
        <v>0.5</v>
      </c>
    </row>
    <row r="12" spans="1:22">
      <c r="B12" s="503" t="s">
        <v>795</v>
      </c>
      <c r="C12" s="58">
        <f>SQRT((C5^2 /C2)*(1+(C6*(C2-1)))*(1/(1-((C7^2)*(((C2*C6)/((C2*C6)-C6+1))*(1-((C2*C6)/((C2*C6)-C6+1))))))))</f>
        <v>2</v>
      </c>
      <c r="D12" s="58">
        <f t="shared" ref="D12:V12" si="2">SQRT((D5^2 /D2)*(1+(D6*(D2-1)))*(1/(1-((D7^2)*(((D2*D6)/((D2*D6)-D6+1))*(1-((D2*D6)/((D2*D6)-D6+1))))))))</f>
        <v>1.4142135623730951</v>
      </c>
      <c r="E12" s="58">
        <f t="shared" si="2"/>
        <v>1.1547005383792515</v>
      </c>
      <c r="F12" s="58">
        <f t="shared" si="2"/>
        <v>1</v>
      </c>
      <c r="G12" s="58">
        <f t="shared" si="2"/>
        <v>0.89442719099991586</v>
      </c>
      <c r="H12" s="58">
        <f t="shared" si="2"/>
        <v>0.81649658092772603</v>
      </c>
      <c r="I12" s="58">
        <f t="shared" si="2"/>
        <v>0.7559289460184544</v>
      </c>
      <c r="J12" s="58">
        <f t="shared" si="2"/>
        <v>0.70710678118654757</v>
      </c>
      <c r="K12" s="58">
        <f t="shared" si="2"/>
        <v>0.66666666666666663</v>
      </c>
      <c r="L12" s="58">
        <f t="shared" si="2"/>
        <v>0.63245553203367588</v>
      </c>
      <c r="M12" s="58">
        <f t="shared" si="2"/>
        <v>0.60302268915552726</v>
      </c>
      <c r="N12" s="58">
        <f t="shared" si="2"/>
        <v>0.57735026918962573</v>
      </c>
      <c r="O12" s="58">
        <f t="shared" si="2"/>
        <v>0.55470019622522915</v>
      </c>
      <c r="P12" s="58">
        <f t="shared" si="2"/>
        <v>0.53452248382484879</v>
      </c>
      <c r="Q12" s="58">
        <f t="shared" si="2"/>
        <v>0.5163977794943222</v>
      </c>
      <c r="R12" s="58">
        <f t="shared" si="2"/>
        <v>0.5</v>
      </c>
      <c r="S12" s="58">
        <f t="shared" si="2"/>
        <v>0.48507125007266594</v>
      </c>
      <c r="T12" s="58">
        <f t="shared" si="2"/>
        <v>0.47140452079103168</v>
      </c>
      <c r="U12" s="58">
        <f t="shared" si="2"/>
        <v>0.45883146774112354</v>
      </c>
      <c r="V12" s="58">
        <f t="shared" si="2"/>
        <v>0.44721359549995793</v>
      </c>
    </row>
    <row r="13" spans="1:22">
      <c r="B13" s="563" t="s">
        <v>36</v>
      </c>
      <c r="C13">
        <f t="shared" ref="C13:V13" si="3">C4*(1+(C3*C2))*(((C8+C9)*(C12^2+((C12^2/C10)))^0.5/C11)^2)</f>
        <v>383.07828151965509</v>
      </c>
      <c r="D13">
        <f t="shared" si="3"/>
        <v>239.42392594978438</v>
      </c>
      <c r="E13">
        <f t="shared" si="3"/>
        <v>191.53914075982755</v>
      </c>
      <c r="F13">
        <f t="shared" si="3"/>
        <v>167.59674816484909</v>
      </c>
      <c r="G13">
        <f t="shared" si="3"/>
        <v>153.23131260786201</v>
      </c>
      <c r="H13">
        <f t="shared" si="3"/>
        <v>143.65435556987063</v>
      </c>
      <c r="I13">
        <f t="shared" si="3"/>
        <v>136.81367197130533</v>
      </c>
      <c r="J13">
        <f t="shared" si="3"/>
        <v>131.6831592723814</v>
      </c>
      <c r="K13">
        <f t="shared" si="3"/>
        <v>127.69276050655168</v>
      </c>
      <c r="L13">
        <f t="shared" si="3"/>
        <v>124.50044149388788</v>
      </c>
      <c r="M13">
        <f t="shared" si="3"/>
        <v>121.88854411989026</v>
      </c>
      <c r="N13">
        <f t="shared" si="3"/>
        <v>119.71196297489222</v>
      </c>
      <c r="O13">
        <f t="shared" si="3"/>
        <v>117.87024046758617</v>
      </c>
      <c r="P13">
        <f t="shared" si="3"/>
        <v>116.29162117560959</v>
      </c>
      <c r="Q13">
        <f t="shared" si="3"/>
        <v>114.9234844558965</v>
      </c>
      <c r="R13">
        <f t="shared" si="3"/>
        <v>113.7263648261476</v>
      </c>
      <c r="S13">
        <f t="shared" si="3"/>
        <v>112.67008279989854</v>
      </c>
      <c r="T13">
        <f t="shared" si="3"/>
        <v>111.73116544323273</v>
      </c>
      <c r="U13">
        <f t="shared" si="3"/>
        <v>110.89108149253173</v>
      </c>
      <c r="V13">
        <f t="shared" si="3"/>
        <v>110.13500593690081</v>
      </c>
    </row>
    <row r="14" spans="1:22">
      <c r="B14" t="s">
        <v>37</v>
      </c>
      <c r="C14">
        <f>C13/(C4*(1+C3*C2))</f>
        <v>287.30871113974132</v>
      </c>
      <c r="D14">
        <f t="shared" ref="D14:V14" si="4">D13/(D4*(1+D3*D2))</f>
        <v>143.65435556987063</v>
      </c>
      <c r="E14">
        <f t="shared" si="4"/>
        <v>95.769570379913773</v>
      </c>
      <c r="F14">
        <f t="shared" si="4"/>
        <v>71.82717778493533</v>
      </c>
      <c r="G14">
        <f t="shared" si="4"/>
        <v>57.461742227948257</v>
      </c>
      <c r="H14">
        <f t="shared" si="4"/>
        <v>47.884785189956879</v>
      </c>
      <c r="I14">
        <f t="shared" si="4"/>
        <v>41.044101591391602</v>
      </c>
      <c r="J14">
        <f t="shared" si="4"/>
        <v>35.913588892467658</v>
      </c>
      <c r="K14">
        <f t="shared" si="4"/>
        <v>31.92319012663792</v>
      </c>
      <c r="L14">
        <f t="shared" si="4"/>
        <v>28.730871113974128</v>
      </c>
      <c r="M14">
        <f t="shared" si="4"/>
        <v>26.118973739976486</v>
      </c>
      <c r="N14">
        <f t="shared" si="4"/>
        <v>23.942392594978443</v>
      </c>
      <c r="O14">
        <f t="shared" si="4"/>
        <v>22.100670087672409</v>
      </c>
      <c r="P14">
        <f t="shared" si="4"/>
        <v>20.522050795695812</v>
      </c>
      <c r="Q14">
        <f t="shared" si="4"/>
        <v>19.153914075982751</v>
      </c>
      <c r="R14">
        <f t="shared" si="4"/>
        <v>17.956794446233832</v>
      </c>
      <c r="S14">
        <f t="shared" si="4"/>
        <v>16.900512419984782</v>
      </c>
      <c r="T14">
        <f t="shared" si="4"/>
        <v>15.961595063318962</v>
      </c>
      <c r="U14">
        <f t="shared" si="4"/>
        <v>15.121511112617963</v>
      </c>
      <c r="V14">
        <f t="shared" si="4"/>
        <v>14.365435556987064</v>
      </c>
    </row>
    <row r="15" spans="1:22">
      <c r="A15" s="563" t="s">
        <v>48</v>
      </c>
      <c r="B15" s="59" t="s">
        <v>26</v>
      </c>
      <c r="C15">
        <f t="shared" ref="C15:V15" si="5">(C14*(1+C10))*(1+(C3*C2))</f>
        <v>766.15656303931019</v>
      </c>
      <c r="D15">
        <f t="shared" si="5"/>
        <v>478.84785189956875</v>
      </c>
      <c r="E15">
        <f t="shared" si="5"/>
        <v>383.07828151965509</v>
      </c>
      <c r="F15">
        <f t="shared" si="5"/>
        <v>335.19349632969818</v>
      </c>
      <c r="G15">
        <f t="shared" si="5"/>
        <v>306.46262521572402</v>
      </c>
      <c r="H15">
        <f t="shared" si="5"/>
        <v>287.30871113974126</v>
      </c>
      <c r="I15">
        <f t="shared" si="5"/>
        <v>273.62734394261065</v>
      </c>
      <c r="J15">
        <f t="shared" si="5"/>
        <v>263.36631854476281</v>
      </c>
      <c r="K15">
        <f t="shared" si="5"/>
        <v>255.38552101310336</v>
      </c>
      <c r="L15">
        <f t="shared" si="5"/>
        <v>249.00088298777575</v>
      </c>
      <c r="M15">
        <f t="shared" si="5"/>
        <v>243.77708823978051</v>
      </c>
      <c r="N15">
        <f t="shared" si="5"/>
        <v>239.42392594978443</v>
      </c>
      <c r="O15">
        <f t="shared" si="5"/>
        <v>235.74048093517234</v>
      </c>
      <c r="P15">
        <f t="shared" si="5"/>
        <v>232.58324235121918</v>
      </c>
      <c r="Q15">
        <f t="shared" si="5"/>
        <v>229.846968911793</v>
      </c>
      <c r="R15">
        <f t="shared" si="5"/>
        <v>227.4527296522952</v>
      </c>
      <c r="S15">
        <f t="shared" si="5"/>
        <v>225.34016559979707</v>
      </c>
      <c r="T15">
        <f t="shared" si="5"/>
        <v>223.46233088646545</v>
      </c>
      <c r="U15">
        <f t="shared" si="5"/>
        <v>221.78216298506345</v>
      </c>
      <c r="V15">
        <f t="shared" si="5"/>
        <v>220.27001187380162</v>
      </c>
    </row>
    <row r="16" spans="1:22">
      <c r="B16" t="str">
        <f>B18</f>
        <v>m</v>
      </c>
      <c r="C16">
        <f t="shared" ref="C16:V16" si="6">C18</f>
        <v>1</v>
      </c>
      <c r="D16">
        <f t="shared" si="6"/>
        <v>2</v>
      </c>
      <c r="E16">
        <f t="shared" si="6"/>
        <v>3</v>
      </c>
      <c r="F16">
        <f t="shared" si="6"/>
        <v>4</v>
      </c>
      <c r="G16">
        <f t="shared" si="6"/>
        <v>5</v>
      </c>
      <c r="H16">
        <f t="shared" si="6"/>
        <v>6</v>
      </c>
      <c r="I16">
        <f t="shared" si="6"/>
        <v>7</v>
      </c>
      <c r="J16">
        <f t="shared" si="6"/>
        <v>8</v>
      </c>
      <c r="K16">
        <f t="shared" si="6"/>
        <v>9</v>
      </c>
      <c r="L16">
        <f t="shared" si="6"/>
        <v>10</v>
      </c>
      <c r="M16">
        <f t="shared" si="6"/>
        <v>11</v>
      </c>
      <c r="N16">
        <f t="shared" si="6"/>
        <v>12</v>
      </c>
      <c r="O16">
        <f t="shared" si="6"/>
        <v>13</v>
      </c>
      <c r="P16">
        <f t="shared" si="6"/>
        <v>14</v>
      </c>
      <c r="Q16">
        <f t="shared" si="6"/>
        <v>15</v>
      </c>
      <c r="R16">
        <f t="shared" si="6"/>
        <v>16</v>
      </c>
      <c r="S16">
        <f t="shared" si="6"/>
        <v>17</v>
      </c>
      <c r="T16">
        <f t="shared" si="6"/>
        <v>18</v>
      </c>
      <c r="U16">
        <f t="shared" si="6"/>
        <v>19</v>
      </c>
      <c r="V16">
        <f t="shared" si="6"/>
        <v>20</v>
      </c>
    </row>
    <row r="17" spans="2:22">
      <c r="B17" t="s">
        <v>49</v>
      </c>
      <c r="C17">
        <f>$A4*C15</f>
        <v>2298.4696891179306</v>
      </c>
      <c r="D17">
        <f t="shared" ref="D17:V17" si="7">$A4*D15</f>
        <v>1436.5435556987063</v>
      </c>
      <c r="E17">
        <f t="shared" si="7"/>
        <v>1149.2348445589653</v>
      </c>
      <c r="F17">
        <f t="shared" si="7"/>
        <v>1005.5804889890945</v>
      </c>
      <c r="G17">
        <f t="shared" si="7"/>
        <v>919.387875647172</v>
      </c>
      <c r="H17">
        <f t="shared" si="7"/>
        <v>861.92613341922379</v>
      </c>
      <c r="I17">
        <f t="shared" si="7"/>
        <v>820.88203182783195</v>
      </c>
      <c r="J17">
        <f t="shared" si="7"/>
        <v>790.09895563428836</v>
      </c>
      <c r="K17">
        <f t="shared" si="7"/>
        <v>766.15656303931007</v>
      </c>
      <c r="L17">
        <f t="shared" si="7"/>
        <v>747.00264896332726</v>
      </c>
      <c r="M17">
        <f t="shared" si="7"/>
        <v>731.33126471934156</v>
      </c>
      <c r="N17">
        <f t="shared" si="7"/>
        <v>718.27177784935327</v>
      </c>
      <c r="O17">
        <f t="shared" si="7"/>
        <v>707.22144280551697</v>
      </c>
      <c r="P17">
        <f t="shared" si="7"/>
        <v>697.74972705365758</v>
      </c>
      <c r="Q17">
        <f t="shared" si="7"/>
        <v>689.54090673537894</v>
      </c>
      <c r="R17">
        <f t="shared" si="7"/>
        <v>682.35818895688567</v>
      </c>
      <c r="S17">
        <f t="shared" si="7"/>
        <v>676.02049679939125</v>
      </c>
      <c r="T17">
        <f t="shared" si="7"/>
        <v>670.38699265939636</v>
      </c>
      <c r="U17">
        <f t="shared" si="7"/>
        <v>665.34648895519035</v>
      </c>
      <c r="V17">
        <f t="shared" si="7"/>
        <v>660.81003562140484</v>
      </c>
    </row>
    <row r="18" spans="2:22">
      <c r="B18" t="str">
        <f t="shared" ref="B18:V18" si="8">B2</f>
        <v>m</v>
      </c>
      <c r="C18">
        <f t="shared" si="8"/>
        <v>1</v>
      </c>
      <c r="D18">
        <f t="shared" si="8"/>
        <v>2</v>
      </c>
      <c r="E18">
        <f t="shared" si="8"/>
        <v>3</v>
      </c>
      <c r="F18">
        <f t="shared" si="8"/>
        <v>4</v>
      </c>
      <c r="G18">
        <f t="shared" si="8"/>
        <v>5</v>
      </c>
      <c r="H18">
        <f t="shared" si="8"/>
        <v>6</v>
      </c>
      <c r="I18">
        <f t="shared" si="8"/>
        <v>7</v>
      </c>
      <c r="J18">
        <f t="shared" si="8"/>
        <v>8</v>
      </c>
      <c r="K18">
        <f t="shared" si="8"/>
        <v>9</v>
      </c>
      <c r="L18">
        <f t="shared" si="8"/>
        <v>10</v>
      </c>
      <c r="M18">
        <f t="shared" si="8"/>
        <v>11</v>
      </c>
      <c r="N18">
        <f t="shared" si="8"/>
        <v>12</v>
      </c>
      <c r="O18">
        <f t="shared" si="8"/>
        <v>13</v>
      </c>
      <c r="P18">
        <f t="shared" si="8"/>
        <v>14</v>
      </c>
      <c r="Q18">
        <f t="shared" si="8"/>
        <v>15</v>
      </c>
      <c r="R18">
        <f t="shared" si="8"/>
        <v>16</v>
      </c>
      <c r="S18">
        <f t="shared" si="8"/>
        <v>17</v>
      </c>
      <c r="T18">
        <f t="shared" si="8"/>
        <v>18</v>
      </c>
      <c r="U18">
        <f t="shared" si="8"/>
        <v>19</v>
      </c>
      <c r="V18">
        <f t="shared" si="8"/>
        <v>20</v>
      </c>
    </row>
    <row r="19" spans="2:22">
      <c r="B19" t="str">
        <f>B14</f>
        <v>N</v>
      </c>
      <c r="C19">
        <f t="shared" ref="C19:V19" si="9">C14</f>
        <v>287.30871113974132</v>
      </c>
      <c r="D19">
        <f t="shared" si="9"/>
        <v>143.65435556987063</v>
      </c>
      <c r="E19">
        <f t="shared" si="9"/>
        <v>95.769570379913773</v>
      </c>
      <c r="F19">
        <f t="shared" si="9"/>
        <v>71.82717778493533</v>
      </c>
      <c r="G19">
        <f t="shared" si="9"/>
        <v>57.461742227948257</v>
      </c>
      <c r="H19">
        <f t="shared" si="9"/>
        <v>47.884785189956879</v>
      </c>
      <c r="I19">
        <f t="shared" si="9"/>
        <v>41.044101591391602</v>
      </c>
      <c r="J19">
        <f t="shared" si="9"/>
        <v>35.913588892467658</v>
      </c>
      <c r="K19">
        <f t="shared" si="9"/>
        <v>31.92319012663792</v>
      </c>
      <c r="L19">
        <f t="shared" si="9"/>
        <v>28.730871113974128</v>
      </c>
      <c r="M19">
        <f t="shared" si="9"/>
        <v>26.118973739976486</v>
      </c>
      <c r="N19">
        <f t="shared" si="9"/>
        <v>23.942392594978443</v>
      </c>
      <c r="O19">
        <f t="shared" si="9"/>
        <v>22.100670087672409</v>
      </c>
      <c r="P19">
        <f t="shared" si="9"/>
        <v>20.522050795695812</v>
      </c>
      <c r="Q19">
        <f t="shared" si="9"/>
        <v>19.153914075982751</v>
      </c>
      <c r="R19">
        <f t="shared" si="9"/>
        <v>17.956794446233832</v>
      </c>
      <c r="S19">
        <f t="shared" si="9"/>
        <v>16.900512419984782</v>
      </c>
      <c r="T19">
        <f t="shared" si="9"/>
        <v>15.961595063318962</v>
      </c>
      <c r="U19">
        <f t="shared" si="9"/>
        <v>15.121511112617963</v>
      </c>
      <c r="V19">
        <f t="shared" si="9"/>
        <v>14.365435556987064</v>
      </c>
    </row>
    <row r="20" spans="2:22">
      <c r="E20">
        <f>E14*(1+E10)</f>
        <v>191.53914075982755</v>
      </c>
      <c r="F20">
        <f>F14*(1+F10)</f>
        <v>143.65435556987066</v>
      </c>
      <c r="K20" s="50"/>
      <c r="L20" s="50"/>
      <c r="M20" s="50"/>
      <c r="N20" s="50"/>
      <c r="O20" s="62"/>
      <c r="P20" s="50"/>
      <c r="Q20" s="50"/>
    </row>
    <row r="21" spans="2:22">
      <c r="B21" t="s">
        <v>50</v>
      </c>
      <c r="C21">
        <f>MIN(C17:V17)</f>
        <v>660.81003562140484</v>
      </c>
      <c r="D21" s="63" t="s">
        <v>49</v>
      </c>
      <c r="E21" s="64">
        <f>C21</f>
        <v>660.81003562140484</v>
      </c>
      <c r="F21" s="64" t="s">
        <v>51</v>
      </c>
      <c r="G21" s="64">
        <f>HLOOKUP(C21,C17:V18,2,0)</f>
        <v>20</v>
      </c>
      <c r="H21" s="64" t="s">
        <v>37</v>
      </c>
      <c r="I21" s="65">
        <f>HLOOKUP(C21,B17:V19,3,0)*(1+C10)</f>
        <v>28.730871113974128</v>
      </c>
      <c r="K21" s="50"/>
      <c r="L21" s="50"/>
      <c r="M21" s="50"/>
      <c r="N21" s="50"/>
      <c r="O21" s="62"/>
      <c r="P21" s="50"/>
      <c r="Q21" s="50"/>
    </row>
    <row r="22" spans="2:22">
      <c r="E22">
        <f>6*E21</f>
        <v>3964.8602137284288</v>
      </c>
      <c r="K22" s="50"/>
      <c r="L22" s="66"/>
      <c r="M22" s="66"/>
      <c r="N22" s="66"/>
      <c r="O22" s="66"/>
      <c r="P22" s="66"/>
      <c r="Q22" s="66"/>
      <c r="R22" s="564"/>
      <c r="S22" s="564"/>
      <c r="T22" s="564"/>
    </row>
    <row r="23" spans="2:22">
      <c r="B23" s="130"/>
      <c r="C23" s="636"/>
      <c r="D23" s="130"/>
      <c r="E23" s="130"/>
      <c r="F23" s="130"/>
      <c r="G23" s="130"/>
      <c r="H23" s="130"/>
      <c r="I23" s="130"/>
      <c r="J23" s="130"/>
      <c r="K23" s="50"/>
      <c r="L23" s="69"/>
      <c r="M23" s="69"/>
      <c r="N23" s="69"/>
      <c r="O23" s="69"/>
      <c r="P23" s="69"/>
      <c r="Q23" s="69"/>
      <c r="R23" s="70"/>
      <c r="S23" s="70"/>
      <c r="T23" s="70"/>
    </row>
    <row r="24" spans="2:22">
      <c r="D24" t="s">
        <v>52</v>
      </c>
      <c r="F24" t="s">
        <v>53</v>
      </c>
      <c r="K24" s="576"/>
      <c r="L24" s="50"/>
      <c r="M24" s="50"/>
      <c r="N24" s="50"/>
      <c r="O24" s="50"/>
      <c r="P24" s="50"/>
      <c r="Q24" s="50"/>
    </row>
    <row r="25" spans="2:22">
      <c r="D25" t="s">
        <v>54</v>
      </c>
      <c r="E25" t="s">
        <v>55</v>
      </c>
      <c r="F25">
        <v>1</v>
      </c>
      <c r="K25" s="50"/>
      <c r="L25" s="50"/>
      <c r="M25" s="50"/>
      <c r="N25" s="50"/>
      <c r="O25" s="50"/>
      <c r="P25" s="50"/>
      <c r="Q25" s="50"/>
    </row>
    <row r="26" spans="2:22">
      <c r="E26" t="s">
        <v>56</v>
      </c>
      <c r="F26">
        <v>0.1666</v>
      </c>
      <c r="K26" s="50"/>
      <c r="L26" s="50"/>
      <c r="M26" s="50"/>
      <c r="N26" s="50"/>
      <c r="O26" s="50"/>
      <c r="P26" s="71"/>
      <c r="Q26" s="50"/>
    </row>
    <row r="27" spans="2:22">
      <c r="K27" s="50"/>
      <c r="L27" s="50"/>
      <c r="M27" s="50"/>
      <c r="N27" s="50"/>
      <c r="O27" s="50"/>
      <c r="P27" s="50"/>
      <c r="Q27" s="50"/>
    </row>
  </sheetData>
  <sheetProtection algorithmName="SHA-512" hashValue="OuBTrede2gWQZVtf5/XUJ4atBtv1LHUe6s6FU1S8mpMDf0nMLJ6fMqgnMUCzyljc0FDYX4w4mQj60oFJ3ya4qA==" saltValue="Qbk3/mkCb2R86pUytr2bWg==" spinCount="100000" sheet="1" objects="1" scenarios="1" selectLockedCells="1" selectUnlockedCells="1"/>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14D6-299A-4544-95FB-CA26E48AB6F3}">
  <dimension ref="A1:V21"/>
  <sheetViews>
    <sheetView workbookViewId="0">
      <selection activeCell="U8" sqref="U8"/>
    </sheetView>
  </sheetViews>
  <sheetFormatPr defaultRowHeight="15"/>
  <cols>
    <col min="4" max="4" width="10" customWidth="1"/>
    <col min="5" max="5" width="11" customWidth="1"/>
  </cols>
  <sheetData>
    <row r="1" spans="1:22">
      <c r="A1" s="50" t="s">
        <v>42</v>
      </c>
      <c r="B1" s="50" t="s">
        <v>8</v>
      </c>
      <c r="C1" s="50" t="e">
        <f>SQRT((1/C3)*((1-C6)/C6))</f>
        <v>#DIV/0!</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563"/>
      <c r="B3" s="563" t="s">
        <v>46</v>
      </c>
      <c r="C3">
        <f>'costCN (Norm) NI'!C3</f>
        <v>0.33333333333333331</v>
      </c>
      <c r="D3">
        <f t="shared" ref="D3:S7" si="0">C3</f>
        <v>0.33333333333333331</v>
      </c>
      <c r="E3">
        <f t="shared" si="0"/>
        <v>0.33333333333333331</v>
      </c>
      <c r="F3">
        <f t="shared" si="0"/>
        <v>0.33333333333333331</v>
      </c>
      <c r="G3">
        <f t="shared" si="0"/>
        <v>0.33333333333333331</v>
      </c>
      <c r="H3">
        <f t="shared" si="0"/>
        <v>0.33333333333333331</v>
      </c>
      <c r="I3">
        <f t="shared" si="0"/>
        <v>0.33333333333333331</v>
      </c>
      <c r="J3">
        <f t="shared" si="0"/>
        <v>0.33333333333333331</v>
      </c>
      <c r="K3">
        <f t="shared" si="0"/>
        <v>0.33333333333333331</v>
      </c>
      <c r="L3">
        <f t="shared" si="0"/>
        <v>0.33333333333333331</v>
      </c>
      <c r="M3">
        <f t="shared" si="0"/>
        <v>0.33333333333333331</v>
      </c>
      <c r="N3">
        <f t="shared" si="0"/>
        <v>0.33333333333333331</v>
      </c>
      <c r="O3">
        <f t="shared" si="0"/>
        <v>0.33333333333333331</v>
      </c>
      <c r="P3">
        <f t="shared" si="0"/>
        <v>0.33333333333333331</v>
      </c>
      <c r="Q3">
        <f t="shared" si="0"/>
        <v>0.33333333333333331</v>
      </c>
      <c r="R3">
        <f t="shared" si="0"/>
        <v>0.33333333333333331</v>
      </c>
      <c r="S3">
        <f t="shared" si="0"/>
        <v>0.33333333333333331</v>
      </c>
      <c r="T3">
        <f t="shared" ref="T3:V7" si="1">S3</f>
        <v>0.33333333333333331</v>
      </c>
      <c r="U3">
        <f t="shared" si="1"/>
        <v>0.33333333333333331</v>
      </c>
      <c r="V3">
        <f t="shared" si="1"/>
        <v>0.33333333333333331</v>
      </c>
    </row>
    <row r="4" spans="1:22">
      <c r="A4" s="563"/>
      <c r="B4" s="563" t="s">
        <v>47</v>
      </c>
      <c r="C4">
        <v>1</v>
      </c>
      <c r="D4">
        <f t="shared" si="0"/>
        <v>1</v>
      </c>
      <c r="E4">
        <f t="shared" si="0"/>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1"/>
        <v>1</v>
      </c>
      <c r="U4">
        <f t="shared" si="1"/>
        <v>1</v>
      </c>
      <c r="V4">
        <f t="shared" si="1"/>
        <v>1</v>
      </c>
    </row>
    <row r="5" spans="1:22">
      <c r="B5" t="s">
        <v>38</v>
      </c>
      <c r="C5">
        <f>'Calcs CN NI'!D7</f>
        <v>2</v>
      </c>
      <c r="D5">
        <f t="shared" si="0"/>
        <v>2</v>
      </c>
      <c r="E5">
        <f t="shared" si="0"/>
        <v>2</v>
      </c>
      <c r="F5">
        <f t="shared" si="0"/>
        <v>2</v>
      </c>
      <c r="G5">
        <f t="shared" si="0"/>
        <v>2</v>
      </c>
      <c r="H5">
        <f t="shared" si="0"/>
        <v>2</v>
      </c>
      <c r="I5">
        <f t="shared" si="0"/>
        <v>2</v>
      </c>
      <c r="J5">
        <f t="shared" si="0"/>
        <v>2</v>
      </c>
      <c r="K5">
        <f t="shared" si="0"/>
        <v>2</v>
      </c>
      <c r="L5">
        <f t="shared" si="0"/>
        <v>2</v>
      </c>
      <c r="M5">
        <f t="shared" si="0"/>
        <v>2</v>
      </c>
      <c r="N5">
        <f t="shared" si="0"/>
        <v>2</v>
      </c>
      <c r="O5">
        <f t="shared" si="0"/>
        <v>2</v>
      </c>
      <c r="P5">
        <f t="shared" si="0"/>
        <v>2</v>
      </c>
      <c r="Q5">
        <f t="shared" si="0"/>
        <v>2</v>
      </c>
      <c r="R5">
        <f t="shared" si="0"/>
        <v>2</v>
      </c>
      <c r="S5">
        <f t="shared" si="0"/>
        <v>2</v>
      </c>
      <c r="T5">
        <f t="shared" si="1"/>
        <v>2</v>
      </c>
      <c r="U5">
        <f t="shared" si="1"/>
        <v>2</v>
      </c>
      <c r="V5">
        <f t="shared" si="1"/>
        <v>2</v>
      </c>
    </row>
    <row r="6" spans="1:22">
      <c r="A6" s="563"/>
      <c r="B6" t="s">
        <v>39</v>
      </c>
      <c r="C6">
        <f>'Calcs CN NI'!C6</f>
        <v>0</v>
      </c>
      <c r="D6">
        <f t="shared" si="0"/>
        <v>0</v>
      </c>
      <c r="E6">
        <f t="shared" si="0"/>
        <v>0</v>
      </c>
      <c r="F6">
        <f t="shared" si="0"/>
        <v>0</v>
      </c>
      <c r="G6">
        <f t="shared" si="0"/>
        <v>0</v>
      </c>
      <c r="H6">
        <f t="shared" si="0"/>
        <v>0</v>
      </c>
      <c r="I6">
        <f t="shared" si="0"/>
        <v>0</v>
      </c>
      <c r="J6">
        <f t="shared" si="0"/>
        <v>0</v>
      </c>
      <c r="K6">
        <f t="shared" si="0"/>
        <v>0</v>
      </c>
      <c r="L6">
        <f t="shared" si="0"/>
        <v>0</v>
      </c>
      <c r="M6">
        <f t="shared" si="0"/>
        <v>0</v>
      </c>
      <c r="N6">
        <f t="shared" si="0"/>
        <v>0</v>
      </c>
      <c r="O6">
        <f t="shared" si="0"/>
        <v>0</v>
      </c>
      <c r="P6">
        <f t="shared" si="0"/>
        <v>0</v>
      </c>
      <c r="Q6">
        <f t="shared" si="0"/>
        <v>0</v>
      </c>
      <c r="R6">
        <f t="shared" si="0"/>
        <v>0</v>
      </c>
      <c r="S6">
        <f t="shared" si="0"/>
        <v>0</v>
      </c>
      <c r="T6">
        <f t="shared" si="1"/>
        <v>0</v>
      </c>
      <c r="U6">
        <f t="shared" si="1"/>
        <v>0</v>
      </c>
      <c r="V6">
        <f t="shared" si="1"/>
        <v>0</v>
      </c>
    </row>
    <row r="7" spans="1:22">
      <c r="B7" t="s">
        <v>12</v>
      </c>
      <c r="C7">
        <v>0</v>
      </c>
      <c r="D7">
        <f>'Calcs CN NI'!C8</f>
        <v>0</v>
      </c>
      <c r="E7">
        <f t="shared" si="0"/>
        <v>0</v>
      </c>
      <c r="F7">
        <f t="shared" si="0"/>
        <v>0</v>
      </c>
      <c r="G7">
        <f t="shared" si="0"/>
        <v>0</v>
      </c>
      <c r="H7">
        <f t="shared" si="0"/>
        <v>0</v>
      </c>
      <c r="I7">
        <f t="shared" si="0"/>
        <v>0</v>
      </c>
      <c r="J7">
        <f t="shared" si="0"/>
        <v>0</v>
      </c>
      <c r="K7">
        <f t="shared" si="0"/>
        <v>0</v>
      </c>
      <c r="L7">
        <f t="shared" si="0"/>
        <v>0</v>
      </c>
      <c r="M7">
        <f t="shared" si="0"/>
        <v>0</v>
      </c>
      <c r="N7">
        <f t="shared" si="0"/>
        <v>0</v>
      </c>
      <c r="O7">
        <f t="shared" si="0"/>
        <v>0</v>
      </c>
      <c r="P7">
        <f t="shared" si="0"/>
        <v>0</v>
      </c>
      <c r="Q7">
        <f t="shared" si="0"/>
        <v>0</v>
      </c>
      <c r="R7">
        <f t="shared" si="0"/>
        <v>0</v>
      </c>
      <c r="S7">
        <f t="shared" si="0"/>
        <v>0</v>
      </c>
      <c r="T7">
        <f t="shared" si="1"/>
        <v>0</v>
      </c>
      <c r="U7">
        <f t="shared" si="1"/>
        <v>0</v>
      </c>
      <c r="V7">
        <f t="shared" si="1"/>
        <v>0</v>
      </c>
    </row>
    <row r="8" spans="1:22">
      <c r="B8" t="s">
        <v>40</v>
      </c>
      <c r="C8">
        <f>TINV('Calcs CN NI'!$B10,('costCN (Norm) NI'!C14*(1+C10)-2))</f>
        <v>1.9641199521774448</v>
      </c>
      <c r="D8">
        <f>TINV('Calcs CN NI'!$B10,('costCN (Norm) NI'!D14*(1+D10)-2))</f>
        <v>1.9683226030287631</v>
      </c>
      <c r="E8">
        <f>TINV('Calcs CN NI'!$B10,('costCN (Norm) NI'!E14*(1+E10)-2))</f>
        <v>1.9725950790996611</v>
      </c>
      <c r="F8">
        <f>TINV('Calcs CN NI'!$B10,('costCN (Norm) NI'!F14*(1+F10)-2))</f>
        <v>1.9769314886342577</v>
      </c>
      <c r="G8">
        <f>TINV('Calcs CN NI'!$B10,('costCN (Norm) NI'!G14*(1+G10)-2))</f>
        <v>1.9813718148763031</v>
      </c>
      <c r="H8">
        <f>TINV('Calcs CN NI'!$B10,('costCN (Norm) NI'!H14*(1+H10)-2))</f>
        <v>1.9858018143458216</v>
      </c>
      <c r="I8">
        <f>TINV('Calcs CN NI'!$B10,('costCN (Norm) NI'!I14*(1+I10)-2))</f>
        <v>1.9900634212544475</v>
      </c>
      <c r="J8">
        <f>TINV('Calcs CN NI'!$B10,('costCN (Norm) NI'!J14*(1+J10)-2))</f>
        <v>1.9949454151072357</v>
      </c>
      <c r="K8">
        <f>TINV('Calcs CN NI'!$B10,('costCN (Norm) NI'!K14*(1+K10)-2))</f>
        <v>1.9996235849949404</v>
      </c>
      <c r="L8">
        <f>TINV('Calcs CN NI'!$B10,('costCN (Norm) NI'!L14*(1+L10)-2))</f>
        <v>2.0040447832891455</v>
      </c>
      <c r="M8">
        <f>TINV('Calcs CN NI'!$B10,('costCN (Norm) NI'!M14*(1+M10)-2))</f>
        <v>2.0085591121007611</v>
      </c>
      <c r="N8">
        <f>TINV('Calcs CN NI'!$B10,('costCN (Norm) NI'!N14*(1+N10)-2))</f>
        <v>2.0141033888808457</v>
      </c>
      <c r="O8">
        <f>TINV('Calcs CN NI'!$B10,('costCN (Norm) NI'!O14*(1+O10)-2))</f>
        <v>2.0180817028184461</v>
      </c>
      <c r="P8">
        <f>TINV('Calcs CN NI'!$B10,('costCN (Norm) NI'!P14*(1+P10)-2))</f>
        <v>2.0226909200367595</v>
      </c>
      <c r="Q8">
        <f>TINV('Calcs CN NI'!$B10,('costCN (Norm) NI'!Q14*(1+Q10)-2))</f>
        <v>2.028094000980452</v>
      </c>
      <c r="R8">
        <f>TINV('Calcs CN NI'!$B10,('costCN (Norm) NI'!R14*(1+R10)-2))</f>
        <v>2.0345152974493397</v>
      </c>
      <c r="S8">
        <f>TINV('Calcs CN NI'!$B10,('costCN (Norm) NI'!S14*(1+S10)-2))</f>
        <v>2.0395134463964082</v>
      </c>
      <c r="T8">
        <f>TINV('Calcs CN NI'!$B10,('costCN (Norm) NI'!T14*(1+T10)-2))</f>
        <v>2.0452296421327048</v>
      </c>
      <c r="U8">
        <f>TINV('Calcs CN NI'!$B10,('costCN (Norm) NI'!U14*(1+U10)-2))</f>
        <v>2.0484071417952445</v>
      </c>
      <c r="V8">
        <f>TINV('Calcs CN NI'!$B10,('costCN (Norm) NI'!V14*(1+V10)-2))</f>
        <v>2.0555294386428731</v>
      </c>
    </row>
    <row r="9" spans="1:22">
      <c r="B9" t="s">
        <v>41</v>
      </c>
      <c r="C9">
        <f>TINV('Calcs CN NI'!$B9*2,('costCN (Norm) NI'!C14*(1+C10)-2))</f>
        <v>1.0373738286161844</v>
      </c>
      <c r="D9">
        <f>TINV('Calcs CN NI'!$B9*2,('costCN (Norm) NI'!D14*(1+D10)-2))</f>
        <v>1.0383226009104816</v>
      </c>
      <c r="E9">
        <f>TINV('Calcs CN NI'!$B9*2,('costCN (Norm) NI'!E14*(1+E10)-2))</f>
        <v>1.0392848493645594</v>
      </c>
      <c r="F9">
        <f>TINV('Calcs CN NI'!$B9*2,('costCN (Norm) NI'!F14*(1+F10)-2))</f>
        <v>1.0402591512447952</v>
      </c>
      <c r="G9">
        <f>TINV('Calcs CN NI'!$B9*2,('costCN (Norm) NI'!G14*(1+G10)-2))</f>
        <v>1.0412543654890294</v>
      </c>
      <c r="H9">
        <f>TINV('Calcs CN NI'!$B9*2,('costCN (Norm) NI'!H14*(1+H10)-2))</f>
        <v>1.0422448226848782</v>
      </c>
      <c r="I9">
        <f>TINV('Calcs CN NI'!$B9*2,('costCN (Norm) NI'!I14*(1+I10)-2))</f>
        <v>1.0431953408378789</v>
      </c>
      <c r="J9">
        <f>TINV('Calcs CN NI'!$B9*2,('costCN (Norm) NI'!J14*(1+J10)-2))</f>
        <v>1.0442814871022741</v>
      </c>
      <c r="K9">
        <f>TINV('Calcs CN NI'!$B9*2,('costCN (Norm) NI'!K14*(1+K10)-2))</f>
        <v>1.0453195525454495</v>
      </c>
      <c r="L9">
        <f>TINV('Calcs CN NI'!$B9*2,('costCN (Norm) NI'!L14*(1+L10)-2))</f>
        <v>1.0462981518097907</v>
      </c>
      <c r="M9">
        <f>TINV('Calcs CN NI'!$B9*2,('costCN (Norm) NI'!M14*(1+M10)-2))</f>
        <v>1.0472949265516827</v>
      </c>
      <c r="N9">
        <f>TINV('Calcs CN NI'!$B9*2,('costCN (Norm) NI'!N14*(1+N10)-2))</f>
        <v>1.0485157651918673</v>
      </c>
      <c r="O9">
        <f>TINV('Calcs CN NI'!$B9*2,('costCN (Norm) NI'!O14*(1+O10)-2))</f>
        <v>1.0493895184509132</v>
      </c>
      <c r="P9">
        <f>TINV('Calcs CN NI'!$B9*2,('costCN (Norm) NI'!P14*(1+P10)-2))</f>
        <v>1.0503994849694949</v>
      </c>
      <c r="Q9">
        <f>TINV('Calcs CN NI'!$B9*2,('costCN (Norm) NI'!Q14*(1+Q10)-2))</f>
        <v>1.0515802064450253</v>
      </c>
      <c r="R9">
        <f>TINV('Calcs CN NI'!$B9*2,('costCN (Norm) NI'!R14*(1+R10)-2))</f>
        <v>1.0529789805244782</v>
      </c>
      <c r="S9">
        <f>TINV('Calcs CN NI'!$B9*2,('costCN (Norm) NI'!S14*(1+S10)-2))</f>
        <v>1.0540644187002899</v>
      </c>
      <c r="T9">
        <f>TINV('Calcs CN NI'!$B9*2,('costCN (Norm) NI'!T14*(1+T10)-2))</f>
        <v>1.0553022486563057</v>
      </c>
      <c r="U9">
        <f>TINV('Calcs CN NI'!$B9*2,('costCN (Norm) NI'!U14*(1+U10)-2))</f>
        <v>1.0559887027683208</v>
      </c>
      <c r="V9">
        <f>TINV('Calcs CN NI'!$B9*2,('costCN (Norm) NI'!V14*(1+V10)-2))</f>
        <v>1.0575231793060751</v>
      </c>
    </row>
    <row r="10" spans="1:22">
      <c r="B10" t="s">
        <v>18</v>
      </c>
      <c r="C10">
        <f>'Calcs CN NI'!D13</f>
        <v>1</v>
      </c>
      <c r="D10">
        <f t="shared" ref="D10:S11" si="2">C10</f>
        <v>1</v>
      </c>
      <c r="E10">
        <f t="shared" si="2"/>
        <v>1</v>
      </c>
      <c r="F10">
        <f t="shared" si="2"/>
        <v>1</v>
      </c>
      <c r="G10">
        <f t="shared" si="2"/>
        <v>1</v>
      </c>
      <c r="H10">
        <f t="shared" si="2"/>
        <v>1</v>
      </c>
      <c r="I10">
        <f t="shared" si="2"/>
        <v>1</v>
      </c>
      <c r="J10">
        <f t="shared" si="2"/>
        <v>1</v>
      </c>
      <c r="K10">
        <f t="shared" si="2"/>
        <v>1</v>
      </c>
      <c r="L10">
        <f t="shared" si="2"/>
        <v>1</v>
      </c>
      <c r="M10">
        <f t="shared" si="2"/>
        <v>1</v>
      </c>
      <c r="N10">
        <f t="shared" si="2"/>
        <v>1</v>
      </c>
      <c r="O10">
        <f t="shared" si="2"/>
        <v>1</v>
      </c>
      <c r="P10">
        <f t="shared" si="2"/>
        <v>1</v>
      </c>
      <c r="Q10">
        <f t="shared" si="2"/>
        <v>1</v>
      </c>
      <c r="R10">
        <f t="shared" si="2"/>
        <v>1</v>
      </c>
      <c r="S10">
        <f t="shared" si="2"/>
        <v>1</v>
      </c>
      <c r="T10">
        <f t="shared" ref="T10:V11" si="3">S10</f>
        <v>1</v>
      </c>
      <c r="U10">
        <f t="shared" si="3"/>
        <v>1</v>
      </c>
      <c r="V10">
        <f t="shared" si="3"/>
        <v>1</v>
      </c>
    </row>
    <row r="11" spans="1:22">
      <c r="B11" t="s">
        <v>7</v>
      </c>
      <c r="C11">
        <f>'Calcs CN NI'!D4</f>
        <v>0.5</v>
      </c>
      <c r="D11">
        <f t="shared" si="2"/>
        <v>0.5</v>
      </c>
      <c r="E11">
        <f t="shared" si="2"/>
        <v>0.5</v>
      </c>
      <c r="F11">
        <f t="shared" si="2"/>
        <v>0.5</v>
      </c>
      <c r="G11">
        <f t="shared" si="2"/>
        <v>0.5</v>
      </c>
      <c r="H11">
        <f t="shared" si="2"/>
        <v>0.5</v>
      </c>
      <c r="I11">
        <f t="shared" si="2"/>
        <v>0.5</v>
      </c>
      <c r="J11">
        <f t="shared" si="2"/>
        <v>0.5</v>
      </c>
      <c r="K11">
        <f t="shared" si="2"/>
        <v>0.5</v>
      </c>
      <c r="L11">
        <f t="shared" si="2"/>
        <v>0.5</v>
      </c>
      <c r="M11">
        <f t="shared" si="2"/>
        <v>0.5</v>
      </c>
      <c r="N11">
        <f t="shared" si="2"/>
        <v>0.5</v>
      </c>
      <c r="O11">
        <f t="shared" si="2"/>
        <v>0.5</v>
      </c>
      <c r="P11">
        <f t="shared" si="2"/>
        <v>0.5</v>
      </c>
      <c r="Q11">
        <f t="shared" si="2"/>
        <v>0.5</v>
      </c>
      <c r="R11">
        <f t="shared" si="2"/>
        <v>0.5</v>
      </c>
      <c r="S11">
        <f t="shared" si="2"/>
        <v>0.5</v>
      </c>
      <c r="T11">
        <f t="shared" si="3"/>
        <v>0.5</v>
      </c>
      <c r="U11">
        <f t="shared" si="3"/>
        <v>0.5</v>
      </c>
      <c r="V11">
        <f t="shared" si="3"/>
        <v>0.5</v>
      </c>
    </row>
    <row r="12" spans="1:22">
      <c r="B12" s="503" t="s">
        <v>795</v>
      </c>
      <c r="C12" s="58">
        <f>SQRT((C5^2 /C2)*(1+(C6*(C2-1)))*(1/(1-((C7^2)*(((C2*C6)/((C2*C6)-C6+1))*(1-((C2*C6)/((C2*C6)-C6+1))))))))</f>
        <v>2</v>
      </c>
      <c r="D12" s="58">
        <f>SQRT((D5^2 /D2)*(1+(D6*(D2-1)))*(1/(1-((D7^2)*(((D2*D6)/((D2*D6)-D6+1))*(1-((D2*D6)/((D2*D6)-D6+1))))))))</f>
        <v>1.4142135623730951</v>
      </c>
      <c r="E12" s="58">
        <f>SQRT((E5^2 /E2)*(1+(E6*(E2-1)))*(1/(1-((E7^2)*(((E2*E6)/((E2*E6)-E6+1))*(1-((E2*E6)/((E2*E6)-E6+1))))))))</f>
        <v>1.1547005383792515</v>
      </c>
      <c r="F12" s="58">
        <f t="shared" ref="F12:V12" si="4">SQRT((F5^2 /F2)*(1+(F6*(F2-1)))*(1/(1-((F7^2)*(((F2*F6)/((F2*F6)-F6+1))*(1-((F2*F6)/((F2*F6)-F6+1))))))))</f>
        <v>1</v>
      </c>
      <c r="G12" s="58">
        <f t="shared" si="4"/>
        <v>0.89442719099991586</v>
      </c>
      <c r="H12" s="58">
        <f t="shared" si="4"/>
        <v>0.81649658092772603</v>
      </c>
      <c r="I12" s="58">
        <f t="shared" si="4"/>
        <v>0.7559289460184544</v>
      </c>
      <c r="J12" s="58">
        <f t="shared" si="4"/>
        <v>0.70710678118654757</v>
      </c>
      <c r="K12" s="58">
        <f t="shared" si="4"/>
        <v>0.66666666666666663</v>
      </c>
      <c r="L12" s="58">
        <f t="shared" si="4"/>
        <v>0.63245553203367588</v>
      </c>
      <c r="M12" s="58">
        <f t="shared" si="4"/>
        <v>0.60302268915552726</v>
      </c>
      <c r="N12" s="58">
        <f t="shared" si="4"/>
        <v>0.57735026918962573</v>
      </c>
      <c r="O12" s="58">
        <f t="shared" si="4"/>
        <v>0.55470019622522915</v>
      </c>
      <c r="P12" s="58">
        <f t="shared" si="4"/>
        <v>0.53452248382484879</v>
      </c>
      <c r="Q12" s="58">
        <f t="shared" si="4"/>
        <v>0.5163977794943222</v>
      </c>
      <c r="R12" s="58">
        <f t="shared" si="4"/>
        <v>0.5</v>
      </c>
      <c r="S12" s="58">
        <f t="shared" si="4"/>
        <v>0.48507125007266594</v>
      </c>
      <c r="T12" s="58">
        <f t="shared" si="4"/>
        <v>0.47140452079103168</v>
      </c>
      <c r="U12" s="58">
        <f t="shared" si="4"/>
        <v>0.45883146774112354</v>
      </c>
      <c r="V12" s="58">
        <f t="shared" si="4"/>
        <v>0.44721359549995793</v>
      </c>
    </row>
    <row r="13" spans="1:22">
      <c r="B13" s="563" t="s">
        <v>36</v>
      </c>
      <c r="C13">
        <f>C4*(1+(C3*C2))*(((C8+C9)*(C12^2+((C12^2/C10)))^0.5/C11)^2)</f>
        <v>384.3825030887611</v>
      </c>
      <c r="D13">
        <f t="shared" ref="D13:T13" si="5">D4*(1+(D3*D2))*(((D8+D9)*(D12^2+((D12^2/D10)))^0.5/D11)^2)</f>
        <v>241.06441019655631</v>
      </c>
      <c r="E13">
        <f t="shared" si="5"/>
        <v>193.52364167436031</v>
      </c>
      <c r="F13">
        <f t="shared" si="5"/>
        <v>169.93086800431041</v>
      </c>
      <c r="G13">
        <f>G4*(1+(G3*G2))*(((G8+G9)*(G12^2+((G12^2/G10)))^0.5/G11)^2)</f>
        <v>155.92565804765727</v>
      </c>
      <c r="H13">
        <f t="shared" si="5"/>
        <v>146.7050629765269</v>
      </c>
      <c r="I13">
        <f t="shared" si="5"/>
        <v>140.20051379519796</v>
      </c>
      <c r="J13">
        <f t="shared" si="5"/>
        <v>135.47453572567221</v>
      </c>
      <c r="K13" s="204">
        <f>K4*(1+(K3*K2))*(((K8+K9)*(K12^2+((K12^2/K10)))^0.5/K11)^2)</f>
        <v>131.86387499881687</v>
      </c>
      <c r="L13">
        <f t="shared" si="5"/>
        <v>129.02367603435084</v>
      </c>
      <c r="M13">
        <f t="shared" si="5"/>
        <v>126.77373544502139</v>
      </c>
      <c r="N13">
        <f t="shared" si="5"/>
        <v>125.06181443857412</v>
      </c>
      <c r="O13">
        <f t="shared" si="5"/>
        <v>123.52826674301684</v>
      </c>
      <c r="P13">
        <f t="shared" si="5"/>
        <v>122.32079149318521</v>
      </c>
      <c r="Q13">
        <f t="shared" si="5"/>
        <v>121.40023326568628</v>
      </c>
      <c r="R13">
        <f t="shared" si="5"/>
        <v>120.74653160926681</v>
      </c>
      <c r="S13">
        <f t="shared" si="5"/>
        <v>120.09692872051755</v>
      </c>
      <c r="T13">
        <f t="shared" si="5"/>
        <v>119.63215296106264</v>
      </c>
      <c r="U13">
        <f t="shared" ref="U13:V13" si="6">U4*(1+(U3*U2))*(((U8+U9)*(U12^2+((U12^2/U10)))^0.5/U11)^2)</f>
        <v>119.02878221156921</v>
      </c>
      <c r="V13">
        <f t="shared" si="6"/>
        <v>118.87745165265726</v>
      </c>
    </row>
    <row r="14" spans="1:22">
      <c r="B14" t="s">
        <v>37</v>
      </c>
      <c r="C14">
        <f>C13/(C4*(1+C3*C2))</f>
        <v>288.28687731657084</v>
      </c>
      <c r="D14">
        <f t="shared" ref="D14:T14" si="7">D13/(D4*(1+D3*D2))</f>
        <v>144.6386461179338</v>
      </c>
      <c r="E14">
        <f t="shared" si="7"/>
        <v>96.761820837180153</v>
      </c>
      <c r="F14">
        <f t="shared" si="7"/>
        <v>72.827514858990185</v>
      </c>
      <c r="G14">
        <f t="shared" si="7"/>
        <v>58.472121767871478</v>
      </c>
      <c r="H14">
        <f t="shared" si="7"/>
        <v>48.901687658842299</v>
      </c>
      <c r="I14">
        <f t="shared" si="7"/>
        <v>42.06015413855939</v>
      </c>
      <c r="J14">
        <f t="shared" si="7"/>
        <v>36.94760065245606</v>
      </c>
      <c r="K14">
        <f t="shared" si="7"/>
        <v>32.965968749704217</v>
      </c>
      <c r="L14">
        <f t="shared" si="7"/>
        <v>29.77469446946558</v>
      </c>
      <c r="M14">
        <f t="shared" si="7"/>
        <v>27.165800452504588</v>
      </c>
      <c r="N14">
        <f t="shared" si="7"/>
        <v>25.012362887714822</v>
      </c>
      <c r="O14">
        <f t="shared" si="7"/>
        <v>23.161550014315658</v>
      </c>
      <c r="P14">
        <f t="shared" si="7"/>
        <v>21.586022028209157</v>
      </c>
      <c r="Q14">
        <f t="shared" si="7"/>
        <v>20.233372210947714</v>
      </c>
      <c r="R14">
        <f t="shared" si="7"/>
        <v>19.06524183304213</v>
      </c>
      <c r="S14">
        <f t="shared" si="7"/>
        <v>18.014539308077634</v>
      </c>
      <c r="T14">
        <f t="shared" si="7"/>
        <v>17.090307565866091</v>
      </c>
      <c r="U14">
        <f t="shared" ref="U14" si="8">U13/(U4*(1+U3*U2))</f>
        <v>16.231197574304893</v>
      </c>
      <c r="V14">
        <f t="shared" ref="V14" si="9">V13/(V4*(1+V3*V2))</f>
        <v>15.505754563390079</v>
      </c>
    </row>
    <row r="15" spans="1:22">
      <c r="A15" s="563" t="s">
        <v>48</v>
      </c>
      <c r="B15" s="59" t="s">
        <v>26</v>
      </c>
      <c r="C15">
        <f t="shared" ref="C15:T15" si="10">(C14*(1+C10))*(1+(C3*C2))</f>
        <v>768.7650061775222</v>
      </c>
      <c r="D15">
        <f t="shared" si="10"/>
        <v>482.12882039311262</v>
      </c>
      <c r="E15">
        <f t="shared" si="10"/>
        <v>387.04728334872061</v>
      </c>
      <c r="F15">
        <f t="shared" si="10"/>
        <v>339.86173600862082</v>
      </c>
      <c r="G15">
        <f t="shared" si="10"/>
        <v>311.85131609531453</v>
      </c>
      <c r="H15">
        <f t="shared" si="10"/>
        <v>293.41012595305381</v>
      </c>
      <c r="I15">
        <f t="shared" si="10"/>
        <v>280.40102759039593</v>
      </c>
      <c r="J15">
        <f t="shared" si="10"/>
        <v>270.94907145134442</v>
      </c>
      <c r="K15">
        <f t="shared" si="10"/>
        <v>263.72774999763374</v>
      </c>
      <c r="L15">
        <f t="shared" si="10"/>
        <v>258.04735206870168</v>
      </c>
      <c r="M15">
        <f t="shared" si="10"/>
        <v>253.54747089004277</v>
      </c>
      <c r="N15">
        <f t="shared" si="10"/>
        <v>250.12362887714824</v>
      </c>
      <c r="O15">
        <f t="shared" si="10"/>
        <v>247.05653348603369</v>
      </c>
      <c r="P15">
        <f t="shared" si="10"/>
        <v>244.64158298637042</v>
      </c>
      <c r="Q15">
        <f t="shared" si="10"/>
        <v>242.80046653137256</v>
      </c>
      <c r="R15">
        <f t="shared" si="10"/>
        <v>241.49306321853362</v>
      </c>
      <c r="S15">
        <f t="shared" si="10"/>
        <v>240.19385744103511</v>
      </c>
      <c r="T15">
        <f t="shared" si="10"/>
        <v>239.26430592212529</v>
      </c>
      <c r="U15">
        <f t="shared" ref="U15:V15" si="11">(U14*(1+U10))*(1+(U3*U2))</f>
        <v>238.05756442313842</v>
      </c>
      <c r="V15">
        <f t="shared" si="11"/>
        <v>237.75490330531451</v>
      </c>
    </row>
    <row r="16" spans="1:22">
      <c r="D16" s="60"/>
      <c r="E16" s="61"/>
      <c r="F16" s="61"/>
      <c r="G16" s="61"/>
      <c r="H16" s="61"/>
      <c r="I16" s="61"/>
      <c r="J16" s="61"/>
      <c r="K16" s="61"/>
      <c r="L16" s="61"/>
    </row>
    <row r="20" spans="4:11">
      <c r="K20" s="204"/>
    </row>
    <row r="21" spans="4:11">
      <c r="D21" s="638"/>
      <c r="E21" s="638"/>
      <c r="F21" s="638"/>
      <c r="G21" s="638"/>
      <c r="H21" s="638"/>
      <c r="I21" s="638"/>
    </row>
  </sheetData>
  <sheetProtection algorithmName="SHA-512" hashValue="gWB7KuKPoNfO3V1dtiqRHUqsRTGbhKtea2LHqvxaNSOnA0vKi5v8X0iAzxb4yjkK2Dn5iiGiAGgXZc+bftAQxw==" saltValue="JoTC+Mz/Bg0pdSgS37qRLQ==" spinCount="100000" sheet="1" objects="1" scenarios="1" selectLockedCells="1" selectUnlockedCells="1"/>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C59F-9AE6-4884-80C1-FEE457A15DBB}">
  <dimension ref="A1:V26"/>
  <sheetViews>
    <sheetView workbookViewId="0">
      <selection activeCell="C16" sqref="C16:V16"/>
    </sheetView>
  </sheetViews>
  <sheetFormatPr defaultRowHeight="15"/>
  <cols>
    <col min="4" max="4" width="10" customWidth="1"/>
    <col min="5" max="5" width="11" customWidth="1"/>
  </cols>
  <sheetData>
    <row r="1" spans="1:22">
      <c r="A1" s="50" t="s">
        <v>42</v>
      </c>
      <c r="B1" s="50" t="s">
        <v>8</v>
      </c>
      <c r="C1" s="50" t="e">
        <f>SQRT((C4/C3)*((1-C6)/C6))</f>
        <v>#DIV/0!</v>
      </c>
      <c r="D1" s="50"/>
      <c r="E1" s="50" t="s">
        <v>43</v>
      </c>
      <c r="F1" s="50"/>
      <c r="G1" s="50"/>
      <c r="H1" s="50" t="s">
        <v>44</v>
      </c>
      <c r="K1" s="57" t="s">
        <v>45</v>
      </c>
    </row>
    <row r="2" spans="1:22">
      <c r="B2" t="s">
        <v>51</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'Continuous NormalS NI'!O20</f>
        <v>1</v>
      </c>
      <c r="B3" s="563" t="s">
        <v>46</v>
      </c>
      <c r="C3">
        <f>A3/A4</f>
        <v>0.33333333333333331</v>
      </c>
      <c r="D3">
        <f t="shared" ref="D3:S7" si="0">C3</f>
        <v>0.33333333333333331</v>
      </c>
      <c r="E3">
        <f t="shared" si="0"/>
        <v>0.33333333333333331</v>
      </c>
      <c r="F3">
        <f t="shared" si="0"/>
        <v>0.33333333333333331</v>
      </c>
      <c r="G3">
        <f t="shared" si="0"/>
        <v>0.33333333333333331</v>
      </c>
      <c r="H3">
        <f t="shared" si="0"/>
        <v>0.33333333333333331</v>
      </c>
      <c r="I3">
        <f t="shared" si="0"/>
        <v>0.33333333333333331</v>
      </c>
      <c r="J3">
        <f t="shared" si="0"/>
        <v>0.33333333333333331</v>
      </c>
      <c r="K3">
        <f t="shared" si="0"/>
        <v>0.33333333333333331</v>
      </c>
      <c r="L3">
        <f t="shared" si="0"/>
        <v>0.33333333333333331</v>
      </c>
      <c r="M3">
        <f t="shared" si="0"/>
        <v>0.33333333333333331</v>
      </c>
      <c r="N3">
        <f t="shared" si="0"/>
        <v>0.33333333333333331</v>
      </c>
      <c r="O3">
        <f t="shared" si="0"/>
        <v>0.33333333333333331</v>
      </c>
      <c r="P3">
        <f t="shared" si="0"/>
        <v>0.33333333333333331</v>
      </c>
      <c r="Q3">
        <f t="shared" si="0"/>
        <v>0.33333333333333331</v>
      </c>
      <c r="R3">
        <f t="shared" si="0"/>
        <v>0.33333333333333331</v>
      </c>
      <c r="S3">
        <f t="shared" si="0"/>
        <v>0.33333333333333331</v>
      </c>
      <c r="T3">
        <f t="shared" ref="T3:V7" si="1">S3</f>
        <v>0.33333333333333331</v>
      </c>
      <c r="U3">
        <f t="shared" si="1"/>
        <v>0.33333333333333331</v>
      </c>
      <c r="V3">
        <f t="shared" si="1"/>
        <v>0.33333333333333331</v>
      </c>
    </row>
    <row r="4" spans="1:22">
      <c r="A4" s="88">
        <f>'Continuous NormalS NI'!O19</f>
        <v>3</v>
      </c>
      <c r="B4" s="563" t="s">
        <v>47</v>
      </c>
      <c r="C4">
        <v>1</v>
      </c>
      <c r="D4">
        <f t="shared" si="0"/>
        <v>1</v>
      </c>
      <c r="E4">
        <f t="shared" si="0"/>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1"/>
        <v>1</v>
      </c>
      <c r="U4">
        <f t="shared" si="1"/>
        <v>1</v>
      </c>
      <c r="V4">
        <f t="shared" si="1"/>
        <v>1</v>
      </c>
    </row>
    <row r="5" spans="1:22">
      <c r="B5" t="s">
        <v>38</v>
      </c>
      <c r="C5">
        <f>'Calcs CN NI'!D7</f>
        <v>2</v>
      </c>
      <c r="D5">
        <f t="shared" si="0"/>
        <v>2</v>
      </c>
      <c r="E5">
        <f t="shared" si="0"/>
        <v>2</v>
      </c>
      <c r="F5">
        <f t="shared" si="0"/>
        <v>2</v>
      </c>
      <c r="G5">
        <f t="shared" si="0"/>
        <v>2</v>
      </c>
      <c r="H5">
        <f t="shared" si="0"/>
        <v>2</v>
      </c>
      <c r="I5">
        <f t="shared" si="0"/>
        <v>2</v>
      </c>
      <c r="J5">
        <f t="shared" si="0"/>
        <v>2</v>
      </c>
      <c r="K5">
        <f t="shared" si="0"/>
        <v>2</v>
      </c>
      <c r="L5">
        <f t="shared" si="0"/>
        <v>2</v>
      </c>
      <c r="M5">
        <f t="shared" si="0"/>
        <v>2</v>
      </c>
      <c r="N5">
        <f t="shared" si="0"/>
        <v>2</v>
      </c>
      <c r="O5">
        <f t="shared" si="0"/>
        <v>2</v>
      </c>
      <c r="P5">
        <f t="shared" si="0"/>
        <v>2</v>
      </c>
      <c r="Q5">
        <f t="shared" si="0"/>
        <v>2</v>
      </c>
      <c r="R5">
        <f t="shared" si="0"/>
        <v>2</v>
      </c>
      <c r="S5">
        <f t="shared" si="0"/>
        <v>2</v>
      </c>
      <c r="T5">
        <f t="shared" si="1"/>
        <v>2</v>
      </c>
      <c r="U5">
        <f t="shared" si="1"/>
        <v>2</v>
      </c>
      <c r="V5">
        <f t="shared" si="1"/>
        <v>2</v>
      </c>
    </row>
    <row r="6" spans="1:22">
      <c r="A6" s="563"/>
      <c r="B6" t="s">
        <v>39</v>
      </c>
      <c r="C6">
        <f>'Calcs CN NI'!D6</f>
        <v>0</v>
      </c>
      <c r="D6">
        <f t="shared" si="0"/>
        <v>0</v>
      </c>
      <c r="E6">
        <f t="shared" si="0"/>
        <v>0</v>
      </c>
      <c r="F6">
        <f t="shared" si="0"/>
        <v>0</v>
      </c>
      <c r="G6">
        <f t="shared" si="0"/>
        <v>0</v>
      </c>
      <c r="H6">
        <f t="shared" si="0"/>
        <v>0</v>
      </c>
      <c r="I6">
        <f t="shared" si="0"/>
        <v>0</v>
      </c>
      <c r="J6">
        <f t="shared" si="0"/>
        <v>0</v>
      </c>
      <c r="K6">
        <f t="shared" si="0"/>
        <v>0</v>
      </c>
      <c r="L6">
        <f t="shared" si="0"/>
        <v>0</v>
      </c>
      <c r="M6">
        <f t="shared" si="0"/>
        <v>0</v>
      </c>
      <c r="N6">
        <f t="shared" si="0"/>
        <v>0</v>
      </c>
      <c r="O6">
        <f t="shared" si="0"/>
        <v>0</v>
      </c>
      <c r="P6">
        <f t="shared" si="0"/>
        <v>0</v>
      </c>
      <c r="Q6">
        <f t="shared" si="0"/>
        <v>0</v>
      </c>
      <c r="R6">
        <f t="shared" si="0"/>
        <v>0</v>
      </c>
      <c r="S6">
        <f t="shared" si="0"/>
        <v>0</v>
      </c>
      <c r="T6">
        <f t="shared" si="1"/>
        <v>0</v>
      </c>
      <c r="U6">
        <f t="shared" si="1"/>
        <v>0</v>
      </c>
      <c r="V6">
        <f t="shared" si="1"/>
        <v>0</v>
      </c>
    </row>
    <row r="7" spans="1:22">
      <c r="B7" t="s">
        <v>12</v>
      </c>
      <c r="C7">
        <v>0</v>
      </c>
      <c r="D7">
        <f>'Calcs CN NI'!C8</f>
        <v>0</v>
      </c>
      <c r="E7">
        <f t="shared" si="0"/>
        <v>0</v>
      </c>
      <c r="F7">
        <f t="shared" si="0"/>
        <v>0</v>
      </c>
      <c r="G7">
        <f t="shared" si="0"/>
        <v>0</v>
      </c>
      <c r="H7">
        <f t="shared" si="0"/>
        <v>0</v>
      </c>
      <c r="I7">
        <f t="shared" si="0"/>
        <v>0</v>
      </c>
      <c r="J7">
        <f t="shared" si="0"/>
        <v>0</v>
      </c>
      <c r="K7">
        <f t="shared" si="0"/>
        <v>0</v>
      </c>
      <c r="L7">
        <f t="shared" si="0"/>
        <v>0</v>
      </c>
      <c r="M7">
        <f t="shared" si="0"/>
        <v>0</v>
      </c>
      <c r="N7">
        <f t="shared" si="0"/>
        <v>0</v>
      </c>
      <c r="O7">
        <f t="shared" si="0"/>
        <v>0</v>
      </c>
      <c r="P7">
        <f t="shared" si="0"/>
        <v>0</v>
      </c>
      <c r="Q7">
        <f t="shared" si="0"/>
        <v>0</v>
      </c>
      <c r="R7">
        <f t="shared" si="0"/>
        <v>0</v>
      </c>
      <c r="S7">
        <f t="shared" si="0"/>
        <v>0</v>
      </c>
      <c r="T7">
        <f t="shared" si="1"/>
        <v>0</v>
      </c>
      <c r="U7">
        <f t="shared" si="1"/>
        <v>0</v>
      </c>
      <c r="V7">
        <f t="shared" si="1"/>
        <v>0</v>
      </c>
    </row>
    <row r="8" spans="1:22">
      <c r="B8" t="s">
        <v>40</v>
      </c>
      <c r="C8">
        <f>TINV('Calcs CN NI'!$B10,('costCN (t1 NI)'!C14*(1+C10)-2))</f>
        <v>1.9641054414059032</v>
      </c>
      <c r="D8">
        <f>TINV('Calcs CN NI'!$B10,('costCN (t1 NI)'!D14*(1+D10)-2))</f>
        <v>1.9682641128218159</v>
      </c>
      <c r="E8">
        <f>TINV('Calcs CN NI'!$B10,('costCN (t1 NI)'!E14*(1+E10)-2))</f>
        <v>1.9724619897672133</v>
      </c>
      <c r="F8">
        <f>TINV('Calcs CN NI'!$B10,('costCN (t1 NI)'!F14*(1+F10)-2))</f>
        <v>1.9766921979297982</v>
      </c>
      <c r="G8">
        <f>TINV('Calcs CN NI'!$B10,('costCN (t1 NI)'!G14*(1+G10)-2))</f>
        <v>1.9809922979758596</v>
      </c>
      <c r="H8">
        <f>TINV('Calcs CN NI'!$B10,('costCN (t1 NI)'!H14*(1+H10)-2))</f>
        <v>1.9852510035054973</v>
      </c>
      <c r="I8">
        <f>TINV('Calcs CN NI'!$B10,('costCN (t1 NI)'!I14*(1+I10)-2))</f>
        <v>1.9893185571365706</v>
      </c>
      <c r="J8">
        <f>TINV('Calcs CN NI'!$B10,('costCN (t1 NI)'!J14*(1+J10)-2))</f>
        <v>1.9939433678456266</v>
      </c>
      <c r="K8">
        <f>TINV('Calcs CN NI'!$B10,('costCN (t1 NI)'!K14*(1+K10)-2))</f>
        <v>1.9983405425207412</v>
      </c>
      <c r="L8">
        <f>TINV('Calcs CN NI'!$B10,('costCN (t1 NI)'!L14*(1+L10)-2))</f>
        <v>2.0024654592910065</v>
      </c>
      <c r="M8">
        <f>TINV('Calcs CN NI'!$B10,('costCN (t1 NI)'!M14*(1+M10)-2))</f>
        <v>2.0066468050616861</v>
      </c>
      <c r="N8">
        <f>TINV('Calcs CN NI'!$B10,('costCN (t1 NI)'!N14*(1+N10)-2))</f>
        <v>2.0106347576242314</v>
      </c>
      <c r="O8">
        <f>TINV('Calcs CN NI'!$B10,('costCN (t1 NI)'!O14*(1+O10)-2))</f>
        <v>2.0153675744437649</v>
      </c>
      <c r="P8">
        <f>TINV('Calcs CN NI'!$B10,('costCN (t1 NI)'!P14*(1+P10)-2))</f>
        <v>2.0195409704413767</v>
      </c>
      <c r="Q8">
        <f>TINV('Calcs CN NI'!$B10,('costCN (t1 NI)'!Q14*(1+Q10)-2))</f>
        <v>2.0243941639119702</v>
      </c>
      <c r="R8">
        <f>TINV('Calcs CN NI'!$B10,('costCN (t1 NI)'!R14*(1+R10)-2))</f>
        <v>2.028094000980452</v>
      </c>
      <c r="S8">
        <f>TINV('Calcs CN NI'!$B10,('costCN (t1 NI)'!S14*(1+S10)-2))</f>
        <v>2.0322445093177191</v>
      </c>
      <c r="T8">
        <f>TINV('Calcs CN NI'!$B10,('costCN (t1 NI)'!T14*(1+T10)-2))</f>
        <v>2.0369333434601011</v>
      </c>
      <c r="U8">
        <f>TINV('Calcs CN NI'!$B10,('costCN (t1 NI)'!U14*(1+U10)-2))</f>
        <v>2.0422724563012378</v>
      </c>
      <c r="V8">
        <f>TINV('Calcs CN NI'!$B10,('costCN (t1 NI)'!V14*(1+V10)-2))</f>
        <v>2.0452296421327048</v>
      </c>
    </row>
    <row r="9" spans="1:22">
      <c r="B9" t="s">
        <v>41</v>
      </c>
      <c r="C9">
        <f>TINV('Calcs CN NI'!$B9*2,('costCN (t1 NI)'!C14*(1+C10)-2))</f>
        <v>1.0373705488479965</v>
      </c>
      <c r="D9">
        <f>TINV('Calcs CN NI'!$B9*2,('costCN (t1 NI)'!D14*(1+D10)-2))</f>
        <v>1.0383094117529343</v>
      </c>
      <c r="E9">
        <f>TINV('Calcs CN NI'!$B9*2,('costCN (t1 NI)'!E14*(1+E10)-2))</f>
        <v>1.0392549096212667</v>
      </c>
      <c r="F9">
        <f>TINV('Calcs CN NI'!$B9*2,('costCN (t1 NI)'!F14*(1+F10)-2))</f>
        <v>1.0402054489433477</v>
      </c>
      <c r="G9">
        <f>TINV('Calcs CN NI'!$B9*2,('costCN (t1 NI)'!G14*(1+G10)-2))</f>
        <v>1.0411694000137368</v>
      </c>
      <c r="H9">
        <f>TINV('Calcs CN NI'!$B9*2,('costCN (t1 NI)'!H14*(1+H10)-2))</f>
        <v>1.042121805013577</v>
      </c>
      <c r="I9">
        <f>TINV('Calcs CN NI'!$B9*2,('costCN (t1 NI)'!I14*(1+I10)-2))</f>
        <v>1.0430293661264731</v>
      </c>
      <c r="J9">
        <f>TINV('Calcs CN NI'!$B9*2,('costCN (t1 NI)'!J14*(1+J10)-2))</f>
        <v>1.0440587897975584</v>
      </c>
      <c r="K9">
        <f>TINV('Calcs CN NI'!$B9*2,('costCN (t1 NI)'!K14*(1+K10)-2))</f>
        <v>1.0450351164241962</v>
      </c>
      <c r="L9">
        <f>TINV('Calcs CN NI'!$B9*2,('costCN (t1 NI)'!L14*(1+L10)-2))</f>
        <v>1.0459488521943527</v>
      </c>
      <c r="M9">
        <f>TINV('Calcs CN NI'!$B9*2,('costCN (t1 NI)'!M14*(1+M10)-2))</f>
        <v>1.0468729844337661</v>
      </c>
      <c r="N9">
        <f>TINV('Calcs CN NI'!$B9*2,('costCN (t1 NI)'!N14*(1+N10)-2))</f>
        <v>1.0477524110086041</v>
      </c>
      <c r="O9">
        <f>TINV('Calcs CN NI'!$B9*2,('costCN (t1 NI)'!O14*(1+O10)-2))</f>
        <v>1.0487936214894282</v>
      </c>
      <c r="P9">
        <f>TINV('Calcs CN NI'!$B9*2,('costCN (t1 NI)'!P14*(1+P10)-2))</f>
        <v>1.0497095440071065</v>
      </c>
      <c r="Q9">
        <f>TINV('Calcs CN NI'!$B9*2,('costCN (t1 NI)'!Q14*(1+Q10)-2))</f>
        <v>1.0507720618004142</v>
      </c>
      <c r="R9">
        <f>TINV('Calcs CN NI'!$B9*2,('costCN (t1 NI)'!R14*(1+R10)-2))</f>
        <v>1.0515802064450253</v>
      </c>
      <c r="S9">
        <f>TINV('Calcs CN NI'!$B9*2,('costCN (t1 NI)'!S14*(1+S10)-2))</f>
        <v>1.0524848775103688</v>
      </c>
      <c r="T9">
        <f>TINV('Calcs CN NI'!$B9*2,('costCN (t1 NI)'!T14*(1+T10)-2))</f>
        <v>1.0535044651435794</v>
      </c>
      <c r="U9">
        <f>TINV('Calcs CN NI'!$B9*2,('costCN (t1 NI)'!U14*(1+U10)-2))</f>
        <v>1.0546623471785603</v>
      </c>
      <c r="V9">
        <f>TINV('Calcs CN NI'!$B9*2,('costCN (t1 NI)'!V14*(1+V10)-2))</f>
        <v>1.0553022486563057</v>
      </c>
    </row>
    <row r="10" spans="1:22">
      <c r="B10" t="s">
        <v>18</v>
      </c>
      <c r="C10">
        <f>'Calcs CN NI'!D13</f>
        <v>1</v>
      </c>
      <c r="D10">
        <f t="shared" ref="D10:S11" si="2">C10</f>
        <v>1</v>
      </c>
      <c r="E10">
        <f t="shared" si="2"/>
        <v>1</v>
      </c>
      <c r="F10">
        <f t="shared" si="2"/>
        <v>1</v>
      </c>
      <c r="G10">
        <f t="shared" si="2"/>
        <v>1</v>
      </c>
      <c r="H10">
        <f t="shared" si="2"/>
        <v>1</v>
      </c>
      <c r="I10">
        <f t="shared" si="2"/>
        <v>1</v>
      </c>
      <c r="J10">
        <f t="shared" si="2"/>
        <v>1</v>
      </c>
      <c r="K10">
        <f t="shared" si="2"/>
        <v>1</v>
      </c>
      <c r="L10">
        <f t="shared" si="2"/>
        <v>1</v>
      </c>
      <c r="M10">
        <f t="shared" si="2"/>
        <v>1</v>
      </c>
      <c r="N10">
        <f t="shared" si="2"/>
        <v>1</v>
      </c>
      <c r="O10">
        <f t="shared" si="2"/>
        <v>1</v>
      </c>
      <c r="P10">
        <f t="shared" si="2"/>
        <v>1</v>
      </c>
      <c r="Q10">
        <f t="shared" si="2"/>
        <v>1</v>
      </c>
      <c r="R10">
        <f t="shared" si="2"/>
        <v>1</v>
      </c>
      <c r="S10">
        <f t="shared" si="2"/>
        <v>1</v>
      </c>
      <c r="T10">
        <f t="shared" ref="T10:V11" si="3">S10</f>
        <v>1</v>
      </c>
      <c r="U10">
        <f t="shared" si="3"/>
        <v>1</v>
      </c>
      <c r="V10">
        <f t="shared" si="3"/>
        <v>1</v>
      </c>
    </row>
    <row r="11" spans="1:22">
      <c r="B11" t="s">
        <v>7</v>
      </c>
      <c r="C11">
        <f>'Calcs CN NI'!D4</f>
        <v>0.5</v>
      </c>
      <c r="D11">
        <f t="shared" si="2"/>
        <v>0.5</v>
      </c>
      <c r="E11">
        <f t="shared" si="2"/>
        <v>0.5</v>
      </c>
      <c r="F11">
        <f t="shared" si="2"/>
        <v>0.5</v>
      </c>
      <c r="G11">
        <f t="shared" si="2"/>
        <v>0.5</v>
      </c>
      <c r="H11">
        <f t="shared" si="2"/>
        <v>0.5</v>
      </c>
      <c r="I11">
        <f t="shared" si="2"/>
        <v>0.5</v>
      </c>
      <c r="J11">
        <f t="shared" si="2"/>
        <v>0.5</v>
      </c>
      <c r="K11">
        <f t="shared" si="2"/>
        <v>0.5</v>
      </c>
      <c r="L11">
        <f t="shared" si="2"/>
        <v>0.5</v>
      </c>
      <c r="M11">
        <f t="shared" si="2"/>
        <v>0.5</v>
      </c>
      <c r="N11">
        <f t="shared" si="2"/>
        <v>0.5</v>
      </c>
      <c r="O11">
        <f t="shared" si="2"/>
        <v>0.5</v>
      </c>
      <c r="P11">
        <f t="shared" si="2"/>
        <v>0.5</v>
      </c>
      <c r="Q11">
        <f t="shared" si="2"/>
        <v>0.5</v>
      </c>
      <c r="R11">
        <f t="shared" si="2"/>
        <v>0.5</v>
      </c>
      <c r="S11">
        <f t="shared" si="2"/>
        <v>0.5</v>
      </c>
      <c r="T11">
        <f t="shared" si="3"/>
        <v>0.5</v>
      </c>
      <c r="U11">
        <f t="shared" si="3"/>
        <v>0.5</v>
      </c>
      <c r="V11">
        <f t="shared" si="3"/>
        <v>0.5</v>
      </c>
    </row>
    <row r="12" spans="1:22">
      <c r="B12" s="503" t="s">
        <v>795</v>
      </c>
      <c r="C12" s="58">
        <f>SQRT((C5^2 /C2)*(1+(C6*(C2-1)))*(1/(1-((C7^2)*(((C2*C6)/((C2*C6)-C6+1))*(1-((C2*C6)/((C2*C6)-C6+1))))))))</f>
        <v>2</v>
      </c>
      <c r="D12" s="58">
        <f t="shared" ref="D12:E12" si="4">SQRT((D5^2 /D2)*(1+(D6*(D2-1)))*(1/(1-((D7^2)*(((D2*D6)/((D2*D6)-D6+1))*(1-((D2*D6)/((D2*D6)-D6+1))))))))</f>
        <v>1.4142135623730951</v>
      </c>
      <c r="E12" s="58">
        <f t="shared" si="4"/>
        <v>1.1547005383792515</v>
      </c>
      <c r="F12" s="58">
        <f>SQRT((F5^2 /F2)*(1+(F6*(F2-1)))*(1/(1-((F7^2)*(((F2*F6)/((F2*F6)-F6+1))*(1-((F2*F6)/((F2*F6)-F6+1))))))))</f>
        <v>1</v>
      </c>
      <c r="G12" s="58">
        <f t="shared" ref="G12:V12" si="5">SQRT((G5^2 /G2)*(1+(G6*(G2-1)))*(1/(1-((G7^2)*(((G2*G6)/((G2*G6)-G6+1))*(1-((G2*G6)/((G2*G6)-G6+1))))))))</f>
        <v>0.89442719099991586</v>
      </c>
      <c r="H12" s="58">
        <f t="shared" si="5"/>
        <v>0.81649658092772603</v>
      </c>
      <c r="I12" s="58">
        <f t="shared" si="5"/>
        <v>0.7559289460184544</v>
      </c>
      <c r="J12" s="58">
        <f t="shared" si="5"/>
        <v>0.70710678118654757</v>
      </c>
      <c r="K12" s="58">
        <f t="shared" si="5"/>
        <v>0.66666666666666663</v>
      </c>
      <c r="L12" s="58">
        <f t="shared" si="5"/>
        <v>0.63245553203367588</v>
      </c>
      <c r="M12" s="58">
        <f t="shared" si="5"/>
        <v>0.60302268915552726</v>
      </c>
      <c r="N12" s="58">
        <f t="shared" si="5"/>
        <v>0.57735026918962573</v>
      </c>
      <c r="O12" s="58">
        <f t="shared" si="5"/>
        <v>0.55470019622522915</v>
      </c>
      <c r="P12" s="58">
        <f t="shared" si="5"/>
        <v>0.53452248382484879</v>
      </c>
      <c r="Q12" s="58">
        <f t="shared" si="5"/>
        <v>0.5163977794943222</v>
      </c>
      <c r="R12" s="58">
        <f t="shared" si="5"/>
        <v>0.5</v>
      </c>
      <c r="S12" s="58">
        <f t="shared" si="5"/>
        <v>0.48507125007266594</v>
      </c>
      <c r="T12" s="58">
        <f t="shared" si="5"/>
        <v>0.47140452079103168</v>
      </c>
      <c r="U12" s="58">
        <f t="shared" si="5"/>
        <v>0.45883146774112354</v>
      </c>
      <c r="V12" s="58">
        <f t="shared" si="5"/>
        <v>0.44721359549995793</v>
      </c>
    </row>
    <row r="13" spans="1:22">
      <c r="B13" s="563" t="s">
        <v>36</v>
      </c>
      <c r="C13">
        <f t="shared" ref="C13:V13" si="6">C4*(1+(C3*C2))*(((C8+C9)*(C12^2+((C12^2/C10)))^0.5/C11)^2)</f>
        <v>384.37794645634676</v>
      </c>
      <c r="D13">
        <f t="shared" si="6"/>
        <v>241.05291623130231</v>
      </c>
      <c r="E13">
        <f t="shared" si="6"/>
        <v>193.50269188399275</v>
      </c>
      <c r="F13">
        <f t="shared" si="6"/>
        <v>169.89786635189623</v>
      </c>
      <c r="G13">
        <f t="shared" si="6"/>
        <v>155.87774001144081</v>
      </c>
      <c r="H13">
        <f t="shared" si="6"/>
        <v>146.63977794817069</v>
      </c>
      <c r="I13">
        <f t="shared" si="6"/>
        <v>140.11632651760291</v>
      </c>
      <c r="J13">
        <f t="shared" si="6"/>
        <v>135.36537094438819</v>
      </c>
      <c r="K13">
        <f t="shared" si="6"/>
        <v>131.72814793185466</v>
      </c>
      <c r="L13">
        <f>L4*(1+(L3*L2))*(((L8+L9)*(L12^2+((L12^2/L10)))^0.5/L11)^2)</f>
        <v>128.8605734273001</v>
      </c>
      <c r="M13">
        <f t="shared" si="6"/>
        <v>126.58013427177202</v>
      </c>
      <c r="N13">
        <f t="shared" si="6"/>
        <v>124.71642764343963</v>
      </c>
      <c r="O13">
        <f t="shared" si="6"/>
        <v>123.26181854736724</v>
      </c>
      <c r="P13">
        <f t="shared" si="6"/>
        <v>122.01529771239524</v>
      </c>
      <c r="Q13">
        <f t="shared" si="6"/>
        <v>121.04508564175552</v>
      </c>
      <c r="R13">
        <f t="shared" si="6"/>
        <v>120.13564750250207</v>
      </c>
      <c r="S13">
        <f t="shared" si="6"/>
        <v>119.41089116813545</v>
      </c>
      <c r="T13">
        <f t="shared" si="6"/>
        <v>118.85447278565304</v>
      </c>
      <c r="U13">
        <f t="shared" si="6"/>
        <v>118.45732709844101</v>
      </c>
      <c r="V13">
        <f t="shared" si="6"/>
        <v>117.92312220447603</v>
      </c>
    </row>
    <row r="14" spans="1:22">
      <c r="B14" t="s">
        <v>37</v>
      </c>
      <c r="C14">
        <f>C13/(C4*(1+C3*C2))</f>
        <v>288.28345984226007</v>
      </c>
      <c r="D14">
        <f t="shared" ref="D14:V14" si="7">D13/(D4*(1+D3*D2))</f>
        <v>144.63174973878139</v>
      </c>
      <c r="E14">
        <f t="shared" si="7"/>
        <v>96.751345941996377</v>
      </c>
      <c r="F14">
        <f t="shared" si="7"/>
        <v>72.813371293669817</v>
      </c>
      <c r="G14">
        <f t="shared" si="7"/>
        <v>58.454152504290306</v>
      </c>
      <c r="H14">
        <f t="shared" si="7"/>
        <v>48.879925982723563</v>
      </c>
      <c r="I14">
        <f t="shared" si="7"/>
        <v>42.034897955280876</v>
      </c>
      <c r="J14">
        <f t="shared" si="7"/>
        <v>36.917828439378596</v>
      </c>
      <c r="K14">
        <f t="shared" si="7"/>
        <v>32.932036982963666</v>
      </c>
      <c r="L14">
        <f t="shared" si="7"/>
        <v>29.737055406300023</v>
      </c>
      <c r="M14">
        <f t="shared" si="7"/>
        <v>27.124314486808295</v>
      </c>
      <c r="N14">
        <f t="shared" si="7"/>
        <v>24.943285528687927</v>
      </c>
      <c r="O14">
        <f t="shared" si="7"/>
        <v>23.111590977631359</v>
      </c>
      <c r="P14">
        <f t="shared" si="7"/>
        <v>21.532111361010926</v>
      </c>
      <c r="Q14">
        <f t="shared" si="7"/>
        <v>20.174180940292587</v>
      </c>
      <c r="R14">
        <f t="shared" si="7"/>
        <v>18.968786447763485</v>
      </c>
      <c r="S14">
        <f t="shared" si="7"/>
        <v>17.911633675220319</v>
      </c>
      <c r="T14">
        <f t="shared" si="7"/>
        <v>16.979210397950435</v>
      </c>
      <c r="U14">
        <f t="shared" si="7"/>
        <v>16.153271877060138</v>
      </c>
      <c r="V14">
        <f t="shared" si="7"/>
        <v>15.381276809279484</v>
      </c>
    </row>
    <row r="15" spans="1:22">
      <c r="A15" s="563" t="s">
        <v>48</v>
      </c>
      <c r="B15" s="59" t="s">
        <v>26</v>
      </c>
      <c r="C15">
        <f t="shared" ref="C15:V15" si="8">(C14*(1+C10))*(1+(C3*C2))</f>
        <v>768.75589291269353</v>
      </c>
      <c r="D15">
        <f t="shared" si="8"/>
        <v>482.10583246260461</v>
      </c>
      <c r="E15">
        <f t="shared" si="8"/>
        <v>387.00538376798551</v>
      </c>
      <c r="F15">
        <f t="shared" si="8"/>
        <v>339.79573270379245</v>
      </c>
      <c r="G15">
        <f t="shared" si="8"/>
        <v>311.75548002288161</v>
      </c>
      <c r="H15">
        <f t="shared" si="8"/>
        <v>293.27955589634138</v>
      </c>
      <c r="I15">
        <f t="shared" si="8"/>
        <v>280.23265303520583</v>
      </c>
      <c r="J15">
        <f t="shared" si="8"/>
        <v>270.73074188877638</v>
      </c>
      <c r="K15">
        <f t="shared" si="8"/>
        <v>263.45629586370933</v>
      </c>
      <c r="L15">
        <f t="shared" si="8"/>
        <v>257.72114685460019</v>
      </c>
      <c r="M15">
        <f t="shared" si="8"/>
        <v>253.16026854354405</v>
      </c>
      <c r="N15">
        <f t="shared" si="8"/>
        <v>249.43285528687926</v>
      </c>
      <c r="O15">
        <f t="shared" si="8"/>
        <v>246.52363709473448</v>
      </c>
      <c r="P15">
        <f t="shared" si="8"/>
        <v>244.03059542479048</v>
      </c>
      <c r="Q15">
        <f t="shared" si="8"/>
        <v>242.09017128351104</v>
      </c>
      <c r="R15">
        <f t="shared" si="8"/>
        <v>240.27129500500413</v>
      </c>
      <c r="S15">
        <f t="shared" si="8"/>
        <v>238.8217823362709</v>
      </c>
      <c r="T15">
        <f t="shared" si="8"/>
        <v>237.70894557130609</v>
      </c>
      <c r="U15">
        <f t="shared" si="8"/>
        <v>236.91465419688203</v>
      </c>
      <c r="V15">
        <f t="shared" si="8"/>
        <v>235.84624440895206</v>
      </c>
    </row>
    <row r="16" spans="1:22">
      <c r="C16" t="str">
        <f>ROUND(C14+0.4999,0)*(1+C10)&amp;"/"&amp;ROUND(C14+0.4999,0)*(1+C10)*C2</f>
        <v>578/578</v>
      </c>
      <c r="D16" t="str">
        <f t="shared" ref="D16:V16" si="9">ROUND(D14+0.4999,0)*(1+D10)&amp;"/"&amp;ROUND(D14+0.4999,0)*(1+D10)*D2</f>
        <v>290/580</v>
      </c>
      <c r="E16" t="str">
        <f t="shared" si="9"/>
        <v>194/582</v>
      </c>
      <c r="F16" t="str">
        <f t="shared" si="9"/>
        <v>146/584</v>
      </c>
      <c r="G16" t="str">
        <f t="shared" si="9"/>
        <v>118/590</v>
      </c>
      <c r="H16" t="str">
        <f t="shared" si="9"/>
        <v>98/588</v>
      </c>
      <c r="I16" t="str">
        <f t="shared" si="9"/>
        <v>86/602</v>
      </c>
      <c r="J16" t="str">
        <f t="shared" si="9"/>
        <v>74/592</v>
      </c>
      <c r="K16" t="str">
        <f t="shared" si="9"/>
        <v>66/594</v>
      </c>
      <c r="L16" t="str">
        <f t="shared" si="9"/>
        <v>60/600</v>
      </c>
      <c r="M16" t="str">
        <f t="shared" si="9"/>
        <v>56/616</v>
      </c>
      <c r="N16" t="str">
        <f t="shared" si="9"/>
        <v>50/600</v>
      </c>
      <c r="O16" t="str">
        <f t="shared" si="9"/>
        <v>48/624</v>
      </c>
      <c r="P16" t="str">
        <f t="shared" si="9"/>
        <v>44/616</v>
      </c>
      <c r="Q16" t="str">
        <f t="shared" si="9"/>
        <v>42/630</v>
      </c>
      <c r="R16" t="str">
        <f t="shared" si="9"/>
        <v>38/608</v>
      </c>
      <c r="S16" t="str">
        <f t="shared" si="9"/>
        <v>36/612</v>
      </c>
      <c r="T16" t="str">
        <f t="shared" si="9"/>
        <v>34/612</v>
      </c>
      <c r="U16" t="str">
        <f t="shared" si="9"/>
        <v>34/646</v>
      </c>
      <c r="V16" t="str">
        <f t="shared" si="9"/>
        <v>32/640</v>
      </c>
    </row>
    <row r="17" spans="2:22">
      <c r="B17" t="s">
        <v>49</v>
      </c>
      <c r="C17">
        <f>$A4*C15</f>
        <v>2306.2676787380806</v>
      </c>
      <c r="D17">
        <f t="shared" ref="D17:E17" si="10">$A4*D15</f>
        <v>1446.3174973878138</v>
      </c>
      <c r="E17">
        <f t="shared" si="10"/>
        <v>1161.0161513039566</v>
      </c>
      <c r="F17">
        <f>$A4*F15</f>
        <v>1019.3871981113773</v>
      </c>
      <c r="G17">
        <f t="shared" ref="G17:V17" si="11">$A4*G15</f>
        <v>935.2664400686449</v>
      </c>
      <c r="H17">
        <f t="shared" si="11"/>
        <v>879.83866768902408</v>
      </c>
      <c r="I17">
        <f t="shared" si="11"/>
        <v>840.69795910561743</v>
      </c>
      <c r="J17">
        <f t="shared" si="11"/>
        <v>812.19222566632914</v>
      </c>
      <c r="K17">
        <f t="shared" si="11"/>
        <v>790.36888759112799</v>
      </c>
      <c r="L17">
        <f t="shared" si="11"/>
        <v>773.16344056380058</v>
      </c>
      <c r="M17">
        <f t="shared" si="11"/>
        <v>759.48080563063218</v>
      </c>
      <c r="N17">
        <f t="shared" si="11"/>
        <v>748.29856586063784</v>
      </c>
      <c r="O17">
        <f t="shared" si="11"/>
        <v>739.57091128420348</v>
      </c>
      <c r="P17">
        <f t="shared" si="11"/>
        <v>732.09178627437143</v>
      </c>
      <c r="Q17">
        <f t="shared" si="11"/>
        <v>726.27051385053312</v>
      </c>
      <c r="R17">
        <f t="shared" si="11"/>
        <v>720.81388501501237</v>
      </c>
      <c r="S17">
        <f t="shared" si="11"/>
        <v>716.46534700881273</v>
      </c>
      <c r="T17">
        <f t="shared" si="11"/>
        <v>713.12683671391824</v>
      </c>
      <c r="U17">
        <f t="shared" si="11"/>
        <v>710.74396259064611</v>
      </c>
      <c r="V17">
        <f t="shared" si="11"/>
        <v>707.53873322685615</v>
      </c>
    </row>
    <row r="18" spans="2:22">
      <c r="B18" t="str">
        <f t="shared" ref="B18:V18" si="12">B2</f>
        <v>measures</v>
      </c>
      <c r="C18">
        <f t="shared" si="12"/>
        <v>1</v>
      </c>
      <c r="D18">
        <f t="shared" si="12"/>
        <v>2</v>
      </c>
      <c r="E18">
        <f t="shared" si="12"/>
        <v>3</v>
      </c>
      <c r="F18">
        <f t="shared" si="12"/>
        <v>4</v>
      </c>
      <c r="G18">
        <f t="shared" si="12"/>
        <v>5</v>
      </c>
      <c r="H18">
        <f t="shared" si="12"/>
        <v>6</v>
      </c>
      <c r="I18">
        <f t="shared" si="12"/>
        <v>7</v>
      </c>
      <c r="J18">
        <f t="shared" si="12"/>
        <v>8</v>
      </c>
      <c r="K18">
        <f t="shared" si="12"/>
        <v>9</v>
      </c>
      <c r="L18">
        <f t="shared" si="12"/>
        <v>10</v>
      </c>
      <c r="M18">
        <f t="shared" si="12"/>
        <v>11</v>
      </c>
      <c r="N18">
        <f t="shared" si="12"/>
        <v>12</v>
      </c>
      <c r="O18">
        <f t="shared" si="12"/>
        <v>13</v>
      </c>
      <c r="P18">
        <f t="shared" si="12"/>
        <v>14</v>
      </c>
      <c r="Q18">
        <f t="shared" si="12"/>
        <v>15</v>
      </c>
      <c r="R18">
        <f t="shared" si="12"/>
        <v>16</v>
      </c>
      <c r="S18">
        <f t="shared" si="12"/>
        <v>17</v>
      </c>
      <c r="T18">
        <f t="shared" si="12"/>
        <v>18</v>
      </c>
      <c r="U18">
        <f t="shared" si="12"/>
        <v>19</v>
      </c>
      <c r="V18">
        <f t="shared" si="12"/>
        <v>20</v>
      </c>
    </row>
    <row r="19" spans="2:22">
      <c r="B19" t="str">
        <f>B14</f>
        <v>N</v>
      </c>
      <c r="C19">
        <f t="shared" ref="C19:V19" si="13">C14</f>
        <v>288.28345984226007</v>
      </c>
      <c r="D19">
        <f t="shared" si="13"/>
        <v>144.63174973878139</v>
      </c>
      <c r="E19">
        <f t="shared" si="13"/>
        <v>96.751345941996377</v>
      </c>
      <c r="F19">
        <f t="shared" si="13"/>
        <v>72.813371293669817</v>
      </c>
      <c r="G19">
        <f t="shared" si="13"/>
        <v>58.454152504290306</v>
      </c>
      <c r="H19">
        <f t="shared" si="13"/>
        <v>48.879925982723563</v>
      </c>
      <c r="I19">
        <f t="shared" si="13"/>
        <v>42.034897955280876</v>
      </c>
      <c r="J19">
        <f t="shared" si="13"/>
        <v>36.917828439378596</v>
      </c>
      <c r="K19">
        <f t="shared" si="13"/>
        <v>32.932036982963666</v>
      </c>
      <c r="L19">
        <f t="shared" si="13"/>
        <v>29.737055406300023</v>
      </c>
      <c r="M19">
        <f t="shared" si="13"/>
        <v>27.124314486808295</v>
      </c>
      <c r="N19">
        <f t="shared" si="13"/>
        <v>24.943285528687927</v>
      </c>
      <c r="O19">
        <f t="shared" si="13"/>
        <v>23.111590977631359</v>
      </c>
      <c r="P19">
        <f t="shared" si="13"/>
        <v>21.532111361010926</v>
      </c>
      <c r="Q19">
        <f t="shared" si="13"/>
        <v>20.174180940292587</v>
      </c>
      <c r="R19">
        <f t="shared" si="13"/>
        <v>18.968786447763485</v>
      </c>
      <c r="S19">
        <f t="shared" si="13"/>
        <v>17.911633675220319</v>
      </c>
      <c r="T19">
        <f t="shared" si="13"/>
        <v>16.979210397950435</v>
      </c>
      <c r="U19">
        <f t="shared" si="13"/>
        <v>16.153271877060138</v>
      </c>
      <c r="V19">
        <f t="shared" si="13"/>
        <v>15.381276809279484</v>
      </c>
    </row>
    <row r="20" spans="2:22">
      <c r="E20">
        <f>E14*(1+E10)</f>
        <v>193.50269188399275</v>
      </c>
      <c r="F20">
        <f>F14*(1+F10)</f>
        <v>145.62674258733963</v>
      </c>
    </row>
    <row r="21" spans="2:22">
      <c r="B21" t="s">
        <v>50</v>
      </c>
      <c r="C21">
        <f>MIN(C17:V17)</f>
        <v>707.53873322685615</v>
      </c>
      <c r="D21" s="63" t="s">
        <v>49</v>
      </c>
      <c r="E21" s="64">
        <f>C21</f>
        <v>707.53873322685615</v>
      </c>
      <c r="F21" s="64" t="s">
        <v>51</v>
      </c>
      <c r="G21" s="64">
        <f>HLOOKUP(C21,C17:V18,2,0)</f>
        <v>20</v>
      </c>
      <c r="H21" s="64" t="s">
        <v>37</v>
      </c>
      <c r="I21" s="65">
        <f>HLOOKUP(C21,B17:V19,3,0)*(1+C10)</f>
        <v>30.762553618558968</v>
      </c>
    </row>
    <row r="22" spans="2:22">
      <c r="D22" s="49"/>
      <c r="E22" s="49"/>
    </row>
    <row r="24" spans="2:22">
      <c r="D24" t="s">
        <v>52</v>
      </c>
      <c r="F24" t="s">
        <v>53</v>
      </c>
    </row>
    <row r="25" spans="2:22">
      <c r="D25" t="s">
        <v>54</v>
      </c>
      <c r="E25" t="s">
        <v>55</v>
      </c>
      <c r="F25">
        <v>1</v>
      </c>
    </row>
    <row r="26" spans="2:22">
      <c r="E26" t="s">
        <v>56</v>
      </c>
      <c r="F26">
        <v>0.1666</v>
      </c>
    </row>
  </sheetData>
  <sheetProtection algorithmName="SHA-512" hashValue="nA3beTI3Wb9u03f/GdoMWBxA7yZJwQzXyUWjJGYsbS2d+T3dFLDpxXkHl0zIlX0VX9o7PloqWvp+Feo5lAbHGA==" saltValue="X9rrt/wMSTwgarxIkrLkiw==" spinCount="100000" sheet="1" objects="1" scenarios="1" selectLockedCells="1" selectUnlockedCells="1"/>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EFB3B-9436-4EEA-B1C7-D5D11DD87E06}">
  <dimension ref="A1:M33"/>
  <sheetViews>
    <sheetView workbookViewId="0">
      <selection activeCell="L34" sqref="L34"/>
    </sheetView>
  </sheetViews>
  <sheetFormatPr defaultRowHeight="15"/>
  <cols>
    <col min="1" max="1" width="14.5703125" customWidth="1"/>
    <col min="2" max="2" width="10.7109375" customWidth="1"/>
    <col min="3" max="3" width="12" customWidth="1"/>
    <col min="4" max="4" width="5.140625" customWidth="1"/>
    <col min="5" max="5" width="15.85546875" customWidth="1"/>
    <col min="6" max="6" width="13.140625" customWidth="1"/>
    <col min="8" max="8" width="11.7109375" customWidth="1"/>
    <col min="9" max="9" width="11.140625" customWidth="1"/>
  </cols>
  <sheetData>
    <row r="1" spans="1:12">
      <c r="D1" s="12"/>
      <c r="E1" s="12"/>
      <c r="F1" s="12"/>
      <c r="I1" s="12"/>
    </row>
    <row r="2" spans="1:12" ht="15.75">
      <c r="A2" s="13" t="s">
        <v>2</v>
      </c>
      <c r="B2" s="14"/>
      <c r="I2" s="15"/>
    </row>
    <row r="3" spans="1:12" ht="15.75">
      <c r="A3" s="14"/>
      <c r="B3" s="14"/>
      <c r="C3" s="16" t="s">
        <v>4</v>
      </c>
      <c r="D3" s="16"/>
      <c r="E3" s="16"/>
      <c r="F3" s="16"/>
      <c r="H3" s="16" t="s">
        <v>4</v>
      </c>
      <c r="I3" s="16"/>
      <c r="J3" s="16"/>
    </row>
    <row r="4" spans="1:12">
      <c r="A4" s="17" t="s">
        <v>7</v>
      </c>
      <c r="B4" s="17"/>
      <c r="C4" s="18">
        <f>'Bin Calcs'!F13</f>
        <v>0.15000000000000002</v>
      </c>
      <c r="D4" s="20"/>
      <c r="E4" s="20"/>
      <c r="F4" s="20"/>
      <c r="G4" s="20"/>
      <c r="H4" s="18">
        <f>C4</f>
        <v>0.15000000000000002</v>
      </c>
      <c r="I4" s="18"/>
      <c r="J4" s="20"/>
    </row>
    <row r="5" spans="1:12">
      <c r="A5" s="21" t="s">
        <v>8</v>
      </c>
      <c r="C5" s="18">
        <f>Binomial!C6</f>
        <v>4</v>
      </c>
      <c r="D5" s="20"/>
      <c r="E5" s="20"/>
      <c r="F5" s="20"/>
      <c r="H5" s="18">
        <v>1</v>
      </c>
      <c r="I5" s="21"/>
      <c r="J5" s="20"/>
    </row>
    <row r="6" spans="1:12">
      <c r="A6" s="24" t="s">
        <v>10</v>
      </c>
      <c r="C6" s="18">
        <f>Binomial!C7</f>
        <v>0.2</v>
      </c>
      <c r="D6" s="20"/>
      <c r="E6" s="20"/>
      <c r="F6" s="20"/>
      <c r="H6" s="18">
        <f t="shared" ref="H6:H10" si="0">C6</f>
        <v>0.2</v>
      </c>
      <c r="I6" s="21"/>
      <c r="J6" s="20"/>
    </row>
    <row r="7" spans="1:12">
      <c r="A7" s="18" t="str">
        <f>'Bin Calcs'!E14</f>
        <v>SD diff</v>
      </c>
      <c r="C7" s="18">
        <f>'Bin Calcs'!F14</f>
        <v>0.5</v>
      </c>
      <c r="D7" s="20"/>
      <c r="E7" s="20"/>
      <c r="F7" s="20"/>
      <c r="H7" s="18">
        <f t="shared" si="0"/>
        <v>0.5</v>
      </c>
      <c r="I7" s="21"/>
      <c r="J7" s="20"/>
    </row>
    <row r="8" spans="1:12">
      <c r="A8" s="21" t="s">
        <v>12</v>
      </c>
      <c r="C8" s="18">
        <f>Binomial!C8</f>
        <v>0</v>
      </c>
      <c r="D8" s="20"/>
      <c r="E8" s="20"/>
      <c r="F8" s="20"/>
      <c r="G8" s="26"/>
      <c r="H8" s="905">
        <v>0</v>
      </c>
      <c r="I8" s="27"/>
      <c r="J8" s="20"/>
    </row>
    <row r="9" spans="1:12">
      <c r="A9" s="28" t="s">
        <v>13</v>
      </c>
      <c r="B9" s="20">
        <f>1-Binomial!C10</f>
        <v>9.9999999999999978E-2</v>
      </c>
      <c r="C9" s="29">
        <f>-NORMSINV(B9)</f>
        <v>1.2815515655446006</v>
      </c>
      <c r="D9" s="29"/>
      <c r="E9" s="534" t="s">
        <v>379</v>
      </c>
      <c r="F9" s="29">
        <f>Binomial!C4</f>
        <v>0.4</v>
      </c>
      <c r="G9" s="29"/>
      <c r="H9" s="18">
        <f t="shared" si="0"/>
        <v>1.2815515655446006</v>
      </c>
      <c r="I9" s="29"/>
      <c r="J9" s="29"/>
    </row>
    <row r="10" spans="1:12">
      <c r="A10" s="28" t="s">
        <v>14</v>
      </c>
      <c r="B10" s="20">
        <f>Binomial!C11</f>
        <v>0.05</v>
      </c>
      <c r="C10" s="29">
        <f>-NORMSINV(B10/2)</f>
        <v>1.9599639845400538</v>
      </c>
      <c r="D10" s="29"/>
      <c r="E10" s="534" t="s">
        <v>380</v>
      </c>
      <c r="F10" s="29">
        <f>Binomial!C5</f>
        <v>0.55000000000000004</v>
      </c>
      <c r="G10" s="29"/>
      <c r="H10" s="18">
        <f t="shared" si="0"/>
        <v>1.9599639845400538</v>
      </c>
      <c r="I10" s="29"/>
      <c r="J10" s="29"/>
    </row>
    <row r="11" spans="1:12">
      <c r="A11" s="31" t="s">
        <v>16</v>
      </c>
      <c r="B11" s="20"/>
      <c r="C11" s="31">
        <f>C24</f>
        <v>0.31622776601683794</v>
      </c>
      <c r="D11" s="31"/>
      <c r="E11" s="31"/>
      <c r="F11" s="31"/>
      <c r="G11" s="31"/>
      <c r="H11" s="31">
        <f>H24</f>
        <v>0.5</v>
      </c>
      <c r="I11" s="31"/>
      <c r="J11" s="31"/>
    </row>
    <row r="12" spans="1:12">
      <c r="A12" s="31" t="s">
        <v>17</v>
      </c>
      <c r="B12" s="20"/>
      <c r="C12" s="31">
        <f>C24/SQRT(C13)</f>
        <v>0.22360679774997896</v>
      </c>
      <c r="D12" s="31"/>
      <c r="E12" s="134" t="s">
        <v>385</v>
      </c>
      <c r="F12" s="134">
        <f>(Binomial!C4+(Binomial!C13*Binomial!C5))/(1+Binomial!C13)</f>
        <v>0.5</v>
      </c>
      <c r="G12" s="31"/>
      <c r="H12" s="31">
        <f>H24/SQRT(H13)</f>
        <v>0.35355339059327373</v>
      </c>
      <c r="I12" s="31"/>
      <c r="J12" s="31"/>
    </row>
    <row r="13" spans="1:12">
      <c r="A13" s="31" t="s">
        <v>18</v>
      </c>
      <c r="B13" s="20"/>
      <c r="C13" s="35">
        <f>Binomial!C13</f>
        <v>2</v>
      </c>
      <c r="D13" s="35"/>
      <c r="E13" s="284" t="s">
        <v>386</v>
      </c>
      <c r="F13" s="134">
        <f>ABS(Binomial!C5-Binomial!C4)</f>
        <v>0.15000000000000002</v>
      </c>
      <c r="G13" s="31"/>
      <c r="H13" s="31">
        <f>C13</f>
        <v>2</v>
      </c>
      <c r="I13" s="31"/>
      <c r="J13" s="31"/>
    </row>
    <row r="14" spans="1:12">
      <c r="A14" s="31" t="s">
        <v>11</v>
      </c>
      <c r="B14" s="20"/>
      <c r="C14" s="17"/>
      <c r="D14" s="17"/>
      <c r="E14" s="134" t="s">
        <v>387</v>
      </c>
      <c r="F14" s="134">
        <f>SQRT((F12*(1-F12)))</f>
        <v>0.5</v>
      </c>
      <c r="G14" s="17"/>
      <c r="H14" s="17"/>
      <c r="I14" s="17"/>
      <c r="J14" s="31"/>
    </row>
    <row r="15" spans="1:12">
      <c r="A15" s="17" t="s">
        <v>21</v>
      </c>
      <c r="B15" s="20"/>
      <c r="C15" s="38">
        <f>((C9+C10)*SQRT((C11^2+C12^2)))/C4</f>
        <v>8.3695571613001594</v>
      </c>
      <c r="D15" s="38"/>
      <c r="E15" s="38"/>
      <c r="F15" s="38"/>
      <c r="G15" s="38"/>
      <c r="H15" s="38">
        <f>((H9+H10)*SQRT((H11^2+H12^2)))/H4</f>
        <v>13.233431818340884</v>
      </c>
      <c r="I15" s="38"/>
      <c r="J15" s="38" t="s">
        <v>1025</v>
      </c>
      <c r="L15" t="s">
        <v>388</v>
      </c>
    </row>
    <row r="16" spans="1:12">
      <c r="A16" s="17" t="s">
        <v>23</v>
      </c>
      <c r="B16" s="20"/>
      <c r="C16" s="38">
        <f>C15^2</f>
        <v>70.049487076270779</v>
      </c>
      <c r="D16" s="38"/>
      <c r="E16" s="288">
        <f>ROUND(C16+0.4999,0)</f>
        <v>71</v>
      </c>
      <c r="F16" s="535"/>
      <c r="G16" s="535"/>
      <c r="H16" s="38">
        <f>H15^2</f>
        <v>175.12371769067693</v>
      </c>
      <c r="I16" s="38"/>
      <c r="J16" s="288">
        <f>ROUND(H16+0.4999,0)</f>
        <v>176</v>
      </c>
    </row>
    <row r="17" spans="1:13">
      <c r="A17" s="31" t="s">
        <v>24</v>
      </c>
      <c r="B17" s="20"/>
      <c r="C17" s="38">
        <f>C13*C16</f>
        <v>140.09897415254156</v>
      </c>
      <c r="D17" s="38"/>
      <c r="E17" s="288">
        <f>C13*E16</f>
        <v>142</v>
      </c>
      <c r="F17" s="38"/>
      <c r="G17" s="38"/>
      <c r="H17" s="38">
        <f>H13*H16</f>
        <v>350.24743538135385</v>
      </c>
      <c r="I17" s="38"/>
      <c r="J17" s="288">
        <f>H13*J16</f>
        <v>352</v>
      </c>
    </row>
    <row r="18" spans="1:13">
      <c r="A18" s="40" t="s">
        <v>25</v>
      </c>
      <c r="B18" s="20"/>
      <c r="C18" s="41">
        <f>ROUND(C19+0.499,0)</f>
        <v>213</v>
      </c>
      <c r="D18" s="42"/>
      <c r="E18" s="42"/>
      <c r="F18" s="42"/>
      <c r="G18" s="42"/>
      <c r="H18" s="41">
        <f>ROUND(H19+0.499,0)</f>
        <v>526</v>
      </c>
      <c r="I18" s="42"/>
      <c r="J18" s="42"/>
      <c r="K18" s="21"/>
      <c r="L18" s="21"/>
      <c r="M18" s="43" t="str">
        <f>"Ratios m="&amp;D5&amp;"/m=1"</f>
        <v>Ratios m=/m=1</v>
      </c>
    </row>
    <row r="19" spans="1:13">
      <c r="A19" s="44" t="s">
        <v>26</v>
      </c>
      <c r="B19" s="45" t="str">
        <f>"m="&amp;D5</f>
        <v>m=</v>
      </c>
      <c r="C19" s="46">
        <f>E19</f>
        <v>213</v>
      </c>
      <c r="D19" s="46"/>
      <c r="E19" s="46">
        <f>SUM(E16:E17)</f>
        <v>213</v>
      </c>
      <c r="F19" s="46"/>
      <c r="G19" s="45" t="str">
        <f>"m="&amp;I5</f>
        <v>m=</v>
      </c>
      <c r="H19" s="46">
        <f>SUM(H16:H17)</f>
        <v>525.37115307203078</v>
      </c>
      <c r="I19" s="46"/>
      <c r="J19" s="46">
        <f>SUM(J16:J17)</f>
        <v>528</v>
      </c>
      <c r="K19" s="21" t="s">
        <v>27</v>
      </c>
      <c r="L19" s="21"/>
      <c r="M19" s="47">
        <f>C19/H19</f>
        <v>0.40542766528865115</v>
      </c>
    </row>
    <row r="20" spans="1:13">
      <c r="A20" s="48" t="s">
        <v>28</v>
      </c>
      <c r="B20" s="49"/>
      <c r="C20" s="46">
        <f>C19*C5</f>
        <v>852</v>
      </c>
      <c r="D20" s="46"/>
      <c r="E20" s="46"/>
      <c r="F20" s="46"/>
      <c r="G20" s="46"/>
      <c r="H20" s="46">
        <f>H19</f>
        <v>525.37115307203078</v>
      </c>
      <c r="I20" s="46"/>
      <c r="J20" s="46">
        <f>H5*J19</f>
        <v>528</v>
      </c>
      <c r="K20" s="21" t="s">
        <v>28</v>
      </c>
      <c r="L20" s="21"/>
      <c r="M20" s="47">
        <f>C20/H20</f>
        <v>1.6217106611546046</v>
      </c>
    </row>
    <row r="21" spans="1:13">
      <c r="A21" s="17" t="s">
        <v>29</v>
      </c>
      <c r="B21" s="20"/>
      <c r="C21" s="17">
        <v>0.1</v>
      </c>
      <c r="D21" s="17"/>
      <c r="E21" s="17"/>
      <c r="F21" s="17"/>
      <c r="G21" s="17"/>
      <c r="H21" s="17">
        <v>0.1</v>
      </c>
      <c r="I21" s="17"/>
      <c r="J21" s="17"/>
    </row>
    <row r="22" spans="1:13">
      <c r="A22" s="17" t="s">
        <v>30</v>
      </c>
      <c r="B22" s="20"/>
      <c r="C22" s="38">
        <f>C19/(1-C21)</f>
        <v>236.66666666666666</v>
      </c>
      <c r="D22" s="38"/>
      <c r="E22" s="38"/>
      <c r="F22" s="38"/>
      <c r="G22" s="38"/>
      <c r="H22" s="38">
        <f>H19/(1-H21)</f>
        <v>583.74572563558979</v>
      </c>
      <c r="I22" s="38"/>
      <c r="J22" s="38"/>
    </row>
    <row r="23" spans="1:13">
      <c r="A23" s="50" t="s">
        <v>31</v>
      </c>
      <c r="B23" s="50" t="s">
        <v>32</v>
      </c>
      <c r="C23" s="21">
        <f>SQRT(((C7^2)/C5)*(1+C6*(C5-1)))</f>
        <v>0.31622776601683794</v>
      </c>
      <c r="D23" s="21"/>
      <c r="E23" s="21"/>
      <c r="F23" s="21"/>
      <c r="G23" s="21"/>
      <c r="H23" s="21"/>
      <c r="I23" s="21"/>
      <c r="J23" s="21"/>
    </row>
    <row r="24" spans="1:13">
      <c r="A24" s="50"/>
      <c r="B24" s="51" t="s">
        <v>47</v>
      </c>
      <c r="C24" s="27">
        <f>SQRT((C7^2 /C5)*(1+(C6*(C5-1)))*(1/(1-((C8^2)*(((C5*C6)/((C5*C6)-C6+1))*(1-((C5*C6)/((C5*C6)-C6+1))))))))</f>
        <v>0.31622776601683794</v>
      </c>
      <c r="D24" s="27"/>
      <c r="E24" s="27"/>
      <c r="F24" s="27"/>
      <c r="G24" s="27"/>
      <c r="H24" s="27">
        <f>SQRT((H7^2 /H5)*(1+(H6*(H5-1)))*(1/(1-((H8^2)*(((H5*H6)/((H5*H6)-H6+1))*(1-((H5*H6)/((H5*H6)-H6+1))))))))</f>
        <v>0.5</v>
      </c>
      <c r="I24" s="27"/>
      <c r="J24" s="27"/>
    </row>
    <row r="25" spans="1:13">
      <c r="A25" s="50" t="s">
        <v>34</v>
      </c>
      <c r="B25" s="50"/>
      <c r="D25" s="50"/>
      <c r="E25" s="50"/>
      <c r="F25" s="50"/>
      <c r="I25" s="50"/>
    </row>
    <row r="26" spans="1:13">
      <c r="A26" s="50" t="s">
        <v>389</v>
      </c>
      <c r="B26" s="50"/>
      <c r="D26" s="50"/>
      <c r="E26" s="50"/>
      <c r="F26" s="50"/>
      <c r="I26" s="50"/>
    </row>
    <row r="27" spans="1:13">
      <c r="A27" s="50" t="s">
        <v>759</v>
      </c>
    </row>
    <row r="28" spans="1:13">
      <c r="A28" s="50">
        <f>SQRT((C7^2 /C5)*(1+(C6*(C5-1)))*(1/(1-((C8^2)*(((C5*C6)/((C5*C6)-C6+1))*(1-((C5*C6)/((C5*C6)-C6+1))))))))</f>
        <v>0.31622776601683794</v>
      </c>
    </row>
    <row r="30" spans="1:13">
      <c r="A30" s="50"/>
    </row>
    <row r="31" spans="1:13">
      <c r="A31" s="50"/>
    </row>
    <row r="32" spans="1:13">
      <c r="A32" s="50"/>
    </row>
    <row r="33" spans="1:1">
      <c r="A33" s="50"/>
    </row>
  </sheetData>
  <sheetProtection algorithmName="SHA-512" hashValue="WgxKGNzh4SmS7MpIbpwrFzAEOKb8Ht/QVMMq2lyhtxkk7Bc44zloMfeHZHejcvP+/ecJMlUcDH30lYMqhL54ZQ==" saltValue="PHwEN4HiGeoZ2dERp8aKLQ==" spinCount="100000" sheet="1" selectLockedCells="1" selectUnlockedCells="1"/>
  <pageMargins left="0.7" right="0.7" top="0.75" bottom="0.75" header="0.3" footer="0.3"/>
  <pageSetup paperSize="9" orientation="portrait" r:id="rId1"/>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FED6E-1838-4A37-BDC2-3BCAC06B25E8}">
  <dimension ref="A1:V38"/>
  <sheetViews>
    <sheetView workbookViewId="0">
      <selection activeCell="C16" sqref="C16:V16"/>
    </sheetView>
  </sheetViews>
  <sheetFormatPr defaultRowHeight="15"/>
  <cols>
    <col min="4" max="4" width="10" customWidth="1"/>
    <col min="5" max="5" width="11" customWidth="1"/>
  </cols>
  <sheetData>
    <row r="1" spans="1:22">
      <c r="A1" s="50" t="s">
        <v>42</v>
      </c>
      <c r="B1" s="50" t="s">
        <v>8</v>
      </c>
      <c r="C1" s="50">
        <f>SQRT((1/C3)*((1-C6)/C6))</f>
        <v>3.4641016151377544</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Binomial!P11</f>
        <v>1</v>
      </c>
      <c r="B3" s="561" t="s">
        <v>46</v>
      </c>
      <c r="C3">
        <f>A3/A4</f>
        <v>0.33333333333333331</v>
      </c>
      <c r="D3">
        <f>C3</f>
        <v>0.33333333333333331</v>
      </c>
      <c r="E3">
        <f t="shared" ref="E3:T11" si="0">D3</f>
        <v>0.33333333333333331</v>
      </c>
      <c r="F3">
        <f t="shared" si="0"/>
        <v>0.33333333333333331</v>
      </c>
      <c r="G3">
        <f t="shared" si="0"/>
        <v>0.33333333333333331</v>
      </c>
      <c r="H3">
        <f t="shared" si="0"/>
        <v>0.33333333333333331</v>
      </c>
      <c r="I3">
        <f t="shared" si="0"/>
        <v>0.33333333333333331</v>
      </c>
      <c r="J3">
        <f t="shared" si="0"/>
        <v>0.33333333333333331</v>
      </c>
      <c r="K3">
        <f t="shared" si="0"/>
        <v>0.33333333333333331</v>
      </c>
      <c r="L3">
        <f t="shared" si="0"/>
        <v>0.33333333333333331</v>
      </c>
      <c r="M3">
        <f t="shared" si="0"/>
        <v>0.33333333333333331</v>
      </c>
      <c r="N3">
        <f t="shared" si="0"/>
        <v>0.33333333333333331</v>
      </c>
      <c r="O3">
        <f t="shared" si="0"/>
        <v>0.33333333333333331</v>
      </c>
      <c r="P3">
        <f t="shared" si="0"/>
        <v>0.33333333333333331</v>
      </c>
      <c r="Q3">
        <f t="shared" si="0"/>
        <v>0.33333333333333331</v>
      </c>
      <c r="R3">
        <f t="shared" si="0"/>
        <v>0.33333333333333331</v>
      </c>
      <c r="S3">
        <f t="shared" si="0"/>
        <v>0.33333333333333331</v>
      </c>
      <c r="T3">
        <f t="shared" si="0"/>
        <v>0.33333333333333331</v>
      </c>
      <c r="U3">
        <f t="shared" ref="U3:V11" si="1">T3</f>
        <v>0.33333333333333331</v>
      </c>
      <c r="V3">
        <f t="shared" si="1"/>
        <v>0.33333333333333331</v>
      </c>
    </row>
    <row r="4" spans="1:22">
      <c r="A4" s="88">
        <f>Binomial!P10</f>
        <v>3</v>
      </c>
      <c r="B4" s="561" t="s">
        <v>47</v>
      </c>
      <c r="C4">
        <v>1</v>
      </c>
      <c r="D4">
        <f t="shared" ref="D4:S11" si="2">C4</f>
        <v>1</v>
      </c>
      <c r="E4">
        <f t="shared" si="2"/>
        <v>1</v>
      </c>
      <c r="F4">
        <f t="shared" si="2"/>
        <v>1</v>
      </c>
      <c r="G4">
        <f t="shared" si="2"/>
        <v>1</v>
      </c>
      <c r="H4">
        <f t="shared" si="2"/>
        <v>1</v>
      </c>
      <c r="I4">
        <f t="shared" si="2"/>
        <v>1</v>
      </c>
      <c r="J4">
        <f t="shared" si="2"/>
        <v>1</v>
      </c>
      <c r="K4">
        <f t="shared" si="2"/>
        <v>1</v>
      </c>
      <c r="L4">
        <f t="shared" si="0"/>
        <v>1</v>
      </c>
      <c r="M4">
        <f t="shared" si="0"/>
        <v>1</v>
      </c>
      <c r="N4">
        <f t="shared" si="0"/>
        <v>1</v>
      </c>
      <c r="O4">
        <f t="shared" si="0"/>
        <v>1</v>
      </c>
      <c r="P4">
        <f t="shared" si="0"/>
        <v>1</v>
      </c>
      <c r="Q4">
        <f t="shared" si="0"/>
        <v>1</v>
      </c>
      <c r="R4">
        <f t="shared" si="0"/>
        <v>1</v>
      </c>
      <c r="S4">
        <f t="shared" si="0"/>
        <v>1</v>
      </c>
      <c r="T4">
        <f t="shared" si="0"/>
        <v>1</v>
      </c>
      <c r="U4">
        <f t="shared" si="1"/>
        <v>1</v>
      </c>
      <c r="V4">
        <f t="shared" si="1"/>
        <v>1</v>
      </c>
    </row>
    <row r="5" spans="1:22">
      <c r="B5" t="s">
        <v>38</v>
      </c>
      <c r="C5">
        <f>'Bin Calcs'!F14</f>
        <v>0.5</v>
      </c>
      <c r="D5">
        <f>C5</f>
        <v>0.5</v>
      </c>
      <c r="E5">
        <f t="shared" si="2"/>
        <v>0.5</v>
      </c>
      <c r="F5">
        <f t="shared" si="2"/>
        <v>0.5</v>
      </c>
      <c r="G5">
        <f t="shared" si="2"/>
        <v>0.5</v>
      </c>
      <c r="H5">
        <f t="shared" si="2"/>
        <v>0.5</v>
      </c>
      <c r="I5">
        <f t="shared" si="2"/>
        <v>0.5</v>
      </c>
      <c r="J5">
        <f t="shared" si="2"/>
        <v>0.5</v>
      </c>
      <c r="K5">
        <f t="shared" si="2"/>
        <v>0.5</v>
      </c>
      <c r="L5">
        <f t="shared" si="2"/>
        <v>0.5</v>
      </c>
      <c r="M5">
        <f t="shared" si="2"/>
        <v>0.5</v>
      </c>
      <c r="N5">
        <f t="shared" si="2"/>
        <v>0.5</v>
      </c>
      <c r="O5">
        <f t="shared" si="2"/>
        <v>0.5</v>
      </c>
      <c r="P5">
        <f t="shared" si="2"/>
        <v>0.5</v>
      </c>
      <c r="Q5">
        <f t="shared" si="2"/>
        <v>0.5</v>
      </c>
      <c r="R5">
        <f t="shared" si="2"/>
        <v>0.5</v>
      </c>
      <c r="S5">
        <f t="shared" si="2"/>
        <v>0.5</v>
      </c>
      <c r="T5">
        <f t="shared" si="0"/>
        <v>0.5</v>
      </c>
      <c r="U5">
        <f t="shared" si="1"/>
        <v>0.5</v>
      </c>
      <c r="V5">
        <f t="shared" si="1"/>
        <v>0.5</v>
      </c>
    </row>
    <row r="6" spans="1:22">
      <c r="A6" s="561"/>
      <c r="B6" t="s">
        <v>39</v>
      </c>
      <c r="C6">
        <f>'Bin Calcs'!C6</f>
        <v>0.2</v>
      </c>
      <c r="D6">
        <f t="shared" si="2"/>
        <v>0.2</v>
      </c>
      <c r="E6">
        <f t="shared" si="2"/>
        <v>0.2</v>
      </c>
      <c r="F6">
        <f t="shared" si="2"/>
        <v>0.2</v>
      </c>
      <c r="G6">
        <f t="shared" si="2"/>
        <v>0.2</v>
      </c>
      <c r="H6">
        <f t="shared" si="2"/>
        <v>0.2</v>
      </c>
      <c r="I6">
        <f t="shared" si="2"/>
        <v>0.2</v>
      </c>
      <c r="J6">
        <f t="shared" si="2"/>
        <v>0.2</v>
      </c>
      <c r="K6">
        <f t="shared" si="2"/>
        <v>0.2</v>
      </c>
      <c r="L6">
        <f t="shared" si="0"/>
        <v>0.2</v>
      </c>
      <c r="M6">
        <f t="shared" si="0"/>
        <v>0.2</v>
      </c>
      <c r="N6">
        <f t="shared" si="0"/>
        <v>0.2</v>
      </c>
      <c r="O6">
        <f t="shared" si="0"/>
        <v>0.2</v>
      </c>
      <c r="P6">
        <f t="shared" si="0"/>
        <v>0.2</v>
      </c>
      <c r="Q6">
        <f t="shared" si="0"/>
        <v>0.2</v>
      </c>
      <c r="R6">
        <f t="shared" si="0"/>
        <v>0.2</v>
      </c>
      <c r="S6">
        <f t="shared" si="0"/>
        <v>0.2</v>
      </c>
      <c r="T6">
        <f t="shared" si="0"/>
        <v>0.2</v>
      </c>
      <c r="U6">
        <f t="shared" si="1"/>
        <v>0.2</v>
      </c>
      <c r="V6">
        <f t="shared" si="1"/>
        <v>0.2</v>
      </c>
    </row>
    <row r="7" spans="1:22">
      <c r="B7" t="s">
        <v>12</v>
      </c>
      <c r="C7" s="134">
        <v>0</v>
      </c>
      <c r="D7">
        <f>'Bin Calcs'!C8</f>
        <v>0</v>
      </c>
      <c r="E7">
        <f>D7</f>
        <v>0</v>
      </c>
      <c r="F7">
        <f t="shared" si="2"/>
        <v>0</v>
      </c>
      <c r="G7">
        <f t="shared" si="2"/>
        <v>0</v>
      </c>
      <c r="H7">
        <f t="shared" si="2"/>
        <v>0</v>
      </c>
      <c r="I7">
        <f t="shared" si="2"/>
        <v>0</v>
      </c>
      <c r="J7">
        <f t="shared" si="2"/>
        <v>0</v>
      </c>
      <c r="K7">
        <f t="shared" si="2"/>
        <v>0</v>
      </c>
      <c r="L7">
        <f t="shared" si="0"/>
        <v>0</v>
      </c>
      <c r="M7">
        <f t="shared" si="0"/>
        <v>0</v>
      </c>
      <c r="N7">
        <f t="shared" si="0"/>
        <v>0</v>
      </c>
      <c r="O7">
        <f t="shared" si="0"/>
        <v>0</v>
      </c>
      <c r="P7">
        <f t="shared" si="0"/>
        <v>0</v>
      </c>
      <c r="Q7">
        <f t="shared" si="0"/>
        <v>0</v>
      </c>
      <c r="R7">
        <f t="shared" si="0"/>
        <v>0</v>
      </c>
      <c r="S7">
        <f t="shared" si="0"/>
        <v>0</v>
      </c>
      <c r="T7">
        <f t="shared" si="0"/>
        <v>0</v>
      </c>
      <c r="U7">
        <f t="shared" si="1"/>
        <v>0</v>
      </c>
      <c r="V7">
        <f t="shared" si="1"/>
        <v>0</v>
      </c>
    </row>
    <row r="8" spans="1:22">
      <c r="B8" t="s">
        <v>40</v>
      </c>
      <c r="C8">
        <f>'Bin Calcs'!C10</f>
        <v>1.9599639845400538</v>
      </c>
      <c r="D8">
        <f t="shared" si="2"/>
        <v>1.9599639845400538</v>
      </c>
      <c r="E8">
        <f t="shared" si="2"/>
        <v>1.9599639845400538</v>
      </c>
      <c r="F8">
        <f t="shared" si="2"/>
        <v>1.9599639845400538</v>
      </c>
      <c r="G8">
        <f t="shared" si="2"/>
        <v>1.9599639845400538</v>
      </c>
      <c r="H8">
        <f t="shared" si="2"/>
        <v>1.9599639845400538</v>
      </c>
      <c r="I8">
        <f t="shared" si="2"/>
        <v>1.9599639845400538</v>
      </c>
      <c r="J8">
        <f t="shared" si="2"/>
        <v>1.9599639845400538</v>
      </c>
      <c r="K8">
        <f t="shared" si="2"/>
        <v>1.9599639845400538</v>
      </c>
      <c r="L8">
        <f t="shared" si="0"/>
        <v>1.9599639845400538</v>
      </c>
      <c r="M8">
        <f t="shared" si="0"/>
        <v>1.9599639845400538</v>
      </c>
      <c r="N8">
        <f t="shared" si="0"/>
        <v>1.9599639845400538</v>
      </c>
      <c r="O8">
        <f t="shared" si="0"/>
        <v>1.9599639845400538</v>
      </c>
      <c r="P8">
        <f t="shared" si="0"/>
        <v>1.9599639845400538</v>
      </c>
      <c r="Q8">
        <f t="shared" si="0"/>
        <v>1.9599639845400538</v>
      </c>
      <c r="R8">
        <f t="shared" si="0"/>
        <v>1.9599639845400538</v>
      </c>
      <c r="S8">
        <f t="shared" si="0"/>
        <v>1.9599639845400538</v>
      </c>
      <c r="T8">
        <f t="shared" si="0"/>
        <v>1.9599639845400538</v>
      </c>
      <c r="U8">
        <f t="shared" si="1"/>
        <v>1.9599639845400538</v>
      </c>
      <c r="V8">
        <f t="shared" si="1"/>
        <v>1.9599639845400538</v>
      </c>
    </row>
    <row r="9" spans="1:22">
      <c r="B9" t="s">
        <v>41</v>
      </c>
      <c r="C9">
        <f>'Bin Calcs'!C9</f>
        <v>1.2815515655446006</v>
      </c>
      <c r="D9">
        <f t="shared" si="2"/>
        <v>1.2815515655446006</v>
      </c>
      <c r="E9">
        <f t="shared" si="2"/>
        <v>1.2815515655446006</v>
      </c>
      <c r="F9">
        <f t="shared" si="2"/>
        <v>1.2815515655446006</v>
      </c>
      <c r="G9">
        <f t="shared" si="2"/>
        <v>1.2815515655446006</v>
      </c>
      <c r="H9">
        <f t="shared" si="2"/>
        <v>1.2815515655446006</v>
      </c>
      <c r="I9">
        <f t="shared" si="2"/>
        <v>1.2815515655446006</v>
      </c>
      <c r="J9">
        <f t="shared" si="2"/>
        <v>1.2815515655446006</v>
      </c>
      <c r="K9">
        <f t="shared" si="2"/>
        <v>1.2815515655446006</v>
      </c>
      <c r="L9">
        <f t="shared" si="0"/>
        <v>1.2815515655446006</v>
      </c>
      <c r="M9">
        <f t="shared" si="0"/>
        <v>1.2815515655446006</v>
      </c>
      <c r="N9">
        <f t="shared" si="0"/>
        <v>1.2815515655446006</v>
      </c>
      <c r="O9">
        <f t="shared" si="0"/>
        <v>1.2815515655446006</v>
      </c>
      <c r="P9">
        <f t="shared" si="0"/>
        <v>1.2815515655446006</v>
      </c>
      <c r="Q9">
        <f t="shared" si="0"/>
        <v>1.2815515655446006</v>
      </c>
      <c r="R9">
        <f t="shared" si="0"/>
        <v>1.2815515655446006</v>
      </c>
      <c r="S9">
        <f t="shared" si="0"/>
        <v>1.2815515655446006</v>
      </c>
      <c r="T9">
        <f t="shared" si="0"/>
        <v>1.2815515655446006</v>
      </c>
      <c r="U9">
        <f t="shared" si="1"/>
        <v>1.2815515655446006</v>
      </c>
      <c r="V9">
        <f t="shared" si="1"/>
        <v>1.2815515655446006</v>
      </c>
    </row>
    <row r="10" spans="1:22">
      <c r="B10" t="s">
        <v>18</v>
      </c>
      <c r="C10">
        <f>'Bin Calcs'!C13</f>
        <v>2</v>
      </c>
      <c r="D10">
        <f t="shared" si="2"/>
        <v>2</v>
      </c>
      <c r="E10">
        <f t="shared" si="2"/>
        <v>2</v>
      </c>
      <c r="F10">
        <f t="shared" si="2"/>
        <v>2</v>
      </c>
      <c r="G10">
        <f t="shared" si="2"/>
        <v>2</v>
      </c>
      <c r="H10">
        <f t="shared" si="2"/>
        <v>2</v>
      </c>
      <c r="I10">
        <f t="shared" si="2"/>
        <v>2</v>
      </c>
      <c r="J10">
        <f t="shared" si="2"/>
        <v>2</v>
      </c>
      <c r="K10">
        <f t="shared" si="2"/>
        <v>2</v>
      </c>
      <c r="L10">
        <f t="shared" si="0"/>
        <v>2</v>
      </c>
      <c r="M10">
        <f t="shared" si="0"/>
        <v>2</v>
      </c>
      <c r="N10">
        <f t="shared" si="0"/>
        <v>2</v>
      </c>
      <c r="O10">
        <f t="shared" si="0"/>
        <v>2</v>
      </c>
      <c r="P10">
        <f t="shared" si="0"/>
        <v>2</v>
      </c>
      <c r="Q10">
        <f t="shared" si="0"/>
        <v>2</v>
      </c>
      <c r="R10">
        <f t="shared" si="0"/>
        <v>2</v>
      </c>
      <c r="S10">
        <f t="shared" si="0"/>
        <v>2</v>
      </c>
      <c r="T10">
        <f t="shared" si="0"/>
        <v>2</v>
      </c>
      <c r="U10">
        <f t="shared" si="1"/>
        <v>2</v>
      </c>
      <c r="V10">
        <f t="shared" si="1"/>
        <v>2</v>
      </c>
    </row>
    <row r="11" spans="1:22">
      <c r="B11" t="s">
        <v>7</v>
      </c>
      <c r="C11">
        <f>'Bin Calcs'!C4</f>
        <v>0.15000000000000002</v>
      </c>
      <c r="D11">
        <f t="shared" si="2"/>
        <v>0.15000000000000002</v>
      </c>
      <c r="E11">
        <f t="shared" si="2"/>
        <v>0.15000000000000002</v>
      </c>
      <c r="F11">
        <f t="shared" si="2"/>
        <v>0.15000000000000002</v>
      </c>
      <c r="G11">
        <f t="shared" si="2"/>
        <v>0.15000000000000002</v>
      </c>
      <c r="H11">
        <f t="shared" si="2"/>
        <v>0.15000000000000002</v>
      </c>
      <c r="I11">
        <f t="shared" si="2"/>
        <v>0.15000000000000002</v>
      </c>
      <c r="J11">
        <f t="shared" si="2"/>
        <v>0.15000000000000002</v>
      </c>
      <c r="K11">
        <f t="shared" si="2"/>
        <v>0.15000000000000002</v>
      </c>
      <c r="L11">
        <f t="shared" si="0"/>
        <v>0.15000000000000002</v>
      </c>
      <c r="M11">
        <f t="shared" si="0"/>
        <v>0.15000000000000002</v>
      </c>
      <c r="N11">
        <f t="shared" si="0"/>
        <v>0.15000000000000002</v>
      </c>
      <c r="O11">
        <f t="shared" si="0"/>
        <v>0.15000000000000002</v>
      </c>
      <c r="P11">
        <f t="shared" si="0"/>
        <v>0.15000000000000002</v>
      </c>
      <c r="Q11">
        <f t="shared" si="0"/>
        <v>0.15000000000000002</v>
      </c>
      <c r="R11">
        <f t="shared" si="0"/>
        <v>0.15000000000000002</v>
      </c>
      <c r="S11">
        <f t="shared" si="0"/>
        <v>0.15000000000000002</v>
      </c>
      <c r="T11">
        <f t="shared" si="0"/>
        <v>0.15000000000000002</v>
      </c>
      <c r="U11">
        <f t="shared" si="1"/>
        <v>0.15000000000000002</v>
      </c>
      <c r="V11">
        <f t="shared" si="1"/>
        <v>0.15000000000000002</v>
      </c>
    </row>
    <row r="12" spans="1:22">
      <c r="C12" s="50">
        <f>SQRT((C5^2 /C2)*(1+C6*(C2-1))*(1/(1-((C7^2)*(((C2*C6)/((C2*C6)-C6+1))*(1-((C2*C6)/((C2*C6)-C6+1))))))))</f>
        <v>0.5</v>
      </c>
      <c r="D12" s="50">
        <f>SQRT((D5^2 /D2)*(1+D6*(D2-1))*(1/(1-((D7^2)*(((D2*D6)/((D2*D6)-D6+1))*(1-((D2*D6)/((D2*D6)-D6+1))))))))</f>
        <v>0.3872983346207417</v>
      </c>
      <c r="E12" s="50">
        <f t="shared" ref="E12:U12" si="3">SQRT((E5^2 /E2)*(1+E6*(E2-1))*(1/(1-((E7^2)*(((E2*E6)/((E2*E6)-E6+1))*(1-((E2*E6)/((E2*E6)-E6+1))))))))</f>
        <v>0.34156502553198659</v>
      </c>
      <c r="F12" s="50">
        <f t="shared" si="3"/>
        <v>0.31622776601683794</v>
      </c>
      <c r="G12" s="50">
        <f t="shared" si="3"/>
        <v>0.30000000000000004</v>
      </c>
      <c r="H12" s="50">
        <f t="shared" si="3"/>
        <v>0.28867513459481287</v>
      </c>
      <c r="I12" s="50">
        <f t="shared" si="3"/>
        <v>0.28030595529069402</v>
      </c>
      <c r="J12" s="50">
        <f t="shared" si="3"/>
        <v>0.27386127875258309</v>
      </c>
      <c r="K12" s="50">
        <f t="shared" si="3"/>
        <v>0.26874192494328497</v>
      </c>
      <c r="L12" s="50">
        <f>SQRT((L5^2 /L2)*(1+L6*(L2-1))*(1/(1-((L7^2)*(((L2*L6)/((L2*L6)-L6+1))*(1-((L2*L6)/((L2*L6)-L6+1))))))))</f>
        <v>0.26457513110645903</v>
      </c>
      <c r="M12" s="50">
        <f t="shared" si="3"/>
        <v>0.26111648393354675</v>
      </c>
      <c r="N12" s="50">
        <f t="shared" si="3"/>
        <v>0.2581988897471611</v>
      </c>
      <c r="O12" s="50">
        <f t="shared" si="3"/>
        <v>0.25570415597837942</v>
      </c>
      <c r="P12" s="50">
        <f t="shared" si="3"/>
        <v>0.25354627641855498</v>
      </c>
      <c r="Q12" s="50">
        <f t="shared" si="3"/>
        <v>0.25166114784235832</v>
      </c>
      <c r="R12" s="50">
        <f t="shared" si="3"/>
        <v>0.25</v>
      </c>
      <c r="S12" s="50">
        <f t="shared" si="3"/>
        <v>0.2485250608738542</v>
      </c>
      <c r="T12" s="50">
        <f t="shared" si="3"/>
        <v>0.2472066162365221</v>
      </c>
      <c r="U12" s="50">
        <f t="shared" si="3"/>
        <v>0.24602096615832089</v>
      </c>
      <c r="V12" s="50">
        <f>SQRT((V5^2 /V2)*(1+V6*(V2-1))*(1/(1-((V7^2)*(((V2*V6)/((V2*V6)-V6+1))*(1-((V2*V6)/((V2*V6)-V6+1))))))))</f>
        <v>0.24494897427831783</v>
      </c>
    </row>
    <row r="13" spans="1:22">
      <c r="B13" s="561" t="s">
        <v>36</v>
      </c>
      <c r="C13">
        <f t="shared" ref="C13:V13" si="4">C4*(1+(C3*C2))*((((C8+C9)*SQRT(C12^2+((C12^2)/C10))/C11)^2))</f>
        <v>233.49829025423588</v>
      </c>
      <c r="D13">
        <f t="shared" si="4"/>
        <v>175.12371769067695</v>
      </c>
      <c r="E13">
        <f t="shared" si="4"/>
        <v>163.44880317796515</v>
      </c>
      <c r="F13">
        <f t="shared" si="4"/>
        <v>163.44880317796512</v>
      </c>
      <c r="G13">
        <f t="shared" si="4"/>
        <v>168.11876898304996</v>
      </c>
      <c r="H13">
        <f t="shared" si="4"/>
        <v>175.12371769067695</v>
      </c>
      <c r="I13">
        <f t="shared" si="4"/>
        <v>183.46294234261393</v>
      </c>
      <c r="J13">
        <f t="shared" si="4"/>
        <v>192.63608945974468</v>
      </c>
      <c r="K13">
        <f t="shared" si="4"/>
        <v>202.36518488700449</v>
      </c>
      <c r="L13">
        <f t="shared" si="4"/>
        <v>212.48344413135464</v>
      </c>
      <c r="M13">
        <f t="shared" si="4"/>
        <v>222.88473160631614</v>
      </c>
      <c r="N13">
        <f t="shared" si="4"/>
        <v>233.49829025423585</v>
      </c>
      <c r="O13">
        <f t="shared" si="4"/>
        <v>244.27513441981608</v>
      </c>
      <c r="P13">
        <f t="shared" si="4"/>
        <v>255.18027434927211</v>
      </c>
      <c r="Q13">
        <f t="shared" si="4"/>
        <v>266.1880508898289</v>
      </c>
      <c r="R13">
        <f t="shared" si="4"/>
        <v>277.27921967690514</v>
      </c>
      <c r="S13">
        <f t="shared" si="4"/>
        <v>288.43906443170306</v>
      </c>
      <c r="T13">
        <f t="shared" si="4"/>
        <v>299.65613915960279</v>
      </c>
      <c r="U13">
        <f t="shared" si="4"/>
        <v>310.92140754906143</v>
      </c>
      <c r="V13">
        <f t="shared" si="4"/>
        <v>322.22764055084565</v>
      </c>
    </row>
    <row r="14" spans="1:22">
      <c r="B14" t="s">
        <v>37</v>
      </c>
      <c r="C14">
        <f>(C13/(C4*(1+C3*C2)))</f>
        <v>175.12371769067693</v>
      </c>
      <c r="D14">
        <f t="shared" ref="D14:G14" si="5">(D13/(D4*(1+D3*D2)))</f>
        <v>105.07423061440618</v>
      </c>
      <c r="E14">
        <f t="shared" si="5"/>
        <v>81.724401588982573</v>
      </c>
      <c r="F14">
        <f t="shared" si="5"/>
        <v>70.049487076270779</v>
      </c>
      <c r="G14">
        <f t="shared" si="5"/>
        <v>63.044538368643735</v>
      </c>
      <c r="H14">
        <f>(H13/(H4*(1+H3*H2)))</f>
        <v>58.374572563558985</v>
      </c>
      <c r="I14">
        <f t="shared" ref="I14:J14" si="6">(I13/(I4*(1+I3*I2)))</f>
        <v>55.038882702784186</v>
      </c>
      <c r="J14">
        <f t="shared" si="6"/>
        <v>52.537115307203095</v>
      </c>
      <c r="K14">
        <f t="shared" ref="K14" si="7">(K13/(K4*(1+K3*K2)))</f>
        <v>50.591296221751122</v>
      </c>
      <c r="L14">
        <f t="shared" ref="L14" si="8">(L13/(L4*(1+L3*L2)))</f>
        <v>49.034640953389534</v>
      </c>
      <c r="M14">
        <f t="shared" ref="M14" si="9">(M13/(M4*(1+M3*M2)))</f>
        <v>47.761013915639175</v>
      </c>
      <c r="N14">
        <f t="shared" ref="N14:O14" si="10">(N13/(N4*(1+N3*N2)))</f>
        <v>46.699658050847169</v>
      </c>
      <c r="O14">
        <f t="shared" si="10"/>
        <v>45.801587703715519</v>
      </c>
      <c r="P14">
        <f t="shared" ref="P14:Q14" si="11">(P13/(P4*(1+P3*P2)))</f>
        <v>45.031813120459788</v>
      </c>
      <c r="Q14">
        <f t="shared" si="11"/>
        <v>44.364675148304819</v>
      </c>
      <c r="R14">
        <f t="shared" ref="R14" si="12">(R13/(R4*(1+R3*R2)))</f>
        <v>43.780929422669232</v>
      </c>
      <c r="S14">
        <f t="shared" ref="S14" si="13">(S13/(S4*(1+S3*S2)))</f>
        <v>43.26585966475546</v>
      </c>
      <c r="T14">
        <f t="shared" ref="T14" si="14">(T13/(T4*(1+T3*T2)))</f>
        <v>42.808019879943252</v>
      </c>
      <c r="U14">
        <f t="shared" ref="U14:V14" si="15">(U13/(U4*(1+U3*U2)))</f>
        <v>42.398373756690198</v>
      </c>
      <c r="V14">
        <f t="shared" si="15"/>
        <v>42.029692245762476</v>
      </c>
    </row>
    <row r="15" spans="1:22">
      <c r="A15" s="561" t="s">
        <v>48</v>
      </c>
      <c r="B15" s="59" t="s">
        <v>1026</v>
      </c>
      <c r="C15">
        <f t="shared" ref="C15:V15" si="16">(C14*(1+C10))*(1+(C3*C2))</f>
        <v>700.49487076270771</v>
      </c>
      <c r="D15">
        <f t="shared" si="16"/>
        <v>525.37115307203078</v>
      </c>
      <c r="E15">
        <f t="shared" si="16"/>
        <v>490.34640953389544</v>
      </c>
      <c r="F15">
        <f t="shared" si="16"/>
        <v>490.34640953389538</v>
      </c>
      <c r="G15">
        <f t="shared" si="16"/>
        <v>504.35630694914983</v>
      </c>
      <c r="H15">
        <f t="shared" si="16"/>
        <v>525.37115307203089</v>
      </c>
      <c r="I15">
        <f t="shared" si="16"/>
        <v>550.38882702784178</v>
      </c>
      <c r="J15">
        <f>(J14*(1+J10))*(1+(J3*J2))</f>
        <v>577.90826837923407</v>
      </c>
      <c r="K15">
        <f t="shared" si="16"/>
        <v>607.09555466101347</v>
      </c>
      <c r="L15">
        <f t="shared" si="16"/>
        <v>637.45033239406393</v>
      </c>
      <c r="M15">
        <f t="shared" si="16"/>
        <v>668.65419481894833</v>
      </c>
      <c r="N15">
        <f t="shared" si="16"/>
        <v>700.49487076270748</v>
      </c>
      <c r="O15">
        <f t="shared" si="16"/>
        <v>732.82540325944831</v>
      </c>
      <c r="P15">
        <f t="shared" si="16"/>
        <v>765.54082304781627</v>
      </c>
      <c r="Q15">
        <f t="shared" si="16"/>
        <v>798.5641526694867</v>
      </c>
      <c r="R15">
        <f t="shared" si="16"/>
        <v>831.83765903071537</v>
      </c>
      <c r="S15">
        <f t="shared" si="16"/>
        <v>865.31719329510918</v>
      </c>
      <c r="T15">
        <f t="shared" si="16"/>
        <v>898.96841747880831</v>
      </c>
      <c r="U15">
        <f t="shared" si="16"/>
        <v>932.76422264718428</v>
      </c>
      <c r="V15">
        <f t="shared" si="16"/>
        <v>966.68292165253683</v>
      </c>
    </row>
    <row r="16" spans="1:22">
      <c r="C16" t="str">
        <f>ROUND((C14)+0.4999,0)*(1+C10)&amp;"/"&amp;ROUND((C14)+0.4999,0)*(1+C10)*C2</f>
        <v>528/528</v>
      </c>
      <c r="D16" t="str">
        <f t="shared" ref="D16:V16" si="17">ROUND((D14)+0.4999,0)*(1+D10)&amp;"/"&amp;ROUND((D14)+0.4999,0)*(1+D10)*D2</f>
        <v>318/636</v>
      </c>
      <c r="E16" t="str">
        <f t="shared" si="17"/>
        <v>246/738</v>
      </c>
      <c r="F16" t="str">
        <f t="shared" si="17"/>
        <v>213/852</v>
      </c>
      <c r="G16" t="str">
        <f t="shared" si="17"/>
        <v>192/960</v>
      </c>
      <c r="H16" t="str">
        <f t="shared" si="17"/>
        <v>177/1062</v>
      </c>
      <c r="I16" t="str">
        <f t="shared" si="17"/>
        <v>168/1176</v>
      </c>
      <c r="J16" t="str">
        <f t="shared" si="17"/>
        <v>159/1272</v>
      </c>
      <c r="K16" t="str">
        <f t="shared" si="17"/>
        <v>153/1377</v>
      </c>
      <c r="L16" t="str">
        <f t="shared" si="17"/>
        <v>150/1500</v>
      </c>
      <c r="M16" t="str">
        <f t="shared" si="17"/>
        <v>144/1584</v>
      </c>
      <c r="N16" t="str">
        <f t="shared" si="17"/>
        <v>141/1692</v>
      </c>
      <c r="O16" t="str">
        <f t="shared" si="17"/>
        <v>138/1794</v>
      </c>
      <c r="P16" t="str">
        <f t="shared" si="17"/>
        <v>138/1932</v>
      </c>
      <c r="Q16" t="str">
        <f t="shared" si="17"/>
        <v>135/2025</v>
      </c>
      <c r="R16" t="str">
        <f t="shared" si="17"/>
        <v>132/2112</v>
      </c>
      <c r="S16" t="str">
        <f t="shared" si="17"/>
        <v>132/2244</v>
      </c>
      <c r="T16" t="str">
        <f t="shared" si="17"/>
        <v>129/2322</v>
      </c>
      <c r="U16" t="str">
        <f t="shared" si="17"/>
        <v>129/2451</v>
      </c>
      <c r="V16" t="str">
        <f t="shared" si="17"/>
        <v>129/2580</v>
      </c>
    </row>
    <row r="17" spans="2:22">
      <c r="B17" t="s">
        <v>49</v>
      </c>
      <c r="C17">
        <f>$A4*C15</f>
        <v>2101.4846122881231</v>
      </c>
      <c r="D17">
        <f t="shared" ref="D17:V17" si="18">$A4*D15</f>
        <v>1576.1134592160925</v>
      </c>
      <c r="E17">
        <f t="shared" si="18"/>
        <v>1471.0392286016863</v>
      </c>
      <c r="F17">
        <f t="shared" si="18"/>
        <v>1471.0392286016861</v>
      </c>
      <c r="G17">
        <f t="shared" si="18"/>
        <v>1513.0689208474496</v>
      </c>
      <c r="H17">
        <f t="shared" si="18"/>
        <v>1576.1134592160927</v>
      </c>
      <c r="I17">
        <f t="shared" si="18"/>
        <v>1651.1664810835255</v>
      </c>
      <c r="J17">
        <f t="shared" si="18"/>
        <v>1733.7248051377023</v>
      </c>
      <c r="K17">
        <f t="shared" si="18"/>
        <v>1821.2866639830404</v>
      </c>
      <c r="L17">
        <f t="shared" si="18"/>
        <v>1912.3509971821918</v>
      </c>
      <c r="M17">
        <f t="shared" si="18"/>
        <v>2005.962584456845</v>
      </c>
      <c r="N17">
        <f t="shared" si="18"/>
        <v>2101.4846122881227</v>
      </c>
      <c r="O17">
        <f t="shared" si="18"/>
        <v>2198.476209778345</v>
      </c>
      <c r="P17">
        <f t="shared" si="18"/>
        <v>2296.6224691434491</v>
      </c>
      <c r="Q17">
        <f t="shared" si="18"/>
        <v>2395.6924580084601</v>
      </c>
      <c r="R17">
        <f t="shared" si="18"/>
        <v>2495.5129770921462</v>
      </c>
      <c r="S17">
        <f t="shared" si="18"/>
        <v>2595.9515798853276</v>
      </c>
      <c r="T17">
        <f t="shared" si="18"/>
        <v>2696.9052524364251</v>
      </c>
      <c r="U17">
        <f t="shared" si="18"/>
        <v>2798.2926679415527</v>
      </c>
      <c r="V17">
        <f t="shared" si="18"/>
        <v>2900.0487649576107</v>
      </c>
    </row>
    <row r="18" spans="2:22">
      <c r="B18" t="str">
        <f t="shared" ref="B18:V18" si="19">B2</f>
        <v>m</v>
      </c>
      <c r="C18">
        <f t="shared" si="19"/>
        <v>1</v>
      </c>
      <c r="D18">
        <f t="shared" si="19"/>
        <v>2</v>
      </c>
      <c r="E18">
        <f t="shared" si="19"/>
        <v>3</v>
      </c>
      <c r="F18">
        <f t="shared" si="19"/>
        <v>4</v>
      </c>
      <c r="G18">
        <f t="shared" si="19"/>
        <v>5</v>
      </c>
      <c r="H18">
        <f t="shared" si="19"/>
        <v>6</v>
      </c>
      <c r="I18">
        <f t="shared" si="19"/>
        <v>7</v>
      </c>
      <c r="J18">
        <f t="shared" si="19"/>
        <v>8</v>
      </c>
      <c r="K18">
        <f t="shared" si="19"/>
        <v>9</v>
      </c>
      <c r="L18">
        <f t="shared" si="19"/>
        <v>10</v>
      </c>
      <c r="M18">
        <f t="shared" si="19"/>
        <v>11</v>
      </c>
      <c r="N18">
        <f t="shared" si="19"/>
        <v>12</v>
      </c>
      <c r="O18">
        <f t="shared" si="19"/>
        <v>13</v>
      </c>
      <c r="P18">
        <f t="shared" si="19"/>
        <v>14</v>
      </c>
      <c r="Q18">
        <f t="shared" si="19"/>
        <v>15</v>
      </c>
      <c r="R18">
        <f t="shared" si="19"/>
        <v>16</v>
      </c>
      <c r="S18">
        <f t="shared" si="19"/>
        <v>17</v>
      </c>
      <c r="T18">
        <f t="shared" si="19"/>
        <v>18</v>
      </c>
      <c r="U18">
        <f t="shared" si="19"/>
        <v>19</v>
      </c>
      <c r="V18">
        <f t="shared" si="19"/>
        <v>20</v>
      </c>
    </row>
    <row r="19" spans="2:22">
      <c r="B19" t="str">
        <f>B14</f>
        <v>N</v>
      </c>
      <c r="C19">
        <f t="shared" ref="C19:V19" si="20">C14</f>
        <v>175.12371769067693</v>
      </c>
      <c r="D19">
        <f t="shared" si="20"/>
        <v>105.07423061440618</v>
      </c>
      <c r="E19">
        <f t="shared" si="20"/>
        <v>81.724401588982573</v>
      </c>
      <c r="F19">
        <f t="shared" si="20"/>
        <v>70.049487076270779</v>
      </c>
      <c r="G19">
        <f t="shared" si="20"/>
        <v>63.044538368643735</v>
      </c>
      <c r="H19">
        <f t="shared" si="20"/>
        <v>58.374572563558985</v>
      </c>
      <c r="I19">
        <f t="shared" si="20"/>
        <v>55.038882702784186</v>
      </c>
      <c r="J19">
        <f t="shared" si="20"/>
        <v>52.537115307203095</v>
      </c>
      <c r="K19">
        <f t="shared" si="20"/>
        <v>50.591296221751122</v>
      </c>
      <c r="L19">
        <f t="shared" si="20"/>
        <v>49.034640953389534</v>
      </c>
      <c r="M19">
        <f t="shared" si="20"/>
        <v>47.761013915639175</v>
      </c>
      <c r="N19">
        <f t="shared" si="20"/>
        <v>46.699658050847169</v>
      </c>
      <c r="O19">
        <f t="shared" si="20"/>
        <v>45.801587703715519</v>
      </c>
      <c r="P19">
        <f t="shared" si="20"/>
        <v>45.031813120459788</v>
      </c>
      <c r="Q19">
        <f t="shared" si="20"/>
        <v>44.364675148304819</v>
      </c>
      <c r="R19">
        <f t="shared" si="20"/>
        <v>43.780929422669232</v>
      </c>
      <c r="S19">
        <f t="shared" si="20"/>
        <v>43.26585966475546</v>
      </c>
      <c r="T19">
        <f t="shared" si="20"/>
        <v>42.808019879943252</v>
      </c>
      <c r="U19">
        <f t="shared" si="20"/>
        <v>42.398373756690198</v>
      </c>
      <c r="V19">
        <f t="shared" si="20"/>
        <v>42.029692245762476</v>
      </c>
    </row>
    <row r="20" spans="2:22">
      <c r="E20">
        <f>E14*(1+E10)</f>
        <v>245.17320476694772</v>
      </c>
      <c r="F20">
        <f>F14*(1+F10)</f>
        <v>210.14846122881232</v>
      </c>
      <c r="K20" s="636"/>
      <c r="L20" s="50"/>
      <c r="M20" s="50"/>
      <c r="N20" s="50"/>
      <c r="O20" s="62"/>
      <c r="P20" s="50"/>
      <c r="Q20" s="50"/>
    </row>
    <row r="21" spans="2:22">
      <c r="B21" t="s">
        <v>50</v>
      </c>
      <c r="C21">
        <f>MIN(C17:V17)</f>
        <v>1471.0392286016861</v>
      </c>
      <c r="D21" s="63" t="s">
        <v>49</v>
      </c>
      <c r="E21" s="64">
        <f>C21</f>
        <v>1471.0392286016861</v>
      </c>
      <c r="F21" s="64" t="s">
        <v>51</v>
      </c>
      <c r="G21" s="64">
        <f>HLOOKUP(C21,C17:V18,2,0)</f>
        <v>4</v>
      </c>
      <c r="H21" s="64" t="s">
        <v>37</v>
      </c>
      <c r="I21" s="65">
        <f>HLOOKUP(C21,B17:V19,3,0)*(1+C10)</f>
        <v>210.14846122881232</v>
      </c>
      <c r="K21" s="636"/>
      <c r="L21" s="50"/>
      <c r="M21" s="50"/>
      <c r="N21" s="50"/>
      <c r="O21" s="62"/>
      <c r="P21" s="50"/>
      <c r="Q21" s="50"/>
    </row>
    <row r="22" spans="2:22">
      <c r="D22" s="49"/>
      <c r="E22" s="49"/>
      <c r="K22" s="636"/>
      <c r="L22" s="66"/>
      <c r="M22" s="66"/>
      <c r="N22" s="66"/>
      <c r="O22" s="66"/>
      <c r="P22" s="66"/>
      <c r="Q22" s="66"/>
      <c r="R22" s="562"/>
      <c r="S22" s="562"/>
      <c r="T22" s="562"/>
    </row>
    <row r="23" spans="2:22">
      <c r="C23" s="636"/>
      <c r="D23" s="130"/>
      <c r="E23" s="130"/>
      <c r="F23" s="130"/>
      <c r="G23" s="130"/>
      <c r="H23" s="130"/>
      <c r="I23" s="130"/>
      <c r="J23" s="130"/>
      <c r="K23" s="636"/>
      <c r="L23" s="69"/>
      <c r="M23" s="69"/>
      <c r="N23" s="69"/>
      <c r="O23" s="69"/>
      <c r="P23" s="69"/>
      <c r="Q23" s="69"/>
      <c r="R23" s="70"/>
      <c r="S23" s="70"/>
      <c r="T23" s="70"/>
    </row>
    <row r="24" spans="2:22">
      <c r="D24" t="s">
        <v>52</v>
      </c>
      <c r="F24" t="s">
        <v>53</v>
      </c>
      <c r="K24" s="637"/>
      <c r="L24" s="50"/>
      <c r="M24" s="50"/>
      <c r="N24" s="50"/>
      <c r="O24" s="50"/>
      <c r="P24" s="50"/>
      <c r="Q24" s="50"/>
    </row>
    <row r="25" spans="2:22">
      <c r="D25" t="s">
        <v>54</v>
      </c>
      <c r="E25" t="s">
        <v>55</v>
      </c>
      <c r="F25">
        <v>1</v>
      </c>
      <c r="K25" s="636"/>
      <c r="L25" s="50"/>
      <c r="M25" s="50"/>
      <c r="N25" s="50"/>
      <c r="O25" s="50"/>
      <c r="P25" s="50"/>
      <c r="Q25" s="50"/>
    </row>
    <row r="26" spans="2:22">
      <c r="E26" t="s">
        <v>56</v>
      </c>
      <c r="F26">
        <v>0.1666</v>
      </c>
      <c r="K26" s="636"/>
      <c r="L26" s="50"/>
      <c r="M26" s="50"/>
      <c r="N26" s="50"/>
      <c r="O26" s="50"/>
      <c r="P26" s="71"/>
      <c r="Q26" s="50"/>
    </row>
    <row r="27" spans="2:22">
      <c r="B27" s="636"/>
      <c r="C27" s="130"/>
      <c r="D27" s="130"/>
      <c r="E27" s="130"/>
      <c r="F27" s="130"/>
      <c r="K27" s="636"/>
      <c r="L27" s="50"/>
      <c r="M27" s="50"/>
      <c r="N27" s="50"/>
      <c r="O27" s="50"/>
      <c r="P27" s="50"/>
      <c r="Q27" s="50"/>
    </row>
    <row r="28" spans="2:22">
      <c r="B28" s="636"/>
      <c r="C28" s="636"/>
      <c r="D28" s="130"/>
      <c r="E28" s="130"/>
      <c r="F28" s="130"/>
      <c r="K28" s="130"/>
    </row>
    <row r="29" spans="2:22">
      <c r="B29" s="130"/>
      <c r="C29" s="130"/>
      <c r="D29" s="130"/>
      <c r="E29" s="130"/>
      <c r="F29" s="130"/>
      <c r="K29" s="130"/>
    </row>
    <row r="30" spans="2:22">
      <c r="B30" s="636"/>
      <c r="C30" s="130"/>
      <c r="D30" s="130"/>
      <c r="E30" s="130"/>
      <c r="F30" s="130"/>
      <c r="K30" s="130"/>
    </row>
    <row r="31" spans="2:22">
      <c r="B31" s="636"/>
      <c r="C31" s="130"/>
      <c r="D31" s="130"/>
      <c r="E31" s="130"/>
      <c r="F31" s="130"/>
      <c r="K31" s="130"/>
    </row>
    <row r="32" spans="2:22">
      <c r="B32" s="636"/>
      <c r="C32" s="130"/>
      <c r="D32" s="130"/>
      <c r="E32" s="130"/>
      <c r="F32" s="130"/>
      <c r="K32" s="130"/>
    </row>
    <row r="33" spans="2:11">
      <c r="B33" s="636"/>
      <c r="C33" s="130"/>
      <c r="D33" s="130"/>
      <c r="E33" s="130"/>
      <c r="F33" s="130"/>
      <c r="K33" s="130"/>
    </row>
    <row r="34" spans="2:11">
      <c r="B34" s="130"/>
      <c r="C34" s="130"/>
      <c r="D34" s="130"/>
      <c r="E34" s="130"/>
      <c r="F34" s="130"/>
      <c r="K34" s="130"/>
    </row>
    <row r="35" spans="2:11">
      <c r="K35" s="130"/>
    </row>
    <row r="36" spans="2:11">
      <c r="K36" s="130"/>
    </row>
    <row r="37" spans="2:11">
      <c r="K37" s="130"/>
    </row>
    <row r="38" spans="2:11">
      <c r="K38" s="130"/>
    </row>
  </sheetData>
  <sheetProtection algorithmName="SHA-512" hashValue="9SGRuN7j5RPt3P+cLaQv8bFQ9n+i9BQ0E0LkBQCO927lKqNC5o7XzZr+qI3RYPSXvhjI+dEoL25k3GF8xO6Vwg==" saltValue="HyVIZPjpLVx+ioyad6c4JQ==" spinCount="100000" sheet="1" objects="1" scenarios="1" selectLockedCells="1" selectUnlockedCells="1"/>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582F-EAF1-4A28-8BE0-9211F69FCD55}">
  <dimension ref="A1:AA32"/>
  <sheetViews>
    <sheetView workbookViewId="0">
      <selection activeCell="H8" sqref="H8"/>
    </sheetView>
  </sheetViews>
  <sheetFormatPr defaultRowHeight="15"/>
  <cols>
    <col min="1" max="1" width="14.5703125" customWidth="1"/>
    <col min="2" max="2" width="10.7109375" customWidth="1"/>
    <col min="3" max="3" width="12" customWidth="1"/>
    <col min="4" max="4" width="8.140625" customWidth="1"/>
    <col min="5" max="5" width="15.85546875" customWidth="1"/>
    <col min="6" max="6" width="13.140625" customWidth="1"/>
    <col min="8" max="8" width="11.7109375" customWidth="1"/>
    <col min="9" max="9" width="11.140625" customWidth="1"/>
  </cols>
  <sheetData>
    <row r="1" spans="1:15">
      <c r="D1" s="12"/>
      <c r="E1" s="12"/>
      <c r="F1" s="12"/>
      <c r="I1" s="12"/>
      <c r="O1" t="s">
        <v>636</v>
      </c>
    </row>
    <row r="2" spans="1:15" ht="15.75">
      <c r="A2" s="13" t="s">
        <v>2</v>
      </c>
      <c r="B2" s="14"/>
      <c r="I2" s="15"/>
      <c r="O2" s="475" t="s">
        <v>635</v>
      </c>
    </row>
    <row r="3" spans="1:15" ht="15.75">
      <c r="A3" s="14"/>
      <c r="B3" s="14"/>
      <c r="C3" s="16" t="s">
        <v>4</v>
      </c>
      <c r="D3" s="16"/>
      <c r="E3" s="342" t="s">
        <v>623</v>
      </c>
      <c r="F3" s="20">
        <f>'BinomialS NI'!C11</f>
        <v>0.44</v>
      </c>
      <c r="H3" s="16" t="s">
        <v>4</v>
      </c>
      <c r="I3" s="16"/>
      <c r="J3" s="16"/>
    </row>
    <row r="4" spans="1:15">
      <c r="A4" s="17" t="s">
        <v>7</v>
      </c>
      <c r="B4" s="17"/>
      <c r="C4" s="18">
        <f>F6</f>
        <v>7.0000000000000007E-2</v>
      </c>
      <c r="D4" s="20"/>
      <c r="E4" s="342" t="s">
        <v>621</v>
      </c>
      <c r="F4" s="20">
        <f>'BinomialS NI'!C12</f>
        <v>0.44</v>
      </c>
      <c r="G4" s="20"/>
      <c r="H4" s="18">
        <f>C4</f>
        <v>7.0000000000000007E-2</v>
      </c>
      <c r="I4" s="18"/>
      <c r="J4" s="20"/>
    </row>
    <row r="5" spans="1:15" ht="18">
      <c r="A5" s="21" t="s">
        <v>8</v>
      </c>
      <c r="C5" s="18">
        <f>'Binomial NI'!C14</f>
        <v>3</v>
      </c>
      <c r="D5" s="20"/>
      <c r="E5" s="342" t="s">
        <v>1072</v>
      </c>
      <c r="F5" s="20">
        <f>'BinomialS NI'!C13</f>
        <v>0.37</v>
      </c>
      <c r="H5" s="18">
        <v>1</v>
      </c>
      <c r="I5" s="21"/>
      <c r="J5" s="20"/>
    </row>
    <row r="6" spans="1:15">
      <c r="A6" s="24" t="s">
        <v>10</v>
      </c>
      <c r="C6" s="18">
        <f>'Binomial NI'!C15</f>
        <v>0.2</v>
      </c>
      <c r="D6" s="20"/>
      <c r="E6" s="474" t="s">
        <v>7</v>
      </c>
      <c r="F6" s="20">
        <f>ABS(F4-F5)</f>
        <v>7.0000000000000007E-2</v>
      </c>
      <c r="H6" s="18">
        <f>C6</f>
        <v>0.2</v>
      </c>
      <c r="I6" s="21"/>
      <c r="J6" s="20"/>
    </row>
    <row r="7" spans="1:15">
      <c r="A7" s="18" t="str">
        <f>'Bin Calcs NI'!E14</f>
        <v>SD diff</v>
      </c>
      <c r="C7" s="18">
        <f>'Bin Calcs NI'!F14</f>
        <v>0.49638694583963427</v>
      </c>
      <c r="D7" s="20"/>
      <c r="E7" s="473" t="s">
        <v>7</v>
      </c>
      <c r="F7" s="473" t="s">
        <v>634</v>
      </c>
      <c r="H7" s="18">
        <f>C7</f>
        <v>0.49638694583963427</v>
      </c>
      <c r="I7" s="21"/>
      <c r="J7" s="20"/>
    </row>
    <row r="8" spans="1:15">
      <c r="A8" s="21" t="s">
        <v>12</v>
      </c>
      <c r="C8" s="18">
        <f>'Binomial NI'!C16</f>
        <v>0</v>
      </c>
      <c r="D8" s="20"/>
      <c r="E8" s="20"/>
      <c r="F8" s="473" t="s">
        <v>633</v>
      </c>
      <c r="G8" s="26"/>
      <c r="H8" s="905">
        <v>0</v>
      </c>
      <c r="I8" s="27"/>
      <c r="J8" s="20"/>
    </row>
    <row r="9" spans="1:15">
      <c r="A9" s="28" t="s">
        <v>13</v>
      </c>
      <c r="B9" s="20">
        <f>1-'Binomial NI'!C18</f>
        <v>0.19999999999999996</v>
      </c>
      <c r="C9" s="29">
        <f>-NORMSINV(B9)</f>
        <v>0.84162123357291474</v>
      </c>
      <c r="D9" s="29"/>
      <c r="E9" s="29"/>
      <c r="G9" s="29"/>
      <c r="H9" s="18">
        <f>C9</f>
        <v>0.84162123357291474</v>
      </c>
      <c r="I9" s="29"/>
      <c r="J9" s="29"/>
    </row>
    <row r="10" spans="1:15">
      <c r="A10" s="28" t="s">
        <v>14</v>
      </c>
      <c r="B10" s="20">
        <f>IF(OR('BinomialS NI'!C9=1,'BinomialS NI'!C9=2),2*'BinomialS NI'!C19,'BinomialS NI'!C19)</f>
        <v>0.1</v>
      </c>
      <c r="C10" s="29">
        <f>-NORMSINV(B10/2)</f>
        <v>1.6448536269514726</v>
      </c>
      <c r="D10" s="29"/>
      <c r="E10" s="29"/>
      <c r="F10" s="29"/>
      <c r="G10" s="29"/>
      <c r="H10" s="18">
        <f>C10</f>
        <v>1.6448536269514726</v>
      </c>
      <c r="I10" s="29"/>
      <c r="J10" s="29"/>
    </row>
    <row r="11" spans="1:15">
      <c r="A11" s="31" t="s">
        <v>16</v>
      </c>
      <c r="B11" s="20"/>
      <c r="C11" s="31">
        <f>C24</f>
        <v>0.33909683965891907</v>
      </c>
      <c r="D11" s="31"/>
      <c r="E11" s="31"/>
      <c r="F11" s="31"/>
      <c r="G11" s="31"/>
      <c r="H11" s="31">
        <f>H24</f>
        <v>0.49638694583963427</v>
      </c>
      <c r="I11" s="31"/>
      <c r="J11" s="31"/>
    </row>
    <row r="12" spans="1:15">
      <c r="A12" s="31" t="s">
        <v>17</v>
      </c>
      <c r="B12" s="20"/>
      <c r="C12" s="31">
        <f>C24/SQRT(C13)</f>
        <v>0.33909683965891907</v>
      </c>
      <c r="D12" s="31"/>
      <c r="E12" s="134" t="s">
        <v>385</v>
      </c>
      <c r="F12" s="134">
        <f>('Binomial NI'!C11+('Binomial NI'!C21*'Binomial NI'!C12))/(1+'Binomial NI'!C21)</f>
        <v>0.44</v>
      </c>
      <c r="G12" s="31"/>
      <c r="H12" s="31">
        <f>H24/SQRT(H13)</f>
        <v>0.49638694583963427</v>
      </c>
      <c r="I12" s="31"/>
      <c r="J12" s="31"/>
    </row>
    <row r="13" spans="1:15">
      <c r="A13" s="31" t="s">
        <v>18</v>
      </c>
      <c r="B13" s="20"/>
      <c r="C13" s="35">
        <f>'Binomial NI'!C21</f>
        <v>1</v>
      </c>
      <c r="D13" s="35"/>
      <c r="E13" s="284" t="s">
        <v>386</v>
      </c>
      <c r="F13" s="134">
        <f>ABS('Binomial NI'!C12-'Binomial NI'!C11)</f>
        <v>0</v>
      </c>
      <c r="G13" s="31"/>
      <c r="H13" s="31">
        <f>C13</f>
        <v>1</v>
      </c>
      <c r="I13" s="31"/>
      <c r="J13" s="31"/>
    </row>
    <row r="14" spans="1:15">
      <c r="A14" s="31" t="s">
        <v>11</v>
      </c>
      <c r="B14" s="20"/>
      <c r="C14" s="17"/>
      <c r="D14" s="17"/>
      <c r="E14" s="134" t="s">
        <v>387</v>
      </c>
      <c r="F14" s="134">
        <f>SQRT((F12*(1-F12)))</f>
        <v>0.49638694583963427</v>
      </c>
      <c r="G14" s="17"/>
      <c r="H14" s="17"/>
      <c r="I14" s="17"/>
      <c r="J14" s="31"/>
    </row>
    <row r="15" spans="1:15">
      <c r="A15" s="17" t="s">
        <v>21</v>
      </c>
      <c r="B15" s="20"/>
      <c r="C15" s="38">
        <f>((C9+C10)*SQRT((C11^2+C12^2)))/C4</f>
        <v>17.034318871701167</v>
      </c>
      <c r="D15" s="38"/>
      <c r="E15" s="38"/>
      <c r="F15" s="38"/>
      <c r="G15" s="38"/>
      <c r="H15" s="38">
        <f>((H9+H10)*SQRT((H11^2+H12^2)))/H4</f>
        <v>24.935689544282617</v>
      </c>
      <c r="I15" s="574" t="s">
        <v>1073</v>
      </c>
      <c r="J15" s="38" t="s">
        <v>1025</v>
      </c>
      <c r="L15" t="s">
        <v>388</v>
      </c>
    </row>
    <row r="16" spans="1:15">
      <c r="A16" s="17" t="s">
        <v>23</v>
      </c>
      <c r="B16" s="20"/>
      <c r="C16" s="38">
        <f>C15^2</f>
        <v>290.16801942279454</v>
      </c>
      <c r="D16" s="38"/>
      <c r="E16" s="288">
        <f>ROUND(C16+0.4999,0)</f>
        <v>291</v>
      </c>
      <c r="F16" s="38"/>
      <c r="G16" s="38"/>
      <c r="H16" s="38">
        <f>H15^2</f>
        <v>621.78861304884549</v>
      </c>
      <c r="I16" s="575" t="s">
        <v>1074</v>
      </c>
      <c r="J16" s="288">
        <f>ROUND(H16+0.4999,0)</f>
        <v>622</v>
      </c>
    </row>
    <row r="17" spans="1:27">
      <c r="A17" s="31" t="s">
        <v>24</v>
      </c>
      <c r="B17" s="20"/>
      <c r="C17" s="38">
        <f>C13*C16</f>
        <v>290.16801942279454</v>
      </c>
      <c r="D17" s="38"/>
      <c r="E17" s="288">
        <f>C13*E16</f>
        <v>291</v>
      </c>
      <c r="F17" s="38"/>
      <c r="G17" s="38"/>
      <c r="H17" s="38">
        <f>H13*H16</f>
        <v>621.78861304884549</v>
      </c>
      <c r="I17" s="38"/>
      <c r="J17" s="288">
        <f>H13*J16</f>
        <v>622</v>
      </c>
    </row>
    <row r="18" spans="1:27">
      <c r="A18" s="40" t="s">
        <v>25</v>
      </c>
      <c r="B18" s="20"/>
      <c r="C18" s="41">
        <f>ROUND(C19+0.499,0)</f>
        <v>582</v>
      </c>
      <c r="D18" s="42"/>
      <c r="E18" s="42"/>
      <c r="F18" s="42"/>
      <c r="G18" s="42"/>
      <c r="H18" s="41">
        <f>ROUND(H19+0.499,0)</f>
        <v>1244</v>
      </c>
      <c r="I18" s="42"/>
      <c r="J18" s="42"/>
      <c r="K18" s="21"/>
      <c r="L18" s="21"/>
      <c r="M18" s="43" t="str">
        <f>"Ratios m="&amp;D5&amp;"/m=1"</f>
        <v>Ratios m=/m=1</v>
      </c>
    </row>
    <row r="19" spans="1:27">
      <c r="A19" s="44" t="s">
        <v>26</v>
      </c>
      <c r="B19" s="45" t="str">
        <f>"m="&amp;D5</f>
        <v>m=</v>
      </c>
      <c r="C19" s="46">
        <f>E19</f>
        <v>582</v>
      </c>
      <c r="D19" s="46"/>
      <c r="E19" s="46">
        <f>SUM(E16:E17)</f>
        <v>582</v>
      </c>
      <c r="F19" s="46"/>
      <c r="G19" s="45" t="str">
        <f>"m="&amp;I5</f>
        <v>m=</v>
      </c>
      <c r="H19" s="46">
        <f>J19</f>
        <v>1244</v>
      </c>
      <c r="I19" s="46"/>
      <c r="J19" s="46">
        <f>SUM(J16:J17)</f>
        <v>1244</v>
      </c>
      <c r="K19" s="21" t="s">
        <v>27</v>
      </c>
      <c r="L19" s="21"/>
      <c r="M19" s="47">
        <f>C19/H19</f>
        <v>0.46784565916398713</v>
      </c>
    </row>
    <row r="20" spans="1:27">
      <c r="A20" s="48" t="s">
        <v>28</v>
      </c>
      <c r="B20" s="49"/>
      <c r="C20" s="46">
        <f>C19*C5</f>
        <v>1746</v>
      </c>
      <c r="D20" s="46"/>
      <c r="E20" s="46"/>
      <c r="F20" s="46"/>
      <c r="G20" s="46"/>
      <c r="H20" s="46">
        <f>H19</f>
        <v>1244</v>
      </c>
      <c r="I20" s="46"/>
      <c r="J20" s="46"/>
      <c r="K20" s="21" t="s">
        <v>28</v>
      </c>
      <c r="L20" s="21"/>
      <c r="M20" s="47">
        <f>C20/H20</f>
        <v>1.4035369774919615</v>
      </c>
    </row>
    <row r="21" spans="1:27">
      <c r="A21" s="17" t="s">
        <v>29</v>
      </c>
      <c r="B21" s="20"/>
      <c r="C21" s="17">
        <v>0.1</v>
      </c>
      <c r="D21" s="17"/>
      <c r="E21" s="17"/>
      <c r="F21" s="17"/>
      <c r="G21" s="17"/>
      <c r="H21" s="17">
        <v>0.1</v>
      </c>
      <c r="I21" s="17"/>
      <c r="J21" s="17"/>
    </row>
    <row r="22" spans="1:27">
      <c r="A22" s="17" t="s">
        <v>30</v>
      </c>
      <c r="B22" s="20"/>
      <c r="C22" s="38">
        <f>C19/(1-C21)</f>
        <v>646.66666666666663</v>
      </c>
      <c r="D22" s="38"/>
      <c r="E22" s="38"/>
      <c r="F22" s="38"/>
      <c r="G22" s="38"/>
      <c r="H22" s="38">
        <f>H19/(1-H21)</f>
        <v>1382.2222222222222</v>
      </c>
      <c r="I22" s="38"/>
      <c r="J22" s="38"/>
    </row>
    <row r="23" spans="1:27">
      <c r="A23" s="50" t="s">
        <v>31</v>
      </c>
      <c r="B23" s="50" t="s">
        <v>32</v>
      </c>
      <c r="C23" s="21">
        <f>SQRT(((C7^2)/C5)*(1+C6*(C5-1)))</f>
        <v>0.33909683965891907</v>
      </c>
      <c r="D23" s="21"/>
      <c r="E23" s="21"/>
      <c r="F23" s="21"/>
      <c r="G23" s="21"/>
      <c r="H23" s="21"/>
      <c r="I23" s="21"/>
      <c r="J23" s="21"/>
    </row>
    <row r="24" spans="1:27">
      <c r="A24" s="50"/>
      <c r="B24" s="51" t="s">
        <v>47</v>
      </c>
      <c r="C24" s="27">
        <f>SQRT((C7^2 /C5)*(1+(C6*(C5-1)))*(1/(1-((C8^2)*(((C5*C6)/((C5*C6)-C6+1))*(1-((C5*C6)/((C5*C6)-C6+1))))))))</f>
        <v>0.33909683965891907</v>
      </c>
      <c r="D24" s="27"/>
      <c r="E24" s="27"/>
      <c r="F24" s="27"/>
      <c r="G24" s="27"/>
      <c r="H24" s="27">
        <f>SQRT((H7^2 /H5)*(1+(H6*(H5-1)))*(1/(1-((H8^2)*(((H5*H6)/((H5*H6)-H6+1))*(1-((H5*H6)/((H5*H6)-H6+1))))))))</f>
        <v>0.49638694583963427</v>
      </c>
      <c r="I24" s="27"/>
      <c r="J24" s="27"/>
    </row>
    <row r="25" spans="1:27">
      <c r="A25" s="50" t="s">
        <v>34</v>
      </c>
      <c r="B25" s="50"/>
      <c r="D25" s="50"/>
      <c r="E25" s="50"/>
      <c r="F25" s="50"/>
      <c r="I25" s="50"/>
    </row>
    <row r="26" spans="1:27">
      <c r="A26" s="50" t="s">
        <v>389</v>
      </c>
      <c r="B26" s="50"/>
      <c r="D26" s="50"/>
      <c r="E26" s="50"/>
      <c r="F26" s="50"/>
      <c r="I26" s="50"/>
    </row>
    <row r="27" spans="1:27">
      <c r="A27" s="50" t="s">
        <v>759</v>
      </c>
    </row>
    <row r="32" spans="1:27">
      <c r="Y32" t="s">
        <v>632</v>
      </c>
      <c r="AA32">
        <f>(142+(1/0.15))</f>
        <v>148.66666666666666</v>
      </c>
    </row>
  </sheetData>
  <sheetProtection algorithmName="SHA-512" hashValue="NHhSw3pKzsQrk4q3jNlwiNBjHO87bmkFuYnuICmIk2C96PsNoVGpCBr5C5IBTgHDOFASsIgUtRdBSIbAbFJC7g==" saltValue="80f81newImNcd8VU5fVLDA==" spinCount="100000" sheet="1" objects="1" scenarios="1" selectLockedCells="1" selectUnlockedCells="1"/>
  <hyperlinks>
    <hyperlink ref="O2" r:id="rId1" xr:uid="{AE6D6BD1-574D-4BC0-81F1-D7D1A242A192}"/>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7164-6235-4A4C-A354-3B036CBFC321}">
  <dimension ref="A1:AM246"/>
  <sheetViews>
    <sheetView topLeftCell="A9" workbookViewId="0">
      <selection activeCell="C9" sqref="C9"/>
    </sheetView>
  </sheetViews>
  <sheetFormatPr defaultRowHeight="15"/>
  <cols>
    <col min="1" max="1" width="3.140625" style="678" customWidth="1"/>
    <col min="2" max="2" width="48" style="678" customWidth="1"/>
    <col min="3" max="7" width="9.140625" style="678"/>
    <col min="8" max="8" width="13.28515625" style="678" customWidth="1"/>
    <col min="9" max="10" width="9.140625" style="678"/>
    <col min="11" max="11" width="13" style="678" customWidth="1"/>
    <col min="12" max="12" width="10.28515625" style="678" customWidth="1"/>
    <col min="13" max="13" width="12.5703125" style="678" customWidth="1"/>
    <col min="14" max="37" width="9.140625" style="678"/>
    <col min="38" max="16384" width="9.140625" style="765"/>
  </cols>
  <sheetData>
    <row r="1" spans="2:16">
      <c r="B1" s="792" t="str">
        <f>IF('Continuous NormalS NI'!B1="","",'Continuous NormalS NI'!B1)</f>
        <v>SAMPLE SIZE : Non-Inferiority</v>
      </c>
      <c r="E1" s="793" t="s">
        <v>1236</v>
      </c>
    </row>
    <row r="2" spans="2:16">
      <c r="B2" s="792" t="str">
        <f>IF('Continuous NormalS NI'!B2="","",'Continuous NormalS NI'!B2)</f>
        <v>Normally distributed continuous endpoint</v>
      </c>
      <c r="C2" s="792"/>
      <c r="D2" s="792"/>
      <c r="E2" s="794" t="str">
        <f>IF('Continuous NormalS NI'!E2="","",'Continuous NormalS NI'!E2)</f>
        <v>only change values (numeric) in the 2 black boxes, click calculate</v>
      </c>
      <c r="F2" s="794"/>
      <c r="G2" s="794"/>
      <c r="H2" s="794"/>
      <c r="K2" s="795"/>
      <c r="L2" s="796" t="str">
        <f>IF('Continuous NormalS NI'!L2="","",'Continuous NormalS NI'!L2)</f>
        <v>Tests : t-test, ANOVA, see Analysis Examples</v>
      </c>
      <c r="M2" s="714"/>
      <c r="N2" s="714"/>
      <c r="O2" s="714"/>
      <c r="P2" s="715"/>
    </row>
    <row r="3" spans="2:16">
      <c r="B3" s="797"/>
      <c r="D3" s="798"/>
      <c r="E3" s="799" t="str">
        <f>IF('Continuous NormalS NI'!E3="","",'Continuous NormalS NI'!E3)</f>
        <v>results are shown in blue</v>
      </c>
    </row>
    <row r="4" spans="2:16">
      <c r="B4" s="800" t="str">
        <f>IF('Continuous NormalS NI'!B4="","",'Continuous NormalS NI'!B4)</f>
        <v>Showing that the Experimental Mean is not worse than the control Mean can be done in three ways:</v>
      </c>
      <c r="C4" s="797"/>
    </row>
    <row r="5" spans="2:16">
      <c r="B5" s="801" t="str">
        <f>IF('Continuous NormalS NI'!B5="","",'Continuous NormalS NI'!B5)</f>
        <v>1)</v>
      </c>
      <c r="C5" s="797" t="str">
        <f>IF('Continuous NormalS NI'!C5="","",'Continuous NormalS NI'!C5)</f>
        <v>Non-inferiority:   You wish to show that the experimental Mean is acceptable because it is not too far below, or is above, the control rate.</v>
      </c>
    </row>
    <row r="6" spans="2:16">
      <c r="B6" s="801" t="str">
        <f>IF('Continuous NormalS NI'!B6="","",'Continuous NormalS NI'!B6)</f>
        <v>2)</v>
      </c>
      <c r="C6" s="797" t="str">
        <f>IF('Continuous NormalS NI'!C6="","",'Continuous NormalS NI'!C6)</f>
        <v>Non-inferiority:   You want to show that the experimental Mean is satisfactory because it is not too far above, or is below, the control rate.</v>
      </c>
    </row>
    <row r="7" spans="2:16">
      <c r="B7" s="801" t="str">
        <f>IF('Continuous NormalS NI'!B7="","",'Continuous NormalS NI'!B7)</f>
        <v>3)</v>
      </c>
      <c r="C7" s="797" t="str">
        <f>IF('Continuous NormalS NI'!C7="","",'Continuous NormalS NI'!C7)</f>
        <v>Equivalence:         You wish to show that the experimental Mean is acceptable because it is not too far below and not too far above, the control rate.</v>
      </c>
      <c r="D7" s="797"/>
      <c r="E7" s="797"/>
    </row>
    <row r="8" spans="2:16">
      <c r="B8" s="797"/>
      <c r="C8" s="797"/>
      <c r="D8" s="797" t="str">
        <f>IF('Continuous NormalS NI'!D8="","",'Continuous NormalS NI'!D8)</f>
        <v/>
      </c>
      <c r="E8" s="797"/>
    </row>
    <row r="9" spans="2:16">
      <c r="B9" s="797" t="s">
        <v>1068</v>
      </c>
      <c r="C9" s="784">
        <v>1</v>
      </c>
      <c r="D9" s="797" t="str">
        <f>IF('Continuous NormalS NI'!D9="","",'Continuous NormalS NI'!D9)</f>
        <v>Non-inferiority:   You wish to show that the experimental Mean is acceptable because it is not too far below, or is above, the control rate.</v>
      </c>
      <c r="E9" s="797"/>
    </row>
    <row r="10" spans="2:16">
      <c r="E10" s="697" t="str">
        <f>IF('Continuous NormalS NI'!E10="","",'Continuous NormalS NI'!E10)</f>
        <v/>
      </c>
    </row>
    <row r="11" spans="2:16">
      <c r="B11" s="797" t="str">
        <f>IF('Continuous NormalS NI'!B11="","",'Continuous NormalS NI'!B11)</f>
        <v>Control Group Mean (Mc)</v>
      </c>
      <c r="C11" s="668">
        <v>3</v>
      </c>
      <c r="D11" s="798" t="str">
        <f>IF('Continuous NormalS NI'!D11="","",'Continuous NormalS NI'!D11)</f>
        <v/>
      </c>
      <c r="E11" s="697" t="str">
        <f>IF('Continuous NormalS NI'!E11="","",'Continuous NormalS NI'!E11)</f>
        <v>i.e. the mean is 3 in Control Group</v>
      </c>
      <c r="G11" s="802"/>
    </row>
    <row r="12" spans="2:16">
      <c r="B12" s="797" t="str">
        <f>IF('Continuous NormalS NI'!B12="","",'Continuous NormalS NI'!B12)</f>
        <v>Experimental Group Mean (Me)</v>
      </c>
      <c r="C12" s="669">
        <v>3</v>
      </c>
      <c r="D12" s="798"/>
      <c r="E12" s="697" t="str">
        <f>IF('Continuous NormalS NI'!E12="","",'Continuous NormalS NI'!E12)</f>
        <v>i.e. the mean is 3 in Experimental Group</v>
      </c>
      <c r="G12" s="802"/>
    </row>
    <row r="13" spans="2:16">
      <c r="B13" s="797" t="str">
        <f>IF('Continuous NormalS NI'!B13="","",'Continuous NormalS NI'!B13)</f>
        <v>Minimum acceptable Mean (MAM)</v>
      </c>
      <c r="C13" s="669">
        <v>2.5</v>
      </c>
      <c r="D13" s="803" t="str">
        <f>IF('Continuous NormalS NI'!D13="","",'Continuous NormalS NI'!D13)</f>
        <v/>
      </c>
      <c r="E13" s="697"/>
      <c r="G13" s="802"/>
    </row>
    <row r="14" spans="2:16">
      <c r="B14" s="797" t="str">
        <f>IF('Continuous NormalS NI'!B14="","",'Continuous NormalS NI'!B14)</f>
        <v>Standard Deviation (SD)</v>
      </c>
      <c r="C14" s="669">
        <v>2</v>
      </c>
      <c r="D14" s="798" t="str">
        <f>IF('Continuous NormalS NI'!D14="","",'Continuous NormalS NI'!D14)</f>
        <v/>
      </c>
      <c r="E14" s="697" t="str">
        <f>IF('Continuous NormalS NI'!E14="","",'Continuous NormalS NI'!E14)</f>
        <v>This is the SD of the population from which the subjects are taken</v>
      </c>
    </row>
    <row r="15" spans="2:16">
      <c r="B15" s="797" t="str">
        <f>IF('Continuous NormalS NI'!B15="","",'Continuous NormalS NI'!B15)</f>
        <v>Number of samples/measures (m)</v>
      </c>
      <c r="C15" s="669">
        <v>2</v>
      </c>
      <c r="D15" s="798" t="str">
        <f>IF('Continuous NormalS NI'!D15="","",'Continuous NormalS NI'!D15)</f>
        <v/>
      </c>
      <c r="E15" s="697" t="str">
        <f>IF('Continuous NormalS NI'!E15="","",'Continuous NormalS NI'!E15)</f>
        <v/>
      </c>
      <c r="F15" s="804"/>
      <c r="G15" s="805"/>
      <c r="H15" s="750"/>
    </row>
    <row r="16" spans="2:16">
      <c r="B16" s="797" t="str">
        <f>IF('Continuous NormalS NI'!B16="","",'Continuous NormalS NI'!B16)</f>
        <v>Correlation ρ (ICC)</v>
      </c>
      <c r="C16" s="669">
        <v>0</v>
      </c>
      <c r="D16" s="798" t="str">
        <f>IF('Continuous NormalS NI'!D16="","",'Continuous NormalS NI'!D16)</f>
        <v/>
      </c>
      <c r="E16" s="697" t="str">
        <f>IF('Continuous NormalS NI'!E16="","",'Continuous NormalS NI'!E16)</f>
        <v>The correlation between sample/measure values</v>
      </c>
      <c r="F16" s="804"/>
      <c r="G16" s="805"/>
      <c r="H16" s="750"/>
      <c r="M16" s="678" t="str">
        <f>IF('Continuous NormalS NI'!M16="","",'Continuous NormalS NI'!M16)</f>
        <v/>
      </c>
      <c r="N16" s="684" t="str">
        <f>IF('Continuous NormalS NI'!N16="","",'Continuous NormalS NI'!N16)</f>
        <v>Minimum 'Cost' Analysis</v>
      </c>
    </row>
    <row r="17" spans="2:33">
      <c r="B17" s="797" t="str">
        <f>IF('Continuous NormalS NI'!B17="","",'Continuous NormalS NI'!B17)</f>
        <v>CV of m</v>
      </c>
      <c r="C17" s="669">
        <v>0</v>
      </c>
      <c r="D17" s="798" t="str">
        <f>IF('Continuous NormalS NI'!D17="","",'Continuous NormalS NI'!D17)</f>
        <v/>
      </c>
      <c r="E17" s="697" t="str">
        <f>IF('Continuous NormalS NI'!E17="","",'Continuous NormalS NI'!E17)</f>
        <v xml:space="preserve">The CV is the coefficient of variation of m, the CV is the SD of the m values divided </v>
      </c>
      <c r="F17" s="697"/>
      <c r="G17" s="697"/>
      <c r="H17" s="697"/>
      <c r="I17" s="697"/>
      <c r="M17" s="678" t="str">
        <f>IF('Continuous NormalS NI'!M17="","",'Continuous NormalS NI'!M17)</f>
        <v/>
      </c>
    </row>
    <row r="18" spans="2:33">
      <c r="B18" s="797" t="str">
        <f>IF('Continuous NormalS NI'!B18="","",'Continuous NormalS NI'!B18)</f>
        <v/>
      </c>
      <c r="C18" s="669"/>
      <c r="D18" s="798" t="str">
        <f>IF('Continuous NormalS NI'!D18="","",'Continuous NormalS NI'!D18)</f>
        <v/>
      </c>
      <c r="E18" s="697" t="str">
        <f>IF('Continuous NormalS NI'!E18="","",'Continuous NormalS NI'!E18)</f>
        <v/>
      </c>
      <c r="F18" s="697" t="str">
        <f>"by the mean ("&amp;C15&amp;"), generally &lt;0.5, if the CV &lt; 0.23 zero can be entered."</f>
        <v>by the mean (2), generally &lt;0.5, if the CV &lt; 0.23 zero can be entered.</v>
      </c>
      <c r="G18" s="697"/>
      <c r="I18" s="697"/>
      <c r="M18" s="678" t="str">
        <f>IF('Continuous NormalS NI'!M18="","",'Continuous NormalS NI'!M18)</f>
        <v/>
      </c>
    </row>
    <row r="19" spans="2:33">
      <c r="B19" s="797" t="str">
        <f>IF('Continuous NormalS NI'!B19="","",'Continuous NormalS NI'!B19)</f>
        <v>Power</v>
      </c>
      <c r="C19" s="669">
        <v>0.85</v>
      </c>
      <c r="D19" s="798" t="str">
        <f>IF('Continuous NormalS NI'!D19="","",'Continuous NormalS NI'!D19)</f>
        <v/>
      </c>
      <c r="E19" s="697" t="str">
        <f>IF('Continuous NormalS NI'!E19="","",'Continuous NormalS NI'!E19)</f>
        <v>i.e. 85%</v>
      </c>
      <c r="F19" s="697" t="s">
        <v>75</v>
      </c>
      <c r="M19" s="766" t="str">
        <f>IF('Continuous NormalS NI'!M19="","",'Continuous NormalS NI'!M19)</f>
        <v>Subject 'Cost'</v>
      </c>
      <c r="N19" s="766"/>
      <c r="O19" s="777">
        <v>3</v>
      </c>
    </row>
    <row r="20" spans="2:33">
      <c r="B20" s="797" t="str">
        <f>IF('Continuous NormalS NI'!B20="","",'Continuous NormalS NI'!B20)</f>
        <v>Alpha error (Non-inf : one tail, Equivalence 2 tail)</v>
      </c>
      <c r="C20" s="669">
        <v>2.5000000000000001E-2</v>
      </c>
      <c r="D20" s="798" t="str">
        <f>IF('Continuous NormalS NI'!D20="","",'Continuous NormalS NI'!D20)</f>
        <v/>
      </c>
      <c r="E20" s="697" t="str">
        <f>IF('Continuous NormalS NI'!E20="","",'Continuous NormalS NI'!E20)</f>
        <v>i.e. 2.5% probability of falsely declaring non-inferiority when they are not non-inferior</v>
      </c>
      <c r="M20" s="766" t="str">
        <f>IF('Continuous NormalS NI'!M20="","",'Continuous NormalS NI'!M20)</f>
        <v>Measure 'Cost'</v>
      </c>
      <c r="O20" s="778">
        <v>1</v>
      </c>
    </row>
    <row r="21" spans="2:33">
      <c r="B21" s="797" t="str">
        <f>IF('Continuous NormalS NI'!B21="","",'Continuous NormalS NI'!B21)</f>
        <v/>
      </c>
      <c r="C21" s="669"/>
      <c r="D21" s="798" t="str">
        <f>IF('Continuous NormalS NI'!D21="","",'Continuous NormalS NI'!D21)</f>
        <v/>
      </c>
      <c r="E21" s="697" t="str">
        <f>IF('Continuous NormalS NI'!E21="","",'Continuous NormalS NI'!E21)</f>
        <v/>
      </c>
      <c r="F21" s="697" t="str">
        <f>IF('Continuous NormalS NI'!F21="","",'Continuous NormalS NI'!F21)</f>
        <v>(typical values are 5%, 2.5% or 1%)</v>
      </c>
      <c r="G21" s="697"/>
      <c r="M21" s="766" t="str">
        <f>IF('Continuous NormalS NI'!M21="","",'Continuous NormalS NI'!M21)</f>
        <v>Minimum</v>
      </c>
      <c r="O21" s="806">
        <f>IF('Continuous NormalS NI'!O21="","",'Continuous NormalS NI'!O21)</f>
        <v>707.53873322685615</v>
      </c>
      <c r="P21" s="799" t="str">
        <f>"m="&amp;'costCN (t2) NI'!G21</f>
        <v>m=20</v>
      </c>
    </row>
    <row r="22" spans="2:33">
      <c r="B22" s="797" t="str">
        <f>IF('Continuous NormalS NI'!B22="","",'Continuous NormalS NI'!B22)</f>
        <v>Ratio of n in groups (Exp: Control)</v>
      </c>
      <c r="C22" s="670">
        <v>1</v>
      </c>
      <c r="D22" s="798" t="str">
        <f>IF('Continuous NormalS NI'!D22="","",'Continuous NormalS NI'!D22)</f>
        <v/>
      </c>
      <c r="F22" s="697" t="str">
        <f>IF('Continuous NormalS NI'!E22="","",'Continuous NormalS NI'!E22)</f>
        <v>i.e. there are 1 times as many subjects in the experimental as the control group</v>
      </c>
      <c r="M22" s="766"/>
      <c r="O22" s="678" t="str">
        <f>IF(OR(ISERROR(O21),P21="M=20"),"There is no minimum","")</f>
        <v>There is no minimum</v>
      </c>
    </row>
    <row r="23" spans="2:33">
      <c r="B23" s="797"/>
      <c r="D23" s="798"/>
      <c r="F23" s="697"/>
      <c r="M23" s="766"/>
    </row>
    <row r="24" spans="2:33">
      <c r="B24" s="807" t="str">
        <f>IF('Continuous NormalS NI'!B23="","",'Continuous NormalS NI'!B23)</f>
        <v/>
      </c>
      <c r="F24" s="799" t="str">
        <f>IF('Continuous NormalS NI'!E23="","",'Continuous NormalS NI'!E23)</f>
        <v>A text Summary is included below</v>
      </c>
      <c r="M24" s="766"/>
    </row>
    <row r="25" spans="2:33">
      <c r="B25" s="808" t="str">
        <f>IF('Continuous NormalS NI'!B24="","",'Continuous NormalS NI'!B24)</f>
        <v>Sample Size</v>
      </c>
      <c r="C25" s="770" t="str">
        <f>IF('Continuous NormalS NI'!C24="","",'Continuous NormalS NI'!C24)</f>
        <v>m=2</v>
      </c>
      <c r="D25" s="726" t="str">
        <f>IF('Continuous NormalS NI'!D24="","",'Continuous NormalS NI'!D24)</f>
        <v>m=1</v>
      </c>
      <c r="E25" s="680"/>
      <c r="F25" s="680"/>
      <c r="G25" s="680"/>
      <c r="M25" s="766"/>
    </row>
    <row r="26" spans="2:33">
      <c r="B26" s="809" t="str">
        <f>IF('Continuous NormalS NI'!B25="","",'Continuous NormalS NI'!B25)</f>
        <v>Control Group</v>
      </c>
      <c r="C26" s="771">
        <f>IF('Continuous NormalS NI'!C25="","",'Continuous NormalS NI'!C25)</f>
        <v>145</v>
      </c>
      <c r="D26" s="729">
        <f>IF('Continuous NormalS NI'!D25="","",'Continuous NormalS NI'!D25)</f>
        <v>289</v>
      </c>
      <c r="E26" s="810"/>
      <c r="F26" s="680"/>
      <c r="G26" s="680"/>
      <c r="M26" s="680" t="str">
        <f>IF('Continuous NormalS NI'!M26="","",'Continuous NormalS NI'!M26)</f>
        <v>Total/N Samples</v>
      </c>
      <c r="N26" s="806" t="str">
        <f>IF('Continuous NormalS NI'!N26="","",'Continuous NormalS NI'!N26)</f>
        <v>578/578</v>
      </c>
      <c r="O26" s="806" t="str">
        <f>IF('Continuous NormalS NI'!O26="","",'Continuous NormalS NI'!O26)</f>
        <v>290/580</v>
      </c>
      <c r="P26" s="806" t="str">
        <f>IF('Continuous NormalS NI'!P26="","",'Continuous NormalS NI'!P26)</f>
        <v>194/582</v>
      </c>
      <c r="Q26" s="806" t="str">
        <f>IF('Continuous NormalS NI'!Q26="","",'Continuous NormalS NI'!Q26)</f>
        <v>146/584</v>
      </c>
      <c r="R26" s="806" t="str">
        <f>IF('Continuous NormalS NI'!R26="","",'Continuous NormalS NI'!R26)</f>
        <v>118/590</v>
      </c>
      <c r="S26" s="806" t="str">
        <f>IF('Continuous NormalS NI'!S26="","",'Continuous NormalS NI'!S26)</f>
        <v>98/588</v>
      </c>
      <c r="T26" s="806" t="str">
        <f>IF('Continuous NormalS NI'!T26="","",'Continuous NormalS NI'!T26)</f>
        <v>86/602</v>
      </c>
      <c r="U26" s="806" t="str">
        <f>IF('Continuous NormalS NI'!U26="","",'Continuous NormalS NI'!U26)</f>
        <v>74/592</v>
      </c>
      <c r="V26" s="806" t="str">
        <f>IF('Continuous NormalS NI'!V26="","",'Continuous NormalS NI'!V26)</f>
        <v>66/594</v>
      </c>
      <c r="W26" s="806" t="str">
        <f>IF('Continuous NormalS NI'!W26="","",'Continuous NormalS NI'!W26)</f>
        <v>60/600</v>
      </c>
      <c r="X26" s="806" t="str">
        <f>IF('Continuous NormalS NI'!X26="","",'Continuous NormalS NI'!X26)</f>
        <v>56/616</v>
      </c>
      <c r="Y26" s="806" t="str">
        <f>IF('Continuous NormalS NI'!Y26="","",'Continuous NormalS NI'!Y26)</f>
        <v>50/600</v>
      </c>
      <c r="Z26" s="806" t="str">
        <f>IF('Continuous NormalS NI'!Z26="","",'Continuous NormalS NI'!Z26)</f>
        <v>48/624</v>
      </c>
      <c r="AA26" s="806" t="str">
        <f>IF('Continuous NormalS NI'!AA26="","",'Continuous NormalS NI'!AA26)</f>
        <v>44/616</v>
      </c>
      <c r="AB26" s="806" t="str">
        <f>IF('Continuous NormalS NI'!AB26="","",'Continuous NormalS NI'!AB26)</f>
        <v>42/630</v>
      </c>
      <c r="AC26" s="806" t="str">
        <f>IF('Continuous NormalS NI'!AC26="","",'Continuous NormalS NI'!AC26)</f>
        <v>38/608</v>
      </c>
      <c r="AD26" s="806" t="str">
        <f>IF('Continuous NormalS NI'!AD26="","",'Continuous NormalS NI'!AD26)</f>
        <v>36/612</v>
      </c>
      <c r="AE26" s="806" t="str">
        <f>IF('Continuous NormalS NI'!AE26="","",'Continuous NormalS NI'!AE26)</f>
        <v>34/612</v>
      </c>
      <c r="AF26" s="806" t="str">
        <f>IF('Continuous NormalS NI'!AF26="","",'Continuous NormalS NI'!AF26)</f>
        <v>34/646</v>
      </c>
      <c r="AG26" s="806" t="str">
        <f>IF('Continuous NormalS NI'!AG26="","",'Continuous NormalS NI'!AG26)</f>
        <v>32/640</v>
      </c>
    </row>
    <row r="27" spans="2:33">
      <c r="B27" s="809" t="str">
        <f>IF('Continuous NormalS NI'!B26="","",'Continuous NormalS NI'!B26)</f>
        <v>Experimental Group</v>
      </c>
      <c r="C27" s="771">
        <f>IF('Continuous NormalS NI'!C26="","",'Continuous NormalS NI'!C26)</f>
        <v>145</v>
      </c>
      <c r="D27" s="729">
        <f>IF('Continuous NormalS NI'!D26="","",'Continuous NormalS NI'!D26)</f>
        <v>289</v>
      </c>
      <c r="E27" s="810"/>
      <c r="F27" s="680"/>
      <c r="G27" s="680"/>
      <c r="M27" s="678" t="str">
        <f>IF('Continuous NormalS NI'!M27="","",'Continuous NormalS NI'!M27)</f>
        <v>measures</v>
      </c>
      <c r="N27" s="698">
        <f>IF('Continuous NormalS NI'!N27="","",'Continuous NormalS NI'!N27)</f>
        <v>1</v>
      </c>
      <c r="O27" s="698">
        <f>IF('Continuous NormalS NI'!O27="","",'Continuous NormalS NI'!O27)</f>
        <v>2</v>
      </c>
      <c r="P27" s="698">
        <f>IF('Continuous NormalS NI'!P27="","",'Continuous NormalS NI'!P27)</f>
        <v>3</v>
      </c>
      <c r="Q27" s="698">
        <f>IF('Continuous NormalS NI'!Q27="","",'Continuous NormalS NI'!Q27)</f>
        <v>4</v>
      </c>
      <c r="R27" s="698">
        <f>IF('Continuous NormalS NI'!R27="","",'Continuous NormalS NI'!R27)</f>
        <v>5</v>
      </c>
      <c r="S27" s="698">
        <f>IF('Continuous NormalS NI'!S27="","",'Continuous NormalS NI'!S27)</f>
        <v>6</v>
      </c>
      <c r="T27" s="698">
        <f>IF('Continuous NormalS NI'!T27="","",'Continuous NormalS NI'!T27)</f>
        <v>7</v>
      </c>
      <c r="U27" s="698">
        <f>IF('Continuous NormalS NI'!U27="","",'Continuous NormalS NI'!U27)</f>
        <v>8</v>
      </c>
      <c r="V27" s="698">
        <f>IF('Continuous NormalS NI'!V27="","",'Continuous NormalS NI'!V27)</f>
        <v>9</v>
      </c>
      <c r="W27" s="698">
        <f>IF('Continuous NormalS NI'!W27="","",'Continuous NormalS NI'!W27)</f>
        <v>10</v>
      </c>
      <c r="X27" s="698">
        <f>IF('Continuous NormalS NI'!X27="","",'Continuous NormalS NI'!X27)</f>
        <v>11</v>
      </c>
      <c r="Y27" s="698">
        <f>IF('Continuous NormalS NI'!Y27="","",'Continuous NormalS NI'!Y27)</f>
        <v>12</v>
      </c>
      <c r="Z27" s="698">
        <f>IF('Continuous NormalS NI'!Z27="","",'Continuous NormalS NI'!Z27)</f>
        <v>13</v>
      </c>
      <c r="AA27" s="698">
        <f>IF('Continuous NormalS NI'!AA27="","",'Continuous NormalS NI'!AA27)</f>
        <v>14</v>
      </c>
      <c r="AB27" s="698">
        <f>IF('Continuous NormalS NI'!AB27="","",'Continuous NormalS NI'!AB27)</f>
        <v>15</v>
      </c>
      <c r="AC27" s="698">
        <f>IF('Continuous NormalS NI'!AC27="","",'Continuous NormalS NI'!AC27)</f>
        <v>16</v>
      </c>
      <c r="AD27" s="698">
        <f>IF('Continuous NormalS NI'!AD27="","",'Continuous NormalS NI'!AD27)</f>
        <v>17</v>
      </c>
      <c r="AE27" s="698">
        <f>IF('Continuous NormalS NI'!AE27="","",'Continuous NormalS NI'!AE27)</f>
        <v>18</v>
      </c>
      <c r="AF27" s="698">
        <f>IF('Continuous NormalS NI'!AF27="","",'Continuous NormalS NI'!AF27)</f>
        <v>19</v>
      </c>
      <c r="AG27" s="698">
        <f>IF('Continuous NormalS NI'!AG27="","",'Continuous NormalS NI'!AG27)</f>
        <v>20</v>
      </c>
    </row>
    <row r="28" spans="2:33">
      <c r="B28" s="809" t="str">
        <f>IF('Continuous NormalS NI'!B27="","",'Continuous NormalS NI'!B27)</f>
        <v/>
      </c>
      <c r="C28" s="771" t="str">
        <f>IF('Continuous NormalS NI'!C27="","",'Continuous NormalS NI'!C27)</f>
        <v/>
      </c>
      <c r="D28" s="729" t="str">
        <f>IF('Continuous NormalS NI'!D27="","",'Continuous NormalS NI'!D27)</f>
        <v/>
      </c>
      <c r="E28" s="680"/>
      <c r="F28" s="733"/>
      <c r="G28" s="734" t="str">
        <f>IF('Continuous NormalS NI'!G27="","",'Continuous NormalS NI'!G27)</f>
        <v>Ratios m=2/m=1</v>
      </c>
      <c r="H28" s="735"/>
      <c r="M28" s="678" t="str">
        <f>IF('Continuous NormalS NI'!M28="","",'Continuous NormalS NI'!M28)</f>
        <v>Total</v>
      </c>
      <c r="N28" s="806">
        <f>IF('Continuous NormalS NI'!N28="","",'Continuous NormalS NI'!N28)</f>
        <v>2306.2676787380806</v>
      </c>
      <c r="O28" s="806">
        <f>IF('Continuous NormalS NI'!O28="","",'Continuous NormalS NI'!O28)</f>
        <v>1446.3174973878138</v>
      </c>
      <c r="P28" s="806">
        <f>IF('Continuous NormalS NI'!P28="","",'Continuous NormalS NI'!P28)</f>
        <v>1161.0161513039566</v>
      </c>
      <c r="Q28" s="806">
        <f>IF('Continuous NormalS NI'!Q28="","",'Continuous NormalS NI'!Q28)</f>
        <v>1019.3871981113773</v>
      </c>
      <c r="R28" s="806">
        <f>IF('Continuous NormalS NI'!R28="","",'Continuous NormalS NI'!R28)</f>
        <v>935.2664400686449</v>
      </c>
      <c r="S28" s="806">
        <f>IF('Continuous NormalS NI'!S28="","",'Continuous NormalS NI'!S28)</f>
        <v>879.83866768902408</v>
      </c>
      <c r="T28" s="806">
        <f>IF('Continuous NormalS NI'!T28="","",'Continuous NormalS NI'!T28)</f>
        <v>840.69795910561743</v>
      </c>
      <c r="U28" s="806">
        <f>IF('Continuous NormalS NI'!U28="","",'Continuous NormalS NI'!U28)</f>
        <v>812.19222566632914</v>
      </c>
      <c r="V28" s="806">
        <f>IF('Continuous NormalS NI'!V28="","",'Continuous NormalS NI'!V28)</f>
        <v>790.36888759112799</v>
      </c>
      <c r="W28" s="806">
        <f>IF('Continuous NormalS NI'!W28="","",'Continuous NormalS NI'!W28)</f>
        <v>773.16344056380058</v>
      </c>
      <c r="X28" s="806">
        <f>IF('Continuous NormalS NI'!X28="","",'Continuous NormalS NI'!X28)</f>
        <v>759.48080563063218</v>
      </c>
      <c r="Y28" s="806">
        <f>IF('Continuous NormalS NI'!Y28="","",'Continuous NormalS NI'!Y28)</f>
        <v>748.29856586063784</v>
      </c>
      <c r="Z28" s="806">
        <f>IF('Continuous NormalS NI'!Z28="","",'Continuous NormalS NI'!Z28)</f>
        <v>739.57091128420348</v>
      </c>
      <c r="AA28" s="806">
        <f>IF('Continuous NormalS NI'!AA28="","",'Continuous NormalS NI'!AA28)</f>
        <v>732.09178627437143</v>
      </c>
      <c r="AB28" s="806">
        <f>IF('Continuous NormalS NI'!AB28="","",'Continuous NormalS NI'!AB28)</f>
        <v>726.27051385053312</v>
      </c>
      <c r="AC28" s="806">
        <f>IF('Continuous NormalS NI'!AC28="","",'Continuous NormalS NI'!AC28)</f>
        <v>720.81388501501237</v>
      </c>
      <c r="AD28" s="806">
        <f>IF('Continuous NormalS NI'!AD28="","",'Continuous NormalS NI'!AD28)</f>
        <v>716.46534700881273</v>
      </c>
      <c r="AE28" s="806">
        <f>IF('Continuous NormalS NI'!AE28="","",'Continuous NormalS NI'!AE28)</f>
        <v>713.12683671391824</v>
      </c>
      <c r="AF28" s="806">
        <f>IF('Continuous NormalS NI'!AF28="","",'Continuous NormalS NI'!AF28)</f>
        <v>710.74396259064611</v>
      </c>
      <c r="AG28" s="806">
        <f>IF('Continuous NormalS NI'!AG28="","",'Continuous NormalS NI'!AG28)</f>
        <v>707.53873322685615</v>
      </c>
    </row>
    <row r="29" spans="2:33">
      <c r="B29" s="809" t="str">
        <f>IF('Continuous NormalS NI'!B28="","",'Continuous NormalS NI'!B28)</f>
        <v>Total</v>
      </c>
      <c r="C29" s="771">
        <f>IF('Continuous NormalS NI'!C28="","",'Continuous NormalS NI'!C28)</f>
        <v>290</v>
      </c>
      <c r="D29" s="729">
        <f>IF('Continuous NormalS NI'!D28="","",'Continuous NormalS NI'!D28)</f>
        <v>578</v>
      </c>
      <c r="E29" s="680"/>
      <c r="F29" s="736" t="str">
        <f>IF('Continuous NormalS NI'!F28="","",'Continuous NormalS NI'!F28)</f>
        <v>Subjects</v>
      </c>
      <c r="G29" s="811">
        <f>IF('Continuous NormalS NI'!G28="","",'Continuous NormalS NI'!G28)</f>
        <v>0.5017301038062284</v>
      </c>
      <c r="H29" s="738" t="str">
        <f>IF('Continuous NormalS NI'!H28="","",'Continuous NormalS NI'!H28)</f>
        <v>(50% less)</v>
      </c>
      <c r="I29" s="766"/>
    </row>
    <row r="30" spans="2:33">
      <c r="B30" s="809" t="str">
        <f>IF('Continuous NormalS NI'!B29="","",'Continuous NormalS NI'!B29)</f>
        <v>Samples</v>
      </c>
      <c r="C30" s="772">
        <f>IF('Continuous NormalS NI'!C29="","",'Continuous NormalS NI'!C29)</f>
        <v>580</v>
      </c>
      <c r="D30" s="739">
        <f>IF('Continuous NormalS NI'!D29="","",'Continuous NormalS NI'!D29)</f>
        <v>578</v>
      </c>
      <c r="E30" s="680"/>
      <c r="F30" s="740" t="str">
        <f>IF('Continuous NormalS NI'!F29="","",'Continuous NormalS NI'!F29)</f>
        <v>Samples</v>
      </c>
      <c r="G30" s="741">
        <f>IF('Continuous NormalS NI'!G29="","",'Continuous NormalS NI'!G29)</f>
        <v>1.0034602076124568</v>
      </c>
      <c r="H30" s="742" t="str">
        <f>IF('Continuous NormalS NI'!H29="","",'Continuous NormalS NI'!H29)</f>
        <v>(0% more)</v>
      </c>
      <c r="L30" s="698"/>
      <c r="M30" s="698"/>
    </row>
    <row r="31" spans="2:33">
      <c r="B31" s="809"/>
      <c r="C31" s="806"/>
      <c r="D31" s="806"/>
      <c r="E31" s="680"/>
      <c r="F31" s="680"/>
      <c r="G31" s="811"/>
      <c r="H31" s="680"/>
      <c r="L31" s="698"/>
      <c r="M31" s="698"/>
    </row>
    <row r="32" spans="2:33">
      <c r="B32" s="812" t="str">
        <f>IF('Continuous NormalS NI'!B32="","",'Continuous NormalS NI'!B32)</f>
        <v>Main Aim</v>
      </c>
      <c r="C32" s="813" t="str">
        <f>IF('Continuous NormalS NI'!C32="","",'Continuous NormalS NI'!C32)</f>
        <v xml:space="preserve"> To show the Experimental Mean is unlikely to be more than 0.5 below the Control Mean.</v>
      </c>
      <c r="D32" s="806"/>
      <c r="E32" s="680"/>
      <c r="F32" s="680"/>
      <c r="G32" s="811"/>
      <c r="H32" s="680"/>
      <c r="L32" s="698"/>
      <c r="M32" s="698"/>
    </row>
    <row r="33" spans="2:13">
      <c r="B33" s="812" t="str">
        <f>IF('Continuous NormalS NI'!B33="","",'Continuous NormalS NI'!B33)</f>
        <v/>
      </c>
      <c r="C33" s="813" t="str">
        <f>IF('Continuous NormalS NI'!C33="","",'Continuous NormalS NI'!C33)</f>
        <v>There is an 85% chance the upper limit of the one-sided 97.5% confidence interval of the difference (Mc-Me) will be less than 0.5.</v>
      </c>
      <c r="D33" s="806"/>
      <c r="E33" s="680"/>
      <c r="F33" s="680"/>
      <c r="G33" s="811"/>
      <c r="H33" s="680"/>
      <c r="L33" s="698"/>
      <c r="M33" s="698"/>
    </row>
    <row r="34" spans="2:13">
      <c r="B34" s="812" t="str">
        <f>IF('Continuous NormalS NI'!B34="","",'Continuous NormalS NI'!B34)</f>
        <v/>
      </c>
      <c r="C34" s="813"/>
      <c r="D34" s="706"/>
      <c r="E34" s="706"/>
      <c r="F34" s="706"/>
      <c r="G34" s="706"/>
      <c r="H34" s="706"/>
      <c r="I34" s="706"/>
      <c r="K34" s="706"/>
      <c r="L34" s="706"/>
    </row>
    <row r="35" spans="2:13">
      <c r="B35" s="812" t="str">
        <f>IF('Continuous NormalS NI'!B35="","",'Continuous NormalS NI'!B35)</f>
        <v>Summary :</v>
      </c>
      <c r="C35" s="813" t="str">
        <f>IF('Continuous NormalS NI'!C35="","",'Continuous NormalS NI'!C35)</f>
        <v xml:space="preserve">With 145 subjects in the Control Group, 145 subjects in the Experimental Group and 2 measures per subject, </v>
      </c>
      <c r="D35" s="680"/>
      <c r="E35" s="680"/>
      <c r="F35" s="680"/>
    </row>
    <row r="36" spans="2:13">
      <c r="B36" s="680"/>
      <c r="C36" s="813" t="str">
        <f>IF('Continuous NormalS NI'!C36="","",'Continuous NormalS NI'!C36)</f>
        <v>there is an 85% chance that the observed difference in means (Control-Experimental) will be significantly less than 0.5 at the</v>
      </c>
      <c r="D36" s="680"/>
      <c r="E36" s="680"/>
      <c r="F36" s="680"/>
    </row>
    <row r="37" spans="2:13">
      <c r="B37" s="680"/>
      <c r="C37" s="813" t="str">
        <f>IF('Continuous NormalS NI'!C37="","",'Continuous NormalS NI'!C37)</f>
        <v xml:space="preserve">2.5% level, if the true means differ by 0 (Control-Experimental). The standard deviation has been </v>
      </c>
      <c r="D37" s="680"/>
      <c r="E37" s="680"/>
      <c r="F37" s="680"/>
    </row>
    <row r="38" spans="2:13">
      <c r="B38" s="680"/>
      <c r="C38" s="813" t="str">
        <f>IF('Continuous NormalS NI'!C38="","",'Continuous NormalS NI'!C38)</f>
        <v xml:space="preserve"> assumed to be 2, the correlation between measures 0, and the CV of the number of measures 0.</v>
      </c>
      <c r="D38" s="680"/>
      <c r="E38" s="680"/>
      <c r="F38" s="680"/>
    </row>
    <row r="39" spans="2:13">
      <c r="B39" s="680"/>
      <c r="C39" s="813" t="str">
        <f>IF('Continuous NormalS NI'!C39="","",'Continuous NormalS NI'!C39)</f>
        <v xml:space="preserve">There are fewer subjects (50% less) and more measurements (0% more) than would be needed </v>
      </c>
      <c r="D39" s="680"/>
      <c r="E39" s="680"/>
      <c r="F39" s="680"/>
    </row>
    <row r="40" spans="2:13">
      <c r="B40" s="680"/>
      <c r="C40" s="813" t="str">
        <f>IF('Continuous NormalS NI'!C40="","",'Continuous NormalS NI'!C40)</f>
        <v>if there were only one measurement per subject.</v>
      </c>
      <c r="D40" s="680"/>
      <c r="E40" s="680"/>
      <c r="F40" s="680"/>
    </row>
    <row r="41" spans="2:13">
      <c r="B41" s="680"/>
      <c r="C41" s="813" t="str">
        <f>IF('Continuous NormalS NI'!C41="","",'Continuous NormalS NI'!C41)</f>
        <v/>
      </c>
      <c r="D41" s="813" t="str">
        <f>IF('Continuous NormalS NI'!D41="","",'Continuous NormalS NI'!D41)</f>
        <v/>
      </c>
      <c r="E41" s="680"/>
      <c r="F41" s="680"/>
      <c r="K41" s="678" t="s">
        <v>1077</v>
      </c>
    </row>
    <row r="42" spans="2:13">
      <c r="B42" s="681" t="s">
        <v>1171</v>
      </c>
      <c r="C42" s="813" t="str">
        <f>IF('Continuous NormalS NI'!C42="","",'Continuous NormalS NI'!C42)</f>
        <v/>
      </c>
      <c r="D42" s="680"/>
      <c r="E42" s="680"/>
      <c r="F42" s="680"/>
    </row>
    <row r="43" spans="2:13">
      <c r="B43" s="682" t="s">
        <v>850</v>
      </c>
      <c r="C43" s="766" t="str">
        <f>IF(C22=1,"crtpwr.2mean(alpha="&amp;IF(OR(C9=1,C9=2),2,1)*C20&amp;", power="&amp;C19&amp;", n="&amp;C15&amp;" ,d="&amp;IF(OR(C9=1,C9=2),(C13-C12),C13)&amp;", icc="&amp;C16&amp;", varw="&amp;C14^2&amp;", cv="&amp;C17&amp;")","Group sizes are not equal")</f>
        <v>crtpwr.2mean(alpha=0.05, power=0.85, n=2 ,d=-0.5, icc=0, varw=4, cv=0)</v>
      </c>
      <c r="D43" s="766"/>
    </row>
    <row r="59" spans="1:39">
      <c r="C59" s="700" t="s">
        <v>1078</v>
      </c>
    </row>
    <row r="60" spans="1:39" ht="18.75">
      <c r="A60" s="814"/>
      <c r="B60" s="683" t="s">
        <v>745</v>
      </c>
      <c r="C60" s="700" t="s">
        <v>1079</v>
      </c>
    </row>
    <row r="61" spans="1:39">
      <c r="B61" s="815"/>
      <c r="C61" s="691"/>
    </row>
    <row r="62" spans="1:39" s="785" customFormat="1">
      <c r="A62" s="685"/>
      <c r="B62" s="686" t="s">
        <v>764</v>
      </c>
      <c r="C62" s="687" t="s">
        <v>1080</v>
      </c>
      <c r="D62" s="685"/>
      <c r="E62" s="685"/>
      <c r="F62" s="685"/>
      <c r="G62" s="685"/>
      <c r="H62" s="685"/>
      <c r="I62" s="685"/>
      <c r="J62" s="685"/>
      <c r="K62" s="685"/>
      <c r="L62" s="685"/>
      <c r="M62" s="685"/>
      <c r="N62" s="685"/>
      <c r="O62" s="685"/>
      <c r="P62" s="685"/>
      <c r="Q62" s="685"/>
      <c r="R62" s="685"/>
      <c r="S62" s="685"/>
      <c r="T62" s="685"/>
      <c r="U62" s="685"/>
      <c r="V62" s="685"/>
      <c r="W62" s="685"/>
      <c r="X62" s="685"/>
      <c r="Y62" s="685"/>
      <c r="Z62" s="685"/>
      <c r="AA62" s="685"/>
      <c r="AB62" s="685"/>
      <c r="AC62" s="685"/>
      <c r="AD62" s="685"/>
      <c r="AE62" s="685"/>
      <c r="AF62" s="685"/>
      <c r="AG62" s="685"/>
      <c r="AH62" s="685"/>
      <c r="AI62" s="685"/>
      <c r="AJ62" s="685"/>
      <c r="AK62" s="685"/>
      <c r="AL62" s="685"/>
      <c r="AM62" s="685"/>
    </row>
    <row r="63" spans="1:39">
      <c r="B63" s="687"/>
      <c r="D63" s="678" t="s">
        <v>958</v>
      </c>
      <c r="K63" s="688"/>
      <c r="L63" s="685"/>
      <c r="M63" s="685"/>
      <c r="N63" s="685"/>
      <c r="O63" s="685"/>
      <c r="P63" s="685"/>
      <c r="Q63" s="685"/>
      <c r="R63" s="685"/>
      <c r="S63" s="685"/>
      <c r="T63" s="685"/>
      <c r="U63" s="685"/>
      <c r="V63" s="685"/>
      <c r="W63" s="685"/>
      <c r="X63" s="747"/>
      <c r="AL63" s="678"/>
      <c r="AM63" s="678"/>
    </row>
    <row r="64" spans="1:39">
      <c r="K64" s="689"/>
      <c r="X64" s="748"/>
    </row>
    <row r="65" spans="11:24">
      <c r="K65" s="689"/>
      <c r="X65" s="748"/>
    </row>
    <row r="66" spans="11:24">
      <c r="K66" s="689"/>
      <c r="X66" s="748"/>
    </row>
    <row r="67" spans="11:24">
      <c r="K67" s="689"/>
      <c r="X67" s="748"/>
    </row>
    <row r="68" spans="11:24">
      <c r="K68" s="689"/>
      <c r="X68" s="748"/>
    </row>
    <row r="69" spans="11:24">
      <c r="K69" s="689"/>
      <c r="X69" s="748"/>
    </row>
    <row r="70" spans="11:24">
      <c r="K70" s="689"/>
      <c r="X70" s="748"/>
    </row>
    <row r="71" spans="11:24">
      <c r="K71" s="689"/>
      <c r="X71" s="748"/>
    </row>
    <row r="72" spans="11:24">
      <c r="K72" s="689"/>
      <c r="X72" s="748"/>
    </row>
    <row r="73" spans="11:24">
      <c r="K73" s="689"/>
      <c r="X73" s="748"/>
    </row>
    <row r="74" spans="11:24">
      <c r="K74" s="689"/>
      <c r="X74" s="748"/>
    </row>
    <row r="75" spans="11:24">
      <c r="K75" s="689"/>
      <c r="X75" s="748"/>
    </row>
    <row r="76" spans="11:24">
      <c r="K76" s="689"/>
      <c r="X76" s="748"/>
    </row>
    <row r="77" spans="11:24">
      <c r="K77" s="689"/>
      <c r="X77" s="748"/>
    </row>
    <row r="78" spans="11:24">
      <c r="K78" s="689"/>
      <c r="X78" s="748"/>
    </row>
    <row r="79" spans="11:24">
      <c r="K79" s="689"/>
      <c r="X79" s="748"/>
    </row>
    <row r="80" spans="11:24">
      <c r="K80" s="689"/>
      <c r="X80" s="748"/>
    </row>
    <row r="81" spans="1:24">
      <c r="K81" s="689"/>
      <c r="X81" s="748"/>
    </row>
    <row r="82" spans="1:24">
      <c r="K82" s="689"/>
      <c r="X82" s="748"/>
    </row>
    <row r="83" spans="1:24">
      <c r="K83" s="689"/>
      <c r="X83" s="748"/>
    </row>
    <row r="84" spans="1:24">
      <c r="K84" s="689"/>
      <c r="X84" s="748"/>
    </row>
    <row r="85" spans="1:24">
      <c r="K85" s="689"/>
      <c r="X85" s="748"/>
    </row>
    <row r="86" spans="1:24">
      <c r="K86" s="689"/>
      <c r="X86" s="748"/>
    </row>
    <row r="87" spans="1:24">
      <c r="K87" s="689"/>
      <c r="X87" s="748"/>
    </row>
    <row r="88" spans="1:24">
      <c r="K88" s="689"/>
      <c r="X88" s="748"/>
    </row>
    <row r="89" spans="1:24">
      <c r="K89" s="689"/>
      <c r="X89" s="748"/>
    </row>
    <row r="90" spans="1:24">
      <c r="K90" s="689"/>
      <c r="X90" s="748"/>
    </row>
    <row r="91" spans="1:24">
      <c r="K91" s="689"/>
      <c r="X91" s="748"/>
    </row>
    <row r="92" spans="1:24">
      <c r="K92" s="689"/>
      <c r="X92" s="748"/>
    </row>
    <row r="93" spans="1:24">
      <c r="K93" s="689"/>
      <c r="X93" s="748"/>
    </row>
    <row r="94" spans="1:24">
      <c r="A94" s="816"/>
      <c r="B94" s="817"/>
      <c r="C94" s="818"/>
      <c r="D94" s="819"/>
      <c r="E94" s="819"/>
      <c r="F94" s="819"/>
      <c r="G94" s="819"/>
      <c r="H94" s="819"/>
      <c r="K94" s="689"/>
      <c r="X94" s="748"/>
    </row>
    <row r="95" spans="1:24">
      <c r="A95" s="820"/>
      <c r="B95" s="797"/>
      <c r="K95" s="689"/>
      <c r="X95" s="748"/>
    </row>
    <row r="96" spans="1:24">
      <c r="A96" s="820"/>
      <c r="B96" s="760"/>
      <c r="K96" s="689"/>
      <c r="X96" s="748"/>
    </row>
    <row r="97" spans="1:24">
      <c r="A97" s="820"/>
      <c r="K97" s="689"/>
      <c r="X97" s="748"/>
    </row>
    <row r="98" spans="1:24">
      <c r="A98" s="820"/>
      <c r="B98" s="760"/>
      <c r="K98" s="685"/>
      <c r="L98" s="685"/>
      <c r="M98" s="685"/>
      <c r="N98" s="685"/>
      <c r="O98" s="685"/>
      <c r="P98" s="685"/>
      <c r="Q98" s="685"/>
      <c r="R98" s="685"/>
      <c r="S98" s="685"/>
      <c r="T98" s="685"/>
      <c r="U98" s="685"/>
      <c r="V98" s="685"/>
      <c r="W98" s="685"/>
      <c r="X98" s="685"/>
    </row>
    <row r="99" spans="1:24">
      <c r="B99" s="678" t="s">
        <v>1081</v>
      </c>
    </row>
    <row r="100" spans="1:24">
      <c r="B100" s="684" t="s">
        <v>436</v>
      </c>
      <c r="I100" s="678" t="s">
        <v>437</v>
      </c>
      <c r="J100" s="678" t="s">
        <v>437</v>
      </c>
      <c r="K100" s="678" t="s">
        <v>437</v>
      </c>
      <c r="L100" s="678" t="s">
        <v>437</v>
      </c>
      <c r="M100" s="678" t="s">
        <v>437</v>
      </c>
      <c r="N100" s="684" t="s">
        <v>309</v>
      </c>
    </row>
    <row r="101" spans="1:24">
      <c r="B101" s="684" t="s">
        <v>437</v>
      </c>
      <c r="C101" s="678" t="s">
        <v>437</v>
      </c>
      <c r="D101" s="698">
        <v>0</v>
      </c>
      <c r="E101" s="698">
        <v>0.05</v>
      </c>
      <c r="F101" s="698">
        <v>0.1</v>
      </c>
      <c r="G101" s="698">
        <v>0.15</v>
      </c>
      <c r="H101" s="698">
        <v>0.2</v>
      </c>
      <c r="I101" s="698">
        <v>0.25</v>
      </c>
      <c r="J101" s="698">
        <v>0.3</v>
      </c>
      <c r="K101" s="698">
        <v>0.35</v>
      </c>
      <c r="L101" s="698">
        <v>0.4</v>
      </c>
      <c r="M101" s="698">
        <v>0.45</v>
      </c>
      <c r="N101" s="698">
        <v>0.5</v>
      </c>
    </row>
    <row r="102" spans="1:24">
      <c r="B102" s="684" t="s">
        <v>438</v>
      </c>
      <c r="C102" s="678">
        <v>1</v>
      </c>
      <c r="D102" s="698" t="s">
        <v>439</v>
      </c>
      <c r="E102" s="698" t="s">
        <v>439</v>
      </c>
      <c r="F102" s="698" t="s">
        <v>439</v>
      </c>
      <c r="G102" s="698" t="s">
        <v>439</v>
      </c>
      <c r="H102" s="698" t="s">
        <v>439</v>
      </c>
      <c r="I102" s="698" t="s">
        <v>439</v>
      </c>
      <c r="J102" s="698" t="s">
        <v>439</v>
      </c>
      <c r="K102" s="698" t="s">
        <v>439</v>
      </c>
      <c r="L102" s="698" t="s">
        <v>439</v>
      </c>
      <c r="M102" s="698" t="s">
        <v>439</v>
      </c>
      <c r="N102" s="698" t="s">
        <v>439</v>
      </c>
    </row>
    <row r="103" spans="1:24">
      <c r="B103" s="678" t="s">
        <v>437</v>
      </c>
      <c r="C103" s="678">
        <v>2</v>
      </c>
      <c r="D103" s="698" t="s">
        <v>440</v>
      </c>
      <c r="E103" s="698" t="s">
        <v>441</v>
      </c>
      <c r="F103" s="698" t="s">
        <v>442</v>
      </c>
      <c r="G103" s="698" t="s">
        <v>443</v>
      </c>
      <c r="H103" s="698" t="s">
        <v>444</v>
      </c>
      <c r="I103" s="698" t="s">
        <v>445</v>
      </c>
      <c r="J103" s="698" t="s">
        <v>446</v>
      </c>
      <c r="K103" s="698" t="s">
        <v>447</v>
      </c>
      <c r="L103" s="698" t="s">
        <v>448</v>
      </c>
      <c r="M103" s="698" t="s">
        <v>449</v>
      </c>
      <c r="N103" s="698" t="s">
        <v>450</v>
      </c>
    </row>
    <row r="104" spans="1:24">
      <c r="B104" s="678" t="s">
        <v>437</v>
      </c>
      <c r="C104" s="678">
        <v>3</v>
      </c>
      <c r="D104" s="698" t="s">
        <v>460</v>
      </c>
      <c r="E104" s="698" t="s">
        <v>461</v>
      </c>
      <c r="F104" s="698" t="s">
        <v>462</v>
      </c>
      <c r="G104" s="698" t="s">
        <v>463</v>
      </c>
      <c r="H104" s="698" t="s">
        <v>464</v>
      </c>
      <c r="I104" s="698" t="s">
        <v>465</v>
      </c>
      <c r="J104" s="698" t="s">
        <v>466</v>
      </c>
      <c r="K104" s="698" t="s">
        <v>467</v>
      </c>
      <c r="L104" s="698" t="s">
        <v>468</v>
      </c>
      <c r="M104" s="698" t="s">
        <v>469</v>
      </c>
      <c r="N104" s="698" t="s">
        <v>470</v>
      </c>
    </row>
    <row r="105" spans="1:24">
      <c r="B105" s="678" t="s">
        <v>437</v>
      </c>
      <c r="C105" s="678">
        <v>4</v>
      </c>
      <c r="D105" s="698" t="s">
        <v>480</v>
      </c>
      <c r="E105" s="698" t="s">
        <v>481</v>
      </c>
      <c r="F105" s="698" t="s">
        <v>482</v>
      </c>
      <c r="G105" s="698" t="s">
        <v>483</v>
      </c>
      <c r="H105" s="698" t="s">
        <v>484</v>
      </c>
      <c r="I105" s="698" t="s">
        <v>485</v>
      </c>
      <c r="J105" s="698" t="s">
        <v>486</v>
      </c>
      <c r="K105" s="698" t="s">
        <v>487</v>
      </c>
      <c r="L105" s="698" t="s">
        <v>488</v>
      </c>
      <c r="M105" s="698" t="s">
        <v>489</v>
      </c>
      <c r="N105" s="698" t="s">
        <v>490</v>
      </c>
    </row>
    <row r="106" spans="1:24">
      <c r="B106" s="678" t="s">
        <v>437</v>
      </c>
      <c r="C106" s="678">
        <v>5</v>
      </c>
      <c r="D106" s="698" t="s">
        <v>500</v>
      </c>
      <c r="E106" s="698" t="s">
        <v>501</v>
      </c>
      <c r="F106" s="698" t="s">
        <v>502</v>
      </c>
      <c r="G106" s="698" t="s">
        <v>503</v>
      </c>
      <c r="H106" s="698" t="s">
        <v>504</v>
      </c>
      <c r="I106" s="698" t="s">
        <v>505</v>
      </c>
      <c r="J106" s="698" t="s">
        <v>506</v>
      </c>
      <c r="K106" s="698" t="s">
        <v>507</v>
      </c>
      <c r="L106" s="698" t="s">
        <v>508</v>
      </c>
      <c r="M106" s="698" t="s">
        <v>509</v>
      </c>
      <c r="N106" s="698" t="s">
        <v>510</v>
      </c>
    </row>
    <row r="143" spans="1:37" s="821" customFormat="1">
      <c r="A143" s="691"/>
      <c r="B143" s="691"/>
      <c r="C143" s="691"/>
      <c r="D143" s="691"/>
      <c r="E143" s="691"/>
      <c r="F143" s="691"/>
      <c r="G143" s="691"/>
      <c r="H143" s="691"/>
      <c r="I143" s="691"/>
      <c r="J143" s="691"/>
      <c r="K143" s="691"/>
      <c r="L143" s="691"/>
      <c r="M143" s="691"/>
      <c r="N143" s="691"/>
      <c r="O143" s="691"/>
      <c r="P143" s="691"/>
      <c r="Q143" s="691"/>
      <c r="R143" s="691"/>
      <c r="S143" s="691"/>
      <c r="T143" s="691"/>
      <c r="U143" s="691"/>
      <c r="V143" s="691"/>
      <c r="W143" s="691"/>
      <c r="X143" s="691"/>
      <c r="Y143" s="691"/>
      <c r="Z143" s="691"/>
      <c r="AA143" s="691"/>
      <c r="AB143" s="691"/>
      <c r="AC143" s="691"/>
      <c r="AD143" s="691"/>
      <c r="AE143" s="691"/>
      <c r="AF143" s="691"/>
      <c r="AG143" s="691"/>
      <c r="AH143" s="691"/>
      <c r="AI143" s="691"/>
      <c r="AJ143" s="691"/>
      <c r="AK143" s="691"/>
    </row>
    <row r="145" spans="2:3">
      <c r="B145" s="700" t="s">
        <v>1082</v>
      </c>
    </row>
    <row r="146" spans="2:3">
      <c r="C146" s="678" t="s">
        <v>1083</v>
      </c>
    </row>
    <row r="147" spans="2:3">
      <c r="B147" s="706" t="s">
        <v>1084</v>
      </c>
    </row>
    <row r="148" spans="2:3">
      <c r="B148" s="703" t="s">
        <v>1085</v>
      </c>
    </row>
    <row r="149" spans="2:3">
      <c r="B149" s="704" t="s">
        <v>762</v>
      </c>
    </row>
    <row r="150" spans="2:3">
      <c r="B150" s="705">
        <v>35.989409999999999</v>
      </c>
    </row>
    <row r="151" spans="2:3">
      <c r="B151" s="678" t="s">
        <v>1086</v>
      </c>
    </row>
    <row r="196" spans="2:2">
      <c r="B196" s="706" t="s">
        <v>1087</v>
      </c>
    </row>
    <row r="197" spans="2:2">
      <c r="B197" s="703" t="s">
        <v>1088</v>
      </c>
    </row>
    <row r="198" spans="2:2">
      <c r="B198" s="704" t="s">
        <v>762</v>
      </c>
    </row>
    <row r="199" spans="2:2">
      <c r="B199" s="705">
        <v>45.057259999999999</v>
      </c>
    </row>
    <row r="201" spans="2:2">
      <c r="B201" s="678" t="s">
        <v>1086</v>
      </c>
    </row>
    <row r="246" spans="1:37" s="821" customFormat="1">
      <c r="A246" s="691"/>
      <c r="B246" s="691"/>
      <c r="C246" s="691"/>
      <c r="D246" s="691"/>
      <c r="E246" s="691"/>
      <c r="F246" s="691"/>
      <c r="G246" s="691"/>
      <c r="H246" s="691"/>
      <c r="I246" s="691"/>
      <c r="J246" s="691"/>
      <c r="K246" s="691"/>
      <c r="L246" s="691"/>
      <c r="M246" s="691"/>
      <c r="N246" s="691"/>
      <c r="O246" s="691"/>
      <c r="P246" s="691"/>
      <c r="Q246" s="691"/>
      <c r="R246" s="691"/>
      <c r="S246" s="691"/>
      <c r="T246" s="691"/>
      <c r="U246" s="691"/>
      <c r="V246" s="691"/>
      <c r="W246" s="691"/>
      <c r="X246" s="691"/>
      <c r="Y246" s="691"/>
      <c r="Z246" s="691"/>
      <c r="AA246" s="691"/>
      <c r="AB246" s="691"/>
      <c r="AC246" s="691"/>
      <c r="AD246" s="691"/>
      <c r="AE246" s="691"/>
      <c r="AF246" s="691"/>
      <c r="AG246" s="691"/>
      <c r="AH246" s="691"/>
      <c r="AI246" s="691"/>
      <c r="AJ246" s="691"/>
      <c r="AK246" s="691"/>
    </row>
  </sheetData>
  <sheetProtection algorithmName="SHA-512" hashValue="oZhMDkdNFzP7HQV95SlCajaXECvvPPkrBwGFlc9zL+37gxu9H79Tc1mIhRoRHC47vAEER94+VLmnL6KLEREVYQ==" saltValue="A0dSr6RxbDHUy7cPxPJdfg==" spinCount="100000" sheet="1" objects="1" scenarios="1" selectLockedCells="1"/>
  <hyperlinks>
    <hyperlink ref="C62" r:id="rId1" display="https://ncss-wpengine.netdna-ssl.com/wp-content/themes/ncss/pdf/Procedures/PASS/Non-Inferiority_Tests_for_the_Difference_Between_Two_Means_in_a_2x2_Cross-Over_Design.pdf" xr:uid="{C452E28C-9867-4386-A7FE-C092A627AB48}"/>
  </hyperlinks>
  <pageMargins left="0.7" right="0.7" top="0.75" bottom="0.75" header="0.3" footer="0.3"/>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A8E27-9ED8-4A1F-A9BD-7E793AB0FAED}">
  <dimension ref="A1:V30"/>
  <sheetViews>
    <sheetView workbookViewId="0">
      <selection activeCell="C16" sqref="C16:V16"/>
    </sheetView>
  </sheetViews>
  <sheetFormatPr defaultRowHeight="15"/>
  <cols>
    <col min="4" max="4" width="10" customWidth="1"/>
    <col min="5" max="5" width="11" customWidth="1"/>
  </cols>
  <sheetData>
    <row r="1" spans="1:22">
      <c r="A1" s="50" t="s">
        <v>42</v>
      </c>
      <c r="B1" s="50" t="s">
        <v>8</v>
      </c>
      <c r="C1" s="50">
        <f>SQRT((1/C3)*((1-C6)/C6))</f>
        <v>2.8284271247461903</v>
      </c>
      <c r="D1" s="50"/>
      <c r="E1" s="50" t="s">
        <v>43</v>
      </c>
      <c r="F1" s="50"/>
      <c r="G1" s="50"/>
      <c r="H1" s="50" t="s">
        <v>44</v>
      </c>
      <c r="K1" s="57" t="s">
        <v>45</v>
      </c>
    </row>
    <row r="2" spans="1:22">
      <c r="B2" t="s">
        <v>8</v>
      </c>
      <c r="C2">
        <v>1</v>
      </c>
      <c r="D2">
        <v>2</v>
      </c>
      <c r="E2">
        <v>3</v>
      </c>
      <c r="F2">
        <v>4</v>
      </c>
      <c r="G2">
        <v>5</v>
      </c>
      <c r="H2">
        <v>6</v>
      </c>
      <c r="I2">
        <v>7</v>
      </c>
      <c r="J2">
        <v>8</v>
      </c>
      <c r="K2">
        <v>9</v>
      </c>
      <c r="L2">
        <v>10</v>
      </c>
      <c r="M2">
        <v>11</v>
      </c>
      <c r="N2">
        <v>12</v>
      </c>
      <c r="O2">
        <v>13</v>
      </c>
      <c r="P2">
        <v>14</v>
      </c>
      <c r="Q2">
        <v>15</v>
      </c>
      <c r="R2">
        <v>16</v>
      </c>
      <c r="S2">
        <v>17</v>
      </c>
      <c r="T2">
        <v>18</v>
      </c>
      <c r="U2">
        <v>19</v>
      </c>
      <c r="V2">
        <v>20</v>
      </c>
    </row>
    <row r="3" spans="1:22">
      <c r="A3" s="87">
        <f>'Binomial NI'!P19</f>
        <v>1</v>
      </c>
      <c r="B3" s="563" t="s">
        <v>46</v>
      </c>
      <c r="C3">
        <f>A3/A4</f>
        <v>0.5</v>
      </c>
      <c r="D3">
        <f t="shared" ref="D3:V11" si="0">C3</f>
        <v>0.5</v>
      </c>
      <c r="E3">
        <f t="shared" si="0"/>
        <v>0.5</v>
      </c>
      <c r="F3">
        <f t="shared" si="0"/>
        <v>0.5</v>
      </c>
      <c r="G3">
        <f t="shared" si="0"/>
        <v>0.5</v>
      </c>
      <c r="H3">
        <f t="shared" si="0"/>
        <v>0.5</v>
      </c>
      <c r="I3">
        <f t="shared" si="0"/>
        <v>0.5</v>
      </c>
      <c r="J3">
        <f t="shared" si="0"/>
        <v>0.5</v>
      </c>
      <c r="K3">
        <f t="shared" si="0"/>
        <v>0.5</v>
      </c>
      <c r="L3">
        <f t="shared" si="0"/>
        <v>0.5</v>
      </c>
      <c r="M3">
        <f t="shared" si="0"/>
        <v>0.5</v>
      </c>
      <c r="N3">
        <f t="shared" si="0"/>
        <v>0.5</v>
      </c>
      <c r="O3">
        <f t="shared" si="0"/>
        <v>0.5</v>
      </c>
      <c r="P3">
        <f t="shared" si="0"/>
        <v>0.5</v>
      </c>
      <c r="Q3">
        <f t="shared" si="0"/>
        <v>0.5</v>
      </c>
      <c r="R3">
        <f t="shared" si="0"/>
        <v>0.5</v>
      </c>
      <c r="S3">
        <f t="shared" si="0"/>
        <v>0.5</v>
      </c>
      <c r="T3">
        <f t="shared" si="0"/>
        <v>0.5</v>
      </c>
      <c r="U3">
        <f t="shared" si="0"/>
        <v>0.5</v>
      </c>
      <c r="V3">
        <f t="shared" si="0"/>
        <v>0.5</v>
      </c>
    </row>
    <row r="4" spans="1:22">
      <c r="A4" s="88">
        <f>'Binomial NI'!P18</f>
        <v>2</v>
      </c>
      <c r="B4" s="563" t="s">
        <v>47</v>
      </c>
      <c r="C4">
        <v>1</v>
      </c>
      <c r="D4">
        <f t="shared" si="0"/>
        <v>1</v>
      </c>
      <c r="E4">
        <f t="shared" si="0"/>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0"/>
        <v>1</v>
      </c>
      <c r="U4">
        <f t="shared" si="0"/>
        <v>1</v>
      </c>
      <c r="V4">
        <f t="shared" si="0"/>
        <v>1</v>
      </c>
    </row>
    <row r="5" spans="1:22">
      <c r="B5" t="s">
        <v>38</v>
      </c>
      <c r="C5">
        <f>'Bin Calcs NI'!F14</f>
        <v>0.49638694583963427</v>
      </c>
      <c r="D5">
        <f t="shared" si="0"/>
        <v>0.49638694583963427</v>
      </c>
      <c r="E5">
        <f t="shared" si="0"/>
        <v>0.49638694583963427</v>
      </c>
      <c r="F5">
        <f t="shared" si="0"/>
        <v>0.49638694583963427</v>
      </c>
      <c r="G5">
        <f t="shared" si="0"/>
        <v>0.49638694583963427</v>
      </c>
      <c r="H5">
        <f t="shared" si="0"/>
        <v>0.49638694583963427</v>
      </c>
      <c r="I5">
        <f t="shared" si="0"/>
        <v>0.49638694583963427</v>
      </c>
      <c r="J5">
        <f t="shared" si="0"/>
        <v>0.49638694583963427</v>
      </c>
      <c r="K5">
        <f t="shared" si="0"/>
        <v>0.49638694583963427</v>
      </c>
      <c r="L5">
        <f t="shared" si="0"/>
        <v>0.49638694583963427</v>
      </c>
      <c r="M5">
        <f t="shared" si="0"/>
        <v>0.49638694583963427</v>
      </c>
      <c r="N5">
        <f t="shared" si="0"/>
        <v>0.49638694583963427</v>
      </c>
      <c r="O5">
        <f t="shared" si="0"/>
        <v>0.49638694583963427</v>
      </c>
      <c r="P5">
        <f t="shared" si="0"/>
        <v>0.49638694583963427</v>
      </c>
      <c r="Q5">
        <f t="shared" si="0"/>
        <v>0.49638694583963427</v>
      </c>
      <c r="R5">
        <f t="shared" si="0"/>
        <v>0.49638694583963427</v>
      </c>
      <c r="S5">
        <f t="shared" si="0"/>
        <v>0.49638694583963427</v>
      </c>
      <c r="T5">
        <f t="shared" si="0"/>
        <v>0.49638694583963427</v>
      </c>
      <c r="U5">
        <f t="shared" si="0"/>
        <v>0.49638694583963427</v>
      </c>
      <c r="V5">
        <f t="shared" si="0"/>
        <v>0.49638694583963427</v>
      </c>
    </row>
    <row r="6" spans="1:22">
      <c r="A6" s="563"/>
      <c r="B6" t="s">
        <v>39</v>
      </c>
      <c r="C6">
        <f>'Bin Calcs NI'!C6</f>
        <v>0.2</v>
      </c>
      <c r="D6">
        <f t="shared" si="0"/>
        <v>0.2</v>
      </c>
      <c r="E6">
        <f t="shared" si="0"/>
        <v>0.2</v>
      </c>
      <c r="F6">
        <f t="shared" si="0"/>
        <v>0.2</v>
      </c>
      <c r="G6">
        <f t="shared" si="0"/>
        <v>0.2</v>
      </c>
      <c r="H6">
        <f t="shared" si="0"/>
        <v>0.2</v>
      </c>
      <c r="I6">
        <f t="shared" si="0"/>
        <v>0.2</v>
      </c>
      <c r="J6">
        <f t="shared" si="0"/>
        <v>0.2</v>
      </c>
      <c r="K6">
        <f t="shared" si="0"/>
        <v>0.2</v>
      </c>
      <c r="L6">
        <f t="shared" si="0"/>
        <v>0.2</v>
      </c>
      <c r="M6">
        <f t="shared" si="0"/>
        <v>0.2</v>
      </c>
      <c r="N6">
        <f t="shared" si="0"/>
        <v>0.2</v>
      </c>
      <c r="O6">
        <f t="shared" si="0"/>
        <v>0.2</v>
      </c>
      <c r="P6">
        <f t="shared" si="0"/>
        <v>0.2</v>
      </c>
      <c r="Q6">
        <f t="shared" si="0"/>
        <v>0.2</v>
      </c>
      <c r="R6">
        <f t="shared" si="0"/>
        <v>0.2</v>
      </c>
      <c r="S6">
        <f t="shared" si="0"/>
        <v>0.2</v>
      </c>
      <c r="T6">
        <f t="shared" si="0"/>
        <v>0.2</v>
      </c>
      <c r="U6">
        <f t="shared" si="0"/>
        <v>0.2</v>
      </c>
      <c r="V6">
        <f t="shared" si="0"/>
        <v>0.2</v>
      </c>
    </row>
    <row r="7" spans="1:22">
      <c r="B7" t="s">
        <v>12</v>
      </c>
      <c r="C7" s="134">
        <v>0</v>
      </c>
      <c r="D7">
        <f>'Bin Calcs NI'!C8</f>
        <v>0</v>
      </c>
      <c r="E7">
        <f t="shared" si="0"/>
        <v>0</v>
      </c>
      <c r="F7">
        <f t="shared" si="0"/>
        <v>0</v>
      </c>
      <c r="G7">
        <f t="shared" si="0"/>
        <v>0</v>
      </c>
      <c r="H7">
        <f t="shared" si="0"/>
        <v>0</v>
      </c>
      <c r="I7">
        <f t="shared" si="0"/>
        <v>0</v>
      </c>
      <c r="J7">
        <f t="shared" si="0"/>
        <v>0</v>
      </c>
      <c r="K7">
        <f t="shared" si="0"/>
        <v>0</v>
      </c>
      <c r="L7">
        <f t="shared" si="0"/>
        <v>0</v>
      </c>
      <c r="M7">
        <f t="shared" si="0"/>
        <v>0</v>
      </c>
      <c r="N7">
        <f t="shared" si="0"/>
        <v>0</v>
      </c>
      <c r="O7">
        <f t="shared" si="0"/>
        <v>0</v>
      </c>
      <c r="P7">
        <f t="shared" si="0"/>
        <v>0</v>
      </c>
      <c r="Q7">
        <f t="shared" si="0"/>
        <v>0</v>
      </c>
      <c r="R7">
        <f t="shared" si="0"/>
        <v>0</v>
      </c>
      <c r="S7">
        <f t="shared" si="0"/>
        <v>0</v>
      </c>
      <c r="T7">
        <f t="shared" si="0"/>
        <v>0</v>
      </c>
      <c r="U7">
        <f t="shared" si="0"/>
        <v>0</v>
      </c>
      <c r="V7">
        <f t="shared" si="0"/>
        <v>0</v>
      </c>
    </row>
    <row r="8" spans="1:22">
      <c r="B8" t="s">
        <v>40</v>
      </c>
      <c r="C8">
        <f>'Bin Calcs NI'!C10</f>
        <v>1.6448536269514726</v>
      </c>
      <c r="D8">
        <f t="shared" si="0"/>
        <v>1.6448536269514726</v>
      </c>
      <c r="E8">
        <f t="shared" si="0"/>
        <v>1.6448536269514726</v>
      </c>
      <c r="F8">
        <f t="shared" si="0"/>
        <v>1.6448536269514726</v>
      </c>
      <c r="G8">
        <f t="shared" si="0"/>
        <v>1.6448536269514726</v>
      </c>
      <c r="H8">
        <f t="shared" si="0"/>
        <v>1.6448536269514726</v>
      </c>
      <c r="I8">
        <f t="shared" si="0"/>
        <v>1.6448536269514726</v>
      </c>
      <c r="J8">
        <f t="shared" si="0"/>
        <v>1.6448536269514726</v>
      </c>
      <c r="K8">
        <f t="shared" si="0"/>
        <v>1.6448536269514726</v>
      </c>
      <c r="L8">
        <f t="shared" si="0"/>
        <v>1.6448536269514726</v>
      </c>
      <c r="M8">
        <f t="shared" si="0"/>
        <v>1.6448536269514726</v>
      </c>
      <c r="N8">
        <f t="shared" si="0"/>
        <v>1.6448536269514726</v>
      </c>
      <c r="O8">
        <f t="shared" si="0"/>
        <v>1.6448536269514726</v>
      </c>
      <c r="P8">
        <f t="shared" si="0"/>
        <v>1.6448536269514726</v>
      </c>
      <c r="Q8">
        <f t="shared" si="0"/>
        <v>1.6448536269514726</v>
      </c>
      <c r="R8">
        <f t="shared" si="0"/>
        <v>1.6448536269514726</v>
      </c>
      <c r="S8">
        <f t="shared" si="0"/>
        <v>1.6448536269514726</v>
      </c>
      <c r="T8">
        <f t="shared" si="0"/>
        <v>1.6448536269514726</v>
      </c>
      <c r="U8">
        <f t="shared" si="0"/>
        <v>1.6448536269514726</v>
      </c>
      <c r="V8">
        <f t="shared" si="0"/>
        <v>1.6448536269514726</v>
      </c>
    </row>
    <row r="9" spans="1:22">
      <c r="B9" t="s">
        <v>41</v>
      </c>
      <c r="C9">
        <f>'Bin Calcs NI'!C9</f>
        <v>0.84162123357291474</v>
      </c>
      <c r="D9">
        <f t="shared" si="0"/>
        <v>0.84162123357291474</v>
      </c>
      <c r="E9">
        <f t="shared" si="0"/>
        <v>0.84162123357291474</v>
      </c>
      <c r="F9">
        <f t="shared" si="0"/>
        <v>0.84162123357291474</v>
      </c>
      <c r="G9">
        <f t="shared" si="0"/>
        <v>0.84162123357291474</v>
      </c>
      <c r="H9">
        <f t="shared" si="0"/>
        <v>0.84162123357291474</v>
      </c>
      <c r="I9">
        <f t="shared" si="0"/>
        <v>0.84162123357291474</v>
      </c>
      <c r="J9">
        <f t="shared" si="0"/>
        <v>0.84162123357291474</v>
      </c>
      <c r="K9">
        <f t="shared" si="0"/>
        <v>0.84162123357291474</v>
      </c>
      <c r="L9">
        <f t="shared" si="0"/>
        <v>0.84162123357291474</v>
      </c>
      <c r="M9">
        <f t="shared" si="0"/>
        <v>0.84162123357291474</v>
      </c>
      <c r="N9">
        <f t="shared" si="0"/>
        <v>0.84162123357291474</v>
      </c>
      <c r="O9">
        <f t="shared" si="0"/>
        <v>0.84162123357291474</v>
      </c>
      <c r="P9">
        <f t="shared" si="0"/>
        <v>0.84162123357291474</v>
      </c>
      <c r="Q9">
        <f t="shared" si="0"/>
        <v>0.84162123357291474</v>
      </c>
      <c r="R9">
        <f t="shared" si="0"/>
        <v>0.84162123357291474</v>
      </c>
      <c r="S9">
        <f t="shared" si="0"/>
        <v>0.84162123357291474</v>
      </c>
      <c r="T9">
        <f t="shared" si="0"/>
        <v>0.84162123357291474</v>
      </c>
      <c r="U9">
        <f t="shared" si="0"/>
        <v>0.84162123357291474</v>
      </c>
      <c r="V9">
        <f t="shared" si="0"/>
        <v>0.84162123357291474</v>
      </c>
    </row>
    <row r="10" spans="1:22">
      <c r="B10" t="s">
        <v>18</v>
      </c>
      <c r="C10">
        <f>'Bin Calcs NI'!C13</f>
        <v>1</v>
      </c>
      <c r="D10">
        <f t="shared" si="0"/>
        <v>1</v>
      </c>
      <c r="E10">
        <f t="shared" si="0"/>
        <v>1</v>
      </c>
      <c r="F10">
        <f t="shared" si="0"/>
        <v>1</v>
      </c>
      <c r="G10">
        <f t="shared" si="0"/>
        <v>1</v>
      </c>
      <c r="H10">
        <f t="shared" si="0"/>
        <v>1</v>
      </c>
      <c r="I10">
        <f t="shared" si="0"/>
        <v>1</v>
      </c>
      <c r="J10">
        <f t="shared" si="0"/>
        <v>1</v>
      </c>
      <c r="K10">
        <f t="shared" si="0"/>
        <v>1</v>
      </c>
      <c r="L10">
        <f t="shared" si="0"/>
        <v>1</v>
      </c>
      <c r="M10">
        <f t="shared" si="0"/>
        <v>1</v>
      </c>
      <c r="N10">
        <f t="shared" si="0"/>
        <v>1</v>
      </c>
      <c r="O10">
        <f t="shared" si="0"/>
        <v>1</v>
      </c>
      <c r="P10">
        <f t="shared" si="0"/>
        <v>1</v>
      </c>
      <c r="Q10">
        <f t="shared" si="0"/>
        <v>1</v>
      </c>
      <c r="R10">
        <f t="shared" si="0"/>
        <v>1</v>
      </c>
      <c r="S10">
        <f t="shared" si="0"/>
        <v>1</v>
      </c>
      <c r="T10">
        <f t="shared" si="0"/>
        <v>1</v>
      </c>
      <c r="U10">
        <f t="shared" si="0"/>
        <v>1</v>
      </c>
      <c r="V10">
        <f t="shared" si="0"/>
        <v>1</v>
      </c>
    </row>
    <row r="11" spans="1:22">
      <c r="B11" t="s">
        <v>7</v>
      </c>
      <c r="C11">
        <f>'Bin Calcs NI'!C4</f>
        <v>7.0000000000000007E-2</v>
      </c>
      <c r="D11">
        <f t="shared" si="0"/>
        <v>7.0000000000000007E-2</v>
      </c>
      <c r="E11">
        <f t="shared" si="0"/>
        <v>7.0000000000000007E-2</v>
      </c>
      <c r="F11">
        <f t="shared" si="0"/>
        <v>7.0000000000000007E-2</v>
      </c>
      <c r="G11">
        <f t="shared" si="0"/>
        <v>7.0000000000000007E-2</v>
      </c>
      <c r="H11">
        <f t="shared" si="0"/>
        <v>7.0000000000000007E-2</v>
      </c>
      <c r="I11">
        <f t="shared" si="0"/>
        <v>7.0000000000000007E-2</v>
      </c>
      <c r="J11">
        <f t="shared" si="0"/>
        <v>7.0000000000000007E-2</v>
      </c>
      <c r="K11">
        <f t="shared" si="0"/>
        <v>7.0000000000000007E-2</v>
      </c>
      <c r="L11">
        <f t="shared" si="0"/>
        <v>7.0000000000000007E-2</v>
      </c>
      <c r="M11">
        <f t="shared" si="0"/>
        <v>7.0000000000000007E-2</v>
      </c>
      <c r="N11">
        <f t="shared" si="0"/>
        <v>7.0000000000000007E-2</v>
      </c>
      <c r="O11">
        <f t="shared" si="0"/>
        <v>7.0000000000000007E-2</v>
      </c>
      <c r="P11">
        <f t="shared" si="0"/>
        <v>7.0000000000000007E-2</v>
      </c>
      <c r="Q11">
        <f t="shared" si="0"/>
        <v>7.0000000000000007E-2</v>
      </c>
      <c r="R11">
        <f t="shared" si="0"/>
        <v>7.0000000000000007E-2</v>
      </c>
      <c r="S11">
        <f t="shared" si="0"/>
        <v>7.0000000000000007E-2</v>
      </c>
      <c r="T11">
        <f t="shared" si="0"/>
        <v>7.0000000000000007E-2</v>
      </c>
      <c r="U11">
        <f t="shared" si="0"/>
        <v>7.0000000000000007E-2</v>
      </c>
      <c r="V11">
        <f t="shared" si="0"/>
        <v>7.0000000000000007E-2</v>
      </c>
    </row>
    <row r="12" spans="1:22">
      <c r="C12" s="50">
        <f t="shared" ref="C12:K12" si="1">SQRT((C5^2 /C2)*(1+C6*(C2-1))*(1/(1-((C7^2)*(((C2*C6)/((C2*C6)-C6+1))*(1-((C2*C6)/((C2*C6)-C6+1))))))))</f>
        <v>0.49638694583963427</v>
      </c>
      <c r="D12" s="50">
        <f t="shared" si="1"/>
        <v>0.38449967490233328</v>
      </c>
      <c r="E12" s="50">
        <f t="shared" si="1"/>
        <v>0.33909683965891907</v>
      </c>
      <c r="F12" s="50">
        <f t="shared" si="1"/>
        <v>0.31394266992557734</v>
      </c>
      <c r="G12" s="50">
        <f t="shared" si="1"/>
        <v>0.29783216750378055</v>
      </c>
      <c r="H12" s="50">
        <f t="shared" si="1"/>
        <v>0.28658913680272902</v>
      </c>
      <c r="I12" s="50">
        <f t="shared" si="1"/>
        <v>0.2782804340948174</v>
      </c>
      <c r="J12" s="50">
        <f t="shared" si="1"/>
        <v>0.27188232748746288</v>
      </c>
      <c r="K12" s="50">
        <f t="shared" si="1"/>
        <v>0.26679996668332295</v>
      </c>
      <c r="L12" s="50">
        <f>SQRT((L5^2 /L2)*(1+L6*(L2-1))*(1/(1-((L7^2)*(((L2*L6)/((L2*L6)-L6+1))*(1-((L2*L6)/((L2*L6)-L6+1))))))))</f>
        <v>0.26266328255011206</v>
      </c>
      <c r="M12" s="50">
        <f t="shared" ref="M12:U12" si="2">SQRT((M5^2 /M2)*(1+M6*(M2-1))*(1/(1-((M7^2)*(((M2*M6)/((M2*M6)-M6+1))*(1-((M2*M6)/((M2*M6)-M6+1))))))))</f>
        <v>0.25922962793631438</v>
      </c>
      <c r="N12" s="50">
        <f t="shared" si="2"/>
        <v>0.25633311660155556</v>
      </c>
      <c r="O12" s="50">
        <f t="shared" si="2"/>
        <v>0.25385641004921844</v>
      </c>
      <c r="P12" s="50">
        <f t="shared" si="2"/>
        <v>0.25171412356083639</v>
      </c>
      <c r="Q12" s="50">
        <f t="shared" si="2"/>
        <v>0.24984261712792982</v>
      </c>
      <c r="R12" s="50">
        <f t="shared" si="2"/>
        <v>0.24819347291981714</v>
      </c>
      <c r="S12" s="50">
        <f t="shared" si="2"/>
        <v>0.24672919186356337</v>
      </c>
      <c r="T12" s="50">
        <f t="shared" si="2"/>
        <v>0.24542027444999551</v>
      </c>
      <c r="U12" s="50">
        <f t="shared" si="2"/>
        <v>0.24424319200768987</v>
      </c>
      <c r="V12" s="50">
        <f>SQRT((V5^2 /V2)*(1+V6*(V2-1))*(1/(1-((V7^2)*(((V2*V6)/((V2*V6)-V6+1))*(1-((V2*V6)/((V2*V6)-V6+1))))))))</f>
        <v>0.24317894645713065</v>
      </c>
    </row>
    <row r="13" spans="1:22">
      <c r="B13" s="563" t="s">
        <v>36</v>
      </c>
      <c r="C13">
        <f t="shared" ref="C13:K13" si="3">C4*(1+(C3*C2))*((((C8+C9)*SQRT(C12^2+((C12^2)/C10))/C11)^2))</f>
        <v>932.68291957326824</v>
      </c>
      <c r="D13">
        <f t="shared" si="3"/>
        <v>746.14633565861436</v>
      </c>
      <c r="E13">
        <f t="shared" si="3"/>
        <v>725.42004855698633</v>
      </c>
      <c r="F13">
        <f t="shared" si="3"/>
        <v>746.1463356586147</v>
      </c>
      <c r="G13">
        <f t="shared" si="3"/>
        <v>783.45365244154516</v>
      </c>
      <c r="H13">
        <f t="shared" si="3"/>
        <v>829.05148406512728</v>
      </c>
      <c r="I13">
        <f t="shared" si="3"/>
        <v>879.38675274050991</v>
      </c>
      <c r="J13">
        <f t="shared" si="3"/>
        <v>932.68291957326812</v>
      </c>
      <c r="K13">
        <f t="shared" si="3"/>
        <v>987.95301851094337</v>
      </c>
      <c r="L13">
        <f>L4*(1+(L3*L2))*((((L8+L9)*SQRT(L12^2+((L12^2)/L10))/L11)^2))</f>
        <v>1044.6048699220605</v>
      </c>
      <c r="M13">
        <f t="shared" ref="M13:U13" si="4">M4*(1+(M3*M2))*((((M8+M9)*SQRT(M12^2+((M12^2)/M10))/M11)^2))</f>
        <v>1102.2616322229526</v>
      </c>
      <c r="N13">
        <f t="shared" si="4"/>
        <v>1160.6720776911782</v>
      </c>
      <c r="O13">
        <f t="shared" si="4"/>
        <v>1219.6622794419659</v>
      </c>
      <c r="P13">
        <f t="shared" si="4"/>
        <v>1279.1080039861965</v>
      </c>
      <c r="Q13">
        <f t="shared" si="4"/>
        <v>1338.9181467651808</v>
      </c>
      <c r="R13">
        <f t="shared" si="4"/>
        <v>1399.0243793599025</v>
      </c>
      <c r="S13">
        <f t="shared" si="4"/>
        <v>1459.3744506264079</v>
      </c>
      <c r="T13">
        <f t="shared" si="4"/>
        <v>1519.9277207860664</v>
      </c>
      <c r="U13">
        <f t="shared" si="4"/>
        <v>1580.6521058031174</v>
      </c>
      <c r="V13">
        <f>V4*(1+(V3*V2))*((((V8+V9)*SQRT(V12^2+((V12^2)/V10))/V11)^2))</f>
        <v>1641.5219384489519</v>
      </c>
    </row>
    <row r="14" spans="1:22">
      <c r="B14" t="s">
        <v>37</v>
      </c>
      <c r="C14">
        <f>(C13/(C4*(1+C3*C2)))</f>
        <v>621.78861304884549</v>
      </c>
      <c r="D14">
        <f t="shared" ref="D14:V14" si="5">(D13/(D4*(1+D3*D2)))</f>
        <v>373.07316782930718</v>
      </c>
      <c r="E14">
        <f t="shared" si="5"/>
        <v>290.16801942279454</v>
      </c>
      <c r="F14">
        <f t="shared" si="5"/>
        <v>248.71544521953822</v>
      </c>
      <c r="G14">
        <f t="shared" si="5"/>
        <v>223.84390069758433</v>
      </c>
      <c r="H14">
        <f t="shared" si="5"/>
        <v>207.26287101628182</v>
      </c>
      <c r="I14">
        <f t="shared" si="5"/>
        <v>195.41927838677998</v>
      </c>
      <c r="J14">
        <f t="shared" si="5"/>
        <v>186.53658391465362</v>
      </c>
      <c r="K14">
        <f t="shared" si="5"/>
        <v>179.62782154744426</v>
      </c>
      <c r="L14">
        <f t="shared" si="5"/>
        <v>174.10081165367674</v>
      </c>
      <c r="M14">
        <f t="shared" si="5"/>
        <v>169.578712649685</v>
      </c>
      <c r="N14">
        <f t="shared" si="5"/>
        <v>165.81029681302545</v>
      </c>
      <c r="O14">
        <f t="shared" si="5"/>
        <v>162.62163725892879</v>
      </c>
      <c r="P14">
        <f t="shared" si="5"/>
        <v>159.88850049827457</v>
      </c>
      <c r="Q14">
        <f t="shared" si="5"/>
        <v>157.5197819723742</v>
      </c>
      <c r="R14">
        <f t="shared" si="5"/>
        <v>155.44715326221137</v>
      </c>
      <c r="S14">
        <f t="shared" si="5"/>
        <v>153.6183632238324</v>
      </c>
      <c r="T14">
        <f t="shared" si="5"/>
        <v>151.99277207860663</v>
      </c>
      <c r="U14">
        <f t="shared" si="5"/>
        <v>150.53829579077308</v>
      </c>
      <c r="V14">
        <f t="shared" si="5"/>
        <v>149.22926713172291</v>
      </c>
    </row>
    <row r="15" spans="1:22">
      <c r="A15" s="563" t="s">
        <v>48</v>
      </c>
      <c r="B15" s="59" t="s">
        <v>1026</v>
      </c>
      <c r="C15">
        <f t="shared" ref="C15:V15" si="6">(C14*(1+C10))*(1+(C3*C2))</f>
        <v>1865.3658391465365</v>
      </c>
      <c r="D15">
        <f t="shared" si="6"/>
        <v>1492.2926713172287</v>
      </c>
      <c r="E15">
        <f t="shared" si="6"/>
        <v>1450.8400971139727</v>
      </c>
      <c r="F15">
        <f t="shared" si="6"/>
        <v>1492.2926713172294</v>
      </c>
      <c r="G15">
        <f t="shared" si="6"/>
        <v>1566.9073048830903</v>
      </c>
      <c r="H15">
        <f t="shared" si="6"/>
        <v>1658.1029681302546</v>
      </c>
      <c r="I15">
        <f t="shared" si="6"/>
        <v>1758.7735054810198</v>
      </c>
      <c r="J15">
        <f t="shared" si="6"/>
        <v>1865.3658391465362</v>
      </c>
      <c r="K15">
        <f t="shared" si="6"/>
        <v>1975.9060370218867</v>
      </c>
      <c r="L15">
        <f t="shared" si="6"/>
        <v>2089.209739844121</v>
      </c>
      <c r="M15">
        <f t="shared" si="6"/>
        <v>2204.5232644459052</v>
      </c>
      <c r="N15">
        <f t="shared" si="6"/>
        <v>2321.3441553823563</v>
      </c>
      <c r="O15">
        <f t="shared" si="6"/>
        <v>2439.3245588839318</v>
      </c>
      <c r="P15">
        <f t="shared" si="6"/>
        <v>2558.2160079723931</v>
      </c>
      <c r="Q15">
        <f t="shared" si="6"/>
        <v>2677.8362935303617</v>
      </c>
      <c r="R15">
        <f t="shared" si="6"/>
        <v>2798.0487587198049</v>
      </c>
      <c r="S15">
        <f t="shared" si="6"/>
        <v>2918.7489012528158</v>
      </c>
      <c r="T15">
        <f t="shared" si="6"/>
        <v>3039.8554415721328</v>
      </c>
      <c r="U15">
        <f t="shared" si="6"/>
        <v>3161.3042116062347</v>
      </c>
      <c r="V15">
        <f t="shared" si="6"/>
        <v>3283.0438768979038</v>
      </c>
    </row>
    <row r="16" spans="1:22">
      <c r="C16" t="str">
        <f>ROUND((C14)+0.4999,0)*(1+C10)&amp;"/"&amp;ROUND((C14)+0.4999,0)*(1+C10)*C2</f>
        <v>1244/1244</v>
      </c>
      <c r="D16" t="str">
        <f t="shared" ref="D16:V16" si="7">ROUND((D14)+0.4999,0)*(1+D10)&amp;"/"&amp;ROUND((D14)+0.4999,0)*(1+D10)*D2</f>
        <v>748/1496</v>
      </c>
      <c r="E16" t="str">
        <f t="shared" si="7"/>
        <v>582/1746</v>
      </c>
      <c r="F16" t="str">
        <f t="shared" si="7"/>
        <v>498/1992</v>
      </c>
      <c r="G16" t="str">
        <f t="shared" si="7"/>
        <v>448/2240</v>
      </c>
      <c r="H16" t="str">
        <f t="shared" si="7"/>
        <v>416/2496</v>
      </c>
      <c r="I16" t="str">
        <f t="shared" si="7"/>
        <v>392/2744</v>
      </c>
      <c r="J16" t="str">
        <f t="shared" si="7"/>
        <v>374/2992</v>
      </c>
      <c r="K16" t="str">
        <f t="shared" si="7"/>
        <v>360/3240</v>
      </c>
      <c r="L16" t="str">
        <f t="shared" si="7"/>
        <v>350/3500</v>
      </c>
      <c r="M16" t="str">
        <f t="shared" si="7"/>
        <v>340/3740</v>
      </c>
      <c r="N16" t="str">
        <f t="shared" si="7"/>
        <v>332/3984</v>
      </c>
      <c r="O16" t="str">
        <f t="shared" si="7"/>
        <v>326/4238</v>
      </c>
      <c r="P16" t="str">
        <f t="shared" si="7"/>
        <v>320/4480</v>
      </c>
      <c r="Q16" t="str">
        <f t="shared" si="7"/>
        <v>316/4740</v>
      </c>
      <c r="R16" t="str">
        <f t="shared" si="7"/>
        <v>312/4992</v>
      </c>
      <c r="S16" t="str">
        <f t="shared" si="7"/>
        <v>308/5236</v>
      </c>
      <c r="T16" t="str">
        <f t="shared" si="7"/>
        <v>304/5472</v>
      </c>
      <c r="U16" t="str">
        <f t="shared" si="7"/>
        <v>302/5738</v>
      </c>
      <c r="V16" t="str">
        <f t="shared" si="7"/>
        <v>300/6000</v>
      </c>
    </row>
    <row r="17" spans="2:22">
      <c r="B17" t="s">
        <v>49</v>
      </c>
      <c r="C17">
        <f t="shared" ref="C17:V17" si="8">$A4*C15</f>
        <v>3730.7316782930729</v>
      </c>
      <c r="D17">
        <f t="shared" si="8"/>
        <v>2984.5853426344574</v>
      </c>
      <c r="E17">
        <f t="shared" si="8"/>
        <v>2901.6801942279453</v>
      </c>
      <c r="F17">
        <f t="shared" si="8"/>
        <v>2984.5853426344588</v>
      </c>
      <c r="G17">
        <f t="shared" si="8"/>
        <v>3133.8146097661806</v>
      </c>
      <c r="H17">
        <f t="shared" si="8"/>
        <v>3316.2059362605091</v>
      </c>
      <c r="I17">
        <f t="shared" si="8"/>
        <v>3517.5470109620396</v>
      </c>
      <c r="J17">
        <f t="shared" si="8"/>
        <v>3730.7316782930725</v>
      </c>
      <c r="K17">
        <f t="shared" si="8"/>
        <v>3951.8120740437735</v>
      </c>
      <c r="L17">
        <f t="shared" si="8"/>
        <v>4178.4194796882421</v>
      </c>
      <c r="M17">
        <f t="shared" si="8"/>
        <v>4409.0465288918103</v>
      </c>
      <c r="N17">
        <f t="shared" si="8"/>
        <v>4642.6883107647127</v>
      </c>
      <c r="O17">
        <f t="shared" si="8"/>
        <v>4878.6491177678636</v>
      </c>
      <c r="P17">
        <f t="shared" si="8"/>
        <v>5116.4320159447861</v>
      </c>
      <c r="Q17">
        <f t="shared" si="8"/>
        <v>5355.6725870607233</v>
      </c>
      <c r="R17">
        <f t="shared" si="8"/>
        <v>5596.0975174396099</v>
      </c>
      <c r="S17">
        <f t="shared" si="8"/>
        <v>5837.4978025056316</v>
      </c>
      <c r="T17">
        <f t="shared" si="8"/>
        <v>6079.7108831442656</v>
      </c>
      <c r="U17">
        <f t="shared" si="8"/>
        <v>6322.6084232124695</v>
      </c>
      <c r="V17">
        <f t="shared" si="8"/>
        <v>6566.0877537958077</v>
      </c>
    </row>
    <row r="18" spans="2:22">
      <c r="B18" t="str">
        <f t="shared" ref="B18:V18" si="9">B2</f>
        <v>m</v>
      </c>
      <c r="C18">
        <f t="shared" si="9"/>
        <v>1</v>
      </c>
      <c r="D18">
        <f t="shared" si="9"/>
        <v>2</v>
      </c>
      <c r="E18">
        <f t="shared" si="9"/>
        <v>3</v>
      </c>
      <c r="F18">
        <f t="shared" si="9"/>
        <v>4</v>
      </c>
      <c r="G18">
        <f t="shared" si="9"/>
        <v>5</v>
      </c>
      <c r="H18">
        <f t="shared" si="9"/>
        <v>6</v>
      </c>
      <c r="I18">
        <f t="shared" si="9"/>
        <v>7</v>
      </c>
      <c r="J18">
        <f t="shared" si="9"/>
        <v>8</v>
      </c>
      <c r="K18">
        <f t="shared" si="9"/>
        <v>9</v>
      </c>
      <c r="L18">
        <f t="shared" si="9"/>
        <v>10</v>
      </c>
      <c r="M18">
        <f t="shared" si="9"/>
        <v>11</v>
      </c>
      <c r="N18">
        <f t="shared" si="9"/>
        <v>12</v>
      </c>
      <c r="O18">
        <f t="shared" si="9"/>
        <v>13</v>
      </c>
      <c r="P18">
        <f t="shared" si="9"/>
        <v>14</v>
      </c>
      <c r="Q18">
        <f t="shared" si="9"/>
        <v>15</v>
      </c>
      <c r="R18">
        <f t="shared" si="9"/>
        <v>16</v>
      </c>
      <c r="S18">
        <f t="shared" si="9"/>
        <v>17</v>
      </c>
      <c r="T18">
        <f t="shared" si="9"/>
        <v>18</v>
      </c>
      <c r="U18">
        <f t="shared" si="9"/>
        <v>19</v>
      </c>
      <c r="V18">
        <f t="shared" si="9"/>
        <v>20</v>
      </c>
    </row>
    <row r="19" spans="2:22">
      <c r="B19" t="str">
        <f t="shared" ref="B19:V19" si="10">B14</f>
        <v>N</v>
      </c>
      <c r="C19">
        <f t="shared" si="10"/>
        <v>621.78861304884549</v>
      </c>
      <c r="D19">
        <f t="shared" si="10"/>
        <v>373.07316782930718</v>
      </c>
      <c r="E19">
        <f t="shared" si="10"/>
        <v>290.16801942279454</v>
      </c>
      <c r="F19">
        <f t="shared" si="10"/>
        <v>248.71544521953822</v>
      </c>
      <c r="G19">
        <f t="shared" si="10"/>
        <v>223.84390069758433</v>
      </c>
      <c r="H19">
        <f t="shared" si="10"/>
        <v>207.26287101628182</v>
      </c>
      <c r="I19">
        <f t="shared" si="10"/>
        <v>195.41927838677998</v>
      </c>
      <c r="J19">
        <f t="shared" si="10"/>
        <v>186.53658391465362</v>
      </c>
      <c r="K19">
        <f t="shared" si="10"/>
        <v>179.62782154744426</v>
      </c>
      <c r="L19">
        <f t="shared" si="10"/>
        <v>174.10081165367674</v>
      </c>
      <c r="M19">
        <f t="shared" si="10"/>
        <v>169.578712649685</v>
      </c>
      <c r="N19">
        <f t="shared" si="10"/>
        <v>165.81029681302545</v>
      </c>
      <c r="O19">
        <f t="shared" si="10"/>
        <v>162.62163725892879</v>
      </c>
      <c r="P19">
        <f t="shared" si="10"/>
        <v>159.88850049827457</v>
      </c>
      <c r="Q19">
        <f t="shared" si="10"/>
        <v>157.5197819723742</v>
      </c>
      <c r="R19">
        <f t="shared" si="10"/>
        <v>155.44715326221137</v>
      </c>
      <c r="S19">
        <f t="shared" si="10"/>
        <v>153.6183632238324</v>
      </c>
      <c r="T19">
        <f t="shared" si="10"/>
        <v>151.99277207860663</v>
      </c>
      <c r="U19">
        <f t="shared" si="10"/>
        <v>150.53829579077308</v>
      </c>
      <c r="V19">
        <f t="shared" si="10"/>
        <v>149.22926713172291</v>
      </c>
    </row>
    <row r="20" spans="2:22">
      <c r="E20">
        <f>E14*(1+E10)</f>
        <v>580.33603884558909</v>
      </c>
      <c r="F20">
        <f>F14*(1+F10)</f>
        <v>497.43089043907645</v>
      </c>
      <c r="K20" s="50"/>
      <c r="L20" s="50"/>
      <c r="M20" s="50"/>
      <c r="N20" s="50"/>
      <c r="O20" s="62"/>
      <c r="P20" s="50"/>
      <c r="Q20" s="50"/>
    </row>
    <row r="21" spans="2:22">
      <c r="B21" t="s">
        <v>50</v>
      </c>
      <c r="C21">
        <f>MIN(C17:V17)</f>
        <v>2901.6801942279453</v>
      </c>
      <c r="D21" s="63" t="s">
        <v>49</v>
      </c>
      <c r="E21" s="64">
        <f>C21</f>
        <v>2901.6801942279453</v>
      </c>
      <c r="F21" s="64" t="s">
        <v>51</v>
      </c>
      <c r="G21" s="64">
        <f>HLOOKUP(C21,C17:V18,2,0)</f>
        <v>3</v>
      </c>
      <c r="H21" s="64" t="s">
        <v>37</v>
      </c>
      <c r="I21" s="65">
        <f>HLOOKUP(C21,B17:V19,3,0)*(1+C10)</f>
        <v>580.33603884558909</v>
      </c>
      <c r="K21" s="50"/>
      <c r="L21" s="50" t="s">
        <v>759</v>
      </c>
      <c r="M21" s="50"/>
      <c r="N21" s="50"/>
      <c r="O21" s="62"/>
      <c r="P21" s="50"/>
      <c r="Q21" s="50"/>
    </row>
    <row r="22" spans="2:22">
      <c r="D22" s="49"/>
      <c r="E22" s="49"/>
      <c r="K22" s="50"/>
      <c r="L22" s="50" t="s">
        <v>1076</v>
      </c>
      <c r="M22" s="66"/>
      <c r="N22" s="66"/>
      <c r="O22" s="66"/>
      <c r="P22" s="66"/>
      <c r="Q22" s="66"/>
      <c r="R22" s="564"/>
      <c r="S22" s="564"/>
      <c r="T22" s="564"/>
    </row>
    <row r="23" spans="2:22">
      <c r="C23" s="636"/>
      <c r="D23" s="130"/>
      <c r="E23" s="130"/>
      <c r="F23" s="130"/>
      <c r="G23" s="130"/>
      <c r="H23" s="130"/>
      <c r="I23" s="130"/>
      <c r="J23" s="130"/>
      <c r="K23" s="50"/>
      <c r="L23" s="69"/>
      <c r="M23" s="69"/>
      <c r="N23" s="69"/>
      <c r="O23" s="69"/>
      <c r="P23" s="69"/>
      <c r="Q23" s="69"/>
      <c r="R23" s="70"/>
      <c r="S23" s="70"/>
      <c r="T23" s="70"/>
    </row>
    <row r="24" spans="2:22">
      <c r="D24" t="s">
        <v>52</v>
      </c>
      <c r="F24" t="s">
        <v>53</v>
      </c>
      <c r="K24" s="576"/>
      <c r="L24" s="50"/>
      <c r="M24" s="50"/>
      <c r="N24" s="50"/>
      <c r="O24" s="50"/>
      <c r="P24" s="50"/>
      <c r="Q24" s="50"/>
    </row>
    <row r="25" spans="2:22">
      <c r="D25" t="s">
        <v>54</v>
      </c>
      <c r="E25" t="s">
        <v>55</v>
      </c>
      <c r="F25">
        <v>1</v>
      </c>
      <c r="K25" s="50"/>
      <c r="L25" s="50"/>
      <c r="M25" s="50"/>
      <c r="N25" s="50"/>
      <c r="O25" s="50"/>
      <c r="P25" s="50"/>
      <c r="Q25" s="50"/>
    </row>
    <row r="26" spans="2:22">
      <c r="E26" t="s">
        <v>56</v>
      </c>
      <c r="F26">
        <v>0.1666</v>
      </c>
      <c r="K26" s="50"/>
      <c r="L26" s="50"/>
      <c r="M26" s="50"/>
      <c r="N26" s="50"/>
      <c r="O26" s="50"/>
      <c r="P26" s="71"/>
      <c r="Q26" s="50"/>
    </row>
    <row r="27" spans="2:22">
      <c r="K27" s="50"/>
      <c r="L27" s="50"/>
      <c r="M27" s="50"/>
      <c r="N27" s="50"/>
      <c r="O27" s="50"/>
      <c r="P27" s="50"/>
      <c r="Q27" s="50"/>
    </row>
    <row r="29" spans="2:22">
      <c r="L29" s="176"/>
    </row>
    <row r="30" spans="2:22">
      <c r="L30" s="176"/>
    </row>
  </sheetData>
  <sheetProtection algorithmName="SHA-512" hashValue="xAefRM/3XQ/cEhxuFotkJSR+KvELgbHpLPwUqii/tE8KoXuyKNg0YSkRRJ+fqDiUcXgIOvXB33JTXLUQBgj4MQ==" saltValue="F+9jg5N5MetutqSf+vj42w==" spinCount="100000" sheet="1" objects="1" scenarios="1" selectLockedCells="1" selectUnlockedCells="1"/>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CD4A-2B6D-4D23-ABBF-AFEFB34B1365}">
  <dimension ref="A1:BD5004"/>
  <sheetViews>
    <sheetView workbookViewId="0"/>
  </sheetViews>
  <sheetFormatPr defaultRowHeight="15"/>
  <cols>
    <col min="2" max="4" width="9.140625" style="564"/>
    <col min="5" max="5" width="15.85546875" style="564" customWidth="1"/>
    <col min="6" max="7" width="9.140625" style="564"/>
    <col min="8" max="8" width="9.5703125" style="564" customWidth="1"/>
    <col min="9" max="16" width="9.140625" style="564"/>
    <col min="17" max="17" width="9.42578125" style="564" customWidth="1"/>
    <col min="18" max="37" width="9.140625" style="564"/>
  </cols>
  <sheetData>
    <row r="1" spans="1:56" ht="15.75" thickBot="1">
      <c r="A1" s="498"/>
      <c r="B1" s="588"/>
      <c r="C1" s="588"/>
      <c r="D1" s="588"/>
      <c r="E1" s="588"/>
      <c r="F1" s="589"/>
      <c r="G1" s="590" t="s">
        <v>23</v>
      </c>
      <c r="H1" s="591">
        <v>20</v>
      </c>
      <c r="I1" s="592" t="s">
        <v>37</v>
      </c>
      <c r="J1" s="533">
        <f>H1*COUNT(A:A)</f>
        <v>100000</v>
      </c>
      <c r="K1" s="533" t="s">
        <v>1097</v>
      </c>
      <c r="L1" s="592" t="s">
        <v>18</v>
      </c>
      <c r="M1" s="533">
        <f>COUNT(A:A)</f>
        <v>5000</v>
      </c>
      <c r="N1" s="593" t="s">
        <v>1098</v>
      </c>
      <c r="O1" s="594">
        <f ca="1">SUM(D:D)-((Q2^2)/J1)</f>
        <v>24818.94975</v>
      </c>
      <c r="P1" s="594">
        <f ca="1">SUM(O2:O3)</f>
        <v>24818.949750000003</v>
      </c>
      <c r="Q1" s="595" t="s">
        <v>1099</v>
      </c>
      <c r="R1" s="596" t="s">
        <v>1100</v>
      </c>
      <c r="S1" s="597" t="s">
        <v>1101</v>
      </c>
      <c r="T1" s="597" t="s">
        <v>167</v>
      </c>
      <c r="U1" s="598" t="s">
        <v>1102</v>
      </c>
      <c r="V1" s="599">
        <f ca="1">(T2-T3)/H1</f>
        <v>0.23249983904149252</v>
      </c>
      <c r="W1" s="600" t="s">
        <v>140</v>
      </c>
      <c r="X1" s="601">
        <f ca="1">V1/(V1+V2)</f>
        <v>0.93660747847069592</v>
      </c>
      <c r="Y1" s="602" t="s">
        <v>1103</v>
      </c>
      <c r="Z1" s="564" t="s">
        <v>39</v>
      </c>
      <c r="AA1" s="603">
        <v>1</v>
      </c>
      <c r="AB1" s="604">
        <v>2</v>
      </c>
      <c r="AC1" s="604">
        <v>3</v>
      </c>
      <c r="AD1" s="604">
        <v>4</v>
      </c>
      <c r="AE1" s="604">
        <v>5</v>
      </c>
      <c r="AF1" s="604">
        <v>6</v>
      </c>
      <c r="AG1" s="604">
        <v>7</v>
      </c>
      <c r="AH1" s="604">
        <v>8</v>
      </c>
      <c r="AI1" s="604">
        <v>9</v>
      </c>
      <c r="AJ1" s="604">
        <v>10</v>
      </c>
      <c r="AK1" s="604">
        <v>11</v>
      </c>
      <c r="AL1" s="604">
        <v>12</v>
      </c>
      <c r="AM1" s="604">
        <v>13</v>
      </c>
      <c r="AN1" s="604">
        <v>14</v>
      </c>
      <c r="AO1" s="604">
        <v>15</v>
      </c>
      <c r="AP1" s="604">
        <v>16</v>
      </c>
      <c r="AQ1" s="604">
        <v>17</v>
      </c>
      <c r="AR1" s="604">
        <v>18</v>
      </c>
      <c r="AS1" s="604">
        <v>19</v>
      </c>
      <c r="AT1" s="604">
        <v>20</v>
      </c>
      <c r="AU1" s="604">
        <v>21</v>
      </c>
      <c r="AV1" s="604">
        <v>22</v>
      </c>
      <c r="AW1" s="604">
        <v>23</v>
      </c>
      <c r="AX1" s="604">
        <v>24</v>
      </c>
      <c r="AY1" s="604">
        <v>25</v>
      </c>
      <c r="AZ1" s="604">
        <v>26</v>
      </c>
      <c r="BA1" s="604">
        <v>27</v>
      </c>
      <c r="BB1" s="604">
        <v>28</v>
      </c>
      <c r="BC1" s="604">
        <v>29</v>
      </c>
      <c r="BD1" s="605">
        <v>30</v>
      </c>
    </row>
    <row r="2" spans="1:56" ht="15.75" thickBot="1">
      <c r="A2" s="498"/>
      <c r="B2" s="588"/>
      <c r="C2" s="588"/>
      <c r="D2" s="606" t="s">
        <v>1104</v>
      </c>
      <c r="E2" s="588"/>
      <c r="F2" s="589" t="s">
        <v>1105</v>
      </c>
      <c r="G2" s="607" t="s">
        <v>1106</v>
      </c>
      <c r="H2" s="608" t="s">
        <v>1107</v>
      </c>
      <c r="I2" s="608">
        <v>0.99000000000000066</v>
      </c>
      <c r="J2" s="608" t="s">
        <v>1108</v>
      </c>
      <c r="K2" s="609">
        <v>4.099999999999957</v>
      </c>
      <c r="L2" s="592" t="s">
        <v>1109</v>
      </c>
      <c r="M2" s="533">
        <f>K2/I2</f>
        <v>4.1414141414140948</v>
      </c>
      <c r="N2" s="610" t="s">
        <v>1110</v>
      </c>
      <c r="O2" s="611">
        <f ca="1">SUM(E:E)</f>
        <v>1494.9499999999998</v>
      </c>
      <c r="P2" s="612" t="s">
        <v>1111</v>
      </c>
      <c r="Q2" s="613">
        <f ca="1">SUM(B:B)</f>
        <v>54255</v>
      </c>
      <c r="R2" s="614">
        <f ca="1">O3</f>
        <v>23323.999750000003</v>
      </c>
      <c r="S2" s="615">
        <f>M1-1</f>
        <v>4999</v>
      </c>
      <c r="T2" s="615">
        <f ca="1">R2/S2</f>
        <v>4.6657330966193244</v>
      </c>
      <c r="U2" s="615" t="s">
        <v>1112</v>
      </c>
      <c r="V2" s="616">
        <f ca="1">T3</f>
        <v>1.5736315789473682E-2</v>
      </c>
      <c r="W2" s="617" t="s">
        <v>140</v>
      </c>
      <c r="X2" s="618">
        <f ca="1">(L3-J3)/(1-J3)</f>
        <v>0.93659556126272725</v>
      </c>
      <c r="Y2" s="66" t="s">
        <v>1113</v>
      </c>
      <c r="Z2" s="564" t="s">
        <v>39</v>
      </c>
      <c r="AA2" s="131" t="s">
        <v>1114</v>
      </c>
      <c r="AB2" s="564" t="s">
        <v>1115</v>
      </c>
      <c r="AC2" s="564" t="s">
        <v>1116</v>
      </c>
      <c r="AD2" s="564" t="s">
        <v>1117</v>
      </c>
      <c r="AE2" s="564" t="s">
        <v>1118</v>
      </c>
      <c r="AF2" s="564" t="s">
        <v>1119</v>
      </c>
      <c r="AG2" s="564" t="s">
        <v>37</v>
      </c>
      <c r="AH2" s="564" t="s">
        <v>1120</v>
      </c>
      <c r="AI2" s="564" t="s">
        <v>185</v>
      </c>
      <c r="AJ2" s="564" t="s">
        <v>1121</v>
      </c>
      <c r="AK2" s="564" t="s">
        <v>1122</v>
      </c>
      <c r="AL2" s="564" t="s">
        <v>1075</v>
      </c>
      <c r="AM2" s="564" t="s">
        <v>1123</v>
      </c>
      <c r="AN2" s="564" t="s">
        <v>1124</v>
      </c>
      <c r="AO2" s="564" t="s">
        <v>1125</v>
      </c>
      <c r="AP2" s="564" t="s">
        <v>857</v>
      </c>
      <c r="AQ2" s="564" t="s">
        <v>1126</v>
      </c>
      <c r="AR2" s="564" t="s">
        <v>1127</v>
      </c>
      <c r="AS2" s="564" t="s">
        <v>1128</v>
      </c>
      <c r="AT2" s="564" t="s">
        <v>1129</v>
      </c>
      <c r="AU2" s="564" t="s">
        <v>1130</v>
      </c>
      <c r="AV2" s="564" t="s">
        <v>1131</v>
      </c>
      <c r="AW2" s="564" t="s">
        <v>154</v>
      </c>
      <c r="AX2" s="564" t="s">
        <v>1132</v>
      </c>
      <c r="AY2" s="564" t="s">
        <v>1133</v>
      </c>
      <c r="AZ2" s="564" t="s">
        <v>1134</v>
      </c>
      <c r="BA2" s="564" t="s">
        <v>1135</v>
      </c>
      <c r="BB2" s="564" t="s">
        <v>1136</v>
      </c>
      <c r="BC2" s="564" t="s">
        <v>1137</v>
      </c>
      <c r="BD2" s="552" t="s">
        <v>1138</v>
      </c>
    </row>
    <row r="3" spans="1:56">
      <c r="A3" s="498"/>
      <c r="B3" s="588"/>
      <c r="C3" s="588"/>
      <c r="D3" s="588"/>
      <c r="E3" s="588"/>
      <c r="F3" s="619"/>
      <c r="G3" s="617" t="s">
        <v>1139</v>
      </c>
      <c r="H3" s="66">
        <f ca="1">SUM(B:B)/(H1*M1)</f>
        <v>0.54254999999999998</v>
      </c>
      <c r="I3" s="617" t="s">
        <v>1140</v>
      </c>
      <c r="J3" s="66">
        <f ca="1">1-(2*H3*(1-H3))</f>
        <v>0.50362100500000007</v>
      </c>
      <c r="K3" s="620" t="s">
        <v>1141</v>
      </c>
      <c r="L3" s="66">
        <f ca="1">AVERAGE(F:F)</f>
        <v>0.96852736842105347</v>
      </c>
      <c r="N3" s="621" t="s">
        <v>1142</v>
      </c>
      <c r="O3" s="622">
        <f ca="1">(SUM(C:C)/H1)-(Q2^2/J1)</f>
        <v>23323.999750000003</v>
      </c>
      <c r="P3" s="623" t="s">
        <v>1143</v>
      </c>
      <c r="Q3" s="624"/>
      <c r="R3" s="625">
        <f ca="1">O2</f>
        <v>1494.9499999999998</v>
      </c>
      <c r="S3" s="626">
        <f>M1*(H1-1)</f>
        <v>95000</v>
      </c>
      <c r="T3" s="626">
        <f ca="1">R3/S3</f>
        <v>1.5736315789473682E-2</v>
      </c>
      <c r="U3" s="627" t="s">
        <v>1103</v>
      </c>
      <c r="V3" s="628"/>
      <c r="AA3" s="629" t="str">
        <f>HLOOKUP(H$1,AA1:BD2,2,0)</f>
        <v>AA</v>
      </c>
      <c r="AB3" s="630" t="s">
        <v>1144</v>
      </c>
      <c r="AC3" s="631"/>
      <c r="AD3" s="631"/>
      <c r="AE3" s="631"/>
      <c r="AF3" s="631"/>
      <c r="AG3" s="631"/>
      <c r="AH3" s="631"/>
      <c r="AI3" s="631"/>
      <c r="AJ3" s="631"/>
      <c r="AK3" s="631"/>
      <c r="AL3" s="528"/>
      <c r="AM3" s="528"/>
      <c r="AN3" s="528"/>
      <c r="AO3" s="528"/>
      <c r="AP3" s="528"/>
      <c r="AQ3" s="528"/>
      <c r="AR3" s="528"/>
      <c r="AS3" s="528"/>
      <c r="AT3" s="528"/>
      <c r="AU3" s="528"/>
      <c r="AV3" s="528"/>
      <c r="AW3" s="528"/>
      <c r="AX3" s="528"/>
      <c r="AY3" s="528"/>
      <c r="AZ3" s="528"/>
      <c r="BA3" s="528"/>
      <c r="BB3" s="528"/>
      <c r="BC3" s="528"/>
      <c r="BD3" s="489"/>
    </row>
    <row r="4" spans="1:56" s="30" customFormat="1">
      <c r="A4" s="30" t="s">
        <v>1145</v>
      </c>
      <c r="B4" s="15" t="s">
        <v>1146</v>
      </c>
      <c r="C4" s="15" t="s">
        <v>1147</v>
      </c>
      <c r="D4" s="15" t="s">
        <v>1148</v>
      </c>
      <c r="E4" s="15" t="s">
        <v>1149</v>
      </c>
      <c r="F4" s="620" t="s">
        <v>1141</v>
      </c>
      <c r="G4" s="15" t="s">
        <v>1150</v>
      </c>
      <c r="H4" s="15">
        <v>1</v>
      </c>
      <c r="I4" s="15">
        <v>2</v>
      </c>
      <c r="J4" s="15">
        <v>3</v>
      </c>
      <c r="K4" s="15">
        <v>4</v>
      </c>
      <c r="L4" s="15">
        <v>5</v>
      </c>
      <c r="M4" s="15">
        <v>6</v>
      </c>
      <c r="N4" s="15">
        <v>7</v>
      </c>
      <c r="O4" s="15">
        <v>8</v>
      </c>
      <c r="P4" s="15">
        <v>9</v>
      </c>
      <c r="Q4" s="15">
        <v>10</v>
      </c>
      <c r="R4" s="15">
        <v>11</v>
      </c>
      <c r="S4" s="15">
        <v>12</v>
      </c>
      <c r="T4" s="15">
        <v>13</v>
      </c>
      <c r="U4" s="15">
        <v>14</v>
      </c>
      <c r="V4" s="15">
        <v>15</v>
      </c>
      <c r="W4" s="15">
        <v>16</v>
      </c>
      <c r="X4" s="15">
        <v>17</v>
      </c>
      <c r="Y4" s="15">
        <v>18</v>
      </c>
      <c r="Z4" s="15">
        <v>19</v>
      </c>
      <c r="AA4" s="15">
        <v>20</v>
      </c>
      <c r="AB4" s="15">
        <v>21</v>
      </c>
      <c r="AC4" s="15">
        <v>22</v>
      </c>
      <c r="AD4" s="15">
        <v>23</v>
      </c>
      <c r="AE4" s="15">
        <v>24</v>
      </c>
      <c r="AF4" s="15">
        <v>25</v>
      </c>
      <c r="AG4" s="15">
        <v>26</v>
      </c>
      <c r="AH4" s="15">
        <v>27</v>
      </c>
      <c r="AI4" s="15">
        <v>28</v>
      </c>
      <c r="AJ4" s="15">
        <v>29</v>
      </c>
      <c r="AK4" s="15">
        <v>30</v>
      </c>
    </row>
    <row r="5" spans="1:56">
      <c r="A5">
        <v>1</v>
      </c>
      <c r="B5" s="564">
        <f ca="1">SUM(INDIRECT("H"&amp;A5+4&amp;":"&amp;HLOOKUP(H$1,$AA$1:$BD$2,2,0)&amp;A5+4))</f>
        <v>0</v>
      </c>
      <c r="C5" s="564">
        <f t="shared" ref="C5:C68" ca="1" si="0">B5^2</f>
        <v>0</v>
      </c>
      <c r="D5" s="564">
        <f ca="1">B5</f>
        <v>0</v>
      </c>
      <c r="E5" s="564">
        <f t="shared" ref="E5:E68" ca="1" si="1">D5-((B5^2)/H$1)</f>
        <v>0</v>
      </c>
      <c r="F5" s="564">
        <f ca="1">1-(2*B5*(H$1-B5)/(H$1*(H$1-1)))</f>
        <v>1</v>
      </c>
      <c r="G5" s="564">
        <f t="shared" ref="G5:G68" ca="1" si="2">I$2+NORMSINV(RAND())*K$2</f>
        <v>4.1729731443009683</v>
      </c>
      <c r="H5" s="564" t="s">
        <v>1151</v>
      </c>
      <c r="I5" s="564" t="s">
        <v>1151</v>
      </c>
      <c r="J5" s="564" t="s">
        <v>1151</v>
      </c>
      <c r="K5" s="564" t="s">
        <v>1151</v>
      </c>
      <c r="L5" s="564" t="s">
        <v>1151</v>
      </c>
      <c r="M5" s="564" t="s">
        <v>1151</v>
      </c>
      <c r="N5" s="564" t="s">
        <v>1151</v>
      </c>
      <c r="O5" s="564" t="s">
        <v>1151</v>
      </c>
      <c r="P5" s="564" t="s">
        <v>1151</v>
      </c>
      <c r="Q5" s="564" t="s">
        <v>1151</v>
      </c>
      <c r="R5" s="564" t="s">
        <v>1151</v>
      </c>
      <c r="S5" s="564" t="s">
        <v>1151</v>
      </c>
      <c r="T5" s="564" t="s">
        <v>1151</v>
      </c>
      <c r="U5" s="564" t="s">
        <v>1151</v>
      </c>
      <c r="V5" s="564" t="s">
        <v>1151</v>
      </c>
      <c r="W5" s="564" t="s">
        <v>1151</v>
      </c>
      <c r="X5" s="564" t="s">
        <v>1151</v>
      </c>
      <c r="Y5" s="564" t="s">
        <v>1151</v>
      </c>
      <c r="Z5" s="564" t="s">
        <v>1151</v>
      </c>
      <c r="AA5" s="564" t="s">
        <v>1151</v>
      </c>
      <c r="AB5" s="564" t="s">
        <v>1151</v>
      </c>
      <c r="AC5" s="564" t="s">
        <v>1151</v>
      </c>
      <c r="AD5" s="564" t="s">
        <v>1151</v>
      </c>
      <c r="AE5" s="564" t="s">
        <v>1151</v>
      </c>
      <c r="AF5" s="564" t="s">
        <v>1151</v>
      </c>
      <c r="AG5" s="564" t="s">
        <v>1151</v>
      </c>
      <c r="AH5" s="564" t="s">
        <v>1151</v>
      </c>
      <c r="AI5" s="564" t="s">
        <v>1151</v>
      </c>
      <c r="AJ5" s="564" t="s">
        <v>1151</v>
      </c>
      <c r="AK5" s="564" t="s">
        <v>1151</v>
      </c>
    </row>
    <row r="6" spans="1:56">
      <c r="A6">
        <v>2</v>
      </c>
      <c r="B6" s="564">
        <f t="shared" ref="B6" ca="1" si="3">SUM(INDIRECT("H"&amp;A6+4&amp;":"&amp;HLOOKUP(H$1,$AA$1:$BD$2,2,0)&amp;A6+4))</f>
        <v>20</v>
      </c>
      <c r="C6" s="564">
        <f t="shared" ca="1" si="0"/>
        <v>400</v>
      </c>
      <c r="D6" s="564">
        <f t="shared" ref="D6:D69" ca="1" si="4">B6</f>
        <v>20</v>
      </c>
      <c r="E6" s="564">
        <f t="shared" ca="1" si="1"/>
        <v>0</v>
      </c>
      <c r="F6" s="564">
        <f t="shared" ref="F6:F69" ca="1" si="5">1-(2*B6*(H$1-B6)/(H$1*(H$1-1)))</f>
        <v>1</v>
      </c>
      <c r="G6" s="564">
        <f t="shared" ca="1" si="2"/>
        <v>-0.67524521806272308</v>
      </c>
      <c r="H6" s="564">
        <v>1</v>
      </c>
      <c r="I6" s="564">
        <v>1</v>
      </c>
      <c r="J6" s="564">
        <v>1</v>
      </c>
      <c r="K6" s="564">
        <v>1</v>
      </c>
      <c r="L6" s="564">
        <v>1</v>
      </c>
      <c r="M6" s="564">
        <v>1</v>
      </c>
      <c r="N6" s="564">
        <v>1</v>
      </c>
      <c r="O6" s="564">
        <v>1</v>
      </c>
      <c r="P6" s="564">
        <v>1</v>
      </c>
      <c r="Q6" s="564">
        <v>1</v>
      </c>
      <c r="R6" s="564">
        <v>1</v>
      </c>
      <c r="S6" s="564">
        <v>1</v>
      </c>
      <c r="T6" s="564">
        <v>1</v>
      </c>
      <c r="U6" s="564">
        <v>1</v>
      </c>
      <c r="V6" s="564">
        <v>1</v>
      </c>
      <c r="W6" s="564">
        <v>1</v>
      </c>
      <c r="X6" s="564">
        <v>1</v>
      </c>
      <c r="Y6" s="564">
        <v>1</v>
      </c>
      <c r="Z6" s="564">
        <v>1</v>
      </c>
      <c r="AA6" s="564">
        <v>1</v>
      </c>
      <c r="AB6" s="564">
        <v>1</v>
      </c>
      <c r="AC6" s="564">
        <v>1</v>
      </c>
      <c r="AD6" s="564">
        <v>1</v>
      </c>
      <c r="AE6" s="564">
        <v>1</v>
      </c>
      <c r="AF6" s="564">
        <v>1</v>
      </c>
      <c r="AG6" s="564">
        <v>1</v>
      </c>
      <c r="AH6" s="564">
        <v>1</v>
      </c>
      <c r="AI6" s="564">
        <v>1</v>
      </c>
      <c r="AJ6" s="564">
        <v>1</v>
      </c>
      <c r="AK6" s="564">
        <v>1</v>
      </c>
    </row>
    <row r="7" spans="1:56">
      <c r="A7">
        <v>3</v>
      </c>
      <c r="B7" s="564">
        <f t="shared" ref="B7:B70" ca="1" si="6">SUM(INDIRECT("H"&amp;A7+4&amp;":"&amp;HLOOKUP(H$1,$AA$1:$BD$2,2,0)&amp;A7+4))</f>
        <v>20</v>
      </c>
      <c r="C7" s="564">
        <f t="shared" ca="1" si="0"/>
        <v>400</v>
      </c>
      <c r="D7" s="564">
        <f t="shared" ca="1" si="4"/>
        <v>20</v>
      </c>
      <c r="E7" s="564">
        <f t="shared" ca="1" si="1"/>
        <v>0</v>
      </c>
      <c r="F7" s="564">
        <f t="shared" ca="1" si="5"/>
        <v>1</v>
      </c>
      <c r="G7" s="564">
        <f t="shared" ca="1" si="2"/>
        <v>-8.5981445126086742E-2</v>
      </c>
      <c r="H7" s="564">
        <v>1</v>
      </c>
      <c r="I7" s="564">
        <v>1</v>
      </c>
      <c r="J7" s="564">
        <v>1</v>
      </c>
      <c r="K7" s="564">
        <v>1</v>
      </c>
      <c r="L7" s="564">
        <v>1</v>
      </c>
      <c r="M7" s="564">
        <v>1</v>
      </c>
      <c r="N7" s="564">
        <v>1</v>
      </c>
      <c r="O7" s="564">
        <v>1</v>
      </c>
      <c r="P7" s="564">
        <v>1</v>
      </c>
      <c r="Q7" s="564">
        <v>1</v>
      </c>
      <c r="R7" s="564">
        <v>1</v>
      </c>
      <c r="S7" s="564">
        <v>1</v>
      </c>
      <c r="T7" s="564">
        <v>1</v>
      </c>
      <c r="U7" s="564">
        <v>1</v>
      </c>
      <c r="V7" s="564">
        <v>1</v>
      </c>
      <c r="W7" s="564">
        <v>1</v>
      </c>
      <c r="X7" s="564">
        <v>1</v>
      </c>
      <c r="Y7" s="564">
        <v>1</v>
      </c>
      <c r="Z7" s="564">
        <v>1</v>
      </c>
      <c r="AA7" s="564">
        <v>1</v>
      </c>
      <c r="AB7" s="564">
        <v>1</v>
      </c>
      <c r="AC7" s="564">
        <v>0</v>
      </c>
      <c r="AD7" s="564">
        <v>1</v>
      </c>
      <c r="AE7" s="564">
        <v>1</v>
      </c>
      <c r="AF7" s="564">
        <v>1</v>
      </c>
      <c r="AG7" s="564">
        <v>1</v>
      </c>
      <c r="AH7" s="564">
        <v>1</v>
      </c>
      <c r="AI7" s="564">
        <v>1</v>
      </c>
      <c r="AJ7" s="564">
        <v>1</v>
      </c>
      <c r="AK7" s="564">
        <v>1</v>
      </c>
    </row>
    <row r="8" spans="1:56">
      <c r="A8">
        <v>4</v>
      </c>
      <c r="B8" s="564">
        <f t="shared" ca="1" si="6"/>
        <v>20</v>
      </c>
      <c r="C8" s="564">
        <f t="shared" ca="1" si="0"/>
        <v>400</v>
      </c>
      <c r="D8" s="564">
        <f t="shared" ca="1" si="4"/>
        <v>20</v>
      </c>
      <c r="E8" s="564">
        <f t="shared" ca="1" si="1"/>
        <v>0</v>
      </c>
      <c r="F8" s="564">
        <f t="shared" ca="1" si="5"/>
        <v>1</v>
      </c>
      <c r="G8" s="564">
        <f t="shared" ca="1" si="2"/>
        <v>4.3118645075409407</v>
      </c>
      <c r="H8" s="564">
        <v>1</v>
      </c>
      <c r="I8" s="564">
        <v>1</v>
      </c>
      <c r="J8" s="564">
        <v>1</v>
      </c>
      <c r="K8" s="564">
        <v>1</v>
      </c>
      <c r="L8" s="564">
        <v>1</v>
      </c>
      <c r="M8" s="564">
        <v>1</v>
      </c>
      <c r="N8" s="564">
        <v>1</v>
      </c>
      <c r="O8" s="564">
        <v>1</v>
      </c>
      <c r="P8" s="564">
        <v>1</v>
      </c>
      <c r="Q8" s="564">
        <v>1</v>
      </c>
      <c r="R8" s="564">
        <v>1</v>
      </c>
      <c r="S8" s="564">
        <v>1</v>
      </c>
      <c r="T8" s="564">
        <v>1</v>
      </c>
      <c r="U8" s="564">
        <v>1</v>
      </c>
      <c r="V8" s="564">
        <v>1</v>
      </c>
      <c r="W8" s="564">
        <v>1</v>
      </c>
      <c r="X8" s="564">
        <v>1</v>
      </c>
      <c r="Y8" s="564">
        <v>1</v>
      </c>
      <c r="Z8" s="564">
        <v>1</v>
      </c>
      <c r="AA8" s="564">
        <v>1</v>
      </c>
      <c r="AB8" s="564">
        <v>1</v>
      </c>
      <c r="AC8" s="564">
        <v>1</v>
      </c>
      <c r="AD8" s="564">
        <v>1</v>
      </c>
      <c r="AE8" s="564">
        <v>1</v>
      </c>
      <c r="AF8" s="564">
        <v>1</v>
      </c>
      <c r="AG8" s="564">
        <v>1</v>
      </c>
      <c r="AH8" s="564">
        <v>1</v>
      </c>
      <c r="AI8" s="564">
        <v>1</v>
      </c>
      <c r="AJ8" s="564">
        <v>1</v>
      </c>
      <c r="AK8" s="564">
        <v>1</v>
      </c>
    </row>
    <row r="9" spans="1:56">
      <c r="A9">
        <v>5</v>
      </c>
      <c r="B9" s="564">
        <f t="shared" ca="1" si="6"/>
        <v>0</v>
      </c>
      <c r="C9" s="564">
        <f t="shared" ca="1" si="0"/>
        <v>0</v>
      </c>
      <c r="D9" s="564">
        <f t="shared" ca="1" si="4"/>
        <v>0</v>
      </c>
      <c r="E9" s="564">
        <f t="shared" ca="1" si="1"/>
        <v>0</v>
      </c>
      <c r="F9" s="564">
        <f t="shared" ca="1" si="5"/>
        <v>1</v>
      </c>
      <c r="G9" s="564">
        <f t="shared" ca="1" si="2"/>
        <v>-2.928147536172486</v>
      </c>
      <c r="H9" s="564">
        <v>0</v>
      </c>
      <c r="I9" s="564">
        <v>0</v>
      </c>
      <c r="J9" s="564">
        <v>0</v>
      </c>
      <c r="K9" s="564">
        <v>0</v>
      </c>
      <c r="L9" s="564">
        <v>0</v>
      </c>
      <c r="M9" s="564">
        <v>0</v>
      </c>
      <c r="N9" s="564">
        <v>0</v>
      </c>
      <c r="O9" s="564">
        <v>0</v>
      </c>
      <c r="P9" s="564">
        <v>0</v>
      </c>
      <c r="Q9" s="564">
        <v>0</v>
      </c>
      <c r="R9" s="564">
        <v>0</v>
      </c>
      <c r="S9" s="564">
        <v>0</v>
      </c>
      <c r="T9" s="564">
        <v>0</v>
      </c>
      <c r="U9" s="564">
        <v>0</v>
      </c>
      <c r="V9" s="564">
        <v>0</v>
      </c>
      <c r="W9" s="564">
        <v>0</v>
      </c>
      <c r="X9" s="564">
        <v>0</v>
      </c>
      <c r="Y9" s="564">
        <v>0</v>
      </c>
      <c r="Z9" s="564">
        <v>0</v>
      </c>
      <c r="AA9" s="564">
        <v>0</v>
      </c>
      <c r="AB9" s="564">
        <v>0</v>
      </c>
      <c r="AC9" s="564">
        <v>0</v>
      </c>
      <c r="AD9" s="564">
        <v>0</v>
      </c>
      <c r="AE9" s="564">
        <v>0</v>
      </c>
      <c r="AF9" s="564">
        <v>0</v>
      </c>
      <c r="AG9" s="564">
        <v>0</v>
      </c>
      <c r="AH9" s="564">
        <v>0</v>
      </c>
      <c r="AI9" s="564">
        <v>0</v>
      </c>
      <c r="AJ9" s="564">
        <v>0</v>
      </c>
      <c r="AK9" s="564">
        <v>0</v>
      </c>
    </row>
    <row r="10" spans="1:56">
      <c r="A10">
        <v>6</v>
      </c>
      <c r="B10" s="564">
        <f t="shared" ca="1" si="6"/>
        <v>20</v>
      </c>
      <c r="C10" s="564">
        <f t="shared" ca="1" si="0"/>
        <v>400</v>
      </c>
      <c r="D10" s="564">
        <f t="shared" ca="1" si="4"/>
        <v>20</v>
      </c>
      <c r="E10" s="564">
        <f t="shared" ca="1" si="1"/>
        <v>0</v>
      </c>
      <c r="F10" s="564">
        <f t="shared" ca="1" si="5"/>
        <v>1</v>
      </c>
      <c r="G10" s="564">
        <f t="shared" ca="1" si="2"/>
        <v>5.7302883245619007</v>
      </c>
      <c r="H10" s="564">
        <v>1</v>
      </c>
      <c r="I10" s="564">
        <v>1</v>
      </c>
      <c r="J10" s="564">
        <v>1</v>
      </c>
      <c r="K10" s="564">
        <v>1</v>
      </c>
      <c r="L10" s="564">
        <v>1</v>
      </c>
      <c r="M10" s="564">
        <v>1</v>
      </c>
      <c r="N10" s="564">
        <v>1</v>
      </c>
      <c r="O10" s="564">
        <v>1</v>
      </c>
      <c r="P10" s="564">
        <v>1</v>
      </c>
      <c r="Q10" s="564">
        <v>1</v>
      </c>
      <c r="R10" s="564">
        <v>1</v>
      </c>
      <c r="S10" s="564">
        <v>1</v>
      </c>
      <c r="T10" s="564">
        <v>1</v>
      </c>
      <c r="U10" s="564">
        <v>1</v>
      </c>
      <c r="V10" s="564">
        <v>1</v>
      </c>
      <c r="W10" s="564">
        <v>1</v>
      </c>
      <c r="X10" s="564">
        <v>1</v>
      </c>
      <c r="Y10" s="564">
        <v>1</v>
      </c>
      <c r="Z10" s="564">
        <v>1</v>
      </c>
      <c r="AA10" s="564">
        <v>1</v>
      </c>
      <c r="AB10" s="564">
        <v>1</v>
      </c>
      <c r="AC10" s="564">
        <v>1</v>
      </c>
      <c r="AD10" s="564">
        <v>1</v>
      </c>
      <c r="AE10" s="564">
        <v>1</v>
      </c>
      <c r="AF10" s="564">
        <v>1</v>
      </c>
      <c r="AG10" s="564">
        <v>1</v>
      </c>
      <c r="AH10" s="564">
        <v>1</v>
      </c>
      <c r="AI10" s="564">
        <v>1</v>
      </c>
      <c r="AJ10" s="564">
        <v>1</v>
      </c>
      <c r="AK10" s="564">
        <v>1</v>
      </c>
    </row>
    <row r="11" spans="1:56">
      <c r="A11">
        <v>7</v>
      </c>
      <c r="B11" s="564">
        <f t="shared" ca="1" si="6"/>
        <v>20</v>
      </c>
      <c r="C11" s="564">
        <f t="shared" ca="1" si="0"/>
        <v>400</v>
      </c>
      <c r="D11" s="564">
        <f t="shared" ca="1" si="4"/>
        <v>20</v>
      </c>
      <c r="E11" s="564">
        <f t="shared" ca="1" si="1"/>
        <v>0</v>
      </c>
      <c r="F11" s="564">
        <f t="shared" ca="1" si="5"/>
        <v>1</v>
      </c>
      <c r="G11" s="564">
        <f t="shared" ca="1" si="2"/>
        <v>6.7678507226676015</v>
      </c>
      <c r="H11" s="564">
        <v>1</v>
      </c>
      <c r="I11" s="564">
        <v>1</v>
      </c>
      <c r="J11" s="564">
        <v>1</v>
      </c>
      <c r="K11" s="564">
        <v>1</v>
      </c>
      <c r="L11" s="564">
        <v>1</v>
      </c>
      <c r="M11" s="564">
        <v>1</v>
      </c>
      <c r="N11" s="564">
        <v>1</v>
      </c>
      <c r="O11" s="564">
        <v>1</v>
      </c>
      <c r="P11" s="564">
        <v>1</v>
      </c>
      <c r="Q11" s="564">
        <v>1</v>
      </c>
      <c r="R11" s="564">
        <v>1</v>
      </c>
      <c r="S11" s="564">
        <v>1</v>
      </c>
      <c r="T11" s="564">
        <v>1</v>
      </c>
      <c r="U11" s="564">
        <v>1</v>
      </c>
      <c r="V11" s="564">
        <v>1</v>
      </c>
      <c r="W11" s="564">
        <v>1</v>
      </c>
      <c r="X11" s="564">
        <v>1</v>
      </c>
      <c r="Y11" s="564">
        <v>1</v>
      </c>
      <c r="Z11" s="564">
        <v>1</v>
      </c>
      <c r="AA11" s="564">
        <v>1</v>
      </c>
      <c r="AB11" s="564">
        <v>1</v>
      </c>
      <c r="AC11" s="564">
        <v>1</v>
      </c>
      <c r="AD11" s="564">
        <v>1</v>
      </c>
      <c r="AE11" s="564">
        <v>1</v>
      </c>
      <c r="AF11" s="564">
        <v>1</v>
      </c>
      <c r="AG11" s="564">
        <v>1</v>
      </c>
      <c r="AH11" s="564">
        <v>1</v>
      </c>
      <c r="AI11" s="564">
        <v>1</v>
      </c>
      <c r="AJ11" s="564">
        <v>1</v>
      </c>
      <c r="AK11" s="564">
        <v>1</v>
      </c>
    </row>
    <row r="12" spans="1:56">
      <c r="A12">
        <v>8</v>
      </c>
      <c r="B12" s="564">
        <f t="shared" ca="1" si="6"/>
        <v>0</v>
      </c>
      <c r="C12" s="564">
        <f t="shared" ca="1" si="0"/>
        <v>0</v>
      </c>
      <c r="D12" s="564">
        <f t="shared" ca="1" si="4"/>
        <v>0</v>
      </c>
      <c r="E12" s="564">
        <f t="shared" ca="1" si="1"/>
        <v>0</v>
      </c>
      <c r="F12" s="564">
        <f t="shared" ca="1" si="5"/>
        <v>1</v>
      </c>
      <c r="G12" s="564">
        <f t="shared" ca="1" si="2"/>
        <v>-1.4418157251765717</v>
      </c>
      <c r="H12" s="564">
        <v>0</v>
      </c>
      <c r="I12" s="564">
        <v>0</v>
      </c>
      <c r="J12" s="564">
        <v>0</v>
      </c>
      <c r="K12" s="564">
        <v>0</v>
      </c>
      <c r="L12" s="564">
        <v>0</v>
      </c>
      <c r="M12" s="564">
        <v>0</v>
      </c>
      <c r="N12" s="564">
        <v>0</v>
      </c>
      <c r="O12" s="564">
        <v>0</v>
      </c>
      <c r="P12" s="564">
        <v>0</v>
      </c>
      <c r="Q12" s="564">
        <v>0</v>
      </c>
      <c r="R12" s="564">
        <v>0</v>
      </c>
      <c r="S12" s="564">
        <v>0</v>
      </c>
      <c r="T12" s="564">
        <v>0</v>
      </c>
      <c r="U12" s="564">
        <v>0</v>
      </c>
      <c r="V12" s="564">
        <v>0</v>
      </c>
      <c r="W12" s="564">
        <v>0</v>
      </c>
      <c r="X12" s="564">
        <v>0</v>
      </c>
      <c r="Y12" s="564">
        <v>0</v>
      </c>
      <c r="Z12" s="564">
        <v>0</v>
      </c>
      <c r="AA12" s="564">
        <v>0</v>
      </c>
      <c r="AB12" s="564">
        <v>0</v>
      </c>
      <c r="AC12" s="564">
        <v>0</v>
      </c>
      <c r="AD12" s="564">
        <v>0</v>
      </c>
      <c r="AE12" s="564">
        <v>0</v>
      </c>
      <c r="AF12" s="564">
        <v>0</v>
      </c>
      <c r="AG12" s="564">
        <v>0</v>
      </c>
      <c r="AH12" s="564">
        <v>0</v>
      </c>
      <c r="AI12" s="564">
        <v>0</v>
      </c>
      <c r="AJ12" s="564">
        <v>0</v>
      </c>
      <c r="AK12" s="564">
        <v>0</v>
      </c>
    </row>
    <row r="13" spans="1:56">
      <c r="A13">
        <v>9</v>
      </c>
      <c r="B13" s="564">
        <f t="shared" ca="1" si="6"/>
        <v>0</v>
      </c>
      <c r="C13" s="564">
        <f t="shared" ca="1" si="0"/>
        <v>0</v>
      </c>
      <c r="D13" s="564">
        <f t="shared" ca="1" si="4"/>
        <v>0</v>
      </c>
      <c r="E13" s="564">
        <f t="shared" ca="1" si="1"/>
        <v>0</v>
      </c>
      <c r="F13" s="564">
        <f t="shared" ca="1" si="5"/>
        <v>1</v>
      </c>
      <c r="G13" s="564">
        <f t="shared" ca="1" si="2"/>
        <v>2.1374121406172701</v>
      </c>
      <c r="H13" s="564">
        <v>0</v>
      </c>
      <c r="I13" s="564">
        <v>0</v>
      </c>
      <c r="J13" s="564">
        <v>0</v>
      </c>
      <c r="K13" s="564">
        <v>0</v>
      </c>
      <c r="L13" s="564">
        <v>0</v>
      </c>
      <c r="M13" s="564">
        <v>0</v>
      </c>
      <c r="N13" s="564">
        <v>0</v>
      </c>
      <c r="O13" s="564">
        <v>0</v>
      </c>
      <c r="P13" s="564">
        <v>0</v>
      </c>
      <c r="Q13" s="564">
        <v>0</v>
      </c>
      <c r="R13" s="564">
        <v>0</v>
      </c>
      <c r="S13" s="564">
        <v>0</v>
      </c>
      <c r="T13" s="564">
        <v>0</v>
      </c>
      <c r="U13" s="564">
        <v>0</v>
      </c>
      <c r="V13" s="564">
        <v>0</v>
      </c>
      <c r="W13" s="564">
        <v>0</v>
      </c>
      <c r="X13" s="564">
        <v>0</v>
      </c>
      <c r="Y13" s="564">
        <v>0</v>
      </c>
      <c r="Z13" s="564">
        <v>0</v>
      </c>
      <c r="AA13" s="564">
        <v>0</v>
      </c>
      <c r="AB13" s="564">
        <v>0</v>
      </c>
      <c r="AC13" s="564">
        <v>0</v>
      </c>
      <c r="AD13" s="564">
        <v>0</v>
      </c>
      <c r="AE13" s="564">
        <v>0</v>
      </c>
      <c r="AF13" s="564">
        <v>0</v>
      </c>
      <c r="AG13" s="564">
        <v>0</v>
      </c>
      <c r="AH13" s="564">
        <v>0</v>
      </c>
      <c r="AI13" s="564">
        <v>0</v>
      </c>
      <c r="AJ13" s="564">
        <v>0</v>
      </c>
      <c r="AK13" s="564">
        <v>0</v>
      </c>
    </row>
    <row r="14" spans="1:56">
      <c r="A14">
        <v>10</v>
      </c>
      <c r="B14" s="564">
        <f t="shared" ca="1" si="6"/>
        <v>0</v>
      </c>
      <c r="C14" s="564">
        <f t="shared" ca="1" si="0"/>
        <v>0</v>
      </c>
      <c r="D14" s="564">
        <f t="shared" ca="1" si="4"/>
        <v>0</v>
      </c>
      <c r="E14" s="564">
        <f t="shared" ca="1" si="1"/>
        <v>0</v>
      </c>
      <c r="F14" s="564">
        <f t="shared" ca="1" si="5"/>
        <v>1</v>
      </c>
      <c r="G14" s="564">
        <f t="shared" ca="1" si="2"/>
        <v>5.8947419014149443</v>
      </c>
      <c r="H14" s="564">
        <v>0</v>
      </c>
      <c r="I14" s="564">
        <v>0</v>
      </c>
      <c r="J14" s="564">
        <v>0</v>
      </c>
      <c r="K14" s="564">
        <v>0</v>
      </c>
      <c r="L14" s="564">
        <v>0</v>
      </c>
      <c r="M14" s="564">
        <v>0</v>
      </c>
      <c r="N14" s="564">
        <v>0</v>
      </c>
      <c r="O14" s="564">
        <v>0</v>
      </c>
      <c r="P14" s="564">
        <v>0</v>
      </c>
      <c r="Q14" s="564">
        <v>0</v>
      </c>
      <c r="R14" s="564">
        <v>0</v>
      </c>
      <c r="S14" s="564">
        <v>0</v>
      </c>
      <c r="T14" s="564">
        <v>0</v>
      </c>
      <c r="U14" s="564">
        <v>0</v>
      </c>
      <c r="V14" s="564">
        <v>0</v>
      </c>
      <c r="W14" s="564">
        <v>0</v>
      </c>
      <c r="X14" s="564">
        <v>0</v>
      </c>
      <c r="Y14" s="564">
        <v>0</v>
      </c>
      <c r="Z14" s="564">
        <v>0</v>
      </c>
      <c r="AA14" s="564">
        <v>0</v>
      </c>
      <c r="AB14" s="564">
        <v>0</v>
      </c>
      <c r="AC14" s="564">
        <v>0</v>
      </c>
      <c r="AD14" s="564">
        <v>0</v>
      </c>
      <c r="AE14" s="564">
        <v>0</v>
      </c>
      <c r="AF14" s="564">
        <v>0</v>
      </c>
      <c r="AG14" s="564">
        <v>0</v>
      </c>
      <c r="AH14" s="564">
        <v>0</v>
      </c>
      <c r="AI14" s="564">
        <v>0</v>
      </c>
      <c r="AJ14" s="564">
        <v>0</v>
      </c>
      <c r="AK14" s="564">
        <v>0</v>
      </c>
    </row>
    <row r="15" spans="1:56">
      <c r="A15">
        <v>11</v>
      </c>
      <c r="B15" s="564">
        <f t="shared" ca="1" si="6"/>
        <v>20</v>
      </c>
      <c r="C15" s="564">
        <f t="shared" ca="1" si="0"/>
        <v>400</v>
      </c>
      <c r="D15" s="564">
        <f t="shared" ca="1" si="4"/>
        <v>20</v>
      </c>
      <c r="E15" s="564">
        <f t="shared" ca="1" si="1"/>
        <v>0</v>
      </c>
      <c r="F15" s="564">
        <f t="shared" ca="1" si="5"/>
        <v>1</v>
      </c>
      <c r="G15" s="564">
        <f t="shared" ca="1" si="2"/>
        <v>-5.333984787546715</v>
      </c>
      <c r="H15" s="564">
        <v>1</v>
      </c>
      <c r="I15" s="564">
        <v>1</v>
      </c>
      <c r="J15" s="564">
        <v>1</v>
      </c>
      <c r="K15" s="564">
        <v>1</v>
      </c>
      <c r="L15" s="564">
        <v>1</v>
      </c>
      <c r="M15" s="564">
        <v>1</v>
      </c>
      <c r="N15" s="564">
        <v>1</v>
      </c>
      <c r="O15" s="564">
        <v>1</v>
      </c>
      <c r="P15" s="564">
        <v>1</v>
      </c>
      <c r="Q15" s="564">
        <v>1</v>
      </c>
      <c r="R15" s="564">
        <v>1</v>
      </c>
      <c r="S15" s="564">
        <v>1</v>
      </c>
      <c r="T15" s="564">
        <v>1</v>
      </c>
      <c r="U15" s="564">
        <v>1</v>
      </c>
      <c r="V15" s="564">
        <v>1</v>
      </c>
      <c r="W15" s="564">
        <v>1</v>
      </c>
      <c r="X15" s="564">
        <v>1</v>
      </c>
      <c r="Y15" s="564">
        <v>1</v>
      </c>
      <c r="Z15" s="564">
        <v>1</v>
      </c>
      <c r="AA15" s="564">
        <v>1</v>
      </c>
      <c r="AB15" s="564">
        <v>1</v>
      </c>
      <c r="AC15" s="564">
        <v>1</v>
      </c>
      <c r="AD15" s="564">
        <v>1</v>
      </c>
      <c r="AE15" s="564">
        <v>1</v>
      </c>
      <c r="AF15" s="564">
        <v>1</v>
      </c>
      <c r="AG15" s="564">
        <v>1</v>
      </c>
      <c r="AH15" s="564">
        <v>1</v>
      </c>
      <c r="AI15" s="564">
        <v>1</v>
      </c>
      <c r="AJ15" s="564">
        <v>1</v>
      </c>
      <c r="AK15" s="564">
        <v>1</v>
      </c>
    </row>
    <row r="16" spans="1:56">
      <c r="A16">
        <v>12</v>
      </c>
      <c r="B16" s="564">
        <f t="shared" ca="1" si="6"/>
        <v>20</v>
      </c>
      <c r="C16" s="564">
        <f t="shared" ca="1" si="0"/>
        <v>400</v>
      </c>
      <c r="D16" s="564">
        <f t="shared" ca="1" si="4"/>
        <v>20</v>
      </c>
      <c r="E16" s="564">
        <f t="shared" ca="1" si="1"/>
        <v>0</v>
      </c>
      <c r="F16" s="564">
        <f t="shared" ca="1" si="5"/>
        <v>1</v>
      </c>
      <c r="G16" s="564">
        <f t="shared" ca="1" si="2"/>
        <v>3.9864465507656734</v>
      </c>
      <c r="H16" s="564">
        <v>1</v>
      </c>
      <c r="I16" s="564">
        <v>1</v>
      </c>
      <c r="J16" s="564">
        <v>1</v>
      </c>
      <c r="K16" s="564">
        <v>1</v>
      </c>
      <c r="L16" s="564">
        <v>1</v>
      </c>
      <c r="M16" s="564">
        <v>1</v>
      </c>
      <c r="N16" s="564">
        <v>1</v>
      </c>
      <c r="O16" s="564">
        <v>1</v>
      </c>
      <c r="P16" s="564">
        <v>1</v>
      </c>
      <c r="Q16" s="564">
        <v>1</v>
      </c>
      <c r="R16" s="564">
        <v>1</v>
      </c>
      <c r="S16" s="564">
        <v>1</v>
      </c>
      <c r="T16" s="564">
        <v>1</v>
      </c>
      <c r="U16" s="564">
        <v>1</v>
      </c>
      <c r="V16" s="564">
        <v>1</v>
      </c>
      <c r="W16" s="564">
        <v>1</v>
      </c>
      <c r="X16" s="564">
        <v>1</v>
      </c>
      <c r="Y16" s="564">
        <v>1</v>
      </c>
      <c r="Z16" s="564">
        <v>1</v>
      </c>
      <c r="AA16" s="564">
        <v>1</v>
      </c>
      <c r="AB16" s="564">
        <v>1</v>
      </c>
      <c r="AC16" s="564">
        <v>1</v>
      </c>
      <c r="AD16" s="564">
        <v>1</v>
      </c>
      <c r="AE16" s="564">
        <v>1</v>
      </c>
      <c r="AF16" s="564">
        <v>1</v>
      </c>
      <c r="AG16" s="564">
        <v>1</v>
      </c>
      <c r="AH16" s="564">
        <v>1</v>
      </c>
      <c r="AI16" s="564">
        <v>1</v>
      </c>
      <c r="AJ16" s="564">
        <v>1</v>
      </c>
      <c r="AK16" s="564">
        <v>1</v>
      </c>
    </row>
    <row r="17" spans="1:37">
      <c r="A17">
        <v>13</v>
      </c>
      <c r="B17" s="564">
        <f t="shared" ca="1" si="6"/>
        <v>0</v>
      </c>
      <c r="C17" s="564">
        <f t="shared" ca="1" si="0"/>
        <v>0</v>
      </c>
      <c r="D17" s="564">
        <f t="shared" ca="1" si="4"/>
        <v>0</v>
      </c>
      <c r="E17" s="564">
        <f t="shared" ca="1" si="1"/>
        <v>0</v>
      </c>
      <c r="F17" s="564">
        <f t="shared" ca="1" si="5"/>
        <v>1</v>
      </c>
      <c r="G17" s="564">
        <f t="shared" ca="1" si="2"/>
        <v>2.7259998471094562</v>
      </c>
      <c r="H17" s="564">
        <v>0</v>
      </c>
      <c r="I17" s="564">
        <v>0</v>
      </c>
      <c r="J17" s="564">
        <v>0</v>
      </c>
      <c r="K17" s="564">
        <v>0</v>
      </c>
      <c r="L17" s="564">
        <v>0</v>
      </c>
      <c r="M17" s="564">
        <v>0</v>
      </c>
      <c r="N17" s="564">
        <v>0</v>
      </c>
      <c r="O17" s="564">
        <v>0</v>
      </c>
      <c r="P17" s="564">
        <v>0</v>
      </c>
      <c r="Q17" s="564">
        <v>0</v>
      </c>
      <c r="R17" s="564">
        <v>0</v>
      </c>
      <c r="S17" s="564">
        <v>0</v>
      </c>
      <c r="T17" s="564">
        <v>0</v>
      </c>
      <c r="U17" s="564">
        <v>0</v>
      </c>
      <c r="V17" s="564">
        <v>0</v>
      </c>
      <c r="W17" s="564">
        <v>0</v>
      </c>
      <c r="X17" s="564">
        <v>0</v>
      </c>
      <c r="Y17" s="564">
        <v>0</v>
      </c>
      <c r="Z17" s="564">
        <v>0</v>
      </c>
      <c r="AA17" s="564">
        <v>0</v>
      </c>
      <c r="AB17" s="564">
        <v>0</v>
      </c>
      <c r="AC17" s="564">
        <v>0</v>
      </c>
      <c r="AD17" s="564">
        <v>0</v>
      </c>
      <c r="AE17" s="564">
        <v>0</v>
      </c>
      <c r="AF17" s="564">
        <v>0</v>
      </c>
      <c r="AG17" s="564">
        <v>0</v>
      </c>
      <c r="AH17" s="564">
        <v>0</v>
      </c>
      <c r="AI17" s="564">
        <v>0</v>
      </c>
      <c r="AJ17" s="564">
        <v>0</v>
      </c>
      <c r="AK17" s="564">
        <v>0</v>
      </c>
    </row>
    <row r="18" spans="1:37">
      <c r="A18">
        <v>14</v>
      </c>
      <c r="B18" s="564">
        <f t="shared" ca="1" si="6"/>
        <v>20</v>
      </c>
      <c r="C18" s="564">
        <f t="shared" ca="1" si="0"/>
        <v>400</v>
      </c>
      <c r="D18" s="564">
        <f t="shared" ca="1" si="4"/>
        <v>20</v>
      </c>
      <c r="E18" s="564">
        <f t="shared" ca="1" si="1"/>
        <v>0</v>
      </c>
      <c r="F18" s="564">
        <f t="shared" ca="1" si="5"/>
        <v>1</v>
      </c>
      <c r="G18" s="564">
        <f t="shared" ca="1" si="2"/>
        <v>-3.3769915314028718</v>
      </c>
      <c r="H18" s="564">
        <v>1</v>
      </c>
      <c r="I18" s="564">
        <v>1</v>
      </c>
      <c r="J18" s="564">
        <v>1</v>
      </c>
      <c r="K18" s="564">
        <v>1</v>
      </c>
      <c r="L18" s="564">
        <v>1</v>
      </c>
      <c r="M18" s="564">
        <v>1</v>
      </c>
      <c r="N18" s="564">
        <v>1</v>
      </c>
      <c r="O18" s="564">
        <v>1</v>
      </c>
      <c r="P18" s="564">
        <v>1</v>
      </c>
      <c r="Q18" s="564">
        <v>1</v>
      </c>
      <c r="R18" s="564">
        <v>1</v>
      </c>
      <c r="S18" s="564">
        <v>1</v>
      </c>
      <c r="T18" s="564">
        <v>1</v>
      </c>
      <c r="U18" s="564">
        <v>1</v>
      </c>
      <c r="V18" s="564">
        <v>1</v>
      </c>
      <c r="W18" s="564">
        <v>1</v>
      </c>
      <c r="X18" s="564">
        <v>1</v>
      </c>
      <c r="Y18" s="564">
        <v>1</v>
      </c>
      <c r="Z18" s="564">
        <v>1</v>
      </c>
      <c r="AA18" s="564">
        <v>1</v>
      </c>
      <c r="AB18" s="564">
        <v>1</v>
      </c>
      <c r="AC18" s="564">
        <v>1</v>
      </c>
      <c r="AD18" s="564">
        <v>1</v>
      </c>
      <c r="AE18" s="564">
        <v>1</v>
      </c>
      <c r="AF18" s="564">
        <v>1</v>
      </c>
      <c r="AG18" s="564">
        <v>1</v>
      </c>
      <c r="AH18" s="564">
        <v>1</v>
      </c>
      <c r="AI18" s="564">
        <v>1</v>
      </c>
      <c r="AJ18" s="564">
        <v>1</v>
      </c>
      <c r="AK18" s="564">
        <v>1</v>
      </c>
    </row>
    <row r="19" spans="1:37">
      <c r="A19">
        <v>15</v>
      </c>
      <c r="B19" s="564">
        <f t="shared" ca="1" si="6"/>
        <v>0</v>
      </c>
      <c r="C19" s="564">
        <f t="shared" ca="1" si="0"/>
        <v>0</v>
      </c>
      <c r="D19" s="564">
        <f t="shared" ca="1" si="4"/>
        <v>0</v>
      </c>
      <c r="E19" s="564">
        <f t="shared" ca="1" si="1"/>
        <v>0</v>
      </c>
      <c r="F19" s="564">
        <f t="shared" ca="1" si="5"/>
        <v>1</v>
      </c>
      <c r="G19" s="564">
        <f t="shared" ca="1" si="2"/>
        <v>1.7954147612793228</v>
      </c>
      <c r="H19" s="564">
        <v>0</v>
      </c>
      <c r="I19" s="564">
        <v>0</v>
      </c>
      <c r="J19" s="564">
        <v>0</v>
      </c>
      <c r="K19" s="564">
        <v>0</v>
      </c>
      <c r="L19" s="564">
        <v>0</v>
      </c>
      <c r="M19" s="564">
        <v>0</v>
      </c>
      <c r="N19" s="564">
        <v>0</v>
      </c>
      <c r="O19" s="564">
        <v>0</v>
      </c>
      <c r="P19" s="564">
        <v>0</v>
      </c>
      <c r="Q19" s="564">
        <v>0</v>
      </c>
      <c r="R19" s="564">
        <v>0</v>
      </c>
      <c r="S19" s="564">
        <v>0</v>
      </c>
      <c r="T19" s="564">
        <v>0</v>
      </c>
      <c r="U19" s="564">
        <v>0</v>
      </c>
      <c r="V19" s="564">
        <v>0</v>
      </c>
      <c r="W19" s="564">
        <v>0</v>
      </c>
      <c r="X19" s="564">
        <v>0</v>
      </c>
      <c r="Y19" s="564">
        <v>0</v>
      </c>
      <c r="Z19" s="564">
        <v>0</v>
      </c>
      <c r="AA19" s="564">
        <v>0</v>
      </c>
      <c r="AB19" s="564">
        <v>0</v>
      </c>
      <c r="AC19" s="564">
        <v>0</v>
      </c>
      <c r="AD19" s="564">
        <v>0</v>
      </c>
      <c r="AE19" s="564">
        <v>0</v>
      </c>
      <c r="AF19" s="564">
        <v>0</v>
      </c>
      <c r="AG19" s="564">
        <v>0</v>
      </c>
      <c r="AH19" s="564">
        <v>0</v>
      </c>
      <c r="AI19" s="564">
        <v>0</v>
      </c>
      <c r="AJ19" s="564">
        <v>0</v>
      </c>
      <c r="AK19" s="564">
        <v>0</v>
      </c>
    </row>
    <row r="20" spans="1:37">
      <c r="A20">
        <v>16</v>
      </c>
      <c r="B20" s="564">
        <f t="shared" ca="1" si="6"/>
        <v>0</v>
      </c>
      <c r="C20" s="564">
        <f t="shared" ca="1" si="0"/>
        <v>0</v>
      </c>
      <c r="D20" s="564">
        <f t="shared" ca="1" si="4"/>
        <v>0</v>
      </c>
      <c r="E20" s="564">
        <f t="shared" ca="1" si="1"/>
        <v>0</v>
      </c>
      <c r="F20" s="564">
        <f t="shared" ca="1" si="5"/>
        <v>1</v>
      </c>
      <c r="G20" s="564">
        <f t="shared" ca="1" si="2"/>
        <v>3.2526881945351422</v>
      </c>
      <c r="H20" s="564">
        <v>0</v>
      </c>
      <c r="I20" s="564">
        <v>0</v>
      </c>
      <c r="J20" s="564">
        <v>0</v>
      </c>
      <c r="K20" s="564">
        <v>0</v>
      </c>
      <c r="L20" s="564">
        <v>0</v>
      </c>
      <c r="M20" s="564">
        <v>0</v>
      </c>
      <c r="N20" s="564">
        <v>0</v>
      </c>
      <c r="O20" s="564">
        <v>0</v>
      </c>
      <c r="P20" s="564">
        <v>0</v>
      </c>
      <c r="Q20" s="564">
        <v>0</v>
      </c>
      <c r="R20" s="564">
        <v>0</v>
      </c>
      <c r="S20" s="564">
        <v>0</v>
      </c>
      <c r="T20" s="564">
        <v>0</v>
      </c>
      <c r="U20" s="564">
        <v>0</v>
      </c>
      <c r="V20" s="564">
        <v>0</v>
      </c>
      <c r="W20" s="564">
        <v>0</v>
      </c>
      <c r="X20" s="564">
        <v>0</v>
      </c>
      <c r="Y20" s="564">
        <v>0</v>
      </c>
      <c r="Z20" s="564">
        <v>0</v>
      </c>
      <c r="AA20" s="564">
        <v>0</v>
      </c>
      <c r="AB20" s="564">
        <v>0</v>
      </c>
      <c r="AC20" s="564">
        <v>0</v>
      </c>
      <c r="AD20" s="564">
        <v>0</v>
      </c>
      <c r="AE20" s="564">
        <v>0</v>
      </c>
      <c r="AF20" s="564">
        <v>0</v>
      </c>
      <c r="AG20" s="564">
        <v>0</v>
      </c>
      <c r="AH20" s="564">
        <v>0</v>
      </c>
      <c r="AI20" s="564">
        <v>0</v>
      </c>
      <c r="AJ20" s="564">
        <v>0</v>
      </c>
      <c r="AK20" s="564">
        <v>0</v>
      </c>
    </row>
    <row r="21" spans="1:37">
      <c r="A21">
        <v>17</v>
      </c>
      <c r="B21" s="564">
        <f t="shared" ca="1" si="6"/>
        <v>0</v>
      </c>
      <c r="C21" s="564">
        <f t="shared" ca="1" si="0"/>
        <v>0</v>
      </c>
      <c r="D21" s="564">
        <f t="shared" ca="1" si="4"/>
        <v>0</v>
      </c>
      <c r="E21" s="564">
        <f t="shared" ca="1" si="1"/>
        <v>0</v>
      </c>
      <c r="F21" s="564">
        <f t="shared" ca="1" si="5"/>
        <v>1</v>
      </c>
      <c r="G21" s="564">
        <f t="shared" ca="1" si="2"/>
        <v>-2.6677741112829785</v>
      </c>
      <c r="H21" s="564">
        <v>0</v>
      </c>
      <c r="I21" s="564">
        <v>0</v>
      </c>
      <c r="J21" s="564">
        <v>0</v>
      </c>
      <c r="K21" s="564">
        <v>0</v>
      </c>
      <c r="L21" s="564">
        <v>0</v>
      </c>
      <c r="M21" s="564">
        <v>0</v>
      </c>
      <c r="N21" s="564">
        <v>0</v>
      </c>
      <c r="O21" s="564">
        <v>0</v>
      </c>
      <c r="P21" s="564">
        <v>0</v>
      </c>
      <c r="Q21" s="564">
        <v>0</v>
      </c>
      <c r="R21" s="564">
        <v>0</v>
      </c>
      <c r="S21" s="564">
        <v>0</v>
      </c>
      <c r="T21" s="564">
        <v>0</v>
      </c>
      <c r="U21" s="564">
        <v>0</v>
      </c>
      <c r="V21" s="564">
        <v>0</v>
      </c>
      <c r="W21" s="564">
        <v>0</v>
      </c>
      <c r="X21" s="564">
        <v>0</v>
      </c>
      <c r="Y21" s="564">
        <v>0</v>
      </c>
      <c r="Z21" s="564">
        <v>0</v>
      </c>
      <c r="AA21" s="564">
        <v>0</v>
      </c>
      <c r="AB21" s="564">
        <v>0</v>
      </c>
      <c r="AC21" s="564">
        <v>0</v>
      </c>
      <c r="AD21" s="564">
        <v>0</v>
      </c>
      <c r="AE21" s="564">
        <v>0</v>
      </c>
      <c r="AF21" s="564">
        <v>0</v>
      </c>
      <c r="AG21" s="564">
        <v>0</v>
      </c>
      <c r="AH21" s="564">
        <v>0</v>
      </c>
      <c r="AI21" s="564">
        <v>0</v>
      </c>
      <c r="AJ21" s="564">
        <v>0</v>
      </c>
      <c r="AK21" s="564">
        <v>0</v>
      </c>
    </row>
    <row r="22" spans="1:37">
      <c r="A22">
        <v>18</v>
      </c>
      <c r="B22" s="564">
        <f t="shared" ca="1" si="6"/>
        <v>20</v>
      </c>
      <c r="C22" s="564">
        <f t="shared" ca="1" si="0"/>
        <v>400</v>
      </c>
      <c r="D22" s="564">
        <f t="shared" ca="1" si="4"/>
        <v>20</v>
      </c>
      <c r="E22" s="564">
        <f t="shared" ca="1" si="1"/>
        <v>0</v>
      </c>
      <c r="F22" s="564">
        <f t="shared" ca="1" si="5"/>
        <v>1</v>
      </c>
      <c r="G22" s="564">
        <f t="shared" ca="1" si="2"/>
        <v>-1.894645612096868</v>
      </c>
      <c r="H22" s="564">
        <v>1</v>
      </c>
      <c r="I22" s="564">
        <v>1</v>
      </c>
      <c r="J22" s="564">
        <v>1</v>
      </c>
      <c r="K22" s="564">
        <v>1</v>
      </c>
      <c r="L22" s="564">
        <v>1</v>
      </c>
      <c r="M22" s="564">
        <v>1</v>
      </c>
      <c r="N22" s="564">
        <v>1</v>
      </c>
      <c r="O22" s="564">
        <v>1</v>
      </c>
      <c r="P22" s="564">
        <v>1</v>
      </c>
      <c r="Q22" s="564">
        <v>1</v>
      </c>
      <c r="R22" s="564">
        <v>1</v>
      </c>
      <c r="S22" s="564">
        <v>1</v>
      </c>
      <c r="T22" s="564">
        <v>1</v>
      </c>
      <c r="U22" s="564">
        <v>1</v>
      </c>
      <c r="V22" s="564">
        <v>1</v>
      </c>
      <c r="W22" s="564">
        <v>1</v>
      </c>
      <c r="X22" s="564">
        <v>1</v>
      </c>
      <c r="Y22" s="564">
        <v>1</v>
      </c>
      <c r="Z22" s="564">
        <v>1</v>
      </c>
      <c r="AA22" s="564">
        <v>1</v>
      </c>
      <c r="AB22" s="564">
        <v>1</v>
      </c>
      <c r="AC22" s="564">
        <v>1</v>
      </c>
      <c r="AD22" s="564">
        <v>1</v>
      </c>
      <c r="AE22" s="564">
        <v>1</v>
      </c>
      <c r="AF22" s="564">
        <v>1</v>
      </c>
      <c r="AG22" s="564">
        <v>1</v>
      </c>
      <c r="AH22" s="564">
        <v>1</v>
      </c>
      <c r="AI22" s="564">
        <v>1</v>
      </c>
      <c r="AJ22" s="564">
        <v>1</v>
      </c>
      <c r="AK22" s="564">
        <v>1</v>
      </c>
    </row>
    <row r="23" spans="1:37">
      <c r="A23">
        <v>19</v>
      </c>
      <c r="B23" s="564">
        <f t="shared" ca="1" si="6"/>
        <v>20</v>
      </c>
      <c r="C23" s="564">
        <f t="shared" ca="1" si="0"/>
        <v>400</v>
      </c>
      <c r="D23" s="564">
        <f t="shared" ca="1" si="4"/>
        <v>20</v>
      </c>
      <c r="E23" s="564">
        <f t="shared" ca="1" si="1"/>
        <v>0</v>
      </c>
      <c r="F23" s="564">
        <f t="shared" ca="1" si="5"/>
        <v>1</v>
      </c>
      <c r="G23" s="564">
        <f t="shared" ca="1" si="2"/>
        <v>3.7522019553952557</v>
      </c>
      <c r="H23" s="564">
        <v>1</v>
      </c>
      <c r="I23" s="564">
        <v>1</v>
      </c>
      <c r="J23" s="564">
        <v>1</v>
      </c>
      <c r="K23" s="564">
        <v>1</v>
      </c>
      <c r="L23" s="564">
        <v>1</v>
      </c>
      <c r="M23" s="564">
        <v>1</v>
      </c>
      <c r="N23" s="564">
        <v>1</v>
      </c>
      <c r="O23" s="564">
        <v>1</v>
      </c>
      <c r="P23" s="564">
        <v>1</v>
      </c>
      <c r="Q23" s="564">
        <v>1</v>
      </c>
      <c r="R23" s="564">
        <v>1</v>
      </c>
      <c r="S23" s="564">
        <v>1</v>
      </c>
      <c r="T23" s="564">
        <v>1</v>
      </c>
      <c r="U23" s="564">
        <v>1</v>
      </c>
      <c r="V23" s="564">
        <v>1</v>
      </c>
      <c r="W23" s="564">
        <v>1</v>
      </c>
      <c r="X23" s="564">
        <v>1</v>
      </c>
      <c r="Y23" s="564">
        <v>1</v>
      </c>
      <c r="Z23" s="564">
        <v>1</v>
      </c>
      <c r="AA23" s="564">
        <v>1</v>
      </c>
      <c r="AB23" s="564">
        <v>1</v>
      </c>
      <c r="AC23" s="564">
        <v>1</v>
      </c>
      <c r="AD23" s="564">
        <v>1</v>
      </c>
      <c r="AE23" s="564">
        <v>1</v>
      </c>
      <c r="AF23" s="564">
        <v>1</v>
      </c>
      <c r="AG23" s="564">
        <v>1</v>
      </c>
      <c r="AH23" s="564">
        <v>1</v>
      </c>
      <c r="AI23" s="564">
        <v>1</v>
      </c>
      <c r="AJ23" s="564">
        <v>1</v>
      </c>
      <c r="AK23" s="564">
        <v>1</v>
      </c>
    </row>
    <row r="24" spans="1:37">
      <c r="A24">
        <v>20</v>
      </c>
      <c r="B24" s="564">
        <f t="shared" ca="1" si="6"/>
        <v>20</v>
      </c>
      <c r="C24" s="564">
        <f t="shared" ca="1" si="0"/>
        <v>400</v>
      </c>
      <c r="D24" s="564">
        <f t="shared" ca="1" si="4"/>
        <v>20</v>
      </c>
      <c r="E24" s="564">
        <f t="shared" ca="1" si="1"/>
        <v>0</v>
      </c>
      <c r="F24" s="564">
        <f t="shared" ca="1" si="5"/>
        <v>1</v>
      </c>
      <c r="G24" s="564">
        <f t="shared" ca="1" si="2"/>
        <v>-1.5007495747016448</v>
      </c>
      <c r="H24" s="564">
        <v>1</v>
      </c>
      <c r="I24" s="564">
        <v>1</v>
      </c>
      <c r="J24" s="564">
        <v>1</v>
      </c>
      <c r="K24" s="564">
        <v>1</v>
      </c>
      <c r="L24" s="564">
        <v>1</v>
      </c>
      <c r="M24" s="564">
        <v>1</v>
      </c>
      <c r="N24" s="564">
        <v>1</v>
      </c>
      <c r="O24" s="564">
        <v>1</v>
      </c>
      <c r="P24" s="564">
        <v>1</v>
      </c>
      <c r="Q24" s="564">
        <v>1</v>
      </c>
      <c r="R24" s="564">
        <v>1</v>
      </c>
      <c r="S24" s="564">
        <v>1</v>
      </c>
      <c r="T24" s="564">
        <v>1</v>
      </c>
      <c r="U24" s="564">
        <v>1</v>
      </c>
      <c r="V24" s="564">
        <v>1</v>
      </c>
      <c r="W24" s="564">
        <v>1</v>
      </c>
      <c r="X24" s="564">
        <v>1</v>
      </c>
      <c r="Y24" s="564">
        <v>1</v>
      </c>
      <c r="Z24" s="564">
        <v>1</v>
      </c>
      <c r="AA24" s="564">
        <v>1</v>
      </c>
      <c r="AB24" s="564">
        <v>1</v>
      </c>
      <c r="AC24" s="564">
        <v>1</v>
      </c>
      <c r="AD24" s="564">
        <v>1</v>
      </c>
      <c r="AE24" s="564">
        <v>1</v>
      </c>
      <c r="AF24" s="564">
        <v>1</v>
      </c>
      <c r="AG24" s="564">
        <v>1</v>
      </c>
      <c r="AH24" s="564">
        <v>1</v>
      </c>
      <c r="AI24" s="564">
        <v>1</v>
      </c>
      <c r="AJ24" s="564">
        <v>1</v>
      </c>
      <c r="AK24" s="564">
        <v>1</v>
      </c>
    </row>
    <row r="25" spans="1:37">
      <c r="A25">
        <v>21</v>
      </c>
      <c r="B25" s="564">
        <f t="shared" ca="1" si="6"/>
        <v>20</v>
      </c>
      <c r="C25" s="564">
        <f t="shared" ca="1" si="0"/>
        <v>400</v>
      </c>
      <c r="D25" s="564">
        <f t="shared" ca="1" si="4"/>
        <v>20</v>
      </c>
      <c r="E25" s="564">
        <f t="shared" ca="1" si="1"/>
        <v>0</v>
      </c>
      <c r="F25" s="564">
        <f t="shared" ca="1" si="5"/>
        <v>1</v>
      </c>
      <c r="G25" s="564">
        <f t="shared" ca="1" si="2"/>
        <v>-4.4976769432065478</v>
      </c>
      <c r="H25" s="564">
        <v>1</v>
      </c>
      <c r="I25" s="564">
        <v>1</v>
      </c>
      <c r="J25" s="564">
        <v>1</v>
      </c>
      <c r="K25" s="564">
        <v>1</v>
      </c>
      <c r="L25" s="564">
        <v>1</v>
      </c>
      <c r="M25" s="564">
        <v>1</v>
      </c>
      <c r="N25" s="564">
        <v>1</v>
      </c>
      <c r="O25" s="564">
        <v>1</v>
      </c>
      <c r="P25" s="564">
        <v>1</v>
      </c>
      <c r="Q25" s="564">
        <v>1</v>
      </c>
      <c r="R25" s="564">
        <v>1</v>
      </c>
      <c r="S25" s="564">
        <v>1</v>
      </c>
      <c r="T25" s="564">
        <v>1</v>
      </c>
      <c r="U25" s="564">
        <v>1</v>
      </c>
      <c r="V25" s="564">
        <v>1</v>
      </c>
      <c r="W25" s="564">
        <v>1</v>
      </c>
      <c r="X25" s="564">
        <v>1</v>
      </c>
      <c r="Y25" s="564">
        <v>1</v>
      </c>
      <c r="Z25" s="564">
        <v>1</v>
      </c>
      <c r="AA25" s="564">
        <v>1</v>
      </c>
      <c r="AB25" s="564">
        <v>1</v>
      </c>
      <c r="AC25" s="564">
        <v>1</v>
      </c>
      <c r="AD25" s="564">
        <v>1</v>
      </c>
      <c r="AE25" s="564">
        <v>1</v>
      </c>
      <c r="AF25" s="564">
        <v>1</v>
      </c>
      <c r="AG25" s="564">
        <v>1</v>
      </c>
      <c r="AH25" s="564">
        <v>1</v>
      </c>
      <c r="AI25" s="564">
        <v>1</v>
      </c>
      <c r="AJ25" s="564">
        <v>1</v>
      </c>
      <c r="AK25" s="564">
        <v>1</v>
      </c>
    </row>
    <row r="26" spans="1:37">
      <c r="A26">
        <v>22</v>
      </c>
      <c r="B26" s="564">
        <f t="shared" ca="1" si="6"/>
        <v>0</v>
      </c>
      <c r="C26" s="564">
        <f t="shared" ca="1" si="0"/>
        <v>0</v>
      </c>
      <c r="D26" s="564">
        <f t="shared" ca="1" si="4"/>
        <v>0</v>
      </c>
      <c r="E26" s="564">
        <f t="shared" ca="1" si="1"/>
        <v>0</v>
      </c>
      <c r="F26" s="564">
        <f t="shared" ca="1" si="5"/>
        <v>1</v>
      </c>
      <c r="G26" s="564">
        <f t="shared" ca="1" si="2"/>
        <v>-0.58511069121960713</v>
      </c>
      <c r="H26" s="564">
        <v>0</v>
      </c>
      <c r="I26" s="564">
        <v>0</v>
      </c>
      <c r="J26" s="564">
        <v>0</v>
      </c>
      <c r="K26" s="564">
        <v>0</v>
      </c>
      <c r="L26" s="564">
        <v>0</v>
      </c>
      <c r="M26" s="564">
        <v>0</v>
      </c>
      <c r="N26" s="564">
        <v>0</v>
      </c>
      <c r="O26" s="564">
        <v>0</v>
      </c>
      <c r="P26" s="564">
        <v>0</v>
      </c>
      <c r="Q26" s="564">
        <v>0</v>
      </c>
      <c r="R26" s="564">
        <v>0</v>
      </c>
      <c r="S26" s="564">
        <v>0</v>
      </c>
      <c r="T26" s="564">
        <v>0</v>
      </c>
      <c r="U26" s="564">
        <v>0</v>
      </c>
      <c r="V26" s="564">
        <v>0</v>
      </c>
      <c r="W26" s="564">
        <v>0</v>
      </c>
      <c r="X26" s="564">
        <v>0</v>
      </c>
      <c r="Y26" s="564">
        <v>0</v>
      </c>
      <c r="Z26" s="564">
        <v>0</v>
      </c>
      <c r="AA26" s="564">
        <v>0</v>
      </c>
      <c r="AB26" s="564">
        <v>0</v>
      </c>
      <c r="AC26" s="564">
        <v>0</v>
      </c>
      <c r="AD26" s="564">
        <v>0</v>
      </c>
      <c r="AE26" s="564">
        <v>0</v>
      </c>
      <c r="AF26" s="564">
        <v>0</v>
      </c>
      <c r="AG26" s="564">
        <v>0</v>
      </c>
      <c r="AH26" s="564">
        <v>0</v>
      </c>
      <c r="AI26" s="564">
        <v>0</v>
      </c>
      <c r="AJ26" s="564">
        <v>0</v>
      </c>
      <c r="AK26" s="564">
        <v>0</v>
      </c>
    </row>
    <row r="27" spans="1:37">
      <c r="A27">
        <v>23</v>
      </c>
      <c r="B27" s="564">
        <f t="shared" ca="1" si="6"/>
        <v>20</v>
      </c>
      <c r="C27" s="564">
        <f t="shared" ca="1" si="0"/>
        <v>400</v>
      </c>
      <c r="D27" s="564">
        <f t="shared" ca="1" si="4"/>
        <v>20</v>
      </c>
      <c r="E27" s="564">
        <f t="shared" ca="1" si="1"/>
        <v>0</v>
      </c>
      <c r="F27" s="564">
        <f t="shared" ca="1" si="5"/>
        <v>1</v>
      </c>
      <c r="G27" s="564">
        <f t="shared" ca="1" si="2"/>
        <v>-4.207237635802441</v>
      </c>
      <c r="H27" s="564">
        <v>1</v>
      </c>
      <c r="I27" s="564">
        <v>1</v>
      </c>
      <c r="J27" s="564">
        <v>1</v>
      </c>
      <c r="K27" s="564">
        <v>1</v>
      </c>
      <c r="L27" s="564">
        <v>1</v>
      </c>
      <c r="M27" s="564">
        <v>1</v>
      </c>
      <c r="N27" s="564">
        <v>1</v>
      </c>
      <c r="O27" s="564">
        <v>1</v>
      </c>
      <c r="P27" s="564">
        <v>1</v>
      </c>
      <c r="Q27" s="564">
        <v>1</v>
      </c>
      <c r="R27" s="564">
        <v>1</v>
      </c>
      <c r="S27" s="564">
        <v>1</v>
      </c>
      <c r="T27" s="564">
        <v>1</v>
      </c>
      <c r="U27" s="564">
        <v>1</v>
      </c>
      <c r="V27" s="564">
        <v>1</v>
      </c>
      <c r="W27" s="564">
        <v>1</v>
      </c>
      <c r="X27" s="564">
        <v>1</v>
      </c>
      <c r="Y27" s="564">
        <v>1</v>
      </c>
      <c r="Z27" s="564">
        <v>1</v>
      </c>
      <c r="AA27" s="564">
        <v>1</v>
      </c>
      <c r="AB27" s="564">
        <v>1</v>
      </c>
      <c r="AC27" s="564">
        <v>1</v>
      </c>
      <c r="AD27" s="564">
        <v>1</v>
      </c>
      <c r="AE27" s="564">
        <v>1</v>
      </c>
      <c r="AF27" s="564">
        <v>1</v>
      </c>
      <c r="AG27" s="564">
        <v>1</v>
      </c>
      <c r="AH27" s="564">
        <v>1</v>
      </c>
      <c r="AI27" s="564">
        <v>1</v>
      </c>
      <c r="AJ27" s="564">
        <v>1</v>
      </c>
      <c r="AK27" s="564">
        <v>1</v>
      </c>
    </row>
    <row r="28" spans="1:37">
      <c r="A28">
        <v>24</v>
      </c>
      <c r="B28" s="564">
        <f t="shared" ca="1" si="6"/>
        <v>20</v>
      </c>
      <c r="C28" s="564">
        <f t="shared" ca="1" si="0"/>
        <v>400</v>
      </c>
      <c r="D28" s="564">
        <f t="shared" ca="1" si="4"/>
        <v>20</v>
      </c>
      <c r="E28" s="564">
        <f t="shared" ca="1" si="1"/>
        <v>0</v>
      </c>
      <c r="F28" s="564">
        <f t="shared" ca="1" si="5"/>
        <v>1</v>
      </c>
      <c r="G28" s="564">
        <f t="shared" ca="1" si="2"/>
        <v>7.1853709524480678</v>
      </c>
      <c r="H28" s="564">
        <v>1</v>
      </c>
      <c r="I28" s="564">
        <v>1</v>
      </c>
      <c r="J28" s="564">
        <v>1</v>
      </c>
      <c r="K28" s="564">
        <v>1</v>
      </c>
      <c r="L28" s="564">
        <v>1</v>
      </c>
      <c r="M28" s="564">
        <v>1</v>
      </c>
      <c r="N28" s="564">
        <v>1</v>
      </c>
      <c r="O28" s="564">
        <v>1</v>
      </c>
      <c r="P28" s="564">
        <v>1</v>
      </c>
      <c r="Q28" s="564">
        <v>1</v>
      </c>
      <c r="R28" s="564">
        <v>1</v>
      </c>
      <c r="S28" s="564">
        <v>1</v>
      </c>
      <c r="T28" s="564">
        <v>1</v>
      </c>
      <c r="U28" s="564">
        <v>1</v>
      </c>
      <c r="V28" s="564">
        <v>1</v>
      </c>
      <c r="W28" s="564">
        <v>1</v>
      </c>
      <c r="X28" s="564">
        <v>1</v>
      </c>
      <c r="Y28" s="564">
        <v>1</v>
      </c>
      <c r="Z28" s="564">
        <v>1</v>
      </c>
      <c r="AA28" s="564">
        <v>1</v>
      </c>
      <c r="AB28" s="564">
        <v>1</v>
      </c>
      <c r="AC28" s="564">
        <v>1</v>
      </c>
      <c r="AD28" s="564">
        <v>1</v>
      </c>
      <c r="AE28" s="564">
        <v>1</v>
      </c>
      <c r="AF28" s="564">
        <v>1</v>
      </c>
      <c r="AG28" s="564">
        <v>1</v>
      </c>
      <c r="AH28" s="564">
        <v>1</v>
      </c>
      <c r="AI28" s="564">
        <v>1</v>
      </c>
      <c r="AJ28" s="564">
        <v>1</v>
      </c>
      <c r="AK28" s="564">
        <v>1</v>
      </c>
    </row>
    <row r="29" spans="1:37">
      <c r="A29">
        <v>25</v>
      </c>
      <c r="B29" s="564">
        <f t="shared" ca="1" si="6"/>
        <v>20</v>
      </c>
      <c r="C29" s="564">
        <f t="shared" ca="1" si="0"/>
        <v>400</v>
      </c>
      <c r="D29" s="564">
        <f t="shared" ca="1" si="4"/>
        <v>20</v>
      </c>
      <c r="E29" s="564">
        <f t="shared" ca="1" si="1"/>
        <v>0</v>
      </c>
      <c r="F29" s="564">
        <f t="shared" ca="1" si="5"/>
        <v>1</v>
      </c>
      <c r="G29" s="564">
        <f t="shared" ca="1" si="2"/>
        <v>5.789888591227184</v>
      </c>
      <c r="H29" s="564">
        <v>1</v>
      </c>
      <c r="I29" s="564">
        <v>1</v>
      </c>
      <c r="J29" s="564">
        <v>1</v>
      </c>
      <c r="K29" s="564">
        <v>1</v>
      </c>
      <c r="L29" s="564">
        <v>1</v>
      </c>
      <c r="M29" s="564">
        <v>1</v>
      </c>
      <c r="N29" s="564">
        <v>1</v>
      </c>
      <c r="O29" s="564">
        <v>1</v>
      </c>
      <c r="P29" s="564">
        <v>1</v>
      </c>
      <c r="Q29" s="564">
        <v>1</v>
      </c>
      <c r="R29" s="564">
        <v>1</v>
      </c>
      <c r="S29" s="564">
        <v>1</v>
      </c>
      <c r="T29" s="564">
        <v>1</v>
      </c>
      <c r="U29" s="564">
        <v>1</v>
      </c>
      <c r="V29" s="564">
        <v>1</v>
      </c>
      <c r="W29" s="564">
        <v>1</v>
      </c>
      <c r="X29" s="564">
        <v>1</v>
      </c>
      <c r="Y29" s="564">
        <v>1</v>
      </c>
      <c r="Z29" s="564">
        <v>1</v>
      </c>
      <c r="AA29" s="564">
        <v>1</v>
      </c>
      <c r="AB29" s="564">
        <v>1</v>
      </c>
      <c r="AC29" s="564">
        <v>1</v>
      </c>
      <c r="AD29" s="564">
        <v>1</v>
      </c>
      <c r="AE29" s="564">
        <v>1</v>
      </c>
      <c r="AF29" s="564">
        <v>1</v>
      </c>
      <c r="AG29" s="564">
        <v>1</v>
      </c>
      <c r="AH29" s="564">
        <v>1</v>
      </c>
      <c r="AI29" s="564">
        <v>1</v>
      </c>
      <c r="AJ29" s="564">
        <v>1</v>
      </c>
      <c r="AK29" s="564">
        <v>1</v>
      </c>
    </row>
    <row r="30" spans="1:37">
      <c r="A30">
        <v>26</v>
      </c>
      <c r="B30" s="564">
        <f t="shared" ca="1" si="6"/>
        <v>20</v>
      </c>
      <c r="C30" s="564">
        <f t="shared" ca="1" si="0"/>
        <v>400</v>
      </c>
      <c r="D30" s="564">
        <f t="shared" ca="1" si="4"/>
        <v>20</v>
      </c>
      <c r="E30" s="564">
        <f t="shared" ca="1" si="1"/>
        <v>0</v>
      </c>
      <c r="F30" s="564">
        <f t="shared" ca="1" si="5"/>
        <v>1</v>
      </c>
      <c r="G30" s="564">
        <f t="shared" ca="1" si="2"/>
        <v>-2.187287511831427</v>
      </c>
      <c r="H30" s="564">
        <v>1</v>
      </c>
      <c r="I30" s="564">
        <v>1</v>
      </c>
      <c r="J30" s="564">
        <v>1</v>
      </c>
      <c r="K30" s="564">
        <v>1</v>
      </c>
      <c r="L30" s="564">
        <v>1</v>
      </c>
      <c r="M30" s="564">
        <v>1</v>
      </c>
      <c r="N30" s="564">
        <v>1</v>
      </c>
      <c r="O30" s="564">
        <v>1</v>
      </c>
      <c r="P30" s="564">
        <v>1</v>
      </c>
      <c r="Q30" s="564">
        <v>1</v>
      </c>
      <c r="R30" s="564">
        <v>1</v>
      </c>
      <c r="S30" s="564">
        <v>1</v>
      </c>
      <c r="T30" s="564">
        <v>1</v>
      </c>
      <c r="U30" s="564">
        <v>1</v>
      </c>
      <c r="V30" s="564">
        <v>1</v>
      </c>
      <c r="W30" s="564">
        <v>1</v>
      </c>
      <c r="X30" s="564">
        <v>1</v>
      </c>
      <c r="Y30" s="564">
        <v>1</v>
      </c>
      <c r="Z30" s="564">
        <v>1</v>
      </c>
      <c r="AA30" s="564">
        <v>1</v>
      </c>
      <c r="AB30" s="564">
        <v>1</v>
      </c>
      <c r="AC30" s="564">
        <v>1</v>
      </c>
      <c r="AD30" s="564">
        <v>1</v>
      </c>
      <c r="AE30" s="564">
        <v>1</v>
      </c>
      <c r="AF30" s="564">
        <v>1</v>
      </c>
      <c r="AG30" s="564">
        <v>1</v>
      </c>
      <c r="AH30" s="564">
        <v>1</v>
      </c>
      <c r="AI30" s="564">
        <v>1</v>
      </c>
      <c r="AJ30" s="564">
        <v>1</v>
      </c>
      <c r="AK30" s="564">
        <v>1</v>
      </c>
    </row>
    <row r="31" spans="1:37">
      <c r="A31">
        <v>27</v>
      </c>
      <c r="B31" s="564">
        <f t="shared" ca="1" si="6"/>
        <v>20</v>
      </c>
      <c r="C31" s="564">
        <f t="shared" ca="1" si="0"/>
        <v>400</v>
      </c>
      <c r="D31" s="564">
        <f t="shared" ca="1" si="4"/>
        <v>20</v>
      </c>
      <c r="E31" s="564">
        <f t="shared" ca="1" si="1"/>
        <v>0</v>
      </c>
      <c r="F31" s="564">
        <f t="shared" ca="1" si="5"/>
        <v>1</v>
      </c>
      <c r="G31" s="564">
        <f t="shared" ca="1" si="2"/>
        <v>-0.81959920778335915</v>
      </c>
      <c r="H31" s="564">
        <v>1</v>
      </c>
      <c r="I31" s="564">
        <v>1</v>
      </c>
      <c r="J31" s="564">
        <v>1</v>
      </c>
      <c r="K31" s="564">
        <v>1</v>
      </c>
      <c r="L31" s="564">
        <v>1</v>
      </c>
      <c r="M31" s="564">
        <v>1</v>
      </c>
      <c r="N31" s="564">
        <v>1</v>
      </c>
      <c r="O31" s="564">
        <v>1</v>
      </c>
      <c r="P31" s="564">
        <v>1</v>
      </c>
      <c r="Q31" s="564">
        <v>1</v>
      </c>
      <c r="R31" s="564">
        <v>1</v>
      </c>
      <c r="S31" s="564">
        <v>1</v>
      </c>
      <c r="T31" s="564">
        <v>1</v>
      </c>
      <c r="U31" s="564">
        <v>1</v>
      </c>
      <c r="V31" s="564">
        <v>1</v>
      </c>
      <c r="W31" s="564">
        <v>1</v>
      </c>
      <c r="X31" s="564">
        <v>1</v>
      </c>
      <c r="Y31" s="564">
        <v>1</v>
      </c>
      <c r="Z31" s="564">
        <v>1</v>
      </c>
      <c r="AA31" s="564">
        <v>1</v>
      </c>
      <c r="AB31" s="564">
        <v>1</v>
      </c>
      <c r="AC31" s="564">
        <v>1</v>
      </c>
      <c r="AD31" s="564">
        <v>1</v>
      </c>
      <c r="AE31" s="564">
        <v>1</v>
      </c>
      <c r="AF31" s="564">
        <v>1</v>
      </c>
      <c r="AG31" s="564">
        <v>1</v>
      </c>
      <c r="AH31" s="564">
        <v>1</v>
      </c>
      <c r="AI31" s="564">
        <v>1</v>
      </c>
      <c r="AJ31" s="564">
        <v>1</v>
      </c>
      <c r="AK31" s="564">
        <v>1</v>
      </c>
    </row>
    <row r="32" spans="1:37">
      <c r="A32">
        <v>28</v>
      </c>
      <c r="B32" s="564">
        <f t="shared" ca="1" si="6"/>
        <v>0</v>
      </c>
      <c r="C32" s="564">
        <f t="shared" ca="1" si="0"/>
        <v>0</v>
      </c>
      <c r="D32" s="564">
        <f t="shared" ca="1" si="4"/>
        <v>0</v>
      </c>
      <c r="E32" s="564">
        <f t="shared" ca="1" si="1"/>
        <v>0</v>
      </c>
      <c r="F32" s="564">
        <f t="shared" ca="1" si="5"/>
        <v>1</v>
      </c>
      <c r="G32" s="564">
        <f t="shared" ca="1" si="2"/>
        <v>2.5207821916091797</v>
      </c>
      <c r="H32" s="564">
        <v>0</v>
      </c>
      <c r="I32" s="564">
        <v>0</v>
      </c>
      <c r="J32" s="564">
        <v>0</v>
      </c>
      <c r="K32" s="564">
        <v>0</v>
      </c>
      <c r="L32" s="564">
        <v>0</v>
      </c>
      <c r="M32" s="564">
        <v>0</v>
      </c>
      <c r="N32" s="564">
        <v>0</v>
      </c>
      <c r="O32" s="564">
        <v>0</v>
      </c>
      <c r="P32" s="564">
        <v>0</v>
      </c>
      <c r="Q32" s="564">
        <v>0</v>
      </c>
      <c r="R32" s="564">
        <v>0</v>
      </c>
      <c r="S32" s="564">
        <v>0</v>
      </c>
      <c r="T32" s="564">
        <v>0</v>
      </c>
      <c r="U32" s="564">
        <v>0</v>
      </c>
      <c r="V32" s="564">
        <v>0</v>
      </c>
      <c r="W32" s="564">
        <v>0</v>
      </c>
      <c r="X32" s="564">
        <v>0</v>
      </c>
      <c r="Y32" s="564">
        <v>0</v>
      </c>
      <c r="Z32" s="564">
        <v>0</v>
      </c>
      <c r="AA32" s="564">
        <v>0</v>
      </c>
      <c r="AB32" s="564">
        <v>0</v>
      </c>
      <c r="AC32" s="564">
        <v>0</v>
      </c>
      <c r="AD32" s="564">
        <v>0</v>
      </c>
      <c r="AE32" s="564">
        <v>0</v>
      </c>
      <c r="AF32" s="564">
        <v>0</v>
      </c>
      <c r="AG32" s="564">
        <v>0</v>
      </c>
      <c r="AH32" s="564">
        <v>0</v>
      </c>
      <c r="AI32" s="564">
        <v>0</v>
      </c>
      <c r="AJ32" s="564">
        <v>0</v>
      </c>
      <c r="AK32" s="564">
        <v>0</v>
      </c>
    </row>
    <row r="33" spans="1:37">
      <c r="A33">
        <v>29</v>
      </c>
      <c r="B33" s="564">
        <f t="shared" ca="1" si="6"/>
        <v>20</v>
      </c>
      <c r="C33" s="564">
        <f t="shared" ca="1" si="0"/>
        <v>400</v>
      </c>
      <c r="D33" s="564">
        <f t="shared" ca="1" si="4"/>
        <v>20</v>
      </c>
      <c r="E33" s="564">
        <f t="shared" ca="1" si="1"/>
        <v>0</v>
      </c>
      <c r="F33" s="564">
        <f t="shared" ca="1" si="5"/>
        <v>1</v>
      </c>
      <c r="G33" s="564">
        <f t="shared" ca="1" si="2"/>
        <v>5.4627048243761056</v>
      </c>
      <c r="H33" s="564">
        <v>1</v>
      </c>
      <c r="I33" s="564">
        <v>1</v>
      </c>
      <c r="J33" s="564">
        <v>1</v>
      </c>
      <c r="K33" s="564">
        <v>1</v>
      </c>
      <c r="L33" s="564">
        <v>1</v>
      </c>
      <c r="M33" s="564">
        <v>1</v>
      </c>
      <c r="N33" s="564">
        <v>1</v>
      </c>
      <c r="O33" s="564">
        <v>1</v>
      </c>
      <c r="P33" s="564">
        <v>1</v>
      </c>
      <c r="Q33" s="564">
        <v>1</v>
      </c>
      <c r="R33" s="564">
        <v>1</v>
      </c>
      <c r="S33" s="564">
        <v>1</v>
      </c>
      <c r="T33" s="564">
        <v>1</v>
      </c>
      <c r="U33" s="564">
        <v>1</v>
      </c>
      <c r="V33" s="564">
        <v>1</v>
      </c>
      <c r="W33" s="564">
        <v>1</v>
      </c>
      <c r="X33" s="564">
        <v>1</v>
      </c>
      <c r="Y33" s="564">
        <v>1</v>
      </c>
      <c r="Z33" s="564">
        <v>1</v>
      </c>
      <c r="AA33" s="564">
        <v>1</v>
      </c>
      <c r="AB33" s="564">
        <v>1</v>
      </c>
      <c r="AC33" s="564">
        <v>1</v>
      </c>
      <c r="AD33" s="564">
        <v>1</v>
      </c>
      <c r="AE33" s="564">
        <v>1</v>
      </c>
      <c r="AF33" s="564">
        <v>1</v>
      </c>
      <c r="AG33" s="564">
        <v>1</v>
      </c>
      <c r="AH33" s="564">
        <v>1</v>
      </c>
      <c r="AI33" s="564">
        <v>1</v>
      </c>
      <c r="AJ33" s="564">
        <v>1</v>
      </c>
      <c r="AK33" s="564">
        <v>1</v>
      </c>
    </row>
    <row r="34" spans="1:37">
      <c r="A34">
        <v>30</v>
      </c>
      <c r="B34" s="564">
        <f t="shared" ca="1" si="6"/>
        <v>0</v>
      </c>
      <c r="C34" s="564">
        <f t="shared" ca="1" si="0"/>
        <v>0</v>
      </c>
      <c r="D34" s="564">
        <f t="shared" ca="1" si="4"/>
        <v>0</v>
      </c>
      <c r="E34" s="564">
        <f t="shared" ca="1" si="1"/>
        <v>0</v>
      </c>
      <c r="F34" s="564">
        <f t="shared" ca="1" si="5"/>
        <v>1</v>
      </c>
      <c r="G34" s="564">
        <f t="shared" ca="1" si="2"/>
        <v>4.4633267665699972</v>
      </c>
      <c r="H34" s="564">
        <v>0</v>
      </c>
      <c r="I34" s="564">
        <v>0</v>
      </c>
      <c r="J34" s="564">
        <v>0</v>
      </c>
      <c r="K34" s="564">
        <v>0</v>
      </c>
      <c r="L34" s="564">
        <v>0</v>
      </c>
      <c r="M34" s="564">
        <v>0</v>
      </c>
      <c r="N34" s="564">
        <v>0</v>
      </c>
      <c r="O34" s="564">
        <v>0</v>
      </c>
      <c r="P34" s="564">
        <v>0</v>
      </c>
      <c r="Q34" s="564">
        <v>0</v>
      </c>
      <c r="R34" s="564">
        <v>0</v>
      </c>
      <c r="S34" s="564">
        <v>0</v>
      </c>
      <c r="T34" s="564">
        <v>0</v>
      </c>
      <c r="U34" s="564">
        <v>0</v>
      </c>
      <c r="V34" s="564">
        <v>0</v>
      </c>
      <c r="W34" s="564">
        <v>0</v>
      </c>
      <c r="X34" s="564">
        <v>0</v>
      </c>
      <c r="Y34" s="564">
        <v>0</v>
      </c>
      <c r="Z34" s="564">
        <v>0</v>
      </c>
      <c r="AA34" s="564">
        <v>0</v>
      </c>
      <c r="AB34" s="564">
        <v>0</v>
      </c>
      <c r="AC34" s="564">
        <v>0</v>
      </c>
      <c r="AD34" s="564">
        <v>0</v>
      </c>
      <c r="AE34" s="564">
        <v>0</v>
      </c>
      <c r="AF34" s="564">
        <v>0</v>
      </c>
      <c r="AG34" s="564">
        <v>0</v>
      </c>
      <c r="AH34" s="564">
        <v>0</v>
      </c>
      <c r="AI34" s="564">
        <v>0</v>
      </c>
      <c r="AJ34" s="564">
        <v>0</v>
      </c>
      <c r="AK34" s="564">
        <v>0</v>
      </c>
    </row>
    <row r="35" spans="1:37">
      <c r="A35">
        <v>31</v>
      </c>
      <c r="B35" s="564">
        <f t="shared" ca="1" si="6"/>
        <v>20</v>
      </c>
      <c r="C35" s="564">
        <f t="shared" ca="1" si="0"/>
        <v>400</v>
      </c>
      <c r="D35" s="564">
        <f t="shared" ca="1" si="4"/>
        <v>20</v>
      </c>
      <c r="E35" s="564">
        <f t="shared" ca="1" si="1"/>
        <v>0</v>
      </c>
      <c r="F35" s="564">
        <f t="shared" ca="1" si="5"/>
        <v>1</v>
      </c>
      <c r="G35" s="564">
        <f t="shared" ca="1" si="2"/>
        <v>4.4387109301500152</v>
      </c>
      <c r="H35" s="564">
        <v>1</v>
      </c>
      <c r="I35" s="564">
        <v>1</v>
      </c>
      <c r="J35" s="564">
        <v>1</v>
      </c>
      <c r="K35" s="564">
        <v>1</v>
      </c>
      <c r="L35" s="564">
        <v>1</v>
      </c>
      <c r="M35" s="564">
        <v>1</v>
      </c>
      <c r="N35" s="564">
        <v>1</v>
      </c>
      <c r="O35" s="564">
        <v>1</v>
      </c>
      <c r="P35" s="564">
        <v>1</v>
      </c>
      <c r="Q35" s="564">
        <v>1</v>
      </c>
      <c r="R35" s="564">
        <v>1</v>
      </c>
      <c r="S35" s="564">
        <v>1</v>
      </c>
      <c r="T35" s="564">
        <v>1</v>
      </c>
      <c r="U35" s="564">
        <v>1</v>
      </c>
      <c r="V35" s="564">
        <v>1</v>
      </c>
      <c r="W35" s="564">
        <v>1</v>
      </c>
      <c r="X35" s="564">
        <v>1</v>
      </c>
      <c r="Y35" s="564">
        <v>1</v>
      </c>
      <c r="Z35" s="564">
        <v>1</v>
      </c>
      <c r="AA35" s="564">
        <v>1</v>
      </c>
      <c r="AB35" s="564">
        <v>1</v>
      </c>
      <c r="AC35" s="564">
        <v>1</v>
      </c>
      <c r="AD35" s="564">
        <v>1</v>
      </c>
      <c r="AE35" s="564">
        <v>1</v>
      </c>
      <c r="AF35" s="564">
        <v>1</v>
      </c>
      <c r="AG35" s="564">
        <v>1</v>
      </c>
      <c r="AH35" s="564">
        <v>1</v>
      </c>
      <c r="AI35" s="564">
        <v>1</v>
      </c>
      <c r="AJ35" s="564">
        <v>1</v>
      </c>
      <c r="AK35" s="564">
        <v>1</v>
      </c>
    </row>
    <row r="36" spans="1:37">
      <c r="A36">
        <v>32</v>
      </c>
      <c r="B36" s="564">
        <f t="shared" ca="1" si="6"/>
        <v>0</v>
      </c>
      <c r="C36" s="564">
        <f t="shared" ca="1" si="0"/>
        <v>0</v>
      </c>
      <c r="D36" s="564">
        <f t="shared" ca="1" si="4"/>
        <v>0</v>
      </c>
      <c r="E36" s="564">
        <f t="shared" ca="1" si="1"/>
        <v>0</v>
      </c>
      <c r="F36" s="564">
        <f t="shared" ca="1" si="5"/>
        <v>1</v>
      </c>
      <c r="G36" s="564">
        <f t="shared" ca="1" si="2"/>
        <v>10.989146294458173</v>
      </c>
      <c r="H36" s="564">
        <v>0</v>
      </c>
      <c r="I36" s="564">
        <v>0</v>
      </c>
      <c r="J36" s="564">
        <v>0</v>
      </c>
      <c r="K36" s="564">
        <v>0</v>
      </c>
      <c r="L36" s="564">
        <v>0</v>
      </c>
      <c r="M36" s="564">
        <v>0</v>
      </c>
      <c r="N36" s="564">
        <v>0</v>
      </c>
      <c r="O36" s="564">
        <v>0</v>
      </c>
      <c r="P36" s="564">
        <v>0</v>
      </c>
      <c r="Q36" s="564">
        <v>0</v>
      </c>
      <c r="R36" s="564">
        <v>0</v>
      </c>
      <c r="S36" s="564">
        <v>0</v>
      </c>
      <c r="T36" s="564">
        <v>0</v>
      </c>
      <c r="U36" s="564">
        <v>0</v>
      </c>
      <c r="V36" s="564">
        <v>0</v>
      </c>
      <c r="W36" s="564">
        <v>0</v>
      </c>
      <c r="X36" s="564">
        <v>0</v>
      </c>
      <c r="Y36" s="564">
        <v>0</v>
      </c>
      <c r="Z36" s="564">
        <v>0</v>
      </c>
      <c r="AA36" s="564">
        <v>0</v>
      </c>
      <c r="AB36" s="564">
        <v>0</v>
      </c>
      <c r="AC36" s="564">
        <v>0</v>
      </c>
      <c r="AD36" s="564">
        <v>0</v>
      </c>
      <c r="AE36" s="564">
        <v>0</v>
      </c>
      <c r="AF36" s="564">
        <v>0</v>
      </c>
      <c r="AG36" s="564">
        <v>0</v>
      </c>
      <c r="AH36" s="564">
        <v>0</v>
      </c>
      <c r="AI36" s="564">
        <v>0</v>
      </c>
      <c r="AJ36" s="564">
        <v>0</v>
      </c>
      <c r="AK36" s="564">
        <v>0</v>
      </c>
    </row>
    <row r="37" spans="1:37">
      <c r="A37">
        <v>33</v>
      </c>
      <c r="B37" s="564">
        <f t="shared" ca="1" si="6"/>
        <v>0</v>
      </c>
      <c r="C37" s="564">
        <f t="shared" ca="1" si="0"/>
        <v>0</v>
      </c>
      <c r="D37" s="564">
        <f t="shared" ca="1" si="4"/>
        <v>0</v>
      </c>
      <c r="E37" s="564">
        <f t="shared" ca="1" si="1"/>
        <v>0</v>
      </c>
      <c r="F37" s="564">
        <f t="shared" ca="1" si="5"/>
        <v>1</v>
      </c>
      <c r="G37" s="564">
        <f t="shared" ca="1" si="2"/>
        <v>-0.1196895974273029</v>
      </c>
      <c r="H37" s="564">
        <v>0</v>
      </c>
      <c r="I37" s="564">
        <v>0</v>
      </c>
      <c r="J37" s="564">
        <v>0</v>
      </c>
      <c r="K37" s="564">
        <v>0</v>
      </c>
      <c r="L37" s="564">
        <v>0</v>
      </c>
      <c r="M37" s="564">
        <v>0</v>
      </c>
      <c r="N37" s="564">
        <v>0</v>
      </c>
      <c r="O37" s="564">
        <v>0</v>
      </c>
      <c r="P37" s="564">
        <v>0</v>
      </c>
      <c r="Q37" s="564">
        <v>0</v>
      </c>
      <c r="R37" s="564">
        <v>0</v>
      </c>
      <c r="S37" s="564">
        <v>0</v>
      </c>
      <c r="T37" s="564">
        <v>0</v>
      </c>
      <c r="U37" s="564">
        <v>0</v>
      </c>
      <c r="V37" s="564">
        <v>0</v>
      </c>
      <c r="W37" s="564">
        <v>0</v>
      </c>
      <c r="X37" s="564">
        <v>0</v>
      </c>
      <c r="Y37" s="564">
        <v>0</v>
      </c>
      <c r="Z37" s="564">
        <v>0</v>
      </c>
      <c r="AA37" s="564">
        <v>0</v>
      </c>
      <c r="AB37" s="564">
        <v>0</v>
      </c>
      <c r="AC37" s="564">
        <v>0</v>
      </c>
      <c r="AD37" s="564">
        <v>0</v>
      </c>
      <c r="AE37" s="564">
        <v>0</v>
      </c>
      <c r="AF37" s="564">
        <v>0</v>
      </c>
      <c r="AG37" s="564">
        <v>0</v>
      </c>
      <c r="AH37" s="564">
        <v>0</v>
      </c>
      <c r="AI37" s="564">
        <v>0</v>
      </c>
      <c r="AJ37" s="564">
        <v>0</v>
      </c>
      <c r="AK37" s="564">
        <v>0</v>
      </c>
    </row>
    <row r="38" spans="1:37">
      <c r="A38">
        <v>34</v>
      </c>
      <c r="B38" s="564">
        <f t="shared" ca="1" si="6"/>
        <v>20</v>
      </c>
      <c r="C38" s="564">
        <f t="shared" ca="1" si="0"/>
        <v>400</v>
      </c>
      <c r="D38" s="564">
        <f t="shared" ca="1" si="4"/>
        <v>20</v>
      </c>
      <c r="E38" s="564">
        <f t="shared" ca="1" si="1"/>
        <v>0</v>
      </c>
      <c r="F38" s="564">
        <f t="shared" ca="1" si="5"/>
        <v>1</v>
      </c>
      <c r="G38" s="564">
        <f t="shared" ca="1" si="2"/>
        <v>2.1948694478238826</v>
      </c>
      <c r="H38" s="564">
        <v>1</v>
      </c>
      <c r="I38" s="564">
        <v>1</v>
      </c>
      <c r="J38" s="564">
        <v>1</v>
      </c>
      <c r="K38" s="564">
        <v>1</v>
      </c>
      <c r="L38" s="564">
        <v>1</v>
      </c>
      <c r="M38" s="564">
        <v>1</v>
      </c>
      <c r="N38" s="564">
        <v>1</v>
      </c>
      <c r="O38" s="564">
        <v>1</v>
      </c>
      <c r="P38" s="564">
        <v>1</v>
      </c>
      <c r="Q38" s="564">
        <v>1</v>
      </c>
      <c r="R38" s="564">
        <v>1</v>
      </c>
      <c r="S38" s="564">
        <v>1</v>
      </c>
      <c r="T38" s="564">
        <v>1</v>
      </c>
      <c r="U38" s="564">
        <v>1</v>
      </c>
      <c r="V38" s="564">
        <v>1</v>
      </c>
      <c r="W38" s="564">
        <v>1</v>
      </c>
      <c r="X38" s="564">
        <v>1</v>
      </c>
      <c r="Y38" s="564">
        <v>1</v>
      </c>
      <c r="Z38" s="564">
        <v>1</v>
      </c>
      <c r="AA38" s="564">
        <v>1</v>
      </c>
      <c r="AB38" s="564">
        <v>1</v>
      </c>
      <c r="AC38" s="564">
        <v>1</v>
      </c>
      <c r="AD38" s="564">
        <v>1</v>
      </c>
      <c r="AE38" s="564">
        <v>1</v>
      </c>
      <c r="AF38" s="564">
        <v>1</v>
      </c>
      <c r="AG38" s="564">
        <v>1</v>
      </c>
      <c r="AH38" s="564">
        <v>1</v>
      </c>
      <c r="AI38" s="564">
        <v>1</v>
      </c>
      <c r="AJ38" s="564">
        <v>1</v>
      </c>
      <c r="AK38" s="564">
        <v>1</v>
      </c>
    </row>
    <row r="39" spans="1:37">
      <c r="A39">
        <v>35</v>
      </c>
      <c r="B39" s="564">
        <f t="shared" ca="1" si="6"/>
        <v>20</v>
      </c>
      <c r="C39" s="564">
        <f t="shared" ca="1" si="0"/>
        <v>400</v>
      </c>
      <c r="D39" s="564">
        <f t="shared" ca="1" si="4"/>
        <v>20</v>
      </c>
      <c r="E39" s="564">
        <f t="shared" ca="1" si="1"/>
        <v>0</v>
      </c>
      <c r="F39" s="564">
        <f t="shared" ca="1" si="5"/>
        <v>1</v>
      </c>
      <c r="G39" s="564">
        <f t="shared" ca="1" si="2"/>
        <v>5.1553896122018887</v>
      </c>
      <c r="H39" s="564">
        <v>1</v>
      </c>
      <c r="I39" s="564">
        <v>1</v>
      </c>
      <c r="J39" s="564">
        <v>1</v>
      </c>
      <c r="K39" s="564">
        <v>1</v>
      </c>
      <c r="L39" s="564">
        <v>1</v>
      </c>
      <c r="M39" s="564">
        <v>1</v>
      </c>
      <c r="N39" s="564">
        <v>1</v>
      </c>
      <c r="O39" s="564">
        <v>1</v>
      </c>
      <c r="P39" s="564">
        <v>1</v>
      </c>
      <c r="Q39" s="564">
        <v>1</v>
      </c>
      <c r="R39" s="564">
        <v>1</v>
      </c>
      <c r="S39" s="564">
        <v>1</v>
      </c>
      <c r="T39" s="564">
        <v>1</v>
      </c>
      <c r="U39" s="564">
        <v>1</v>
      </c>
      <c r="V39" s="564">
        <v>1</v>
      </c>
      <c r="W39" s="564">
        <v>1</v>
      </c>
      <c r="X39" s="564">
        <v>1</v>
      </c>
      <c r="Y39" s="564">
        <v>1</v>
      </c>
      <c r="Z39" s="564">
        <v>1</v>
      </c>
      <c r="AA39" s="564">
        <v>1</v>
      </c>
      <c r="AB39" s="564">
        <v>1</v>
      </c>
      <c r="AC39" s="564">
        <v>1</v>
      </c>
      <c r="AD39" s="564">
        <v>1</v>
      </c>
      <c r="AE39" s="564">
        <v>1</v>
      </c>
      <c r="AF39" s="564">
        <v>1</v>
      </c>
      <c r="AG39" s="564">
        <v>1</v>
      </c>
      <c r="AH39" s="564">
        <v>1</v>
      </c>
      <c r="AI39" s="564">
        <v>1</v>
      </c>
      <c r="AJ39" s="564">
        <v>1</v>
      </c>
      <c r="AK39" s="564">
        <v>1</v>
      </c>
    </row>
    <row r="40" spans="1:37">
      <c r="A40">
        <v>36</v>
      </c>
      <c r="B40" s="564">
        <f t="shared" ca="1" si="6"/>
        <v>20</v>
      </c>
      <c r="C40" s="564">
        <f t="shared" ca="1" si="0"/>
        <v>400</v>
      </c>
      <c r="D40" s="564">
        <f t="shared" ca="1" si="4"/>
        <v>20</v>
      </c>
      <c r="E40" s="564">
        <f t="shared" ca="1" si="1"/>
        <v>0</v>
      </c>
      <c r="F40" s="564">
        <f t="shared" ca="1" si="5"/>
        <v>1</v>
      </c>
      <c r="G40" s="564">
        <f t="shared" ca="1" si="2"/>
        <v>-2.334715860526015</v>
      </c>
      <c r="H40" s="564">
        <v>1</v>
      </c>
      <c r="I40" s="564">
        <v>1</v>
      </c>
      <c r="J40" s="564">
        <v>1</v>
      </c>
      <c r="K40" s="564">
        <v>1</v>
      </c>
      <c r="L40" s="564">
        <v>1</v>
      </c>
      <c r="M40" s="564">
        <v>1</v>
      </c>
      <c r="N40" s="564">
        <v>1</v>
      </c>
      <c r="O40" s="564">
        <v>1</v>
      </c>
      <c r="P40" s="564">
        <v>1</v>
      </c>
      <c r="Q40" s="564">
        <v>1</v>
      </c>
      <c r="R40" s="564">
        <v>1</v>
      </c>
      <c r="S40" s="564">
        <v>1</v>
      </c>
      <c r="T40" s="564">
        <v>1</v>
      </c>
      <c r="U40" s="564">
        <v>1</v>
      </c>
      <c r="V40" s="564">
        <v>1</v>
      </c>
      <c r="W40" s="564">
        <v>1</v>
      </c>
      <c r="X40" s="564">
        <v>1</v>
      </c>
      <c r="Y40" s="564">
        <v>1</v>
      </c>
      <c r="Z40" s="564">
        <v>1</v>
      </c>
      <c r="AA40" s="564">
        <v>1</v>
      </c>
      <c r="AB40" s="564">
        <v>1</v>
      </c>
      <c r="AC40" s="564">
        <v>1</v>
      </c>
      <c r="AD40" s="564">
        <v>1</v>
      </c>
      <c r="AE40" s="564">
        <v>1</v>
      </c>
      <c r="AF40" s="564">
        <v>1</v>
      </c>
      <c r="AG40" s="564">
        <v>1</v>
      </c>
      <c r="AH40" s="564">
        <v>1</v>
      </c>
      <c r="AI40" s="564">
        <v>1</v>
      </c>
      <c r="AJ40" s="564">
        <v>1</v>
      </c>
      <c r="AK40" s="564">
        <v>1</v>
      </c>
    </row>
    <row r="41" spans="1:37">
      <c r="A41">
        <v>37</v>
      </c>
      <c r="B41" s="564">
        <f t="shared" ca="1" si="6"/>
        <v>8</v>
      </c>
      <c r="C41" s="564">
        <f t="shared" ca="1" si="0"/>
        <v>64</v>
      </c>
      <c r="D41" s="564">
        <f t="shared" ca="1" si="4"/>
        <v>8</v>
      </c>
      <c r="E41" s="564">
        <f t="shared" ca="1" si="1"/>
        <v>4.8</v>
      </c>
      <c r="F41" s="564">
        <f t="shared" ca="1" si="5"/>
        <v>0.49473684210526314</v>
      </c>
      <c r="G41" s="564">
        <f t="shared" ca="1" si="2"/>
        <v>7.3999634106484606</v>
      </c>
      <c r="H41" s="564">
        <v>0</v>
      </c>
      <c r="I41" s="564">
        <v>1</v>
      </c>
      <c r="J41" s="564">
        <v>0</v>
      </c>
      <c r="K41" s="564">
        <v>1</v>
      </c>
      <c r="L41" s="564">
        <v>1</v>
      </c>
      <c r="M41" s="564">
        <v>0</v>
      </c>
      <c r="N41" s="564">
        <v>0</v>
      </c>
      <c r="O41" s="564">
        <v>0</v>
      </c>
      <c r="P41" s="564">
        <v>0</v>
      </c>
      <c r="Q41" s="564">
        <v>0</v>
      </c>
      <c r="R41" s="564">
        <v>0</v>
      </c>
      <c r="S41" s="564">
        <v>0</v>
      </c>
      <c r="T41" s="564">
        <v>1</v>
      </c>
      <c r="U41" s="564">
        <v>1</v>
      </c>
      <c r="V41" s="564">
        <v>1</v>
      </c>
      <c r="W41" s="564">
        <v>0</v>
      </c>
      <c r="X41" s="564">
        <v>1</v>
      </c>
      <c r="Y41" s="564">
        <v>0</v>
      </c>
      <c r="Z41" s="564">
        <v>1</v>
      </c>
      <c r="AA41" s="564">
        <v>0</v>
      </c>
      <c r="AB41" s="564">
        <v>0</v>
      </c>
      <c r="AC41" s="564">
        <v>0</v>
      </c>
      <c r="AD41" s="564">
        <v>1</v>
      </c>
      <c r="AE41" s="564">
        <v>0</v>
      </c>
      <c r="AF41" s="564">
        <v>0</v>
      </c>
      <c r="AG41" s="564">
        <v>0</v>
      </c>
      <c r="AH41" s="564">
        <v>0</v>
      </c>
      <c r="AI41" s="564">
        <v>0</v>
      </c>
      <c r="AJ41" s="564">
        <v>0</v>
      </c>
      <c r="AK41" s="564">
        <v>1</v>
      </c>
    </row>
    <row r="42" spans="1:37">
      <c r="A42">
        <v>38</v>
      </c>
      <c r="B42" s="564">
        <f t="shared" ca="1" si="6"/>
        <v>20</v>
      </c>
      <c r="C42" s="564">
        <f t="shared" ca="1" si="0"/>
        <v>400</v>
      </c>
      <c r="D42" s="564">
        <f t="shared" ca="1" si="4"/>
        <v>20</v>
      </c>
      <c r="E42" s="564">
        <f t="shared" ca="1" si="1"/>
        <v>0</v>
      </c>
      <c r="F42" s="564">
        <f t="shared" ca="1" si="5"/>
        <v>1</v>
      </c>
      <c r="G42" s="564">
        <f t="shared" ca="1" si="2"/>
        <v>-1.2275533156232297</v>
      </c>
      <c r="H42" s="564">
        <v>1</v>
      </c>
      <c r="I42" s="564">
        <v>1</v>
      </c>
      <c r="J42" s="564">
        <v>1</v>
      </c>
      <c r="K42" s="564">
        <v>1</v>
      </c>
      <c r="L42" s="564">
        <v>1</v>
      </c>
      <c r="M42" s="564">
        <v>1</v>
      </c>
      <c r="N42" s="564">
        <v>1</v>
      </c>
      <c r="O42" s="564">
        <v>1</v>
      </c>
      <c r="P42" s="564">
        <v>1</v>
      </c>
      <c r="Q42" s="564">
        <v>1</v>
      </c>
      <c r="R42" s="564">
        <v>1</v>
      </c>
      <c r="S42" s="564">
        <v>1</v>
      </c>
      <c r="T42" s="564">
        <v>1</v>
      </c>
      <c r="U42" s="564">
        <v>1</v>
      </c>
      <c r="V42" s="564">
        <v>1</v>
      </c>
      <c r="W42" s="564">
        <v>1</v>
      </c>
      <c r="X42" s="564">
        <v>1</v>
      </c>
      <c r="Y42" s="564">
        <v>1</v>
      </c>
      <c r="Z42" s="564">
        <v>1</v>
      </c>
      <c r="AA42" s="564">
        <v>1</v>
      </c>
      <c r="AB42" s="564">
        <v>1</v>
      </c>
      <c r="AC42" s="564">
        <v>1</v>
      </c>
      <c r="AD42" s="564">
        <v>1</v>
      </c>
      <c r="AE42" s="564">
        <v>1</v>
      </c>
      <c r="AF42" s="564">
        <v>1</v>
      </c>
      <c r="AG42" s="564">
        <v>1</v>
      </c>
      <c r="AH42" s="564">
        <v>1</v>
      </c>
      <c r="AI42" s="564">
        <v>1</v>
      </c>
      <c r="AJ42" s="564">
        <v>1</v>
      </c>
      <c r="AK42" s="564">
        <v>1</v>
      </c>
    </row>
    <row r="43" spans="1:37">
      <c r="A43">
        <v>39</v>
      </c>
      <c r="B43" s="564">
        <f t="shared" ca="1" si="6"/>
        <v>0</v>
      </c>
      <c r="C43" s="564">
        <f t="shared" ca="1" si="0"/>
        <v>0</v>
      </c>
      <c r="D43" s="564">
        <f t="shared" ca="1" si="4"/>
        <v>0</v>
      </c>
      <c r="E43" s="564">
        <f t="shared" ca="1" si="1"/>
        <v>0</v>
      </c>
      <c r="F43" s="564">
        <f t="shared" ca="1" si="5"/>
        <v>1</v>
      </c>
      <c r="G43" s="564">
        <f t="shared" ca="1" si="2"/>
        <v>-1.4790728474406105</v>
      </c>
      <c r="H43" s="564">
        <v>0</v>
      </c>
      <c r="I43" s="564">
        <v>0</v>
      </c>
      <c r="J43" s="564">
        <v>0</v>
      </c>
      <c r="K43" s="564">
        <v>0</v>
      </c>
      <c r="L43" s="564">
        <v>0</v>
      </c>
      <c r="M43" s="564">
        <v>0</v>
      </c>
      <c r="N43" s="564">
        <v>0</v>
      </c>
      <c r="O43" s="564">
        <v>0</v>
      </c>
      <c r="P43" s="564">
        <v>0</v>
      </c>
      <c r="Q43" s="564">
        <v>0</v>
      </c>
      <c r="R43" s="564">
        <v>0</v>
      </c>
      <c r="S43" s="564">
        <v>0</v>
      </c>
      <c r="T43" s="564">
        <v>0</v>
      </c>
      <c r="U43" s="564">
        <v>0</v>
      </c>
      <c r="V43" s="564">
        <v>0</v>
      </c>
      <c r="W43" s="564">
        <v>0</v>
      </c>
      <c r="X43" s="564">
        <v>0</v>
      </c>
      <c r="Y43" s="564">
        <v>0</v>
      </c>
      <c r="Z43" s="564">
        <v>0</v>
      </c>
      <c r="AA43" s="564">
        <v>0</v>
      </c>
      <c r="AB43" s="564">
        <v>0</v>
      </c>
      <c r="AC43" s="564">
        <v>0</v>
      </c>
      <c r="AD43" s="564">
        <v>0</v>
      </c>
      <c r="AE43" s="564">
        <v>0</v>
      </c>
      <c r="AF43" s="564">
        <v>0</v>
      </c>
      <c r="AG43" s="564">
        <v>0</v>
      </c>
      <c r="AH43" s="564">
        <v>0</v>
      </c>
      <c r="AI43" s="564">
        <v>0</v>
      </c>
      <c r="AJ43" s="564">
        <v>0</v>
      </c>
      <c r="AK43" s="564">
        <v>0</v>
      </c>
    </row>
    <row r="44" spans="1:37">
      <c r="A44">
        <v>40</v>
      </c>
      <c r="B44" s="564">
        <f t="shared" ca="1" si="6"/>
        <v>20</v>
      </c>
      <c r="C44" s="564">
        <f t="shared" ca="1" si="0"/>
        <v>400</v>
      </c>
      <c r="D44" s="564">
        <f t="shared" ca="1" si="4"/>
        <v>20</v>
      </c>
      <c r="E44" s="564">
        <f t="shared" ca="1" si="1"/>
        <v>0</v>
      </c>
      <c r="F44" s="564">
        <f t="shared" ca="1" si="5"/>
        <v>1</v>
      </c>
      <c r="G44" s="564">
        <f t="shared" ca="1" si="2"/>
        <v>3.6792319517432066</v>
      </c>
      <c r="H44" s="564">
        <v>1</v>
      </c>
      <c r="I44" s="564">
        <v>1</v>
      </c>
      <c r="J44" s="564">
        <v>1</v>
      </c>
      <c r="K44" s="564">
        <v>1</v>
      </c>
      <c r="L44" s="564">
        <v>1</v>
      </c>
      <c r="M44" s="564">
        <v>1</v>
      </c>
      <c r="N44" s="564">
        <v>1</v>
      </c>
      <c r="O44" s="564">
        <v>1</v>
      </c>
      <c r="P44" s="564">
        <v>1</v>
      </c>
      <c r="Q44" s="564">
        <v>1</v>
      </c>
      <c r="R44" s="564">
        <v>1</v>
      </c>
      <c r="S44" s="564">
        <v>1</v>
      </c>
      <c r="T44" s="564">
        <v>1</v>
      </c>
      <c r="U44" s="564">
        <v>1</v>
      </c>
      <c r="V44" s="564">
        <v>1</v>
      </c>
      <c r="W44" s="564">
        <v>1</v>
      </c>
      <c r="X44" s="564">
        <v>1</v>
      </c>
      <c r="Y44" s="564">
        <v>1</v>
      </c>
      <c r="Z44" s="564">
        <v>1</v>
      </c>
      <c r="AA44" s="564">
        <v>1</v>
      </c>
      <c r="AB44" s="564">
        <v>1</v>
      </c>
      <c r="AC44" s="564">
        <v>1</v>
      </c>
      <c r="AD44" s="564">
        <v>1</v>
      </c>
      <c r="AE44" s="564">
        <v>1</v>
      </c>
      <c r="AF44" s="564">
        <v>1</v>
      </c>
      <c r="AG44" s="564">
        <v>1</v>
      </c>
      <c r="AH44" s="564">
        <v>1</v>
      </c>
      <c r="AI44" s="564">
        <v>1</v>
      </c>
      <c r="AJ44" s="564">
        <v>1</v>
      </c>
      <c r="AK44" s="564">
        <v>1</v>
      </c>
    </row>
    <row r="45" spans="1:37">
      <c r="A45">
        <v>41</v>
      </c>
      <c r="B45" s="564">
        <f t="shared" ca="1" si="6"/>
        <v>0</v>
      </c>
      <c r="C45" s="564">
        <f t="shared" ca="1" si="0"/>
        <v>0</v>
      </c>
      <c r="D45" s="564">
        <f t="shared" ca="1" si="4"/>
        <v>0</v>
      </c>
      <c r="E45" s="564">
        <f t="shared" ca="1" si="1"/>
        <v>0</v>
      </c>
      <c r="F45" s="564">
        <f t="shared" ca="1" si="5"/>
        <v>1</v>
      </c>
      <c r="G45" s="564">
        <f t="shared" ca="1" si="2"/>
        <v>7.2276064067203958</v>
      </c>
      <c r="H45" s="564">
        <v>0</v>
      </c>
      <c r="I45" s="564">
        <v>0</v>
      </c>
      <c r="J45" s="564">
        <v>0</v>
      </c>
      <c r="K45" s="564">
        <v>0</v>
      </c>
      <c r="L45" s="564">
        <v>0</v>
      </c>
      <c r="M45" s="564">
        <v>0</v>
      </c>
      <c r="N45" s="564">
        <v>0</v>
      </c>
      <c r="O45" s="564">
        <v>0</v>
      </c>
      <c r="P45" s="564">
        <v>0</v>
      </c>
      <c r="Q45" s="564">
        <v>0</v>
      </c>
      <c r="R45" s="564">
        <v>0</v>
      </c>
      <c r="S45" s="564">
        <v>0</v>
      </c>
      <c r="T45" s="564">
        <v>0</v>
      </c>
      <c r="U45" s="564">
        <v>0</v>
      </c>
      <c r="V45" s="564">
        <v>0</v>
      </c>
      <c r="W45" s="564">
        <v>0</v>
      </c>
      <c r="X45" s="564">
        <v>0</v>
      </c>
      <c r="Y45" s="564">
        <v>0</v>
      </c>
      <c r="Z45" s="564">
        <v>0</v>
      </c>
      <c r="AA45" s="564">
        <v>0</v>
      </c>
      <c r="AB45" s="564">
        <v>0</v>
      </c>
      <c r="AC45" s="564">
        <v>0</v>
      </c>
      <c r="AD45" s="564">
        <v>0</v>
      </c>
      <c r="AE45" s="564">
        <v>0</v>
      </c>
      <c r="AF45" s="564">
        <v>0</v>
      </c>
      <c r="AG45" s="564">
        <v>0</v>
      </c>
      <c r="AH45" s="564">
        <v>0</v>
      </c>
      <c r="AI45" s="564">
        <v>0</v>
      </c>
      <c r="AJ45" s="564">
        <v>0</v>
      </c>
      <c r="AK45" s="564">
        <v>0</v>
      </c>
    </row>
    <row r="46" spans="1:37">
      <c r="A46">
        <v>42</v>
      </c>
      <c r="B46" s="564">
        <f t="shared" ca="1" si="6"/>
        <v>20</v>
      </c>
      <c r="C46" s="564">
        <f t="shared" ca="1" si="0"/>
        <v>400</v>
      </c>
      <c r="D46" s="564">
        <f t="shared" ca="1" si="4"/>
        <v>20</v>
      </c>
      <c r="E46" s="564">
        <f t="shared" ca="1" si="1"/>
        <v>0</v>
      </c>
      <c r="F46" s="564">
        <f t="shared" ca="1" si="5"/>
        <v>1</v>
      </c>
      <c r="G46" s="564">
        <f t="shared" ca="1" si="2"/>
        <v>3.6018138257935202</v>
      </c>
      <c r="H46" s="564">
        <v>1</v>
      </c>
      <c r="I46" s="564">
        <v>1</v>
      </c>
      <c r="J46" s="564">
        <v>1</v>
      </c>
      <c r="K46" s="564">
        <v>1</v>
      </c>
      <c r="L46" s="564">
        <v>1</v>
      </c>
      <c r="M46" s="564">
        <v>1</v>
      </c>
      <c r="N46" s="564">
        <v>1</v>
      </c>
      <c r="O46" s="564">
        <v>1</v>
      </c>
      <c r="P46" s="564">
        <v>1</v>
      </c>
      <c r="Q46" s="564">
        <v>1</v>
      </c>
      <c r="R46" s="564">
        <v>1</v>
      </c>
      <c r="S46" s="564">
        <v>1</v>
      </c>
      <c r="T46" s="564">
        <v>1</v>
      </c>
      <c r="U46" s="564">
        <v>1</v>
      </c>
      <c r="V46" s="564">
        <v>1</v>
      </c>
      <c r="W46" s="564">
        <v>1</v>
      </c>
      <c r="X46" s="564">
        <v>1</v>
      </c>
      <c r="Y46" s="564">
        <v>1</v>
      </c>
      <c r="Z46" s="564">
        <v>1</v>
      </c>
      <c r="AA46" s="564">
        <v>1</v>
      </c>
      <c r="AB46" s="564">
        <v>1</v>
      </c>
      <c r="AC46" s="564">
        <v>1</v>
      </c>
      <c r="AD46" s="564">
        <v>1</v>
      </c>
      <c r="AE46" s="564">
        <v>1</v>
      </c>
      <c r="AF46" s="564">
        <v>1</v>
      </c>
      <c r="AG46" s="564">
        <v>1</v>
      </c>
      <c r="AH46" s="564">
        <v>1</v>
      </c>
      <c r="AI46" s="564">
        <v>1</v>
      </c>
      <c r="AJ46" s="564">
        <v>1</v>
      </c>
      <c r="AK46" s="564">
        <v>1</v>
      </c>
    </row>
    <row r="47" spans="1:37">
      <c r="A47">
        <v>43</v>
      </c>
      <c r="B47" s="564">
        <f t="shared" ca="1" si="6"/>
        <v>0</v>
      </c>
      <c r="C47" s="564">
        <f t="shared" ca="1" si="0"/>
        <v>0</v>
      </c>
      <c r="D47" s="564">
        <f t="shared" ca="1" si="4"/>
        <v>0</v>
      </c>
      <c r="E47" s="564">
        <f t="shared" ca="1" si="1"/>
        <v>0</v>
      </c>
      <c r="F47" s="564">
        <f t="shared" ca="1" si="5"/>
        <v>1</v>
      </c>
      <c r="G47" s="564">
        <f t="shared" ca="1" si="2"/>
        <v>0.95155699346491684</v>
      </c>
      <c r="H47" s="564">
        <v>0</v>
      </c>
      <c r="I47" s="564">
        <v>0</v>
      </c>
      <c r="J47" s="564">
        <v>0</v>
      </c>
      <c r="K47" s="564">
        <v>0</v>
      </c>
      <c r="L47" s="564">
        <v>0</v>
      </c>
      <c r="M47" s="564">
        <v>0</v>
      </c>
      <c r="N47" s="564">
        <v>0</v>
      </c>
      <c r="O47" s="564">
        <v>0</v>
      </c>
      <c r="P47" s="564">
        <v>0</v>
      </c>
      <c r="Q47" s="564">
        <v>0</v>
      </c>
      <c r="R47" s="564">
        <v>0</v>
      </c>
      <c r="S47" s="564">
        <v>0</v>
      </c>
      <c r="T47" s="564">
        <v>0</v>
      </c>
      <c r="U47" s="564">
        <v>0</v>
      </c>
      <c r="V47" s="564">
        <v>0</v>
      </c>
      <c r="W47" s="564">
        <v>0</v>
      </c>
      <c r="X47" s="564">
        <v>0</v>
      </c>
      <c r="Y47" s="564">
        <v>0</v>
      </c>
      <c r="Z47" s="564">
        <v>0</v>
      </c>
      <c r="AA47" s="564">
        <v>0</v>
      </c>
      <c r="AB47" s="564">
        <v>0</v>
      </c>
      <c r="AC47" s="564">
        <v>0</v>
      </c>
      <c r="AD47" s="564">
        <v>0</v>
      </c>
      <c r="AE47" s="564">
        <v>0</v>
      </c>
      <c r="AF47" s="564">
        <v>0</v>
      </c>
      <c r="AG47" s="564">
        <v>0</v>
      </c>
      <c r="AH47" s="564">
        <v>0</v>
      </c>
      <c r="AI47" s="564">
        <v>0</v>
      </c>
      <c r="AJ47" s="564">
        <v>0</v>
      </c>
      <c r="AK47" s="564">
        <v>0</v>
      </c>
    </row>
    <row r="48" spans="1:37">
      <c r="A48">
        <v>44</v>
      </c>
      <c r="B48" s="564">
        <f t="shared" ca="1" si="6"/>
        <v>0</v>
      </c>
      <c r="C48" s="564">
        <f t="shared" ca="1" si="0"/>
        <v>0</v>
      </c>
      <c r="D48" s="564">
        <f t="shared" ca="1" si="4"/>
        <v>0</v>
      </c>
      <c r="E48" s="564">
        <f t="shared" ca="1" si="1"/>
        <v>0</v>
      </c>
      <c r="F48" s="564">
        <f t="shared" ca="1" si="5"/>
        <v>1</v>
      </c>
      <c r="G48" s="564">
        <f t="shared" ca="1" si="2"/>
        <v>3.3840889882504279</v>
      </c>
      <c r="H48" s="564">
        <v>0</v>
      </c>
      <c r="I48" s="564">
        <v>0</v>
      </c>
      <c r="J48" s="564">
        <v>0</v>
      </c>
      <c r="K48" s="564">
        <v>0</v>
      </c>
      <c r="L48" s="564">
        <v>0</v>
      </c>
      <c r="M48" s="564">
        <v>0</v>
      </c>
      <c r="N48" s="564">
        <v>0</v>
      </c>
      <c r="O48" s="564">
        <v>0</v>
      </c>
      <c r="P48" s="564">
        <v>0</v>
      </c>
      <c r="Q48" s="564">
        <v>0</v>
      </c>
      <c r="R48" s="564">
        <v>0</v>
      </c>
      <c r="S48" s="564">
        <v>0</v>
      </c>
      <c r="T48" s="564">
        <v>0</v>
      </c>
      <c r="U48" s="564">
        <v>0</v>
      </c>
      <c r="V48" s="564">
        <v>0</v>
      </c>
      <c r="W48" s="564">
        <v>0</v>
      </c>
      <c r="X48" s="564">
        <v>0</v>
      </c>
      <c r="Y48" s="564">
        <v>0</v>
      </c>
      <c r="Z48" s="564">
        <v>0</v>
      </c>
      <c r="AA48" s="564">
        <v>0</v>
      </c>
      <c r="AB48" s="564">
        <v>0</v>
      </c>
      <c r="AC48" s="564">
        <v>0</v>
      </c>
      <c r="AD48" s="564">
        <v>0</v>
      </c>
      <c r="AE48" s="564">
        <v>0</v>
      </c>
      <c r="AF48" s="564">
        <v>0</v>
      </c>
      <c r="AG48" s="564">
        <v>0</v>
      </c>
      <c r="AH48" s="564">
        <v>0</v>
      </c>
      <c r="AI48" s="564">
        <v>0</v>
      </c>
      <c r="AJ48" s="564">
        <v>0</v>
      </c>
      <c r="AK48" s="564">
        <v>0</v>
      </c>
    </row>
    <row r="49" spans="1:37">
      <c r="A49">
        <v>45</v>
      </c>
      <c r="B49" s="564">
        <f t="shared" ca="1" si="6"/>
        <v>20</v>
      </c>
      <c r="C49" s="564">
        <f t="shared" ca="1" si="0"/>
        <v>400</v>
      </c>
      <c r="D49" s="564">
        <f t="shared" ca="1" si="4"/>
        <v>20</v>
      </c>
      <c r="E49" s="564">
        <f t="shared" ca="1" si="1"/>
        <v>0</v>
      </c>
      <c r="F49" s="564">
        <f t="shared" ca="1" si="5"/>
        <v>1</v>
      </c>
      <c r="G49" s="564">
        <f t="shared" ca="1" si="2"/>
        <v>2.3493660992026468</v>
      </c>
      <c r="H49" s="564">
        <v>1</v>
      </c>
      <c r="I49" s="564">
        <v>1</v>
      </c>
      <c r="J49" s="564">
        <v>1</v>
      </c>
      <c r="K49" s="564">
        <v>1</v>
      </c>
      <c r="L49" s="564">
        <v>1</v>
      </c>
      <c r="M49" s="564">
        <v>1</v>
      </c>
      <c r="N49" s="564">
        <v>1</v>
      </c>
      <c r="O49" s="564">
        <v>1</v>
      </c>
      <c r="P49" s="564">
        <v>1</v>
      </c>
      <c r="Q49" s="564">
        <v>1</v>
      </c>
      <c r="R49" s="564">
        <v>1</v>
      </c>
      <c r="S49" s="564">
        <v>1</v>
      </c>
      <c r="T49" s="564">
        <v>1</v>
      </c>
      <c r="U49" s="564">
        <v>1</v>
      </c>
      <c r="V49" s="564">
        <v>1</v>
      </c>
      <c r="W49" s="564">
        <v>1</v>
      </c>
      <c r="X49" s="564">
        <v>1</v>
      </c>
      <c r="Y49" s="564">
        <v>1</v>
      </c>
      <c r="Z49" s="564">
        <v>1</v>
      </c>
      <c r="AA49" s="564">
        <v>1</v>
      </c>
      <c r="AB49" s="564">
        <v>1</v>
      </c>
      <c r="AC49" s="564">
        <v>1</v>
      </c>
      <c r="AD49" s="564">
        <v>1</v>
      </c>
      <c r="AE49" s="564">
        <v>1</v>
      </c>
      <c r="AF49" s="564">
        <v>1</v>
      </c>
      <c r="AG49" s="564">
        <v>1</v>
      </c>
      <c r="AH49" s="564">
        <v>1</v>
      </c>
      <c r="AI49" s="564">
        <v>1</v>
      </c>
      <c r="AJ49" s="564">
        <v>1</v>
      </c>
      <c r="AK49" s="564">
        <v>1</v>
      </c>
    </row>
    <row r="50" spans="1:37">
      <c r="A50">
        <v>46</v>
      </c>
      <c r="B50" s="564">
        <f t="shared" ca="1" si="6"/>
        <v>0</v>
      </c>
      <c r="C50" s="564">
        <f t="shared" ca="1" si="0"/>
        <v>0</v>
      </c>
      <c r="D50" s="564">
        <f t="shared" ca="1" si="4"/>
        <v>0</v>
      </c>
      <c r="E50" s="564">
        <f t="shared" ca="1" si="1"/>
        <v>0</v>
      </c>
      <c r="F50" s="564">
        <f t="shared" ca="1" si="5"/>
        <v>1</v>
      </c>
      <c r="G50" s="564">
        <f t="shared" ca="1" si="2"/>
        <v>0.48386417537126758</v>
      </c>
      <c r="H50" s="564">
        <v>0</v>
      </c>
      <c r="I50" s="564">
        <v>0</v>
      </c>
      <c r="J50" s="564">
        <v>0</v>
      </c>
      <c r="K50" s="564">
        <v>0</v>
      </c>
      <c r="L50" s="564">
        <v>0</v>
      </c>
      <c r="M50" s="564">
        <v>0</v>
      </c>
      <c r="N50" s="564">
        <v>0</v>
      </c>
      <c r="O50" s="564">
        <v>0</v>
      </c>
      <c r="P50" s="564">
        <v>0</v>
      </c>
      <c r="Q50" s="564">
        <v>0</v>
      </c>
      <c r="R50" s="564">
        <v>0</v>
      </c>
      <c r="S50" s="564">
        <v>0</v>
      </c>
      <c r="T50" s="564">
        <v>0</v>
      </c>
      <c r="U50" s="564">
        <v>0</v>
      </c>
      <c r="V50" s="564">
        <v>0</v>
      </c>
      <c r="W50" s="564">
        <v>0</v>
      </c>
      <c r="X50" s="564">
        <v>0</v>
      </c>
      <c r="Y50" s="564">
        <v>0</v>
      </c>
      <c r="Z50" s="564">
        <v>0</v>
      </c>
      <c r="AA50" s="564">
        <v>0</v>
      </c>
      <c r="AB50" s="564">
        <v>0</v>
      </c>
      <c r="AC50" s="564">
        <v>0</v>
      </c>
      <c r="AD50" s="564">
        <v>0</v>
      </c>
      <c r="AE50" s="564">
        <v>0</v>
      </c>
      <c r="AF50" s="564">
        <v>0</v>
      </c>
      <c r="AG50" s="564">
        <v>0</v>
      </c>
      <c r="AH50" s="564">
        <v>0</v>
      </c>
      <c r="AI50" s="564">
        <v>0</v>
      </c>
      <c r="AJ50" s="564">
        <v>0</v>
      </c>
      <c r="AK50" s="564">
        <v>0</v>
      </c>
    </row>
    <row r="51" spans="1:37">
      <c r="A51">
        <v>47</v>
      </c>
      <c r="B51" s="564">
        <f t="shared" ca="1" si="6"/>
        <v>20</v>
      </c>
      <c r="C51" s="564">
        <f t="shared" ca="1" si="0"/>
        <v>400</v>
      </c>
      <c r="D51" s="564">
        <f t="shared" ca="1" si="4"/>
        <v>20</v>
      </c>
      <c r="E51" s="564">
        <f t="shared" ca="1" si="1"/>
        <v>0</v>
      </c>
      <c r="F51" s="564">
        <f t="shared" ca="1" si="5"/>
        <v>1</v>
      </c>
      <c r="G51" s="564">
        <f t="shared" ca="1" si="2"/>
        <v>9.0177661327442866</v>
      </c>
      <c r="H51" s="564">
        <v>1</v>
      </c>
      <c r="I51" s="564">
        <v>1</v>
      </c>
      <c r="J51" s="564">
        <v>1</v>
      </c>
      <c r="K51" s="564">
        <v>1</v>
      </c>
      <c r="L51" s="564">
        <v>1</v>
      </c>
      <c r="M51" s="564">
        <v>1</v>
      </c>
      <c r="N51" s="564">
        <v>1</v>
      </c>
      <c r="O51" s="564">
        <v>1</v>
      </c>
      <c r="P51" s="564">
        <v>1</v>
      </c>
      <c r="Q51" s="564">
        <v>1</v>
      </c>
      <c r="R51" s="564">
        <v>1</v>
      </c>
      <c r="S51" s="564">
        <v>1</v>
      </c>
      <c r="T51" s="564">
        <v>1</v>
      </c>
      <c r="U51" s="564">
        <v>1</v>
      </c>
      <c r="V51" s="564">
        <v>1</v>
      </c>
      <c r="W51" s="564">
        <v>1</v>
      </c>
      <c r="X51" s="564">
        <v>1</v>
      </c>
      <c r="Y51" s="564">
        <v>1</v>
      </c>
      <c r="Z51" s="564">
        <v>1</v>
      </c>
      <c r="AA51" s="564">
        <v>1</v>
      </c>
      <c r="AB51" s="564">
        <v>1</v>
      </c>
      <c r="AC51" s="564">
        <v>1</v>
      </c>
      <c r="AD51" s="564">
        <v>1</v>
      </c>
      <c r="AE51" s="564">
        <v>1</v>
      </c>
      <c r="AF51" s="564">
        <v>1</v>
      </c>
      <c r="AG51" s="564">
        <v>1</v>
      </c>
      <c r="AH51" s="564">
        <v>1</v>
      </c>
      <c r="AI51" s="564">
        <v>1</v>
      </c>
      <c r="AJ51" s="564">
        <v>1</v>
      </c>
      <c r="AK51" s="564">
        <v>1</v>
      </c>
    </row>
    <row r="52" spans="1:37">
      <c r="A52">
        <v>48</v>
      </c>
      <c r="B52" s="564">
        <f t="shared" ca="1" si="6"/>
        <v>0</v>
      </c>
      <c r="C52" s="564">
        <f t="shared" ca="1" si="0"/>
        <v>0</v>
      </c>
      <c r="D52" s="564">
        <f t="shared" ca="1" si="4"/>
        <v>0</v>
      </c>
      <c r="E52" s="564">
        <f t="shared" ca="1" si="1"/>
        <v>0</v>
      </c>
      <c r="F52" s="564">
        <f t="shared" ca="1" si="5"/>
        <v>1</v>
      </c>
      <c r="G52" s="564">
        <f t="shared" ca="1" si="2"/>
        <v>-9.0992646704952573</v>
      </c>
      <c r="H52" s="564">
        <v>0</v>
      </c>
      <c r="I52" s="564">
        <v>0</v>
      </c>
      <c r="J52" s="564">
        <v>0</v>
      </c>
      <c r="K52" s="564">
        <v>0</v>
      </c>
      <c r="L52" s="564">
        <v>0</v>
      </c>
      <c r="M52" s="564">
        <v>0</v>
      </c>
      <c r="N52" s="564">
        <v>0</v>
      </c>
      <c r="O52" s="564">
        <v>0</v>
      </c>
      <c r="P52" s="564">
        <v>0</v>
      </c>
      <c r="Q52" s="564">
        <v>0</v>
      </c>
      <c r="R52" s="564">
        <v>0</v>
      </c>
      <c r="S52" s="564">
        <v>0</v>
      </c>
      <c r="T52" s="564">
        <v>0</v>
      </c>
      <c r="U52" s="564">
        <v>0</v>
      </c>
      <c r="V52" s="564">
        <v>0</v>
      </c>
      <c r="W52" s="564">
        <v>0</v>
      </c>
      <c r="X52" s="564">
        <v>0</v>
      </c>
      <c r="Y52" s="564">
        <v>0</v>
      </c>
      <c r="Z52" s="564">
        <v>0</v>
      </c>
      <c r="AA52" s="564">
        <v>0</v>
      </c>
      <c r="AB52" s="564">
        <v>0</v>
      </c>
      <c r="AC52" s="564">
        <v>0</v>
      </c>
      <c r="AD52" s="564">
        <v>0</v>
      </c>
      <c r="AE52" s="564">
        <v>0</v>
      </c>
      <c r="AF52" s="564">
        <v>0</v>
      </c>
      <c r="AG52" s="564">
        <v>0</v>
      </c>
      <c r="AH52" s="564">
        <v>0</v>
      </c>
      <c r="AI52" s="564">
        <v>0</v>
      </c>
      <c r="AJ52" s="564">
        <v>0</v>
      </c>
      <c r="AK52" s="564">
        <v>0</v>
      </c>
    </row>
    <row r="53" spans="1:37">
      <c r="A53">
        <v>49</v>
      </c>
      <c r="B53" s="564">
        <f t="shared" ca="1" si="6"/>
        <v>20</v>
      </c>
      <c r="C53" s="564">
        <f t="shared" ca="1" si="0"/>
        <v>400</v>
      </c>
      <c r="D53" s="564">
        <f t="shared" ca="1" si="4"/>
        <v>20</v>
      </c>
      <c r="E53" s="564">
        <f t="shared" ca="1" si="1"/>
        <v>0</v>
      </c>
      <c r="F53" s="564">
        <f t="shared" ca="1" si="5"/>
        <v>1</v>
      </c>
      <c r="G53" s="564">
        <f t="shared" ca="1" si="2"/>
        <v>2.9993603984643693</v>
      </c>
      <c r="H53" s="564">
        <v>1</v>
      </c>
      <c r="I53" s="564">
        <v>1</v>
      </c>
      <c r="J53" s="564">
        <v>1</v>
      </c>
      <c r="K53" s="564">
        <v>1</v>
      </c>
      <c r="L53" s="564">
        <v>1</v>
      </c>
      <c r="M53" s="564">
        <v>1</v>
      </c>
      <c r="N53" s="564">
        <v>1</v>
      </c>
      <c r="O53" s="564">
        <v>1</v>
      </c>
      <c r="P53" s="564">
        <v>1</v>
      </c>
      <c r="Q53" s="564">
        <v>1</v>
      </c>
      <c r="R53" s="564">
        <v>1</v>
      </c>
      <c r="S53" s="564">
        <v>1</v>
      </c>
      <c r="T53" s="564">
        <v>1</v>
      </c>
      <c r="U53" s="564">
        <v>1</v>
      </c>
      <c r="V53" s="564">
        <v>1</v>
      </c>
      <c r="W53" s="564">
        <v>1</v>
      </c>
      <c r="X53" s="564">
        <v>1</v>
      </c>
      <c r="Y53" s="564">
        <v>1</v>
      </c>
      <c r="Z53" s="564">
        <v>1</v>
      </c>
      <c r="AA53" s="564">
        <v>1</v>
      </c>
      <c r="AB53" s="564">
        <v>1</v>
      </c>
      <c r="AC53" s="564">
        <v>1</v>
      </c>
      <c r="AD53" s="564">
        <v>1</v>
      </c>
      <c r="AE53" s="564">
        <v>1</v>
      </c>
      <c r="AF53" s="564">
        <v>1</v>
      </c>
      <c r="AG53" s="564">
        <v>1</v>
      </c>
      <c r="AH53" s="564">
        <v>1</v>
      </c>
      <c r="AI53" s="564">
        <v>1</v>
      </c>
      <c r="AJ53" s="564">
        <v>1</v>
      </c>
      <c r="AK53" s="564">
        <v>1</v>
      </c>
    </row>
    <row r="54" spans="1:37">
      <c r="A54">
        <v>50</v>
      </c>
      <c r="B54" s="564">
        <f t="shared" ca="1" si="6"/>
        <v>0</v>
      </c>
      <c r="C54" s="564">
        <f t="shared" ca="1" si="0"/>
        <v>0</v>
      </c>
      <c r="D54" s="564">
        <f t="shared" ca="1" si="4"/>
        <v>0</v>
      </c>
      <c r="E54" s="564">
        <f t="shared" ca="1" si="1"/>
        <v>0</v>
      </c>
      <c r="F54" s="564">
        <f t="shared" ca="1" si="5"/>
        <v>1</v>
      </c>
      <c r="G54" s="564">
        <f t="shared" ca="1" si="2"/>
        <v>1.7993899762405001</v>
      </c>
      <c r="H54" s="564">
        <v>0</v>
      </c>
      <c r="I54" s="564">
        <v>0</v>
      </c>
      <c r="J54" s="564">
        <v>0</v>
      </c>
      <c r="K54" s="564">
        <v>0</v>
      </c>
      <c r="L54" s="564">
        <v>0</v>
      </c>
      <c r="M54" s="564">
        <v>0</v>
      </c>
      <c r="N54" s="564">
        <v>0</v>
      </c>
      <c r="O54" s="564">
        <v>0</v>
      </c>
      <c r="P54" s="564">
        <v>0</v>
      </c>
      <c r="Q54" s="564">
        <v>0</v>
      </c>
      <c r="R54" s="564">
        <v>0</v>
      </c>
      <c r="S54" s="564">
        <v>0</v>
      </c>
      <c r="T54" s="564">
        <v>0</v>
      </c>
      <c r="U54" s="564">
        <v>0</v>
      </c>
      <c r="V54" s="564">
        <v>0</v>
      </c>
      <c r="W54" s="564">
        <v>0</v>
      </c>
      <c r="X54" s="564">
        <v>0</v>
      </c>
      <c r="Y54" s="564">
        <v>0</v>
      </c>
      <c r="Z54" s="564">
        <v>0</v>
      </c>
      <c r="AA54" s="564">
        <v>0</v>
      </c>
      <c r="AB54" s="564">
        <v>0</v>
      </c>
      <c r="AC54" s="564">
        <v>0</v>
      </c>
      <c r="AD54" s="564">
        <v>0</v>
      </c>
      <c r="AE54" s="564">
        <v>0</v>
      </c>
      <c r="AF54" s="564">
        <v>0</v>
      </c>
      <c r="AG54" s="564">
        <v>0</v>
      </c>
      <c r="AH54" s="564">
        <v>0</v>
      </c>
      <c r="AI54" s="564">
        <v>0</v>
      </c>
      <c r="AJ54" s="564">
        <v>0</v>
      </c>
      <c r="AK54" s="564">
        <v>0</v>
      </c>
    </row>
    <row r="55" spans="1:37">
      <c r="A55">
        <v>51</v>
      </c>
      <c r="B55" s="564">
        <f t="shared" ca="1" si="6"/>
        <v>0</v>
      </c>
      <c r="C55" s="564">
        <f t="shared" ca="1" si="0"/>
        <v>0</v>
      </c>
      <c r="D55" s="564">
        <f t="shared" ca="1" si="4"/>
        <v>0</v>
      </c>
      <c r="E55" s="564">
        <f t="shared" ca="1" si="1"/>
        <v>0</v>
      </c>
      <c r="F55" s="564">
        <f t="shared" ca="1" si="5"/>
        <v>1</v>
      </c>
      <c r="G55" s="564">
        <f t="shared" ca="1" si="2"/>
        <v>1.3279000059018808</v>
      </c>
      <c r="H55" s="564">
        <v>0</v>
      </c>
      <c r="I55" s="564">
        <v>0</v>
      </c>
      <c r="J55" s="564">
        <v>0</v>
      </c>
      <c r="K55" s="564">
        <v>0</v>
      </c>
      <c r="L55" s="564">
        <v>0</v>
      </c>
      <c r="M55" s="564">
        <v>0</v>
      </c>
      <c r="N55" s="564">
        <v>0</v>
      </c>
      <c r="O55" s="564">
        <v>0</v>
      </c>
      <c r="P55" s="564">
        <v>0</v>
      </c>
      <c r="Q55" s="564">
        <v>0</v>
      </c>
      <c r="R55" s="564">
        <v>0</v>
      </c>
      <c r="S55" s="564">
        <v>0</v>
      </c>
      <c r="T55" s="564">
        <v>0</v>
      </c>
      <c r="U55" s="564">
        <v>0</v>
      </c>
      <c r="V55" s="564">
        <v>0</v>
      </c>
      <c r="W55" s="564">
        <v>0</v>
      </c>
      <c r="X55" s="564">
        <v>0</v>
      </c>
      <c r="Y55" s="564">
        <v>0</v>
      </c>
      <c r="Z55" s="564">
        <v>0</v>
      </c>
      <c r="AA55" s="564">
        <v>0</v>
      </c>
      <c r="AB55" s="564">
        <v>0</v>
      </c>
      <c r="AC55" s="564">
        <v>0</v>
      </c>
      <c r="AD55" s="564">
        <v>0</v>
      </c>
      <c r="AE55" s="564">
        <v>0</v>
      </c>
      <c r="AF55" s="564">
        <v>0</v>
      </c>
      <c r="AG55" s="564">
        <v>0</v>
      </c>
      <c r="AH55" s="564">
        <v>0</v>
      </c>
      <c r="AI55" s="564">
        <v>0</v>
      </c>
      <c r="AJ55" s="564">
        <v>0</v>
      </c>
      <c r="AK55" s="564">
        <v>0</v>
      </c>
    </row>
    <row r="56" spans="1:37">
      <c r="A56">
        <v>52</v>
      </c>
      <c r="B56" s="564">
        <f t="shared" ca="1" si="6"/>
        <v>20</v>
      </c>
      <c r="C56" s="564">
        <f t="shared" ca="1" si="0"/>
        <v>400</v>
      </c>
      <c r="D56" s="564">
        <f t="shared" ca="1" si="4"/>
        <v>20</v>
      </c>
      <c r="E56" s="564">
        <f t="shared" ca="1" si="1"/>
        <v>0</v>
      </c>
      <c r="F56" s="564">
        <f t="shared" ca="1" si="5"/>
        <v>1</v>
      </c>
      <c r="G56" s="564">
        <f t="shared" ca="1" si="2"/>
        <v>2.8693827878590916</v>
      </c>
      <c r="H56" s="564">
        <v>1</v>
      </c>
      <c r="I56" s="564">
        <v>1</v>
      </c>
      <c r="J56" s="564">
        <v>1</v>
      </c>
      <c r="K56" s="564">
        <v>1</v>
      </c>
      <c r="L56" s="564">
        <v>1</v>
      </c>
      <c r="M56" s="564">
        <v>1</v>
      </c>
      <c r="N56" s="564">
        <v>1</v>
      </c>
      <c r="O56" s="564">
        <v>1</v>
      </c>
      <c r="P56" s="564">
        <v>1</v>
      </c>
      <c r="Q56" s="564">
        <v>1</v>
      </c>
      <c r="R56" s="564">
        <v>1</v>
      </c>
      <c r="S56" s="564">
        <v>1</v>
      </c>
      <c r="T56" s="564">
        <v>1</v>
      </c>
      <c r="U56" s="564">
        <v>1</v>
      </c>
      <c r="V56" s="564">
        <v>1</v>
      </c>
      <c r="W56" s="564">
        <v>1</v>
      </c>
      <c r="X56" s="564">
        <v>1</v>
      </c>
      <c r="Y56" s="564">
        <v>1</v>
      </c>
      <c r="Z56" s="564">
        <v>1</v>
      </c>
      <c r="AA56" s="564">
        <v>1</v>
      </c>
      <c r="AB56" s="564">
        <v>1</v>
      </c>
      <c r="AC56" s="564">
        <v>1</v>
      </c>
      <c r="AD56" s="564">
        <v>1</v>
      </c>
      <c r="AE56" s="564">
        <v>1</v>
      </c>
      <c r="AF56" s="564">
        <v>1</v>
      </c>
      <c r="AG56" s="564">
        <v>1</v>
      </c>
      <c r="AH56" s="564">
        <v>1</v>
      </c>
      <c r="AI56" s="564">
        <v>1</v>
      </c>
      <c r="AJ56" s="564">
        <v>1</v>
      </c>
      <c r="AK56" s="564">
        <v>1</v>
      </c>
    </row>
    <row r="57" spans="1:37">
      <c r="A57">
        <v>53</v>
      </c>
      <c r="B57" s="564">
        <f t="shared" ca="1" si="6"/>
        <v>20</v>
      </c>
      <c r="C57" s="564">
        <f t="shared" ca="1" si="0"/>
        <v>400</v>
      </c>
      <c r="D57" s="564">
        <f t="shared" ca="1" si="4"/>
        <v>20</v>
      </c>
      <c r="E57" s="564">
        <f t="shared" ca="1" si="1"/>
        <v>0</v>
      </c>
      <c r="F57" s="564">
        <f t="shared" ca="1" si="5"/>
        <v>1</v>
      </c>
      <c r="G57" s="564">
        <f t="shared" ca="1" si="2"/>
        <v>4.0678815208711443</v>
      </c>
      <c r="H57" s="564">
        <v>1</v>
      </c>
      <c r="I57" s="564">
        <v>1</v>
      </c>
      <c r="J57" s="564">
        <v>1</v>
      </c>
      <c r="K57" s="564">
        <v>1</v>
      </c>
      <c r="L57" s="564">
        <v>1</v>
      </c>
      <c r="M57" s="564">
        <v>1</v>
      </c>
      <c r="N57" s="564">
        <v>1</v>
      </c>
      <c r="O57" s="564">
        <v>1</v>
      </c>
      <c r="P57" s="564">
        <v>1</v>
      </c>
      <c r="Q57" s="564">
        <v>1</v>
      </c>
      <c r="R57" s="564">
        <v>1</v>
      </c>
      <c r="S57" s="564">
        <v>1</v>
      </c>
      <c r="T57" s="564">
        <v>1</v>
      </c>
      <c r="U57" s="564">
        <v>1</v>
      </c>
      <c r="V57" s="564">
        <v>1</v>
      </c>
      <c r="W57" s="564">
        <v>1</v>
      </c>
      <c r="X57" s="564">
        <v>1</v>
      </c>
      <c r="Y57" s="564">
        <v>1</v>
      </c>
      <c r="Z57" s="564">
        <v>1</v>
      </c>
      <c r="AA57" s="564">
        <v>1</v>
      </c>
      <c r="AB57" s="564">
        <v>1</v>
      </c>
      <c r="AC57" s="564">
        <v>1</v>
      </c>
      <c r="AD57" s="564">
        <v>1</v>
      </c>
      <c r="AE57" s="564">
        <v>1</v>
      </c>
      <c r="AF57" s="564">
        <v>1</v>
      </c>
      <c r="AG57" s="564">
        <v>1</v>
      </c>
      <c r="AH57" s="564">
        <v>1</v>
      </c>
      <c r="AI57" s="564">
        <v>1</v>
      </c>
      <c r="AJ57" s="564">
        <v>1</v>
      </c>
      <c r="AK57" s="564">
        <v>1</v>
      </c>
    </row>
    <row r="58" spans="1:37">
      <c r="A58">
        <v>54</v>
      </c>
      <c r="B58" s="564">
        <f t="shared" ca="1" si="6"/>
        <v>0</v>
      </c>
      <c r="C58" s="564">
        <f t="shared" ca="1" si="0"/>
        <v>0</v>
      </c>
      <c r="D58" s="564">
        <f t="shared" ca="1" si="4"/>
        <v>0</v>
      </c>
      <c r="E58" s="564">
        <f t="shared" ca="1" si="1"/>
        <v>0</v>
      </c>
      <c r="F58" s="564">
        <f t="shared" ca="1" si="5"/>
        <v>1</v>
      </c>
      <c r="G58" s="564">
        <f t="shared" ca="1" si="2"/>
        <v>-5.1655581489872429</v>
      </c>
      <c r="H58" s="564">
        <v>0</v>
      </c>
      <c r="I58" s="564">
        <v>0</v>
      </c>
      <c r="J58" s="564">
        <v>0</v>
      </c>
      <c r="K58" s="564">
        <v>0</v>
      </c>
      <c r="L58" s="564">
        <v>0</v>
      </c>
      <c r="M58" s="564">
        <v>0</v>
      </c>
      <c r="N58" s="564">
        <v>0</v>
      </c>
      <c r="O58" s="564">
        <v>0</v>
      </c>
      <c r="P58" s="564">
        <v>0</v>
      </c>
      <c r="Q58" s="564">
        <v>0</v>
      </c>
      <c r="R58" s="564">
        <v>0</v>
      </c>
      <c r="S58" s="564">
        <v>0</v>
      </c>
      <c r="T58" s="564">
        <v>0</v>
      </c>
      <c r="U58" s="564">
        <v>0</v>
      </c>
      <c r="V58" s="564">
        <v>0</v>
      </c>
      <c r="W58" s="564">
        <v>0</v>
      </c>
      <c r="X58" s="564">
        <v>0</v>
      </c>
      <c r="Y58" s="564">
        <v>0</v>
      </c>
      <c r="Z58" s="564">
        <v>0</v>
      </c>
      <c r="AA58" s="564">
        <v>0</v>
      </c>
      <c r="AB58" s="564">
        <v>0</v>
      </c>
      <c r="AC58" s="564">
        <v>0</v>
      </c>
      <c r="AD58" s="564">
        <v>0</v>
      </c>
      <c r="AE58" s="564">
        <v>0</v>
      </c>
      <c r="AF58" s="564">
        <v>0</v>
      </c>
      <c r="AG58" s="564">
        <v>0</v>
      </c>
      <c r="AH58" s="564">
        <v>0</v>
      </c>
      <c r="AI58" s="564">
        <v>0</v>
      </c>
      <c r="AJ58" s="564">
        <v>0</v>
      </c>
      <c r="AK58" s="564">
        <v>0</v>
      </c>
    </row>
    <row r="59" spans="1:37">
      <c r="A59">
        <v>55</v>
      </c>
      <c r="B59" s="564">
        <f t="shared" ca="1" si="6"/>
        <v>20</v>
      </c>
      <c r="C59" s="564">
        <f t="shared" ca="1" si="0"/>
        <v>400</v>
      </c>
      <c r="D59" s="564">
        <f t="shared" ca="1" si="4"/>
        <v>20</v>
      </c>
      <c r="E59" s="564">
        <f t="shared" ca="1" si="1"/>
        <v>0</v>
      </c>
      <c r="F59" s="564">
        <f t="shared" ca="1" si="5"/>
        <v>1</v>
      </c>
      <c r="G59" s="564">
        <f t="shared" ca="1" si="2"/>
        <v>4.5564574443756563</v>
      </c>
      <c r="H59" s="564">
        <v>1</v>
      </c>
      <c r="I59" s="564">
        <v>1</v>
      </c>
      <c r="J59" s="564">
        <v>1</v>
      </c>
      <c r="K59" s="564">
        <v>1</v>
      </c>
      <c r="L59" s="564">
        <v>1</v>
      </c>
      <c r="M59" s="564">
        <v>1</v>
      </c>
      <c r="N59" s="564">
        <v>1</v>
      </c>
      <c r="O59" s="564">
        <v>1</v>
      </c>
      <c r="P59" s="564">
        <v>1</v>
      </c>
      <c r="Q59" s="564">
        <v>1</v>
      </c>
      <c r="R59" s="564">
        <v>1</v>
      </c>
      <c r="S59" s="564">
        <v>1</v>
      </c>
      <c r="T59" s="564">
        <v>1</v>
      </c>
      <c r="U59" s="564">
        <v>1</v>
      </c>
      <c r="V59" s="564">
        <v>1</v>
      </c>
      <c r="W59" s="564">
        <v>1</v>
      </c>
      <c r="X59" s="564">
        <v>1</v>
      </c>
      <c r="Y59" s="564">
        <v>1</v>
      </c>
      <c r="Z59" s="564">
        <v>1</v>
      </c>
      <c r="AA59" s="564">
        <v>1</v>
      </c>
      <c r="AB59" s="564">
        <v>1</v>
      </c>
      <c r="AC59" s="564">
        <v>1</v>
      </c>
      <c r="AD59" s="564">
        <v>1</v>
      </c>
      <c r="AE59" s="564">
        <v>1</v>
      </c>
      <c r="AF59" s="564">
        <v>1</v>
      </c>
      <c r="AG59" s="564">
        <v>1</v>
      </c>
      <c r="AH59" s="564">
        <v>1</v>
      </c>
      <c r="AI59" s="564">
        <v>1</v>
      </c>
      <c r="AJ59" s="564">
        <v>1</v>
      </c>
      <c r="AK59" s="564">
        <v>1</v>
      </c>
    </row>
    <row r="60" spans="1:37">
      <c r="A60">
        <v>56</v>
      </c>
      <c r="B60" s="564">
        <f t="shared" ca="1" si="6"/>
        <v>20</v>
      </c>
      <c r="C60" s="564">
        <f t="shared" ca="1" si="0"/>
        <v>400</v>
      </c>
      <c r="D60" s="564">
        <f t="shared" ca="1" si="4"/>
        <v>20</v>
      </c>
      <c r="E60" s="564">
        <f t="shared" ca="1" si="1"/>
        <v>0</v>
      </c>
      <c r="F60" s="564">
        <f t="shared" ca="1" si="5"/>
        <v>1</v>
      </c>
      <c r="G60" s="564">
        <f t="shared" ca="1" si="2"/>
        <v>1.6297644196669192</v>
      </c>
      <c r="H60" s="564">
        <v>1</v>
      </c>
      <c r="I60" s="564">
        <v>1</v>
      </c>
      <c r="J60" s="564">
        <v>1</v>
      </c>
      <c r="K60" s="564">
        <v>1</v>
      </c>
      <c r="L60" s="564">
        <v>1</v>
      </c>
      <c r="M60" s="564">
        <v>1</v>
      </c>
      <c r="N60" s="564">
        <v>1</v>
      </c>
      <c r="O60" s="564">
        <v>1</v>
      </c>
      <c r="P60" s="564">
        <v>1</v>
      </c>
      <c r="Q60" s="564">
        <v>1</v>
      </c>
      <c r="R60" s="564">
        <v>1</v>
      </c>
      <c r="S60" s="564">
        <v>1</v>
      </c>
      <c r="T60" s="564">
        <v>1</v>
      </c>
      <c r="U60" s="564">
        <v>1</v>
      </c>
      <c r="V60" s="564">
        <v>1</v>
      </c>
      <c r="W60" s="564">
        <v>1</v>
      </c>
      <c r="X60" s="564">
        <v>1</v>
      </c>
      <c r="Y60" s="564">
        <v>1</v>
      </c>
      <c r="Z60" s="564">
        <v>1</v>
      </c>
      <c r="AA60" s="564">
        <v>1</v>
      </c>
      <c r="AB60" s="564">
        <v>1</v>
      </c>
      <c r="AC60" s="564">
        <v>1</v>
      </c>
      <c r="AD60" s="564">
        <v>1</v>
      </c>
      <c r="AE60" s="564">
        <v>1</v>
      </c>
      <c r="AF60" s="564">
        <v>1</v>
      </c>
      <c r="AG60" s="564">
        <v>1</v>
      </c>
      <c r="AH60" s="564">
        <v>1</v>
      </c>
      <c r="AI60" s="564">
        <v>1</v>
      </c>
      <c r="AJ60" s="564">
        <v>1</v>
      </c>
      <c r="AK60" s="564">
        <v>1</v>
      </c>
    </row>
    <row r="61" spans="1:37">
      <c r="A61">
        <v>57</v>
      </c>
      <c r="B61" s="564">
        <f t="shared" ca="1" si="6"/>
        <v>0</v>
      </c>
      <c r="C61" s="564">
        <f t="shared" ca="1" si="0"/>
        <v>0</v>
      </c>
      <c r="D61" s="564">
        <f t="shared" ca="1" si="4"/>
        <v>0</v>
      </c>
      <c r="E61" s="564">
        <f t="shared" ca="1" si="1"/>
        <v>0</v>
      </c>
      <c r="F61" s="564">
        <f t="shared" ca="1" si="5"/>
        <v>1</v>
      </c>
      <c r="G61" s="564">
        <f t="shared" ca="1" si="2"/>
        <v>-1.367456671016388</v>
      </c>
      <c r="H61" s="564">
        <v>0</v>
      </c>
      <c r="I61" s="564">
        <v>0</v>
      </c>
      <c r="J61" s="564">
        <v>0</v>
      </c>
      <c r="K61" s="564">
        <v>0</v>
      </c>
      <c r="L61" s="564">
        <v>0</v>
      </c>
      <c r="M61" s="564">
        <v>0</v>
      </c>
      <c r="N61" s="564">
        <v>0</v>
      </c>
      <c r="O61" s="564">
        <v>0</v>
      </c>
      <c r="P61" s="564">
        <v>0</v>
      </c>
      <c r="Q61" s="564">
        <v>0</v>
      </c>
      <c r="R61" s="564">
        <v>0</v>
      </c>
      <c r="S61" s="564">
        <v>0</v>
      </c>
      <c r="T61" s="564">
        <v>0</v>
      </c>
      <c r="U61" s="564">
        <v>0</v>
      </c>
      <c r="V61" s="564">
        <v>0</v>
      </c>
      <c r="W61" s="564">
        <v>0</v>
      </c>
      <c r="X61" s="564">
        <v>0</v>
      </c>
      <c r="Y61" s="564">
        <v>0</v>
      </c>
      <c r="Z61" s="564">
        <v>0</v>
      </c>
      <c r="AA61" s="564">
        <v>0</v>
      </c>
      <c r="AB61" s="564">
        <v>0</v>
      </c>
      <c r="AC61" s="564">
        <v>0</v>
      </c>
      <c r="AD61" s="564">
        <v>0</v>
      </c>
      <c r="AE61" s="564">
        <v>0</v>
      </c>
      <c r="AF61" s="564">
        <v>0</v>
      </c>
      <c r="AG61" s="564">
        <v>0</v>
      </c>
      <c r="AH61" s="564">
        <v>0</v>
      </c>
      <c r="AI61" s="564">
        <v>0</v>
      </c>
      <c r="AJ61" s="564">
        <v>0</v>
      </c>
      <c r="AK61" s="564">
        <v>0</v>
      </c>
    </row>
    <row r="62" spans="1:37">
      <c r="A62">
        <v>58</v>
      </c>
      <c r="B62" s="564">
        <f t="shared" ca="1" si="6"/>
        <v>20</v>
      </c>
      <c r="C62" s="564">
        <f t="shared" ca="1" si="0"/>
        <v>400</v>
      </c>
      <c r="D62" s="564">
        <f t="shared" ca="1" si="4"/>
        <v>20</v>
      </c>
      <c r="E62" s="564">
        <f t="shared" ca="1" si="1"/>
        <v>0</v>
      </c>
      <c r="F62" s="564">
        <f t="shared" ca="1" si="5"/>
        <v>1</v>
      </c>
      <c r="G62" s="564">
        <f t="shared" ca="1" si="2"/>
        <v>2.8869437259507817</v>
      </c>
      <c r="H62" s="564">
        <v>1</v>
      </c>
      <c r="I62" s="564">
        <v>1</v>
      </c>
      <c r="J62" s="564">
        <v>1</v>
      </c>
      <c r="K62" s="564">
        <v>1</v>
      </c>
      <c r="L62" s="564">
        <v>1</v>
      </c>
      <c r="M62" s="564">
        <v>1</v>
      </c>
      <c r="N62" s="564">
        <v>1</v>
      </c>
      <c r="O62" s="564">
        <v>1</v>
      </c>
      <c r="P62" s="564">
        <v>1</v>
      </c>
      <c r="Q62" s="564">
        <v>1</v>
      </c>
      <c r="R62" s="564">
        <v>1</v>
      </c>
      <c r="S62" s="564">
        <v>1</v>
      </c>
      <c r="T62" s="564">
        <v>1</v>
      </c>
      <c r="U62" s="564">
        <v>1</v>
      </c>
      <c r="V62" s="564">
        <v>1</v>
      </c>
      <c r="W62" s="564">
        <v>1</v>
      </c>
      <c r="X62" s="564">
        <v>1</v>
      </c>
      <c r="Y62" s="564">
        <v>1</v>
      </c>
      <c r="Z62" s="564">
        <v>1</v>
      </c>
      <c r="AA62" s="564">
        <v>1</v>
      </c>
      <c r="AB62" s="564">
        <v>1</v>
      </c>
      <c r="AC62" s="564">
        <v>1</v>
      </c>
      <c r="AD62" s="564">
        <v>1</v>
      </c>
      <c r="AE62" s="564">
        <v>1</v>
      </c>
      <c r="AF62" s="564">
        <v>1</v>
      </c>
      <c r="AG62" s="564">
        <v>1</v>
      </c>
      <c r="AH62" s="564">
        <v>1</v>
      </c>
      <c r="AI62" s="564">
        <v>1</v>
      </c>
      <c r="AJ62" s="564">
        <v>1</v>
      </c>
      <c r="AK62" s="564">
        <v>1</v>
      </c>
    </row>
    <row r="63" spans="1:37">
      <c r="A63">
        <v>59</v>
      </c>
      <c r="B63" s="564">
        <f t="shared" ca="1" si="6"/>
        <v>0</v>
      </c>
      <c r="C63" s="564">
        <f t="shared" ca="1" si="0"/>
        <v>0</v>
      </c>
      <c r="D63" s="564">
        <f t="shared" ca="1" si="4"/>
        <v>0</v>
      </c>
      <c r="E63" s="564">
        <f t="shared" ca="1" si="1"/>
        <v>0</v>
      </c>
      <c r="F63" s="564">
        <f t="shared" ca="1" si="5"/>
        <v>1</v>
      </c>
      <c r="G63" s="564">
        <f t="shared" ca="1" si="2"/>
        <v>-1.7149404955236398</v>
      </c>
      <c r="H63" s="564">
        <v>0</v>
      </c>
      <c r="I63" s="564">
        <v>0</v>
      </c>
      <c r="J63" s="564">
        <v>0</v>
      </c>
      <c r="K63" s="564">
        <v>0</v>
      </c>
      <c r="L63" s="564">
        <v>0</v>
      </c>
      <c r="M63" s="564">
        <v>0</v>
      </c>
      <c r="N63" s="564">
        <v>0</v>
      </c>
      <c r="O63" s="564">
        <v>0</v>
      </c>
      <c r="P63" s="564">
        <v>0</v>
      </c>
      <c r="Q63" s="564">
        <v>0</v>
      </c>
      <c r="R63" s="564">
        <v>0</v>
      </c>
      <c r="S63" s="564">
        <v>0</v>
      </c>
      <c r="T63" s="564">
        <v>0</v>
      </c>
      <c r="U63" s="564">
        <v>0</v>
      </c>
      <c r="V63" s="564">
        <v>0</v>
      </c>
      <c r="W63" s="564">
        <v>0</v>
      </c>
      <c r="X63" s="564">
        <v>0</v>
      </c>
      <c r="Y63" s="564">
        <v>0</v>
      </c>
      <c r="Z63" s="564">
        <v>0</v>
      </c>
      <c r="AA63" s="564">
        <v>0</v>
      </c>
      <c r="AB63" s="564">
        <v>0</v>
      </c>
      <c r="AC63" s="564">
        <v>0</v>
      </c>
      <c r="AD63" s="564">
        <v>0</v>
      </c>
      <c r="AE63" s="564">
        <v>0</v>
      </c>
      <c r="AF63" s="564">
        <v>0</v>
      </c>
      <c r="AG63" s="564">
        <v>0</v>
      </c>
      <c r="AH63" s="564">
        <v>0</v>
      </c>
      <c r="AI63" s="564">
        <v>0</v>
      </c>
      <c r="AJ63" s="564">
        <v>0</v>
      </c>
      <c r="AK63" s="564">
        <v>0</v>
      </c>
    </row>
    <row r="64" spans="1:37">
      <c r="A64">
        <v>60</v>
      </c>
      <c r="B64" s="564">
        <f t="shared" ca="1" si="6"/>
        <v>6</v>
      </c>
      <c r="C64" s="564">
        <f t="shared" ca="1" si="0"/>
        <v>36</v>
      </c>
      <c r="D64" s="564">
        <f t="shared" ca="1" si="4"/>
        <v>6</v>
      </c>
      <c r="E64" s="564">
        <f t="shared" ca="1" si="1"/>
        <v>4.2</v>
      </c>
      <c r="F64" s="564">
        <f t="shared" ca="1" si="5"/>
        <v>0.55789473684210522</v>
      </c>
      <c r="G64" s="564">
        <f t="shared" ca="1" si="2"/>
        <v>13.011029695618179</v>
      </c>
      <c r="H64" s="564">
        <v>0</v>
      </c>
      <c r="I64" s="564">
        <v>1</v>
      </c>
      <c r="J64" s="564">
        <v>0</v>
      </c>
      <c r="K64" s="564">
        <v>0</v>
      </c>
      <c r="L64" s="564">
        <v>0</v>
      </c>
      <c r="M64" s="564">
        <v>0</v>
      </c>
      <c r="N64" s="564">
        <v>0</v>
      </c>
      <c r="O64" s="564">
        <v>0</v>
      </c>
      <c r="P64" s="564">
        <v>0</v>
      </c>
      <c r="Q64" s="564">
        <v>1</v>
      </c>
      <c r="R64" s="564">
        <v>1</v>
      </c>
      <c r="S64" s="564">
        <v>1</v>
      </c>
      <c r="T64" s="564">
        <v>0</v>
      </c>
      <c r="U64" s="564">
        <v>0</v>
      </c>
      <c r="V64" s="564">
        <v>0</v>
      </c>
      <c r="W64" s="564">
        <v>0</v>
      </c>
      <c r="X64" s="564">
        <v>0</v>
      </c>
      <c r="Y64" s="564">
        <v>1</v>
      </c>
      <c r="Z64" s="564">
        <v>1</v>
      </c>
      <c r="AA64" s="564">
        <v>0</v>
      </c>
      <c r="AB64" s="564">
        <v>0</v>
      </c>
      <c r="AC64" s="564">
        <v>1</v>
      </c>
      <c r="AD64" s="564">
        <v>0</v>
      </c>
      <c r="AE64" s="564">
        <v>0</v>
      </c>
      <c r="AF64" s="564">
        <v>1</v>
      </c>
      <c r="AG64" s="564">
        <v>0</v>
      </c>
      <c r="AH64" s="564">
        <v>1</v>
      </c>
      <c r="AI64" s="564">
        <v>0</v>
      </c>
      <c r="AJ64" s="564">
        <v>1</v>
      </c>
      <c r="AK64" s="564">
        <v>1</v>
      </c>
    </row>
    <row r="65" spans="1:37">
      <c r="A65">
        <v>61</v>
      </c>
      <c r="B65" s="564">
        <f t="shared" ca="1" si="6"/>
        <v>0</v>
      </c>
      <c r="C65" s="564">
        <f t="shared" ca="1" si="0"/>
        <v>0</v>
      </c>
      <c r="D65" s="564">
        <f t="shared" ca="1" si="4"/>
        <v>0</v>
      </c>
      <c r="E65" s="564">
        <f t="shared" ca="1" si="1"/>
        <v>0</v>
      </c>
      <c r="F65" s="564">
        <f t="shared" ca="1" si="5"/>
        <v>1</v>
      </c>
      <c r="G65" s="564">
        <f t="shared" ca="1" si="2"/>
        <v>0.83947357046098581</v>
      </c>
      <c r="H65" s="564">
        <v>0</v>
      </c>
      <c r="I65" s="564">
        <v>0</v>
      </c>
      <c r="J65" s="564">
        <v>0</v>
      </c>
      <c r="K65" s="564">
        <v>0</v>
      </c>
      <c r="L65" s="564">
        <v>0</v>
      </c>
      <c r="M65" s="564">
        <v>0</v>
      </c>
      <c r="N65" s="564">
        <v>0</v>
      </c>
      <c r="O65" s="564">
        <v>0</v>
      </c>
      <c r="P65" s="564">
        <v>0</v>
      </c>
      <c r="Q65" s="564">
        <v>0</v>
      </c>
      <c r="R65" s="564">
        <v>0</v>
      </c>
      <c r="S65" s="564">
        <v>0</v>
      </c>
      <c r="T65" s="564">
        <v>0</v>
      </c>
      <c r="U65" s="564">
        <v>0</v>
      </c>
      <c r="V65" s="564">
        <v>0</v>
      </c>
      <c r="W65" s="564">
        <v>0</v>
      </c>
      <c r="X65" s="564">
        <v>0</v>
      </c>
      <c r="Y65" s="564">
        <v>0</v>
      </c>
      <c r="Z65" s="564">
        <v>0</v>
      </c>
      <c r="AA65" s="564">
        <v>0</v>
      </c>
      <c r="AB65" s="564">
        <v>0</v>
      </c>
      <c r="AC65" s="564">
        <v>0</v>
      </c>
      <c r="AD65" s="564">
        <v>0</v>
      </c>
      <c r="AE65" s="564">
        <v>0</v>
      </c>
      <c r="AF65" s="564">
        <v>0</v>
      </c>
      <c r="AG65" s="564">
        <v>0</v>
      </c>
      <c r="AH65" s="564">
        <v>0</v>
      </c>
      <c r="AI65" s="564">
        <v>0</v>
      </c>
      <c r="AJ65" s="564">
        <v>0</v>
      </c>
      <c r="AK65" s="564">
        <v>0</v>
      </c>
    </row>
    <row r="66" spans="1:37">
      <c r="A66">
        <v>62</v>
      </c>
      <c r="B66" s="564">
        <f t="shared" ca="1" si="6"/>
        <v>20</v>
      </c>
      <c r="C66" s="564">
        <f t="shared" ca="1" si="0"/>
        <v>400</v>
      </c>
      <c r="D66" s="564">
        <f t="shared" ca="1" si="4"/>
        <v>20</v>
      </c>
      <c r="E66" s="564">
        <f t="shared" ca="1" si="1"/>
        <v>0</v>
      </c>
      <c r="F66" s="564">
        <f t="shared" ca="1" si="5"/>
        <v>1</v>
      </c>
      <c r="G66" s="564">
        <f t="shared" ca="1" si="2"/>
        <v>1.5518018076957543</v>
      </c>
      <c r="H66" s="564">
        <v>1</v>
      </c>
      <c r="I66" s="564">
        <v>1</v>
      </c>
      <c r="J66" s="564">
        <v>1</v>
      </c>
      <c r="K66" s="564">
        <v>1</v>
      </c>
      <c r="L66" s="564">
        <v>1</v>
      </c>
      <c r="M66" s="564">
        <v>1</v>
      </c>
      <c r="N66" s="564">
        <v>1</v>
      </c>
      <c r="O66" s="564">
        <v>1</v>
      </c>
      <c r="P66" s="564">
        <v>1</v>
      </c>
      <c r="Q66" s="564">
        <v>1</v>
      </c>
      <c r="R66" s="564">
        <v>1</v>
      </c>
      <c r="S66" s="564">
        <v>1</v>
      </c>
      <c r="T66" s="564">
        <v>1</v>
      </c>
      <c r="U66" s="564">
        <v>1</v>
      </c>
      <c r="V66" s="564">
        <v>1</v>
      </c>
      <c r="W66" s="564">
        <v>1</v>
      </c>
      <c r="X66" s="564">
        <v>1</v>
      </c>
      <c r="Y66" s="564">
        <v>1</v>
      </c>
      <c r="Z66" s="564">
        <v>1</v>
      </c>
      <c r="AA66" s="564">
        <v>1</v>
      </c>
      <c r="AB66" s="564">
        <v>1</v>
      </c>
      <c r="AC66" s="564">
        <v>1</v>
      </c>
      <c r="AD66" s="564">
        <v>1</v>
      </c>
      <c r="AE66" s="564">
        <v>1</v>
      </c>
      <c r="AF66" s="564">
        <v>1</v>
      </c>
      <c r="AG66" s="564">
        <v>1</v>
      </c>
      <c r="AH66" s="564">
        <v>1</v>
      </c>
      <c r="AI66" s="564">
        <v>1</v>
      </c>
      <c r="AJ66" s="564">
        <v>1</v>
      </c>
      <c r="AK66" s="564">
        <v>1</v>
      </c>
    </row>
    <row r="67" spans="1:37">
      <c r="A67">
        <v>63</v>
      </c>
      <c r="B67" s="564">
        <f t="shared" ca="1" si="6"/>
        <v>0</v>
      </c>
      <c r="C67" s="564">
        <f t="shared" ca="1" si="0"/>
        <v>0</v>
      </c>
      <c r="D67" s="564">
        <f t="shared" ca="1" si="4"/>
        <v>0</v>
      </c>
      <c r="E67" s="564">
        <f t="shared" ca="1" si="1"/>
        <v>0</v>
      </c>
      <c r="F67" s="564">
        <f t="shared" ca="1" si="5"/>
        <v>1</v>
      </c>
      <c r="G67" s="564">
        <f t="shared" ca="1" si="2"/>
        <v>-0.66454540366481174</v>
      </c>
      <c r="H67" s="564">
        <v>0</v>
      </c>
      <c r="I67" s="564">
        <v>0</v>
      </c>
      <c r="J67" s="564">
        <v>0</v>
      </c>
      <c r="K67" s="564">
        <v>0</v>
      </c>
      <c r="L67" s="564">
        <v>0</v>
      </c>
      <c r="M67" s="564">
        <v>0</v>
      </c>
      <c r="N67" s="564">
        <v>0</v>
      </c>
      <c r="O67" s="564">
        <v>0</v>
      </c>
      <c r="P67" s="564">
        <v>0</v>
      </c>
      <c r="Q67" s="564">
        <v>0</v>
      </c>
      <c r="R67" s="564">
        <v>0</v>
      </c>
      <c r="S67" s="564">
        <v>0</v>
      </c>
      <c r="T67" s="564">
        <v>0</v>
      </c>
      <c r="U67" s="564">
        <v>0</v>
      </c>
      <c r="V67" s="564">
        <v>0</v>
      </c>
      <c r="W67" s="564">
        <v>0</v>
      </c>
      <c r="X67" s="564">
        <v>0</v>
      </c>
      <c r="Y67" s="564">
        <v>0</v>
      </c>
      <c r="Z67" s="564">
        <v>0</v>
      </c>
      <c r="AA67" s="564">
        <v>0</v>
      </c>
      <c r="AB67" s="564">
        <v>0</v>
      </c>
      <c r="AC67" s="564">
        <v>0</v>
      </c>
      <c r="AD67" s="564">
        <v>0</v>
      </c>
      <c r="AE67" s="564">
        <v>0</v>
      </c>
      <c r="AF67" s="564">
        <v>0</v>
      </c>
      <c r="AG67" s="564">
        <v>0</v>
      </c>
      <c r="AH67" s="564">
        <v>0</v>
      </c>
      <c r="AI67" s="564">
        <v>0</v>
      </c>
      <c r="AJ67" s="564">
        <v>0</v>
      </c>
      <c r="AK67" s="564">
        <v>0</v>
      </c>
    </row>
    <row r="68" spans="1:37">
      <c r="A68">
        <v>64</v>
      </c>
      <c r="B68" s="564">
        <f t="shared" ca="1" si="6"/>
        <v>20</v>
      </c>
      <c r="C68" s="564">
        <f t="shared" ca="1" si="0"/>
        <v>400</v>
      </c>
      <c r="D68" s="564">
        <f t="shared" ca="1" si="4"/>
        <v>20</v>
      </c>
      <c r="E68" s="564">
        <f t="shared" ca="1" si="1"/>
        <v>0</v>
      </c>
      <c r="F68" s="564">
        <f t="shared" ca="1" si="5"/>
        <v>1</v>
      </c>
      <c r="G68" s="564">
        <f t="shared" ca="1" si="2"/>
        <v>-2.4753241257092946</v>
      </c>
      <c r="H68" s="564">
        <v>1</v>
      </c>
      <c r="I68" s="564">
        <v>1</v>
      </c>
      <c r="J68" s="564">
        <v>1</v>
      </c>
      <c r="K68" s="564">
        <v>1</v>
      </c>
      <c r="L68" s="564">
        <v>1</v>
      </c>
      <c r="M68" s="564">
        <v>1</v>
      </c>
      <c r="N68" s="564">
        <v>1</v>
      </c>
      <c r="O68" s="564">
        <v>1</v>
      </c>
      <c r="P68" s="564">
        <v>1</v>
      </c>
      <c r="Q68" s="564">
        <v>1</v>
      </c>
      <c r="R68" s="564">
        <v>1</v>
      </c>
      <c r="S68" s="564">
        <v>1</v>
      </c>
      <c r="T68" s="564">
        <v>1</v>
      </c>
      <c r="U68" s="564">
        <v>1</v>
      </c>
      <c r="V68" s="564">
        <v>1</v>
      </c>
      <c r="W68" s="564">
        <v>1</v>
      </c>
      <c r="X68" s="564">
        <v>1</v>
      </c>
      <c r="Y68" s="564">
        <v>1</v>
      </c>
      <c r="Z68" s="564">
        <v>1</v>
      </c>
      <c r="AA68" s="564">
        <v>1</v>
      </c>
      <c r="AB68" s="564">
        <v>1</v>
      </c>
      <c r="AC68" s="564">
        <v>1</v>
      </c>
      <c r="AD68" s="564">
        <v>1</v>
      </c>
      <c r="AE68" s="564">
        <v>1</v>
      </c>
      <c r="AF68" s="564">
        <v>1</v>
      </c>
      <c r="AG68" s="564">
        <v>1</v>
      </c>
      <c r="AH68" s="564">
        <v>1</v>
      </c>
      <c r="AI68" s="564">
        <v>1</v>
      </c>
      <c r="AJ68" s="564">
        <v>1</v>
      </c>
      <c r="AK68" s="564">
        <v>1</v>
      </c>
    </row>
    <row r="69" spans="1:37">
      <c r="A69">
        <v>65</v>
      </c>
      <c r="B69" s="564">
        <f t="shared" ca="1" si="6"/>
        <v>0</v>
      </c>
      <c r="C69" s="564">
        <f t="shared" ref="C69:C132" ca="1" si="7">B69^2</f>
        <v>0</v>
      </c>
      <c r="D69" s="564">
        <f t="shared" ca="1" si="4"/>
        <v>0</v>
      </c>
      <c r="E69" s="564">
        <f t="shared" ref="E69:E132" ca="1" si="8">D69-((B69^2)/H$1)</f>
        <v>0</v>
      </c>
      <c r="F69" s="564">
        <f t="shared" ca="1" si="5"/>
        <v>1</v>
      </c>
      <c r="G69" s="564">
        <f t="shared" ref="G69:G132" ca="1" si="9">I$2+NORMSINV(RAND())*K$2</f>
        <v>2.6095944943738809</v>
      </c>
      <c r="H69" s="564">
        <v>0</v>
      </c>
      <c r="I69" s="564">
        <v>0</v>
      </c>
      <c r="J69" s="564">
        <v>0</v>
      </c>
      <c r="K69" s="564">
        <v>0</v>
      </c>
      <c r="L69" s="564">
        <v>0</v>
      </c>
      <c r="M69" s="564">
        <v>0</v>
      </c>
      <c r="N69" s="564">
        <v>0</v>
      </c>
      <c r="O69" s="564">
        <v>0</v>
      </c>
      <c r="P69" s="564">
        <v>0</v>
      </c>
      <c r="Q69" s="564">
        <v>0</v>
      </c>
      <c r="R69" s="564">
        <v>0</v>
      </c>
      <c r="S69" s="564">
        <v>0</v>
      </c>
      <c r="T69" s="564">
        <v>0</v>
      </c>
      <c r="U69" s="564">
        <v>0</v>
      </c>
      <c r="V69" s="564">
        <v>0</v>
      </c>
      <c r="W69" s="564">
        <v>0</v>
      </c>
      <c r="X69" s="564">
        <v>0</v>
      </c>
      <c r="Y69" s="564">
        <v>0</v>
      </c>
      <c r="Z69" s="564">
        <v>0</v>
      </c>
      <c r="AA69" s="564">
        <v>0</v>
      </c>
      <c r="AB69" s="564">
        <v>0</v>
      </c>
      <c r="AC69" s="564">
        <v>0</v>
      </c>
      <c r="AD69" s="564">
        <v>0</v>
      </c>
      <c r="AE69" s="564">
        <v>0</v>
      </c>
      <c r="AF69" s="564">
        <v>0</v>
      </c>
      <c r="AG69" s="564">
        <v>0</v>
      </c>
      <c r="AH69" s="564">
        <v>0</v>
      </c>
      <c r="AI69" s="564">
        <v>0</v>
      </c>
      <c r="AJ69" s="564">
        <v>0</v>
      </c>
      <c r="AK69" s="564">
        <v>0</v>
      </c>
    </row>
    <row r="70" spans="1:37">
      <c r="A70">
        <v>66</v>
      </c>
      <c r="B70" s="564">
        <f t="shared" ca="1" si="6"/>
        <v>20</v>
      </c>
      <c r="C70" s="564">
        <f t="shared" ca="1" si="7"/>
        <v>400</v>
      </c>
      <c r="D70" s="564">
        <f t="shared" ref="D70:D133" ca="1" si="10">B70</f>
        <v>20</v>
      </c>
      <c r="E70" s="564">
        <f t="shared" ca="1" si="8"/>
        <v>0</v>
      </c>
      <c r="F70" s="564">
        <f t="shared" ref="F70:F133" ca="1" si="11">1-(2*B70*(H$1-B70)/(H$1*(H$1-1)))</f>
        <v>1</v>
      </c>
      <c r="G70" s="564">
        <f t="shared" ca="1" si="9"/>
        <v>4.4124247193531616</v>
      </c>
      <c r="H70" s="564">
        <v>1</v>
      </c>
      <c r="I70" s="564">
        <v>1</v>
      </c>
      <c r="J70" s="564">
        <v>1</v>
      </c>
      <c r="K70" s="564">
        <v>1</v>
      </c>
      <c r="L70" s="564">
        <v>1</v>
      </c>
      <c r="M70" s="564">
        <v>1</v>
      </c>
      <c r="N70" s="564">
        <v>1</v>
      </c>
      <c r="O70" s="564">
        <v>1</v>
      </c>
      <c r="P70" s="564">
        <v>1</v>
      </c>
      <c r="Q70" s="564">
        <v>1</v>
      </c>
      <c r="R70" s="564">
        <v>1</v>
      </c>
      <c r="S70" s="564">
        <v>1</v>
      </c>
      <c r="T70" s="564">
        <v>1</v>
      </c>
      <c r="U70" s="564">
        <v>1</v>
      </c>
      <c r="V70" s="564">
        <v>1</v>
      </c>
      <c r="W70" s="564">
        <v>1</v>
      </c>
      <c r="X70" s="564">
        <v>1</v>
      </c>
      <c r="Y70" s="564">
        <v>1</v>
      </c>
      <c r="Z70" s="564">
        <v>1</v>
      </c>
      <c r="AA70" s="564">
        <v>1</v>
      </c>
      <c r="AB70" s="564">
        <v>1</v>
      </c>
      <c r="AC70" s="564">
        <v>1</v>
      </c>
      <c r="AD70" s="564">
        <v>1</v>
      </c>
      <c r="AE70" s="564">
        <v>1</v>
      </c>
      <c r="AF70" s="564">
        <v>1</v>
      </c>
      <c r="AG70" s="564">
        <v>1</v>
      </c>
      <c r="AH70" s="564">
        <v>1</v>
      </c>
      <c r="AI70" s="564">
        <v>1</v>
      </c>
      <c r="AJ70" s="564">
        <v>1</v>
      </c>
      <c r="AK70" s="564">
        <v>1</v>
      </c>
    </row>
    <row r="71" spans="1:37">
      <c r="A71">
        <v>67</v>
      </c>
      <c r="B71" s="564">
        <f t="shared" ref="B71:B134" ca="1" si="12">SUM(INDIRECT("H"&amp;A71+4&amp;":"&amp;HLOOKUP(H$1,$AA$1:$BD$2,2,0)&amp;A71+4))</f>
        <v>0</v>
      </c>
      <c r="C71" s="564">
        <f t="shared" ca="1" si="7"/>
        <v>0</v>
      </c>
      <c r="D71" s="564">
        <f t="shared" ca="1" si="10"/>
        <v>0</v>
      </c>
      <c r="E71" s="564">
        <f t="shared" ca="1" si="8"/>
        <v>0</v>
      </c>
      <c r="F71" s="564">
        <f t="shared" ca="1" si="11"/>
        <v>1</v>
      </c>
      <c r="G71" s="564">
        <f t="shared" ca="1" si="9"/>
        <v>-4.3964212588085481</v>
      </c>
      <c r="H71" s="564">
        <v>0</v>
      </c>
      <c r="I71" s="564">
        <v>0</v>
      </c>
      <c r="J71" s="564">
        <v>0</v>
      </c>
      <c r="K71" s="564">
        <v>0</v>
      </c>
      <c r="L71" s="564">
        <v>0</v>
      </c>
      <c r="M71" s="564">
        <v>0</v>
      </c>
      <c r="N71" s="564">
        <v>0</v>
      </c>
      <c r="O71" s="564">
        <v>0</v>
      </c>
      <c r="P71" s="564">
        <v>0</v>
      </c>
      <c r="Q71" s="564">
        <v>0</v>
      </c>
      <c r="R71" s="564">
        <v>0</v>
      </c>
      <c r="S71" s="564">
        <v>0</v>
      </c>
      <c r="T71" s="564">
        <v>0</v>
      </c>
      <c r="U71" s="564">
        <v>0</v>
      </c>
      <c r="V71" s="564">
        <v>0</v>
      </c>
      <c r="W71" s="564">
        <v>0</v>
      </c>
      <c r="X71" s="564">
        <v>0</v>
      </c>
      <c r="Y71" s="564">
        <v>0</v>
      </c>
      <c r="Z71" s="564">
        <v>0</v>
      </c>
      <c r="AA71" s="564">
        <v>0</v>
      </c>
      <c r="AB71" s="564">
        <v>0</v>
      </c>
      <c r="AC71" s="564">
        <v>0</v>
      </c>
      <c r="AD71" s="564">
        <v>0</v>
      </c>
      <c r="AE71" s="564">
        <v>0</v>
      </c>
      <c r="AF71" s="564">
        <v>0</v>
      </c>
      <c r="AG71" s="564">
        <v>0</v>
      </c>
      <c r="AH71" s="564">
        <v>0</v>
      </c>
      <c r="AI71" s="564">
        <v>0</v>
      </c>
      <c r="AJ71" s="564">
        <v>0</v>
      </c>
      <c r="AK71" s="564">
        <v>0</v>
      </c>
    </row>
    <row r="72" spans="1:37">
      <c r="A72">
        <v>68</v>
      </c>
      <c r="B72" s="564">
        <f t="shared" ca="1" si="12"/>
        <v>20</v>
      </c>
      <c r="C72" s="564">
        <f t="shared" ca="1" si="7"/>
        <v>400</v>
      </c>
      <c r="D72" s="564">
        <f t="shared" ca="1" si="10"/>
        <v>20</v>
      </c>
      <c r="E72" s="564">
        <f t="shared" ca="1" si="8"/>
        <v>0</v>
      </c>
      <c r="F72" s="564">
        <f t="shared" ca="1" si="11"/>
        <v>1</v>
      </c>
      <c r="G72" s="564">
        <f t="shared" ca="1" si="9"/>
        <v>3.8918714242959891</v>
      </c>
      <c r="H72" s="564">
        <v>1</v>
      </c>
      <c r="I72" s="564">
        <v>1</v>
      </c>
      <c r="J72" s="564">
        <v>1</v>
      </c>
      <c r="K72" s="564">
        <v>1</v>
      </c>
      <c r="L72" s="564">
        <v>1</v>
      </c>
      <c r="M72" s="564">
        <v>1</v>
      </c>
      <c r="N72" s="564">
        <v>1</v>
      </c>
      <c r="O72" s="564">
        <v>1</v>
      </c>
      <c r="P72" s="564">
        <v>1</v>
      </c>
      <c r="Q72" s="564">
        <v>1</v>
      </c>
      <c r="R72" s="564">
        <v>1</v>
      </c>
      <c r="S72" s="564">
        <v>1</v>
      </c>
      <c r="T72" s="564">
        <v>1</v>
      </c>
      <c r="U72" s="564">
        <v>1</v>
      </c>
      <c r="V72" s="564">
        <v>1</v>
      </c>
      <c r="W72" s="564">
        <v>1</v>
      </c>
      <c r="X72" s="564">
        <v>1</v>
      </c>
      <c r="Y72" s="564">
        <v>1</v>
      </c>
      <c r="Z72" s="564">
        <v>1</v>
      </c>
      <c r="AA72" s="564">
        <v>1</v>
      </c>
      <c r="AB72" s="564">
        <v>1</v>
      </c>
      <c r="AC72" s="564">
        <v>1</v>
      </c>
      <c r="AD72" s="564">
        <v>1</v>
      </c>
      <c r="AE72" s="564">
        <v>1</v>
      </c>
      <c r="AF72" s="564">
        <v>1</v>
      </c>
      <c r="AG72" s="564">
        <v>1</v>
      </c>
      <c r="AH72" s="564">
        <v>1</v>
      </c>
      <c r="AI72" s="564">
        <v>1</v>
      </c>
      <c r="AJ72" s="564">
        <v>1</v>
      </c>
      <c r="AK72" s="564">
        <v>1</v>
      </c>
    </row>
    <row r="73" spans="1:37">
      <c r="A73">
        <v>69</v>
      </c>
      <c r="B73" s="564">
        <f t="shared" ca="1" si="12"/>
        <v>20</v>
      </c>
      <c r="C73" s="564">
        <f t="shared" ca="1" si="7"/>
        <v>400</v>
      </c>
      <c r="D73" s="564">
        <f t="shared" ca="1" si="10"/>
        <v>20</v>
      </c>
      <c r="E73" s="564">
        <f t="shared" ca="1" si="8"/>
        <v>0</v>
      </c>
      <c r="F73" s="564">
        <f t="shared" ca="1" si="11"/>
        <v>1</v>
      </c>
      <c r="G73" s="564">
        <f t="shared" ca="1" si="9"/>
        <v>-0.88764032233663404</v>
      </c>
      <c r="H73" s="564">
        <v>1</v>
      </c>
      <c r="I73" s="564">
        <v>1</v>
      </c>
      <c r="J73" s="564">
        <v>1</v>
      </c>
      <c r="K73" s="564">
        <v>1</v>
      </c>
      <c r="L73" s="564">
        <v>1</v>
      </c>
      <c r="M73" s="564">
        <v>1</v>
      </c>
      <c r="N73" s="564">
        <v>1</v>
      </c>
      <c r="O73" s="564">
        <v>1</v>
      </c>
      <c r="P73" s="564">
        <v>1</v>
      </c>
      <c r="Q73" s="564">
        <v>1</v>
      </c>
      <c r="R73" s="564">
        <v>1</v>
      </c>
      <c r="S73" s="564">
        <v>1</v>
      </c>
      <c r="T73" s="564">
        <v>1</v>
      </c>
      <c r="U73" s="564">
        <v>1</v>
      </c>
      <c r="V73" s="564">
        <v>1</v>
      </c>
      <c r="W73" s="564">
        <v>1</v>
      </c>
      <c r="X73" s="564">
        <v>1</v>
      </c>
      <c r="Y73" s="564">
        <v>1</v>
      </c>
      <c r="Z73" s="564">
        <v>1</v>
      </c>
      <c r="AA73" s="564">
        <v>1</v>
      </c>
      <c r="AB73" s="564">
        <v>1</v>
      </c>
      <c r="AC73" s="564">
        <v>1</v>
      </c>
      <c r="AD73" s="564">
        <v>1</v>
      </c>
      <c r="AE73" s="564">
        <v>1</v>
      </c>
      <c r="AF73" s="564">
        <v>1</v>
      </c>
      <c r="AG73" s="564">
        <v>1</v>
      </c>
      <c r="AH73" s="564">
        <v>1</v>
      </c>
      <c r="AI73" s="564">
        <v>1</v>
      </c>
      <c r="AJ73" s="564">
        <v>1</v>
      </c>
      <c r="AK73" s="564">
        <v>1</v>
      </c>
    </row>
    <row r="74" spans="1:37">
      <c r="A74">
        <v>70</v>
      </c>
      <c r="B74" s="564">
        <f t="shared" ca="1" si="12"/>
        <v>20</v>
      </c>
      <c r="C74" s="564">
        <f t="shared" ca="1" si="7"/>
        <v>400</v>
      </c>
      <c r="D74" s="564">
        <f t="shared" ca="1" si="10"/>
        <v>20</v>
      </c>
      <c r="E74" s="564">
        <f t="shared" ca="1" si="8"/>
        <v>0</v>
      </c>
      <c r="F74" s="564">
        <f t="shared" ca="1" si="11"/>
        <v>1</v>
      </c>
      <c r="G74" s="564">
        <f t="shared" ca="1" si="9"/>
        <v>1.7959276716294856</v>
      </c>
      <c r="H74" s="564">
        <v>1</v>
      </c>
      <c r="I74" s="564">
        <v>1</v>
      </c>
      <c r="J74" s="564">
        <v>1</v>
      </c>
      <c r="K74" s="564">
        <v>1</v>
      </c>
      <c r="L74" s="564">
        <v>1</v>
      </c>
      <c r="M74" s="564">
        <v>1</v>
      </c>
      <c r="N74" s="564">
        <v>1</v>
      </c>
      <c r="O74" s="564">
        <v>1</v>
      </c>
      <c r="P74" s="564">
        <v>1</v>
      </c>
      <c r="Q74" s="564">
        <v>1</v>
      </c>
      <c r="R74" s="564">
        <v>1</v>
      </c>
      <c r="S74" s="564">
        <v>1</v>
      </c>
      <c r="T74" s="564">
        <v>1</v>
      </c>
      <c r="U74" s="564">
        <v>1</v>
      </c>
      <c r="V74" s="564">
        <v>1</v>
      </c>
      <c r="W74" s="564">
        <v>1</v>
      </c>
      <c r="X74" s="564">
        <v>1</v>
      </c>
      <c r="Y74" s="564">
        <v>1</v>
      </c>
      <c r="Z74" s="564">
        <v>1</v>
      </c>
      <c r="AA74" s="564">
        <v>1</v>
      </c>
      <c r="AB74" s="564">
        <v>1</v>
      </c>
      <c r="AC74" s="564">
        <v>1</v>
      </c>
      <c r="AD74" s="564">
        <v>1</v>
      </c>
      <c r="AE74" s="564">
        <v>1</v>
      </c>
      <c r="AF74" s="564">
        <v>1</v>
      </c>
      <c r="AG74" s="564">
        <v>1</v>
      </c>
      <c r="AH74" s="564">
        <v>1</v>
      </c>
      <c r="AI74" s="564">
        <v>1</v>
      </c>
      <c r="AJ74" s="564">
        <v>1</v>
      </c>
      <c r="AK74" s="564">
        <v>1</v>
      </c>
    </row>
    <row r="75" spans="1:37">
      <c r="A75">
        <v>71</v>
      </c>
      <c r="B75" s="564">
        <f t="shared" ca="1" si="12"/>
        <v>0</v>
      </c>
      <c r="C75" s="564">
        <f t="shared" ca="1" si="7"/>
        <v>0</v>
      </c>
      <c r="D75" s="564">
        <f t="shared" ca="1" si="10"/>
        <v>0</v>
      </c>
      <c r="E75" s="564">
        <f t="shared" ca="1" si="8"/>
        <v>0</v>
      </c>
      <c r="F75" s="564">
        <f t="shared" ca="1" si="11"/>
        <v>1</v>
      </c>
      <c r="G75" s="564">
        <f t="shared" ca="1" si="9"/>
        <v>0.44810536617852281</v>
      </c>
      <c r="H75" s="564">
        <v>0</v>
      </c>
      <c r="I75" s="564">
        <v>0</v>
      </c>
      <c r="J75" s="564">
        <v>0</v>
      </c>
      <c r="K75" s="564">
        <v>0</v>
      </c>
      <c r="L75" s="564">
        <v>0</v>
      </c>
      <c r="M75" s="564">
        <v>0</v>
      </c>
      <c r="N75" s="564">
        <v>0</v>
      </c>
      <c r="O75" s="564">
        <v>0</v>
      </c>
      <c r="P75" s="564">
        <v>0</v>
      </c>
      <c r="Q75" s="564">
        <v>0</v>
      </c>
      <c r="R75" s="564">
        <v>0</v>
      </c>
      <c r="S75" s="564">
        <v>0</v>
      </c>
      <c r="T75" s="564">
        <v>0</v>
      </c>
      <c r="U75" s="564">
        <v>0</v>
      </c>
      <c r="V75" s="564">
        <v>0</v>
      </c>
      <c r="W75" s="564">
        <v>0</v>
      </c>
      <c r="X75" s="564">
        <v>0</v>
      </c>
      <c r="Y75" s="564">
        <v>0</v>
      </c>
      <c r="Z75" s="564">
        <v>0</v>
      </c>
      <c r="AA75" s="564">
        <v>0</v>
      </c>
      <c r="AB75" s="564">
        <v>0</v>
      </c>
      <c r="AC75" s="564">
        <v>0</v>
      </c>
      <c r="AD75" s="564">
        <v>0</v>
      </c>
      <c r="AE75" s="564">
        <v>0</v>
      </c>
      <c r="AF75" s="564">
        <v>0</v>
      </c>
      <c r="AG75" s="564">
        <v>0</v>
      </c>
      <c r="AH75" s="564">
        <v>0</v>
      </c>
      <c r="AI75" s="564">
        <v>0</v>
      </c>
      <c r="AJ75" s="564">
        <v>0</v>
      </c>
      <c r="AK75" s="564">
        <v>0</v>
      </c>
    </row>
    <row r="76" spans="1:37">
      <c r="A76">
        <v>72</v>
      </c>
      <c r="B76" s="564">
        <f t="shared" ca="1" si="12"/>
        <v>0</v>
      </c>
      <c r="C76" s="564">
        <f t="shared" ca="1" si="7"/>
        <v>0</v>
      </c>
      <c r="D76" s="564">
        <f t="shared" ca="1" si="10"/>
        <v>0</v>
      </c>
      <c r="E76" s="564">
        <f t="shared" ca="1" si="8"/>
        <v>0</v>
      </c>
      <c r="F76" s="564">
        <f t="shared" ca="1" si="11"/>
        <v>1</v>
      </c>
      <c r="G76" s="564">
        <f t="shared" ca="1" si="9"/>
        <v>1.4819088894811472</v>
      </c>
      <c r="H76" s="564">
        <v>0</v>
      </c>
      <c r="I76" s="564">
        <v>0</v>
      </c>
      <c r="J76" s="564">
        <v>0</v>
      </c>
      <c r="K76" s="564">
        <v>0</v>
      </c>
      <c r="L76" s="564">
        <v>0</v>
      </c>
      <c r="M76" s="564">
        <v>0</v>
      </c>
      <c r="N76" s="564">
        <v>0</v>
      </c>
      <c r="O76" s="564">
        <v>0</v>
      </c>
      <c r="P76" s="564">
        <v>0</v>
      </c>
      <c r="Q76" s="564">
        <v>0</v>
      </c>
      <c r="R76" s="564">
        <v>0</v>
      </c>
      <c r="S76" s="564">
        <v>0</v>
      </c>
      <c r="T76" s="564">
        <v>0</v>
      </c>
      <c r="U76" s="564">
        <v>0</v>
      </c>
      <c r="V76" s="564">
        <v>0</v>
      </c>
      <c r="W76" s="564">
        <v>0</v>
      </c>
      <c r="X76" s="564">
        <v>0</v>
      </c>
      <c r="Y76" s="564">
        <v>0</v>
      </c>
      <c r="Z76" s="564">
        <v>0</v>
      </c>
      <c r="AA76" s="564">
        <v>0</v>
      </c>
      <c r="AB76" s="564">
        <v>0</v>
      </c>
      <c r="AC76" s="564">
        <v>0</v>
      </c>
      <c r="AD76" s="564">
        <v>0</v>
      </c>
      <c r="AE76" s="564">
        <v>0</v>
      </c>
      <c r="AF76" s="564">
        <v>0</v>
      </c>
      <c r="AG76" s="564">
        <v>0</v>
      </c>
      <c r="AH76" s="564">
        <v>0</v>
      </c>
      <c r="AI76" s="564">
        <v>0</v>
      </c>
      <c r="AJ76" s="564">
        <v>0</v>
      </c>
      <c r="AK76" s="564">
        <v>0</v>
      </c>
    </row>
    <row r="77" spans="1:37">
      <c r="A77">
        <v>73</v>
      </c>
      <c r="B77" s="564">
        <f t="shared" ca="1" si="12"/>
        <v>0</v>
      </c>
      <c r="C77" s="564">
        <f t="shared" ca="1" si="7"/>
        <v>0</v>
      </c>
      <c r="D77" s="564">
        <f t="shared" ca="1" si="10"/>
        <v>0</v>
      </c>
      <c r="E77" s="564">
        <f t="shared" ca="1" si="8"/>
        <v>0</v>
      </c>
      <c r="F77" s="564">
        <f t="shared" ca="1" si="11"/>
        <v>1</v>
      </c>
      <c r="G77" s="564">
        <f t="shared" ca="1" si="9"/>
        <v>-3.1739766571881582</v>
      </c>
      <c r="H77" s="564">
        <v>0</v>
      </c>
      <c r="I77" s="564">
        <v>0</v>
      </c>
      <c r="J77" s="564">
        <v>0</v>
      </c>
      <c r="K77" s="564">
        <v>0</v>
      </c>
      <c r="L77" s="564">
        <v>0</v>
      </c>
      <c r="M77" s="564">
        <v>0</v>
      </c>
      <c r="N77" s="564">
        <v>0</v>
      </c>
      <c r="O77" s="564">
        <v>0</v>
      </c>
      <c r="P77" s="564">
        <v>0</v>
      </c>
      <c r="Q77" s="564">
        <v>0</v>
      </c>
      <c r="R77" s="564">
        <v>0</v>
      </c>
      <c r="S77" s="564">
        <v>0</v>
      </c>
      <c r="T77" s="564">
        <v>0</v>
      </c>
      <c r="U77" s="564">
        <v>0</v>
      </c>
      <c r="V77" s="564">
        <v>0</v>
      </c>
      <c r="W77" s="564">
        <v>0</v>
      </c>
      <c r="X77" s="564">
        <v>0</v>
      </c>
      <c r="Y77" s="564">
        <v>0</v>
      </c>
      <c r="Z77" s="564">
        <v>0</v>
      </c>
      <c r="AA77" s="564">
        <v>0</v>
      </c>
      <c r="AB77" s="564">
        <v>0</v>
      </c>
      <c r="AC77" s="564">
        <v>0</v>
      </c>
      <c r="AD77" s="564">
        <v>0</v>
      </c>
      <c r="AE77" s="564">
        <v>0</v>
      </c>
      <c r="AF77" s="564">
        <v>0</v>
      </c>
      <c r="AG77" s="564">
        <v>0</v>
      </c>
      <c r="AH77" s="564">
        <v>0</v>
      </c>
      <c r="AI77" s="564">
        <v>0</v>
      </c>
      <c r="AJ77" s="564">
        <v>0</v>
      </c>
      <c r="AK77" s="564">
        <v>0</v>
      </c>
    </row>
    <row r="78" spans="1:37">
      <c r="A78">
        <v>74</v>
      </c>
      <c r="B78" s="564">
        <f t="shared" ca="1" si="12"/>
        <v>20</v>
      </c>
      <c r="C78" s="564">
        <f t="shared" ca="1" si="7"/>
        <v>400</v>
      </c>
      <c r="D78" s="564">
        <f t="shared" ca="1" si="10"/>
        <v>20</v>
      </c>
      <c r="E78" s="564">
        <f t="shared" ca="1" si="8"/>
        <v>0</v>
      </c>
      <c r="F78" s="564">
        <f t="shared" ca="1" si="11"/>
        <v>1</v>
      </c>
      <c r="G78" s="564">
        <f t="shared" ca="1" si="9"/>
        <v>5.5125303962493284</v>
      </c>
      <c r="H78" s="564">
        <v>1</v>
      </c>
      <c r="I78" s="564">
        <v>1</v>
      </c>
      <c r="J78" s="564">
        <v>1</v>
      </c>
      <c r="K78" s="564">
        <v>1</v>
      </c>
      <c r="L78" s="564">
        <v>1</v>
      </c>
      <c r="M78" s="564">
        <v>1</v>
      </c>
      <c r="N78" s="564">
        <v>1</v>
      </c>
      <c r="O78" s="564">
        <v>1</v>
      </c>
      <c r="P78" s="564">
        <v>1</v>
      </c>
      <c r="Q78" s="564">
        <v>1</v>
      </c>
      <c r="R78" s="564">
        <v>1</v>
      </c>
      <c r="S78" s="564">
        <v>1</v>
      </c>
      <c r="T78" s="564">
        <v>1</v>
      </c>
      <c r="U78" s="564">
        <v>1</v>
      </c>
      <c r="V78" s="564">
        <v>1</v>
      </c>
      <c r="W78" s="564">
        <v>1</v>
      </c>
      <c r="X78" s="564">
        <v>1</v>
      </c>
      <c r="Y78" s="564">
        <v>1</v>
      </c>
      <c r="Z78" s="564">
        <v>1</v>
      </c>
      <c r="AA78" s="564">
        <v>1</v>
      </c>
      <c r="AB78" s="564">
        <v>1</v>
      </c>
      <c r="AC78" s="564">
        <v>1</v>
      </c>
      <c r="AD78" s="564">
        <v>1</v>
      </c>
      <c r="AE78" s="564">
        <v>1</v>
      </c>
      <c r="AF78" s="564">
        <v>1</v>
      </c>
      <c r="AG78" s="564">
        <v>1</v>
      </c>
      <c r="AH78" s="564">
        <v>1</v>
      </c>
      <c r="AI78" s="564">
        <v>1</v>
      </c>
      <c r="AJ78" s="564">
        <v>1</v>
      </c>
      <c r="AK78" s="564">
        <v>1</v>
      </c>
    </row>
    <row r="79" spans="1:37">
      <c r="A79">
        <v>75</v>
      </c>
      <c r="B79" s="564">
        <f t="shared" ca="1" si="12"/>
        <v>20</v>
      </c>
      <c r="C79" s="564">
        <f t="shared" ca="1" si="7"/>
        <v>400</v>
      </c>
      <c r="D79" s="564">
        <f t="shared" ca="1" si="10"/>
        <v>20</v>
      </c>
      <c r="E79" s="564">
        <f t="shared" ca="1" si="8"/>
        <v>0</v>
      </c>
      <c r="F79" s="564">
        <f t="shared" ca="1" si="11"/>
        <v>1</v>
      </c>
      <c r="G79" s="564">
        <f t="shared" ca="1" si="9"/>
        <v>-0.83694963147699442</v>
      </c>
      <c r="H79" s="564">
        <v>1</v>
      </c>
      <c r="I79" s="564">
        <v>1</v>
      </c>
      <c r="J79" s="564">
        <v>1</v>
      </c>
      <c r="K79" s="564">
        <v>1</v>
      </c>
      <c r="L79" s="564">
        <v>1</v>
      </c>
      <c r="M79" s="564">
        <v>1</v>
      </c>
      <c r="N79" s="564">
        <v>1</v>
      </c>
      <c r="O79" s="564">
        <v>1</v>
      </c>
      <c r="P79" s="564">
        <v>1</v>
      </c>
      <c r="Q79" s="564">
        <v>1</v>
      </c>
      <c r="R79" s="564">
        <v>1</v>
      </c>
      <c r="S79" s="564">
        <v>1</v>
      </c>
      <c r="T79" s="564">
        <v>1</v>
      </c>
      <c r="U79" s="564">
        <v>1</v>
      </c>
      <c r="V79" s="564">
        <v>1</v>
      </c>
      <c r="W79" s="564">
        <v>1</v>
      </c>
      <c r="X79" s="564">
        <v>1</v>
      </c>
      <c r="Y79" s="564">
        <v>1</v>
      </c>
      <c r="Z79" s="564">
        <v>1</v>
      </c>
      <c r="AA79" s="564">
        <v>1</v>
      </c>
      <c r="AB79" s="564">
        <v>1</v>
      </c>
      <c r="AC79" s="564">
        <v>1</v>
      </c>
      <c r="AD79" s="564">
        <v>1</v>
      </c>
      <c r="AE79" s="564">
        <v>1</v>
      </c>
      <c r="AF79" s="564">
        <v>1</v>
      </c>
      <c r="AG79" s="564">
        <v>1</v>
      </c>
      <c r="AH79" s="564">
        <v>1</v>
      </c>
      <c r="AI79" s="564">
        <v>1</v>
      </c>
      <c r="AJ79" s="564">
        <v>1</v>
      </c>
      <c r="AK79" s="564">
        <v>1</v>
      </c>
    </row>
    <row r="80" spans="1:37">
      <c r="A80">
        <v>76</v>
      </c>
      <c r="B80" s="564">
        <f t="shared" ca="1" si="12"/>
        <v>0</v>
      </c>
      <c r="C80" s="564">
        <f t="shared" ca="1" si="7"/>
        <v>0</v>
      </c>
      <c r="D80" s="564">
        <f t="shared" ca="1" si="10"/>
        <v>0</v>
      </c>
      <c r="E80" s="564">
        <f t="shared" ca="1" si="8"/>
        <v>0</v>
      </c>
      <c r="F80" s="564">
        <f t="shared" ca="1" si="11"/>
        <v>1</v>
      </c>
      <c r="G80" s="564">
        <f t="shared" ca="1" si="9"/>
        <v>-0.74119492210352433</v>
      </c>
      <c r="H80" s="564">
        <v>0</v>
      </c>
      <c r="I80" s="564">
        <v>0</v>
      </c>
      <c r="J80" s="564">
        <v>0</v>
      </c>
      <c r="K80" s="564">
        <v>0</v>
      </c>
      <c r="L80" s="564">
        <v>0</v>
      </c>
      <c r="M80" s="564">
        <v>0</v>
      </c>
      <c r="N80" s="564">
        <v>0</v>
      </c>
      <c r="O80" s="564">
        <v>0</v>
      </c>
      <c r="P80" s="564">
        <v>0</v>
      </c>
      <c r="Q80" s="564">
        <v>0</v>
      </c>
      <c r="R80" s="564">
        <v>0</v>
      </c>
      <c r="S80" s="564">
        <v>0</v>
      </c>
      <c r="T80" s="564">
        <v>0</v>
      </c>
      <c r="U80" s="564">
        <v>0</v>
      </c>
      <c r="V80" s="564">
        <v>0</v>
      </c>
      <c r="W80" s="564">
        <v>0</v>
      </c>
      <c r="X80" s="564">
        <v>0</v>
      </c>
      <c r="Y80" s="564">
        <v>0</v>
      </c>
      <c r="Z80" s="564">
        <v>0</v>
      </c>
      <c r="AA80" s="564">
        <v>0</v>
      </c>
      <c r="AB80" s="564">
        <v>0</v>
      </c>
      <c r="AC80" s="564">
        <v>0</v>
      </c>
      <c r="AD80" s="564">
        <v>0</v>
      </c>
      <c r="AE80" s="564">
        <v>0</v>
      </c>
      <c r="AF80" s="564">
        <v>0</v>
      </c>
      <c r="AG80" s="564">
        <v>0</v>
      </c>
      <c r="AH80" s="564">
        <v>0</v>
      </c>
      <c r="AI80" s="564">
        <v>0</v>
      </c>
      <c r="AJ80" s="564">
        <v>0</v>
      </c>
      <c r="AK80" s="564">
        <v>0</v>
      </c>
    </row>
    <row r="81" spans="1:37">
      <c r="A81">
        <v>77</v>
      </c>
      <c r="B81" s="564">
        <f t="shared" ca="1" si="12"/>
        <v>0</v>
      </c>
      <c r="C81" s="564">
        <f t="shared" ca="1" si="7"/>
        <v>0</v>
      </c>
      <c r="D81" s="564">
        <f t="shared" ca="1" si="10"/>
        <v>0</v>
      </c>
      <c r="E81" s="564">
        <f t="shared" ca="1" si="8"/>
        <v>0</v>
      </c>
      <c r="F81" s="564">
        <f t="shared" ca="1" si="11"/>
        <v>1</v>
      </c>
      <c r="G81" s="564">
        <f t="shared" ca="1" si="9"/>
        <v>11.017785312269574</v>
      </c>
      <c r="H81" s="564">
        <v>0</v>
      </c>
      <c r="I81" s="564">
        <v>0</v>
      </c>
      <c r="J81" s="564">
        <v>0</v>
      </c>
      <c r="K81" s="564">
        <v>0</v>
      </c>
      <c r="L81" s="564">
        <v>0</v>
      </c>
      <c r="M81" s="564">
        <v>0</v>
      </c>
      <c r="N81" s="564">
        <v>0</v>
      </c>
      <c r="O81" s="564">
        <v>0</v>
      </c>
      <c r="P81" s="564">
        <v>0</v>
      </c>
      <c r="Q81" s="564">
        <v>0</v>
      </c>
      <c r="R81" s="564">
        <v>0</v>
      </c>
      <c r="S81" s="564">
        <v>0</v>
      </c>
      <c r="T81" s="564">
        <v>0</v>
      </c>
      <c r="U81" s="564">
        <v>0</v>
      </c>
      <c r="V81" s="564">
        <v>0</v>
      </c>
      <c r="W81" s="564">
        <v>0</v>
      </c>
      <c r="X81" s="564">
        <v>0</v>
      </c>
      <c r="Y81" s="564">
        <v>0</v>
      </c>
      <c r="Z81" s="564">
        <v>0</v>
      </c>
      <c r="AA81" s="564">
        <v>0</v>
      </c>
      <c r="AB81" s="564">
        <v>0</v>
      </c>
      <c r="AC81" s="564">
        <v>0</v>
      </c>
      <c r="AD81" s="564">
        <v>0</v>
      </c>
      <c r="AE81" s="564">
        <v>0</v>
      </c>
      <c r="AF81" s="564">
        <v>0</v>
      </c>
      <c r="AG81" s="564">
        <v>0</v>
      </c>
      <c r="AH81" s="564">
        <v>0</v>
      </c>
      <c r="AI81" s="564">
        <v>0</v>
      </c>
      <c r="AJ81" s="564">
        <v>0</v>
      </c>
      <c r="AK81" s="564">
        <v>0</v>
      </c>
    </row>
    <row r="82" spans="1:37">
      <c r="A82">
        <v>78</v>
      </c>
      <c r="B82" s="564">
        <f t="shared" ca="1" si="12"/>
        <v>20</v>
      </c>
      <c r="C82" s="564">
        <f t="shared" ca="1" si="7"/>
        <v>400</v>
      </c>
      <c r="D82" s="564">
        <f t="shared" ca="1" si="10"/>
        <v>20</v>
      </c>
      <c r="E82" s="564">
        <f t="shared" ca="1" si="8"/>
        <v>0</v>
      </c>
      <c r="F82" s="564">
        <f t="shared" ca="1" si="11"/>
        <v>1</v>
      </c>
      <c r="G82" s="564">
        <f t="shared" ca="1" si="9"/>
        <v>2.1772770582488814</v>
      </c>
      <c r="H82" s="564">
        <v>1</v>
      </c>
      <c r="I82" s="564">
        <v>1</v>
      </c>
      <c r="J82" s="564">
        <v>1</v>
      </c>
      <c r="K82" s="564">
        <v>1</v>
      </c>
      <c r="L82" s="564">
        <v>1</v>
      </c>
      <c r="M82" s="564">
        <v>1</v>
      </c>
      <c r="N82" s="564">
        <v>1</v>
      </c>
      <c r="O82" s="564">
        <v>1</v>
      </c>
      <c r="P82" s="564">
        <v>1</v>
      </c>
      <c r="Q82" s="564">
        <v>1</v>
      </c>
      <c r="R82" s="564">
        <v>1</v>
      </c>
      <c r="S82" s="564">
        <v>1</v>
      </c>
      <c r="T82" s="564">
        <v>1</v>
      </c>
      <c r="U82" s="564">
        <v>1</v>
      </c>
      <c r="V82" s="564">
        <v>1</v>
      </c>
      <c r="W82" s="564">
        <v>1</v>
      </c>
      <c r="X82" s="564">
        <v>1</v>
      </c>
      <c r="Y82" s="564">
        <v>1</v>
      </c>
      <c r="Z82" s="564">
        <v>1</v>
      </c>
      <c r="AA82" s="564">
        <v>1</v>
      </c>
      <c r="AB82" s="564">
        <v>1</v>
      </c>
      <c r="AC82" s="564">
        <v>1</v>
      </c>
      <c r="AD82" s="564">
        <v>1</v>
      </c>
      <c r="AE82" s="564">
        <v>1</v>
      </c>
      <c r="AF82" s="564">
        <v>1</v>
      </c>
      <c r="AG82" s="564">
        <v>1</v>
      </c>
      <c r="AH82" s="564">
        <v>1</v>
      </c>
      <c r="AI82" s="564">
        <v>1</v>
      </c>
      <c r="AJ82" s="564">
        <v>1</v>
      </c>
      <c r="AK82" s="564">
        <v>1</v>
      </c>
    </row>
    <row r="83" spans="1:37">
      <c r="A83">
        <v>79</v>
      </c>
      <c r="B83" s="564">
        <f t="shared" ca="1" si="12"/>
        <v>20</v>
      </c>
      <c r="C83" s="564">
        <f t="shared" ca="1" si="7"/>
        <v>400</v>
      </c>
      <c r="D83" s="564">
        <f t="shared" ca="1" si="10"/>
        <v>20</v>
      </c>
      <c r="E83" s="564">
        <f t="shared" ca="1" si="8"/>
        <v>0</v>
      </c>
      <c r="F83" s="564">
        <f t="shared" ca="1" si="11"/>
        <v>1</v>
      </c>
      <c r="G83" s="564">
        <f t="shared" ca="1" si="9"/>
        <v>2.373399473264</v>
      </c>
      <c r="H83" s="564">
        <v>1</v>
      </c>
      <c r="I83" s="564">
        <v>1</v>
      </c>
      <c r="J83" s="564">
        <v>1</v>
      </c>
      <c r="K83" s="564">
        <v>1</v>
      </c>
      <c r="L83" s="564">
        <v>1</v>
      </c>
      <c r="M83" s="564">
        <v>1</v>
      </c>
      <c r="N83" s="564">
        <v>1</v>
      </c>
      <c r="O83" s="564">
        <v>1</v>
      </c>
      <c r="P83" s="564">
        <v>1</v>
      </c>
      <c r="Q83" s="564">
        <v>1</v>
      </c>
      <c r="R83" s="564">
        <v>1</v>
      </c>
      <c r="S83" s="564">
        <v>1</v>
      </c>
      <c r="T83" s="564">
        <v>1</v>
      </c>
      <c r="U83" s="564">
        <v>1</v>
      </c>
      <c r="V83" s="564">
        <v>1</v>
      </c>
      <c r="W83" s="564">
        <v>1</v>
      </c>
      <c r="X83" s="564">
        <v>1</v>
      </c>
      <c r="Y83" s="564">
        <v>1</v>
      </c>
      <c r="Z83" s="564">
        <v>1</v>
      </c>
      <c r="AA83" s="564">
        <v>1</v>
      </c>
      <c r="AB83" s="564">
        <v>1</v>
      </c>
      <c r="AC83" s="564">
        <v>1</v>
      </c>
      <c r="AD83" s="564">
        <v>1</v>
      </c>
      <c r="AE83" s="564">
        <v>1</v>
      </c>
      <c r="AF83" s="564">
        <v>1</v>
      </c>
      <c r="AG83" s="564">
        <v>1</v>
      </c>
      <c r="AH83" s="564">
        <v>1</v>
      </c>
      <c r="AI83" s="564">
        <v>1</v>
      </c>
      <c r="AJ83" s="564">
        <v>1</v>
      </c>
      <c r="AK83" s="564">
        <v>1</v>
      </c>
    </row>
    <row r="84" spans="1:37">
      <c r="A84">
        <v>80</v>
      </c>
      <c r="B84" s="564">
        <f t="shared" ca="1" si="12"/>
        <v>20</v>
      </c>
      <c r="C84" s="564">
        <f t="shared" ca="1" si="7"/>
        <v>400</v>
      </c>
      <c r="D84" s="564">
        <f t="shared" ca="1" si="10"/>
        <v>20</v>
      </c>
      <c r="E84" s="564">
        <f t="shared" ca="1" si="8"/>
        <v>0</v>
      </c>
      <c r="F84" s="564">
        <f t="shared" ca="1" si="11"/>
        <v>1</v>
      </c>
      <c r="G84" s="564">
        <f t="shared" ca="1" si="9"/>
        <v>3.981519398340295</v>
      </c>
      <c r="H84" s="564">
        <v>1</v>
      </c>
      <c r="I84" s="564">
        <v>1</v>
      </c>
      <c r="J84" s="564">
        <v>1</v>
      </c>
      <c r="K84" s="564">
        <v>1</v>
      </c>
      <c r="L84" s="564">
        <v>1</v>
      </c>
      <c r="M84" s="564">
        <v>1</v>
      </c>
      <c r="N84" s="564">
        <v>1</v>
      </c>
      <c r="O84" s="564">
        <v>1</v>
      </c>
      <c r="P84" s="564">
        <v>1</v>
      </c>
      <c r="Q84" s="564">
        <v>1</v>
      </c>
      <c r="R84" s="564">
        <v>1</v>
      </c>
      <c r="S84" s="564">
        <v>1</v>
      </c>
      <c r="T84" s="564">
        <v>1</v>
      </c>
      <c r="U84" s="564">
        <v>1</v>
      </c>
      <c r="V84" s="564">
        <v>1</v>
      </c>
      <c r="W84" s="564">
        <v>1</v>
      </c>
      <c r="X84" s="564">
        <v>1</v>
      </c>
      <c r="Y84" s="564">
        <v>1</v>
      </c>
      <c r="Z84" s="564">
        <v>1</v>
      </c>
      <c r="AA84" s="564">
        <v>1</v>
      </c>
      <c r="AB84" s="564">
        <v>1</v>
      </c>
      <c r="AC84" s="564">
        <v>1</v>
      </c>
      <c r="AD84" s="564">
        <v>1</v>
      </c>
      <c r="AE84" s="564">
        <v>1</v>
      </c>
      <c r="AF84" s="564">
        <v>1</v>
      </c>
      <c r="AG84" s="564">
        <v>1</v>
      </c>
      <c r="AH84" s="564">
        <v>1</v>
      </c>
      <c r="AI84" s="564">
        <v>1</v>
      </c>
      <c r="AJ84" s="564">
        <v>1</v>
      </c>
      <c r="AK84" s="564">
        <v>1</v>
      </c>
    </row>
    <row r="85" spans="1:37">
      <c r="A85">
        <v>81</v>
      </c>
      <c r="B85" s="564">
        <f t="shared" ca="1" si="12"/>
        <v>0</v>
      </c>
      <c r="C85" s="564">
        <f t="shared" ca="1" si="7"/>
        <v>0</v>
      </c>
      <c r="D85" s="564">
        <f t="shared" ca="1" si="10"/>
        <v>0</v>
      </c>
      <c r="E85" s="564">
        <f t="shared" ca="1" si="8"/>
        <v>0</v>
      </c>
      <c r="F85" s="564">
        <f t="shared" ca="1" si="11"/>
        <v>1</v>
      </c>
      <c r="G85" s="564">
        <f t="shared" ca="1" si="9"/>
        <v>5.6444809634279558</v>
      </c>
      <c r="H85" s="564">
        <v>0</v>
      </c>
      <c r="I85" s="564">
        <v>0</v>
      </c>
      <c r="J85" s="564">
        <v>0</v>
      </c>
      <c r="K85" s="564">
        <v>0</v>
      </c>
      <c r="L85" s="564">
        <v>0</v>
      </c>
      <c r="M85" s="564">
        <v>0</v>
      </c>
      <c r="N85" s="564">
        <v>0</v>
      </c>
      <c r="O85" s="564">
        <v>0</v>
      </c>
      <c r="P85" s="564">
        <v>0</v>
      </c>
      <c r="Q85" s="564">
        <v>0</v>
      </c>
      <c r="R85" s="564">
        <v>0</v>
      </c>
      <c r="S85" s="564">
        <v>0</v>
      </c>
      <c r="T85" s="564">
        <v>0</v>
      </c>
      <c r="U85" s="564">
        <v>0</v>
      </c>
      <c r="V85" s="564">
        <v>0</v>
      </c>
      <c r="W85" s="564">
        <v>0</v>
      </c>
      <c r="X85" s="564">
        <v>0</v>
      </c>
      <c r="Y85" s="564">
        <v>0</v>
      </c>
      <c r="Z85" s="564">
        <v>0</v>
      </c>
      <c r="AA85" s="564">
        <v>0</v>
      </c>
      <c r="AB85" s="564">
        <v>0</v>
      </c>
      <c r="AC85" s="564">
        <v>0</v>
      </c>
      <c r="AD85" s="564">
        <v>0</v>
      </c>
      <c r="AE85" s="564">
        <v>0</v>
      </c>
      <c r="AF85" s="564">
        <v>0</v>
      </c>
      <c r="AG85" s="564">
        <v>0</v>
      </c>
      <c r="AH85" s="564">
        <v>0</v>
      </c>
      <c r="AI85" s="564">
        <v>0</v>
      </c>
      <c r="AJ85" s="564">
        <v>0</v>
      </c>
      <c r="AK85" s="564">
        <v>0</v>
      </c>
    </row>
    <row r="86" spans="1:37">
      <c r="A86">
        <v>82</v>
      </c>
      <c r="B86" s="564">
        <f t="shared" ca="1" si="12"/>
        <v>20</v>
      </c>
      <c r="C86" s="564">
        <f t="shared" ca="1" si="7"/>
        <v>400</v>
      </c>
      <c r="D86" s="564">
        <f t="shared" ca="1" si="10"/>
        <v>20</v>
      </c>
      <c r="E86" s="564">
        <f t="shared" ca="1" si="8"/>
        <v>0</v>
      </c>
      <c r="F86" s="564">
        <f t="shared" ca="1" si="11"/>
        <v>1</v>
      </c>
      <c r="G86" s="564">
        <f t="shared" ca="1" si="9"/>
        <v>-2.275480686433212</v>
      </c>
      <c r="H86" s="564">
        <v>1</v>
      </c>
      <c r="I86" s="564">
        <v>1</v>
      </c>
      <c r="J86" s="564">
        <v>1</v>
      </c>
      <c r="K86" s="564">
        <v>1</v>
      </c>
      <c r="L86" s="564">
        <v>1</v>
      </c>
      <c r="M86" s="564">
        <v>1</v>
      </c>
      <c r="N86" s="564">
        <v>1</v>
      </c>
      <c r="O86" s="564">
        <v>1</v>
      </c>
      <c r="P86" s="564">
        <v>1</v>
      </c>
      <c r="Q86" s="564">
        <v>1</v>
      </c>
      <c r="R86" s="564">
        <v>1</v>
      </c>
      <c r="S86" s="564">
        <v>1</v>
      </c>
      <c r="T86" s="564">
        <v>1</v>
      </c>
      <c r="U86" s="564">
        <v>1</v>
      </c>
      <c r="V86" s="564">
        <v>1</v>
      </c>
      <c r="W86" s="564">
        <v>1</v>
      </c>
      <c r="X86" s="564">
        <v>1</v>
      </c>
      <c r="Y86" s="564">
        <v>1</v>
      </c>
      <c r="Z86" s="564">
        <v>1</v>
      </c>
      <c r="AA86" s="564">
        <v>1</v>
      </c>
      <c r="AB86" s="564">
        <v>1</v>
      </c>
      <c r="AC86" s="564">
        <v>1</v>
      </c>
      <c r="AD86" s="564">
        <v>1</v>
      </c>
      <c r="AE86" s="564">
        <v>1</v>
      </c>
      <c r="AF86" s="564">
        <v>1</v>
      </c>
      <c r="AG86" s="564">
        <v>1</v>
      </c>
      <c r="AH86" s="564">
        <v>1</v>
      </c>
      <c r="AI86" s="564">
        <v>1</v>
      </c>
      <c r="AJ86" s="564">
        <v>1</v>
      </c>
      <c r="AK86" s="564">
        <v>1</v>
      </c>
    </row>
    <row r="87" spans="1:37">
      <c r="A87">
        <v>83</v>
      </c>
      <c r="B87" s="564">
        <f t="shared" ca="1" si="12"/>
        <v>20</v>
      </c>
      <c r="C87" s="564">
        <f t="shared" ca="1" si="7"/>
        <v>400</v>
      </c>
      <c r="D87" s="564">
        <f t="shared" ca="1" si="10"/>
        <v>20</v>
      </c>
      <c r="E87" s="564">
        <f t="shared" ca="1" si="8"/>
        <v>0</v>
      </c>
      <c r="F87" s="564">
        <f t="shared" ca="1" si="11"/>
        <v>1</v>
      </c>
      <c r="G87" s="564">
        <f t="shared" ca="1" si="9"/>
        <v>-1.0120951559102762</v>
      </c>
      <c r="H87" s="564">
        <v>1</v>
      </c>
      <c r="I87" s="564">
        <v>1</v>
      </c>
      <c r="J87" s="564">
        <v>1</v>
      </c>
      <c r="K87" s="564">
        <v>1</v>
      </c>
      <c r="L87" s="564">
        <v>1</v>
      </c>
      <c r="M87" s="564">
        <v>1</v>
      </c>
      <c r="N87" s="564">
        <v>1</v>
      </c>
      <c r="O87" s="564">
        <v>1</v>
      </c>
      <c r="P87" s="564">
        <v>1</v>
      </c>
      <c r="Q87" s="564">
        <v>1</v>
      </c>
      <c r="R87" s="564">
        <v>1</v>
      </c>
      <c r="S87" s="564">
        <v>1</v>
      </c>
      <c r="T87" s="564">
        <v>1</v>
      </c>
      <c r="U87" s="564">
        <v>1</v>
      </c>
      <c r="V87" s="564">
        <v>1</v>
      </c>
      <c r="W87" s="564">
        <v>1</v>
      </c>
      <c r="X87" s="564">
        <v>1</v>
      </c>
      <c r="Y87" s="564">
        <v>1</v>
      </c>
      <c r="Z87" s="564">
        <v>1</v>
      </c>
      <c r="AA87" s="564">
        <v>1</v>
      </c>
      <c r="AB87" s="564">
        <v>1</v>
      </c>
      <c r="AC87" s="564">
        <v>1</v>
      </c>
      <c r="AD87" s="564">
        <v>1</v>
      </c>
      <c r="AE87" s="564">
        <v>1</v>
      </c>
      <c r="AF87" s="564">
        <v>1</v>
      </c>
      <c r="AG87" s="564">
        <v>1</v>
      </c>
      <c r="AH87" s="564">
        <v>1</v>
      </c>
      <c r="AI87" s="564">
        <v>1</v>
      </c>
      <c r="AJ87" s="564">
        <v>1</v>
      </c>
      <c r="AK87" s="564">
        <v>1</v>
      </c>
    </row>
    <row r="88" spans="1:37">
      <c r="A88">
        <v>84</v>
      </c>
      <c r="B88" s="564">
        <f t="shared" ca="1" si="12"/>
        <v>20</v>
      </c>
      <c r="C88" s="564">
        <f t="shared" ca="1" si="7"/>
        <v>400</v>
      </c>
      <c r="D88" s="564">
        <f t="shared" ca="1" si="10"/>
        <v>20</v>
      </c>
      <c r="E88" s="564">
        <f t="shared" ca="1" si="8"/>
        <v>0</v>
      </c>
      <c r="F88" s="564">
        <f t="shared" ca="1" si="11"/>
        <v>1</v>
      </c>
      <c r="G88" s="564">
        <f t="shared" ca="1" si="9"/>
        <v>3.2774782683597459</v>
      </c>
      <c r="H88" s="564">
        <v>1</v>
      </c>
      <c r="I88" s="564">
        <v>1</v>
      </c>
      <c r="J88" s="564">
        <v>1</v>
      </c>
      <c r="K88" s="564">
        <v>1</v>
      </c>
      <c r="L88" s="564">
        <v>1</v>
      </c>
      <c r="M88" s="564">
        <v>1</v>
      </c>
      <c r="N88" s="564">
        <v>1</v>
      </c>
      <c r="O88" s="564">
        <v>1</v>
      </c>
      <c r="P88" s="564">
        <v>1</v>
      </c>
      <c r="Q88" s="564">
        <v>1</v>
      </c>
      <c r="R88" s="564">
        <v>1</v>
      </c>
      <c r="S88" s="564">
        <v>1</v>
      </c>
      <c r="T88" s="564">
        <v>1</v>
      </c>
      <c r="U88" s="564">
        <v>1</v>
      </c>
      <c r="V88" s="564">
        <v>1</v>
      </c>
      <c r="W88" s="564">
        <v>1</v>
      </c>
      <c r="X88" s="564">
        <v>1</v>
      </c>
      <c r="Y88" s="564">
        <v>1</v>
      </c>
      <c r="Z88" s="564">
        <v>1</v>
      </c>
      <c r="AA88" s="564">
        <v>1</v>
      </c>
      <c r="AB88" s="564">
        <v>1</v>
      </c>
      <c r="AC88" s="564">
        <v>1</v>
      </c>
      <c r="AD88" s="564">
        <v>1</v>
      </c>
      <c r="AE88" s="564">
        <v>1</v>
      </c>
      <c r="AF88" s="564">
        <v>1</v>
      </c>
      <c r="AG88" s="564">
        <v>1</v>
      </c>
      <c r="AH88" s="564">
        <v>1</v>
      </c>
      <c r="AI88" s="564">
        <v>1</v>
      </c>
      <c r="AJ88" s="564">
        <v>1</v>
      </c>
      <c r="AK88" s="564">
        <v>1</v>
      </c>
    </row>
    <row r="89" spans="1:37">
      <c r="A89">
        <v>85</v>
      </c>
      <c r="B89" s="564">
        <f t="shared" ca="1" si="12"/>
        <v>0</v>
      </c>
      <c r="C89" s="564">
        <f t="shared" ca="1" si="7"/>
        <v>0</v>
      </c>
      <c r="D89" s="564">
        <f t="shared" ca="1" si="10"/>
        <v>0</v>
      </c>
      <c r="E89" s="564">
        <f t="shared" ca="1" si="8"/>
        <v>0</v>
      </c>
      <c r="F89" s="564">
        <f t="shared" ca="1" si="11"/>
        <v>1</v>
      </c>
      <c r="G89" s="564">
        <f t="shared" ca="1" si="9"/>
        <v>-1.5388125722403556E-2</v>
      </c>
      <c r="H89" s="564">
        <v>0</v>
      </c>
      <c r="I89" s="564">
        <v>0</v>
      </c>
      <c r="J89" s="564">
        <v>0</v>
      </c>
      <c r="K89" s="564">
        <v>0</v>
      </c>
      <c r="L89" s="564">
        <v>0</v>
      </c>
      <c r="M89" s="564">
        <v>0</v>
      </c>
      <c r="N89" s="564">
        <v>0</v>
      </c>
      <c r="O89" s="564">
        <v>0</v>
      </c>
      <c r="P89" s="564">
        <v>0</v>
      </c>
      <c r="Q89" s="564">
        <v>0</v>
      </c>
      <c r="R89" s="564">
        <v>0</v>
      </c>
      <c r="S89" s="564">
        <v>0</v>
      </c>
      <c r="T89" s="564">
        <v>0</v>
      </c>
      <c r="U89" s="564">
        <v>0</v>
      </c>
      <c r="V89" s="564">
        <v>0</v>
      </c>
      <c r="W89" s="564">
        <v>0</v>
      </c>
      <c r="X89" s="564">
        <v>0</v>
      </c>
      <c r="Y89" s="564">
        <v>0</v>
      </c>
      <c r="Z89" s="564">
        <v>0</v>
      </c>
      <c r="AA89" s="564">
        <v>0</v>
      </c>
      <c r="AB89" s="564">
        <v>0</v>
      </c>
      <c r="AC89" s="564">
        <v>0</v>
      </c>
      <c r="AD89" s="564">
        <v>0</v>
      </c>
      <c r="AE89" s="564">
        <v>0</v>
      </c>
      <c r="AF89" s="564">
        <v>0</v>
      </c>
      <c r="AG89" s="564">
        <v>0</v>
      </c>
      <c r="AH89" s="564">
        <v>0</v>
      </c>
      <c r="AI89" s="564">
        <v>0</v>
      </c>
      <c r="AJ89" s="564">
        <v>0</v>
      </c>
      <c r="AK89" s="564">
        <v>0</v>
      </c>
    </row>
    <row r="90" spans="1:37">
      <c r="A90">
        <v>86</v>
      </c>
      <c r="B90" s="564">
        <f t="shared" ca="1" si="12"/>
        <v>0</v>
      </c>
      <c r="C90" s="564">
        <f t="shared" ca="1" si="7"/>
        <v>0</v>
      </c>
      <c r="D90" s="564">
        <f t="shared" ca="1" si="10"/>
        <v>0</v>
      </c>
      <c r="E90" s="564">
        <f t="shared" ca="1" si="8"/>
        <v>0</v>
      </c>
      <c r="F90" s="564">
        <f t="shared" ca="1" si="11"/>
        <v>1</v>
      </c>
      <c r="G90" s="564">
        <f t="shared" ca="1" si="9"/>
        <v>0.61167964054766011</v>
      </c>
      <c r="H90" s="564">
        <v>0</v>
      </c>
      <c r="I90" s="564">
        <v>0</v>
      </c>
      <c r="J90" s="564">
        <v>0</v>
      </c>
      <c r="K90" s="564">
        <v>0</v>
      </c>
      <c r="L90" s="564">
        <v>0</v>
      </c>
      <c r="M90" s="564">
        <v>0</v>
      </c>
      <c r="N90" s="564">
        <v>0</v>
      </c>
      <c r="O90" s="564">
        <v>0</v>
      </c>
      <c r="P90" s="564">
        <v>0</v>
      </c>
      <c r="Q90" s="564">
        <v>0</v>
      </c>
      <c r="R90" s="564">
        <v>0</v>
      </c>
      <c r="S90" s="564">
        <v>0</v>
      </c>
      <c r="T90" s="564">
        <v>0</v>
      </c>
      <c r="U90" s="564">
        <v>0</v>
      </c>
      <c r="V90" s="564">
        <v>0</v>
      </c>
      <c r="W90" s="564">
        <v>0</v>
      </c>
      <c r="X90" s="564">
        <v>0</v>
      </c>
      <c r="Y90" s="564">
        <v>0</v>
      </c>
      <c r="Z90" s="564">
        <v>0</v>
      </c>
      <c r="AA90" s="564">
        <v>0</v>
      </c>
      <c r="AB90" s="564">
        <v>0</v>
      </c>
      <c r="AC90" s="564">
        <v>0</v>
      </c>
      <c r="AD90" s="564">
        <v>0</v>
      </c>
      <c r="AE90" s="564">
        <v>0</v>
      </c>
      <c r="AF90" s="564">
        <v>0</v>
      </c>
      <c r="AG90" s="564">
        <v>0</v>
      </c>
      <c r="AH90" s="564">
        <v>0</v>
      </c>
      <c r="AI90" s="564">
        <v>0</v>
      </c>
      <c r="AJ90" s="564">
        <v>0</v>
      </c>
      <c r="AK90" s="564">
        <v>0</v>
      </c>
    </row>
    <row r="91" spans="1:37">
      <c r="A91">
        <v>87</v>
      </c>
      <c r="B91" s="564">
        <f t="shared" ca="1" si="12"/>
        <v>20</v>
      </c>
      <c r="C91" s="564">
        <f t="shared" ca="1" si="7"/>
        <v>400</v>
      </c>
      <c r="D91" s="564">
        <f t="shared" ca="1" si="10"/>
        <v>20</v>
      </c>
      <c r="E91" s="564">
        <f t="shared" ca="1" si="8"/>
        <v>0</v>
      </c>
      <c r="F91" s="564">
        <f t="shared" ca="1" si="11"/>
        <v>1</v>
      </c>
      <c r="G91" s="564">
        <f t="shared" ca="1" si="9"/>
        <v>8.1155134979393857</v>
      </c>
      <c r="H91" s="564">
        <v>1</v>
      </c>
      <c r="I91" s="564">
        <v>1</v>
      </c>
      <c r="J91" s="564">
        <v>1</v>
      </c>
      <c r="K91" s="564">
        <v>1</v>
      </c>
      <c r="L91" s="564">
        <v>1</v>
      </c>
      <c r="M91" s="564">
        <v>1</v>
      </c>
      <c r="N91" s="564">
        <v>1</v>
      </c>
      <c r="O91" s="564">
        <v>1</v>
      </c>
      <c r="P91" s="564">
        <v>1</v>
      </c>
      <c r="Q91" s="564">
        <v>1</v>
      </c>
      <c r="R91" s="564">
        <v>1</v>
      </c>
      <c r="S91" s="564">
        <v>1</v>
      </c>
      <c r="T91" s="564">
        <v>1</v>
      </c>
      <c r="U91" s="564">
        <v>1</v>
      </c>
      <c r="V91" s="564">
        <v>1</v>
      </c>
      <c r="W91" s="564">
        <v>1</v>
      </c>
      <c r="X91" s="564">
        <v>1</v>
      </c>
      <c r="Y91" s="564">
        <v>1</v>
      </c>
      <c r="Z91" s="564">
        <v>1</v>
      </c>
      <c r="AA91" s="564">
        <v>1</v>
      </c>
      <c r="AB91" s="564">
        <v>1</v>
      </c>
      <c r="AC91" s="564">
        <v>1</v>
      </c>
      <c r="AD91" s="564">
        <v>1</v>
      </c>
      <c r="AE91" s="564">
        <v>1</v>
      </c>
      <c r="AF91" s="564">
        <v>1</v>
      </c>
      <c r="AG91" s="564">
        <v>1</v>
      </c>
      <c r="AH91" s="564">
        <v>1</v>
      </c>
      <c r="AI91" s="564">
        <v>1</v>
      </c>
      <c r="AJ91" s="564">
        <v>1</v>
      </c>
      <c r="AK91" s="564">
        <v>1</v>
      </c>
    </row>
    <row r="92" spans="1:37">
      <c r="A92">
        <v>88</v>
      </c>
      <c r="B92" s="564">
        <f t="shared" ca="1" si="12"/>
        <v>20</v>
      </c>
      <c r="C92" s="564">
        <f t="shared" ca="1" si="7"/>
        <v>400</v>
      </c>
      <c r="D92" s="564">
        <f t="shared" ca="1" si="10"/>
        <v>20</v>
      </c>
      <c r="E92" s="564">
        <f t="shared" ca="1" si="8"/>
        <v>0</v>
      </c>
      <c r="F92" s="564">
        <f t="shared" ca="1" si="11"/>
        <v>1</v>
      </c>
      <c r="G92" s="564">
        <f t="shared" ca="1" si="9"/>
        <v>0.12484674630650761</v>
      </c>
      <c r="H92" s="564">
        <v>1</v>
      </c>
      <c r="I92" s="564">
        <v>1</v>
      </c>
      <c r="J92" s="564">
        <v>1</v>
      </c>
      <c r="K92" s="564">
        <v>1</v>
      </c>
      <c r="L92" s="564">
        <v>1</v>
      </c>
      <c r="M92" s="564">
        <v>1</v>
      </c>
      <c r="N92" s="564">
        <v>1</v>
      </c>
      <c r="O92" s="564">
        <v>1</v>
      </c>
      <c r="P92" s="564">
        <v>1</v>
      </c>
      <c r="Q92" s="564">
        <v>1</v>
      </c>
      <c r="R92" s="564">
        <v>1</v>
      </c>
      <c r="S92" s="564">
        <v>1</v>
      </c>
      <c r="T92" s="564">
        <v>1</v>
      </c>
      <c r="U92" s="564">
        <v>1</v>
      </c>
      <c r="V92" s="564">
        <v>1</v>
      </c>
      <c r="W92" s="564">
        <v>1</v>
      </c>
      <c r="X92" s="564">
        <v>1</v>
      </c>
      <c r="Y92" s="564">
        <v>1</v>
      </c>
      <c r="Z92" s="564">
        <v>1</v>
      </c>
      <c r="AA92" s="564">
        <v>1</v>
      </c>
      <c r="AB92" s="564">
        <v>1</v>
      </c>
      <c r="AC92" s="564">
        <v>1</v>
      </c>
      <c r="AD92" s="564">
        <v>1</v>
      </c>
      <c r="AE92" s="564">
        <v>1</v>
      </c>
      <c r="AF92" s="564">
        <v>1</v>
      </c>
      <c r="AG92" s="564">
        <v>1</v>
      </c>
      <c r="AH92" s="564">
        <v>1</v>
      </c>
      <c r="AI92" s="564">
        <v>1</v>
      </c>
      <c r="AJ92" s="564">
        <v>1</v>
      </c>
      <c r="AK92" s="564">
        <v>1</v>
      </c>
    </row>
    <row r="93" spans="1:37">
      <c r="A93">
        <v>89</v>
      </c>
      <c r="B93" s="564">
        <f t="shared" ca="1" si="12"/>
        <v>0</v>
      </c>
      <c r="C93" s="564">
        <f t="shared" ca="1" si="7"/>
        <v>0</v>
      </c>
      <c r="D93" s="564">
        <f t="shared" ca="1" si="10"/>
        <v>0</v>
      </c>
      <c r="E93" s="564">
        <f t="shared" ca="1" si="8"/>
        <v>0</v>
      </c>
      <c r="F93" s="564">
        <f t="shared" ca="1" si="11"/>
        <v>1</v>
      </c>
      <c r="G93" s="564">
        <f t="shared" ca="1" si="9"/>
        <v>-0.52296284714524588</v>
      </c>
      <c r="H93" s="564">
        <v>0</v>
      </c>
      <c r="I93" s="564">
        <v>0</v>
      </c>
      <c r="J93" s="564">
        <v>0</v>
      </c>
      <c r="K93" s="564">
        <v>0</v>
      </c>
      <c r="L93" s="564">
        <v>0</v>
      </c>
      <c r="M93" s="564">
        <v>0</v>
      </c>
      <c r="N93" s="564">
        <v>0</v>
      </c>
      <c r="O93" s="564">
        <v>0</v>
      </c>
      <c r="P93" s="564">
        <v>0</v>
      </c>
      <c r="Q93" s="564">
        <v>0</v>
      </c>
      <c r="R93" s="564">
        <v>0</v>
      </c>
      <c r="S93" s="564">
        <v>0</v>
      </c>
      <c r="T93" s="564">
        <v>0</v>
      </c>
      <c r="U93" s="564">
        <v>0</v>
      </c>
      <c r="V93" s="564">
        <v>0</v>
      </c>
      <c r="W93" s="564">
        <v>0</v>
      </c>
      <c r="X93" s="564">
        <v>0</v>
      </c>
      <c r="Y93" s="564">
        <v>0</v>
      </c>
      <c r="Z93" s="564">
        <v>0</v>
      </c>
      <c r="AA93" s="564">
        <v>0</v>
      </c>
      <c r="AB93" s="564">
        <v>0</v>
      </c>
      <c r="AC93" s="564">
        <v>0</v>
      </c>
      <c r="AD93" s="564">
        <v>0</v>
      </c>
      <c r="AE93" s="564">
        <v>0</v>
      </c>
      <c r="AF93" s="564">
        <v>0</v>
      </c>
      <c r="AG93" s="564">
        <v>0</v>
      </c>
      <c r="AH93" s="564">
        <v>0</v>
      </c>
      <c r="AI93" s="564">
        <v>0</v>
      </c>
      <c r="AJ93" s="564">
        <v>0</v>
      </c>
      <c r="AK93" s="564">
        <v>0</v>
      </c>
    </row>
    <row r="94" spans="1:37">
      <c r="A94">
        <v>90</v>
      </c>
      <c r="B94" s="564">
        <f t="shared" ca="1" si="12"/>
        <v>0</v>
      </c>
      <c r="C94" s="564">
        <f t="shared" ca="1" si="7"/>
        <v>0</v>
      </c>
      <c r="D94" s="564">
        <f t="shared" ca="1" si="10"/>
        <v>0</v>
      </c>
      <c r="E94" s="564">
        <f t="shared" ca="1" si="8"/>
        <v>0</v>
      </c>
      <c r="F94" s="564">
        <f t="shared" ca="1" si="11"/>
        <v>1</v>
      </c>
      <c r="G94" s="564">
        <f t="shared" ca="1" si="9"/>
        <v>4.2689004350097735</v>
      </c>
      <c r="H94" s="564">
        <v>0</v>
      </c>
      <c r="I94" s="564">
        <v>0</v>
      </c>
      <c r="J94" s="564">
        <v>0</v>
      </c>
      <c r="K94" s="564">
        <v>0</v>
      </c>
      <c r="L94" s="564">
        <v>0</v>
      </c>
      <c r="M94" s="564">
        <v>0</v>
      </c>
      <c r="N94" s="564">
        <v>0</v>
      </c>
      <c r="O94" s="564">
        <v>0</v>
      </c>
      <c r="P94" s="564">
        <v>0</v>
      </c>
      <c r="Q94" s="564">
        <v>0</v>
      </c>
      <c r="R94" s="564">
        <v>0</v>
      </c>
      <c r="S94" s="564">
        <v>0</v>
      </c>
      <c r="T94" s="564">
        <v>0</v>
      </c>
      <c r="U94" s="564">
        <v>0</v>
      </c>
      <c r="V94" s="564">
        <v>0</v>
      </c>
      <c r="W94" s="564">
        <v>0</v>
      </c>
      <c r="X94" s="564">
        <v>0</v>
      </c>
      <c r="Y94" s="564">
        <v>0</v>
      </c>
      <c r="Z94" s="564">
        <v>0</v>
      </c>
      <c r="AA94" s="564">
        <v>0</v>
      </c>
      <c r="AB94" s="564">
        <v>0</v>
      </c>
      <c r="AC94" s="564">
        <v>0</v>
      </c>
      <c r="AD94" s="564">
        <v>0</v>
      </c>
      <c r="AE94" s="564">
        <v>0</v>
      </c>
      <c r="AF94" s="564">
        <v>0</v>
      </c>
      <c r="AG94" s="564">
        <v>0</v>
      </c>
      <c r="AH94" s="564">
        <v>0</v>
      </c>
      <c r="AI94" s="564">
        <v>0</v>
      </c>
      <c r="AJ94" s="564">
        <v>0</v>
      </c>
      <c r="AK94" s="564">
        <v>0</v>
      </c>
    </row>
    <row r="95" spans="1:37">
      <c r="A95">
        <v>91</v>
      </c>
      <c r="B95" s="564">
        <f t="shared" ca="1" si="12"/>
        <v>20</v>
      </c>
      <c r="C95" s="564">
        <f t="shared" ca="1" si="7"/>
        <v>400</v>
      </c>
      <c r="D95" s="564">
        <f t="shared" ca="1" si="10"/>
        <v>20</v>
      </c>
      <c r="E95" s="564">
        <f t="shared" ca="1" si="8"/>
        <v>0</v>
      </c>
      <c r="F95" s="564">
        <f t="shared" ca="1" si="11"/>
        <v>1</v>
      </c>
      <c r="G95" s="564">
        <f t="shared" ca="1" si="9"/>
        <v>-2.7741092406245538</v>
      </c>
      <c r="H95" s="564">
        <v>1</v>
      </c>
      <c r="I95" s="564">
        <v>1</v>
      </c>
      <c r="J95" s="564">
        <v>1</v>
      </c>
      <c r="K95" s="564">
        <v>1</v>
      </c>
      <c r="L95" s="564">
        <v>1</v>
      </c>
      <c r="M95" s="564">
        <v>1</v>
      </c>
      <c r="N95" s="564">
        <v>1</v>
      </c>
      <c r="O95" s="564">
        <v>1</v>
      </c>
      <c r="P95" s="564">
        <v>1</v>
      </c>
      <c r="Q95" s="564">
        <v>1</v>
      </c>
      <c r="R95" s="564">
        <v>1</v>
      </c>
      <c r="S95" s="564">
        <v>1</v>
      </c>
      <c r="T95" s="564">
        <v>1</v>
      </c>
      <c r="U95" s="564">
        <v>1</v>
      </c>
      <c r="V95" s="564">
        <v>1</v>
      </c>
      <c r="W95" s="564">
        <v>1</v>
      </c>
      <c r="X95" s="564">
        <v>1</v>
      </c>
      <c r="Y95" s="564">
        <v>1</v>
      </c>
      <c r="Z95" s="564">
        <v>1</v>
      </c>
      <c r="AA95" s="564">
        <v>1</v>
      </c>
      <c r="AB95" s="564">
        <v>1</v>
      </c>
      <c r="AC95" s="564">
        <v>1</v>
      </c>
      <c r="AD95" s="564">
        <v>1</v>
      </c>
      <c r="AE95" s="564">
        <v>1</v>
      </c>
      <c r="AF95" s="564">
        <v>1</v>
      </c>
      <c r="AG95" s="564">
        <v>1</v>
      </c>
      <c r="AH95" s="564">
        <v>1</v>
      </c>
      <c r="AI95" s="564">
        <v>1</v>
      </c>
      <c r="AJ95" s="564">
        <v>1</v>
      </c>
      <c r="AK95" s="564">
        <v>1</v>
      </c>
    </row>
    <row r="96" spans="1:37">
      <c r="A96">
        <v>92</v>
      </c>
      <c r="B96" s="564">
        <f t="shared" ca="1" si="12"/>
        <v>20</v>
      </c>
      <c r="C96" s="564">
        <f t="shared" ca="1" si="7"/>
        <v>400</v>
      </c>
      <c r="D96" s="564">
        <f t="shared" ca="1" si="10"/>
        <v>20</v>
      </c>
      <c r="E96" s="564">
        <f t="shared" ca="1" si="8"/>
        <v>0</v>
      </c>
      <c r="F96" s="564">
        <f t="shared" ca="1" si="11"/>
        <v>1</v>
      </c>
      <c r="G96" s="564">
        <f t="shared" ca="1" si="9"/>
        <v>3.7992275509683973</v>
      </c>
      <c r="H96" s="564">
        <v>1</v>
      </c>
      <c r="I96" s="564">
        <v>1</v>
      </c>
      <c r="J96" s="564">
        <v>1</v>
      </c>
      <c r="K96" s="564">
        <v>1</v>
      </c>
      <c r="L96" s="564">
        <v>1</v>
      </c>
      <c r="M96" s="564">
        <v>1</v>
      </c>
      <c r="N96" s="564">
        <v>1</v>
      </c>
      <c r="O96" s="564">
        <v>1</v>
      </c>
      <c r="P96" s="564">
        <v>1</v>
      </c>
      <c r="Q96" s="564">
        <v>1</v>
      </c>
      <c r="R96" s="564">
        <v>1</v>
      </c>
      <c r="S96" s="564">
        <v>1</v>
      </c>
      <c r="T96" s="564">
        <v>1</v>
      </c>
      <c r="U96" s="564">
        <v>1</v>
      </c>
      <c r="V96" s="564">
        <v>1</v>
      </c>
      <c r="W96" s="564">
        <v>1</v>
      </c>
      <c r="X96" s="564">
        <v>1</v>
      </c>
      <c r="Y96" s="564">
        <v>1</v>
      </c>
      <c r="Z96" s="564">
        <v>1</v>
      </c>
      <c r="AA96" s="564">
        <v>1</v>
      </c>
      <c r="AB96" s="564">
        <v>1</v>
      </c>
      <c r="AC96" s="564">
        <v>1</v>
      </c>
      <c r="AD96" s="564">
        <v>1</v>
      </c>
      <c r="AE96" s="564">
        <v>1</v>
      </c>
      <c r="AF96" s="564">
        <v>1</v>
      </c>
      <c r="AG96" s="564">
        <v>1</v>
      </c>
      <c r="AH96" s="564">
        <v>1</v>
      </c>
      <c r="AI96" s="564">
        <v>1</v>
      </c>
      <c r="AJ96" s="564">
        <v>1</v>
      </c>
      <c r="AK96" s="564">
        <v>1</v>
      </c>
    </row>
    <row r="97" spans="1:37">
      <c r="A97">
        <v>93</v>
      </c>
      <c r="B97" s="564">
        <f t="shared" ca="1" si="12"/>
        <v>0</v>
      </c>
      <c r="C97" s="564">
        <f t="shared" ca="1" si="7"/>
        <v>0</v>
      </c>
      <c r="D97" s="564">
        <f t="shared" ca="1" si="10"/>
        <v>0</v>
      </c>
      <c r="E97" s="564">
        <f t="shared" ca="1" si="8"/>
        <v>0</v>
      </c>
      <c r="F97" s="564">
        <f t="shared" ca="1" si="11"/>
        <v>1</v>
      </c>
      <c r="G97" s="564">
        <f t="shared" ca="1" si="9"/>
        <v>-3.3572185996803046</v>
      </c>
      <c r="H97" s="564">
        <v>0</v>
      </c>
      <c r="I97" s="564">
        <v>0</v>
      </c>
      <c r="J97" s="564">
        <v>0</v>
      </c>
      <c r="K97" s="564">
        <v>0</v>
      </c>
      <c r="L97" s="564">
        <v>0</v>
      </c>
      <c r="M97" s="564">
        <v>0</v>
      </c>
      <c r="N97" s="564">
        <v>0</v>
      </c>
      <c r="O97" s="564">
        <v>0</v>
      </c>
      <c r="P97" s="564">
        <v>0</v>
      </c>
      <c r="Q97" s="564">
        <v>0</v>
      </c>
      <c r="R97" s="564">
        <v>0</v>
      </c>
      <c r="S97" s="564">
        <v>0</v>
      </c>
      <c r="T97" s="564">
        <v>0</v>
      </c>
      <c r="U97" s="564">
        <v>0</v>
      </c>
      <c r="V97" s="564">
        <v>0</v>
      </c>
      <c r="W97" s="564">
        <v>0</v>
      </c>
      <c r="X97" s="564">
        <v>0</v>
      </c>
      <c r="Y97" s="564">
        <v>0</v>
      </c>
      <c r="Z97" s="564">
        <v>0</v>
      </c>
      <c r="AA97" s="564">
        <v>0</v>
      </c>
      <c r="AB97" s="564">
        <v>0</v>
      </c>
      <c r="AC97" s="564">
        <v>0</v>
      </c>
      <c r="AD97" s="564">
        <v>0</v>
      </c>
      <c r="AE97" s="564">
        <v>0</v>
      </c>
      <c r="AF97" s="564">
        <v>0</v>
      </c>
      <c r="AG97" s="564">
        <v>0</v>
      </c>
      <c r="AH97" s="564">
        <v>0</v>
      </c>
      <c r="AI97" s="564">
        <v>0</v>
      </c>
      <c r="AJ97" s="564">
        <v>0</v>
      </c>
      <c r="AK97" s="564">
        <v>0</v>
      </c>
    </row>
    <row r="98" spans="1:37">
      <c r="A98">
        <v>94</v>
      </c>
      <c r="B98" s="564">
        <f t="shared" ca="1" si="12"/>
        <v>0</v>
      </c>
      <c r="C98" s="564">
        <f t="shared" ca="1" si="7"/>
        <v>0</v>
      </c>
      <c r="D98" s="564">
        <f t="shared" ca="1" si="10"/>
        <v>0</v>
      </c>
      <c r="E98" s="564">
        <f t="shared" ca="1" si="8"/>
        <v>0</v>
      </c>
      <c r="F98" s="564">
        <f t="shared" ca="1" si="11"/>
        <v>1</v>
      </c>
      <c r="G98" s="564">
        <f t="shared" ca="1" si="9"/>
        <v>3.8043091296226574</v>
      </c>
      <c r="H98" s="564">
        <v>0</v>
      </c>
      <c r="I98" s="564">
        <v>0</v>
      </c>
      <c r="J98" s="564">
        <v>0</v>
      </c>
      <c r="K98" s="564">
        <v>0</v>
      </c>
      <c r="L98" s="564">
        <v>0</v>
      </c>
      <c r="M98" s="564">
        <v>0</v>
      </c>
      <c r="N98" s="564">
        <v>0</v>
      </c>
      <c r="O98" s="564">
        <v>0</v>
      </c>
      <c r="P98" s="564">
        <v>0</v>
      </c>
      <c r="Q98" s="564">
        <v>0</v>
      </c>
      <c r="R98" s="564">
        <v>0</v>
      </c>
      <c r="S98" s="564">
        <v>0</v>
      </c>
      <c r="T98" s="564">
        <v>0</v>
      </c>
      <c r="U98" s="564">
        <v>0</v>
      </c>
      <c r="V98" s="564">
        <v>0</v>
      </c>
      <c r="W98" s="564">
        <v>0</v>
      </c>
      <c r="X98" s="564">
        <v>0</v>
      </c>
      <c r="Y98" s="564">
        <v>0</v>
      </c>
      <c r="Z98" s="564">
        <v>0</v>
      </c>
      <c r="AA98" s="564">
        <v>0</v>
      </c>
      <c r="AB98" s="564">
        <v>0</v>
      </c>
      <c r="AC98" s="564">
        <v>0</v>
      </c>
      <c r="AD98" s="564">
        <v>0</v>
      </c>
      <c r="AE98" s="564">
        <v>0</v>
      </c>
      <c r="AF98" s="564">
        <v>0</v>
      </c>
      <c r="AG98" s="564">
        <v>0</v>
      </c>
      <c r="AH98" s="564">
        <v>0</v>
      </c>
      <c r="AI98" s="564">
        <v>0</v>
      </c>
      <c r="AJ98" s="564">
        <v>0</v>
      </c>
      <c r="AK98" s="564">
        <v>0</v>
      </c>
    </row>
    <row r="99" spans="1:37">
      <c r="A99">
        <v>95</v>
      </c>
      <c r="B99" s="564">
        <f t="shared" ca="1" si="12"/>
        <v>20</v>
      </c>
      <c r="C99" s="564">
        <f t="shared" ca="1" si="7"/>
        <v>400</v>
      </c>
      <c r="D99" s="564">
        <f t="shared" ca="1" si="10"/>
        <v>20</v>
      </c>
      <c r="E99" s="564">
        <f t="shared" ca="1" si="8"/>
        <v>0</v>
      </c>
      <c r="F99" s="564">
        <f t="shared" ca="1" si="11"/>
        <v>1</v>
      </c>
      <c r="G99" s="564">
        <f t="shared" ca="1" si="9"/>
        <v>-3.0671614154041493</v>
      </c>
      <c r="H99" s="564">
        <v>1</v>
      </c>
      <c r="I99" s="564">
        <v>1</v>
      </c>
      <c r="J99" s="564">
        <v>1</v>
      </c>
      <c r="K99" s="564">
        <v>1</v>
      </c>
      <c r="L99" s="564">
        <v>1</v>
      </c>
      <c r="M99" s="564">
        <v>1</v>
      </c>
      <c r="N99" s="564">
        <v>1</v>
      </c>
      <c r="O99" s="564">
        <v>1</v>
      </c>
      <c r="P99" s="564">
        <v>1</v>
      </c>
      <c r="Q99" s="564">
        <v>1</v>
      </c>
      <c r="R99" s="564">
        <v>1</v>
      </c>
      <c r="S99" s="564">
        <v>1</v>
      </c>
      <c r="T99" s="564">
        <v>1</v>
      </c>
      <c r="U99" s="564">
        <v>1</v>
      </c>
      <c r="V99" s="564">
        <v>1</v>
      </c>
      <c r="W99" s="564">
        <v>1</v>
      </c>
      <c r="X99" s="564">
        <v>1</v>
      </c>
      <c r="Y99" s="564">
        <v>1</v>
      </c>
      <c r="Z99" s="564">
        <v>1</v>
      </c>
      <c r="AA99" s="564">
        <v>1</v>
      </c>
      <c r="AB99" s="564">
        <v>1</v>
      </c>
      <c r="AC99" s="564">
        <v>1</v>
      </c>
      <c r="AD99" s="564">
        <v>1</v>
      </c>
      <c r="AE99" s="564">
        <v>1</v>
      </c>
      <c r="AF99" s="564">
        <v>1</v>
      </c>
      <c r="AG99" s="564">
        <v>1</v>
      </c>
      <c r="AH99" s="564">
        <v>1</v>
      </c>
      <c r="AI99" s="564">
        <v>1</v>
      </c>
      <c r="AJ99" s="564">
        <v>1</v>
      </c>
      <c r="AK99" s="564">
        <v>1</v>
      </c>
    </row>
    <row r="100" spans="1:37">
      <c r="A100">
        <v>96</v>
      </c>
      <c r="B100" s="564">
        <f t="shared" ca="1" si="12"/>
        <v>20</v>
      </c>
      <c r="C100" s="564">
        <f t="shared" ca="1" si="7"/>
        <v>400</v>
      </c>
      <c r="D100" s="564">
        <f t="shared" ca="1" si="10"/>
        <v>20</v>
      </c>
      <c r="E100" s="564">
        <f t="shared" ca="1" si="8"/>
        <v>0</v>
      </c>
      <c r="F100" s="564">
        <f t="shared" ca="1" si="11"/>
        <v>1</v>
      </c>
      <c r="G100" s="564">
        <f t="shared" ca="1" si="9"/>
        <v>7.1828101920710647</v>
      </c>
      <c r="H100" s="564">
        <v>1</v>
      </c>
      <c r="I100" s="564">
        <v>1</v>
      </c>
      <c r="J100" s="564">
        <v>1</v>
      </c>
      <c r="K100" s="564">
        <v>1</v>
      </c>
      <c r="L100" s="564">
        <v>1</v>
      </c>
      <c r="M100" s="564">
        <v>1</v>
      </c>
      <c r="N100" s="564">
        <v>1</v>
      </c>
      <c r="O100" s="564">
        <v>1</v>
      </c>
      <c r="P100" s="564">
        <v>1</v>
      </c>
      <c r="Q100" s="564">
        <v>1</v>
      </c>
      <c r="R100" s="564">
        <v>1</v>
      </c>
      <c r="S100" s="564">
        <v>1</v>
      </c>
      <c r="T100" s="564">
        <v>1</v>
      </c>
      <c r="U100" s="564">
        <v>1</v>
      </c>
      <c r="V100" s="564">
        <v>1</v>
      </c>
      <c r="W100" s="564">
        <v>1</v>
      </c>
      <c r="X100" s="564">
        <v>1</v>
      </c>
      <c r="Y100" s="564">
        <v>1</v>
      </c>
      <c r="Z100" s="564">
        <v>1</v>
      </c>
      <c r="AA100" s="564">
        <v>1</v>
      </c>
      <c r="AB100" s="564">
        <v>1</v>
      </c>
      <c r="AC100" s="564">
        <v>1</v>
      </c>
      <c r="AD100" s="564">
        <v>1</v>
      </c>
      <c r="AE100" s="564">
        <v>1</v>
      </c>
      <c r="AF100" s="564">
        <v>1</v>
      </c>
      <c r="AG100" s="564">
        <v>1</v>
      </c>
      <c r="AH100" s="564">
        <v>1</v>
      </c>
      <c r="AI100" s="564">
        <v>1</v>
      </c>
      <c r="AJ100" s="564">
        <v>1</v>
      </c>
      <c r="AK100" s="564">
        <v>1</v>
      </c>
    </row>
    <row r="101" spans="1:37">
      <c r="A101">
        <v>97</v>
      </c>
      <c r="B101" s="564">
        <f t="shared" ca="1" si="12"/>
        <v>20</v>
      </c>
      <c r="C101" s="564">
        <f t="shared" ca="1" si="7"/>
        <v>400</v>
      </c>
      <c r="D101" s="564">
        <f t="shared" ca="1" si="10"/>
        <v>20</v>
      </c>
      <c r="E101" s="564">
        <f t="shared" ca="1" si="8"/>
        <v>0</v>
      </c>
      <c r="F101" s="564">
        <f t="shared" ca="1" si="11"/>
        <v>1</v>
      </c>
      <c r="G101" s="564">
        <f t="shared" ca="1" si="9"/>
        <v>5.4640937232128408</v>
      </c>
      <c r="H101" s="564">
        <v>1</v>
      </c>
      <c r="I101" s="564">
        <v>1</v>
      </c>
      <c r="J101" s="564">
        <v>1</v>
      </c>
      <c r="K101" s="564">
        <v>1</v>
      </c>
      <c r="L101" s="564">
        <v>1</v>
      </c>
      <c r="M101" s="564">
        <v>1</v>
      </c>
      <c r="N101" s="564">
        <v>1</v>
      </c>
      <c r="O101" s="564">
        <v>1</v>
      </c>
      <c r="P101" s="564">
        <v>1</v>
      </c>
      <c r="Q101" s="564">
        <v>1</v>
      </c>
      <c r="R101" s="564">
        <v>1</v>
      </c>
      <c r="S101" s="564">
        <v>1</v>
      </c>
      <c r="T101" s="564">
        <v>1</v>
      </c>
      <c r="U101" s="564">
        <v>1</v>
      </c>
      <c r="V101" s="564">
        <v>1</v>
      </c>
      <c r="W101" s="564">
        <v>1</v>
      </c>
      <c r="X101" s="564">
        <v>1</v>
      </c>
      <c r="Y101" s="564">
        <v>1</v>
      </c>
      <c r="Z101" s="564">
        <v>1</v>
      </c>
      <c r="AA101" s="564">
        <v>1</v>
      </c>
      <c r="AB101" s="564">
        <v>1</v>
      </c>
      <c r="AC101" s="564">
        <v>1</v>
      </c>
      <c r="AD101" s="564">
        <v>1</v>
      </c>
      <c r="AE101" s="564">
        <v>1</v>
      </c>
      <c r="AF101" s="564">
        <v>1</v>
      </c>
      <c r="AG101" s="564">
        <v>1</v>
      </c>
      <c r="AH101" s="564">
        <v>1</v>
      </c>
      <c r="AI101" s="564">
        <v>1</v>
      </c>
      <c r="AJ101" s="564">
        <v>1</v>
      </c>
      <c r="AK101" s="564">
        <v>1</v>
      </c>
    </row>
    <row r="102" spans="1:37">
      <c r="A102">
        <v>98</v>
      </c>
      <c r="B102" s="564">
        <f t="shared" ca="1" si="12"/>
        <v>20</v>
      </c>
      <c r="C102" s="564">
        <f t="shared" ca="1" si="7"/>
        <v>400</v>
      </c>
      <c r="D102" s="564">
        <f t="shared" ca="1" si="10"/>
        <v>20</v>
      </c>
      <c r="E102" s="564">
        <f t="shared" ca="1" si="8"/>
        <v>0</v>
      </c>
      <c r="F102" s="564">
        <f t="shared" ca="1" si="11"/>
        <v>1</v>
      </c>
      <c r="G102" s="564">
        <f t="shared" ca="1" si="9"/>
        <v>0.87234817503029716</v>
      </c>
      <c r="H102" s="564">
        <v>1</v>
      </c>
      <c r="I102" s="564">
        <v>1</v>
      </c>
      <c r="J102" s="564">
        <v>1</v>
      </c>
      <c r="K102" s="564">
        <v>1</v>
      </c>
      <c r="L102" s="564">
        <v>1</v>
      </c>
      <c r="M102" s="564">
        <v>1</v>
      </c>
      <c r="N102" s="564">
        <v>1</v>
      </c>
      <c r="O102" s="564">
        <v>1</v>
      </c>
      <c r="P102" s="564">
        <v>1</v>
      </c>
      <c r="Q102" s="564">
        <v>1</v>
      </c>
      <c r="R102" s="564">
        <v>1</v>
      </c>
      <c r="S102" s="564">
        <v>1</v>
      </c>
      <c r="T102" s="564">
        <v>1</v>
      </c>
      <c r="U102" s="564">
        <v>1</v>
      </c>
      <c r="V102" s="564">
        <v>1</v>
      </c>
      <c r="W102" s="564">
        <v>1</v>
      </c>
      <c r="X102" s="564">
        <v>1</v>
      </c>
      <c r="Y102" s="564">
        <v>1</v>
      </c>
      <c r="Z102" s="564">
        <v>1</v>
      </c>
      <c r="AA102" s="564">
        <v>1</v>
      </c>
      <c r="AB102" s="564">
        <v>1</v>
      </c>
      <c r="AC102" s="564">
        <v>1</v>
      </c>
      <c r="AD102" s="564">
        <v>1</v>
      </c>
      <c r="AE102" s="564">
        <v>1</v>
      </c>
      <c r="AF102" s="564">
        <v>1</v>
      </c>
      <c r="AG102" s="564">
        <v>1</v>
      </c>
      <c r="AH102" s="564">
        <v>1</v>
      </c>
      <c r="AI102" s="564">
        <v>1</v>
      </c>
      <c r="AJ102" s="564">
        <v>1</v>
      </c>
      <c r="AK102" s="564">
        <v>1</v>
      </c>
    </row>
    <row r="103" spans="1:37">
      <c r="A103">
        <v>99</v>
      </c>
      <c r="B103" s="564">
        <f t="shared" ca="1" si="12"/>
        <v>0</v>
      </c>
      <c r="C103" s="564">
        <f t="shared" ca="1" si="7"/>
        <v>0</v>
      </c>
      <c r="D103" s="564">
        <f t="shared" ca="1" si="10"/>
        <v>0</v>
      </c>
      <c r="E103" s="564">
        <f t="shared" ca="1" si="8"/>
        <v>0</v>
      </c>
      <c r="F103" s="564">
        <f t="shared" ca="1" si="11"/>
        <v>1</v>
      </c>
      <c r="G103" s="564">
        <f t="shared" ca="1" si="9"/>
        <v>-2.9882561491687976</v>
      </c>
      <c r="H103" s="564">
        <v>0</v>
      </c>
      <c r="I103" s="564">
        <v>0</v>
      </c>
      <c r="J103" s="564">
        <v>0</v>
      </c>
      <c r="K103" s="564">
        <v>0</v>
      </c>
      <c r="L103" s="564">
        <v>0</v>
      </c>
      <c r="M103" s="564">
        <v>0</v>
      </c>
      <c r="N103" s="564">
        <v>0</v>
      </c>
      <c r="O103" s="564">
        <v>0</v>
      </c>
      <c r="P103" s="564">
        <v>0</v>
      </c>
      <c r="Q103" s="564">
        <v>0</v>
      </c>
      <c r="R103" s="564">
        <v>0</v>
      </c>
      <c r="S103" s="564">
        <v>0</v>
      </c>
      <c r="T103" s="564">
        <v>0</v>
      </c>
      <c r="U103" s="564">
        <v>0</v>
      </c>
      <c r="V103" s="564">
        <v>0</v>
      </c>
      <c r="W103" s="564">
        <v>0</v>
      </c>
      <c r="X103" s="564">
        <v>0</v>
      </c>
      <c r="Y103" s="564">
        <v>0</v>
      </c>
      <c r="Z103" s="564">
        <v>0</v>
      </c>
      <c r="AA103" s="564">
        <v>0</v>
      </c>
      <c r="AB103" s="564">
        <v>0</v>
      </c>
      <c r="AC103" s="564">
        <v>0</v>
      </c>
      <c r="AD103" s="564">
        <v>0</v>
      </c>
      <c r="AE103" s="564">
        <v>0</v>
      </c>
      <c r="AF103" s="564">
        <v>0</v>
      </c>
      <c r="AG103" s="564">
        <v>0</v>
      </c>
      <c r="AH103" s="564">
        <v>0</v>
      </c>
      <c r="AI103" s="564">
        <v>0</v>
      </c>
      <c r="AJ103" s="564">
        <v>0</v>
      </c>
      <c r="AK103" s="564">
        <v>0</v>
      </c>
    </row>
    <row r="104" spans="1:37">
      <c r="A104">
        <v>100</v>
      </c>
      <c r="B104" s="564">
        <f t="shared" ca="1" si="12"/>
        <v>0</v>
      </c>
      <c r="C104" s="564">
        <f t="shared" ca="1" si="7"/>
        <v>0</v>
      </c>
      <c r="D104" s="564">
        <f t="shared" ca="1" si="10"/>
        <v>0</v>
      </c>
      <c r="E104" s="564">
        <f t="shared" ca="1" si="8"/>
        <v>0</v>
      </c>
      <c r="F104" s="564">
        <f t="shared" ca="1" si="11"/>
        <v>1</v>
      </c>
      <c r="G104" s="564">
        <f t="shared" ca="1" si="9"/>
        <v>0.15304291018978922</v>
      </c>
      <c r="H104" s="564">
        <v>0</v>
      </c>
      <c r="I104" s="564">
        <v>0</v>
      </c>
      <c r="J104" s="564">
        <v>0</v>
      </c>
      <c r="K104" s="564">
        <v>0</v>
      </c>
      <c r="L104" s="564">
        <v>0</v>
      </c>
      <c r="M104" s="564">
        <v>0</v>
      </c>
      <c r="N104" s="564">
        <v>0</v>
      </c>
      <c r="O104" s="564">
        <v>0</v>
      </c>
      <c r="P104" s="564">
        <v>0</v>
      </c>
      <c r="Q104" s="564">
        <v>0</v>
      </c>
      <c r="R104" s="564">
        <v>0</v>
      </c>
      <c r="S104" s="564">
        <v>0</v>
      </c>
      <c r="T104" s="564">
        <v>0</v>
      </c>
      <c r="U104" s="564">
        <v>0</v>
      </c>
      <c r="V104" s="564">
        <v>0</v>
      </c>
      <c r="W104" s="564">
        <v>0</v>
      </c>
      <c r="X104" s="564">
        <v>0</v>
      </c>
      <c r="Y104" s="564">
        <v>0</v>
      </c>
      <c r="Z104" s="564">
        <v>0</v>
      </c>
      <c r="AA104" s="564">
        <v>0</v>
      </c>
      <c r="AB104" s="564">
        <v>0</v>
      </c>
      <c r="AC104" s="564">
        <v>0</v>
      </c>
      <c r="AD104" s="564">
        <v>0</v>
      </c>
      <c r="AE104" s="564">
        <v>0</v>
      </c>
      <c r="AF104" s="564">
        <v>0</v>
      </c>
      <c r="AG104" s="564">
        <v>0</v>
      </c>
      <c r="AH104" s="564">
        <v>0</v>
      </c>
      <c r="AI104" s="564">
        <v>0</v>
      </c>
      <c r="AJ104" s="564">
        <v>0</v>
      </c>
      <c r="AK104" s="564">
        <v>0</v>
      </c>
    </row>
    <row r="105" spans="1:37">
      <c r="A105">
        <v>101</v>
      </c>
      <c r="B105" s="564">
        <f t="shared" ca="1" si="12"/>
        <v>20</v>
      </c>
      <c r="C105" s="564">
        <f t="shared" ca="1" si="7"/>
        <v>400</v>
      </c>
      <c r="D105" s="564">
        <f t="shared" ca="1" si="10"/>
        <v>20</v>
      </c>
      <c r="E105" s="564">
        <f t="shared" ca="1" si="8"/>
        <v>0</v>
      </c>
      <c r="F105" s="564">
        <f t="shared" ca="1" si="11"/>
        <v>1</v>
      </c>
      <c r="G105" s="564">
        <f t="shared" ca="1" si="9"/>
        <v>1.0946340928239371</v>
      </c>
      <c r="H105" s="564">
        <v>1</v>
      </c>
      <c r="I105" s="564">
        <v>1</v>
      </c>
      <c r="J105" s="564">
        <v>1</v>
      </c>
      <c r="K105" s="564">
        <v>1</v>
      </c>
      <c r="L105" s="564">
        <v>1</v>
      </c>
      <c r="M105" s="564">
        <v>1</v>
      </c>
      <c r="N105" s="564">
        <v>1</v>
      </c>
      <c r="O105" s="564">
        <v>1</v>
      </c>
      <c r="P105" s="564">
        <v>1</v>
      </c>
      <c r="Q105" s="564">
        <v>1</v>
      </c>
      <c r="R105" s="564">
        <v>1</v>
      </c>
      <c r="S105" s="564">
        <v>1</v>
      </c>
      <c r="T105" s="564">
        <v>1</v>
      </c>
      <c r="U105" s="564">
        <v>1</v>
      </c>
      <c r="V105" s="564">
        <v>1</v>
      </c>
      <c r="W105" s="564">
        <v>1</v>
      </c>
      <c r="X105" s="564">
        <v>1</v>
      </c>
      <c r="Y105" s="564">
        <v>1</v>
      </c>
      <c r="Z105" s="564">
        <v>1</v>
      </c>
      <c r="AA105" s="564">
        <v>1</v>
      </c>
      <c r="AB105" s="564">
        <v>1</v>
      </c>
      <c r="AC105" s="564">
        <v>1</v>
      </c>
      <c r="AD105" s="564">
        <v>1</v>
      </c>
      <c r="AE105" s="564">
        <v>1</v>
      </c>
      <c r="AF105" s="564">
        <v>1</v>
      </c>
      <c r="AG105" s="564">
        <v>1</v>
      </c>
      <c r="AH105" s="564">
        <v>1</v>
      </c>
      <c r="AI105" s="564">
        <v>1</v>
      </c>
      <c r="AJ105" s="564">
        <v>1</v>
      </c>
      <c r="AK105" s="564">
        <v>1</v>
      </c>
    </row>
    <row r="106" spans="1:37">
      <c r="A106">
        <v>102</v>
      </c>
      <c r="B106" s="564">
        <f t="shared" ca="1" si="12"/>
        <v>20</v>
      </c>
      <c r="C106" s="564">
        <f t="shared" ca="1" si="7"/>
        <v>400</v>
      </c>
      <c r="D106" s="564">
        <f t="shared" ca="1" si="10"/>
        <v>20</v>
      </c>
      <c r="E106" s="564">
        <f t="shared" ca="1" si="8"/>
        <v>0</v>
      </c>
      <c r="F106" s="564">
        <f t="shared" ca="1" si="11"/>
        <v>1</v>
      </c>
      <c r="G106" s="564">
        <f t="shared" ca="1" si="9"/>
        <v>-3.2885063462579605</v>
      </c>
      <c r="H106" s="564">
        <v>1</v>
      </c>
      <c r="I106" s="564">
        <v>1</v>
      </c>
      <c r="J106" s="564">
        <v>1</v>
      </c>
      <c r="K106" s="564">
        <v>1</v>
      </c>
      <c r="L106" s="564">
        <v>1</v>
      </c>
      <c r="M106" s="564">
        <v>1</v>
      </c>
      <c r="N106" s="564">
        <v>1</v>
      </c>
      <c r="O106" s="564">
        <v>1</v>
      </c>
      <c r="P106" s="564">
        <v>1</v>
      </c>
      <c r="Q106" s="564">
        <v>1</v>
      </c>
      <c r="R106" s="564">
        <v>1</v>
      </c>
      <c r="S106" s="564">
        <v>1</v>
      </c>
      <c r="T106" s="564">
        <v>1</v>
      </c>
      <c r="U106" s="564">
        <v>1</v>
      </c>
      <c r="V106" s="564">
        <v>1</v>
      </c>
      <c r="W106" s="564">
        <v>1</v>
      </c>
      <c r="X106" s="564">
        <v>1</v>
      </c>
      <c r="Y106" s="564">
        <v>1</v>
      </c>
      <c r="Z106" s="564">
        <v>1</v>
      </c>
      <c r="AA106" s="564">
        <v>1</v>
      </c>
      <c r="AB106" s="564">
        <v>1</v>
      </c>
      <c r="AC106" s="564">
        <v>1</v>
      </c>
      <c r="AD106" s="564">
        <v>1</v>
      </c>
      <c r="AE106" s="564">
        <v>1</v>
      </c>
      <c r="AF106" s="564">
        <v>1</v>
      </c>
      <c r="AG106" s="564">
        <v>1</v>
      </c>
      <c r="AH106" s="564">
        <v>1</v>
      </c>
      <c r="AI106" s="564">
        <v>1</v>
      </c>
      <c r="AJ106" s="564">
        <v>1</v>
      </c>
      <c r="AK106" s="564">
        <v>1</v>
      </c>
    </row>
    <row r="107" spans="1:37">
      <c r="A107">
        <v>103</v>
      </c>
      <c r="B107" s="564">
        <f t="shared" ca="1" si="12"/>
        <v>0</v>
      </c>
      <c r="C107" s="564">
        <f t="shared" ca="1" si="7"/>
        <v>0</v>
      </c>
      <c r="D107" s="564">
        <f t="shared" ca="1" si="10"/>
        <v>0</v>
      </c>
      <c r="E107" s="564">
        <f t="shared" ca="1" si="8"/>
        <v>0</v>
      </c>
      <c r="F107" s="564">
        <f t="shared" ca="1" si="11"/>
        <v>1</v>
      </c>
      <c r="G107" s="564">
        <f t="shared" ca="1" si="9"/>
        <v>2.3715682722990628</v>
      </c>
      <c r="H107" s="564">
        <v>0</v>
      </c>
      <c r="I107" s="564">
        <v>0</v>
      </c>
      <c r="J107" s="564">
        <v>0</v>
      </c>
      <c r="K107" s="564">
        <v>0</v>
      </c>
      <c r="L107" s="564">
        <v>0</v>
      </c>
      <c r="M107" s="564">
        <v>0</v>
      </c>
      <c r="N107" s="564">
        <v>0</v>
      </c>
      <c r="O107" s="564">
        <v>0</v>
      </c>
      <c r="P107" s="564">
        <v>0</v>
      </c>
      <c r="Q107" s="564">
        <v>0</v>
      </c>
      <c r="R107" s="564">
        <v>0</v>
      </c>
      <c r="S107" s="564">
        <v>0</v>
      </c>
      <c r="T107" s="564">
        <v>0</v>
      </c>
      <c r="U107" s="564">
        <v>0</v>
      </c>
      <c r="V107" s="564">
        <v>0</v>
      </c>
      <c r="W107" s="564">
        <v>0</v>
      </c>
      <c r="X107" s="564">
        <v>0</v>
      </c>
      <c r="Y107" s="564">
        <v>0</v>
      </c>
      <c r="Z107" s="564">
        <v>0</v>
      </c>
      <c r="AA107" s="564">
        <v>0</v>
      </c>
      <c r="AB107" s="564">
        <v>0</v>
      </c>
      <c r="AC107" s="564">
        <v>0</v>
      </c>
      <c r="AD107" s="564">
        <v>0</v>
      </c>
      <c r="AE107" s="564">
        <v>0</v>
      </c>
      <c r="AF107" s="564">
        <v>0</v>
      </c>
      <c r="AG107" s="564">
        <v>0</v>
      </c>
      <c r="AH107" s="564">
        <v>0</v>
      </c>
      <c r="AI107" s="564">
        <v>0</v>
      </c>
      <c r="AJ107" s="564">
        <v>0</v>
      </c>
      <c r="AK107" s="564">
        <v>0</v>
      </c>
    </row>
    <row r="108" spans="1:37">
      <c r="A108">
        <v>104</v>
      </c>
      <c r="B108" s="564">
        <f t="shared" ca="1" si="12"/>
        <v>0</v>
      </c>
      <c r="C108" s="564">
        <f t="shared" ca="1" si="7"/>
        <v>0</v>
      </c>
      <c r="D108" s="564">
        <f t="shared" ca="1" si="10"/>
        <v>0</v>
      </c>
      <c r="E108" s="564">
        <f t="shared" ca="1" si="8"/>
        <v>0</v>
      </c>
      <c r="F108" s="564">
        <f t="shared" ca="1" si="11"/>
        <v>1</v>
      </c>
      <c r="G108" s="564">
        <f t="shared" ca="1" si="9"/>
        <v>3.3539249769885919</v>
      </c>
      <c r="H108" s="564">
        <v>0</v>
      </c>
      <c r="I108" s="564">
        <v>0</v>
      </c>
      <c r="J108" s="564">
        <v>0</v>
      </c>
      <c r="K108" s="564">
        <v>0</v>
      </c>
      <c r="L108" s="564">
        <v>0</v>
      </c>
      <c r="M108" s="564">
        <v>0</v>
      </c>
      <c r="N108" s="564">
        <v>0</v>
      </c>
      <c r="O108" s="564">
        <v>0</v>
      </c>
      <c r="P108" s="564">
        <v>0</v>
      </c>
      <c r="Q108" s="564">
        <v>0</v>
      </c>
      <c r="R108" s="564">
        <v>0</v>
      </c>
      <c r="S108" s="564">
        <v>0</v>
      </c>
      <c r="T108" s="564">
        <v>0</v>
      </c>
      <c r="U108" s="564">
        <v>0</v>
      </c>
      <c r="V108" s="564">
        <v>0</v>
      </c>
      <c r="W108" s="564">
        <v>0</v>
      </c>
      <c r="X108" s="564">
        <v>0</v>
      </c>
      <c r="Y108" s="564">
        <v>0</v>
      </c>
      <c r="Z108" s="564">
        <v>0</v>
      </c>
      <c r="AA108" s="564">
        <v>0</v>
      </c>
      <c r="AB108" s="564">
        <v>0</v>
      </c>
      <c r="AC108" s="564">
        <v>0</v>
      </c>
      <c r="AD108" s="564">
        <v>0</v>
      </c>
      <c r="AE108" s="564">
        <v>0</v>
      </c>
      <c r="AF108" s="564">
        <v>0</v>
      </c>
      <c r="AG108" s="564">
        <v>0</v>
      </c>
      <c r="AH108" s="564">
        <v>0</v>
      </c>
      <c r="AI108" s="564">
        <v>0</v>
      </c>
      <c r="AJ108" s="564">
        <v>0</v>
      </c>
      <c r="AK108" s="564">
        <v>0</v>
      </c>
    </row>
    <row r="109" spans="1:37">
      <c r="A109">
        <v>105</v>
      </c>
      <c r="B109" s="564">
        <f t="shared" ca="1" si="12"/>
        <v>20</v>
      </c>
      <c r="C109" s="564">
        <f t="shared" ca="1" si="7"/>
        <v>400</v>
      </c>
      <c r="D109" s="564">
        <f t="shared" ca="1" si="10"/>
        <v>20</v>
      </c>
      <c r="E109" s="564">
        <f t="shared" ca="1" si="8"/>
        <v>0</v>
      </c>
      <c r="F109" s="564">
        <f t="shared" ca="1" si="11"/>
        <v>1</v>
      </c>
      <c r="G109" s="564">
        <f t="shared" ca="1" si="9"/>
        <v>0.25086297033444593</v>
      </c>
      <c r="H109" s="564">
        <v>1</v>
      </c>
      <c r="I109" s="564">
        <v>1</v>
      </c>
      <c r="J109" s="564">
        <v>1</v>
      </c>
      <c r="K109" s="564">
        <v>1</v>
      </c>
      <c r="L109" s="564">
        <v>1</v>
      </c>
      <c r="M109" s="564">
        <v>1</v>
      </c>
      <c r="N109" s="564">
        <v>1</v>
      </c>
      <c r="O109" s="564">
        <v>1</v>
      </c>
      <c r="P109" s="564">
        <v>1</v>
      </c>
      <c r="Q109" s="564">
        <v>1</v>
      </c>
      <c r="R109" s="564">
        <v>1</v>
      </c>
      <c r="S109" s="564">
        <v>1</v>
      </c>
      <c r="T109" s="564">
        <v>1</v>
      </c>
      <c r="U109" s="564">
        <v>1</v>
      </c>
      <c r="V109" s="564">
        <v>1</v>
      </c>
      <c r="W109" s="564">
        <v>1</v>
      </c>
      <c r="X109" s="564">
        <v>1</v>
      </c>
      <c r="Y109" s="564">
        <v>1</v>
      </c>
      <c r="Z109" s="564">
        <v>1</v>
      </c>
      <c r="AA109" s="564">
        <v>1</v>
      </c>
      <c r="AB109" s="564">
        <v>1</v>
      </c>
      <c r="AC109" s="564">
        <v>1</v>
      </c>
      <c r="AD109" s="564">
        <v>1</v>
      </c>
      <c r="AE109" s="564">
        <v>1</v>
      </c>
      <c r="AF109" s="564">
        <v>1</v>
      </c>
      <c r="AG109" s="564">
        <v>1</v>
      </c>
      <c r="AH109" s="564">
        <v>1</v>
      </c>
      <c r="AI109" s="564">
        <v>1</v>
      </c>
      <c r="AJ109" s="564">
        <v>1</v>
      </c>
      <c r="AK109" s="564">
        <v>1</v>
      </c>
    </row>
    <row r="110" spans="1:37">
      <c r="A110">
        <v>106</v>
      </c>
      <c r="B110" s="564">
        <f t="shared" ca="1" si="12"/>
        <v>0</v>
      </c>
      <c r="C110" s="564">
        <f t="shared" ca="1" si="7"/>
        <v>0</v>
      </c>
      <c r="D110" s="564">
        <f t="shared" ca="1" si="10"/>
        <v>0</v>
      </c>
      <c r="E110" s="564">
        <f t="shared" ca="1" si="8"/>
        <v>0</v>
      </c>
      <c r="F110" s="564">
        <f t="shared" ca="1" si="11"/>
        <v>1</v>
      </c>
      <c r="G110" s="564">
        <f t="shared" ca="1" si="9"/>
        <v>10.508536196657513</v>
      </c>
      <c r="H110" s="564">
        <v>0</v>
      </c>
      <c r="I110" s="564">
        <v>0</v>
      </c>
      <c r="J110" s="564">
        <v>0</v>
      </c>
      <c r="K110" s="564">
        <v>0</v>
      </c>
      <c r="L110" s="564">
        <v>0</v>
      </c>
      <c r="M110" s="564">
        <v>0</v>
      </c>
      <c r="N110" s="564">
        <v>0</v>
      </c>
      <c r="O110" s="564">
        <v>0</v>
      </c>
      <c r="P110" s="564">
        <v>0</v>
      </c>
      <c r="Q110" s="564">
        <v>0</v>
      </c>
      <c r="R110" s="564">
        <v>0</v>
      </c>
      <c r="S110" s="564">
        <v>0</v>
      </c>
      <c r="T110" s="564">
        <v>0</v>
      </c>
      <c r="U110" s="564">
        <v>0</v>
      </c>
      <c r="V110" s="564">
        <v>0</v>
      </c>
      <c r="W110" s="564">
        <v>0</v>
      </c>
      <c r="X110" s="564">
        <v>0</v>
      </c>
      <c r="Y110" s="564">
        <v>0</v>
      </c>
      <c r="Z110" s="564">
        <v>0</v>
      </c>
      <c r="AA110" s="564">
        <v>0</v>
      </c>
      <c r="AB110" s="564">
        <v>0</v>
      </c>
      <c r="AC110" s="564">
        <v>0</v>
      </c>
      <c r="AD110" s="564">
        <v>0</v>
      </c>
      <c r="AE110" s="564">
        <v>0</v>
      </c>
      <c r="AF110" s="564">
        <v>0</v>
      </c>
      <c r="AG110" s="564">
        <v>0</v>
      </c>
      <c r="AH110" s="564">
        <v>0</v>
      </c>
      <c r="AI110" s="564">
        <v>0</v>
      </c>
      <c r="AJ110" s="564">
        <v>0</v>
      </c>
      <c r="AK110" s="564">
        <v>0</v>
      </c>
    </row>
    <row r="111" spans="1:37">
      <c r="A111">
        <v>107</v>
      </c>
      <c r="B111" s="564">
        <f t="shared" ca="1" si="12"/>
        <v>0</v>
      </c>
      <c r="C111" s="564">
        <f t="shared" ca="1" si="7"/>
        <v>0</v>
      </c>
      <c r="D111" s="564">
        <f t="shared" ca="1" si="10"/>
        <v>0</v>
      </c>
      <c r="E111" s="564">
        <f t="shared" ca="1" si="8"/>
        <v>0</v>
      </c>
      <c r="F111" s="564">
        <f t="shared" ca="1" si="11"/>
        <v>1</v>
      </c>
      <c r="G111" s="564">
        <f t="shared" ca="1" si="9"/>
        <v>-0.36719737953544795</v>
      </c>
      <c r="H111" s="564">
        <v>0</v>
      </c>
      <c r="I111" s="564">
        <v>0</v>
      </c>
      <c r="J111" s="564">
        <v>0</v>
      </c>
      <c r="K111" s="564">
        <v>0</v>
      </c>
      <c r="L111" s="564">
        <v>0</v>
      </c>
      <c r="M111" s="564">
        <v>0</v>
      </c>
      <c r="N111" s="564">
        <v>0</v>
      </c>
      <c r="O111" s="564">
        <v>0</v>
      </c>
      <c r="P111" s="564">
        <v>0</v>
      </c>
      <c r="Q111" s="564">
        <v>0</v>
      </c>
      <c r="R111" s="564">
        <v>0</v>
      </c>
      <c r="S111" s="564">
        <v>0</v>
      </c>
      <c r="T111" s="564">
        <v>0</v>
      </c>
      <c r="U111" s="564">
        <v>0</v>
      </c>
      <c r="V111" s="564">
        <v>0</v>
      </c>
      <c r="W111" s="564">
        <v>0</v>
      </c>
      <c r="X111" s="564">
        <v>0</v>
      </c>
      <c r="Y111" s="564">
        <v>0</v>
      </c>
      <c r="Z111" s="564">
        <v>0</v>
      </c>
      <c r="AA111" s="564">
        <v>0</v>
      </c>
      <c r="AB111" s="564">
        <v>0</v>
      </c>
      <c r="AC111" s="564">
        <v>0</v>
      </c>
      <c r="AD111" s="564">
        <v>0</v>
      </c>
      <c r="AE111" s="564">
        <v>0</v>
      </c>
      <c r="AF111" s="564">
        <v>0</v>
      </c>
      <c r="AG111" s="564">
        <v>0</v>
      </c>
      <c r="AH111" s="564">
        <v>0</v>
      </c>
      <c r="AI111" s="564">
        <v>0</v>
      </c>
      <c r="AJ111" s="564">
        <v>0</v>
      </c>
      <c r="AK111" s="564">
        <v>0</v>
      </c>
    </row>
    <row r="112" spans="1:37">
      <c r="A112">
        <v>108</v>
      </c>
      <c r="B112" s="564">
        <f t="shared" ca="1" si="12"/>
        <v>0</v>
      </c>
      <c r="C112" s="564">
        <f t="shared" ca="1" si="7"/>
        <v>0</v>
      </c>
      <c r="D112" s="564">
        <f t="shared" ca="1" si="10"/>
        <v>0</v>
      </c>
      <c r="E112" s="564">
        <f t="shared" ca="1" si="8"/>
        <v>0</v>
      </c>
      <c r="F112" s="564">
        <f t="shared" ca="1" si="11"/>
        <v>1</v>
      </c>
      <c r="G112" s="564">
        <f t="shared" ca="1" si="9"/>
        <v>3.5438564299996163</v>
      </c>
      <c r="H112" s="564">
        <v>0</v>
      </c>
      <c r="I112" s="564">
        <v>0</v>
      </c>
      <c r="J112" s="564">
        <v>0</v>
      </c>
      <c r="K112" s="564">
        <v>0</v>
      </c>
      <c r="L112" s="564">
        <v>0</v>
      </c>
      <c r="M112" s="564">
        <v>0</v>
      </c>
      <c r="N112" s="564">
        <v>0</v>
      </c>
      <c r="O112" s="564">
        <v>0</v>
      </c>
      <c r="P112" s="564">
        <v>0</v>
      </c>
      <c r="Q112" s="564">
        <v>0</v>
      </c>
      <c r="R112" s="564">
        <v>0</v>
      </c>
      <c r="S112" s="564">
        <v>0</v>
      </c>
      <c r="T112" s="564">
        <v>0</v>
      </c>
      <c r="U112" s="564">
        <v>0</v>
      </c>
      <c r="V112" s="564">
        <v>0</v>
      </c>
      <c r="W112" s="564">
        <v>0</v>
      </c>
      <c r="X112" s="564">
        <v>0</v>
      </c>
      <c r="Y112" s="564">
        <v>0</v>
      </c>
      <c r="Z112" s="564">
        <v>0</v>
      </c>
      <c r="AA112" s="564">
        <v>0</v>
      </c>
      <c r="AB112" s="564">
        <v>0</v>
      </c>
      <c r="AC112" s="564">
        <v>0</v>
      </c>
      <c r="AD112" s="564">
        <v>0</v>
      </c>
      <c r="AE112" s="564">
        <v>0</v>
      </c>
      <c r="AF112" s="564">
        <v>0</v>
      </c>
      <c r="AG112" s="564">
        <v>0</v>
      </c>
      <c r="AH112" s="564">
        <v>0</v>
      </c>
      <c r="AI112" s="564">
        <v>0</v>
      </c>
      <c r="AJ112" s="564">
        <v>0</v>
      </c>
      <c r="AK112" s="564">
        <v>0</v>
      </c>
    </row>
    <row r="113" spans="1:37">
      <c r="A113">
        <v>109</v>
      </c>
      <c r="B113" s="564">
        <f t="shared" ca="1" si="12"/>
        <v>20</v>
      </c>
      <c r="C113" s="564">
        <f t="shared" ca="1" si="7"/>
        <v>400</v>
      </c>
      <c r="D113" s="564">
        <f t="shared" ca="1" si="10"/>
        <v>20</v>
      </c>
      <c r="E113" s="564">
        <f t="shared" ca="1" si="8"/>
        <v>0</v>
      </c>
      <c r="F113" s="564">
        <f t="shared" ca="1" si="11"/>
        <v>1</v>
      </c>
      <c r="G113" s="564">
        <f t="shared" ca="1" si="9"/>
        <v>1.8806098891099221</v>
      </c>
      <c r="H113" s="564">
        <v>1</v>
      </c>
      <c r="I113" s="564">
        <v>1</v>
      </c>
      <c r="J113" s="564">
        <v>1</v>
      </c>
      <c r="K113" s="564">
        <v>1</v>
      </c>
      <c r="L113" s="564">
        <v>1</v>
      </c>
      <c r="M113" s="564">
        <v>1</v>
      </c>
      <c r="N113" s="564">
        <v>1</v>
      </c>
      <c r="O113" s="564">
        <v>1</v>
      </c>
      <c r="P113" s="564">
        <v>1</v>
      </c>
      <c r="Q113" s="564">
        <v>1</v>
      </c>
      <c r="R113" s="564">
        <v>1</v>
      </c>
      <c r="S113" s="564">
        <v>1</v>
      </c>
      <c r="T113" s="564">
        <v>1</v>
      </c>
      <c r="U113" s="564">
        <v>1</v>
      </c>
      <c r="V113" s="564">
        <v>1</v>
      </c>
      <c r="W113" s="564">
        <v>1</v>
      </c>
      <c r="X113" s="564">
        <v>1</v>
      </c>
      <c r="Y113" s="564">
        <v>1</v>
      </c>
      <c r="Z113" s="564">
        <v>1</v>
      </c>
      <c r="AA113" s="564">
        <v>1</v>
      </c>
      <c r="AB113" s="564">
        <v>1</v>
      </c>
      <c r="AC113" s="564">
        <v>1</v>
      </c>
      <c r="AD113" s="564">
        <v>1</v>
      </c>
      <c r="AE113" s="564">
        <v>1</v>
      </c>
      <c r="AF113" s="564">
        <v>1</v>
      </c>
      <c r="AG113" s="564">
        <v>1</v>
      </c>
      <c r="AH113" s="564">
        <v>1</v>
      </c>
      <c r="AI113" s="564">
        <v>1</v>
      </c>
      <c r="AJ113" s="564">
        <v>1</v>
      </c>
      <c r="AK113" s="564">
        <v>1</v>
      </c>
    </row>
    <row r="114" spans="1:37">
      <c r="A114">
        <v>110</v>
      </c>
      <c r="B114" s="564">
        <f t="shared" ca="1" si="12"/>
        <v>20</v>
      </c>
      <c r="C114" s="564">
        <f t="shared" ca="1" si="7"/>
        <v>400</v>
      </c>
      <c r="D114" s="564">
        <f t="shared" ca="1" si="10"/>
        <v>20</v>
      </c>
      <c r="E114" s="564">
        <f t="shared" ca="1" si="8"/>
        <v>0</v>
      </c>
      <c r="F114" s="564">
        <f t="shared" ca="1" si="11"/>
        <v>1</v>
      </c>
      <c r="G114" s="564">
        <f t="shared" ca="1" si="9"/>
        <v>-5.5774958590916945</v>
      </c>
      <c r="H114" s="564">
        <v>1</v>
      </c>
      <c r="I114" s="564">
        <v>1</v>
      </c>
      <c r="J114" s="564">
        <v>1</v>
      </c>
      <c r="K114" s="564">
        <v>1</v>
      </c>
      <c r="L114" s="564">
        <v>1</v>
      </c>
      <c r="M114" s="564">
        <v>1</v>
      </c>
      <c r="N114" s="564">
        <v>1</v>
      </c>
      <c r="O114" s="564">
        <v>1</v>
      </c>
      <c r="P114" s="564">
        <v>1</v>
      </c>
      <c r="Q114" s="564">
        <v>1</v>
      </c>
      <c r="R114" s="564">
        <v>1</v>
      </c>
      <c r="S114" s="564">
        <v>1</v>
      </c>
      <c r="T114" s="564">
        <v>1</v>
      </c>
      <c r="U114" s="564">
        <v>1</v>
      </c>
      <c r="V114" s="564">
        <v>1</v>
      </c>
      <c r="W114" s="564">
        <v>1</v>
      </c>
      <c r="X114" s="564">
        <v>1</v>
      </c>
      <c r="Y114" s="564">
        <v>1</v>
      </c>
      <c r="Z114" s="564">
        <v>1</v>
      </c>
      <c r="AA114" s="564">
        <v>1</v>
      </c>
      <c r="AB114" s="564">
        <v>1</v>
      </c>
      <c r="AC114" s="564">
        <v>1</v>
      </c>
      <c r="AD114" s="564">
        <v>1</v>
      </c>
      <c r="AE114" s="564">
        <v>1</v>
      </c>
      <c r="AF114" s="564">
        <v>1</v>
      </c>
      <c r="AG114" s="564">
        <v>1</v>
      </c>
      <c r="AH114" s="564">
        <v>1</v>
      </c>
      <c r="AI114" s="564">
        <v>1</v>
      </c>
      <c r="AJ114" s="564">
        <v>1</v>
      </c>
      <c r="AK114" s="564">
        <v>1</v>
      </c>
    </row>
    <row r="115" spans="1:37">
      <c r="A115">
        <v>111</v>
      </c>
      <c r="B115" s="564">
        <f t="shared" ca="1" si="12"/>
        <v>0</v>
      </c>
      <c r="C115" s="564">
        <f t="shared" ca="1" si="7"/>
        <v>0</v>
      </c>
      <c r="D115" s="564">
        <f t="shared" ca="1" si="10"/>
        <v>0</v>
      </c>
      <c r="E115" s="564">
        <f t="shared" ca="1" si="8"/>
        <v>0</v>
      </c>
      <c r="F115" s="564">
        <f t="shared" ca="1" si="11"/>
        <v>1</v>
      </c>
      <c r="G115" s="564">
        <f t="shared" ca="1" si="9"/>
        <v>3.3864343975977431</v>
      </c>
      <c r="H115" s="564">
        <v>0</v>
      </c>
      <c r="I115" s="564">
        <v>0</v>
      </c>
      <c r="J115" s="564">
        <v>0</v>
      </c>
      <c r="K115" s="564">
        <v>0</v>
      </c>
      <c r="L115" s="564">
        <v>0</v>
      </c>
      <c r="M115" s="564">
        <v>0</v>
      </c>
      <c r="N115" s="564">
        <v>0</v>
      </c>
      <c r="O115" s="564">
        <v>0</v>
      </c>
      <c r="P115" s="564">
        <v>0</v>
      </c>
      <c r="Q115" s="564">
        <v>0</v>
      </c>
      <c r="R115" s="564">
        <v>0</v>
      </c>
      <c r="S115" s="564">
        <v>0</v>
      </c>
      <c r="T115" s="564">
        <v>0</v>
      </c>
      <c r="U115" s="564">
        <v>0</v>
      </c>
      <c r="V115" s="564">
        <v>0</v>
      </c>
      <c r="W115" s="564">
        <v>0</v>
      </c>
      <c r="X115" s="564">
        <v>0</v>
      </c>
      <c r="Y115" s="564">
        <v>0</v>
      </c>
      <c r="Z115" s="564">
        <v>0</v>
      </c>
      <c r="AA115" s="564">
        <v>0</v>
      </c>
      <c r="AB115" s="564">
        <v>0</v>
      </c>
      <c r="AC115" s="564">
        <v>0</v>
      </c>
      <c r="AD115" s="564">
        <v>0</v>
      </c>
      <c r="AE115" s="564">
        <v>0</v>
      </c>
      <c r="AF115" s="564">
        <v>0</v>
      </c>
      <c r="AG115" s="564">
        <v>0</v>
      </c>
      <c r="AH115" s="564">
        <v>0</v>
      </c>
      <c r="AI115" s="564">
        <v>0</v>
      </c>
      <c r="AJ115" s="564">
        <v>0</v>
      </c>
      <c r="AK115" s="564">
        <v>0</v>
      </c>
    </row>
    <row r="116" spans="1:37">
      <c r="A116">
        <v>112</v>
      </c>
      <c r="B116" s="564">
        <f t="shared" ca="1" si="12"/>
        <v>20</v>
      </c>
      <c r="C116" s="564">
        <f t="shared" ca="1" si="7"/>
        <v>400</v>
      </c>
      <c r="D116" s="564">
        <f t="shared" ca="1" si="10"/>
        <v>20</v>
      </c>
      <c r="E116" s="564">
        <f t="shared" ca="1" si="8"/>
        <v>0</v>
      </c>
      <c r="F116" s="564">
        <f t="shared" ca="1" si="11"/>
        <v>1</v>
      </c>
      <c r="G116" s="564">
        <f t="shared" ca="1" si="9"/>
        <v>-0.5721997106917236</v>
      </c>
      <c r="H116" s="564">
        <v>1</v>
      </c>
      <c r="I116" s="564">
        <v>1</v>
      </c>
      <c r="J116" s="564">
        <v>1</v>
      </c>
      <c r="K116" s="564">
        <v>1</v>
      </c>
      <c r="L116" s="564">
        <v>1</v>
      </c>
      <c r="M116" s="564">
        <v>1</v>
      </c>
      <c r="N116" s="564">
        <v>1</v>
      </c>
      <c r="O116" s="564">
        <v>1</v>
      </c>
      <c r="P116" s="564">
        <v>1</v>
      </c>
      <c r="Q116" s="564">
        <v>1</v>
      </c>
      <c r="R116" s="564">
        <v>1</v>
      </c>
      <c r="S116" s="564">
        <v>1</v>
      </c>
      <c r="T116" s="564">
        <v>1</v>
      </c>
      <c r="U116" s="564">
        <v>1</v>
      </c>
      <c r="V116" s="564">
        <v>1</v>
      </c>
      <c r="W116" s="564">
        <v>1</v>
      </c>
      <c r="X116" s="564">
        <v>1</v>
      </c>
      <c r="Y116" s="564">
        <v>1</v>
      </c>
      <c r="Z116" s="564">
        <v>1</v>
      </c>
      <c r="AA116" s="564">
        <v>1</v>
      </c>
      <c r="AB116" s="564">
        <v>1</v>
      </c>
      <c r="AC116" s="564">
        <v>1</v>
      </c>
      <c r="AD116" s="564">
        <v>1</v>
      </c>
      <c r="AE116" s="564">
        <v>1</v>
      </c>
      <c r="AF116" s="564">
        <v>1</v>
      </c>
      <c r="AG116" s="564">
        <v>1</v>
      </c>
      <c r="AH116" s="564">
        <v>1</v>
      </c>
      <c r="AI116" s="564">
        <v>1</v>
      </c>
      <c r="AJ116" s="564">
        <v>1</v>
      </c>
      <c r="AK116" s="564">
        <v>1</v>
      </c>
    </row>
    <row r="117" spans="1:37">
      <c r="A117">
        <v>113</v>
      </c>
      <c r="B117" s="564">
        <f t="shared" ca="1" si="12"/>
        <v>0</v>
      </c>
      <c r="C117" s="564">
        <f t="shared" ca="1" si="7"/>
        <v>0</v>
      </c>
      <c r="D117" s="564">
        <f t="shared" ca="1" si="10"/>
        <v>0</v>
      </c>
      <c r="E117" s="564">
        <f t="shared" ca="1" si="8"/>
        <v>0</v>
      </c>
      <c r="F117" s="564">
        <f t="shared" ca="1" si="11"/>
        <v>1</v>
      </c>
      <c r="G117" s="564">
        <f t="shared" ca="1" si="9"/>
        <v>-6.1545067872987573</v>
      </c>
      <c r="H117" s="564">
        <v>0</v>
      </c>
      <c r="I117" s="564">
        <v>0</v>
      </c>
      <c r="J117" s="564">
        <v>0</v>
      </c>
      <c r="K117" s="564">
        <v>0</v>
      </c>
      <c r="L117" s="564">
        <v>0</v>
      </c>
      <c r="M117" s="564">
        <v>0</v>
      </c>
      <c r="N117" s="564">
        <v>0</v>
      </c>
      <c r="O117" s="564">
        <v>0</v>
      </c>
      <c r="P117" s="564">
        <v>0</v>
      </c>
      <c r="Q117" s="564">
        <v>0</v>
      </c>
      <c r="R117" s="564">
        <v>0</v>
      </c>
      <c r="S117" s="564">
        <v>0</v>
      </c>
      <c r="T117" s="564">
        <v>0</v>
      </c>
      <c r="U117" s="564">
        <v>0</v>
      </c>
      <c r="V117" s="564">
        <v>0</v>
      </c>
      <c r="W117" s="564">
        <v>0</v>
      </c>
      <c r="X117" s="564">
        <v>0</v>
      </c>
      <c r="Y117" s="564">
        <v>0</v>
      </c>
      <c r="Z117" s="564">
        <v>0</v>
      </c>
      <c r="AA117" s="564">
        <v>0</v>
      </c>
      <c r="AB117" s="564">
        <v>0</v>
      </c>
      <c r="AC117" s="564">
        <v>0</v>
      </c>
      <c r="AD117" s="564">
        <v>0</v>
      </c>
      <c r="AE117" s="564">
        <v>0</v>
      </c>
      <c r="AF117" s="564">
        <v>0</v>
      </c>
      <c r="AG117" s="564">
        <v>0</v>
      </c>
      <c r="AH117" s="564">
        <v>0</v>
      </c>
      <c r="AI117" s="564">
        <v>0</v>
      </c>
      <c r="AJ117" s="564">
        <v>0</v>
      </c>
      <c r="AK117" s="564">
        <v>0</v>
      </c>
    </row>
    <row r="118" spans="1:37">
      <c r="A118">
        <v>114</v>
      </c>
      <c r="B118" s="564">
        <f t="shared" ca="1" si="12"/>
        <v>9</v>
      </c>
      <c r="C118" s="564">
        <f t="shared" ca="1" si="7"/>
        <v>81</v>
      </c>
      <c r="D118" s="564">
        <f t="shared" ca="1" si="10"/>
        <v>9</v>
      </c>
      <c r="E118" s="564">
        <f t="shared" ca="1" si="8"/>
        <v>4.95</v>
      </c>
      <c r="F118" s="564">
        <f t="shared" ca="1" si="11"/>
        <v>0.47894736842105268</v>
      </c>
      <c r="G118" s="564">
        <f t="shared" ca="1" si="9"/>
        <v>4.6189550566620259</v>
      </c>
      <c r="H118" s="564">
        <v>0</v>
      </c>
      <c r="I118" s="564">
        <v>0</v>
      </c>
      <c r="J118" s="564">
        <v>0</v>
      </c>
      <c r="K118" s="564">
        <v>1</v>
      </c>
      <c r="L118" s="564">
        <v>1</v>
      </c>
      <c r="M118" s="564">
        <v>0</v>
      </c>
      <c r="N118" s="564">
        <v>1</v>
      </c>
      <c r="O118" s="564">
        <v>0</v>
      </c>
      <c r="P118" s="564">
        <v>0</v>
      </c>
      <c r="Q118" s="564">
        <v>1</v>
      </c>
      <c r="R118" s="564">
        <v>1</v>
      </c>
      <c r="S118" s="564">
        <v>0</v>
      </c>
      <c r="T118" s="564">
        <v>0</v>
      </c>
      <c r="U118" s="564">
        <v>0</v>
      </c>
      <c r="V118" s="564">
        <v>1</v>
      </c>
      <c r="W118" s="564">
        <v>0</v>
      </c>
      <c r="X118" s="564">
        <v>1</v>
      </c>
      <c r="Y118" s="564">
        <v>1</v>
      </c>
      <c r="Z118" s="564">
        <v>0</v>
      </c>
      <c r="AA118" s="564">
        <v>1</v>
      </c>
      <c r="AB118" s="564">
        <v>0</v>
      </c>
      <c r="AC118" s="564">
        <v>0</v>
      </c>
      <c r="AD118" s="564">
        <v>1</v>
      </c>
      <c r="AE118" s="564">
        <v>0</v>
      </c>
      <c r="AF118" s="564">
        <v>0</v>
      </c>
      <c r="AG118" s="564">
        <v>1</v>
      </c>
      <c r="AH118" s="564">
        <v>1</v>
      </c>
      <c r="AI118" s="564">
        <v>1</v>
      </c>
      <c r="AJ118" s="564">
        <v>0</v>
      </c>
      <c r="AK118" s="564">
        <v>1</v>
      </c>
    </row>
    <row r="119" spans="1:37">
      <c r="A119">
        <v>115</v>
      </c>
      <c r="B119" s="564">
        <f t="shared" ca="1" si="12"/>
        <v>20</v>
      </c>
      <c r="C119" s="564">
        <f t="shared" ca="1" si="7"/>
        <v>400</v>
      </c>
      <c r="D119" s="564">
        <f t="shared" ca="1" si="10"/>
        <v>20</v>
      </c>
      <c r="E119" s="564">
        <f t="shared" ca="1" si="8"/>
        <v>0</v>
      </c>
      <c r="F119" s="564">
        <f t="shared" ca="1" si="11"/>
        <v>1</v>
      </c>
      <c r="G119" s="564">
        <f t="shared" ca="1" si="9"/>
        <v>-1.2704015630907728</v>
      </c>
      <c r="H119" s="564">
        <v>1</v>
      </c>
      <c r="I119" s="564">
        <v>1</v>
      </c>
      <c r="J119" s="564">
        <v>1</v>
      </c>
      <c r="K119" s="564">
        <v>1</v>
      </c>
      <c r="L119" s="564">
        <v>1</v>
      </c>
      <c r="M119" s="564">
        <v>1</v>
      </c>
      <c r="N119" s="564">
        <v>1</v>
      </c>
      <c r="O119" s="564">
        <v>1</v>
      </c>
      <c r="P119" s="564">
        <v>1</v>
      </c>
      <c r="Q119" s="564">
        <v>1</v>
      </c>
      <c r="R119" s="564">
        <v>1</v>
      </c>
      <c r="S119" s="564">
        <v>1</v>
      </c>
      <c r="T119" s="564">
        <v>1</v>
      </c>
      <c r="U119" s="564">
        <v>1</v>
      </c>
      <c r="V119" s="564">
        <v>1</v>
      </c>
      <c r="W119" s="564">
        <v>1</v>
      </c>
      <c r="X119" s="564">
        <v>1</v>
      </c>
      <c r="Y119" s="564">
        <v>1</v>
      </c>
      <c r="Z119" s="564">
        <v>1</v>
      </c>
      <c r="AA119" s="564">
        <v>1</v>
      </c>
      <c r="AB119" s="564">
        <v>1</v>
      </c>
      <c r="AC119" s="564">
        <v>1</v>
      </c>
      <c r="AD119" s="564">
        <v>1</v>
      </c>
      <c r="AE119" s="564">
        <v>1</v>
      </c>
      <c r="AF119" s="564">
        <v>1</v>
      </c>
      <c r="AG119" s="564">
        <v>1</v>
      </c>
      <c r="AH119" s="564">
        <v>1</v>
      </c>
      <c r="AI119" s="564">
        <v>1</v>
      </c>
      <c r="AJ119" s="564">
        <v>1</v>
      </c>
      <c r="AK119" s="564">
        <v>1</v>
      </c>
    </row>
    <row r="120" spans="1:37">
      <c r="A120">
        <v>116</v>
      </c>
      <c r="B120" s="564">
        <f t="shared" ca="1" si="12"/>
        <v>0</v>
      </c>
      <c r="C120" s="564">
        <f t="shared" ca="1" si="7"/>
        <v>0</v>
      </c>
      <c r="D120" s="564">
        <f t="shared" ca="1" si="10"/>
        <v>0</v>
      </c>
      <c r="E120" s="564">
        <f t="shared" ca="1" si="8"/>
        <v>0</v>
      </c>
      <c r="F120" s="564">
        <f t="shared" ca="1" si="11"/>
        <v>1</v>
      </c>
      <c r="G120" s="564">
        <f t="shared" ca="1" si="9"/>
        <v>1.1141886280707269</v>
      </c>
      <c r="H120" s="564">
        <v>0</v>
      </c>
      <c r="I120" s="564">
        <v>0</v>
      </c>
      <c r="J120" s="564">
        <v>0</v>
      </c>
      <c r="K120" s="564">
        <v>0</v>
      </c>
      <c r="L120" s="564">
        <v>0</v>
      </c>
      <c r="M120" s="564">
        <v>0</v>
      </c>
      <c r="N120" s="564">
        <v>0</v>
      </c>
      <c r="O120" s="564">
        <v>0</v>
      </c>
      <c r="P120" s="564">
        <v>0</v>
      </c>
      <c r="Q120" s="564">
        <v>0</v>
      </c>
      <c r="R120" s="564">
        <v>0</v>
      </c>
      <c r="S120" s="564">
        <v>0</v>
      </c>
      <c r="T120" s="564">
        <v>0</v>
      </c>
      <c r="U120" s="564">
        <v>0</v>
      </c>
      <c r="V120" s="564">
        <v>0</v>
      </c>
      <c r="W120" s="564">
        <v>0</v>
      </c>
      <c r="X120" s="564">
        <v>0</v>
      </c>
      <c r="Y120" s="564">
        <v>0</v>
      </c>
      <c r="Z120" s="564">
        <v>0</v>
      </c>
      <c r="AA120" s="564">
        <v>0</v>
      </c>
      <c r="AB120" s="564">
        <v>0</v>
      </c>
      <c r="AC120" s="564">
        <v>0</v>
      </c>
      <c r="AD120" s="564">
        <v>0</v>
      </c>
      <c r="AE120" s="564">
        <v>0</v>
      </c>
      <c r="AF120" s="564">
        <v>0</v>
      </c>
      <c r="AG120" s="564">
        <v>0</v>
      </c>
      <c r="AH120" s="564">
        <v>0</v>
      </c>
      <c r="AI120" s="564">
        <v>0</v>
      </c>
      <c r="AJ120" s="564">
        <v>0</v>
      </c>
      <c r="AK120" s="564">
        <v>0</v>
      </c>
    </row>
    <row r="121" spans="1:37">
      <c r="A121">
        <v>117</v>
      </c>
      <c r="B121" s="564">
        <f t="shared" ca="1" si="12"/>
        <v>20</v>
      </c>
      <c r="C121" s="564">
        <f t="shared" ca="1" si="7"/>
        <v>400</v>
      </c>
      <c r="D121" s="564">
        <f t="shared" ca="1" si="10"/>
        <v>20</v>
      </c>
      <c r="E121" s="564">
        <f t="shared" ca="1" si="8"/>
        <v>0</v>
      </c>
      <c r="F121" s="564">
        <f t="shared" ca="1" si="11"/>
        <v>1</v>
      </c>
      <c r="G121" s="564">
        <f t="shared" ca="1" si="9"/>
        <v>-1.0112758469864742</v>
      </c>
      <c r="H121" s="564">
        <v>1</v>
      </c>
      <c r="I121" s="564">
        <v>1</v>
      </c>
      <c r="J121" s="564">
        <v>1</v>
      </c>
      <c r="K121" s="564">
        <v>1</v>
      </c>
      <c r="L121" s="564">
        <v>1</v>
      </c>
      <c r="M121" s="564">
        <v>1</v>
      </c>
      <c r="N121" s="564">
        <v>1</v>
      </c>
      <c r="O121" s="564">
        <v>1</v>
      </c>
      <c r="P121" s="564">
        <v>1</v>
      </c>
      <c r="Q121" s="564">
        <v>1</v>
      </c>
      <c r="R121" s="564">
        <v>1</v>
      </c>
      <c r="S121" s="564">
        <v>1</v>
      </c>
      <c r="T121" s="564">
        <v>1</v>
      </c>
      <c r="U121" s="564">
        <v>1</v>
      </c>
      <c r="V121" s="564">
        <v>1</v>
      </c>
      <c r="W121" s="564">
        <v>1</v>
      </c>
      <c r="X121" s="564">
        <v>1</v>
      </c>
      <c r="Y121" s="564">
        <v>1</v>
      </c>
      <c r="Z121" s="564">
        <v>1</v>
      </c>
      <c r="AA121" s="564">
        <v>1</v>
      </c>
      <c r="AB121" s="564">
        <v>1</v>
      </c>
      <c r="AC121" s="564">
        <v>1</v>
      </c>
      <c r="AD121" s="564">
        <v>1</v>
      </c>
      <c r="AE121" s="564">
        <v>1</v>
      </c>
      <c r="AF121" s="564">
        <v>1</v>
      </c>
      <c r="AG121" s="564">
        <v>1</v>
      </c>
      <c r="AH121" s="564">
        <v>1</v>
      </c>
      <c r="AI121" s="564">
        <v>1</v>
      </c>
      <c r="AJ121" s="564">
        <v>1</v>
      </c>
      <c r="AK121" s="564">
        <v>1</v>
      </c>
    </row>
    <row r="122" spans="1:37">
      <c r="A122">
        <v>118</v>
      </c>
      <c r="B122" s="564">
        <f t="shared" ca="1" si="12"/>
        <v>20</v>
      </c>
      <c r="C122" s="564">
        <f t="shared" ca="1" si="7"/>
        <v>400</v>
      </c>
      <c r="D122" s="564">
        <f t="shared" ca="1" si="10"/>
        <v>20</v>
      </c>
      <c r="E122" s="564">
        <f t="shared" ca="1" si="8"/>
        <v>0</v>
      </c>
      <c r="F122" s="564">
        <f t="shared" ca="1" si="11"/>
        <v>1</v>
      </c>
      <c r="G122" s="564">
        <f t="shared" ca="1" si="9"/>
        <v>4.199189814653316</v>
      </c>
      <c r="H122" s="564">
        <v>1</v>
      </c>
      <c r="I122" s="564">
        <v>1</v>
      </c>
      <c r="J122" s="564">
        <v>1</v>
      </c>
      <c r="K122" s="564">
        <v>1</v>
      </c>
      <c r="L122" s="564">
        <v>1</v>
      </c>
      <c r="M122" s="564">
        <v>1</v>
      </c>
      <c r="N122" s="564">
        <v>1</v>
      </c>
      <c r="O122" s="564">
        <v>1</v>
      </c>
      <c r="P122" s="564">
        <v>1</v>
      </c>
      <c r="Q122" s="564">
        <v>1</v>
      </c>
      <c r="R122" s="564">
        <v>1</v>
      </c>
      <c r="S122" s="564">
        <v>1</v>
      </c>
      <c r="T122" s="564">
        <v>1</v>
      </c>
      <c r="U122" s="564">
        <v>1</v>
      </c>
      <c r="V122" s="564">
        <v>1</v>
      </c>
      <c r="W122" s="564">
        <v>1</v>
      </c>
      <c r="X122" s="564">
        <v>1</v>
      </c>
      <c r="Y122" s="564">
        <v>1</v>
      </c>
      <c r="Z122" s="564">
        <v>1</v>
      </c>
      <c r="AA122" s="564">
        <v>1</v>
      </c>
      <c r="AB122" s="564">
        <v>1</v>
      </c>
      <c r="AC122" s="564">
        <v>1</v>
      </c>
      <c r="AD122" s="564">
        <v>1</v>
      </c>
      <c r="AE122" s="564">
        <v>1</v>
      </c>
      <c r="AF122" s="564">
        <v>1</v>
      </c>
      <c r="AG122" s="564">
        <v>1</v>
      </c>
      <c r="AH122" s="564">
        <v>1</v>
      </c>
      <c r="AI122" s="564">
        <v>1</v>
      </c>
      <c r="AJ122" s="564">
        <v>1</v>
      </c>
      <c r="AK122" s="564">
        <v>1</v>
      </c>
    </row>
    <row r="123" spans="1:37">
      <c r="A123">
        <v>119</v>
      </c>
      <c r="B123" s="564">
        <f t="shared" ca="1" si="12"/>
        <v>9</v>
      </c>
      <c r="C123" s="564">
        <f t="shared" ca="1" si="7"/>
        <v>81</v>
      </c>
      <c r="D123" s="564">
        <f t="shared" ca="1" si="10"/>
        <v>9</v>
      </c>
      <c r="E123" s="564">
        <f t="shared" ca="1" si="8"/>
        <v>4.95</v>
      </c>
      <c r="F123" s="564">
        <f t="shared" ca="1" si="11"/>
        <v>0.47894736842105268</v>
      </c>
      <c r="G123" s="564">
        <f t="shared" ca="1" si="9"/>
        <v>6.9151835104580233</v>
      </c>
      <c r="H123" s="564">
        <v>0</v>
      </c>
      <c r="I123" s="564">
        <v>0</v>
      </c>
      <c r="J123" s="564">
        <v>1</v>
      </c>
      <c r="K123" s="564">
        <v>0</v>
      </c>
      <c r="L123" s="564">
        <v>0</v>
      </c>
      <c r="M123" s="564">
        <v>1</v>
      </c>
      <c r="N123" s="564">
        <v>1</v>
      </c>
      <c r="O123" s="564">
        <v>1</v>
      </c>
      <c r="P123" s="564">
        <v>0</v>
      </c>
      <c r="Q123" s="564">
        <v>1</v>
      </c>
      <c r="R123" s="564">
        <v>0</v>
      </c>
      <c r="S123" s="564">
        <v>0</v>
      </c>
      <c r="T123" s="564">
        <v>0</v>
      </c>
      <c r="U123" s="564">
        <v>1</v>
      </c>
      <c r="V123" s="564">
        <v>0</v>
      </c>
      <c r="W123" s="564">
        <v>1</v>
      </c>
      <c r="X123" s="564">
        <v>1</v>
      </c>
      <c r="Y123" s="564">
        <v>1</v>
      </c>
      <c r="Z123" s="564">
        <v>0</v>
      </c>
      <c r="AA123" s="564">
        <v>0</v>
      </c>
      <c r="AB123" s="564">
        <v>0</v>
      </c>
      <c r="AC123" s="564">
        <v>0</v>
      </c>
      <c r="AD123" s="564">
        <v>0</v>
      </c>
      <c r="AE123" s="564">
        <v>0</v>
      </c>
      <c r="AF123" s="564">
        <v>0</v>
      </c>
      <c r="AG123" s="564">
        <v>0</v>
      </c>
      <c r="AH123" s="564">
        <v>0</v>
      </c>
      <c r="AI123" s="564">
        <v>0</v>
      </c>
      <c r="AJ123" s="564">
        <v>1</v>
      </c>
      <c r="AK123" s="564">
        <v>1</v>
      </c>
    </row>
    <row r="124" spans="1:37">
      <c r="A124">
        <v>120</v>
      </c>
      <c r="B124" s="564">
        <f t="shared" ca="1" si="12"/>
        <v>0</v>
      </c>
      <c r="C124" s="564">
        <f t="shared" ca="1" si="7"/>
        <v>0</v>
      </c>
      <c r="D124" s="564">
        <f t="shared" ca="1" si="10"/>
        <v>0</v>
      </c>
      <c r="E124" s="564">
        <f t="shared" ca="1" si="8"/>
        <v>0</v>
      </c>
      <c r="F124" s="564">
        <f t="shared" ca="1" si="11"/>
        <v>1</v>
      </c>
      <c r="G124" s="564">
        <f t="shared" ca="1" si="9"/>
        <v>-1.9637456144417929</v>
      </c>
      <c r="H124" s="564">
        <v>0</v>
      </c>
      <c r="I124" s="564">
        <v>0</v>
      </c>
      <c r="J124" s="564">
        <v>0</v>
      </c>
      <c r="K124" s="564">
        <v>0</v>
      </c>
      <c r="L124" s="564">
        <v>0</v>
      </c>
      <c r="M124" s="564">
        <v>0</v>
      </c>
      <c r="N124" s="564">
        <v>0</v>
      </c>
      <c r="O124" s="564">
        <v>0</v>
      </c>
      <c r="P124" s="564">
        <v>0</v>
      </c>
      <c r="Q124" s="564">
        <v>0</v>
      </c>
      <c r="R124" s="564">
        <v>0</v>
      </c>
      <c r="S124" s="564">
        <v>0</v>
      </c>
      <c r="T124" s="564">
        <v>0</v>
      </c>
      <c r="U124" s="564">
        <v>0</v>
      </c>
      <c r="V124" s="564">
        <v>0</v>
      </c>
      <c r="W124" s="564">
        <v>0</v>
      </c>
      <c r="X124" s="564">
        <v>0</v>
      </c>
      <c r="Y124" s="564">
        <v>0</v>
      </c>
      <c r="Z124" s="564">
        <v>0</v>
      </c>
      <c r="AA124" s="564">
        <v>0</v>
      </c>
      <c r="AB124" s="564">
        <v>0</v>
      </c>
      <c r="AC124" s="564">
        <v>0</v>
      </c>
      <c r="AD124" s="564">
        <v>0</v>
      </c>
      <c r="AE124" s="564">
        <v>0</v>
      </c>
      <c r="AF124" s="564">
        <v>0</v>
      </c>
      <c r="AG124" s="564">
        <v>0</v>
      </c>
      <c r="AH124" s="564">
        <v>0</v>
      </c>
      <c r="AI124" s="564">
        <v>0</v>
      </c>
      <c r="AJ124" s="564">
        <v>0</v>
      </c>
      <c r="AK124" s="564">
        <v>0</v>
      </c>
    </row>
    <row r="125" spans="1:37">
      <c r="A125">
        <v>121</v>
      </c>
      <c r="B125" s="564">
        <f t="shared" ca="1" si="12"/>
        <v>20</v>
      </c>
      <c r="C125" s="564">
        <f t="shared" ca="1" si="7"/>
        <v>400</v>
      </c>
      <c r="D125" s="564">
        <f t="shared" ca="1" si="10"/>
        <v>20</v>
      </c>
      <c r="E125" s="564">
        <f t="shared" ca="1" si="8"/>
        <v>0</v>
      </c>
      <c r="F125" s="564">
        <f t="shared" ca="1" si="11"/>
        <v>1</v>
      </c>
      <c r="G125" s="564">
        <f t="shared" ca="1" si="9"/>
        <v>3.0645630390869143</v>
      </c>
      <c r="H125" s="564">
        <v>1</v>
      </c>
      <c r="I125" s="564">
        <v>1</v>
      </c>
      <c r="J125" s="564">
        <v>1</v>
      </c>
      <c r="K125" s="564">
        <v>1</v>
      </c>
      <c r="L125" s="564">
        <v>1</v>
      </c>
      <c r="M125" s="564">
        <v>1</v>
      </c>
      <c r="N125" s="564">
        <v>1</v>
      </c>
      <c r="O125" s="564">
        <v>1</v>
      </c>
      <c r="P125" s="564">
        <v>1</v>
      </c>
      <c r="Q125" s="564">
        <v>1</v>
      </c>
      <c r="R125" s="564">
        <v>1</v>
      </c>
      <c r="S125" s="564">
        <v>1</v>
      </c>
      <c r="T125" s="564">
        <v>1</v>
      </c>
      <c r="U125" s="564">
        <v>1</v>
      </c>
      <c r="V125" s="564">
        <v>1</v>
      </c>
      <c r="W125" s="564">
        <v>1</v>
      </c>
      <c r="X125" s="564">
        <v>1</v>
      </c>
      <c r="Y125" s="564">
        <v>1</v>
      </c>
      <c r="Z125" s="564">
        <v>1</v>
      </c>
      <c r="AA125" s="564">
        <v>1</v>
      </c>
      <c r="AB125" s="564">
        <v>1</v>
      </c>
      <c r="AC125" s="564">
        <v>1</v>
      </c>
      <c r="AD125" s="564">
        <v>1</v>
      </c>
      <c r="AE125" s="564">
        <v>1</v>
      </c>
      <c r="AF125" s="564">
        <v>1</v>
      </c>
      <c r="AG125" s="564">
        <v>1</v>
      </c>
      <c r="AH125" s="564">
        <v>1</v>
      </c>
      <c r="AI125" s="564">
        <v>1</v>
      </c>
      <c r="AJ125" s="564">
        <v>1</v>
      </c>
      <c r="AK125" s="564">
        <v>1</v>
      </c>
    </row>
    <row r="126" spans="1:37">
      <c r="A126">
        <v>122</v>
      </c>
      <c r="B126" s="564">
        <f t="shared" ca="1" si="12"/>
        <v>20</v>
      </c>
      <c r="C126" s="564">
        <f t="shared" ca="1" si="7"/>
        <v>400</v>
      </c>
      <c r="D126" s="564">
        <f t="shared" ca="1" si="10"/>
        <v>20</v>
      </c>
      <c r="E126" s="564">
        <f t="shared" ca="1" si="8"/>
        <v>0</v>
      </c>
      <c r="F126" s="564">
        <f t="shared" ca="1" si="11"/>
        <v>1</v>
      </c>
      <c r="G126" s="564">
        <f t="shared" ca="1" si="9"/>
        <v>1.8289342208289652</v>
      </c>
      <c r="H126" s="564">
        <v>1</v>
      </c>
      <c r="I126" s="564">
        <v>1</v>
      </c>
      <c r="J126" s="564">
        <v>1</v>
      </c>
      <c r="K126" s="564">
        <v>1</v>
      </c>
      <c r="L126" s="564">
        <v>1</v>
      </c>
      <c r="M126" s="564">
        <v>1</v>
      </c>
      <c r="N126" s="564">
        <v>1</v>
      </c>
      <c r="O126" s="564">
        <v>1</v>
      </c>
      <c r="P126" s="564">
        <v>1</v>
      </c>
      <c r="Q126" s="564">
        <v>1</v>
      </c>
      <c r="R126" s="564">
        <v>1</v>
      </c>
      <c r="S126" s="564">
        <v>1</v>
      </c>
      <c r="T126" s="564">
        <v>1</v>
      </c>
      <c r="U126" s="564">
        <v>1</v>
      </c>
      <c r="V126" s="564">
        <v>1</v>
      </c>
      <c r="W126" s="564">
        <v>1</v>
      </c>
      <c r="X126" s="564">
        <v>1</v>
      </c>
      <c r="Y126" s="564">
        <v>1</v>
      </c>
      <c r="Z126" s="564">
        <v>1</v>
      </c>
      <c r="AA126" s="564">
        <v>1</v>
      </c>
      <c r="AB126" s="564">
        <v>1</v>
      </c>
      <c r="AC126" s="564">
        <v>1</v>
      </c>
      <c r="AD126" s="564">
        <v>1</v>
      </c>
      <c r="AE126" s="564">
        <v>1</v>
      </c>
      <c r="AF126" s="564">
        <v>1</v>
      </c>
      <c r="AG126" s="564">
        <v>1</v>
      </c>
      <c r="AH126" s="564">
        <v>1</v>
      </c>
      <c r="AI126" s="564">
        <v>1</v>
      </c>
      <c r="AJ126" s="564">
        <v>1</v>
      </c>
      <c r="AK126" s="564">
        <v>1</v>
      </c>
    </row>
    <row r="127" spans="1:37">
      <c r="A127">
        <v>123</v>
      </c>
      <c r="B127" s="564">
        <f t="shared" ca="1" si="12"/>
        <v>4</v>
      </c>
      <c r="C127" s="564">
        <f t="shared" ca="1" si="7"/>
        <v>16</v>
      </c>
      <c r="D127" s="564">
        <f t="shared" ca="1" si="10"/>
        <v>4</v>
      </c>
      <c r="E127" s="564">
        <f t="shared" ca="1" si="8"/>
        <v>3.2</v>
      </c>
      <c r="F127" s="564">
        <f t="shared" ca="1" si="11"/>
        <v>0.66315789473684217</v>
      </c>
      <c r="G127" s="564">
        <f t="shared" ca="1" si="9"/>
        <v>0.19177313575599608</v>
      </c>
      <c r="H127" s="564">
        <v>0</v>
      </c>
      <c r="I127" s="564">
        <v>0</v>
      </c>
      <c r="J127" s="564">
        <v>0</v>
      </c>
      <c r="K127" s="564">
        <v>0</v>
      </c>
      <c r="L127" s="564">
        <v>0</v>
      </c>
      <c r="M127" s="564">
        <v>0</v>
      </c>
      <c r="N127" s="564">
        <v>1</v>
      </c>
      <c r="O127" s="564">
        <v>0</v>
      </c>
      <c r="P127" s="564">
        <v>0</v>
      </c>
      <c r="Q127" s="564">
        <v>1</v>
      </c>
      <c r="R127" s="564">
        <v>1</v>
      </c>
      <c r="S127" s="564">
        <v>0</v>
      </c>
      <c r="T127" s="564">
        <v>0</v>
      </c>
      <c r="U127" s="564">
        <v>1</v>
      </c>
      <c r="V127" s="564">
        <v>0</v>
      </c>
      <c r="W127" s="564">
        <v>0</v>
      </c>
      <c r="X127" s="564">
        <v>0</v>
      </c>
      <c r="Y127" s="564">
        <v>0</v>
      </c>
      <c r="Z127" s="564">
        <v>0</v>
      </c>
      <c r="AA127" s="564">
        <v>0</v>
      </c>
      <c r="AB127" s="564">
        <v>1</v>
      </c>
      <c r="AC127" s="564">
        <v>1</v>
      </c>
      <c r="AD127" s="564">
        <v>1</v>
      </c>
      <c r="AE127" s="564">
        <v>0</v>
      </c>
      <c r="AF127" s="564">
        <v>1</v>
      </c>
      <c r="AG127" s="564">
        <v>0</v>
      </c>
      <c r="AH127" s="564">
        <v>1</v>
      </c>
      <c r="AI127" s="564">
        <v>0</v>
      </c>
      <c r="AJ127" s="564">
        <v>0</v>
      </c>
      <c r="AK127" s="564">
        <v>0</v>
      </c>
    </row>
    <row r="128" spans="1:37">
      <c r="A128">
        <v>124</v>
      </c>
      <c r="B128" s="564">
        <f t="shared" ca="1" si="12"/>
        <v>20</v>
      </c>
      <c r="C128" s="564">
        <f t="shared" ca="1" si="7"/>
        <v>400</v>
      </c>
      <c r="D128" s="564">
        <f t="shared" ca="1" si="10"/>
        <v>20</v>
      </c>
      <c r="E128" s="564">
        <f t="shared" ca="1" si="8"/>
        <v>0</v>
      </c>
      <c r="F128" s="564">
        <f t="shared" ca="1" si="11"/>
        <v>1</v>
      </c>
      <c r="G128" s="564">
        <f t="shared" ca="1" si="9"/>
        <v>1.8314265762733044</v>
      </c>
      <c r="H128" s="564">
        <v>1</v>
      </c>
      <c r="I128" s="564">
        <v>1</v>
      </c>
      <c r="J128" s="564">
        <v>1</v>
      </c>
      <c r="K128" s="564">
        <v>1</v>
      </c>
      <c r="L128" s="564">
        <v>1</v>
      </c>
      <c r="M128" s="564">
        <v>1</v>
      </c>
      <c r="N128" s="564">
        <v>1</v>
      </c>
      <c r="O128" s="564">
        <v>1</v>
      </c>
      <c r="P128" s="564">
        <v>1</v>
      </c>
      <c r="Q128" s="564">
        <v>1</v>
      </c>
      <c r="R128" s="564">
        <v>1</v>
      </c>
      <c r="S128" s="564">
        <v>1</v>
      </c>
      <c r="T128" s="564">
        <v>1</v>
      </c>
      <c r="U128" s="564">
        <v>1</v>
      </c>
      <c r="V128" s="564">
        <v>1</v>
      </c>
      <c r="W128" s="564">
        <v>1</v>
      </c>
      <c r="X128" s="564">
        <v>1</v>
      </c>
      <c r="Y128" s="564">
        <v>1</v>
      </c>
      <c r="Z128" s="564">
        <v>1</v>
      </c>
      <c r="AA128" s="564">
        <v>1</v>
      </c>
      <c r="AB128" s="564">
        <v>1</v>
      </c>
      <c r="AC128" s="564">
        <v>1</v>
      </c>
      <c r="AD128" s="564">
        <v>1</v>
      </c>
      <c r="AE128" s="564">
        <v>1</v>
      </c>
      <c r="AF128" s="564">
        <v>1</v>
      </c>
      <c r="AG128" s="564">
        <v>1</v>
      </c>
      <c r="AH128" s="564">
        <v>1</v>
      </c>
      <c r="AI128" s="564">
        <v>1</v>
      </c>
      <c r="AJ128" s="564">
        <v>1</v>
      </c>
      <c r="AK128" s="564">
        <v>1</v>
      </c>
    </row>
    <row r="129" spans="1:37">
      <c r="A129">
        <v>125</v>
      </c>
      <c r="B129" s="564">
        <f t="shared" ca="1" si="12"/>
        <v>0</v>
      </c>
      <c r="C129" s="564">
        <f t="shared" ca="1" si="7"/>
        <v>0</v>
      </c>
      <c r="D129" s="564">
        <f t="shared" ca="1" si="10"/>
        <v>0</v>
      </c>
      <c r="E129" s="564">
        <f t="shared" ca="1" si="8"/>
        <v>0</v>
      </c>
      <c r="F129" s="564">
        <f t="shared" ca="1" si="11"/>
        <v>1</v>
      </c>
      <c r="G129" s="564">
        <f t="shared" ca="1" si="9"/>
        <v>-3.4691920625733856</v>
      </c>
      <c r="H129" s="564">
        <v>0</v>
      </c>
      <c r="I129" s="564">
        <v>0</v>
      </c>
      <c r="J129" s="564">
        <v>0</v>
      </c>
      <c r="K129" s="564">
        <v>0</v>
      </c>
      <c r="L129" s="564">
        <v>0</v>
      </c>
      <c r="M129" s="564">
        <v>0</v>
      </c>
      <c r="N129" s="564">
        <v>0</v>
      </c>
      <c r="O129" s="564">
        <v>0</v>
      </c>
      <c r="P129" s="564">
        <v>0</v>
      </c>
      <c r="Q129" s="564">
        <v>0</v>
      </c>
      <c r="R129" s="564">
        <v>0</v>
      </c>
      <c r="S129" s="564">
        <v>0</v>
      </c>
      <c r="T129" s="564">
        <v>0</v>
      </c>
      <c r="U129" s="564">
        <v>0</v>
      </c>
      <c r="V129" s="564">
        <v>0</v>
      </c>
      <c r="W129" s="564">
        <v>0</v>
      </c>
      <c r="X129" s="564">
        <v>0</v>
      </c>
      <c r="Y129" s="564">
        <v>0</v>
      </c>
      <c r="Z129" s="564">
        <v>0</v>
      </c>
      <c r="AA129" s="564">
        <v>0</v>
      </c>
      <c r="AB129" s="564">
        <v>0</v>
      </c>
      <c r="AC129" s="564">
        <v>0</v>
      </c>
      <c r="AD129" s="564">
        <v>0</v>
      </c>
      <c r="AE129" s="564">
        <v>0</v>
      </c>
      <c r="AF129" s="564">
        <v>0</v>
      </c>
      <c r="AG129" s="564">
        <v>0</v>
      </c>
      <c r="AH129" s="564">
        <v>0</v>
      </c>
      <c r="AI129" s="564">
        <v>0</v>
      </c>
      <c r="AJ129" s="564">
        <v>0</v>
      </c>
      <c r="AK129" s="564">
        <v>0</v>
      </c>
    </row>
    <row r="130" spans="1:37">
      <c r="A130">
        <v>126</v>
      </c>
      <c r="B130" s="564">
        <f t="shared" ca="1" si="12"/>
        <v>0</v>
      </c>
      <c r="C130" s="564">
        <f t="shared" ca="1" si="7"/>
        <v>0</v>
      </c>
      <c r="D130" s="564">
        <f t="shared" ca="1" si="10"/>
        <v>0</v>
      </c>
      <c r="E130" s="564">
        <f t="shared" ca="1" si="8"/>
        <v>0</v>
      </c>
      <c r="F130" s="564">
        <f t="shared" ca="1" si="11"/>
        <v>1</v>
      </c>
      <c r="G130" s="564">
        <f t="shared" ca="1" si="9"/>
        <v>-2.1444114694953118</v>
      </c>
      <c r="H130" s="564">
        <v>0</v>
      </c>
      <c r="I130" s="564">
        <v>0</v>
      </c>
      <c r="J130" s="564">
        <v>0</v>
      </c>
      <c r="K130" s="564">
        <v>0</v>
      </c>
      <c r="L130" s="564">
        <v>0</v>
      </c>
      <c r="M130" s="564">
        <v>0</v>
      </c>
      <c r="N130" s="564">
        <v>0</v>
      </c>
      <c r="O130" s="564">
        <v>0</v>
      </c>
      <c r="P130" s="564">
        <v>0</v>
      </c>
      <c r="Q130" s="564">
        <v>0</v>
      </c>
      <c r="R130" s="564">
        <v>0</v>
      </c>
      <c r="S130" s="564">
        <v>0</v>
      </c>
      <c r="T130" s="564">
        <v>0</v>
      </c>
      <c r="U130" s="564">
        <v>0</v>
      </c>
      <c r="V130" s="564">
        <v>0</v>
      </c>
      <c r="W130" s="564">
        <v>0</v>
      </c>
      <c r="X130" s="564">
        <v>0</v>
      </c>
      <c r="Y130" s="564">
        <v>0</v>
      </c>
      <c r="Z130" s="564">
        <v>0</v>
      </c>
      <c r="AA130" s="564">
        <v>0</v>
      </c>
      <c r="AB130" s="564">
        <v>0</v>
      </c>
      <c r="AC130" s="564">
        <v>0</v>
      </c>
      <c r="AD130" s="564">
        <v>0</v>
      </c>
      <c r="AE130" s="564">
        <v>0</v>
      </c>
      <c r="AF130" s="564">
        <v>0</v>
      </c>
      <c r="AG130" s="564">
        <v>0</v>
      </c>
      <c r="AH130" s="564">
        <v>0</v>
      </c>
      <c r="AI130" s="564">
        <v>0</v>
      </c>
      <c r="AJ130" s="564">
        <v>0</v>
      </c>
      <c r="AK130" s="564">
        <v>0</v>
      </c>
    </row>
    <row r="131" spans="1:37">
      <c r="A131">
        <v>127</v>
      </c>
      <c r="B131" s="564">
        <f t="shared" ca="1" si="12"/>
        <v>20</v>
      </c>
      <c r="C131" s="564">
        <f t="shared" ca="1" si="7"/>
        <v>400</v>
      </c>
      <c r="D131" s="564">
        <f t="shared" ca="1" si="10"/>
        <v>20</v>
      </c>
      <c r="E131" s="564">
        <f t="shared" ca="1" si="8"/>
        <v>0</v>
      </c>
      <c r="F131" s="564">
        <f t="shared" ca="1" si="11"/>
        <v>1</v>
      </c>
      <c r="G131" s="564">
        <f t="shared" ca="1" si="9"/>
        <v>-3.666044847340872</v>
      </c>
      <c r="H131" s="564">
        <v>1</v>
      </c>
      <c r="I131" s="564">
        <v>1</v>
      </c>
      <c r="J131" s="564">
        <v>1</v>
      </c>
      <c r="K131" s="564">
        <v>1</v>
      </c>
      <c r="L131" s="564">
        <v>1</v>
      </c>
      <c r="M131" s="564">
        <v>1</v>
      </c>
      <c r="N131" s="564">
        <v>1</v>
      </c>
      <c r="O131" s="564">
        <v>1</v>
      </c>
      <c r="P131" s="564">
        <v>1</v>
      </c>
      <c r="Q131" s="564">
        <v>1</v>
      </c>
      <c r="R131" s="564">
        <v>1</v>
      </c>
      <c r="S131" s="564">
        <v>1</v>
      </c>
      <c r="T131" s="564">
        <v>1</v>
      </c>
      <c r="U131" s="564">
        <v>1</v>
      </c>
      <c r="V131" s="564">
        <v>1</v>
      </c>
      <c r="W131" s="564">
        <v>1</v>
      </c>
      <c r="X131" s="564">
        <v>1</v>
      </c>
      <c r="Y131" s="564">
        <v>1</v>
      </c>
      <c r="Z131" s="564">
        <v>1</v>
      </c>
      <c r="AA131" s="564">
        <v>1</v>
      </c>
      <c r="AB131" s="564">
        <v>1</v>
      </c>
      <c r="AC131" s="564">
        <v>1</v>
      </c>
      <c r="AD131" s="564">
        <v>1</v>
      </c>
      <c r="AE131" s="564">
        <v>1</v>
      </c>
      <c r="AF131" s="564">
        <v>1</v>
      </c>
      <c r="AG131" s="564">
        <v>1</v>
      </c>
      <c r="AH131" s="564">
        <v>1</v>
      </c>
      <c r="AI131" s="564">
        <v>1</v>
      </c>
      <c r="AJ131" s="564">
        <v>1</v>
      </c>
      <c r="AK131" s="564">
        <v>1</v>
      </c>
    </row>
    <row r="132" spans="1:37">
      <c r="A132">
        <v>128</v>
      </c>
      <c r="B132" s="564">
        <f t="shared" ca="1" si="12"/>
        <v>20</v>
      </c>
      <c r="C132" s="564">
        <f t="shared" ca="1" si="7"/>
        <v>400</v>
      </c>
      <c r="D132" s="564">
        <f t="shared" ca="1" si="10"/>
        <v>20</v>
      </c>
      <c r="E132" s="564">
        <f t="shared" ca="1" si="8"/>
        <v>0</v>
      </c>
      <c r="F132" s="564">
        <f t="shared" ca="1" si="11"/>
        <v>1</v>
      </c>
      <c r="G132" s="564">
        <f t="shared" ca="1" si="9"/>
        <v>0.19804430577198151</v>
      </c>
      <c r="H132" s="564">
        <v>1</v>
      </c>
      <c r="I132" s="564">
        <v>1</v>
      </c>
      <c r="J132" s="564">
        <v>1</v>
      </c>
      <c r="K132" s="564">
        <v>1</v>
      </c>
      <c r="L132" s="564">
        <v>1</v>
      </c>
      <c r="M132" s="564">
        <v>1</v>
      </c>
      <c r="N132" s="564">
        <v>1</v>
      </c>
      <c r="O132" s="564">
        <v>1</v>
      </c>
      <c r="P132" s="564">
        <v>1</v>
      </c>
      <c r="Q132" s="564">
        <v>1</v>
      </c>
      <c r="R132" s="564">
        <v>1</v>
      </c>
      <c r="S132" s="564">
        <v>1</v>
      </c>
      <c r="T132" s="564">
        <v>1</v>
      </c>
      <c r="U132" s="564">
        <v>1</v>
      </c>
      <c r="V132" s="564">
        <v>1</v>
      </c>
      <c r="W132" s="564">
        <v>1</v>
      </c>
      <c r="X132" s="564">
        <v>1</v>
      </c>
      <c r="Y132" s="564">
        <v>1</v>
      </c>
      <c r="Z132" s="564">
        <v>1</v>
      </c>
      <c r="AA132" s="564">
        <v>1</v>
      </c>
      <c r="AB132" s="564">
        <v>1</v>
      </c>
      <c r="AC132" s="564">
        <v>1</v>
      </c>
      <c r="AD132" s="564">
        <v>1</v>
      </c>
      <c r="AE132" s="564">
        <v>1</v>
      </c>
      <c r="AF132" s="564">
        <v>1</v>
      </c>
      <c r="AG132" s="564">
        <v>1</v>
      </c>
      <c r="AH132" s="564">
        <v>1</v>
      </c>
      <c r="AI132" s="564">
        <v>1</v>
      </c>
      <c r="AJ132" s="564">
        <v>1</v>
      </c>
      <c r="AK132" s="564">
        <v>1</v>
      </c>
    </row>
    <row r="133" spans="1:37">
      <c r="A133">
        <v>129</v>
      </c>
      <c r="B133" s="564">
        <f t="shared" ca="1" si="12"/>
        <v>20</v>
      </c>
      <c r="C133" s="564">
        <f t="shared" ref="C133:C196" ca="1" si="13">B133^2</f>
        <v>400</v>
      </c>
      <c r="D133" s="564">
        <f t="shared" ca="1" si="10"/>
        <v>20</v>
      </c>
      <c r="E133" s="564">
        <f t="shared" ref="E133:E196" ca="1" si="14">D133-((B133^2)/H$1)</f>
        <v>0</v>
      </c>
      <c r="F133" s="564">
        <f t="shared" ca="1" si="11"/>
        <v>1</v>
      </c>
      <c r="G133" s="564">
        <f t="shared" ref="G133:G196" ca="1" si="15">I$2+NORMSINV(RAND())*K$2</f>
        <v>8.2530286039520195</v>
      </c>
      <c r="H133" s="564">
        <v>1</v>
      </c>
      <c r="I133" s="564">
        <v>1</v>
      </c>
      <c r="J133" s="564">
        <v>1</v>
      </c>
      <c r="K133" s="564">
        <v>1</v>
      </c>
      <c r="L133" s="564">
        <v>1</v>
      </c>
      <c r="M133" s="564">
        <v>1</v>
      </c>
      <c r="N133" s="564">
        <v>1</v>
      </c>
      <c r="O133" s="564">
        <v>1</v>
      </c>
      <c r="P133" s="564">
        <v>1</v>
      </c>
      <c r="Q133" s="564">
        <v>1</v>
      </c>
      <c r="R133" s="564">
        <v>1</v>
      </c>
      <c r="S133" s="564">
        <v>1</v>
      </c>
      <c r="T133" s="564">
        <v>1</v>
      </c>
      <c r="U133" s="564">
        <v>1</v>
      </c>
      <c r="V133" s="564">
        <v>1</v>
      </c>
      <c r="W133" s="564">
        <v>1</v>
      </c>
      <c r="X133" s="564">
        <v>1</v>
      </c>
      <c r="Y133" s="564">
        <v>1</v>
      </c>
      <c r="Z133" s="564">
        <v>1</v>
      </c>
      <c r="AA133" s="564">
        <v>1</v>
      </c>
      <c r="AB133" s="564">
        <v>1</v>
      </c>
      <c r="AC133" s="564">
        <v>1</v>
      </c>
      <c r="AD133" s="564">
        <v>1</v>
      </c>
      <c r="AE133" s="564">
        <v>1</v>
      </c>
      <c r="AF133" s="564">
        <v>1</v>
      </c>
      <c r="AG133" s="564">
        <v>1</v>
      </c>
      <c r="AH133" s="564">
        <v>1</v>
      </c>
      <c r="AI133" s="564">
        <v>1</v>
      </c>
      <c r="AJ133" s="564">
        <v>1</v>
      </c>
      <c r="AK133" s="564">
        <v>1</v>
      </c>
    </row>
    <row r="134" spans="1:37">
      <c r="A134">
        <v>130</v>
      </c>
      <c r="B134" s="564">
        <f t="shared" ca="1" si="12"/>
        <v>20</v>
      </c>
      <c r="C134" s="564">
        <f t="shared" ca="1" si="13"/>
        <v>400</v>
      </c>
      <c r="D134" s="564">
        <f t="shared" ref="D134:D197" ca="1" si="16">B134</f>
        <v>20</v>
      </c>
      <c r="E134" s="564">
        <f t="shared" ca="1" si="14"/>
        <v>0</v>
      </c>
      <c r="F134" s="564">
        <f t="shared" ref="F134:F197" ca="1" si="17">1-(2*B134*(H$1-B134)/(H$1*(H$1-1)))</f>
        <v>1</v>
      </c>
      <c r="G134" s="564">
        <f t="shared" ca="1" si="15"/>
        <v>-2.9334810432956941</v>
      </c>
      <c r="H134" s="564">
        <v>1</v>
      </c>
      <c r="I134" s="564">
        <v>1</v>
      </c>
      <c r="J134" s="564">
        <v>1</v>
      </c>
      <c r="K134" s="564">
        <v>1</v>
      </c>
      <c r="L134" s="564">
        <v>1</v>
      </c>
      <c r="M134" s="564">
        <v>1</v>
      </c>
      <c r="N134" s="564">
        <v>1</v>
      </c>
      <c r="O134" s="564">
        <v>1</v>
      </c>
      <c r="P134" s="564">
        <v>1</v>
      </c>
      <c r="Q134" s="564">
        <v>1</v>
      </c>
      <c r="R134" s="564">
        <v>1</v>
      </c>
      <c r="S134" s="564">
        <v>1</v>
      </c>
      <c r="T134" s="564">
        <v>1</v>
      </c>
      <c r="U134" s="564">
        <v>1</v>
      </c>
      <c r="V134" s="564">
        <v>1</v>
      </c>
      <c r="W134" s="564">
        <v>1</v>
      </c>
      <c r="X134" s="564">
        <v>1</v>
      </c>
      <c r="Y134" s="564">
        <v>1</v>
      </c>
      <c r="Z134" s="564">
        <v>1</v>
      </c>
      <c r="AA134" s="564">
        <v>1</v>
      </c>
      <c r="AB134" s="564">
        <v>1</v>
      </c>
      <c r="AC134" s="564">
        <v>1</v>
      </c>
      <c r="AD134" s="564">
        <v>1</v>
      </c>
      <c r="AE134" s="564">
        <v>1</v>
      </c>
      <c r="AF134" s="564">
        <v>1</v>
      </c>
      <c r="AG134" s="564">
        <v>1</v>
      </c>
      <c r="AH134" s="564">
        <v>1</v>
      </c>
      <c r="AI134" s="564">
        <v>1</v>
      </c>
      <c r="AJ134" s="564">
        <v>1</v>
      </c>
      <c r="AK134" s="564">
        <v>1</v>
      </c>
    </row>
    <row r="135" spans="1:37">
      <c r="A135">
        <v>131</v>
      </c>
      <c r="B135" s="564">
        <f t="shared" ref="B135:B198" ca="1" si="18">SUM(INDIRECT("H"&amp;A135+4&amp;":"&amp;HLOOKUP(H$1,$AA$1:$BD$2,2,0)&amp;A135+4))</f>
        <v>0</v>
      </c>
      <c r="C135" s="564">
        <f t="shared" ca="1" si="13"/>
        <v>0</v>
      </c>
      <c r="D135" s="564">
        <f t="shared" ca="1" si="16"/>
        <v>0</v>
      </c>
      <c r="E135" s="564">
        <f t="shared" ca="1" si="14"/>
        <v>0</v>
      </c>
      <c r="F135" s="564">
        <f t="shared" ca="1" si="17"/>
        <v>1</v>
      </c>
      <c r="G135" s="564">
        <f t="shared" ca="1" si="15"/>
        <v>0.77642592099394092</v>
      </c>
      <c r="H135" s="564">
        <v>0</v>
      </c>
      <c r="I135" s="564">
        <v>0</v>
      </c>
      <c r="J135" s="564">
        <v>0</v>
      </c>
      <c r="K135" s="564">
        <v>0</v>
      </c>
      <c r="L135" s="564">
        <v>0</v>
      </c>
      <c r="M135" s="564">
        <v>0</v>
      </c>
      <c r="N135" s="564">
        <v>0</v>
      </c>
      <c r="O135" s="564">
        <v>0</v>
      </c>
      <c r="P135" s="564">
        <v>0</v>
      </c>
      <c r="Q135" s="564">
        <v>0</v>
      </c>
      <c r="R135" s="564">
        <v>0</v>
      </c>
      <c r="S135" s="564">
        <v>0</v>
      </c>
      <c r="T135" s="564">
        <v>0</v>
      </c>
      <c r="U135" s="564">
        <v>0</v>
      </c>
      <c r="V135" s="564">
        <v>0</v>
      </c>
      <c r="W135" s="564">
        <v>0</v>
      </c>
      <c r="X135" s="564">
        <v>0</v>
      </c>
      <c r="Y135" s="564">
        <v>0</v>
      </c>
      <c r="Z135" s="564">
        <v>0</v>
      </c>
      <c r="AA135" s="564">
        <v>0</v>
      </c>
      <c r="AB135" s="564">
        <v>0</v>
      </c>
      <c r="AC135" s="564">
        <v>0</v>
      </c>
      <c r="AD135" s="564">
        <v>0</v>
      </c>
      <c r="AE135" s="564">
        <v>0</v>
      </c>
      <c r="AF135" s="564">
        <v>0</v>
      </c>
      <c r="AG135" s="564">
        <v>0</v>
      </c>
      <c r="AH135" s="564">
        <v>0</v>
      </c>
      <c r="AI135" s="564">
        <v>0</v>
      </c>
      <c r="AJ135" s="564">
        <v>0</v>
      </c>
      <c r="AK135" s="564">
        <v>0</v>
      </c>
    </row>
    <row r="136" spans="1:37">
      <c r="A136">
        <v>132</v>
      </c>
      <c r="B136" s="564">
        <f t="shared" ca="1" si="18"/>
        <v>20</v>
      </c>
      <c r="C136" s="564">
        <f t="shared" ca="1" si="13"/>
        <v>400</v>
      </c>
      <c r="D136" s="564">
        <f t="shared" ca="1" si="16"/>
        <v>20</v>
      </c>
      <c r="E136" s="564">
        <f t="shared" ca="1" si="14"/>
        <v>0</v>
      </c>
      <c r="F136" s="564">
        <f t="shared" ca="1" si="17"/>
        <v>1</v>
      </c>
      <c r="G136" s="564">
        <f t="shared" ca="1" si="15"/>
        <v>-2.8909126848797357</v>
      </c>
      <c r="H136" s="564">
        <v>1</v>
      </c>
      <c r="I136" s="564">
        <v>1</v>
      </c>
      <c r="J136" s="564">
        <v>1</v>
      </c>
      <c r="K136" s="564">
        <v>1</v>
      </c>
      <c r="L136" s="564">
        <v>1</v>
      </c>
      <c r="M136" s="564">
        <v>1</v>
      </c>
      <c r="N136" s="564">
        <v>1</v>
      </c>
      <c r="O136" s="564">
        <v>1</v>
      </c>
      <c r="P136" s="564">
        <v>1</v>
      </c>
      <c r="Q136" s="564">
        <v>1</v>
      </c>
      <c r="R136" s="564">
        <v>1</v>
      </c>
      <c r="S136" s="564">
        <v>1</v>
      </c>
      <c r="T136" s="564">
        <v>1</v>
      </c>
      <c r="U136" s="564">
        <v>1</v>
      </c>
      <c r="V136" s="564">
        <v>1</v>
      </c>
      <c r="W136" s="564">
        <v>1</v>
      </c>
      <c r="X136" s="564">
        <v>1</v>
      </c>
      <c r="Y136" s="564">
        <v>1</v>
      </c>
      <c r="Z136" s="564">
        <v>1</v>
      </c>
      <c r="AA136" s="564">
        <v>1</v>
      </c>
      <c r="AB136" s="564">
        <v>1</v>
      </c>
      <c r="AC136" s="564">
        <v>1</v>
      </c>
      <c r="AD136" s="564">
        <v>1</v>
      </c>
      <c r="AE136" s="564">
        <v>1</v>
      </c>
      <c r="AF136" s="564">
        <v>1</v>
      </c>
      <c r="AG136" s="564">
        <v>1</v>
      </c>
      <c r="AH136" s="564">
        <v>1</v>
      </c>
      <c r="AI136" s="564">
        <v>1</v>
      </c>
      <c r="AJ136" s="564">
        <v>1</v>
      </c>
      <c r="AK136" s="564">
        <v>1</v>
      </c>
    </row>
    <row r="137" spans="1:37">
      <c r="A137">
        <v>133</v>
      </c>
      <c r="B137" s="564">
        <f t="shared" ca="1" si="18"/>
        <v>0</v>
      </c>
      <c r="C137" s="564">
        <f t="shared" ca="1" si="13"/>
        <v>0</v>
      </c>
      <c r="D137" s="564">
        <f t="shared" ca="1" si="16"/>
        <v>0</v>
      </c>
      <c r="E137" s="564">
        <f t="shared" ca="1" si="14"/>
        <v>0</v>
      </c>
      <c r="F137" s="564">
        <f t="shared" ca="1" si="17"/>
        <v>1</v>
      </c>
      <c r="G137" s="564">
        <f t="shared" ca="1" si="15"/>
        <v>-2.0590706388481816E-2</v>
      </c>
      <c r="H137" s="564">
        <v>0</v>
      </c>
      <c r="I137" s="564">
        <v>0</v>
      </c>
      <c r="J137" s="564">
        <v>0</v>
      </c>
      <c r="K137" s="564">
        <v>0</v>
      </c>
      <c r="L137" s="564">
        <v>0</v>
      </c>
      <c r="M137" s="564">
        <v>0</v>
      </c>
      <c r="N137" s="564">
        <v>0</v>
      </c>
      <c r="O137" s="564">
        <v>0</v>
      </c>
      <c r="P137" s="564">
        <v>0</v>
      </c>
      <c r="Q137" s="564">
        <v>0</v>
      </c>
      <c r="R137" s="564">
        <v>0</v>
      </c>
      <c r="S137" s="564">
        <v>0</v>
      </c>
      <c r="T137" s="564">
        <v>0</v>
      </c>
      <c r="U137" s="564">
        <v>0</v>
      </c>
      <c r="V137" s="564">
        <v>0</v>
      </c>
      <c r="W137" s="564">
        <v>0</v>
      </c>
      <c r="X137" s="564">
        <v>0</v>
      </c>
      <c r="Y137" s="564">
        <v>0</v>
      </c>
      <c r="Z137" s="564">
        <v>0</v>
      </c>
      <c r="AA137" s="564">
        <v>0</v>
      </c>
      <c r="AB137" s="564">
        <v>0</v>
      </c>
      <c r="AC137" s="564">
        <v>0</v>
      </c>
      <c r="AD137" s="564">
        <v>0</v>
      </c>
      <c r="AE137" s="564">
        <v>0</v>
      </c>
      <c r="AF137" s="564">
        <v>0</v>
      </c>
      <c r="AG137" s="564">
        <v>0</v>
      </c>
      <c r="AH137" s="564">
        <v>0</v>
      </c>
      <c r="AI137" s="564">
        <v>0</v>
      </c>
      <c r="AJ137" s="564">
        <v>0</v>
      </c>
      <c r="AK137" s="564">
        <v>0</v>
      </c>
    </row>
    <row r="138" spans="1:37">
      <c r="A138">
        <v>134</v>
      </c>
      <c r="B138" s="564">
        <f t="shared" ca="1" si="18"/>
        <v>20</v>
      </c>
      <c r="C138" s="564">
        <f t="shared" ca="1" si="13"/>
        <v>400</v>
      </c>
      <c r="D138" s="564">
        <f t="shared" ca="1" si="16"/>
        <v>20</v>
      </c>
      <c r="E138" s="564">
        <f t="shared" ca="1" si="14"/>
        <v>0</v>
      </c>
      <c r="F138" s="564">
        <f t="shared" ca="1" si="17"/>
        <v>1</v>
      </c>
      <c r="G138" s="564">
        <f t="shared" ca="1" si="15"/>
        <v>-6.8993829636345865</v>
      </c>
      <c r="H138" s="564">
        <v>1</v>
      </c>
      <c r="I138" s="564">
        <v>1</v>
      </c>
      <c r="J138" s="564">
        <v>1</v>
      </c>
      <c r="K138" s="564">
        <v>1</v>
      </c>
      <c r="L138" s="564">
        <v>1</v>
      </c>
      <c r="M138" s="564">
        <v>1</v>
      </c>
      <c r="N138" s="564">
        <v>1</v>
      </c>
      <c r="O138" s="564">
        <v>1</v>
      </c>
      <c r="P138" s="564">
        <v>1</v>
      </c>
      <c r="Q138" s="564">
        <v>1</v>
      </c>
      <c r="R138" s="564">
        <v>1</v>
      </c>
      <c r="S138" s="564">
        <v>1</v>
      </c>
      <c r="T138" s="564">
        <v>1</v>
      </c>
      <c r="U138" s="564">
        <v>1</v>
      </c>
      <c r="V138" s="564">
        <v>1</v>
      </c>
      <c r="W138" s="564">
        <v>1</v>
      </c>
      <c r="X138" s="564">
        <v>1</v>
      </c>
      <c r="Y138" s="564">
        <v>1</v>
      </c>
      <c r="Z138" s="564">
        <v>1</v>
      </c>
      <c r="AA138" s="564">
        <v>1</v>
      </c>
      <c r="AB138" s="564">
        <v>1</v>
      </c>
      <c r="AC138" s="564">
        <v>1</v>
      </c>
      <c r="AD138" s="564">
        <v>1</v>
      </c>
      <c r="AE138" s="564">
        <v>1</v>
      </c>
      <c r="AF138" s="564">
        <v>1</v>
      </c>
      <c r="AG138" s="564">
        <v>1</v>
      </c>
      <c r="AH138" s="564">
        <v>1</v>
      </c>
      <c r="AI138" s="564">
        <v>1</v>
      </c>
      <c r="AJ138" s="564">
        <v>1</v>
      </c>
      <c r="AK138" s="564">
        <v>1</v>
      </c>
    </row>
    <row r="139" spans="1:37">
      <c r="A139">
        <v>135</v>
      </c>
      <c r="B139" s="564">
        <f t="shared" ca="1" si="18"/>
        <v>20</v>
      </c>
      <c r="C139" s="564">
        <f t="shared" ca="1" si="13"/>
        <v>400</v>
      </c>
      <c r="D139" s="564">
        <f t="shared" ca="1" si="16"/>
        <v>20</v>
      </c>
      <c r="E139" s="564">
        <f t="shared" ca="1" si="14"/>
        <v>0</v>
      </c>
      <c r="F139" s="564">
        <f t="shared" ca="1" si="17"/>
        <v>1</v>
      </c>
      <c r="G139" s="564">
        <f t="shared" ca="1" si="15"/>
        <v>3.7276526794308769</v>
      </c>
      <c r="H139" s="564">
        <v>1</v>
      </c>
      <c r="I139" s="564">
        <v>1</v>
      </c>
      <c r="J139" s="564">
        <v>1</v>
      </c>
      <c r="K139" s="564">
        <v>1</v>
      </c>
      <c r="L139" s="564">
        <v>1</v>
      </c>
      <c r="M139" s="564">
        <v>1</v>
      </c>
      <c r="N139" s="564">
        <v>1</v>
      </c>
      <c r="O139" s="564">
        <v>1</v>
      </c>
      <c r="P139" s="564">
        <v>1</v>
      </c>
      <c r="Q139" s="564">
        <v>1</v>
      </c>
      <c r="R139" s="564">
        <v>1</v>
      </c>
      <c r="S139" s="564">
        <v>1</v>
      </c>
      <c r="T139" s="564">
        <v>1</v>
      </c>
      <c r="U139" s="564">
        <v>1</v>
      </c>
      <c r="V139" s="564">
        <v>1</v>
      </c>
      <c r="W139" s="564">
        <v>1</v>
      </c>
      <c r="X139" s="564">
        <v>1</v>
      </c>
      <c r="Y139" s="564">
        <v>1</v>
      </c>
      <c r="Z139" s="564">
        <v>1</v>
      </c>
      <c r="AA139" s="564">
        <v>1</v>
      </c>
      <c r="AB139" s="564">
        <v>1</v>
      </c>
      <c r="AC139" s="564">
        <v>1</v>
      </c>
      <c r="AD139" s="564">
        <v>1</v>
      </c>
      <c r="AE139" s="564">
        <v>1</v>
      </c>
      <c r="AF139" s="564">
        <v>1</v>
      </c>
      <c r="AG139" s="564">
        <v>1</v>
      </c>
      <c r="AH139" s="564">
        <v>1</v>
      </c>
      <c r="AI139" s="564">
        <v>1</v>
      </c>
      <c r="AJ139" s="564">
        <v>1</v>
      </c>
      <c r="AK139" s="564">
        <v>1</v>
      </c>
    </row>
    <row r="140" spans="1:37">
      <c r="A140">
        <v>136</v>
      </c>
      <c r="B140" s="564">
        <f t="shared" ca="1" si="18"/>
        <v>7</v>
      </c>
      <c r="C140" s="564">
        <f t="shared" ca="1" si="13"/>
        <v>49</v>
      </c>
      <c r="D140" s="564">
        <f t="shared" ca="1" si="16"/>
        <v>7</v>
      </c>
      <c r="E140" s="564">
        <f t="shared" ca="1" si="14"/>
        <v>4.55</v>
      </c>
      <c r="F140" s="564">
        <f t="shared" ca="1" si="17"/>
        <v>0.52105263157894743</v>
      </c>
      <c r="G140" s="564">
        <f t="shared" ca="1" si="15"/>
        <v>3.9921280655567672</v>
      </c>
      <c r="H140" s="564">
        <v>1</v>
      </c>
      <c r="I140" s="564">
        <v>0</v>
      </c>
      <c r="J140" s="564">
        <v>0</v>
      </c>
      <c r="K140" s="564">
        <v>0</v>
      </c>
      <c r="L140" s="564">
        <v>1</v>
      </c>
      <c r="M140" s="564">
        <v>0</v>
      </c>
      <c r="N140" s="564">
        <v>0</v>
      </c>
      <c r="O140" s="564">
        <v>0</v>
      </c>
      <c r="P140" s="564">
        <v>1</v>
      </c>
      <c r="Q140" s="564">
        <v>0</v>
      </c>
      <c r="R140" s="564">
        <v>0</v>
      </c>
      <c r="S140" s="564">
        <v>0</v>
      </c>
      <c r="T140" s="564">
        <v>1</v>
      </c>
      <c r="U140" s="564">
        <v>0</v>
      </c>
      <c r="V140" s="564">
        <v>1</v>
      </c>
      <c r="W140" s="564">
        <v>0</v>
      </c>
      <c r="X140" s="564">
        <v>1</v>
      </c>
      <c r="Y140" s="564">
        <v>1</v>
      </c>
      <c r="Z140" s="564">
        <v>0</v>
      </c>
      <c r="AA140" s="564">
        <v>0</v>
      </c>
      <c r="AB140" s="564">
        <v>0</v>
      </c>
      <c r="AC140" s="564">
        <v>1</v>
      </c>
      <c r="AD140" s="564">
        <v>0</v>
      </c>
      <c r="AE140" s="564">
        <v>0</v>
      </c>
      <c r="AF140" s="564">
        <v>0</v>
      </c>
      <c r="AG140" s="564">
        <v>0</v>
      </c>
      <c r="AH140" s="564">
        <v>1</v>
      </c>
      <c r="AI140" s="564">
        <v>0</v>
      </c>
      <c r="AJ140" s="564">
        <v>0</v>
      </c>
      <c r="AK140" s="564">
        <v>0</v>
      </c>
    </row>
    <row r="141" spans="1:37">
      <c r="A141">
        <v>137</v>
      </c>
      <c r="B141" s="564">
        <f t="shared" ca="1" si="18"/>
        <v>20</v>
      </c>
      <c r="C141" s="564">
        <f t="shared" ca="1" si="13"/>
        <v>400</v>
      </c>
      <c r="D141" s="564">
        <f t="shared" ca="1" si="16"/>
        <v>20</v>
      </c>
      <c r="E141" s="564">
        <f t="shared" ca="1" si="14"/>
        <v>0</v>
      </c>
      <c r="F141" s="564">
        <f t="shared" ca="1" si="17"/>
        <v>1</v>
      </c>
      <c r="G141" s="564">
        <f t="shared" ca="1" si="15"/>
        <v>3.3644986984737448</v>
      </c>
      <c r="H141" s="564">
        <v>1</v>
      </c>
      <c r="I141" s="564">
        <v>1</v>
      </c>
      <c r="J141" s="564">
        <v>1</v>
      </c>
      <c r="K141" s="564">
        <v>1</v>
      </c>
      <c r="L141" s="564">
        <v>1</v>
      </c>
      <c r="M141" s="564">
        <v>1</v>
      </c>
      <c r="N141" s="564">
        <v>1</v>
      </c>
      <c r="O141" s="564">
        <v>1</v>
      </c>
      <c r="P141" s="564">
        <v>1</v>
      </c>
      <c r="Q141" s="564">
        <v>1</v>
      </c>
      <c r="R141" s="564">
        <v>1</v>
      </c>
      <c r="S141" s="564">
        <v>1</v>
      </c>
      <c r="T141" s="564">
        <v>1</v>
      </c>
      <c r="U141" s="564">
        <v>1</v>
      </c>
      <c r="V141" s="564">
        <v>1</v>
      </c>
      <c r="W141" s="564">
        <v>1</v>
      </c>
      <c r="X141" s="564">
        <v>1</v>
      </c>
      <c r="Y141" s="564">
        <v>1</v>
      </c>
      <c r="Z141" s="564">
        <v>1</v>
      </c>
      <c r="AA141" s="564">
        <v>1</v>
      </c>
      <c r="AB141" s="564">
        <v>1</v>
      </c>
      <c r="AC141" s="564">
        <v>1</v>
      </c>
      <c r="AD141" s="564">
        <v>1</v>
      </c>
      <c r="AE141" s="564">
        <v>1</v>
      </c>
      <c r="AF141" s="564">
        <v>1</v>
      </c>
      <c r="AG141" s="564">
        <v>1</v>
      </c>
      <c r="AH141" s="564">
        <v>1</v>
      </c>
      <c r="AI141" s="564">
        <v>1</v>
      </c>
      <c r="AJ141" s="564">
        <v>1</v>
      </c>
      <c r="AK141" s="564">
        <v>1</v>
      </c>
    </row>
    <row r="142" spans="1:37">
      <c r="A142">
        <v>138</v>
      </c>
      <c r="B142" s="564">
        <f t="shared" ca="1" si="18"/>
        <v>0</v>
      </c>
      <c r="C142" s="564">
        <f t="shared" ca="1" si="13"/>
        <v>0</v>
      </c>
      <c r="D142" s="564">
        <f t="shared" ca="1" si="16"/>
        <v>0</v>
      </c>
      <c r="E142" s="564">
        <f t="shared" ca="1" si="14"/>
        <v>0</v>
      </c>
      <c r="F142" s="564">
        <f t="shared" ca="1" si="17"/>
        <v>1</v>
      </c>
      <c r="G142" s="564">
        <f t="shared" ca="1" si="15"/>
        <v>-0.68464774939386608</v>
      </c>
      <c r="H142" s="564">
        <v>0</v>
      </c>
      <c r="I142" s="564">
        <v>0</v>
      </c>
      <c r="J142" s="564">
        <v>0</v>
      </c>
      <c r="K142" s="564">
        <v>0</v>
      </c>
      <c r="L142" s="564">
        <v>0</v>
      </c>
      <c r="M142" s="564">
        <v>0</v>
      </c>
      <c r="N142" s="564">
        <v>0</v>
      </c>
      <c r="O142" s="564">
        <v>0</v>
      </c>
      <c r="P142" s="564">
        <v>0</v>
      </c>
      <c r="Q142" s="564">
        <v>0</v>
      </c>
      <c r="R142" s="564">
        <v>0</v>
      </c>
      <c r="S142" s="564">
        <v>0</v>
      </c>
      <c r="T142" s="564">
        <v>0</v>
      </c>
      <c r="U142" s="564">
        <v>0</v>
      </c>
      <c r="V142" s="564">
        <v>0</v>
      </c>
      <c r="W142" s="564">
        <v>0</v>
      </c>
      <c r="X142" s="564">
        <v>0</v>
      </c>
      <c r="Y142" s="564">
        <v>0</v>
      </c>
      <c r="Z142" s="564">
        <v>0</v>
      </c>
      <c r="AA142" s="564">
        <v>0</v>
      </c>
      <c r="AB142" s="564">
        <v>0</v>
      </c>
      <c r="AC142" s="564">
        <v>0</v>
      </c>
      <c r="AD142" s="564">
        <v>0</v>
      </c>
      <c r="AE142" s="564">
        <v>0</v>
      </c>
      <c r="AF142" s="564">
        <v>0</v>
      </c>
      <c r="AG142" s="564">
        <v>0</v>
      </c>
      <c r="AH142" s="564">
        <v>0</v>
      </c>
      <c r="AI142" s="564">
        <v>0</v>
      </c>
      <c r="AJ142" s="564">
        <v>0</v>
      </c>
      <c r="AK142" s="564">
        <v>0</v>
      </c>
    </row>
    <row r="143" spans="1:37">
      <c r="A143">
        <v>139</v>
      </c>
      <c r="B143" s="564">
        <f t="shared" ca="1" si="18"/>
        <v>20</v>
      </c>
      <c r="C143" s="564">
        <f t="shared" ca="1" si="13"/>
        <v>400</v>
      </c>
      <c r="D143" s="564">
        <f t="shared" ca="1" si="16"/>
        <v>20</v>
      </c>
      <c r="E143" s="564">
        <f t="shared" ca="1" si="14"/>
        <v>0</v>
      </c>
      <c r="F143" s="564">
        <f t="shared" ca="1" si="17"/>
        <v>1</v>
      </c>
      <c r="G143" s="564">
        <f t="shared" ca="1" si="15"/>
        <v>9.6673994238404806</v>
      </c>
      <c r="H143" s="564">
        <v>1</v>
      </c>
      <c r="I143" s="564">
        <v>1</v>
      </c>
      <c r="J143" s="564">
        <v>1</v>
      </c>
      <c r="K143" s="564">
        <v>1</v>
      </c>
      <c r="L143" s="564">
        <v>1</v>
      </c>
      <c r="M143" s="564">
        <v>1</v>
      </c>
      <c r="N143" s="564">
        <v>1</v>
      </c>
      <c r="O143" s="564">
        <v>1</v>
      </c>
      <c r="P143" s="564">
        <v>1</v>
      </c>
      <c r="Q143" s="564">
        <v>1</v>
      </c>
      <c r="R143" s="564">
        <v>1</v>
      </c>
      <c r="S143" s="564">
        <v>1</v>
      </c>
      <c r="T143" s="564">
        <v>1</v>
      </c>
      <c r="U143" s="564">
        <v>1</v>
      </c>
      <c r="V143" s="564">
        <v>1</v>
      </c>
      <c r="W143" s="564">
        <v>1</v>
      </c>
      <c r="X143" s="564">
        <v>1</v>
      </c>
      <c r="Y143" s="564">
        <v>1</v>
      </c>
      <c r="Z143" s="564">
        <v>1</v>
      </c>
      <c r="AA143" s="564">
        <v>1</v>
      </c>
      <c r="AB143" s="564">
        <v>1</v>
      </c>
      <c r="AC143" s="564">
        <v>1</v>
      </c>
      <c r="AD143" s="564">
        <v>1</v>
      </c>
      <c r="AE143" s="564">
        <v>1</v>
      </c>
      <c r="AF143" s="564">
        <v>1</v>
      </c>
      <c r="AG143" s="564">
        <v>1</v>
      </c>
      <c r="AH143" s="564">
        <v>1</v>
      </c>
      <c r="AI143" s="564">
        <v>1</v>
      </c>
      <c r="AJ143" s="564">
        <v>1</v>
      </c>
      <c r="AK143" s="564">
        <v>1</v>
      </c>
    </row>
    <row r="144" spans="1:37">
      <c r="A144">
        <v>140</v>
      </c>
      <c r="B144" s="564">
        <f t="shared" ca="1" si="18"/>
        <v>20</v>
      </c>
      <c r="C144" s="564">
        <f t="shared" ca="1" si="13"/>
        <v>400</v>
      </c>
      <c r="D144" s="564">
        <f t="shared" ca="1" si="16"/>
        <v>20</v>
      </c>
      <c r="E144" s="564">
        <f t="shared" ca="1" si="14"/>
        <v>0</v>
      </c>
      <c r="F144" s="564">
        <f t="shared" ca="1" si="17"/>
        <v>1</v>
      </c>
      <c r="G144" s="564">
        <f t="shared" ca="1" si="15"/>
        <v>1.4513193813382907</v>
      </c>
      <c r="H144" s="564">
        <v>1</v>
      </c>
      <c r="I144" s="564">
        <v>1</v>
      </c>
      <c r="J144" s="564">
        <v>1</v>
      </c>
      <c r="K144" s="564">
        <v>1</v>
      </c>
      <c r="L144" s="564">
        <v>1</v>
      </c>
      <c r="M144" s="564">
        <v>1</v>
      </c>
      <c r="N144" s="564">
        <v>1</v>
      </c>
      <c r="O144" s="564">
        <v>1</v>
      </c>
      <c r="P144" s="564">
        <v>1</v>
      </c>
      <c r="Q144" s="564">
        <v>1</v>
      </c>
      <c r="R144" s="564">
        <v>1</v>
      </c>
      <c r="S144" s="564">
        <v>1</v>
      </c>
      <c r="T144" s="564">
        <v>1</v>
      </c>
      <c r="U144" s="564">
        <v>1</v>
      </c>
      <c r="V144" s="564">
        <v>1</v>
      </c>
      <c r="W144" s="564">
        <v>1</v>
      </c>
      <c r="X144" s="564">
        <v>1</v>
      </c>
      <c r="Y144" s="564">
        <v>1</v>
      </c>
      <c r="Z144" s="564">
        <v>1</v>
      </c>
      <c r="AA144" s="564">
        <v>1</v>
      </c>
      <c r="AB144" s="564">
        <v>1</v>
      </c>
      <c r="AC144" s="564">
        <v>1</v>
      </c>
      <c r="AD144" s="564">
        <v>1</v>
      </c>
      <c r="AE144" s="564">
        <v>1</v>
      </c>
      <c r="AF144" s="564">
        <v>1</v>
      </c>
      <c r="AG144" s="564">
        <v>1</v>
      </c>
      <c r="AH144" s="564">
        <v>1</v>
      </c>
      <c r="AI144" s="564">
        <v>1</v>
      </c>
      <c r="AJ144" s="564">
        <v>1</v>
      </c>
      <c r="AK144" s="564">
        <v>1</v>
      </c>
    </row>
    <row r="145" spans="1:37">
      <c r="A145">
        <v>141</v>
      </c>
      <c r="B145" s="564">
        <f t="shared" ca="1" si="18"/>
        <v>0</v>
      </c>
      <c r="C145" s="564">
        <f t="shared" ca="1" si="13"/>
        <v>0</v>
      </c>
      <c r="D145" s="564">
        <f t="shared" ca="1" si="16"/>
        <v>0</v>
      </c>
      <c r="E145" s="564">
        <f t="shared" ca="1" si="14"/>
        <v>0</v>
      </c>
      <c r="F145" s="564">
        <f t="shared" ca="1" si="17"/>
        <v>1</v>
      </c>
      <c r="G145" s="564">
        <f t="shared" ca="1" si="15"/>
        <v>3.04276068084179</v>
      </c>
      <c r="H145" s="564">
        <v>0</v>
      </c>
      <c r="I145" s="564">
        <v>0</v>
      </c>
      <c r="J145" s="564">
        <v>0</v>
      </c>
      <c r="K145" s="564">
        <v>0</v>
      </c>
      <c r="L145" s="564">
        <v>0</v>
      </c>
      <c r="M145" s="564">
        <v>0</v>
      </c>
      <c r="N145" s="564">
        <v>0</v>
      </c>
      <c r="O145" s="564">
        <v>0</v>
      </c>
      <c r="P145" s="564">
        <v>0</v>
      </c>
      <c r="Q145" s="564">
        <v>0</v>
      </c>
      <c r="R145" s="564">
        <v>0</v>
      </c>
      <c r="S145" s="564">
        <v>0</v>
      </c>
      <c r="T145" s="564">
        <v>0</v>
      </c>
      <c r="U145" s="564">
        <v>0</v>
      </c>
      <c r="V145" s="564">
        <v>0</v>
      </c>
      <c r="W145" s="564">
        <v>0</v>
      </c>
      <c r="X145" s="564">
        <v>0</v>
      </c>
      <c r="Y145" s="564">
        <v>0</v>
      </c>
      <c r="Z145" s="564">
        <v>0</v>
      </c>
      <c r="AA145" s="564">
        <v>0</v>
      </c>
      <c r="AB145" s="564">
        <v>0</v>
      </c>
      <c r="AC145" s="564">
        <v>0</v>
      </c>
      <c r="AD145" s="564">
        <v>0</v>
      </c>
      <c r="AE145" s="564">
        <v>0</v>
      </c>
      <c r="AF145" s="564">
        <v>0</v>
      </c>
      <c r="AG145" s="564">
        <v>0</v>
      </c>
      <c r="AH145" s="564">
        <v>0</v>
      </c>
      <c r="AI145" s="564">
        <v>0</v>
      </c>
      <c r="AJ145" s="564">
        <v>0</v>
      </c>
      <c r="AK145" s="564">
        <v>0</v>
      </c>
    </row>
    <row r="146" spans="1:37">
      <c r="A146">
        <v>142</v>
      </c>
      <c r="B146" s="564">
        <f t="shared" ca="1" si="18"/>
        <v>20</v>
      </c>
      <c r="C146" s="564">
        <f t="shared" ca="1" si="13"/>
        <v>400</v>
      </c>
      <c r="D146" s="564">
        <f t="shared" ca="1" si="16"/>
        <v>20</v>
      </c>
      <c r="E146" s="564">
        <f t="shared" ca="1" si="14"/>
        <v>0</v>
      </c>
      <c r="F146" s="564">
        <f t="shared" ca="1" si="17"/>
        <v>1</v>
      </c>
      <c r="G146" s="564">
        <f t="shared" ca="1" si="15"/>
        <v>-1.8942585835040173</v>
      </c>
      <c r="H146" s="564">
        <v>1</v>
      </c>
      <c r="I146" s="564">
        <v>1</v>
      </c>
      <c r="J146" s="564">
        <v>1</v>
      </c>
      <c r="K146" s="564">
        <v>1</v>
      </c>
      <c r="L146" s="564">
        <v>1</v>
      </c>
      <c r="M146" s="564">
        <v>1</v>
      </c>
      <c r="N146" s="564">
        <v>1</v>
      </c>
      <c r="O146" s="564">
        <v>1</v>
      </c>
      <c r="P146" s="564">
        <v>1</v>
      </c>
      <c r="Q146" s="564">
        <v>1</v>
      </c>
      <c r="R146" s="564">
        <v>1</v>
      </c>
      <c r="S146" s="564">
        <v>1</v>
      </c>
      <c r="T146" s="564">
        <v>1</v>
      </c>
      <c r="U146" s="564">
        <v>1</v>
      </c>
      <c r="V146" s="564">
        <v>1</v>
      </c>
      <c r="W146" s="564">
        <v>1</v>
      </c>
      <c r="X146" s="564">
        <v>1</v>
      </c>
      <c r="Y146" s="564">
        <v>1</v>
      </c>
      <c r="Z146" s="564">
        <v>1</v>
      </c>
      <c r="AA146" s="564">
        <v>1</v>
      </c>
      <c r="AB146" s="564">
        <v>1</v>
      </c>
      <c r="AC146" s="564">
        <v>1</v>
      </c>
      <c r="AD146" s="564">
        <v>1</v>
      </c>
      <c r="AE146" s="564">
        <v>1</v>
      </c>
      <c r="AF146" s="564">
        <v>1</v>
      </c>
      <c r="AG146" s="564">
        <v>1</v>
      </c>
      <c r="AH146" s="564">
        <v>1</v>
      </c>
      <c r="AI146" s="564">
        <v>1</v>
      </c>
      <c r="AJ146" s="564">
        <v>1</v>
      </c>
      <c r="AK146" s="564">
        <v>1</v>
      </c>
    </row>
    <row r="147" spans="1:37">
      <c r="A147">
        <v>143</v>
      </c>
      <c r="B147" s="564">
        <f t="shared" ca="1" si="18"/>
        <v>0</v>
      </c>
      <c r="C147" s="564">
        <f t="shared" ca="1" si="13"/>
        <v>0</v>
      </c>
      <c r="D147" s="564">
        <f t="shared" ca="1" si="16"/>
        <v>0</v>
      </c>
      <c r="E147" s="564">
        <f t="shared" ca="1" si="14"/>
        <v>0</v>
      </c>
      <c r="F147" s="564">
        <f t="shared" ca="1" si="17"/>
        <v>1</v>
      </c>
      <c r="G147" s="564">
        <f t="shared" ca="1" si="15"/>
        <v>10.732855812933304</v>
      </c>
      <c r="H147" s="564">
        <v>0</v>
      </c>
      <c r="I147" s="564">
        <v>0</v>
      </c>
      <c r="J147" s="564">
        <v>0</v>
      </c>
      <c r="K147" s="564">
        <v>0</v>
      </c>
      <c r="L147" s="564">
        <v>0</v>
      </c>
      <c r="M147" s="564">
        <v>0</v>
      </c>
      <c r="N147" s="564">
        <v>0</v>
      </c>
      <c r="O147" s="564">
        <v>0</v>
      </c>
      <c r="P147" s="564">
        <v>0</v>
      </c>
      <c r="Q147" s="564">
        <v>0</v>
      </c>
      <c r="R147" s="564">
        <v>0</v>
      </c>
      <c r="S147" s="564">
        <v>0</v>
      </c>
      <c r="T147" s="564">
        <v>0</v>
      </c>
      <c r="U147" s="564">
        <v>0</v>
      </c>
      <c r="V147" s="564">
        <v>0</v>
      </c>
      <c r="W147" s="564">
        <v>0</v>
      </c>
      <c r="X147" s="564">
        <v>0</v>
      </c>
      <c r="Y147" s="564">
        <v>0</v>
      </c>
      <c r="Z147" s="564">
        <v>0</v>
      </c>
      <c r="AA147" s="564">
        <v>0</v>
      </c>
      <c r="AB147" s="564">
        <v>0</v>
      </c>
      <c r="AC147" s="564">
        <v>0</v>
      </c>
      <c r="AD147" s="564">
        <v>0</v>
      </c>
      <c r="AE147" s="564">
        <v>0</v>
      </c>
      <c r="AF147" s="564">
        <v>0</v>
      </c>
      <c r="AG147" s="564">
        <v>0</v>
      </c>
      <c r="AH147" s="564">
        <v>0</v>
      </c>
      <c r="AI147" s="564">
        <v>0</v>
      </c>
      <c r="AJ147" s="564">
        <v>0</v>
      </c>
      <c r="AK147" s="564">
        <v>0</v>
      </c>
    </row>
    <row r="148" spans="1:37">
      <c r="A148">
        <v>144</v>
      </c>
      <c r="B148" s="564">
        <f t="shared" ca="1" si="18"/>
        <v>0</v>
      </c>
      <c r="C148" s="564">
        <f t="shared" ca="1" si="13"/>
        <v>0</v>
      </c>
      <c r="D148" s="564">
        <f t="shared" ca="1" si="16"/>
        <v>0</v>
      </c>
      <c r="E148" s="564">
        <f t="shared" ca="1" si="14"/>
        <v>0</v>
      </c>
      <c r="F148" s="564">
        <f t="shared" ca="1" si="17"/>
        <v>1</v>
      </c>
      <c r="G148" s="564">
        <f t="shared" ca="1" si="15"/>
        <v>-0.8944856222213069</v>
      </c>
      <c r="H148" s="564">
        <v>0</v>
      </c>
      <c r="I148" s="564">
        <v>0</v>
      </c>
      <c r="J148" s="564">
        <v>0</v>
      </c>
      <c r="K148" s="564">
        <v>0</v>
      </c>
      <c r="L148" s="564">
        <v>0</v>
      </c>
      <c r="M148" s="564">
        <v>0</v>
      </c>
      <c r="N148" s="564">
        <v>0</v>
      </c>
      <c r="O148" s="564">
        <v>0</v>
      </c>
      <c r="P148" s="564">
        <v>0</v>
      </c>
      <c r="Q148" s="564">
        <v>0</v>
      </c>
      <c r="R148" s="564">
        <v>0</v>
      </c>
      <c r="S148" s="564">
        <v>0</v>
      </c>
      <c r="T148" s="564">
        <v>0</v>
      </c>
      <c r="U148" s="564">
        <v>0</v>
      </c>
      <c r="V148" s="564">
        <v>0</v>
      </c>
      <c r="W148" s="564">
        <v>0</v>
      </c>
      <c r="X148" s="564">
        <v>0</v>
      </c>
      <c r="Y148" s="564">
        <v>0</v>
      </c>
      <c r="Z148" s="564">
        <v>0</v>
      </c>
      <c r="AA148" s="564">
        <v>0</v>
      </c>
      <c r="AB148" s="564">
        <v>0</v>
      </c>
      <c r="AC148" s="564">
        <v>0</v>
      </c>
      <c r="AD148" s="564">
        <v>0</v>
      </c>
      <c r="AE148" s="564">
        <v>0</v>
      </c>
      <c r="AF148" s="564">
        <v>0</v>
      </c>
      <c r="AG148" s="564">
        <v>0</v>
      </c>
      <c r="AH148" s="564">
        <v>0</v>
      </c>
      <c r="AI148" s="564">
        <v>0</v>
      </c>
      <c r="AJ148" s="564">
        <v>0</v>
      </c>
      <c r="AK148" s="564">
        <v>0</v>
      </c>
    </row>
    <row r="149" spans="1:37">
      <c r="A149">
        <v>145</v>
      </c>
      <c r="B149" s="564">
        <f t="shared" ca="1" si="18"/>
        <v>20</v>
      </c>
      <c r="C149" s="564">
        <f t="shared" ca="1" si="13"/>
        <v>400</v>
      </c>
      <c r="D149" s="564">
        <f t="shared" ca="1" si="16"/>
        <v>20</v>
      </c>
      <c r="E149" s="564">
        <f t="shared" ca="1" si="14"/>
        <v>0</v>
      </c>
      <c r="F149" s="564">
        <f t="shared" ca="1" si="17"/>
        <v>1</v>
      </c>
      <c r="G149" s="564">
        <f t="shared" ca="1" si="15"/>
        <v>2.1461444913421421</v>
      </c>
      <c r="H149" s="564">
        <v>1</v>
      </c>
      <c r="I149" s="564">
        <v>1</v>
      </c>
      <c r="J149" s="564">
        <v>1</v>
      </c>
      <c r="K149" s="564">
        <v>1</v>
      </c>
      <c r="L149" s="564">
        <v>1</v>
      </c>
      <c r="M149" s="564">
        <v>1</v>
      </c>
      <c r="N149" s="564">
        <v>1</v>
      </c>
      <c r="O149" s="564">
        <v>1</v>
      </c>
      <c r="P149" s="564">
        <v>1</v>
      </c>
      <c r="Q149" s="564">
        <v>1</v>
      </c>
      <c r="R149" s="564">
        <v>1</v>
      </c>
      <c r="S149" s="564">
        <v>1</v>
      </c>
      <c r="T149" s="564">
        <v>1</v>
      </c>
      <c r="U149" s="564">
        <v>1</v>
      </c>
      <c r="V149" s="564">
        <v>1</v>
      </c>
      <c r="W149" s="564">
        <v>1</v>
      </c>
      <c r="X149" s="564">
        <v>1</v>
      </c>
      <c r="Y149" s="564">
        <v>1</v>
      </c>
      <c r="Z149" s="564">
        <v>1</v>
      </c>
      <c r="AA149" s="564">
        <v>1</v>
      </c>
      <c r="AB149" s="564">
        <v>1</v>
      </c>
      <c r="AC149" s="564">
        <v>1</v>
      </c>
      <c r="AD149" s="564">
        <v>1</v>
      </c>
      <c r="AE149" s="564">
        <v>1</v>
      </c>
      <c r="AF149" s="564">
        <v>1</v>
      </c>
      <c r="AG149" s="564">
        <v>1</v>
      </c>
      <c r="AH149" s="564">
        <v>1</v>
      </c>
      <c r="AI149" s="564">
        <v>1</v>
      </c>
      <c r="AJ149" s="564">
        <v>1</v>
      </c>
      <c r="AK149" s="564">
        <v>1</v>
      </c>
    </row>
    <row r="150" spans="1:37">
      <c r="A150">
        <v>146</v>
      </c>
      <c r="B150" s="564">
        <f t="shared" ca="1" si="18"/>
        <v>0</v>
      </c>
      <c r="C150" s="564">
        <f t="shared" ca="1" si="13"/>
        <v>0</v>
      </c>
      <c r="D150" s="564">
        <f t="shared" ca="1" si="16"/>
        <v>0</v>
      </c>
      <c r="E150" s="564">
        <f t="shared" ca="1" si="14"/>
        <v>0</v>
      </c>
      <c r="F150" s="564">
        <f t="shared" ca="1" si="17"/>
        <v>1</v>
      </c>
      <c r="G150" s="564">
        <f t="shared" ca="1" si="15"/>
        <v>0.1197008739733062</v>
      </c>
      <c r="H150" s="564">
        <v>0</v>
      </c>
      <c r="I150" s="564">
        <v>0</v>
      </c>
      <c r="J150" s="564">
        <v>0</v>
      </c>
      <c r="K150" s="564">
        <v>0</v>
      </c>
      <c r="L150" s="564">
        <v>0</v>
      </c>
      <c r="M150" s="564">
        <v>0</v>
      </c>
      <c r="N150" s="564">
        <v>0</v>
      </c>
      <c r="O150" s="564">
        <v>0</v>
      </c>
      <c r="P150" s="564">
        <v>0</v>
      </c>
      <c r="Q150" s="564">
        <v>0</v>
      </c>
      <c r="R150" s="564">
        <v>0</v>
      </c>
      <c r="S150" s="564">
        <v>0</v>
      </c>
      <c r="T150" s="564">
        <v>0</v>
      </c>
      <c r="U150" s="564">
        <v>0</v>
      </c>
      <c r="V150" s="564">
        <v>0</v>
      </c>
      <c r="W150" s="564">
        <v>0</v>
      </c>
      <c r="X150" s="564">
        <v>0</v>
      </c>
      <c r="Y150" s="564">
        <v>0</v>
      </c>
      <c r="Z150" s="564">
        <v>0</v>
      </c>
      <c r="AA150" s="564">
        <v>0</v>
      </c>
      <c r="AB150" s="564">
        <v>0</v>
      </c>
      <c r="AC150" s="564">
        <v>0</v>
      </c>
      <c r="AD150" s="564">
        <v>0</v>
      </c>
      <c r="AE150" s="564">
        <v>0</v>
      </c>
      <c r="AF150" s="564">
        <v>0</v>
      </c>
      <c r="AG150" s="564">
        <v>0</v>
      </c>
      <c r="AH150" s="564">
        <v>0</v>
      </c>
      <c r="AI150" s="564">
        <v>0</v>
      </c>
      <c r="AJ150" s="564">
        <v>0</v>
      </c>
      <c r="AK150" s="564">
        <v>0</v>
      </c>
    </row>
    <row r="151" spans="1:37">
      <c r="A151">
        <v>147</v>
      </c>
      <c r="B151" s="564">
        <f t="shared" ca="1" si="18"/>
        <v>20</v>
      </c>
      <c r="C151" s="564">
        <f t="shared" ca="1" si="13"/>
        <v>400</v>
      </c>
      <c r="D151" s="564">
        <f t="shared" ca="1" si="16"/>
        <v>20</v>
      </c>
      <c r="E151" s="564">
        <f t="shared" ca="1" si="14"/>
        <v>0</v>
      </c>
      <c r="F151" s="564">
        <f t="shared" ca="1" si="17"/>
        <v>1</v>
      </c>
      <c r="G151" s="564">
        <f t="shared" ca="1" si="15"/>
        <v>-6.2058184106199992</v>
      </c>
      <c r="H151" s="564">
        <v>1</v>
      </c>
      <c r="I151" s="564">
        <v>1</v>
      </c>
      <c r="J151" s="564">
        <v>1</v>
      </c>
      <c r="K151" s="564">
        <v>1</v>
      </c>
      <c r="L151" s="564">
        <v>1</v>
      </c>
      <c r="M151" s="564">
        <v>1</v>
      </c>
      <c r="N151" s="564">
        <v>1</v>
      </c>
      <c r="O151" s="564">
        <v>1</v>
      </c>
      <c r="P151" s="564">
        <v>1</v>
      </c>
      <c r="Q151" s="564">
        <v>1</v>
      </c>
      <c r="R151" s="564">
        <v>1</v>
      </c>
      <c r="S151" s="564">
        <v>1</v>
      </c>
      <c r="T151" s="564">
        <v>1</v>
      </c>
      <c r="U151" s="564">
        <v>1</v>
      </c>
      <c r="V151" s="564">
        <v>1</v>
      </c>
      <c r="W151" s="564">
        <v>1</v>
      </c>
      <c r="X151" s="564">
        <v>1</v>
      </c>
      <c r="Y151" s="564">
        <v>1</v>
      </c>
      <c r="Z151" s="564">
        <v>1</v>
      </c>
      <c r="AA151" s="564">
        <v>1</v>
      </c>
      <c r="AB151" s="564">
        <v>1</v>
      </c>
      <c r="AC151" s="564">
        <v>1</v>
      </c>
      <c r="AD151" s="564">
        <v>1</v>
      </c>
      <c r="AE151" s="564">
        <v>1</v>
      </c>
      <c r="AF151" s="564">
        <v>1</v>
      </c>
      <c r="AG151" s="564">
        <v>1</v>
      </c>
      <c r="AH151" s="564">
        <v>1</v>
      </c>
      <c r="AI151" s="564">
        <v>1</v>
      </c>
      <c r="AJ151" s="564">
        <v>1</v>
      </c>
      <c r="AK151" s="564">
        <v>1</v>
      </c>
    </row>
    <row r="152" spans="1:37">
      <c r="A152">
        <v>148</v>
      </c>
      <c r="B152" s="564">
        <f t="shared" ca="1" si="18"/>
        <v>0</v>
      </c>
      <c r="C152" s="564">
        <f t="shared" ca="1" si="13"/>
        <v>0</v>
      </c>
      <c r="D152" s="564">
        <f t="shared" ca="1" si="16"/>
        <v>0</v>
      </c>
      <c r="E152" s="564">
        <f t="shared" ca="1" si="14"/>
        <v>0</v>
      </c>
      <c r="F152" s="564">
        <f t="shared" ca="1" si="17"/>
        <v>1</v>
      </c>
      <c r="G152" s="564">
        <f t="shared" ca="1" si="15"/>
        <v>1.3048627538306357</v>
      </c>
      <c r="H152" s="564">
        <v>0</v>
      </c>
      <c r="I152" s="564">
        <v>0</v>
      </c>
      <c r="J152" s="564">
        <v>0</v>
      </c>
      <c r="K152" s="564">
        <v>0</v>
      </c>
      <c r="L152" s="564">
        <v>0</v>
      </c>
      <c r="M152" s="564">
        <v>0</v>
      </c>
      <c r="N152" s="564">
        <v>0</v>
      </c>
      <c r="O152" s="564">
        <v>0</v>
      </c>
      <c r="P152" s="564">
        <v>0</v>
      </c>
      <c r="Q152" s="564">
        <v>0</v>
      </c>
      <c r="R152" s="564">
        <v>0</v>
      </c>
      <c r="S152" s="564">
        <v>0</v>
      </c>
      <c r="T152" s="564">
        <v>0</v>
      </c>
      <c r="U152" s="564">
        <v>0</v>
      </c>
      <c r="V152" s="564">
        <v>0</v>
      </c>
      <c r="W152" s="564">
        <v>0</v>
      </c>
      <c r="X152" s="564">
        <v>0</v>
      </c>
      <c r="Y152" s="564">
        <v>0</v>
      </c>
      <c r="Z152" s="564">
        <v>0</v>
      </c>
      <c r="AA152" s="564">
        <v>0</v>
      </c>
      <c r="AB152" s="564">
        <v>0</v>
      </c>
      <c r="AC152" s="564">
        <v>0</v>
      </c>
      <c r="AD152" s="564">
        <v>0</v>
      </c>
      <c r="AE152" s="564">
        <v>0</v>
      </c>
      <c r="AF152" s="564">
        <v>0</v>
      </c>
      <c r="AG152" s="564">
        <v>0</v>
      </c>
      <c r="AH152" s="564">
        <v>0</v>
      </c>
      <c r="AI152" s="564">
        <v>0</v>
      </c>
      <c r="AJ152" s="564">
        <v>0</v>
      </c>
      <c r="AK152" s="564">
        <v>0</v>
      </c>
    </row>
    <row r="153" spans="1:37">
      <c r="A153">
        <v>149</v>
      </c>
      <c r="B153" s="564">
        <f t="shared" ca="1" si="18"/>
        <v>20</v>
      </c>
      <c r="C153" s="564">
        <f t="shared" ca="1" si="13"/>
        <v>400</v>
      </c>
      <c r="D153" s="564">
        <f t="shared" ca="1" si="16"/>
        <v>20</v>
      </c>
      <c r="E153" s="564">
        <f t="shared" ca="1" si="14"/>
        <v>0</v>
      </c>
      <c r="F153" s="564">
        <f t="shared" ca="1" si="17"/>
        <v>1</v>
      </c>
      <c r="G153" s="564">
        <f t="shared" ca="1" si="15"/>
        <v>-2.9517589284184313</v>
      </c>
      <c r="H153" s="564">
        <v>1</v>
      </c>
      <c r="I153" s="564">
        <v>1</v>
      </c>
      <c r="J153" s="564">
        <v>1</v>
      </c>
      <c r="K153" s="564">
        <v>1</v>
      </c>
      <c r="L153" s="564">
        <v>1</v>
      </c>
      <c r="M153" s="564">
        <v>1</v>
      </c>
      <c r="N153" s="564">
        <v>1</v>
      </c>
      <c r="O153" s="564">
        <v>1</v>
      </c>
      <c r="P153" s="564">
        <v>1</v>
      </c>
      <c r="Q153" s="564">
        <v>1</v>
      </c>
      <c r="R153" s="564">
        <v>1</v>
      </c>
      <c r="S153" s="564">
        <v>1</v>
      </c>
      <c r="T153" s="564">
        <v>1</v>
      </c>
      <c r="U153" s="564">
        <v>1</v>
      </c>
      <c r="V153" s="564">
        <v>1</v>
      </c>
      <c r="W153" s="564">
        <v>1</v>
      </c>
      <c r="X153" s="564">
        <v>1</v>
      </c>
      <c r="Y153" s="564">
        <v>1</v>
      </c>
      <c r="Z153" s="564">
        <v>1</v>
      </c>
      <c r="AA153" s="564">
        <v>1</v>
      </c>
      <c r="AB153" s="564">
        <v>1</v>
      </c>
      <c r="AC153" s="564">
        <v>1</v>
      </c>
      <c r="AD153" s="564">
        <v>1</v>
      </c>
      <c r="AE153" s="564">
        <v>1</v>
      </c>
      <c r="AF153" s="564">
        <v>1</v>
      </c>
      <c r="AG153" s="564">
        <v>1</v>
      </c>
      <c r="AH153" s="564">
        <v>1</v>
      </c>
      <c r="AI153" s="564">
        <v>1</v>
      </c>
      <c r="AJ153" s="564">
        <v>1</v>
      </c>
      <c r="AK153" s="564">
        <v>1</v>
      </c>
    </row>
    <row r="154" spans="1:37">
      <c r="A154">
        <v>150</v>
      </c>
      <c r="B154" s="564">
        <f t="shared" ca="1" si="18"/>
        <v>0</v>
      </c>
      <c r="C154" s="564">
        <f t="shared" ca="1" si="13"/>
        <v>0</v>
      </c>
      <c r="D154" s="564">
        <f t="shared" ca="1" si="16"/>
        <v>0</v>
      </c>
      <c r="E154" s="564">
        <f t="shared" ca="1" si="14"/>
        <v>0</v>
      </c>
      <c r="F154" s="564">
        <f t="shared" ca="1" si="17"/>
        <v>1</v>
      </c>
      <c r="G154" s="564">
        <f t="shared" ca="1" si="15"/>
        <v>1.5541057583635971</v>
      </c>
      <c r="H154" s="564">
        <v>0</v>
      </c>
      <c r="I154" s="564">
        <v>0</v>
      </c>
      <c r="J154" s="564">
        <v>0</v>
      </c>
      <c r="K154" s="564">
        <v>0</v>
      </c>
      <c r="L154" s="564">
        <v>0</v>
      </c>
      <c r="M154" s="564">
        <v>0</v>
      </c>
      <c r="N154" s="564">
        <v>0</v>
      </c>
      <c r="O154" s="564">
        <v>0</v>
      </c>
      <c r="P154" s="564">
        <v>0</v>
      </c>
      <c r="Q154" s="564">
        <v>0</v>
      </c>
      <c r="R154" s="564">
        <v>0</v>
      </c>
      <c r="S154" s="564">
        <v>0</v>
      </c>
      <c r="T154" s="564">
        <v>0</v>
      </c>
      <c r="U154" s="564">
        <v>0</v>
      </c>
      <c r="V154" s="564">
        <v>0</v>
      </c>
      <c r="W154" s="564">
        <v>0</v>
      </c>
      <c r="X154" s="564">
        <v>0</v>
      </c>
      <c r="Y154" s="564">
        <v>0</v>
      </c>
      <c r="Z154" s="564">
        <v>0</v>
      </c>
      <c r="AA154" s="564">
        <v>0</v>
      </c>
      <c r="AB154" s="564">
        <v>0</v>
      </c>
      <c r="AC154" s="564">
        <v>0</v>
      </c>
      <c r="AD154" s="564">
        <v>0</v>
      </c>
      <c r="AE154" s="564">
        <v>0</v>
      </c>
      <c r="AF154" s="564">
        <v>0</v>
      </c>
      <c r="AG154" s="564">
        <v>0</v>
      </c>
      <c r="AH154" s="564">
        <v>0</v>
      </c>
      <c r="AI154" s="564">
        <v>0</v>
      </c>
      <c r="AJ154" s="564">
        <v>0</v>
      </c>
      <c r="AK154" s="564">
        <v>0</v>
      </c>
    </row>
    <row r="155" spans="1:37">
      <c r="A155">
        <v>151</v>
      </c>
      <c r="B155" s="564">
        <f t="shared" ca="1" si="18"/>
        <v>0</v>
      </c>
      <c r="C155" s="564">
        <f t="shared" ca="1" si="13"/>
        <v>0</v>
      </c>
      <c r="D155" s="564">
        <f t="shared" ca="1" si="16"/>
        <v>0</v>
      </c>
      <c r="E155" s="564">
        <f t="shared" ca="1" si="14"/>
        <v>0</v>
      </c>
      <c r="F155" s="564">
        <f t="shared" ca="1" si="17"/>
        <v>1</v>
      </c>
      <c r="G155" s="564">
        <f t="shared" ca="1" si="15"/>
        <v>0.98059081402822457</v>
      </c>
      <c r="H155" s="564">
        <v>0</v>
      </c>
      <c r="I155" s="564">
        <v>0</v>
      </c>
      <c r="J155" s="564">
        <v>0</v>
      </c>
      <c r="K155" s="564">
        <v>0</v>
      </c>
      <c r="L155" s="564">
        <v>0</v>
      </c>
      <c r="M155" s="564">
        <v>0</v>
      </c>
      <c r="N155" s="564">
        <v>0</v>
      </c>
      <c r="O155" s="564">
        <v>0</v>
      </c>
      <c r="P155" s="564">
        <v>0</v>
      </c>
      <c r="Q155" s="564">
        <v>0</v>
      </c>
      <c r="R155" s="564">
        <v>0</v>
      </c>
      <c r="S155" s="564">
        <v>0</v>
      </c>
      <c r="T155" s="564">
        <v>0</v>
      </c>
      <c r="U155" s="564">
        <v>0</v>
      </c>
      <c r="V155" s="564">
        <v>0</v>
      </c>
      <c r="W155" s="564">
        <v>0</v>
      </c>
      <c r="X155" s="564">
        <v>0</v>
      </c>
      <c r="Y155" s="564">
        <v>0</v>
      </c>
      <c r="Z155" s="564">
        <v>0</v>
      </c>
      <c r="AA155" s="564">
        <v>0</v>
      </c>
      <c r="AB155" s="564">
        <v>0</v>
      </c>
      <c r="AC155" s="564">
        <v>0</v>
      </c>
      <c r="AD155" s="564">
        <v>0</v>
      </c>
      <c r="AE155" s="564">
        <v>0</v>
      </c>
      <c r="AF155" s="564">
        <v>0</v>
      </c>
      <c r="AG155" s="564">
        <v>0</v>
      </c>
      <c r="AH155" s="564">
        <v>0</v>
      </c>
      <c r="AI155" s="564">
        <v>0</v>
      </c>
      <c r="AJ155" s="564">
        <v>0</v>
      </c>
      <c r="AK155" s="564">
        <v>0</v>
      </c>
    </row>
    <row r="156" spans="1:37">
      <c r="A156">
        <v>152</v>
      </c>
      <c r="B156" s="564">
        <f t="shared" ca="1" si="18"/>
        <v>20</v>
      </c>
      <c r="C156" s="564">
        <f t="shared" ca="1" si="13"/>
        <v>400</v>
      </c>
      <c r="D156" s="564">
        <f t="shared" ca="1" si="16"/>
        <v>20</v>
      </c>
      <c r="E156" s="564">
        <f t="shared" ca="1" si="14"/>
        <v>0</v>
      </c>
      <c r="F156" s="564">
        <f t="shared" ca="1" si="17"/>
        <v>1</v>
      </c>
      <c r="G156" s="564">
        <f t="shared" ca="1" si="15"/>
        <v>1.0095891057019559</v>
      </c>
      <c r="H156" s="564">
        <v>1</v>
      </c>
      <c r="I156" s="564">
        <v>1</v>
      </c>
      <c r="J156" s="564">
        <v>1</v>
      </c>
      <c r="K156" s="564">
        <v>1</v>
      </c>
      <c r="L156" s="564">
        <v>1</v>
      </c>
      <c r="M156" s="564">
        <v>1</v>
      </c>
      <c r="N156" s="564">
        <v>1</v>
      </c>
      <c r="O156" s="564">
        <v>1</v>
      </c>
      <c r="P156" s="564">
        <v>1</v>
      </c>
      <c r="Q156" s="564">
        <v>1</v>
      </c>
      <c r="R156" s="564">
        <v>1</v>
      </c>
      <c r="S156" s="564">
        <v>1</v>
      </c>
      <c r="T156" s="564">
        <v>1</v>
      </c>
      <c r="U156" s="564">
        <v>1</v>
      </c>
      <c r="V156" s="564">
        <v>1</v>
      </c>
      <c r="W156" s="564">
        <v>1</v>
      </c>
      <c r="X156" s="564">
        <v>1</v>
      </c>
      <c r="Y156" s="564">
        <v>1</v>
      </c>
      <c r="Z156" s="564">
        <v>1</v>
      </c>
      <c r="AA156" s="564">
        <v>1</v>
      </c>
      <c r="AB156" s="564">
        <v>1</v>
      </c>
      <c r="AC156" s="564">
        <v>1</v>
      </c>
      <c r="AD156" s="564">
        <v>1</v>
      </c>
      <c r="AE156" s="564">
        <v>1</v>
      </c>
      <c r="AF156" s="564">
        <v>1</v>
      </c>
      <c r="AG156" s="564">
        <v>1</v>
      </c>
      <c r="AH156" s="564">
        <v>1</v>
      </c>
      <c r="AI156" s="564">
        <v>1</v>
      </c>
      <c r="AJ156" s="564">
        <v>1</v>
      </c>
      <c r="AK156" s="564">
        <v>1</v>
      </c>
    </row>
    <row r="157" spans="1:37">
      <c r="A157">
        <v>153</v>
      </c>
      <c r="B157" s="564">
        <f t="shared" ca="1" si="18"/>
        <v>20</v>
      </c>
      <c r="C157" s="564">
        <f t="shared" ca="1" si="13"/>
        <v>400</v>
      </c>
      <c r="D157" s="564">
        <f t="shared" ca="1" si="16"/>
        <v>20</v>
      </c>
      <c r="E157" s="564">
        <f t="shared" ca="1" si="14"/>
        <v>0</v>
      </c>
      <c r="F157" s="564">
        <f t="shared" ca="1" si="17"/>
        <v>1</v>
      </c>
      <c r="G157" s="564">
        <f t="shared" ca="1" si="15"/>
        <v>3.7557782154862744</v>
      </c>
      <c r="H157" s="564">
        <v>1</v>
      </c>
      <c r="I157" s="564">
        <v>1</v>
      </c>
      <c r="J157" s="564">
        <v>1</v>
      </c>
      <c r="K157" s="564">
        <v>1</v>
      </c>
      <c r="L157" s="564">
        <v>1</v>
      </c>
      <c r="M157" s="564">
        <v>1</v>
      </c>
      <c r="N157" s="564">
        <v>1</v>
      </c>
      <c r="O157" s="564">
        <v>1</v>
      </c>
      <c r="P157" s="564">
        <v>1</v>
      </c>
      <c r="Q157" s="564">
        <v>1</v>
      </c>
      <c r="R157" s="564">
        <v>1</v>
      </c>
      <c r="S157" s="564">
        <v>1</v>
      </c>
      <c r="T157" s="564">
        <v>1</v>
      </c>
      <c r="U157" s="564">
        <v>1</v>
      </c>
      <c r="V157" s="564">
        <v>1</v>
      </c>
      <c r="W157" s="564">
        <v>1</v>
      </c>
      <c r="X157" s="564">
        <v>1</v>
      </c>
      <c r="Y157" s="564">
        <v>1</v>
      </c>
      <c r="Z157" s="564">
        <v>1</v>
      </c>
      <c r="AA157" s="564">
        <v>1</v>
      </c>
      <c r="AB157" s="564">
        <v>1</v>
      </c>
      <c r="AC157" s="564">
        <v>1</v>
      </c>
      <c r="AD157" s="564">
        <v>1</v>
      </c>
      <c r="AE157" s="564">
        <v>1</v>
      </c>
      <c r="AF157" s="564">
        <v>1</v>
      </c>
      <c r="AG157" s="564">
        <v>1</v>
      </c>
      <c r="AH157" s="564">
        <v>1</v>
      </c>
      <c r="AI157" s="564">
        <v>1</v>
      </c>
      <c r="AJ157" s="564">
        <v>1</v>
      </c>
      <c r="AK157" s="564">
        <v>1</v>
      </c>
    </row>
    <row r="158" spans="1:37">
      <c r="A158">
        <v>154</v>
      </c>
      <c r="B158" s="564">
        <f t="shared" ca="1" si="18"/>
        <v>0</v>
      </c>
      <c r="C158" s="564">
        <f t="shared" ca="1" si="13"/>
        <v>0</v>
      </c>
      <c r="D158" s="564">
        <f t="shared" ca="1" si="16"/>
        <v>0</v>
      </c>
      <c r="E158" s="564">
        <f t="shared" ca="1" si="14"/>
        <v>0</v>
      </c>
      <c r="F158" s="564">
        <f t="shared" ca="1" si="17"/>
        <v>1</v>
      </c>
      <c r="G158" s="564">
        <f t="shared" ca="1" si="15"/>
        <v>1.4320335894320357</v>
      </c>
      <c r="H158" s="564">
        <v>0</v>
      </c>
      <c r="I158" s="564">
        <v>0</v>
      </c>
      <c r="J158" s="564">
        <v>0</v>
      </c>
      <c r="K158" s="564">
        <v>0</v>
      </c>
      <c r="L158" s="564">
        <v>0</v>
      </c>
      <c r="M158" s="564">
        <v>0</v>
      </c>
      <c r="N158" s="564">
        <v>0</v>
      </c>
      <c r="O158" s="564">
        <v>0</v>
      </c>
      <c r="P158" s="564">
        <v>0</v>
      </c>
      <c r="Q158" s="564">
        <v>0</v>
      </c>
      <c r="R158" s="564">
        <v>0</v>
      </c>
      <c r="S158" s="564">
        <v>0</v>
      </c>
      <c r="T158" s="564">
        <v>0</v>
      </c>
      <c r="U158" s="564">
        <v>0</v>
      </c>
      <c r="V158" s="564">
        <v>0</v>
      </c>
      <c r="W158" s="564">
        <v>0</v>
      </c>
      <c r="X158" s="564">
        <v>0</v>
      </c>
      <c r="Y158" s="564">
        <v>0</v>
      </c>
      <c r="Z158" s="564">
        <v>0</v>
      </c>
      <c r="AA158" s="564">
        <v>0</v>
      </c>
      <c r="AB158" s="564">
        <v>0</v>
      </c>
      <c r="AC158" s="564">
        <v>0</v>
      </c>
      <c r="AD158" s="564">
        <v>0</v>
      </c>
      <c r="AE158" s="564">
        <v>0</v>
      </c>
      <c r="AF158" s="564">
        <v>0</v>
      </c>
      <c r="AG158" s="564">
        <v>0</v>
      </c>
      <c r="AH158" s="564">
        <v>0</v>
      </c>
      <c r="AI158" s="564">
        <v>0</v>
      </c>
      <c r="AJ158" s="564">
        <v>0</v>
      </c>
      <c r="AK158" s="564">
        <v>0</v>
      </c>
    </row>
    <row r="159" spans="1:37">
      <c r="A159">
        <v>155</v>
      </c>
      <c r="B159" s="564">
        <f t="shared" ca="1" si="18"/>
        <v>20</v>
      </c>
      <c r="C159" s="564">
        <f t="shared" ca="1" si="13"/>
        <v>400</v>
      </c>
      <c r="D159" s="564">
        <f t="shared" ca="1" si="16"/>
        <v>20</v>
      </c>
      <c r="E159" s="564">
        <f t="shared" ca="1" si="14"/>
        <v>0</v>
      </c>
      <c r="F159" s="564">
        <f t="shared" ca="1" si="17"/>
        <v>1</v>
      </c>
      <c r="G159" s="564">
        <f t="shared" ca="1" si="15"/>
        <v>1.6531700600344212</v>
      </c>
      <c r="H159" s="564">
        <v>1</v>
      </c>
      <c r="I159" s="564">
        <v>1</v>
      </c>
      <c r="J159" s="564">
        <v>1</v>
      </c>
      <c r="K159" s="564">
        <v>1</v>
      </c>
      <c r="L159" s="564">
        <v>1</v>
      </c>
      <c r="M159" s="564">
        <v>1</v>
      </c>
      <c r="N159" s="564">
        <v>1</v>
      </c>
      <c r="O159" s="564">
        <v>1</v>
      </c>
      <c r="P159" s="564">
        <v>1</v>
      </c>
      <c r="Q159" s="564">
        <v>1</v>
      </c>
      <c r="R159" s="564">
        <v>1</v>
      </c>
      <c r="S159" s="564">
        <v>1</v>
      </c>
      <c r="T159" s="564">
        <v>1</v>
      </c>
      <c r="U159" s="564">
        <v>1</v>
      </c>
      <c r="V159" s="564">
        <v>1</v>
      </c>
      <c r="W159" s="564">
        <v>1</v>
      </c>
      <c r="X159" s="564">
        <v>1</v>
      </c>
      <c r="Y159" s="564">
        <v>1</v>
      </c>
      <c r="Z159" s="564">
        <v>1</v>
      </c>
      <c r="AA159" s="564">
        <v>1</v>
      </c>
      <c r="AB159" s="564">
        <v>1</v>
      </c>
      <c r="AC159" s="564">
        <v>1</v>
      </c>
      <c r="AD159" s="564">
        <v>1</v>
      </c>
      <c r="AE159" s="564">
        <v>1</v>
      </c>
      <c r="AF159" s="564">
        <v>1</v>
      </c>
      <c r="AG159" s="564">
        <v>1</v>
      </c>
      <c r="AH159" s="564">
        <v>1</v>
      </c>
      <c r="AI159" s="564">
        <v>1</v>
      </c>
      <c r="AJ159" s="564">
        <v>1</v>
      </c>
      <c r="AK159" s="564">
        <v>1</v>
      </c>
    </row>
    <row r="160" spans="1:37">
      <c r="A160">
        <v>156</v>
      </c>
      <c r="B160" s="564">
        <f t="shared" ca="1" si="18"/>
        <v>0</v>
      </c>
      <c r="C160" s="564">
        <f t="shared" ca="1" si="13"/>
        <v>0</v>
      </c>
      <c r="D160" s="564">
        <f t="shared" ca="1" si="16"/>
        <v>0</v>
      </c>
      <c r="E160" s="564">
        <f t="shared" ca="1" si="14"/>
        <v>0</v>
      </c>
      <c r="F160" s="564">
        <f t="shared" ca="1" si="17"/>
        <v>1</v>
      </c>
      <c r="G160" s="564">
        <f t="shared" ca="1" si="15"/>
        <v>-0.38203436599456242</v>
      </c>
      <c r="H160" s="564">
        <v>0</v>
      </c>
      <c r="I160" s="564">
        <v>0</v>
      </c>
      <c r="J160" s="564">
        <v>0</v>
      </c>
      <c r="K160" s="564">
        <v>0</v>
      </c>
      <c r="L160" s="564">
        <v>0</v>
      </c>
      <c r="M160" s="564">
        <v>0</v>
      </c>
      <c r="N160" s="564">
        <v>0</v>
      </c>
      <c r="O160" s="564">
        <v>0</v>
      </c>
      <c r="P160" s="564">
        <v>0</v>
      </c>
      <c r="Q160" s="564">
        <v>0</v>
      </c>
      <c r="R160" s="564">
        <v>0</v>
      </c>
      <c r="S160" s="564">
        <v>0</v>
      </c>
      <c r="T160" s="564">
        <v>0</v>
      </c>
      <c r="U160" s="564">
        <v>0</v>
      </c>
      <c r="V160" s="564">
        <v>0</v>
      </c>
      <c r="W160" s="564">
        <v>0</v>
      </c>
      <c r="X160" s="564">
        <v>0</v>
      </c>
      <c r="Y160" s="564">
        <v>0</v>
      </c>
      <c r="Z160" s="564">
        <v>0</v>
      </c>
      <c r="AA160" s="564">
        <v>0</v>
      </c>
      <c r="AB160" s="564">
        <v>0</v>
      </c>
      <c r="AC160" s="564">
        <v>0</v>
      </c>
      <c r="AD160" s="564">
        <v>0</v>
      </c>
      <c r="AE160" s="564">
        <v>0</v>
      </c>
      <c r="AF160" s="564">
        <v>0</v>
      </c>
      <c r="AG160" s="564">
        <v>0</v>
      </c>
      <c r="AH160" s="564">
        <v>0</v>
      </c>
      <c r="AI160" s="564">
        <v>0</v>
      </c>
      <c r="AJ160" s="564">
        <v>0</v>
      </c>
      <c r="AK160" s="564">
        <v>0</v>
      </c>
    </row>
    <row r="161" spans="1:37">
      <c r="A161">
        <v>157</v>
      </c>
      <c r="B161" s="564">
        <f t="shared" ca="1" si="18"/>
        <v>5</v>
      </c>
      <c r="C161" s="564">
        <f t="shared" ca="1" si="13"/>
        <v>25</v>
      </c>
      <c r="D161" s="564">
        <f t="shared" ca="1" si="16"/>
        <v>5</v>
      </c>
      <c r="E161" s="564">
        <f t="shared" ca="1" si="14"/>
        <v>3.75</v>
      </c>
      <c r="F161" s="564">
        <f t="shared" ca="1" si="17"/>
        <v>0.60526315789473684</v>
      </c>
      <c r="G161" s="564">
        <f t="shared" ca="1" si="15"/>
        <v>-7.9164177748184166</v>
      </c>
      <c r="H161" s="564">
        <v>1</v>
      </c>
      <c r="I161" s="564">
        <v>0</v>
      </c>
      <c r="J161" s="564">
        <v>0</v>
      </c>
      <c r="K161" s="564">
        <v>1</v>
      </c>
      <c r="L161" s="564">
        <v>1</v>
      </c>
      <c r="M161" s="564">
        <v>0</v>
      </c>
      <c r="N161" s="564">
        <v>0</v>
      </c>
      <c r="O161" s="564">
        <v>0</v>
      </c>
      <c r="P161" s="564">
        <v>0</v>
      </c>
      <c r="Q161" s="564">
        <v>0</v>
      </c>
      <c r="R161" s="564">
        <v>0</v>
      </c>
      <c r="S161" s="564">
        <v>1</v>
      </c>
      <c r="T161" s="564">
        <v>1</v>
      </c>
      <c r="U161" s="564">
        <v>0</v>
      </c>
      <c r="V161" s="564">
        <v>0</v>
      </c>
      <c r="W161" s="564">
        <v>0</v>
      </c>
      <c r="X161" s="564">
        <v>0</v>
      </c>
      <c r="Y161" s="564">
        <v>0</v>
      </c>
      <c r="Z161" s="564">
        <v>0</v>
      </c>
      <c r="AA161" s="564">
        <v>0</v>
      </c>
      <c r="AB161" s="564">
        <v>0</v>
      </c>
      <c r="AC161" s="564">
        <v>0</v>
      </c>
      <c r="AD161" s="564">
        <v>0</v>
      </c>
      <c r="AE161" s="564">
        <v>1</v>
      </c>
      <c r="AF161" s="564">
        <v>0</v>
      </c>
      <c r="AG161" s="564">
        <v>1</v>
      </c>
      <c r="AH161" s="564">
        <v>0</v>
      </c>
      <c r="AI161" s="564">
        <v>0</v>
      </c>
      <c r="AJ161" s="564">
        <v>1</v>
      </c>
      <c r="AK161" s="564">
        <v>0</v>
      </c>
    </row>
    <row r="162" spans="1:37">
      <c r="A162">
        <v>158</v>
      </c>
      <c r="B162" s="564">
        <f t="shared" ca="1" si="18"/>
        <v>8</v>
      </c>
      <c r="C162" s="564">
        <f t="shared" ca="1" si="13"/>
        <v>64</v>
      </c>
      <c r="D162" s="564">
        <f t="shared" ca="1" si="16"/>
        <v>8</v>
      </c>
      <c r="E162" s="564">
        <f t="shared" ca="1" si="14"/>
        <v>4.8</v>
      </c>
      <c r="F162" s="564">
        <f t="shared" ca="1" si="17"/>
        <v>0.49473684210526314</v>
      </c>
      <c r="G162" s="564">
        <f t="shared" ca="1" si="15"/>
        <v>1.2453666069569345</v>
      </c>
      <c r="H162" s="564">
        <v>0</v>
      </c>
      <c r="I162" s="564">
        <v>1</v>
      </c>
      <c r="J162" s="564">
        <v>1</v>
      </c>
      <c r="K162" s="564">
        <v>1</v>
      </c>
      <c r="L162" s="564">
        <v>0</v>
      </c>
      <c r="M162" s="564">
        <v>1</v>
      </c>
      <c r="N162" s="564">
        <v>0</v>
      </c>
      <c r="O162" s="564">
        <v>0</v>
      </c>
      <c r="P162" s="564">
        <v>1</v>
      </c>
      <c r="Q162" s="564">
        <v>0</v>
      </c>
      <c r="R162" s="564">
        <v>1</v>
      </c>
      <c r="S162" s="564">
        <v>0</v>
      </c>
      <c r="T162" s="564">
        <v>0</v>
      </c>
      <c r="U162" s="564">
        <v>0</v>
      </c>
      <c r="V162" s="564">
        <v>0</v>
      </c>
      <c r="W162" s="564">
        <v>1</v>
      </c>
      <c r="X162" s="564">
        <v>0</v>
      </c>
      <c r="Y162" s="564">
        <v>0</v>
      </c>
      <c r="Z162" s="564">
        <v>1</v>
      </c>
      <c r="AA162" s="564">
        <v>0</v>
      </c>
      <c r="AB162" s="564">
        <v>0</v>
      </c>
      <c r="AC162" s="564">
        <v>1</v>
      </c>
      <c r="AD162" s="564">
        <v>0</v>
      </c>
      <c r="AE162" s="564">
        <v>0</v>
      </c>
      <c r="AF162" s="564">
        <v>0</v>
      </c>
      <c r="AG162" s="564">
        <v>0</v>
      </c>
      <c r="AH162" s="564">
        <v>1</v>
      </c>
      <c r="AI162" s="564">
        <v>1</v>
      </c>
      <c r="AJ162" s="564">
        <v>0</v>
      </c>
      <c r="AK162" s="564">
        <v>1</v>
      </c>
    </row>
    <row r="163" spans="1:37">
      <c r="A163">
        <v>159</v>
      </c>
      <c r="B163" s="564">
        <f t="shared" ca="1" si="18"/>
        <v>20</v>
      </c>
      <c r="C163" s="564">
        <f t="shared" ca="1" si="13"/>
        <v>400</v>
      </c>
      <c r="D163" s="564">
        <f t="shared" ca="1" si="16"/>
        <v>20</v>
      </c>
      <c r="E163" s="564">
        <f t="shared" ca="1" si="14"/>
        <v>0</v>
      </c>
      <c r="F163" s="564">
        <f t="shared" ca="1" si="17"/>
        <v>1</v>
      </c>
      <c r="G163" s="564">
        <f t="shared" ca="1" si="15"/>
        <v>8.5093255647543344</v>
      </c>
      <c r="H163" s="564">
        <v>1</v>
      </c>
      <c r="I163" s="564">
        <v>1</v>
      </c>
      <c r="J163" s="564">
        <v>1</v>
      </c>
      <c r="K163" s="564">
        <v>1</v>
      </c>
      <c r="L163" s="564">
        <v>1</v>
      </c>
      <c r="M163" s="564">
        <v>1</v>
      </c>
      <c r="N163" s="564">
        <v>1</v>
      </c>
      <c r="O163" s="564">
        <v>1</v>
      </c>
      <c r="P163" s="564">
        <v>1</v>
      </c>
      <c r="Q163" s="564">
        <v>1</v>
      </c>
      <c r="R163" s="564">
        <v>1</v>
      </c>
      <c r="S163" s="564">
        <v>1</v>
      </c>
      <c r="T163" s="564">
        <v>1</v>
      </c>
      <c r="U163" s="564">
        <v>1</v>
      </c>
      <c r="V163" s="564">
        <v>1</v>
      </c>
      <c r="W163" s="564">
        <v>1</v>
      </c>
      <c r="X163" s="564">
        <v>1</v>
      </c>
      <c r="Y163" s="564">
        <v>1</v>
      </c>
      <c r="Z163" s="564">
        <v>1</v>
      </c>
      <c r="AA163" s="564">
        <v>1</v>
      </c>
      <c r="AB163" s="564">
        <v>1</v>
      </c>
      <c r="AC163" s="564">
        <v>1</v>
      </c>
      <c r="AD163" s="564">
        <v>1</v>
      </c>
      <c r="AE163" s="564">
        <v>1</v>
      </c>
      <c r="AF163" s="564">
        <v>1</v>
      </c>
      <c r="AG163" s="564">
        <v>1</v>
      </c>
      <c r="AH163" s="564">
        <v>1</v>
      </c>
      <c r="AI163" s="564">
        <v>1</v>
      </c>
      <c r="AJ163" s="564">
        <v>1</v>
      </c>
      <c r="AK163" s="564">
        <v>1</v>
      </c>
    </row>
    <row r="164" spans="1:37">
      <c r="A164">
        <v>160</v>
      </c>
      <c r="B164" s="564">
        <f t="shared" ca="1" si="18"/>
        <v>20</v>
      </c>
      <c r="C164" s="564">
        <f t="shared" ca="1" si="13"/>
        <v>400</v>
      </c>
      <c r="D164" s="564">
        <f t="shared" ca="1" si="16"/>
        <v>20</v>
      </c>
      <c r="E164" s="564">
        <f t="shared" ca="1" si="14"/>
        <v>0</v>
      </c>
      <c r="F164" s="564">
        <f t="shared" ca="1" si="17"/>
        <v>1</v>
      </c>
      <c r="G164" s="564">
        <f t="shared" ca="1" si="15"/>
        <v>-3.2753970212657122</v>
      </c>
      <c r="H164" s="564">
        <v>1</v>
      </c>
      <c r="I164" s="564">
        <v>1</v>
      </c>
      <c r="J164" s="564">
        <v>1</v>
      </c>
      <c r="K164" s="564">
        <v>1</v>
      </c>
      <c r="L164" s="564">
        <v>1</v>
      </c>
      <c r="M164" s="564">
        <v>1</v>
      </c>
      <c r="N164" s="564">
        <v>1</v>
      </c>
      <c r="O164" s="564">
        <v>1</v>
      </c>
      <c r="P164" s="564">
        <v>1</v>
      </c>
      <c r="Q164" s="564">
        <v>1</v>
      </c>
      <c r="R164" s="564">
        <v>1</v>
      </c>
      <c r="S164" s="564">
        <v>1</v>
      </c>
      <c r="T164" s="564">
        <v>1</v>
      </c>
      <c r="U164" s="564">
        <v>1</v>
      </c>
      <c r="V164" s="564">
        <v>1</v>
      </c>
      <c r="W164" s="564">
        <v>1</v>
      </c>
      <c r="X164" s="564">
        <v>1</v>
      </c>
      <c r="Y164" s="564">
        <v>1</v>
      </c>
      <c r="Z164" s="564">
        <v>1</v>
      </c>
      <c r="AA164" s="564">
        <v>1</v>
      </c>
      <c r="AB164" s="564">
        <v>1</v>
      </c>
      <c r="AC164" s="564">
        <v>1</v>
      </c>
      <c r="AD164" s="564">
        <v>1</v>
      </c>
      <c r="AE164" s="564">
        <v>1</v>
      </c>
      <c r="AF164" s="564">
        <v>1</v>
      </c>
      <c r="AG164" s="564">
        <v>1</v>
      </c>
      <c r="AH164" s="564">
        <v>1</v>
      </c>
      <c r="AI164" s="564">
        <v>1</v>
      </c>
      <c r="AJ164" s="564">
        <v>1</v>
      </c>
      <c r="AK164" s="564">
        <v>1</v>
      </c>
    </row>
    <row r="165" spans="1:37">
      <c r="A165">
        <v>161</v>
      </c>
      <c r="B165" s="564">
        <f t="shared" ca="1" si="18"/>
        <v>0</v>
      </c>
      <c r="C165" s="564">
        <f t="shared" ca="1" si="13"/>
        <v>0</v>
      </c>
      <c r="D165" s="564">
        <f t="shared" ca="1" si="16"/>
        <v>0</v>
      </c>
      <c r="E165" s="564">
        <f t="shared" ca="1" si="14"/>
        <v>0</v>
      </c>
      <c r="F165" s="564">
        <f t="shared" ca="1" si="17"/>
        <v>1</v>
      </c>
      <c r="G165" s="564">
        <f t="shared" ca="1" si="15"/>
        <v>-0.63707070376183772</v>
      </c>
      <c r="H165" s="564">
        <v>0</v>
      </c>
      <c r="I165" s="564">
        <v>0</v>
      </c>
      <c r="J165" s="564">
        <v>0</v>
      </c>
      <c r="K165" s="564">
        <v>0</v>
      </c>
      <c r="L165" s="564">
        <v>0</v>
      </c>
      <c r="M165" s="564">
        <v>0</v>
      </c>
      <c r="N165" s="564">
        <v>0</v>
      </c>
      <c r="O165" s="564">
        <v>0</v>
      </c>
      <c r="P165" s="564">
        <v>0</v>
      </c>
      <c r="Q165" s="564">
        <v>0</v>
      </c>
      <c r="R165" s="564">
        <v>0</v>
      </c>
      <c r="S165" s="564">
        <v>0</v>
      </c>
      <c r="T165" s="564">
        <v>0</v>
      </c>
      <c r="U165" s="564">
        <v>0</v>
      </c>
      <c r="V165" s="564">
        <v>0</v>
      </c>
      <c r="W165" s="564">
        <v>0</v>
      </c>
      <c r="X165" s="564">
        <v>0</v>
      </c>
      <c r="Y165" s="564">
        <v>0</v>
      </c>
      <c r="Z165" s="564">
        <v>0</v>
      </c>
      <c r="AA165" s="564">
        <v>0</v>
      </c>
      <c r="AB165" s="564">
        <v>0</v>
      </c>
      <c r="AC165" s="564">
        <v>0</v>
      </c>
      <c r="AD165" s="564">
        <v>0</v>
      </c>
      <c r="AE165" s="564">
        <v>0</v>
      </c>
      <c r="AF165" s="564">
        <v>0</v>
      </c>
      <c r="AG165" s="564">
        <v>0</v>
      </c>
      <c r="AH165" s="564">
        <v>0</v>
      </c>
      <c r="AI165" s="564">
        <v>0</v>
      </c>
      <c r="AJ165" s="564">
        <v>0</v>
      </c>
      <c r="AK165" s="564">
        <v>0</v>
      </c>
    </row>
    <row r="166" spans="1:37">
      <c r="A166">
        <v>162</v>
      </c>
      <c r="B166" s="564">
        <f t="shared" ca="1" si="18"/>
        <v>20</v>
      </c>
      <c r="C166" s="564">
        <f t="shared" ca="1" si="13"/>
        <v>400</v>
      </c>
      <c r="D166" s="564">
        <f t="shared" ca="1" si="16"/>
        <v>20</v>
      </c>
      <c r="E166" s="564">
        <f t="shared" ca="1" si="14"/>
        <v>0</v>
      </c>
      <c r="F166" s="564">
        <f t="shared" ca="1" si="17"/>
        <v>1</v>
      </c>
      <c r="G166" s="564">
        <f t="shared" ca="1" si="15"/>
        <v>1.1123015298500252</v>
      </c>
      <c r="H166" s="564">
        <v>1</v>
      </c>
      <c r="I166" s="564">
        <v>1</v>
      </c>
      <c r="J166" s="564">
        <v>1</v>
      </c>
      <c r="K166" s="564">
        <v>1</v>
      </c>
      <c r="L166" s="564">
        <v>1</v>
      </c>
      <c r="M166" s="564">
        <v>1</v>
      </c>
      <c r="N166" s="564">
        <v>1</v>
      </c>
      <c r="O166" s="564">
        <v>1</v>
      </c>
      <c r="P166" s="564">
        <v>1</v>
      </c>
      <c r="Q166" s="564">
        <v>1</v>
      </c>
      <c r="R166" s="564">
        <v>1</v>
      </c>
      <c r="S166" s="564">
        <v>1</v>
      </c>
      <c r="T166" s="564">
        <v>1</v>
      </c>
      <c r="U166" s="564">
        <v>1</v>
      </c>
      <c r="V166" s="564">
        <v>1</v>
      </c>
      <c r="W166" s="564">
        <v>1</v>
      </c>
      <c r="X166" s="564">
        <v>1</v>
      </c>
      <c r="Y166" s="564">
        <v>1</v>
      </c>
      <c r="Z166" s="564">
        <v>1</v>
      </c>
      <c r="AA166" s="564">
        <v>1</v>
      </c>
      <c r="AB166" s="564">
        <v>1</v>
      </c>
      <c r="AC166" s="564">
        <v>1</v>
      </c>
      <c r="AD166" s="564">
        <v>1</v>
      </c>
      <c r="AE166" s="564">
        <v>1</v>
      </c>
      <c r="AF166" s="564">
        <v>1</v>
      </c>
      <c r="AG166" s="564">
        <v>1</v>
      </c>
      <c r="AH166" s="564">
        <v>1</v>
      </c>
      <c r="AI166" s="564">
        <v>1</v>
      </c>
      <c r="AJ166" s="564">
        <v>1</v>
      </c>
      <c r="AK166" s="564">
        <v>1</v>
      </c>
    </row>
    <row r="167" spans="1:37">
      <c r="A167">
        <v>163</v>
      </c>
      <c r="B167" s="564">
        <f t="shared" ca="1" si="18"/>
        <v>20</v>
      </c>
      <c r="C167" s="564">
        <f t="shared" ca="1" si="13"/>
        <v>400</v>
      </c>
      <c r="D167" s="564">
        <f t="shared" ca="1" si="16"/>
        <v>20</v>
      </c>
      <c r="E167" s="564">
        <f t="shared" ca="1" si="14"/>
        <v>0</v>
      </c>
      <c r="F167" s="564">
        <f t="shared" ca="1" si="17"/>
        <v>1</v>
      </c>
      <c r="G167" s="564">
        <f t="shared" ca="1" si="15"/>
        <v>2.979366932227749</v>
      </c>
      <c r="H167" s="564">
        <v>1</v>
      </c>
      <c r="I167" s="564">
        <v>1</v>
      </c>
      <c r="J167" s="564">
        <v>1</v>
      </c>
      <c r="K167" s="564">
        <v>1</v>
      </c>
      <c r="L167" s="564">
        <v>1</v>
      </c>
      <c r="M167" s="564">
        <v>1</v>
      </c>
      <c r="N167" s="564">
        <v>1</v>
      </c>
      <c r="O167" s="564">
        <v>1</v>
      </c>
      <c r="P167" s="564">
        <v>1</v>
      </c>
      <c r="Q167" s="564">
        <v>1</v>
      </c>
      <c r="R167" s="564">
        <v>1</v>
      </c>
      <c r="S167" s="564">
        <v>1</v>
      </c>
      <c r="T167" s="564">
        <v>1</v>
      </c>
      <c r="U167" s="564">
        <v>1</v>
      </c>
      <c r="V167" s="564">
        <v>1</v>
      </c>
      <c r="W167" s="564">
        <v>1</v>
      </c>
      <c r="X167" s="564">
        <v>1</v>
      </c>
      <c r="Y167" s="564">
        <v>1</v>
      </c>
      <c r="Z167" s="564">
        <v>1</v>
      </c>
      <c r="AA167" s="564">
        <v>1</v>
      </c>
      <c r="AB167" s="564">
        <v>1</v>
      </c>
      <c r="AC167" s="564">
        <v>1</v>
      </c>
      <c r="AD167" s="564">
        <v>1</v>
      </c>
      <c r="AE167" s="564">
        <v>1</v>
      </c>
      <c r="AF167" s="564">
        <v>1</v>
      </c>
      <c r="AG167" s="564">
        <v>1</v>
      </c>
      <c r="AH167" s="564">
        <v>1</v>
      </c>
      <c r="AI167" s="564">
        <v>1</v>
      </c>
      <c r="AJ167" s="564">
        <v>1</v>
      </c>
      <c r="AK167" s="564">
        <v>1</v>
      </c>
    </row>
    <row r="168" spans="1:37">
      <c r="A168">
        <v>164</v>
      </c>
      <c r="B168" s="564">
        <f t="shared" ca="1" si="18"/>
        <v>0</v>
      </c>
      <c r="C168" s="564">
        <f t="shared" ca="1" si="13"/>
        <v>0</v>
      </c>
      <c r="D168" s="564">
        <f t="shared" ca="1" si="16"/>
        <v>0</v>
      </c>
      <c r="E168" s="564">
        <f t="shared" ca="1" si="14"/>
        <v>0</v>
      </c>
      <c r="F168" s="564">
        <f t="shared" ca="1" si="17"/>
        <v>1</v>
      </c>
      <c r="G168" s="564">
        <f t="shared" ca="1" si="15"/>
        <v>-4.5898695060685313</v>
      </c>
      <c r="H168" s="564">
        <v>0</v>
      </c>
      <c r="I168" s="564">
        <v>0</v>
      </c>
      <c r="J168" s="564">
        <v>0</v>
      </c>
      <c r="K168" s="564">
        <v>0</v>
      </c>
      <c r="L168" s="564">
        <v>0</v>
      </c>
      <c r="M168" s="564">
        <v>0</v>
      </c>
      <c r="N168" s="564">
        <v>0</v>
      </c>
      <c r="O168" s="564">
        <v>0</v>
      </c>
      <c r="P168" s="564">
        <v>0</v>
      </c>
      <c r="Q168" s="564">
        <v>0</v>
      </c>
      <c r="R168" s="564">
        <v>0</v>
      </c>
      <c r="S168" s="564">
        <v>0</v>
      </c>
      <c r="T168" s="564">
        <v>0</v>
      </c>
      <c r="U168" s="564">
        <v>0</v>
      </c>
      <c r="V168" s="564">
        <v>0</v>
      </c>
      <c r="W168" s="564">
        <v>0</v>
      </c>
      <c r="X168" s="564">
        <v>0</v>
      </c>
      <c r="Y168" s="564">
        <v>0</v>
      </c>
      <c r="Z168" s="564">
        <v>0</v>
      </c>
      <c r="AA168" s="564">
        <v>0</v>
      </c>
      <c r="AB168" s="564">
        <v>0</v>
      </c>
      <c r="AC168" s="564">
        <v>0</v>
      </c>
      <c r="AD168" s="564">
        <v>0</v>
      </c>
      <c r="AE168" s="564">
        <v>0</v>
      </c>
      <c r="AF168" s="564">
        <v>0</v>
      </c>
      <c r="AG168" s="564">
        <v>0</v>
      </c>
      <c r="AH168" s="564">
        <v>0</v>
      </c>
      <c r="AI168" s="564">
        <v>0</v>
      </c>
      <c r="AJ168" s="564">
        <v>0</v>
      </c>
      <c r="AK168" s="564">
        <v>0</v>
      </c>
    </row>
    <row r="169" spans="1:37">
      <c r="A169">
        <v>165</v>
      </c>
      <c r="B169" s="564">
        <f t="shared" ca="1" si="18"/>
        <v>0</v>
      </c>
      <c r="C169" s="564">
        <f t="shared" ca="1" si="13"/>
        <v>0</v>
      </c>
      <c r="D169" s="564">
        <f t="shared" ca="1" si="16"/>
        <v>0</v>
      </c>
      <c r="E169" s="564">
        <f t="shared" ca="1" si="14"/>
        <v>0</v>
      </c>
      <c r="F169" s="564">
        <f t="shared" ca="1" si="17"/>
        <v>1</v>
      </c>
      <c r="G169" s="564">
        <f t="shared" ca="1" si="15"/>
        <v>-3.4839642792345908</v>
      </c>
      <c r="H169" s="564">
        <v>0</v>
      </c>
      <c r="I169" s="564">
        <v>0</v>
      </c>
      <c r="J169" s="564">
        <v>0</v>
      </c>
      <c r="K169" s="564">
        <v>0</v>
      </c>
      <c r="L169" s="564">
        <v>0</v>
      </c>
      <c r="M169" s="564">
        <v>0</v>
      </c>
      <c r="N169" s="564">
        <v>0</v>
      </c>
      <c r="O169" s="564">
        <v>0</v>
      </c>
      <c r="P169" s="564">
        <v>0</v>
      </c>
      <c r="Q169" s="564">
        <v>0</v>
      </c>
      <c r="R169" s="564">
        <v>0</v>
      </c>
      <c r="S169" s="564">
        <v>0</v>
      </c>
      <c r="T169" s="564">
        <v>0</v>
      </c>
      <c r="U169" s="564">
        <v>0</v>
      </c>
      <c r="V169" s="564">
        <v>0</v>
      </c>
      <c r="W169" s="564">
        <v>0</v>
      </c>
      <c r="X169" s="564">
        <v>0</v>
      </c>
      <c r="Y169" s="564">
        <v>0</v>
      </c>
      <c r="Z169" s="564">
        <v>0</v>
      </c>
      <c r="AA169" s="564">
        <v>0</v>
      </c>
      <c r="AB169" s="564">
        <v>0</v>
      </c>
      <c r="AC169" s="564">
        <v>0</v>
      </c>
      <c r="AD169" s="564">
        <v>0</v>
      </c>
      <c r="AE169" s="564">
        <v>0</v>
      </c>
      <c r="AF169" s="564">
        <v>0</v>
      </c>
      <c r="AG169" s="564">
        <v>0</v>
      </c>
      <c r="AH169" s="564">
        <v>0</v>
      </c>
      <c r="AI169" s="564">
        <v>0</v>
      </c>
      <c r="AJ169" s="564">
        <v>0</v>
      </c>
      <c r="AK169" s="564">
        <v>0</v>
      </c>
    </row>
    <row r="170" spans="1:37">
      <c r="A170">
        <v>166</v>
      </c>
      <c r="B170" s="564">
        <f t="shared" ca="1" si="18"/>
        <v>0</v>
      </c>
      <c r="C170" s="564">
        <f t="shared" ca="1" si="13"/>
        <v>0</v>
      </c>
      <c r="D170" s="564">
        <f t="shared" ca="1" si="16"/>
        <v>0</v>
      </c>
      <c r="E170" s="564">
        <f t="shared" ca="1" si="14"/>
        <v>0</v>
      </c>
      <c r="F170" s="564">
        <f t="shared" ca="1" si="17"/>
        <v>1</v>
      </c>
      <c r="G170" s="564">
        <f t="shared" ca="1" si="15"/>
        <v>-3.5500359158263444</v>
      </c>
      <c r="H170" s="564">
        <v>0</v>
      </c>
      <c r="I170" s="564">
        <v>0</v>
      </c>
      <c r="J170" s="564">
        <v>0</v>
      </c>
      <c r="K170" s="564">
        <v>0</v>
      </c>
      <c r="L170" s="564">
        <v>0</v>
      </c>
      <c r="M170" s="564">
        <v>0</v>
      </c>
      <c r="N170" s="564">
        <v>0</v>
      </c>
      <c r="O170" s="564">
        <v>0</v>
      </c>
      <c r="P170" s="564">
        <v>0</v>
      </c>
      <c r="Q170" s="564">
        <v>0</v>
      </c>
      <c r="R170" s="564">
        <v>0</v>
      </c>
      <c r="S170" s="564">
        <v>0</v>
      </c>
      <c r="T170" s="564">
        <v>0</v>
      </c>
      <c r="U170" s="564">
        <v>0</v>
      </c>
      <c r="V170" s="564">
        <v>0</v>
      </c>
      <c r="W170" s="564">
        <v>0</v>
      </c>
      <c r="X170" s="564">
        <v>0</v>
      </c>
      <c r="Y170" s="564">
        <v>0</v>
      </c>
      <c r="Z170" s="564">
        <v>0</v>
      </c>
      <c r="AA170" s="564">
        <v>0</v>
      </c>
      <c r="AB170" s="564">
        <v>0</v>
      </c>
      <c r="AC170" s="564">
        <v>0</v>
      </c>
      <c r="AD170" s="564">
        <v>0</v>
      </c>
      <c r="AE170" s="564">
        <v>0</v>
      </c>
      <c r="AF170" s="564">
        <v>0</v>
      </c>
      <c r="AG170" s="564">
        <v>0</v>
      </c>
      <c r="AH170" s="564">
        <v>0</v>
      </c>
      <c r="AI170" s="564">
        <v>0</v>
      </c>
      <c r="AJ170" s="564">
        <v>0</v>
      </c>
      <c r="AK170" s="564">
        <v>0</v>
      </c>
    </row>
    <row r="171" spans="1:37">
      <c r="A171">
        <v>167</v>
      </c>
      <c r="B171" s="564">
        <f t="shared" ca="1" si="18"/>
        <v>0</v>
      </c>
      <c r="C171" s="564">
        <f t="shared" ca="1" si="13"/>
        <v>0</v>
      </c>
      <c r="D171" s="564">
        <f t="shared" ca="1" si="16"/>
        <v>0</v>
      </c>
      <c r="E171" s="564">
        <f t="shared" ca="1" si="14"/>
        <v>0</v>
      </c>
      <c r="F171" s="564">
        <f t="shared" ca="1" si="17"/>
        <v>1</v>
      </c>
      <c r="G171" s="564">
        <f t="shared" ca="1" si="15"/>
        <v>-4.6472628846456328</v>
      </c>
      <c r="H171" s="564">
        <v>0</v>
      </c>
      <c r="I171" s="564">
        <v>0</v>
      </c>
      <c r="J171" s="564">
        <v>0</v>
      </c>
      <c r="K171" s="564">
        <v>0</v>
      </c>
      <c r="L171" s="564">
        <v>0</v>
      </c>
      <c r="M171" s="564">
        <v>0</v>
      </c>
      <c r="N171" s="564">
        <v>0</v>
      </c>
      <c r="O171" s="564">
        <v>0</v>
      </c>
      <c r="P171" s="564">
        <v>0</v>
      </c>
      <c r="Q171" s="564">
        <v>0</v>
      </c>
      <c r="R171" s="564">
        <v>0</v>
      </c>
      <c r="S171" s="564">
        <v>0</v>
      </c>
      <c r="T171" s="564">
        <v>0</v>
      </c>
      <c r="U171" s="564">
        <v>0</v>
      </c>
      <c r="V171" s="564">
        <v>0</v>
      </c>
      <c r="W171" s="564">
        <v>0</v>
      </c>
      <c r="X171" s="564">
        <v>0</v>
      </c>
      <c r="Y171" s="564">
        <v>0</v>
      </c>
      <c r="Z171" s="564">
        <v>0</v>
      </c>
      <c r="AA171" s="564">
        <v>0</v>
      </c>
      <c r="AB171" s="564">
        <v>0</v>
      </c>
      <c r="AC171" s="564">
        <v>0</v>
      </c>
      <c r="AD171" s="564">
        <v>0</v>
      </c>
      <c r="AE171" s="564">
        <v>0</v>
      </c>
      <c r="AF171" s="564">
        <v>0</v>
      </c>
      <c r="AG171" s="564">
        <v>0</v>
      </c>
      <c r="AH171" s="564">
        <v>0</v>
      </c>
      <c r="AI171" s="564">
        <v>0</v>
      </c>
      <c r="AJ171" s="564">
        <v>0</v>
      </c>
      <c r="AK171" s="564">
        <v>0</v>
      </c>
    </row>
    <row r="172" spans="1:37">
      <c r="A172">
        <v>168</v>
      </c>
      <c r="B172" s="564">
        <f t="shared" ca="1" si="18"/>
        <v>20</v>
      </c>
      <c r="C172" s="564">
        <f t="shared" ca="1" si="13"/>
        <v>400</v>
      </c>
      <c r="D172" s="564">
        <f t="shared" ca="1" si="16"/>
        <v>20</v>
      </c>
      <c r="E172" s="564">
        <f t="shared" ca="1" si="14"/>
        <v>0</v>
      </c>
      <c r="F172" s="564">
        <f t="shared" ca="1" si="17"/>
        <v>1</v>
      </c>
      <c r="G172" s="564">
        <f t="shared" ca="1" si="15"/>
        <v>-1.6436632441200452</v>
      </c>
      <c r="H172" s="564">
        <v>1</v>
      </c>
      <c r="I172" s="564">
        <v>1</v>
      </c>
      <c r="J172" s="564">
        <v>1</v>
      </c>
      <c r="K172" s="564">
        <v>1</v>
      </c>
      <c r="L172" s="564">
        <v>1</v>
      </c>
      <c r="M172" s="564">
        <v>1</v>
      </c>
      <c r="N172" s="564">
        <v>1</v>
      </c>
      <c r="O172" s="564">
        <v>1</v>
      </c>
      <c r="P172" s="564">
        <v>1</v>
      </c>
      <c r="Q172" s="564">
        <v>1</v>
      </c>
      <c r="R172" s="564">
        <v>1</v>
      </c>
      <c r="S172" s="564">
        <v>1</v>
      </c>
      <c r="T172" s="564">
        <v>1</v>
      </c>
      <c r="U172" s="564">
        <v>1</v>
      </c>
      <c r="V172" s="564">
        <v>1</v>
      </c>
      <c r="W172" s="564">
        <v>1</v>
      </c>
      <c r="X172" s="564">
        <v>1</v>
      </c>
      <c r="Y172" s="564">
        <v>1</v>
      </c>
      <c r="Z172" s="564">
        <v>1</v>
      </c>
      <c r="AA172" s="564">
        <v>1</v>
      </c>
      <c r="AB172" s="564">
        <v>1</v>
      </c>
      <c r="AC172" s="564">
        <v>1</v>
      </c>
      <c r="AD172" s="564">
        <v>1</v>
      </c>
      <c r="AE172" s="564">
        <v>1</v>
      </c>
      <c r="AF172" s="564">
        <v>1</v>
      </c>
      <c r="AG172" s="564">
        <v>1</v>
      </c>
      <c r="AH172" s="564">
        <v>1</v>
      </c>
      <c r="AI172" s="564">
        <v>1</v>
      </c>
      <c r="AJ172" s="564">
        <v>1</v>
      </c>
      <c r="AK172" s="564">
        <v>1</v>
      </c>
    </row>
    <row r="173" spans="1:37">
      <c r="A173">
        <v>169</v>
      </c>
      <c r="B173" s="564">
        <f t="shared" ca="1" si="18"/>
        <v>0</v>
      </c>
      <c r="C173" s="564">
        <f t="shared" ca="1" si="13"/>
        <v>0</v>
      </c>
      <c r="D173" s="564">
        <f t="shared" ca="1" si="16"/>
        <v>0</v>
      </c>
      <c r="E173" s="564">
        <f t="shared" ca="1" si="14"/>
        <v>0</v>
      </c>
      <c r="F173" s="564">
        <f t="shared" ca="1" si="17"/>
        <v>1</v>
      </c>
      <c r="G173" s="564">
        <f t="shared" ca="1" si="15"/>
        <v>-2.5171083901369928</v>
      </c>
      <c r="H173" s="564">
        <v>0</v>
      </c>
      <c r="I173" s="564">
        <v>0</v>
      </c>
      <c r="J173" s="564">
        <v>0</v>
      </c>
      <c r="K173" s="564">
        <v>0</v>
      </c>
      <c r="L173" s="564">
        <v>0</v>
      </c>
      <c r="M173" s="564">
        <v>0</v>
      </c>
      <c r="N173" s="564">
        <v>0</v>
      </c>
      <c r="O173" s="564">
        <v>0</v>
      </c>
      <c r="P173" s="564">
        <v>0</v>
      </c>
      <c r="Q173" s="564">
        <v>0</v>
      </c>
      <c r="R173" s="564">
        <v>0</v>
      </c>
      <c r="S173" s="564">
        <v>0</v>
      </c>
      <c r="T173" s="564">
        <v>0</v>
      </c>
      <c r="U173" s="564">
        <v>0</v>
      </c>
      <c r="V173" s="564">
        <v>0</v>
      </c>
      <c r="W173" s="564">
        <v>0</v>
      </c>
      <c r="X173" s="564">
        <v>0</v>
      </c>
      <c r="Y173" s="564">
        <v>0</v>
      </c>
      <c r="Z173" s="564">
        <v>0</v>
      </c>
      <c r="AA173" s="564">
        <v>0</v>
      </c>
      <c r="AB173" s="564">
        <v>0</v>
      </c>
      <c r="AC173" s="564">
        <v>0</v>
      </c>
      <c r="AD173" s="564">
        <v>0</v>
      </c>
      <c r="AE173" s="564">
        <v>0</v>
      </c>
      <c r="AF173" s="564">
        <v>0</v>
      </c>
      <c r="AG173" s="564">
        <v>0</v>
      </c>
      <c r="AH173" s="564">
        <v>0</v>
      </c>
      <c r="AI173" s="564">
        <v>0</v>
      </c>
      <c r="AJ173" s="564">
        <v>0</v>
      </c>
      <c r="AK173" s="564">
        <v>0</v>
      </c>
    </row>
    <row r="174" spans="1:37">
      <c r="A174">
        <v>170</v>
      </c>
      <c r="B174" s="564">
        <f t="shared" ca="1" si="18"/>
        <v>20</v>
      </c>
      <c r="C174" s="564">
        <f t="shared" ca="1" si="13"/>
        <v>400</v>
      </c>
      <c r="D174" s="564">
        <f t="shared" ca="1" si="16"/>
        <v>20</v>
      </c>
      <c r="E174" s="564">
        <f t="shared" ca="1" si="14"/>
        <v>0</v>
      </c>
      <c r="F174" s="564">
        <f t="shared" ca="1" si="17"/>
        <v>1</v>
      </c>
      <c r="G174" s="564">
        <f t="shared" ca="1" si="15"/>
        <v>3.9726071527015341</v>
      </c>
      <c r="H174" s="564">
        <v>1</v>
      </c>
      <c r="I174" s="564">
        <v>1</v>
      </c>
      <c r="J174" s="564">
        <v>1</v>
      </c>
      <c r="K174" s="564">
        <v>1</v>
      </c>
      <c r="L174" s="564">
        <v>1</v>
      </c>
      <c r="M174" s="564">
        <v>1</v>
      </c>
      <c r="N174" s="564">
        <v>1</v>
      </c>
      <c r="O174" s="564">
        <v>1</v>
      </c>
      <c r="P174" s="564">
        <v>1</v>
      </c>
      <c r="Q174" s="564">
        <v>1</v>
      </c>
      <c r="R174" s="564">
        <v>1</v>
      </c>
      <c r="S174" s="564">
        <v>1</v>
      </c>
      <c r="T174" s="564">
        <v>1</v>
      </c>
      <c r="U174" s="564">
        <v>1</v>
      </c>
      <c r="V174" s="564">
        <v>1</v>
      </c>
      <c r="W174" s="564">
        <v>1</v>
      </c>
      <c r="X174" s="564">
        <v>1</v>
      </c>
      <c r="Y174" s="564">
        <v>1</v>
      </c>
      <c r="Z174" s="564">
        <v>1</v>
      </c>
      <c r="AA174" s="564">
        <v>1</v>
      </c>
      <c r="AB174" s="564">
        <v>1</v>
      </c>
      <c r="AC174" s="564">
        <v>1</v>
      </c>
      <c r="AD174" s="564">
        <v>1</v>
      </c>
      <c r="AE174" s="564">
        <v>1</v>
      </c>
      <c r="AF174" s="564">
        <v>1</v>
      </c>
      <c r="AG174" s="564">
        <v>1</v>
      </c>
      <c r="AH174" s="564">
        <v>1</v>
      </c>
      <c r="AI174" s="564">
        <v>1</v>
      </c>
      <c r="AJ174" s="564">
        <v>1</v>
      </c>
      <c r="AK174" s="564">
        <v>1</v>
      </c>
    </row>
    <row r="175" spans="1:37">
      <c r="A175">
        <v>171</v>
      </c>
      <c r="B175" s="564">
        <f t="shared" ca="1" si="18"/>
        <v>20</v>
      </c>
      <c r="C175" s="564">
        <f t="shared" ca="1" si="13"/>
        <v>400</v>
      </c>
      <c r="D175" s="564">
        <f t="shared" ca="1" si="16"/>
        <v>20</v>
      </c>
      <c r="E175" s="564">
        <f t="shared" ca="1" si="14"/>
        <v>0</v>
      </c>
      <c r="F175" s="564">
        <f t="shared" ca="1" si="17"/>
        <v>1</v>
      </c>
      <c r="G175" s="564">
        <f t="shared" ca="1" si="15"/>
        <v>6.7248997712231233</v>
      </c>
      <c r="H175" s="564">
        <v>1</v>
      </c>
      <c r="I175" s="564">
        <v>1</v>
      </c>
      <c r="J175" s="564">
        <v>1</v>
      </c>
      <c r="K175" s="564">
        <v>1</v>
      </c>
      <c r="L175" s="564">
        <v>1</v>
      </c>
      <c r="M175" s="564">
        <v>1</v>
      </c>
      <c r="N175" s="564">
        <v>1</v>
      </c>
      <c r="O175" s="564">
        <v>1</v>
      </c>
      <c r="P175" s="564">
        <v>1</v>
      </c>
      <c r="Q175" s="564">
        <v>1</v>
      </c>
      <c r="R175" s="564">
        <v>1</v>
      </c>
      <c r="S175" s="564">
        <v>1</v>
      </c>
      <c r="T175" s="564">
        <v>1</v>
      </c>
      <c r="U175" s="564">
        <v>1</v>
      </c>
      <c r="V175" s="564">
        <v>1</v>
      </c>
      <c r="W175" s="564">
        <v>1</v>
      </c>
      <c r="X175" s="564">
        <v>1</v>
      </c>
      <c r="Y175" s="564">
        <v>1</v>
      </c>
      <c r="Z175" s="564">
        <v>1</v>
      </c>
      <c r="AA175" s="564">
        <v>1</v>
      </c>
      <c r="AB175" s="564">
        <v>1</v>
      </c>
      <c r="AC175" s="564">
        <v>1</v>
      </c>
      <c r="AD175" s="564">
        <v>1</v>
      </c>
      <c r="AE175" s="564">
        <v>1</v>
      </c>
      <c r="AF175" s="564">
        <v>1</v>
      </c>
      <c r="AG175" s="564">
        <v>1</v>
      </c>
      <c r="AH175" s="564">
        <v>1</v>
      </c>
      <c r="AI175" s="564">
        <v>1</v>
      </c>
      <c r="AJ175" s="564">
        <v>1</v>
      </c>
      <c r="AK175" s="564">
        <v>1</v>
      </c>
    </row>
    <row r="176" spans="1:37">
      <c r="A176">
        <v>172</v>
      </c>
      <c r="B176" s="564">
        <f t="shared" ca="1" si="18"/>
        <v>0</v>
      </c>
      <c r="C176" s="564">
        <f t="shared" ca="1" si="13"/>
        <v>0</v>
      </c>
      <c r="D176" s="564">
        <f t="shared" ca="1" si="16"/>
        <v>0</v>
      </c>
      <c r="E176" s="564">
        <f t="shared" ca="1" si="14"/>
        <v>0</v>
      </c>
      <c r="F176" s="564">
        <f t="shared" ca="1" si="17"/>
        <v>1</v>
      </c>
      <c r="G176" s="564">
        <f t="shared" ca="1" si="15"/>
        <v>0.16071712845966801</v>
      </c>
      <c r="H176" s="564">
        <v>0</v>
      </c>
      <c r="I176" s="564">
        <v>0</v>
      </c>
      <c r="J176" s="564">
        <v>0</v>
      </c>
      <c r="K176" s="564">
        <v>0</v>
      </c>
      <c r="L176" s="564">
        <v>0</v>
      </c>
      <c r="M176" s="564">
        <v>0</v>
      </c>
      <c r="N176" s="564">
        <v>0</v>
      </c>
      <c r="O176" s="564">
        <v>0</v>
      </c>
      <c r="P176" s="564">
        <v>0</v>
      </c>
      <c r="Q176" s="564">
        <v>0</v>
      </c>
      <c r="R176" s="564">
        <v>0</v>
      </c>
      <c r="S176" s="564">
        <v>0</v>
      </c>
      <c r="T176" s="564">
        <v>0</v>
      </c>
      <c r="U176" s="564">
        <v>0</v>
      </c>
      <c r="V176" s="564">
        <v>0</v>
      </c>
      <c r="W176" s="564">
        <v>0</v>
      </c>
      <c r="X176" s="564">
        <v>0</v>
      </c>
      <c r="Y176" s="564">
        <v>0</v>
      </c>
      <c r="Z176" s="564">
        <v>0</v>
      </c>
      <c r="AA176" s="564">
        <v>0</v>
      </c>
      <c r="AB176" s="564">
        <v>0</v>
      </c>
      <c r="AC176" s="564">
        <v>0</v>
      </c>
      <c r="AD176" s="564">
        <v>0</v>
      </c>
      <c r="AE176" s="564">
        <v>0</v>
      </c>
      <c r="AF176" s="564">
        <v>0</v>
      </c>
      <c r="AG176" s="564">
        <v>0</v>
      </c>
      <c r="AH176" s="564">
        <v>0</v>
      </c>
      <c r="AI176" s="564">
        <v>0</v>
      </c>
      <c r="AJ176" s="564">
        <v>0</v>
      </c>
      <c r="AK176" s="564">
        <v>0</v>
      </c>
    </row>
    <row r="177" spans="1:37">
      <c r="A177">
        <v>173</v>
      </c>
      <c r="B177" s="564">
        <f t="shared" ca="1" si="18"/>
        <v>0</v>
      </c>
      <c r="C177" s="564">
        <f t="shared" ca="1" si="13"/>
        <v>0</v>
      </c>
      <c r="D177" s="564">
        <f t="shared" ca="1" si="16"/>
        <v>0</v>
      </c>
      <c r="E177" s="564">
        <f t="shared" ca="1" si="14"/>
        <v>0</v>
      </c>
      <c r="F177" s="564">
        <f t="shared" ca="1" si="17"/>
        <v>1</v>
      </c>
      <c r="G177" s="564">
        <f t="shared" ca="1" si="15"/>
        <v>-1.0870656984337743</v>
      </c>
      <c r="H177" s="564">
        <v>0</v>
      </c>
      <c r="I177" s="564">
        <v>0</v>
      </c>
      <c r="J177" s="564">
        <v>0</v>
      </c>
      <c r="K177" s="564">
        <v>0</v>
      </c>
      <c r="L177" s="564">
        <v>0</v>
      </c>
      <c r="M177" s="564">
        <v>0</v>
      </c>
      <c r="N177" s="564">
        <v>0</v>
      </c>
      <c r="O177" s="564">
        <v>0</v>
      </c>
      <c r="P177" s="564">
        <v>0</v>
      </c>
      <c r="Q177" s="564">
        <v>0</v>
      </c>
      <c r="R177" s="564">
        <v>0</v>
      </c>
      <c r="S177" s="564">
        <v>0</v>
      </c>
      <c r="T177" s="564">
        <v>0</v>
      </c>
      <c r="U177" s="564">
        <v>0</v>
      </c>
      <c r="V177" s="564">
        <v>0</v>
      </c>
      <c r="W177" s="564">
        <v>0</v>
      </c>
      <c r="X177" s="564">
        <v>0</v>
      </c>
      <c r="Y177" s="564">
        <v>0</v>
      </c>
      <c r="Z177" s="564">
        <v>0</v>
      </c>
      <c r="AA177" s="564">
        <v>0</v>
      </c>
      <c r="AB177" s="564">
        <v>0</v>
      </c>
      <c r="AC177" s="564">
        <v>0</v>
      </c>
      <c r="AD177" s="564">
        <v>0</v>
      </c>
      <c r="AE177" s="564">
        <v>0</v>
      </c>
      <c r="AF177" s="564">
        <v>0</v>
      </c>
      <c r="AG177" s="564">
        <v>0</v>
      </c>
      <c r="AH177" s="564">
        <v>0</v>
      </c>
      <c r="AI177" s="564">
        <v>0</v>
      </c>
      <c r="AJ177" s="564">
        <v>0</v>
      </c>
      <c r="AK177" s="564">
        <v>0</v>
      </c>
    </row>
    <row r="178" spans="1:37">
      <c r="A178">
        <v>174</v>
      </c>
      <c r="B178" s="564">
        <f t="shared" ca="1" si="18"/>
        <v>20</v>
      </c>
      <c r="C178" s="564">
        <f t="shared" ca="1" si="13"/>
        <v>400</v>
      </c>
      <c r="D178" s="564">
        <f t="shared" ca="1" si="16"/>
        <v>20</v>
      </c>
      <c r="E178" s="564">
        <f t="shared" ca="1" si="14"/>
        <v>0</v>
      </c>
      <c r="F178" s="564">
        <f t="shared" ca="1" si="17"/>
        <v>1</v>
      </c>
      <c r="G178" s="564">
        <f t="shared" ca="1" si="15"/>
        <v>10.75112845133442</v>
      </c>
      <c r="H178" s="564">
        <v>1</v>
      </c>
      <c r="I178" s="564">
        <v>1</v>
      </c>
      <c r="J178" s="564">
        <v>1</v>
      </c>
      <c r="K178" s="564">
        <v>1</v>
      </c>
      <c r="L178" s="564">
        <v>1</v>
      </c>
      <c r="M178" s="564">
        <v>1</v>
      </c>
      <c r="N178" s="564">
        <v>1</v>
      </c>
      <c r="O178" s="564">
        <v>1</v>
      </c>
      <c r="P178" s="564">
        <v>1</v>
      </c>
      <c r="Q178" s="564">
        <v>1</v>
      </c>
      <c r="R178" s="564">
        <v>1</v>
      </c>
      <c r="S178" s="564">
        <v>1</v>
      </c>
      <c r="T178" s="564">
        <v>1</v>
      </c>
      <c r="U178" s="564">
        <v>1</v>
      </c>
      <c r="V178" s="564">
        <v>1</v>
      </c>
      <c r="W178" s="564">
        <v>1</v>
      </c>
      <c r="X178" s="564">
        <v>1</v>
      </c>
      <c r="Y178" s="564">
        <v>1</v>
      </c>
      <c r="Z178" s="564">
        <v>1</v>
      </c>
      <c r="AA178" s="564">
        <v>1</v>
      </c>
      <c r="AB178" s="564">
        <v>1</v>
      </c>
      <c r="AC178" s="564">
        <v>1</v>
      </c>
      <c r="AD178" s="564">
        <v>1</v>
      </c>
      <c r="AE178" s="564">
        <v>1</v>
      </c>
      <c r="AF178" s="564">
        <v>1</v>
      </c>
      <c r="AG178" s="564">
        <v>1</v>
      </c>
      <c r="AH178" s="564">
        <v>1</v>
      </c>
      <c r="AI178" s="564">
        <v>1</v>
      </c>
      <c r="AJ178" s="564">
        <v>1</v>
      </c>
      <c r="AK178" s="564">
        <v>1</v>
      </c>
    </row>
    <row r="179" spans="1:37">
      <c r="A179">
        <v>175</v>
      </c>
      <c r="B179" s="564">
        <f t="shared" ca="1" si="18"/>
        <v>20</v>
      </c>
      <c r="C179" s="564">
        <f t="shared" ca="1" si="13"/>
        <v>400</v>
      </c>
      <c r="D179" s="564">
        <f t="shared" ca="1" si="16"/>
        <v>20</v>
      </c>
      <c r="E179" s="564">
        <f t="shared" ca="1" si="14"/>
        <v>0</v>
      </c>
      <c r="F179" s="564">
        <f t="shared" ca="1" si="17"/>
        <v>1</v>
      </c>
      <c r="G179" s="564">
        <f t="shared" ca="1" si="15"/>
        <v>-5.0486698141552395</v>
      </c>
      <c r="H179" s="564">
        <v>1</v>
      </c>
      <c r="I179" s="564">
        <v>1</v>
      </c>
      <c r="J179" s="564">
        <v>1</v>
      </c>
      <c r="K179" s="564">
        <v>1</v>
      </c>
      <c r="L179" s="564">
        <v>1</v>
      </c>
      <c r="M179" s="564">
        <v>1</v>
      </c>
      <c r="N179" s="564">
        <v>1</v>
      </c>
      <c r="O179" s="564">
        <v>1</v>
      </c>
      <c r="P179" s="564">
        <v>1</v>
      </c>
      <c r="Q179" s="564">
        <v>1</v>
      </c>
      <c r="R179" s="564">
        <v>1</v>
      </c>
      <c r="S179" s="564">
        <v>1</v>
      </c>
      <c r="T179" s="564">
        <v>1</v>
      </c>
      <c r="U179" s="564">
        <v>1</v>
      </c>
      <c r="V179" s="564">
        <v>1</v>
      </c>
      <c r="W179" s="564">
        <v>1</v>
      </c>
      <c r="X179" s="564">
        <v>1</v>
      </c>
      <c r="Y179" s="564">
        <v>1</v>
      </c>
      <c r="Z179" s="564">
        <v>1</v>
      </c>
      <c r="AA179" s="564">
        <v>1</v>
      </c>
      <c r="AB179" s="564">
        <v>1</v>
      </c>
      <c r="AC179" s="564">
        <v>1</v>
      </c>
      <c r="AD179" s="564">
        <v>1</v>
      </c>
      <c r="AE179" s="564">
        <v>1</v>
      </c>
      <c r="AF179" s="564">
        <v>1</v>
      </c>
      <c r="AG179" s="564">
        <v>1</v>
      </c>
      <c r="AH179" s="564">
        <v>1</v>
      </c>
      <c r="AI179" s="564">
        <v>1</v>
      </c>
      <c r="AJ179" s="564">
        <v>1</v>
      </c>
      <c r="AK179" s="564">
        <v>1</v>
      </c>
    </row>
    <row r="180" spans="1:37">
      <c r="A180">
        <v>176</v>
      </c>
      <c r="B180" s="564">
        <f t="shared" ca="1" si="18"/>
        <v>9</v>
      </c>
      <c r="C180" s="564">
        <f t="shared" ca="1" si="13"/>
        <v>81</v>
      </c>
      <c r="D180" s="564">
        <f t="shared" ca="1" si="16"/>
        <v>9</v>
      </c>
      <c r="E180" s="564">
        <f t="shared" ca="1" si="14"/>
        <v>4.95</v>
      </c>
      <c r="F180" s="564">
        <f t="shared" ca="1" si="17"/>
        <v>0.47894736842105268</v>
      </c>
      <c r="G180" s="564">
        <f t="shared" ca="1" si="15"/>
        <v>2.8346809617888793</v>
      </c>
      <c r="H180" s="564">
        <v>1</v>
      </c>
      <c r="I180" s="564">
        <v>0</v>
      </c>
      <c r="J180" s="564">
        <v>1</v>
      </c>
      <c r="K180" s="564">
        <v>0</v>
      </c>
      <c r="L180" s="564">
        <v>0</v>
      </c>
      <c r="M180" s="564">
        <v>0</v>
      </c>
      <c r="N180" s="564">
        <v>1</v>
      </c>
      <c r="O180" s="564">
        <v>1</v>
      </c>
      <c r="P180" s="564">
        <v>1</v>
      </c>
      <c r="Q180" s="564">
        <v>1</v>
      </c>
      <c r="R180" s="564">
        <v>0</v>
      </c>
      <c r="S180" s="564">
        <v>1</v>
      </c>
      <c r="T180" s="564">
        <v>0</v>
      </c>
      <c r="U180" s="564">
        <v>0</v>
      </c>
      <c r="V180" s="564">
        <v>0</v>
      </c>
      <c r="W180" s="564">
        <v>0</v>
      </c>
      <c r="X180" s="564">
        <v>1</v>
      </c>
      <c r="Y180" s="564">
        <v>0</v>
      </c>
      <c r="Z180" s="564">
        <v>0</v>
      </c>
      <c r="AA180" s="564">
        <v>1</v>
      </c>
      <c r="AB180" s="564">
        <v>0</v>
      </c>
      <c r="AC180" s="564">
        <v>0</v>
      </c>
      <c r="AD180" s="564">
        <v>0</v>
      </c>
      <c r="AE180" s="564">
        <v>0</v>
      </c>
      <c r="AF180" s="564">
        <v>0</v>
      </c>
      <c r="AG180" s="564">
        <v>0</v>
      </c>
      <c r="AH180" s="564">
        <v>1</v>
      </c>
      <c r="AI180" s="564">
        <v>0</v>
      </c>
      <c r="AJ180" s="564">
        <v>0</v>
      </c>
      <c r="AK180" s="564">
        <v>0</v>
      </c>
    </row>
    <row r="181" spans="1:37">
      <c r="A181">
        <v>177</v>
      </c>
      <c r="B181" s="564">
        <f t="shared" ca="1" si="18"/>
        <v>0</v>
      </c>
      <c r="C181" s="564">
        <f t="shared" ca="1" si="13"/>
        <v>0</v>
      </c>
      <c r="D181" s="564">
        <f t="shared" ca="1" si="16"/>
        <v>0</v>
      </c>
      <c r="E181" s="564">
        <f t="shared" ca="1" si="14"/>
        <v>0</v>
      </c>
      <c r="F181" s="564">
        <f t="shared" ca="1" si="17"/>
        <v>1</v>
      </c>
      <c r="G181" s="564">
        <f t="shared" ca="1" si="15"/>
        <v>-0.13513526802966513</v>
      </c>
      <c r="H181" s="564">
        <v>0</v>
      </c>
      <c r="I181" s="564">
        <v>0</v>
      </c>
      <c r="J181" s="564">
        <v>0</v>
      </c>
      <c r="K181" s="564">
        <v>0</v>
      </c>
      <c r="L181" s="564">
        <v>0</v>
      </c>
      <c r="M181" s="564">
        <v>0</v>
      </c>
      <c r="N181" s="564">
        <v>0</v>
      </c>
      <c r="O181" s="564">
        <v>0</v>
      </c>
      <c r="P181" s="564">
        <v>0</v>
      </c>
      <c r="Q181" s="564">
        <v>0</v>
      </c>
      <c r="R181" s="564">
        <v>0</v>
      </c>
      <c r="S181" s="564">
        <v>0</v>
      </c>
      <c r="T181" s="564">
        <v>0</v>
      </c>
      <c r="U181" s="564">
        <v>0</v>
      </c>
      <c r="V181" s="564">
        <v>0</v>
      </c>
      <c r="W181" s="564">
        <v>0</v>
      </c>
      <c r="X181" s="564">
        <v>0</v>
      </c>
      <c r="Y181" s="564">
        <v>0</v>
      </c>
      <c r="Z181" s="564">
        <v>0</v>
      </c>
      <c r="AA181" s="564">
        <v>0</v>
      </c>
      <c r="AB181" s="564">
        <v>0</v>
      </c>
      <c r="AC181" s="564">
        <v>0</v>
      </c>
      <c r="AD181" s="564">
        <v>0</v>
      </c>
      <c r="AE181" s="564">
        <v>0</v>
      </c>
      <c r="AF181" s="564">
        <v>0</v>
      </c>
      <c r="AG181" s="564">
        <v>0</v>
      </c>
      <c r="AH181" s="564">
        <v>0</v>
      </c>
      <c r="AI181" s="564">
        <v>0</v>
      </c>
      <c r="AJ181" s="564">
        <v>0</v>
      </c>
      <c r="AK181" s="564">
        <v>0</v>
      </c>
    </row>
    <row r="182" spans="1:37">
      <c r="A182">
        <v>178</v>
      </c>
      <c r="B182" s="564">
        <f t="shared" ca="1" si="18"/>
        <v>20</v>
      </c>
      <c r="C182" s="564">
        <f t="shared" ca="1" si="13"/>
        <v>400</v>
      </c>
      <c r="D182" s="564">
        <f t="shared" ca="1" si="16"/>
        <v>20</v>
      </c>
      <c r="E182" s="564">
        <f t="shared" ca="1" si="14"/>
        <v>0</v>
      </c>
      <c r="F182" s="564">
        <f t="shared" ca="1" si="17"/>
        <v>1</v>
      </c>
      <c r="G182" s="564">
        <f t="shared" ca="1" si="15"/>
        <v>4.280118147454143</v>
      </c>
      <c r="H182" s="564">
        <v>1</v>
      </c>
      <c r="I182" s="564">
        <v>1</v>
      </c>
      <c r="J182" s="564">
        <v>1</v>
      </c>
      <c r="K182" s="564">
        <v>1</v>
      </c>
      <c r="L182" s="564">
        <v>1</v>
      </c>
      <c r="M182" s="564">
        <v>1</v>
      </c>
      <c r="N182" s="564">
        <v>1</v>
      </c>
      <c r="O182" s="564">
        <v>1</v>
      </c>
      <c r="P182" s="564">
        <v>1</v>
      </c>
      <c r="Q182" s="564">
        <v>1</v>
      </c>
      <c r="R182" s="564">
        <v>1</v>
      </c>
      <c r="S182" s="564">
        <v>1</v>
      </c>
      <c r="T182" s="564">
        <v>1</v>
      </c>
      <c r="U182" s="564">
        <v>1</v>
      </c>
      <c r="V182" s="564">
        <v>1</v>
      </c>
      <c r="W182" s="564">
        <v>1</v>
      </c>
      <c r="X182" s="564">
        <v>1</v>
      </c>
      <c r="Y182" s="564">
        <v>1</v>
      </c>
      <c r="Z182" s="564">
        <v>1</v>
      </c>
      <c r="AA182" s="564">
        <v>1</v>
      </c>
      <c r="AB182" s="564">
        <v>1</v>
      </c>
      <c r="AC182" s="564">
        <v>1</v>
      </c>
      <c r="AD182" s="564">
        <v>1</v>
      </c>
      <c r="AE182" s="564">
        <v>1</v>
      </c>
      <c r="AF182" s="564">
        <v>1</v>
      </c>
      <c r="AG182" s="564">
        <v>1</v>
      </c>
      <c r="AH182" s="564">
        <v>1</v>
      </c>
      <c r="AI182" s="564">
        <v>1</v>
      </c>
      <c r="AJ182" s="564">
        <v>1</v>
      </c>
      <c r="AK182" s="564">
        <v>1</v>
      </c>
    </row>
    <row r="183" spans="1:37">
      <c r="A183">
        <v>179</v>
      </c>
      <c r="B183" s="564">
        <f t="shared" ca="1" si="18"/>
        <v>20</v>
      </c>
      <c r="C183" s="564">
        <f t="shared" ca="1" si="13"/>
        <v>400</v>
      </c>
      <c r="D183" s="564">
        <f t="shared" ca="1" si="16"/>
        <v>20</v>
      </c>
      <c r="E183" s="564">
        <f t="shared" ca="1" si="14"/>
        <v>0</v>
      </c>
      <c r="F183" s="564">
        <f t="shared" ca="1" si="17"/>
        <v>1</v>
      </c>
      <c r="G183" s="564">
        <f t="shared" ca="1" si="15"/>
        <v>5.6458055175621542</v>
      </c>
      <c r="H183" s="564">
        <v>1</v>
      </c>
      <c r="I183" s="564">
        <v>1</v>
      </c>
      <c r="J183" s="564">
        <v>1</v>
      </c>
      <c r="K183" s="564">
        <v>1</v>
      </c>
      <c r="L183" s="564">
        <v>1</v>
      </c>
      <c r="M183" s="564">
        <v>1</v>
      </c>
      <c r="N183" s="564">
        <v>1</v>
      </c>
      <c r="O183" s="564">
        <v>1</v>
      </c>
      <c r="P183" s="564">
        <v>1</v>
      </c>
      <c r="Q183" s="564">
        <v>1</v>
      </c>
      <c r="R183" s="564">
        <v>1</v>
      </c>
      <c r="S183" s="564">
        <v>1</v>
      </c>
      <c r="T183" s="564">
        <v>1</v>
      </c>
      <c r="U183" s="564">
        <v>1</v>
      </c>
      <c r="V183" s="564">
        <v>1</v>
      </c>
      <c r="W183" s="564">
        <v>1</v>
      </c>
      <c r="X183" s="564">
        <v>1</v>
      </c>
      <c r="Y183" s="564">
        <v>1</v>
      </c>
      <c r="Z183" s="564">
        <v>1</v>
      </c>
      <c r="AA183" s="564">
        <v>1</v>
      </c>
      <c r="AB183" s="564">
        <v>1</v>
      </c>
      <c r="AC183" s="564">
        <v>1</v>
      </c>
      <c r="AD183" s="564">
        <v>1</v>
      </c>
      <c r="AE183" s="564">
        <v>1</v>
      </c>
      <c r="AF183" s="564">
        <v>1</v>
      </c>
      <c r="AG183" s="564">
        <v>1</v>
      </c>
      <c r="AH183" s="564">
        <v>1</v>
      </c>
      <c r="AI183" s="564">
        <v>1</v>
      </c>
      <c r="AJ183" s="564">
        <v>1</v>
      </c>
      <c r="AK183" s="564">
        <v>1</v>
      </c>
    </row>
    <row r="184" spans="1:37">
      <c r="A184">
        <v>180</v>
      </c>
      <c r="B184" s="564">
        <f t="shared" ca="1" si="18"/>
        <v>20</v>
      </c>
      <c r="C184" s="564">
        <f t="shared" ca="1" si="13"/>
        <v>400</v>
      </c>
      <c r="D184" s="564">
        <f t="shared" ca="1" si="16"/>
        <v>20</v>
      </c>
      <c r="E184" s="564">
        <f t="shared" ca="1" si="14"/>
        <v>0</v>
      </c>
      <c r="F184" s="564">
        <f t="shared" ca="1" si="17"/>
        <v>1</v>
      </c>
      <c r="G184" s="564">
        <f t="shared" ca="1" si="15"/>
        <v>-0.71496006808157109</v>
      </c>
      <c r="H184" s="564">
        <v>1</v>
      </c>
      <c r="I184" s="564">
        <v>1</v>
      </c>
      <c r="J184" s="564">
        <v>1</v>
      </c>
      <c r="K184" s="564">
        <v>1</v>
      </c>
      <c r="L184" s="564">
        <v>1</v>
      </c>
      <c r="M184" s="564">
        <v>1</v>
      </c>
      <c r="N184" s="564">
        <v>1</v>
      </c>
      <c r="O184" s="564">
        <v>1</v>
      </c>
      <c r="P184" s="564">
        <v>1</v>
      </c>
      <c r="Q184" s="564">
        <v>1</v>
      </c>
      <c r="R184" s="564">
        <v>1</v>
      </c>
      <c r="S184" s="564">
        <v>1</v>
      </c>
      <c r="T184" s="564">
        <v>1</v>
      </c>
      <c r="U184" s="564">
        <v>1</v>
      </c>
      <c r="V184" s="564">
        <v>1</v>
      </c>
      <c r="W184" s="564">
        <v>1</v>
      </c>
      <c r="X184" s="564">
        <v>1</v>
      </c>
      <c r="Y184" s="564">
        <v>1</v>
      </c>
      <c r="Z184" s="564">
        <v>1</v>
      </c>
      <c r="AA184" s="564">
        <v>1</v>
      </c>
      <c r="AB184" s="564">
        <v>1</v>
      </c>
      <c r="AC184" s="564">
        <v>1</v>
      </c>
      <c r="AD184" s="564">
        <v>1</v>
      </c>
      <c r="AE184" s="564">
        <v>1</v>
      </c>
      <c r="AF184" s="564">
        <v>1</v>
      </c>
      <c r="AG184" s="564">
        <v>1</v>
      </c>
      <c r="AH184" s="564">
        <v>1</v>
      </c>
      <c r="AI184" s="564">
        <v>1</v>
      </c>
      <c r="AJ184" s="564">
        <v>1</v>
      </c>
      <c r="AK184" s="564">
        <v>1</v>
      </c>
    </row>
    <row r="185" spans="1:37">
      <c r="A185">
        <v>181</v>
      </c>
      <c r="B185" s="564">
        <f t="shared" ca="1" si="18"/>
        <v>0</v>
      </c>
      <c r="C185" s="564">
        <f t="shared" ca="1" si="13"/>
        <v>0</v>
      </c>
      <c r="D185" s="564">
        <f t="shared" ca="1" si="16"/>
        <v>0</v>
      </c>
      <c r="E185" s="564">
        <f t="shared" ca="1" si="14"/>
        <v>0</v>
      </c>
      <c r="F185" s="564">
        <f t="shared" ca="1" si="17"/>
        <v>1</v>
      </c>
      <c r="G185" s="564">
        <f t="shared" ca="1" si="15"/>
        <v>-5.3997168562218896</v>
      </c>
      <c r="H185" s="564">
        <v>0</v>
      </c>
      <c r="I185" s="564">
        <v>0</v>
      </c>
      <c r="J185" s="564">
        <v>0</v>
      </c>
      <c r="K185" s="564">
        <v>0</v>
      </c>
      <c r="L185" s="564">
        <v>0</v>
      </c>
      <c r="M185" s="564">
        <v>0</v>
      </c>
      <c r="N185" s="564">
        <v>0</v>
      </c>
      <c r="O185" s="564">
        <v>0</v>
      </c>
      <c r="P185" s="564">
        <v>0</v>
      </c>
      <c r="Q185" s="564">
        <v>0</v>
      </c>
      <c r="R185" s="564">
        <v>0</v>
      </c>
      <c r="S185" s="564">
        <v>0</v>
      </c>
      <c r="T185" s="564">
        <v>0</v>
      </c>
      <c r="U185" s="564">
        <v>0</v>
      </c>
      <c r="V185" s="564">
        <v>0</v>
      </c>
      <c r="W185" s="564">
        <v>0</v>
      </c>
      <c r="X185" s="564">
        <v>0</v>
      </c>
      <c r="Y185" s="564">
        <v>0</v>
      </c>
      <c r="Z185" s="564">
        <v>0</v>
      </c>
      <c r="AA185" s="564">
        <v>0</v>
      </c>
      <c r="AB185" s="564">
        <v>0</v>
      </c>
      <c r="AC185" s="564">
        <v>0</v>
      </c>
      <c r="AD185" s="564">
        <v>0</v>
      </c>
      <c r="AE185" s="564">
        <v>0</v>
      </c>
      <c r="AF185" s="564">
        <v>0</v>
      </c>
      <c r="AG185" s="564">
        <v>0</v>
      </c>
      <c r="AH185" s="564">
        <v>0</v>
      </c>
      <c r="AI185" s="564">
        <v>0</v>
      </c>
      <c r="AJ185" s="564">
        <v>0</v>
      </c>
      <c r="AK185" s="564">
        <v>0</v>
      </c>
    </row>
    <row r="186" spans="1:37">
      <c r="A186">
        <v>182</v>
      </c>
      <c r="B186" s="564">
        <f t="shared" ca="1" si="18"/>
        <v>0</v>
      </c>
      <c r="C186" s="564">
        <f t="shared" ca="1" si="13"/>
        <v>0</v>
      </c>
      <c r="D186" s="564">
        <f t="shared" ca="1" si="16"/>
        <v>0</v>
      </c>
      <c r="E186" s="564">
        <f t="shared" ca="1" si="14"/>
        <v>0</v>
      </c>
      <c r="F186" s="564">
        <f t="shared" ca="1" si="17"/>
        <v>1</v>
      </c>
      <c r="G186" s="564">
        <f t="shared" ca="1" si="15"/>
        <v>0.87386156910118906</v>
      </c>
      <c r="H186" s="564">
        <v>0</v>
      </c>
      <c r="I186" s="564">
        <v>0</v>
      </c>
      <c r="J186" s="564">
        <v>0</v>
      </c>
      <c r="K186" s="564">
        <v>0</v>
      </c>
      <c r="L186" s="564">
        <v>0</v>
      </c>
      <c r="M186" s="564">
        <v>0</v>
      </c>
      <c r="N186" s="564">
        <v>0</v>
      </c>
      <c r="O186" s="564">
        <v>0</v>
      </c>
      <c r="P186" s="564">
        <v>0</v>
      </c>
      <c r="Q186" s="564">
        <v>0</v>
      </c>
      <c r="R186" s="564">
        <v>0</v>
      </c>
      <c r="S186" s="564">
        <v>0</v>
      </c>
      <c r="T186" s="564">
        <v>0</v>
      </c>
      <c r="U186" s="564">
        <v>0</v>
      </c>
      <c r="V186" s="564">
        <v>0</v>
      </c>
      <c r="W186" s="564">
        <v>0</v>
      </c>
      <c r="X186" s="564">
        <v>0</v>
      </c>
      <c r="Y186" s="564">
        <v>0</v>
      </c>
      <c r="Z186" s="564">
        <v>0</v>
      </c>
      <c r="AA186" s="564">
        <v>0</v>
      </c>
      <c r="AB186" s="564">
        <v>0</v>
      </c>
      <c r="AC186" s="564">
        <v>0</v>
      </c>
      <c r="AD186" s="564">
        <v>0</v>
      </c>
      <c r="AE186" s="564">
        <v>0</v>
      </c>
      <c r="AF186" s="564">
        <v>0</v>
      </c>
      <c r="AG186" s="564">
        <v>0</v>
      </c>
      <c r="AH186" s="564">
        <v>0</v>
      </c>
      <c r="AI186" s="564">
        <v>0</v>
      </c>
      <c r="AJ186" s="564">
        <v>0</v>
      </c>
      <c r="AK186" s="564">
        <v>0</v>
      </c>
    </row>
    <row r="187" spans="1:37">
      <c r="A187">
        <v>183</v>
      </c>
      <c r="B187" s="564">
        <f t="shared" ca="1" si="18"/>
        <v>0</v>
      </c>
      <c r="C187" s="564">
        <f t="shared" ca="1" si="13"/>
        <v>0</v>
      </c>
      <c r="D187" s="564">
        <f t="shared" ca="1" si="16"/>
        <v>0</v>
      </c>
      <c r="E187" s="564">
        <f t="shared" ca="1" si="14"/>
        <v>0</v>
      </c>
      <c r="F187" s="564">
        <f t="shared" ca="1" si="17"/>
        <v>1</v>
      </c>
      <c r="G187" s="564">
        <f t="shared" ca="1" si="15"/>
        <v>-0.36104402081630105</v>
      </c>
      <c r="H187" s="564">
        <v>0</v>
      </c>
      <c r="I187" s="564">
        <v>0</v>
      </c>
      <c r="J187" s="564">
        <v>0</v>
      </c>
      <c r="K187" s="564">
        <v>0</v>
      </c>
      <c r="L187" s="564">
        <v>0</v>
      </c>
      <c r="M187" s="564">
        <v>0</v>
      </c>
      <c r="N187" s="564">
        <v>0</v>
      </c>
      <c r="O187" s="564">
        <v>0</v>
      </c>
      <c r="P187" s="564">
        <v>0</v>
      </c>
      <c r="Q187" s="564">
        <v>0</v>
      </c>
      <c r="R187" s="564">
        <v>0</v>
      </c>
      <c r="S187" s="564">
        <v>0</v>
      </c>
      <c r="T187" s="564">
        <v>0</v>
      </c>
      <c r="U187" s="564">
        <v>0</v>
      </c>
      <c r="V187" s="564">
        <v>0</v>
      </c>
      <c r="W187" s="564">
        <v>0</v>
      </c>
      <c r="X187" s="564">
        <v>0</v>
      </c>
      <c r="Y187" s="564">
        <v>0</v>
      </c>
      <c r="Z187" s="564">
        <v>0</v>
      </c>
      <c r="AA187" s="564">
        <v>0</v>
      </c>
      <c r="AB187" s="564">
        <v>0</v>
      </c>
      <c r="AC187" s="564">
        <v>0</v>
      </c>
      <c r="AD187" s="564">
        <v>0</v>
      </c>
      <c r="AE187" s="564">
        <v>0</v>
      </c>
      <c r="AF187" s="564">
        <v>0</v>
      </c>
      <c r="AG187" s="564">
        <v>0</v>
      </c>
      <c r="AH187" s="564">
        <v>0</v>
      </c>
      <c r="AI187" s="564">
        <v>0</v>
      </c>
      <c r="AJ187" s="564">
        <v>0</v>
      </c>
      <c r="AK187" s="564">
        <v>0</v>
      </c>
    </row>
    <row r="188" spans="1:37">
      <c r="A188">
        <v>184</v>
      </c>
      <c r="B188" s="564">
        <f t="shared" ca="1" si="18"/>
        <v>0</v>
      </c>
      <c r="C188" s="564">
        <f t="shared" ca="1" si="13"/>
        <v>0</v>
      </c>
      <c r="D188" s="564">
        <f t="shared" ca="1" si="16"/>
        <v>0</v>
      </c>
      <c r="E188" s="564">
        <f t="shared" ca="1" si="14"/>
        <v>0</v>
      </c>
      <c r="F188" s="564">
        <f t="shared" ca="1" si="17"/>
        <v>1</v>
      </c>
      <c r="G188" s="564">
        <f t="shared" ca="1" si="15"/>
        <v>-1.8599728222918825</v>
      </c>
      <c r="H188" s="564">
        <v>0</v>
      </c>
      <c r="I188" s="564">
        <v>0</v>
      </c>
      <c r="J188" s="564">
        <v>0</v>
      </c>
      <c r="K188" s="564">
        <v>0</v>
      </c>
      <c r="L188" s="564">
        <v>0</v>
      </c>
      <c r="M188" s="564">
        <v>0</v>
      </c>
      <c r="N188" s="564">
        <v>0</v>
      </c>
      <c r="O188" s="564">
        <v>0</v>
      </c>
      <c r="P188" s="564">
        <v>0</v>
      </c>
      <c r="Q188" s="564">
        <v>0</v>
      </c>
      <c r="R188" s="564">
        <v>0</v>
      </c>
      <c r="S188" s="564">
        <v>0</v>
      </c>
      <c r="T188" s="564">
        <v>0</v>
      </c>
      <c r="U188" s="564">
        <v>0</v>
      </c>
      <c r="V188" s="564">
        <v>0</v>
      </c>
      <c r="W188" s="564">
        <v>0</v>
      </c>
      <c r="X188" s="564">
        <v>0</v>
      </c>
      <c r="Y188" s="564">
        <v>0</v>
      </c>
      <c r="Z188" s="564">
        <v>0</v>
      </c>
      <c r="AA188" s="564">
        <v>0</v>
      </c>
      <c r="AB188" s="564">
        <v>0</v>
      </c>
      <c r="AC188" s="564">
        <v>0</v>
      </c>
      <c r="AD188" s="564">
        <v>0</v>
      </c>
      <c r="AE188" s="564">
        <v>0</v>
      </c>
      <c r="AF188" s="564">
        <v>0</v>
      </c>
      <c r="AG188" s="564">
        <v>0</v>
      </c>
      <c r="AH188" s="564">
        <v>0</v>
      </c>
      <c r="AI188" s="564">
        <v>0</v>
      </c>
      <c r="AJ188" s="564">
        <v>0</v>
      </c>
      <c r="AK188" s="564">
        <v>0</v>
      </c>
    </row>
    <row r="189" spans="1:37">
      <c r="A189">
        <v>185</v>
      </c>
      <c r="B189" s="564">
        <f t="shared" ca="1" si="18"/>
        <v>20</v>
      </c>
      <c r="C189" s="564">
        <f t="shared" ca="1" si="13"/>
        <v>400</v>
      </c>
      <c r="D189" s="564">
        <f t="shared" ca="1" si="16"/>
        <v>20</v>
      </c>
      <c r="E189" s="564">
        <f t="shared" ca="1" si="14"/>
        <v>0</v>
      </c>
      <c r="F189" s="564">
        <f t="shared" ca="1" si="17"/>
        <v>1</v>
      </c>
      <c r="G189" s="564">
        <f t="shared" ca="1" si="15"/>
        <v>4.9003531440344013</v>
      </c>
      <c r="H189" s="564">
        <v>1</v>
      </c>
      <c r="I189" s="564">
        <v>1</v>
      </c>
      <c r="J189" s="564">
        <v>1</v>
      </c>
      <c r="K189" s="564">
        <v>1</v>
      </c>
      <c r="L189" s="564">
        <v>1</v>
      </c>
      <c r="M189" s="564">
        <v>1</v>
      </c>
      <c r="N189" s="564">
        <v>1</v>
      </c>
      <c r="O189" s="564">
        <v>1</v>
      </c>
      <c r="P189" s="564">
        <v>1</v>
      </c>
      <c r="Q189" s="564">
        <v>1</v>
      </c>
      <c r="R189" s="564">
        <v>1</v>
      </c>
      <c r="S189" s="564">
        <v>1</v>
      </c>
      <c r="T189" s="564">
        <v>1</v>
      </c>
      <c r="U189" s="564">
        <v>1</v>
      </c>
      <c r="V189" s="564">
        <v>1</v>
      </c>
      <c r="W189" s="564">
        <v>1</v>
      </c>
      <c r="X189" s="564">
        <v>1</v>
      </c>
      <c r="Y189" s="564">
        <v>1</v>
      </c>
      <c r="Z189" s="564">
        <v>1</v>
      </c>
      <c r="AA189" s="564">
        <v>1</v>
      </c>
      <c r="AB189" s="564">
        <v>1</v>
      </c>
      <c r="AC189" s="564">
        <v>1</v>
      </c>
      <c r="AD189" s="564">
        <v>1</v>
      </c>
      <c r="AE189" s="564">
        <v>1</v>
      </c>
      <c r="AF189" s="564">
        <v>1</v>
      </c>
      <c r="AG189" s="564">
        <v>1</v>
      </c>
      <c r="AH189" s="564">
        <v>1</v>
      </c>
      <c r="AI189" s="564">
        <v>1</v>
      </c>
      <c r="AJ189" s="564">
        <v>1</v>
      </c>
      <c r="AK189" s="564">
        <v>1</v>
      </c>
    </row>
    <row r="190" spans="1:37">
      <c r="A190">
        <v>186</v>
      </c>
      <c r="B190" s="564">
        <f t="shared" ca="1" si="18"/>
        <v>20</v>
      </c>
      <c r="C190" s="564">
        <f t="shared" ca="1" si="13"/>
        <v>400</v>
      </c>
      <c r="D190" s="564">
        <f t="shared" ca="1" si="16"/>
        <v>20</v>
      </c>
      <c r="E190" s="564">
        <f t="shared" ca="1" si="14"/>
        <v>0</v>
      </c>
      <c r="F190" s="564">
        <f t="shared" ca="1" si="17"/>
        <v>1</v>
      </c>
      <c r="G190" s="564">
        <f t="shared" ca="1" si="15"/>
        <v>-3.4854120031351647</v>
      </c>
      <c r="H190" s="564">
        <v>1</v>
      </c>
      <c r="I190" s="564">
        <v>1</v>
      </c>
      <c r="J190" s="564">
        <v>1</v>
      </c>
      <c r="K190" s="564">
        <v>1</v>
      </c>
      <c r="L190" s="564">
        <v>1</v>
      </c>
      <c r="M190" s="564">
        <v>1</v>
      </c>
      <c r="N190" s="564">
        <v>1</v>
      </c>
      <c r="O190" s="564">
        <v>1</v>
      </c>
      <c r="P190" s="564">
        <v>1</v>
      </c>
      <c r="Q190" s="564">
        <v>1</v>
      </c>
      <c r="R190" s="564">
        <v>1</v>
      </c>
      <c r="S190" s="564">
        <v>1</v>
      </c>
      <c r="T190" s="564">
        <v>1</v>
      </c>
      <c r="U190" s="564">
        <v>1</v>
      </c>
      <c r="V190" s="564">
        <v>1</v>
      </c>
      <c r="W190" s="564">
        <v>1</v>
      </c>
      <c r="X190" s="564">
        <v>1</v>
      </c>
      <c r="Y190" s="564">
        <v>1</v>
      </c>
      <c r="Z190" s="564">
        <v>1</v>
      </c>
      <c r="AA190" s="564">
        <v>1</v>
      </c>
      <c r="AB190" s="564">
        <v>1</v>
      </c>
      <c r="AC190" s="564">
        <v>1</v>
      </c>
      <c r="AD190" s="564">
        <v>1</v>
      </c>
      <c r="AE190" s="564">
        <v>1</v>
      </c>
      <c r="AF190" s="564">
        <v>1</v>
      </c>
      <c r="AG190" s="564">
        <v>1</v>
      </c>
      <c r="AH190" s="564">
        <v>1</v>
      </c>
      <c r="AI190" s="564">
        <v>1</v>
      </c>
      <c r="AJ190" s="564">
        <v>1</v>
      </c>
      <c r="AK190" s="564">
        <v>1</v>
      </c>
    </row>
    <row r="191" spans="1:37">
      <c r="A191">
        <v>187</v>
      </c>
      <c r="B191" s="564">
        <f t="shared" ca="1" si="18"/>
        <v>0</v>
      </c>
      <c r="C191" s="564">
        <f t="shared" ca="1" si="13"/>
        <v>0</v>
      </c>
      <c r="D191" s="564">
        <f t="shared" ca="1" si="16"/>
        <v>0</v>
      </c>
      <c r="E191" s="564">
        <f t="shared" ca="1" si="14"/>
        <v>0</v>
      </c>
      <c r="F191" s="564">
        <f t="shared" ca="1" si="17"/>
        <v>1</v>
      </c>
      <c r="G191" s="564">
        <f t="shared" ca="1" si="15"/>
        <v>4.8187228423028614</v>
      </c>
      <c r="H191" s="564">
        <v>0</v>
      </c>
      <c r="I191" s="564">
        <v>0</v>
      </c>
      <c r="J191" s="564">
        <v>0</v>
      </c>
      <c r="K191" s="564">
        <v>0</v>
      </c>
      <c r="L191" s="564">
        <v>0</v>
      </c>
      <c r="M191" s="564">
        <v>0</v>
      </c>
      <c r="N191" s="564">
        <v>0</v>
      </c>
      <c r="O191" s="564">
        <v>0</v>
      </c>
      <c r="P191" s="564">
        <v>0</v>
      </c>
      <c r="Q191" s="564">
        <v>0</v>
      </c>
      <c r="R191" s="564">
        <v>0</v>
      </c>
      <c r="S191" s="564">
        <v>0</v>
      </c>
      <c r="T191" s="564">
        <v>0</v>
      </c>
      <c r="U191" s="564">
        <v>0</v>
      </c>
      <c r="V191" s="564">
        <v>0</v>
      </c>
      <c r="W191" s="564">
        <v>0</v>
      </c>
      <c r="X191" s="564">
        <v>0</v>
      </c>
      <c r="Y191" s="564">
        <v>0</v>
      </c>
      <c r="Z191" s="564">
        <v>0</v>
      </c>
      <c r="AA191" s="564">
        <v>0</v>
      </c>
      <c r="AB191" s="564">
        <v>0</v>
      </c>
      <c r="AC191" s="564">
        <v>0</v>
      </c>
      <c r="AD191" s="564">
        <v>0</v>
      </c>
      <c r="AE191" s="564">
        <v>0</v>
      </c>
      <c r="AF191" s="564">
        <v>0</v>
      </c>
      <c r="AG191" s="564">
        <v>0</v>
      </c>
      <c r="AH191" s="564">
        <v>0</v>
      </c>
      <c r="AI191" s="564">
        <v>0</v>
      </c>
      <c r="AJ191" s="564">
        <v>0</v>
      </c>
      <c r="AK191" s="564">
        <v>0</v>
      </c>
    </row>
    <row r="192" spans="1:37">
      <c r="A192">
        <v>188</v>
      </c>
      <c r="B192" s="564">
        <f t="shared" ca="1" si="18"/>
        <v>0</v>
      </c>
      <c r="C192" s="564">
        <f t="shared" ca="1" si="13"/>
        <v>0</v>
      </c>
      <c r="D192" s="564">
        <f t="shared" ca="1" si="16"/>
        <v>0</v>
      </c>
      <c r="E192" s="564">
        <f t="shared" ca="1" si="14"/>
        <v>0</v>
      </c>
      <c r="F192" s="564">
        <f t="shared" ca="1" si="17"/>
        <v>1</v>
      </c>
      <c r="G192" s="564">
        <f t="shared" ca="1" si="15"/>
        <v>-1.6708589046902187</v>
      </c>
      <c r="H192" s="564">
        <v>0</v>
      </c>
      <c r="I192" s="564">
        <v>0</v>
      </c>
      <c r="J192" s="564">
        <v>0</v>
      </c>
      <c r="K192" s="564">
        <v>0</v>
      </c>
      <c r="L192" s="564">
        <v>0</v>
      </c>
      <c r="M192" s="564">
        <v>0</v>
      </c>
      <c r="N192" s="564">
        <v>0</v>
      </c>
      <c r="O192" s="564">
        <v>0</v>
      </c>
      <c r="P192" s="564">
        <v>0</v>
      </c>
      <c r="Q192" s="564">
        <v>0</v>
      </c>
      <c r="R192" s="564">
        <v>0</v>
      </c>
      <c r="S192" s="564">
        <v>0</v>
      </c>
      <c r="T192" s="564">
        <v>0</v>
      </c>
      <c r="U192" s="564">
        <v>0</v>
      </c>
      <c r="V192" s="564">
        <v>0</v>
      </c>
      <c r="W192" s="564">
        <v>0</v>
      </c>
      <c r="X192" s="564">
        <v>0</v>
      </c>
      <c r="Y192" s="564">
        <v>0</v>
      </c>
      <c r="Z192" s="564">
        <v>0</v>
      </c>
      <c r="AA192" s="564">
        <v>0</v>
      </c>
      <c r="AB192" s="564">
        <v>0</v>
      </c>
      <c r="AC192" s="564">
        <v>0</v>
      </c>
      <c r="AD192" s="564">
        <v>0</v>
      </c>
      <c r="AE192" s="564">
        <v>0</v>
      </c>
      <c r="AF192" s="564">
        <v>0</v>
      </c>
      <c r="AG192" s="564">
        <v>0</v>
      </c>
      <c r="AH192" s="564">
        <v>0</v>
      </c>
      <c r="AI192" s="564">
        <v>0</v>
      </c>
      <c r="AJ192" s="564">
        <v>0</v>
      </c>
      <c r="AK192" s="564">
        <v>0</v>
      </c>
    </row>
    <row r="193" spans="1:37">
      <c r="A193">
        <v>189</v>
      </c>
      <c r="B193" s="564">
        <f t="shared" ca="1" si="18"/>
        <v>20</v>
      </c>
      <c r="C193" s="564">
        <f t="shared" ca="1" si="13"/>
        <v>400</v>
      </c>
      <c r="D193" s="564">
        <f t="shared" ca="1" si="16"/>
        <v>20</v>
      </c>
      <c r="E193" s="564">
        <f t="shared" ca="1" si="14"/>
        <v>0</v>
      </c>
      <c r="F193" s="564">
        <f t="shared" ca="1" si="17"/>
        <v>1</v>
      </c>
      <c r="G193" s="564">
        <f t="shared" ca="1" si="15"/>
        <v>-0.92584219547096325</v>
      </c>
      <c r="H193" s="564">
        <v>1</v>
      </c>
      <c r="I193" s="564">
        <v>1</v>
      </c>
      <c r="J193" s="564">
        <v>1</v>
      </c>
      <c r="K193" s="564">
        <v>1</v>
      </c>
      <c r="L193" s="564">
        <v>1</v>
      </c>
      <c r="M193" s="564">
        <v>1</v>
      </c>
      <c r="N193" s="564">
        <v>1</v>
      </c>
      <c r="O193" s="564">
        <v>1</v>
      </c>
      <c r="P193" s="564">
        <v>1</v>
      </c>
      <c r="Q193" s="564">
        <v>1</v>
      </c>
      <c r="R193" s="564">
        <v>1</v>
      </c>
      <c r="S193" s="564">
        <v>1</v>
      </c>
      <c r="T193" s="564">
        <v>1</v>
      </c>
      <c r="U193" s="564">
        <v>1</v>
      </c>
      <c r="V193" s="564">
        <v>1</v>
      </c>
      <c r="W193" s="564">
        <v>1</v>
      </c>
      <c r="X193" s="564">
        <v>1</v>
      </c>
      <c r="Y193" s="564">
        <v>1</v>
      </c>
      <c r="Z193" s="564">
        <v>1</v>
      </c>
      <c r="AA193" s="564">
        <v>1</v>
      </c>
      <c r="AB193" s="564">
        <v>1</v>
      </c>
      <c r="AC193" s="564">
        <v>1</v>
      </c>
      <c r="AD193" s="564">
        <v>1</v>
      </c>
      <c r="AE193" s="564">
        <v>1</v>
      </c>
      <c r="AF193" s="564">
        <v>1</v>
      </c>
      <c r="AG193" s="564">
        <v>1</v>
      </c>
      <c r="AH193" s="564">
        <v>1</v>
      </c>
      <c r="AI193" s="564">
        <v>1</v>
      </c>
      <c r="AJ193" s="564">
        <v>1</v>
      </c>
      <c r="AK193" s="564">
        <v>1</v>
      </c>
    </row>
    <row r="194" spans="1:37">
      <c r="A194">
        <v>190</v>
      </c>
      <c r="B194" s="564">
        <f t="shared" ca="1" si="18"/>
        <v>20</v>
      </c>
      <c r="C194" s="564">
        <f t="shared" ca="1" si="13"/>
        <v>400</v>
      </c>
      <c r="D194" s="564">
        <f t="shared" ca="1" si="16"/>
        <v>20</v>
      </c>
      <c r="E194" s="564">
        <f t="shared" ca="1" si="14"/>
        <v>0</v>
      </c>
      <c r="F194" s="564">
        <f t="shared" ca="1" si="17"/>
        <v>1</v>
      </c>
      <c r="G194" s="564">
        <f t="shared" ca="1" si="15"/>
        <v>2.1173487823926296</v>
      </c>
      <c r="H194" s="564">
        <v>1</v>
      </c>
      <c r="I194" s="564">
        <v>1</v>
      </c>
      <c r="J194" s="564">
        <v>1</v>
      </c>
      <c r="K194" s="564">
        <v>1</v>
      </c>
      <c r="L194" s="564">
        <v>1</v>
      </c>
      <c r="M194" s="564">
        <v>1</v>
      </c>
      <c r="N194" s="564">
        <v>1</v>
      </c>
      <c r="O194" s="564">
        <v>1</v>
      </c>
      <c r="P194" s="564">
        <v>1</v>
      </c>
      <c r="Q194" s="564">
        <v>1</v>
      </c>
      <c r="R194" s="564">
        <v>1</v>
      </c>
      <c r="S194" s="564">
        <v>1</v>
      </c>
      <c r="T194" s="564">
        <v>1</v>
      </c>
      <c r="U194" s="564">
        <v>1</v>
      </c>
      <c r="V194" s="564">
        <v>1</v>
      </c>
      <c r="W194" s="564">
        <v>1</v>
      </c>
      <c r="X194" s="564">
        <v>1</v>
      </c>
      <c r="Y194" s="564">
        <v>1</v>
      </c>
      <c r="Z194" s="564">
        <v>1</v>
      </c>
      <c r="AA194" s="564">
        <v>1</v>
      </c>
      <c r="AB194" s="564">
        <v>1</v>
      </c>
      <c r="AC194" s="564">
        <v>1</v>
      </c>
      <c r="AD194" s="564">
        <v>1</v>
      </c>
      <c r="AE194" s="564">
        <v>1</v>
      </c>
      <c r="AF194" s="564">
        <v>1</v>
      </c>
      <c r="AG194" s="564">
        <v>1</v>
      </c>
      <c r="AH194" s="564">
        <v>1</v>
      </c>
      <c r="AI194" s="564">
        <v>1</v>
      </c>
      <c r="AJ194" s="564">
        <v>1</v>
      </c>
      <c r="AK194" s="564">
        <v>1</v>
      </c>
    </row>
    <row r="195" spans="1:37">
      <c r="A195">
        <v>191</v>
      </c>
      <c r="B195" s="564">
        <f t="shared" ca="1" si="18"/>
        <v>13</v>
      </c>
      <c r="C195" s="564">
        <f t="shared" ca="1" si="13"/>
        <v>169</v>
      </c>
      <c r="D195" s="564">
        <f t="shared" ca="1" si="16"/>
        <v>13</v>
      </c>
      <c r="E195" s="564">
        <f t="shared" ca="1" si="14"/>
        <v>4.5500000000000007</v>
      </c>
      <c r="F195" s="564">
        <f t="shared" ca="1" si="17"/>
        <v>0.52105263157894743</v>
      </c>
      <c r="G195" s="564">
        <f t="shared" ca="1" si="15"/>
        <v>5.827073303986543</v>
      </c>
      <c r="H195" s="564">
        <v>1</v>
      </c>
      <c r="I195" s="564">
        <v>1</v>
      </c>
      <c r="J195" s="564">
        <v>1</v>
      </c>
      <c r="K195" s="564">
        <v>1</v>
      </c>
      <c r="L195" s="564">
        <v>1</v>
      </c>
      <c r="M195" s="564">
        <v>0</v>
      </c>
      <c r="N195" s="564">
        <v>0</v>
      </c>
      <c r="O195" s="564">
        <v>1</v>
      </c>
      <c r="P195" s="564">
        <v>1</v>
      </c>
      <c r="Q195" s="564">
        <v>1</v>
      </c>
      <c r="R195" s="564">
        <v>1</v>
      </c>
      <c r="S195" s="564">
        <v>0</v>
      </c>
      <c r="T195" s="564">
        <v>0</v>
      </c>
      <c r="U195" s="564">
        <v>0</v>
      </c>
      <c r="V195" s="564">
        <v>0</v>
      </c>
      <c r="W195" s="564">
        <v>1</v>
      </c>
      <c r="X195" s="564">
        <v>1</v>
      </c>
      <c r="Y195" s="564">
        <v>0</v>
      </c>
      <c r="Z195" s="564">
        <v>1</v>
      </c>
      <c r="AA195" s="564">
        <v>1</v>
      </c>
      <c r="AB195" s="564">
        <v>0</v>
      </c>
      <c r="AC195" s="564">
        <v>1</v>
      </c>
      <c r="AD195" s="564">
        <v>1</v>
      </c>
      <c r="AE195" s="564">
        <v>1</v>
      </c>
      <c r="AF195" s="564">
        <v>1</v>
      </c>
      <c r="AG195" s="564">
        <v>1</v>
      </c>
      <c r="AH195" s="564">
        <v>1</v>
      </c>
      <c r="AI195" s="564">
        <v>1</v>
      </c>
      <c r="AJ195" s="564">
        <v>1</v>
      </c>
      <c r="AK195" s="564">
        <v>1</v>
      </c>
    </row>
    <row r="196" spans="1:37">
      <c r="A196">
        <v>192</v>
      </c>
      <c r="B196" s="564">
        <f t="shared" ca="1" si="18"/>
        <v>0</v>
      </c>
      <c r="C196" s="564">
        <f t="shared" ca="1" si="13"/>
        <v>0</v>
      </c>
      <c r="D196" s="564">
        <f t="shared" ca="1" si="16"/>
        <v>0</v>
      </c>
      <c r="E196" s="564">
        <f t="shared" ca="1" si="14"/>
        <v>0</v>
      </c>
      <c r="F196" s="564">
        <f t="shared" ca="1" si="17"/>
        <v>1</v>
      </c>
      <c r="G196" s="564">
        <f t="shared" ca="1" si="15"/>
        <v>-6.4000023359207354</v>
      </c>
      <c r="H196" s="564">
        <v>0</v>
      </c>
      <c r="I196" s="564">
        <v>0</v>
      </c>
      <c r="J196" s="564">
        <v>0</v>
      </c>
      <c r="K196" s="564">
        <v>0</v>
      </c>
      <c r="L196" s="564">
        <v>0</v>
      </c>
      <c r="M196" s="564">
        <v>0</v>
      </c>
      <c r="N196" s="564">
        <v>0</v>
      </c>
      <c r="O196" s="564">
        <v>0</v>
      </c>
      <c r="P196" s="564">
        <v>0</v>
      </c>
      <c r="Q196" s="564">
        <v>0</v>
      </c>
      <c r="R196" s="564">
        <v>0</v>
      </c>
      <c r="S196" s="564">
        <v>0</v>
      </c>
      <c r="T196" s="564">
        <v>0</v>
      </c>
      <c r="U196" s="564">
        <v>0</v>
      </c>
      <c r="V196" s="564">
        <v>0</v>
      </c>
      <c r="W196" s="564">
        <v>0</v>
      </c>
      <c r="X196" s="564">
        <v>0</v>
      </c>
      <c r="Y196" s="564">
        <v>0</v>
      </c>
      <c r="Z196" s="564">
        <v>0</v>
      </c>
      <c r="AA196" s="564">
        <v>0</v>
      </c>
      <c r="AB196" s="564">
        <v>0</v>
      </c>
      <c r="AC196" s="564">
        <v>0</v>
      </c>
      <c r="AD196" s="564">
        <v>0</v>
      </c>
      <c r="AE196" s="564">
        <v>0</v>
      </c>
      <c r="AF196" s="564">
        <v>0</v>
      </c>
      <c r="AG196" s="564">
        <v>0</v>
      </c>
      <c r="AH196" s="564">
        <v>0</v>
      </c>
      <c r="AI196" s="564">
        <v>0</v>
      </c>
      <c r="AJ196" s="564">
        <v>0</v>
      </c>
      <c r="AK196" s="564">
        <v>0</v>
      </c>
    </row>
    <row r="197" spans="1:37">
      <c r="A197">
        <v>193</v>
      </c>
      <c r="B197" s="564">
        <f t="shared" ca="1" si="18"/>
        <v>20</v>
      </c>
      <c r="C197" s="564">
        <f t="shared" ref="C197:C260" ca="1" si="19">B197^2</f>
        <v>400</v>
      </c>
      <c r="D197" s="564">
        <f t="shared" ca="1" si="16"/>
        <v>20</v>
      </c>
      <c r="E197" s="564">
        <f t="shared" ref="E197:E260" ca="1" si="20">D197-((B197^2)/H$1)</f>
        <v>0</v>
      </c>
      <c r="F197" s="564">
        <f t="shared" ca="1" si="17"/>
        <v>1</v>
      </c>
      <c r="G197" s="564">
        <f t="shared" ref="G197:G260" ca="1" si="21">I$2+NORMSINV(RAND())*K$2</f>
        <v>-5.2036893712641561</v>
      </c>
      <c r="H197" s="564">
        <v>1</v>
      </c>
      <c r="I197" s="564">
        <v>1</v>
      </c>
      <c r="J197" s="564">
        <v>1</v>
      </c>
      <c r="K197" s="564">
        <v>1</v>
      </c>
      <c r="L197" s="564">
        <v>1</v>
      </c>
      <c r="M197" s="564">
        <v>1</v>
      </c>
      <c r="N197" s="564">
        <v>1</v>
      </c>
      <c r="O197" s="564">
        <v>1</v>
      </c>
      <c r="P197" s="564">
        <v>1</v>
      </c>
      <c r="Q197" s="564">
        <v>1</v>
      </c>
      <c r="R197" s="564">
        <v>1</v>
      </c>
      <c r="S197" s="564">
        <v>1</v>
      </c>
      <c r="T197" s="564">
        <v>1</v>
      </c>
      <c r="U197" s="564">
        <v>1</v>
      </c>
      <c r="V197" s="564">
        <v>1</v>
      </c>
      <c r="W197" s="564">
        <v>1</v>
      </c>
      <c r="X197" s="564">
        <v>1</v>
      </c>
      <c r="Y197" s="564">
        <v>1</v>
      </c>
      <c r="Z197" s="564">
        <v>1</v>
      </c>
      <c r="AA197" s="564">
        <v>1</v>
      </c>
      <c r="AB197" s="564">
        <v>1</v>
      </c>
      <c r="AC197" s="564">
        <v>1</v>
      </c>
      <c r="AD197" s="564">
        <v>1</v>
      </c>
      <c r="AE197" s="564">
        <v>1</v>
      </c>
      <c r="AF197" s="564">
        <v>1</v>
      </c>
      <c r="AG197" s="564">
        <v>1</v>
      </c>
      <c r="AH197" s="564">
        <v>1</v>
      </c>
      <c r="AI197" s="564">
        <v>1</v>
      </c>
      <c r="AJ197" s="564">
        <v>1</v>
      </c>
      <c r="AK197" s="564">
        <v>1</v>
      </c>
    </row>
    <row r="198" spans="1:37">
      <c r="A198">
        <v>194</v>
      </c>
      <c r="B198" s="564">
        <f t="shared" ca="1" si="18"/>
        <v>0</v>
      </c>
      <c r="C198" s="564">
        <f t="shared" ca="1" si="19"/>
        <v>0</v>
      </c>
      <c r="D198" s="564">
        <f t="shared" ref="D198:D261" ca="1" si="22">B198</f>
        <v>0</v>
      </c>
      <c r="E198" s="564">
        <f t="shared" ca="1" si="20"/>
        <v>0</v>
      </c>
      <c r="F198" s="564">
        <f t="shared" ref="F198:F261" ca="1" si="23">1-(2*B198*(H$1-B198)/(H$1*(H$1-1)))</f>
        <v>1</v>
      </c>
      <c r="G198" s="564">
        <f t="shared" ca="1" si="21"/>
        <v>4.7272823077534056</v>
      </c>
      <c r="H198" s="564">
        <v>0</v>
      </c>
      <c r="I198" s="564">
        <v>0</v>
      </c>
      <c r="J198" s="564">
        <v>0</v>
      </c>
      <c r="K198" s="564">
        <v>0</v>
      </c>
      <c r="L198" s="564">
        <v>0</v>
      </c>
      <c r="M198" s="564">
        <v>0</v>
      </c>
      <c r="N198" s="564">
        <v>0</v>
      </c>
      <c r="O198" s="564">
        <v>0</v>
      </c>
      <c r="P198" s="564">
        <v>0</v>
      </c>
      <c r="Q198" s="564">
        <v>0</v>
      </c>
      <c r="R198" s="564">
        <v>0</v>
      </c>
      <c r="S198" s="564">
        <v>0</v>
      </c>
      <c r="T198" s="564">
        <v>0</v>
      </c>
      <c r="U198" s="564">
        <v>0</v>
      </c>
      <c r="V198" s="564">
        <v>0</v>
      </c>
      <c r="W198" s="564">
        <v>0</v>
      </c>
      <c r="X198" s="564">
        <v>0</v>
      </c>
      <c r="Y198" s="564">
        <v>0</v>
      </c>
      <c r="Z198" s="564">
        <v>0</v>
      </c>
      <c r="AA198" s="564">
        <v>0</v>
      </c>
      <c r="AB198" s="564">
        <v>0</v>
      </c>
      <c r="AC198" s="564">
        <v>0</v>
      </c>
      <c r="AD198" s="564">
        <v>0</v>
      </c>
      <c r="AE198" s="564">
        <v>0</v>
      </c>
      <c r="AF198" s="564">
        <v>0</v>
      </c>
      <c r="AG198" s="564">
        <v>0</v>
      </c>
      <c r="AH198" s="564">
        <v>0</v>
      </c>
      <c r="AI198" s="564">
        <v>0</v>
      </c>
      <c r="AJ198" s="564">
        <v>0</v>
      </c>
      <c r="AK198" s="564">
        <v>0</v>
      </c>
    </row>
    <row r="199" spans="1:37">
      <c r="A199">
        <v>195</v>
      </c>
      <c r="B199" s="564">
        <f t="shared" ref="B199:B262" ca="1" si="24">SUM(INDIRECT("H"&amp;A199+4&amp;":"&amp;HLOOKUP(H$1,$AA$1:$BD$2,2,0)&amp;A199+4))</f>
        <v>20</v>
      </c>
      <c r="C199" s="564">
        <f t="shared" ca="1" si="19"/>
        <v>400</v>
      </c>
      <c r="D199" s="564">
        <f t="shared" ca="1" si="22"/>
        <v>20</v>
      </c>
      <c r="E199" s="564">
        <f t="shared" ca="1" si="20"/>
        <v>0</v>
      </c>
      <c r="F199" s="564">
        <f t="shared" ca="1" si="23"/>
        <v>1</v>
      </c>
      <c r="G199" s="564">
        <f t="shared" ca="1" si="21"/>
        <v>-2.3172796742271426</v>
      </c>
      <c r="H199" s="564">
        <v>1</v>
      </c>
      <c r="I199" s="564">
        <v>1</v>
      </c>
      <c r="J199" s="564">
        <v>1</v>
      </c>
      <c r="K199" s="564">
        <v>1</v>
      </c>
      <c r="L199" s="564">
        <v>1</v>
      </c>
      <c r="M199" s="564">
        <v>1</v>
      </c>
      <c r="N199" s="564">
        <v>1</v>
      </c>
      <c r="O199" s="564">
        <v>1</v>
      </c>
      <c r="P199" s="564">
        <v>1</v>
      </c>
      <c r="Q199" s="564">
        <v>1</v>
      </c>
      <c r="R199" s="564">
        <v>1</v>
      </c>
      <c r="S199" s="564">
        <v>1</v>
      </c>
      <c r="T199" s="564">
        <v>1</v>
      </c>
      <c r="U199" s="564">
        <v>1</v>
      </c>
      <c r="V199" s="564">
        <v>1</v>
      </c>
      <c r="W199" s="564">
        <v>1</v>
      </c>
      <c r="X199" s="564">
        <v>1</v>
      </c>
      <c r="Y199" s="564">
        <v>1</v>
      </c>
      <c r="Z199" s="564">
        <v>1</v>
      </c>
      <c r="AA199" s="564">
        <v>1</v>
      </c>
      <c r="AB199" s="564">
        <v>1</v>
      </c>
      <c r="AC199" s="564">
        <v>1</v>
      </c>
      <c r="AD199" s="564">
        <v>1</v>
      </c>
      <c r="AE199" s="564">
        <v>1</v>
      </c>
      <c r="AF199" s="564">
        <v>1</v>
      </c>
      <c r="AG199" s="564">
        <v>1</v>
      </c>
      <c r="AH199" s="564">
        <v>1</v>
      </c>
      <c r="AI199" s="564">
        <v>1</v>
      </c>
      <c r="AJ199" s="564">
        <v>1</v>
      </c>
      <c r="AK199" s="564">
        <v>1</v>
      </c>
    </row>
    <row r="200" spans="1:37">
      <c r="A200">
        <v>196</v>
      </c>
      <c r="B200" s="564">
        <f t="shared" ca="1" si="24"/>
        <v>20</v>
      </c>
      <c r="C200" s="564">
        <f t="shared" ca="1" si="19"/>
        <v>400</v>
      </c>
      <c r="D200" s="564">
        <f t="shared" ca="1" si="22"/>
        <v>20</v>
      </c>
      <c r="E200" s="564">
        <f t="shared" ca="1" si="20"/>
        <v>0</v>
      </c>
      <c r="F200" s="564">
        <f t="shared" ca="1" si="23"/>
        <v>1</v>
      </c>
      <c r="G200" s="564">
        <f t="shared" ca="1" si="21"/>
        <v>0.67425519664992695</v>
      </c>
      <c r="H200" s="564">
        <v>1</v>
      </c>
      <c r="I200" s="564">
        <v>1</v>
      </c>
      <c r="J200" s="564">
        <v>1</v>
      </c>
      <c r="K200" s="564">
        <v>1</v>
      </c>
      <c r="L200" s="564">
        <v>1</v>
      </c>
      <c r="M200" s="564">
        <v>1</v>
      </c>
      <c r="N200" s="564">
        <v>1</v>
      </c>
      <c r="O200" s="564">
        <v>1</v>
      </c>
      <c r="P200" s="564">
        <v>1</v>
      </c>
      <c r="Q200" s="564">
        <v>1</v>
      </c>
      <c r="R200" s="564">
        <v>1</v>
      </c>
      <c r="S200" s="564">
        <v>1</v>
      </c>
      <c r="T200" s="564">
        <v>1</v>
      </c>
      <c r="U200" s="564">
        <v>1</v>
      </c>
      <c r="V200" s="564">
        <v>1</v>
      </c>
      <c r="W200" s="564">
        <v>1</v>
      </c>
      <c r="X200" s="564">
        <v>1</v>
      </c>
      <c r="Y200" s="564">
        <v>1</v>
      </c>
      <c r="Z200" s="564">
        <v>1</v>
      </c>
      <c r="AA200" s="564">
        <v>1</v>
      </c>
      <c r="AB200" s="564">
        <v>1</v>
      </c>
      <c r="AC200" s="564">
        <v>1</v>
      </c>
      <c r="AD200" s="564">
        <v>1</v>
      </c>
      <c r="AE200" s="564">
        <v>1</v>
      </c>
      <c r="AF200" s="564">
        <v>1</v>
      </c>
      <c r="AG200" s="564">
        <v>1</v>
      </c>
      <c r="AH200" s="564">
        <v>1</v>
      </c>
      <c r="AI200" s="564">
        <v>1</v>
      </c>
      <c r="AJ200" s="564">
        <v>1</v>
      </c>
      <c r="AK200" s="564">
        <v>1</v>
      </c>
    </row>
    <row r="201" spans="1:37">
      <c r="A201">
        <v>197</v>
      </c>
      <c r="B201" s="564">
        <f t="shared" ca="1" si="24"/>
        <v>20</v>
      </c>
      <c r="C201" s="564">
        <f t="shared" ca="1" si="19"/>
        <v>400</v>
      </c>
      <c r="D201" s="564">
        <f t="shared" ca="1" si="22"/>
        <v>20</v>
      </c>
      <c r="E201" s="564">
        <f t="shared" ca="1" si="20"/>
        <v>0</v>
      </c>
      <c r="F201" s="564">
        <f t="shared" ca="1" si="23"/>
        <v>1</v>
      </c>
      <c r="G201" s="564">
        <f t="shared" ca="1" si="21"/>
        <v>-2.2890392154640278</v>
      </c>
      <c r="H201" s="564">
        <v>1</v>
      </c>
      <c r="I201" s="564">
        <v>1</v>
      </c>
      <c r="J201" s="564">
        <v>1</v>
      </c>
      <c r="K201" s="564">
        <v>1</v>
      </c>
      <c r="L201" s="564">
        <v>1</v>
      </c>
      <c r="M201" s="564">
        <v>1</v>
      </c>
      <c r="N201" s="564">
        <v>1</v>
      </c>
      <c r="O201" s="564">
        <v>1</v>
      </c>
      <c r="P201" s="564">
        <v>1</v>
      </c>
      <c r="Q201" s="564">
        <v>1</v>
      </c>
      <c r="R201" s="564">
        <v>1</v>
      </c>
      <c r="S201" s="564">
        <v>1</v>
      </c>
      <c r="T201" s="564">
        <v>1</v>
      </c>
      <c r="U201" s="564">
        <v>1</v>
      </c>
      <c r="V201" s="564">
        <v>1</v>
      </c>
      <c r="W201" s="564">
        <v>1</v>
      </c>
      <c r="X201" s="564">
        <v>1</v>
      </c>
      <c r="Y201" s="564">
        <v>1</v>
      </c>
      <c r="Z201" s="564">
        <v>1</v>
      </c>
      <c r="AA201" s="564">
        <v>1</v>
      </c>
      <c r="AB201" s="564">
        <v>1</v>
      </c>
      <c r="AC201" s="564">
        <v>1</v>
      </c>
      <c r="AD201" s="564">
        <v>1</v>
      </c>
      <c r="AE201" s="564">
        <v>1</v>
      </c>
      <c r="AF201" s="564">
        <v>1</v>
      </c>
      <c r="AG201" s="564">
        <v>1</v>
      </c>
      <c r="AH201" s="564">
        <v>1</v>
      </c>
      <c r="AI201" s="564">
        <v>1</v>
      </c>
      <c r="AJ201" s="564">
        <v>1</v>
      </c>
      <c r="AK201" s="564">
        <v>1</v>
      </c>
    </row>
    <row r="202" spans="1:37">
      <c r="A202">
        <v>198</v>
      </c>
      <c r="B202" s="564">
        <f t="shared" ca="1" si="24"/>
        <v>20</v>
      </c>
      <c r="C202" s="564">
        <f t="shared" ca="1" si="19"/>
        <v>400</v>
      </c>
      <c r="D202" s="564">
        <f t="shared" ca="1" si="22"/>
        <v>20</v>
      </c>
      <c r="E202" s="564">
        <f t="shared" ca="1" si="20"/>
        <v>0</v>
      </c>
      <c r="F202" s="564">
        <f t="shared" ca="1" si="23"/>
        <v>1</v>
      </c>
      <c r="G202" s="564">
        <f t="shared" ca="1" si="21"/>
        <v>2.1372119685933626</v>
      </c>
      <c r="H202" s="564">
        <v>1</v>
      </c>
      <c r="I202" s="564">
        <v>1</v>
      </c>
      <c r="J202" s="564">
        <v>1</v>
      </c>
      <c r="K202" s="564">
        <v>1</v>
      </c>
      <c r="L202" s="564">
        <v>1</v>
      </c>
      <c r="M202" s="564">
        <v>1</v>
      </c>
      <c r="N202" s="564">
        <v>1</v>
      </c>
      <c r="O202" s="564">
        <v>1</v>
      </c>
      <c r="P202" s="564">
        <v>1</v>
      </c>
      <c r="Q202" s="564">
        <v>1</v>
      </c>
      <c r="R202" s="564">
        <v>1</v>
      </c>
      <c r="S202" s="564">
        <v>1</v>
      </c>
      <c r="T202" s="564">
        <v>1</v>
      </c>
      <c r="U202" s="564">
        <v>1</v>
      </c>
      <c r="V202" s="564">
        <v>1</v>
      </c>
      <c r="W202" s="564">
        <v>1</v>
      </c>
      <c r="X202" s="564">
        <v>1</v>
      </c>
      <c r="Y202" s="564">
        <v>1</v>
      </c>
      <c r="Z202" s="564">
        <v>1</v>
      </c>
      <c r="AA202" s="564">
        <v>1</v>
      </c>
      <c r="AB202" s="564">
        <v>1</v>
      </c>
      <c r="AC202" s="564">
        <v>1</v>
      </c>
      <c r="AD202" s="564">
        <v>1</v>
      </c>
      <c r="AE202" s="564">
        <v>1</v>
      </c>
      <c r="AF202" s="564">
        <v>1</v>
      </c>
      <c r="AG202" s="564">
        <v>1</v>
      </c>
      <c r="AH202" s="564">
        <v>1</v>
      </c>
      <c r="AI202" s="564">
        <v>1</v>
      </c>
      <c r="AJ202" s="564">
        <v>1</v>
      </c>
      <c r="AK202" s="564">
        <v>1</v>
      </c>
    </row>
    <row r="203" spans="1:37">
      <c r="A203">
        <v>199</v>
      </c>
      <c r="B203" s="564">
        <f t="shared" ca="1" si="24"/>
        <v>20</v>
      </c>
      <c r="C203" s="564">
        <f t="shared" ca="1" si="19"/>
        <v>400</v>
      </c>
      <c r="D203" s="564">
        <f t="shared" ca="1" si="22"/>
        <v>20</v>
      </c>
      <c r="E203" s="564">
        <f t="shared" ca="1" si="20"/>
        <v>0</v>
      </c>
      <c r="F203" s="564">
        <f t="shared" ca="1" si="23"/>
        <v>1</v>
      </c>
      <c r="G203" s="564">
        <f t="shared" ca="1" si="21"/>
        <v>-3.4204253961703439</v>
      </c>
      <c r="H203" s="564">
        <v>1</v>
      </c>
      <c r="I203" s="564">
        <v>1</v>
      </c>
      <c r="J203" s="564">
        <v>1</v>
      </c>
      <c r="K203" s="564">
        <v>1</v>
      </c>
      <c r="L203" s="564">
        <v>1</v>
      </c>
      <c r="M203" s="564">
        <v>1</v>
      </c>
      <c r="N203" s="564">
        <v>1</v>
      </c>
      <c r="O203" s="564">
        <v>1</v>
      </c>
      <c r="P203" s="564">
        <v>1</v>
      </c>
      <c r="Q203" s="564">
        <v>1</v>
      </c>
      <c r="R203" s="564">
        <v>1</v>
      </c>
      <c r="S203" s="564">
        <v>1</v>
      </c>
      <c r="T203" s="564">
        <v>1</v>
      </c>
      <c r="U203" s="564">
        <v>1</v>
      </c>
      <c r="V203" s="564">
        <v>1</v>
      </c>
      <c r="W203" s="564">
        <v>1</v>
      </c>
      <c r="X203" s="564">
        <v>1</v>
      </c>
      <c r="Y203" s="564">
        <v>1</v>
      </c>
      <c r="Z203" s="564">
        <v>1</v>
      </c>
      <c r="AA203" s="564">
        <v>1</v>
      </c>
      <c r="AB203" s="564">
        <v>1</v>
      </c>
      <c r="AC203" s="564">
        <v>1</v>
      </c>
      <c r="AD203" s="564">
        <v>1</v>
      </c>
      <c r="AE203" s="564">
        <v>1</v>
      </c>
      <c r="AF203" s="564">
        <v>1</v>
      </c>
      <c r="AG203" s="564">
        <v>1</v>
      </c>
      <c r="AH203" s="564">
        <v>1</v>
      </c>
      <c r="AI203" s="564">
        <v>1</v>
      </c>
      <c r="AJ203" s="564">
        <v>1</v>
      </c>
      <c r="AK203" s="564">
        <v>1</v>
      </c>
    </row>
    <row r="204" spans="1:37">
      <c r="A204">
        <v>200</v>
      </c>
      <c r="B204" s="564">
        <f t="shared" ca="1" si="24"/>
        <v>0</v>
      </c>
      <c r="C204" s="564">
        <f t="shared" ca="1" si="19"/>
        <v>0</v>
      </c>
      <c r="D204" s="564">
        <f t="shared" ca="1" si="22"/>
        <v>0</v>
      </c>
      <c r="E204" s="564">
        <f t="shared" ca="1" si="20"/>
        <v>0</v>
      </c>
      <c r="F204" s="564">
        <f t="shared" ca="1" si="23"/>
        <v>1</v>
      </c>
      <c r="G204" s="564">
        <f t="shared" ca="1" si="21"/>
        <v>-4.4672083726169269</v>
      </c>
      <c r="H204" s="564">
        <v>0</v>
      </c>
      <c r="I204" s="564">
        <v>0</v>
      </c>
      <c r="J204" s="564">
        <v>0</v>
      </c>
      <c r="K204" s="564">
        <v>0</v>
      </c>
      <c r="L204" s="564">
        <v>0</v>
      </c>
      <c r="M204" s="564">
        <v>0</v>
      </c>
      <c r="N204" s="564">
        <v>0</v>
      </c>
      <c r="O204" s="564">
        <v>0</v>
      </c>
      <c r="P204" s="564">
        <v>0</v>
      </c>
      <c r="Q204" s="564">
        <v>0</v>
      </c>
      <c r="R204" s="564">
        <v>0</v>
      </c>
      <c r="S204" s="564">
        <v>0</v>
      </c>
      <c r="T204" s="564">
        <v>0</v>
      </c>
      <c r="U204" s="564">
        <v>0</v>
      </c>
      <c r="V204" s="564">
        <v>0</v>
      </c>
      <c r="W204" s="564">
        <v>0</v>
      </c>
      <c r="X204" s="564">
        <v>0</v>
      </c>
      <c r="Y204" s="564">
        <v>0</v>
      </c>
      <c r="Z204" s="564">
        <v>0</v>
      </c>
      <c r="AA204" s="564">
        <v>0</v>
      </c>
      <c r="AB204" s="564">
        <v>0</v>
      </c>
      <c r="AC204" s="564">
        <v>0</v>
      </c>
      <c r="AD204" s="564">
        <v>0</v>
      </c>
      <c r="AE204" s="564">
        <v>0</v>
      </c>
      <c r="AF204" s="564">
        <v>0</v>
      </c>
      <c r="AG204" s="564">
        <v>0</v>
      </c>
      <c r="AH204" s="564">
        <v>0</v>
      </c>
      <c r="AI204" s="564">
        <v>0</v>
      </c>
      <c r="AJ204" s="564">
        <v>0</v>
      </c>
      <c r="AK204" s="564">
        <v>0</v>
      </c>
    </row>
    <row r="205" spans="1:37">
      <c r="A205">
        <v>201</v>
      </c>
      <c r="B205" s="564">
        <f t="shared" ca="1" si="24"/>
        <v>20</v>
      </c>
      <c r="C205" s="564">
        <f t="shared" ca="1" si="19"/>
        <v>400</v>
      </c>
      <c r="D205" s="564">
        <f t="shared" ca="1" si="22"/>
        <v>20</v>
      </c>
      <c r="E205" s="564">
        <f t="shared" ca="1" si="20"/>
        <v>0</v>
      </c>
      <c r="F205" s="564">
        <f t="shared" ca="1" si="23"/>
        <v>1</v>
      </c>
      <c r="G205" s="564">
        <f t="shared" ca="1" si="21"/>
        <v>0.14821006820439209</v>
      </c>
      <c r="H205" s="564">
        <v>1</v>
      </c>
      <c r="I205" s="564">
        <v>1</v>
      </c>
      <c r="J205" s="564">
        <v>1</v>
      </c>
      <c r="K205" s="564">
        <v>1</v>
      </c>
      <c r="L205" s="564">
        <v>1</v>
      </c>
      <c r="M205" s="564">
        <v>1</v>
      </c>
      <c r="N205" s="564">
        <v>1</v>
      </c>
      <c r="O205" s="564">
        <v>1</v>
      </c>
      <c r="P205" s="564">
        <v>1</v>
      </c>
      <c r="Q205" s="564">
        <v>1</v>
      </c>
      <c r="R205" s="564">
        <v>1</v>
      </c>
      <c r="S205" s="564">
        <v>1</v>
      </c>
      <c r="T205" s="564">
        <v>1</v>
      </c>
      <c r="U205" s="564">
        <v>1</v>
      </c>
      <c r="V205" s="564">
        <v>1</v>
      </c>
      <c r="W205" s="564">
        <v>1</v>
      </c>
      <c r="X205" s="564">
        <v>1</v>
      </c>
      <c r="Y205" s="564">
        <v>1</v>
      </c>
      <c r="Z205" s="564">
        <v>1</v>
      </c>
      <c r="AA205" s="564">
        <v>1</v>
      </c>
      <c r="AB205" s="564">
        <v>1</v>
      </c>
      <c r="AC205" s="564">
        <v>1</v>
      </c>
      <c r="AD205" s="564">
        <v>1</v>
      </c>
      <c r="AE205" s="564">
        <v>1</v>
      </c>
      <c r="AF205" s="564">
        <v>1</v>
      </c>
      <c r="AG205" s="564">
        <v>1</v>
      </c>
      <c r="AH205" s="564">
        <v>1</v>
      </c>
      <c r="AI205" s="564">
        <v>1</v>
      </c>
      <c r="AJ205" s="564">
        <v>1</v>
      </c>
      <c r="AK205" s="564">
        <v>1</v>
      </c>
    </row>
    <row r="206" spans="1:37">
      <c r="A206">
        <v>202</v>
      </c>
      <c r="B206" s="564">
        <f t="shared" ca="1" si="24"/>
        <v>18</v>
      </c>
      <c r="C206" s="564">
        <f t="shared" ca="1" si="19"/>
        <v>324</v>
      </c>
      <c r="D206" s="564">
        <f t="shared" ca="1" si="22"/>
        <v>18</v>
      </c>
      <c r="E206" s="564">
        <f t="shared" ca="1" si="20"/>
        <v>1.8000000000000007</v>
      </c>
      <c r="F206" s="564">
        <f t="shared" ca="1" si="23"/>
        <v>0.81052631578947365</v>
      </c>
      <c r="G206" s="564">
        <f t="shared" ca="1" si="21"/>
        <v>-2.6223275419453969</v>
      </c>
      <c r="H206" s="564">
        <v>1</v>
      </c>
      <c r="I206" s="564">
        <v>1</v>
      </c>
      <c r="J206" s="564">
        <v>1</v>
      </c>
      <c r="K206" s="564">
        <v>1</v>
      </c>
      <c r="L206" s="564">
        <v>1</v>
      </c>
      <c r="M206" s="564">
        <v>1</v>
      </c>
      <c r="N206" s="564">
        <v>0</v>
      </c>
      <c r="O206" s="564">
        <v>1</v>
      </c>
      <c r="P206" s="564">
        <v>1</v>
      </c>
      <c r="Q206" s="564">
        <v>1</v>
      </c>
      <c r="R206" s="564">
        <v>1</v>
      </c>
      <c r="S206" s="564">
        <v>1</v>
      </c>
      <c r="T206" s="564">
        <v>1</v>
      </c>
      <c r="U206" s="564">
        <v>1</v>
      </c>
      <c r="V206" s="564">
        <v>1</v>
      </c>
      <c r="W206" s="564">
        <v>1</v>
      </c>
      <c r="X206" s="564">
        <v>0</v>
      </c>
      <c r="Y206" s="564">
        <v>1</v>
      </c>
      <c r="Z206" s="564">
        <v>1</v>
      </c>
      <c r="AA206" s="564">
        <v>1</v>
      </c>
      <c r="AB206" s="564">
        <v>1</v>
      </c>
      <c r="AC206" s="564">
        <v>0</v>
      </c>
      <c r="AD206" s="564">
        <v>1</v>
      </c>
      <c r="AE206" s="564">
        <v>0</v>
      </c>
      <c r="AF206" s="564">
        <v>1</v>
      </c>
      <c r="AG206" s="564">
        <v>1</v>
      </c>
      <c r="AH206" s="564">
        <v>1</v>
      </c>
      <c r="AI206" s="564">
        <v>1</v>
      </c>
      <c r="AJ206" s="564">
        <v>1</v>
      </c>
      <c r="AK206" s="564">
        <v>0</v>
      </c>
    </row>
    <row r="207" spans="1:37">
      <c r="A207">
        <v>203</v>
      </c>
      <c r="B207" s="564">
        <f t="shared" ca="1" si="24"/>
        <v>0</v>
      </c>
      <c r="C207" s="564">
        <f t="shared" ca="1" si="19"/>
        <v>0</v>
      </c>
      <c r="D207" s="564">
        <f t="shared" ca="1" si="22"/>
        <v>0</v>
      </c>
      <c r="E207" s="564">
        <f t="shared" ca="1" si="20"/>
        <v>0</v>
      </c>
      <c r="F207" s="564">
        <f t="shared" ca="1" si="23"/>
        <v>1</v>
      </c>
      <c r="G207" s="564">
        <f t="shared" ca="1" si="21"/>
        <v>2.4581407986717072</v>
      </c>
      <c r="H207" s="564">
        <v>0</v>
      </c>
      <c r="I207" s="564">
        <v>0</v>
      </c>
      <c r="J207" s="564">
        <v>0</v>
      </c>
      <c r="K207" s="564">
        <v>0</v>
      </c>
      <c r="L207" s="564">
        <v>0</v>
      </c>
      <c r="M207" s="564">
        <v>0</v>
      </c>
      <c r="N207" s="564">
        <v>0</v>
      </c>
      <c r="O207" s="564">
        <v>0</v>
      </c>
      <c r="P207" s="564">
        <v>0</v>
      </c>
      <c r="Q207" s="564">
        <v>0</v>
      </c>
      <c r="R207" s="564">
        <v>0</v>
      </c>
      <c r="S207" s="564">
        <v>0</v>
      </c>
      <c r="T207" s="564">
        <v>0</v>
      </c>
      <c r="U207" s="564">
        <v>0</v>
      </c>
      <c r="V207" s="564">
        <v>0</v>
      </c>
      <c r="W207" s="564">
        <v>0</v>
      </c>
      <c r="X207" s="564">
        <v>0</v>
      </c>
      <c r="Y207" s="564">
        <v>0</v>
      </c>
      <c r="Z207" s="564">
        <v>0</v>
      </c>
      <c r="AA207" s="564">
        <v>0</v>
      </c>
      <c r="AB207" s="564">
        <v>0</v>
      </c>
      <c r="AC207" s="564">
        <v>0</v>
      </c>
      <c r="AD207" s="564">
        <v>0</v>
      </c>
      <c r="AE207" s="564">
        <v>0</v>
      </c>
      <c r="AF207" s="564">
        <v>0</v>
      </c>
      <c r="AG207" s="564">
        <v>0</v>
      </c>
      <c r="AH207" s="564">
        <v>0</v>
      </c>
      <c r="AI207" s="564">
        <v>0</v>
      </c>
      <c r="AJ207" s="564">
        <v>0</v>
      </c>
      <c r="AK207" s="564">
        <v>0</v>
      </c>
    </row>
    <row r="208" spans="1:37">
      <c r="A208">
        <v>204</v>
      </c>
      <c r="B208" s="564">
        <f t="shared" ca="1" si="24"/>
        <v>0</v>
      </c>
      <c r="C208" s="564">
        <f t="shared" ca="1" si="19"/>
        <v>0</v>
      </c>
      <c r="D208" s="564">
        <f t="shared" ca="1" si="22"/>
        <v>0</v>
      </c>
      <c r="E208" s="564">
        <f t="shared" ca="1" si="20"/>
        <v>0</v>
      </c>
      <c r="F208" s="564">
        <f t="shared" ca="1" si="23"/>
        <v>1</v>
      </c>
      <c r="G208" s="564">
        <f t="shared" ca="1" si="21"/>
        <v>4.0849084217551308</v>
      </c>
      <c r="H208" s="564">
        <v>0</v>
      </c>
      <c r="I208" s="564">
        <v>0</v>
      </c>
      <c r="J208" s="564">
        <v>0</v>
      </c>
      <c r="K208" s="564">
        <v>0</v>
      </c>
      <c r="L208" s="564">
        <v>0</v>
      </c>
      <c r="M208" s="564">
        <v>0</v>
      </c>
      <c r="N208" s="564">
        <v>0</v>
      </c>
      <c r="O208" s="564">
        <v>0</v>
      </c>
      <c r="P208" s="564">
        <v>0</v>
      </c>
      <c r="Q208" s="564">
        <v>0</v>
      </c>
      <c r="R208" s="564">
        <v>0</v>
      </c>
      <c r="S208" s="564">
        <v>0</v>
      </c>
      <c r="T208" s="564">
        <v>0</v>
      </c>
      <c r="U208" s="564">
        <v>0</v>
      </c>
      <c r="V208" s="564">
        <v>0</v>
      </c>
      <c r="W208" s="564">
        <v>0</v>
      </c>
      <c r="X208" s="564">
        <v>0</v>
      </c>
      <c r="Y208" s="564">
        <v>0</v>
      </c>
      <c r="Z208" s="564">
        <v>0</v>
      </c>
      <c r="AA208" s="564">
        <v>0</v>
      </c>
      <c r="AB208" s="564">
        <v>0</v>
      </c>
      <c r="AC208" s="564">
        <v>0</v>
      </c>
      <c r="AD208" s="564">
        <v>0</v>
      </c>
      <c r="AE208" s="564">
        <v>0</v>
      </c>
      <c r="AF208" s="564">
        <v>0</v>
      </c>
      <c r="AG208" s="564">
        <v>0</v>
      </c>
      <c r="AH208" s="564">
        <v>0</v>
      </c>
      <c r="AI208" s="564">
        <v>0</v>
      </c>
      <c r="AJ208" s="564">
        <v>0</v>
      </c>
      <c r="AK208" s="564">
        <v>0</v>
      </c>
    </row>
    <row r="209" spans="1:37">
      <c r="A209">
        <v>205</v>
      </c>
      <c r="B209" s="564">
        <f t="shared" ca="1" si="24"/>
        <v>20</v>
      </c>
      <c r="C209" s="564">
        <f t="shared" ca="1" si="19"/>
        <v>400</v>
      </c>
      <c r="D209" s="564">
        <f t="shared" ca="1" si="22"/>
        <v>20</v>
      </c>
      <c r="E209" s="564">
        <f t="shared" ca="1" si="20"/>
        <v>0</v>
      </c>
      <c r="F209" s="564">
        <f t="shared" ca="1" si="23"/>
        <v>1</v>
      </c>
      <c r="G209" s="564">
        <f t="shared" ca="1" si="21"/>
        <v>7.507030172446461</v>
      </c>
      <c r="H209" s="564">
        <v>1</v>
      </c>
      <c r="I209" s="564">
        <v>1</v>
      </c>
      <c r="J209" s="564">
        <v>1</v>
      </c>
      <c r="K209" s="564">
        <v>1</v>
      </c>
      <c r="L209" s="564">
        <v>1</v>
      </c>
      <c r="M209" s="564">
        <v>1</v>
      </c>
      <c r="N209" s="564">
        <v>1</v>
      </c>
      <c r="O209" s="564">
        <v>1</v>
      </c>
      <c r="P209" s="564">
        <v>1</v>
      </c>
      <c r="Q209" s="564">
        <v>1</v>
      </c>
      <c r="R209" s="564">
        <v>1</v>
      </c>
      <c r="S209" s="564">
        <v>1</v>
      </c>
      <c r="T209" s="564">
        <v>1</v>
      </c>
      <c r="U209" s="564">
        <v>1</v>
      </c>
      <c r="V209" s="564">
        <v>1</v>
      </c>
      <c r="W209" s="564">
        <v>1</v>
      </c>
      <c r="X209" s="564">
        <v>1</v>
      </c>
      <c r="Y209" s="564">
        <v>1</v>
      </c>
      <c r="Z209" s="564">
        <v>1</v>
      </c>
      <c r="AA209" s="564">
        <v>1</v>
      </c>
      <c r="AB209" s="564">
        <v>1</v>
      </c>
      <c r="AC209" s="564">
        <v>1</v>
      </c>
      <c r="AD209" s="564">
        <v>1</v>
      </c>
      <c r="AE209" s="564">
        <v>1</v>
      </c>
      <c r="AF209" s="564">
        <v>1</v>
      </c>
      <c r="AG209" s="564">
        <v>1</v>
      </c>
      <c r="AH209" s="564">
        <v>1</v>
      </c>
      <c r="AI209" s="564">
        <v>1</v>
      </c>
      <c r="AJ209" s="564">
        <v>1</v>
      </c>
      <c r="AK209" s="564">
        <v>1</v>
      </c>
    </row>
    <row r="210" spans="1:37">
      <c r="A210">
        <v>206</v>
      </c>
      <c r="B210" s="564">
        <f t="shared" ca="1" si="24"/>
        <v>20</v>
      </c>
      <c r="C210" s="564">
        <f t="shared" ca="1" si="19"/>
        <v>400</v>
      </c>
      <c r="D210" s="564">
        <f t="shared" ca="1" si="22"/>
        <v>20</v>
      </c>
      <c r="E210" s="564">
        <f t="shared" ca="1" si="20"/>
        <v>0</v>
      </c>
      <c r="F210" s="564">
        <f t="shared" ca="1" si="23"/>
        <v>1</v>
      </c>
      <c r="G210" s="564">
        <f t="shared" ca="1" si="21"/>
        <v>-0.97579313374610166</v>
      </c>
      <c r="H210" s="564">
        <v>1</v>
      </c>
      <c r="I210" s="564">
        <v>1</v>
      </c>
      <c r="J210" s="564">
        <v>1</v>
      </c>
      <c r="K210" s="564">
        <v>1</v>
      </c>
      <c r="L210" s="564">
        <v>1</v>
      </c>
      <c r="M210" s="564">
        <v>1</v>
      </c>
      <c r="N210" s="564">
        <v>1</v>
      </c>
      <c r="O210" s="564">
        <v>1</v>
      </c>
      <c r="P210" s="564">
        <v>1</v>
      </c>
      <c r="Q210" s="564">
        <v>1</v>
      </c>
      <c r="R210" s="564">
        <v>1</v>
      </c>
      <c r="S210" s="564">
        <v>1</v>
      </c>
      <c r="T210" s="564">
        <v>1</v>
      </c>
      <c r="U210" s="564">
        <v>1</v>
      </c>
      <c r="V210" s="564">
        <v>1</v>
      </c>
      <c r="W210" s="564">
        <v>1</v>
      </c>
      <c r="X210" s="564">
        <v>1</v>
      </c>
      <c r="Y210" s="564">
        <v>1</v>
      </c>
      <c r="Z210" s="564">
        <v>1</v>
      </c>
      <c r="AA210" s="564">
        <v>1</v>
      </c>
      <c r="AB210" s="564">
        <v>1</v>
      </c>
      <c r="AC210" s="564">
        <v>1</v>
      </c>
      <c r="AD210" s="564">
        <v>1</v>
      </c>
      <c r="AE210" s="564">
        <v>1</v>
      </c>
      <c r="AF210" s="564">
        <v>1</v>
      </c>
      <c r="AG210" s="564">
        <v>1</v>
      </c>
      <c r="AH210" s="564">
        <v>1</v>
      </c>
      <c r="AI210" s="564">
        <v>1</v>
      </c>
      <c r="AJ210" s="564">
        <v>1</v>
      </c>
      <c r="AK210" s="564">
        <v>1</v>
      </c>
    </row>
    <row r="211" spans="1:37">
      <c r="A211">
        <v>207</v>
      </c>
      <c r="B211" s="564">
        <f t="shared" ca="1" si="24"/>
        <v>20</v>
      </c>
      <c r="C211" s="564">
        <f t="shared" ca="1" si="19"/>
        <v>400</v>
      </c>
      <c r="D211" s="564">
        <f t="shared" ca="1" si="22"/>
        <v>20</v>
      </c>
      <c r="E211" s="564">
        <f t="shared" ca="1" si="20"/>
        <v>0</v>
      </c>
      <c r="F211" s="564">
        <f t="shared" ca="1" si="23"/>
        <v>1</v>
      </c>
      <c r="G211" s="564">
        <f t="shared" ca="1" si="21"/>
        <v>3.2705271412172352</v>
      </c>
      <c r="H211" s="564">
        <v>1</v>
      </c>
      <c r="I211" s="564">
        <v>1</v>
      </c>
      <c r="J211" s="564">
        <v>1</v>
      </c>
      <c r="K211" s="564">
        <v>1</v>
      </c>
      <c r="L211" s="564">
        <v>1</v>
      </c>
      <c r="M211" s="564">
        <v>1</v>
      </c>
      <c r="N211" s="564">
        <v>1</v>
      </c>
      <c r="O211" s="564">
        <v>1</v>
      </c>
      <c r="P211" s="564">
        <v>1</v>
      </c>
      <c r="Q211" s="564">
        <v>1</v>
      </c>
      <c r="R211" s="564">
        <v>1</v>
      </c>
      <c r="S211" s="564">
        <v>1</v>
      </c>
      <c r="T211" s="564">
        <v>1</v>
      </c>
      <c r="U211" s="564">
        <v>1</v>
      </c>
      <c r="V211" s="564">
        <v>1</v>
      </c>
      <c r="W211" s="564">
        <v>1</v>
      </c>
      <c r="X211" s="564">
        <v>1</v>
      </c>
      <c r="Y211" s="564">
        <v>1</v>
      </c>
      <c r="Z211" s="564">
        <v>1</v>
      </c>
      <c r="AA211" s="564">
        <v>1</v>
      </c>
      <c r="AB211" s="564">
        <v>1</v>
      </c>
      <c r="AC211" s="564">
        <v>1</v>
      </c>
      <c r="AD211" s="564">
        <v>1</v>
      </c>
      <c r="AE211" s="564">
        <v>1</v>
      </c>
      <c r="AF211" s="564">
        <v>1</v>
      </c>
      <c r="AG211" s="564">
        <v>1</v>
      </c>
      <c r="AH211" s="564">
        <v>1</v>
      </c>
      <c r="AI211" s="564">
        <v>1</v>
      </c>
      <c r="AJ211" s="564">
        <v>1</v>
      </c>
      <c r="AK211" s="564">
        <v>1</v>
      </c>
    </row>
    <row r="212" spans="1:37">
      <c r="A212">
        <v>208</v>
      </c>
      <c r="B212" s="564">
        <f t="shared" ca="1" si="24"/>
        <v>0</v>
      </c>
      <c r="C212" s="564">
        <f t="shared" ca="1" si="19"/>
        <v>0</v>
      </c>
      <c r="D212" s="564">
        <f t="shared" ca="1" si="22"/>
        <v>0</v>
      </c>
      <c r="E212" s="564">
        <f t="shared" ca="1" si="20"/>
        <v>0</v>
      </c>
      <c r="F212" s="564">
        <f t="shared" ca="1" si="23"/>
        <v>1</v>
      </c>
      <c r="G212" s="564">
        <f t="shared" ca="1" si="21"/>
        <v>3.0788526127217901</v>
      </c>
      <c r="H212" s="564">
        <v>0</v>
      </c>
      <c r="I212" s="564">
        <v>0</v>
      </c>
      <c r="J212" s="564">
        <v>0</v>
      </c>
      <c r="K212" s="564">
        <v>0</v>
      </c>
      <c r="L212" s="564">
        <v>0</v>
      </c>
      <c r="M212" s="564">
        <v>0</v>
      </c>
      <c r="N212" s="564">
        <v>0</v>
      </c>
      <c r="O212" s="564">
        <v>0</v>
      </c>
      <c r="P212" s="564">
        <v>0</v>
      </c>
      <c r="Q212" s="564">
        <v>0</v>
      </c>
      <c r="R212" s="564">
        <v>0</v>
      </c>
      <c r="S212" s="564">
        <v>0</v>
      </c>
      <c r="T212" s="564">
        <v>0</v>
      </c>
      <c r="U212" s="564">
        <v>0</v>
      </c>
      <c r="V212" s="564">
        <v>0</v>
      </c>
      <c r="W212" s="564">
        <v>0</v>
      </c>
      <c r="X212" s="564">
        <v>0</v>
      </c>
      <c r="Y212" s="564">
        <v>0</v>
      </c>
      <c r="Z212" s="564">
        <v>0</v>
      </c>
      <c r="AA212" s="564">
        <v>0</v>
      </c>
      <c r="AB212" s="564">
        <v>0</v>
      </c>
      <c r="AC212" s="564">
        <v>0</v>
      </c>
      <c r="AD212" s="564">
        <v>0</v>
      </c>
      <c r="AE212" s="564">
        <v>0</v>
      </c>
      <c r="AF212" s="564">
        <v>0</v>
      </c>
      <c r="AG212" s="564">
        <v>0</v>
      </c>
      <c r="AH212" s="564">
        <v>0</v>
      </c>
      <c r="AI212" s="564">
        <v>0</v>
      </c>
      <c r="AJ212" s="564">
        <v>0</v>
      </c>
      <c r="AK212" s="564">
        <v>0</v>
      </c>
    </row>
    <row r="213" spans="1:37">
      <c r="A213">
        <v>209</v>
      </c>
      <c r="B213" s="564">
        <f t="shared" ca="1" si="24"/>
        <v>0</v>
      </c>
      <c r="C213" s="564">
        <f t="shared" ca="1" si="19"/>
        <v>0</v>
      </c>
      <c r="D213" s="564">
        <f t="shared" ca="1" si="22"/>
        <v>0</v>
      </c>
      <c r="E213" s="564">
        <f t="shared" ca="1" si="20"/>
        <v>0</v>
      </c>
      <c r="F213" s="564">
        <f t="shared" ca="1" si="23"/>
        <v>1</v>
      </c>
      <c r="G213" s="564">
        <f t="shared" ca="1" si="21"/>
        <v>4.5516837213380761</v>
      </c>
      <c r="H213" s="564">
        <v>0</v>
      </c>
      <c r="I213" s="564">
        <v>0</v>
      </c>
      <c r="J213" s="564">
        <v>0</v>
      </c>
      <c r="K213" s="564">
        <v>0</v>
      </c>
      <c r="L213" s="564">
        <v>0</v>
      </c>
      <c r="M213" s="564">
        <v>0</v>
      </c>
      <c r="N213" s="564">
        <v>0</v>
      </c>
      <c r="O213" s="564">
        <v>0</v>
      </c>
      <c r="P213" s="564">
        <v>0</v>
      </c>
      <c r="Q213" s="564">
        <v>0</v>
      </c>
      <c r="R213" s="564">
        <v>0</v>
      </c>
      <c r="S213" s="564">
        <v>0</v>
      </c>
      <c r="T213" s="564">
        <v>0</v>
      </c>
      <c r="U213" s="564">
        <v>0</v>
      </c>
      <c r="V213" s="564">
        <v>0</v>
      </c>
      <c r="W213" s="564">
        <v>0</v>
      </c>
      <c r="X213" s="564">
        <v>0</v>
      </c>
      <c r="Y213" s="564">
        <v>0</v>
      </c>
      <c r="Z213" s="564">
        <v>0</v>
      </c>
      <c r="AA213" s="564">
        <v>0</v>
      </c>
      <c r="AB213" s="564">
        <v>0</v>
      </c>
      <c r="AC213" s="564">
        <v>0</v>
      </c>
      <c r="AD213" s="564">
        <v>0</v>
      </c>
      <c r="AE213" s="564">
        <v>0</v>
      </c>
      <c r="AF213" s="564">
        <v>0</v>
      </c>
      <c r="AG213" s="564">
        <v>0</v>
      </c>
      <c r="AH213" s="564">
        <v>0</v>
      </c>
      <c r="AI213" s="564">
        <v>0</v>
      </c>
      <c r="AJ213" s="564">
        <v>0</v>
      </c>
      <c r="AK213" s="564">
        <v>0</v>
      </c>
    </row>
    <row r="214" spans="1:37">
      <c r="A214">
        <v>210</v>
      </c>
      <c r="B214" s="564">
        <f t="shared" ca="1" si="24"/>
        <v>20</v>
      </c>
      <c r="C214" s="564">
        <f t="shared" ca="1" si="19"/>
        <v>400</v>
      </c>
      <c r="D214" s="564">
        <f t="shared" ca="1" si="22"/>
        <v>20</v>
      </c>
      <c r="E214" s="564">
        <f t="shared" ca="1" si="20"/>
        <v>0</v>
      </c>
      <c r="F214" s="564">
        <f t="shared" ca="1" si="23"/>
        <v>1</v>
      </c>
      <c r="G214" s="564">
        <f t="shared" ca="1" si="21"/>
        <v>2.4475686824963807</v>
      </c>
      <c r="H214" s="564">
        <v>1</v>
      </c>
      <c r="I214" s="564">
        <v>1</v>
      </c>
      <c r="J214" s="564">
        <v>1</v>
      </c>
      <c r="K214" s="564">
        <v>1</v>
      </c>
      <c r="L214" s="564">
        <v>1</v>
      </c>
      <c r="M214" s="564">
        <v>1</v>
      </c>
      <c r="N214" s="564">
        <v>1</v>
      </c>
      <c r="O214" s="564">
        <v>1</v>
      </c>
      <c r="P214" s="564">
        <v>1</v>
      </c>
      <c r="Q214" s="564">
        <v>1</v>
      </c>
      <c r="R214" s="564">
        <v>1</v>
      </c>
      <c r="S214" s="564">
        <v>1</v>
      </c>
      <c r="T214" s="564">
        <v>1</v>
      </c>
      <c r="U214" s="564">
        <v>1</v>
      </c>
      <c r="V214" s="564">
        <v>1</v>
      </c>
      <c r="W214" s="564">
        <v>1</v>
      </c>
      <c r="X214" s="564">
        <v>1</v>
      </c>
      <c r="Y214" s="564">
        <v>1</v>
      </c>
      <c r="Z214" s="564">
        <v>1</v>
      </c>
      <c r="AA214" s="564">
        <v>1</v>
      </c>
      <c r="AB214" s="564">
        <v>1</v>
      </c>
      <c r="AC214" s="564">
        <v>1</v>
      </c>
      <c r="AD214" s="564">
        <v>1</v>
      </c>
      <c r="AE214" s="564">
        <v>1</v>
      </c>
      <c r="AF214" s="564">
        <v>1</v>
      </c>
      <c r="AG214" s="564">
        <v>1</v>
      </c>
      <c r="AH214" s="564">
        <v>1</v>
      </c>
      <c r="AI214" s="564">
        <v>1</v>
      </c>
      <c r="AJ214" s="564">
        <v>1</v>
      </c>
      <c r="AK214" s="564">
        <v>1</v>
      </c>
    </row>
    <row r="215" spans="1:37">
      <c r="A215">
        <v>211</v>
      </c>
      <c r="B215" s="564">
        <f t="shared" ca="1" si="24"/>
        <v>0</v>
      </c>
      <c r="C215" s="564">
        <f t="shared" ca="1" si="19"/>
        <v>0</v>
      </c>
      <c r="D215" s="564">
        <f t="shared" ca="1" si="22"/>
        <v>0</v>
      </c>
      <c r="E215" s="564">
        <f t="shared" ca="1" si="20"/>
        <v>0</v>
      </c>
      <c r="F215" s="564">
        <f t="shared" ca="1" si="23"/>
        <v>1</v>
      </c>
      <c r="G215" s="564">
        <f t="shared" ca="1" si="21"/>
        <v>-6.8062995332915701</v>
      </c>
      <c r="H215" s="564">
        <v>0</v>
      </c>
      <c r="I215" s="564">
        <v>0</v>
      </c>
      <c r="J215" s="564">
        <v>0</v>
      </c>
      <c r="K215" s="564">
        <v>0</v>
      </c>
      <c r="L215" s="564">
        <v>0</v>
      </c>
      <c r="M215" s="564">
        <v>0</v>
      </c>
      <c r="N215" s="564">
        <v>0</v>
      </c>
      <c r="O215" s="564">
        <v>0</v>
      </c>
      <c r="P215" s="564">
        <v>0</v>
      </c>
      <c r="Q215" s="564">
        <v>0</v>
      </c>
      <c r="R215" s="564">
        <v>0</v>
      </c>
      <c r="S215" s="564">
        <v>0</v>
      </c>
      <c r="T215" s="564">
        <v>0</v>
      </c>
      <c r="U215" s="564">
        <v>0</v>
      </c>
      <c r="V215" s="564">
        <v>0</v>
      </c>
      <c r="W215" s="564">
        <v>0</v>
      </c>
      <c r="X215" s="564">
        <v>0</v>
      </c>
      <c r="Y215" s="564">
        <v>0</v>
      </c>
      <c r="Z215" s="564">
        <v>0</v>
      </c>
      <c r="AA215" s="564">
        <v>0</v>
      </c>
      <c r="AB215" s="564">
        <v>0</v>
      </c>
      <c r="AC215" s="564">
        <v>0</v>
      </c>
      <c r="AD215" s="564">
        <v>0</v>
      </c>
      <c r="AE215" s="564">
        <v>0</v>
      </c>
      <c r="AF215" s="564">
        <v>0</v>
      </c>
      <c r="AG215" s="564">
        <v>0</v>
      </c>
      <c r="AH215" s="564">
        <v>0</v>
      </c>
      <c r="AI215" s="564">
        <v>0</v>
      </c>
      <c r="AJ215" s="564">
        <v>0</v>
      </c>
      <c r="AK215" s="564">
        <v>0</v>
      </c>
    </row>
    <row r="216" spans="1:37">
      <c r="A216">
        <v>212</v>
      </c>
      <c r="B216" s="564">
        <f t="shared" ca="1" si="24"/>
        <v>20</v>
      </c>
      <c r="C216" s="564">
        <f t="shared" ca="1" si="19"/>
        <v>400</v>
      </c>
      <c r="D216" s="564">
        <f t="shared" ca="1" si="22"/>
        <v>20</v>
      </c>
      <c r="E216" s="564">
        <f t="shared" ca="1" si="20"/>
        <v>0</v>
      </c>
      <c r="F216" s="564">
        <f t="shared" ca="1" si="23"/>
        <v>1</v>
      </c>
      <c r="G216" s="564">
        <f t="shared" ca="1" si="21"/>
        <v>8.053805585106117</v>
      </c>
      <c r="H216" s="564">
        <v>1</v>
      </c>
      <c r="I216" s="564">
        <v>1</v>
      </c>
      <c r="J216" s="564">
        <v>1</v>
      </c>
      <c r="K216" s="564">
        <v>1</v>
      </c>
      <c r="L216" s="564">
        <v>1</v>
      </c>
      <c r="M216" s="564">
        <v>1</v>
      </c>
      <c r="N216" s="564">
        <v>1</v>
      </c>
      <c r="O216" s="564">
        <v>1</v>
      </c>
      <c r="P216" s="564">
        <v>1</v>
      </c>
      <c r="Q216" s="564">
        <v>1</v>
      </c>
      <c r="R216" s="564">
        <v>1</v>
      </c>
      <c r="S216" s="564">
        <v>1</v>
      </c>
      <c r="T216" s="564">
        <v>1</v>
      </c>
      <c r="U216" s="564">
        <v>1</v>
      </c>
      <c r="V216" s="564">
        <v>1</v>
      </c>
      <c r="W216" s="564">
        <v>1</v>
      </c>
      <c r="X216" s="564">
        <v>1</v>
      </c>
      <c r="Y216" s="564">
        <v>1</v>
      </c>
      <c r="Z216" s="564">
        <v>1</v>
      </c>
      <c r="AA216" s="564">
        <v>1</v>
      </c>
      <c r="AB216" s="564">
        <v>1</v>
      </c>
      <c r="AC216" s="564">
        <v>1</v>
      </c>
      <c r="AD216" s="564">
        <v>1</v>
      </c>
      <c r="AE216" s="564">
        <v>1</v>
      </c>
      <c r="AF216" s="564">
        <v>1</v>
      </c>
      <c r="AG216" s="564">
        <v>1</v>
      </c>
      <c r="AH216" s="564">
        <v>1</v>
      </c>
      <c r="AI216" s="564">
        <v>1</v>
      </c>
      <c r="AJ216" s="564">
        <v>1</v>
      </c>
      <c r="AK216" s="564">
        <v>1</v>
      </c>
    </row>
    <row r="217" spans="1:37">
      <c r="A217">
        <v>213</v>
      </c>
      <c r="B217" s="564">
        <f t="shared" ca="1" si="24"/>
        <v>20</v>
      </c>
      <c r="C217" s="564">
        <f t="shared" ca="1" si="19"/>
        <v>400</v>
      </c>
      <c r="D217" s="564">
        <f t="shared" ca="1" si="22"/>
        <v>20</v>
      </c>
      <c r="E217" s="564">
        <f t="shared" ca="1" si="20"/>
        <v>0</v>
      </c>
      <c r="F217" s="564">
        <f t="shared" ca="1" si="23"/>
        <v>1</v>
      </c>
      <c r="G217" s="564">
        <f t="shared" ca="1" si="21"/>
        <v>8.2730421892009787</v>
      </c>
      <c r="H217" s="564">
        <v>1</v>
      </c>
      <c r="I217" s="564">
        <v>1</v>
      </c>
      <c r="J217" s="564">
        <v>1</v>
      </c>
      <c r="K217" s="564">
        <v>1</v>
      </c>
      <c r="L217" s="564">
        <v>1</v>
      </c>
      <c r="M217" s="564">
        <v>1</v>
      </c>
      <c r="N217" s="564">
        <v>1</v>
      </c>
      <c r="O217" s="564">
        <v>1</v>
      </c>
      <c r="P217" s="564">
        <v>1</v>
      </c>
      <c r="Q217" s="564">
        <v>1</v>
      </c>
      <c r="R217" s="564">
        <v>1</v>
      </c>
      <c r="S217" s="564">
        <v>1</v>
      </c>
      <c r="T217" s="564">
        <v>1</v>
      </c>
      <c r="U217" s="564">
        <v>1</v>
      </c>
      <c r="V217" s="564">
        <v>1</v>
      </c>
      <c r="W217" s="564">
        <v>1</v>
      </c>
      <c r="X217" s="564">
        <v>1</v>
      </c>
      <c r="Y217" s="564">
        <v>1</v>
      </c>
      <c r="Z217" s="564">
        <v>1</v>
      </c>
      <c r="AA217" s="564">
        <v>1</v>
      </c>
      <c r="AB217" s="564">
        <v>1</v>
      </c>
      <c r="AC217" s="564">
        <v>1</v>
      </c>
      <c r="AD217" s="564">
        <v>1</v>
      </c>
      <c r="AE217" s="564">
        <v>1</v>
      </c>
      <c r="AF217" s="564">
        <v>1</v>
      </c>
      <c r="AG217" s="564">
        <v>1</v>
      </c>
      <c r="AH217" s="564">
        <v>1</v>
      </c>
      <c r="AI217" s="564">
        <v>1</v>
      </c>
      <c r="AJ217" s="564">
        <v>1</v>
      </c>
      <c r="AK217" s="564">
        <v>1</v>
      </c>
    </row>
    <row r="218" spans="1:37">
      <c r="A218">
        <v>214</v>
      </c>
      <c r="B218" s="564">
        <f t="shared" ca="1" si="24"/>
        <v>0</v>
      </c>
      <c r="C218" s="564">
        <f t="shared" ca="1" si="19"/>
        <v>0</v>
      </c>
      <c r="D218" s="564">
        <f t="shared" ca="1" si="22"/>
        <v>0</v>
      </c>
      <c r="E218" s="564">
        <f t="shared" ca="1" si="20"/>
        <v>0</v>
      </c>
      <c r="F218" s="564">
        <f t="shared" ca="1" si="23"/>
        <v>1</v>
      </c>
      <c r="G218" s="564">
        <f t="shared" ca="1" si="21"/>
        <v>-3.5868549704573964</v>
      </c>
      <c r="H218" s="564">
        <v>0</v>
      </c>
      <c r="I218" s="564">
        <v>0</v>
      </c>
      <c r="J218" s="564">
        <v>0</v>
      </c>
      <c r="K218" s="564">
        <v>0</v>
      </c>
      <c r="L218" s="564">
        <v>0</v>
      </c>
      <c r="M218" s="564">
        <v>0</v>
      </c>
      <c r="N218" s="564">
        <v>0</v>
      </c>
      <c r="O218" s="564">
        <v>0</v>
      </c>
      <c r="P218" s="564">
        <v>0</v>
      </c>
      <c r="Q218" s="564">
        <v>0</v>
      </c>
      <c r="R218" s="564">
        <v>0</v>
      </c>
      <c r="S218" s="564">
        <v>0</v>
      </c>
      <c r="T218" s="564">
        <v>0</v>
      </c>
      <c r="U218" s="564">
        <v>0</v>
      </c>
      <c r="V218" s="564">
        <v>0</v>
      </c>
      <c r="W218" s="564">
        <v>0</v>
      </c>
      <c r="X218" s="564">
        <v>0</v>
      </c>
      <c r="Y218" s="564">
        <v>0</v>
      </c>
      <c r="Z218" s="564">
        <v>0</v>
      </c>
      <c r="AA218" s="564">
        <v>0</v>
      </c>
      <c r="AB218" s="564">
        <v>0</v>
      </c>
      <c r="AC218" s="564">
        <v>0</v>
      </c>
      <c r="AD218" s="564">
        <v>0</v>
      </c>
      <c r="AE218" s="564">
        <v>0</v>
      </c>
      <c r="AF218" s="564">
        <v>0</v>
      </c>
      <c r="AG218" s="564">
        <v>0</v>
      </c>
      <c r="AH218" s="564">
        <v>0</v>
      </c>
      <c r="AI218" s="564">
        <v>0</v>
      </c>
      <c r="AJ218" s="564">
        <v>0</v>
      </c>
      <c r="AK218" s="564">
        <v>0</v>
      </c>
    </row>
    <row r="219" spans="1:37">
      <c r="A219">
        <v>215</v>
      </c>
      <c r="B219" s="564">
        <f t="shared" ca="1" si="24"/>
        <v>0</v>
      </c>
      <c r="C219" s="564">
        <f t="shared" ca="1" si="19"/>
        <v>0</v>
      </c>
      <c r="D219" s="564">
        <f t="shared" ca="1" si="22"/>
        <v>0</v>
      </c>
      <c r="E219" s="564">
        <f t="shared" ca="1" si="20"/>
        <v>0</v>
      </c>
      <c r="F219" s="564">
        <f t="shared" ca="1" si="23"/>
        <v>1</v>
      </c>
      <c r="G219" s="564">
        <f t="shared" ca="1" si="21"/>
        <v>3.9621347175049157</v>
      </c>
      <c r="H219" s="564">
        <v>0</v>
      </c>
      <c r="I219" s="564">
        <v>0</v>
      </c>
      <c r="J219" s="564">
        <v>0</v>
      </c>
      <c r="K219" s="564">
        <v>0</v>
      </c>
      <c r="L219" s="564">
        <v>0</v>
      </c>
      <c r="M219" s="564">
        <v>0</v>
      </c>
      <c r="N219" s="564">
        <v>0</v>
      </c>
      <c r="O219" s="564">
        <v>0</v>
      </c>
      <c r="P219" s="564">
        <v>0</v>
      </c>
      <c r="Q219" s="564">
        <v>0</v>
      </c>
      <c r="R219" s="564">
        <v>0</v>
      </c>
      <c r="S219" s="564">
        <v>0</v>
      </c>
      <c r="T219" s="564">
        <v>0</v>
      </c>
      <c r="U219" s="564">
        <v>0</v>
      </c>
      <c r="V219" s="564">
        <v>0</v>
      </c>
      <c r="W219" s="564">
        <v>0</v>
      </c>
      <c r="X219" s="564">
        <v>0</v>
      </c>
      <c r="Y219" s="564">
        <v>0</v>
      </c>
      <c r="Z219" s="564">
        <v>0</v>
      </c>
      <c r="AA219" s="564">
        <v>0</v>
      </c>
      <c r="AB219" s="564">
        <v>0</v>
      </c>
      <c r="AC219" s="564">
        <v>0</v>
      </c>
      <c r="AD219" s="564">
        <v>0</v>
      </c>
      <c r="AE219" s="564">
        <v>0</v>
      </c>
      <c r="AF219" s="564">
        <v>0</v>
      </c>
      <c r="AG219" s="564">
        <v>0</v>
      </c>
      <c r="AH219" s="564">
        <v>0</v>
      </c>
      <c r="AI219" s="564">
        <v>0</v>
      </c>
      <c r="AJ219" s="564">
        <v>0</v>
      </c>
      <c r="AK219" s="564">
        <v>0</v>
      </c>
    </row>
    <row r="220" spans="1:37">
      <c r="A220">
        <v>216</v>
      </c>
      <c r="B220" s="564">
        <f t="shared" ca="1" si="24"/>
        <v>0</v>
      </c>
      <c r="C220" s="564">
        <f t="shared" ca="1" si="19"/>
        <v>0</v>
      </c>
      <c r="D220" s="564">
        <f t="shared" ca="1" si="22"/>
        <v>0</v>
      </c>
      <c r="E220" s="564">
        <f t="shared" ca="1" si="20"/>
        <v>0</v>
      </c>
      <c r="F220" s="564">
        <f t="shared" ca="1" si="23"/>
        <v>1</v>
      </c>
      <c r="G220" s="564">
        <f t="shared" ca="1" si="21"/>
        <v>10.747067151456598</v>
      </c>
      <c r="H220" s="564">
        <v>0</v>
      </c>
      <c r="I220" s="564">
        <v>0</v>
      </c>
      <c r="J220" s="564">
        <v>0</v>
      </c>
      <c r="K220" s="564">
        <v>0</v>
      </c>
      <c r="L220" s="564">
        <v>0</v>
      </c>
      <c r="M220" s="564">
        <v>0</v>
      </c>
      <c r="N220" s="564">
        <v>0</v>
      </c>
      <c r="O220" s="564">
        <v>0</v>
      </c>
      <c r="P220" s="564">
        <v>0</v>
      </c>
      <c r="Q220" s="564">
        <v>0</v>
      </c>
      <c r="R220" s="564">
        <v>0</v>
      </c>
      <c r="S220" s="564">
        <v>0</v>
      </c>
      <c r="T220" s="564">
        <v>0</v>
      </c>
      <c r="U220" s="564">
        <v>0</v>
      </c>
      <c r="V220" s="564">
        <v>0</v>
      </c>
      <c r="W220" s="564">
        <v>0</v>
      </c>
      <c r="X220" s="564">
        <v>0</v>
      </c>
      <c r="Y220" s="564">
        <v>0</v>
      </c>
      <c r="Z220" s="564">
        <v>0</v>
      </c>
      <c r="AA220" s="564">
        <v>0</v>
      </c>
      <c r="AB220" s="564">
        <v>0</v>
      </c>
      <c r="AC220" s="564">
        <v>0</v>
      </c>
      <c r="AD220" s="564">
        <v>0</v>
      </c>
      <c r="AE220" s="564">
        <v>0</v>
      </c>
      <c r="AF220" s="564">
        <v>0</v>
      </c>
      <c r="AG220" s="564">
        <v>0</v>
      </c>
      <c r="AH220" s="564">
        <v>0</v>
      </c>
      <c r="AI220" s="564">
        <v>0</v>
      </c>
      <c r="AJ220" s="564">
        <v>0</v>
      </c>
      <c r="AK220" s="564">
        <v>0</v>
      </c>
    </row>
    <row r="221" spans="1:37">
      <c r="A221">
        <v>217</v>
      </c>
      <c r="B221" s="564">
        <f t="shared" ca="1" si="24"/>
        <v>0</v>
      </c>
      <c r="C221" s="564">
        <f t="shared" ca="1" si="19"/>
        <v>0</v>
      </c>
      <c r="D221" s="564">
        <f t="shared" ca="1" si="22"/>
        <v>0</v>
      </c>
      <c r="E221" s="564">
        <f t="shared" ca="1" si="20"/>
        <v>0</v>
      </c>
      <c r="F221" s="564">
        <f t="shared" ca="1" si="23"/>
        <v>1</v>
      </c>
      <c r="G221" s="564">
        <f t="shared" ca="1" si="21"/>
        <v>4.1172014066630576</v>
      </c>
      <c r="H221" s="564">
        <v>0</v>
      </c>
      <c r="I221" s="564">
        <v>0</v>
      </c>
      <c r="J221" s="564">
        <v>0</v>
      </c>
      <c r="K221" s="564">
        <v>0</v>
      </c>
      <c r="L221" s="564">
        <v>0</v>
      </c>
      <c r="M221" s="564">
        <v>0</v>
      </c>
      <c r="N221" s="564">
        <v>0</v>
      </c>
      <c r="O221" s="564">
        <v>0</v>
      </c>
      <c r="P221" s="564">
        <v>0</v>
      </c>
      <c r="Q221" s="564">
        <v>0</v>
      </c>
      <c r="R221" s="564">
        <v>0</v>
      </c>
      <c r="S221" s="564">
        <v>0</v>
      </c>
      <c r="T221" s="564">
        <v>0</v>
      </c>
      <c r="U221" s="564">
        <v>0</v>
      </c>
      <c r="V221" s="564">
        <v>0</v>
      </c>
      <c r="W221" s="564">
        <v>0</v>
      </c>
      <c r="X221" s="564">
        <v>0</v>
      </c>
      <c r="Y221" s="564">
        <v>0</v>
      </c>
      <c r="Z221" s="564">
        <v>0</v>
      </c>
      <c r="AA221" s="564">
        <v>0</v>
      </c>
      <c r="AB221" s="564">
        <v>0</v>
      </c>
      <c r="AC221" s="564">
        <v>0</v>
      </c>
      <c r="AD221" s="564">
        <v>0</v>
      </c>
      <c r="AE221" s="564">
        <v>0</v>
      </c>
      <c r="AF221" s="564">
        <v>0</v>
      </c>
      <c r="AG221" s="564">
        <v>0</v>
      </c>
      <c r="AH221" s="564">
        <v>0</v>
      </c>
      <c r="AI221" s="564">
        <v>0</v>
      </c>
      <c r="AJ221" s="564">
        <v>0</v>
      </c>
      <c r="AK221" s="564">
        <v>0</v>
      </c>
    </row>
    <row r="222" spans="1:37">
      <c r="A222">
        <v>218</v>
      </c>
      <c r="B222" s="564">
        <f t="shared" ca="1" si="24"/>
        <v>0</v>
      </c>
      <c r="C222" s="564">
        <f t="shared" ca="1" si="19"/>
        <v>0</v>
      </c>
      <c r="D222" s="564">
        <f t="shared" ca="1" si="22"/>
        <v>0</v>
      </c>
      <c r="E222" s="564">
        <f t="shared" ca="1" si="20"/>
        <v>0</v>
      </c>
      <c r="F222" s="564">
        <f t="shared" ca="1" si="23"/>
        <v>1</v>
      </c>
      <c r="G222" s="564">
        <f t="shared" ca="1" si="21"/>
        <v>12.958246196991</v>
      </c>
      <c r="H222" s="564">
        <v>0</v>
      </c>
      <c r="I222" s="564">
        <v>0</v>
      </c>
      <c r="J222" s="564">
        <v>0</v>
      </c>
      <c r="K222" s="564">
        <v>0</v>
      </c>
      <c r="L222" s="564">
        <v>0</v>
      </c>
      <c r="M222" s="564">
        <v>0</v>
      </c>
      <c r="N222" s="564">
        <v>0</v>
      </c>
      <c r="O222" s="564">
        <v>0</v>
      </c>
      <c r="P222" s="564">
        <v>0</v>
      </c>
      <c r="Q222" s="564">
        <v>0</v>
      </c>
      <c r="R222" s="564">
        <v>0</v>
      </c>
      <c r="S222" s="564">
        <v>0</v>
      </c>
      <c r="T222" s="564">
        <v>0</v>
      </c>
      <c r="U222" s="564">
        <v>0</v>
      </c>
      <c r="V222" s="564">
        <v>0</v>
      </c>
      <c r="W222" s="564">
        <v>0</v>
      </c>
      <c r="X222" s="564">
        <v>0</v>
      </c>
      <c r="Y222" s="564">
        <v>0</v>
      </c>
      <c r="Z222" s="564">
        <v>0</v>
      </c>
      <c r="AA222" s="564">
        <v>0</v>
      </c>
      <c r="AB222" s="564">
        <v>0</v>
      </c>
      <c r="AC222" s="564">
        <v>0</v>
      </c>
      <c r="AD222" s="564">
        <v>0</v>
      </c>
      <c r="AE222" s="564">
        <v>0</v>
      </c>
      <c r="AF222" s="564">
        <v>0</v>
      </c>
      <c r="AG222" s="564">
        <v>0</v>
      </c>
      <c r="AH222" s="564">
        <v>0</v>
      </c>
      <c r="AI222" s="564">
        <v>0</v>
      </c>
      <c r="AJ222" s="564">
        <v>0</v>
      </c>
      <c r="AK222" s="564">
        <v>0</v>
      </c>
    </row>
    <row r="223" spans="1:37">
      <c r="A223">
        <v>219</v>
      </c>
      <c r="B223" s="564">
        <f t="shared" ca="1" si="24"/>
        <v>20</v>
      </c>
      <c r="C223" s="564">
        <f t="shared" ca="1" si="19"/>
        <v>400</v>
      </c>
      <c r="D223" s="564">
        <f t="shared" ca="1" si="22"/>
        <v>20</v>
      </c>
      <c r="E223" s="564">
        <f t="shared" ca="1" si="20"/>
        <v>0</v>
      </c>
      <c r="F223" s="564">
        <f t="shared" ca="1" si="23"/>
        <v>1</v>
      </c>
      <c r="G223" s="564">
        <f t="shared" ca="1" si="21"/>
        <v>-2.3735753358667648</v>
      </c>
      <c r="H223" s="564">
        <v>1</v>
      </c>
      <c r="I223" s="564">
        <v>1</v>
      </c>
      <c r="J223" s="564">
        <v>1</v>
      </c>
      <c r="K223" s="564">
        <v>1</v>
      </c>
      <c r="L223" s="564">
        <v>1</v>
      </c>
      <c r="M223" s="564">
        <v>1</v>
      </c>
      <c r="N223" s="564">
        <v>1</v>
      </c>
      <c r="O223" s="564">
        <v>1</v>
      </c>
      <c r="P223" s="564">
        <v>1</v>
      </c>
      <c r="Q223" s="564">
        <v>1</v>
      </c>
      <c r="R223" s="564">
        <v>1</v>
      </c>
      <c r="S223" s="564">
        <v>1</v>
      </c>
      <c r="T223" s="564">
        <v>1</v>
      </c>
      <c r="U223" s="564">
        <v>1</v>
      </c>
      <c r="V223" s="564">
        <v>1</v>
      </c>
      <c r="W223" s="564">
        <v>1</v>
      </c>
      <c r="X223" s="564">
        <v>1</v>
      </c>
      <c r="Y223" s="564">
        <v>1</v>
      </c>
      <c r="Z223" s="564">
        <v>1</v>
      </c>
      <c r="AA223" s="564">
        <v>1</v>
      </c>
      <c r="AB223" s="564">
        <v>1</v>
      </c>
      <c r="AC223" s="564">
        <v>1</v>
      </c>
      <c r="AD223" s="564">
        <v>1</v>
      </c>
      <c r="AE223" s="564">
        <v>1</v>
      </c>
      <c r="AF223" s="564">
        <v>1</v>
      </c>
      <c r="AG223" s="564">
        <v>1</v>
      </c>
      <c r="AH223" s="564">
        <v>1</v>
      </c>
      <c r="AI223" s="564">
        <v>1</v>
      </c>
      <c r="AJ223" s="564">
        <v>1</v>
      </c>
      <c r="AK223" s="564">
        <v>1</v>
      </c>
    </row>
    <row r="224" spans="1:37">
      <c r="A224">
        <v>220</v>
      </c>
      <c r="B224" s="564">
        <f t="shared" ca="1" si="24"/>
        <v>0</v>
      </c>
      <c r="C224" s="564">
        <f t="shared" ca="1" si="19"/>
        <v>0</v>
      </c>
      <c r="D224" s="564">
        <f t="shared" ca="1" si="22"/>
        <v>0</v>
      </c>
      <c r="E224" s="564">
        <f t="shared" ca="1" si="20"/>
        <v>0</v>
      </c>
      <c r="F224" s="564">
        <f t="shared" ca="1" si="23"/>
        <v>1</v>
      </c>
      <c r="G224" s="564">
        <f t="shared" ca="1" si="21"/>
        <v>-2.2477993244384979</v>
      </c>
      <c r="H224" s="564">
        <v>0</v>
      </c>
      <c r="I224" s="564">
        <v>0</v>
      </c>
      <c r="J224" s="564">
        <v>0</v>
      </c>
      <c r="K224" s="564">
        <v>0</v>
      </c>
      <c r="L224" s="564">
        <v>0</v>
      </c>
      <c r="M224" s="564">
        <v>0</v>
      </c>
      <c r="N224" s="564">
        <v>0</v>
      </c>
      <c r="O224" s="564">
        <v>0</v>
      </c>
      <c r="P224" s="564">
        <v>0</v>
      </c>
      <c r="Q224" s="564">
        <v>0</v>
      </c>
      <c r="R224" s="564">
        <v>0</v>
      </c>
      <c r="S224" s="564">
        <v>0</v>
      </c>
      <c r="T224" s="564">
        <v>0</v>
      </c>
      <c r="U224" s="564">
        <v>0</v>
      </c>
      <c r="V224" s="564">
        <v>0</v>
      </c>
      <c r="W224" s="564">
        <v>0</v>
      </c>
      <c r="X224" s="564">
        <v>0</v>
      </c>
      <c r="Y224" s="564">
        <v>0</v>
      </c>
      <c r="Z224" s="564">
        <v>0</v>
      </c>
      <c r="AA224" s="564">
        <v>0</v>
      </c>
      <c r="AB224" s="564">
        <v>0</v>
      </c>
      <c r="AC224" s="564">
        <v>0</v>
      </c>
      <c r="AD224" s="564">
        <v>0</v>
      </c>
      <c r="AE224" s="564">
        <v>0</v>
      </c>
      <c r="AF224" s="564">
        <v>0</v>
      </c>
      <c r="AG224" s="564">
        <v>0</v>
      </c>
      <c r="AH224" s="564">
        <v>0</v>
      </c>
      <c r="AI224" s="564">
        <v>0</v>
      </c>
      <c r="AJ224" s="564">
        <v>0</v>
      </c>
      <c r="AK224" s="564">
        <v>0</v>
      </c>
    </row>
    <row r="225" spans="1:37">
      <c r="A225">
        <v>221</v>
      </c>
      <c r="B225" s="564">
        <f t="shared" ca="1" si="24"/>
        <v>20</v>
      </c>
      <c r="C225" s="564">
        <f t="shared" ca="1" si="19"/>
        <v>400</v>
      </c>
      <c r="D225" s="564">
        <f t="shared" ca="1" si="22"/>
        <v>20</v>
      </c>
      <c r="E225" s="564">
        <f t="shared" ca="1" si="20"/>
        <v>0</v>
      </c>
      <c r="F225" s="564">
        <f t="shared" ca="1" si="23"/>
        <v>1</v>
      </c>
      <c r="G225" s="564">
        <f t="shared" ca="1" si="21"/>
        <v>5.8375121371335563</v>
      </c>
      <c r="H225" s="564">
        <v>1</v>
      </c>
      <c r="I225" s="564">
        <v>1</v>
      </c>
      <c r="J225" s="564">
        <v>1</v>
      </c>
      <c r="K225" s="564">
        <v>1</v>
      </c>
      <c r="L225" s="564">
        <v>1</v>
      </c>
      <c r="M225" s="564">
        <v>1</v>
      </c>
      <c r="N225" s="564">
        <v>1</v>
      </c>
      <c r="O225" s="564">
        <v>1</v>
      </c>
      <c r="P225" s="564">
        <v>1</v>
      </c>
      <c r="Q225" s="564">
        <v>1</v>
      </c>
      <c r="R225" s="564">
        <v>1</v>
      </c>
      <c r="S225" s="564">
        <v>1</v>
      </c>
      <c r="T225" s="564">
        <v>1</v>
      </c>
      <c r="U225" s="564">
        <v>1</v>
      </c>
      <c r="V225" s="564">
        <v>1</v>
      </c>
      <c r="W225" s="564">
        <v>1</v>
      </c>
      <c r="X225" s="564">
        <v>1</v>
      </c>
      <c r="Y225" s="564">
        <v>1</v>
      </c>
      <c r="Z225" s="564">
        <v>1</v>
      </c>
      <c r="AA225" s="564">
        <v>1</v>
      </c>
      <c r="AB225" s="564">
        <v>1</v>
      </c>
      <c r="AC225" s="564">
        <v>1</v>
      </c>
      <c r="AD225" s="564">
        <v>1</v>
      </c>
      <c r="AE225" s="564">
        <v>1</v>
      </c>
      <c r="AF225" s="564">
        <v>1</v>
      </c>
      <c r="AG225" s="564">
        <v>1</v>
      </c>
      <c r="AH225" s="564">
        <v>1</v>
      </c>
      <c r="AI225" s="564">
        <v>1</v>
      </c>
      <c r="AJ225" s="564">
        <v>1</v>
      </c>
      <c r="AK225" s="564">
        <v>1</v>
      </c>
    </row>
    <row r="226" spans="1:37">
      <c r="A226">
        <v>222</v>
      </c>
      <c r="B226" s="564">
        <f t="shared" ca="1" si="24"/>
        <v>20</v>
      </c>
      <c r="C226" s="564">
        <f t="shared" ca="1" si="19"/>
        <v>400</v>
      </c>
      <c r="D226" s="564">
        <f t="shared" ca="1" si="22"/>
        <v>20</v>
      </c>
      <c r="E226" s="564">
        <f t="shared" ca="1" si="20"/>
        <v>0</v>
      </c>
      <c r="F226" s="564">
        <f t="shared" ca="1" si="23"/>
        <v>1</v>
      </c>
      <c r="G226" s="564">
        <f t="shared" ca="1" si="21"/>
        <v>0.74891724520700809</v>
      </c>
      <c r="H226" s="564">
        <v>1</v>
      </c>
      <c r="I226" s="564">
        <v>1</v>
      </c>
      <c r="J226" s="564">
        <v>1</v>
      </c>
      <c r="K226" s="564">
        <v>1</v>
      </c>
      <c r="L226" s="564">
        <v>1</v>
      </c>
      <c r="M226" s="564">
        <v>1</v>
      </c>
      <c r="N226" s="564">
        <v>1</v>
      </c>
      <c r="O226" s="564">
        <v>1</v>
      </c>
      <c r="P226" s="564">
        <v>1</v>
      </c>
      <c r="Q226" s="564">
        <v>1</v>
      </c>
      <c r="R226" s="564">
        <v>1</v>
      </c>
      <c r="S226" s="564">
        <v>1</v>
      </c>
      <c r="T226" s="564">
        <v>1</v>
      </c>
      <c r="U226" s="564">
        <v>1</v>
      </c>
      <c r="V226" s="564">
        <v>1</v>
      </c>
      <c r="W226" s="564">
        <v>1</v>
      </c>
      <c r="X226" s="564">
        <v>1</v>
      </c>
      <c r="Y226" s="564">
        <v>1</v>
      </c>
      <c r="Z226" s="564">
        <v>1</v>
      </c>
      <c r="AA226" s="564">
        <v>1</v>
      </c>
      <c r="AB226" s="564">
        <v>1</v>
      </c>
      <c r="AC226" s="564">
        <v>1</v>
      </c>
      <c r="AD226" s="564">
        <v>1</v>
      </c>
      <c r="AE226" s="564">
        <v>1</v>
      </c>
      <c r="AF226" s="564">
        <v>1</v>
      </c>
      <c r="AG226" s="564">
        <v>1</v>
      </c>
      <c r="AH226" s="564">
        <v>1</v>
      </c>
      <c r="AI226" s="564">
        <v>1</v>
      </c>
      <c r="AJ226" s="564">
        <v>1</v>
      </c>
      <c r="AK226" s="564">
        <v>1</v>
      </c>
    </row>
    <row r="227" spans="1:37">
      <c r="A227">
        <v>223</v>
      </c>
      <c r="B227" s="564">
        <f t="shared" ca="1" si="24"/>
        <v>3</v>
      </c>
      <c r="C227" s="564">
        <f t="shared" ca="1" si="19"/>
        <v>9</v>
      </c>
      <c r="D227" s="564">
        <f t="shared" ca="1" si="22"/>
        <v>3</v>
      </c>
      <c r="E227" s="564">
        <f t="shared" ca="1" si="20"/>
        <v>2.5499999999999998</v>
      </c>
      <c r="F227" s="564">
        <f t="shared" ca="1" si="23"/>
        <v>0.73157894736842111</v>
      </c>
      <c r="G227" s="564">
        <f t="shared" ca="1" si="21"/>
        <v>1.2334215321835729</v>
      </c>
      <c r="H227" s="564">
        <v>0</v>
      </c>
      <c r="I227" s="564">
        <v>0</v>
      </c>
      <c r="J227" s="564">
        <v>0</v>
      </c>
      <c r="K227" s="564">
        <v>1</v>
      </c>
      <c r="L227" s="564">
        <v>0</v>
      </c>
      <c r="M227" s="564">
        <v>1</v>
      </c>
      <c r="N227" s="564">
        <v>0</v>
      </c>
      <c r="O227" s="564">
        <v>0</v>
      </c>
      <c r="P227" s="564">
        <v>0</v>
      </c>
      <c r="Q227" s="564">
        <v>0</v>
      </c>
      <c r="R227" s="564">
        <v>0</v>
      </c>
      <c r="S227" s="564">
        <v>0</v>
      </c>
      <c r="T227" s="564">
        <v>0</v>
      </c>
      <c r="U227" s="564">
        <v>0</v>
      </c>
      <c r="V227" s="564">
        <v>0</v>
      </c>
      <c r="W227" s="564">
        <v>0</v>
      </c>
      <c r="X227" s="564">
        <v>0</v>
      </c>
      <c r="Y227" s="564">
        <v>0</v>
      </c>
      <c r="Z227" s="564">
        <v>1</v>
      </c>
      <c r="AA227" s="564">
        <v>0</v>
      </c>
      <c r="AB227" s="564">
        <v>0</v>
      </c>
      <c r="AC227" s="564">
        <v>0</v>
      </c>
      <c r="AD227" s="564">
        <v>0</v>
      </c>
      <c r="AE227" s="564">
        <v>1</v>
      </c>
      <c r="AF227" s="564">
        <v>1</v>
      </c>
      <c r="AG227" s="564">
        <v>0</v>
      </c>
      <c r="AH227" s="564">
        <v>1</v>
      </c>
      <c r="AI227" s="564">
        <v>0</v>
      </c>
      <c r="AJ227" s="564">
        <v>0</v>
      </c>
      <c r="AK227" s="564">
        <v>0</v>
      </c>
    </row>
    <row r="228" spans="1:37">
      <c r="A228">
        <v>224</v>
      </c>
      <c r="B228" s="564">
        <f t="shared" ca="1" si="24"/>
        <v>0</v>
      </c>
      <c r="C228" s="564">
        <f t="shared" ca="1" si="19"/>
        <v>0</v>
      </c>
      <c r="D228" s="564">
        <f t="shared" ca="1" si="22"/>
        <v>0</v>
      </c>
      <c r="E228" s="564">
        <f t="shared" ca="1" si="20"/>
        <v>0</v>
      </c>
      <c r="F228" s="564">
        <f t="shared" ca="1" si="23"/>
        <v>1</v>
      </c>
      <c r="G228" s="564">
        <f t="shared" ca="1" si="21"/>
        <v>3.4028728722216139</v>
      </c>
      <c r="H228" s="564">
        <v>0</v>
      </c>
      <c r="I228" s="564">
        <v>0</v>
      </c>
      <c r="J228" s="564">
        <v>0</v>
      </c>
      <c r="K228" s="564">
        <v>0</v>
      </c>
      <c r="L228" s="564">
        <v>0</v>
      </c>
      <c r="M228" s="564">
        <v>0</v>
      </c>
      <c r="N228" s="564">
        <v>0</v>
      </c>
      <c r="O228" s="564">
        <v>0</v>
      </c>
      <c r="P228" s="564">
        <v>0</v>
      </c>
      <c r="Q228" s="564">
        <v>0</v>
      </c>
      <c r="R228" s="564">
        <v>0</v>
      </c>
      <c r="S228" s="564">
        <v>0</v>
      </c>
      <c r="T228" s="564">
        <v>0</v>
      </c>
      <c r="U228" s="564">
        <v>0</v>
      </c>
      <c r="V228" s="564">
        <v>0</v>
      </c>
      <c r="W228" s="564">
        <v>0</v>
      </c>
      <c r="X228" s="564">
        <v>0</v>
      </c>
      <c r="Y228" s="564">
        <v>0</v>
      </c>
      <c r="Z228" s="564">
        <v>0</v>
      </c>
      <c r="AA228" s="564">
        <v>0</v>
      </c>
      <c r="AB228" s="564">
        <v>0</v>
      </c>
      <c r="AC228" s="564">
        <v>0</v>
      </c>
      <c r="AD228" s="564">
        <v>0</v>
      </c>
      <c r="AE228" s="564">
        <v>0</v>
      </c>
      <c r="AF228" s="564">
        <v>0</v>
      </c>
      <c r="AG228" s="564">
        <v>0</v>
      </c>
      <c r="AH228" s="564">
        <v>0</v>
      </c>
      <c r="AI228" s="564">
        <v>0</v>
      </c>
      <c r="AJ228" s="564">
        <v>0</v>
      </c>
      <c r="AK228" s="564">
        <v>0</v>
      </c>
    </row>
    <row r="229" spans="1:37">
      <c r="A229">
        <v>225</v>
      </c>
      <c r="B229" s="564">
        <f t="shared" ca="1" si="24"/>
        <v>0</v>
      </c>
      <c r="C229" s="564">
        <f t="shared" ca="1" si="19"/>
        <v>0</v>
      </c>
      <c r="D229" s="564">
        <f t="shared" ca="1" si="22"/>
        <v>0</v>
      </c>
      <c r="E229" s="564">
        <f t="shared" ca="1" si="20"/>
        <v>0</v>
      </c>
      <c r="F229" s="564">
        <f t="shared" ca="1" si="23"/>
        <v>1</v>
      </c>
      <c r="G229" s="564">
        <f t="shared" ca="1" si="21"/>
        <v>5.3952237197284667</v>
      </c>
      <c r="H229" s="564">
        <v>0</v>
      </c>
      <c r="I229" s="564">
        <v>0</v>
      </c>
      <c r="J229" s="564">
        <v>0</v>
      </c>
      <c r="K229" s="564">
        <v>0</v>
      </c>
      <c r="L229" s="564">
        <v>0</v>
      </c>
      <c r="M229" s="564">
        <v>0</v>
      </c>
      <c r="N229" s="564">
        <v>0</v>
      </c>
      <c r="O229" s="564">
        <v>0</v>
      </c>
      <c r="P229" s="564">
        <v>0</v>
      </c>
      <c r="Q229" s="564">
        <v>0</v>
      </c>
      <c r="R229" s="564">
        <v>0</v>
      </c>
      <c r="S229" s="564">
        <v>0</v>
      </c>
      <c r="T229" s="564">
        <v>0</v>
      </c>
      <c r="U229" s="564">
        <v>0</v>
      </c>
      <c r="V229" s="564">
        <v>0</v>
      </c>
      <c r="W229" s="564">
        <v>0</v>
      </c>
      <c r="X229" s="564">
        <v>0</v>
      </c>
      <c r="Y229" s="564">
        <v>0</v>
      </c>
      <c r="Z229" s="564">
        <v>0</v>
      </c>
      <c r="AA229" s="564">
        <v>0</v>
      </c>
      <c r="AB229" s="564">
        <v>0</v>
      </c>
      <c r="AC229" s="564">
        <v>0</v>
      </c>
      <c r="AD229" s="564">
        <v>0</v>
      </c>
      <c r="AE229" s="564">
        <v>0</v>
      </c>
      <c r="AF229" s="564">
        <v>0</v>
      </c>
      <c r="AG229" s="564">
        <v>0</v>
      </c>
      <c r="AH229" s="564">
        <v>0</v>
      </c>
      <c r="AI229" s="564">
        <v>0</v>
      </c>
      <c r="AJ229" s="564">
        <v>0</v>
      </c>
      <c r="AK229" s="564">
        <v>0</v>
      </c>
    </row>
    <row r="230" spans="1:37">
      <c r="A230">
        <v>226</v>
      </c>
      <c r="B230" s="564">
        <f t="shared" ca="1" si="24"/>
        <v>20</v>
      </c>
      <c r="C230" s="564">
        <f t="shared" ca="1" si="19"/>
        <v>400</v>
      </c>
      <c r="D230" s="564">
        <f t="shared" ca="1" si="22"/>
        <v>20</v>
      </c>
      <c r="E230" s="564">
        <f t="shared" ca="1" si="20"/>
        <v>0</v>
      </c>
      <c r="F230" s="564">
        <f t="shared" ca="1" si="23"/>
        <v>1</v>
      </c>
      <c r="G230" s="564">
        <f t="shared" ca="1" si="21"/>
        <v>3.8171353167021174</v>
      </c>
      <c r="H230" s="564">
        <v>1</v>
      </c>
      <c r="I230" s="564">
        <v>1</v>
      </c>
      <c r="J230" s="564">
        <v>1</v>
      </c>
      <c r="K230" s="564">
        <v>1</v>
      </c>
      <c r="L230" s="564">
        <v>1</v>
      </c>
      <c r="M230" s="564">
        <v>1</v>
      </c>
      <c r="N230" s="564">
        <v>1</v>
      </c>
      <c r="O230" s="564">
        <v>1</v>
      </c>
      <c r="P230" s="564">
        <v>1</v>
      </c>
      <c r="Q230" s="564">
        <v>1</v>
      </c>
      <c r="R230" s="564">
        <v>1</v>
      </c>
      <c r="S230" s="564">
        <v>1</v>
      </c>
      <c r="T230" s="564">
        <v>1</v>
      </c>
      <c r="U230" s="564">
        <v>1</v>
      </c>
      <c r="V230" s="564">
        <v>1</v>
      </c>
      <c r="W230" s="564">
        <v>1</v>
      </c>
      <c r="X230" s="564">
        <v>1</v>
      </c>
      <c r="Y230" s="564">
        <v>1</v>
      </c>
      <c r="Z230" s="564">
        <v>1</v>
      </c>
      <c r="AA230" s="564">
        <v>1</v>
      </c>
      <c r="AB230" s="564">
        <v>1</v>
      </c>
      <c r="AC230" s="564">
        <v>1</v>
      </c>
      <c r="AD230" s="564">
        <v>1</v>
      </c>
      <c r="AE230" s="564">
        <v>1</v>
      </c>
      <c r="AF230" s="564">
        <v>1</v>
      </c>
      <c r="AG230" s="564">
        <v>1</v>
      </c>
      <c r="AH230" s="564">
        <v>1</v>
      </c>
      <c r="AI230" s="564">
        <v>1</v>
      </c>
      <c r="AJ230" s="564">
        <v>1</v>
      </c>
      <c r="AK230" s="564">
        <v>1</v>
      </c>
    </row>
    <row r="231" spans="1:37">
      <c r="A231">
        <v>227</v>
      </c>
      <c r="B231" s="564">
        <f t="shared" ca="1" si="24"/>
        <v>20</v>
      </c>
      <c r="C231" s="564">
        <f t="shared" ca="1" si="19"/>
        <v>400</v>
      </c>
      <c r="D231" s="564">
        <f t="shared" ca="1" si="22"/>
        <v>20</v>
      </c>
      <c r="E231" s="564">
        <f t="shared" ca="1" si="20"/>
        <v>0</v>
      </c>
      <c r="F231" s="564">
        <f t="shared" ca="1" si="23"/>
        <v>1</v>
      </c>
      <c r="G231" s="564">
        <f t="shared" ca="1" si="21"/>
        <v>-3.6829112586681449</v>
      </c>
      <c r="H231" s="564">
        <v>1</v>
      </c>
      <c r="I231" s="564">
        <v>1</v>
      </c>
      <c r="J231" s="564">
        <v>1</v>
      </c>
      <c r="K231" s="564">
        <v>1</v>
      </c>
      <c r="L231" s="564">
        <v>1</v>
      </c>
      <c r="M231" s="564">
        <v>1</v>
      </c>
      <c r="N231" s="564">
        <v>1</v>
      </c>
      <c r="O231" s="564">
        <v>1</v>
      </c>
      <c r="P231" s="564">
        <v>1</v>
      </c>
      <c r="Q231" s="564">
        <v>1</v>
      </c>
      <c r="R231" s="564">
        <v>1</v>
      </c>
      <c r="S231" s="564">
        <v>1</v>
      </c>
      <c r="T231" s="564">
        <v>1</v>
      </c>
      <c r="U231" s="564">
        <v>1</v>
      </c>
      <c r="V231" s="564">
        <v>1</v>
      </c>
      <c r="W231" s="564">
        <v>1</v>
      </c>
      <c r="X231" s="564">
        <v>1</v>
      </c>
      <c r="Y231" s="564">
        <v>1</v>
      </c>
      <c r="Z231" s="564">
        <v>1</v>
      </c>
      <c r="AA231" s="564">
        <v>1</v>
      </c>
      <c r="AB231" s="564">
        <v>1</v>
      </c>
      <c r="AC231" s="564">
        <v>1</v>
      </c>
      <c r="AD231" s="564">
        <v>1</v>
      </c>
      <c r="AE231" s="564">
        <v>1</v>
      </c>
      <c r="AF231" s="564">
        <v>1</v>
      </c>
      <c r="AG231" s="564">
        <v>1</v>
      </c>
      <c r="AH231" s="564">
        <v>1</v>
      </c>
      <c r="AI231" s="564">
        <v>1</v>
      </c>
      <c r="AJ231" s="564">
        <v>1</v>
      </c>
      <c r="AK231" s="564">
        <v>1</v>
      </c>
    </row>
    <row r="232" spans="1:37">
      <c r="A232">
        <v>228</v>
      </c>
      <c r="B232" s="564">
        <f t="shared" ca="1" si="24"/>
        <v>20</v>
      </c>
      <c r="C232" s="564">
        <f t="shared" ca="1" si="19"/>
        <v>400</v>
      </c>
      <c r="D232" s="564">
        <f t="shared" ca="1" si="22"/>
        <v>20</v>
      </c>
      <c r="E232" s="564">
        <f t="shared" ca="1" si="20"/>
        <v>0</v>
      </c>
      <c r="F232" s="564">
        <f t="shared" ca="1" si="23"/>
        <v>1</v>
      </c>
      <c r="G232" s="564">
        <f t="shared" ca="1" si="21"/>
        <v>-3.4189467397515823</v>
      </c>
      <c r="H232" s="564">
        <v>1</v>
      </c>
      <c r="I232" s="564">
        <v>1</v>
      </c>
      <c r="J232" s="564">
        <v>1</v>
      </c>
      <c r="K232" s="564">
        <v>1</v>
      </c>
      <c r="L232" s="564">
        <v>1</v>
      </c>
      <c r="M232" s="564">
        <v>1</v>
      </c>
      <c r="N232" s="564">
        <v>1</v>
      </c>
      <c r="O232" s="564">
        <v>1</v>
      </c>
      <c r="P232" s="564">
        <v>1</v>
      </c>
      <c r="Q232" s="564">
        <v>1</v>
      </c>
      <c r="R232" s="564">
        <v>1</v>
      </c>
      <c r="S232" s="564">
        <v>1</v>
      </c>
      <c r="T232" s="564">
        <v>1</v>
      </c>
      <c r="U232" s="564">
        <v>1</v>
      </c>
      <c r="V232" s="564">
        <v>1</v>
      </c>
      <c r="W232" s="564">
        <v>1</v>
      </c>
      <c r="X232" s="564">
        <v>1</v>
      </c>
      <c r="Y232" s="564">
        <v>1</v>
      </c>
      <c r="Z232" s="564">
        <v>1</v>
      </c>
      <c r="AA232" s="564">
        <v>1</v>
      </c>
      <c r="AB232" s="564">
        <v>1</v>
      </c>
      <c r="AC232" s="564">
        <v>1</v>
      </c>
      <c r="AD232" s="564">
        <v>1</v>
      </c>
      <c r="AE232" s="564">
        <v>1</v>
      </c>
      <c r="AF232" s="564">
        <v>1</v>
      </c>
      <c r="AG232" s="564">
        <v>1</v>
      </c>
      <c r="AH232" s="564">
        <v>1</v>
      </c>
      <c r="AI232" s="564">
        <v>1</v>
      </c>
      <c r="AJ232" s="564">
        <v>1</v>
      </c>
      <c r="AK232" s="564">
        <v>1</v>
      </c>
    </row>
    <row r="233" spans="1:37">
      <c r="A233">
        <v>229</v>
      </c>
      <c r="B233" s="564">
        <f t="shared" ca="1" si="24"/>
        <v>20</v>
      </c>
      <c r="C233" s="564">
        <f t="shared" ca="1" si="19"/>
        <v>400</v>
      </c>
      <c r="D233" s="564">
        <f t="shared" ca="1" si="22"/>
        <v>20</v>
      </c>
      <c r="E233" s="564">
        <f t="shared" ca="1" si="20"/>
        <v>0</v>
      </c>
      <c r="F233" s="564">
        <f t="shared" ca="1" si="23"/>
        <v>1</v>
      </c>
      <c r="G233" s="564">
        <f t="shared" ca="1" si="21"/>
        <v>-0.14452597466541928</v>
      </c>
      <c r="H233" s="564">
        <v>1</v>
      </c>
      <c r="I233" s="564">
        <v>1</v>
      </c>
      <c r="J233" s="564">
        <v>1</v>
      </c>
      <c r="K233" s="564">
        <v>1</v>
      </c>
      <c r="L233" s="564">
        <v>1</v>
      </c>
      <c r="M233" s="564">
        <v>1</v>
      </c>
      <c r="N233" s="564">
        <v>1</v>
      </c>
      <c r="O233" s="564">
        <v>1</v>
      </c>
      <c r="P233" s="564">
        <v>1</v>
      </c>
      <c r="Q233" s="564">
        <v>1</v>
      </c>
      <c r="R233" s="564">
        <v>1</v>
      </c>
      <c r="S233" s="564">
        <v>1</v>
      </c>
      <c r="T233" s="564">
        <v>1</v>
      </c>
      <c r="U233" s="564">
        <v>1</v>
      </c>
      <c r="V233" s="564">
        <v>1</v>
      </c>
      <c r="W233" s="564">
        <v>1</v>
      </c>
      <c r="X233" s="564">
        <v>1</v>
      </c>
      <c r="Y233" s="564">
        <v>1</v>
      </c>
      <c r="Z233" s="564">
        <v>1</v>
      </c>
      <c r="AA233" s="564">
        <v>1</v>
      </c>
      <c r="AB233" s="564">
        <v>1</v>
      </c>
      <c r="AC233" s="564">
        <v>1</v>
      </c>
      <c r="AD233" s="564">
        <v>1</v>
      </c>
      <c r="AE233" s="564">
        <v>1</v>
      </c>
      <c r="AF233" s="564">
        <v>1</v>
      </c>
      <c r="AG233" s="564">
        <v>1</v>
      </c>
      <c r="AH233" s="564">
        <v>1</v>
      </c>
      <c r="AI233" s="564">
        <v>1</v>
      </c>
      <c r="AJ233" s="564">
        <v>1</v>
      </c>
      <c r="AK233" s="564">
        <v>1</v>
      </c>
    </row>
    <row r="234" spans="1:37">
      <c r="A234">
        <v>230</v>
      </c>
      <c r="B234" s="564">
        <f t="shared" ca="1" si="24"/>
        <v>6</v>
      </c>
      <c r="C234" s="564">
        <f t="shared" ca="1" si="19"/>
        <v>36</v>
      </c>
      <c r="D234" s="564">
        <f t="shared" ca="1" si="22"/>
        <v>6</v>
      </c>
      <c r="E234" s="564">
        <f t="shared" ca="1" si="20"/>
        <v>4.2</v>
      </c>
      <c r="F234" s="564">
        <f t="shared" ca="1" si="23"/>
        <v>0.55789473684210522</v>
      </c>
      <c r="G234" s="564">
        <f t="shared" ca="1" si="21"/>
        <v>-2.0262100607850155</v>
      </c>
      <c r="H234" s="564">
        <v>0</v>
      </c>
      <c r="I234" s="564">
        <v>1</v>
      </c>
      <c r="J234" s="564">
        <v>0</v>
      </c>
      <c r="K234" s="564">
        <v>0</v>
      </c>
      <c r="L234" s="564">
        <v>0</v>
      </c>
      <c r="M234" s="564">
        <v>1</v>
      </c>
      <c r="N234" s="564">
        <v>0</v>
      </c>
      <c r="O234" s="564">
        <v>0</v>
      </c>
      <c r="P234" s="564">
        <v>0</v>
      </c>
      <c r="Q234" s="564">
        <v>1</v>
      </c>
      <c r="R234" s="564">
        <v>0</v>
      </c>
      <c r="S234" s="564">
        <v>0</v>
      </c>
      <c r="T234" s="564">
        <v>0</v>
      </c>
      <c r="U234" s="564">
        <v>0</v>
      </c>
      <c r="V234" s="564">
        <v>1</v>
      </c>
      <c r="W234" s="564">
        <v>0</v>
      </c>
      <c r="X234" s="564">
        <v>0</v>
      </c>
      <c r="Y234" s="564">
        <v>1</v>
      </c>
      <c r="Z234" s="564">
        <v>1</v>
      </c>
      <c r="AA234" s="564">
        <v>0</v>
      </c>
      <c r="AB234" s="564">
        <v>1</v>
      </c>
      <c r="AC234" s="564">
        <v>0</v>
      </c>
      <c r="AD234" s="564">
        <v>0</v>
      </c>
      <c r="AE234" s="564">
        <v>1</v>
      </c>
      <c r="AF234" s="564">
        <v>1</v>
      </c>
      <c r="AG234" s="564">
        <v>1</v>
      </c>
      <c r="AH234" s="564">
        <v>0</v>
      </c>
      <c r="AI234" s="564">
        <v>1</v>
      </c>
      <c r="AJ234" s="564">
        <v>1</v>
      </c>
      <c r="AK234" s="564">
        <v>1</v>
      </c>
    </row>
    <row r="235" spans="1:37">
      <c r="A235">
        <v>231</v>
      </c>
      <c r="B235" s="564">
        <f t="shared" ca="1" si="24"/>
        <v>0</v>
      </c>
      <c r="C235" s="564">
        <f t="shared" ca="1" si="19"/>
        <v>0</v>
      </c>
      <c r="D235" s="564">
        <f t="shared" ca="1" si="22"/>
        <v>0</v>
      </c>
      <c r="E235" s="564">
        <f t="shared" ca="1" si="20"/>
        <v>0</v>
      </c>
      <c r="F235" s="564">
        <f t="shared" ca="1" si="23"/>
        <v>1</v>
      </c>
      <c r="G235" s="564">
        <f t="shared" ca="1" si="21"/>
        <v>4.560885189872705</v>
      </c>
      <c r="H235" s="564">
        <v>0</v>
      </c>
      <c r="I235" s="564">
        <v>0</v>
      </c>
      <c r="J235" s="564">
        <v>0</v>
      </c>
      <c r="K235" s="564">
        <v>0</v>
      </c>
      <c r="L235" s="564">
        <v>0</v>
      </c>
      <c r="M235" s="564">
        <v>0</v>
      </c>
      <c r="N235" s="564">
        <v>0</v>
      </c>
      <c r="O235" s="564">
        <v>0</v>
      </c>
      <c r="P235" s="564">
        <v>0</v>
      </c>
      <c r="Q235" s="564">
        <v>0</v>
      </c>
      <c r="R235" s="564">
        <v>0</v>
      </c>
      <c r="S235" s="564">
        <v>0</v>
      </c>
      <c r="T235" s="564">
        <v>0</v>
      </c>
      <c r="U235" s="564">
        <v>0</v>
      </c>
      <c r="V235" s="564">
        <v>0</v>
      </c>
      <c r="W235" s="564">
        <v>0</v>
      </c>
      <c r="X235" s="564">
        <v>0</v>
      </c>
      <c r="Y235" s="564">
        <v>0</v>
      </c>
      <c r="Z235" s="564">
        <v>0</v>
      </c>
      <c r="AA235" s="564">
        <v>0</v>
      </c>
      <c r="AB235" s="564">
        <v>0</v>
      </c>
      <c r="AC235" s="564">
        <v>0</v>
      </c>
      <c r="AD235" s="564">
        <v>0</v>
      </c>
      <c r="AE235" s="564">
        <v>0</v>
      </c>
      <c r="AF235" s="564">
        <v>0</v>
      </c>
      <c r="AG235" s="564">
        <v>0</v>
      </c>
      <c r="AH235" s="564">
        <v>0</v>
      </c>
      <c r="AI235" s="564">
        <v>0</v>
      </c>
      <c r="AJ235" s="564">
        <v>0</v>
      </c>
      <c r="AK235" s="564">
        <v>0</v>
      </c>
    </row>
    <row r="236" spans="1:37">
      <c r="A236">
        <v>232</v>
      </c>
      <c r="B236" s="564">
        <f t="shared" ca="1" si="24"/>
        <v>20</v>
      </c>
      <c r="C236" s="564">
        <f t="shared" ca="1" si="19"/>
        <v>400</v>
      </c>
      <c r="D236" s="564">
        <f t="shared" ca="1" si="22"/>
        <v>20</v>
      </c>
      <c r="E236" s="564">
        <f t="shared" ca="1" si="20"/>
        <v>0</v>
      </c>
      <c r="F236" s="564">
        <f t="shared" ca="1" si="23"/>
        <v>1</v>
      </c>
      <c r="G236" s="564">
        <f t="shared" ca="1" si="21"/>
        <v>-4.4006205523077053</v>
      </c>
      <c r="H236" s="564">
        <v>1</v>
      </c>
      <c r="I236" s="564">
        <v>1</v>
      </c>
      <c r="J236" s="564">
        <v>1</v>
      </c>
      <c r="K236" s="564">
        <v>1</v>
      </c>
      <c r="L236" s="564">
        <v>1</v>
      </c>
      <c r="M236" s="564">
        <v>1</v>
      </c>
      <c r="N236" s="564">
        <v>1</v>
      </c>
      <c r="O236" s="564">
        <v>1</v>
      </c>
      <c r="P236" s="564">
        <v>1</v>
      </c>
      <c r="Q236" s="564">
        <v>1</v>
      </c>
      <c r="R236" s="564">
        <v>1</v>
      </c>
      <c r="S236" s="564">
        <v>1</v>
      </c>
      <c r="T236" s="564">
        <v>1</v>
      </c>
      <c r="U236" s="564">
        <v>1</v>
      </c>
      <c r="V236" s="564">
        <v>1</v>
      </c>
      <c r="W236" s="564">
        <v>1</v>
      </c>
      <c r="X236" s="564">
        <v>1</v>
      </c>
      <c r="Y236" s="564">
        <v>1</v>
      </c>
      <c r="Z236" s="564">
        <v>1</v>
      </c>
      <c r="AA236" s="564">
        <v>1</v>
      </c>
      <c r="AB236" s="564">
        <v>1</v>
      </c>
      <c r="AC236" s="564">
        <v>1</v>
      </c>
      <c r="AD236" s="564">
        <v>1</v>
      </c>
      <c r="AE236" s="564">
        <v>1</v>
      </c>
      <c r="AF236" s="564">
        <v>1</v>
      </c>
      <c r="AG236" s="564">
        <v>1</v>
      </c>
      <c r="AH236" s="564">
        <v>1</v>
      </c>
      <c r="AI236" s="564">
        <v>1</v>
      </c>
      <c r="AJ236" s="564">
        <v>1</v>
      </c>
      <c r="AK236" s="564">
        <v>1</v>
      </c>
    </row>
    <row r="237" spans="1:37">
      <c r="A237">
        <v>233</v>
      </c>
      <c r="B237" s="564">
        <f t="shared" ca="1" si="24"/>
        <v>0</v>
      </c>
      <c r="C237" s="564">
        <f t="shared" ca="1" si="19"/>
        <v>0</v>
      </c>
      <c r="D237" s="564">
        <f t="shared" ca="1" si="22"/>
        <v>0</v>
      </c>
      <c r="E237" s="564">
        <f t="shared" ca="1" si="20"/>
        <v>0</v>
      </c>
      <c r="F237" s="564">
        <f t="shared" ca="1" si="23"/>
        <v>1</v>
      </c>
      <c r="G237" s="564">
        <f t="shared" ca="1" si="21"/>
        <v>6.6167068671702971</v>
      </c>
      <c r="H237" s="564">
        <v>0</v>
      </c>
      <c r="I237" s="564">
        <v>0</v>
      </c>
      <c r="J237" s="564">
        <v>0</v>
      </c>
      <c r="K237" s="564">
        <v>0</v>
      </c>
      <c r="L237" s="564">
        <v>0</v>
      </c>
      <c r="M237" s="564">
        <v>0</v>
      </c>
      <c r="N237" s="564">
        <v>0</v>
      </c>
      <c r="O237" s="564">
        <v>0</v>
      </c>
      <c r="P237" s="564">
        <v>0</v>
      </c>
      <c r="Q237" s="564">
        <v>0</v>
      </c>
      <c r="R237" s="564">
        <v>0</v>
      </c>
      <c r="S237" s="564">
        <v>0</v>
      </c>
      <c r="T237" s="564">
        <v>0</v>
      </c>
      <c r="U237" s="564">
        <v>0</v>
      </c>
      <c r="V237" s="564">
        <v>0</v>
      </c>
      <c r="W237" s="564">
        <v>0</v>
      </c>
      <c r="X237" s="564">
        <v>0</v>
      </c>
      <c r="Y237" s="564">
        <v>0</v>
      </c>
      <c r="Z237" s="564">
        <v>0</v>
      </c>
      <c r="AA237" s="564">
        <v>0</v>
      </c>
      <c r="AB237" s="564">
        <v>0</v>
      </c>
      <c r="AC237" s="564">
        <v>0</v>
      </c>
      <c r="AD237" s="564">
        <v>0</v>
      </c>
      <c r="AE237" s="564">
        <v>0</v>
      </c>
      <c r="AF237" s="564">
        <v>0</v>
      </c>
      <c r="AG237" s="564">
        <v>0</v>
      </c>
      <c r="AH237" s="564">
        <v>0</v>
      </c>
      <c r="AI237" s="564">
        <v>0</v>
      </c>
      <c r="AJ237" s="564">
        <v>0</v>
      </c>
      <c r="AK237" s="564">
        <v>0</v>
      </c>
    </row>
    <row r="238" spans="1:37">
      <c r="A238">
        <v>234</v>
      </c>
      <c r="B238" s="564">
        <f t="shared" ca="1" si="24"/>
        <v>0</v>
      </c>
      <c r="C238" s="564">
        <f t="shared" ca="1" si="19"/>
        <v>0</v>
      </c>
      <c r="D238" s="564">
        <f t="shared" ca="1" si="22"/>
        <v>0</v>
      </c>
      <c r="E238" s="564">
        <f t="shared" ca="1" si="20"/>
        <v>0</v>
      </c>
      <c r="F238" s="564">
        <f t="shared" ca="1" si="23"/>
        <v>1</v>
      </c>
      <c r="G238" s="564">
        <f t="shared" ca="1" si="21"/>
        <v>2.1986107176605021</v>
      </c>
      <c r="H238" s="564">
        <v>0</v>
      </c>
      <c r="I238" s="564">
        <v>0</v>
      </c>
      <c r="J238" s="564">
        <v>0</v>
      </c>
      <c r="K238" s="564">
        <v>0</v>
      </c>
      <c r="L238" s="564">
        <v>0</v>
      </c>
      <c r="M238" s="564">
        <v>0</v>
      </c>
      <c r="N238" s="564">
        <v>0</v>
      </c>
      <c r="O238" s="564">
        <v>0</v>
      </c>
      <c r="P238" s="564">
        <v>0</v>
      </c>
      <c r="Q238" s="564">
        <v>0</v>
      </c>
      <c r="R238" s="564">
        <v>0</v>
      </c>
      <c r="S238" s="564">
        <v>0</v>
      </c>
      <c r="T238" s="564">
        <v>0</v>
      </c>
      <c r="U238" s="564">
        <v>0</v>
      </c>
      <c r="V238" s="564">
        <v>0</v>
      </c>
      <c r="W238" s="564">
        <v>0</v>
      </c>
      <c r="X238" s="564">
        <v>0</v>
      </c>
      <c r="Y238" s="564">
        <v>0</v>
      </c>
      <c r="Z238" s="564">
        <v>0</v>
      </c>
      <c r="AA238" s="564">
        <v>0</v>
      </c>
      <c r="AB238" s="564">
        <v>0</v>
      </c>
      <c r="AC238" s="564">
        <v>0</v>
      </c>
      <c r="AD238" s="564">
        <v>0</v>
      </c>
      <c r="AE238" s="564">
        <v>0</v>
      </c>
      <c r="AF238" s="564">
        <v>0</v>
      </c>
      <c r="AG238" s="564">
        <v>0</v>
      </c>
      <c r="AH238" s="564">
        <v>0</v>
      </c>
      <c r="AI238" s="564">
        <v>0</v>
      </c>
      <c r="AJ238" s="564">
        <v>0</v>
      </c>
      <c r="AK238" s="564">
        <v>0</v>
      </c>
    </row>
    <row r="239" spans="1:37">
      <c r="A239">
        <v>235</v>
      </c>
      <c r="B239" s="564">
        <f t="shared" ca="1" si="24"/>
        <v>0</v>
      </c>
      <c r="C239" s="564">
        <f t="shared" ca="1" si="19"/>
        <v>0</v>
      </c>
      <c r="D239" s="564">
        <f t="shared" ca="1" si="22"/>
        <v>0</v>
      </c>
      <c r="E239" s="564">
        <f t="shared" ca="1" si="20"/>
        <v>0</v>
      </c>
      <c r="F239" s="564">
        <f t="shared" ca="1" si="23"/>
        <v>1</v>
      </c>
      <c r="G239" s="564">
        <f t="shared" ca="1" si="21"/>
        <v>-3.4874270083206178</v>
      </c>
      <c r="H239" s="564">
        <v>0</v>
      </c>
      <c r="I239" s="564">
        <v>0</v>
      </c>
      <c r="J239" s="564">
        <v>0</v>
      </c>
      <c r="K239" s="564">
        <v>0</v>
      </c>
      <c r="L239" s="564">
        <v>0</v>
      </c>
      <c r="M239" s="564">
        <v>0</v>
      </c>
      <c r="N239" s="564">
        <v>0</v>
      </c>
      <c r="O239" s="564">
        <v>0</v>
      </c>
      <c r="P239" s="564">
        <v>0</v>
      </c>
      <c r="Q239" s="564">
        <v>0</v>
      </c>
      <c r="R239" s="564">
        <v>0</v>
      </c>
      <c r="S239" s="564">
        <v>0</v>
      </c>
      <c r="T239" s="564">
        <v>0</v>
      </c>
      <c r="U239" s="564">
        <v>0</v>
      </c>
      <c r="V239" s="564">
        <v>0</v>
      </c>
      <c r="W239" s="564">
        <v>0</v>
      </c>
      <c r="X239" s="564">
        <v>0</v>
      </c>
      <c r="Y239" s="564">
        <v>0</v>
      </c>
      <c r="Z239" s="564">
        <v>0</v>
      </c>
      <c r="AA239" s="564">
        <v>0</v>
      </c>
      <c r="AB239" s="564">
        <v>0</v>
      </c>
      <c r="AC239" s="564">
        <v>0</v>
      </c>
      <c r="AD239" s="564">
        <v>0</v>
      </c>
      <c r="AE239" s="564">
        <v>0</v>
      </c>
      <c r="AF239" s="564">
        <v>0</v>
      </c>
      <c r="AG239" s="564">
        <v>0</v>
      </c>
      <c r="AH239" s="564">
        <v>0</v>
      </c>
      <c r="AI239" s="564">
        <v>0</v>
      </c>
      <c r="AJ239" s="564">
        <v>0</v>
      </c>
      <c r="AK239" s="564">
        <v>0</v>
      </c>
    </row>
    <row r="240" spans="1:37">
      <c r="A240">
        <v>236</v>
      </c>
      <c r="B240" s="564">
        <f t="shared" ca="1" si="24"/>
        <v>20</v>
      </c>
      <c r="C240" s="564">
        <f t="shared" ca="1" si="19"/>
        <v>400</v>
      </c>
      <c r="D240" s="564">
        <f t="shared" ca="1" si="22"/>
        <v>20</v>
      </c>
      <c r="E240" s="564">
        <f t="shared" ca="1" si="20"/>
        <v>0</v>
      </c>
      <c r="F240" s="564">
        <f t="shared" ca="1" si="23"/>
        <v>1</v>
      </c>
      <c r="G240" s="564">
        <f t="shared" ca="1" si="21"/>
        <v>2.7227243640848937</v>
      </c>
      <c r="H240" s="564">
        <v>1</v>
      </c>
      <c r="I240" s="564">
        <v>1</v>
      </c>
      <c r="J240" s="564">
        <v>1</v>
      </c>
      <c r="K240" s="564">
        <v>1</v>
      </c>
      <c r="L240" s="564">
        <v>1</v>
      </c>
      <c r="M240" s="564">
        <v>1</v>
      </c>
      <c r="N240" s="564">
        <v>1</v>
      </c>
      <c r="O240" s="564">
        <v>1</v>
      </c>
      <c r="P240" s="564">
        <v>1</v>
      </c>
      <c r="Q240" s="564">
        <v>1</v>
      </c>
      <c r="R240" s="564">
        <v>1</v>
      </c>
      <c r="S240" s="564">
        <v>1</v>
      </c>
      <c r="T240" s="564">
        <v>1</v>
      </c>
      <c r="U240" s="564">
        <v>1</v>
      </c>
      <c r="V240" s="564">
        <v>1</v>
      </c>
      <c r="W240" s="564">
        <v>1</v>
      </c>
      <c r="X240" s="564">
        <v>1</v>
      </c>
      <c r="Y240" s="564">
        <v>1</v>
      </c>
      <c r="Z240" s="564">
        <v>1</v>
      </c>
      <c r="AA240" s="564">
        <v>1</v>
      </c>
      <c r="AB240" s="564">
        <v>1</v>
      </c>
      <c r="AC240" s="564">
        <v>1</v>
      </c>
      <c r="AD240" s="564">
        <v>1</v>
      </c>
      <c r="AE240" s="564">
        <v>1</v>
      </c>
      <c r="AF240" s="564">
        <v>1</v>
      </c>
      <c r="AG240" s="564">
        <v>1</v>
      </c>
      <c r="AH240" s="564">
        <v>1</v>
      </c>
      <c r="AI240" s="564">
        <v>1</v>
      </c>
      <c r="AJ240" s="564">
        <v>1</v>
      </c>
      <c r="AK240" s="564">
        <v>1</v>
      </c>
    </row>
    <row r="241" spans="1:37">
      <c r="A241">
        <v>237</v>
      </c>
      <c r="B241" s="564">
        <f t="shared" ca="1" si="24"/>
        <v>4</v>
      </c>
      <c r="C241" s="564">
        <f t="shared" ca="1" si="19"/>
        <v>16</v>
      </c>
      <c r="D241" s="564">
        <f t="shared" ca="1" si="22"/>
        <v>4</v>
      </c>
      <c r="E241" s="564">
        <f t="shared" ca="1" si="20"/>
        <v>3.2</v>
      </c>
      <c r="F241" s="564">
        <f t="shared" ca="1" si="23"/>
        <v>0.66315789473684217</v>
      </c>
      <c r="G241" s="564">
        <f t="shared" ca="1" si="21"/>
        <v>2.6329262492562115</v>
      </c>
      <c r="H241" s="564">
        <v>0</v>
      </c>
      <c r="I241" s="564">
        <v>0</v>
      </c>
      <c r="J241" s="564">
        <v>1</v>
      </c>
      <c r="K241" s="564">
        <v>0</v>
      </c>
      <c r="L241" s="564">
        <v>0</v>
      </c>
      <c r="M241" s="564">
        <v>1</v>
      </c>
      <c r="N241" s="564">
        <v>0</v>
      </c>
      <c r="O241" s="564">
        <v>0</v>
      </c>
      <c r="P241" s="564">
        <v>0</v>
      </c>
      <c r="Q241" s="564">
        <v>1</v>
      </c>
      <c r="R241" s="564">
        <v>0</v>
      </c>
      <c r="S241" s="564">
        <v>0</v>
      </c>
      <c r="T241" s="564">
        <v>0</v>
      </c>
      <c r="U241" s="564">
        <v>0</v>
      </c>
      <c r="V241" s="564">
        <v>0</v>
      </c>
      <c r="W241" s="564">
        <v>0</v>
      </c>
      <c r="X241" s="564">
        <v>0</v>
      </c>
      <c r="Y241" s="564">
        <v>0</v>
      </c>
      <c r="Z241" s="564">
        <v>0</v>
      </c>
      <c r="AA241" s="564">
        <v>1</v>
      </c>
      <c r="AB241" s="564">
        <v>0</v>
      </c>
      <c r="AC241" s="564">
        <v>0</v>
      </c>
      <c r="AD241" s="564">
        <v>1</v>
      </c>
      <c r="AE241" s="564">
        <v>0</v>
      </c>
      <c r="AF241" s="564">
        <v>1</v>
      </c>
      <c r="AG241" s="564">
        <v>0</v>
      </c>
      <c r="AH241" s="564">
        <v>0</v>
      </c>
      <c r="AI241" s="564">
        <v>1</v>
      </c>
      <c r="AJ241" s="564">
        <v>0</v>
      </c>
      <c r="AK241" s="564">
        <v>1</v>
      </c>
    </row>
    <row r="242" spans="1:37">
      <c r="A242">
        <v>238</v>
      </c>
      <c r="B242" s="564">
        <f t="shared" ca="1" si="24"/>
        <v>0</v>
      </c>
      <c r="C242" s="564">
        <f t="shared" ca="1" si="19"/>
        <v>0</v>
      </c>
      <c r="D242" s="564">
        <f t="shared" ca="1" si="22"/>
        <v>0</v>
      </c>
      <c r="E242" s="564">
        <f t="shared" ca="1" si="20"/>
        <v>0</v>
      </c>
      <c r="F242" s="564">
        <f t="shared" ca="1" si="23"/>
        <v>1</v>
      </c>
      <c r="G242" s="564">
        <f t="shared" ca="1" si="21"/>
        <v>4.8357708956082739</v>
      </c>
      <c r="H242" s="564">
        <v>0</v>
      </c>
      <c r="I242" s="564">
        <v>0</v>
      </c>
      <c r="J242" s="564">
        <v>0</v>
      </c>
      <c r="K242" s="564">
        <v>0</v>
      </c>
      <c r="L242" s="564">
        <v>0</v>
      </c>
      <c r="M242" s="564">
        <v>0</v>
      </c>
      <c r="N242" s="564">
        <v>0</v>
      </c>
      <c r="O242" s="564">
        <v>0</v>
      </c>
      <c r="P242" s="564">
        <v>0</v>
      </c>
      <c r="Q242" s="564">
        <v>0</v>
      </c>
      <c r="R242" s="564">
        <v>0</v>
      </c>
      <c r="S242" s="564">
        <v>0</v>
      </c>
      <c r="T242" s="564">
        <v>0</v>
      </c>
      <c r="U242" s="564">
        <v>0</v>
      </c>
      <c r="V242" s="564">
        <v>0</v>
      </c>
      <c r="W242" s="564">
        <v>0</v>
      </c>
      <c r="X242" s="564">
        <v>0</v>
      </c>
      <c r="Y242" s="564">
        <v>0</v>
      </c>
      <c r="Z242" s="564">
        <v>0</v>
      </c>
      <c r="AA242" s="564">
        <v>0</v>
      </c>
      <c r="AB242" s="564">
        <v>0</v>
      </c>
      <c r="AC242" s="564">
        <v>0</v>
      </c>
      <c r="AD242" s="564">
        <v>0</v>
      </c>
      <c r="AE242" s="564">
        <v>0</v>
      </c>
      <c r="AF242" s="564">
        <v>0</v>
      </c>
      <c r="AG242" s="564">
        <v>0</v>
      </c>
      <c r="AH242" s="564">
        <v>0</v>
      </c>
      <c r="AI242" s="564">
        <v>0</v>
      </c>
      <c r="AJ242" s="564">
        <v>0</v>
      </c>
      <c r="AK242" s="564">
        <v>0</v>
      </c>
    </row>
    <row r="243" spans="1:37">
      <c r="A243">
        <v>239</v>
      </c>
      <c r="B243" s="564">
        <f t="shared" ca="1" si="24"/>
        <v>0</v>
      </c>
      <c r="C243" s="564">
        <f t="shared" ca="1" si="19"/>
        <v>0</v>
      </c>
      <c r="D243" s="564">
        <f t="shared" ca="1" si="22"/>
        <v>0</v>
      </c>
      <c r="E243" s="564">
        <f t="shared" ca="1" si="20"/>
        <v>0</v>
      </c>
      <c r="F243" s="564">
        <f t="shared" ca="1" si="23"/>
        <v>1</v>
      </c>
      <c r="G243" s="564">
        <f t="shared" ca="1" si="21"/>
        <v>1.8380989021822236</v>
      </c>
      <c r="H243" s="564">
        <v>0</v>
      </c>
      <c r="I243" s="564">
        <v>0</v>
      </c>
      <c r="J243" s="564">
        <v>0</v>
      </c>
      <c r="K243" s="564">
        <v>0</v>
      </c>
      <c r="L243" s="564">
        <v>0</v>
      </c>
      <c r="M243" s="564">
        <v>0</v>
      </c>
      <c r="N243" s="564">
        <v>0</v>
      </c>
      <c r="O243" s="564">
        <v>0</v>
      </c>
      <c r="P243" s="564">
        <v>0</v>
      </c>
      <c r="Q243" s="564">
        <v>0</v>
      </c>
      <c r="R243" s="564">
        <v>0</v>
      </c>
      <c r="S243" s="564">
        <v>0</v>
      </c>
      <c r="T243" s="564">
        <v>0</v>
      </c>
      <c r="U243" s="564">
        <v>0</v>
      </c>
      <c r="V243" s="564">
        <v>0</v>
      </c>
      <c r="W243" s="564">
        <v>0</v>
      </c>
      <c r="X243" s="564">
        <v>0</v>
      </c>
      <c r="Y243" s="564">
        <v>0</v>
      </c>
      <c r="Z243" s="564">
        <v>0</v>
      </c>
      <c r="AA243" s="564">
        <v>0</v>
      </c>
      <c r="AB243" s="564">
        <v>0</v>
      </c>
      <c r="AC243" s="564">
        <v>0</v>
      </c>
      <c r="AD243" s="564">
        <v>0</v>
      </c>
      <c r="AE243" s="564">
        <v>0</v>
      </c>
      <c r="AF243" s="564">
        <v>0</v>
      </c>
      <c r="AG243" s="564">
        <v>0</v>
      </c>
      <c r="AH243" s="564">
        <v>0</v>
      </c>
      <c r="AI243" s="564">
        <v>0</v>
      </c>
      <c r="AJ243" s="564">
        <v>0</v>
      </c>
      <c r="AK243" s="564">
        <v>0</v>
      </c>
    </row>
    <row r="244" spans="1:37">
      <c r="A244">
        <v>240</v>
      </c>
      <c r="B244" s="564">
        <f t="shared" ca="1" si="24"/>
        <v>20</v>
      </c>
      <c r="C244" s="564">
        <f t="shared" ca="1" si="19"/>
        <v>400</v>
      </c>
      <c r="D244" s="564">
        <f t="shared" ca="1" si="22"/>
        <v>20</v>
      </c>
      <c r="E244" s="564">
        <f t="shared" ca="1" si="20"/>
        <v>0</v>
      </c>
      <c r="F244" s="564">
        <f t="shared" ca="1" si="23"/>
        <v>1</v>
      </c>
      <c r="G244" s="564">
        <f t="shared" ca="1" si="21"/>
        <v>1.3051477073510109</v>
      </c>
      <c r="H244" s="564">
        <v>1</v>
      </c>
      <c r="I244" s="564">
        <v>1</v>
      </c>
      <c r="J244" s="564">
        <v>1</v>
      </c>
      <c r="K244" s="564">
        <v>1</v>
      </c>
      <c r="L244" s="564">
        <v>1</v>
      </c>
      <c r="M244" s="564">
        <v>1</v>
      </c>
      <c r="N244" s="564">
        <v>1</v>
      </c>
      <c r="O244" s="564">
        <v>1</v>
      </c>
      <c r="P244" s="564">
        <v>1</v>
      </c>
      <c r="Q244" s="564">
        <v>1</v>
      </c>
      <c r="R244" s="564">
        <v>1</v>
      </c>
      <c r="S244" s="564">
        <v>1</v>
      </c>
      <c r="T244" s="564">
        <v>1</v>
      </c>
      <c r="U244" s="564">
        <v>1</v>
      </c>
      <c r="V244" s="564">
        <v>1</v>
      </c>
      <c r="W244" s="564">
        <v>1</v>
      </c>
      <c r="X244" s="564">
        <v>1</v>
      </c>
      <c r="Y244" s="564">
        <v>1</v>
      </c>
      <c r="Z244" s="564">
        <v>1</v>
      </c>
      <c r="AA244" s="564">
        <v>1</v>
      </c>
      <c r="AB244" s="564">
        <v>1</v>
      </c>
      <c r="AC244" s="564">
        <v>1</v>
      </c>
      <c r="AD244" s="564">
        <v>1</v>
      </c>
      <c r="AE244" s="564">
        <v>1</v>
      </c>
      <c r="AF244" s="564">
        <v>1</v>
      </c>
      <c r="AG244" s="564">
        <v>1</v>
      </c>
      <c r="AH244" s="564">
        <v>1</v>
      </c>
      <c r="AI244" s="564">
        <v>1</v>
      </c>
      <c r="AJ244" s="564">
        <v>1</v>
      </c>
      <c r="AK244" s="564">
        <v>1</v>
      </c>
    </row>
    <row r="245" spans="1:37">
      <c r="A245">
        <v>241</v>
      </c>
      <c r="B245" s="564">
        <f t="shared" ca="1" si="24"/>
        <v>0</v>
      </c>
      <c r="C245" s="564">
        <f t="shared" ca="1" si="19"/>
        <v>0</v>
      </c>
      <c r="D245" s="564">
        <f t="shared" ca="1" si="22"/>
        <v>0</v>
      </c>
      <c r="E245" s="564">
        <f t="shared" ca="1" si="20"/>
        <v>0</v>
      </c>
      <c r="F245" s="564">
        <f t="shared" ca="1" si="23"/>
        <v>1</v>
      </c>
      <c r="G245" s="564">
        <f t="shared" ca="1" si="21"/>
        <v>6.2489751900114836</v>
      </c>
      <c r="H245" s="564">
        <v>0</v>
      </c>
      <c r="I245" s="564">
        <v>0</v>
      </c>
      <c r="J245" s="564">
        <v>0</v>
      </c>
      <c r="K245" s="564">
        <v>0</v>
      </c>
      <c r="L245" s="564">
        <v>0</v>
      </c>
      <c r="M245" s="564">
        <v>0</v>
      </c>
      <c r="N245" s="564">
        <v>0</v>
      </c>
      <c r="O245" s="564">
        <v>0</v>
      </c>
      <c r="P245" s="564">
        <v>0</v>
      </c>
      <c r="Q245" s="564">
        <v>0</v>
      </c>
      <c r="R245" s="564">
        <v>0</v>
      </c>
      <c r="S245" s="564">
        <v>0</v>
      </c>
      <c r="T245" s="564">
        <v>0</v>
      </c>
      <c r="U245" s="564">
        <v>0</v>
      </c>
      <c r="V245" s="564">
        <v>0</v>
      </c>
      <c r="W245" s="564">
        <v>0</v>
      </c>
      <c r="X245" s="564">
        <v>0</v>
      </c>
      <c r="Y245" s="564">
        <v>0</v>
      </c>
      <c r="Z245" s="564">
        <v>0</v>
      </c>
      <c r="AA245" s="564">
        <v>0</v>
      </c>
      <c r="AB245" s="564">
        <v>0</v>
      </c>
      <c r="AC245" s="564">
        <v>0</v>
      </c>
      <c r="AD245" s="564">
        <v>0</v>
      </c>
      <c r="AE245" s="564">
        <v>0</v>
      </c>
      <c r="AF245" s="564">
        <v>0</v>
      </c>
      <c r="AG245" s="564">
        <v>0</v>
      </c>
      <c r="AH245" s="564">
        <v>0</v>
      </c>
      <c r="AI245" s="564">
        <v>0</v>
      </c>
      <c r="AJ245" s="564">
        <v>0</v>
      </c>
      <c r="AK245" s="564">
        <v>0</v>
      </c>
    </row>
    <row r="246" spans="1:37">
      <c r="A246">
        <v>242</v>
      </c>
      <c r="B246" s="564">
        <f t="shared" ca="1" si="24"/>
        <v>0</v>
      </c>
      <c r="C246" s="564">
        <f t="shared" ca="1" si="19"/>
        <v>0</v>
      </c>
      <c r="D246" s="564">
        <f t="shared" ca="1" si="22"/>
        <v>0</v>
      </c>
      <c r="E246" s="564">
        <f t="shared" ca="1" si="20"/>
        <v>0</v>
      </c>
      <c r="F246" s="564">
        <f t="shared" ca="1" si="23"/>
        <v>1</v>
      </c>
      <c r="G246" s="564">
        <f t="shared" ca="1" si="21"/>
        <v>0.86051133727469464</v>
      </c>
      <c r="H246" s="564">
        <v>0</v>
      </c>
      <c r="I246" s="564">
        <v>0</v>
      </c>
      <c r="J246" s="564">
        <v>0</v>
      </c>
      <c r="K246" s="564">
        <v>0</v>
      </c>
      <c r="L246" s="564">
        <v>0</v>
      </c>
      <c r="M246" s="564">
        <v>0</v>
      </c>
      <c r="N246" s="564">
        <v>0</v>
      </c>
      <c r="O246" s="564">
        <v>0</v>
      </c>
      <c r="P246" s="564">
        <v>0</v>
      </c>
      <c r="Q246" s="564">
        <v>0</v>
      </c>
      <c r="R246" s="564">
        <v>0</v>
      </c>
      <c r="S246" s="564">
        <v>0</v>
      </c>
      <c r="T246" s="564">
        <v>0</v>
      </c>
      <c r="U246" s="564">
        <v>0</v>
      </c>
      <c r="V246" s="564">
        <v>0</v>
      </c>
      <c r="W246" s="564">
        <v>0</v>
      </c>
      <c r="X246" s="564">
        <v>0</v>
      </c>
      <c r="Y246" s="564">
        <v>0</v>
      </c>
      <c r="Z246" s="564">
        <v>0</v>
      </c>
      <c r="AA246" s="564">
        <v>0</v>
      </c>
      <c r="AB246" s="564">
        <v>0</v>
      </c>
      <c r="AC246" s="564">
        <v>0</v>
      </c>
      <c r="AD246" s="564">
        <v>0</v>
      </c>
      <c r="AE246" s="564">
        <v>0</v>
      </c>
      <c r="AF246" s="564">
        <v>0</v>
      </c>
      <c r="AG246" s="564">
        <v>0</v>
      </c>
      <c r="AH246" s="564">
        <v>0</v>
      </c>
      <c r="AI246" s="564">
        <v>0</v>
      </c>
      <c r="AJ246" s="564">
        <v>0</v>
      </c>
      <c r="AK246" s="564">
        <v>0</v>
      </c>
    </row>
    <row r="247" spans="1:37">
      <c r="A247">
        <v>243</v>
      </c>
      <c r="B247" s="564">
        <f t="shared" ca="1" si="24"/>
        <v>20</v>
      </c>
      <c r="C247" s="564">
        <f t="shared" ca="1" si="19"/>
        <v>400</v>
      </c>
      <c r="D247" s="564">
        <f t="shared" ca="1" si="22"/>
        <v>20</v>
      </c>
      <c r="E247" s="564">
        <f t="shared" ca="1" si="20"/>
        <v>0</v>
      </c>
      <c r="F247" s="564">
        <f t="shared" ca="1" si="23"/>
        <v>1</v>
      </c>
      <c r="G247" s="564">
        <f t="shared" ca="1" si="21"/>
        <v>-0.41225035104563434</v>
      </c>
      <c r="H247" s="564">
        <v>1</v>
      </c>
      <c r="I247" s="564">
        <v>1</v>
      </c>
      <c r="J247" s="564">
        <v>1</v>
      </c>
      <c r="K247" s="564">
        <v>1</v>
      </c>
      <c r="L247" s="564">
        <v>1</v>
      </c>
      <c r="M247" s="564">
        <v>1</v>
      </c>
      <c r="N247" s="564">
        <v>1</v>
      </c>
      <c r="O247" s="564">
        <v>1</v>
      </c>
      <c r="P247" s="564">
        <v>1</v>
      </c>
      <c r="Q247" s="564">
        <v>1</v>
      </c>
      <c r="R247" s="564">
        <v>1</v>
      </c>
      <c r="S247" s="564">
        <v>1</v>
      </c>
      <c r="T247" s="564">
        <v>1</v>
      </c>
      <c r="U247" s="564">
        <v>1</v>
      </c>
      <c r="V247" s="564">
        <v>1</v>
      </c>
      <c r="W247" s="564">
        <v>1</v>
      </c>
      <c r="X247" s="564">
        <v>1</v>
      </c>
      <c r="Y247" s="564">
        <v>1</v>
      </c>
      <c r="Z247" s="564">
        <v>1</v>
      </c>
      <c r="AA247" s="564">
        <v>1</v>
      </c>
      <c r="AB247" s="564">
        <v>1</v>
      </c>
      <c r="AC247" s="564">
        <v>1</v>
      </c>
      <c r="AD247" s="564">
        <v>1</v>
      </c>
      <c r="AE247" s="564">
        <v>1</v>
      </c>
      <c r="AF247" s="564">
        <v>1</v>
      </c>
      <c r="AG247" s="564">
        <v>1</v>
      </c>
      <c r="AH247" s="564">
        <v>1</v>
      </c>
      <c r="AI247" s="564">
        <v>1</v>
      </c>
      <c r="AJ247" s="564">
        <v>1</v>
      </c>
      <c r="AK247" s="564">
        <v>1</v>
      </c>
    </row>
    <row r="248" spans="1:37">
      <c r="A248">
        <v>244</v>
      </c>
      <c r="B248" s="564">
        <f t="shared" ca="1" si="24"/>
        <v>20</v>
      </c>
      <c r="C248" s="564">
        <f t="shared" ca="1" si="19"/>
        <v>400</v>
      </c>
      <c r="D248" s="564">
        <f t="shared" ca="1" si="22"/>
        <v>20</v>
      </c>
      <c r="E248" s="564">
        <f t="shared" ca="1" si="20"/>
        <v>0</v>
      </c>
      <c r="F248" s="564">
        <f t="shared" ca="1" si="23"/>
        <v>1</v>
      </c>
      <c r="G248" s="564">
        <f t="shared" ca="1" si="21"/>
        <v>5.8241011436175274</v>
      </c>
      <c r="H248" s="564">
        <v>1</v>
      </c>
      <c r="I248" s="564">
        <v>1</v>
      </c>
      <c r="J248" s="564">
        <v>1</v>
      </c>
      <c r="K248" s="564">
        <v>1</v>
      </c>
      <c r="L248" s="564">
        <v>1</v>
      </c>
      <c r="M248" s="564">
        <v>1</v>
      </c>
      <c r="N248" s="564">
        <v>1</v>
      </c>
      <c r="O248" s="564">
        <v>1</v>
      </c>
      <c r="P248" s="564">
        <v>1</v>
      </c>
      <c r="Q248" s="564">
        <v>1</v>
      </c>
      <c r="R248" s="564">
        <v>1</v>
      </c>
      <c r="S248" s="564">
        <v>1</v>
      </c>
      <c r="T248" s="564">
        <v>1</v>
      </c>
      <c r="U248" s="564">
        <v>1</v>
      </c>
      <c r="V248" s="564">
        <v>1</v>
      </c>
      <c r="W248" s="564">
        <v>1</v>
      </c>
      <c r="X248" s="564">
        <v>1</v>
      </c>
      <c r="Y248" s="564">
        <v>1</v>
      </c>
      <c r="Z248" s="564">
        <v>1</v>
      </c>
      <c r="AA248" s="564">
        <v>1</v>
      </c>
      <c r="AB248" s="564">
        <v>1</v>
      </c>
      <c r="AC248" s="564">
        <v>1</v>
      </c>
      <c r="AD248" s="564">
        <v>1</v>
      </c>
      <c r="AE248" s="564">
        <v>1</v>
      </c>
      <c r="AF248" s="564">
        <v>1</v>
      </c>
      <c r="AG248" s="564">
        <v>1</v>
      </c>
      <c r="AH248" s="564">
        <v>1</v>
      </c>
      <c r="AI248" s="564">
        <v>1</v>
      </c>
      <c r="AJ248" s="564">
        <v>1</v>
      </c>
      <c r="AK248" s="564">
        <v>1</v>
      </c>
    </row>
    <row r="249" spans="1:37">
      <c r="A249">
        <v>245</v>
      </c>
      <c r="B249" s="564">
        <f t="shared" ca="1" si="24"/>
        <v>20</v>
      </c>
      <c r="C249" s="564">
        <f t="shared" ca="1" si="19"/>
        <v>400</v>
      </c>
      <c r="D249" s="564">
        <f t="shared" ca="1" si="22"/>
        <v>20</v>
      </c>
      <c r="E249" s="564">
        <f t="shared" ca="1" si="20"/>
        <v>0</v>
      </c>
      <c r="F249" s="564">
        <f t="shared" ca="1" si="23"/>
        <v>1</v>
      </c>
      <c r="G249" s="564">
        <f t="shared" ca="1" si="21"/>
        <v>3.8905970676087893</v>
      </c>
      <c r="H249" s="564">
        <v>1</v>
      </c>
      <c r="I249" s="564">
        <v>1</v>
      </c>
      <c r="J249" s="564">
        <v>1</v>
      </c>
      <c r="K249" s="564">
        <v>1</v>
      </c>
      <c r="L249" s="564">
        <v>1</v>
      </c>
      <c r="M249" s="564">
        <v>1</v>
      </c>
      <c r="N249" s="564">
        <v>1</v>
      </c>
      <c r="O249" s="564">
        <v>1</v>
      </c>
      <c r="P249" s="564">
        <v>1</v>
      </c>
      <c r="Q249" s="564">
        <v>1</v>
      </c>
      <c r="R249" s="564">
        <v>1</v>
      </c>
      <c r="S249" s="564">
        <v>1</v>
      </c>
      <c r="T249" s="564">
        <v>1</v>
      </c>
      <c r="U249" s="564">
        <v>1</v>
      </c>
      <c r="V249" s="564">
        <v>1</v>
      </c>
      <c r="W249" s="564">
        <v>1</v>
      </c>
      <c r="X249" s="564">
        <v>1</v>
      </c>
      <c r="Y249" s="564">
        <v>1</v>
      </c>
      <c r="Z249" s="564">
        <v>1</v>
      </c>
      <c r="AA249" s="564">
        <v>1</v>
      </c>
      <c r="AB249" s="564">
        <v>1</v>
      </c>
      <c r="AC249" s="564">
        <v>1</v>
      </c>
      <c r="AD249" s="564">
        <v>1</v>
      </c>
      <c r="AE249" s="564">
        <v>1</v>
      </c>
      <c r="AF249" s="564">
        <v>1</v>
      </c>
      <c r="AG249" s="564">
        <v>1</v>
      </c>
      <c r="AH249" s="564">
        <v>1</v>
      </c>
      <c r="AI249" s="564">
        <v>1</v>
      </c>
      <c r="AJ249" s="564">
        <v>1</v>
      </c>
      <c r="AK249" s="564">
        <v>1</v>
      </c>
    </row>
    <row r="250" spans="1:37">
      <c r="A250">
        <v>246</v>
      </c>
      <c r="B250" s="564">
        <f t="shared" ca="1" si="24"/>
        <v>20</v>
      </c>
      <c r="C250" s="564">
        <f t="shared" ca="1" si="19"/>
        <v>400</v>
      </c>
      <c r="D250" s="564">
        <f t="shared" ca="1" si="22"/>
        <v>20</v>
      </c>
      <c r="E250" s="564">
        <f t="shared" ca="1" si="20"/>
        <v>0</v>
      </c>
      <c r="F250" s="564">
        <f t="shared" ca="1" si="23"/>
        <v>1</v>
      </c>
      <c r="G250" s="564">
        <f t="shared" ca="1" si="21"/>
        <v>-5.8258212240215226</v>
      </c>
      <c r="H250" s="564">
        <v>1</v>
      </c>
      <c r="I250" s="564">
        <v>1</v>
      </c>
      <c r="J250" s="564">
        <v>1</v>
      </c>
      <c r="K250" s="564">
        <v>1</v>
      </c>
      <c r="L250" s="564">
        <v>1</v>
      </c>
      <c r="M250" s="564">
        <v>1</v>
      </c>
      <c r="N250" s="564">
        <v>1</v>
      </c>
      <c r="O250" s="564">
        <v>1</v>
      </c>
      <c r="P250" s="564">
        <v>1</v>
      </c>
      <c r="Q250" s="564">
        <v>1</v>
      </c>
      <c r="R250" s="564">
        <v>1</v>
      </c>
      <c r="S250" s="564">
        <v>1</v>
      </c>
      <c r="T250" s="564">
        <v>1</v>
      </c>
      <c r="U250" s="564">
        <v>1</v>
      </c>
      <c r="V250" s="564">
        <v>1</v>
      </c>
      <c r="W250" s="564">
        <v>1</v>
      </c>
      <c r="X250" s="564">
        <v>1</v>
      </c>
      <c r="Y250" s="564">
        <v>1</v>
      </c>
      <c r="Z250" s="564">
        <v>1</v>
      </c>
      <c r="AA250" s="564">
        <v>1</v>
      </c>
      <c r="AB250" s="564">
        <v>1</v>
      </c>
      <c r="AC250" s="564">
        <v>1</v>
      </c>
      <c r="AD250" s="564">
        <v>1</v>
      </c>
      <c r="AE250" s="564">
        <v>1</v>
      </c>
      <c r="AF250" s="564">
        <v>1</v>
      </c>
      <c r="AG250" s="564">
        <v>1</v>
      </c>
      <c r="AH250" s="564">
        <v>1</v>
      </c>
      <c r="AI250" s="564">
        <v>1</v>
      </c>
      <c r="AJ250" s="564">
        <v>1</v>
      </c>
      <c r="AK250" s="564">
        <v>1</v>
      </c>
    </row>
    <row r="251" spans="1:37">
      <c r="A251">
        <v>247</v>
      </c>
      <c r="B251" s="564">
        <f t="shared" ca="1" si="24"/>
        <v>20</v>
      </c>
      <c r="C251" s="564">
        <f t="shared" ca="1" si="19"/>
        <v>400</v>
      </c>
      <c r="D251" s="564">
        <f t="shared" ca="1" si="22"/>
        <v>20</v>
      </c>
      <c r="E251" s="564">
        <f t="shared" ca="1" si="20"/>
        <v>0</v>
      </c>
      <c r="F251" s="564">
        <f t="shared" ca="1" si="23"/>
        <v>1</v>
      </c>
      <c r="G251" s="564">
        <f t="shared" ca="1" si="21"/>
        <v>1.6450831807959396</v>
      </c>
      <c r="H251" s="564">
        <v>1</v>
      </c>
      <c r="I251" s="564">
        <v>1</v>
      </c>
      <c r="J251" s="564">
        <v>1</v>
      </c>
      <c r="K251" s="564">
        <v>1</v>
      </c>
      <c r="L251" s="564">
        <v>1</v>
      </c>
      <c r="M251" s="564">
        <v>1</v>
      </c>
      <c r="N251" s="564">
        <v>1</v>
      </c>
      <c r="O251" s="564">
        <v>1</v>
      </c>
      <c r="P251" s="564">
        <v>1</v>
      </c>
      <c r="Q251" s="564">
        <v>1</v>
      </c>
      <c r="R251" s="564">
        <v>1</v>
      </c>
      <c r="S251" s="564">
        <v>1</v>
      </c>
      <c r="T251" s="564">
        <v>1</v>
      </c>
      <c r="U251" s="564">
        <v>1</v>
      </c>
      <c r="V251" s="564">
        <v>1</v>
      </c>
      <c r="W251" s="564">
        <v>1</v>
      </c>
      <c r="X251" s="564">
        <v>1</v>
      </c>
      <c r="Y251" s="564">
        <v>1</v>
      </c>
      <c r="Z251" s="564">
        <v>1</v>
      </c>
      <c r="AA251" s="564">
        <v>1</v>
      </c>
      <c r="AB251" s="564">
        <v>1</v>
      </c>
      <c r="AC251" s="564">
        <v>1</v>
      </c>
      <c r="AD251" s="564">
        <v>1</v>
      </c>
      <c r="AE251" s="564">
        <v>1</v>
      </c>
      <c r="AF251" s="564">
        <v>1</v>
      </c>
      <c r="AG251" s="564">
        <v>1</v>
      </c>
      <c r="AH251" s="564">
        <v>1</v>
      </c>
      <c r="AI251" s="564">
        <v>1</v>
      </c>
      <c r="AJ251" s="564">
        <v>1</v>
      </c>
      <c r="AK251" s="564">
        <v>1</v>
      </c>
    </row>
    <row r="252" spans="1:37">
      <c r="A252">
        <v>248</v>
      </c>
      <c r="B252" s="564">
        <f t="shared" ca="1" si="24"/>
        <v>0</v>
      </c>
      <c r="C252" s="564">
        <f t="shared" ca="1" si="19"/>
        <v>0</v>
      </c>
      <c r="D252" s="564">
        <f t="shared" ca="1" si="22"/>
        <v>0</v>
      </c>
      <c r="E252" s="564">
        <f t="shared" ca="1" si="20"/>
        <v>0</v>
      </c>
      <c r="F252" s="564">
        <f t="shared" ca="1" si="23"/>
        <v>1</v>
      </c>
      <c r="G252" s="564">
        <f t="shared" ca="1" si="21"/>
        <v>0.53437468503102159</v>
      </c>
      <c r="H252" s="564">
        <v>0</v>
      </c>
      <c r="I252" s="564">
        <v>0</v>
      </c>
      <c r="J252" s="564">
        <v>0</v>
      </c>
      <c r="K252" s="564">
        <v>0</v>
      </c>
      <c r="L252" s="564">
        <v>0</v>
      </c>
      <c r="M252" s="564">
        <v>0</v>
      </c>
      <c r="N252" s="564">
        <v>0</v>
      </c>
      <c r="O252" s="564">
        <v>0</v>
      </c>
      <c r="P252" s="564">
        <v>0</v>
      </c>
      <c r="Q252" s="564">
        <v>0</v>
      </c>
      <c r="R252" s="564">
        <v>0</v>
      </c>
      <c r="S252" s="564">
        <v>0</v>
      </c>
      <c r="T252" s="564">
        <v>0</v>
      </c>
      <c r="U252" s="564">
        <v>0</v>
      </c>
      <c r="V252" s="564">
        <v>0</v>
      </c>
      <c r="W252" s="564">
        <v>0</v>
      </c>
      <c r="X252" s="564">
        <v>0</v>
      </c>
      <c r="Y252" s="564">
        <v>0</v>
      </c>
      <c r="Z252" s="564">
        <v>0</v>
      </c>
      <c r="AA252" s="564">
        <v>0</v>
      </c>
      <c r="AB252" s="564">
        <v>0</v>
      </c>
      <c r="AC252" s="564">
        <v>0</v>
      </c>
      <c r="AD252" s="564">
        <v>0</v>
      </c>
      <c r="AE252" s="564">
        <v>0</v>
      </c>
      <c r="AF252" s="564">
        <v>0</v>
      </c>
      <c r="AG252" s="564">
        <v>0</v>
      </c>
      <c r="AH252" s="564">
        <v>0</v>
      </c>
      <c r="AI252" s="564">
        <v>0</v>
      </c>
      <c r="AJ252" s="564">
        <v>0</v>
      </c>
      <c r="AK252" s="564">
        <v>0</v>
      </c>
    </row>
    <row r="253" spans="1:37">
      <c r="A253">
        <v>249</v>
      </c>
      <c r="B253" s="564">
        <f t="shared" ca="1" si="24"/>
        <v>1</v>
      </c>
      <c r="C253" s="564">
        <f t="shared" ca="1" si="19"/>
        <v>1</v>
      </c>
      <c r="D253" s="564">
        <f t="shared" ca="1" si="22"/>
        <v>1</v>
      </c>
      <c r="E253" s="564">
        <f t="shared" ca="1" si="20"/>
        <v>0.95</v>
      </c>
      <c r="F253" s="564">
        <f t="shared" ca="1" si="23"/>
        <v>0.9</v>
      </c>
      <c r="G253" s="564">
        <f t="shared" ca="1" si="21"/>
        <v>-1.2178974113018368</v>
      </c>
      <c r="H253" s="564">
        <v>0</v>
      </c>
      <c r="I253" s="564">
        <v>0</v>
      </c>
      <c r="J253" s="564">
        <v>0</v>
      </c>
      <c r="K253" s="564">
        <v>0</v>
      </c>
      <c r="L253" s="564">
        <v>0</v>
      </c>
      <c r="M253" s="564">
        <v>0</v>
      </c>
      <c r="N253" s="564">
        <v>0</v>
      </c>
      <c r="O253" s="564">
        <v>0</v>
      </c>
      <c r="P253" s="564">
        <v>0</v>
      </c>
      <c r="Q253" s="564">
        <v>0</v>
      </c>
      <c r="R253" s="564">
        <v>1</v>
      </c>
      <c r="S253" s="564">
        <v>0</v>
      </c>
      <c r="T253" s="564">
        <v>0</v>
      </c>
      <c r="U253" s="564">
        <v>0</v>
      </c>
      <c r="V253" s="564">
        <v>0</v>
      </c>
      <c r="W253" s="564">
        <v>0</v>
      </c>
      <c r="X253" s="564">
        <v>0</v>
      </c>
      <c r="Y253" s="564">
        <v>0</v>
      </c>
      <c r="Z253" s="564">
        <v>0</v>
      </c>
      <c r="AA253" s="564">
        <v>0</v>
      </c>
      <c r="AB253" s="564">
        <v>1</v>
      </c>
      <c r="AC253" s="564">
        <v>1</v>
      </c>
      <c r="AD253" s="564">
        <v>1</v>
      </c>
      <c r="AE253" s="564">
        <v>0</v>
      </c>
      <c r="AF253" s="564">
        <v>0</v>
      </c>
      <c r="AG253" s="564">
        <v>0</v>
      </c>
      <c r="AH253" s="564">
        <v>0</v>
      </c>
      <c r="AI253" s="564">
        <v>0</v>
      </c>
      <c r="AJ253" s="564">
        <v>1</v>
      </c>
      <c r="AK253" s="564">
        <v>1</v>
      </c>
    </row>
    <row r="254" spans="1:37">
      <c r="A254">
        <v>250</v>
      </c>
      <c r="B254" s="564">
        <f t="shared" ca="1" si="24"/>
        <v>4</v>
      </c>
      <c r="C254" s="564">
        <f t="shared" ca="1" si="19"/>
        <v>16</v>
      </c>
      <c r="D254" s="564">
        <f t="shared" ca="1" si="22"/>
        <v>4</v>
      </c>
      <c r="E254" s="564">
        <f t="shared" ca="1" si="20"/>
        <v>3.2</v>
      </c>
      <c r="F254" s="564">
        <f t="shared" ca="1" si="23"/>
        <v>0.66315789473684217</v>
      </c>
      <c r="G254" s="564">
        <f t="shared" ca="1" si="21"/>
        <v>-2.7699169405427315</v>
      </c>
      <c r="H254" s="564">
        <v>0</v>
      </c>
      <c r="I254" s="564">
        <v>0</v>
      </c>
      <c r="J254" s="564">
        <v>0</v>
      </c>
      <c r="K254" s="564">
        <v>0</v>
      </c>
      <c r="L254" s="564">
        <v>1</v>
      </c>
      <c r="M254" s="564">
        <v>0</v>
      </c>
      <c r="N254" s="564">
        <v>0</v>
      </c>
      <c r="O254" s="564">
        <v>1</v>
      </c>
      <c r="P254" s="564">
        <v>0</v>
      </c>
      <c r="Q254" s="564">
        <v>0</v>
      </c>
      <c r="R254" s="564">
        <v>0</v>
      </c>
      <c r="S254" s="564">
        <v>0</v>
      </c>
      <c r="T254" s="564">
        <v>0</v>
      </c>
      <c r="U254" s="564">
        <v>0</v>
      </c>
      <c r="V254" s="564">
        <v>1</v>
      </c>
      <c r="W254" s="564">
        <v>0</v>
      </c>
      <c r="X254" s="564">
        <v>0</v>
      </c>
      <c r="Y254" s="564">
        <v>1</v>
      </c>
      <c r="Z254" s="564">
        <v>0</v>
      </c>
      <c r="AA254" s="564">
        <v>0</v>
      </c>
      <c r="AB254" s="564">
        <v>0</v>
      </c>
      <c r="AC254" s="564">
        <v>1</v>
      </c>
      <c r="AD254" s="564">
        <v>0</v>
      </c>
      <c r="AE254" s="564">
        <v>0</v>
      </c>
      <c r="AF254" s="564">
        <v>1</v>
      </c>
      <c r="AG254" s="564">
        <v>0</v>
      </c>
      <c r="AH254" s="564">
        <v>0</v>
      </c>
      <c r="AI254" s="564">
        <v>0</v>
      </c>
      <c r="AJ254" s="564">
        <v>0</v>
      </c>
      <c r="AK254" s="564">
        <v>0</v>
      </c>
    </row>
    <row r="255" spans="1:37">
      <c r="A255">
        <v>251</v>
      </c>
      <c r="B255" s="564">
        <f t="shared" ca="1" si="24"/>
        <v>20</v>
      </c>
      <c r="C255" s="564">
        <f t="shared" ca="1" si="19"/>
        <v>400</v>
      </c>
      <c r="D255" s="564">
        <f t="shared" ca="1" si="22"/>
        <v>20</v>
      </c>
      <c r="E255" s="564">
        <f t="shared" ca="1" si="20"/>
        <v>0</v>
      </c>
      <c r="F255" s="564">
        <f t="shared" ca="1" si="23"/>
        <v>1</v>
      </c>
      <c r="G255" s="564">
        <f t="shared" ca="1" si="21"/>
        <v>1.6682855690519274</v>
      </c>
      <c r="H255" s="564">
        <v>1</v>
      </c>
      <c r="I255" s="564">
        <v>1</v>
      </c>
      <c r="J255" s="564">
        <v>1</v>
      </c>
      <c r="K255" s="564">
        <v>1</v>
      </c>
      <c r="L255" s="564">
        <v>1</v>
      </c>
      <c r="M255" s="564">
        <v>1</v>
      </c>
      <c r="N255" s="564">
        <v>1</v>
      </c>
      <c r="O255" s="564">
        <v>1</v>
      </c>
      <c r="P255" s="564">
        <v>1</v>
      </c>
      <c r="Q255" s="564">
        <v>1</v>
      </c>
      <c r="R255" s="564">
        <v>1</v>
      </c>
      <c r="S255" s="564">
        <v>1</v>
      </c>
      <c r="T255" s="564">
        <v>1</v>
      </c>
      <c r="U255" s="564">
        <v>1</v>
      </c>
      <c r="V255" s="564">
        <v>1</v>
      </c>
      <c r="W255" s="564">
        <v>1</v>
      </c>
      <c r="X255" s="564">
        <v>1</v>
      </c>
      <c r="Y255" s="564">
        <v>1</v>
      </c>
      <c r="Z255" s="564">
        <v>1</v>
      </c>
      <c r="AA255" s="564">
        <v>1</v>
      </c>
      <c r="AB255" s="564">
        <v>1</v>
      </c>
      <c r="AC255" s="564">
        <v>1</v>
      </c>
      <c r="AD255" s="564">
        <v>1</v>
      </c>
      <c r="AE255" s="564">
        <v>1</v>
      </c>
      <c r="AF255" s="564">
        <v>1</v>
      </c>
      <c r="AG255" s="564">
        <v>1</v>
      </c>
      <c r="AH255" s="564">
        <v>1</v>
      </c>
      <c r="AI255" s="564">
        <v>1</v>
      </c>
      <c r="AJ255" s="564">
        <v>1</v>
      </c>
      <c r="AK255" s="564">
        <v>1</v>
      </c>
    </row>
    <row r="256" spans="1:37">
      <c r="A256">
        <v>252</v>
      </c>
      <c r="B256" s="564">
        <f t="shared" ca="1" si="24"/>
        <v>20</v>
      </c>
      <c r="C256" s="564">
        <f t="shared" ca="1" si="19"/>
        <v>400</v>
      </c>
      <c r="D256" s="564">
        <f t="shared" ca="1" si="22"/>
        <v>20</v>
      </c>
      <c r="E256" s="564">
        <f t="shared" ca="1" si="20"/>
        <v>0</v>
      </c>
      <c r="F256" s="564">
        <f t="shared" ca="1" si="23"/>
        <v>1</v>
      </c>
      <c r="G256" s="564">
        <f t="shared" ca="1" si="21"/>
        <v>3.1831564747963257</v>
      </c>
      <c r="H256" s="564">
        <v>1</v>
      </c>
      <c r="I256" s="564">
        <v>1</v>
      </c>
      <c r="J256" s="564">
        <v>1</v>
      </c>
      <c r="K256" s="564">
        <v>1</v>
      </c>
      <c r="L256" s="564">
        <v>1</v>
      </c>
      <c r="M256" s="564">
        <v>1</v>
      </c>
      <c r="N256" s="564">
        <v>1</v>
      </c>
      <c r="O256" s="564">
        <v>1</v>
      </c>
      <c r="P256" s="564">
        <v>1</v>
      </c>
      <c r="Q256" s="564">
        <v>1</v>
      </c>
      <c r="R256" s="564">
        <v>1</v>
      </c>
      <c r="S256" s="564">
        <v>1</v>
      </c>
      <c r="T256" s="564">
        <v>1</v>
      </c>
      <c r="U256" s="564">
        <v>1</v>
      </c>
      <c r="V256" s="564">
        <v>1</v>
      </c>
      <c r="W256" s="564">
        <v>1</v>
      </c>
      <c r="X256" s="564">
        <v>1</v>
      </c>
      <c r="Y256" s="564">
        <v>1</v>
      </c>
      <c r="Z256" s="564">
        <v>1</v>
      </c>
      <c r="AA256" s="564">
        <v>1</v>
      </c>
      <c r="AB256" s="564">
        <v>1</v>
      </c>
      <c r="AC256" s="564">
        <v>1</v>
      </c>
      <c r="AD256" s="564">
        <v>1</v>
      </c>
      <c r="AE256" s="564">
        <v>1</v>
      </c>
      <c r="AF256" s="564">
        <v>1</v>
      </c>
      <c r="AG256" s="564">
        <v>1</v>
      </c>
      <c r="AH256" s="564">
        <v>1</v>
      </c>
      <c r="AI256" s="564">
        <v>1</v>
      </c>
      <c r="AJ256" s="564">
        <v>1</v>
      </c>
      <c r="AK256" s="564">
        <v>1</v>
      </c>
    </row>
    <row r="257" spans="1:37">
      <c r="A257">
        <v>253</v>
      </c>
      <c r="B257" s="564">
        <f t="shared" ca="1" si="24"/>
        <v>20</v>
      </c>
      <c r="C257" s="564">
        <f t="shared" ca="1" si="19"/>
        <v>400</v>
      </c>
      <c r="D257" s="564">
        <f t="shared" ca="1" si="22"/>
        <v>20</v>
      </c>
      <c r="E257" s="564">
        <f t="shared" ca="1" si="20"/>
        <v>0</v>
      </c>
      <c r="F257" s="564">
        <f t="shared" ca="1" si="23"/>
        <v>1</v>
      </c>
      <c r="G257" s="564">
        <f t="shared" ca="1" si="21"/>
        <v>-5.2563438321042675</v>
      </c>
      <c r="H257" s="564">
        <v>1</v>
      </c>
      <c r="I257" s="564">
        <v>1</v>
      </c>
      <c r="J257" s="564">
        <v>1</v>
      </c>
      <c r="K257" s="564">
        <v>1</v>
      </c>
      <c r="L257" s="564">
        <v>1</v>
      </c>
      <c r="M257" s="564">
        <v>1</v>
      </c>
      <c r="N257" s="564">
        <v>1</v>
      </c>
      <c r="O257" s="564">
        <v>1</v>
      </c>
      <c r="P257" s="564">
        <v>1</v>
      </c>
      <c r="Q257" s="564">
        <v>1</v>
      </c>
      <c r="R257" s="564">
        <v>1</v>
      </c>
      <c r="S257" s="564">
        <v>1</v>
      </c>
      <c r="T257" s="564">
        <v>1</v>
      </c>
      <c r="U257" s="564">
        <v>1</v>
      </c>
      <c r="V257" s="564">
        <v>1</v>
      </c>
      <c r="W257" s="564">
        <v>1</v>
      </c>
      <c r="X257" s="564">
        <v>1</v>
      </c>
      <c r="Y257" s="564">
        <v>1</v>
      </c>
      <c r="Z257" s="564">
        <v>1</v>
      </c>
      <c r="AA257" s="564">
        <v>1</v>
      </c>
      <c r="AB257" s="564">
        <v>1</v>
      </c>
      <c r="AC257" s="564">
        <v>1</v>
      </c>
      <c r="AD257" s="564">
        <v>1</v>
      </c>
      <c r="AE257" s="564">
        <v>1</v>
      </c>
      <c r="AF257" s="564">
        <v>1</v>
      </c>
      <c r="AG257" s="564">
        <v>1</v>
      </c>
      <c r="AH257" s="564">
        <v>1</v>
      </c>
      <c r="AI257" s="564">
        <v>1</v>
      </c>
      <c r="AJ257" s="564">
        <v>1</v>
      </c>
      <c r="AK257" s="564">
        <v>1</v>
      </c>
    </row>
    <row r="258" spans="1:37">
      <c r="A258">
        <v>254</v>
      </c>
      <c r="B258" s="564">
        <f t="shared" ca="1" si="24"/>
        <v>0</v>
      </c>
      <c r="C258" s="564">
        <f t="shared" ca="1" si="19"/>
        <v>0</v>
      </c>
      <c r="D258" s="564">
        <f t="shared" ca="1" si="22"/>
        <v>0</v>
      </c>
      <c r="E258" s="564">
        <f t="shared" ca="1" si="20"/>
        <v>0</v>
      </c>
      <c r="F258" s="564">
        <f t="shared" ca="1" si="23"/>
        <v>1</v>
      </c>
      <c r="G258" s="564">
        <f t="shared" ca="1" si="21"/>
        <v>1.3598769037053235</v>
      </c>
      <c r="H258" s="564">
        <v>0</v>
      </c>
      <c r="I258" s="564">
        <v>0</v>
      </c>
      <c r="J258" s="564">
        <v>0</v>
      </c>
      <c r="K258" s="564">
        <v>0</v>
      </c>
      <c r="L258" s="564">
        <v>0</v>
      </c>
      <c r="M258" s="564">
        <v>0</v>
      </c>
      <c r="N258" s="564">
        <v>0</v>
      </c>
      <c r="O258" s="564">
        <v>0</v>
      </c>
      <c r="P258" s="564">
        <v>0</v>
      </c>
      <c r="Q258" s="564">
        <v>0</v>
      </c>
      <c r="R258" s="564">
        <v>0</v>
      </c>
      <c r="S258" s="564">
        <v>0</v>
      </c>
      <c r="T258" s="564">
        <v>0</v>
      </c>
      <c r="U258" s="564">
        <v>0</v>
      </c>
      <c r="V258" s="564">
        <v>0</v>
      </c>
      <c r="W258" s="564">
        <v>0</v>
      </c>
      <c r="X258" s="564">
        <v>0</v>
      </c>
      <c r="Y258" s="564">
        <v>0</v>
      </c>
      <c r="Z258" s="564">
        <v>0</v>
      </c>
      <c r="AA258" s="564">
        <v>0</v>
      </c>
      <c r="AB258" s="564">
        <v>0</v>
      </c>
      <c r="AC258" s="564">
        <v>0</v>
      </c>
      <c r="AD258" s="564">
        <v>0</v>
      </c>
      <c r="AE258" s="564">
        <v>0</v>
      </c>
      <c r="AF258" s="564">
        <v>0</v>
      </c>
      <c r="AG258" s="564">
        <v>0</v>
      </c>
      <c r="AH258" s="564">
        <v>0</v>
      </c>
      <c r="AI258" s="564">
        <v>0</v>
      </c>
      <c r="AJ258" s="564">
        <v>0</v>
      </c>
      <c r="AK258" s="564">
        <v>0</v>
      </c>
    </row>
    <row r="259" spans="1:37">
      <c r="A259">
        <v>255</v>
      </c>
      <c r="B259" s="564">
        <f t="shared" ca="1" si="24"/>
        <v>1</v>
      </c>
      <c r="C259" s="564">
        <f t="shared" ca="1" si="19"/>
        <v>1</v>
      </c>
      <c r="D259" s="564">
        <f t="shared" ca="1" si="22"/>
        <v>1</v>
      </c>
      <c r="E259" s="564">
        <f t="shared" ca="1" si="20"/>
        <v>0.95</v>
      </c>
      <c r="F259" s="564">
        <f t="shared" ca="1" si="23"/>
        <v>0.9</v>
      </c>
      <c r="G259" s="564">
        <f t="shared" ca="1" si="21"/>
        <v>10.633074410050098</v>
      </c>
      <c r="H259" s="564">
        <v>0</v>
      </c>
      <c r="I259" s="564">
        <v>0</v>
      </c>
      <c r="J259" s="564">
        <v>0</v>
      </c>
      <c r="K259" s="564">
        <v>0</v>
      </c>
      <c r="L259" s="564">
        <v>0</v>
      </c>
      <c r="M259" s="564">
        <v>0</v>
      </c>
      <c r="N259" s="564">
        <v>0</v>
      </c>
      <c r="O259" s="564">
        <v>0</v>
      </c>
      <c r="P259" s="564">
        <v>0</v>
      </c>
      <c r="Q259" s="564">
        <v>0</v>
      </c>
      <c r="R259" s="564">
        <v>0</v>
      </c>
      <c r="S259" s="564">
        <v>0</v>
      </c>
      <c r="T259" s="564">
        <v>0</v>
      </c>
      <c r="U259" s="564">
        <v>0</v>
      </c>
      <c r="V259" s="564">
        <v>0</v>
      </c>
      <c r="W259" s="564">
        <v>0</v>
      </c>
      <c r="X259" s="564">
        <v>0</v>
      </c>
      <c r="Y259" s="564">
        <v>0</v>
      </c>
      <c r="Z259" s="564">
        <v>0</v>
      </c>
      <c r="AA259" s="564">
        <v>1</v>
      </c>
      <c r="AB259" s="564">
        <v>0</v>
      </c>
      <c r="AC259" s="564">
        <v>0</v>
      </c>
      <c r="AD259" s="564">
        <v>0</v>
      </c>
      <c r="AE259" s="564">
        <v>0</v>
      </c>
      <c r="AF259" s="564">
        <v>0</v>
      </c>
      <c r="AG259" s="564">
        <v>0</v>
      </c>
      <c r="AH259" s="564">
        <v>0</v>
      </c>
      <c r="AI259" s="564">
        <v>0</v>
      </c>
      <c r="AJ259" s="564">
        <v>0</v>
      </c>
      <c r="AK259" s="564">
        <v>0</v>
      </c>
    </row>
    <row r="260" spans="1:37">
      <c r="A260">
        <v>256</v>
      </c>
      <c r="B260" s="564">
        <f t="shared" ca="1" si="24"/>
        <v>11</v>
      </c>
      <c r="C260" s="564">
        <f t="shared" ca="1" si="19"/>
        <v>121</v>
      </c>
      <c r="D260" s="564">
        <f t="shared" ca="1" si="22"/>
        <v>11</v>
      </c>
      <c r="E260" s="564">
        <f t="shared" ca="1" si="20"/>
        <v>4.95</v>
      </c>
      <c r="F260" s="564">
        <f t="shared" ca="1" si="23"/>
        <v>0.47894736842105268</v>
      </c>
      <c r="G260" s="564">
        <f t="shared" ca="1" si="21"/>
        <v>2.1742556852854102</v>
      </c>
      <c r="H260" s="564">
        <v>1</v>
      </c>
      <c r="I260" s="564">
        <v>0</v>
      </c>
      <c r="J260" s="564">
        <v>0</v>
      </c>
      <c r="K260" s="564">
        <v>1</v>
      </c>
      <c r="L260" s="564">
        <v>0</v>
      </c>
      <c r="M260" s="564">
        <v>1</v>
      </c>
      <c r="N260" s="564">
        <v>0</v>
      </c>
      <c r="O260" s="564">
        <v>0</v>
      </c>
      <c r="P260" s="564">
        <v>1</v>
      </c>
      <c r="Q260" s="564">
        <v>1</v>
      </c>
      <c r="R260" s="564">
        <v>1</v>
      </c>
      <c r="S260" s="564">
        <v>0</v>
      </c>
      <c r="T260" s="564">
        <v>0</v>
      </c>
      <c r="U260" s="564">
        <v>0</v>
      </c>
      <c r="V260" s="564">
        <v>1</v>
      </c>
      <c r="W260" s="564">
        <v>1</v>
      </c>
      <c r="X260" s="564">
        <v>0</v>
      </c>
      <c r="Y260" s="564">
        <v>1</v>
      </c>
      <c r="Z260" s="564">
        <v>1</v>
      </c>
      <c r="AA260" s="564">
        <v>1</v>
      </c>
      <c r="AB260" s="564">
        <v>1</v>
      </c>
      <c r="AC260" s="564">
        <v>0</v>
      </c>
      <c r="AD260" s="564">
        <v>0</v>
      </c>
      <c r="AE260" s="564">
        <v>0</v>
      </c>
      <c r="AF260" s="564">
        <v>0</v>
      </c>
      <c r="AG260" s="564">
        <v>1</v>
      </c>
      <c r="AH260" s="564">
        <v>0</v>
      </c>
      <c r="AI260" s="564">
        <v>1</v>
      </c>
      <c r="AJ260" s="564">
        <v>0</v>
      </c>
      <c r="AK260" s="564">
        <v>0</v>
      </c>
    </row>
    <row r="261" spans="1:37">
      <c r="A261">
        <v>257</v>
      </c>
      <c r="B261" s="564">
        <f t="shared" ca="1" si="24"/>
        <v>0</v>
      </c>
      <c r="C261" s="564">
        <f t="shared" ref="C261:C324" ca="1" si="25">B261^2</f>
        <v>0</v>
      </c>
      <c r="D261" s="564">
        <f t="shared" ca="1" si="22"/>
        <v>0</v>
      </c>
      <c r="E261" s="564">
        <f t="shared" ref="E261:E324" ca="1" si="26">D261-((B261^2)/H$1)</f>
        <v>0</v>
      </c>
      <c r="F261" s="564">
        <f t="shared" ca="1" si="23"/>
        <v>1</v>
      </c>
      <c r="G261" s="564">
        <f t="shared" ref="G261:G324" ca="1" si="27">I$2+NORMSINV(RAND())*K$2</f>
        <v>6.70357144779822</v>
      </c>
      <c r="H261" s="564">
        <v>0</v>
      </c>
      <c r="I261" s="564">
        <v>0</v>
      </c>
      <c r="J261" s="564">
        <v>0</v>
      </c>
      <c r="K261" s="564">
        <v>0</v>
      </c>
      <c r="L261" s="564">
        <v>0</v>
      </c>
      <c r="M261" s="564">
        <v>0</v>
      </c>
      <c r="N261" s="564">
        <v>0</v>
      </c>
      <c r="O261" s="564">
        <v>0</v>
      </c>
      <c r="P261" s="564">
        <v>0</v>
      </c>
      <c r="Q261" s="564">
        <v>0</v>
      </c>
      <c r="R261" s="564">
        <v>0</v>
      </c>
      <c r="S261" s="564">
        <v>0</v>
      </c>
      <c r="T261" s="564">
        <v>0</v>
      </c>
      <c r="U261" s="564">
        <v>0</v>
      </c>
      <c r="V261" s="564">
        <v>0</v>
      </c>
      <c r="W261" s="564">
        <v>0</v>
      </c>
      <c r="X261" s="564">
        <v>0</v>
      </c>
      <c r="Y261" s="564">
        <v>0</v>
      </c>
      <c r="Z261" s="564">
        <v>0</v>
      </c>
      <c r="AA261" s="564">
        <v>0</v>
      </c>
      <c r="AB261" s="564">
        <v>0</v>
      </c>
      <c r="AC261" s="564">
        <v>0</v>
      </c>
      <c r="AD261" s="564">
        <v>0</v>
      </c>
      <c r="AE261" s="564">
        <v>0</v>
      </c>
      <c r="AF261" s="564">
        <v>0</v>
      </c>
      <c r="AG261" s="564">
        <v>0</v>
      </c>
      <c r="AH261" s="564">
        <v>0</v>
      </c>
      <c r="AI261" s="564">
        <v>0</v>
      </c>
      <c r="AJ261" s="564">
        <v>0</v>
      </c>
      <c r="AK261" s="564">
        <v>0</v>
      </c>
    </row>
    <row r="262" spans="1:37">
      <c r="A262">
        <v>258</v>
      </c>
      <c r="B262" s="564">
        <f t="shared" ca="1" si="24"/>
        <v>0</v>
      </c>
      <c r="C262" s="564">
        <f t="shared" ca="1" si="25"/>
        <v>0</v>
      </c>
      <c r="D262" s="564">
        <f t="shared" ref="D262:D325" ca="1" si="28">B262</f>
        <v>0</v>
      </c>
      <c r="E262" s="564">
        <f t="shared" ca="1" si="26"/>
        <v>0</v>
      </c>
      <c r="F262" s="564">
        <f t="shared" ref="F262:F325" ca="1" si="29">1-(2*B262*(H$1-B262)/(H$1*(H$1-1)))</f>
        <v>1</v>
      </c>
      <c r="G262" s="564">
        <f t="shared" ca="1" si="27"/>
        <v>1.2737325742633478</v>
      </c>
      <c r="H262" s="564">
        <v>0</v>
      </c>
      <c r="I262" s="564">
        <v>0</v>
      </c>
      <c r="J262" s="564">
        <v>0</v>
      </c>
      <c r="K262" s="564">
        <v>0</v>
      </c>
      <c r="L262" s="564">
        <v>0</v>
      </c>
      <c r="M262" s="564">
        <v>0</v>
      </c>
      <c r="N262" s="564">
        <v>0</v>
      </c>
      <c r="O262" s="564">
        <v>0</v>
      </c>
      <c r="P262" s="564">
        <v>0</v>
      </c>
      <c r="Q262" s="564">
        <v>0</v>
      </c>
      <c r="R262" s="564">
        <v>0</v>
      </c>
      <c r="S262" s="564">
        <v>0</v>
      </c>
      <c r="T262" s="564">
        <v>0</v>
      </c>
      <c r="U262" s="564">
        <v>0</v>
      </c>
      <c r="V262" s="564">
        <v>0</v>
      </c>
      <c r="W262" s="564">
        <v>0</v>
      </c>
      <c r="X262" s="564">
        <v>0</v>
      </c>
      <c r="Y262" s="564">
        <v>0</v>
      </c>
      <c r="Z262" s="564">
        <v>0</v>
      </c>
      <c r="AA262" s="564">
        <v>0</v>
      </c>
      <c r="AB262" s="564">
        <v>0</v>
      </c>
      <c r="AC262" s="564">
        <v>0</v>
      </c>
      <c r="AD262" s="564">
        <v>0</v>
      </c>
      <c r="AE262" s="564">
        <v>0</v>
      </c>
      <c r="AF262" s="564">
        <v>0</v>
      </c>
      <c r="AG262" s="564">
        <v>0</v>
      </c>
      <c r="AH262" s="564">
        <v>0</v>
      </c>
      <c r="AI262" s="564">
        <v>0</v>
      </c>
      <c r="AJ262" s="564">
        <v>0</v>
      </c>
      <c r="AK262" s="564">
        <v>0</v>
      </c>
    </row>
    <row r="263" spans="1:37">
      <c r="A263">
        <v>259</v>
      </c>
      <c r="B263" s="564">
        <f t="shared" ref="B263:B326" ca="1" si="30">SUM(INDIRECT("H"&amp;A263+4&amp;":"&amp;HLOOKUP(H$1,$AA$1:$BD$2,2,0)&amp;A263+4))</f>
        <v>20</v>
      </c>
      <c r="C263" s="564">
        <f t="shared" ca="1" si="25"/>
        <v>400</v>
      </c>
      <c r="D263" s="564">
        <f t="shared" ca="1" si="28"/>
        <v>20</v>
      </c>
      <c r="E263" s="564">
        <f t="shared" ca="1" si="26"/>
        <v>0</v>
      </c>
      <c r="F263" s="564">
        <f t="shared" ca="1" si="29"/>
        <v>1</v>
      </c>
      <c r="G263" s="564">
        <f t="shared" ca="1" si="27"/>
        <v>2.9708091341822209</v>
      </c>
      <c r="H263" s="564">
        <v>1</v>
      </c>
      <c r="I263" s="564">
        <v>1</v>
      </c>
      <c r="J263" s="564">
        <v>1</v>
      </c>
      <c r="K263" s="564">
        <v>1</v>
      </c>
      <c r="L263" s="564">
        <v>1</v>
      </c>
      <c r="M263" s="564">
        <v>1</v>
      </c>
      <c r="N263" s="564">
        <v>1</v>
      </c>
      <c r="O263" s="564">
        <v>1</v>
      </c>
      <c r="P263" s="564">
        <v>1</v>
      </c>
      <c r="Q263" s="564">
        <v>1</v>
      </c>
      <c r="R263" s="564">
        <v>1</v>
      </c>
      <c r="S263" s="564">
        <v>1</v>
      </c>
      <c r="T263" s="564">
        <v>1</v>
      </c>
      <c r="U263" s="564">
        <v>1</v>
      </c>
      <c r="V263" s="564">
        <v>1</v>
      </c>
      <c r="W263" s="564">
        <v>1</v>
      </c>
      <c r="X263" s="564">
        <v>1</v>
      </c>
      <c r="Y263" s="564">
        <v>1</v>
      </c>
      <c r="Z263" s="564">
        <v>1</v>
      </c>
      <c r="AA263" s="564">
        <v>1</v>
      </c>
      <c r="AB263" s="564">
        <v>1</v>
      </c>
      <c r="AC263" s="564">
        <v>1</v>
      </c>
      <c r="AD263" s="564">
        <v>1</v>
      </c>
      <c r="AE263" s="564">
        <v>1</v>
      </c>
      <c r="AF263" s="564">
        <v>1</v>
      </c>
      <c r="AG263" s="564">
        <v>1</v>
      </c>
      <c r="AH263" s="564">
        <v>1</v>
      </c>
      <c r="AI263" s="564">
        <v>1</v>
      </c>
      <c r="AJ263" s="564">
        <v>1</v>
      </c>
      <c r="AK263" s="564">
        <v>1</v>
      </c>
    </row>
    <row r="264" spans="1:37">
      <c r="A264">
        <v>260</v>
      </c>
      <c r="B264" s="564">
        <f t="shared" ca="1" si="30"/>
        <v>0</v>
      </c>
      <c r="C264" s="564">
        <f t="shared" ca="1" si="25"/>
        <v>0</v>
      </c>
      <c r="D264" s="564">
        <f t="shared" ca="1" si="28"/>
        <v>0</v>
      </c>
      <c r="E264" s="564">
        <f t="shared" ca="1" si="26"/>
        <v>0</v>
      </c>
      <c r="F264" s="564">
        <f t="shared" ca="1" si="29"/>
        <v>1</v>
      </c>
      <c r="G264" s="564">
        <f t="shared" ca="1" si="27"/>
        <v>-4.2764187699235148</v>
      </c>
      <c r="H264" s="564">
        <v>0</v>
      </c>
      <c r="I264" s="564">
        <v>0</v>
      </c>
      <c r="J264" s="564">
        <v>0</v>
      </c>
      <c r="K264" s="564">
        <v>0</v>
      </c>
      <c r="L264" s="564">
        <v>0</v>
      </c>
      <c r="M264" s="564">
        <v>0</v>
      </c>
      <c r="N264" s="564">
        <v>0</v>
      </c>
      <c r="O264" s="564">
        <v>0</v>
      </c>
      <c r="P264" s="564">
        <v>0</v>
      </c>
      <c r="Q264" s="564">
        <v>0</v>
      </c>
      <c r="R264" s="564">
        <v>0</v>
      </c>
      <c r="S264" s="564">
        <v>0</v>
      </c>
      <c r="T264" s="564">
        <v>0</v>
      </c>
      <c r="U264" s="564">
        <v>0</v>
      </c>
      <c r="V264" s="564">
        <v>0</v>
      </c>
      <c r="W264" s="564">
        <v>0</v>
      </c>
      <c r="X264" s="564">
        <v>0</v>
      </c>
      <c r="Y264" s="564">
        <v>0</v>
      </c>
      <c r="Z264" s="564">
        <v>0</v>
      </c>
      <c r="AA264" s="564">
        <v>0</v>
      </c>
      <c r="AB264" s="564">
        <v>0</v>
      </c>
      <c r="AC264" s="564">
        <v>0</v>
      </c>
      <c r="AD264" s="564">
        <v>0</v>
      </c>
      <c r="AE264" s="564">
        <v>0</v>
      </c>
      <c r="AF264" s="564">
        <v>0</v>
      </c>
      <c r="AG264" s="564">
        <v>0</v>
      </c>
      <c r="AH264" s="564">
        <v>0</v>
      </c>
      <c r="AI264" s="564">
        <v>0</v>
      </c>
      <c r="AJ264" s="564">
        <v>0</v>
      </c>
      <c r="AK264" s="564">
        <v>0</v>
      </c>
    </row>
    <row r="265" spans="1:37">
      <c r="A265">
        <v>261</v>
      </c>
      <c r="B265" s="564">
        <f t="shared" ca="1" si="30"/>
        <v>20</v>
      </c>
      <c r="C265" s="564">
        <f t="shared" ca="1" si="25"/>
        <v>400</v>
      </c>
      <c r="D265" s="564">
        <f t="shared" ca="1" si="28"/>
        <v>20</v>
      </c>
      <c r="E265" s="564">
        <f t="shared" ca="1" si="26"/>
        <v>0</v>
      </c>
      <c r="F265" s="564">
        <f t="shared" ca="1" si="29"/>
        <v>1</v>
      </c>
      <c r="G265" s="564">
        <f t="shared" ca="1" si="27"/>
        <v>-0.30123919579840064</v>
      </c>
      <c r="H265" s="564">
        <v>1</v>
      </c>
      <c r="I265" s="564">
        <v>1</v>
      </c>
      <c r="J265" s="564">
        <v>1</v>
      </c>
      <c r="K265" s="564">
        <v>1</v>
      </c>
      <c r="L265" s="564">
        <v>1</v>
      </c>
      <c r="M265" s="564">
        <v>1</v>
      </c>
      <c r="N265" s="564">
        <v>1</v>
      </c>
      <c r="O265" s="564">
        <v>1</v>
      </c>
      <c r="P265" s="564">
        <v>1</v>
      </c>
      <c r="Q265" s="564">
        <v>1</v>
      </c>
      <c r="R265" s="564">
        <v>1</v>
      </c>
      <c r="S265" s="564">
        <v>1</v>
      </c>
      <c r="T265" s="564">
        <v>1</v>
      </c>
      <c r="U265" s="564">
        <v>1</v>
      </c>
      <c r="V265" s="564">
        <v>1</v>
      </c>
      <c r="W265" s="564">
        <v>1</v>
      </c>
      <c r="X265" s="564">
        <v>1</v>
      </c>
      <c r="Y265" s="564">
        <v>1</v>
      </c>
      <c r="Z265" s="564">
        <v>1</v>
      </c>
      <c r="AA265" s="564">
        <v>1</v>
      </c>
      <c r="AB265" s="564">
        <v>1</v>
      </c>
      <c r="AC265" s="564">
        <v>1</v>
      </c>
      <c r="AD265" s="564">
        <v>1</v>
      </c>
      <c r="AE265" s="564">
        <v>1</v>
      </c>
      <c r="AF265" s="564">
        <v>1</v>
      </c>
      <c r="AG265" s="564">
        <v>1</v>
      </c>
      <c r="AH265" s="564">
        <v>1</v>
      </c>
      <c r="AI265" s="564">
        <v>1</v>
      </c>
      <c r="AJ265" s="564">
        <v>1</v>
      </c>
      <c r="AK265" s="564">
        <v>1</v>
      </c>
    </row>
    <row r="266" spans="1:37">
      <c r="A266">
        <v>262</v>
      </c>
      <c r="B266" s="564">
        <f t="shared" ca="1" si="30"/>
        <v>0</v>
      </c>
      <c r="C266" s="564">
        <f t="shared" ca="1" si="25"/>
        <v>0</v>
      </c>
      <c r="D266" s="564">
        <f t="shared" ca="1" si="28"/>
        <v>0</v>
      </c>
      <c r="E266" s="564">
        <f t="shared" ca="1" si="26"/>
        <v>0</v>
      </c>
      <c r="F266" s="564">
        <f t="shared" ca="1" si="29"/>
        <v>1</v>
      </c>
      <c r="G266" s="564">
        <f t="shared" ca="1" si="27"/>
        <v>5.0749448655606528</v>
      </c>
      <c r="H266" s="564">
        <v>0</v>
      </c>
      <c r="I266" s="564">
        <v>0</v>
      </c>
      <c r="J266" s="564">
        <v>0</v>
      </c>
      <c r="K266" s="564">
        <v>0</v>
      </c>
      <c r="L266" s="564">
        <v>0</v>
      </c>
      <c r="M266" s="564">
        <v>0</v>
      </c>
      <c r="N266" s="564">
        <v>0</v>
      </c>
      <c r="O266" s="564">
        <v>0</v>
      </c>
      <c r="P266" s="564">
        <v>0</v>
      </c>
      <c r="Q266" s="564">
        <v>0</v>
      </c>
      <c r="R266" s="564">
        <v>0</v>
      </c>
      <c r="S266" s="564">
        <v>0</v>
      </c>
      <c r="T266" s="564">
        <v>0</v>
      </c>
      <c r="U266" s="564">
        <v>0</v>
      </c>
      <c r="V266" s="564">
        <v>0</v>
      </c>
      <c r="W266" s="564">
        <v>0</v>
      </c>
      <c r="X266" s="564">
        <v>0</v>
      </c>
      <c r="Y266" s="564">
        <v>0</v>
      </c>
      <c r="Z266" s="564">
        <v>0</v>
      </c>
      <c r="AA266" s="564">
        <v>0</v>
      </c>
      <c r="AB266" s="564">
        <v>0</v>
      </c>
      <c r="AC266" s="564">
        <v>0</v>
      </c>
      <c r="AD266" s="564">
        <v>0</v>
      </c>
      <c r="AE266" s="564">
        <v>0</v>
      </c>
      <c r="AF266" s="564">
        <v>0</v>
      </c>
      <c r="AG266" s="564">
        <v>0</v>
      </c>
      <c r="AH266" s="564">
        <v>0</v>
      </c>
      <c r="AI266" s="564">
        <v>0</v>
      </c>
      <c r="AJ266" s="564">
        <v>0</v>
      </c>
      <c r="AK266" s="564">
        <v>0</v>
      </c>
    </row>
    <row r="267" spans="1:37">
      <c r="A267">
        <v>263</v>
      </c>
      <c r="B267" s="564">
        <f t="shared" ca="1" si="30"/>
        <v>0</v>
      </c>
      <c r="C267" s="564">
        <f t="shared" ca="1" si="25"/>
        <v>0</v>
      </c>
      <c r="D267" s="564">
        <f t="shared" ca="1" si="28"/>
        <v>0</v>
      </c>
      <c r="E267" s="564">
        <f t="shared" ca="1" si="26"/>
        <v>0</v>
      </c>
      <c r="F267" s="564">
        <f t="shared" ca="1" si="29"/>
        <v>1</v>
      </c>
      <c r="G267" s="564">
        <f t="shared" ca="1" si="27"/>
        <v>-2.8300193534887872</v>
      </c>
      <c r="H267" s="564">
        <v>0</v>
      </c>
      <c r="I267" s="564">
        <v>0</v>
      </c>
      <c r="J267" s="564">
        <v>0</v>
      </c>
      <c r="K267" s="564">
        <v>0</v>
      </c>
      <c r="L267" s="564">
        <v>0</v>
      </c>
      <c r="M267" s="564">
        <v>0</v>
      </c>
      <c r="N267" s="564">
        <v>0</v>
      </c>
      <c r="O267" s="564">
        <v>0</v>
      </c>
      <c r="P267" s="564">
        <v>0</v>
      </c>
      <c r="Q267" s="564">
        <v>0</v>
      </c>
      <c r="R267" s="564">
        <v>0</v>
      </c>
      <c r="S267" s="564">
        <v>0</v>
      </c>
      <c r="T267" s="564">
        <v>0</v>
      </c>
      <c r="U267" s="564">
        <v>0</v>
      </c>
      <c r="V267" s="564">
        <v>0</v>
      </c>
      <c r="W267" s="564">
        <v>0</v>
      </c>
      <c r="X267" s="564">
        <v>0</v>
      </c>
      <c r="Y267" s="564">
        <v>0</v>
      </c>
      <c r="Z267" s="564">
        <v>0</v>
      </c>
      <c r="AA267" s="564">
        <v>0</v>
      </c>
      <c r="AB267" s="564">
        <v>0</v>
      </c>
      <c r="AC267" s="564">
        <v>0</v>
      </c>
      <c r="AD267" s="564">
        <v>0</v>
      </c>
      <c r="AE267" s="564">
        <v>0</v>
      </c>
      <c r="AF267" s="564">
        <v>0</v>
      </c>
      <c r="AG267" s="564">
        <v>0</v>
      </c>
      <c r="AH267" s="564">
        <v>0</v>
      </c>
      <c r="AI267" s="564">
        <v>0</v>
      </c>
      <c r="AJ267" s="564">
        <v>0</v>
      </c>
      <c r="AK267" s="564">
        <v>0</v>
      </c>
    </row>
    <row r="268" spans="1:37">
      <c r="A268">
        <v>264</v>
      </c>
      <c r="B268" s="564">
        <f t="shared" ca="1" si="30"/>
        <v>20</v>
      </c>
      <c r="C268" s="564">
        <f t="shared" ca="1" si="25"/>
        <v>400</v>
      </c>
      <c r="D268" s="564">
        <f t="shared" ca="1" si="28"/>
        <v>20</v>
      </c>
      <c r="E268" s="564">
        <f t="shared" ca="1" si="26"/>
        <v>0</v>
      </c>
      <c r="F268" s="564">
        <f t="shared" ca="1" si="29"/>
        <v>1</v>
      </c>
      <c r="G268" s="564">
        <f t="shared" ca="1" si="27"/>
        <v>3.2257689943358843</v>
      </c>
      <c r="H268" s="564">
        <v>1</v>
      </c>
      <c r="I268" s="564">
        <v>1</v>
      </c>
      <c r="J268" s="564">
        <v>1</v>
      </c>
      <c r="K268" s="564">
        <v>1</v>
      </c>
      <c r="L268" s="564">
        <v>1</v>
      </c>
      <c r="M268" s="564">
        <v>1</v>
      </c>
      <c r="N268" s="564">
        <v>1</v>
      </c>
      <c r="O268" s="564">
        <v>1</v>
      </c>
      <c r="P268" s="564">
        <v>1</v>
      </c>
      <c r="Q268" s="564">
        <v>1</v>
      </c>
      <c r="R268" s="564">
        <v>1</v>
      </c>
      <c r="S268" s="564">
        <v>1</v>
      </c>
      <c r="T268" s="564">
        <v>1</v>
      </c>
      <c r="U268" s="564">
        <v>1</v>
      </c>
      <c r="V268" s="564">
        <v>1</v>
      </c>
      <c r="W268" s="564">
        <v>1</v>
      </c>
      <c r="X268" s="564">
        <v>1</v>
      </c>
      <c r="Y268" s="564">
        <v>1</v>
      </c>
      <c r="Z268" s="564">
        <v>1</v>
      </c>
      <c r="AA268" s="564">
        <v>1</v>
      </c>
      <c r="AB268" s="564">
        <v>1</v>
      </c>
      <c r="AC268" s="564">
        <v>1</v>
      </c>
      <c r="AD268" s="564">
        <v>1</v>
      </c>
      <c r="AE268" s="564">
        <v>1</v>
      </c>
      <c r="AF268" s="564">
        <v>1</v>
      </c>
      <c r="AG268" s="564">
        <v>1</v>
      </c>
      <c r="AH268" s="564">
        <v>1</v>
      </c>
      <c r="AI268" s="564">
        <v>1</v>
      </c>
      <c r="AJ268" s="564">
        <v>1</v>
      </c>
      <c r="AK268" s="564">
        <v>1</v>
      </c>
    </row>
    <row r="269" spans="1:37">
      <c r="A269">
        <v>265</v>
      </c>
      <c r="B269" s="564">
        <f t="shared" ca="1" si="30"/>
        <v>20</v>
      </c>
      <c r="C269" s="564">
        <f t="shared" ca="1" si="25"/>
        <v>400</v>
      </c>
      <c r="D269" s="564">
        <f t="shared" ca="1" si="28"/>
        <v>20</v>
      </c>
      <c r="E269" s="564">
        <f t="shared" ca="1" si="26"/>
        <v>0</v>
      </c>
      <c r="F269" s="564">
        <f t="shared" ca="1" si="29"/>
        <v>1</v>
      </c>
      <c r="G269" s="564">
        <f t="shared" ca="1" si="27"/>
        <v>-0.53683560793911522</v>
      </c>
      <c r="H269" s="564">
        <v>1</v>
      </c>
      <c r="I269" s="564">
        <v>1</v>
      </c>
      <c r="J269" s="564">
        <v>1</v>
      </c>
      <c r="K269" s="564">
        <v>1</v>
      </c>
      <c r="L269" s="564">
        <v>1</v>
      </c>
      <c r="M269" s="564">
        <v>1</v>
      </c>
      <c r="N269" s="564">
        <v>1</v>
      </c>
      <c r="O269" s="564">
        <v>1</v>
      </c>
      <c r="P269" s="564">
        <v>1</v>
      </c>
      <c r="Q269" s="564">
        <v>1</v>
      </c>
      <c r="R269" s="564">
        <v>1</v>
      </c>
      <c r="S269" s="564">
        <v>1</v>
      </c>
      <c r="T269" s="564">
        <v>1</v>
      </c>
      <c r="U269" s="564">
        <v>1</v>
      </c>
      <c r="V269" s="564">
        <v>1</v>
      </c>
      <c r="W269" s="564">
        <v>1</v>
      </c>
      <c r="X269" s="564">
        <v>1</v>
      </c>
      <c r="Y269" s="564">
        <v>1</v>
      </c>
      <c r="Z269" s="564">
        <v>1</v>
      </c>
      <c r="AA269" s="564">
        <v>1</v>
      </c>
      <c r="AB269" s="564">
        <v>1</v>
      </c>
      <c r="AC269" s="564">
        <v>1</v>
      </c>
      <c r="AD269" s="564">
        <v>1</v>
      </c>
      <c r="AE269" s="564">
        <v>1</v>
      </c>
      <c r="AF269" s="564">
        <v>1</v>
      </c>
      <c r="AG269" s="564">
        <v>1</v>
      </c>
      <c r="AH269" s="564">
        <v>1</v>
      </c>
      <c r="AI269" s="564">
        <v>1</v>
      </c>
      <c r="AJ269" s="564">
        <v>1</v>
      </c>
      <c r="AK269" s="564">
        <v>1</v>
      </c>
    </row>
    <row r="270" spans="1:37">
      <c r="A270">
        <v>266</v>
      </c>
      <c r="B270" s="564">
        <f t="shared" ca="1" si="30"/>
        <v>0</v>
      </c>
      <c r="C270" s="564">
        <f t="shared" ca="1" si="25"/>
        <v>0</v>
      </c>
      <c r="D270" s="564">
        <f t="shared" ca="1" si="28"/>
        <v>0</v>
      </c>
      <c r="E270" s="564">
        <f t="shared" ca="1" si="26"/>
        <v>0</v>
      </c>
      <c r="F270" s="564">
        <f t="shared" ca="1" si="29"/>
        <v>1</v>
      </c>
      <c r="G270" s="564">
        <f t="shared" ca="1" si="27"/>
        <v>-0.31479426461308035</v>
      </c>
      <c r="H270" s="564">
        <v>0</v>
      </c>
      <c r="I270" s="564">
        <v>0</v>
      </c>
      <c r="J270" s="564">
        <v>0</v>
      </c>
      <c r="K270" s="564">
        <v>0</v>
      </c>
      <c r="L270" s="564">
        <v>0</v>
      </c>
      <c r="M270" s="564">
        <v>0</v>
      </c>
      <c r="N270" s="564">
        <v>0</v>
      </c>
      <c r="O270" s="564">
        <v>0</v>
      </c>
      <c r="P270" s="564">
        <v>0</v>
      </c>
      <c r="Q270" s="564">
        <v>0</v>
      </c>
      <c r="R270" s="564">
        <v>0</v>
      </c>
      <c r="S270" s="564">
        <v>0</v>
      </c>
      <c r="T270" s="564">
        <v>0</v>
      </c>
      <c r="U270" s="564">
        <v>0</v>
      </c>
      <c r="V270" s="564">
        <v>0</v>
      </c>
      <c r="W270" s="564">
        <v>0</v>
      </c>
      <c r="X270" s="564">
        <v>0</v>
      </c>
      <c r="Y270" s="564">
        <v>0</v>
      </c>
      <c r="Z270" s="564">
        <v>0</v>
      </c>
      <c r="AA270" s="564">
        <v>0</v>
      </c>
      <c r="AB270" s="564">
        <v>0</v>
      </c>
      <c r="AC270" s="564">
        <v>0</v>
      </c>
      <c r="AD270" s="564">
        <v>0</v>
      </c>
      <c r="AE270" s="564">
        <v>0</v>
      </c>
      <c r="AF270" s="564">
        <v>0</v>
      </c>
      <c r="AG270" s="564">
        <v>0</v>
      </c>
      <c r="AH270" s="564">
        <v>0</v>
      </c>
      <c r="AI270" s="564">
        <v>0</v>
      </c>
      <c r="AJ270" s="564">
        <v>0</v>
      </c>
      <c r="AK270" s="564">
        <v>0</v>
      </c>
    </row>
    <row r="271" spans="1:37">
      <c r="A271">
        <v>267</v>
      </c>
      <c r="B271" s="564">
        <f t="shared" ca="1" si="30"/>
        <v>11</v>
      </c>
      <c r="C271" s="564">
        <f t="shared" ca="1" si="25"/>
        <v>121</v>
      </c>
      <c r="D271" s="564">
        <f t="shared" ca="1" si="28"/>
        <v>11</v>
      </c>
      <c r="E271" s="564">
        <f t="shared" ca="1" si="26"/>
        <v>4.95</v>
      </c>
      <c r="F271" s="564">
        <f t="shared" ca="1" si="29"/>
        <v>0.47894736842105268</v>
      </c>
      <c r="G271" s="564">
        <f t="shared" ca="1" si="27"/>
        <v>5.0218827290564487</v>
      </c>
      <c r="H271" s="564">
        <v>0</v>
      </c>
      <c r="I271" s="564">
        <v>0</v>
      </c>
      <c r="J271" s="564">
        <v>1</v>
      </c>
      <c r="K271" s="564">
        <v>1</v>
      </c>
      <c r="L271" s="564">
        <v>1</v>
      </c>
      <c r="M271" s="564">
        <v>0</v>
      </c>
      <c r="N271" s="564">
        <v>1</v>
      </c>
      <c r="O271" s="564">
        <v>0</v>
      </c>
      <c r="P271" s="564">
        <v>1</v>
      </c>
      <c r="Q271" s="564">
        <v>0</v>
      </c>
      <c r="R271" s="564">
        <v>1</v>
      </c>
      <c r="S271" s="564">
        <v>0</v>
      </c>
      <c r="T271" s="564">
        <v>1</v>
      </c>
      <c r="U271" s="564">
        <v>0</v>
      </c>
      <c r="V271" s="564">
        <v>1</v>
      </c>
      <c r="W271" s="564">
        <v>1</v>
      </c>
      <c r="X271" s="564">
        <v>0</v>
      </c>
      <c r="Y271" s="564">
        <v>1</v>
      </c>
      <c r="Z271" s="564">
        <v>0</v>
      </c>
      <c r="AA271" s="564">
        <v>1</v>
      </c>
      <c r="AB271" s="564">
        <v>1</v>
      </c>
      <c r="AC271" s="564">
        <v>1</v>
      </c>
      <c r="AD271" s="564">
        <v>1</v>
      </c>
      <c r="AE271" s="564">
        <v>0</v>
      </c>
      <c r="AF271" s="564">
        <v>1</v>
      </c>
      <c r="AG271" s="564">
        <v>0</v>
      </c>
      <c r="AH271" s="564">
        <v>1</v>
      </c>
      <c r="AI271" s="564">
        <v>0</v>
      </c>
      <c r="AJ271" s="564">
        <v>0</v>
      </c>
      <c r="AK271" s="564">
        <v>1</v>
      </c>
    </row>
    <row r="272" spans="1:37">
      <c r="A272">
        <v>268</v>
      </c>
      <c r="B272" s="564">
        <f t="shared" ca="1" si="30"/>
        <v>20</v>
      </c>
      <c r="C272" s="564">
        <f t="shared" ca="1" si="25"/>
        <v>400</v>
      </c>
      <c r="D272" s="564">
        <f t="shared" ca="1" si="28"/>
        <v>20</v>
      </c>
      <c r="E272" s="564">
        <f t="shared" ca="1" si="26"/>
        <v>0</v>
      </c>
      <c r="F272" s="564">
        <f t="shared" ca="1" si="29"/>
        <v>1</v>
      </c>
      <c r="G272" s="564">
        <f t="shared" ca="1" si="27"/>
        <v>4.6903296105168932</v>
      </c>
      <c r="H272" s="564">
        <v>1</v>
      </c>
      <c r="I272" s="564">
        <v>1</v>
      </c>
      <c r="J272" s="564">
        <v>1</v>
      </c>
      <c r="K272" s="564">
        <v>1</v>
      </c>
      <c r="L272" s="564">
        <v>1</v>
      </c>
      <c r="M272" s="564">
        <v>1</v>
      </c>
      <c r="N272" s="564">
        <v>1</v>
      </c>
      <c r="O272" s="564">
        <v>1</v>
      </c>
      <c r="P272" s="564">
        <v>1</v>
      </c>
      <c r="Q272" s="564">
        <v>1</v>
      </c>
      <c r="R272" s="564">
        <v>1</v>
      </c>
      <c r="S272" s="564">
        <v>1</v>
      </c>
      <c r="T272" s="564">
        <v>1</v>
      </c>
      <c r="U272" s="564">
        <v>1</v>
      </c>
      <c r="V272" s="564">
        <v>1</v>
      </c>
      <c r="W272" s="564">
        <v>1</v>
      </c>
      <c r="X272" s="564">
        <v>1</v>
      </c>
      <c r="Y272" s="564">
        <v>1</v>
      </c>
      <c r="Z272" s="564">
        <v>1</v>
      </c>
      <c r="AA272" s="564">
        <v>1</v>
      </c>
      <c r="AB272" s="564">
        <v>1</v>
      </c>
      <c r="AC272" s="564">
        <v>1</v>
      </c>
      <c r="AD272" s="564">
        <v>1</v>
      </c>
      <c r="AE272" s="564">
        <v>1</v>
      </c>
      <c r="AF272" s="564">
        <v>1</v>
      </c>
      <c r="AG272" s="564">
        <v>1</v>
      </c>
      <c r="AH272" s="564">
        <v>1</v>
      </c>
      <c r="AI272" s="564">
        <v>1</v>
      </c>
      <c r="AJ272" s="564">
        <v>1</v>
      </c>
      <c r="AK272" s="564">
        <v>1</v>
      </c>
    </row>
    <row r="273" spans="1:37">
      <c r="A273">
        <v>269</v>
      </c>
      <c r="B273" s="564">
        <f t="shared" ca="1" si="30"/>
        <v>0</v>
      </c>
      <c r="C273" s="564">
        <f t="shared" ca="1" si="25"/>
        <v>0</v>
      </c>
      <c r="D273" s="564">
        <f t="shared" ca="1" si="28"/>
        <v>0</v>
      </c>
      <c r="E273" s="564">
        <f t="shared" ca="1" si="26"/>
        <v>0</v>
      </c>
      <c r="F273" s="564">
        <f t="shared" ca="1" si="29"/>
        <v>1</v>
      </c>
      <c r="G273" s="564">
        <f t="shared" ca="1" si="27"/>
        <v>2.0883090046200978</v>
      </c>
      <c r="H273" s="564">
        <v>0</v>
      </c>
      <c r="I273" s="564">
        <v>0</v>
      </c>
      <c r="J273" s="564">
        <v>0</v>
      </c>
      <c r="K273" s="564">
        <v>0</v>
      </c>
      <c r="L273" s="564">
        <v>0</v>
      </c>
      <c r="M273" s="564">
        <v>0</v>
      </c>
      <c r="N273" s="564">
        <v>0</v>
      </c>
      <c r="O273" s="564">
        <v>0</v>
      </c>
      <c r="P273" s="564">
        <v>0</v>
      </c>
      <c r="Q273" s="564">
        <v>0</v>
      </c>
      <c r="R273" s="564">
        <v>0</v>
      </c>
      <c r="S273" s="564">
        <v>0</v>
      </c>
      <c r="T273" s="564">
        <v>0</v>
      </c>
      <c r="U273" s="564">
        <v>0</v>
      </c>
      <c r="V273" s="564">
        <v>0</v>
      </c>
      <c r="W273" s="564">
        <v>0</v>
      </c>
      <c r="X273" s="564">
        <v>0</v>
      </c>
      <c r="Y273" s="564">
        <v>0</v>
      </c>
      <c r="Z273" s="564">
        <v>0</v>
      </c>
      <c r="AA273" s="564">
        <v>0</v>
      </c>
      <c r="AB273" s="564">
        <v>0</v>
      </c>
      <c r="AC273" s="564">
        <v>0</v>
      </c>
      <c r="AD273" s="564">
        <v>0</v>
      </c>
      <c r="AE273" s="564">
        <v>0</v>
      </c>
      <c r="AF273" s="564">
        <v>0</v>
      </c>
      <c r="AG273" s="564">
        <v>0</v>
      </c>
      <c r="AH273" s="564">
        <v>0</v>
      </c>
      <c r="AI273" s="564">
        <v>0</v>
      </c>
      <c r="AJ273" s="564">
        <v>0</v>
      </c>
      <c r="AK273" s="564">
        <v>0</v>
      </c>
    </row>
    <row r="274" spans="1:37">
      <c r="A274">
        <v>270</v>
      </c>
      <c r="B274" s="564">
        <f t="shared" ca="1" si="30"/>
        <v>20</v>
      </c>
      <c r="C274" s="564">
        <f t="shared" ca="1" si="25"/>
        <v>400</v>
      </c>
      <c r="D274" s="564">
        <f t="shared" ca="1" si="28"/>
        <v>20</v>
      </c>
      <c r="E274" s="564">
        <f t="shared" ca="1" si="26"/>
        <v>0</v>
      </c>
      <c r="F274" s="564">
        <f t="shared" ca="1" si="29"/>
        <v>1</v>
      </c>
      <c r="G274" s="564">
        <f t="shared" ca="1" si="27"/>
        <v>5.448162326668994</v>
      </c>
      <c r="H274" s="564">
        <v>1</v>
      </c>
      <c r="I274" s="564">
        <v>1</v>
      </c>
      <c r="J274" s="564">
        <v>1</v>
      </c>
      <c r="K274" s="564">
        <v>1</v>
      </c>
      <c r="L274" s="564">
        <v>1</v>
      </c>
      <c r="M274" s="564">
        <v>1</v>
      </c>
      <c r="N274" s="564">
        <v>1</v>
      </c>
      <c r="O274" s="564">
        <v>1</v>
      </c>
      <c r="P274" s="564">
        <v>1</v>
      </c>
      <c r="Q274" s="564">
        <v>1</v>
      </c>
      <c r="R274" s="564">
        <v>1</v>
      </c>
      <c r="S274" s="564">
        <v>1</v>
      </c>
      <c r="T274" s="564">
        <v>1</v>
      </c>
      <c r="U274" s="564">
        <v>1</v>
      </c>
      <c r="V274" s="564">
        <v>1</v>
      </c>
      <c r="W274" s="564">
        <v>1</v>
      </c>
      <c r="X274" s="564">
        <v>1</v>
      </c>
      <c r="Y274" s="564">
        <v>1</v>
      </c>
      <c r="Z274" s="564">
        <v>1</v>
      </c>
      <c r="AA274" s="564">
        <v>1</v>
      </c>
      <c r="AB274" s="564">
        <v>1</v>
      </c>
      <c r="AC274" s="564">
        <v>1</v>
      </c>
      <c r="AD274" s="564">
        <v>1</v>
      </c>
      <c r="AE274" s="564">
        <v>1</v>
      </c>
      <c r="AF274" s="564">
        <v>1</v>
      </c>
      <c r="AG274" s="564">
        <v>1</v>
      </c>
      <c r="AH274" s="564">
        <v>1</v>
      </c>
      <c r="AI274" s="564">
        <v>1</v>
      </c>
      <c r="AJ274" s="564">
        <v>1</v>
      </c>
      <c r="AK274" s="564">
        <v>1</v>
      </c>
    </row>
    <row r="275" spans="1:37">
      <c r="A275">
        <v>271</v>
      </c>
      <c r="B275" s="564">
        <f t="shared" ca="1" si="30"/>
        <v>0</v>
      </c>
      <c r="C275" s="564">
        <f t="shared" ca="1" si="25"/>
        <v>0</v>
      </c>
      <c r="D275" s="564">
        <f t="shared" ca="1" si="28"/>
        <v>0</v>
      </c>
      <c r="E275" s="564">
        <f t="shared" ca="1" si="26"/>
        <v>0</v>
      </c>
      <c r="F275" s="564">
        <f t="shared" ca="1" si="29"/>
        <v>1</v>
      </c>
      <c r="G275" s="564">
        <f t="shared" ca="1" si="27"/>
        <v>0.57320870620239672</v>
      </c>
      <c r="H275" s="564">
        <v>0</v>
      </c>
      <c r="I275" s="564">
        <v>0</v>
      </c>
      <c r="J275" s="564">
        <v>0</v>
      </c>
      <c r="K275" s="564">
        <v>0</v>
      </c>
      <c r="L275" s="564">
        <v>0</v>
      </c>
      <c r="M275" s="564">
        <v>0</v>
      </c>
      <c r="N275" s="564">
        <v>0</v>
      </c>
      <c r="O275" s="564">
        <v>0</v>
      </c>
      <c r="P275" s="564">
        <v>0</v>
      </c>
      <c r="Q275" s="564">
        <v>0</v>
      </c>
      <c r="R275" s="564">
        <v>0</v>
      </c>
      <c r="S275" s="564">
        <v>0</v>
      </c>
      <c r="T275" s="564">
        <v>0</v>
      </c>
      <c r="U275" s="564">
        <v>0</v>
      </c>
      <c r="V275" s="564">
        <v>0</v>
      </c>
      <c r="W275" s="564">
        <v>0</v>
      </c>
      <c r="X275" s="564">
        <v>0</v>
      </c>
      <c r="Y275" s="564">
        <v>0</v>
      </c>
      <c r="Z275" s="564">
        <v>0</v>
      </c>
      <c r="AA275" s="564">
        <v>0</v>
      </c>
      <c r="AB275" s="564">
        <v>0</v>
      </c>
      <c r="AC275" s="564">
        <v>0</v>
      </c>
      <c r="AD275" s="564">
        <v>0</v>
      </c>
      <c r="AE275" s="564">
        <v>0</v>
      </c>
      <c r="AF275" s="564">
        <v>0</v>
      </c>
      <c r="AG275" s="564">
        <v>0</v>
      </c>
      <c r="AH275" s="564">
        <v>0</v>
      </c>
      <c r="AI275" s="564">
        <v>0</v>
      </c>
      <c r="AJ275" s="564">
        <v>0</v>
      </c>
      <c r="AK275" s="564">
        <v>0</v>
      </c>
    </row>
    <row r="276" spans="1:37">
      <c r="A276">
        <v>272</v>
      </c>
      <c r="B276" s="564">
        <f t="shared" ca="1" si="30"/>
        <v>0</v>
      </c>
      <c r="C276" s="564">
        <f t="shared" ca="1" si="25"/>
        <v>0</v>
      </c>
      <c r="D276" s="564">
        <f t="shared" ca="1" si="28"/>
        <v>0</v>
      </c>
      <c r="E276" s="564">
        <f t="shared" ca="1" si="26"/>
        <v>0</v>
      </c>
      <c r="F276" s="564">
        <f t="shared" ca="1" si="29"/>
        <v>1</v>
      </c>
      <c r="G276" s="564">
        <f t="shared" ca="1" si="27"/>
        <v>5.4971821426407015</v>
      </c>
      <c r="H276" s="564">
        <v>0</v>
      </c>
      <c r="I276" s="564">
        <v>0</v>
      </c>
      <c r="J276" s="564">
        <v>0</v>
      </c>
      <c r="K276" s="564">
        <v>0</v>
      </c>
      <c r="L276" s="564">
        <v>0</v>
      </c>
      <c r="M276" s="564">
        <v>0</v>
      </c>
      <c r="N276" s="564">
        <v>0</v>
      </c>
      <c r="O276" s="564">
        <v>0</v>
      </c>
      <c r="P276" s="564">
        <v>0</v>
      </c>
      <c r="Q276" s="564">
        <v>0</v>
      </c>
      <c r="R276" s="564">
        <v>0</v>
      </c>
      <c r="S276" s="564">
        <v>0</v>
      </c>
      <c r="T276" s="564">
        <v>0</v>
      </c>
      <c r="U276" s="564">
        <v>0</v>
      </c>
      <c r="V276" s="564">
        <v>0</v>
      </c>
      <c r="W276" s="564">
        <v>0</v>
      </c>
      <c r="X276" s="564">
        <v>0</v>
      </c>
      <c r="Y276" s="564">
        <v>0</v>
      </c>
      <c r="Z276" s="564">
        <v>0</v>
      </c>
      <c r="AA276" s="564">
        <v>0</v>
      </c>
      <c r="AB276" s="564">
        <v>0</v>
      </c>
      <c r="AC276" s="564">
        <v>0</v>
      </c>
      <c r="AD276" s="564">
        <v>0</v>
      </c>
      <c r="AE276" s="564">
        <v>0</v>
      </c>
      <c r="AF276" s="564">
        <v>0</v>
      </c>
      <c r="AG276" s="564">
        <v>0</v>
      </c>
      <c r="AH276" s="564">
        <v>0</v>
      </c>
      <c r="AI276" s="564">
        <v>0</v>
      </c>
      <c r="AJ276" s="564">
        <v>0</v>
      </c>
      <c r="AK276" s="564">
        <v>0</v>
      </c>
    </row>
    <row r="277" spans="1:37">
      <c r="A277">
        <v>273</v>
      </c>
      <c r="B277" s="564">
        <f t="shared" ca="1" si="30"/>
        <v>14</v>
      </c>
      <c r="C277" s="564">
        <f t="shared" ca="1" si="25"/>
        <v>196</v>
      </c>
      <c r="D277" s="564">
        <f t="shared" ca="1" si="28"/>
        <v>14</v>
      </c>
      <c r="E277" s="564">
        <f t="shared" ca="1" si="26"/>
        <v>4.1999999999999993</v>
      </c>
      <c r="F277" s="564">
        <f t="shared" ca="1" si="29"/>
        <v>0.55789473684210522</v>
      </c>
      <c r="G277" s="564">
        <f t="shared" ca="1" si="27"/>
        <v>0.48521376192361942</v>
      </c>
      <c r="H277" s="564">
        <v>1</v>
      </c>
      <c r="I277" s="564">
        <v>0</v>
      </c>
      <c r="J277" s="564">
        <v>1</v>
      </c>
      <c r="K277" s="564">
        <v>0</v>
      </c>
      <c r="L277" s="564">
        <v>1</v>
      </c>
      <c r="M277" s="564">
        <v>1</v>
      </c>
      <c r="N277" s="564">
        <v>0</v>
      </c>
      <c r="O277" s="564">
        <v>1</v>
      </c>
      <c r="P277" s="564">
        <v>0</v>
      </c>
      <c r="Q277" s="564">
        <v>1</v>
      </c>
      <c r="R277" s="564">
        <v>1</v>
      </c>
      <c r="S277" s="564">
        <v>1</v>
      </c>
      <c r="T277" s="564">
        <v>1</v>
      </c>
      <c r="U277" s="564">
        <v>1</v>
      </c>
      <c r="V277" s="564">
        <v>1</v>
      </c>
      <c r="W277" s="564">
        <v>1</v>
      </c>
      <c r="X277" s="564">
        <v>0</v>
      </c>
      <c r="Y277" s="564">
        <v>1</v>
      </c>
      <c r="Z277" s="564">
        <v>0</v>
      </c>
      <c r="AA277" s="564">
        <v>1</v>
      </c>
      <c r="AB277" s="564">
        <v>1</v>
      </c>
      <c r="AC277" s="564">
        <v>1</v>
      </c>
      <c r="AD277" s="564">
        <v>1</v>
      </c>
      <c r="AE277" s="564">
        <v>0</v>
      </c>
      <c r="AF277" s="564">
        <v>0</v>
      </c>
      <c r="AG277" s="564">
        <v>1</v>
      </c>
      <c r="AH277" s="564">
        <v>1</v>
      </c>
      <c r="AI277" s="564">
        <v>1</v>
      </c>
      <c r="AJ277" s="564">
        <v>1</v>
      </c>
      <c r="AK277" s="564">
        <v>1</v>
      </c>
    </row>
    <row r="278" spans="1:37">
      <c r="A278">
        <v>274</v>
      </c>
      <c r="B278" s="564">
        <f t="shared" ca="1" si="30"/>
        <v>0</v>
      </c>
      <c r="C278" s="564">
        <f t="shared" ca="1" si="25"/>
        <v>0</v>
      </c>
      <c r="D278" s="564">
        <f t="shared" ca="1" si="28"/>
        <v>0</v>
      </c>
      <c r="E278" s="564">
        <f t="shared" ca="1" si="26"/>
        <v>0</v>
      </c>
      <c r="F278" s="564">
        <f t="shared" ca="1" si="29"/>
        <v>1</v>
      </c>
      <c r="G278" s="564">
        <f t="shared" ca="1" si="27"/>
        <v>1.2421761347017517</v>
      </c>
      <c r="H278" s="564">
        <v>0</v>
      </c>
      <c r="I278" s="564">
        <v>0</v>
      </c>
      <c r="J278" s="564">
        <v>0</v>
      </c>
      <c r="K278" s="564">
        <v>0</v>
      </c>
      <c r="L278" s="564">
        <v>0</v>
      </c>
      <c r="M278" s="564">
        <v>0</v>
      </c>
      <c r="N278" s="564">
        <v>0</v>
      </c>
      <c r="O278" s="564">
        <v>0</v>
      </c>
      <c r="P278" s="564">
        <v>0</v>
      </c>
      <c r="Q278" s="564">
        <v>0</v>
      </c>
      <c r="R278" s="564">
        <v>0</v>
      </c>
      <c r="S278" s="564">
        <v>0</v>
      </c>
      <c r="T278" s="564">
        <v>0</v>
      </c>
      <c r="U278" s="564">
        <v>0</v>
      </c>
      <c r="V278" s="564">
        <v>0</v>
      </c>
      <c r="W278" s="564">
        <v>0</v>
      </c>
      <c r="X278" s="564">
        <v>0</v>
      </c>
      <c r="Y278" s="564">
        <v>0</v>
      </c>
      <c r="Z278" s="564">
        <v>0</v>
      </c>
      <c r="AA278" s="564">
        <v>0</v>
      </c>
      <c r="AB278" s="564">
        <v>0</v>
      </c>
      <c r="AC278" s="564">
        <v>0</v>
      </c>
      <c r="AD278" s="564">
        <v>0</v>
      </c>
      <c r="AE278" s="564">
        <v>0</v>
      </c>
      <c r="AF278" s="564">
        <v>0</v>
      </c>
      <c r="AG278" s="564">
        <v>0</v>
      </c>
      <c r="AH278" s="564">
        <v>0</v>
      </c>
      <c r="AI278" s="564">
        <v>0</v>
      </c>
      <c r="AJ278" s="564">
        <v>0</v>
      </c>
      <c r="AK278" s="564">
        <v>0</v>
      </c>
    </row>
    <row r="279" spans="1:37">
      <c r="A279">
        <v>275</v>
      </c>
      <c r="B279" s="564">
        <f t="shared" ca="1" si="30"/>
        <v>0</v>
      </c>
      <c r="C279" s="564">
        <f t="shared" ca="1" si="25"/>
        <v>0</v>
      </c>
      <c r="D279" s="564">
        <f t="shared" ca="1" si="28"/>
        <v>0</v>
      </c>
      <c r="E279" s="564">
        <f t="shared" ca="1" si="26"/>
        <v>0</v>
      </c>
      <c r="F279" s="564">
        <f t="shared" ca="1" si="29"/>
        <v>1</v>
      </c>
      <c r="G279" s="564">
        <f t="shared" ca="1" si="27"/>
        <v>2.5759269885109415</v>
      </c>
      <c r="H279" s="564">
        <v>0</v>
      </c>
      <c r="I279" s="564">
        <v>0</v>
      </c>
      <c r="J279" s="564">
        <v>0</v>
      </c>
      <c r="K279" s="564">
        <v>0</v>
      </c>
      <c r="L279" s="564">
        <v>0</v>
      </c>
      <c r="M279" s="564">
        <v>0</v>
      </c>
      <c r="N279" s="564">
        <v>0</v>
      </c>
      <c r="O279" s="564">
        <v>0</v>
      </c>
      <c r="P279" s="564">
        <v>0</v>
      </c>
      <c r="Q279" s="564">
        <v>0</v>
      </c>
      <c r="R279" s="564">
        <v>0</v>
      </c>
      <c r="S279" s="564">
        <v>0</v>
      </c>
      <c r="T279" s="564">
        <v>0</v>
      </c>
      <c r="U279" s="564">
        <v>0</v>
      </c>
      <c r="V279" s="564">
        <v>0</v>
      </c>
      <c r="W279" s="564">
        <v>0</v>
      </c>
      <c r="X279" s="564">
        <v>0</v>
      </c>
      <c r="Y279" s="564">
        <v>0</v>
      </c>
      <c r="Z279" s="564">
        <v>0</v>
      </c>
      <c r="AA279" s="564">
        <v>0</v>
      </c>
      <c r="AB279" s="564">
        <v>0</v>
      </c>
      <c r="AC279" s="564">
        <v>0</v>
      </c>
      <c r="AD279" s="564">
        <v>0</v>
      </c>
      <c r="AE279" s="564">
        <v>0</v>
      </c>
      <c r="AF279" s="564">
        <v>0</v>
      </c>
      <c r="AG279" s="564">
        <v>0</v>
      </c>
      <c r="AH279" s="564">
        <v>0</v>
      </c>
      <c r="AI279" s="564">
        <v>0</v>
      </c>
      <c r="AJ279" s="564">
        <v>0</v>
      </c>
      <c r="AK279" s="564">
        <v>0</v>
      </c>
    </row>
    <row r="280" spans="1:37">
      <c r="A280">
        <v>276</v>
      </c>
      <c r="B280" s="564">
        <f t="shared" ca="1" si="30"/>
        <v>20</v>
      </c>
      <c r="C280" s="564">
        <f t="shared" ca="1" si="25"/>
        <v>400</v>
      </c>
      <c r="D280" s="564">
        <f t="shared" ca="1" si="28"/>
        <v>20</v>
      </c>
      <c r="E280" s="564">
        <f t="shared" ca="1" si="26"/>
        <v>0</v>
      </c>
      <c r="F280" s="564">
        <f t="shared" ca="1" si="29"/>
        <v>1</v>
      </c>
      <c r="G280" s="564">
        <f t="shared" ca="1" si="27"/>
        <v>1.7298076341970372</v>
      </c>
      <c r="H280" s="564">
        <v>1</v>
      </c>
      <c r="I280" s="564">
        <v>1</v>
      </c>
      <c r="J280" s="564">
        <v>1</v>
      </c>
      <c r="K280" s="564">
        <v>1</v>
      </c>
      <c r="L280" s="564">
        <v>1</v>
      </c>
      <c r="M280" s="564">
        <v>1</v>
      </c>
      <c r="N280" s="564">
        <v>1</v>
      </c>
      <c r="O280" s="564">
        <v>1</v>
      </c>
      <c r="P280" s="564">
        <v>1</v>
      </c>
      <c r="Q280" s="564">
        <v>1</v>
      </c>
      <c r="R280" s="564">
        <v>1</v>
      </c>
      <c r="S280" s="564">
        <v>1</v>
      </c>
      <c r="T280" s="564">
        <v>1</v>
      </c>
      <c r="U280" s="564">
        <v>1</v>
      </c>
      <c r="V280" s="564">
        <v>1</v>
      </c>
      <c r="W280" s="564">
        <v>1</v>
      </c>
      <c r="X280" s="564">
        <v>1</v>
      </c>
      <c r="Y280" s="564">
        <v>1</v>
      </c>
      <c r="Z280" s="564">
        <v>1</v>
      </c>
      <c r="AA280" s="564">
        <v>1</v>
      </c>
      <c r="AB280" s="564">
        <v>1</v>
      </c>
      <c r="AC280" s="564">
        <v>1</v>
      </c>
      <c r="AD280" s="564">
        <v>1</v>
      </c>
      <c r="AE280" s="564">
        <v>1</v>
      </c>
      <c r="AF280" s="564">
        <v>1</v>
      </c>
      <c r="AG280" s="564">
        <v>1</v>
      </c>
      <c r="AH280" s="564">
        <v>1</v>
      </c>
      <c r="AI280" s="564">
        <v>1</v>
      </c>
      <c r="AJ280" s="564">
        <v>1</v>
      </c>
      <c r="AK280" s="564">
        <v>1</v>
      </c>
    </row>
    <row r="281" spans="1:37">
      <c r="A281">
        <v>277</v>
      </c>
      <c r="B281" s="564">
        <f t="shared" ca="1" si="30"/>
        <v>19</v>
      </c>
      <c r="C281" s="564">
        <f t="shared" ca="1" si="25"/>
        <v>361</v>
      </c>
      <c r="D281" s="564">
        <f t="shared" ca="1" si="28"/>
        <v>19</v>
      </c>
      <c r="E281" s="564">
        <f t="shared" ca="1" si="26"/>
        <v>0.94999999999999929</v>
      </c>
      <c r="F281" s="564">
        <f t="shared" ca="1" si="29"/>
        <v>0.9</v>
      </c>
      <c r="G281" s="564">
        <f t="shared" ca="1" si="27"/>
        <v>-1.1085240286287688</v>
      </c>
      <c r="H281" s="564">
        <v>1</v>
      </c>
      <c r="I281" s="564">
        <v>1</v>
      </c>
      <c r="J281" s="564">
        <v>1</v>
      </c>
      <c r="K281" s="564">
        <v>1</v>
      </c>
      <c r="L281" s="564">
        <v>1</v>
      </c>
      <c r="M281" s="564">
        <v>1</v>
      </c>
      <c r="N281" s="564">
        <v>1</v>
      </c>
      <c r="O281" s="564">
        <v>1</v>
      </c>
      <c r="P281" s="564">
        <v>1</v>
      </c>
      <c r="Q281" s="564">
        <v>1</v>
      </c>
      <c r="R281" s="564">
        <v>1</v>
      </c>
      <c r="S281" s="564">
        <v>0</v>
      </c>
      <c r="T281" s="564">
        <v>1</v>
      </c>
      <c r="U281" s="564">
        <v>1</v>
      </c>
      <c r="V281" s="564">
        <v>1</v>
      </c>
      <c r="W281" s="564">
        <v>1</v>
      </c>
      <c r="X281" s="564">
        <v>1</v>
      </c>
      <c r="Y281" s="564">
        <v>1</v>
      </c>
      <c r="Z281" s="564">
        <v>1</v>
      </c>
      <c r="AA281" s="564">
        <v>1</v>
      </c>
      <c r="AB281" s="564">
        <v>1</v>
      </c>
      <c r="AC281" s="564">
        <v>1</v>
      </c>
      <c r="AD281" s="564">
        <v>1</v>
      </c>
      <c r="AE281" s="564">
        <v>1</v>
      </c>
      <c r="AF281" s="564">
        <v>1</v>
      </c>
      <c r="AG281" s="564">
        <v>0</v>
      </c>
      <c r="AH281" s="564">
        <v>1</v>
      </c>
      <c r="AI281" s="564">
        <v>1</v>
      </c>
      <c r="AJ281" s="564">
        <v>1</v>
      </c>
      <c r="AK281" s="564">
        <v>1</v>
      </c>
    </row>
    <row r="282" spans="1:37">
      <c r="A282">
        <v>278</v>
      </c>
      <c r="B282" s="564">
        <f t="shared" ca="1" si="30"/>
        <v>20</v>
      </c>
      <c r="C282" s="564">
        <f t="shared" ca="1" si="25"/>
        <v>400</v>
      </c>
      <c r="D282" s="564">
        <f t="shared" ca="1" si="28"/>
        <v>20</v>
      </c>
      <c r="E282" s="564">
        <f t="shared" ca="1" si="26"/>
        <v>0</v>
      </c>
      <c r="F282" s="564">
        <f t="shared" ca="1" si="29"/>
        <v>1</v>
      </c>
      <c r="G282" s="564">
        <f t="shared" ca="1" si="27"/>
        <v>3.2713112756835869</v>
      </c>
      <c r="H282" s="564">
        <v>1</v>
      </c>
      <c r="I282" s="564">
        <v>1</v>
      </c>
      <c r="J282" s="564">
        <v>1</v>
      </c>
      <c r="K282" s="564">
        <v>1</v>
      </c>
      <c r="L282" s="564">
        <v>1</v>
      </c>
      <c r="M282" s="564">
        <v>1</v>
      </c>
      <c r="N282" s="564">
        <v>1</v>
      </c>
      <c r="O282" s="564">
        <v>1</v>
      </c>
      <c r="P282" s="564">
        <v>1</v>
      </c>
      <c r="Q282" s="564">
        <v>1</v>
      </c>
      <c r="R282" s="564">
        <v>1</v>
      </c>
      <c r="S282" s="564">
        <v>1</v>
      </c>
      <c r="T282" s="564">
        <v>1</v>
      </c>
      <c r="U282" s="564">
        <v>1</v>
      </c>
      <c r="V282" s="564">
        <v>1</v>
      </c>
      <c r="W282" s="564">
        <v>1</v>
      </c>
      <c r="X282" s="564">
        <v>1</v>
      </c>
      <c r="Y282" s="564">
        <v>1</v>
      </c>
      <c r="Z282" s="564">
        <v>1</v>
      </c>
      <c r="AA282" s="564">
        <v>1</v>
      </c>
      <c r="AB282" s="564">
        <v>1</v>
      </c>
      <c r="AC282" s="564">
        <v>1</v>
      </c>
      <c r="AD282" s="564">
        <v>1</v>
      </c>
      <c r="AE282" s="564">
        <v>1</v>
      </c>
      <c r="AF282" s="564">
        <v>1</v>
      </c>
      <c r="AG282" s="564">
        <v>1</v>
      </c>
      <c r="AH282" s="564">
        <v>1</v>
      </c>
      <c r="AI282" s="564">
        <v>1</v>
      </c>
      <c r="AJ282" s="564">
        <v>1</v>
      </c>
      <c r="AK282" s="564">
        <v>1</v>
      </c>
    </row>
    <row r="283" spans="1:37">
      <c r="A283">
        <v>279</v>
      </c>
      <c r="B283" s="564">
        <f t="shared" ca="1" si="30"/>
        <v>20</v>
      </c>
      <c r="C283" s="564">
        <f t="shared" ca="1" si="25"/>
        <v>400</v>
      </c>
      <c r="D283" s="564">
        <f t="shared" ca="1" si="28"/>
        <v>20</v>
      </c>
      <c r="E283" s="564">
        <f t="shared" ca="1" si="26"/>
        <v>0</v>
      </c>
      <c r="F283" s="564">
        <f t="shared" ca="1" si="29"/>
        <v>1</v>
      </c>
      <c r="G283" s="564">
        <f t="shared" ca="1" si="27"/>
        <v>-5.5024068110088979</v>
      </c>
      <c r="H283" s="564">
        <v>1</v>
      </c>
      <c r="I283" s="564">
        <v>1</v>
      </c>
      <c r="J283" s="564">
        <v>1</v>
      </c>
      <c r="K283" s="564">
        <v>1</v>
      </c>
      <c r="L283" s="564">
        <v>1</v>
      </c>
      <c r="M283" s="564">
        <v>1</v>
      </c>
      <c r="N283" s="564">
        <v>1</v>
      </c>
      <c r="O283" s="564">
        <v>1</v>
      </c>
      <c r="P283" s="564">
        <v>1</v>
      </c>
      <c r="Q283" s="564">
        <v>1</v>
      </c>
      <c r="R283" s="564">
        <v>1</v>
      </c>
      <c r="S283" s="564">
        <v>1</v>
      </c>
      <c r="T283" s="564">
        <v>1</v>
      </c>
      <c r="U283" s="564">
        <v>1</v>
      </c>
      <c r="V283" s="564">
        <v>1</v>
      </c>
      <c r="W283" s="564">
        <v>1</v>
      </c>
      <c r="X283" s="564">
        <v>1</v>
      </c>
      <c r="Y283" s="564">
        <v>1</v>
      </c>
      <c r="Z283" s="564">
        <v>1</v>
      </c>
      <c r="AA283" s="564">
        <v>1</v>
      </c>
      <c r="AB283" s="564">
        <v>1</v>
      </c>
      <c r="AC283" s="564">
        <v>1</v>
      </c>
      <c r="AD283" s="564">
        <v>1</v>
      </c>
      <c r="AE283" s="564">
        <v>1</v>
      </c>
      <c r="AF283" s="564">
        <v>1</v>
      </c>
      <c r="AG283" s="564">
        <v>1</v>
      </c>
      <c r="AH283" s="564">
        <v>1</v>
      </c>
      <c r="AI283" s="564">
        <v>1</v>
      </c>
      <c r="AJ283" s="564">
        <v>1</v>
      </c>
      <c r="AK283" s="564">
        <v>1</v>
      </c>
    </row>
    <row r="284" spans="1:37">
      <c r="A284">
        <v>280</v>
      </c>
      <c r="B284" s="564">
        <f t="shared" ca="1" si="30"/>
        <v>0</v>
      </c>
      <c r="C284" s="564">
        <f t="shared" ca="1" si="25"/>
        <v>0</v>
      </c>
      <c r="D284" s="564">
        <f t="shared" ca="1" si="28"/>
        <v>0</v>
      </c>
      <c r="E284" s="564">
        <f t="shared" ca="1" si="26"/>
        <v>0</v>
      </c>
      <c r="F284" s="564">
        <f t="shared" ca="1" si="29"/>
        <v>1</v>
      </c>
      <c r="G284" s="564">
        <f t="shared" ca="1" si="27"/>
        <v>8.1177144216089765</v>
      </c>
      <c r="H284" s="564">
        <v>0</v>
      </c>
      <c r="I284" s="564">
        <v>0</v>
      </c>
      <c r="J284" s="564">
        <v>0</v>
      </c>
      <c r="K284" s="564">
        <v>0</v>
      </c>
      <c r="L284" s="564">
        <v>0</v>
      </c>
      <c r="M284" s="564">
        <v>0</v>
      </c>
      <c r="N284" s="564">
        <v>0</v>
      </c>
      <c r="O284" s="564">
        <v>0</v>
      </c>
      <c r="P284" s="564">
        <v>0</v>
      </c>
      <c r="Q284" s="564">
        <v>0</v>
      </c>
      <c r="R284" s="564">
        <v>0</v>
      </c>
      <c r="S284" s="564">
        <v>0</v>
      </c>
      <c r="T284" s="564">
        <v>0</v>
      </c>
      <c r="U284" s="564">
        <v>0</v>
      </c>
      <c r="V284" s="564">
        <v>0</v>
      </c>
      <c r="W284" s="564">
        <v>0</v>
      </c>
      <c r="X284" s="564">
        <v>0</v>
      </c>
      <c r="Y284" s="564">
        <v>0</v>
      </c>
      <c r="Z284" s="564">
        <v>0</v>
      </c>
      <c r="AA284" s="564">
        <v>0</v>
      </c>
      <c r="AB284" s="564">
        <v>0</v>
      </c>
      <c r="AC284" s="564">
        <v>0</v>
      </c>
      <c r="AD284" s="564">
        <v>0</v>
      </c>
      <c r="AE284" s="564">
        <v>0</v>
      </c>
      <c r="AF284" s="564">
        <v>0</v>
      </c>
      <c r="AG284" s="564">
        <v>0</v>
      </c>
      <c r="AH284" s="564">
        <v>0</v>
      </c>
      <c r="AI284" s="564">
        <v>0</v>
      </c>
      <c r="AJ284" s="564">
        <v>0</v>
      </c>
      <c r="AK284" s="564">
        <v>0</v>
      </c>
    </row>
    <row r="285" spans="1:37">
      <c r="A285">
        <v>281</v>
      </c>
      <c r="B285" s="564">
        <f t="shared" ca="1" si="30"/>
        <v>16</v>
      </c>
      <c r="C285" s="564">
        <f t="shared" ca="1" si="25"/>
        <v>256</v>
      </c>
      <c r="D285" s="564">
        <f t="shared" ca="1" si="28"/>
        <v>16</v>
      </c>
      <c r="E285" s="564">
        <f t="shared" ca="1" si="26"/>
        <v>3.1999999999999993</v>
      </c>
      <c r="F285" s="564">
        <f t="shared" ca="1" si="29"/>
        <v>0.66315789473684217</v>
      </c>
      <c r="G285" s="564">
        <f t="shared" ca="1" si="27"/>
        <v>1.4177909885309918</v>
      </c>
      <c r="H285" s="564">
        <v>1</v>
      </c>
      <c r="I285" s="564">
        <v>1</v>
      </c>
      <c r="J285" s="564">
        <v>1</v>
      </c>
      <c r="K285" s="564">
        <v>1</v>
      </c>
      <c r="L285" s="564">
        <v>1</v>
      </c>
      <c r="M285" s="564">
        <v>1</v>
      </c>
      <c r="N285" s="564">
        <v>1</v>
      </c>
      <c r="O285" s="564">
        <v>1</v>
      </c>
      <c r="P285" s="564">
        <v>0</v>
      </c>
      <c r="Q285" s="564">
        <v>1</v>
      </c>
      <c r="R285" s="564">
        <v>1</v>
      </c>
      <c r="S285" s="564">
        <v>0</v>
      </c>
      <c r="T285" s="564">
        <v>1</v>
      </c>
      <c r="U285" s="564">
        <v>1</v>
      </c>
      <c r="V285" s="564">
        <v>1</v>
      </c>
      <c r="W285" s="564">
        <v>1</v>
      </c>
      <c r="X285" s="564">
        <v>1</v>
      </c>
      <c r="Y285" s="564">
        <v>0</v>
      </c>
      <c r="Z285" s="564">
        <v>0</v>
      </c>
      <c r="AA285" s="564">
        <v>1</v>
      </c>
      <c r="AB285" s="564">
        <v>1</v>
      </c>
      <c r="AC285" s="564">
        <v>1</v>
      </c>
      <c r="AD285" s="564">
        <v>0</v>
      </c>
      <c r="AE285" s="564">
        <v>0</v>
      </c>
      <c r="AF285" s="564">
        <v>1</v>
      </c>
      <c r="AG285" s="564">
        <v>1</v>
      </c>
      <c r="AH285" s="564">
        <v>1</v>
      </c>
      <c r="AI285" s="564">
        <v>0</v>
      </c>
      <c r="AJ285" s="564">
        <v>1</v>
      </c>
      <c r="AK285" s="564">
        <v>1</v>
      </c>
    </row>
    <row r="286" spans="1:37">
      <c r="A286">
        <v>282</v>
      </c>
      <c r="B286" s="564">
        <f t="shared" ca="1" si="30"/>
        <v>20</v>
      </c>
      <c r="C286" s="564">
        <f t="shared" ca="1" si="25"/>
        <v>400</v>
      </c>
      <c r="D286" s="564">
        <f t="shared" ca="1" si="28"/>
        <v>20</v>
      </c>
      <c r="E286" s="564">
        <f t="shared" ca="1" si="26"/>
        <v>0</v>
      </c>
      <c r="F286" s="564">
        <f t="shared" ca="1" si="29"/>
        <v>1</v>
      </c>
      <c r="G286" s="564">
        <f t="shared" ca="1" si="27"/>
        <v>6.1269459466916878</v>
      </c>
      <c r="H286" s="564">
        <v>1</v>
      </c>
      <c r="I286" s="564">
        <v>1</v>
      </c>
      <c r="J286" s="564">
        <v>1</v>
      </c>
      <c r="K286" s="564">
        <v>1</v>
      </c>
      <c r="L286" s="564">
        <v>1</v>
      </c>
      <c r="M286" s="564">
        <v>1</v>
      </c>
      <c r="N286" s="564">
        <v>1</v>
      </c>
      <c r="O286" s="564">
        <v>1</v>
      </c>
      <c r="P286" s="564">
        <v>1</v>
      </c>
      <c r="Q286" s="564">
        <v>1</v>
      </c>
      <c r="R286" s="564">
        <v>1</v>
      </c>
      <c r="S286" s="564">
        <v>1</v>
      </c>
      <c r="T286" s="564">
        <v>1</v>
      </c>
      <c r="U286" s="564">
        <v>1</v>
      </c>
      <c r="V286" s="564">
        <v>1</v>
      </c>
      <c r="W286" s="564">
        <v>1</v>
      </c>
      <c r="X286" s="564">
        <v>1</v>
      </c>
      <c r="Y286" s="564">
        <v>1</v>
      </c>
      <c r="Z286" s="564">
        <v>1</v>
      </c>
      <c r="AA286" s="564">
        <v>1</v>
      </c>
      <c r="AB286" s="564">
        <v>1</v>
      </c>
      <c r="AC286" s="564">
        <v>1</v>
      </c>
      <c r="AD286" s="564">
        <v>1</v>
      </c>
      <c r="AE286" s="564">
        <v>1</v>
      </c>
      <c r="AF286" s="564">
        <v>1</v>
      </c>
      <c r="AG286" s="564">
        <v>1</v>
      </c>
      <c r="AH286" s="564">
        <v>1</v>
      </c>
      <c r="AI286" s="564">
        <v>1</v>
      </c>
      <c r="AJ286" s="564">
        <v>1</v>
      </c>
      <c r="AK286" s="564">
        <v>1</v>
      </c>
    </row>
    <row r="287" spans="1:37">
      <c r="A287">
        <v>283</v>
      </c>
      <c r="B287" s="564">
        <f t="shared" ca="1" si="30"/>
        <v>20</v>
      </c>
      <c r="C287" s="564">
        <f t="shared" ca="1" si="25"/>
        <v>400</v>
      </c>
      <c r="D287" s="564">
        <f t="shared" ca="1" si="28"/>
        <v>20</v>
      </c>
      <c r="E287" s="564">
        <f t="shared" ca="1" si="26"/>
        <v>0</v>
      </c>
      <c r="F287" s="564">
        <f t="shared" ca="1" si="29"/>
        <v>1</v>
      </c>
      <c r="G287" s="564">
        <f t="shared" ca="1" si="27"/>
        <v>8.6433355958746461</v>
      </c>
      <c r="H287" s="564">
        <v>1</v>
      </c>
      <c r="I287" s="564">
        <v>1</v>
      </c>
      <c r="J287" s="564">
        <v>1</v>
      </c>
      <c r="K287" s="564">
        <v>1</v>
      </c>
      <c r="L287" s="564">
        <v>1</v>
      </c>
      <c r="M287" s="564">
        <v>1</v>
      </c>
      <c r="N287" s="564">
        <v>1</v>
      </c>
      <c r="O287" s="564">
        <v>1</v>
      </c>
      <c r="P287" s="564">
        <v>1</v>
      </c>
      <c r="Q287" s="564">
        <v>1</v>
      </c>
      <c r="R287" s="564">
        <v>1</v>
      </c>
      <c r="S287" s="564">
        <v>1</v>
      </c>
      <c r="T287" s="564">
        <v>1</v>
      </c>
      <c r="U287" s="564">
        <v>1</v>
      </c>
      <c r="V287" s="564">
        <v>1</v>
      </c>
      <c r="W287" s="564">
        <v>1</v>
      </c>
      <c r="X287" s="564">
        <v>1</v>
      </c>
      <c r="Y287" s="564">
        <v>1</v>
      </c>
      <c r="Z287" s="564">
        <v>1</v>
      </c>
      <c r="AA287" s="564">
        <v>1</v>
      </c>
      <c r="AB287" s="564">
        <v>1</v>
      </c>
      <c r="AC287" s="564">
        <v>1</v>
      </c>
      <c r="AD287" s="564">
        <v>1</v>
      </c>
      <c r="AE287" s="564">
        <v>1</v>
      </c>
      <c r="AF287" s="564">
        <v>1</v>
      </c>
      <c r="AG287" s="564">
        <v>1</v>
      </c>
      <c r="AH287" s="564">
        <v>1</v>
      </c>
      <c r="AI287" s="564">
        <v>1</v>
      </c>
      <c r="AJ287" s="564">
        <v>1</v>
      </c>
      <c r="AK287" s="564">
        <v>1</v>
      </c>
    </row>
    <row r="288" spans="1:37">
      <c r="A288">
        <v>284</v>
      </c>
      <c r="B288" s="564">
        <f t="shared" ca="1" si="30"/>
        <v>20</v>
      </c>
      <c r="C288" s="564">
        <f t="shared" ca="1" si="25"/>
        <v>400</v>
      </c>
      <c r="D288" s="564">
        <f t="shared" ca="1" si="28"/>
        <v>20</v>
      </c>
      <c r="E288" s="564">
        <f t="shared" ca="1" si="26"/>
        <v>0</v>
      </c>
      <c r="F288" s="564">
        <f t="shared" ca="1" si="29"/>
        <v>1</v>
      </c>
      <c r="G288" s="564">
        <f t="shared" ca="1" si="27"/>
        <v>0.99060474175747726</v>
      </c>
      <c r="H288" s="564">
        <v>1</v>
      </c>
      <c r="I288" s="564">
        <v>1</v>
      </c>
      <c r="J288" s="564">
        <v>1</v>
      </c>
      <c r="K288" s="564">
        <v>1</v>
      </c>
      <c r="L288" s="564">
        <v>1</v>
      </c>
      <c r="M288" s="564">
        <v>1</v>
      </c>
      <c r="N288" s="564">
        <v>1</v>
      </c>
      <c r="O288" s="564">
        <v>1</v>
      </c>
      <c r="P288" s="564">
        <v>1</v>
      </c>
      <c r="Q288" s="564">
        <v>1</v>
      </c>
      <c r="R288" s="564">
        <v>1</v>
      </c>
      <c r="S288" s="564">
        <v>1</v>
      </c>
      <c r="T288" s="564">
        <v>1</v>
      </c>
      <c r="U288" s="564">
        <v>1</v>
      </c>
      <c r="V288" s="564">
        <v>1</v>
      </c>
      <c r="W288" s="564">
        <v>1</v>
      </c>
      <c r="X288" s="564">
        <v>1</v>
      </c>
      <c r="Y288" s="564">
        <v>1</v>
      </c>
      <c r="Z288" s="564">
        <v>1</v>
      </c>
      <c r="AA288" s="564">
        <v>1</v>
      </c>
      <c r="AB288" s="564">
        <v>1</v>
      </c>
      <c r="AC288" s="564">
        <v>1</v>
      </c>
      <c r="AD288" s="564">
        <v>1</v>
      </c>
      <c r="AE288" s="564">
        <v>1</v>
      </c>
      <c r="AF288" s="564">
        <v>1</v>
      </c>
      <c r="AG288" s="564">
        <v>1</v>
      </c>
      <c r="AH288" s="564">
        <v>1</v>
      </c>
      <c r="AI288" s="564">
        <v>1</v>
      </c>
      <c r="AJ288" s="564">
        <v>1</v>
      </c>
      <c r="AK288" s="564">
        <v>1</v>
      </c>
    </row>
    <row r="289" spans="1:37">
      <c r="A289">
        <v>285</v>
      </c>
      <c r="B289" s="564">
        <f t="shared" ca="1" si="30"/>
        <v>20</v>
      </c>
      <c r="C289" s="564">
        <f t="shared" ca="1" si="25"/>
        <v>400</v>
      </c>
      <c r="D289" s="564">
        <f t="shared" ca="1" si="28"/>
        <v>20</v>
      </c>
      <c r="E289" s="564">
        <f t="shared" ca="1" si="26"/>
        <v>0</v>
      </c>
      <c r="F289" s="564">
        <f t="shared" ca="1" si="29"/>
        <v>1</v>
      </c>
      <c r="G289" s="564">
        <f t="shared" ca="1" si="27"/>
        <v>1.3273303386339363</v>
      </c>
      <c r="H289" s="564">
        <v>1</v>
      </c>
      <c r="I289" s="564">
        <v>1</v>
      </c>
      <c r="J289" s="564">
        <v>1</v>
      </c>
      <c r="K289" s="564">
        <v>1</v>
      </c>
      <c r="L289" s="564">
        <v>1</v>
      </c>
      <c r="M289" s="564">
        <v>1</v>
      </c>
      <c r="N289" s="564">
        <v>1</v>
      </c>
      <c r="O289" s="564">
        <v>1</v>
      </c>
      <c r="P289" s="564">
        <v>1</v>
      </c>
      <c r="Q289" s="564">
        <v>1</v>
      </c>
      <c r="R289" s="564">
        <v>1</v>
      </c>
      <c r="S289" s="564">
        <v>1</v>
      </c>
      <c r="T289" s="564">
        <v>1</v>
      </c>
      <c r="U289" s="564">
        <v>1</v>
      </c>
      <c r="V289" s="564">
        <v>1</v>
      </c>
      <c r="W289" s="564">
        <v>1</v>
      </c>
      <c r="X289" s="564">
        <v>1</v>
      </c>
      <c r="Y289" s="564">
        <v>1</v>
      </c>
      <c r="Z289" s="564">
        <v>1</v>
      </c>
      <c r="AA289" s="564">
        <v>1</v>
      </c>
      <c r="AB289" s="564">
        <v>1</v>
      </c>
      <c r="AC289" s="564">
        <v>1</v>
      </c>
      <c r="AD289" s="564">
        <v>1</v>
      </c>
      <c r="AE289" s="564">
        <v>1</v>
      </c>
      <c r="AF289" s="564">
        <v>1</v>
      </c>
      <c r="AG289" s="564">
        <v>1</v>
      </c>
      <c r="AH289" s="564">
        <v>1</v>
      </c>
      <c r="AI289" s="564">
        <v>1</v>
      </c>
      <c r="AJ289" s="564">
        <v>1</v>
      </c>
      <c r="AK289" s="564">
        <v>1</v>
      </c>
    </row>
    <row r="290" spans="1:37">
      <c r="A290">
        <v>286</v>
      </c>
      <c r="B290" s="564">
        <f t="shared" ca="1" si="30"/>
        <v>20</v>
      </c>
      <c r="C290" s="564">
        <f t="shared" ca="1" si="25"/>
        <v>400</v>
      </c>
      <c r="D290" s="564">
        <f t="shared" ca="1" si="28"/>
        <v>20</v>
      </c>
      <c r="E290" s="564">
        <f t="shared" ca="1" si="26"/>
        <v>0</v>
      </c>
      <c r="F290" s="564">
        <f t="shared" ca="1" si="29"/>
        <v>1</v>
      </c>
      <c r="G290" s="564">
        <f t="shared" ca="1" si="27"/>
        <v>4.8560318219009595</v>
      </c>
      <c r="H290" s="564">
        <v>1</v>
      </c>
      <c r="I290" s="564">
        <v>1</v>
      </c>
      <c r="J290" s="564">
        <v>1</v>
      </c>
      <c r="K290" s="564">
        <v>1</v>
      </c>
      <c r="L290" s="564">
        <v>1</v>
      </c>
      <c r="M290" s="564">
        <v>1</v>
      </c>
      <c r="N290" s="564">
        <v>1</v>
      </c>
      <c r="O290" s="564">
        <v>1</v>
      </c>
      <c r="P290" s="564">
        <v>1</v>
      </c>
      <c r="Q290" s="564">
        <v>1</v>
      </c>
      <c r="R290" s="564">
        <v>1</v>
      </c>
      <c r="S290" s="564">
        <v>1</v>
      </c>
      <c r="T290" s="564">
        <v>1</v>
      </c>
      <c r="U290" s="564">
        <v>1</v>
      </c>
      <c r="V290" s="564">
        <v>1</v>
      </c>
      <c r="W290" s="564">
        <v>1</v>
      </c>
      <c r="X290" s="564">
        <v>1</v>
      </c>
      <c r="Y290" s="564">
        <v>1</v>
      </c>
      <c r="Z290" s="564">
        <v>1</v>
      </c>
      <c r="AA290" s="564">
        <v>1</v>
      </c>
      <c r="AB290" s="564">
        <v>1</v>
      </c>
      <c r="AC290" s="564">
        <v>1</v>
      </c>
      <c r="AD290" s="564">
        <v>1</v>
      </c>
      <c r="AE290" s="564">
        <v>1</v>
      </c>
      <c r="AF290" s="564">
        <v>1</v>
      </c>
      <c r="AG290" s="564">
        <v>1</v>
      </c>
      <c r="AH290" s="564">
        <v>1</v>
      </c>
      <c r="AI290" s="564">
        <v>1</v>
      </c>
      <c r="AJ290" s="564">
        <v>1</v>
      </c>
      <c r="AK290" s="564">
        <v>1</v>
      </c>
    </row>
    <row r="291" spans="1:37">
      <c r="A291">
        <v>287</v>
      </c>
      <c r="B291" s="564">
        <f t="shared" ca="1" si="30"/>
        <v>20</v>
      </c>
      <c r="C291" s="564">
        <f t="shared" ca="1" si="25"/>
        <v>400</v>
      </c>
      <c r="D291" s="564">
        <f t="shared" ca="1" si="28"/>
        <v>20</v>
      </c>
      <c r="E291" s="564">
        <f t="shared" ca="1" si="26"/>
        <v>0</v>
      </c>
      <c r="F291" s="564">
        <f t="shared" ca="1" si="29"/>
        <v>1</v>
      </c>
      <c r="G291" s="564">
        <f t="shared" ca="1" si="27"/>
        <v>-0.51654809833061321</v>
      </c>
      <c r="H291" s="564">
        <v>1</v>
      </c>
      <c r="I291" s="564">
        <v>1</v>
      </c>
      <c r="J291" s="564">
        <v>1</v>
      </c>
      <c r="K291" s="564">
        <v>1</v>
      </c>
      <c r="L291" s="564">
        <v>1</v>
      </c>
      <c r="M291" s="564">
        <v>1</v>
      </c>
      <c r="N291" s="564">
        <v>1</v>
      </c>
      <c r="O291" s="564">
        <v>1</v>
      </c>
      <c r="P291" s="564">
        <v>1</v>
      </c>
      <c r="Q291" s="564">
        <v>1</v>
      </c>
      <c r="R291" s="564">
        <v>1</v>
      </c>
      <c r="S291" s="564">
        <v>1</v>
      </c>
      <c r="T291" s="564">
        <v>1</v>
      </c>
      <c r="U291" s="564">
        <v>1</v>
      </c>
      <c r="V291" s="564">
        <v>1</v>
      </c>
      <c r="W291" s="564">
        <v>1</v>
      </c>
      <c r="X291" s="564">
        <v>1</v>
      </c>
      <c r="Y291" s="564">
        <v>1</v>
      </c>
      <c r="Z291" s="564">
        <v>1</v>
      </c>
      <c r="AA291" s="564">
        <v>1</v>
      </c>
      <c r="AB291" s="564">
        <v>1</v>
      </c>
      <c r="AC291" s="564">
        <v>1</v>
      </c>
      <c r="AD291" s="564">
        <v>1</v>
      </c>
      <c r="AE291" s="564">
        <v>1</v>
      </c>
      <c r="AF291" s="564">
        <v>1</v>
      </c>
      <c r="AG291" s="564">
        <v>1</v>
      </c>
      <c r="AH291" s="564">
        <v>1</v>
      </c>
      <c r="AI291" s="564">
        <v>1</v>
      </c>
      <c r="AJ291" s="564">
        <v>1</v>
      </c>
      <c r="AK291" s="564">
        <v>1</v>
      </c>
    </row>
    <row r="292" spans="1:37">
      <c r="A292">
        <v>288</v>
      </c>
      <c r="B292" s="564">
        <f t="shared" ca="1" si="30"/>
        <v>0</v>
      </c>
      <c r="C292" s="564">
        <f t="shared" ca="1" si="25"/>
        <v>0</v>
      </c>
      <c r="D292" s="564">
        <f t="shared" ca="1" si="28"/>
        <v>0</v>
      </c>
      <c r="E292" s="564">
        <f t="shared" ca="1" si="26"/>
        <v>0</v>
      </c>
      <c r="F292" s="564">
        <f t="shared" ca="1" si="29"/>
        <v>1</v>
      </c>
      <c r="G292" s="564">
        <f t="shared" ca="1" si="27"/>
        <v>1.0800238315102166</v>
      </c>
      <c r="H292" s="564">
        <v>0</v>
      </c>
      <c r="I292" s="564">
        <v>0</v>
      </c>
      <c r="J292" s="564">
        <v>0</v>
      </c>
      <c r="K292" s="564">
        <v>0</v>
      </c>
      <c r="L292" s="564">
        <v>0</v>
      </c>
      <c r="M292" s="564">
        <v>0</v>
      </c>
      <c r="N292" s="564">
        <v>0</v>
      </c>
      <c r="O292" s="564">
        <v>0</v>
      </c>
      <c r="P292" s="564">
        <v>0</v>
      </c>
      <c r="Q292" s="564">
        <v>0</v>
      </c>
      <c r="R292" s="564">
        <v>0</v>
      </c>
      <c r="S292" s="564">
        <v>0</v>
      </c>
      <c r="T292" s="564">
        <v>0</v>
      </c>
      <c r="U292" s="564">
        <v>0</v>
      </c>
      <c r="V292" s="564">
        <v>0</v>
      </c>
      <c r="W292" s="564">
        <v>0</v>
      </c>
      <c r="X292" s="564">
        <v>0</v>
      </c>
      <c r="Y292" s="564">
        <v>0</v>
      </c>
      <c r="Z292" s="564">
        <v>0</v>
      </c>
      <c r="AA292" s="564">
        <v>0</v>
      </c>
      <c r="AB292" s="564">
        <v>0</v>
      </c>
      <c r="AC292" s="564">
        <v>0</v>
      </c>
      <c r="AD292" s="564">
        <v>0</v>
      </c>
      <c r="AE292" s="564">
        <v>0</v>
      </c>
      <c r="AF292" s="564">
        <v>0</v>
      </c>
      <c r="AG292" s="564">
        <v>0</v>
      </c>
      <c r="AH292" s="564">
        <v>0</v>
      </c>
      <c r="AI292" s="564">
        <v>0</v>
      </c>
      <c r="AJ292" s="564">
        <v>0</v>
      </c>
      <c r="AK292" s="564">
        <v>0</v>
      </c>
    </row>
    <row r="293" spans="1:37">
      <c r="A293">
        <v>289</v>
      </c>
      <c r="B293" s="564">
        <f t="shared" ca="1" si="30"/>
        <v>20</v>
      </c>
      <c r="C293" s="564">
        <f t="shared" ca="1" si="25"/>
        <v>400</v>
      </c>
      <c r="D293" s="564">
        <f t="shared" ca="1" si="28"/>
        <v>20</v>
      </c>
      <c r="E293" s="564">
        <f t="shared" ca="1" si="26"/>
        <v>0</v>
      </c>
      <c r="F293" s="564">
        <f t="shared" ca="1" si="29"/>
        <v>1</v>
      </c>
      <c r="G293" s="564">
        <f t="shared" ca="1" si="27"/>
        <v>-4.9839910603484423</v>
      </c>
      <c r="H293" s="564">
        <v>1</v>
      </c>
      <c r="I293" s="564">
        <v>1</v>
      </c>
      <c r="J293" s="564">
        <v>1</v>
      </c>
      <c r="K293" s="564">
        <v>1</v>
      </c>
      <c r="L293" s="564">
        <v>1</v>
      </c>
      <c r="M293" s="564">
        <v>1</v>
      </c>
      <c r="N293" s="564">
        <v>1</v>
      </c>
      <c r="O293" s="564">
        <v>1</v>
      </c>
      <c r="P293" s="564">
        <v>1</v>
      </c>
      <c r="Q293" s="564">
        <v>1</v>
      </c>
      <c r="R293" s="564">
        <v>1</v>
      </c>
      <c r="S293" s="564">
        <v>1</v>
      </c>
      <c r="T293" s="564">
        <v>1</v>
      </c>
      <c r="U293" s="564">
        <v>1</v>
      </c>
      <c r="V293" s="564">
        <v>1</v>
      </c>
      <c r="W293" s="564">
        <v>1</v>
      </c>
      <c r="X293" s="564">
        <v>1</v>
      </c>
      <c r="Y293" s="564">
        <v>1</v>
      </c>
      <c r="Z293" s="564">
        <v>1</v>
      </c>
      <c r="AA293" s="564">
        <v>1</v>
      </c>
      <c r="AB293" s="564">
        <v>1</v>
      </c>
      <c r="AC293" s="564">
        <v>1</v>
      </c>
      <c r="AD293" s="564">
        <v>1</v>
      </c>
      <c r="AE293" s="564">
        <v>1</v>
      </c>
      <c r="AF293" s="564">
        <v>1</v>
      </c>
      <c r="AG293" s="564">
        <v>1</v>
      </c>
      <c r="AH293" s="564">
        <v>1</v>
      </c>
      <c r="AI293" s="564">
        <v>1</v>
      </c>
      <c r="AJ293" s="564">
        <v>1</v>
      </c>
      <c r="AK293" s="564">
        <v>1</v>
      </c>
    </row>
    <row r="294" spans="1:37">
      <c r="A294">
        <v>290</v>
      </c>
      <c r="B294" s="564">
        <f t="shared" ca="1" si="30"/>
        <v>0</v>
      </c>
      <c r="C294" s="564">
        <f t="shared" ca="1" si="25"/>
        <v>0</v>
      </c>
      <c r="D294" s="564">
        <f t="shared" ca="1" si="28"/>
        <v>0</v>
      </c>
      <c r="E294" s="564">
        <f t="shared" ca="1" si="26"/>
        <v>0</v>
      </c>
      <c r="F294" s="564">
        <f t="shared" ca="1" si="29"/>
        <v>1</v>
      </c>
      <c r="G294" s="564">
        <f t="shared" ca="1" si="27"/>
        <v>-4.7728105395739622</v>
      </c>
      <c r="H294" s="564">
        <v>0</v>
      </c>
      <c r="I294" s="564">
        <v>0</v>
      </c>
      <c r="J294" s="564">
        <v>0</v>
      </c>
      <c r="K294" s="564">
        <v>0</v>
      </c>
      <c r="L294" s="564">
        <v>0</v>
      </c>
      <c r="M294" s="564">
        <v>0</v>
      </c>
      <c r="N294" s="564">
        <v>0</v>
      </c>
      <c r="O294" s="564">
        <v>0</v>
      </c>
      <c r="P294" s="564">
        <v>0</v>
      </c>
      <c r="Q294" s="564">
        <v>0</v>
      </c>
      <c r="R294" s="564">
        <v>0</v>
      </c>
      <c r="S294" s="564">
        <v>0</v>
      </c>
      <c r="T294" s="564">
        <v>0</v>
      </c>
      <c r="U294" s="564">
        <v>0</v>
      </c>
      <c r="V294" s="564">
        <v>0</v>
      </c>
      <c r="W294" s="564">
        <v>0</v>
      </c>
      <c r="X294" s="564">
        <v>0</v>
      </c>
      <c r="Y294" s="564">
        <v>0</v>
      </c>
      <c r="Z294" s="564">
        <v>0</v>
      </c>
      <c r="AA294" s="564">
        <v>0</v>
      </c>
      <c r="AB294" s="564">
        <v>0</v>
      </c>
      <c r="AC294" s="564">
        <v>0</v>
      </c>
      <c r="AD294" s="564">
        <v>0</v>
      </c>
      <c r="AE294" s="564">
        <v>0</v>
      </c>
      <c r="AF294" s="564">
        <v>0</v>
      </c>
      <c r="AG294" s="564">
        <v>0</v>
      </c>
      <c r="AH294" s="564">
        <v>0</v>
      </c>
      <c r="AI294" s="564">
        <v>0</v>
      </c>
      <c r="AJ294" s="564">
        <v>0</v>
      </c>
      <c r="AK294" s="564">
        <v>0</v>
      </c>
    </row>
    <row r="295" spans="1:37">
      <c r="A295">
        <v>291</v>
      </c>
      <c r="B295" s="564">
        <f t="shared" ca="1" si="30"/>
        <v>0</v>
      </c>
      <c r="C295" s="564">
        <f t="shared" ca="1" si="25"/>
        <v>0</v>
      </c>
      <c r="D295" s="564">
        <f t="shared" ca="1" si="28"/>
        <v>0</v>
      </c>
      <c r="E295" s="564">
        <f t="shared" ca="1" si="26"/>
        <v>0</v>
      </c>
      <c r="F295" s="564">
        <f t="shared" ca="1" si="29"/>
        <v>1</v>
      </c>
      <c r="G295" s="564">
        <f t="shared" ca="1" si="27"/>
        <v>-1.4087028470406215</v>
      </c>
      <c r="H295" s="564">
        <v>0</v>
      </c>
      <c r="I295" s="564">
        <v>0</v>
      </c>
      <c r="J295" s="564">
        <v>0</v>
      </c>
      <c r="K295" s="564">
        <v>0</v>
      </c>
      <c r="L295" s="564">
        <v>0</v>
      </c>
      <c r="M295" s="564">
        <v>0</v>
      </c>
      <c r="N295" s="564">
        <v>0</v>
      </c>
      <c r="O295" s="564">
        <v>0</v>
      </c>
      <c r="P295" s="564">
        <v>0</v>
      </c>
      <c r="Q295" s="564">
        <v>0</v>
      </c>
      <c r="R295" s="564">
        <v>0</v>
      </c>
      <c r="S295" s="564">
        <v>0</v>
      </c>
      <c r="T295" s="564">
        <v>0</v>
      </c>
      <c r="U295" s="564">
        <v>0</v>
      </c>
      <c r="V295" s="564">
        <v>0</v>
      </c>
      <c r="W295" s="564">
        <v>0</v>
      </c>
      <c r="X295" s="564">
        <v>0</v>
      </c>
      <c r="Y295" s="564">
        <v>0</v>
      </c>
      <c r="Z295" s="564">
        <v>0</v>
      </c>
      <c r="AA295" s="564">
        <v>0</v>
      </c>
      <c r="AB295" s="564">
        <v>0</v>
      </c>
      <c r="AC295" s="564">
        <v>0</v>
      </c>
      <c r="AD295" s="564">
        <v>0</v>
      </c>
      <c r="AE295" s="564">
        <v>0</v>
      </c>
      <c r="AF295" s="564">
        <v>0</v>
      </c>
      <c r="AG295" s="564">
        <v>0</v>
      </c>
      <c r="AH295" s="564">
        <v>0</v>
      </c>
      <c r="AI295" s="564">
        <v>0</v>
      </c>
      <c r="AJ295" s="564">
        <v>0</v>
      </c>
      <c r="AK295" s="564">
        <v>0</v>
      </c>
    </row>
    <row r="296" spans="1:37">
      <c r="A296">
        <v>292</v>
      </c>
      <c r="B296" s="564">
        <f t="shared" ca="1" si="30"/>
        <v>0</v>
      </c>
      <c r="C296" s="564">
        <f t="shared" ca="1" si="25"/>
        <v>0</v>
      </c>
      <c r="D296" s="564">
        <f t="shared" ca="1" si="28"/>
        <v>0</v>
      </c>
      <c r="E296" s="564">
        <f t="shared" ca="1" si="26"/>
        <v>0</v>
      </c>
      <c r="F296" s="564">
        <f t="shared" ca="1" si="29"/>
        <v>1</v>
      </c>
      <c r="G296" s="564">
        <f t="shared" ca="1" si="27"/>
        <v>-0.47267017562802205</v>
      </c>
      <c r="H296" s="564">
        <v>0</v>
      </c>
      <c r="I296" s="564">
        <v>0</v>
      </c>
      <c r="J296" s="564">
        <v>0</v>
      </c>
      <c r="K296" s="564">
        <v>0</v>
      </c>
      <c r="L296" s="564">
        <v>0</v>
      </c>
      <c r="M296" s="564">
        <v>0</v>
      </c>
      <c r="N296" s="564">
        <v>0</v>
      </c>
      <c r="O296" s="564">
        <v>0</v>
      </c>
      <c r="P296" s="564">
        <v>0</v>
      </c>
      <c r="Q296" s="564">
        <v>0</v>
      </c>
      <c r="R296" s="564">
        <v>0</v>
      </c>
      <c r="S296" s="564">
        <v>0</v>
      </c>
      <c r="T296" s="564">
        <v>0</v>
      </c>
      <c r="U296" s="564">
        <v>0</v>
      </c>
      <c r="V296" s="564">
        <v>0</v>
      </c>
      <c r="W296" s="564">
        <v>0</v>
      </c>
      <c r="X296" s="564">
        <v>0</v>
      </c>
      <c r="Y296" s="564">
        <v>0</v>
      </c>
      <c r="Z296" s="564">
        <v>0</v>
      </c>
      <c r="AA296" s="564">
        <v>0</v>
      </c>
      <c r="AB296" s="564">
        <v>0</v>
      </c>
      <c r="AC296" s="564">
        <v>0</v>
      </c>
      <c r="AD296" s="564">
        <v>0</v>
      </c>
      <c r="AE296" s="564">
        <v>0</v>
      </c>
      <c r="AF296" s="564">
        <v>0</v>
      </c>
      <c r="AG296" s="564">
        <v>0</v>
      </c>
      <c r="AH296" s="564">
        <v>0</v>
      </c>
      <c r="AI296" s="564">
        <v>0</v>
      </c>
      <c r="AJ296" s="564">
        <v>0</v>
      </c>
      <c r="AK296" s="564">
        <v>0</v>
      </c>
    </row>
    <row r="297" spans="1:37">
      <c r="A297">
        <v>293</v>
      </c>
      <c r="B297" s="564">
        <f t="shared" ca="1" si="30"/>
        <v>20</v>
      </c>
      <c r="C297" s="564">
        <f t="shared" ca="1" si="25"/>
        <v>400</v>
      </c>
      <c r="D297" s="564">
        <f t="shared" ca="1" si="28"/>
        <v>20</v>
      </c>
      <c r="E297" s="564">
        <f t="shared" ca="1" si="26"/>
        <v>0</v>
      </c>
      <c r="F297" s="564">
        <f t="shared" ca="1" si="29"/>
        <v>1</v>
      </c>
      <c r="G297" s="564">
        <f t="shared" ca="1" si="27"/>
        <v>6.0619718688240596</v>
      </c>
      <c r="H297" s="564">
        <v>1</v>
      </c>
      <c r="I297" s="564">
        <v>1</v>
      </c>
      <c r="J297" s="564">
        <v>1</v>
      </c>
      <c r="K297" s="564">
        <v>1</v>
      </c>
      <c r="L297" s="564">
        <v>1</v>
      </c>
      <c r="M297" s="564">
        <v>1</v>
      </c>
      <c r="N297" s="564">
        <v>1</v>
      </c>
      <c r="O297" s="564">
        <v>1</v>
      </c>
      <c r="P297" s="564">
        <v>1</v>
      </c>
      <c r="Q297" s="564">
        <v>1</v>
      </c>
      <c r="R297" s="564">
        <v>1</v>
      </c>
      <c r="S297" s="564">
        <v>1</v>
      </c>
      <c r="T297" s="564">
        <v>1</v>
      </c>
      <c r="U297" s="564">
        <v>1</v>
      </c>
      <c r="V297" s="564">
        <v>1</v>
      </c>
      <c r="W297" s="564">
        <v>1</v>
      </c>
      <c r="X297" s="564">
        <v>1</v>
      </c>
      <c r="Y297" s="564">
        <v>1</v>
      </c>
      <c r="Z297" s="564">
        <v>1</v>
      </c>
      <c r="AA297" s="564">
        <v>1</v>
      </c>
      <c r="AB297" s="564">
        <v>1</v>
      </c>
      <c r="AC297" s="564">
        <v>1</v>
      </c>
      <c r="AD297" s="564">
        <v>1</v>
      </c>
      <c r="AE297" s="564">
        <v>1</v>
      </c>
      <c r="AF297" s="564">
        <v>1</v>
      </c>
      <c r="AG297" s="564">
        <v>1</v>
      </c>
      <c r="AH297" s="564">
        <v>1</v>
      </c>
      <c r="AI297" s="564">
        <v>1</v>
      </c>
      <c r="AJ297" s="564">
        <v>1</v>
      </c>
      <c r="AK297" s="564">
        <v>1</v>
      </c>
    </row>
    <row r="298" spans="1:37">
      <c r="A298">
        <v>294</v>
      </c>
      <c r="B298" s="564">
        <f t="shared" ca="1" si="30"/>
        <v>0</v>
      </c>
      <c r="C298" s="564">
        <f t="shared" ca="1" si="25"/>
        <v>0</v>
      </c>
      <c r="D298" s="564">
        <f t="shared" ca="1" si="28"/>
        <v>0</v>
      </c>
      <c r="E298" s="564">
        <f t="shared" ca="1" si="26"/>
        <v>0</v>
      </c>
      <c r="F298" s="564">
        <f t="shared" ca="1" si="29"/>
        <v>1</v>
      </c>
      <c r="G298" s="564">
        <f t="shared" ca="1" si="27"/>
        <v>-0.27081993110185731</v>
      </c>
      <c r="H298" s="564">
        <v>0</v>
      </c>
      <c r="I298" s="564">
        <v>0</v>
      </c>
      <c r="J298" s="564">
        <v>0</v>
      </c>
      <c r="K298" s="564">
        <v>0</v>
      </c>
      <c r="L298" s="564">
        <v>0</v>
      </c>
      <c r="M298" s="564">
        <v>0</v>
      </c>
      <c r="N298" s="564">
        <v>0</v>
      </c>
      <c r="O298" s="564">
        <v>0</v>
      </c>
      <c r="P298" s="564">
        <v>0</v>
      </c>
      <c r="Q298" s="564">
        <v>0</v>
      </c>
      <c r="R298" s="564">
        <v>0</v>
      </c>
      <c r="S298" s="564">
        <v>0</v>
      </c>
      <c r="T298" s="564">
        <v>0</v>
      </c>
      <c r="U298" s="564">
        <v>0</v>
      </c>
      <c r="V298" s="564">
        <v>0</v>
      </c>
      <c r="W298" s="564">
        <v>0</v>
      </c>
      <c r="X298" s="564">
        <v>0</v>
      </c>
      <c r="Y298" s="564">
        <v>0</v>
      </c>
      <c r="Z298" s="564">
        <v>0</v>
      </c>
      <c r="AA298" s="564">
        <v>0</v>
      </c>
      <c r="AB298" s="564">
        <v>0</v>
      </c>
      <c r="AC298" s="564">
        <v>0</v>
      </c>
      <c r="AD298" s="564">
        <v>0</v>
      </c>
      <c r="AE298" s="564">
        <v>0</v>
      </c>
      <c r="AF298" s="564">
        <v>0</v>
      </c>
      <c r="AG298" s="564">
        <v>0</v>
      </c>
      <c r="AH298" s="564">
        <v>0</v>
      </c>
      <c r="AI298" s="564">
        <v>0</v>
      </c>
      <c r="AJ298" s="564">
        <v>0</v>
      </c>
      <c r="AK298" s="564">
        <v>0</v>
      </c>
    </row>
    <row r="299" spans="1:37">
      <c r="A299">
        <v>295</v>
      </c>
      <c r="B299" s="564">
        <f t="shared" ca="1" si="30"/>
        <v>20</v>
      </c>
      <c r="C299" s="564">
        <f t="shared" ca="1" si="25"/>
        <v>400</v>
      </c>
      <c r="D299" s="564">
        <f t="shared" ca="1" si="28"/>
        <v>20</v>
      </c>
      <c r="E299" s="564">
        <f t="shared" ca="1" si="26"/>
        <v>0</v>
      </c>
      <c r="F299" s="564">
        <f t="shared" ca="1" si="29"/>
        <v>1</v>
      </c>
      <c r="G299" s="564">
        <f t="shared" ca="1" si="27"/>
        <v>-0.44935915625398826</v>
      </c>
      <c r="H299" s="564">
        <v>1</v>
      </c>
      <c r="I299" s="564">
        <v>1</v>
      </c>
      <c r="J299" s="564">
        <v>1</v>
      </c>
      <c r="K299" s="564">
        <v>1</v>
      </c>
      <c r="L299" s="564">
        <v>1</v>
      </c>
      <c r="M299" s="564">
        <v>1</v>
      </c>
      <c r="N299" s="564">
        <v>1</v>
      </c>
      <c r="O299" s="564">
        <v>1</v>
      </c>
      <c r="P299" s="564">
        <v>1</v>
      </c>
      <c r="Q299" s="564">
        <v>1</v>
      </c>
      <c r="R299" s="564">
        <v>1</v>
      </c>
      <c r="S299" s="564">
        <v>1</v>
      </c>
      <c r="T299" s="564">
        <v>1</v>
      </c>
      <c r="U299" s="564">
        <v>1</v>
      </c>
      <c r="V299" s="564">
        <v>1</v>
      </c>
      <c r="W299" s="564">
        <v>1</v>
      </c>
      <c r="X299" s="564">
        <v>1</v>
      </c>
      <c r="Y299" s="564">
        <v>1</v>
      </c>
      <c r="Z299" s="564">
        <v>1</v>
      </c>
      <c r="AA299" s="564">
        <v>1</v>
      </c>
      <c r="AB299" s="564">
        <v>1</v>
      </c>
      <c r="AC299" s="564">
        <v>1</v>
      </c>
      <c r="AD299" s="564">
        <v>1</v>
      </c>
      <c r="AE299" s="564">
        <v>1</v>
      </c>
      <c r="AF299" s="564">
        <v>1</v>
      </c>
      <c r="AG299" s="564">
        <v>1</v>
      </c>
      <c r="AH299" s="564">
        <v>1</v>
      </c>
      <c r="AI299" s="564">
        <v>1</v>
      </c>
      <c r="AJ299" s="564">
        <v>1</v>
      </c>
      <c r="AK299" s="564">
        <v>1</v>
      </c>
    </row>
    <row r="300" spans="1:37">
      <c r="A300">
        <v>296</v>
      </c>
      <c r="B300" s="564">
        <f t="shared" ca="1" si="30"/>
        <v>20</v>
      </c>
      <c r="C300" s="564">
        <f t="shared" ca="1" si="25"/>
        <v>400</v>
      </c>
      <c r="D300" s="564">
        <f t="shared" ca="1" si="28"/>
        <v>20</v>
      </c>
      <c r="E300" s="564">
        <f t="shared" ca="1" si="26"/>
        <v>0</v>
      </c>
      <c r="F300" s="564">
        <f t="shared" ca="1" si="29"/>
        <v>1</v>
      </c>
      <c r="G300" s="564">
        <f t="shared" ca="1" si="27"/>
        <v>4.1992393636836685</v>
      </c>
      <c r="H300" s="564">
        <v>1</v>
      </c>
      <c r="I300" s="564">
        <v>1</v>
      </c>
      <c r="J300" s="564">
        <v>1</v>
      </c>
      <c r="K300" s="564">
        <v>1</v>
      </c>
      <c r="L300" s="564">
        <v>1</v>
      </c>
      <c r="M300" s="564">
        <v>1</v>
      </c>
      <c r="N300" s="564">
        <v>1</v>
      </c>
      <c r="O300" s="564">
        <v>1</v>
      </c>
      <c r="P300" s="564">
        <v>1</v>
      </c>
      <c r="Q300" s="564">
        <v>1</v>
      </c>
      <c r="R300" s="564">
        <v>1</v>
      </c>
      <c r="S300" s="564">
        <v>1</v>
      </c>
      <c r="T300" s="564">
        <v>1</v>
      </c>
      <c r="U300" s="564">
        <v>1</v>
      </c>
      <c r="V300" s="564">
        <v>1</v>
      </c>
      <c r="W300" s="564">
        <v>1</v>
      </c>
      <c r="X300" s="564">
        <v>1</v>
      </c>
      <c r="Y300" s="564">
        <v>1</v>
      </c>
      <c r="Z300" s="564">
        <v>1</v>
      </c>
      <c r="AA300" s="564">
        <v>1</v>
      </c>
      <c r="AB300" s="564">
        <v>1</v>
      </c>
      <c r="AC300" s="564">
        <v>1</v>
      </c>
      <c r="AD300" s="564">
        <v>1</v>
      </c>
      <c r="AE300" s="564">
        <v>1</v>
      </c>
      <c r="AF300" s="564">
        <v>1</v>
      </c>
      <c r="AG300" s="564">
        <v>1</v>
      </c>
      <c r="AH300" s="564">
        <v>1</v>
      </c>
      <c r="AI300" s="564">
        <v>1</v>
      </c>
      <c r="AJ300" s="564">
        <v>1</v>
      </c>
      <c r="AK300" s="564">
        <v>1</v>
      </c>
    </row>
    <row r="301" spans="1:37">
      <c r="A301">
        <v>297</v>
      </c>
      <c r="B301" s="564">
        <f t="shared" ca="1" si="30"/>
        <v>0</v>
      </c>
      <c r="C301" s="564">
        <f t="shared" ca="1" si="25"/>
        <v>0</v>
      </c>
      <c r="D301" s="564">
        <f t="shared" ca="1" si="28"/>
        <v>0</v>
      </c>
      <c r="E301" s="564">
        <f t="shared" ca="1" si="26"/>
        <v>0</v>
      </c>
      <c r="F301" s="564">
        <f t="shared" ca="1" si="29"/>
        <v>1</v>
      </c>
      <c r="G301" s="564">
        <f t="shared" ca="1" si="27"/>
        <v>-0.93121436649919676</v>
      </c>
      <c r="H301" s="564">
        <v>0</v>
      </c>
      <c r="I301" s="564">
        <v>0</v>
      </c>
      <c r="J301" s="564">
        <v>0</v>
      </c>
      <c r="K301" s="564">
        <v>0</v>
      </c>
      <c r="L301" s="564">
        <v>0</v>
      </c>
      <c r="M301" s="564">
        <v>0</v>
      </c>
      <c r="N301" s="564">
        <v>0</v>
      </c>
      <c r="O301" s="564">
        <v>0</v>
      </c>
      <c r="P301" s="564">
        <v>0</v>
      </c>
      <c r="Q301" s="564">
        <v>0</v>
      </c>
      <c r="R301" s="564">
        <v>0</v>
      </c>
      <c r="S301" s="564">
        <v>0</v>
      </c>
      <c r="T301" s="564">
        <v>0</v>
      </c>
      <c r="U301" s="564">
        <v>0</v>
      </c>
      <c r="V301" s="564">
        <v>0</v>
      </c>
      <c r="W301" s="564">
        <v>0</v>
      </c>
      <c r="X301" s="564">
        <v>0</v>
      </c>
      <c r="Y301" s="564">
        <v>0</v>
      </c>
      <c r="Z301" s="564">
        <v>0</v>
      </c>
      <c r="AA301" s="564">
        <v>0</v>
      </c>
      <c r="AB301" s="564">
        <v>0</v>
      </c>
      <c r="AC301" s="564">
        <v>0</v>
      </c>
      <c r="AD301" s="564">
        <v>0</v>
      </c>
      <c r="AE301" s="564">
        <v>0</v>
      </c>
      <c r="AF301" s="564">
        <v>0</v>
      </c>
      <c r="AG301" s="564">
        <v>0</v>
      </c>
      <c r="AH301" s="564">
        <v>0</v>
      </c>
      <c r="AI301" s="564">
        <v>0</v>
      </c>
      <c r="AJ301" s="564">
        <v>0</v>
      </c>
      <c r="AK301" s="564">
        <v>0</v>
      </c>
    </row>
    <row r="302" spans="1:37">
      <c r="A302">
        <v>298</v>
      </c>
      <c r="B302" s="564">
        <f t="shared" ca="1" si="30"/>
        <v>20</v>
      </c>
      <c r="C302" s="564">
        <f t="shared" ca="1" si="25"/>
        <v>400</v>
      </c>
      <c r="D302" s="564">
        <f t="shared" ca="1" si="28"/>
        <v>20</v>
      </c>
      <c r="E302" s="564">
        <f t="shared" ca="1" si="26"/>
        <v>0</v>
      </c>
      <c r="F302" s="564">
        <f t="shared" ca="1" si="29"/>
        <v>1</v>
      </c>
      <c r="G302" s="564">
        <f t="shared" ca="1" si="27"/>
        <v>-0.88443497683787653</v>
      </c>
      <c r="H302" s="564">
        <v>1</v>
      </c>
      <c r="I302" s="564">
        <v>1</v>
      </c>
      <c r="J302" s="564">
        <v>1</v>
      </c>
      <c r="K302" s="564">
        <v>1</v>
      </c>
      <c r="L302" s="564">
        <v>1</v>
      </c>
      <c r="M302" s="564">
        <v>1</v>
      </c>
      <c r="N302" s="564">
        <v>1</v>
      </c>
      <c r="O302" s="564">
        <v>1</v>
      </c>
      <c r="P302" s="564">
        <v>1</v>
      </c>
      <c r="Q302" s="564">
        <v>1</v>
      </c>
      <c r="R302" s="564">
        <v>1</v>
      </c>
      <c r="S302" s="564">
        <v>1</v>
      </c>
      <c r="T302" s="564">
        <v>1</v>
      </c>
      <c r="U302" s="564">
        <v>1</v>
      </c>
      <c r="V302" s="564">
        <v>1</v>
      </c>
      <c r="W302" s="564">
        <v>1</v>
      </c>
      <c r="X302" s="564">
        <v>1</v>
      </c>
      <c r="Y302" s="564">
        <v>1</v>
      </c>
      <c r="Z302" s="564">
        <v>1</v>
      </c>
      <c r="AA302" s="564">
        <v>1</v>
      </c>
      <c r="AB302" s="564">
        <v>1</v>
      </c>
      <c r="AC302" s="564">
        <v>1</v>
      </c>
      <c r="AD302" s="564">
        <v>1</v>
      </c>
      <c r="AE302" s="564">
        <v>1</v>
      </c>
      <c r="AF302" s="564">
        <v>1</v>
      </c>
      <c r="AG302" s="564">
        <v>1</v>
      </c>
      <c r="AH302" s="564">
        <v>1</v>
      </c>
      <c r="AI302" s="564">
        <v>1</v>
      </c>
      <c r="AJ302" s="564">
        <v>1</v>
      </c>
      <c r="AK302" s="564">
        <v>1</v>
      </c>
    </row>
    <row r="303" spans="1:37">
      <c r="A303">
        <v>299</v>
      </c>
      <c r="B303" s="564">
        <f t="shared" ca="1" si="30"/>
        <v>20</v>
      </c>
      <c r="C303" s="564">
        <f t="shared" ca="1" si="25"/>
        <v>400</v>
      </c>
      <c r="D303" s="564">
        <f t="shared" ca="1" si="28"/>
        <v>20</v>
      </c>
      <c r="E303" s="564">
        <f t="shared" ca="1" si="26"/>
        <v>0</v>
      </c>
      <c r="F303" s="564">
        <f t="shared" ca="1" si="29"/>
        <v>1</v>
      </c>
      <c r="G303" s="564">
        <f t="shared" ca="1" si="27"/>
        <v>-0.76217153190457365</v>
      </c>
      <c r="H303" s="564">
        <v>1</v>
      </c>
      <c r="I303" s="564">
        <v>1</v>
      </c>
      <c r="J303" s="564">
        <v>1</v>
      </c>
      <c r="K303" s="564">
        <v>1</v>
      </c>
      <c r="L303" s="564">
        <v>1</v>
      </c>
      <c r="M303" s="564">
        <v>1</v>
      </c>
      <c r="N303" s="564">
        <v>1</v>
      </c>
      <c r="O303" s="564">
        <v>1</v>
      </c>
      <c r="P303" s="564">
        <v>1</v>
      </c>
      <c r="Q303" s="564">
        <v>1</v>
      </c>
      <c r="R303" s="564">
        <v>1</v>
      </c>
      <c r="S303" s="564">
        <v>1</v>
      </c>
      <c r="T303" s="564">
        <v>1</v>
      </c>
      <c r="U303" s="564">
        <v>1</v>
      </c>
      <c r="V303" s="564">
        <v>1</v>
      </c>
      <c r="W303" s="564">
        <v>1</v>
      </c>
      <c r="X303" s="564">
        <v>1</v>
      </c>
      <c r="Y303" s="564">
        <v>1</v>
      </c>
      <c r="Z303" s="564">
        <v>1</v>
      </c>
      <c r="AA303" s="564">
        <v>1</v>
      </c>
      <c r="AB303" s="564">
        <v>1</v>
      </c>
      <c r="AC303" s="564">
        <v>1</v>
      </c>
      <c r="AD303" s="564">
        <v>1</v>
      </c>
      <c r="AE303" s="564">
        <v>1</v>
      </c>
      <c r="AF303" s="564">
        <v>1</v>
      </c>
      <c r="AG303" s="564">
        <v>1</v>
      </c>
      <c r="AH303" s="564">
        <v>1</v>
      </c>
      <c r="AI303" s="564">
        <v>1</v>
      </c>
      <c r="AJ303" s="564">
        <v>1</v>
      </c>
      <c r="AK303" s="564">
        <v>1</v>
      </c>
    </row>
    <row r="304" spans="1:37">
      <c r="A304">
        <v>300</v>
      </c>
      <c r="B304" s="564">
        <f t="shared" ca="1" si="30"/>
        <v>0</v>
      </c>
      <c r="C304" s="564">
        <f t="shared" ca="1" si="25"/>
        <v>0</v>
      </c>
      <c r="D304" s="564">
        <f t="shared" ca="1" si="28"/>
        <v>0</v>
      </c>
      <c r="E304" s="564">
        <f t="shared" ca="1" si="26"/>
        <v>0</v>
      </c>
      <c r="F304" s="564">
        <f t="shared" ca="1" si="29"/>
        <v>1</v>
      </c>
      <c r="G304" s="564">
        <f t="shared" ca="1" si="27"/>
        <v>0.25197216123048272</v>
      </c>
      <c r="H304" s="564">
        <v>0</v>
      </c>
      <c r="I304" s="564">
        <v>0</v>
      </c>
      <c r="J304" s="564">
        <v>0</v>
      </c>
      <c r="K304" s="564">
        <v>0</v>
      </c>
      <c r="L304" s="564">
        <v>0</v>
      </c>
      <c r="M304" s="564">
        <v>0</v>
      </c>
      <c r="N304" s="564">
        <v>0</v>
      </c>
      <c r="O304" s="564">
        <v>0</v>
      </c>
      <c r="P304" s="564">
        <v>0</v>
      </c>
      <c r="Q304" s="564">
        <v>0</v>
      </c>
      <c r="R304" s="564">
        <v>0</v>
      </c>
      <c r="S304" s="564">
        <v>0</v>
      </c>
      <c r="T304" s="564">
        <v>0</v>
      </c>
      <c r="U304" s="564">
        <v>0</v>
      </c>
      <c r="V304" s="564">
        <v>0</v>
      </c>
      <c r="W304" s="564">
        <v>0</v>
      </c>
      <c r="X304" s="564">
        <v>0</v>
      </c>
      <c r="Y304" s="564">
        <v>0</v>
      </c>
      <c r="Z304" s="564">
        <v>0</v>
      </c>
      <c r="AA304" s="564">
        <v>0</v>
      </c>
      <c r="AB304" s="564">
        <v>0</v>
      </c>
      <c r="AC304" s="564">
        <v>0</v>
      </c>
      <c r="AD304" s="564">
        <v>0</v>
      </c>
      <c r="AE304" s="564">
        <v>0</v>
      </c>
      <c r="AF304" s="564">
        <v>0</v>
      </c>
      <c r="AG304" s="564">
        <v>0</v>
      </c>
      <c r="AH304" s="564">
        <v>0</v>
      </c>
      <c r="AI304" s="564">
        <v>0</v>
      </c>
      <c r="AJ304" s="564">
        <v>0</v>
      </c>
      <c r="AK304" s="564">
        <v>0</v>
      </c>
    </row>
    <row r="305" spans="1:37">
      <c r="A305">
        <v>301</v>
      </c>
      <c r="B305" s="564">
        <f t="shared" ca="1" si="30"/>
        <v>0</v>
      </c>
      <c r="C305" s="564">
        <f t="shared" ca="1" si="25"/>
        <v>0</v>
      </c>
      <c r="D305" s="564">
        <f t="shared" ca="1" si="28"/>
        <v>0</v>
      </c>
      <c r="E305" s="564">
        <f t="shared" ca="1" si="26"/>
        <v>0</v>
      </c>
      <c r="F305" s="564">
        <f t="shared" ca="1" si="29"/>
        <v>1</v>
      </c>
      <c r="G305" s="564">
        <f t="shared" ca="1" si="27"/>
        <v>0.59592847897266132</v>
      </c>
      <c r="H305" s="564">
        <v>0</v>
      </c>
      <c r="I305" s="564">
        <v>0</v>
      </c>
      <c r="J305" s="564">
        <v>0</v>
      </c>
      <c r="K305" s="564">
        <v>0</v>
      </c>
      <c r="L305" s="564">
        <v>0</v>
      </c>
      <c r="M305" s="564">
        <v>0</v>
      </c>
      <c r="N305" s="564">
        <v>0</v>
      </c>
      <c r="O305" s="564">
        <v>0</v>
      </c>
      <c r="P305" s="564">
        <v>0</v>
      </c>
      <c r="Q305" s="564">
        <v>0</v>
      </c>
      <c r="R305" s="564">
        <v>0</v>
      </c>
      <c r="S305" s="564">
        <v>0</v>
      </c>
      <c r="T305" s="564">
        <v>0</v>
      </c>
      <c r="U305" s="564">
        <v>0</v>
      </c>
      <c r="V305" s="564">
        <v>0</v>
      </c>
      <c r="W305" s="564">
        <v>0</v>
      </c>
      <c r="X305" s="564">
        <v>0</v>
      </c>
      <c r="Y305" s="564">
        <v>0</v>
      </c>
      <c r="Z305" s="564">
        <v>0</v>
      </c>
      <c r="AA305" s="564">
        <v>0</v>
      </c>
      <c r="AB305" s="564">
        <v>0</v>
      </c>
      <c r="AC305" s="564">
        <v>0</v>
      </c>
      <c r="AD305" s="564">
        <v>0</v>
      </c>
      <c r="AE305" s="564">
        <v>0</v>
      </c>
      <c r="AF305" s="564">
        <v>0</v>
      </c>
      <c r="AG305" s="564">
        <v>0</v>
      </c>
      <c r="AH305" s="564">
        <v>0</v>
      </c>
      <c r="AI305" s="564">
        <v>0</v>
      </c>
      <c r="AJ305" s="564">
        <v>0</v>
      </c>
      <c r="AK305" s="564">
        <v>0</v>
      </c>
    </row>
    <row r="306" spans="1:37">
      <c r="A306">
        <v>302</v>
      </c>
      <c r="B306" s="564">
        <f t="shared" ca="1" si="30"/>
        <v>0</v>
      </c>
      <c r="C306" s="564">
        <f t="shared" ca="1" si="25"/>
        <v>0</v>
      </c>
      <c r="D306" s="564">
        <f t="shared" ca="1" si="28"/>
        <v>0</v>
      </c>
      <c r="E306" s="564">
        <f t="shared" ca="1" si="26"/>
        <v>0</v>
      </c>
      <c r="F306" s="564">
        <f t="shared" ca="1" si="29"/>
        <v>1</v>
      </c>
      <c r="G306" s="564">
        <f t="shared" ca="1" si="27"/>
        <v>4.0289086349297545</v>
      </c>
      <c r="H306" s="564">
        <v>0</v>
      </c>
      <c r="I306" s="564">
        <v>0</v>
      </c>
      <c r="J306" s="564">
        <v>0</v>
      </c>
      <c r="K306" s="564">
        <v>0</v>
      </c>
      <c r="L306" s="564">
        <v>0</v>
      </c>
      <c r="M306" s="564">
        <v>0</v>
      </c>
      <c r="N306" s="564">
        <v>0</v>
      </c>
      <c r="O306" s="564">
        <v>0</v>
      </c>
      <c r="P306" s="564">
        <v>0</v>
      </c>
      <c r="Q306" s="564">
        <v>0</v>
      </c>
      <c r="R306" s="564">
        <v>0</v>
      </c>
      <c r="S306" s="564">
        <v>0</v>
      </c>
      <c r="T306" s="564">
        <v>0</v>
      </c>
      <c r="U306" s="564">
        <v>0</v>
      </c>
      <c r="V306" s="564">
        <v>0</v>
      </c>
      <c r="W306" s="564">
        <v>0</v>
      </c>
      <c r="X306" s="564">
        <v>0</v>
      </c>
      <c r="Y306" s="564">
        <v>0</v>
      </c>
      <c r="Z306" s="564">
        <v>0</v>
      </c>
      <c r="AA306" s="564">
        <v>0</v>
      </c>
      <c r="AB306" s="564">
        <v>0</v>
      </c>
      <c r="AC306" s="564">
        <v>0</v>
      </c>
      <c r="AD306" s="564">
        <v>0</v>
      </c>
      <c r="AE306" s="564">
        <v>0</v>
      </c>
      <c r="AF306" s="564">
        <v>0</v>
      </c>
      <c r="AG306" s="564">
        <v>0</v>
      </c>
      <c r="AH306" s="564">
        <v>0</v>
      </c>
      <c r="AI306" s="564">
        <v>0</v>
      </c>
      <c r="AJ306" s="564">
        <v>0</v>
      </c>
      <c r="AK306" s="564">
        <v>0</v>
      </c>
    </row>
    <row r="307" spans="1:37">
      <c r="A307">
        <v>303</v>
      </c>
      <c r="B307" s="564">
        <f t="shared" ca="1" si="30"/>
        <v>0</v>
      </c>
      <c r="C307" s="564">
        <f t="shared" ca="1" si="25"/>
        <v>0</v>
      </c>
      <c r="D307" s="564">
        <f t="shared" ca="1" si="28"/>
        <v>0</v>
      </c>
      <c r="E307" s="564">
        <f t="shared" ca="1" si="26"/>
        <v>0</v>
      </c>
      <c r="F307" s="564">
        <f t="shared" ca="1" si="29"/>
        <v>1</v>
      </c>
      <c r="G307" s="564">
        <f t="shared" ca="1" si="27"/>
        <v>3.0242628324560958</v>
      </c>
      <c r="H307" s="564">
        <v>0</v>
      </c>
      <c r="I307" s="564">
        <v>0</v>
      </c>
      <c r="J307" s="564">
        <v>0</v>
      </c>
      <c r="K307" s="564">
        <v>0</v>
      </c>
      <c r="L307" s="564">
        <v>0</v>
      </c>
      <c r="M307" s="564">
        <v>0</v>
      </c>
      <c r="N307" s="564">
        <v>0</v>
      </c>
      <c r="O307" s="564">
        <v>0</v>
      </c>
      <c r="P307" s="564">
        <v>0</v>
      </c>
      <c r="Q307" s="564">
        <v>0</v>
      </c>
      <c r="R307" s="564">
        <v>0</v>
      </c>
      <c r="S307" s="564">
        <v>0</v>
      </c>
      <c r="T307" s="564">
        <v>0</v>
      </c>
      <c r="U307" s="564">
        <v>0</v>
      </c>
      <c r="V307" s="564">
        <v>0</v>
      </c>
      <c r="W307" s="564">
        <v>0</v>
      </c>
      <c r="X307" s="564">
        <v>0</v>
      </c>
      <c r="Y307" s="564">
        <v>0</v>
      </c>
      <c r="Z307" s="564">
        <v>0</v>
      </c>
      <c r="AA307" s="564">
        <v>0</v>
      </c>
      <c r="AB307" s="564">
        <v>0</v>
      </c>
      <c r="AC307" s="564">
        <v>0</v>
      </c>
      <c r="AD307" s="564">
        <v>0</v>
      </c>
      <c r="AE307" s="564">
        <v>0</v>
      </c>
      <c r="AF307" s="564">
        <v>0</v>
      </c>
      <c r="AG307" s="564">
        <v>0</v>
      </c>
      <c r="AH307" s="564">
        <v>0</v>
      </c>
      <c r="AI307" s="564">
        <v>0</v>
      </c>
      <c r="AJ307" s="564">
        <v>0</v>
      </c>
      <c r="AK307" s="564">
        <v>0</v>
      </c>
    </row>
    <row r="308" spans="1:37">
      <c r="A308">
        <v>304</v>
      </c>
      <c r="B308" s="564">
        <f t="shared" ca="1" si="30"/>
        <v>0</v>
      </c>
      <c r="C308" s="564">
        <f t="shared" ca="1" si="25"/>
        <v>0</v>
      </c>
      <c r="D308" s="564">
        <f t="shared" ca="1" si="28"/>
        <v>0</v>
      </c>
      <c r="E308" s="564">
        <f t="shared" ca="1" si="26"/>
        <v>0</v>
      </c>
      <c r="F308" s="564">
        <f t="shared" ca="1" si="29"/>
        <v>1</v>
      </c>
      <c r="G308" s="564">
        <f t="shared" ca="1" si="27"/>
        <v>0.34302193146830928</v>
      </c>
      <c r="H308" s="564">
        <v>0</v>
      </c>
      <c r="I308" s="564">
        <v>0</v>
      </c>
      <c r="J308" s="564">
        <v>0</v>
      </c>
      <c r="K308" s="564">
        <v>0</v>
      </c>
      <c r="L308" s="564">
        <v>0</v>
      </c>
      <c r="M308" s="564">
        <v>0</v>
      </c>
      <c r="N308" s="564">
        <v>0</v>
      </c>
      <c r="O308" s="564">
        <v>0</v>
      </c>
      <c r="P308" s="564">
        <v>0</v>
      </c>
      <c r="Q308" s="564">
        <v>0</v>
      </c>
      <c r="R308" s="564">
        <v>0</v>
      </c>
      <c r="S308" s="564">
        <v>0</v>
      </c>
      <c r="T308" s="564">
        <v>0</v>
      </c>
      <c r="U308" s="564">
        <v>0</v>
      </c>
      <c r="V308" s="564">
        <v>0</v>
      </c>
      <c r="W308" s="564">
        <v>0</v>
      </c>
      <c r="X308" s="564">
        <v>0</v>
      </c>
      <c r="Y308" s="564">
        <v>0</v>
      </c>
      <c r="Z308" s="564">
        <v>0</v>
      </c>
      <c r="AA308" s="564">
        <v>0</v>
      </c>
      <c r="AB308" s="564">
        <v>0</v>
      </c>
      <c r="AC308" s="564">
        <v>0</v>
      </c>
      <c r="AD308" s="564">
        <v>0</v>
      </c>
      <c r="AE308" s="564">
        <v>0</v>
      </c>
      <c r="AF308" s="564">
        <v>0</v>
      </c>
      <c r="AG308" s="564">
        <v>0</v>
      </c>
      <c r="AH308" s="564">
        <v>0</v>
      </c>
      <c r="AI308" s="564">
        <v>0</v>
      </c>
      <c r="AJ308" s="564">
        <v>0</v>
      </c>
      <c r="AK308" s="564">
        <v>0</v>
      </c>
    </row>
    <row r="309" spans="1:37">
      <c r="A309">
        <v>305</v>
      </c>
      <c r="B309" s="564">
        <f t="shared" ca="1" si="30"/>
        <v>20</v>
      </c>
      <c r="C309" s="564">
        <f t="shared" ca="1" si="25"/>
        <v>400</v>
      </c>
      <c r="D309" s="564">
        <f t="shared" ca="1" si="28"/>
        <v>20</v>
      </c>
      <c r="E309" s="564">
        <f t="shared" ca="1" si="26"/>
        <v>0</v>
      </c>
      <c r="F309" s="564">
        <f t="shared" ca="1" si="29"/>
        <v>1</v>
      </c>
      <c r="G309" s="564">
        <f t="shared" ca="1" si="27"/>
        <v>-3.581115191725583</v>
      </c>
      <c r="H309" s="564">
        <v>1</v>
      </c>
      <c r="I309" s="564">
        <v>1</v>
      </c>
      <c r="J309" s="564">
        <v>1</v>
      </c>
      <c r="K309" s="564">
        <v>1</v>
      </c>
      <c r="L309" s="564">
        <v>1</v>
      </c>
      <c r="M309" s="564">
        <v>1</v>
      </c>
      <c r="N309" s="564">
        <v>1</v>
      </c>
      <c r="O309" s="564">
        <v>1</v>
      </c>
      <c r="P309" s="564">
        <v>1</v>
      </c>
      <c r="Q309" s="564">
        <v>1</v>
      </c>
      <c r="R309" s="564">
        <v>1</v>
      </c>
      <c r="S309" s="564">
        <v>1</v>
      </c>
      <c r="T309" s="564">
        <v>1</v>
      </c>
      <c r="U309" s="564">
        <v>1</v>
      </c>
      <c r="V309" s="564">
        <v>1</v>
      </c>
      <c r="W309" s="564">
        <v>1</v>
      </c>
      <c r="X309" s="564">
        <v>1</v>
      </c>
      <c r="Y309" s="564">
        <v>1</v>
      </c>
      <c r="Z309" s="564">
        <v>1</v>
      </c>
      <c r="AA309" s="564">
        <v>1</v>
      </c>
      <c r="AB309" s="564">
        <v>1</v>
      </c>
      <c r="AC309" s="564">
        <v>1</v>
      </c>
      <c r="AD309" s="564">
        <v>1</v>
      </c>
      <c r="AE309" s="564">
        <v>1</v>
      </c>
      <c r="AF309" s="564">
        <v>1</v>
      </c>
      <c r="AG309" s="564">
        <v>1</v>
      </c>
      <c r="AH309" s="564">
        <v>1</v>
      </c>
      <c r="AI309" s="564">
        <v>1</v>
      </c>
      <c r="AJ309" s="564">
        <v>1</v>
      </c>
      <c r="AK309" s="564">
        <v>1</v>
      </c>
    </row>
    <row r="310" spans="1:37">
      <c r="A310">
        <v>306</v>
      </c>
      <c r="B310" s="564">
        <f t="shared" ca="1" si="30"/>
        <v>20</v>
      </c>
      <c r="C310" s="564">
        <f t="shared" ca="1" si="25"/>
        <v>400</v>
      </c>
      <c r="D310" s="564">
        <f t="shared" ca="1" si="28"/>
        <v>20</v>
      </c>
      <c r="E310" s="564">
        <f t="shared" ca="1" si="26"/>
        <v>0</v>
      </c>
      <c r="F310" s="564">
        <f t="shared" ca="1" si="29"/>
        <v>1</v>
      </c>
      <c r="G310" s="564">
        <f t="shared" ca="1" si="27"/>
        <v>4.1270312278504688</v>
      </c>
      <c r="H310" s="564">
        <v>1</v>
      </c>
      <c r="I310" s="564">
        <v>1</v>
      </c>
      <c r="J310" s="564">
        <v>1</v>
      </c>
      <c r="K310" s="564">
        <v>1</v>
      </c>
      <c r="L310" s="564">
        <v>1</v>
      </c>
      <c r="M310" s="564">
        <v>1</v>
      </c>
      <c r="N310" s="564">
        <v>1</v>
      </c>
      <c r="O310" s="564">
        <v>1</v>
      </c>
      <c r="P310" s="564">
        <v>1</v>
      </c>
      <c r="Q310" s="564">
        <v>1</v>
      </c>
      <c r="R310" s="564">
        <v>1</v>
      </c>
      <c r="S310" s="564">
        <v>1</v>
      </c>
      <c r="T310" s="564">
        <v>1</v>
      </c>
      <c r="U310" s="564">
        <v>1</v>
      </c>
      <c r="V310" s="564">
        <v>1</v>
      </c>
      <c r="W310" s="564">
        <v>1</v>
      </c>
      <c r="X310" s="564">
        <v>1</v>
      </c>
      <c r="Y310" s="564">
        <v>1</v>
      </c>
      <c r="Z310" s="564">
        <v>1</v>
      </c>
      <c r="AA310" s="564">
        <v>1</v>
      </c>
      <c r="AB310" s="564">
        <v>1</v>
      </c>
      <c r="AC310" s="564">
        <v>1</v>
      </c>
      <c r="AD310" s="564">
        <v>1</v>
      </c>
      <c r="AE310" s="564">
        <v>1</v>
      </c>
      <c r="AF310" s="564">
        <v>1</v>
      </c>
      <c r="AG310" s="564">
        <v>1</v>
      </c>
      <c r="AH310" s="564">
        <v>1</v>
      </c>
      <c r="AI310" s="564">
        <v>1</v>
      </c>
      <c r="AJ310" s="564">
        <v>1</v>
      </c>
      <c r="AK310" s="564">
        <v>1</v>
      </c>
    </row>
    <row r="311" spans="1:37">
      <c r="A311">
        <v>307</v>
      </c>
      <c r="B311" s="564">
        <f t="shared" ca="1" si="30"/>
        <v>20</v>
      </c>
      <c r="C311" s="564">
        <f t="shared" ca="1" si="25"/>
        <v>400</v>
      </c>
      <c r="D311" s="564">
        <f t="shared" ca="1" si="28"/>
        <v>20</v>
      </c>
      <c r="E311" s="564">
        <f t="shared" ca="1" si="26"/>
        <v>0</v>
      </c>
      <c r="F311" s="564">
        <f t="shared" ca="1" si="29"/>
        <v>1</v>
      </c>
      <c r="G311" s="564">
        <f t="shared" ca="1" si="27"/>
        <v>4.2203529838361646</v>
      </c>
      <c r="H311" s="564">
        <v>1</v>
      </c>
      <c r="I311" s="564">
        <v>1</v>
      </c>
      <c r="J311" s="564">
        <v>1</v>
      </c>
      <c r="K311" s="564">
        <v>1</v>
      </c>
      <c r="L311" s="564">
        <v>1</v>
      </c>
      <c r="M311" s="564">
        <v>1</v>
      </c>
      <c r="N311" s="564">
        <v>1</v>
      </c>
      <c r="O311" s="564">
        <v>1</v>
      </c>
      <c r="P311" s="564">
        <v>1</v>
      </c>
      <c r="Q311" s="564">
        <v>1</v>
      </c>
      <c r="R311" s="564">
        <v>1</v>
      </c>
      <c r="S311" s="564">
        <v>1</v>
      </c>
      <c r="T311" s="564">
        <v>1</v>
      </c>
      <c r="U311" s="564">
        <v>1</v>
      </c>
      <c r="V311" s="564">
        <v>1</v>
      </c>
      <c r="W311" s="564">
        <v>1</v>
      </c>
      <c r="X311" s="564">
        <v>1</v>
      </c>
      <c r="Y311" s="564">
        <v>1</v>
      </c>
      <c r="Z311" s="564">
        <v>1</v>
      </c>
      <c r="AA311" s="564">
        <v>1</v>
      </c>
      <c r="AB311" s="564">
        <v>1</v>
      </c>
      <c r="AC311" s="564">
        <v>1</v>
      </c>
      <c r="AD311" s="564">
        <v>1</v>
      </c>
      <c r="AE311" s="564">
        <v>1</v>
      </c>
      <c r="AF311" s="564">
        <v>1</v>
      </c>
      <c r="AG311" s="564">
        <v>1</v>
      </c>
      <c r="AH311" s="564">
        <v>1</v>
      </c>
      <c r="AI311" s="564">
        <v>1</v>
      </c>
      <c r="AJ311" s="564">
        <v>1</v>
      </c>
      <c r="AK311" s="564">
        <v>1</v>
      </c>
    </row>
    <row r="312" spans="1:37">
      <c r="A312">
        <v>308</v>
      </c>
      <c r="B312" s="564">
        <f t="shared" ca="1" si="30"/>
        <v>6</v>
      </c>
      <c r="C312" s="564">
        <f t="shared" ca="1" si="25"/>
        <v>36</v>
      </c>
      <c r="D312" s="564">
        <f t="shared" ca="1" si="28"/>
        <v>6</v>
      </c>
      <c r="E312" s="564">
        <f t="shared" ca="1" si="26"/>
        <v>4.2</v>
      </c>
      <c r="F312" s="564">
        <f t="shared" ca="1" si="29"/>
        <v>0.55789473684210522</v>
      </c>
      <c r="G312" s="564">
        <f t="shared" ca="1" si="27"/>
        <v>4.8375247693657286</v>
      </c>
      <c r="H312" s="564">
        <v>0</v>
      </c>
      <c r="I312" s="564">
        <v>0</v>
      </c>
      <c r="J312" s="564">
        <v>0</v>
      </c>
      <c r="K312" s="564">
        <v>0</v>
      </c>
      <c r="L312" s="564">
        <v>0</v>
      </c>
      <c r="M312" s="564">
        <v>0</v>
      </c>
      <c r="N312" s="564">
        <v>0</v>
      </c>
      <c r="O312" s="564">
        <v>0</v>
      </c>
      <c r="P312" s="564">
        <v>0</v>
      </c>
      <c r="Q312" s="564">
        <v>0</v>
      </c>
      <c r="R312" s="564">
        <v>0</v>
      </c>
      <c r="S312" s="564">
        <v>0</v>
      </c>
      <c r="T312" s="564">
        <v>1</v>
      </c>
      <c r="U312" s="564">
        <v>0</v>
      </c>
      <c r="V312" s="564">
        <v>0</v>
      </c>
      <c r="W312" s="564">
        <v>1</v>
      </c>
      <c r="X312" s="564">
        <v>1</v>
      </c>
      <c r="Y312" s="564">
        <v>1</v>
      </c>
      <c r="Z312" s="564">
        <v>1</v>
      </c>
      <c r="AA312" s="564">
        <v>1</v>
      </c>
      <c r="AB312" s="564">
        <v>1</v>
      </c>
      <c r="AC312" s="564">
        <v>0</v>
      </c>
      <c r="AD312" s="564">
        <v>0</v>
      </c>
      <c r="AE312" s="564">
        <v>0</v>
      </c>
      <c r="AF312" s="564">
        <v>1</v>
      </c>
      <c r="AG312" s="564">
        <v>0</v>
      </c>
      <c r="AH312" s="564">
        <v>0</v>
      </c>
      <c r="AI312" s="564">
        <v>0</v>
      </c>
      <c r="AJ312" s="564">
        <v>0</v>
      </c>
      <c r="AK312" s="564">
        <v>0</v>
      </c>
    </row>
    <row r="313" spans="1:37">
      <c r="A313">
        <v>309</v>
      </c>
      <c r="B313" s="564">
        <f t="shared" ca="1" si="30"/>
        <v>20</v>
      </c>
      <c r="C313" s="564">
        <f t="shared" ca="1" si="25"/>
        <v>400</v>
      </c>
      <c r="D313" s="564">
        <f t="shared" ca="1" si="28"/>
        <v>20</v>
      </c>
      <c r="E313" s="564">
        <f t="shared" ca="1" si="26"/>
        <v>0</v>
      </c>
      <c r="F313" s="564">
        <f t="shared" ca="1" si="29"/>
        <v>1</v>
      </c>
      <c r="G313" s="564">
        <f t="shared" ca="1" si="27"/>
        <v>-2.3125584234770806</v>
      </c>
      <c r="H313" s="564">
        <v>1</v>
      </c>
      <c r="I313" s="564">
        <v>1</v>
      </c>
      <c r="J313" s="564">
        <v>1</v>
      </c>
      <c r="K313" s="564">
        <v>1</v>
      </c>
      <c r="L313" s="564">
        <v>1</v>
      </c>
      <c r="M313" s="564">
        <v>1</v>
      </c>
      <c r="N313" s="564">
        <v>1</v>
      </c>
      <c r="O313" s="564">
        <v>1</v>
      </c>
      <c r="P313" s="564">
        <v>1</v>
      </c>
      <c r="Q313" s="564">
        <v>1</v>
      </c>
      <c r="R313" s="564">
        <v>1</v>
      </c>
      <c r="S313" s="564">
        <v>1</v>
      </c>
      <c r="T313" s="564">
        <v>1</v>
      </c>
      <c r="U313" s="564">
        <v>1</v>
      </c>
      <c r="V313" s="564">
        <v>1</v>
      </c>
      <c r="W313" s="564">
        <v>1</v>
      </c>
      <c r="X313" s="564">
        <v>1</v>
      </c>
      <c r="Y313" s="564">
        <v>1</v>
      </c>
      <c r="Z313" s="564">
        <v>1</v>
      </c>
      <c r="AA313" s="564">
        <v>1</v>
      </c>
      <c r="AB313" s="564">
        <v>1</v>
      </c>
      <c r="AC313" s="564">
        <v>1</v>
      </c>
      <c r="AD313" s="564">
        <v>1</v>
      </c>
      <c r="AE313" s="564">
        <v>1</v>
      </c>
      <c r="AF313" s="564">
        <v>1</v>
      </c>
      <c r="AG313" s="564">
        <v>1</v>
      </c>
      <c r="AH313" s="564">
        <v>1</v>
      </c>
      <c r="AI313" s="564">
        <v>1</v>
      </c>
      <c r="AJ313" s="564">
        <v>1</v>
      </c>
      <c r="AK313" s="564">
        <v>1</v>
      </c>
    </row>
    <row r="314" spans="1:37">
      <c r="A314">
        <v>310</v>
      </c>
      <c r="B314" s="564">
        <f t="shared" ca="1" si="30"/>
        <v>0</v>
      </c>
      <c r="C314" s="564">
        <f t="shared" ca="1" si="25"/>
        <v>0</v>
      </c>
      <c r="D314" s="564">
        <f t="shared" ca="1" si="28"/>
        <v>0</v>
      </c>
      <c r="E314" s="564">
        <f t="shared" ca="1" si="26"/>
        <v>0</v>
      </c>
      <c r="F314" s="564">
        <f t="shared" ca="1" si="29"/>
        <v>1</v>
      </c>
      <c r="G314" s="564">
        <f t="shared" ca="1" si="27"/>
        <v>0.45374156753554307</v>
      </c>
      <c r="H314" s="564">
        <v>0</v>
      </c>
      <c r="I314" s="564">
        <v>0</v>
      </c>
      <c r="J314" s="564">
        <v>0</v>
      </c>
      <c r="K314" s="564">
        <v>0</v>
      </c>
      <c r="L314" s="564">
        <v>0</v>
      </c>
      <c r="M314" s="564">
        <v>0</v>
      </c>
      <c r="N314" s="564">
        <v>0</v>
      </c>
      <c r="O314" s="564">
        <v>0</v>
      </c>
      <c r="P314" s="564">
        <v>0</v>
      </c>
      <c r="Q314" s="564">
        <v>0</v>
      </c>
      <c r="R314" s="564">
        <v>0</v>
      </c>
      <c r="S314" s="564">
        <v>0</v>
      </c>
      <c r="T314" s="564">
        <v>0</v>
      </c>
      <c r="U314" s="564">
        <v>0</v>
      </c>
      <c r="V314" s="564">
        <v>0</v>
      </c>
      <c r="W314" s="564">
        <v>0</v>
      </c>
      <c r="X314" s="564">
        <v>0</v>
      </c>
      <c r="Y314" s="564">
        <v>0</v>
      </c>
      <c r="Z314" s="564">
        <v>0</v>
      </c>
      <c r="AA314" s="564">
        <v>0</v>
      </c>
      <c r="AB314" s="564">
        <v>0</v>
      </c>
      <c r="AC314" s="564">
        <v>0</v>
      </c>
      <c r="AD314" s="564">
        <v>0</v>
      </c>
      <c r="AE314" s="564">
        <v>0</v>
      </c>
      <c r="AF314" s="564">
        <v>0</v>
      </c>
      <c r="AG314" s="564">
        <v>0</v>
      </c>
      <c r="AH314" s="564">
        <v>0</v>
      </c>
      <c r="AI314" s="564">
        <v>0</v>
      </c>
      <c r="AJ314" s="564">
        <v>0</v>
      </c>
      <c r="AK314" s="564">
        <v>0</v>
      </c>
    </row>
    <row r="315" spans="1:37">
      <c r="A315">
        <v>311</v>
      </c>
      <c r="B315" s="564">
        <f t="shared" ca="1" si="30"/>
        <v>4</v>
      </c>
      <c r="C315" s="564">
        <f t="shared" ca="1" si="25"/>
        <v>16</v>
      </c>
      <c r="D315" s="564">
        <f t="shared" ca="1" si="28"/>
        <v>4</v>
      </c>
      <c r="E315" s="564">
        <f t="shared" ca="1" si="26"/>
        <v>3.2</v>
      </c>
      <c r="F315" s="564">
        <f t="shared" ca="1" si="29"/>
        <v>0.66315789473684217</v>
      </c>
      <c r="G315" s="564">
        <f t="shared" ca="1" si="27"/>
        <v>-0.38089904931251395</v>
      </c>
      <c r="H315" s="564">
        <v>0</v>
      </c>
      <c r="I315" s="564">
        <v>0</v>
      </c>
      <c r="J315" s="564">
        <v>0</v>
      </c>
      <c r="K315" s="564">
        <v>0</v>
      </c>
      <c r="L315" s="564">
        <v>0</v>
      </c>
      <c r="M315" s="564">
        <v>1</v>
      </c>
      <c r="N315" s="564">
        <v>1</v>
      </c>
      <c r="O315" s="564">
        <v>0</v>
      </c>
      <c r="P315" s="564">
        <v>0</v>
      </c>
      <c r="Q315" s="564">
        <v>0</v>
      </c>
      <c r="R315" s="564">
        <v>0</v>
      </c>
      <c r="S315" s="564">
        <v>0</v>
      </c>
      <c r="T315" s="564">
        <v>0</v>
      </c>
      <c r="U315" s="564">
        <v>0</v>
      </c>
      <c r="V315" s="564">
        <v>0</v>
      </c>
      <c r="W315" s="564">
        <v>0</v>
      </c>
      <c r="X315" s="564">
        <v>0</v>
      </c>
      <c r="Y315" s="564">
        <v>1</v>
      </c>
      <c r="Z315" s="564">
        <v>0</v>
      </c>
      <c r="AA315" s="564">
        <v>1</v>
      </c>
      <c r="AB315" s="564">
        <v>0</v>
      </c>
      <c r="AC315" s="564">
        <v>1</v>
      </c>
      <c r="AD315" s="564">
        <v>0</v>
      </c>
      <c r="AE315" s="564">
        <v>1</v>
      </c>
      <c r="AF315" s="564">
        <v>0</v>
      </c>
      <c r="AG315" s="564">
        <v>0</v>
      </c>
      <c r="AH315" s="564">
        <v>0</v>
      </c>
      <c r="AI315" s="564">
        <v>0</v>
      </c>
      <c r="AJ315" s="564">
        <v>0</v>
      </c>
      <c r="AK315" s="564">
        <v>0</v>
      </c>
    </row>
    <row r="316" spans="1:37">
      <c r="A316">
        <v>312</v>
      </c>
      <c r="B316" s="564">
        <f t="shared" ca="1" si="30"/>
        <v>20</v>
      </c>
      <c r="C316" s="564">
        <f t="shared" ca="1" si="25"/>
        <v>400</v>
      </c>
      <c r="D316" s="564">
        <f t="shared" ca="1" si="28"/>
        <v>20</v>
      </c>
      <c r="E316" s="564">
        <f t="shared" ca="1" si="26"/>
        <v>0</v>
      </c>
      <c r="F316" s="564">
        <f t="shared" ca="1" si="29"/>
        <v>1</v>
      </c>
      <c r="G316" s="564">
        <f t="shared" ca="1" si="27"/>
        <v>0.89885969158633605</v>
      </c>
      <c r="H316" s="564">
        <v>1</v>
      </c>
      <c r="I316" s="564">
        <v>1</v>
      </c>
      <c r="J316" s="564">
        <v>1</v>
      </c>
      <c r="K316" s="564">
        <v>1</v>
      </c>
      <c r="L316" s="564">
        <v>1</v>
      </c>
      <c r="M316" s="564">
        <v>1</v>
      </c>
      <c r="N316" s="564">
        <v>1</v>
      </c>
      <c r="O316" s="564">
        <v>1</v>
      </c>
      <c r="P316" s="564">
        <v>1</v>
      </c>
      <c r="Q316" s="564">
        <v>1</v>
      </c>
      <c r="R316" s="564">
        <v>1</v>
      </c>
      <c r="S316" s="564">
        <v>1</v>
      </c>
      <c r="T316" s="564">
        <v>1</v>
      </c>
      <c r="U316" s="564">
        <v>1</v>
      </c>
      <c r="V316" s="564">
        <v>1</v>
      </c>
      <c r="W316" s="564">
        <v>1</v>
      </c>
      <c r="X316" s="564">
        <v>1</v>
      </c>
      <c r="Y316" s="564">
        <v>1</v>
      </c>
      <c r="Z316" s="564">
        <v>1</v>
      </c>
      <c r="AA316" s="564">
        <v>1</v>
      </c>
      <c r="AB316" s="564">
        <v>1</v>
      </c>
      <c r="AC316" s="564">
        <v>1</v>
      </c>
      <c r="AD316" s="564">
        <v>1</v>
      </c>
      <c r="AE316" s="564">
        <v>1</v>
      </c>
      <c r="AF316" s="564">
        <v>1</v>
      </c>
      <c r="AG316" s="564">
        <v>1</v>
      </c>
      <c r="AH316" s="564">
        <v>1</v>
      </c>
      <c r="AI316" s="564">
        <v>1</v>
      </c>
      <c r="AJ316" s="564">
        <v>1</v>
      </c>
      <c r="AK316" s="564">
        <v>1</v>
      </c>
    </row>
    <row r="317" spans="1:37">
      <c r="A317">
        <v>313</v>
      </c>
      <c r="B317" s="564">
        <f t="shared" ca="1" si="30"/>
        <v>0</v>
      </c>
      <c r="C317" s="564">
        <f t="shared" ca="1" si="25"/>
        <v>0</v>
      </c>
      <c r="D317" s="564">
        <f t="shared" ca="1" si="28"/>
        <v>0</v>
      </c>
      <c r="E317" s="564">
        <f t="shared" ca="1" si="26"/>
        <v>0</v>
      </c>
      <c r="F317" s="564">
        <f t="shared" ca="1" si="29"/>
        <v>1</v>
      </c>
      <c r="G317" s="564">
        <f t="shared" ca="1" si="27"/>
        <v>3.2613724561776638</v>
      </c>
      <c r="H317" s="564">
        <v>0</v>
      </c>
      <c r="I317" s="564">
        <v>0</v>
      </c>
      <c r="J317" s="564">
        <v>0</v>
      </c>
      <c r="K317" s="564">
        <v>0</v>
      </c>
      <c r="L317" s="564">
        <v>0</v>
      </c>
      <c r="M317" s="564">
        <v>0</v>
      </c>
      <c r="N317" s="564">
        <v>0</v>
      </c>
      <c r="O317" s="564">
        <v>0</v>
      </c>
      <c r="P317" s="564">
        <v>0</v>
      </c>
      <c r="Q317" s="564">
        <v>0</v>
      </c>
      <c r="R317" s="564">
        <v>0</v>
      </c>
      <c r="S317" s="564">
        <v>0</v>
      </c>
      <c r="T317" s="564">
        <v>0</v>
      </c>
      <c r="U317" s="564">
        <v>0</v>
      </c>
      <c r="V317" s="564">
        <v>0</v>
      </c>
      <c r="W317" s="564">
        <v>0</v>
      </c>
      <c r="X317" s="564">
        <v>0</v>
      </c>
      <c r="Y317" s="564">
        <v>0</v>
      </c>
      <c r="Z317" s="564">
        <v>0</v>
      </c>
      <c r="AA317" s="564">
        <v>0</v>
      </c>
      <c r="AB317" s="564">
        <v>0</v>
      </c>
      <c r="AC317" s="564">
        <v>0</v>
      </c>
      <c r="AD317" s="564">
        <v>0</v>
      </c>
      <c r="AE317" s="564">
        <v>0</v>
      </c>
      <c r="AF317" s="564">
        <v>0</v>
      </c>
      <c r="AG317" s="564">
        <v>0</v>
      </c>
      <c r="AH317" s="564">
        <v>0</v>
      </c>
      <c r="AI317" s="564">
        <v>0</v>
      </c>
      <c r="AJ317" s="564">
        <v>0</v>
      </c>
      <c r="AK317" s="564">
        <v>0</v>
      </c>
    </row>
    <row r="318" spans="1:37">
      <c r="A318">
        <v>314</v>
      </c>
      <c r="B318" s="564">
        <f t="shared" ca="1" si="30"/>
        <v>20</v>
      </c>
      <c r="C318" s="564">
        <f t="shared" ca="1" si="25"/>
        <v>400</v>
      </c>
      <c r="D318" s="564">
        <f t="shared" ca="1" si="28"/>
        <v>20</v>
      </c>
      <c r="E318" s="564">
        <f t="shared" ca="1" si="26"/>
        <v>0</v>
      </c>
      <c r="F318" s="564">
        <f t="shared" ca="1" si="29"/>
        <v>1</v>
      </c>
      <c r="G318" s="564">
        <f t="shared" ca="1" si="27"/>
        <v>6.2612507868916278</v>
      </c>
      <c r="H318" s="564">
        <v>1</v>
      </c>
      <c r="I318" s="564">
        <v>1</v>
      </c>
      <c r="J318" s="564">
        <v>1</v>
      </c>
      <c r="K318" s="564">
        <v>1</v>
      </c>
      <c r="L318" s="564">
        <v>1</v>
      </c>
      <c r="M318" s="564">
        <v>1</v>
      </c>
      <c r="N318" s="564">
        <v>1</v>
      </c>
      <c r="O318" s="564">
        <v>1</v>
      </c>
      <c r="P318" s="564">
        <v>1</v>
      </c>
      <c r="Q318" s="564">
        <v>1</v>
      </c>
      <c r="R318" s="564">
        <v>1</v>
      </c>
      <c r="S318" s="564">
        <v>1</v>
      </c>
      <c r="T318" s="564">
        <v>1</v>
      </c>
      <c r="U318" s="564">
        <v>1</v>
      </c>
      <c r="V318" s="564">
        <v>1</v>
      </c>
      <c r="W318" s="564">
        <v>1</v>
      </c>
      <c r="X318" s="564">
        <v>1</v>
      </c>
      <c r="Y318" s="564">
        <v>1</v>
      </c>
      <c r="Z318" s="564">
        <v>1</v>
      </c>
      <c r="AA318" s="564">
        <v>1</v>
      </c>
      <c r="AB318" s="564">
        <v>1</v>
      </c>
      <c r="AC318" s="564">
        <v>1</v>
      </c>
      <c r="AD318" s="564">
        <v>1</v>
      </c>
      <c r="AE318" s="564">
        <v>1</v>
      </c>
      <c r="AF318" s="564">
        <v>1</v>
      </c>
      <c r="AG318" s="564">
        <v>1</v>
      </c>
      <c r="AH318" s="564">
        <v>1</v>
      </c>
      <c r="AI318" s="564">
        <v>1</v>
      </c>
      <c r="AJ318" s="564">
        <v>1</v>
      </c>
      <c r="AK318" s="564">
        <v>1</v>
      </c>
    </row>
    <row r="319" spans="1:37">
      <c r="A319">
        <v>315</v>
      </c>
      <c r="B319" s="564">
        <f t="shared" ca="1" si="30"/>
        <v>13</v>
      </c>
      <c r="C319" s="564">
        <f t="shared" ca="1" si="25"/>
        <v>169</v>
      </c>
      <c r="D319" s="564">
        <f t="shared" ca="1" si="28"/>
        <v>13</v>
      </c>
      <c r="E319" s="564">
        <f t="shared" ca="1" si="26"/>
        <v>4.5500000000000007</v>
      </c>
      <c r="F319" s="564">
        <f t="shared" ca="1" si="29"/>
        <v>0.52105263157894743</v>
      </c>
      <c r="G319" s="564">
        <f t="shared" ca="1" si="27"/>
        <v>6.9376261125067238</v>
      </c>
      <c r="H319" s="564">
        <v>0</v>
      </c>
      <c r="I319" s="564">
        <v>1</v>
      </c>
      <c r="J319" s="564">
        <v>1</v>
      </c>
      <c r="K319" s="564">
        <v>1</v>
      </c>
      <c r="L319" s="564">
        <v>1</v>
      </c>
      <c r="M319" s="564">
        <v>1</v>
      </c>
      <c r="N319" s="564">
        <v>1</v>
      </c>
      <c r="O319" s="564">
        <v>0</v>
      </c>
      <c r="P319" s="564">
        <v>0</v>
      </c>
      <c r="Q319" s="564">
        <v>1</v>
      </c>
      <c r="R319" s="564">
        <v>1</v>
      </c>
      <c r="S319" s="564">
        <v>1</v>
      </c>
      <c r="T319" s="564">
        <v>1</v>
      </c>
      <c r="U319" s="564">
        <v>1</v>
      </c>
      <c r="V319" s="564">
        <v>1</v>
      </c>
      <c r="W319" s="564">
        <v>0</v>
      </c>
      <c r="X319" s="564">
        <v>0</v>
      </c>
      <c r="Y319" s="564">
        <v>1</v>
      </c>
      <c r="Z319" s="564">
        <v>0</v>
      </c>
      <c r="AA319" s="564">
        <v>0</v>
      </c>
      <c r="AB319" s="564">
        <v>1</v>
      </c>
      <c r="AC319" s="564">
        <v>1</v>
      </c>
      <c r="AD319" s="564">
        <v>1</v>
      </c>
      <c r="AE319" s="564">
        <v>0</v>
      </c>
      <c r="AF319" s="564">
        <v>0</v>
      </c>
      <c r="AG319" s="564">
        <v>1</v>
      </c>
      <c r="AH319" s="564">
        <v>1</v>
      </c>
      <c r="AI319" s="564">
        <v>0</v>
      </c>
      <c r="AJ319" s="564">
        <v>1</v>
      </c>
      <c r="AK319" s="564">
        <v>0</v>
      </c>
    </row>
    <row r="320" spans="1:37">
      <c r="A320">
        <v>316</v>
      </c>
      <c r="B320" s="564">
        <f t="shared" ca="1" si="30"/>
        <v>20</v>
      </c>
      <c r="C320" s="564">
        <f t="shared" ca="1" si="25"/>
        <v>400</v>
      </c>
      <c r="D320" s="564">
        <f t="shared" ca="1" si="28"/>
        <v>20</v>
      </c>
      <c r="E320" s="564">
        <f t="shared" ca="1" si="26"/>
        <v>0</v>
      </c>
      <c r="F320" s="564">
        <f t="shared" ca="1" si="29"/>
        <v>1</v>
      </c>
      <c r="G320" s="564">
        <f t="shared" ca="1" si="27"/>
        <v>-0.38878766612107896</v>
      </c>
      <c r="H320" s="564">
        <v>1</v>
      </c>
      <c r="I320" s="564">
        <v>1</v>
      </c>
      <c r="J320" s="564">
        <v>1</v>
      </c>
      <c r="K320" s="564">
        <v>1</v>
      </c>
      <c r="L320" s="564">
        <v>1</v>
      </c>
      <c r="M320" s="564">
        <v>1</v>
      </c>
      <c r="N320" s="564">
        <v>1</v>
      </c>
      <c r="O320" s="564">
        <v>1</v>
      </c>
      <c r="P320" s="564">
        <v>1</v>
      </c>
      <c r="Q320" s="564">
        <v>1</v>
      </c>
      <c r="R320" s="564">
        <v>1</v>
      </c>
      <c r="S320" s="564">
        <v>1</v>
      </c>
      <c r="T320" s="564">
        <v>1</v>
      </c>
      <c r="U320" s="564">
        <v>1</v>
      </c>
      <c r="V320" s="564">
        <v>1</v>
      </c>
      <c r="W320" s="564">
        <v>1</v>
      </c>
      <c r="X320" s="564">
        <v>1</v>
      </c>
      <c r="Y320" s="564">
        <v>1</v>
      </c>
      <c r="Z320" s="564">
        <v>1</v>
      </c>
      <c r="AA320" s="564">
        <v>1</v>
      </c>
      <c r="AB320" s="564">
        <v>1</v>
      </c>
      <c r="AC320" s="564">
        <v>1</v>
      </c>
      <c r="AD320" s="564">
        <v>1</v>
      </c>
      <c r="AE320" s="564">
        <v>1</v>
      </c>
      <c r="AF320" s="564">
        <v>1</v>
      </c>
      <c r="AG320" s="564">
        <v>1</v>
      </c>
      <c r="AH320" s="564">
        <v>1</v>
      </c>
      <c r="AI320" s="564">
        <v>1</v>
      </c>
      <c r="AJ320" s="564">
        <v>1</v>
      </c>
      <c r="AK320" s="564">
        <v>1</v>
      </c>
    </row>
    <row r="321" spans="1:37">
      <c r="A321">
        <v>317</v>
      </c>
      <c r="B321" s="564">
        <f t="shared" ca="1" si="30"/>
        <v>15</v>
      </c>
      <c r="C321" s="564">
        <f t="shared" ca="1" si="25"/>
        <v>225</v>
      </c>
      <c r="D321" s="564">
        <f t="shared" ca="1" si="28"/>
        <v>15</v>
      </c>
      <c r="E321" s="564">
        <f t="shared" ca="1" si="26"/>
        <v>3.75</v>
      </c>
      <c r="F321" s="564">
        <f t="shared" ca="1" si="29"/>
        <v>0.60526315789473684</v>
      </c>
      <c r="G321" s="564">
        <f t="shared" ca="1" si="27"/>
        <v>1.9350360738633787</v>
      </c>
      <c r="H321" s="564">
        <v>0</v>
      </c>
      <c r="I321" s="564">
        <v>1</v>
      </c>
      <c r="J321" s="564">
        <v>1</v>
      </c>
      <c r="K321" s="564">
        <v>1</v>
      </c>
      <c r="L321" s="564">
        <v>0</v>
      </c>
      <c r="M321" s="564">
        <v>1</v>
      </c>
      <c r="N321" s="564">
        <v>1</v>
      </c>
      <c r="O321" s="564">
        <v>1</v>
      </c>
      <c r="P321" s="564">
        <v>1</v>
      </c>
      <c r="Q321" s="564">
        <v>1</v>
      </c>
      <c r="R321" s="564">
        <v>1</v>
      </c>
      <c r="S321" s="564">
        <v>0</v>
      </c>
      <c r="T321" s="564">
        <v>0</v>
      </c>
      <c r="U321" s="564">
        <v>1</v>
      </c>
      <c r="V321" s="564">
        <v>0</v>
      </c>
      <c r="W321" s="564">
        <v>1</v>
      </c>
      <c r="X321" s="564">
        <v>1</v>
      </c>
      <c r="Y321" s="564">
        <v>1</v>
      </c>
      <c r="Z321" s="564">
        <v>1</v>
      </c>
      <c r="AA321" s="564">
        <v>1</v>
      </c>
      <c r="AB321" s="564">
        <v>1</v>
      </c>
      <c r="AC321" s="564">
        <v>0</v>
      </c>
      <c r="AD321" s="564">
        <v>1</v>
      </c>
      <c r="AE321" s="564">
        <v>1</v>
      </c>
      <c r="AF321" s="564">
        <v>0</v>
      </c>
      <c r="AG321" s="564">
        <v>1</v>
      </c>
      <c r="AH321" s="564">
        <v>1</v>
      </c>
      <c r="AI321" s="564">
        <v>1</v>
      </c>
      <c r="AJ321" s="564">
        <v>0</v>
      </c>
      <c r="AK321" s="564">
        <v>0</v>
      </c>
    </row>
    <row r="322" spans="1:37">
      <c r="A322">
        <v>318</v>
      </c>
      <c r="B322" s="564">
        <f t="shared" ca="1" si="30"/>
        <v>20</v>
      </c>
      <c r="C322" s="564">
        <f t="shared" ca="1" si="25"/>
        <v>400</v>
      </c>
      <c r="D322" s="564">
        <f t="shared" ca="1" si="28"/>
        <v>20</v>
      </c>
      <c r="E322" s="564">
        <f t="shared" ca="1" si="26"/>
        <v>0</v>
      </c>
      <c r="F322" s="564">
        <f t="shared" ca="1" si="29"/>
        <v>1</v>
      </c>
      <c r="G322" s="564">
        <f t="shared" ca="1" si="27"/>
        <v>0.14064880075070174</v>
      </c>
      <c r="H322" s="564">
        <v>1</v>
      </c>
      <c r="I322" s="564">
        <v>1</v>
      </c>
      <c r="J322" s="564">
        <v>1</v>
      </c>
      <c r="K322" s="564">
        <v>1</v>
      </c>
      <c r="L322" s="564">
        <v>1</v>
      </c>
      <c r="M322" s="564">
        <v>1</v>
      </c>
      <c r="N322" s="564">
        <v>1</v>
      </c>
      <c r="O322" s="564">
        <v>1</v>
      </c>
      <c r="P322" s="564">
        <v>1</v>
      </c>
      <c r="Q322" s="564">
        <v>1</v>
      </c>
      <c r="R322" s="564">
        <v>1</v>
      </c>
      <c r="S322" s="564">
        <v>1</v>
      </c>
      <c r="T322" s="564">
        <v>1</v>
      </c>
      <c r="U322" s="564">
        <v>1</v>
      </c>
      <c r="V322" s="564">
        <v>1</v>
      </c>
      <c r="W322" s="564">
        <v>1</v>
      </c>
      <c r="X322" s="564">
        <v>1</v>
      </c>
      <c r="Y322" s="564">
        <v>1</v>
      </c>
      <c r="Z322" s="564">
        <v>1</v>
      </c>
      <c r="AA322" s="564">
        <v>1</v>
      </c>
      <c r="AB322" s="564">
        <v>1</v>
      </c>
      <c r="AC322" s="564">
        <v>1</v>
      </c>
      <c r="AD322" s="564">
        <v>1</v>
      </c>
      <c r="AE322" s="564">
        <v>1</v>
      </c>
      <c r="AF322" s="564">
        <v>1</v>
      </c>
      <c r="AG322" s="564">
        <v>1</v>
      </c>
      <c r="AH322" s="564">
        <v>1</v>
      </c>
      <c r="AI322" s="564">
        <v>1</v>
      </c>
      <c r="AJ322" s="564">
        <v>1</v>
      </c>
      <c r="AK322" s="564">
        <v>1</v>
      </c>
    </row>
    <row r="323" spans="1:37">
      <c r="A323">
        <v>319</v>
      </c>
      <c r="B323" s="564">
        <f t="shared" ca="1" si="30"/>
        <v>0</v>
      </c>
      <c r="C323" s="564">
        <f t="shared" ca="1" si="25"/>
        <v>0</v>
      </c>
      <c r="D323" s="564">
        <f t="shared" ca="1" si="28"/>
        <v>0</v>
      </c>
      <c r="E323" s="564">
        <f t="shared" ca="1" si="26"/>
        <v>0</v>
      </c>
      <c r="F323" s="564">
        <f t="shared" ca="1" si="29"/>
        <v>1</v>
      </c>
      <c r="G323" s="564">
        <f t="shared" ca="1" si="27"/>
        <v>4.6296951548556127</v>
      </c>
      <c r="H323" s="564">
        <v>0</v>
      </c>
      <c r="I323" s="564">
        <v>0</v>
      </c>
      <c r="J323" s="564">
        <v>0</v>
      </c>
      <c r="K323" s="564">
        <v>0</v>
      </c>
      <c r="L323" s="564">
        <v>0</v>
      </c>
      <c r="M323" s="564">
        <v>0</v>
      </c>
      <c r="N323" s="564">
        <v>0</v>
      </c>
      <c r="O323" s="564">
        <v>0</v>
      </c>
      <c r="P323" s="564">
        <v>0</v>
      </c>
      <c r="Q323" s="564">
        <v>0</v>
      </c>
      <c r="R323" s="564">
        <v>0</v>
      </c>
      <c r="S323" s="564">
        <v>0</v>
      </c>
      <c r="T323" s="564">
        <v>0</v>
      </c>
      <c r="U323" s="564">
        <v>0</v>
      </c>
      <c r="V323" s="564">
        <v>0</v>
      </c>
      <c r="W323" s="564">
        <v>0</v>
      </c>
      <c r="X323" s="564">
        <v>0</v>
      </c>
      <c r="Y323" s="564">
        <v>0</v>
      </c>
      <c r="Z323" s="564">
        <v>0</v>
      </c>
      <c r="AA323" s="564">
        <v>0</v>
      </c>
      <c r="AB323" s="564">
        <v>0</v>
      </c>
      <c r="AC323" s="564">
        <v>0</v>
      </c>
      <c r="AD323" s="564">
        <v>0</v>
      </c>
      <c r="AE323" s="564">
        <v>0</v>
      </c>
      <c r="AF323" s="564">
        <v>0</v>
      </c>
      <c r="AG323" s="564">
        <v>0</v>
      </c>
      <c r="AH323" s="564">
        <v>0</v>
      </c>
      <c r="AI323" s="564">
        <v>0</v>
      </c>
      <c r="AJ323" s="564">
        <v>0</v>
      </c>
      <c r="AK323" s="564">
        <v>0</v>
      </c>
    </row>
    <row r="324" spans="1:37">
      <c r="A324">
        <v>320</v>
      </c>
      <c r="B324" s="564">
        <f t="shared" ca="1" si="30"/>
        <v>20</v>
      </c>
      <c r="C324" s="564">
        <f t="shared" ca="1" si="25"/>
        <v>400</v>
      </c>
      <c r="D324" s="564">
        <f t="shared" ca="1" si="28"/>
        <v>20</v>
      </c>
      <c r="E324" s="564">
        <f t="shared" ca="1" si="26"/>
        <v>0</v>
      </c>
      <c r="F324" s="564">
        <f t="shared" ca="1" si="29"/>
        <v>1</v>
      </c>
      <c r="G324" s="564">
        <f t="shared" ca="1" si="27"/>
        <v>2.2871396893978364</v>
      </c>
      <c r="H324" s="564">
        <v>1</v>
      </c>
      <c r="I324" s="564">
        <v>1</v>
      </c>
      <c r="J324" s="564">
        <v>1</v>
      </c>
      <c r="K324" s="564">
        <v>1</v>
      </c>
      <c r="L324" s="564">
        <v>1</v>
      </c>
      <c r="M324" s="564">
        <v>1</v>
      </c>
      <c r="N324" s="564">
        <v>1</v>
      </c>
      <c r="O324" s="564">
        <v>1</v>
      </c>
      <c r="P324" s="564">
        <v>1</v>
      </c>
      <c r="Q324" s="564">
        <v>1</v>
      </c>
      <c r="R324" s="564">
        <v>1</v>
      </c>
      <c r="S324" s="564">
        <v>1</v>
      </c>
      <c r="T324" s="564">
        <v>1</v>
      </c>
      <c r="U324" s="564">
        <v>1</v>
      </c>
      <c r="V324" s="564">
        <v>1</v>
      </c>
      <c r="W324" s="564">
        <v>1</v>
      </c>
      <c r="X324" s="564">
        <v>1</v>
      </c>
      <c r="Y324" s="564">
        <v>1</v>
      </c>
      <c r="Z324" s="564">
        <v>1</v>
      </c>
      <c r="AA324" s="564">
        <v>1</v>
      </c>
      <c r="AB324" s="564">
        <v>1</v>
      </c>
      <c r="AC324" s="564">
        <v>1</v>
      </c>
      <c r="AD324" s="564">
        <v>1</v>
      </c>
      <c r="AE324" s="564">
        <v>1</v>
      </c>
      <c r="AF324" s="564">
        <v>1</v>
      </c>
      <c r="AG324" s="564">
        <v>1</v>
      </c>
      <c r="AH324" s="564">
        <v>1</v>
      </c>
      <c r="AI324" s="564">
        <v>1</v>
      </c>
      <c r="AJ324" s="564">
        <v>1</v>
      </c>
      <c r="AK324" s="564">
        <v>1</v>
      </c>
    </row>
    <row r="325" spans="1:37">
      <c r="A325">
        <v>321</v>
      </c>
      <c r="B325" s="564">
        <f t="shared" ca="1" si="30"/>
        <v>20</v>
      </c>
      <c r="C325" s="564">
        <f t="shared" ref="C325:C388" ca="1" si="31">B325^2</f>
        <v>400</v>
      </c>
      <c r="D325" s="564">
        <f t="shared" ca="1" si="28"/>
        <v>20</v>
      </c>
      <c r="E325" s="564">
        <f t="shared" ref="E325:E388" ca="1" si="32">D325-((B325^2)/H$1)</f>
        <v>0</v>
      </c>
      <c r="F325" s="564">
        <f t="shared" ca="1" si="29"/>
        <v>1</v>
      </c>
      <c r="G325" s="564">
        <f t="shared" ref="G325:G388" ca="1" si="33">I$2+NORMSINV(RAND())*K$2</f>
        <v>6.7141769341898261</v>
      </c>
      <c r="H325" s="564">
        <v>1</v>
      </c>
      <c r="I325" s="564">
        <v>1</v>
      </c>
      <c r="J325" s="564">
        <v>1</v>
      </c>
      <c r="K325" s="564">
        <v>1</v>
      </c>
      <c r="L325" s="564">
        <v>1</v>
      </c>
      <c r="M325" s="564">
        <v>1</v>
      </c>
      <c r="N325" s="564">
        <v>1</v>
      </c>
      <c r="O325" s="564">
        <v>1</v>
      </c>
      <c r="P325" s="564">
        <v>1</v>
      </c>
      <c r="Q325" s="564">
        <v>1</v>
      </c>
      <c r="R325" s="564">
        <v>1</v>
      </c>
      <c r="S325" s="564">
        <v>1</v>
      </c>
      <c r="T325" s="564">
        <v>1</v>
      </c>
      <c r="U325" s="564">
        <v>1</v>
      </c>
      <c r="V325" s="564">
        <v>1</v>
      </c>
      <c r="W325" s="564">
        <v>1</v>
      </c>
      <c r="X325" s="564">
        <v>1</v>
      </c>
      <c r="Y325" s="564">
        <v>1</v>
      </c>
      <c r="Z325" s="564">
        <v>1</v>
      </c>
      <c r="AA325" s="564">
        <v>1</v>
      </c>
      <c r="AB325" s="564">
        <v>1</v>
      </c>
      <c r="AC325" s="564">
        <v>1</v>
      </c>
      <c r="AD325" s="564">
        <v>1</v>
      </c>
      <c r="AE325" s="564">
        <v>1</v>
      </c>
      <c r="AF325" s="564">
        <v>1</v>
      </c>
      <c r="AG325" s="564">
        <v>1</v>
      </c>
      <c r="AH325" s="564">
        <v>1</v>
      </c>
      <c r="AI325" s="564">
        <v>1</v>
      </c>
      <c r="AJ325" s="564">
        <v>1</v>
      </c>
      <c r="AK325" s="564">
        <v>1</v>
      </c>
    </row>
    <row r="326" spans="1:37">
      <c r="A326">
        <v>322</v>
      </c>
      <c r="B326" s="564">
        <f t="shared" ca="1" si="30"/>
        <v>20</v>
      </c>
      <c r="C326" s="564">
        <f t="shared" ca="1" si="31"/>
        <v>400</v>
      </c>
      <c r="D326" s="564">
        <f t="shared" ref="D326:D389" ca="1" si="34">B326</f>
        <v>20</v>
      </c>
      <c r="E326" s="564">
        <f t="shared" ca="1" si="32"/>
        <v>0</v>
      </c>
      <c r="F326" s="564">
        <f t="shared" ref="F326:F389" ca="1" si="35">1-(2*B326*(H$1-B326)/(H$1*(H$1-1)))</f>
        <v>1</v>
      </c>
      <c r="G326" s="564">
        <f t="shared" ca="1" si="33"/>
        <v>1.3044291981960154</v>
      </c>
      <c r="H326" s="564">
        <v>1</v>
      </c>
      <c r="I326" s="564">
        <v>1</v>
      </c>
      <c r="J326" s="564">
        <v>1</v>
      </c>
      <c r="K326" s="564">
        <v>1</v>
      </c>
      <c r="L326" s="564">
        <v>1</v>
      </c>
      <c r="M326" s="564">
        <v>1</v>
      </c>
      <c r="N326" s="564">
        <v>1</v>
      </c>
      <c r="O326" s="564">
        <v>1</v>
      </c>
      <c r="P326" s="564">
        <v>1</v>
      </c>
      <c r="Q326" s="564">
        <v>1</v>
      </c>
      <c r="R326" s="564">
        <v>1</v>
      </c>
      <c r="S326" s="564">
        <v>1</v>
      </c>
      <c r="T326" s="564">
        <v>1</v>
      </c>
      <c r="U326" s="564">
        <v>1</v>
      </c>
      <c r="V326" s="564">
        <v>1</v>
      </c>
      <c r="W326" s="564">
        <v>1</v>
      </c>
      <c r="X326" s="564">
        <v>1</v>
      </c>
      <c r="Y326" s="564">
        <v>1</v>
      </c>
      <c r="Z326" s="564">
        <v>1</v>
      </c>
      <c r="AA326" s="564">
        <v>1</v>
      </c>
      <c r="AB326" s="564">
        <v>1</v>
      </c>
      <c r="AC326" s="564">
        <v>1</v>
      </c>
      <c r="AD326" s="564">
        <v>1</v>
      </c>
      <c r="AE326" s="564">
        <v>1</v>
      </c>
      <c r="AF326" s="564">
        <v>1</v>
      </c>
      <c r="AG326" s="564">
        <v>1</v>
      </c>
      <c r="AH326" s="564">
        <v>1</v>
      </c>
      <c r="AI326" s="564">
        <v>1</v>
      </c>
      <c r="AJ326" s="564">
        <v>1</v>
      </c>
      <c r="AK326" s="564">
        <v>1</v>
      </c>
    </row>
    <row r="327" spans="1:37">
      <c r="A327">
        <v>323</v>
      </c>
      <c r="B327" s="564">
        <f t="shared" ref="B327:B390" ca="1" si="36">SUM(INDIRECT("H"&amp;A327+4&amp;":"&amp;HLOOKUP(H$1,$AA$1:$BD$2,2,0)&amp;A327+4))</f>
        <v>20</v>
      </c>
      <c r="C327" s="564">
        <f t="shared" ca="1" si="31"/>
        <v>400</v>
      </c>
      <c r="D327" s="564">
        <f t="shared" ca="1" si="34"/>
        <v>20</v>
      </c>
      <c r="E327" s="564">
        <f t="shared" ca="1" si="32"/>
        <v>0</v>
      </c>
      <c r="F327" s="564">
        <f t="shared" ca="1" si="35"/>
        <v>1</v>
      </c>
      <c r="G327" s="564">
        <f t="shared" ca="1" si="33"/>
        <v>2.0306226448930325</v>
      </c>
      <c r="H327" s="564">
        <v>1</v>
      </c>
      <c r="I327" s="564">
        <v>1</v>
      </c>
      <c r="J327" s="564">
        <v>1</v>
      </c>
      <c r="K327" s="564">
        <v>1</v>
      </c>
      <c r="L327" s="564">
        <v>1</v>
      </c>
      <c r="M327" s="564">
        <v>1</v>
      </c>
      <c r="N327" s="564">
        <v>1</v>
      </c>
      <c r="O327" s="564">
        <v>1</v>
      </c>
      <c r="P327" s="564">
        <v>1</v>
      </c>
      <c r="Q327" s="564">
        <v>1</v>
      </c>
      <c r="R327" s="564">
        <v>1</v>
      </c>
      <c r="S327" s="564">
        <v>1</v>
      </c>
      <c r="T327" s="564">
        <v>1</v>
      </c>
      <c r="U327" s="564">
        <v>1</v>
      </c>
      <c r="V327" s="564">
        <v>1</v>
      </c>
      <c r="W327" s="564">
        <v>1</v>
      </c>
      <c r="X327" s="564">
        <v>1</v>
      </c>
      <c r="Y327" s="564">
        <v>1</v>
      </c>
      <c r="Z327" s="564">
        <v>1</v>
      </c>
      <c r="AA327" s="564">
        <v>1</v>
      </c>
      <c r="AB327" s="564">
        <v>1</v>
      </c>
      <c r="AC327" s="564">
        <v>1</v>
      </c>
      <c r="AD327" s="564">
        <v>1</v>
      </c>
      <c r="AE327" s="564">
        <v>1</v>
      </c>
      <c r="AF327" s="564">
        <v>1</v>
      </c>
      <c r="AG327" s="564">
        <v>1</v>
      </c>
      <c r="AH327" s="564">
        <v>1</v>
      </c>
      <c r="AI327" s="564">
        <v>1</v>
      </c>
      <c r="AJ327" s="564">
        <v>1</v>
      </c>
      <c r="AK327" s="564">
        <v>1</v>
      </c>
    </row>
    <row r="328" spans="1:37">
      <c r="A328">
        <v>324</v>
      </c>
      <c r="B328" s="564">
        <f t="shared" ca="1" si="36"/>
        <v>0</v>
      </c>
      <c r="C328" s="564">
        <f t="shared" ca="1" si="31"/>
        <v>0</v>
      </c>
      <c r="D328" s="564">
        <f t="shared" ca="1" si="34"/>
        <v>0</v>
      </c>
      <c r="E328" s="564">
        <f t="shared" ca="1" si="32"/>
        <v>0</v>
      </c>
      <c r="F328" s="564">
        <f t="shared" ca="1" si="35"/>
        <v>1</v>
      </c>
      <c r="G328" s="564">
        <f t="shared" ca="1" si="33"/>
        <v>3.7493875938407313</v>
      </c>
      <c r="H328" s="564">
        <v>0</v>
      </c>
      <c r="I328" s="564">
        <v>0</v>
      </c>
      <c r="J328" s="564">
        <v>0</v>
      </c>
      <c r="K328" s="564">
        <v>0</v>
      </c>
      <c r="L328" s="564">
        <v>0</v>
      </c>
      <c r="M328" s="564">
        <v>0</v>
      </c>
      <c r="N328" s="564">
        <v>0</v>
      </c>
      <c r="O328" s="564">
        <v>0</v>
      </c>
      <c r="P328" s="564">
        <v>0</v>
      </c>
      <c r="Q328" s="564">
        <v>0</v>
      </c>
      <c r="R328" s="564">
        <v>0</v>
      </c>
      <c r="S328" s="564">
        <v>0</v>
      </c>
      <c r="T328" s="564">
        <v>0</v>
      </c>
      <c r="U328" s="564">
        <v>0</v>
      </c>
      <c r="V328" s="564">
        <v>0</v>
      </c>
      <c r="W328" s="564">
        <v>0</v>
      </c>
      <c r="X328" s="564">
        <v>0</v>
      </c>
      <c r="Y328" s="564">
        <v>0</v>
      </c>
      <c r="Z328" s="564">
        <v>0</v>
      </c>
      <c r="AA328" s="564">
        <v>0</v>
      </c>
      <c r="AB328" s="564">
        <v>0</v>
      </c>
      <c r="AC328" s="564">
        <v>0</v>
      </c>
      <c r="AD328" s="564">
        <v>0</v>
      </c>
      <c r="AE328" s="564">
        <v>0</v>
      </c>
      <c r="AF328" s="564">
        <v>0</v>
      </c>
      <c r="AG328" s="564">
        <v>0</v>
      </c>
      <c r="AH328" s="564">
        <v>0</v>
      </c>
      <c r="AI328" s="564">
        <v>0</v>
      </c>
      <c r="AJ328" s="564">
        <v>0</v>
      </c>
      <c r="AK328" s="564">
        <v>0</v>
      </c>
    </row>
    <row r="329" spans="1:37">
      <c r="A329">
        <v>325</v>
      </c>
      <c r="B329" s="564">
        <f t="shared" ca="1" si="36"/>
        <v>20</v>
      </c>
      <c r="C329" s="564">
        <f t="shared" ca="1" si="31"/>
        <v>400</v>
      </c>
      <c r="D329" s="564">
        <f t="shared" ca="1" si="34"/>
        <v>20</v>
      </c>
      <c r="E329" s="564">
        <f t="shared" ca="1" si="32"/>
        <v>0</v>
      </c>
      <c r="F329" s="564">
        <f t="shared" ca="1" si="35"/>
        <v>1</v>
      </c>
      <c r="G329" s="564">
        <f t="shared" ca="1" si="33"/>
        <v>-0.55898162286777198</v>
      </c>
      <c r="H329" s="564">
        <v>1</v>
      </c>
      <c r="I329" s="564">
        <v>1</v>
      </c>
      <c r="J329" s="564">
        <v>1</v>
      </c>
      <c r="K329" s="564">
        <v>1</v>
      </c>
      <c r="L329" s="564">
        <v>1</v>
      </c>
      <c r="M329" s="564">
        <v>1</v>
      </c>
      <c r="N329" s="564">
        <v>1</v>
      </c>
      <c r="O329" s="564">
        <v>1</v>
      </c>
      <c r="P329" s="564">
        <v>1</v>
      </c>
      <c r="Q329" s="564">
        <v>1</v>
      </c>
      <c r="R329" s="564">
        <v>1</v>
      </c>
      <c r="S329" s="564">
        <v>1</v>
      </c>
      <c r="T329" s="564">
        <v>1</v>
      </c>
      <c r="U329" s="564">
        <v>1</v>
      </c>
      <c r="V329" s="564">
        <v>1</v>
      </c>
      <c r="W329" s="564">
        <v>1</v>
      </c>
      <c r="X329" s="564">
        <v>1</v>
      </c>
      <c r="Y329" s="564">
        <v>1</v>
      </c>
      <c r="Z329" s="564">
        <v>1</v>
      </c>
      <c r="AA329" s="564">
        <v>1</v>
      </c>
      <c r="AB329" s="564">
        <v>1</v>
      </c>
      <c r="AC329" s="564">
        <v>1</v>
      </c>
      <c r="AD329" s="564">
        <v>1</v>
      </c>
      <c r="AE329" s="564">
        <v>1</v>
      </c>
      <c r="AF329" s="564">
        <v>1</v>
      </c>
      <c r="AG329" s="564">
        <v>1</v>
      </c>
      <c r="AH329" s="564">
        <v>1</v>
      </c>
      <c r="AI329" s="564">
        <v>1</v>
      </c>
      <c r="AJ329" s="564">
        <v>1</v>
      </c>
      <c r="AK329" s="564">
        <v>1</v>
      </c>
    </row>
    <row r="330" spans="1:37">
      <c r="A330">
        <v>326</v>
      </c>
      <c r="B330" s="564">
        <f t="shared" ca="1" si="36"/>
        <v>20</v>
      </c>
      <c r="C330" s="564">
        <f t="shared" ca="1" si="31"/>
        <v>400</v>
      </c>
      <c r="D330" s="564">
        <f t="shared" ca="1" si="34"/>
        <v>20</v>
      </c>
      <c r="E330" s="564">
        <f t="shared" ca="1" si="32"/>
        <v>0</v>
      </c>
      <c r="F330" s="564">
        <f t="shared" ca="1" si="35"/>
        <v>1</v>
      </c>
      <c r="G330" s="564">
        <f t="shared" ca="1" si="33"/>
        <v>-2.5987633405096857</v>
      </c>
      <c r="H330" s="564">
        <v>1</v>
      </c>
      <c r="I330" s="564">
        <v>1</v>
      </c>
      <c r="J330" s="564">
        <v>1</v>
      </c>
      <c r="K330" s="564">
        <v>1</v>
      </c>
      <c r="L330" s="564">
        <v>1</v>
      </c>
      <c r="M330" s="564">
        <v>1</v>
      </c>
      <c r="N330" s="564">
        <v>1</v>
      </c>
      <c r="O330" s="564">
        <v>1</v>
      </c>
      <c r="P330" s="564">
        <v>1</v>
      </c>
      <c r="Q330" s="564">
        <v>1</v>
      </c>
      <c r="R330" s="564">
        <v>1</v>
      </c>
      <c r="S330" s="564">
        <v>1</v>
      </c>
      <c r="T330" s="564">
        <v>1</v>
      </c>
      <c r="U330" s="564">
        <v>1</v>
      </c>
      <c r="V330" s="564">
        <v>1</v>
      </c>
      <c r="W330" s="564">
        <v>1</v>
      </c>
      <c r="X330" s="564">
        <v>1</v>
      </c>
      <c r="Y330" s="564">
        <v>1</v>
      </c>
      <c r="Z330" s="564">
        <v>1</v>
      </c>
      <c r="AA330" s="564">
        <v>1</v>
      </c>
      <c r="AB330" s="564">
        <v>1</v>
      </c>
      <c r="AC330" s="564">
        <v>1</v>
      </c>
      <c r="AD330" s="564">
        <v>1</v>
      </c>
      <c r="AE330" s="564">
        <v>1</v>
      </c>
      <c r="AF330" s="564">
        <v>1</v>
      </c>
      <c r="AG330" s="564">
        <v>1</v>
      </c>
      <c r="AH330" s="564">
        <v>1</v>
      </c>
      <c r="AI330" s="564">
        <v>1</v>
      </c>
      <c r="AJ330" s="564">
        <v>1</v>
      </c>
      <c r="AK330" s="564">
        <v>1</v>
      </c>
    </row>
    <row r="331" spans="1:37">
      <c r="A331">
        <v>327</v>
      </c>
      <c r="B331" s="564">
        <f t="shared" ca="1" si="36"/>
        <v>0</v>
      </c>
      <c r="C331" s="564">
        <f t="shared" ca="1" si="31"/>
        <v>0</v>
      </c>
      <c r="D331" s="564">
        <f t="shared" ca="1" si="34"/>
        <v>0</v>
      </c>
      <c r="E331" s="564">
        <f t="shared" ca="1" si="32"/>
        <v>0</v>
      </c>
      <c r="F331" s="564">
        <f t="shared" ca="1" si="35"/>
        <v>1</v>
      </c>
      <c r="G331" s="564">
        <f t="shared" ca="1" si="33"/>
        <v>7.4802078346864036</v>
      </c>
      <c r="H331" s="564">
        <v>0</v>
      </c>
      <c r="I331" s="564">
        <v>0</v>
      </c>
      <c r="J331" s="564">
        <v>0</v>
      </c>
      <c r="K331" s="564">
        <v>0</v>
      </c>
      <c r="L331" s="564">
        <v>0</v>
      </c>
      <c r="M331" s="564">
        <v>0</v>
      </c>
      <c r="N331" s="564">
        <v>0</v>
      </c>
      <c r="O331" s="564">
        <v>0</v>
      </c>
      <c r="P331" s="564">
        <v>0</v>
      </c>
      <c r="Q331" s="564">
        <v>0</v>
      </c>
      <c r="R331" s="564">
        <v>0</v>
      </c>
      <c r="S331" s="564">
        <v>0</v>
      </c>
      <c r="T331" s="564">
        <v>0</v>
      </c>
      <c r="U331" s="564">
        <v>0</v>
      </c>
      <c r="V331" s="564">
        <v>0</v>
      </c>
      <c r="W331" s="564">
        <v>0</v>
      </c>
      <c r="X331" s="564">
        <v>0</v>
      </c>
      <c r="Y331" s="564">
        <v>0</v>
      </c>
      <c r="Z331" s="564">
        <v>0</v>
      </c>
      <c r="AA331" s="564">
        <v>0</v>
      </c>
      <c r="AB331" s="564">
        <v>0</v>
      </c>
      <c r="AC331" s="564">
        <v>0</v>
      </c>
      <c r="AD331" s="564">
        <v>0</v>
      </c>
      <c r="AE331" s="564">
        <v>0</v>
      </c>
      <c r="AF331" s="564">
        <v>0</v>
      </c>
      <c r="AG331" s="564">
        <v>0</v>
      </c>
      <c r="AH331" s="564">
        <v>0</v>
      </c>
      <c r="AI331" s="564">
        <v>0</v>
      </c>
      <c r="AJ331" s="564">
        <v>0</v>
      </c>
      <c r="AK331" s="564">
        <v>0</v>
      </c>
    </row>
    <row r="332" spans="1:37">
      <c r="A332">
        <v>328</v>
      </c>
      <c r="B332" s="564">
        <f t="shared" ca="1" si="36"/>
        <v>0</v>
      </c>
      <c r="C332" s="564">
        <f t="shared" ca="1" si="31"/>
        <v>0</v>
      </c>
      <c r="D332" s="564">
        <f t="shared" ca="1" si="34"/>
        <v>0</v>
      </c>
      <c r="E332" s="564">
        <f t="shared" ca="1" si="32"/>
        <v>0</v>
      </c>
      <c r="F332" s="564">
        <f t="shared" ca="1" si="35"/>
        <v>1</v>
      </c>
      <c r="G332" s="564">
        <f t="shared" ca="1" si="33"/>
        <v>1.3133872122013359</v>
      </c>
      <c r="H332" s="564">
        <v>0</v>
      </c>
      <c r="I332" s="564">
        <v>0</v>
      </c>
      <c r="J332" s="564">
        <v>0</v>
      </c>
      <c r="K332" s="564">
        <v>0</v>
      </c>
      <c r="L332" s="564">
        <v>0</v>
      </c>
      <c r="M332" s="564">
        <v>0</v>
      </c>
      <c r="N332" s="564">
        <v>0</v>
      </c>
      <c r="O332" s="564">
        <v>0</v>
      </c>
      <c r="P332" s="564">
        <v>0</v>
      </c>
      <c r="Q332" s="564">
        <v>0</v>
      </c>
      <c r="R332" s="564">
        <v>0</v>
      </c>
      <c r="S332" s="564">
        <v>0</v>
      </c>
      <c r="T332" s="564">
        <v>0</v>
      </c>
      <c r="U332" s="564">
        <v>0</v>
      </c>
      <c r="V332" s="564">
        <v>0</v>
      </c>
      <c r="W332" s="564">
        <v>0</v>
      </c>
      <c r="X332" s="564">
        <v>0</v>
      </c>
      <c r="Y332" s="564">
        <v>0</v>
      </c>
      <c r="Z332" s="564">
        <v>0</v>
      </c>
      <c r="AA332" s="564">
        <v>0</v>
      </c>
      <c r="AB332" s="564">
        <v>0</v>
      </c>
      <c r="AC332" s="564">
        <v>0</v>
      </c>
      <c r="AD332" s="564">
        <v>0</v>
      </c>
      <c r="AE332" s="564">
        <v>0</v>
      </c>
      <c r="AF332" s="564">
        <v>0</v>
      </c>
      <c r="AG332" s="564">
        <v>0</v>
      </c>
      <c r="AH332" s="564">
        <v>0</v>
      </c>
      <c r="AI332" s="564">
        <v>0</v>
      </c>
      <c r="AJ332" s="564">
        <v>0</v>
      </c>
      <c r="AK332" s="564">
        <v>0</v>
      </c>
    </row>
    <row r="333" spans="1:37">
      <c r="A333">
        <v>329</v>
      </c>
      <c r="B333" s="564">
        <f t="shared" ca="1" si="36"/>
        <v>0</v>
      </c>
      <c r="C333" s="564">
        <f t="shared" ca="1" si="31"/>
        <v>0</v>
      </c>
      <c r="D333" s="564">
        <f t="shared" ca="1" si="34"/>
        <v>0</v>
      </c>
      <c r="E333" s="564">
        <f t="shared" ca="1" si="32"/>
        <v>0</v>
      </c>
      <c r="F333" s="564">
        <f t="shared" ca="1" si="35"/>
        <v>1</v>
      </c>
      <c r="G333" s="564">
        <f t="shared" ca="1" si="33"/>
        <v>6.7964324450843723</v>
      </c>
      <c r="H333" s="564">
        <v>0</v>
      </c>
      <c r="I333" s="564">
        <v>0</v>
      </c>
      <c r="J333" s="564">
        <v>0</v>
      </c>
      <c r="K333" s="564">
        <v>0</v>
      </c>
      <c r="L333" s="564">
        <v>0</v>
      </c>
      <c r="M333" s="564">
        <v>0</v>
      </c>
      <c r="N333" s="564">
        <v>0</v>
      </c>
      <c r="O333" s="564">
        <v>0</v>
      </c>
      <c r="P333" s="564">
        <v>0</v>
      </c>
      <c r="Q333" s="564">
        <v>0</v>
      </c>
      <c r="R333" s="564">
        <v>0</v>
      </c>
      <c r="S333" s="564">
        <v>0</v>
      </c>
      <c r="T333" s="564">
        <v>0</v>
      </c>
      <c r="U333" s="564">
        <v>0</v>
      </c>
      <c r="V333" s="564">
        <v>0</v>
      </c>
      <c r="W333" s="564">
        <v>0</v>
      </c>
      <c r="X333" s="564">
        <v>0</v>
      </c>
      <c r="Y333" s="564">
        <v>0</v>
      </c>
      <c r="Z333" s="564">
        <v>0</v>
      </c>
      <c r="AA333" s="564">
        <v>0</v>
      </c>
      <c r="AB333" s="564">
        <v>0</v>
      </c>
      <c r="AC333" s="564">
        <v>0</v>
      </c>
      <c r="AD333" s="564">
        <v>0</v>
      </c>
      <c r="AE333" s="564">
        <v>0</v>
      </c>
      <c r="AF333" s="564">
        <v>0</v>
      </c>
      <c r="AG333" s="564">
        <v>0</v>
      </c>
      <c r="AH333" s="564">
        <v>0</v>
      </c>
      <c r="AI333" s="564">
        <v>0</v>
      </c>
      <c r="AJ333" s="564">
        <v>0</v>
      </c>
      <c r="AK333" s="564">
        <v>0</v>
      </c>
    </row>
    <row r="334" spans="1:37">
      <c r="A334">
        <v>330</v>
      </c>
      <c r="B334" s="564">
        <f t="shared" ca="1" si="36"/>
        <v>20</v>
      </c>
      <c r="C334" s="564">
        <f t="shared" ca="1" si="31"/>
        <v>400</v>
      </c>
      <c r="D334" s="564">
        <f t="shared" ca="1" si="34"/>
        <v>20</v>
      </c>
      <c r="E334" s="564">
        <f t="shared" ca="1" si="32"/>
        <v>0</v>
      </c>
      <c r="F334" s="564">
        <f t="shared" ca="1" si="35"/>
        <v>1</v>
      </c>
      <c r="G334" s="564">
        <f t="shared" ca="1" si="33"/>
        <v>1.4325253832849285</v>
      </c>
      <c r="H334" s="564">
        <v>1</v>
      </c>
      <c r="I334" s="564">
        <v>1</v>
      </c>
      <c r="J334" s="564">
        <v>1</v>
      </c>
      <c r="K334" s="564">
        <v>1</v>
      </c>
      <c r="L334" s="564">
        <v>1</v>
      </c>
      <c r="M334" s="564">
        <v>1</v>
      </c>
      <c r="N334" s="564">
        <v>1</v>
      </c>
      <c r="O334" s="564">
        <v>1</v>
      </c>
      <c r="P334" s="564">
        <v>1</v>
      </c>
      <c r="Q334" s="564">
        <v>1</v>
      </c>
      <c r="R334" s="564">
        <v>1</v>
      </c>
      <c r="S334" s="564">
        <v>1</v>
      </c>
      <c r="T334" s="564">
        <v>1</v>
      </c>
      <c r="U334" s="564">
        <v>1</v>
      </c>
      <c r="V334" s="564">
        <v>1</v>
      </c>
      <c r="W334" s="564">
        <v>1</v>
      </c>
      <c r="X334" s="564">
        <v>1</v>
      </c>
      <c r="Y334" s="564">
        <v>1</v>
      </c>
      <c r="Z334" s="564">
        <v>1</v>
      </c>
      <c r="AA334" s="564">
        <v>1</v>
      </c>
      <c r="AB334" s="564">
        <v>1</v>
      </c>
      <c r="AC334" s="564">
        <v>1</v>
      </c>
      <c r="AD334" s="564">
        <v>1</v>
      </c>
      <c r="AE334" s="564">
        <v>1</v>
      </c>
      <c r="AF334" s="564">
        <v>1</v>
      </c>
      <c r="AG334" s="564">
        <v>1</v>
      </c>
      <c r="AH334" s="564">
        <v>1</v>
      </c>
      <c r="AI334" s="564">
        <v>1</v>
      </c>
      <c r="AJ334" s="564">
        <v>1</v>
      </c>
      <c r="AK334" s="564">
        <v>1</v>
      </c>
    </row>
    <row r="335" spans="1:37">
      <c r="A335">
        <v>331</v>
      </c>
      <c r="B335" s="564">
        <f t="shared" ca="1" si="36"/>
        <v>20</v>
      </c>
      <c r="C335" s="564">
        <f t="shared" ca="1" si="31"/>
        <v>400</v>
      </c>
      <c r="D335" s="564">
        <f t="shared" ca="1" si="34"/>
        <v>20</v>
      </c>
      <c r="E335" s="564">
        <f t="shared" ca="1" si="32"/>
        <v>0</v>
      </c>
      <c r="F335" s="564">
        <f t="shared" ca="1" si="35"/>
        <v>1</v>
      </c>
      <c r="G335" s="564">
        <f t="shared" ca="1" si="33"/>
        <v>-3.6317495101127411</v>
      </c>
      <c r="H335" s="564">
        <v>1</v>
      </c>
      <c r="I335" s="564">
        <v>1</v>
      </c>
      <c r="J335" s="564">
        <v>1</v>
      </c>
      <c r="K335" s="564">
        <v>1</v>
      </c>
      <c r="L335" s="564">
        <v>1</v>
      </c>
      <c r="M335" s="564">
        <v>1</v>
      </c>
      <c r="N335" s="564">
        <v>1</v>
      </c>
      <c r="O335" s="564">
        <v>1</v>
      </c>
      <c r="P335" s="564">
        <v>1</v>
      </c>
      <c r="Q335" s="564">
        <v>1</v>
      </c>
      <c r="R335" s="564">
        <v>1</v>
      </c>
      <c r="S335" s="564">
        <v>1</v>
      </c>
      <c r="T335" s="564">
        <v>1</v>
      </c>
      <c r="U335" s="564">
        <v>1</v>
      </c>
      <c r="V335" s="564">
        <v>1</v>
      </c>
      <c r="W335" s="564">
        <v>1</v>
      </c>
      <c r="X335" s="564">
        <v>1</v>
      </c>
      <c r="Y335" s="564">
        <v>1</v>
      </c>
      <c r="Z335" s="564">
        <v>1</v>
      </c>
      <c r="AA335" s="564">
        <v>1</v>
      </c>
      <c r="AB335" s="564">
        <v>1</v>
      </c>
      <c r="AC335" s="564">
        <v>1</v>
      </c>
      <c r="AD335" s="564">
        <v>1</v>
      </c>
      <c r="AE335" s="564">
        <v>1</v>
      </c>
      <c r="AF335" s="564">
        <v>1</v>
      </c>
      <c r="AG335" s="564">
        <v>1</v>
      </c>
      <c r="AH335" s="564">
        <v>1</v>
      </c>
      <c r="AI335" s="564">
        <v>1</v>
      </c>
      <c r="AJ335" s="564">
        <v>1</v>
      </c>
      <c r="AK335" s="564">
        <v>1</v>
      </c>
    </row>
    <row r="336" spans="1:37">
      <c r="A336">
        <v>332</v>
      </c>
      <c r="B336" s="564">
        <f t="shared" ca="1" si="36"/>
        <v>0</v>
      </c>
      <c r="C336" s="564">
        <f t="shared" ca="1" si="31"/>
        <v>0</v>
      </c>
      <c r="D336" s="564">
        <f t="shared" ca="1" si="34"/>
        <v>0</v>
      </c>
      <c r="E336" s="564">
        <f t="shared" ca="1" si="32"/>
        <v>0</v>
      </c>
      <c r="F336" s="564">
        <f t="shared" ca="1" si="35"/>
        <v>1</v>
      </c>
      <c r="G336" s="564">
        <f t="shared" ca="1" si="33"/>
        <v>-1.9266675126085473</v>
      </c>
      <c r="H336" s="564">
        <v>0</v>
      </c>
      <c r="I336" s="564">
        <v>0</v>
      </c>
      <c r="J336" s="564">
        <v>0</v>
      </c>
      <c r="K336" s="564">
        <v>0</v>
      </c>
      <c r="L336" s="564">
        <v>0</v>
      </c>
      <c r="M336" s="564">
        <v>0</v>
      </c>
      <c r="N336" s="564">
        <v>0</v>
      </c>
      <c r="O336" s="564">
        <v>0</v>
      </c>
      <c r="P336" s="564">
        <v>0</v>
      </c>
      <c r="Q336" s="564">
        <v>0</v>
      </c>
      <c r="R336" s="564">
        <v>0</v>
      </c>
      <c r="S336" s="564">
        <v>0</v>
      </c>
      <c r="T336" s="564">
        <v>0</v>
      </c>
      <c r="U336" s="564">
        <v>0</v>
      </c>
      <c r="V336" s="564">
        <v>0</v>
      </c>
      <c r="W336" s="564">
        <v>0</v>
      </c>
      <c r="X336" s="564">
        <v>0</v>
      </c>
      <c r="Y336" s="564">
        <v>0</v>
      </c>
      <c r="Z336" s="564">
        <v>0</v>
      </c>
      <c r="AA336" s="564">
        <v>0</v>
      </c>
      <c r="AB336" s="564">
        <v>0</v>
      </c>
      <c r="AC336" s="564">
        <v>0</v>
      </c>
      <c r="AD336" s="564">
        <v>0</v>
      </c>
      <c r="AE336" s="564">
        <v>0</v>
      </c>
      <c r="AF336" s="564">
        <v>0</v>
      </c>
      <c r="AG336" s="564">
        <v>0</v>
      </c>
      <c r="AH336" s="564">
        <v>0</v>
      </c>
      <c r="AI336" s="564">
        <v>0</v>
      </c>
      <c r="AJ336" s="564">
        <v>0</v>
      </c>
      <c r="AK336" s="564">
        <v>0</v>
      </c>
    </row>
    <row r="337" spans="1:37">
      <c r="A337">
        <v>333</v>
      </c>
      <c r="B337" s="564">
        <f t="shared" ca="1" si="36"/>
        <v>20</v>
      </c>
      <c r="C337" s="564">
        <f t="shared" ca="1" si="31"/>
        <v>400</v>
      </c>
      <c r="D337" s="564">
        <f t="shared" ca="1" si="34"/>
        <v>20</v>
      </c>
      <c r="E337" s="564">
        <f t="shared" ca="1" si="32"/>
        <v>0</v>
      </c>
      <c r="F337" s="564">
        <f t="shared" ca="1" si="35"/>
        <v>1</v>
      </c>
      <c r="G337" s="564">
        <f t="shared" ca="1" si="33"/>
        <v>1.3250362078205515</v>
      </c>
      <c r="H337" s="564">
        <v>1</v>
      </c>
      <c r="I337" s="564">
        <v>1</v>
      </c>
      <c r="J337" s="564">
        <v>1</v>
      </c>
      <c r="K337" s="564">
        <v>1</v>
      </c>
      <c r="L337" s="564">
        <v>1</v>
      </c>
      <c r="M337" s="564">
        <v>1</v>
      </c>
      <c r="N337" s="564">
        <v>1</v>
      </c>
      <c r="O337" s="564">
        <v>1</v>
      </c>
      <c r="P337" s="564">
        <v>1</v>
      </c>
      <c r="Q337" s="564">
        <v>1</v>
      </c>
      <c r="R337" s="564">
        <v>1</v>
      </c>
      <c r="S337" s="564">
        <v>1</v>
      </c>
      <c r="T337" s="564">
        <v>1</v>
      </c>
      <c r="U337" s="564">
        <v>1</v>
      </c>
      <c r="V337" s="564">
        <v>1</v>
      </c>
      <c r="W337" s="564">
        <v>1</v>
      </c>
      <c r="X337" s="564">
        <v>1</v>
      </c>
      <c r="Y337" s="564">
        <v>1</v>
      </c>
      <c r="Z337" s="564">
        <v>1</v>
      </c>
      <c r="AA337" s="564">
        <v>1</v>
      </c>
      <c r="AB337" s="564">
        <v>1</v>
      </c>
      <c r="AC337" s="564">
        <v>1</v>
      </c>
      <c r="AD337" s="564">
        <v>1</v>
      </c>
      <c r="AE337" s="564">
        <v>1</v>
      </c>
      <c r="AF337" s="564">
        <v>1</v>
      </c>
      <c r="AG337" s="564">
        <v>1</v>
      </c>
      <c r="AH337" s="564">
        <v>1</v>
      </c>
      <c r="AI337" s="564">
        <v>1</v>
      </c>
      <c r="AJ337" s="564">
        <v>1</v>
      </c>
      <c r="AK337" s="564">
        <v>1</v>
      </c>
    </row>
    <row r="338" spans="1:37">
      <c r="A338">
        <v>334</v>
      </c>
      <c r="B338" s="564">
        <f t="shared" ca="1" si="36"/>
        <v>0</v>
      </c>
      <c r="C338" s="564">
        <f t="shared" ca="1" si="31"/>
        <v>0</v>
      </c>
      <c r="D338" s="564">
        <f t="shared" ca="1" si="34"/>
        <v>0</v>
      </c>
      <c r="E338" s="564">
        <f t="shared" ca="1" si="32"/>
        <v>0</v>
      </c>
      <c r="F338" s="564">
        <f t="shared" ca="1" si="35"/>
        <v>1</v>
      </c>
      <c r="G338" s="564">
        <f t="shared" ca="1" si="33"/>
        <v>2.0413759685067978</v>
      </c>
      <c r="H338" s="564">
        <v>0</v>
      </c>
      <c r="I338" s="564">
        <v>0</v>
      </c>
      <c r="J338" s="564">
        <v>0</v>
      </c>
      <c r="K338" s="564">
        <v>0</v>
      </c>
      <c r="L338" s="564">
        <v>0</v>
      </c>
      <c r="M338" s="564">
        <v>0</v>
      </c>
      <c r="N338" s="564">
        <v>0</v>
      </c>
      <c r="O338" s="564">
        <v>0</v>
      </c>
      <c r="P338" s="564">
        <v>0</v>
      </c>
      <c r="Q338" s="564">
        <v>0</v>
      </c>
      <c r="R338" s="564">
        <v>0</v>
      </c>
      <c r="S338" s="564">
        <v>0</v>
      </c>
      <c r="T338" s="564">
        <v>0</v>
      </c>
      <c r="U338" s="564">
        <v>0</v>
      </c>
      <c r="V338" s="564">
        <v>0</v>
      </c>
      <c r="W338" s="564">
        <v>0</v>
      </c>
      <c r="X338" s="564">
        <v>0</v>
      </c>
      <c r="Y338" s="564">
        <v>0</v>
      </c>
      <c r="Z338" s="564">
        <v>0</v>
      </c>
      <c r="AA338" s="564">
        <v>0</v>
      </c>
      <c r="AB338" s="564">
        <v>0</v>
      </c>
      <c r="AC338" s="564">
        <v>0</v>
      </c>
      <c r="AD338" s="564">
        <v>0</v>
      </c>
      <c r="AE338" s="564">
        <v>0</v>
      </c>
      <c r="AF338" s="564">
        <v>0</v>
      </c>
      <c r="AG338" s="564">
        <v>0</v>
      </c>
      <c r="AH338" s="564">
        <v>0</v>
      </c>
      <c r="AI338" s="564">
        <v>0</v>
      </c>
      <c r="AJ338" s="564">
        <v>0</v>
      </c>
      <c r="AK338" s="564">
        <v>0</v>
      </c>
    </row>
    <row r="339" spans="1:37">
      <c r="A339">
        <v>335</v>
      </c>
      <c r="B339" s="564">
        <f t="shared" ca="1" si="36"/>
        <v>0</v>
      </c>
      <c r="C339" s="564">
        <f t="shared" ca="1" si="31"/>
        <v>0</v>
      </c>
      <c r="D339" s="564">
        <f t="shared" ca="1" si="34"/>
        <v>0</v>
      </c>
      <c r="E339" s="564">
        <f t="shared" ca="1" si="32"/>
        <v>0</v>
      </c>
      <c r="F339" s="564">
        <f t="shared" ca="1" si="35"/>
        <v>1</v>
      </c>
      <c r="G339" s="564">
        <f t="shared" ca="1" si="33"/>
        <v>2.6354578889967408</v>
      </c>
      <c r="H339" s="564">
        <v>0</v>
      </c>
      <c r="I339" s="564">
        <v>0</v>
      </c>
      <c r="J339" s="564">
        <v>0</v>
      </c>
      <c r="K339" s="564">
        <v>0</v>
      </c>
      <c r="L339" s="564">
        <v>0</v>
      </c>
      <c r="M339" s="564">
        <v>0</v>
      </c>
      <c r="N339" s="564">
        <v>0</v>
      </c>
      <c r="O339" s="564">
        <v>0</v>
      </c>
      <c r="P339" s="564">
        <v>0</v>
      </c>
      <c r="Q339" s="564">
        <v>0</v>
      </c>
      <c r="R339" s="564">
        <v>0</v>
      </c>
      <c r="S339" s="564">
        <v>0</v>
      </c>
      <c r="T339" s="564">
        <v>0</v>
      </c>
      <c r="U339" s="564">
        <v>0</v>
      </c>
      <c r="V339" s="564">
        <v>0</v>
      </c>
      <c r="W339" s="564">
        <v>0</v>
      </c>
      <c r="X339" s="564">
        <v>0</v>
      </c>
      <c r="Y339" s="564">
        <v>0</v>
      </c>
      <c r="Z339" s="564">
        <v>0</v>
      </c>
      <c r="AA339" s="564">
        <v>0</v>
      </c>
      <c r="AB339" s="564">
        <v>0</v>
      </c>
      <c r="AC339" s="564">
        <v>0</v>
      </c>
      <c r="AD339" s="564">
        <v>0</v>
      </c>
      <c r="AE339" s="564">
        <v>0</v>
      </c>
      <c r="AF339" s="564">
        <v>0</v>
      </c>
      <c r="AG339" s="564">
        <v>0</v>
      </c>
      <c r="AH339" s="564">
        <v>0</v>
      </c>
      <c r="AI339" s="564">
        <v>0</v>
      </c>
      <c r="AJ339" s="564">
        <v>0</v>
      </c>
      <c r="AK339" s="564">
        <v>0</v>
      </c>
    </row>
    <row r="340" spans="1:37">
      <c r="A340">
        <v>336</v>
      </c>
      <c r="B340" s="564">
        <f t="shared" ca="1" si="36"/>
        <v>0</v>
      </c>
      <c r="C340" s="564">
        <f t="shared" ca="1" si="31"/>
        <v>0</v>
      </c>
      <c r="D340" s="564">
        <f t="shared" ca="1" si="34"/>
        <v>0</v>
      </c>
      <c r="E340" s="564">
        <f t="shared" ca="1" si="32"/>
        <v>0</v>
      </c>
      <c r="F340" s="564">
        <f t="shared" ca="1" si="35"/>
        <v>1</v>
      </c>
      <c r="G340" s="564">
        <f t="shared" ca="1" si="33"/>
        <v>1.0963812047994121</v>
      </c>
      <c r="H340" s="564">
        <v>0</v>
      </c>
      <c r="I340" s="564">
        <v>0</v>
      </c>
      <c r="J340" s="564">
        <v>0</v>
      </c>
      <c r="K340" s="564">
        <v>0</v>
      </c>
      <c r="L340" s="564">
        <v>0</v>
      </c>
      <c r="M340" s="564">
        <v>0</v>
      </c>
      <c r="N340" s="564">
        <v>0</v>
      </c>
      <c r="O340" s="564">
        <v>0</v>
      </c>
      <c r="P340" s="564">
        <v>0</v>
      </c>
      <c r="Q340" s="564">
        <v>0</v>
      </c>
      <c r="R340" s="564">
        <v>0</v>
      </c>
      <c r="S340" s="564">
        <v>0</v>
      </c>
      <c r="T340" s="564">
        <v>0</v>
      </c>
      <c r="U340" s="564">
        <v>0</v>
      </c>
      <c r="V340" s="564">
        <v>0</v>
      </c>
      <c r="W340" s="564">
        <v>0</v>
      </c>
      <c r="X340" s="564">
        <v>0</v>
      </c>
      <c r="Y340" s="564">
        <v>0</v>
      </c>
      <c r="Z340" s="564">
        <v>0</v>
      </c>
      <c r="AA340" s="564">
        <v>0</v>
      </c>
      <c r="AB340" s="564">
        <v>0</v>
      </c>
      <c r="AC340" s="564">
        <v>0</v>
      </c>
      <c r="AD340" s="564">
        <v>0</v>
      </c>
      <c r="AE340" s="564">
        <v>0</v>
      </c>
      <c r="AF340" s="564">
        <v>0</v>
      </c>
      <c r="AG340" s="564">
        <v>0</v>
      </c>
      <c r="AH340" s="564">
        <v>0</v>
      </c>
      <c r="AI340" s="564">
        <v>0</v>
      </c>
      <c r="AJ340" s="564">
        <v>0</v>
      </c>
      <c r="AK340" s="564">
        <v>0</v>
      </c>
    </row>
    <row r="341" spans="1:37">
      <c r="A341">
        <v>337</v>
      </c>
      <c r="B341" s="564">
        <f t="shared" ca="1" si="36"/>
        <v>20</v>
      </c>
      <c r="C341" s="564">
        <f t="shared" ca="1" si="31"/>
        <v>400</v>
      </c>
      <c r="D341" s="564">
        <f t="shared" ca="1" si="34"/>
        <v>20</v>
      </c>
      <c r="E341" s="564">
        <f t="shared" ca="1" si="32"/>
        <v>0</v>
      </c>
      <c r="F341" s="564">
        <f t="shared" ca="1" si="35"/>
        <v>1</v>
      </c>
      <c r="G341" s="564">
        <f t="shared" ca="1" si="33"/>
        <v>3.3904546860076872</v>
      </c>
      <c r="H341" s="564">
        <v>1</v>
      </c>
      <c r="I341" s="564">
        <v>1</v>
      </c>
      <c r="J341" s="564">
        <v>1</v>
      </c>
      <c r="K341" s="564">
        <v>1</v>
      </c>
      <c r="L341" s="564">
        <v>1</v>
      </c>
      <c r="M341" s="564">
        <v>1</v>
      </c>
      <c r="N341" s="564">
        <v>1</v>
      </c>
      <c r="O341" s="564">
        <v>1</v>
      </c>
      <c r="P341" s="564">
        <v>1</v>
      </c>
      <c r="Q341" s="564">
        <v>1</v>
      </c>
      <c r="R341" s="564">
        <v>1</v>
      </c>
      <c r="S341" s="564">
        <v>1</v>
      </c>
      <c r="T341" s="564">
        <v>1</v>
      </c>
      <c r="U341" s="564">
        <v>1</v>
      </c>
      <c r="V341" s="564">
        <v>1</v>
      </c>
      <c r="W341" s="564">
        <v>1</v>
      </c>
      <c r="X341" s="564">
        <v>1</v>
      </c>
      <c r="Y341" s="564">
        <v>1</v>
      </c>
      <c r="Z341" s="564">
        <v>1</v>
      </c>
      <c r="AA341" s="564">
        <v>1</v>
      </c>
      <c r="AB341" s="564">
        <v>1</v>
      </c>
      <c r="AC341" s="564">
        <v>1</v>
      </c>
      <c r="AD341" s="564">
        <v>1</v>
      </c>
      <c r="AE341" s="564">
        <v>1</v>
      </c>
      <c r="AF341" s="564">
        <v>1</v>
      </c>
      <c r="AG341" s="564">
        <v>1</v>
      </c>
      <c r="AH341" s="564">
        <v>1</v>
      </c>
      <c r="AI341" s="564">
        <v>1</v>
      </c>
      <c r="AJ341" s="564">
        <v>1</v>
      </c>
      <c r="AK341" s="564">
        <v>1</v>
      </c>
    </row>
    <row r="342" spans="1:37">
      <c r="A342">
        <v>338</v>
      </c>
      <c r="B342" s="564">
        <f t="shared" ca="1" si="36"/>
        <v>0</v>
      </c>
      <c r="C342" s="564">
        <f t="shared" ca="1" si="31"/>
        <v>0</v>
      </c>
      <c r="D342" s="564">
        <f t="shared" ca="1" si="34"/>
        <v>0</v>
      </c>
      <c r="E342" s="564">
        <f t="shared" ca="1" si="32"/>
        <v>0</v>
      </c>
      <c r="F342" s="564">
        <f t="shared" ca="1" si="35"/>
        <v>1</v>
      </c>
      <c r="G342" s="564">
        <f t="shared" ca="1" si="33"/>
        <v>-6.0924358976784632</v>
      </c>
      <c r="H342" s="564">
        <v>0</v>
      </c>
      <c r="I342" s="564">
        <v>0</v>
      </c>
      <c r="J342" s="564">
        <v>0</v>
      </c>
      <c r="K342" s="564">
        <v>0</v>
      </c>
      <c r="L342" s="564">
        <v>0</v>
      </c>
      <c r="M342" s="564">
        <v>0</v>
      </c>
      <c r="N342" s="564">
        <v>0</v>
      </c>
      <c r="O342" s="564">
        <v>0</v>
      </c>
      <c r="P342" s="564">
        <v>0</v>
      </c>
      <c r="Q342" s="564">
        <v>0</v>
      </c>
      <c r="R342" s="564">
        <v>0</v>
      </c>
      <c r="S342" s="564">
        <v>0</v>
      </c>
      <c r="T342" s="564">
        <v>0</v>
      </c>
      <c r="U342" s="564">
        <v>0</v>
      </c>
      <c r="V342" s="564">
        <v>0</v>
      </c>
      <c r="W342" s="564">
        <v>0</v>
      </c>
      <c r="X342" s="564">
        <v>0</v>
      </c>
      <c r="Y342" s="564">
        <v>0</v>
      </c>
      <c r="Z342" s="564">
        <v>0</v>
      </c>
      <c r="AA342" s="564">
        <v>0</v>
      </c>
      <c r="AB342" s="564">
        <v>0</v>
      </c>
      <c r="AC342" s="564">
        <v>0</v>
      </c>
      <c r="AD342" s="564">
        <v>0</v>
      </c>
      <c r="AE342" s="564">
        <v>0</v>
      </c>
      <c r="AF342" s="564">
        <v>0</v>
      </c>
      <c r="AG342" s="564">
        <v>0</v>
      </c>
      <c r="AH342" s="564">
        <v>0</v>
      </c>
      <c r="AI342" s="564">
        <v>0</v>
      </c>
      <c r="AJ342" s="564">
        <v>0</v>
      </c>
      <c r="AK342" s="564">
        <v>0</v>
      </c>
    </row>
    <row r="343" spans="1:37">
      <c r="A343">
        <v>339</v>
      </c>
      <c r="B343" s="564">
        <f t="shared" ca="1" si="36"/>
        <v>20</v>
      </c>
      <c r="C343" s="564">
        <f t="shared" ca="1" si="31"/>
        <v>400</v>
      </c>
      <c r="D343" s="564">
        <f t="shared" ca="1" si="34"/>
        <v>20</v>
      </c>
      <c r="E343" s="564">
        <f t="shared" ca="1" si="32"/>
        <v>0</v>
      </c>
      <c r="F343" s="564">
        <f t="shared" ca="1" si="35"/>
        <v>1</v>
      </c>
      <c r="G343" s="564">
        <f t="shared" ca="1" si="33"/>
        <v>-0.19883750450731164</v>
      </c>
      <c r="H343" s="564">
        <v>1</v>
      </c>
      <c r="I343" s="564">
        <v>1</v>
      </c>
      <c r="J343" s="564">
        <v>1</v>
      </c>
      <c r="K343" s="564">
        <v>1</v>
      </c>
      <c r="L343" s="564">
        <v>1</v>
      </c>
      <c r="M343" s="564">
        <v>1</v>
      </c>
      <c r="N343" s="564">
        <v>1</v>
      </c>
      <c r="O343" s="564">
        <v>1</v>
      </c>
      <c r="P343" s="564">
        <v>1</v>
      </c>
      <c r="Q343" s="564">
        <v>1</v>
      </c>
      <c r="R343" s="564">
        <v>1</v>
      </c>
      <c r="S343" s="564">
        <v>1</v>
      </c>
      <c r="T343" s="564">
        <v>1</v>
      </c>
      <c r="U343" s="564">
        <v>1</v>
      </c>
      <c r="V343" s="564">
        <v>1</v>
      </c>
      <c r="W343" s="564">
        <v>1</v>
      </c>
      <c r="X343" s="564">
        <v>1</v>
      </c>
      <c r="Y343" s="564">
        <v>1</v>
      </c>
      <c r="Z343" s="564">
        <v>1</v>
      </c>
      <c r="AA343" s="564">
        <v>1</v>
      </c>
      <c r="AB343" s="564">
        <v>1</v>
      </c>
      <c r="AC343" s="564">
        <v>1</v>
      </c>
      <c r="AD343" s="564">
        <v>1</v>
      </c>
      <c r="AE343" s="564">
        <v>1</v>
      </c>
      <c r="AF343" s="564">
        <v>1</v>
      </c>
      <c r="AG343" s="564">
        <v>1</v>
      </c>
      <c r="AH343" s="564">
        <v>1</v>
      </c>
      <c r="AI343" s="564">
        <v>1</v>
      </c>
      <c r="AJ343" s="564">
        <v>1</v>
      </c>
      <c r="AK343" s="564">
        <v>1</v>
      </c>
    </row>
    <row r="344" spans="1:37">
      <c r="A344">
        <v>340</v>
      </c>
      <c r="B344" s="564">
        <f t="shared" ca="1" si="36"/>
        <v>20</v>
      </c>
      <c r="C344" s="564">
        <f t="shared" ca="1" si="31"/>
        <v>400</v>
      </c>
      <c r="D344" s="564">
        <f t="shared" ca="1" si="34"/>
        <v>20</v>
      </c>
      <c r="E344" s="564">
        <f t="shared" ca="1" si="32"/>
        <v>0</v>
      </c>
      <c r="F344" s="564">
        <f t="shared" ca="1" si="35"/>
        <v>1</v>
      </c>
      <c r="G344" s="564">
        <f t="shared" ca="1" si="33"/>
        <v>-3.5396228271373658</v>
      </c>
      <c r="H344" s="564">
        <v>1</v>
      </c>
      <c r="I344" s="564">
        <v>1</v>
      </c>
      <c r="J344" s="564">
        <v>1</v>
      </c>
      <c r="K344" s="564">
        <v>1</v>
      </c>
      <c r="L344" s="564">
        <v>1</v>
      </c>
      <c r="M344" s="564">
        <v>1</v>
      </c>
      <c r="N344" s="564">
        <v>1</v>
      </c>
      <c r="O344" s="564">
        <v>1</v>
      </c>
      <c r="P344" s="564">
        <v>1</v>
      </c>
      <c r="Q344" s="564">
        <v>1</v>
      </c>
      <c r="R344" s="564">
        <v>1</v>
      </c>
      <c r="S344" s="564">
        <v>1</v>
      </c>
      <c r="T344" s="564">
        <v>1</v>
      </c>
      <c r="U344" s="564">
        <v>1</v>
      </c>
      <c r="V344" s="564">
        <v>1</v>
      </c>
      <c r="W344" s="564">
        <v>1</v>
      </c>
      <c r="X344" s="564">
        <v>1</v>
      </c>
      <c r="Y344" s="564">
        <v>1</v>
      </c>
      <c r="Z344" s="564">
        <v>1</v>
      </c>
      <c r="AA344" s="564">
        <v>1</v>
      </c>
      <c r="AB344" s="564">
        <v>1</v>
      </c>
      <c r="AC344" s="564">
        <v>1</v>
      </c>
      <c r="AD344" s="564">
        <v>1</v>
      </c>
      <c r="AE344" s="564">
        <v>1</v>
      </c>
      <c r="AF344" s="564">
        <v>1</v>
      </c>
      <c r="AG344" s="564">
        <v>1</v>
      </c>
      <c r="AH344" s="564">
        <v>1</v>
      </c>
      <c r="AI344" s="564">
        <v>1</v>
      </c>
      <c r="AJ344" s="564">
        <v>1</v>
      </c>
      <c r="AK344" s="564">
        <v>1</v>
      </c>
    </row>
    <row r="345" spans="1:37">
      <c r="A345">
        <v>341</v>
      </c>
      <c r="B345" s="564">
        <f t="shared" ca="1" si="36"/>
        <v>0</v>
      </c>
      <c r="C345" s="564">
        <f t="shared" ca="1" si="31"/>
        <v>0</v>
      </c>
      <c r="D345" s="564">
        <f t="shared" ca="1" si="34"/>
        <v>0</v>
      </c>
      <c r="E345" s="564">
        <f t="shared" ca="1" si="32"/>
        <v>0</v>
      </c>
      <c r="F345" s="564">
        <f t="shared" ca="1" si="35"/>
        <v>1</v>
      </c>
      <c r="G345" s="564">
        <f t="shared" ca="1" si="33"/>
        <v>0.32349258775243417</v>
      </c>
      <c r="H345" s="564">
        <v>0</v>
      </c>
      <c r="I345" s="564">
        <v>0</v>
      </c>
      <c r="J345" s="564">
        <v>0</v>
      </c>
      <c r="K345" s="564">
        <v>0</v>
      </c>
      <c r="L345" s="564">
        <v>0</v>
      </c>
      <c r="M345" s="564">
        <v>0</v>
      </c>
      <c r="N345" s="564">
        <v>0</v>
      </c>
      <c r="O345" s="564">
        <v>0</v>
      </c>
      <c r="P345" s="564">
        <v>0</v>
      </c>
      <c r="Q345" s="564">
        <v>0</v>
      </c>
      <c r="R345" s="564">
        <v>0</v>
      </c>
      <c r="S345" s="564">
        <v>0</v>
      </c>
      <c r="T345" s="564">
        <v>0</v>
      </c>
      <c r="U345" s="564">
        <v>0</v>
      </c>
      <c r="V345" s="564">
        <v>0</v>
      </c>
      <c r="W345" s="564">
        <v>0</v>
      </c>
      <c r="X345" s="564">
        <v>0</v>
      </c>
      <c r="Y345" s="564">
        <v>0</v>
      </c>
      <c r="Z345" s="564">
        <v>0</v>
      </c>
      <c r="AA345" s="564">
        <v>0</v>
      </c>
      <c r="AB345" s="564">
        <v>0</v>
      </c>
      <c r="AC345" s="564">
        <v>0</v>
      </c>
      <c r="AD345" s="564">
        <v>0</v>
      </c>
      <c r="AE345" s="564">
        <v>0</v>
      </c>
      <c r="AF345" s="564">
        <v>0</v>
      </c>
      <c r="AG345" s="564">
        <v>0</v>
      </c>
      <c r="AH345" s="564">
        <v>0</v>
      </c>
      <c r="AI345" s="564">
        <v>0</v>
      </c>
      <c r="AJ345" s="564">
        <v>0</v>
      </c>
      <c r="AK345" s="564">
        <v>0</v>
      </c>
    </row>
    <row r="346" spans="1:37">
      <c r="A346">
        <v>342</v>
      </c>
      <c r="B346" s="564">
        <f t="shared" ca="1" si="36"/>
        <v>0</v>
      </c>
      <c r="C346" s="564">
        <f t="shared" ca="1" si="31"/>
        <v>0</v>
      </c>
      <c r="D346" s="564">
        <f t="shared" ca="1" si="34"/>
        <v>0</v>
      </c>
      <c r="E346" s="564">
        <f t="shared" ca="1" si="32"/>
        <v>0</v>
      </c>
      <c r="F346" s="564">
        <f t="shared" ca="1" si="35"/>
        <v>1</v>
      </c>
      <c r="G346" s="564">
        <f t="shared" ca="1" si="33"/>
        <v>3.334852872451862</v>
      </c>
      <c r="H346" s="564">
        <v>0</v>
      </c>
      <c r="I346" s="564">
        <v>0</v>
      </c>
      <c r="J346" s="564">
        <v>0</v>
      </c>
      <c r="K346" s="564">
        <v>0</v>
      </c>
      <c r="L346" s="564">
        <v>0</v>
      </c>
      <c r="M346" s="564">
        <v>0</v>
      </c>
      <c r="N346" s="564">
        <v>0</v>
      </c>
      <c r="O346" s="564">
        <v>0</v>
      </c>
      <c r="P346" s="564">
        <v>0</v>
      </c>
      <c r="Q346" s="564">
        <v>0</v>
      </c>
      <c r="R346" s="564">
        <v>0</v>
      </c>
      <c r="S346" s="564">
        <v>0</v>
      </c>
      <c r="T346" s="564">
        <v>0</v>
      </c>
      <c r="U346" s="564">
        <v>0</v>
      </c>
      <c r="V346" s="564">
        <v>0</v>
      </c>
      <c r="W346" s="564">
        <v>0</v>
      </c>
      <c r="X346" s="564">
        <v>0</v>
      </c>
      <c r="Y346" s="564">
        <v>0</v>
      </c>
      <c r="Z346" s="564">
        <v>0</v>
      </c>
      <c r="AA346" s="564">
        <v>0</v>
      </c>
      <c r="AB346" s="564">
        <v>0</v>
      </c>
      <c r="AC346" s="564">
        <v>0</v>
      </c>
      <c r="AD346" s="564">
        <v>0</v>
      </c>
      <c r="AE346" s="564">
        <v>0</v>
      </c>
      <c r="AF346" s="564">
        <v>0</v>
      </c>
      <c r="AG346" s="564">
        <v>0</v>
      </c>
      <c r="AH346" s="564">
        <v>0</v>
      </c>
      <c r="AI346" s="564">
        <v>0</v>
      </c>
      <c r="AJ346" s="564">
        <v>0</v>
      </c>
      <c r="AK346" s="564">
        <v>0</v>
      </c>
    </row>
    <row r="347" spans="1:37">
      <c r="A347">
        <v>343</v>
      </c>
      <c r="B347" s="564">
        <f t="shared" ca="1" si="36"/>
        <v>20</v>
      </c>
      <c r="C347" s="564">
        <f t="shared" ca="1" si="31"/>
        <v>400</v>
      </c>
      <c r="D347" s="564">
        <f t="shared" ca="1" si="34"/>
        <v>20</v>
      </c>
      <c r="E347" s="564">
        <f t="shared" ca="1" si="32"/>
        <v>0</v>
      </c>
      <c r="F347" s="564">
        <f t="shared" ca="1" si="35"/>
        <v>1</v>
      </c>
      <c r="G347" s="564">
        <f t="shared" ca="1" si="33"/>
        <v>-0.98564496785485689</v>
      </c>
      <c r="H347" s="564">
        <v>1</v>
      </c>
      <c r="I347" s="564">
        <v>1</v>
      </c>
      <c r="J347" s="564">
        <v>1</v>
      </c>
      <c r="K347" s="564">
        <v>1</v>
      </c>
      <c r="L347" s="564">
        <v>1</v>
      </c>
      <c r="M347" s="564">
        <v>1</v>
      </c>
      <c r="N347" s="564">
        <v>1</v>
      </c>
      <c r="O347" s="564">
        <v>1</v>
      </c>
      <c r="P347" s="564">
        <v>1</v>
      </c>
      <c r="Q347" s="564">
        <v>1</v>
      </c>
      <c r="R347" s="564">
        <v>1</v>
      </c>
      <c r="S347" s="564">
        <v>1</v>
      </c>
      <c r="T347" s="564">
        <v>1</v>
      </c>
      <c r="U347" s="564">
        <v>1</v>
      </c>
      <c r="V347" s="564">
        <v>1</v>
      </c>
      <c r="W347" s="564">
        <v>1</v>
      </c>
      <c r="X347" s="564">
        <v>1</v>
      </c>
      <c r="Y347" s="564">
        <v>1</v>
      </c>
      <c r="Z347" s="564">
        <v>1</v>
      </c>
      <c r="AA347" s="564">
        <v>1</v>
      </c>
      <c r="AB347" s="564">
        <v>1</v>
      </c>
      <c r="AC347" s="564">
        <v>1</v>
      </c>
      <c r="AD347" s="564">
        <v>1</v>
      </c>
      <c r="AE347" s="564">
        <v>1</v>
      </c>
      <c r="AF347" s="564">
        <v>1</v>
      </c>
      <c r="AG347" s="564">
        <v>1</v>
      </c>
      <c r="AH347" s="564">
        <v>1</v>
      </c>
      <c r="AI347" s="564">
        <v>1</v>
      </c>
      <c r="AJ347" s="564">
        <v>1</v>
      </c>
      <c r="AK347" s="564">
        <v>1</v>
      </c>
    </row>
    <row r="348" spans="1:37">
      <c r="A348">
        <v>344</v>
      </c>
      <c r="B348" s="564">
        <f t="shared" ca="1" si="36"/>
        <v>0</v>
      </c>
      <c r="C348" s="564">
        <f t="shared" ca="1" si="31"/>
        <v>0</v>
      </c>
      <c r="D348" s="564">
        <f t="shared" ca="1" si="34"/>
        <v>0</v>
      </c>
      <c r="E348" s="564">
        <f t="shared" ca="1" si="32"/>
        <v>0</v>
      </c>
      <c r="F348" s="564">
        <f t="shared" ca="1" si="35"/>
        <v>1</v>
      </c>
      <c r="G348" s="564">
        <f t="shared" ca="1" si="33"/>
        <v>-0.63227696274806955</v>
      </c>
      <c r="H348" s="564">
        <v>0</v>
      </c>
      <c r="I348" s="564">
        <v>0</v>
      </c>
      <c r="J348" s="564">
        <v>0</v>
      </c>
      <c r="K348" s="564">
        <v>0</v>
      </c>
      <c r="L348" s="564">
        <v>0</v>
      </c>
      <c r="M348" s="564">
        <v>0</v>
      </c>
      <c r="N348" s="564">
        <v>0</v>
      </c>
      <c r="O348" s="564">
        <v>0</v>
      </c>
      <c r="P348" s="564">
        <v>0</v>
      </c>
      <c r="Q348" s="564">
        <v>0</v>
      </c>
      <c r="R348" s="564">
        <v>0</v>
      </c>
      <c r="S348" s="564">
        <v>0</v>
      </c>
      <c r="T348" s="564">
        <v>0</v>
      </c>
      <c r="U348" s="564">
        <v>0</v>
      </c>
      <c r="V348" s="564">
        <v>0</v>
      </c>
      <c r="W348" s="564">
        <v>0</v>
      </c>
      <c r="X348" s="564">
        <v>0</v>
      </c>
      <c r="Y348" s="564">
        <v>0</v>
      </c>
      <c r="Z348" s="564">
        <v>0</v>
      </c>
      <c r="AA348" s="564">
        <v>0</v>
      </c>
      <c r="AB348" s="564">
        <v>0</v>
      </c>
      <c r="AC348" s="564">
        <v>0</v>
      </c>
      <c r="AD348" s="564">
        <v>0</v>
      </c>
      <c r="AE348" s="564">
        <v>0</v>
      </c>
      <c r="AF348" s="564">
        <v>0</v>
      </c>
      <c r="AG348" s="564">
        <v>0</v>
      </c>
      <c r="AH348" s="564">
        <v>0</v>
      </c>
      <c r="AI348" s="564">
        <v>0</v>
      </c>
      <c r="AJ348" s="564">
        <v>0</v>
      </c>
      <c r="AK348" s="564">
        <v>0</v>
      </c>
    </row>
    <row r="349" spans="1:37">
      <c r="A349">
        <v>345</v>
      </c>
      <c r="B349" s="564">
        <f t="shared" ca="1" si="36"/>
        <v>14</v>
      </c>
      <c r="C349" s="564">
        <f t="shared" ca="1" si="31"/>
        <v>196</v>
      </c>
      <c r="D349" s="564">
        <f t="shared" ca="1" si="34"/>
        <v>14</v>
      </c>
      <c r="E349" s="564">
        <f t="shared" ca="1" si="32"/>
        <v>4.1999999999999993</v>
      </c>
      <c r="F349" s="564">
        <f t="shared" ca="1" si="35"/>
        <v>0.55789473684210522</v>
      </c>
      <c r="G349" s="564">
        <f t="shared" ca="1" si="33"/>
        <v>-1.9514818846729298</v>
      </c>
      <c r="H349" s="564">
        <v>0</v>
      </c>
      <c r="I349" s="564">
        <v>1</v>
      </c>
      <c r="J349" s="564">
        <v>0</v>
      </c>
      <c r="K349" s="564">
        <v>0</v>
      </c>
      <c r="L349" s="564">
        <v>0</v>
      </c>
      <c r="M349" s="564">
        <v>1</v>
      </c>
      <c r="N349" s="564">
        <v>1</v>
      </c>
      <c r="O349" s="564">
        <v>1</v>
      </c>
      <c r="P349" s="564">
        <v>1</v>
      </c>
      <c r="Q349" s="564">
        <v>1</v>
      </c>
      <c r="R349" s="564">
        <v>1</v>
      </c>
      <c r="S349" s="564">
        <v>1</v>
      </c>
      <c r="T349" s="564">
        <v>1</v>
      </c>
      <c r="U349" s="564">
        <v>1</v>
      </c>
      <c r="V349" s="564">
        <v>0</v>
      </c>
      <c r="W349" s="564">
        <v>1</v>
      </c>
      <c r="X349" s="564">
        <v>1</v>
      </c>
      <c r="Y349" s="564">
        <v>0</v>
      </c>
      <c r="Z349" s="564">
        <v>1</v>
      </c>
      <c r="AA349" s="564">
        <v>1</v>
      </c>
      <c r="AB349" s="564">
        <v>1</v>
      </c>
      <c r="AC349" s="564">
        <v>0</v>
      </c>
      <c r="AD349" s="564">
        <v>1</v>
      </c>
      <c r="AE349" s="564">
        <v>1</v>
      </c>
      <c r="AF349" s="564">
        <v>0</v>
      </c>
      <c r="AG349" s="564">
        <v>0</v>
      </c>
      <c r="AH349" s="564">
        <v>0</v>
      </c>
      <c r="AI349" s="564">
        <v>1</v>
      </c>
      <c r="AJ349" s="564">
        <v>1</v>
      </c>
      <c r="AK349" s="564">
        <v>1</v>
      </c>
    </row>
    <row r="350" spans="1:37">
      <c r="A350">
        <v>346</v>
      </c>
      <c r="B350" s="564">
        <f t="shared" ca="1" si="36"/>
        <v>14</v>
      </c>
      <c r="C350" s="564">
        <f t="shared" ca="1" si="31"/>
        <v>196</v>
      </c>
      <c r="D350" s="564">
        <f t="shared" ca="1" si="34"/>
        <v>14</v>
      </c>
      <c r="E350" s="564">
        <f t="shared" ca="1" si="32"/>
        <v>4.1999999999999993</v>
      </c>
      <c r="F350" s="564">
        <f t="shared" ca="1" si="35"/>
        <v>0.55789473684210522</v>
      </c>
      <c r="G350" s="564">
        <f t="shared" ca="1" si="33"/>
        <v>3.1852209744117546</v>
      </c>
      <c r="H350" s="564">
        <v>1</v>
      </c>
      <c r="I350" s="564">
        <v>1</v>
      </c>
      <c r="J350" s="564">
        <v>0</v>
      </c>
      <c r="K350" s="564">
        <v>1</v>
      </c>
      <c r="L350" s="564">
        <v>1</v>
      </c>
      <c r="M350" s="564">
        <v>0</v>
      </c>
      <c r="N350" s="564">
        <v>1</v>
      </c>
      <c r="O350" s="564">
        <v>1</v>
      </c>
      <c r="P350" s="564">
        <v>0</v>
      </c>
      <c r="Q350" s="564">
        <v>1</v>
      </c>
      <c r="R350" s="564">
        <v>1</v>
      </c>
      <c r="S350" s="564">
        <v>1</v>
      </c>
      <c r="T350" s="564">
        <v>0</v>
      </c>
      <c r="U350" s="564">
        <v>1</v>
      </c>
      <c r="V350" s="564">
        <v>1</v>
      </c>
      <c r="W350" s="564">
        <v>1</v>
      </c>
      <c r="X350" s="564">
        <v>0</v>
      </c>
      <c r="Y350" s="564">
        <v>1</v>
      </c>
      <c r="Z350" s="564">
        <v>1</v>
      </c>
      <c r="AA350" s="564">
        <v>0</v>
      </c>
      <c r="AB350" s="564">
        <v>0</v>
      </c>
      <c r="AC350" s="564">
        <v>1</v>
      </c>
      <c r="AD350" s="564">
        <v>1</v>
      </c>
      <c r="AE350" s="564">
        <v>1</v>
      </c>
      <c r="AF350" s="564">
        <v>0</v>
      </c>
      <c r="AG350" s="564">
        <v>1</v>
      </c>
      <c r="AH350" s="564">
        <v>1</v>
      </c>
      <c r="AI350" s="564">
        <v>1</v>
      </c>
      <c r="AJ350" s="564">
        <v>1</v>
      </c>
      <c r="AK350" s="564">
        <v>1</v>
      </c>
    </row>
    <row r="351" spans="1:37">
      <c r="A351">
        <v>347</v>
      </c>
      <c r="B351" s="564">
        <f t="shared" ca="1" si="36"/>
        <v>0</v>
      </c>
      <c r="C351" s="564">
        <f t="shared" ca="1" si="31"/>
        <v>0</v>
      </c>
      <c r="D351" s="564">
        <f t="shared" ca="1" si="34"/>
        <v>0</v>
      </c>
      <c r="E351" s="564">
        <f t="shared" ca="1" si="32"/>
        <v>0</v>
      </c>
      <c r="F351" s="564">
        <f t="shared" ca="1" si="35"/>
        <v>1</v>
      </c>
      <c r="G351" s="564">
        <f t="shared" ca="1" si="33"/>
        <v>5.5572056262878124</v>
      </c>
      <c r="H351" s="564">
        <v>0</v>
      </c>
      <c r="I351" s="564">
        <v>0</v>
      </c>
      <c r="J351" s="564">
        <v>0</v>
      </c>
      <c r="K351" s="564">
        <v>0</v>
      </c>
      <c r="L351" s="564">
        <v>0</v>
      </c>
      <c r="M351" s="564">
        <v>0</v>
      </c>
      <c r="N351" s="564">
        <v>0</v>
      </c>
      <c r="O351" s="564">
        <v>0</v>
      </c>
      <c r="P351" s="564">
        <v>0</v>
      </c>
      <c r="Q351" s="564">
        <v>0</v>
      </c>
      <c r="R351" s="564">
        <v>0</v>
      </c>
      <c r="S351" s="564">
        <v>0</v>
      </c>
      <c r="T351" s="564">
        <v>0</v>
      </c>
      <c r="U351" s="564">
        <v>0</v>
      </c>
      <c r="V351" s="564">
        <v>0</v>
      </c>
      <c r="W351" s="564">
        <v>0</v>
      </c>
      <c r="X351" s="564">
        <v>0</v>
      </c>
      <c r="Y351" s="564">
        <v>0</v>
      </c>
      <c r="Z351" s="564">
        <v>0</v>
      </c>
      <c r="AA351" s="564">
        <v>0</v>
      </c>
      <c r="AB351" s="564">
        <v>0</v>
      </c>
      <c r="AC351" s="564">
        <v>0</v>
      </c>
      <c r="AD351" s="564">
        <v>0</v>
      </c>
      <c r="AE351" s="564">
        <v>0</v>
      </c>
      <c r="AF351" s="564">
        <v>0</v>
      </c>
      <c r="AG351" s="564">
        <v>0</v>
      </c>
      <c r="AH351" s="564">
        <v>0</v>
      </c>
      <c r="AI351" s="564">
        <v>0</v>
      </c>
      <c r="AJ351" s="564">
        <v>0</v>
      </c>
      <c r="AK351" s="564">
        <v>0</v>
      </c>
    </row>
    <row r="352" spans="1:37">
      <c r="A352">
        <v>348</v>
      </c>
      <c r="B352" s="564">
        <f t="shared" ca="1" si="36"/>
        <v>18</v>
      </c>
      <c r="C352" s="564">
        <f t="shared" ca="1" si="31"/>
        <v>324</v>
      </c>
      <c r="D352" s="564">
        <f t="shared" ca="1" si="34"/>
        <v>18</v>
      </c>
      <c r="E352" s="564">
        <f t="shared" ca="1" si="32"/>
        <v>1.8000000000000007</v>
      </c>
      <c r="F352" s="564">
        <f t="shared" ca="1" si="35"/>
        <v>0.81052631578947365</v>
      </c>
      <c r="G352" s="564">
        <f t="shared" ca="1" si="33"/>
        <v>0.11264981972330801</v>
      </c>
      <c r="H352" s="564">
        <v>0</v>
      </c>
      <c r="I352" s="564">
        <v>1</v>
      </c>
      <c r="J352" s="564">
        <v>1</v>
      </c>
      <c r="K352" s="564">
        <v>1</v>
      </c>
      <c r="L352" s="564">
        <v>0</v>
      </c>
      <c r="M352" s="564">
        <v>1</v>
      </c>
      <c r="N352" s="564">
        <v>1</v>
      </c>
      <c r="O352" s="564">
        <v>1</v>
      </c>
      <c r="P352" s="564">
        <v>1</v>
      </c>
      <c r="Q352" s="564">
        <v>1</v>
      </c>
      <c r="R352" s="564">
        <v>1</v>
      </c>
      <c r="S352" s="564">
        <v>1</v>
      </c>
      <c r="T352" s="564">
        <v>1</v>
      </c>
      <c r="U352" s="564">
        <v>1</v>
      </c>
      <c r="V352" s="564">
        <v>1</v>
      </c>
      <c r="W352" s="564">
        <v>1</v>
      </c>
      <c r="X352" s="564">
        <v>1</v>
      </c>
      <c r="Y352" s="564">
        <v>1</v>
      </c>
      <c r="Z352" s="564">
        <v>1</v>
      </c>
      <c r="AA352" s="564">
        <v>1</v>
      </c>
      <c r="AB352" s="564">
        <v>1</v>
      </c>
      <c r="AC352" s="564">
        <v>1</v>
      </c>
      <c r="AD352" s="564">
        <v>1</v>
      </c>
      <c r="AE352" s="564">
        <v>1</v>
      </c>
      <c r="AF352" s="564">
        <v>1</v>
      </c>
      <c r="AG352" s="564">
        <v>1</v>
      </c>
      <c r="AH352" s="564">
        <v>0</v>
      </c>
      <c r="AI352" s="564">
        <v>1</v>
      </c>
      <c r="AJ352" s="564">
        <v>1</v>
      </c>
      <c r="AK352" s="564">
        <v>0</v>
      </c>
    </row>
    <row r="353" spans="1:37">
      <c r="A353">
        <v>349</v>
      </c>
      <c r="B353" s="564">
        <f t="shared" ca="1" si="36"/>
        <v>20</v>
      </c>
      <c r="C353" s="564">
        <f t="shared" ca="1" si="31"/>
        <v>400</v>
      </c>
      <c r="D353" s="564">
        <f t="shared" ca="1" si="34"/>
        <v>20</v>
      </c>
      <c r="E353" s="564">
        <f t="shared" ca="1" si="32"/>
        <v>0</v>
      </c>
      <c r="F353" s="564">
        <f t="shared" ca="1" si="35"/>
        <v>1</v>
      </c>
      <c r="G353" s="564">
        <f t="shared" ca="1" si="33"/>
        <v>-4.6015826728655167</v>
      </c>
      <c r="H353" s="564">
        <v>1</v>
      </c>
      <c r="I353" s="564">
        <v>1</v>
      </c>
      <c r="J353" s="564">
        <v>1</v>
      </c>
      <c r="K353" s="564">
        <v>1</v>
      </c>
      <c r="L353" s="564">
        <v>1</v>
      </c>
      <c r="M353" s="564">
        <v>1</v>
      </c>
      <c r="N353" s="564">
        <v>1</v>
      </c>
      <c r="O353" s="564">
        <v>1</v>
      </c>
      <c r="P353" s="564">
        <v>1</v>
      </c>
      <c r="Q353" s="564">
        <v>1</v>
      </c>
      <c r="R353" s="564">
        <v>1</v>
      </c>
      <c r="S353" s="564">
        <v>1</v>
      </c>
      <c r="T353" s="564">
        <v>1</v>
      </c>
      <c r="U353" s="564">
        <v>1</v>
      </c>
      <c r="V353" s="564">
        <v>1</v>
      </c>
      <c r="W353" s="564">
        <v>1</v>
      </c>
      <c r="X353" s="564">
        <v>1</v>
      </c>
      <c r="Y353" s="564">
        <v>1</v>
      </c>
      <c r="Z353" s="564">
        <v>1</v>
      </c>
      <c r="AA353" s="564">
        <v>1</v>
      </c>
      <c r="AB353" s="564">
        <v>1</v>
      </c>
      <c r="AC353" s="564">
        <v>1</v>
      </c>
      <c r="AD353" s="564">
        <v>1</v>
      </c>
      <c r="AE353" s="564">
        <v>1</v>
      </c>
      <c r="AF353" s="564">
        <v>1</v>
      </c>
      <c r="AG353" s="564">
        <v>1</v>
      </c>
      <c r="AH353" s="564">
        <v>1</v>
      </c>
      <c r="AI353" s="564">
        <v>1</v>
      </c>
      <c r="AJ353" s="564">
        <v>1</v>
      </c>
      <c r="AK353" s="564">
        <v>1</v>
      </c>
    </row>
    <row r="354" spans="1:37">
      <c r="A354">
        <v>350</v>
      </c>
      <c r="B354" s="564">
        <f t="shared" ca="1" si="36"/>
        <v>20</v>
      </c>
      <c r="C354" s="564">
        <f t="shared" ca="1" si="31"/>
        <v>400</v>
      </c>
      <c r="D354" s="564">
        <f t="shared" ca="1" si="34"/>
        <v>20</v>
      </c>
      <c r="E354" s="564">
        <f t="shared" ca="1" si="32"/>
        <v>0</v>
      </c>
      <c r="F354" s="564">
        <f t="shared" ca="1" si="35"/>
        <v>1</v>
      </c>
      <c r="G354" s="564">
        <f t="shared" ca="1" si="33"/>
        <v>4.5621749514520609</v>
      </c>
      <c r="H354" s="564">
        <v>1</v>
      </c>
      <c r="I354" s="564">
        <v>1</v>
      </c>
      <c r="J354" s="564">
        <v>1</v>
      </c>
      <c r="K354" s="564">
        <v>1</v>
      </c>
      <c r="L354" s="564">
        <v>1</v>
      </c>
      <c r="M354" s="564">
        <v>1</v>
      </c>
      <c r="N354" s="564">
        <v>1</v>
      </c>
      <c r="O354" s="564">
        <v>1</v>
      </c>
      <c r="P354" s="564">
        <v>1</v>
      </c>
      <c r="Q354" s="564">
        <v>1</v>
      </c>
      <c r="R354" s="564">
        <v>1</v>
      </c>
      <c r="S354" s="564">
        <v>1</v>
      </c>
      <c r="T354" s="564">
        <v>1</v>
      </c>
      <c r="U354" s="564">
        <v>1</v>
      </c>
      <c r="V354" s="564">
        <v>1</v>
      </c>
      <c r="W354" s="564">
        <v>1</v>
      </c>
      <c r="X354" s="564">
        <v>1</v>
      </c>
      <c r="Y354" s="564">
        <v>1</v>
      </c>
      <c r="Z354" s="564">
        <v>1</v>
      </c>
      <c r="AA354" s="564">
        <v>1</v>
      </c>
      <c r="AB354" s="564">
        <v>1</v>
      </c>
      <c r="AC354" s="564">
        <v>1</v>
      </c>
      <c r="AD354" s="564">
        <v>1</v>
      </c>
      <c r="AE354" s="564">
        <v>1</v>
      </c>
      <c r="AF354" s="564">
        <v>1</v>
      </c>
      <c r="AG354" s="564">
        <v>1</v>
      </c>
      <c r="AH354" s="564">
        <v>1</v>
      </c>
      <c r="AI354" s="564">
        <v>1</v>
      </c>
      <c r="AJ354" s="564">
        <v>1</v>
      </c>
      <c r="AK354" s="564">
        <v>1</v>
      </c>
    </row>
    <row r="355" spans="1:37">
      <c r="A355">
        <v>351</v>
      </c>
      <c r="B355" s="564">
        <f t="shared" ca="1" si="36"/>
        <v>0</v>
      </c>
      <c r="C355" s="564">
        <f t="shared" ca="1" si="31"/>
        <v>0</v>
      </c>
      <c r="D355" s="564">
        <f t="shared" ca="1" si="34"/>
        <v>0</v>
      </c>
      <c r="E355" s="564">
        <f t="shared" ca="1" si="32"/>
        <v>0</v>
      </c>
      <c r="F355" s="564">
        <f t="shared" ca="1" si="35"/>
        <v>1</v>
      </c>
      <c r="G355" s="564">
        <f t="shared" ca="1" si="33"/>
        <v>0.89765773685043837</v>
      </c>
      <c r="H355" s="564">
        <v>0</v>
      </c>
      <c r="I355" s="564">
        <v>0</v>
      </c>
      <c r="J355" s="564">
        <v>0</v>
      </c>
      <c r="K355" s="564">
        <v>0</v>
      </c>
      <c r="L355" s="564">
        <v>0</v>
      </c>
      <c r="M355" s="564">
        <v>0</v>
      </c>
      <c r="N355" s="564">
        <v>0</v>
      </c>
      <c r="O355" s="564">
        <v>0</v>
      </c>
      <c r="P355" s="564">
        <v>0</v>
      </c>
      <c r="Q355" s="564">
        <v>0</v>
      </c>
      <c r="R355" s="564">
        <v>0</v>
      </c>
      <c r="S355" s="564">
        <v>0</v>
      </c>
      <c r="T355" s="564">
        <v>0</v>
      </c>
      <c r="U355" s="564">
        <v>0</v>
      </c>
      <c r="V355" s="564">
        <v>0</v>
      </c>
      <c r="W355" s="564">
        <v>0</v>
      </c>
      <c r="X355" s="564">
        <v>0</v>
      </c>
      <c r="Y355" s="564">
        <v>0</v>
      </c>
      <c r="Z355" s="564">
        <v>0</v>
      </c>
      <c r="AA355" s="564">
        <v>0</v>
      </c>
      <c r="AB355" s="564">
        <v>0</v>
      </c>
      <c r="AC355" s="564">
        <v>0</v>
      </c>
      <c r="AD355" s="564">
        <v>0</v>
      </c>
      <c r="AE355" s="564">
        <v>0</v>
      </c>
      <c r="AF355" s="564">
        <v>0</v>
      </c>
      <c r="AG355" s="564">
        <v>0</v>
      </c>
      <c r="AH355" s="564">
        <v>0</v>
      </c>
      <c r="AI355" s="564">
        <v>0</v>
      </c>
      <c r="AJ355" s="564">
        <v>0</v>
      </c>
      <c r="AK355" s="564">
        <v>0</v>
      </c>
    </row>
    <row r="356" spans="1:37">
      <c r="A356">
        <v>352</v>
      </c>
      <c r="B356" s="564">
        <f t="shared" ca="1" si="36"/>
        <v>20</v>
      </c>
      <c r="C356" s="564">
        <f t="shared" ca="1" si="31"/>
        <v>400</v>
      </c>
      <c r="D356" s="564">
        <f t="shared" ca="1" si="34"/>
        <v>20</v>
      </c>
      <c r="E356" s="564">
        <f t="shared" ca="1" si="32"/>
        <v>0</v>
      </c>
      <c r="F356" s="564">
        <f t="shared" ca="1" si="35"/>
        <v>1</v>
      </c>
      <c r="G356" s="564">
        <f t="shared" ca="1" si="33"/>
        <v>-7.6062872706210101</v>
      </c>
      <c r="H356" s="564">
        <v>1</v>
      </c>
      <c r="I356" s="564">
        <v>1</v>
      </c>
      <c r="J356" s="564">
        <v>1</v>
      </c>
      <c r="K356" s="564">
        <v>1</v>
      </c>
      <c r="L356" s="564">
        <v>1</v>
      </c>
      <c r="M356" s="564">
        <v>1</v>
      </c>
      <c r="N356" s="564">
        <v>1</v>
      </c>
      <c r="O356" s="564">
        <v>1</v>
      </c>
      <c r="P356" s="564">
        <v>1</v>
      </c>
      <c r="Q356" s="564">
        <v>1</v>
      </c>
      <c r="R356" s="564">
        <v>1</v>
      </c>
      <c r="S356" s="564">
        <v>1</v>
      </c>
      <c r="T356" s="564">
        <v>1</v>
      </c>
      <c r="U356" s="564">
        <v>1</v>
      </c>
      <c r="V356" s="564">
        <v>1</v>
      </c>
      <c r="W356" s="564">
        <v>1</v>
      </c>
      <c r="X356" s="564">
        <v>1</v>
      </c>
      <c r="Y356" s="564">
        <v>1</v>
      </c>
      <c r="Z356" s="564">
        <v>1</v>
      </c>
      <c r="AA356" s="564">
        <v>1</v>
      </c>
      <c r="AB356" s="564">
        <v>1</v>
      </c>
      <c r="AC356" s="564">
        <v>1</v>
      </c>
      <c r="AD356" s="564">
        <v>1</v>
      </c>
      <c r="AE356" s="564">
        <v>1</v>
      </c>
      <c r="AF356" s="564">
        <v>1</v>
      </c>
      <c r="AG356" s="564">
        <v>1</v>
      </c>
      <c r="AH356" s="564">
        <v>1</v>
      </c>
      <c r="AI356" s="564">
        <v>1</v>
      </c>
      <c r="AJ356" s="564">
        <v>1</v>
      </c>
      <c r="AK356" s="564">
        <v>1</v>
      </c>
    </row>
    <row r="357" spans="1:37">
      <c r="A357">
        <v>353</v>
      </c>
      <c r="B357" s="564">
        <f t="shared" ca="1" si="36"/>
        <v>20</v>
      </c>
      <c r="C357" s="564">
        <f t="shared" ca="1" si="31"/>
        <v>400</v>
      </c>
      <c r="D357" s="564">
        <f t="shared" ca="1" si="34"/>
        <v>20</v>
      </c>
      <c r="E357" s="564">
        <f t="shared" ca="1" si="32"/>
        <v>0</v>
      </c>
      <c r="F357" s="564">
        <f t="shared" ca="1" si="35"/>
        <v>1</v>
      </c>
      <c r="G357" s="564">
        <f t="shared" ca="1" si="33"/>
        <v>-3.1688544810800301</v>
      </c>
      <c r="H357" s="564">
        <v>1</v>
      </c>
      <c r="I357" s="564">
        <v>1</v>
      </c>
      <c r="J357" s="564">
        <v>1</v>
      </c>
      <c r="K357" s="564">
        <v>1</v>
      </c>
      <c r="L357" s="564">
        <v>1</v>
      </c>
      <c r="M357" s="564">
        <v>1</v>
      </c>
      <c r="N357" s="564">
        <v>1</v>
      </c>
      <c r="O357" s="564">
        <v>1</v>
      </c>
      <c r="P357" s="564">
        <v>1</v>
      </c>
      <c r="Q357" s="564">
        <v>1</v>
      </c>
      <c r="R357" s="564">
        <v>1</v>
      </c>
      <c r="S357" s="564">
        <v>1</v>
      </c>
      <c r="T357" s="564">
        <v>1</v>
      </c>
      <c r="U357" s="564">
        <v>1</v>
      </c>
      <c r="V357" s="564">
        <v>1</v>
      </c>
      <c r="W357" s="564">
        <v>1</v>
      </c>
      <c r="X357" s="564">
        <v>1</v>
      </c>
      <c r="Y357" s="564">
        <v>1</v>
      </c>
      <c r="Z357" s="564">
        <v>1</v>
      </c>
      <c r="AA357" s="564">
        <v>1</v>
      </c>
      <c r="AB357" s="564">
        <v>1</v>
      </c>
      <c r="AC357" s="564">
        <v>1</v>
      </c>
      <c r="AD357" s="564">
        <v>1</v>
      </c>
      <c r="AE357" s="564">
        <v>1</v>
      </c>
      <c r="AF357" s="564">
        <v>1</v>
      </c>
      <c r="AG357" s="564">
        <v>1</v>
      </c>
      <c r="AH357" s="564">
        <v>1</v>
      </c>
      <c r="AI357" s="564">
        <v>1</v>
      </c>
      <c r="AJ357" s="564">
        <v>1</v>
      </c>
      <c r="AK357" s="564">
        <v>1</v>
      </c>
    </row>
    <row r="358" spans="1:37">
      <c r="A358">
        <v>354</v>
      </c>
      <c r="B358" s="564">
        <f t="shared" ca="1" si="36"/>
        <v>0</v>
      </c>
      <c r="C358" s="564">
        <f t="shared" ca="1" si="31"/>
        <v>0</v>
      </c>
      <c r="D358" s="564">
        <f t="shared" ca="1" si="34"/>
        <v>0</v>
      </c>
      <c r="E358" s="564">
        <f t="shared" ca="1" si="32"/>
        <v>0</v>
      </c>
      <c r="F358" s="564">
        <f t="shared" ca="1" si="35"/>
        <v>1</v>
      </c>
      <c r="G358" s="564">
        <f t="shared" ca="1" si="33"/>
        <v>-0.31312540264871314</v>
      </c>
      <c r="H358" s="564">
        <v>0</v>
      </c>
      <c r="I358" s="564">
        <v>0</v>
      </c>
      <c r="J358" s="564">
        <v>0</v>
      </c>
      <c r="K358" s="564">
        <v>0</v>
      </c>
      <c r="L358" s="564">
        <v>0</v>
      </c>
      <c r="M358" s="564">
        <v>0</v>
      </c>
      <c r="N358" s="564">
        <v>0</v>
      </c>
      <c r="O358" s="564">
        <v>0</v>
      </c>
      <c r="P358" s="564">
        <v>0</v>
      </c>
      <c r="Q358" s="564">
        <v>0</v>
      </c>
      <c r="R358" s="564">
        <v>0</v>
      </c>
      <c r="S358" s="564">
        <v>0</v>
      </c>
      <c r="T358" s="564">
        <v>0</v>
      </c>
      <c r="U358" s="564">
        <v>0</v>
      </c>
      <c r="V358" s="564">
        <v>0</v>
      </c>
      <c r="W358" s="564">
        <v>0</v>
      </c>
      <c r="X358" s="564">
        <v>0</v>
      </c>
      <c r="Y358" s="564">
        <v>0</v>
      </c>
      <c r="Z358" s="564">
        <v>0</v>
      </c>
      <c r="AA358" s="564">
        <v>0</v>
      </c>
      <c r="AB358" s="564">
        <v>0</v>
      </c>
      <c r="AC358" s="564">
        <v>0</v>
      </c>
      <c r="AD358" s="564">
        <v>0</v>
      </c>
      <c r="AE358" s="564">
        <v>0</v>
      </c>
      <c r="AF358" s="564">
        <v>0</v>
      </c>
      <c r="AG358" s="564">
        <v>0</v>
      </c>
      <c r="AH358" s="564">
        <v>0</v>
      </c>
      <c r="AI358" s="564">
        <v>0</v>
      </c>
      <c r="AJ358" s="564">
        <v>0</v>
      </c>
      <c r="AK358" s="564">
        <v>0</v>
      </c>
    </row>
    <row r="359" spans="1:37">
      <c r="A359">
        <v>355</v>
      </c>
      <c r="B359" s="564">
        <f t="shared" ca="1" si="36"/>
        <v>0</v>
      </c>
      <c r="C359" s="564">
        <f t="shared" ca="1" si="31"/>
        <v>0</v>
      </c>
      <c r="D359" s="564">
        <f t="shared" ca="1" si="34"/>
        <v>0</v>
      </c>
      <c r="E359" s="564">
        <f t="shared" ca="1" si="32"/>
        <v>0</v>
      </c>
      <c r="F359" s="564">
        <f t="shared" ca="1" si="35"/>
        <v>1</v>
      </c>
      <c r="G359" s="564">
        <f t="shared" ca="1" si="33"/>
        <v>3.0828970241312286</v>
      </c>
      <c r="H359" s="564">
        <v>0</v>
      </c>
      <c r="I359" s="564">
        <v>0</v>
      </c>
      <c r="J359" s="564">
        <v>0</v>
      </c>
      <c r="K359" s="564">
        <v>0</v>
      </c>
      <c r="L359" s="564">
        <v>0</v>
      </c>
      <c r="M359" s="564">
        <v>0</v>
      </c>
      <c r="N359" s="564">
        <v>0</v>
      </c>
      <c r="O359" s="564">
        <v>0</v>
      </c>
      <c r="P359" s="564">
        <v>0</v>
      </c>
      <c r="Q359" s="564">
        <v>0</v>
      </c>
      <c r="R359" s="564">
        <v>0</v>
      </c>
      <c r="S359" s="564">
        <v>0</v>
      </c>
      <c r="T359" s="564">
        <v>0</v>
      </c>
      <c r="U359" s="564">
        <v>0</v>
      </c>
      <c r="V359" s="564">
        <v>0</v>
      </c>
      <c r="W359" s="564">
        <v>0</v>
      </c>
      <c r="X359" s="564">
        <v>0</v>
      </c>
      <c r="Y359" s="564">
        <v>0</v>
      </c>
      <c r="Z359" s="564">
        <v>0</v>
      </c>
      <c r="AA359" s="564">
        <v>0</v>
      </c>
      <c r="AB359" s="564">
        <v>0</v>
      </c>
      <c r="AC359" s="564">
        <v>0</v>
      </c>
      <c r="AD359" s="564">
        <v>0</v>
      </c>
      <c r="AE359" s="564">
        <v>0</v>
      </c>
      <c r="AF359" s="564">
        <v>0</v>
      </c>
      <c r="AG359" s="564">
        <v>0</v>
      </c>
      <c r="AH359" s="564">
        <v>0</v>
      </c>
      <c r="AI359" s="564">
        <v>0</v>
      </c>
      <c r="AJ359" s="564">
        <v>0</v>
      </c>
      <c r="AK359" s="564">
        <v>0</v>
      </c>
    </row>
    <row r="360" spans="1:37">
      <c r="A360">
        <v>356</v>
      </c>
      <c r="B360" s="564">
        <f t="shared" ca="1" si="36"/>
        <v>0</v>
      </c>
      <c r="C360" s="564">
        <f t="shared" ca="1" si="31"/>
        <v>0</v>
      </c>
      <c r="D360" s="564">
        <f t="shared" ca="1" si="34"/>
        <v>0</v>
      </c>
      <c r="E360" s="564">
        <f t="shared" ca="1" si="32"/>
        <v>0</v>
      </c>
      <c r="F360" s="564">
        <f t="shared" ca="1" si="35"/>
        <v>1</v>
      </c>
      <c r="G360" s="564">
        <f t="shared" ca="1" si="33"/>
        <v>9.9137631249898117</v>
      </c>
      <c r="H360" s="564">
        <v>0</v>
      </c>
      <c r="I360" s="564">
        <v>0</v>
      </c>
      <c r="J360" s="564">
        <v>0</v>
      </c>
      <c r="K360" s="564">
        <v>0</v>
      </c>
      <c r="L360" s="564">
        <v>0</v>
      </c>
      <c r="M360" s="564">
        <v>0</v>
      </c>
      <c r="N360" s="564">
        <v>0</v>
      </c>
      <c r="O360" s="564">
        <v>0</v>
      </c>
      <c r="P360" s="564">
        <v>0</v>
      </c>
      <c r="Q360" s="564">
        <v>0</v>
      </c>
      <c r="R360" s="564">
        <v>0</v>
      </c>
      <c r="S360" s="564">
        <v>0</v>
      </c>
      <c r="T360" s="564">
        <v>0</v>
      </c>
      <c r="U360" s="564">
        <v>0</v>
      </c>
      <c r="V360" s="564">
        <v>0</v>
      </c>
      <c r="W360" s="564">
        <v>0</v>
      </c>
      <c r="X360" s="564">
        <v>0</v>
      </c>
      <c r="Y360" s="564">
        <v>0</v>
      </c>
      <c r="Z360" s="564">
        <v>0</v>
      </c>
      <c r="AA360" s="564">
        <v>0</v>
      </c>
      <c r="AB360" s="564">
        <v>0</v>
      </c>
      <c r="AC360" s="564">
        <v>0</v>
      </c>
      <c r="AD360" s="564">
        <v>0</v>
      </c>
      <c r="AE360" s="564">
        <v>0</v>
      </c>
      <c r="AF360" s="564">
        <v>0</v>
      </c>
      <c r="AG360" s="564">
        <v>0</v>
      </c>
      <c r="AH360" s="564">
        <v>0</v>
      </c>
      <c r="AI360" s="564">
        <v>0</v>
      </c>
      <c r="AJ360" s="564">
        <v>0</v>
      </c>
      <c r="AK360" s="564">
        <v>0</v>
      </c>
    </row>
    <row r="361" spans="1:37">
      <c r="A361">
        <v>357</v>
      </c>
      <c r="B361" s="564">
        <f t="shared" ca="1" si="36"/>
        <v>0</v>
      </c>
      <c r="C361" s="564">
        <f t="shared" ca="1" si="31"/>
        <v>0</v>
      </c>
      <c r="D361" s="564">
        <f t="shared" ca="1" si="34"/>
        <v>0</v>
      </c>
      <c r="E361" s="564">
        <f t="shared" ca="1" si="32"/>
        <v>0</v>
      </c>
      <c r="F361" s="564">
        <f t="shared" ca="1" si="35"/>
        <v>1</v>
      </c>
      <c r="G361" s="564">
        <f t="shared" ca="1" si="33"/>
        <v>5.4625987940985876</v>
      </c>
      <c r="H361" s="564">
        <v>0</v>
      </c>
      <c r="I361" s="564">
        <v>0</v>
      </c>
      <c r="J361" s="564">
        <v>0</v>
      </c>
      <c r="K361" s="564">
        <v>0</v>
      </c>
      <c r="L361" s="564">
        <v>0</v>
      </c>
      <c r="M361" s="564">
        <v>0</v>
      </c>
      <c r="N361" s="564">
        <v>0</v>
      </c>
      <c r="O361" s="564">
        <v>0</v>
      </c>
      <c r="P361" s="564">
        <v>0</v>
      </c>
      <c r="Q361" s="564">
        <v>0</v>
      </c>
      <c r="R361" s="564">
        <v>0</v>
      </c>
      <c r="S361" s="564">
        <v>0</v>
      </c>
      <c r="T361" s="564">
        <v>0</v>
      </c>
      <c r="U361" s="564">
        <v>0</v>
      </c>
      <c r="V361" s="564">
        <v>0</v>
      </c>
      <c r="W361" s="564">
        <v>0</v>
      </c>
      <c r="X361" s="564">
        <v>0</v>
      </c>
      <c r="Y361" s="564">
        <v>0</v>
      </c>
      <c r="Z361" s="564">
        <v>0</v>
      </c>
      <c r="AA361" s="564">
        <v>0</v>
      </c>
      <c r="AB361" s="564">
        <v>0</v>
      </c>
      <c r="AC361" s="564">
        <v>0</v>
      </c>
      <c r="AD361" s="564">
        <v>0</v>
      </c>
      <c r="AE361" s="564">
        <v>0</v>
      </c>
      <c r="AF361" s="564">
        <v>0</v>
      </c>
      <c r="AG361" s="564">
        <v>0</v>
      </c>
      <c r="AH361" s="564">
        <v>0</v>
      </c>
      <c r="AI361" s="564">
        <v>0</v>
      </c>
      <c r="AJ361" s="564">
        <v>0</v>
      </c>
      <c r="AK361" s="564">
        <v>0</v>
      </c>
    </row>
    <row r="362" spans="1:37">
      <c r="A362">
        <v>358</v>
      </c>
      <c r="B362" s="564">
        <f t="shared" ca="1" si="36"/>
        <v>20</v>
      </c>
      <c r="C362" s="564">
        <f t="shared" ca="1" si="31"/>
        <v>400</v>
      </c>
      <c r="D362" s="564">
        <f t="shared" ca="1" si="34"/>
        <v>20</v>
      </c>
      <c r="E362" s="564">
        <f t="shared" ca="1" si="32"/>
        <v>0</v>
      </c>
      <c r="F362" s="564">
        <f t="shared" ca="1" si="35"/>
        <v>1</v>
      </c>
      <c r="G362" s="564">
        <f t="shared" ca="1" si="33"/>
        <v>-0.66829859226514698</v>
      </c>
      <c r="H362" s="564">
        <v>1</v>
      </c>
      <c r="I362" s="564">
        <v>1</v>
      </c>
      <c r="J362" s="564">
        <v>1</v>
      </c>
      <c r="K362" s="564">
        <v>1</v>
      </c>
      <c r="L362" s="564">
        <v>1</v>
      </c>
      <c r="M362" s="564">
        <v>1</v>
      </c>
      <c r="N362" s="564">
        <v>1</v>
      </c>
      <c r="O362" s="564">
        <v>1</v>
      </c>
      <c r="P362" s="564">
        <v>1</v>
      </c>
      <c r="Q362" s="564">
        <v>1</v>
      </c>
      <c r="R362" s="564">
        <v>1</v>
      </c>
      <c r="S362" s="564">
        <v>1</v>
      </c>
      <c r="T362" s="564">
        <v>1</v>
      </c>
      <c r="U362" s="564">
        <v>1</v>
      </c>
      <c r="V362" s="564">
        <v>1</v>
      </c>
      <c r="W362" s="564">
        <v>1</v>
      </c>
      <c r="X362" s="564">
        <v>1</v>
      </c>
      <c r="Y362" s="564">
        <v>1</v>
      </c>
      <c r="Z362" s="564">
        <v>1</v>
      </c>
      <c r="AA362" s="564">
        <v>1</v>
      </c>
      <c r="AB362" s="564">
        <v>1</v>
      </c>
      <c r="AC362" s="564">
        <v>1</v>
      </c>
      <c r="AD362" s="564">
        <v>1</v>
      </c>
      <c r="AE362" s="564">
        <v>1</v>
      </c>
      <c r="AF362" s="564">
        <v>1</v>
      </c>
      <c r="AG362" s="564">
        <v>1</v>
      </c>
      <c r="AH362" s="564">
        <v>1</v>
      </c>
      <c r="AI362" s="564">
        <v>1</v>
      </c>
      <c r="AJ362" s="564">
        <v>1</v>
      </c>
      <c r="AK362" s="564">
        <v>1</v>
      </c>
    </row>
    <row r="363" spans="1:37">
      <c r="A363">
        <v>359</v>
      </c>
      <c r="B363" s="564">
        <f t="shared" ca="1" si="36"/>
        <v>0</v>
      </c>
      <c r="C363" s="564">
        <f t="shared" ca="1" si="31"/>
        <v>0</v>
      </c>
      <c r="D363" s="564">
        <f t="shared" ca="1" si="34"/>
        <v>0</v>
      </c>
      <c r="E363" s="564">
        <f t="shared" ca="1" si="32"/>
        <v>0</v>
      </c>
      <c r="F363" s="564">
        <f t="shared" ca="1" si="35"/>
        <v>1</v>
      </c>
      <c r="G363" s="564">
        <f t="shared" ca="1" si="33"/>
        <v>-3.8901955076829666</v>
      </c>
      <c r="H363" s="564">
        <v>0</v>
      </c>
      <c r="I363" s="564">
        <v>0</v>
      </c>
      <c r="J363" s="564">
        <v>0</v>
      </c>
      <c r="K363" s="564">
        <v>0</v>
      </c>
      <c r="L363" s="564">
        <v>0</v>
      </c>
      <c r="M363" s="564">
        <v>0</v>
      </c>
      <c r="N363" s="564">
        <v>0</v>
      </c>
      <c r="O363" s="564">
        <v>0</v>
      </c>
      <c r="P363" s="564">
        <v>0</v>
      </c>
      <c r="Q363" s="564">
        <v>0</v>
      </c>
      <c r="R363" s="564">
        <v>0</v>
      </c>
      <c r="S363" s="564">
        <v>0</v>
      </c>
      <c r="T363" s="564">
        <v>0</v>
      </c>
      <c r="U363" s="564">
        <v>0</v>
      </c>
      <c r="V363" s="564">
        <v>0</v>
      </c>
      <c r="W363" s="564">
        <v>0</v>
      </c>
      <c r="X363" s="564">
        <v>0</v>
      </c>
      <c r="Y363" s="564">
        <v>0</v>
      </c>
      <c r="Z363" s="564">
        <v>0</v>
      </c>
      <c r="AA363" s="564">
        <v>0</v>
      </c>
      <c r="AB363" s="564">
        <v>0</v>
      </c>
      <c r="AC363" s="564">
        <v>0</v>
      </c>
      <c r="AD363" s="564">
        <v>0</v>
      </c>
      <c r="AE363" s="564">
        <v>0</v>
      </c>
      <c r="AF363" s="564">
        <v>0</v>
      </c>
      <c r="AG363" s="564">
        <v>0</v>
      </c>
      <c r="AH363" s="564">
        <v>0</v>
      </c>
      <c r="AI363" s="564">
        <v>0</v>
      </c>
      <c r="AJ363" s="564">
        <v>0</v>
      </c>
      <c r="AK363" s="564">
        <v>0</v>
      </c>
    </row>
    <row r="364" spans="1:37">
      <c r="A364">
        <v>360</v>
      </c>
      <c r="B364" s="564">
        <f t="shared" ca="1" si="36"/>
        <v>0</v>
      </c>
      <c r="C364" s="564">
        <f t="shared" ca="1" si="31"/>
        <v>0</v>
      </c>
      <c r="D364" s="564">
        <f t="shared" ca="1" si="34"/>
        <v>0</v>
      </c>
      <c r="E364" s="564">
        <f t="shared" ca="1" si="32"/>
        <v>0</v>
      </c>
      <c r="F364" s="564">
        <f t="shared" ca="1" si="35"/>
        <v>1</v>
      </c>
      <c r="G364" s="564">
        <f t="shared" ca="1" si="33"/>
        <v>-4.4390944283680955</v>
      </c>
      <c r="H364" s="564">
        <v>0</v>
      </c>
      <c r="I364" s="564">
        <v>0</v>
      </c>
      <c r="J364" s="564">
        <v>0</v>
      </c>
      <c r="K364" s="564">
        <v>0</v>
      </c>
      <c r="L364" s="564">
        <v>0</v>
      </c>
      <c r="M364" s="564">
        <v>0</v>
      </c>
      <c r="N364" s="564">
        <v>0</v>
      </c>
      <c r="O364" s="564">
        <v>0</v>
      </c>
      <c r="P364" s="564">
        <v>0</v>
      </c>
      <c r="Q364" s="564">
        <v>0</v>
      </c>
      <c r="R364" s="564">
        <v>0</v>
      </c>
      <c r="S364" s="564">
        <v>0</v>
      </c>
      <c r="T364" s="564">
        <v>0</v>
      </c>
      <c r="U364" s="564">
        <v>0</v>
      </c>
      <c r="V364" s="564">
        <v>0</v>
      </c>
      <c r="W364" s="564">
        <v>0</v>
      </c>
      <c r="X364" s="564">
        <v>0</v>
      </c>
      <c r="Y364" s="564">
        <v>0</v>
      </c>
      <c r="Z364" s="564">
        <v>0</v>
      </c>
      <c r="AA364" s="564">
        <v>0</v>
      </c>
      <c r="AB364" s="564">
        <v>0</v>
      </c>
      <c r="AC364" s="564">
        <v>0</v>
      </c>
      <c r="AD364" s="564">
        <v>0</v>
      </c>
      <c r="AE364" s="564">
        <v>0</v>
      </c>
      <c r="AF364" s="564">
        <v>0</v>
      </c>
      <c r="AG364" s="564">
        <v>0</v>
      </c>
      <c r="AH364" s="564">
        <v>0</v>
      </c>
      <c r="AI364" s="564">
        <v>0</v>
      </c>
      <c r="AJ364" s="564">
        <v>0</v>
      </c>
      <c r="AK364" s="564">
        <v>0</v>
      </c>
    </row>
    <row r="365" spans="1:37">
      <c r="A365">
        <v>361</v>
      </c>
      <c r="B365" s="564">
        <f t="shared" ca="1" si="36"/>
        <v>0</v>
      </c>
      <c r="C365" s="564">
        <f t="shared" ca="1" si="31"/>
        <v>0</v>
      </c>
      <c r="D365" s="564">
        <f t="shared" ca="1" si="34"/>
        <v>0</v>
      </c>
      <c r="E365" s="564">
        <f t="shared" ca="1" si="32"/>
        <v>0</v>
      </c>
      <c r="F365" s="564">
        <f t="shared" ca="1" si="35"/>
        <v>1</v>
      </c>
      <c r="G365" s="564">
        <f t="shared" ca="1" si="33"/>
        <v>1.1835403025810287</v>
      </c>
      <c r="H365" s="564">
        <v>0</v>
      </c>
      <c r="I365" s="564">
        <v>0</v>
      </c>
      <c r="J365" s="564">
        <v>0</v>
      </c>
      <c r="K365" s="564">
        <v>0</v>
      </c>
      <c r="L365" s="564">
        <v>0</v>
      </c>
      <c r="M365" s="564">
        <v>0</v>
      </c>
      <c r="N365" s="564">
        <v>0</v>
      </c>
      <c r="O365" s="564">
        <v>0</v>
      </c>
      <c r="P365" s="564">
        <v>0</v>
      </c>
      <c r="Q365" s="564">
        <v>0</v>
      </c>
      <c r="R365" s="564">
        <v>0</v>
      </c>
      <c r="S365" s="564">
        <v>0</v>
      </c>
      <c r="T365" s="564">
        <v>0</v>
      </c>
      <c r="U365" s="564">
        <v>0</v>
      </c>
      <c r="V365" s="564">
        <v>0</v>
      </c>
      <c r="W365" s="564">
        <v>0</v>
      </c>
      <c r="X365" s="564">
        <v>0</v>
      </c>
      <c r="Y365" s="564">
        <v>0</v>
      </c>
      <c r="Z365" s="564">
        <v>0</v>
      </c>
      <c r="AA365" s="564">
        <v>0</v>
      </c>
      <c r="AB365" s="564">
        <v>0</v>
      </c>
      <c r="AC365" s="564">
        <v>0</v>
      </c>
      <c r="AD365" s="564">
        <v>0</v>
      </c>
      <c r="AE365" s="564">
        <v>0</v>
      </c>
      <c r="AF365" s="564">
        <v>0</v>
      </c>
      <c r="AG365" s="564">
        <v>0</v>
      </c>
      <c r="AH365" s="564">
        <v>0</v>
      </c>
      <c r="AI365" s="564">
        <v>0</v>
      </c>
      <c r="AJ365" s="564">
        <v>0</v>
      </c>
      <c r="AK365" s="564">
        <v>0</v>
      </c>
    </row>
    <row r="366" spans="1:37">
      <c r="A366">
        <v>362</v>
      </c>
      <c r="B366" s="564">
        <f t="shared" ca="1" si="36"/>
        <v>20</v>
      </c>
      <c r="C366" s="564">
        <f t="shared" ca="1" si="31"/>
        <v>400</v>
      </c>
      <c r="D366" s="564">
        <f t="shared" ca="1" si="34"/>
        <v>20</v>
      </c>
      <c r="E366" s="564">
        <f t="shared" ca="1" si="32"/>
        <v>0</v>
      </c>
      <c r="F366" s="564">
        <f t="shared" ca="1" si="35"/>
        <v>1</v>
      </c>
      <c r="G366" s="564">
        <f t="shared" ca="1" si="33"/>
        <v>-0.45359882868248746</v>
      </c>
      <c r="H366" s="564">
        <v>1</v>
      </c>
      <c r="I366" s="564">
        <v>1</v>
      </c>
      <c r="J366" s="564">
        <v>1</v>
      </c>
      <c r="K366" s="564">
        <v>1</v>
      </c>
      <c r="L366" s="564">
        <v>1</v>
      </c>
      <c r="M366" s="564">
        <v>1</v>
      </c>
      <c r="N366" s="564">
        <v>1</v>
      </c>
      <c r="O366" s="564">
        <v>1</v>
      </c>
      <c r="P366" s="564">
        <v>1</v>
      </c>
      <c r="Q366" s="564">
        <v>1</v>
      </c>
      <c r="R366" s="564">
        <v>1</v>
      </c>
      <c r="S366" s="564">
        <v>1</v>
      </c>
      <c r="T366" s="564">
        <v>1</v>
      </c>
      <c r="U366" s="564">
        <v>1</v>
      </c>
      <c r="V366" s="564">
        <v>1</v>
      </c>
      <c r="W366" s="564">
        <v>1</v>
      </c>
      <c r="X366" s="564">
        <v>1</v>
      </c>
      <c r="Y366" s="564">
        <v>1</v>
      </c>
      <c r="Z366" s="564">
        <v>1</v>
      </c>
      <c r="AA366" s="564">
        <v>1</v>
      </c>
      <c r="AB366" s="564">
        <v>1</v>
      </c>
      <c r="AC366" s="564">
        <v>1</v>
      </c>
      <c r="AD366" s="564">
        <v>1</v>
      </c>
      <c r="AE366" s="564">
        <v>1</v>
      </c>
      <c r="AF366" s="564">
        <v>1</v>
      </c>
      <c r="AG366" s="564">
        <v>1</v>
      </c>
      <c r="AH366" s="564">
        <v>1</v>
      </c>
      <c r="AI366" s="564">
        <v>1</v>
      </c>
      <c r="AJ366" s="564">
        <v>1</v>
      </c>
      <c r="AK366" s="564">
        <v>1</v>
      </c>
    </row>
    <row r="367" spans="1:37">
      <c r="A367">
        <v>363</v>
      </c>
      <c r="B367" s="564">
        <f t="shared" ca="1" si="36"/>
        <v>20</v>
      </c>
      <c r="C367" s="564">
        <f t="shared" ca="1" si="31"/>
        <v>400</v>
      </c>
      <c r="D367" s="564">
        <f t="shared" ca="1" si="34"/>
        <v>20</v>
      </c>
      <c r="E367" s="564">
        <f t="shared" ca="1" si="32"/>
        <v>0</v>
      </c>
      <c r="F367" s="564">
        <f t="shared" ca="1" si="35"/>
        <v>1</v>
      </c>
      <c r="G367" s="564">
        <f t="shared" ca="1" si="33"/>
        <v>4.912666910913364</v>
      </c>
      <c r="H367" s="564">
        <v>1</v>
      </c>
      <c r="I367" s="564">
        <v>1</v>
      </c>
      <c r="J367" s="564">
        <v>1</v>
      </c>
      <c r="K367" s="564">
        <v>1</v>
      </c>
      <c r="L367" s="564">
        <v>1</v>
      </c>
      <c r="M367" s="564">
        <v>1</v>
      </c>
      <c r="N367" s="564">
        <v>1</v>
      </c>
      <c r="O367" s="564">
        <v>1</v>
      </c>
      <c r="P367" s="564">
        <v>1</v>
      </c>
      <c r="Q367" s="564">
        <v>1</v>
      </c>
      <c r="R367" s="564">
        <v>1</v>
      </c>
      <c r="S367" s="564">
        <v>1</v>
      </c>
      <c r="T367" s="564">
        <v>1</v>
      </c>
      <c r="U367" s="564">
        <v>1</v>
      </c>
      <c r="V367" s="564">
        <v>1</v>
      </c>
      <c r="W367" s="564">
        <v>1</v>
      </c>
      <c r="X367" s="564">
        <v>1</v>
      </c>
      <c r="Y367" s="564">
        <v>1</v>
      </c>
      <c r="Z367" s="564">
        <v>1</v>
      </c>
      <c r="AA367" s="564">
        <v>1</v>
      </c>
      <c r="AB367" s="564">
        <v>1</v>
      </c>
      <c r="AC367" s="564">
        <v>1</v>
      </c>
      <c r="AD367" s="564">
        <v>1</v>
      </c>
      <c r="AE367" s="564">
        <v>1</v>
      </c>
      <c r="AF367" s="564">
        <v>1</v>
      </c>
      <c r="AG367" s="564">
        <v>1</v>
      </c>
      <c r="AH367" s="564">
        <v>1</v>
      </c>
      <c r="AI367" s="564">
        <v>1</v>
      </c>
      <c r="AJ367" s="564">
        <v>1</v>
      </c>
      <c r="AK367" s="564">
        <v>1</v>
      </c>
    </row>
    <row r="368" spans="1:37">
      <c r="A368">
        <v>364</v>
      </c>
      <c r="B368" s="564">
        <f t="shared" ca="1" si="36"/>
        <v>20</v>
      </c>
      <c r="C368" s="564">
        <f t="shared" ca="1" si="31"/>
        <v>400</v>
      </c>
      <c r="D368" s="564">
        <f t="shared" ca="1" si="34"/>
        <v>20</v>
      </c>
      <c r="E368" s="564">
        <f t="shared" ca="1" si="32"/>
        <v>0</v>
      </c>
      <c r="F368" s="564">
        <f t="shared" ca="1" si="35"/>
        <v>1</v>
      </c>
      <c r="G368" s="564">
        <f t="shared" ca="1" si="33"/>
        <v>-3.5633910311370074</v>
      </c>
      <c r="H368" s="564">
        <v>1</v>
      </c>
      <c r="I368" s="564">
        <v>1</v>
      </c>
      <c r="J368" s="564">
        <v>1</v>
      </c>
      <c r="K368" s="564">
        <v>1</v>
      </c>
      <c r="L368" s="564">
        <v>1</v>
      </c>
      <c r="M368" s="564">
        <v>1</v>
      </c>
      <c r="N368" s="564">
        <v>1</v>
      </c>
      <c r="O368" s="564">
        <v>1</v>
      </c>
      <c r="P368" s="564">
        <v>1</v>
      </c>
      <c r="Q368" s="564">
        <v>1</v>
      </c>
      <c r="R368" s="564">
        <v>1</v>
      </c>
      <c r="S368" s="564">
        <v>1</v>
      </c>
      <c r="T368" s="564">
        <v>1</v>
      </c>
      <c r="U368" s="564">
        <v>1</v>
      </c>
      <c r="V368" s="564">
        <v>1</v>
      </c>
      <c r="W368" s="564">
        <v>1</v>
      </c>
      <c r="X368" s="564">
        <v>1</v>
      </c>
      <c r="Y368" s="564">
        <v>1</v>
      </c>
      <c r="Z368" s="564">
        <v>1</v>
      </c>
      <c r="AA368" s="564">
        <v>1</v>
      </c>
      <c r="AB368" s="564">
        <v>1</v>
      </c>
      <c r="AC368" s="564">
        <v>1</v>
      </c>
      <c r="AD368" s="564">
        <v>1</v>
      </c>
      <c r="AE368" s="564">
        <v>1</v>
      </c>
      <c r="AF368" s="564">
        <v>1</v>
      </c>
      <c r="AG368" s="564">
        <v>1</v>
      </c>
      <c r="AH368" s="564">
        <v>1</v>
      </c>
      <c r="AI368" s="564">
        <v>1</v>
      </c>
      <c r="AJ368" s="564">
        <v>1</v>
      </c>
      <c r="AK368" s="564">
        <v>1</v>
      </c>
    </row>
    <row r="369" spans="1:37">
      <c r="A369">
        <v>365</v>
      </c>
      <c r="B369" s="564">
        <f t="shared" ca="1" si="36"/>
        <v>2</v>
      </c>
      <c r="C369" s="564">
        <f t="shared" ca="1" si="31"/>
        <v>4</v>
      </c>
      <c r="D369" s="564">
        <f t="shared" ca="1" si="34"/>
        <v>2</v>
      </c>
      <c r="E369" s="564">
        <f t="shared" ca="1" si="32"/>
        <v>1.8</v>
      </c>
      <c r="F369" s="564">
        <f t="shared" ca="1" si="35"/>
        <v>0.81052631578947365</v>
      </c>
      <c r="G369" s="564">
        <f t="shared" ca="1" si="33"/>
        <v>-1.375138681922929</v>
      </c>
      <c r="H369" s="564">
        <v>0</v>
      </c>
      <c r="I369" s="564">
        <v>0</v>
      </c>
      <c r="J369" s="564">
        <v>0</v>
      </c>
      <c r="K369" s="564">
        <v>0</v>
      </c>
      <c r="L369" s="564">
        <v>0</v>
      </c>
      <c r="M369" s="564">
        <v>0</v>
      </c>
      <c r="N369" s="564">
        <v>0</v>
      </c>
      <c r="O369" s="564">
        <v>1</v>
      </c>
      <c r="P369" s="564">
        <v>0</v>
      </c>
      <c r="Q369" s="564">
        <v>0</v>
      </c>
      <c r="R369" s="564">
        <v>0</v>
      </c>
      <c r="S369" s="564">
        <v>0</v>
      </c>
      <c r="T369" s="564">
        <v>1</v>
      </c>
      <c r="U369" s="564">
        <v>0</v>
      </c>
      <c r="V369" s="564">
        <v>0</v>
      </c>
      <c r="W369" s="564">
        <v>0</v>
      </c>
      <c r="X369" s="564">
        <v>0</v>
      </c>
      <c r="Y369" s="564">
        <v>0</v>
      </c>
      <c r="Z369" s="564">
        <v>0</v>
      </c>
      <c r="AA369" s="564">
        <v>0</v>
      </c>
      <c r="AB369" s="564">
        <v>0</v>
      </c>
      <c r="AC369" s="564">
        <v>0</v>
      </c>
      <c r="AD369" s="564">
        <v>0</v>
      </c>
      <c r="AE369" s="564">
        <v>0</v>
      </c>
      <c r="AF369" s="564">
        <v>0</v>
      </c>
      <c r="AG369" s="564">
        <v>0</v>
      </c>
      <c r="AH369" s="564">
        <v>0</v>
      </c>
      <c r="AI369" s="564">
        <v>0</v>
      </c>
      <c r="AJ369" s="564">
        <v>0</v>
      </c>
      <c r="AK369" s="564">
        <v>0</v>
      </c>
    </row>
    <row r="370" spans="1:37">
      <c r="A370">
        <v>366</v>
      </c>
      <c r="B370" s="564">
        <f t="shared" ca="1" si="36"/>
        <v>20</v>
      </c>
      <c r="C370" s="564">
        <f t="shared" ca="1" si="31"/>
        <v>400</v>
      </c>
      <c r="D370" s="564">
        <f t="shared" ca="1" si="34"/>
        <v>20</v>
      </c>
      <c r="E370" s="564">
        <f t="shared" ca="1" si="32"/>
        <v>0</v>
      </c>
      <c r="F370" s="564">
        <f t="shared" ca="1" si="35"/>
        <v>1</v>
      </c>
      <c r="G370" s="564">
        <f t="shared" ca="1" si="33"/>
        <v>-1.4974201133630642</v>
      </c>
      <c r="H370" s="564">
        <v>1</v>
      </c>
      <c r="I370" s="564">
        <v>1</v>
      </c>
      <c r="J370" s="564">
        <v>1</v>
      </c>
      <c r="K370" s="564">
        <v>1</v>
      </c>
      <c r="L370" s="564">
        <v>1</v>
      </c>
      <c r="M370" s="564">
        <v>1</v>
      </c>
      <c r="N370" s="564">
        <v>1</v>
      </c>
      <c r="O370" s="564">
        <v>1</v>
      </c>
      <c r="P370" s="564">
        <v>1</v>
      </c>
      <c r="Q370" s="564">
        <v>1</v>
      </c>
      <c r="R370" s="564">
        <v>1</v>
      </c>
      <c r="S370" s="564">
        <v>1</v>
      </c>
      <c r="T370" s="564">
        <v>1</v>
      </c>
      <c r="U370" s="564">
        <v>1</v>
      </c>
      <c r="V370" s="564">
        <v>1</v>
      </c>
      <c r="W370" s="564">
        <v>1</v>
      </c>
      <c r="X370" s="564">
        <v>1</v>
      </c>
      <c r="Y370" s="564">
        <v>1</v>
      </c>
      <c r="Z370" s="564">
        <v>1</v>
      </c>
      <c r="AA370" s="564">
        <v>1</v>
      </c>
      <c r="AB370" s="564">
        <v>1</v>
      </c>
      <c r="AC370" s="564">
        <v>1</v>
      </c>
      <c r="AD370" s="564">
        <v>1</v>
      </c>
      <c r="AE370" s="564">
        <v>1</v>
      </c>
      <c r="AF370" s="564">
        <v>1</v>
      </c>
      <c r="AG370" s="564">
        <v>1</v>
      </c>
      <c r="AH370" s="564">
        <v>1</v>
      </c>
      <c r="AI370" s="564">
        <v>1</v>
      </c>
      <c r="AJ370" s="564">
        <v>1</v>
      </c>
      <c r="AK370" s="564">
        <v>1</v>
      </c>
    </row>
    <row r="371" spans="1:37">
      <c r="A371">
        <v>367</v>
      </c>
      <c r="B371" s="564">
        <f t="shared" ca="1" si="36"/>
        <v>20</v>
      </c>
      <c r="C371" s="564">
        <f t="shared" ca="1" si="31"/>
        <v>400</v>
      </c>
      <c r="D371" s="564">
        <f t="shared" ca="1" si="34"/>
        <v>20</v>
      </c>
      <c r="E371" s="564">
        <f t="shared" ca="1" si="32"/>
        <v>0</v>
      </c>
      <c r="F371" s="564">
        <f t="shared" ca="1" si="35"/>
        <v>1</v>
      </c>
      <c r="G371" s="564">
        <f t="shared" ca="1" si="33"/>
        <v>4.4446109764651993</v>
      </c>
      <c r="H371" s="564">
        <v>1</v>
      </c>
      <c r="I371" s="564">
        <v>1</v>
      </c>
      <c r="J371" s="564">
        <v>1</v>
      </c>
      <c r="K371" s="564">
        <v>1</v>
      </c>
      <c r="L371" s="564">
        <v>1</v>
      </c>
      <c r="M371" s="564">
        <v>1</v>
      </c>
      <c r="N371" s="564">
        <v>1</v>
      </c>
      <c r="O371" s="564">
        <v>1</v>
      </c>
      <c r="P371" s="564">
        <v>1</v>
      </c>
      <c r="Q371" s="564">
        <v>1</v>
      </c>
      <c r="R371" s="564">
        <v>1</v>
      </c>
      <c r="S371" s="564">
        <v>1</v>
      </c>
      <c r="T371" s="564">
        <v>1</v>
      </c>
      <c r="U371" s="564">
        <v>1</v>
      </c>
      <c r="V371" s="564">
        <v>1</v>
      </c>
      <c r="W371" s="564">
        <v>1</v>
      </c>
      <c r="X371" s="564">
        <v>1</v>
      </c>
      <c r="Y371" s="564">
        <v>1</v>
      </c>
      <c r="Z371" s="564">
        <v>1</v>
      </c>
      <c r="AA371" s="564">
        <v>1</v>
      </c>
      <c r="AB371" s="564">
        <v>1</v>
      </c>
      <c r="AC371" s="564">
        <v>1</v>
      </c>
      <c r="AD371" s="564">
        <v>1</v>
      </c>
      <c r="AE371" s="564">
        <v>1</v>
      </c>
      <c r="AF371" s="564">
        <v>1</v>
      </c>
      <c r="AG371" s="564">
        <v>1</v>
      </c>
      <c r="AH371" s="564">
        <v>1</v>
      </c>
      <c r="AI371" s="564">
        <v>1</v>
      </c>
      <c r="AJ371" s="564">
        <v>1</v>
      </c>
      <c r="AK371" s="564">
        <v>1</v>
      </c>
    </row>
    <row r="372" spans="1:37">
      <c r="A372">
        <v>368</v>
      </c>
      <c r="B372" s="564">
        <f t="shared" ca="1" si="36"/>
        <v>0</v>
      </c>
      <c r="C372" s="564">
        <f t="shared" ca="1" si="31"/>
        <v>0</v>
      </c>
      <c r="D372" s="564">
        <f t="shared" ca="1" si="34"/>
        <v>0</v>
      </c>
      <c r="E372" s="564">
        <f t="shared" ca="1" si="32"/>
        <v>0</v>
      </c>
      <c r="F372" s="564">
        <f t="shared" ca="1" si="35"/>
        <v>1</v>
      </c>
      <c r="G372" s="564">
        <f t="shared" ca="1" si="33"/>
        <v>4.0399768884731859</v>
      </c>
      <c r="H372" s="564">
        <v>0</v>
      </c>
      <c r="I372" s="564">
        <v>0</v>
      </c>
      <c r="J372" s="564">
        <v>0</v>
      </c>
      <c r="K372" s="564">
        <v>0</v>
      </c>
      <c r="L372" s="564">
        <v>0</v>
      </c>
      <c r="M372" s="564">
        <v>0</v>
      </c>
      <c r="N372" s="564">
        <v>0</v>
      </c>
      <c r="O372" s="564">
        <v>0</v>
      </c>
      <c r="P372" s="564">
        <v>0</v>
      </c>
      <c r="Q372" s="564">
        <v>0</v>
      </c>
      <c r="R372" s="564">
        <v>0</v>
      </c>
      <c r="S372" s="564">
        <v>0</v>
      </c>
      <c r="T372" s="564">
        <v>0</v>
      </c>
      <c r="U372" s="564">
        <v>0</v>
      </c>
      <c r="V372" s="564">
        <v>0</v>
      </c>
      <c r="W372" s="564">
        <v>0</v>
      </c>
      <c r="X372" s="564">
        <v>0</v>
      </c>
      <c r="Y372" s="564">
        <v>0</v>
      </c>
      <c r="Z372" s="564">
        <v>0</v>
      </c>
      <c r="AA372" s="564">
        <v>0</v>
      </c>
      <c r="AB372" s="564">
        <v>0</v>
      </c>
      <c r="AC372" s="564">
        <v>0</v>
      </c>
      <c r="AD372" s="564">
        <v>0</v>
      </c>
      <c r="AE372" s="564">
        <v>0</v>
      </c>
      <c r="AF372" s="564">
        <v>0</v>
      </c>
      <c r="AG372" s="564">
        <v>0</v>
      </c>
      <c r="AH372" s="564">
        <v>0</v>
      </c>
      <c r="AI372" s="564">
        <v>0</v>
      </c>
      <c r="AJ372" s="564">
        <v>0</v>
      </c>
      <c r="AK372" s="564">
        <v>0</v>
      </c>
    </row>
    <row r="373" spans="1:37">
      <c r="A373">
        <v>369</v>
      </c>
      <c r="B373" s="564">
        <f t="shared" ca="1" si="36"/>
        <v>0</v>
      </c>
      <c r="C373" s="564">
        <f t="shared" ca="1" si="31"/>
        <v>0</v>
      </c>
      <c r="D373" s="564">
        <f t="shared" ca="1" si="34"/>
        <v>0</v>
      </c>
      <c r="E373" s="564">
        <f t="shared" ca="1" si="32"/>
        <v>0</v>
      </c>
      <c r="F373" s="564">
        <f t="shared" ca="1" si="35"/>
        <v>1</v>
      </c>
      <c r="G373" s="564">
        <f t="shared" ca="1" si="33"/>
        <v>5.5316022399887874</v>
      </c>
      <c r="H373" s="564">
        <v>0</v>
      </c>
      <c r="I373" s="564">
        <v>0</v>
      </c>
      <c r="J373" s="564">
        <v>0</v>
      </c>
      <c r="K373" s="564">
        <v>0</v>
      </c>
      <c r="L373" s="564">
        <v>0</v>
      </c>
      <c r="M373" s="564">
        <v>0</v>
      </c>
      <c r="N373" s="564">
        <v>0</v>
      </c>
      <c r="O373" s="564">
        <v>0</v>
      </c>
      <c r="P373" s="564">
        <v>0</v>
      </c>
      <c r="Q373" s="564">
        <v>0</v>
      </c>
      <c r="R373" s="564">
        <v>0</v>
      </c>
      <c r="S373" s="564">
        <v>0</v>
      </c>
      <c r="T373" s="564">
        <v>0</v>
      </c>
      <c r="U373" s="564">
        <v>0</v>
      </c>
      <c r="V373" s="564">
        <v>0</v>
      </c>
      <c r="W373" s="564">
        <v>0</v>
      </c>
      <c r="X373" s="564">
        <v>0</v>
      </c>
      <c r="Y373" s="564">
        <v>0</v>
      </c>
      <c r="Z373" s="564">
        <v>0</v>
      </c>
      <c r="AA373" s="564">
        <v>0</v>
      </c>
      <c r="AB373" s="564">
        <v>0</v>
      </c>
      <c r="AC373" s="564">
        <v>0</v>
      </c>
      <c r="AD373" s="564">
        <v>0</v>
      </c>
      <c r="AE373" s="564">
        <v>0</v>
      </c>
      <c r="AF373" s="564">
        <v>0</v>
      </c>
      <c r="AG373" s="564">
        <v>0</v>
      </c>
      <c r="AH373" s="564">
        <v>0</v>
      </c>
      <c r="AI373" s="564">
        <v>0</v>
      </c>
      <c r="AJ373" s="564">
        <v>0</v>
      </c>
      <c r="AK373" s="564">
        <v>0</v>
      </c>
    </row>
    <row r="374" spans="1:37">
      <c r="A374">
        <v>370</v>
      </c>
      <c r="B374" s="564">
        <f t="shared" ca="1" si="36"/>
        <v>0</v>
      </c>
      <c r="C374" s="564">
        <f t="shared" ca="1" si="31"/>
        <v>0</v>
      </c>
      <c r="D374" s="564">
        <f t="shared" ca="1" si="34"/>
        <v>0</v>
      </c>
      <c r="E374" s="564">
        <f t="shared" ca="1" si="32"/>
        <v>0</v>
      </c>
      <c r="F374" s="564">
        <f t="shared" ca="1" si="35"/>
        <v>1</v>
      </c>
      <c r="G374" s="564">
        <f t="shared" ca="1" si="33"/>
        <v>3.1007056529509023</v>
      </c>
      <c r="H374" s="564">
        <v>0</v>
      </c>
      <c r="I374" s="564">
        <v>0</v>
      </c>
      <c r="J374" s="564">
        <v>0</v>
      </c>
      <c r="K374" s="564">
        <v>0</v>
      </c>
      <c r="L374" s="564">
        <v>0</v>
      </c>
      <c r="M374" s="564">
        <v>0</v>
      </c>
      <c r="N374" s="564">
        <v>0</v>
      </c>
      <c r="O374" s="564">
        <v>0</v>
      </c>
      <c r="P374" s="564">
        <v>0</v>
      </c>
      <c r="Q374" s="564">
        <v>0</v>
      </c>
      <c r="R374" s="564">
        <v>0</v>
      </c>
      <c r="S374" s="564">
        <v>0</v>
      </c>
      <c r="T374" s="564">
        <v>0</v>
      </c>
      <c r="U374" s="564">
        <v>0</v>
      </c>
      <c r="V374" s="564">
        <v>0</v>
      </c>
      <c r="W374" s="564">
        <v>0</v>
      </c>
      <c r="X374" s="564">
        <v>0</v>
      </c>
      <c r="Y374" s="564">
        <v>0</v>
      </c>
      <c r="Z374" s="564">
        <v>0</v>
      </c>
      <c r="AA374" s="564">
        <v>0</v>
      </c>
      <c r="AB374" s="564">
        <v>0</v>
      </c>
      <c r="AC374" s="564">
        <v>0</v>
      </c>
      <c r="AD374" s="564">
        <v>0</v>
      </c>
      <c r="AE374" s="564">
        <v>0</v>
      </c>
      <c r="AF374" s="564">
        <v>0</v>
      </c>
      <c r="AG374" s="564">
        <v>0</v>
      </c>
      <c r="AH374" s="564">
        <v>0</v>
      </c>
      <c r="AI374" s="564">
        <v>0</v>
      </c>
      <c r="AJ374" s="564">
        <v>0</v>
      </c>
      <c r="AK374" s="564">
        <v>0</v>
      </c>
    </row>
    <row r="375" spans="1:37">
      <c r="A375">
        <v>371</v>
      </c>
      <c r="B375" s="564">
        <f t="shared" ca="1" si="36"/>
        <v>0</v>
      </c>
      <c r="C375" s="564">
        <f t="shared" ca="1" si="31"/>
        <v>0</v>
      </c>
      <c r="D375" s="564">
        <f t="shared" ca="1" si="34"/>
        <v>0</v>
      </c>
      <c r="E375" s="564">
        <f t="shared" ca="1" si="32"/>
        <v>0</v>
      </c>
      <c r="F375" s="564">
        <f t="shared" ca="1" si="35"/>
        <v>1</v>
      </c>
      <c r="G375" s="564">
        <f t="shared" ca="1" si="33"/>
        <v>-2.7301357177878396</v>
      </c>
      <c r="H375" s="564">
        <v>0</v>
      </c>
      <c r="I375" s="564">
        <v>0</v>
      </c>
      <c r="J375" s="564">
        <v>0</v>
      </c>
      <c r="K375" s="564">
        <v>0</v>
      </c>
      <c r="L375" s="564">
        <v>0</v>
      </c>
      <c r="M375" s="564">
        <v>0</v>
      </c>
      <c r="N375" s="564">
        <v>0</v>
      </c>
      <c r="O375" s="564">
        <v>0</v>
      </c>
      <c r="P375" s="564">
        <v>0</v>
      </c>
      <c r="Q375" s="564">
        <v>0</v>
      </c>
      <c r="R375" s="564">
        <v>0</v>
      </c>
      <c r="S375" s="564">
        <v>0</v>
      </c>
      <c r="T375" s="564">
        <v>0</v>
      </c>
      <c r="U375" s="564">
        <v>0</v>
      </c>
      <c r="V375" s="564">
        <v>0</v>
      </c>
      <c r="W375" s="564">
        <v>0</v>
      </c>
      <c r="X375" s="564">
        <v>0</v>
      </c>
      <c r="Y375" s="564">
        <v>0</v>
      </c>
      <c r="Z375" s="564">
        <v>0</v>
      </c>
      <c r="AA375" s="564">
        <v>0</v>
      </c>
      <c r="AB375" s="564">
        <v>0</v>
      </c>
      <c r="AC375" s="564">
        <v>0</v>
      </c>
      <c r="AD375" s="564">
        <v>0</v>
      </c>
      <c r="AE375" s="564">
        <v>0</v>
      </c>
      <c r="AF375" s="564">
        <v>0</v>
      </c>
      <c r="AG375" s="564">
        <v>0</v>
      </c>
      <c r="AH375" s="564">
        <v>0</v>
      </c>
      <c r="AI375" s="564">
        <v>0</v>
      </c>
      <c r="AJ375" s="564">
        <v>0</v>
      </c>
      <c r="AK375" s="564">
        <v>0</v>
      </c>
    </row>
    <row r="376" spans="1:37">
      <c r="A376">
        <v>372</v>
      </c>
      <c r="B376" s="564">
        <f t="shared" ca="1" si="36"/>
        <v>20</v>
      </c>
      <c r="C376" s="564">
        <f t="shared" ca="1" si="31"/>
        <v>400</v>
      </c>
      <c r="D376" s="564">
        <f t="shared" ca="1" si="34"/>
        <v>20</v>
      </c>
      <c r="E376" s="564">
        <f t="shared" ca="1" si="32"/>
        <v>0</v>
      </c>
      <c r="F376" s="564">
        <f t="shared" ca="1" si="35"/>
        <v>1</v>
      </c>
      <c r="G376" s="564">
        <f t="shared" ca="1" si="33"/>
        <v>0.77833445981000604</v>
      </c>
      <c r="H376" s="564">
        <v>1</v>
      </c>
      <c r="I376" s="564">
        <v>1</v>
      </c>
      <c r="J376" s="564">
        <v>1</v>
      </c>
      <c r="K376" s="564">
        <v>1</v>
      </c>
      <c r="L376" s="564">
        <v>1</v>
      </c>
      <c r="M376" s="564">
        <v>1</v>
      </c>
      <c r="N376" s="564">
        <v>1</v>
      </c>
      <c r="O376" s="564">
        <v>1</v>
      </c>
      <c r="P376" s="564">
        <v>1</v>
      </c>
      <c r="Q376" s="564">
        <v>1</v>
      </c>
      <c r="R376" s="564">
        <v>1</v>
      </c>
      <c r="S376" s="564">
        <v>1</v>
      </c>
      <c r="T376" s="564">
        <v>1</v>
      </c>
      <c r="U376" s="564">
        <v>1</v>
      </c>
      <c r="V376" s="564">
        <v>1</v>
      </c>
      <c r="W376" s="564">
        <v>1</v>
      </c>
      <c r="X376" s="564">
        <v>1</v>
      </c>
      <c r="Y376" s="564">
        <v>1</v>
      </c>
      <c r="Z376" s="564">
        <v>1</v>
      </c>
      <c r="AA376" s="564">
        <v>1</v>
      </c>
      <c r="AB376" s="564">
        <v>1</v>
      </c>
      <c r="AC376" s="564">
        <v>1</v>
      </c>
      <c r="AD376" s="564">
        <v>1</v>
      </c>
      <c r="AE376" s="564">
        <v>1</v>
      </c>
      <c r="AF376" s="564">
        <v>1</v>
      </c>
      <c r="AG376" s="564">
        <v>1</v>
      </c>
      <c r="AH376" s="564">
        <v>1</v>
      </c>
      <c r="AI376" s="564">
        <v>1</v>
      </c>
      <c r="AJ376" s="564">
        <v>1</v>
      </c>
      <c r="AK376" s="564">
        <v>1</v>
      </c>
    </row>
    <row r="377" spans="1:37">
      <c r="A377">
        <v>373</v>
      </c>
      <c r="B377" s="564">
        <f t="shared" ca="1" si="36"/>
        <v>20</v>
      </c>
      <c r="C377" s="564">
        <f t="shared" ca="1" si="31"/>
        <v>400</v>
      </c>
      <c r="D377" s="564">
        <f t="shared" ca="1" si="34"/>
        <v>20</v>
      </c>
      <c r="E377" s="564">
        <f t="shared" ca="1" si="32"/>
        <v>0</v>
      </c>
      <c r="F377" s="564">
        <f t="shared" ca="1" si="35"/>
        <v>1</v>
      </c>
      <c r="G377" s="564">
        <f t="shared" ca="1" si="33"/>
        <v>-0.68216053398218479</v>
      </c>
      <c r="H377" s="564">
        <v>1</v>
      </c>
      <c r="I377" s="564">
        <v>1</v>
      </c>
      <c r="J377" s="564">
        <v>1</v>
      </c>
      <c r="K377" s="564">
        <v>1</v>
      </c>
      <c r="L377" s="564">
        <v>1</v>
      </c>
      <c r="M377" s="564">
        <v>1</v>
      </c>
      <c r="N377" s="564">
        <v>1</v>
      </c>
      <c r="O377" s="564">
        <v>1</v>
      </c>
      <c r="P377" s="564">
        <v>1</v>
      </c>
      <c r="Q377" s="564">
        <v>1</v>
      </c>
      <c r="R377" s="564">
        <v>1</v>
      </c>
      <c r="S377" s="564">
        <v>1</v>
      </c>
      <c r="T377" s="564">
        <v>1</v>
      </c>
      <c r="U377" s="564">
        <v>1</v>
      </c>
      <c r="V377" s="564">
        <v>1</v>
      </c>
      <c r="W377" s="564">
        <v>1</v>
      </c>
      <c r="X377" s="564">
        <v>1</v>
      </c>
      <c r="Y377" s="564">
        <v>1</v>
      </c>
      <c r="Z377" s="564">
        <v>1</v>
      </c>
      <c r="AA377" s="564">
        <v>1</v>
      </c>
      <c r="AB377" s="564">
        <v>1</v>
      </c>
      <c r="AC377" s="564">
        <v>1</v>
      </c>
      <c r="AD377" s="564">
        <v>1</v>
      </c>
      <c r="AE377" s="564">
        <v>1</v>
      </c>
      <c r="AF377" s="564">
        <v>1</v>
      </c>
      <c r="AG377" s="564">
        <v>1</v>
      </c>
      <c r="AH377" s="564">
        <v>1</v>
      </c>
      <c r="AI377" s="564">
        <v>1</v>
      </c>
      <c r="AJ377" s="564">
        <v>1</v>
      </c>
      <c r="AK377" s="564">
        <v>1</v>
      </c>
    </row>
    <row r="378" spans="1:37">
      <c r="A378">
        <v>374</v>
      </c>
      <c r="B378" s="564">
        <f t="shared" ca="1" si="36"/>
        <v>0</v>
      </c>
      <c r="C378" s="564">
        <f t="shared" ca="1" si="31"/>
        <v>0</v>
      </c>
      <c r="D378" s="564">
        <f t="shared" ca="1" si="34"/>
        <v>0</v>
      </c>
      <c r="E378" s="564">
        <f t="shared" ca="1" si="32"/>
        <v>0</v>
      </c>
      <c r="F378" s="564">
        <f t="shared" ca="1" si="35"/>
        <v>1</v>
      </c>
      <c r="G378" s="564">
        <f t="shared" ca="1" si="33"/>
        <v>4.3840886119247422</v>
      </c>
      <c r="H378" s="564">
        <v>0</v>
      </c>
      <c r="I378" s="564">
        <v>0</v>
      </c>
      <c r="J378" s="564">
        <v>0</v>
      </c>
      <c r="K378" s="564">
        <v>0</v>
      </c>
      <c r="L378" s="564">
        <v>0</v>
      </c>
      <c r="M378" s="564">
        <v>0</v>
      </c>
      <c r="N378" s="564">
        <v>0</v>
      </c>
      <c r="O378" s="564">
        <v>0</v>
      </c>
      <c r="P378" s="564">
        <v>0</v>
      </c>
      <c r="Q378" s="564">
        <v>0</v>
      </c>
      <c r="R378" s="564">
        <v>0</v>
      </c>
      <c r="S378" s="564">
        <v>0</v>
      </c>
      <c r="T378" s="564">
        <v>0</v>
      </c>
      <c r="U378" s="564">
        <v>0</v>
      </c>
      <c r="V378" s="564">
        <v>0</v>
      </c>
      <c r="W378" s="564">
        <v>0</v>
      </c>
      <c r="X378" s="564">
        <v>0</v>
      </c>
      <c r="Y378" s="564">
        <v>0</v>
      </c>
      <c r="Z378" s="564">
        <v>0</v>
      </c>
      <c r="AA378" s="564">
        <v>0</v>
      </c>
      <c r="AB378" s="564">
        <v>0</v>
      </c>
      <c r="AC378" s="564">
        <v>0</v>
      </c>
      <c r="AD378" s="564">
        <v>0</v>
      </c>
      <c r="AE378" s="564">
        <v>0</v>
      </c>
      <c r="AF378" s="564">
        <v>0</v>
      </c>
      <c r="AG378" s="564">
        <v>0</v>
      </c>
      <c r="AH378" s="564">
        <v>0</v>
      </c>
      <c r="AI378" s="564">
        <v>0</v>
      </c>
      <c r="AJ378" s="564">
        <v>0</v>
      </c>
      <c r="AK378" s="564">
        <v>0</v>
      </c>
    </row>
    <row r="379" spans="1:37">
      <c r="A379">
        <v>375</v>
      </c>
      <c r="B379" s="564">
        <f t="shared" ca="1" si="36"/>
        <v>20</v>
      </c>
      <c r="C379" s="564">
        <f t="shared" ca="1" si="31"/>
        <v>400</v>
      </c>
      <c r="D379" s="564">
        <f t="shared" ca="1" si="34"/>
        <v>20</v>
      </c>
      <c r="E379" s="564">
        <f t="shared" ca="1" si="32"/>
        <v>0</v>
      </c>
      <c r="F379" s="564">
        <f t="shared" ca="1" si="35"/>
        <v>1</v>
      </c>
      <c r="G379" s="564">
        <f t="shared" ca="1" si="33"/>
        <v>4.4260166727249803</v>
      </c>
      <c r="H379" s="564">
        <v>1</v>
      </c>
      <c r="I379" s="564">
        <v>1</v>
      </c>
      <c r="J379" s="564">
        <v>1</v>
      </c>
      <c r="K379" s="564">
        <v>1</v>
      </c>
      <c r="L379" s="564">
        <v>1</v>
      </c>
      <c r="M379" s="564">
        <v>1</v>
      </c>
      <c r="N379" s="564">
        <v>1</v>
      </c>
      <c r="O379" s="564">
        <v>1</v>
      </c>
      <c r="P379" s="564">
        <v>1</v>
      </c>
      <c r="Q379" s="564">
        <v>1</v>
      </c>
      <c r="R379" s="564">
        <v>1</v>
      </c>
      <c r="S379" s="564">
        <v>1</v>
      </c>
      <c r="T379" s="564">
        <v>1</v>
      </c>
      <c r="U379" s="564">
        <v>1</v>
      </c>
      <c r="V379" s="564">
        <v>1</v>
      </c>
      <c r="W379" s="564">
        <v>1</v>
      </c>
      <c r="X379" s="564">
        <v>1</v>
      </c>
      <c r="Y379" s="564">
        <v>1</v>
      </c>
      <c r="Z379" s="564">
        <v>1</v>
      </c>
      <c r="AA379" s="564">
        <v>1</v>
      </c>
      <c r="AB379" s="564">
        <v>1</v>
      </c>
      <c r="AC379" s="564">
        <v>1</v>
      </c>
      <c r="AD379" s="564">
        <v>1</v>
      </c>
      <c r="AE379" s="564">
        <v>1</v>
      </c>
      <c r="AF379" s="564">
        <v>1</v>
      </c>
      <c r="AG379" s="564">
        <v>1</v>
      </c>
      <c r="AH379" s="564">
        <v>1</v>
      </c>
      <c r="AI379" s="564">
        <v>1</v>
      </c>
      <c r="AJ379" s="564">
        <v>1</v>
      </c>
      <c r="AK379" s="564">
        <v>1</v>
      </c>
    </row>
    <row r="380" spans="1:37">
      <c r="A380">
        <v>376</v>
      </c>
      <c r="B380" s="564">
        <f t="shared" ca="1" si="36"/>
        <v>0</v>
      </c>
      <c r="C380" s="564">
        <f t="shared" ca="1" si="31"/>
        <v>0</v>
      </c>
      <c r="D380" s="564">
        <f t="shared" ca="1" si="34"/>
        <v>0</v>
      </c>
      <c r="E380" s="564">
        <f t="shared" ca="1" si="32"/>
        <v>0</v>
      </c>
      <c r="F380" s="564">
        <f t="shared" ca="1" si="35"/>
        <v>1</v>
      </c>
      <c r="G380" s="564">
        <f t="shared" ca="1" si="33"/>
        <v>3.7175497875511669</v>
      </c>
      <c r="H380" s="564">
        <v>0</v>
      </c>
      <c r="I380" s="564">
        <v>0</v>
      </c>
      <c r="J380" s="564">
        <v>0</v>
      </c>
      <c r="K380" s="564">
        <v>0</v>
      </c>
      <c r="L380" s="564">
        <v>0</v>
      </c>
      <c r="M380" s="564">
        <v>0</v>
      </c>
      <c r="N380" s="564">
        <v>0</v>
      </c>
      <c r="O380" s="564">
        <v>0</v>
      </c>
      <c r="P380" s="564">
        <v>0</v>
      </c>
      <c r="Q380" s="564">
        <v>0</v>
      </c>
      <c r="R380" s="564">
        <v>0</v>
      </c>
      <c r="S380" s="564">
        <v>0</v>
      </c>
      <c r="T380" s="564">
        <v>0</v>
      </c>
      <c r="U380" s="564">
        <v>0</v>
      </c>
      <c r="V380" s="564">
        <v>0</v>
      </c>
      <c r="W380" s="564">
        <v>0</v>
      </c>
      <c r="X380" s="564">
        <v>0</v>
      </c>
      <c r="Y380" s="564">
        <v>0</v>
      </c>
      <c r="Z380" s="564">
        <v>0</v>
      </c>
      <c r="AA380" s="564">
        <v>0</v>
      </c>
      <c r="AB380" s="564">
        <v>0</v>
      </c>
      <c r="AC380" s="564">
        <v>0</v>
      </c>
      <c r="AD380" s="564">
        <v>0</v>
      </c>
      <c r="AE380" s="564">
        <v>0</v>
      </c>
      <c r="AF380" s="564">
        <v>0</v>
      </c>
      <c r="AG380" s="564">
        <v>0</v>
      </c>
      <c r="AH380" s="564">
        <v>0</v>
      </c>
      <c r="AI380" s="564">
        <v>0</v>
      </c>
      <c r="AJ380" s="564">
        <v>0</v>
      </c>
      <c r="AK380" s="564">
        <v>0</v>
      </c>
    </row>
    <row r="381" spans="1:37">
      <c r="A381">
        <v>377</v>
      </c>
      <c r="B381" s="564">
        <f t="shared" ca="1" si="36"/>
        <v>0</v>
      </c>
      <c r="C381" s="564">
        <f t="shared" ca="1" si="31"/>
        <v>0</v>
      </c>
      <c r="D381" s="564">
        <f t="shared" ca="1" si="34"/>
        <v>0</v>
      </c>
      <c r="E381" s="564">
        <f t="shared" ca="1" si="32"/>
        <v>0</v>
      </c>
      <c r="F381" s="564">
        <f t="shared" ca="1" si="35"/>
        <v>1</v>
      </c>
      <c r="G381" s="564">
        <f t="shared" ca="1" si="33"/>
        <v>2.9907017289078834</v>
      </c>
      <c r="H381" s="564">
        <v>0</v>
      </c>
      <c r="I381" s="564">
        <v>0</v>
      </c>
      <c r="J381" s="564">
        <v>0</v>
      </c>
      <c r="K381" s="564">
        <v>0</v>
      </c>
      <c r="L381" s="564">
        <v>0</v>
      </c>
      <c r="M381" s="564">
        <v>0</v>
      </c>
      <c r="N381" s="564">
        <v>0</v>
      </c>
      <c r="O381" s="564">
        <v>0</v>
      </c>
      <c r="P381" s="564">
        <v>0</v>
      </c>
      <c r="Q381" s="564">
        <v>0</v>
      </c>
      <c r="R381" s="564">
        <v>0</v>
      </c>
      <c r="S381" s="564">
        <v>0</v>
      </c>
      <c r="T381" s="564">
        <v>0</v>
      </c>
      <c r="U381" s="564">
        <v>0</v>
      </c>
      <c r="V381" s="564">
        <v>0</v>
      </c>
      <c r="W381" s="564">
        <v>0</v>
      </c>
      <c r="X381" s="564">
        <v>0</v>
      </c>
      <c r="Y381" s="564">
        <v>0</v>
      </c>
      <c r="Z381" s="564">
        <v>0</v>
      </c>
      <c r="AA381" s="564">
        <v>0</v>
      </c>
      <c r="AB381" s="564">
        <v>0</v>
      </c>
      <c r="AC381" s="564">
        <v>0</v>
      </c>
      <c r="AD381" s="564">
        <v>0</v>
      </c>
      <c r="AE381" s="564">
        <v>0</v>
      </c>
      <c r="AF381" s="564">
        <v>0</v>
      </c>
      <c r="AG381" s="564">
        <v>0</v>
      </c>
      <c r="AH381" s="564">
        <v>0</v>
      </c>
      <c r="AI381" s="564">
        <v>0</v>
      </c>
      <c r="AJ381" s="564">
        <v>0</v>
      </c>
      <c r="AK381" s="564">
        <v>0</v>
      </c>
    </row>
    <row r="382" spans="1:37">
      <c r="A382">
        <v>378</v>
      </c>
      <c r="B382" s="564">
        <f t="shared" ca="1" si="36"/>
        <v>20</v>
      </c>
      <c r="C382" s="564">
        <f t="shared" ca="1" si="31"/>
        <v>400</v>
      </c>
      <c r="D382" s="564">
        <f t="shared" ca="1" si="34"/>
        <v>20</v>
      </c>
      <c r="E382" s="564">
        <f t="shared" ca="1" si="32"/>
        <v>0</v>
      </c>
      <c r="F382" s="564">
        <f t="shared" ca="1" si="35"/>
        <v>1</v>
      </c>
      <c r="G382" s="564">
        <f t="shared" ca="1" si="33"/>
        <v>-10.781234014785113</v>
      </c>
      <c r="H382" s="564">
        <v>1</v>
      </c>
      <c r="I382" s="564">
        <v>1</v>
      </c>
      <c r="J382" s="564">
        <v>1</v>
      </c>
      <c r="K382" s="564">
        <v>1</v>
      </c>
      <c r="L382" s="564">
        <v>1</v>
      </c>
      <c r="M382" s="564">
        <v>1</v>
      </c>
      <c r="N382" s="564">
        <v>1</v>
      </c>
      <c r="O382" s="564">
        <v>1</v>
      </c>
      <c r="P382" s="564">
        <v>1</v>
      </c>
      <c r="Q382" s="564">
        <v>1</v>
      </c>
      <c r="R382" s="564">
        <v>1</v>
      </c>
      <c r="S382" s="564">
        <v>1</v>
      </c>
      <c r="T382" s="564">
        <v>1</v>
      </c>
      <c r="U382" s="564">
        <v>1</v>
      </c>
      <c r="V382" s="564">
        <v>1</v>
      </c>
      <c r="W382" s="564">
        <v>1</v>
      </c>
      <c r="X382" s="564">
        <v>1</v>
      </c>
      <c r="Y382" s="564">
        <v>1</v>
      </c>
      <c r="Z382" s="564">
        <v>1</v>
      </c>
      <c r="AA382" s="564">
        <v>1</v>
      </c>
      <c r="AB382" s="564">
        <v>1</v>
      </c>
      <c r="AC382" s="564">
        <v>1</v>
      </c>
      <c r="AD382" s="564">
        <v>1</v>
      </c>
      <c r="AE382" s="564">
        <v>1</v>
      </c>
      <c r="AF382" s="564">
        <v>1</v>
      </c>
      <c r="AG382" s="564">
        <v>1</v>
      </c>
      <c r="AH382" s="564">
        <v>1</v>
      </c>
      <c r="AI382" s="564">
        <v>1</v>
      </c>
      <c r="AJ382" s="564">
        <v>1</v>
      </c>
      <c r="AK382" s="564">
        <v>1</v>
      </c>
    </row>
    <row r="383" spans="1:37">
      <c r="A383">
        <v>379</v>
      </c>
      <c r="B383" s="564">
        <f t="shared" ca="1" si="36"/>
        <v>20</v>
      </c>
      <c r="C383" s="564">
        <f t="shared" ca="1" si="31"/>
        <v>400</v>
      </c>
      <c r="D383" s="564">
        <f t="shared" ca="1" si="34"/>
        <v>20</v>
      </c>
      <c r="E383" s="564">
        <f t="shared" ca="1" si="32"/>
        <v>0</v>
      </c>
      <c r="F383" s="564">
        <f t="shared" ca="1" si="35"/>
        <v>1</v>
      </c>
      <c r="G383" s="564">
        <f t="shared" ca="1" si="33"/>
        <v>2.2292972644042641</v>
      </c>
      <c r="H383" s="564">
        <v>1</v>
      </c>
      <c r="I383" s="564">
        <v>1</v>
      </c>
      <c r="J383" s="564">
        <v>1</v>
      </c>
      <c r="K383" s="564">
        <v>1</v>
      </c>
      <c r="L383" s="564">
        <v>1</v>
      </c>
      <c r="M383" s="564">
        <v>1</v>
      </c>
      <c r="N383" s="564">
        <v>1</v>
      </c>
      <c r="O383" s="564">
        <v>1</v>
      </c>
      <c r="P383" s="564">
        <v>1</v>
      </c>
      <c r="Q383" s="564">
        <v>1</v>
      </c>
      <c r="R383" s="564">
        <v>1</v>
      </c>
      <c r="S383" s="564">
        <v>1</v>
      </c>
      <c r="T383" s="564">
        <v>1</v>
      </c>
      <c r="U383" s="564">
        <v>1</v>
      </c>
      <c r="V383" s="564">
        <v>1</v>
      </c>
      <c r="W383" s="564">
        <v>1</v>
      </c>
      <c r="X383" s="564">
        <v>1</v>
      </c>
      <c r="Y383" s="564">
        <v>1</v>
      </c>
      <c r="Z383" s="564">
        <v>1</v>
      </c>
      <c r="AA383" s="564">
        <v>1</v>
      </c>
      <c r="AB383" s="564">
        <v>1</v>
      </c>
      <c r="AC383" s="564">
        <v>1</v>
      </c>
      <c r="AD383" s="564">
        <v>1</v>
      </c>
      <c r="AE383" s="564">
        <v>1</v>
      </c>
      <c r="AF383" s="564">
        <v>1</v>
      </c>
      <c r="AG383" s="564">
        <v>1</v>
      </c>
      <c r="AH383" s="564">
        <v>1</v>
      </c>
      <c r="AI383" s="564">
        <v>1</v>
      </c>
      <c r="AJ383" s="564">
        <v>1</v>
      </c>
      <c r="AK383" s="564">
        <v>1</v>
      </c>
    </row>
    <row r="384" spans="1:37">
      <c r="A384">
        <v>380</v>
      </c>
      <c r="B384" s="564">
        <f t="shared" ca="1" si="36"/>
        <v>0</v>
      </c>
      <c r="C384" s="564">
        <f t="shared" ca="1" si="31"/>
        <v>0</v>
      </c>
      <c r="D384" s="564">
        <f t="shared" ca="1" si="34"/>
        <v>0</v>
      </c>
      <c r="E384" s="564">
        <f t="shared" ca="1" si="32"/>
        <v>0</v>
      </c>
      <c r="F384" s="564">
        <f t="shared" ca="1" si="35"/>
        <v>1</v>
      </c>
      <c r="G384" s="564">
        <f t="shared" ca="1" si="33"/>
        <v>2.977873090686467</v>
      </c>
      <c r="H384" s="564">
        <v>0</v>
      </c>
      <c r="I384" s="564">
        <v>0</v>
      </c>
      <c r="J384" s="564">
        <v>0</v>
      </c>
      <c r="K384" s="564">
        <v>0</v>
      </c>
      <c r="L384" s="564">
        <v>0</v>
      </c>
      <c r="M384" s="564">
        <v>0</v>
      </c>
      <c r="N384" s="564">
        <v>0</v>
      </c>
      <c r="O384" s="564">
        <v>0</v>
      </c>
      <c r="P384" s="564">
        <v>0</v>
      </c>
      <c r="Q384" s="564">
        <v>0</v>
      </c>
      <c r="R384" s="564">
        <v>0</v>
      </c>
      <c r="S384" s="564">
        <v>0</v>
      </c>
      <c r="T384" s="564">
        <v>0</v>
      </c>
      <c r="U384" s="564">
        <v>0</v>
      </c>
      <c r="V384" s="564">
        <v>0</v>
      </c>
      <c r="W384" s="564">
        <v>0</v>
      </c>
      <c r="X384" s="564">
        <v>0</v>
      </c>
      <c r="Y384" s="564">
        <v>0</v>
      </c>
      <c r="Z384" s="564">
        <v>0</v>
      </c>
      <c r="AA384" s="564">
        <v>0</v>
      </c>
      <c r="AB384" s="564">
        <v>0</v>
      </c>
      <c r="AC384" s="564">
        <v>0</v>
      </c>
      <c r="AD384" s="564">
        <v>0</v>
      </c>
      <c r="AE384" s="564">
        <v>0</v>
      </c>
      <c r="AF384" s="564">
        <v>0</v>
      </c>
      <c r="AG384" s="564">
        <v>0</v>
      </c>
      <c r="AH384" s="564">
        <v>0</v>
      </c>
      <c r="AI384" s="564">
        <v>0</v>
      </c>
      <c r="AJ384" s="564">
        <v>0</v>
      </c>
      <c r="AK384" s="564">
        <v>0</v>
      </c>
    </row>
    <row r="385" spans="1:37">
      <c r="A385">
        <v>381</v>
      </c>
      <c r="B385" s="564">
        <f t="shared" ca="1" si="36"/>
        <v>20</v>
      </c>
      <c r="C385" s="564">
        <f t="shared" ca="1" si="31"/>
        <v>400</v>
      </c>
      <c r="D385" s="564">
        <f t="shared" ca="1" si="34"/>
        <v>20</v>
      </c>
      <c r="E385" s="564">
        <f t="shared" ca="1" si="32"/>
        <v>0</v>
      </c>
      <c r="F385" s="564">
        <f t="shared" ca="1" si="35"/>
        <v>1</v>
      </c>
      <c r="G385" s="564">
        <f t="shared" ca="1" si="33"/>
        <v>-4.0657976142035306</v>
      </c>
      <c r="H385" s="564">
        <v>1</v>
      </c>
      <c r="I385" s="564">
        <v>1</v>
      </c>
      <c r="J385" s="564">
        <v>1</v>
      </c>
      <c r="K385" s="564">
        <v>1</v>
      </c>
      <c r="L385" s="564">
        <v>1</v>
      </c>
      <c r="M385" s="564">
        <v>1</v>
      </c>
      <c r="N385" s="564">
        <v>1</v>
      </c>
      <c r="O385" s="564">
        <v>1</v>
      </c>
      <c r="P385" s="564">
        <v>1</v>
      </c>
      <c r="Q385" s="564">
        <v>1</v>
      </c>
      <c r="R385" s="564">
        <v>1</v>
      </c>
      <c r="S385" s="564">
        <v>1</v>
      </c>
      <c r="T385" s="564">
        <v>1</v>
      </c>
      <c r="U385" s="564">
        <v>1</v>
      </c>
      <c r="V385" s="564">
        <v>1</v>
      </c>
      <c r="W385" s="564">
        <v>1</v>
      </c>
      <c r="X385" s="564">
        <v>1</v>
      </c>
      <c r="Y385" s="564">
        <v>1</v>
      </c>
      <c r="Z385" s="564">
        <v>1</v>
      </c>
      <c r="AA385" s="564">
        <v>1</v>
      </c>
      <c r="AB385" s="564">
        <v>1</v>
      </c>
      <c r="AC385" s="564">
        <v>1</v>
      </c>
      <c r="AD385" s="564">
        <v>1</v>
      </c>
      <c r="AE385" s="564">
        <v>1</v>
      </c>
      <c r="AF385" s="564">
        <v>1</v>
      </c>
      <c r="AG385" s="564">
        <v>1</v>
      </c>
      <c r="AH385" s="564">
        <v>1</v>
      </c>
      <c r="AI385" s="564">
        <v>1</v>
      </c>
      <c r="AJ385" s="564">
        <v>1</v>
      </c>
      <c r="AK385" s="564">
        <v>1</v>
      </c>
    </row>
    <row r="386" spans="1:37">
      <c r="A386">
        <v>382</v>
      </c>
      <c r="B386" s="564">
        <f t="shared" ca="1" si="36"/>
        <v>20</v>
      </c>
      <c r="C386" s="564">
        <f t="shared" ca="1" si="31"/>
        <v>400</v>
      </c>
      <c r="D386" s="564">
        <f t="shared" ca="1" si="34"/>
        <v>20</v>
      </c>
      <c r="E386" s="564">
        <f t="shared" ca="1" si="32"/>
        <v>0</v>
      </c>
      <c r="F386" s="564">
        <f t="shared" ca="1" si="35"/>
        <v>1</v>
      </c>
      <c r="G386" s="564">
        <f t="shared" ca="1" si="33"/>
        <v>3.0049253216302096</v>
      </c>
      <c r="H386" s="564">
        <v>1</v>
      </c>
      <c r="I386" s="564">
        <v>1</v>
      </c>
      <c r="J386" s="564">
        <v>1</v>
      </c>
      <c r="K386" s="564">
        <v>1</v>
      </c>
      <c r="L386" s="564">
        <v>1</v>
      </c>
      <c r="M386" s="564">
        <v>1</v>
      </c>
      <c r="N386" s="564">
        <v>1</v>
      </c>
      <c r="O386" s="564">
        <v>1</v>
      </c>
      <c r="P386" s="564">
        <v>1</v>
      </c>
      <c r="Q386" s="564">
        <v>1</v>
      </c>
      <c r="R386" s="564">
        <v>1</v>
      </c>
      <c r="S386" s="564">
        <v>1</v>
      </c>
      <c r="T386" s="564">
        <v>1</v>
      </c>
      <c r="U386" s="564">
        <v>1</v>
      </c>
      <c r="V386" s="564">
        <v>1</v>
      </c>
      <c r="W386" s="564">
        <v>1</v>
      </c>
      <c r="X386" s="564">
        <v>1</v>
      </c>
      <c r="Y386" s="564">
        <v>1</v>
      </c>
      <c r="Z386" s="564">
        <v>1</v>
      </c>
      <c r="AA386" s="564">
        <v>1</v>
      </c>
      <c r="AB386" s="564">
        <v>1</v>
      </c>
      <c r="AC386" s="564">
        <v>1</v>
      </c>
      <c r="AD386" s="564">
        <v>1</v>
      </c>
      <c r="AE386" s="564">
        <v>1</v>
      </c>
      <c r="AF386" s="564">
        <v>1</v>
      </c>
      <c r="AG386" s="564">
        <v>1</v>
      </c>
      <c r="AH386" s="564">
        <v>1</v>
      </c>
      <c r="AI386" s="564">
        <v>1</v>
      </c>
      <c r="AJ386" s="564">
        <v>1</v>
      </c>
      <c r="AK386" s="564">
        <v>1</v>
      </c>
    </row>
    <row r="387" spans="1:37">
      <c r="A387">
        <v>383</v>
      </c>
      <c r="B387" s="564">
        <f t="shared" ca="1" si="36"/>
        <v>20</v>
      </c>
      <c r="C387" s="564">
        <f t="shared" ca="1" si="31"/>
        <v>400</v>
      </c>
      <c r="D387" s="564">
        <f t="shared" ca="1" si="34"/>
        <v>20</v>
      </c>
      <c r="E387" s="564">
        <f t="shared" ca="1" si="32"/>
        <v>0</v>
      </c>
      <c r="F387" s="564">
        <f t="shared" ca="1" si="35"/>
        <v>1</v>
      </c>
      <c r="G387" s="564">
        <f t="shared" ca="1" si="33"/>
        <v>4.5807792651689354</v>
      </c>
      <c r="H387" s="564">
        <v>1</v>
      </c>
      <c r="I387" s="564">
        <v>1</v>
      </c>
      <c r="J387" s="564">
        <v>1</v>
      </c>
      <c r="K387" s="564">
        <v>1</v>
      </c>
      <c r="L387" s="564">
        <v>1</v>
      </c>
      <c r="M387" s="564">
        <v>1</v>
      </c>
      <c r="N387" s="564">
        <v>1</v>
      </c>
      <c r="O387" s="564">
        <v>1</v>
      </c>
      <c r="P387" s="564">
        <v>1</v>
      </c>
      <c r="Q387" s="564">
        <v>1</v>
      </c>
      <c r="R387" s="564">
        <v>1</v>
      </c>
      <c r="S387" s="564">
        <v>1</v>
      </c>
      <c r="T387" s="564">
        <v>1</v>
      </c>
      <c r="U387" s="564">
        <v>1</v>
      </c>
      <c r="V387" s="564">
        <v>1</v>
      </c>
      <c r="W387" s="564">
        <v>1</v>
      </c>
      <c r="X387" s="564">
        <v>1</v>
      </c>
      <c r="Y387" s="564">
        <v>1</v>
      </c>
      <c r="Z387" s="564">
        <v>1</v>
      </c>
      <c r="AA387" s="564">
        <v>1</v>
      </c>
      <c r="AB387" s="564">
        <v>1</v>
      </c>
      <c r="AC387" s="564">
        <v>1</v>
      </c>
      <c r="AD387" s="564">
        <v>1</v>
      </c>
      <c r="AE387" s="564">
        <v>1</v>
      </c>
      <c r="AF387" s="564">
        <v>1</v>
      </c>
      <c r="AG387" s="564">
        <v>1</v>
      </c>
      <c r="AH387" s="564">
        <v>1</v>
      </c>
      <c r="AI387" s="564">
        <v>1</v>
      </c>
      <c r="AJ387" s="564">
        <v>1</v>
      </c>
      <c r="AK387" s="564">
        <v>1</v>
      </c>
    </row>
    <row r="388" spans="1:37">
      <c r="A388">
        <v>384</v>
      </c>
      <c r="B388" s="564">
        <f t="shared" ca="1" si="36"/>
        <v>0</v>
      </c>
      <c r="C388" s="564">
        <f t="shared" ca="1" si="31"/>
        <v>0</v>
      </c>
      <c r="D388" s="564">
        <f t="shared" ca="1" si="34"/>
        <v>0</v>
      </c>
      <c r="E388" s="564">
        <f t="shared" ca="1" si="32"/>
        <v>0</v>
      </c>
      <c r="F388" s="564">
        <f t="shared" ca="1" si="35"/>
        <v>1</v>
      </c>
      <c r="G388" s="564">
        <f t="shared" ca="1" si="33"/>
        <v>6.2199209282883139</v>
      </c>
      <c r="H388" s="564">
        <v>0</v>
      </c>
      <c r="I388" s="564">
        <v>0</v>
      </c>
      <c r="J388" s="564">
        <v>0</v>
      </c>
      <c r="K388" s="564">
        <v>0</v>
      </c>
      <c r="L388" s="564">
        <v>0</v>
      </c>
      <c r="M388" s="564">
        <v>0</v>
      </c>
      <c r="N388" s="564">
        <v>0</v>
      </c>
      <c r="O388" s="564">
        <v>0</v>
      </c>
      <c r="P388" s="564">
        <v>0</v>
      </c>
      <c r="Q388" s="564">
        <v>0</v>
      </c>
      <c r="R388" s="564">
        <v>0</v>
      </c>
      <c r="S388" s="564">
        <v>0</v>
      </c>
      <c r="T388" s="564">
        <v>0</v>
      </c>
      <c r="U388" s="564">
        <v>0</v>
      </c>
      <c r="V388" s="564">
        <v>0</v>
      </c>
      <c r="W388" s="564">
        <v>0</v>
      </c>
      <c r="X388" s="564">
        <v>0</v>
      </c>
      <c r="Y388" s="564">
        <v>0</v>
      </c>
      <c r="Z388" s="564">
        <v>0</v>
      </c>
      <c r="AA388" s="564">
        <v>0</v>
      </c>
      <c r="AB388" s="564">
        <v>0</v>
      </c>
      <c r="AC388" s="564">
        <v>0</v>
      </c>
      <c r="AD388" s="564">
        <v>0</v>
      </c>
      <c r="AE388" s="564">
        <v>0</v>
      </c>
      <c r="AF388" s="564">
        <v>0</v>
      </c>
      <c r="AG388" s="564">
        <v>0</v>
      </c>
      <c r="AH388" s="564">
        <v>0</v>
      </c>
      <c r="AI388" s="564">
        <v>0</v>
      </c>
      <c r="AJ388" s="564">
        <v>0</v>
      </c>
      <c r="AK388" s="564">
        <v>0</v>
      </c>
    </row>
    <row r="389" spans="1:37">
      <c r="A389">
        <v>385</v>
      </c>
      <c r="B389" s="564">
        <f t="shared" ca="1" si="36"/>
        <v>20</v>
      </c>
      <c r="C389" s="564">
        <f t="shared" ref="C389:C452" ca="1" si="37">B389^2</f>
        <v>400</v>
      </c>
      <c r="D389" s="564">
        <f t="shared" ca="1" si="34"/>
        <v>20</v>
      </c>
      <c r="E389" s="564">
        <f t="shared" ref="E389:E452" ca="1" si="38">D389-((B389^2)/H$1)</f>
        <v>0</v>
      </c>
      <c r="F389" s="564">
        <f t="shared" ca="1" si="35"/>
        <v>1</v>
      </c>
      <c r="G389" s="564">
        <f t="shared" ref="G389:G452" ca="1" si="39">I$2+NORMSINV(RAND())*K$2</f>
        <v>0.891269275000933</v>
      </c>
      <c r="H389" s="564">
        <v>1</v>
      </c>
      <c r="I389" s="564">
        <v>1</v>
      </c>
      <c r="J389" s="564">
        <v>1</v>
      </c>
      <c r="K389" s="564">
        <v>1</v>
      </c>
      <c r="L389" s="564">
        <v>1</v>
      </c>
      <c r="M389" s="564">
        <v>1</v>
      </c>
      <c r="N389" s="564">
        <v>1</v>
      </c>
      <c r="O389" s="564">
        <v>1</v>
      </c>
      <c r="P389" s="564">
        <v>1</v>
      </c>
      <c r="Q389" s="564">
        <v>1</v>
      </c>
      <c r="R389" s="564">
        <v>1</v>
      </c>
      <c r="S389" s="564">
        <v>1</v>
      </c>
      <c r="T389" s="564">
        <v>1</v>
      </c>
      <c r="U389" s="564">
        <v>1</v>
      </c>
      <c r="V389" s="564">
        <v>1</v>
      </c>
      <c r="W389" s="564">
        <v>1</v>
      </c>
      <c r="X389" s="564">
        <v>1</v>
      </c>
      <c r="Y389" s="564">
        <v>1</v>
      </c>
      <c r="Z389" s="564">
        <v>1</v>
      </c>
      <c r="AA389" s="564">
        <v>1</v>
      </c>
      <c r="AB389" s="564">
        <v>1</v>
      </c>
      <c r="AC389" s="564">
        <v>1</v>
      </c>
      <c r="AD389" s="564">
        <v>1</v>
      </c>
      <c r="AE389" s="564">
        <v>1</v>
      </c>
      <c r="AF389" s="564">
        <v>1</v>
      </c>
      <c r="AG389" s="564">
        <v>1</v>
      </c>
      <c r="AH389" s="564">
        <v>1</v>
      </c>
      <c r="AI389" s="564">
        <v>1</v>
      </c>
      <c r="AJ389" s="564">
        <v>1</v>
      </c>
      <c r="AK389" s="564">
        <v>1</v>
      </c>
    </row>
    <row r="390" spans="1:37">
      <c r="A390">
        <v>386</v>
      </c>
      <c r="B390" s="564">
        <f t="shared" ca="1" si="36"/>
        <v>0</v>
      </c>
      <c r="C390" s="564">
        <f t="shared" ca="1" si="37"/>
        <v>0</v>
      </c>
      <c r="D390" s="564">
        <f t="shared" ref="D390:D453" ca="1" si="40">B390</f>
        <v>0</v>
      </c>
      <c r="E390" s="564">
        <f t="shared" ca="1" si="38"/>
        <v>0</v>
      </c>
      <c r="F390" s="564">
        <f t="shared" ref="F390:F453" ca="1" si="41">1-(2*B390*(H$1-B390)/(H$1*(H$1-1)))</f>
        <v>1</v>
      </c>
      <c r="G390" s="564">
        <f t="shared" ca="1" si="39"/>
        <v>-7.5577539247083134</v>
      </c>
      <c r="H390" s="564">
        <v>0</v>
      </c>
      <c r="I390" s="564">
        <v>0</v>
      </c>
      <c r="J390" s="564">
        <v>0</v>
      </c>
      <c r="K390" s="564">
        <v>0</v>
      </c>
      <c r="L390" s="564">
        <v>0</v>
      </c>
      <c r="M390" s="564">
        <v>0</v>
      </c>
      <c r="N390" s="564">
        <v>0</v>
      </c>
      <c r="O390" s="564">
        <v>0</v>
      </c>
      <c r="P390" s="564">
        <v>0</v>
      </c>
      <c r="Q390" s="564">
        <v>0</v>
      </c>
      <c r="R390" s="564">
        <v>0</v>
      </c>
      <c r="S390" s="564">
        <v>0</v>
      </c>
      <c r="T390" s="564">
        <v>0</v>
      </c>
      <c r="U390" s="564">
        <v>0</v>
      </c>
      <c r="V390" s="564">
        <v>0</v>
      </c>
      <c r="W390" s="564">
        <v>0</v>
      </c>
      <c r="X390" s="564">
        <v>0</v>
      </c>
      <c r="Y390" s="564">
        <v>0</v>
      </c>
      <c r="Z390" s="564">
        <v>0</v>
      </c>
      <c r="AA390" s="564">
        <v>0</v>
      </c>
      <c r="AB390" s="564">
        <v>0</v>
      </c>
      <c r="AC390" s="564">
        <v>0</v>
      </c>
      <c r="AD390" s="564">
        <v>0</v>
      </c>
      <c r="AE390" s="564">
        <v>0</v>
      </c>
      <c r="AF390" s="564">
        <v>0</v>
      </c>
      <c r="AG390" s="564">
        <v>0</v>
      </c>
      <c r="AH390" s="564">
        <v>0</v>
      </c>
      <c r="AI390" s="564">
        <v>0</v>
      </c>
      <c r="AJ390" s="564">
        <v>0</v>
      </c>
      <c r="AK390" s="564">
        <v>0</v>
      </c>
    </row>
    <row r="391" spans="1:37">
      <c r="A391">
        <v>387</v>
      </c>
      <c r="B391" s="564">
        <f t="shared" ref="B391:B454" ca="1" si="42">SUM(INDIRECT("H"&amp;A391+4&amp;":"&amp;HLOOKUP(H$1,$AA$1:$BD$2,2,0)&amp;A391+4))</f>
        <v>17</v>
      </c>
      <c r="C391" s="564">
        <f t="shared" ca="1" si="37"/>
        <v>289</v>
      </c>
      <c r="D391" s="564">
        <f t="shared" ca="1" si="40"/>
        <v>17</v>
      </c>
      <c r="E391" s="564">
        <f t="shared" ca="1" si="38"/>
        <v>2.5500000000000007</v>
      </c>
      <c r="F391" s="564">
        <f t="shared" ca="1" si="41"/>
        <v>0.73157894736842111</v>
      </c>
      <c r="G391" s="564">
        <f t="shared" ca="1" si="39"/>
        <v>5.0854364719912262</v>
      </c>
      <c r="H391" s="564">
        <v>1</v>
      </c>
      <c r="I391" s="564">
        <v>1</v>
      </c>
      <c r="J391" s="564">
        <v>0</v>
      </c>
      <c r="K391" s="564">
        <v>0</v>
      </c>
      <c r="L391" s="564">
        <v>1</v>
      </c>
      <c r="M391" s="564">
        <v>0</v>
      </c>
      <c r="N391" s="564">
        <v>1</v>
      </c>
      <c r="O391" s="564">
        <v>1</v>
      </c>
      <c r="P391" s="564">
        <v>1</v>
      </c>
      <c r="Q391" s="564">
        <v>1</v>
      </c>
      <c r="R391" s="564">
        <v>1</v>
      </c>
      <c r="S391" s="564">
        <v>1</v>
      </c>
      <c r="T391" s="564">
        <v>1</v>
      </c>
      <c r="U391" s="564">
        <v>1</v>
      </c>
      <c r="V391" s="564">
        <v>1</v>
      </c>
      <c r="W391" s="564">
        <v>1</v>
      </c>
      <c r="X391" s="564">
        <v>1</v>
      </c>
      <c r="Y391" s="564">
        <v>1</v>
      </c>
      <c r="Z391" s="564">
        <v>1</v>
      </c>
      <c r="AA391" s="564">
        <v>1</v>
      </c>
      <c r="AB391" s="564">
        <v>1</v>
      </c>
      <c r="AC391" s="564">
        <v>0</v>
      </c>
      <c r="AD391" s="564">
        <v>1</v>
      </c>
      <c r="AE391" s="564">
        <v>1</v>
      </c>
      <c r="AF391" s="564">
        <v>1</v>
      </c>
      <c r="AG391" s="564">
        <v>1</v>
      </c>
      <c r="AH391" s="564">
        <v>1</v>
      </c>
      <c r="AI391" s="564">
        <v>1</v>
      </c>
      <c r="AJ391" s="564">
        <v>1</v>
      </c>
      <c r="AK391" s="564">
        <v>1</v>
      </c>
    </row>
    <row r="392" spans="1:37">
      <c r="A392">
        <v>388</v>
      </c>
      <c r="B392" s="564">
        <f t="shared" ca="1" si="42"/>
        <v>20</v>
      </c>
      <c r="C392" s="564">
        <f t="shared" ca="1" si="37"/>
        <v>400</v>
      </c>
      <c r="D392" s="564">
        <f t="shared" ca="1" si="40"/>
        <v>20</v>
      </c>
      <c r="E392" s="564">
        <f t="shared" ca="1" si="38"/>
        <v>0</v>
      </c>
      <c r="F392" s="564">
        <f t="shared" ca="1" si="41"/>
        <v>1</v>
      </c>
      <c r="G392" s="564">
        <f t="shared" ca="1" si="39"/>
        <v>10.220503690806721</v>
      </c>
      <c r="H392" s="564">
        <v>1</v>
      </c>
      <c r="I392" s="564">
        <v>1</v>
      </c>
      <c r="J392" s="564">
        <v>1</v>
      </c>
      <c r="K392" s="564">
        <v>1</v>
      </c>
      <c r="L392" s="564">
        <v>1</v>
      </c>
      <c r="M392" s="564">
        <v>1</v>
      </c>
      <c r="N392" s="564">
        <v>1</v>
      </c>
      <c r="O392" s="564">
        <v>1</v>
      </c>
      <c r="P392" s="564">
        <v>1</v>
      </c>
      <c r="Q392" s="564">
        <v>1</v>
      </c>
      <c r="R392" s="564">
        <v>1</v>
      </c>
      <c r="S392" s="564">
        <v>1</v>
      </c>
      <c r="T392" s="564">
        <v>1</v>
      </c>
      <c r="U392" s="564">
        <v>1</v>
      </c>
      <c r="V392" s="564">
        <v>1</v>
      </c>
      <c r="W392" s="564">
        <v>1</v>
      </c>
      <c r="X392" s="564">
        <v>1</v>
      </c>
      <c r="Y392" s="564">
        <v>1</v>
      </c>
      <c r="Z392" s="564">
        <v>1</v>
      </c>
      <c r="AA392" s="564">
        <v>1</v>
      </c>
      <c r="AB392" s="564">
        <v>1</v>
      </c>
      <c r="AC392" s="564">
        <v>1</v>
      </c>
      <c r="AD392" s="564">
        <v>1</v>
      </c>
      <c r="AE392" s="564">
        <v>1</v>
      </c>
      <c r="AF392" s="564">
        <v>1</v>
      </c>
      <c r="AG392" s="564">
        <v>1</v>
      </c>
      <c r="AH392" s="564">
        <v>1</v>
      </c>
      <c r="AI392" s="564">
        <v>1</v>
      </c>
      <c r="AJ392" s="564">
        <v>1</v>
      </c>
      <c r="AK392" s="564">
        <v>1</v>
      </c>
    </row>
    <row r="393" spans="1:37">
      <c r="A393">
        <v>389</v>
      </c>
      <c r="B393" s="564">
        <f t="shared" ca="1" si="42"/>
        <v>20</v>
      </c>
      <c r="C393" s="564">
        <f t="shared" ca="1" si="37"/>
        <v>400</v>
      </c>
      <c r="D393" s="564">
        <f t="shared" ca="1" si="40"/>
        <v>20</v>
      </c>
      <c r="E393" s="564">
        <f t="shared" ca="1" si="38"/>
        <v>0</v>
      </c>
      <c r="F393" s="564">
        <f t="shared" ca="1" si="41"/>
        <v>1</v>
      </c>
      <c r="G393" s="564">
        <f t="shared" ca="1" si="39"/>
        <v>0.34664961122149007</v>
      </c>
      <c r="H393" s="564">
        <v>1</v>
      </c>
      <c r="I393" s="564">
        <v>1</v>
      </c>
      <c r="J393" s="564">
        <v>1</v>
      </c>
      <c r="K393" s="564">
        <v>1</v>
      </c>
      <c r="L393" s="564">
        <v>1</v>
      </c>
      <c r="M393" s="564">
        <v>1</v>
      </c>
      <c r="N393" s="564">
        <v>1</v>
      </c>
      <c r="O393" s="564">
        <v>1</v>
      </c>
      <c r="P393" s="564">
        <v>1</v>
      </c>
      <c r="Q393" s="564">
        <v>1</v>
      </c>
      <c r="R393" s="564">
        <v>1</v>
      </c>
      <c r="S393" s="564">
        <v>1</v>
      </c>
      <c r="T393" s="564">
        <v>1</v>
      </c>
      <c r="U393" s="564">
        <v>1</v>
      </c>
      <c r="V393" s="564">
        <v>1</v>
      </c>
      <c r="W393" s="564">
        <v>1</v>
      </c>
      <c r="X393" s="564">
        <v>1</v>
      </c>
      <c r="Y393" s="564">
        <v>1</v>
      </c>
      <c r="Z393" s="564">
        <v>1</v>
      </c>
      <c r="AA393" s="564">
        <v>1</v>
      </c>
      <c r="AB393" s="564">
        <v>1</v>
      </c>
      <c r="AC393" s="564">
        <v>1</v>
      </c>
      <c r="AD393" s="564">
        <v>1</v>
      </c>
      <c r="AE393" s="564">
        <v>1</v>
      </c>
      <c r="AF393" s="564">
        <v>1</v>
      </c>
      <c r="AG393" s="564">
        <v>1</v>
      </c>
      <c r="AH393" s="564">
        <v>1</v>
      </c>
      <c r="AI393" s="564">
        <v>1</v>
      </c>
      <c r="AJ393" s="564">
        <v>1</v>
      </c>
      <c r="AK393" s="564">
        <v>1</v>
      </c>
    </row>
    <row r="394" spans="1:37">
      <c r="A394">
        <v>390</v>
      </c>
      <c r="B394" s="564">
        <f t="shared" ca="1" si="42"/>
        <v>20</v>
      </c>
      <c r="C394" s="564">
        <f t="shared" ca="1" si="37"/>
        <v>400</v>
      </c>
      <c r="D394" s="564">
        <f t="shared" ca="1" si="40"/>
        <v>20</v>
      </c>
      <c r="E394" s="564">
        <f t="shared" ca="1" si="38"/>
        <v>0</v>
      </c>
      <c r="F394" s="564">
        <f t="shared" ca="1" si="41"/>
        <v>1</v>
      </c>
      <c r="G394" s="564">
        <f t="shared" ca="1" si="39"/>
        <v>-2.2609568776138746</v>
      </c>
      <c r="H394" s="564">
        <v>1</v>
      </c>
      <c r="I394" s="564">
        <v>1</v>
      </c>
      <c r="J394" s="564">
        <v>1</v>
      </c>
      <c r="K394" s="564">
        <v>1</v>
      </c>
      <c r="L394" s="564">
        <v>1</v>
      </c>
      <c r="M394" s="564">
        <v>1</v>
      </c>
      <c r="N394" s="564">
        <v>1</v>
      </c>
      <c r="O394" s="564">
        <v>1</v>
      </c>
      <c r="P394" s="564">
        <v>1</v>
      </c>
      <c r="Q394" s="564">
        <v>1</v>
      </c>
      <c r="R394" s="564">
        <v>1</v>
      </c>
      <c r="S394" s="564">
        <v>1</v>
      </c>
      <c r="T394" s="564">
        <v>1</v>
      </c>
      <c r="U394" s="564">
        <v>1</v>
      </c>
      <c r="V394" s="564">
        <v>1</v>
      </c>
      <c r="W394" s="564">
        <v>1</v>
      </c>
      <c r="X394" s="564">
        <v>1</v>
      </c>
      <c r="Y394" s="564">
        <v>1</v>
      </c>
      <c r="Z394" s="564">
        <v>1</v>
      </c>
      <c r="AA394" s="564">
        <v>1</v>
      </c>
      <c r="AB394" s="564">
        <v>1</v>
      </c>
      <c r="AC394" s="564">
        <v>1</v>
      </c>
      <c r="AD394" s="564">
        <v>1</v>
      </c>
      <c r="AE394" s="564">
        <v>1</v>
      </c>
      <c r="AF394" s="564">
        <v>1</v>
      </c>
      <c r="AG394" s="564">
        <v>1</v>
      </c>
      <c r="AH394" s="564">
        <v>1</v>
      </c>
      <c r="AI394" s="564">
        <v>1</v>
      </c>
      <c r="AJ394" s="564">
        <v>1</v>
      </c>
      <c r="AK394" s="564">
        <v>1</v>
      </c>
    </row>
    <row r="395" spans="1:37">
      <c r="A395">
        <v>391</v>
      </c>
      <c r="B395" s="564">
        <f t="shared" ca="1" si="42"/>
        <v>0</v>
      </c>
      <c r="C395" s="564">
        <f t="shared" ca="1" si="37"/>
        <v>0</v>
      </c>
      <c r="D395" s="564">
        <f t="shared" ca="1" si="40"/>
        <v>0</v>
      </c>
      <c r="E395" s="564">
        <f t="shared" ca="1" si="38"/>
        <v>0</v>
      </c>
      <c r="F395" s="564">
        <f t="shared" ca="1" si="41"/>
        <v>1</v>
      </c>
      <c r="G395" s="564">
        <f t="shared" ca="1" si="39"/>
        <v>4.4794090963004152</v>
      </c>
      <c r="H395" s="564">
        <v>0</v>
      </c>
      <c r="I395" s="564">
        <v>0</v>
      </c>
      <c r="J395" s="564">
        <v>0</v>
      </c>
      <c r="K395" s="564">
        <v>0</v>
      </c>
      <c r="L395" s="564">
        <v>0</v>
      </c>
      <c r="M395" s="564">
        <v>0</v>
      </c>
      <c r="N395" s="564">
        <v>0</v>
      </c>
      <c r="O395" s="564">
        <v>0</v>
      </c>
      <c r="P395" s="564">
        <v>0</v>
      </c>
      <c r="Q395" s="564">
        <v>0</v>
      </c>
      <c r="R395" s="564">
        <v>0</v>
      </c>
      <c r="S395" s="564">
        <v>0</v>
      </c>
      <c r="T395" s="564">
        <v>0</v>
      </c>
      <c r="U395" s="564">
        <v>0</v>
      </c>
      <c r="V395" s="564">
        <v>0</v>
      </c>
      <c r="W395" s="564">
        <v>0</v>
      </c>
      <c r="X395" s="564">
        <v>0</v>
      </c>
      <c r="Y395" s="564">
        <v>0</v>
      </c>
      <c r="Z395" s="564">
        <v>0</v>
      </c>
      <c r="AA395" s="564">
        <v>0</v>
      </c>
      <c r="AB395" s="564">
        <v>0</v>
      </c>
      <c r="AC395" s="564">
        <v>0</v>
      </c>
      <c r="AD395" s="564">
        <v>0</v>
      </c>
      <c r="AE395" s="564">
        <v>0</v>
      </c>
      <c r="AF395" s="564">
        <v>0</v>
      </c>
      <c r="AG395" s="564">
        <v>0</v>
      </c>
      <c r="AH395" s="564">
        <v>0</v>
      </c>
      <c r="AI395" s="564">
        <v>0</v>
      </c>
      <c r="AJ395" s="564">
        <v>0</v>
      </c>
      <c r="AK395" s="564">
        <v>0</v>
      </c>
    </row>
    <row r="396" spans="1:37">
      <c r="A396">
        <v>392</v>
      </c>
      <c r="B396" s="564">
        <f t="shared" ca="1" si="42"/>
        <v>20</v>
      </c>
      <c r="C396" s="564">
        <f t="shared" ca="1" si="37"/>
        <v>400</v>
      </c>
      <c r="D396" s="564">
        <f t="shared" ca="1" si="40"/>
        <v>20</v>
      </c>
      <c r="E396" s="564">
        <f t="shared" ca="1" si="38"/>
        <v>0</v>
      </c>
      <c r="F396" s="564">
        <f t="shared" ca="1" si="41"/>
        <v>1</v>
      </c>
      <c r="G396" s="564">
        <f t="shared" ca="1" si="39"/>
        <v>8.3080459281100456</v>
      </c>
      <c r="H396" s="564">
        <v>1</v>
      </c>
      <c r="I396" s="564">
        <v>1</v>
      </c>
      <c r="J396" s="564">
        <v>1</v>
      </c>
      <c r="K396" s="564">
        <v>1</v>
      </c>
      <c r="L396" s="564">
        <v>1</v>
      </c>
      <c r="M396" s="564">
        <v>1</v>
      </c>
      <c r="N396" s="564">
        <v>1</v>
      </c>
      <c r="O396" s="564">
        <v>1</v>
      </c>
      <c r="P396" s="564">
        <v>1</v>
      </c>
      <c r="Q396" s="564">
        <v>1</v>
      </c>
      <c r="R396" s="564">
        <v>1</v>
      </c>
      <c r="S396" s="564">
        <v>1</v>
      </c>
      <c r="T396" s="564">
        <v>1</v>
      </c>
      <c r="U396" s="564">
        <v>1</v>
      </c>
      <c r="V396" s="564">
        <v>1</v>
      </c>
      <c r="W396" s="564">
        <v>1</v>
      </c>
      <c r="X396" s="564">
        <v>1</v>
      </c>
      <c r="Y396" s="564">
        <v>1</v>
      </c>
      <c r="Z396" s="564">
        <v>1</v>
      </c>
      <c r="AA396" s="564">
        <v>1</v>
      </c>
      <c r="AB396" s="564">
        <v>1</v>
      </c>
      <c r="AC396" s="564">
        <v>1</v>
      </c>
      <c r="AD396" s="564">
        <v>1</v>
      </c>
      <c r="AE396" s="564">
        <v>1</v>
      </c>
      <c r="AF396" s="564">
        <v>1</v>
      </c>
      <c r="AG396" s="564">
        <v>1</v>
      </c>
      <c r="AH396" s="564">
        <v>1</v>
      </c>
      <c r="AI396" s="564">
        <v>1</v>
      </c>
      <c r="AJ396" s="564">
        <v>1</v>
      </c>
      <c r="AK396" s="564">
        <v>1</v>
      </c>
    </row>
    <row r="397" spans="1:37">
      <c r="A397">
        <v>393</v>
      </c>
      <c r="B397" s="564">
        <f t="shared" ca="1" si="42"/>
        <v>20</v>
      </c>
      <c r="C397" s="564">
        <f t="shared" ca="1" si="37"/>
        <v>400</v>
      </c>
      <c r="D397" s="564">
        <f t="shared" ca="1" si="40"/>
        <v>20</v>
      </c>
      <c r="E397" s="564">
        <f t="shared" ca="1" si="38"/>
        <v>0</v>
      </c>
      <c r="F397" s="564">
        <f t="shared" ca="1" si="41"/>
        <v>1</v>
      </c>
      <c r="G397" s="564">
        <f t="shared" ca="1" si="39"/>
        <v>-1.810209133600504</v>
      </c>
      <c r="H397" s="564">
        <v>1</v>
      </c>
      <c r="I397" s="564">
        <v>1</v>
      </c>
      <c r="J397" s="564">
        <v>1</v>
      </c>
      <c r="K397" s="564">
        <v>1</v>
      </c>
      <c r="L397" s="564">
        <v>1</v>
      </c>
      <c r="M397" s="564">
        <v>1</v>
      </c>
      <c r="N397" s="564">
        <v>1</v>
      </c>
      <c r="O397" s="564">
        <v>1</v>
      </c>
      <c r="P397" s="564">
        <v>1</v>
      </c>
      <c r="Q397" s="564">
        <v>1</v>
      </c>
      <c r="R397" s="564">
        <v>1</v>
      </c>
      <c r="S397" s="564">
        <v>1</v>
      </c>
      <c r="T397" s="564">
        <v>1</v>
      </c>
      <c r="U397" s="564">
        <v>1</v>
      </c>
      <c r="V397" s="564">
        <v>1</v>
      </c>
      <c r="W397" s="564">
        <v>1</v>
      </c>
      <c r="X397" s="564">
        <v>1</v>
      </c>
      <c r="Y397" s="564">
        <v>1</v>
      </c>
      <c r="Z397" s="564">
        <v>1</v>
      </c>
      <c r="AA397" s="564">
        <v>1</v>
      </c>
      <c r="AB397" s="564">
        <v>1</v>
      </c>
      <c r="AC397" s="564">
        <v>1</v>
      </c>
      <c r="AD397" s="564">
        <v>1</v>
      </c>
      <c r="AE397" s="564">
        <v>1</v>
      </c>
      <c r="AF397" s="564">
        <v>1</v>
      </c>
      <c r="AG397" s="564">
        <v>1</v>
      </c>
      <c r="AH397" s="564">
        <v>1</v>
      </c>
      <c r="AI397" s="564">
        <v>1</v>
      </c>
      <c r="AJ397" s="564">
        <v>1</v>
      </c>
      <c r="AK397" s="564">
        <v>1</v>
      </c>
    </row>
    <row r="398" spans="1:37">
      <c r="A398">
        <v>394</v>
      </c>
      <c r="B398" s="564">
        <f t="shared" ca="1" si="42"/>
        <v>0</v>
      </c>
      <c r="C398" s="564">
        <f t="shared" ca="1" si="37"/>
        <v>0</v>
      </c>
      <c r="D398" s="564">
        <f t="shared" ca="1" si="40"/>
        <v>0</v>
      </c>
      <c r="E398" s="564">
        <f t="shared" ca="1" si="38"/>
        <v>0</v>
      </c>
      <c r="F398" s="564">
        <f t="shared" ca="1" si="41"/>
        <v>1</v>
      </c>
      <c r="G398" s="564">
        <f t="shared" ca="1" si="39"/>
        <v>2.0103618563506203</v>
      </c>
      <c r="H398" s="564">
        <v>0</v>
      </c>
      <c r="I398" s="564">
        <v>0</v>
      </c>
      <c r="J398" s="564">
        <v>0</v>
      </c>
      <c r="K398" s="564">
        <v>0</v>
      </c>
      <c r="L398" s="564">
        <v>0</v>
      </c>
      <c r="M398" s="564">
        <v>0</v>
      </c>
      <c r="N398" s="564">
        <v>0</v>
      </c>
      <c r="O398" s="564">
        <v>0</v>
      </c>
      <c r="P398" s="564">
        <v>0</v>
      </c>
      <c r="Q398" s="564">
        <v>0</v>
      </c>
      <c r="R398" s="564">
        <v>0</v>
      </c>
      <c r="S398" s="564">
        <v>0</v>
      </c>
      <c r="T398" s="564">
        <v>0</v>
      </c>
      <c r="U398" s="564">
        <v>0</v>
      </c>
      <c r="V398" s="564">
        <v>0</v>
      </c>
      <c r="W398" s="564">
        <v>0</v>
      </c>
      <c r="X398" s="564">
        <v>0</v>
      </c>
      <c r="Y398" s="564">
        <v>0</v>
      </c>
      <c r="Z398" s="564">
        <v>0</v>
      </c>
      <c r="AA398" s="564">
        <v>0</v>
      </c>
      <c r="AB398" s="564">
        <v>0</v>
      </c>
      <c r="AC398" s="564">
        <v>0</v>
      </c>
      <c r="AD398" s="564">
        <v>0</v>
      </c>
      <c r="AE398" s="564">
        <v>0</v>
      </c>
      <c r="AF398" s="564">
        <v>0</v>
      </c>
      <c r="AG398" s="564">
        <v>0</v>
      </c>
      <c r="AH398" s="564">
        <v>0</v>
      </c>
      <c r="AI398" s="564">
        <v>0</v>
      </c>
      <c r="AJ398" s="564">
        <v>0</v>
      </c>
      <c r="AK398" s="564">
        <v>0</v>
      </c>
    </row>
    <row r="399" spans="1:37">
      <c r="A399">
        <v>395</v>
      </c>
      <c r="B399" s="564">
        <f t="shared" ca="1" si="42"/>
        <v>0</v>
      </c>
      <c r="C399" s="564">
        <f t="shared" ca="1" si="37"/>
        <v>0</v>
      </c>
      <c r="D399" s="564">
        <f t="shared" ca="1" si="40"/>
        <v>0</v>
      </c>
      <c r="E399" s="564">
        <f t="shared" ca="1" si="38"/>
        <v>0</v>
      </c>
      <c r="F399" s="564">
        <f t="shared" ca="1" si="41"/>
        <v>1</v>
      </c>
      <c r="G399" s="564">
        <f t="shared" ca="1" si="39"/>
        <v>-3.9632001085152111</v>
      </c>
      <c r="H399" s="564">
        <v>0</v>
      </c>
      <c r="I399" s="564">
        <v>0</v>
      </c>
      <c r="J399" s="564">
        <v>0</v>
      </c>
      <c r="K399" s="564">
        <v>0</v>
      </c>
      <c r="L399" s="564">
        <v>0</v>
      </c>
      <c r="M399" s="564">
        <v>0</v>
      </c>
      <c r="N399" s="564">
        <v>0</v>
      </c>
      <c r="O399" s="564">
        <v>0</v>
      </c>
      <c r="P399" s="564">
        <v>0</v>
      </c>
      <c r="Q399" s="564">
        <v>0</v>
      </c>
      <c r="R399" s="564">
        <v>0</v>
      </c>
      <c r="S399" s="564">
        <v>0</v>
      </c>
      <c r="T399" s="564">
        <v>0</v>
      </c>
      <c r="U399" s="564">
        <v>0</v>
      </c>
      <c r="V399" s="564">
        <v>0</v>
      </c>
      <c r="W399" s="564">
        <v>0</v>
      </c>
      <c r="X399" s="564">
        <v>0</v>
      </c>
      <c r="Y399" s="564">
        <v>0</v>
      </c>
      <c r="Z399" s="564">
        <v>0</v>
      </c>
      <c r="AA399" s="564">
        <v>0</v>
      </c>
      <c r="AB399" s="564">
        <v>0</v>
      </c>
      <c r="AC399" s="564">
        <v>0</v>
      </c>
      <c r="AD399" s="564">
        <v>0</v>
      </c>
      <c r="AE399" s="564">
        <v>0</v>
      </c>
      <c r="AF399" s="564">
        <v>0</v>
      </c>
      <c r="AG399" s="564">
        <v>0</v>
      </c>
      <c r="AH399" s="564">
        <v>0</v>
      </c>
      <c r="AI399" s="564">
        <v>0</v>
      </c>
      <c r="AJ399" s="564">
        <v>0</v>
      </c>
      <c r="AK399" s="564">
        <v>0</v>
      </c>
    </row>
    <row r="400" spans="1:37">
      <c r="A400">
        <v>396</v>
      </c>
      <c r="B400" s="564">
        <f t="shared" ca="1" si="42"/>
        <v>8</v>
      </c>
      <c r="C400" s="564">
        <f t="shared" ca="1" si="37"/>
        <v>64</v>
      </c>
      <c r="D400" s="564">
        <f t="shared" ca="1" si="40"/>
        <v>8</v>
      </c>
      <c r="E400" s="564">
        <f t="shared" ca="1" si="38"/>
        <v>4.8</v>
      </c>
      <c r="F400" s="564">
        <f t="shared" ca="1" si="41"/>
        <v>0.49473684210526314</v>
      </c>
      <c r="G400" s="564">
        <f t="shared" ca="1" si="39"/>
        <v>2.2637294021278844</v>
      </c>
      <c r="H400" s="564">
        <v>0</v>
      </c>
      <c r="I400" s="564">
        <v>0</v>
      </c>
      <c r="J400" s="564">
        <v>0</v>
      </c>
      <c r="K400" s="564">
        <v>1</v>
      </c>
      <c r="L400" s="564">
        <v>1</v>
      </c>
      <c r="M400" s="564">
        <v>0</v>
      </c>
      <c r="N400" s="564">
        <v>0</v>
      </c>
      <c r="O400" s="564">
        <v>1</v>
      </c>
      <c r="P400" s="564">
        <v>0</v>
      </c>
      <c r="Q400" s="564">
        <v>0</v>
      </c>
      <c r="R400" s="564">
        <v>1</v>
      </c>
      <c r="S400" s="564">
        <v>0</v>
      </c>
      <c r="T400" s="564">
        <v>1</v>
      </c>
      <c r="U400" s="564">
        <v>0</v>
      </c>
      <c r="V400" s="564">
        <v>0</v>
      </c>
      <c r="W400" s="564">
        <v>1</v>
      </c>
      <c r="X400" s="564">
        <v>1</v>
      </c>
      <c r="Y400" s="564">
        <v>1</v>
      </c>
      <c r="Z400" s="564">
        <v>0</v>
      </c>
      <c r="AA400" s="564">
        <v>0</v>
      </c>
      <c r="AB400" s="564">
        <v>1</v>
      </c>
      <c r="AC400" s="564">
        <v>1</v>
      </c>
      <c r="AD400" s="564">
        <v>0</v>
      </c>
      <c r="AE400" s="564">
        <v>1</v>
      </c>
      <c r="AF400" s="564">
        <v>1</v>
      </c>
      <c r="AG400" s="564">
        <v>0</v>
      </c>
      <c r="AH400" s="564">
        <v>0</v>
      </c>
      <c r="AI400" s="564">
        <v>0</v>
      </c>
      <c r="AJ400" s="564">
        <v>0</v>
      </c>
      <c r="AK400" s="564">
        <v>1</v>
      </c>
    </row>
    <row r="401" spans="1:37">
      <c r="A401">
        <v>397</v>
      </c>
      <c r="B401" s="564">
        <f t="shared" ca="1" si="42"/>
        <v>20</v>
      </c>
      <c r="C401" s="564">
        <f t="shared" ca="1" si="37"/>
        <v>400</v>
      </c>
      <c r="D401" s="564">
        <f t="shared" ca="1" si="40"/>
        <v>20</v>
      </c>
      <c r="E401" s="564">
        <f t="shared" ca="1" si="38"/>
        <v>0</v>
      </c>
      <c r="F401" s="564">
        <f t="shared" ca="1" si="41"/>
        <v>1</v>
      </c>
      <c r="G401" s="564">
        <f t="shared" ca="1" si="39"/>
        <v>1.3008621231558575</v>
      </c>
      <c r="H401" s="564">
        <v>1</v>
      </c>
      <c r="I401" s="564">
        <v>1</v>
      </c>
      <c r="J401" s="564">
        <v>1</v>
      </c>
      <c r="K401" s="564">
        <v>1</v>
      </c>
      <c r="L401" s="564">
        <v>1</v>
      </c>
      <c r="M401" s="564">
        <v>1</v>
      </c>
      <c r="N401" s="564">
        <v>1</v>
      </c>
      <c r="O401" s="564">
        <v>1</v>
      </c>
      <c r="P401" s="564">
        <v>1</v>
      </c>
      <c r="Q401" s="564">
        <v>1</v>
      </c>
      <c r="R401" s="564">
        <v>1</v>
      </c>
      <c r="S401" s="564">
        <v>1</v>
      </c>
      <c r="T401" s="564">
        <v>1</v>
      </c>
      <c r="U401" s="564">
        <v>1</v>
      </c>
      <c r="V401" s="564">
        <v>1</v>
      </c>
      <c r="W401" s="564">
        <v>1</v>
      </c>
      <c r="X401" s="564">
        <v>1</v>
      </c>
      <c r="Y401" s="564">
        <v>1</v>
      </c>
      <c r="Z401" s="564">
        <v>1</v>
      </c>
      <c r="AA401" s="564">
        <v>1</v>
      </c>
      <c r="AB401" s="564">
        <v>1</v>
      </c>
      <c r="AC401" s="564">
        <v>1</v>
      </c>
      <c r="AD401" s="564">
        <v>1</v>
      </c>
      <c r="AE401" s="564">
        <v>1</v>
      </c>
      <c r="AF401" s="564">
        <v>1</v>
      </c>
      <c r="AG401" s="564">
        <v>1</v>
      </c>
      <c r="AH401" s="564">
        <v>1</v>
      </c>
      <c r="AI401" s="564">
        <v>1</v>
      </c>
      <c r="AJ401" s="564">
        <v>1</v>
      </c>
      <c r="AK401" s="564">
        <v>1</v>
      </c>
    </row>
    <row r="402" spans="1:37">
      <c r="A402">
        <v>398</v>
      </c>
      <c r="B402" s="564">
        <f t="shared" ca="1" si="42"/>
        <v>0</v>
      </c>
      <c r="C402" s="564">
        <f t="shared" ca="1" si="37"/>
        <v>0</v>
      </c>
      <c r="D402" s="564">
        <f t="shared" ca="1" si="40"/>
        <v>0</v>
      </c>
      <c r="E402" s="564">
        <f t="shared" ca="1" si="38"/>
        <v>0</v>
      </c>
      <c r="F402" s="564">
        <f t="shared" ca="1" si="41"/>
        <v>1</v>
      </c>
      <c r="G402" s="564">
        <f t="shared" ca="1" si="39"/>
        <v>3.63158891268094</v>
      </c>
      <c r="H402" s="564">
        <v>0</v>
      </c>
      <c r="I402" s="564">
        <v>0</v>
      </c>
      <c r="J402" s="564">
        <v>0</v>
      </c>
      <c r="K402" s="564">
        <v>0</v>
      </c>
      <c r="L402" s="564">
        <v>0</v>
      </c>
      <c r="M402" s="564">
        <v>0</v>
      </c>
      <c r="N402" s="564">
        <v>0</v>
      </c>
      <c r="O402" s="564">
        <v>0</v>
      </c>
      <c r="P402" s="564">
        <v>0</v>
      </c>
      <c r="Q402" s="564">
        <v>0</v>
      </c>
      <c r="R402" s="564">
        <v>0</v>
      </c>
      <c r="S402" s="564">
        <v>0</v>
      </c>
      <c r="T402" s="564">
        <v>0</v>
      </c>
      <c r="U402" s="564">
        <v>0</v>
      </c>
      <c r="V402" s="564">
        <v>0</v>
      </c>
      <c r="W402" s="564">
        <v>0</v>
      </c>
      <c r="X402" s="564">
        <v>0</v>
      </c>
      <c r="Y402" s="564">
        <v>0</v>
      </c>
      <c r="Z402" s="564">
        <v>0</v>
      </c>
      <c r="AA402" s="564">
        <v>0</v>
      </c>
      <c r="AB402" s="564">
        <v>0</v>
      </c>
      <c r="AC402" s="564">
        <v>0</v>
      </c>
      <c r="AD402" s="564">
        <v>0</v>
      </c>
      <c r="AE402" s="564">
        <v>0</v>
      </c>
      <c r="AF402" s="564">
        <v>0</v>
      </c>
      <c r="AG402" s="564">
        <v>0</v>
      </c>
      <c r="AH402" s="564">
        <v>0</v>
      </c>
      <c r="AI402" s="564">
        <v>0</v>
      </c>
      <c r="AJ402" s="564">
        <v>0</v>
      </c>
      <c r="AK402" s="564">
        <v>0</v>
      </c>
    </row>
    <row r="403" spans="1:37">
      <c r="A403">
        <v>399</v>
      </c>
      <c r="B403" s="564">
        <f t="shared" ca="1" si="42"/>
        <v>20</v>
      </c>
      <c r="C403" s="564">
        <f t="shared" ca="1" si="37"/>
        <v>400</v>
      </c>
      <c r="D403" s="564">
        <f t="shared" ca="1" si="40"/>
        <v>20</v>
      </c>
      <c r="E403" s="564">
        <f t="shared" ca="1" si="38"/>
        <v>0</v>
      </c>
      <c r="F403" s="564">
        <f t="shared" ca="1" si="41"/>
        <v>1</v>
      </c>
      <c r="G403" s="564">
        <f t="shared" ca="1" si="39"/>
        <v>6.7621063468376885</v>
      </c>
      <c r="H403" s="564">
        <v>1</v>
      </c>
      <c r="I403" s="564">
        <v>1</v>
      </c>
      <c r="J403" s="564">
        <v>1</v>
      </c>
      <c r="K403" s="564">
        <v>1</v>
      </c>
      <c r="L403" s="564">
        <v>1</v>
      </c>
      <c r="M403" s="564">
        <v>1</v>
      </c>
      <c r="N403" s="564">
        <v>1</v>
      </c>
      <c r="O403" s="564">
        <v>1</v>
      </c>
      <c r="P403" s="564">
        <v>1</v>
      </c>
      <c r="Q403" s="564">
        <v>1</v>
      </c>
      <c r="R403" s="564">
        <v>1</v>
      </c>
      <c r="S403" s="564">
        <v>1</v>
      </c>
      <c r="T403" s="564">
        <v>1</v>
      </c>
      <c r="U403" s="564">
        <v>1</v>
      </c>
      <c r="V403" s="564">
        <v>1</v>
      </c>
      <c r="W403" s="564">
        <v>1</v>
      </c>
      <c r="X403" s="564">
        <v>1</v>
      </c>
      <c r="Y403" s="564">
        <v>1</v>
      </c>
      <c r="Z403" s="564">
        <v>1</v>
      </c>
      <c r="AA403" s="564">
        <v>1</v>
      </c>
      <c r="AB403" s="564">
        <v>1</v>
      </c>
      <c r="AC403" s="564">
        <v>1</v>
      </c>
      <c r="AD403" s="564">
        <v>1</v>
      </c>
      <c r="AE403" s="564">
        <v>1</v>
      </c>
      <c r="AF403" s="564">
        <v>1</v>
      </c>
      <c r="AG403" s="564">
        <v>1</v>
      </c>
      <c r="AH403" s="564">
        <v>1</v>
      </c>
      <c r="AI403" s="564">
        <v>1</v>
      </c>
      <c r="AJ403" s="564">
        <v>1</v>
      </c>
      <c r="AK403" s="564">
        <v>1</v>
      </c>
    </row>
    <row r="404" spans="1:37">
      <c r="A404">
        <v>400</v>
      </c>
      <c r="B404" s="564">
        <f t="shared" ca="1" si="42"/>
        <v>11</v>
      </c>
      <c r="C404" s="564">
        <f t="shared" ca="1" si="37"/>
        <v>121</v>
      </c>
      <c r="D404" s="564">
        <f t="shared" ca="1" si="40"/>
        <v>11</v>
      </c>
      <c r="E404" s="564">
        <f t="shared" ca="1" si="38"/>
        <v>4.95</v>
      </c>
      <c r="F404" s="564">
        <f t="shared" ca="1" si="41"/>
        <v>0.47894736842105268</v>
      </c>
      <c r="G404" s="564">
        <f t="shared" ca="1" si="39"/>
        <v>-0.74428494673595225</v>
      </c>
      <c r="H404" s="564">
        <v>0</v>
      </c>
      <c r="I404" s="564">
        <v>0</v>
      </c>
      <c r="J404" s="564">
        <v>0</v>
      </c>
      <c r="K404" s="564">
        <v>0</v>
      </c>
      <c r="L404" s="564">
        <v>1</v>
      </c>
      <c r="M404" s="564">
        <v>0</v>
      </c>
      <c r="N404" s="564">
        <v>0</v>
      </c>
      <c r="O404" s="564">
        <v>1</v>
      </c>
      <c r="P404" s="564">
        <v>1</v>
      </c>
      <c r="Q404" s="564">
        <v>0</v>
      </c>
      <c r="R404" s="564">
        <v>1</v>
      </c>
      <c r="S404" s="564">
        <v>1</v>
      </c>
      <c r="T404" s="564">
        <v>1</v>
      </c>
      <c r="U404" s="564">
        <v>1</v>
      </c>
      <c r="V404" s="564">
        <v>1</v>
      </c>
      <c r="W404" s="564">
        <v>1</v>
      </c>
      <c r="X404" s="564">
        <v>1</v>
      </c>
      <c r="Y404" s="564">
        <v>1</v>
      </c>
      <c r="Z404" s="564">
        <v>0</v>
      </c>
      <c r="AA404" s="564">
        <v>0</v>
      </c>
      <c r="AB404" s="564">
        <v>1</v>
      </c>
      <c r="AC404" s="564">
        <v>0</v>
      </c>
      <c r="AD404" s="564">
        <v>0</v>
      </c>
      <c r="AE404" s="564">
        <v>1</v>
      </c>
      <c r="AF404" s="564">
        <v>1</v>
      </c>
      <c r="AG404" s="564">
        <v>0</v>
      </c>
      <c r="AH404" s="564">
        <v>1</v>
      </c>
      <c r="AI404" s="564">
        <v>0</v>
      </c>
      <c r="AJ404" s="564">
        <v>0</v>
      </c>
      <c r="AK404" s="564">
        <v>1</v>
      </c>
    </row>
    <row r="405" spans="1:37">
      <c r="A405">
        <v>401</v>
      </c>
      <c r="B405" s="564">
        <f t="shared" ca="1" si="42"/>
        <v>20</v>
      </c>
      <c r="C405" s="564">
        <f t="shared" ca="1" si="37"/>
        <v>400</v>
      </c>
      <c r="D405" s="564">
        <f t="shared" ca="1" si="40"/>
        <v>20</v>
      </c>
      <c r="E405" s="564">
        <f t="shared" ca="1" si="38"/>
        <v>0</v>
      </c>
      <c r="F405" s="564">
        <f t="shared" ca="1" si="41"/>
        <v>1</v>
      </c>
      <c r="G405" s="564">
        <f t="shared" ca="1" si="39"/>
        <v>2.2148270511586547</v>
      </c>
      <c r="H405" s="564">
        <v>1</v>
      </c>
      <c r="I405" s="564">
        <v>1</v>
      </c>
      <c r="J405" s="564">
        <v>1</v>
      </c>
      <c r="K405" s="564">
        <v>1</v>
      </c>
      <c r="L405" s="564">
        <v>1</v>
      </c>
      <c r="M405" s="564">
        <v>1</v>
      </c>
      <c r="N405" s="564">
        <v>1</v>
      </c>
      <c r="O405" s="564">
        <v>1</v>
      </c>
      <c r="P405" s="564">
        <v>1</v>
      </c>
      <c r="Q405" s="564">
        <v>1</v>
      </c>
      <c r="R405" s="564">
        <v>1</v>
      </c>
      <c r="S405" s="564">
        <v>1</v>
      </c>
      <c r="T405" s="564">
        <v>1</v>
      </c>
      <c r="U405" s="564">
        <v>1</v>
      </c>
      <c r="V405" s="564">
        <v>1</v>
      </c>
      <c r="W405" s="564">
        <v>1</v>
      </c>
      <c r="X405" s="564">
        <v>1</v>
      </c>
      <c r="Y405" s="564">
        <v>1</v>
      </c>
      <c r="Z405" s="564">
        <v>1</v>
      </c>
      <c r="AA405" s="564">
        <v>1</v>
      </c>
      <c r="AB405" s="564">
        <v>1</v>
      </c>
      <c r="AC405" s="564">
        <v>1</v>
      </c>
      <c r="AD405" s="564">
        <v>1</v>
      </c>
      <c r="AE405" s="564">
        <v>1</v>
      </c>
      <c r="AF405" s="564">
        <v>1</v>
      </c>
      <c r="AG405" s="564">
        <v>1</v>
      </c>
      <c r="AH405" s="564">
        <v>1</v>
      </c>
      <c r="AI405" s="564">
        <v>1</v>
      </c>
      <c r="AJ405" s="564">
        <v>1</v>
      </c>
      <c r="AK405" s="564">
        <v>1</v>
      </c>
    </row>
    <row r="406" spans="1:37">
      <c r="A406">
        <v>402</v>
      </c>
      <c r="B406" s="564">
        <f t="shared" ca="1" si="42"/>
        <v>20</v>
      </c>
      <c r="C406" s="564">
        <f t="shared" ca="1" si="37"/>
        <v>400</v>
      </c>
      <c r="D406" s="564">
        <f t="shared" ca="1" si="40"/>
        <v>20</v>
      </c>
      <c r="E406" s="564">
        <f t="shared" ca="1" si="38"/>
        <v>0</v>
      </c>
      <c r="F406" s="564">
        <f t="shared" ca="1" si="41"/>
        <v>1</v>
      </c>
      <c r="G406" s="564">
        <f t="shared" ca="1" si="39"/>
        <v>6.578568324836283</v>
      </c>
      <c r="H406" s="564">
        <v>1</v>
      </c>
      <c r="I406" s="564">
        <v>1</v>
      </c>
      <c r="J406" s="564">
        <v>1</v>
      </c>
      <c r="K406" s="564">
        <v>1</v>
      </c>
      <c r="L406" s="564">
        <v>1</v>
      </c>
      <c r="M406" s="564">
        <v>1</v>
      </c>
      <c r="N406" s="564">
        <v>1</v>
      </c>
      <c r="O406" s="564">
        <v>1</v>
      </c>
      <c r="P406" s="564">
        <v>1</v>
      </c>
      <c r="Q406" s="564">
        <v>1</v>
      </c>
      <c r="R406" s="564">
        <v>1</v>
      </c>
      <c r="S406" s="564">
        <v>1</v>
      </c>
      <c r="T406" s="564">
        <v>1</v>
      </c>
      <c r="U406" s="564">
        <v>1</v>
      </c>
      <c r="V406" s="564">
        <v>1</v>
      </c>
      <c r="W406" s="564">
        <v>1</v>
      </c>
      <c r="X406" s="564">
        <v>1</v>
      </c>
      <c r="Y406" s="564">
        <v>1</v>
      </c>
      <c r="Z406" s="564">
        <v>1</v>
      </c>
      <c r="AA406" s="564">
        <v>1</v>
      </c>
      <c r="AB406" s="564">
        <v>1</v>
      </c>
      <c r="AC406" s="564">
        <v>1</v>
      </c>
      <c r="AD406" s="564">
        <v>1</v>
      </c>
      <c r="AE406" s="564">
        <v>1</v>
      </c>
      <c r="AF406" s="564">
        <v>1</v>
      </c>
      <c r="AG406" s="564">
        <v>1</v>
      </c>
      <c r="AH406" s="564">
        <v>1</v>
      </c>
      <c r="AI406" s="564">
        <v>1</v>
      </c>
      <c r="AJ406" s="564">
        <v>1</v>
      </c>
      <c r="AK406" s="564">
        <v>1</v>
      </c>
    </row>
    <row r="407" spans="1:37">
      <c r="A407">
        <v>403</v>
      </c>
      <c r="B407" s="564">
        <f t="shared" ca="1" si="42"/>
        <v>20</v>
      </c>
      <c r="C407" s="564">
        <f t="shared" ca="1" si="37"/>
        <v>400</v>
      </c>
      <c r="D407" s="564">
        <f t="shared" ca="1" si="40"/>
        <v>20</v>
      </c>
      <c r="E407" s="564">
        <f t="shared" ca="1" si="38"/>
        <v>0</v>
      </c>
      <c r="F407" s="564">
        <f t="shared" ca="1" si="41"/>
        <v>1</v>
      </c>
      <c r="G407" s="564">
        <f t="shared" ca="1" si="39"/>
        <v>1.9338118981502908</v>
      </c>
      <c r="H407" s="564">
        <v>1</v>
      </c>
      <c r="I407" s="564">
        <v>1</v>
      </c>
      <c r="J407" s="564">
        <v>1</v>
      </c>
      <c r="K407" s="564">
        <v>1</v>
      </c>
      <c r="L407" s="564">
        <v>1</v>
      </c>
      <c r="M407" s="564">
        <v>1</v>
      </c>
      <c r="N407" s="564">
        <v>1</v>
      </c>
      <c r="O407" s="564">
        <v>1</v>
      </c>
      <c r="P407" s="564">
        <v>1</v>
      </c>
      <c r="Q407" s="564">
        <v>1</v>
      </c>
      <c r="R407" s="564">
        <v>1</v>
      </c>
      <c r="S407" s="564">
        <v>1</v>
      </c>
      <c r="T407" s="564">
        <v>1</v>
      </c>
      <c r="U407" s="564">
        <v>1</v>
      </c>
      <c r="V407" s="564">
        <v>1</v>
      </c>
      <c r="W407" s="564">
        <v>1</v>
      </c>
      <c r="X407" s="564">
        <v>1</v>
      </c>
      <c r="Y407" s="564">
        <v>1</v>
      </c>
      <c r="Z407" s="564">
        <v>1</v>
      </c>
      <c r="AA407" s="564">
        <v>1</v>
      </c>
      <c r="AB407" s="564">
        <v>1</v>
      </c>
      <c r="AC407" s="564">
        <v>1</v>
      </c>
      <c r="AD407" s="564">
        <v>1</v>
      </c>
      <c r="AE407" s="564">
        <v>1</v>
      </c>
      <c r="AF407" s="564">
        <v>1</v>
      </c>
      <c r="AG407" s="564">
        <v>1</v>
      </c>
      <c r="AH407" s="564">
        <v>1</v>
      </c>
      <c r="AI407" s="564">
        <v>1</v>
      </c>
      <c r="AJ407" s="564">
        <v>1</v>
      </c>
      <c r="AK407" s="564">
        <v>1</v>
      </c>
    </row>
    <row r="408" spans="1:37">
      <c r="A408">
        <v>404</v>
      </c>
      <c r="B408" s="564">
        <f t="shared" ca="1" si="42"/>
        <v>0</v>
      </c>
      <c r="C408" s="564">
        <f t="shared" ca="1" si="37"/>
        <v>0</v>
      </c>
      <c r="D408" s="564">
        <f t="shared" ca="1" si="40"/>
        <v>0</v>
      </c>
      <c r="E408" s="564">
        <f t="shared" ca="1" si="38"/>
        <v>0</v>
      </c>
      <c r="F408" s="564">
        <f t="shared" ca="1" si="41"/>
        <v>1</v>
      </c>
      <c r="G408" s="564">
        <f t="shared" ca="1" si="39"/>
        <v>10.158261126987501</v>
      </c>
      <c r="H408" s="564">
        <v>0</v>
      </c>
      <c r="I408" s="564">
        <v>0</v>
      </c>
      <c r="J408" s="564">
        <v>0</v>
      </c>
      <c r="K408" s="564">
        <v>0</v>
      </c>
      <c r="L408" s="564">
        <v>0</v>
      </c>
      <c r="M408" s="564">
        <v>0</v>
      </c>
      <c r="N408" s="564">
        <v>0</v>
      </c>
      <c r="O408" s="564">
        <v>0</v>
      </c>
      <c r="P408" s="564">
        <v>0</v>
      </c>
      <c r="Q408" s="564">
        <v>0</v>
      </c>
      <c r="R408" s="564">
        <v>0</v>
      </c>
      <c r="S408" s="564">
        <v>0</v>
      </c>
      <c r="T408" s="564">
        <v>0</v>
      </c>
      <c r="U408" s="564">
        <v>0</v>
      </c>
      <c r="V408" s="564">
        <v>0</v>
      </c>
      <c r="W408" s="564">
        <v>0</v>
      </c>
      <c r="X408" s="564">
        <v>0</v>
      </c>
      <c r="Y408" s="564">
        <v>0</v>
      </c>
      <c r="Z408" s="564">
        <v>0</v>
      </c>
      <c r="AA408" s="564">
        <v>0</v>
      </c>
      <c r="AB408" s="564">
        <v>0</v>
      </c>
      <c r="AC408" s="564">
        <v>0</v>
      </c>
      <c r="AD408" s="564">
        <v>0</v>
      </c>
      <c r="AE408" s="564">
        <v>0</v>
      </c>
      <c r="AF408" s="564">
        <v>0</v>
      </c>
      <c r="AG408" s="564">
        <v>0</v>
      </c>
      <c r="AH408" s="564">
        <v>0</v>
      </c>
      <c r="AI408" s="564">
        <v>0</v>
      </c>
      <c r="AJ408" s="564">
        <v>0</v>
      </c>
      <c r="AK408" s="564">
        <v>0</v>
      </c>
    </row>
    <row r="409" spans="1:37">
      <c r="A409">
        <v>405</v>
      </c>
      <c r="B409" s="564">
        <f t="shared" ca="1" si="42"/>
        <v>20</v>
      </c>
      <c r="C409" s="564">
        <f t="shared" ca="1" si="37"/>
        <v>400</v>
      </c>
      <c r="D409" s="564">
        <f t="shared" ca="1" si="40"/>
        <v>20</v>
      </c>
      <c r="E409" s="564">
        <f t="shared" ca="1" si="38"/>
        <v>0</v>
      </c>
      <c r="F409" s="564">
        <f t="shared" ca="1" si="41"/>
        <v>1</v>
      </c>
      <c r="G409" s="564">
        <f t="shared" ca="1" si="39"/>
        <v>-0.37677992993045573</v>
      </c>
      <c r="H409" s="564">
        <v>1</v>
      </c>
      <c r="I409" s="564">
        <v>1</v>
      </c>
      <c r="J409" s="564">
        <v>1</v>
      </c>
      <c r="K409" s="564">
        <v>1</v>
      </c>
      <c r="L409" s="564">
        <v>1</v>
      </c>
      <c r="M409" s="564">
        <v>1</v>
      </c>
      <c r="N409" s="564">
        <v>1</v>
      </c>
      <c r="O409" s="564">
        <v>1</v>
      </c>
      <c r="P409" s="564">
        <v>1</v>
      </c>
      <c r="Q409" s="564">
        <v>1</v>
      </c>
      <c r="R409" s="564">
        <v>1</v>
      </c>
      <c r="S409" s="564">
        <v>1</v>
      </c>
      <c r="T409" s="564">
        <v>1</v>
      </c>
      <c r="U409" s="564">
        <v>1</v>
      </c>
      <c r="V409" s="564">
        <v>1</v>
      </c>
      <c r="W409" s="564">
        <v>1</v>
      </c>
      <c r="X409" s="564">
        <v>1</v>
      </c>
      <c r="Y409" s="564">
        <v>1</v>
      </c>
      <c r="Z409" s="564">
        <v>1</v>
      </c>
      <c r="AA409" s="564">
        <v>1</v>
      </c>
      <c r="AB409" s="564">
        <v>1</v>
      </c>
      <c r="AC409" s="564">
        <v>1</v>
      </c>
      <c r="AD409" s="564">
        <v>1</v>
      </c>
      <c r="AE409" s="564">
        <v>1</v>
      </c>
      <c r="AF409" s="564">
        <v>1</v>
      </c>
      <c r="AG409" s="564">
        <v>1</v>
      </c>
      <c r="AH409" s="564">
        <v>1</v>
      </c>
      <c r="AI409" s="564">
        <v>1</v>
      </c>
      <c r="AJ409" s="564">
        <v>1</v>
      </c>
      <c r="AK409" s="564">
        <v>1</v>
      </c>
    </row>
    <row r="410" spans="1:37">
      <c r="A410">
        <v>406</v>
      </c>
      <c r="B410" s="564">
        <f t="shared" ca="1" si="42"/>
        <v>20</v>
      </c>
      <c r="C410" s="564">
        <f t="shared" ca="1" si="37"/>
        <v>400</v>
      </c>
      <c r="D410" s="564">
        <f t="shared" ca="1" si="40"/>
        <v>20</v>
      </c>
      <c r="E410" s="564">
        <f t="shared" ca="1" si="38"/>
        <v>0</v>
      </c>
      <c r="F410" s="564">
        <f t="shared" ca="1" si="41"/>
        <v>1</v>
      </c>
      <c r="G410" s="564">
        <f t="shared" ca="1" si="39"/>
        <v>0.53622055213578534</v>
      </c>
      <c r="H410" s="564">
        <v>1</v>
      </c>
      <c r="I410" s="564">
        <v>1</v>
      </c>
      <c r="J410" s="564">
        <v>1</v>
      </c>
      <c r="K410" s="564">
        <v>1</v>
      </c>
      <c r="L410" s="564">
        <v>1</v>
      </c>
      <c r="M410" s="564">
        <v>1</v>
      </c>
      <c r="N410" s="564">
        <v>1</v>
      </c>
      <c r="O410" s="564">
        <v>1</v>
      </c>
      <c r="P410" s="564">
        <v>1</v>
      </c>
      <c r="Q410" s="564">
        <v>1</v>
      </c>
      <c r="R410" s="564">
        <v>1</v>
      </c>
      <c r="S410" s="564">
        <v>1</v>
      </c>
      <c r="T410" s="564">
        <v>1</v>
      </c>
      <c r="U410" s="564">
        <v>1</v>
      </c>
      <c r="V410" s="564">
        <v>1</v>
      </c>
      <c r="W410" s="564">
        <v>1</v>
      </c>
      <c r="X410" s="564">
        <v>1</v>
      </c>
      <c r="Y410" s="564">
        <v>1</v>
      </c>
      <c r="Z410" s="564">
        <v>1</v>
      </c>
      <c r="AA410" s="564">
        <v>1</v>
      </c>
      <c r="AB410" s="564">
        <v>1</v>
      </c>
      <c r="AC410" s="564">
        <v>1</v>
      </c>
      <c r="AD410" s="564">
        <v>1</v>
      </c>
      <c r="AE410" s="564">
        <v>1</v>
      </c>
      <c r="AF410" s="564">
        <v>1</v>
      </c>
      <c r="AG410" s="564">
        <v>1</v>
      </c>
      <c r="AH410" s="564">
        <v>1</v>
      </c>
      <c r="AI410" s="564">
        <v>1</v>
      </c>
      <c r="AJ410" s="564">
        <v>1</v>
      </c>
      <c r="AK410" s="564">
        <v>1</v>
      </c>
    </row>
    <row r="411" spans="1:37">
      <c r="A411">
        <v>407</v>
      </c>
      <c r="B411" s="564">
        <f t="shared" ca="1" si="42"/>
        <v>20</v>
      </c>
      <c r="C411" s="564">
        <f t="shared" ca="1" si="37"/>
        <v>400</v>
      </c>
      <c r="D411" s="564">
        <f t="shared" ca="1" si="40"/>
        <v>20</v>
      </c>
      <c r="E411" s="564">
        <f t="shared" ca="1" si="38"/>
        <v>0</v>
      </c>
      <c r="F411" s="564">
        <f t="shared" ca="1" si="41"/>
        <v>1</v>
      </c>
      <c r="G411" s="564">
        <f t="shared" ca="1" si="39"/>
        <v>-9.7951761469490517</v>
      </c>
      <c r="H411" s="564">
        <v>1</v>
      </c>
      <c r="I411" s="564">
        <v>1</v>
      </c>
      <c r="J411" s="564">
        <v>1</v>
      </c>
      <c r="K411" s="564">
        <v>1</v>
      </c>
      <c r="L411" s="564">
        <v>1</v>
      </c>
      <c r="M411" s="564">
        <v>1</v>
      </c>
      <c r="N411" s="564">
        <v>1</v>
      </c>
      <c r="O411" s="564">
        <v>1</v>
      </c>
      <c r="P411" s="564">
        <v>1</v>
      </c>
      <c r="Q411" s="564">
        <v>1</v>
      </c>
      <c r="R411" s="564">
        <v>1</v>
      </c>
      <c r="S411" s="564">
        <v>1</v>
      </c>
      <c r="T411" s="564">
        <v>1</v>
      </c>
      <c r="U411" s="564">
        <v>1</v>
      </c>
      <c r="V411" s="564">
        <v>1</v>
      </c>
      <c r="W411" s="564">
        <v>1</v>
      </c>
      <c r="X411" s="564">
        <v>1</v>
      </c>
      <c r="Y411" s="564">
        <v>1</v>
      </c>
      <c r="Z411" s="564">
        <v>1</v>
      </c>
      <c r="AA411" s="564">
        <v>1</v>
      </c>
      <c r="AB411" s="564">
        <v>1</v>
      </c>
      <c r="AC411" s="564">
        <v>1</v>
      </c>
      <c r="AD411" s="564">
        <v>1</v>
      </c>
      <c r="AE411" s="564">
        <v>1</v>
      </c>
      <c r="AF411" s="564">
        <v>1</v>
      </c>
      <c r="AG411" s="564">
        <v>1</v>
      </c>
      <c r="AH411" s="564">
        <v>1</v>
      </c>
      <c r="AI411" s="564">
        <v>1</v>
      </c>
      <c r="AJ411" s="564">
        <v>1</v>
      </c>
      <c r="AK411" s="564">
        <v>1</v>
      </c>
    </row>
    <row r="412" spans="1:37">
      <c r="A412">
        <v>408</v>
      </c>
      <c r="B412" s="564">
        <f t="shared" ca="1" si="42"/>
        <v>20</v>
      </c>
      <c r="C412" s="564">
        <f t="shared" ca="1" si="37"/>
        <v>400</v>
      </c>
      <c r="D412" s="564">
        <f t="shared" ca="1" si="40"/>
        <v>20</v>
      </c>
      <c r="E412" s="564">
        <f t="shared" ca="1" si="38"/>
        <v>0</v>
      </c>
      <c r="F412" s="564">
        <f t="shared" ca="1" si="41"/>
        <v>1</v>
      </c>
      <c r="G412" s="564">
        <f t="shared" ca="1" si="39"/>
        <v>0.50793564446076855</v>
      </c>
      <c r="H412" s="564">
        <v>1</v>
      </c>
      <c r="I412" s="564">
        <v>1</v>
      </c>
      <c r="J412" s="564">
        <v>1</v>
      </c>
      <c r="K412" s="564">
        <v>1</v>
      </c>
      <c r="L412" s="564">
        <v>1</v>
      </c>
      <c r="M412" s="564">
        <v>1</v>
      </c>
      <c r="N412" s="564">
        <v>1</v>
      </c>
      <c r="O412" s="564">
        <v>1</v>
      </c>
      <c r="P412" s="564">
        <v>1</v>
      </c>
      <c r="Q412" s="564">
        <v>1</v>
      </c>
      <c r="R412" s="564">
        <v>1</v>
      </c>
      <c r="S412" s="564">
        <v>1</v>
      </c>
      <c r="T412" s="564">
        <v>1</v>
      </c>
      <c r="U412" s="564">
        <v>1</v>
      </c>
      <c r="V412" s="564">
        <v>1</v>
      </c>
      <c r="W412" s="564">
        <v>1</v>
      </c>
      <c r="X412" s="564">
        <v>1</v>
      </c>
      <c r="Y412" s="564">
        <v>1</v>
      </c>
      <c r="Z412" s="564">
        <v>1</v>
      </c>
      <c r="AA412" s="564">
        <v>1</v>
      </c>
      <c r="AB412" s="564">
        <v>1</v>
      </c>
      <c r="AC412" s="564">
        <v>1</v>
      </c>
      <c r="AD412" s="564">
        <v>1</v>
      </c>
      <c r="AE412" s="564">
        <v>1</v>
      </c>
      <c r="AF412" s="564">
        <v>1</v>
      </c>
      <c r="AG412" s="564">
        <v>1</v>
      </c>
      <c r="AH412" s="564">
        <v>1</v>
      </c>
      <c r="AI412" s="564">
        <v>1</v>
      </c>
      <c r="AJ412" s="564">
        <v>1</v>
      </c>
      <c r="AK412" s="564">
        <v>1</v>
      </c>
    </row>
    <row r="413" spans="1:37">
      <c r="A413">
        <v>409</v>
      </c>
      <c r="B413" s="564">
        <f t="shared" ca="1" si="42"/>
        <v>0</v>
      </c>
      <c r="C413" s="564">
        <f t="shared" ca="1" si="37"/>
        <v>0</v>
      </c>
      <c r="D413" s="564">
        <f t="shared" ca="1" si="40"/>
        <v>0</v>
      </c>
      <c r="E413" s="564">
        <f t="shared" ca="1" si="38"/>
        <v>0</v>
      </c>
      <c r="F413" s="564">
        <f t="shared" ca="1" si="41"/>
        <v>1</v>
      </c>
      <c r="G413" s="564">
        <f t="shared" ca="1" si="39"/>
        <v>3.3377866603303241</v>
      </c>
      <c r="H413" s="564">
        <v>0</v>
      </c>
      <c r="I413" s="564">
        <v>0</v>
      </c>
      <c r="J413" s="564">
        <v>0</v>
      </c>
      <c r="K413" s="564">
        <v>0</v>
      </c>
      <c r="L413" s="564">
        <v>0</v>
      </c>
      <c r="M413" s="564">
        <v>0</v>
      </c>
      <c r="N413" s="564">
        <v>0</v>
      </c>
      <c r="O413" s="564">
        <v>0</v>
      </c>
      <c r="P413" s="564">
        <v>0</v>
      </c>
      <c r="Q413" s="564">
        <v>0</v>
      </c>
      <c r="R413" s="564">
        <v>0</v>
      </c>
      <c r="S413" s="564">
        <v>0</v>
      </c>
      <c r="T413" s="564">
        <v>0</v>
      </c>
      <c r="U413" s="564">
        <v>0</v>
      </c>
      <c r="V413" s="564">
        <v>0</v>
      </c>
      <c r="W413" s="564">
        <v>0</v>
      </c>
      <c r="X413" s="564">
        <v>0</v>
      </c>
      <c r="Y413" s="564">
        <v>0</v>
      </c>
      <c r="Z413" s="564">
        <v>0</v>
      </c>
      <c r="AA413" s="564">
        <v>0</v>
      </c>
      <c r="AB413" s="564">
        <v>0</v>
      </c>
      <c r="AC413" s="564">
        <v>0</v>
      </c>
      <c r="AD413" s="564">
        <v>0</v>
      </c>
      <c r="AE413" s="564">
        <v>0</v>
      </c>
      <c r="AF413" s="564">
        <v>0</v>
      </c>
      <c r="AG413" s="564">
        <v>0</v>
      </c>
      <c r="AH413" s="564">
        <v>0</v>
      </c>
      <c r="AI413" s="564">
        <v>0</v>
      </c>
      <c r="AJ413" s="564">
        <v>0</v>
      </c>
      <c r="AK413" s="564">
        <v>0</v>
      </c>
    </row>
    <row r="414" spans="1:37">
      <c r="A414">
        <v>410</v>
      </c>
      <c r="B414" s="564">
        <f t="shared" ca="1" si="42"/>
        <v>20</v>
      </c>
      <c r="C414" s="564">
        <f t="shared" ca="1" si="37"/>
        <v>400</v>
      </c>
      <c r="D414" s="564">
        <f t="shared" ca="1" si="40"/>
        <v>20</v>
      </c>
      <c r="E414" s="564">
        <f t="shared" ca="1" si="38"/>
        <v>0</v>
      </c>
      <c r="F414" s="564">
        <f t="shared" ca="1" si="41"/>
        <v>1</v>
      </c>
      <c r="G414" s="564">
        <f t="shared" ca="1" si="39"/>
        <v>-4.0395143664725026</v>
      </c>
      <c r="H414" s="564">
        <v>1</v>
      </c>
      <c r="I414" s="564">
        <v>1</v>
      </c>
      <c r="J414" s="564">
        <v>1</v>
      </c>
      <c r="K414" s="564">
        <v>1</v>
      </c>
      <c r="L414" s="564">
        <v>1</v>
      </c>
      <c r="M414" s="564">
        <v>1</v>
      </c>
      <c r="N414" s="564">
        <v>1</v>
      </c>
      <c r="O414" s="564">
        <v>1</v>
      </c>
      <c r="P414" s="564">
        <v>1</v>
      </c>
      <c r="Q414" s="564">
        <v>1</v>
      </c>
      <c r="R414" s="564">
        <v>1</v>
      </c>
      <c r="S414" s="564">
        <v>1</v>
      </c>
      <c r="T414" s="564">
        <v>1</v>
      </c>
      <c r="U414" s="564">
        <v>1</v>
      </c>
      <c r="V414" s="564">
        <v>1</v>
      </c>
      <c r="W414" s="564">
        <v>1</v>
      </c>
      <c r="X414" s="564">
        <v>1</v>
      </c>
      <c r="Y414" s="564">
        <v>1</v>
      </c>
      <c r="Z414" s="564">
        <v>1</v>
      </c>
      <c r="AA414" s="564">
        <v>1</v>
      </c>
      <c r="AB414" s="564">
        <v>1</v>
      </c>
      <c r="AC414" s="564">
        <v>1</v>
      </c>
      <c r="AD414" s="564">
        <v>1</v>
      </c>
      <c r="AE414" s="564">
        <v>1</v>
      </c>
      <c r="AF414" s="564">
        <v>1</v>
      </c>
      <c r="AG414" s="564">
        <v>1</v>
      </c>
      <c r="AH414" s="564">
        <v>1</v>
      </c>
      <c r="AI414" s="564">
        <v>1</v>
      </c>
      <c r="AJ414" s="564">
        <v>1</v>
      </c>
      <c r="AK414" s="564">
        <v>1</v>
      </c>
    </row>
    <row r="415" spans="1:37">
      <c r="A415">
        <v>411</v>
      </c>
      <c r="B415" s="564">
        <f t="shared" ca="1" si="42"/>
        <v>20</v>
      </c>
      <c r="C415" s="564">
        <f t="shared" ca="1" si="37"/>
        <v>400</v>
      </c>
      <c r="D415" s="564">
        <f t="shared" ca="1" si="40"/>
        <v>20</v>
      </c>
      <c r="E415" s="564">
        <f t="shared" ca="1" si="38"/>
        <v>0</v>
      </c>
      <c r="F415" s="564">
        <f t="shared" ca="1" si="41"/>
        <v>1</v>
      </c>
      <c r="G415" s="564">
        <f t="shared" ca="1" si="39"/>
        <v>-2.1680241873041135</v>
      </c>
      <c r="H415" s="564">
        <v>1</v>
      </c>
      <c r="I415" s="564">
        <v>1</v>
      </c>
      <c r="J415" s="564">
        <v>1</v>
      </c>
      <c r="K415" s="564">
        <v>1</v>
      </c>
      <c r="L415" s="564">
        <v>1</v>
      </c>
      <c r="M415" s="564">
        <v>1</v>
      </c>
      <c r="N415" s="564">
        <v>1</v>
      </c>
      <c r="O415" s="564">
        <v>1</v>
      </c>
      <c r="P415" s="564">
        <v>1</v>
      </c>
      <c r="Q415" s="564">
        <v>1</v>
      </c>
      <c r="R415" s="564">
        <v>1</v>
      </c>
      <c r="S415" s="564">
        <v>1</v>
      </c>
      <c r="T415" s="564">
        <v>1</v>
      </c>
      <c r="U415" s="564">
        <v>1</v>
      </c>
      <c r="V415" s="564">
        <v>1</v>
      </c>
      <c r="W415" s="564">
        <v>1</v>
      </c>
      <c r="X415" s="564">
        <v>1</v>
      </c>
      <c r="Y415" s="564">
        <v>1</v>
      </c>
      <c r="Z415" s="564">
        <v>1</v>
      </c>
      <c r="AA415" s="564">
        <v>1</v>
      </c>
      <c r="AB415" s="564">
        <v>1</v>
      </c>
      <c r="AC415" s="564">
        <v>1</v>
      </c>
      <c r="AD415" s="564">
        <v>1</v>
      </c>
      <c r="AE415" s="564">
        <v>1</v>
      </c>
      <c r="AF415" s="564">
        <v>1</v>
      </c>
      <c r="AG415" s="564">
        <v>1</v>
      </c>
      <c r="AH415" s="564">
        <v>1</v>
      </c>
      <c r="AI415" s="564">
        <v>1</v>
      </c>
      <c r="AJ415" s="564">
        <v>1</v>
      </c>
      <c r="AK415" s="564">
        <v>1</v>
      </c>
    </row>
    <row r="416" spans="1:37">
      <c r="A416">
        <v>412</v>
      </c>
      <c r="B416" s="564">
        <f t="shared" ca="1" si="42"/>
        <v>20</v>
      </c>
      <c r="C416" s="564">
        <f t="shared" ca="1" si="37"/>
        <v>400</v>
      </c>
      <c r="D416" s="564">
        <f t="shared" ca="1" si="40"/>
        <v>20</v>
      </c>
      <c r="E416" s="564">
        <f t="shared" ca="1" si="38"/>
        <v>0</v>
      </c>
      <c r="F416" s="564">
        <f t="shared" ca="1" si="41"/>
        <v>1</v>
      </c>
      <c r="G416" s="564">
        <f t="shared" ca="1" si="39"/>
        <v>0.12268493049983797</v>
      </c>
      <c r="H416" s="564">
        <v>1</v>
      </c>
      <c r="I416" s="564">
        <v>1</v>
      </c>
      <c r="J416" s="564">
        <v>1</v>
      </c>
      <c r="K416" s="564">
        <v>1</v>
      </c>
      <c r="L416" s="564">
        <v>1</v>
      </c>
      <c r="M416" s="564">
        <v>1</v>
      </c>
      <c r="N416" s="564">
        <v>1</v>
      </c>
      <c r="O416" s="564">
        <v>1</v>
      </c>
      <c r="P416" s="564">
        <v>1</v>
      </c>
      <c r="Q416" s="564">
        <v>1</v>
      </c>
      <c r="R416" s="564">
        <v>1</v>
      </c>
      <c r="S416" s="564">
        <v>1</v>
      </c>
      <c r="T416" s="564">
        <v>1</v>
      </c>
      <c r="U416" s="564">
        <v>1</v>
      </c>
      <c r="V416" s="564">
        <v>1</v>
      </c>
      <c r="W416" s="564">
        <v>1</v>
      </c>
      <c r="X416" s="564">
        <v>1</v>
      </c>
      <c r="Y416" s="564">
        <v>1</v>
      </c>
      <c r="Z416" s="564">
        <v>1</v>
      </c>
      <c r="AA416" s="564">
        <v>1</v>
      </c>
      <c r="AB416" s="564">
        <v>1</v>
      </c>
      <c r="AC416" s="564">
        <v>1</v>
      </c>
      <c r="AD416" s="564">
        <v>1</v>
      </c>
      <c r="AE416" s="564">
        <v>1</v>
      </c>
      <c r="AF416" s="564">
        <v>1</v>
      </c>
      <c r="AG416" s="564">
        <v>1</v>
      </c>
      <c r="AH416" s="564">
        <v>1</v>
      </c>
      <c r="AI416" s="564">
        <v>1</v>
      </c>
      <c r="AJ416" s="564">
        <v>1</v>
      </c>
      <c r="AK416" s="564">
        <v>1</v>
      </c>
    </row>
    <row r="417" spans="1:37">
      <c r="A417">
        <v>413</v>
      </c>
      <c r="B417" s="564">
        <f t="shared" ca="1" si="42"/>
        <v>20</v>
      </c>
      <c r="C417" s="564">
        <f t="shared" ca="1" si="37"/>
        <v>400</v>
      </c>
      <c r="D417" s="564">
        <f t="shared" ca="1" si="40"/>
        <v>20</v>
      </c>
      <c r="E417" s="564">
        <f t="shared" ca="1" si="38"/>
        <v>0</v>
      </c>
      <c r="F417" s="564">
        <f t="shared" ca="1" si="41"/>
        <v>1</v>
      </c>
      <c r="G417" s="564">
        <f t="shared" ca="1" si="39"/>
        <v>2.8081600068326211</v>
      </c>
      <c r="H417" s="564">
        <v>1</v>
      </c>
      <c r="I417" s="564">
        <v>1</v>
      </c>
      <c r="J417" s="564">
        <v>1</v>
      </c>
      <c r="K417" s="564">
        <v>1</v>
      </c>
      <c r="L417" s="564">
        <v>1</v>
      </c>
      <c r="M417" s="564">
        <v>1</v>
      </c>
      <c r="N417" s="564">
        <v>1</v>
      </c>
      <c r="O417" s="564">
        <v>1</v>
      </c>
      <c r="P417" s="564">
        <v>1</v>
      </c>
      <c r="Q417" s="564">
        <v>1</v>
      </c>
      <c r="R417" s="564">
        <v>1</v>
      </c>
      <c r="S417" s="564">
        <v>1</v>
      </c>
      <c r="T417" s="564">
        <v>1</v>
      </c>
      <c r="U417" s="564">
        <v>1</v>
      </c>
      <c r="V417" s="564">
        <v>1</v>
      </c>
      <c r="W417" s="564">
        <v>1</v>
      </c>
      <c r="X417" s="564">
        <v>1</v>
      </c>
      <c r="Y417" s="564">
        <v>1</v>
      </c>
      <c r="Z417" s="564">
        <v>1</v>
      </c>
      <c r="AA417" s="564">
        <v>1</v>
      </c>
      <c r="AB417" s="564">
        <v>1</v>
      </c>
      <c r="AC417" s="564">
        <v>1</v>
      </c>
      <c r="AD417" s="564">
        <v>1</v>
      </c>
      <c r="AE417" s="564">
        <v>1</v>
      </c>
      <c r="AF417" s="564">
        <v>1</v>
      </c>
      <c r="AG417" s="564">
        <v>1</v>
      </c>
      <c r="AH417" s="564">
        <v>1</v>
      </c>
      <c r="AI417" s="564">
        <v>1</v>
      </c>
      <c r="AJ417" s="564">
        <v>1</v>
      </c>
      <c r="AK417" s="564">
        <v>1</v>
      </c>
    </row>
    <row r="418" spans="1:37">
      <c r="A418">
        <v>414</v>
      </c>
      <c r="B418" s="564">
        <f t="shared" ca="1" si="42"/>
        <v>20</v>
      </c>
      <c r="C418" s="564">
        <f t="shared" ca="1" si="37"/>
        <v>400</v>
      </c>
      <c r="D418" s="564">
        <f t="shared" ca="1" si="40"/>
        <v>20</v>
      </c>
      <c r="E418" s="564">
        <f t="shared" ca="1" si="38"/>
        <v>0</v>
      </c>
      <c r="F418" s="564">
        <f t="shared" ca="1" si="41"/>
        <v>1</v>
      </c>
      <c r="G418" s="564">
        <f t="shared" ca="1" si="39"/>
        <v>0.62223671530823466</v>
      </c>
      <c r="H418" s="564">
        <v>1</v>
      </c>
      <c r="I418" s="564">
        <v>1</v>
      </c>
      <c r="J418" s="564">
        <v>1</v>
      </c>
      <c r="K418" s="564">
        <v>1</v>
      </c>
      <c r="L418" s="564">
        <v>1</v>
      </c>
      <c r="M418" s="564">
        <v>1</v>
      </c>
      <c r="N418" s="564">
        <v>1</v>
      </c>
      <c r="O418" s="564">
        <v>1</v>
      </c>
      <c r="P418" s="564">
        <v>1</v>
      </c>
      <c r="Q418" s="564">
        <v>1</v>
      </c>
      <c r="R418" s="564">
        <v>1</v>
      </c>
      <c r="S418" s="564">
        <v>1</v>
      </c>
      <c r="T418" s="564">
        <v>1</v>
      </c>
      <c r="U418" s="564">
        <v>1</v>
      </c>
      <c r="V418" s="564">
        <v>1</v>
      </c>
      <c r="W418" s="564">
        <v>1</v>
      </c>
      <c r="X418" s="564">
        <v>1</v>
      </c>
      <c r="Y418" s="564">
        <v>1</v>
      </c>
      <c r="Z418" s="564">
        <v>1</v>
      </c>
      <c r="AA418" s="564">
        <v>1</v>
      </c>
      <c r="AB418" s="564">
        <v>1</v>
      </c>
      <c r="AC418" s="564">
        <v>1</v>
      </c>
      <c r="AD418" s="564">
        <v>1</v>
      </c>
      <c r="AE418" s="564">
        <v>1</v>
      </c>
      <c r="AF418" s="564">
        <v>1</v>
      </c>
      <c r="AG418" s="564">
        <v>1</v>
      </c>
      <c r="AH418" s="564">
        <v>1</v>
      </c>
      <c r="AI418" s="564">
        <v>1</v>
      </c>
      <c r="AJ418" s="564">
        <v>1</v>
      </c>
      <c r="AK418" s="564">
        <v>1</v>
      </c>
    </row>
    <row r="419" spans="1:37">
      <c r="A419">
        <v>415</v>
      </c>
      <c r="B419" s="564">
        <f t="shared" ca="1" si="42"/>
        <v>14</v>
      </c>
      <c r="C419" s="564">
        <f t="shared" ca="1" si="37"/>
        <v>196</v>
      </c>
      <c r="D419" s="564">
        <f t="shared" ca="1" si="40"/>
        <v>14</v>
      </c>
      <c r="E419" s="564">
        <f t="shared" ca="1" si="38"/>
        <v>4.1999999999999993</v>
      </c>
      <c r="F419" s="564">
        <f t="shared" ca="1" si="41"/>
        <v>0.55789473684210522</v>
      </c>
      <c r="G419" s="564">
        <f t="shared" ca="1" si="39"/>
        <v>-4.1783494592555446</v>
      </c>
      <c r="H419" s="564">
        <v>1</v>
      </c>
      <c r="I419" s="564">
        <v>1</v>
      </c>
      <c r="J419" s="564">
        <v>1</v>
      </c>
      <c r="K419" s="564">
        <v>1</v>
      </c>
      <c r="L419" s="564">
        <v>0</v>
      </c>
      <c r="M419" s="564">
        <v>1</v>
      </c>
      <c r="N419" s="564">
        <v>1</v>
      </c>
      <c r="O419" s="564">
        <v>1</v>
      </c>
      <c r="P419" s="564">
        <v>1</v>
      </c>
      <c r="Q419" s="564">
        <v>0</v>
      </c>
      <c r="R419" s="564">
        <v>1</v>
      </c>
      <c r="S419" s="564">
        <v>1</v>
      </c>
      <c r="T419" s="564">
        <v>1</v>
      </c>
      <c r="U419" s="564">
        <v>0</v>
      </c>
      <c r="V419" s="564">
        <v>1</v>
      </c>
      <c r="W419" s="564">
        <v>1</v>
      </c>
      <c r="X419" s="564">
        <v>0</v>
      </c>
      <c r="Y419" s="564">
        <v>1</v>
      </c>
      <c r="Z419" s="564">
        <v>0</v>
      </c>
      <c r="AA419" s="564">
        <v>0</v>
      </c>
      <c r="AB419" s="564">
        <v>0</v>
      </c>
      <c r="AC419" s="564">
        <v>0</v>
      </c>
      <c r="AD419" s="564">
        <v>1</v>
      </c>
      <c r="AE419" s="564">
        <v>1</v>
      </c>
      <c r="AF419" s="564">
        <v>1</v>
      </c>
      <c r="AG419" s="564">
        <v>0</v>
      </c>
      <c r="AH419" s="564">
        <v>1</v>
      </c>
      <c r="AI419" s="564">
        <v>1</v>
      </c>
      <c r="AJ419" s="564">
        <v>1</v>
      </c>
      <c r="AK419" s="564">
        <v>1</v>
      </c>
    </row>
    <row r="420" spans="1:37">
      <c r="A420">
        <v>416</v>
      </c>
      <c r="B420" s="564">
        <f t="shared" ca="1" si="42"/>
        <v>0</v>
      </c>
      <c r="C420" s="564">
        <f t="shared" ca="1" si="37"/>
        <v>0</v>
      </c>
      <c r="D420" s="564">
        <f t="shared" ca="1" si="40"/>
        <v>0</v>
      </c>
      <c r="E420" s="564">
        <f t="shared" ca="1" si="38"/>
        <v>0</v>
      </c>
      <c r="F420" s="564">
        <f t="shared" ca="1" si="41"/>
        <v>1</v>
      </c>
      <c r="G420" s="564">
        <f t="shared" ca="1" si="39"/>
        <v>0.11837577277627087</v>
      </c>
      <c r="H420" s="564">
        <v>0</v>
      </c>
      <c r="I420" s="564">
        <v>0</v>
      </c>
      <c r="J420" s="564">
        <v>0</v>
      </c>
      <c r="K420" s="564">
        <v>0</v>
      </c>
      <c r="L420" s="564">
        <v>0</v>
      </c>
      <c r="M420" s="564">
        <v>0</v>
      </c>
      <c r="N420" s="564">
        <v>0</v>
      </c>
      <c r="O420" s="564">
        <v>0</v>
      </c>
      <c r="P420" s="564">
        <v>0</v>
      </c>
      <c r="Q420" s="564">
        <v>0</v>
      </c>
      <c r="R420" s="564">
        <v>0</v>
      </c>
      <c r="S420" s="564">
        <v>0</v>
      </c>
      <c r="T420" s="564">
        <v>0</v>
      </c>
      <c r="U420" s="564">
        <v>0</v>
      </c>
      <c r="V420" s="564">
        <v>0</v>
      </c>
      <c r="W420" s="564">
        <v>0</v>
      </c>
      <c r="X420" s="564">
        <v>0</v>
      </c>
      <c r="Y420" s="564">
        <v>0</v>
      </c>
      <c r="Z420" s="564">
        <v>0</v>
      </c>
      <c r="AA420" s="564">
        <v>0</v>
      </c>
      <c r="AB420" s="564">
        <v>0</v>
      </c>
      <c r="AC420" s="564">
        <v>0</v>
      </c>
      <c r="AD420" s="564">
        <v>0</v>
      </c>
      <c r="AE420" s="564">
        <v>0</v>
      </c>
      <c r="AF420" s="564">
        <v>0</v>
      </c>
      <c r="AG420" s="564">
        <v>0</v>
      </c>
      <c r="AH420" s="564">
        <v>0</v>
      </c>
      <c r="AI420" s="564">
        <v>0</v>
      </c>
      <c r="AJ420" s="564">
        <v>0</v>
      </c>
      <c r="AK420" s="564">
        <v>0</v>
      </c>
    </row>
    <row r="421" spans="1:37">
      <c r="A421">
        <v>417</v>
      </c>
      <c r="B421" s="564">
        <f t="shared" ca="1" si="42"/>
        <v>0</v>
      </c>
      <c r="C421" s="564">
        <f t="shared" ca="1" si="37"/>
        <v>0</v>
      </c>
      <c r="D421" s="564">
        <f t="shared" ca="1" si="40"/>
        <v>0</v>
      </c>
      <c r="E421" s="564">
        <f t="shared" ca="1" si="38"/>
        <v>0</v>
      </c>
      <c r="F421" s="564">
        <f t="shared" ca="1" si="41"/>
        <v>1</v>
      </c>
      <c r="G421" s="564">
        <f t="shared" ca="1" si="39"/>
        <v>-1.7739102759888179</v>
      </c>
      <c r="H421" s="564">
        <v>0</v>
      </c>
      <c r="I421" s="564">
        <v>0</v>
      </c>
      <c r="J421" s="564">
        <v>0</v>
      </c>
      <c r="K421" s="564">
        <v>0</v>
      </c>
      <c r="L421" s="564">
        <v>0</v>
      </c>
      <c r="M421" s="564">
        <v>0</v>
      </c>
      <c r="N421" s="564">
        <v>0</v>
      </c>
      <c r="O421" s="564">
        <v>0</v>
      </c>
      <c r="P421" s="564">
        <v>0</v>
      </c>
      <c r="Q421" s="564">
        <v>0</v>
      </c>
      <c r="R421" s="564">
        <v>0</v>
      </c>
      <c r="S421" s="564">
        <v>0</v>
      </c>
      <c r="T421" s="564">
        <v>0</v>
      </c>
      <c r="U421" s="564">
        <v>0</v>
      </c>
      <c r="V421" s="564">
        <v>0</v>
      </c>
      <c r="W421" s="564">
        <v>0</v>
      </c>
      <c r="X421" s="564">
        <v>0</v>
      </c>
      <c r="Y421" s="564">
        <v>0</v>
      </c>
      <c r="Z421" s="564">
        <v>0</v>
      </c>
      <c r="AA421" s="564">
        <v>0</v>
      </c>
      <c r="AB421" s="564">
        <v>0</v>
      </c>
      <c r="AC421" s="564">
        <v>0</v>
      </c>
      <c r="AD421" s="564">
        <v>0</v>
      </c>
      <c r="AE421" s="564">
        <v>0</v>
      </c>
      <c r="AF421" s="564">
        <v>0</v>
      </c>
      <c r="AG421" s="564">
        <v>0</v>
      </c>
      <c r="AH421" s="564">
        <v>0</v>
      </c>
      <c r="AI421" s="564">
        <v>0</v>
      </c>
      <c r="AJ421" s="564">
        <v>0</v>
      </c>
      <c r="AK421" s="564">
        <v>0</v>
      </c>
    </row>
    <row r="422" spans="1:37">
      <c r="A422">
        <v>418</v>
      </c>
      <c r="B422" s="564">
        <f t="shared" ca="1" si="42"/>
        <v>0</v>
      </c>
      <c r="C422" s="564">
        <f t="shared" ca="1" si="37"/>
        <v>0</v>
      </c>
      <c r="D422" s="564">
        <f t="shared" ca="1" si="40"/>
        <v>0</v>
      </c>
      <c r="E422" s="564">
        <f t="shared" ca="1" si="38"/>
        <v>0</v>
      </c>
      <c r="F422" s="564">
        <f t="shared" ca="1" si="41"/>
        <v>1</v>
      </c>
      <c r="G422" s="564">
        <f t="shared" ca="1" si="39"/>
        <v>3.2793846135962861</v>
      </c>
      <c r="H422" s="564">
        <v>0</v>
      </c>
      <c r="I422" s="564">
        <v>0</v>
      </c>
      <c r="J422" s="564">
        <v>0</v>
      </c>
      <c r="K422" s="564">
        <v>0</v>
      </c>
      <c r="L422" s="564">
        <v>0</v>
      </c>
      <c r="M422" s="564">
        <v>0</v>
      </c>
      <c r="N422" s="564">
        <v>0</v>
      </c>
      <c r="O422" s="564">
        <v>0</v>
      </c>
      <c r="P422" s="564">
        <v>0</v>
      </c>
      <c r="Q422" s="564">
        <v>0</v>
      </c>
      <c r="R422" s="564">
        <v>0</v>
      </c>
      <c r="S422" s="564">
        <v>0</v>
      </c>
      <c r="T422" s="564">
        <v>0</v>
      </c>
      <c r="U422" s="564">
        <v>0</v>
      </c>
      <c r="V422" s="564">
        <v>0</v>
      </c>
      <c r="W422" s="564">
        <v>0</v>
      </c>
      <c r="X422" s="564">
        <v>0</v>
      </c>
      <c r="Y422" s="564">
        <v>0</v>
      </c>
      <c r="Z422" s="564">
        <v>0</v>
      </c>
      <c r="AA422" s="564">
        <v>0</v>
      </c>
      <c r="AB422" s="564">
        <v>0</v>
      </c>
      <c r="AC422" s="564">
        <v>0</v>
      </c>
      <c r="AD422" s="564">
        <v>0</v>
      </c>
      <c r="AE422" s="564">
        <v>0</v>
      </c>
      <c r="AF422" s="564">
        <v>0</v>
      </c>
      <c r="AG422" s="564">
        <v>0</v>
      </c>
      <c r="AH422" s="564">
        <v>0</v>
      </c>
      <c r="AI422" s="564">
        <v>0</v>
      </c>
      <c r="AJ422" s="564">
        <v>0</v>
      </c>
      <c r="AK422" s="564">
        <v>0</v>
      </c>
    </row>
    <row r="423" spans="1:37">
      <c r="A423">
        <v>419</v>
      </c>
      <c r="B423" s="564">
        <f t="shared" ca="1" si="42"/>
        <v>18</v>
      </c>
      <c r="C423" s="564">
        <f t="shared" ca="1" si="37"/>
        <v>324</v>
      </c>
      <c r="D423" s="564">
        <f t="shared" ca="1" si="40"/>
        <v>18</v>
      </c>
      <c r="E423" s="564">
        <f t="shared" ca="1" si="38"/>
        <v>1.8000000000000007</v>
      </c>
      <c r="F423" s="564">
        <f t="shared" ca="1" si="41"/>
        <v>0.81052631578947365</v>
      </c>
      <c r="G423" s="564">
        <f t="shared" ca="1" si="39"/>
        <v>8.1950657291037814</v>
      </c>
      <c r="H423" s="564">
        <v>1</v>
      </c>
      <c r="I423" s="564">
        <v>1</v>
      </c>
      <c r="J423" s="564">
        <v>1</v>
      </c>
      <c r="K423" s="564">
        <v>1</v>
      </c>
      <c r="L423" s="564">
        <v>1</v>
      </c>
      <c r="M423" s="564">
        <v>1</v>
      </c>
      <c r="N423" s="564">
        <v>0</v>
      </c>
      <c r="O423" s="564">
        <v>1</v>
      </c>
      <c r="P423" s="564">
        <v>1</v>
      </c>
      <c r="Q423" s="564">
        <v>1</v>
      </c>
      <c r="R423" s="564">
        <v>1</v>
      </c>
      <c r="S423" s="564">
        <v>1</v>
      </c>
      <c r="T423" s="564">
        <v>1</v>
      </c>
      <c r="U423" s="564">
        <v>1</v>
      </c>
      <c r="V423" s="564">
        <v>1</v>
      </c>
      <c r="W423" s="564">
        <v>1</v>
      </c>
      <c r="X423" s="564">
        <v>1</v>
      </c>
      <c r="Y423" s="564">
        <v>0</v>
      </c>
      <c r="Z423" s="564">
        <v>1</v>
      </c>
      <c r="AA423" s="564">
        <v>1</v>
      </c>
      <c r="AB423" s="564">
        <v>1</v>
      </c>
      <c r="AC423" s="564">
        <v>1</v>
      </c>
      <c r="AD423" s="564">
        <v>1</v>
      </c>
      <c r="AE423" s="564">
        <v>1</v>
      </c>
      <c r="AF423" s="564">
        <v>1</v>
      </c>
      <c r="AG423" s="564">
        <v>1</v>
      </c>
      <c r="AH423" s="564">
        <v>1</v>
      </c>
      <c r="AI423" s="564">
        <v>1</v>
      </c>
      <c r="AJ423" s="564">
        <v>1</v>
      </c>
      <c r="AK423" s="564">
        <v>1</v>
      </c>
    </row>
    <row r="424" spans="1:37">
      <c r="A424">
        <v>420</v>
      </c>
      <c r="B424" s="564">
        <f t="shared" ca="1" si="42"/>
        <v>5</v>
      </c>
      <c r="C424" s="564">
        <f t="shared" ca="1" si="37"/>
        <v>25</v>
      </c>
      <c r="D424" s="564">
        <f t="shared" ca="1" si="40"/>
        <v>5</v>
      </c>
      <c r="E424" s="564">
        <f t="shared" ca="1" si="38"/>
        <v>3.75</v>
      </c>
      <c r="F424" s="564">
        <f t="shared" ca="1" si="41"/>
        <v>0.60526315789473684</v>
      </c>
      <c r="G424" s="564">
        <f t="shared" ca="1" si="39"/>
        <v>8.7699712788689865</v>
      </c>
      <c r="H424" s="564">
        <v>0</v>
      </c>
      <c r="I424" s="564">
        <v>0</v>
      </c>
      <c r="J424" s="564">
        <v>1</v>
      </c>
      <c r="K424" s="564">
        <v>0</v>
      </c>
      <c r="L424" s="564">
        <v>0</v>
      </c>
      <c r="M424" s="564">
        <v>0</v>
      </c>
      <c r="N424" s="564">
        <v>0</v>
      </c>
      <c r="O424" s="564">
        <v>1</v>
      </c>
      <c r="P424" s="564">
        <v>0</v>
      </c>
      <c r="Q424" s="564">
        <v>1</v>
      </c>
      <c r="R424" s="564">
        <v>1</v>
      </c>
      <c r="S424" s="564">
        <v>0</v>
      </c>
      <c r="T424" s="564">
        <v>0</v>
      </c>
      <c r="U424" s="564">
        <v>0</v>
      </c>
      <c r="V424" s="564">
        <v>0</v>
      </c>
      <c r="W424" s="564">
        <v>0</v>
      </c>
      <c r="X424" s="564">
        <v>0</v>
      </c>
      <c r="Y424" s="564">
        <v>0</v>
      </c>
      <c r="Z424" s="564">
        <v>1</v>
      </c>
      <c r="AA424" s="564">
        <v>0</v>
      </c>
      <c r="AB424" s="564">
        <v>1</v>
      </c>
      <c r="AC424" s="564">
        <v>1</v>
      </c>
      <c r="AD424" s="564">
        <v>1</v>
      </c>
      <c r="AE424" s="564">
        <v>0</v>
      </c>
      <c r="AF424" s="564">
        <v>0</v>
      </c>
      <c r="AG424" s="564">
        <v>0</v>
      </c>
      <c r="AH424" s="564">
        <v>0</v>
      </c>
      <c r="AI424" s="564">
        <v>0</v>
      </c>
      <c r="AJ424" s="564">
        <v>1</v>
      </c>
      <c r="AK424" s="564">
        <v>0</v>
      </c>
    </row>
    <row r="425" spans="1:37">
      <c r="A425">
        <v>421</v>
      </c>
      <c r="B425" s="564">
        <f t="shared" ca="1" si="42"/>
        <v>0</v>
      </c>
      <c r="C425" s="564">
        <f t="shared" ca="1" si="37"/>
        <v>0</v>
      </c>
      <c r="D425" s="564">
        <f t="shared" ca="1" si="40"/>
        <v>0</v>
      </c>
      <c r="E425" s="564">
        <f t="shared" ca="1" si="38"/>
        <v>0</v>
      </c>
      <c r="F425" s="564">
        <f t="shared" ca="1" si="41"/>
        <v>1</v>
      </c>
      <c r="G425" s="564">
        <f t="shared" ca="1" si="39"/>
        <v>5.9139537111136864</v>
      </c>
      <c r="H425" s="564">
        <v>0</v>
      </c>
      <c r="I425" s="564">
        <v>0</v>
      </c>
      <c r="J425" s="564">
        <v>0</v>
      </c>
      <c r="K425" s="564">
        <v>0</v>
      </c>
      <c r="L425" s="564">
        <v>0</v>
      </c>
      <c r="M425" s="564">
        <v>0</v>
      </c>
      <c r="N425" s="564">
        <v>0</v>
      </c>
      <c r="O425" s="564">
        <v>0</v>
      </c>
      <c r="P425" s="564">
        <v>0</v>
      </c>
      <c r="Q425" s="564">
        <v>0</v>
      </c>
      <c r="R425" s="564">
        <v>0</v>
      </c>
      <c r="S425" s="564">
        <v>0</v>
      </c>
      <c r="T425" s="564">
        <v>0</v>
      </c>
      <c r="U425" s="564">
        <v>0</v>
      </c>
      <c r="V425" s="564">
        <v>0</v>
      </c>
      <c r="W425" s="564">
        <v>0</v>
      </c>
      <c r="X425" s="564">
        <v>0</v>
      </c>
      <c r="Y425" s="564">
        <v>0</v>
      </c>
      <c r="Z425" s="564">
        <v>0</v>
      </c>
      <c r="AA425" s="564">
        <v>0</v>
      </c>
      <c r="AB425" s="564">
        <v>0</v>
      </c>
      <c r="AC425" s="564">
        <v>0</v>
      </c>
      <c r="AD425" s="564">
        <v>0</v>
      </c>
      <c r="AE425" s="564">
        <v>0</v>
      </c>
      <c r="AF425" s="564">
        <v>0</v>
      </c>
      <c r="AG425" s="564">
        <v>0</v>
      </c>
      <c r="AH425" s="564">
        <v>0</v>
      </c>
      <c r="AI425" s="564">
        <v>0</v>
      </c>
      <c r="AJ425" s="564">
        <v>0</v>
      </c>
      <c r="AK425" s="564">
        <v>0</v>
      </c>
    </row>
    <row r="426" spans="1:37">
      <c r="A426">
        <v>422</v>
      </c>
      <c r="B426" s="564">
        <f t="shared" ca="1" si="42"/>
        <v>20</v>
      </c>
      <c r="C426" s="564">
        <f t="shared" ca="1" si="37"/>
        <v>400</v>
      </c>
      <c r="D426" s="564">
        <f t="shared" ca="1" si="40"/>
        <v>20</v>
      </c>
      <c r="E426" s="564">
        <f t="shared" ca="1" si="38"/>
        <v>0</v>
      </c>
      <c r="F426" s="564">
        <f t="shared" ca="1" si="41"/>
        <v>1</v>
      </c>
      <c r="G426" s="564">
        <f t="shared" ca="1" si="39"/>
        <v>0.16015398487136112</v>
      </c>
      <c r="H426" s="564">
        <v>1</v>
      </c>
      <c r="I426" s="564">
        <v>1</v>
      </c>
      <c r="J426" s="564">
        <v>1</v>
      </c>
      <c r="K426" s="564">
        <v>1</v>
      </c>
      <c r="L426" s="564">
        <v>1</v>
      </c>
      <c r="M426" s="564">
        <v>1</v>
      </c>
      <c r="N426" s="564">
        <v>1</v>
      </c>
      <c r="O426" s="564">
        <v>1</v>
      </c>
      <c r="P426" s="564">
        <v>1</v>
      </c>
      <c r="Q426" s="564">
        <v>1</v>
      </c>
      <c r="R426" s="564">
        <v>1</v>
      </c>
      <c r="S426" s="564">
        <v>1</v>
      </c>
      <c r="T426" s="564">
        <v>1</v>
      </c>
      <c r="U426" s="564">
        <v>1</v>
      </c>
      <c r="V426" s="564">
        <v>1</v>
      </c>
      <c r="W426" s="564">
        <v>1</v>
      </c>
      <c r="X426" s="564">
        <v>1</v>
      </c>
      <c r="Y426" s="564">
        <v>1</v>
      </c>
      <c r="Z426" s="564">
        <v>1</v>
      </c>
      <c r="AA426" s="564">
        <v>1</v>
      </c>
      <c r="AB426" s="564">
        <v>1</v>
      </c>
      <c r="AC426" s="564">
        <v>1</v>
      </c>
      <c r="AD426" s="564">
        <v>1</v>
      </c>
      <c r="AE426" s="564">
        <v>1</v>
      </c>
      <c r="AF426" s="564">
        <v>1</v>
      </c>
      <c r="AG426" s="564">
        <v>1</v>
      </c>
      <c r="AH426" s="564">
        <v>1</v>
      </c>
      <c r="AI426" s="564">
        <v>1</v>
      </c>
      <c r="AJ426" s="564">
        <v>1</v>
      </c>
      <c r="AK426" s="564">
        <v>1</v>
      </c>
    </row>
    <row r="427" spans="1:37">
      <c r="A427">
        <v>423</v>
      </c>
      <c r="B427" s="564">
        <f t="shared" ca="1" si="42"/>
        <v>5</v>
      </c>
      <c r="C427" s="564">
        <f t="shared" ca="1" si="37"/>
        <v>25</v>
      </c>
      <c r="D427" s="564">
        <f t="shared" ca="1" si="40"/>
        <v>5</v>
      </c>
      <c r="E427" s="564">
        <f t="shared" ca="1" si="38"/>
        <v>3.75</v>
      </c>
      <c r="F427" s="564">
        <f t="shared" ca="1" si="41"/>
        <v>0.60526315789473684</v>
      </c>
      <c r="G427" s="564">
        <f t="shared" ca="1" si="39"/>
        <v>3.4539778699574768</v>
      </c>
      <c r="H427" s="564">
        <v>1</v>
      </c>
      <c r="I427" s="564">
        <v>0</v>
      </c>
      <c r="J427" s="564">
        <v>0</v>
      </c>
      <c r="K427" s="564">
        <v>1</v>
      </c>
      <c r="L427" s="564">
        <v>0</v>
      </c>
      <c r="M427" s="564">
        <v>0</v>
      </c>
      <c r="N427" s="564">
        <v>0</v>
      </c>
      <c r="O427" s="564">
        <v>0</v>
      </c>
      <c r="P427" s="564">
        <v>0</v>
      </c>
      <c r="Q427" s="564">
        <v>0</v>
      </c>
      <c r="R427" s="564">
        <v>0</v>
      </c>
      <c r="S427" s="564">
        <v>1</v>
      </c>
      <c r="T427" s="564">
        <v>0</v>
      </c>
      <c r="U427" s="564">
        <v>0</v>
      </c>
      <c r="V427" s="564">
        <v>0</v>
      </c>
      <c r="W427" s="564">
        <v>1</v>
      </c>
      <c r="X427" s="564">
        <v>0</v>
      </c>
      <c r="Y427" s="564">
        <v>0</v>
      </c>
      <c r="Z427" s="564">
        <v>1</v>
      </c>
      <c r="AA427" s="564">
        <v>0</v>
      </c>
      <c r="AB427" s="564">
        <v>1</v>
      </c>
      <c r="AC427" s="564">
        <v>1</v>
      </c>
      <c r="AD427" s="564">
        <v>0</v>
      </c>
      <c r="AE427" s="564">
        <v>0</v>
      </c>
      <c r="AF427" s="564">
        <v>0</v>
      </c>
      <c r="AG427" s="564">
        <v>1</v>
      </c>
      <c r="AH427" s="564">
        <v>0</v>
      </c>
      <c r="AI427" s="564">
        <v>1</v>
      </c>
      <c r="AJ427" s="564">
        <v>1</v>
      </c>
      <c r="AK427" s="564">
        <v>0</v>
      </c>
    </row>
    <row r="428" spans="1:37">
      <c r="A428">
        <v>424</v>
      </c>
      <c r="B428" s="564">
        <f t="shared" ca="1" si="42"/>
        <v>20</v>
      </c>
      <c r="C428" s="564">
        <f t="shared" ca="1" si="37"/>
        <v>400</v>
      </c>
      <c r="D428" s="564">
        <f t="shared" ca="1" si="40"/>
        <v>20</v>
      </c>
      <c r="E428" s="564">
        <f t="shared" ca="1" si="38"/>
        <v>0</v>
      </c>
      <c r="F428" s="564">
        <f t="shared" ca="1" si="41"/>
        <v>1</v>
      </c>
      <c r="G428" s="564">
        <f t="shared" ca="1" si="39"/>
        <v>-2.1156271599531813</v>
      </c>
      <c r="H428" s="564">
        <v>1</v>
      </c>
      <c r="I428" s="564">
        <v>1</v>
      </c>
      <c r="J428" s="564">
        <v>1</v>
      </c>
      <c r="K428" s="564">
        <v>1</v>
      </c>
      <c r="L428" s="564">
        <v>1</v>
      </c>
      <c r="M428" s="564">
        <v>1</v>
      </c>
      <c r="N428" s="564">
        <v>1</v>
      </c>
      <c r="O428" s="564">
        <v>1</v>
      </c>
      <c r="P428" s="564">
        <v>1</v>
      </c>
      <c r="Q428" s="564">
        <v>1</v>
      </c>
      <c r="R428" s="564">
        <v>1</v>
      </c>
      <c r="S428" s="564">
        <v>1</v>
      </c>
      <c r="T428" s="564">
        <v>1</v>
      </c>
      <c r="U428" s="564">
        <v>1</v>
      </c>
      <c r="V428" s="564">
        <v>1</v>
      </c>
      <c r="W428" s="564">
        <v>1</v>
      </c>
      <c r="X428" s="564">
        <v>1</v>
      </c>
      <c r="Y428" s="564">
        <v>1</v>
      </c>
      <c r="Z428" s="564">
        <v>1</v>
      </c>
      <c r="AA428" s="564">
        <v>1</v>
      </c>
      <c r="AB428" s="564">
        <v>1</v>
      </c>
      <c r="AC428" s="564">
        <v>1</v>
      </c>
      <c r="AD428" s="564">
        <v>1</v>
      </c>
      <c r="AE428" s="564">
        <v>1</v>
      </c>
      <c r="AF428" s="564">
        <v>1</v>
      </c>
      <c r="AG428" s="564">
        <v>1</v>
      </c>
      <c r="AH428" s="564">
        <v>1</v>
      </c>
      <c r="AI428" s="564">
        <v>1</v>
      </c>
      <c r="AJ428" s="564">
        <v>1</v>
      </c>
      <c r="AK428" s="564">
        <v>1</v>
      </c>
    </row>
    <row r="429" spans="1:37">
      <c r="A429">
        <v>425</v>
      </c>
      <c r="B429" s="564">
        <f t="shared" ca="1" si="42"/>
        <v>0</v>
      </c>
      <c r="C429" s="564">
        <f t="shared" ca="1" si="37"/>
        <v>0</v>
      </c>
      <c r="D429" s="564">
        <f t="shared" ca="1" si="40"/>
        <v>0</v>
      </c>
      <c r="E429" s="564">
        <f t="shared" ca="1" si="38"/>
        <v>0</v>
      </c>
      <c r="F429" s="564">
        <f t="shared" ca="1" si="41"/>
        <v>1</v>
      </c>
      <c r="G429" s="564">
        <f t="shared" ca="1" si="39"/>
        <v>-1.0183461189928207</v>
      </c>
      <c r="H429" s="564">
        <v>0</v>
      </c>
      <c r="I429" s="564">
        <v>0</v>
      </c>
      <c r="J429" s="564">
        <v>0</v>
      </c>
      <c r="K429" s="564">
        <v>0</v>
      </c>
      <c r="L429" s="564">
        <v>0</v>
      </c>
      <c r="M429" s="564">
        <v>0</v>
      </c>
      <c r="N429" s="564">
        <v>0</v>
      </c>
      <c r="O429" s="564">
        <v>0</v>
      </c>
      <c r="P429" s="564">
        <v>0</v>
      </c>
      <c r="Q429" s="564">
        <v>0</v>
      </c>
      <c r="R429" s="564">
        <v>0</v>
      </c>
      <c r="S429" s="564">
        <v>0</v>
      </c>
      <c r="T429" s="564">
        <v>0</v>
      </c>
      <c r="U429" s="564">
        <v>0</v>
      </c>
      <c r="V429" s="564">
        <v>0</v>
      </c>
      <c r="W429" s="564">
        <v>0</v>
      </c>
      <c r="X429" s="564">
        <v>0</v>
      </c>
      <c r="Y429" s="564">
        <v>0</v>
      </c>
      <c r="Z429" s="564">
        <v>0</v>
      </c>
      <c r="AA429" s="564">
        <v>0</v>
      </c>
      <c r="AB429" s="564">
        <v>0</v>
      </c>
      <c r="AC429" s="564">
        <v>0</v>
      </c>
      <c r="AD429" s="564">
        <v>0</v>
      </c>
      <c r="AE429" s="564">
        <v>0</v>
      </c>
      <c r="AF429" s="564">
        <v>0</v>
      </c>
      <c r="AG429" s="564">
        <v>0</v>
      </c>
      <c r="AH429" s="564">
        <v>0</v>
      </c>
      <c r="AI429" s="564">
        <v>0</v>
      </c>
      <c r="AJ429" s="564">
        <v>0</v>
      </c>
      <c r="AK429" s="564">
        <v>0</v>
      </c>
    </row>
    <row r="430" spans="1:37">
      <c r="A430">
        <v>426</v>
      </c>
      <c r="B430" s="564">
        <f t="shared" ca="1" si="42"/>
        <v>20</v>
      </c>
      <c r="C430" s="564">
        <f t="shared" ca="1" si="37"/>
        <v>400</v>
      </c>
      <c r="D430" s="564">
        <f t="shared" ca="1" si="40"/>
        <v>20</v>
      </c>
      <c r="E430" s="564">
        <f t="shared" ca="1" si="38"/>
        <v>0</v>
      </c>
      <c r="F430" s="564">
        <f t="shared" ca="1" si="41"/>
        <v>1</v>
      </c>
      <c r="G430" s="564">
        <f t="shared" ca="1" si="39"/>
        <v>2.0031590500311216</v>
      </c>
      <c r="H430" s="564">
        <v>1</v>
      </c>
      <c r="I430" s="564">
        <v>1</v>
      </c>
      <c r="J430" s="564">
        <v>1</v>
      </c>
      <c r="K430" s="564">
        <v>1</v>
      </c>
      <c r="L430" s="564">
        <v>1</v>
      </c>
      <c r="M430" s="564">
        <v>1</v>
      </c>
      <c r="N430" s="564">
        <v>1</v>
      </c>
      <c r="O430" s="564">
        <v>1</v>
      </c>
      <c r="P430" s="564">
        <v>1</v>
      </c>
      <c r="Q430" s="564">
        <v>1</v>
      </c>
      <c r="R430" s="564">
        <v>1</v>
      </c>
      <c r="S430" s="564">
        <v>1</v>
      </c>
      <c r="T430" s="564">
        <v>1</v>
      </c>
      <c r="U430" s="564">
        <v>1</v>
      </c>
      <c r="V430" s="564">
        <v>1</v>
      </c>
      <c r="W430" s="564">
        <v>1</v>
      </c>
      <c r="X430" s="564">
        <v>1</v>
      </c>
      <c r="Y430" s="564">
        <v>1</v>
      </c>
      <c r="Z430" s="564">
        <v>1</v>
      </c>
      <c r="AA430" s="564">
        <v>1</v>
      </c>
      <c r="AB430" s="564">
        <v>1</v>
      </c>
      <c r="AC430" s="564">
        <v>1</v>
      </c>
      <c r="AD430" s="564">
        <v>1</v>
      </c>
      <c r="AE430" s="564">
        <v>1</v>
      </c>
      <c r="AF430" s="564">
        <v>1</v>
      </c>
      <c r="AG430" s="564">
        <v>1</v>
      </c>
      <c r="AH430" s="564">
        <v>1</v>
      </c>
      <c r="AI430" s="564">
        <v>1</v>
      </c>
      <c r="AJ430" s="564">
        <v>1</v>
      </c>
      <c r="AK430" s="564">
        <v>1</v>
      </c>
    </row>
    <row r="431" spans="1:37">
      <c r="A431">
        <v>427</v>
      </c>
      <c r="B431" s="564">
        <f t="shared" ca="1" si="42"/>
        <v>0</v>
      </c>
      <c r="C431" s="564">
        <f t="shared" ca="1" si="37"/>
        <v>0</v>
      </c>
      <c r="D431" s="564">
        <f t="shared" ca="1" si="40"/>
        <v>0</v>
      </c>
      <c r="E431" s="564">
        <f t="shared" ca="1" si="38"/>
        <v>0</v>
      </c>
      <c r="F431" s="564">
        <f t="shared" ca="1" si="41"/>
        <v>1</v>
      </c>
      <c r="G431" s="564">
        <f t="shared" ca="1" si="39"/>
        <v>-9.2092550489360328</v>
      </c>
      <c r="H431" s="564">
        <v>0</v>
      </c>
      <c r="I431" s="564">
        <v>0</v>
      </c>
      <c r="J431" s="564">
        <v>0</v>
      </c>
      <c r="K431" s="564">
        <v>0</v>
      </c>
      <c r="L431" s="564">
        <v>0</v>
      </c>
      <c r="M431" s="564">
        <v>0</v>
      </c>
      <c r="N431" s="564">
        <v>0</v>
      </c>
      <c r="O431" s="564">
        <v>0</v>
      </c>
      <c r="P431" s="564">
        <v>0</v>
      </c>
      <c r="Q431" s="564">
        <v>0</v>
      </c>
      <c r="R431" s="564">
        <v>0</v>
      </c>
      <c r="S431" s="564">
        <v>0</v>
      </c>
      <c r="T431" s="564">
        <v>0</v>
      </c>
      <c r="U431" s="564">
        <v>0</v>
      </c>
      <c r="V431" s="564">
        <v>0</v>
      </c>
      <c r="W431" s="564">
        <v>0</v>
      </c>
      <c r="X431" s="564">
        <v>0</v>
      </c>
      <c r="Y431" s="564">
        <v>0</v>
      </c>
      <c r="Z431" s="564">
        <v>0</v>
      </c>
      <c r="AA431" s="564">
        <v>0</v>
      </c>
      <c r="AB431" s="564">
        <v>0</v>
      </c>
      <c r="AC431" s="564">
        <v>0</v>
      </c>
      <c r="AD431" s="564">
        <v>0</v>
      </c>
      <c r="AE431" s="564">
        <v>0</v>
      </c>
      <c r="AF431" s="564">
        <v>0</v>
      </c>
      <c r="AG431" s="564">
        <v>0</v>
      </c>
      <c r="AH431" s="564">
        <v>0</v>
      </c>
      <c r="AI431" s="564">
        <v>0</v>
      </c>
      <c r="AJ431" s="564">
        <v>0</v>
      </c>
      <c r="AK431" s="564">
        <v>0</v>
      </c>
    </row>
    <row r="432" spans="1:37">
      <c r="A432">
        <v>428</v>
      </c>
      <c r="B432" s="564">
        <f t="shared" ca="1" si="42"/>
        <v>20</v>
      </c>
      <c r="C432" s="564">
        <f t="shared" ca="1" si="37"/>
        <v>400</v>
      </c>
      <c r="D432" s="564">
        <f t="shared" ca="1" si="40"/>
        <v>20</v>
      </c>
      <c r="E432" s="564">
        <f t="shared" ca="1" si="38"/>
        <v>0</v>
      </c>
      <c r="F432" s="564">
        <f t="shared" ca="1" si="41"/>
        <v>1</v>
      </c>
      <c r="G432" s="564">
        <f t="shared" ca="1" si="39"/>
        <v>3.1494256056244754</v>
      </c>
      <c r="H432" s="564">
        <v>1</v>
      </c>
      <c r="I432" s="564">
        <v>1</v>
      </c>
      <c r="J432" s="564">
        <v>1</v>
      </c>
      <c r="K432" s="564">
        <v>1</v>
      </c>
      <c r="L432" s="564">
        <v>1</v>
      </c>
      <c r="M432" s="564">
        <v>1</v>
      </c>
      <c r="N432" s="564">
        <v>1</v>
      </c>
      <c r="O432" s="564">
        <v>1</v>
      </c>
      <c r="P432" s="564">
        <v>1</v>
      </c>
      <c r="Q432" s="564">
        <v>1</v>
      </c>
      <c r="R432" s="564">
        <v>1</v>
      </c>
      <c r="S432" s="564">
        <v>1</v>
      </c>
      <c r="T432" s="564">
        <v>1</v>
      </c>
      <c r="U432" s="564">
        <v>1</v>
      </c>
      <c r="V432" s="564">
        <v>1</v>
      </c>
      <c r="W432" s="564">
        <v>1</v>
      </c>
      <c r="X432" s="564">
        <v>1</v>
      </c>
      <c r="Y432" s="564">
        <v>1</v>
      </c>
      <c r="Z432" s="564">
        <v>1</v>
      </c>
      <c r="AA432" s="564">
        <v>1</v>
      </c>
      <c r="AB432" s="564">
        <v>1</v>
      </c>
      <c r="AC432" s="564">
        <v>1</v>
      </c>
      <c r="AD432" s="564">
        <v>1</v>
      </c>
      <c r="AE432" s="564">
        <v>1</v>
      </c>
      <c r="AF432" s="564">
        <v>1</v>
      </c>
      <c r="AG432" s="564">
        <v>1</v>
      </c>
      <c r="AH432" s="564">
        <v>1</v>
      </c>
      <c r="AI432" s="564">
        <v>1</v>
      </c>
      <c r="AJ432" s="564">
        <v>1</v>
      </c>
      <c r="AK432" s="564">
        <v>1</v>
      </c>
    </row>
    <row r="433" spans="1:37">
      <c r="A433">
        <v>429</v>
      </c>
      <c r="B433" s="564">
        <f t="shared" ca="1" si="42"/>
        <v>0</v>
      </c>
      <c r="C433" s="564">
        <f t="shared" ca="1" si="37"/>
        <v>0</v>
      </c>
      <c r="D433" s="564">
        <f t="shared" ca="1" si="40"/>
        <v>0</v>
      </c>
      <c r="E433" s="564">
        <f t="shared" ca="1" si="38"/>
        <v>0</v>
      </c>
      <c r="F433" s="564">
        <f t="shared" ca="1" si="41"/>
        <v>1</v>
      </c>
      <c r="G433" s="564">
        <f t="shared" ca="1" si="39"/>
        <v>2.1192108420512632</v>
      </c>
      <c r="H433" s="564">
        <v>0</v>
      </c>
      <c r="I433" s="564">
        <v>0</v>
      </c>
      <c r="J433" s="564">
        <v>0</v>
      </c>
      <c r="K433" s="564">
        <v>0</v>
      </c>
      <c r="L433" s="564">
        <v>0</v>
      </c>
      <c r="M433" s="564">
        <v>0</v>
      </c>
      <c r="N433" s="564">
        <v>0</v>
      </c>
      <c r="O433" s="564">
        <v>0</v>
      </c>
      <c r="P433" s="564">
        <v>0</v>
      </c>
      <c r="Q433" s="564">
        <v>0</v>
      </c>
      <c r="R433" s="564">
        <v>0</v>
      </c>
      <c r="S433" s="564">
        <v>0</v>
      </c>
      <c r="T433" s="564">
        <v>0</v>
      </c>
      <c r="U433" s="564">
        <v>0</v>
      </c>
      <c r="V433" s="564">
        <v>0</v>
      </c>
      <c r="W433" s="564">
        <v>0</v>
      </c>
      <c r="X433" s="564">
        <v>0</v>
      </c>
      <c r="Y433" s="564">
        <v>0</v>
      </c>
      <c r="Z433" s="564">
        <v>0</v>
      </c>
      <c r="AA433" s="564">
        <v>0</v>
      </c>
      <c r="AB433" s="564">
        <v>0</v>
      </c>
      <c r="AC433" s="564">
        <v>0</v>
      </c>
      <c r="AD433" s="564">
        <v>0</v>
      </c>
      <c r="AE433" s="564">
        <v>0</v>
      </c>
      <c r="AF433" s="564">
        <v>0</v>
      </c>
      <c r="AG433" s="564">
        <v>0</v>
      </c>
      <c r="AH433" s="564">
        <v>0</v>
      </c>
      <c r="AI433" s="564">
        <v>0</v>
      </c>
      <c r="AJ433" s="564">
        <v>0</v>
      </c>
      <c r="AK433" s="564">
        <v>0</v>
      </c>
    </row>
    <row r="434" spans="1:37">
      <c r="A434">
        <v>430</v>
      </c>
      <c r="B434" s="564">
        <f t="shared" ca="1" si="42"/>
        <v>0</v>
      </c>
      <c r="C434" s="564">
        <f t="shared" ca="1" si="37"/>
        <v>0</v>
      </c>
      <c r="D434" s="564">
        <f t="shared" ca="1" si="40"/>
        <v>0</v>
      </c>
      <c r="E434" s="564">
        <f t="shared" ca="1" si="38"/>
        <v>0</v>
      </c>
      <c r="F434" s="564">
        <f t="shared" ca="1" si="41"/>
        <v>1</v>
      </c>
      <c r="G434" s="564">
        <f t="shared" ca="1" si="39"/>
        <v>3.6999056251304339</v>
      </c>
      <c r="H434" s="564">
        <v>0</v>
      </c>
      <c r="I434" s="564">
        <v>0</v>
      </c>
      <c r="J434" s="564">
        <v>0</v>
      </c>
      <c r="K434" s="564">
        <v>0</v>
      </c>
      <c r="L434" s="564">
        <v>0</v>
      </c>
      <c r="M434" s="564">
        <v>0</v>
      </c>
      <c r="N434" s="564">
        <v>0</v>
      </c>
      <c r="O434" s="564">
        <v>0</v>
      </c>
      <c r="P434" s="564">
        <v>0</v>
      </c>
      <c r="Q434" s="564">
        <v>0</v>
      </c>
      <c r="R434" s="564">
        <v>0</v>
      </c>
      <c r="S434" s="564">
        <v>0</v>
      </c>
      <c r="T434" s="564">
        <v>0</v>
      </c>
      <c r="U434" s="564">
        <v>0</v>
      </c>
      <c r="V434" s="564">
        <v>0</v>
      </c>
      <c r="W434" s="564">
        <v>0</v>
      </c>
      <c r="X434" s="564">
        <v>0</v>
      </c>
      <c r="Y434" s="564">
        <v>0</v>
      </c>
      <c r="Z434" s="564">
        <v>0</v>
      </c>
      <c r="AA434" s="564">
        <v>0</v>
      </c>
      <c r="AB434" s="564">
        <v>0</v>
      </c>
      <c r="AC434" s="564">
        <v>0</v>
      </c>
      <c r="AD434" s="564">
        <v>0</v>
      </c>
      <c r="AE434" s="564">
        <v>0</v>
      </c>
      <c r="AF434" s="564">
        <v>0</v>
      </c>
      <c r="AG434" s="564">
        <v>0</v>
      </c>
      <c r="AH434" s="564">
        <v>0</v>
      </c>
      <c r="AI434" s="564">
        <v>0</v>
      </c>
      <c r="AJ434" s="564">
        <v>0</v>
      </c>
      <c r="AK434" s="564">
        <v>0</v>
      </c>
    </row>
    <row r="435" spans="1:37">
      <c r="A435">
        <v>431</v>
      </c>
      <c r="B435" s="564">
        <f t="shared" ca="1" si="42"/>
        <v>1</v>
      </c>
      <c r="C435" s="564">
        <f t="shared" ca="1" si="37"/>
        <v>1</v>
      </c>
      <c r="D435" s="564">
        <f t="shared" ca="1" si="40"/>
        <v>1</v>
      </c>
      <c r="E435" s="564">
        <f t="shared" ca="1" si="38"/>
        <v>0.95</v>
      </c>
      <c r="F435" s="564">
        <f t="shared" ca="1" si="41"/>
        <v>0.9</v>
      </c>
      <c r="G435" s="564">
        <f t="shared" ca="1" si="39"/>
        <v>4.1261141923846063</v>
      </c>
      <c r="H435" s="564">
        <v>0</v>
      </c>
      <c r="I435" s="564">
        <v>0</v>
      </c>
      <c r="J435" s="564">
        <v>0</v>
      </c>
      <c r="K435" s="564">
        <v>0</v>
      </c>
      <c r="L435" s="564">
        <v>0</v>
      </c>
      <c r="M435" s="564">
        <v>0</v>
      </c>
      <c r="N435" s="564">
        <v>0</v>
      </c>
      <c r="O435" s="564">
        <v>0</v>
      </c>
      <c r="P435" s="564">
        <v>0</v>
      </c>
      <c r="Q435" s="564">
        <v>0</v>
      </c>
      <c r="R435" s="564">
        <v>0</v>
      </c>
      <c r="S435" s="564">
        <v>1</v>
      </c>
      <c r="T435" s="564">
        <v>0</v>
      </c>
      <c r="U435" s="564">
        <v>0</v>
      </c>
      <c r="V435" s="564">
        <v>0</v>
      </c>
      <c r="W435" s="564">
        <v>0</v>
      </c>
      <c r="X435" s="564">
        <v>0</v>
      </c>
      <c r="Y435" s="564">
        <v>0</v>
      </c>
      <c r="Z435" s="564">
        <v>0</v>
      </c>
      <c r="AA435" s="564">
        <v>0</v>
      </c>
      <c r="AB435" s="564">
        <v>0</v>
      </c>
      <c r="AC435" s="564">
        <v>0</v>
      </c>
      <c r="AD435" s="564">
        <v>0</v>
      </c>
      <c r="AE435" s="564">
        <v>0</v>
      </c>
      <c r="AF435" s="564">
        <v>0</v>
      </c>
      <c r="AG435" s="564">
        <v>1</v>
      </c>
      <c r="AH435" s="564">
        <v>0</v>
      </c>
      <c r="AI435" s="564">
        <v>1</v>
      </c>
      <c r="AJ435" s="564">
        <v>0</v>
      </c>
      <c r="AK435" s="564">
        <v>0</v>
      </c>
    </row>
    <row r="436" spans="1:37">
      <c r="A436">
        <v>432</v>
      </c>
      <c r="B436" s="564">
        <f t="shared" ca="1" si="42"/>
        <v>20</v>
      </c>
      <c r="C436" s="564">
        <f t="shared" ca="1" si="37"/>
        <v>400</v>
      </c>
      <c r="D436" s="564">
        <f t="shared" ca="1" si="40"/>
        <v>20</v>
      </c>
      <c r="E436" s="564">
        <f t="shared" ca="1" si="38"/>
        <v>0</v>
      </c>
      <c r="F436" s="564">
        <f t="shared" ca="1" si="41"/>
        <v>1</v>
      </c>
      <c r="G436" s="564">
        <f t="shared" ca="1" si="39"/>
        <v>-0.50357019255677771</v>
      </c>
      <c r="H436" s="564">
        <v>1</v>
      </c>
      <c r="I436" s="564">
        <v>1</v>
      </c>
      <c r="J436" s="564">
        <v>1</v>
      </c>
      <c r="K436" s="564">
        <v>1</v>
      </c>
      <c r="L436" s="564">
        <v>1</v>
      </c>
      <c r="M436" s="564">
        <v>1</v>
      </c>
      <c r="N436" s="564">
        <v>1</v>
      </c>
      <c r="O436" s="564">
        <v>1</v>
      </c>
      <c r="P436" s="564">
        <v>1</v>
      </c>
      <c r="Q436" s="564">
        <v>1</v>
      </c>
      <c r="R436" s="564">
        <v>1</v>
      </c>
      <c r="S436" s="564">
        <v>1</v>
      </c>
      <c r="T436" s="564">
        <v>1</v>
      </c>
      <c r="U436" s="564">
        <v>1</v>
      </c>
      <c r="V436" s="564">
        <v>1</v>
      </c>
      <c r="W436" s="564">
        <v>1</v>
      </c>
      <c r="X436" s="564">
        <v>1</v>
      </c>
      <c r="Y436" s="564">
        <v>1</v>
      </c>
      <c r="Z436" s="564">
        <v>1</v>
      </c>
      <c r="AA436" s="564">
        <v>1</v>
      </c>
      <c r="AB436" s="564">
        <v>1</v>
      </c>
      <c r="AC436" s="564">
        <v>1</v>
      </c>
      <c r="AD436" s="564">
        <v>1</v>
      </c>
      <c r="AE436" s="564">
        <v>1</v>
      </c>
      <c r="AF436" s="564">
        <v>1</v>
      </c>
      <c r="AG436" s="564">
        <v>1</v>
      </c>
      <c r="AH436" s="564">
        <v>1</v>
      </c>
      <c r="AI436" s="564">
        <v>1</v>
      </c>
      <c r="AJ436" s="564">
        <v>1</v>
      </c>
      <c r="AK436" s="564">
        <v>1</v>
      </c>
    </row>
    <row r="437" spans="1:37">
      <c r="A437">
        <v>433</v>
      </c>
      <c r="B437" s="564">
        <f t="shared" ca="1" si="42"/>
        <v>0</v>
      </c>
      <c r="C437" s="564">
        <f t="shared" ca="1" si="37"/>
        <v>0</v>
      </c>
      <c r="D437" s="564">
        <f t="shared" ca="1" si="40"/>
        <v>0</v>
      </c>
      <c r="E437" s="564">
        <f t="shared" ca="1" si="38"/>
        <v>0</v>
      </c>
      <c r="F437" s="564">
        <f t="shared" ca="1" si="41"/>
        <v>1</v>
      </c>
      <c r="G437" s="564">
        <f t="shared" ca="1" si="39"/>
        <v>-1.4292541878231604</v>
      </c>
      <c r="H437" s="564">
        <v>0</v>
      </c>
      <c r="I437" s="564">
        <v>0</v>
      </c>
      <c r="J437" s="564">
        <v>0</v>
      </c>
      <c r="K437" s="564">
        <v>0</v>
      </c>
      <c r="L437" s="564">
        <v>0</v>
      </c>
      <c r="M437" s="564">
        <v>0</v>
      </c>
      <c r="N437" s="564">
        <v>0</v>
      </c>
      <c r="O437" s="564">
        <v>0</v>
      </c>
      <c r="P437" s="564">
        <v>0</v>
      </c>
      <c r="Q437" s="564">
        <v>0</v>
      </c>
      <c r="R437" s="564">
        <v>0</v>
      </c>
      <c r="S437" s="564">
        <v>0</v>
      </c>
      <c r="T437" s="564">
        <v>0</v>
      </c>
      <c r="U437" s="564">
        <v>0</v>
      </c>
      <c r="V437" s="564">
        <v>0</v>
      </c>
      <c r="W437" s="564">
        <v>0</v>
      </c>
      <c r="X437" s="564">
        <v>0</v>
      </c>
      <c r="Y437" s="564">
        <v>0</v>
      </c>
      <c r="Z437" s="564">
        <v>0</v>
      </c>
      <c r="AA437" s="564">
        <v>0</v>
      </c>
      <c r="AB437" s="564">
        <v>0</v>
      </c>
      <c r="AC437" s="564">
        <v>0</v>
      </c>
      <c r="AD437" s="564">
        <v>0</v>
      </c>
      <c r="AE437" s="564">
        <v>0</v>
      </c>
      <c r="AF437" s="564">
        <v>0</v>
      </c>
      <c r="AG437" s="564">
        <v>0</v>
      </c>
      <c r="AH437" s="564">
        <v>0</v>
      </c>
      <c r="AI437" s="564">
        <v>0</v>
      </c>
      <c r="AJ437" s="564">
        <v>0</v>
      </c>
      <c r="AK437" s="564">
        <v>0</v>
      </c>
    </row>
    <row r="438" spans="1:37">
      <c r="A438">
        <v>434</v>
      </c>
      <c r="B438" s="564">
        <f t="shared" ca="1" si="42"/>
        <v>20</v>
      </c>
      <c r="C438" s="564">
        <f t="shared" ca="1" si="37"/>
        <v>400</v>
      </c>
      <c r="D438" s="564">
        <f t="shared" ca="1" si="40"/>
        <v>20</v>
      </c>
      <c r="E438" s="564">
        <f t="shared" ca="1" si="38"/>
        <v>0</v>
      </c>
      <c r="F438" s="564">
        <f t="shared" ca="1" si="41"/>
        <v>1</v>
      </c>
      <c r="G438" s="564">
        <f t="shared" ca="1" si="39"/>
        <v>-1.3254043277650389</v>
      </c>
      <c r="H438" s="564">
        <v>1</v>
      </c>
      <c r="I438" s="564">
        <v>1</v>
      </c>
      <c r="J438" s="564">
        <v>1</v>
      </c>
      <c r="K438" s="564">
        <v>1</v>
      </c>
      <c r="L438" s="564">
        <v>1</v>
      </c>
      <c r="M438" s="564">
        <v>1</v>
      </c>
      <c r="N438" s="564">
        <v>1</v>
      </c>
      <c r="O438" s="564">
        <v>1</v>
      </c>
      <c r="P438" s="564">
        <v>1</v>
      </c>
      <c r="Q438" s="564">
        <v>1</v>
      </c>
      <c r="R438" s="564">
        <v>1</v>
      </c>
      <c r="S438" s="564">
        <v>1</v>
      </c>
      <c r="T438" s="564">
        <v>1</v>
      </c>
      <c r="U438" s="564">
        <v>1</v>
      </c>
      <c r="V438" s="564">
        <v>1</v>
      </c>
      <c r="W438" s="564">
        <v>1</v>
      </c>
      <c r="X438" s="564">
        <v>1</v>
      </c>
      <c r="Y438" s="564">
        <v>1</v>
      </c>
      <c r="Z438" s="564">
        <v>1</v>
      </c>
      <c r="AA438" s="564">
        <v>1</v>
      </c>
      <c r="AB438" s="564">
        <v>1</v>
      </c>
      <c r="AC438" s="564">
        <v>1</v>
      </c>
      <c r="AD438" s="564">
        <v>1</v>
      </c>
      <c r="AE438" s="564">
        <v>1</v>
      </c>
      <c r="AF438" s="564">
        <v>1</v>
      </c>
      <c r="AG438" s="564">
        <v>1</v>
      </c>
      <c r="AH438" s="564">
        <v>1</v>
      </c>
      <c r="AI438" s="564">
        <v>1</v>
      </c>
      <c r="AJ438" s="564">
        <v>1</v>
      </c>
      <c r="AK438" s="564">
        <v>1</v>
      </c>
    </row>
    <row r="439" spans="1:37">
      <c r="A439">
        <v>435</v>
      </c>
      <c r="B439" s="564">
        <f t="shared" ca="1" si="42"/>
        <v>20</v>
      </c>
      <c r="C439" s="564">
        <f t="shared" ca="1" si="37"/>
        <v>400</v>
      </c>
      <c r="D439" s="564">
        <f t="shared" ca="1" si="40"/>
        <v>20</v>
      </c>
      <c r="E439" s="564">
        <f t="shared" ca="1" si="38"/>
        <v>0</v>
      </c>
      <c r="F439" s="564">
        <f t="shared" ca="1" si="41"/>
        <v>1</v>
      </c>
      <c r="G439" s="564">
        <f t="shared" ca="1" si="39"/>
        <v>3.6230499915223038</v>
      </c>
      <c r="H439" s="564">
        <v>1</v>
      </c>
      <c r="I439" s="564">
        <v>1</v>
      </c>
      <c r="J439" s="564">
        <v>1</v>
      </c>
      <c r="K439" s="564">
        <v>1</v>
      </c>
      <c r="L439" s="564">
        <v>1</v>
      </c>
      <c r="M439" s="564">
        <v>1</v>
      </c>
      <c r="N439" s="564">
        <v>1</v>
      </c>
      <c r="O439" s="564">
        <v>1</v>
      </c>
      <c r="P439" s="564">
        <v>1</v>
      </c>
      <c r="Q439" s="564">
        <v>1</v>
      </c>
      <c r="R439" s="564">
        <v>1</v>
      </c>
      <c r="S439" s="564">
        <v>1</v>
      </c>
      <c r="T439" s="564">
        <v>1</v>
      </c>
      <c r="U439" s="564">
        <v>1</v>
      </c>
      <c r="V439" s="564">
        <v>1</v>
      </c>
      <c r="W439" s="564">
        <v>1</v>
      </c>
      <c r="X439" s="564">
        <v>1</v>
      </c>
      <c r="Y439" s="564">
        <v>1</v>
      </c>
      <c r="Z439" s="564">
        <v>1</v>
      </c>
      <c r="AA439" s="564">
        <v>1</v>
      </c>
      <c r="AB439" s="564">
        <v>1</v>
      </c>
      <c r="AC439" s="564">
        <v>1</v>
      </c>
      <c r="AD439" s="564">
        <v>1</v>
      </c>
      <c r="AE439" s="564">
        <v>1</v>
      </c>
      <c r="AF439" s="564">
        <v>1</v>
      </c>
      <c r="AG439" s="564">
        <v>1</v>
      </c>
      <c r="AH439" s="564">
        <v>1</v>
      </c>
      <c r="AI439" s="564">
        <v>1</v>
      </c>
      <c r="AJ439" s="564">
        <v>1</v>
      </c>
      <c r="AK439" s="564">
        <v>1</v>
      </c>
    </row>
    <row r="440" spans="1:37">
      <c r="A440">
        <v>436</v>
      </c>
      <c r="B440" s="564">
        <f t="shared" ca="1" si="42"/>
        <v>20</v>
      </c>
      <c r="C440" s="564">
        <f t="shared" ca="1" si="37"/>
        <v>400</v>
      </c>
      <c r="D440" s="564">
        <f t="shared" ca="1" si="40"/>
        <v>20</v>
      </c>
      <c r="E440" s="564">
        <f t="shared" ca="1" si="38"/>
        <v>0</v>
      </c>
      <c r="F440" s="564">
        <f t="shared" ca="1" si="41"/>
        <v>1</v>
      </c>
      <c r="G440" s="564">
        <f t="shared" ca="1" si="39"/>
        <v>4.4085985406569588</v>
      </c>
      <c r="H440" s="564">
        <v>1</v>
      </c>
      <c r="I440" s="564">
        <v>1</v>
      </c>
      <c r="J440" s="564">
        <v>1</v>
      </c>
      <c r="K440" s="564">
        <v>1</v>
      </c>
      <c r="L440" s="564">
        <v>1</v>
      </c>
      <c r="M440" s="564">
        <v>1</v>
      </c>
      <c r="N440" s="564">
        <v>1</v>
      </c>
      <c r="O440" s="564">
        <v>1</v>
      </c>
      <c r="P440" s="564">
        <v>1</v>
      </c>
      <c r="Q440" s="564">
        <v>1</v>
      </c>
      <c r="R440" s="564">
        <v>1</v>
      </c>
      <c r="S440" s="564">
        <v>1</v>
      </c>
      <c r="T440" s="564">
        <v>1</v>
      </c>
      <c r="U440" s="564">
        <v>1</v>
      </c>
      <c r="V440" s="564">
        <v>1</v>
      </c>
      <c r="W440" s="564">
        <v>1</v>
      </c>
      <c r="X440" s="564">
        <v>1</v>
      </c>
      <c r="Y440" s="564">
        <v>1</v>
      </c>
      <c r="Z440" s="564">
        <v>1</v>
      </c>
      <c r="AA440" s="564">
        <v>1</v>
      </c>
      <c r="AB440" s="564">
        <v>1</v>
      </c>
      <c r="AC440" s="564">
        <v>1</v>
      </c>
      <c r="AD440" s="564">
        <v>1</v>
      </c>
      <c r="AE440" s="564">
        <v>1</v>
      </c>
      <c r="AF440" s="564">
        <v>1</v>
      </c>
      <c r="AG440" s="564">
        <v>1</v>
      </c>
      <c r="AH440" s="564">
        <v>1</v>
      </c>
      <c r="AI440" s="564">
        <v>1</v>
      </c>
      <c r="AJ440" s="564">
        <v>1</v>
      </c>
      <c r="AK440" s="564">
        <v>1</v>
      </c>
    </row>
    <row r="441" spans="1:37">
      <c r="A441">
        <v>437</v>
      </c>
      <c r="B441" s="564">
        <f t="shared" ca="1" si="42"/>
        <v>0</v>
      </c>
      <c r="C441" s="564">
        <f t="shared" ca="1" si="37"/>
        <v>0</v>
      </c>
      <c r="D441" s="564">
        <f t="shared" ca="1" si="40"/>
        <v>0</v>
      </c>
      <c r="E441" s="564">
        <f t="shared" ca="1" si="38"/>
        <v>0</v>
      </c>
      <c r="F441" s="564">
        <f t="shared" ca="1" si="41"/>
        <v>1</v>
      </c>
      <c r="G441" s="564">
        <f t="shared" ca="1" si="39"/>
        <v>-4.4146539106918787</v>
      </c>
      <c r="H441" s="564">
        <v>0</v>
      </c>
      <c r="I441" s="564">
        <v>0</v>
      </c>
      <c r="J441" s="564">
        <v>0</v>
      </c>
      <c r="K441" s="564">
        <v>0</v>
      </c>
      <c r="L441" s="564">
        <v>0</v>
      </c>
      <c r="M441" s="564">
        <v>0</v>
      </c>
      <c r="N441" s="564">
        <v>0</v>
      </c>
      <c r="O441" s="564">
        <v>0</v>
      </c>
      <c r="P441" s="564">
        <v>0</v>
      </c>
      <c r="Q441" s="564">
        <v>0</v>
      </c>
      <c r="R441" s="564">
        <v>0</v>
      </c>
      <c r="S441" s="564">
        <v>0</v>
      </c>
      <c r="T441" s="564">
        <v>0</v>
      </c>
      <c r="U441" s="564">
        <v>0</v>
      </c>
      <c r="V441" s="564">
        <v>0</v>
      </c>
      <c r="W441" s="564">
        <v>0</v>
      </c>
      <c r="X441" s="564">
        <v>0</v>
      </c>
      <c r="Y441" s="564">
        <v>0</v>
      </c>
      <c r="Z441" s="564">
        <v>0</v>
      </c>
      <c r="AA441" s="564">
        <v>0</v>
      </c>
      <c r="AB441" s="564">
        <v>0</v>
      </c>
      <c r="AC441" s="564">
        <v>0</v>
      </c>
      <c r="AD441" s="564">
        <v>0</v>
      </c>
      <c r="AE441" s="564">
        <v>0</v>
      </c>
      <c r="AF441" s="564">
        <v>0</v>
      </c>
      <c r="AG441" s="564">
        <v>0</v>
      </c>
      <c r="AH441" s="564">
        <v>0</v>
      </c>
      <c r="AI441" s="564">
        <v>0</v>
      </c>
      <c r="AJ441" s="564">
        <v>0</v>
      </c>
      <c r="AK441" s="564">
        <v>0</v>
      </c>
    </row>
    <row r="442" spans="1:37">
      <c r="A442">
        <v>438</v>
      </c>
      <c r="B442" s="564">
        <f t="shared" ca="1" si="42"/>
        <v>0</v>
      </c>
      <c r="C442" s="564">
        <f t="shared" ca="1" si="37"/>
        <v>0</v>
      </c>
      <c r="D442" s="564">
        <f t="shared" ca="1" si="40"/>
        <v>0</v>
      </c>
      <c r="E442" s="564">
        <f t="shared" ca="1" si="38"/>
        <v>0</v>
      </c>
      <c r="F442" s="564">
        <f t="shared" ca="1" si="41"/>
        <v>1</v>
      </c>
      <c r="G442" s="564">
        <f t="shared" ca="1" si="39"/>
        <v>2.3619766462325136</v>
      </c>
      <c r="H442" s="564">
        <v>0</v>
      </c>
      <c r="I442" s="564">
        <v>0</v>
      </c>
      <c r="J442" s="564">
        <v>0</v>
      </c>
      <c r="K442" s="564">
        <v>0</v>
      </c>
      <c r="L442" s="564">
        <v>0</v>
      </c>
      <c r="M442" s="564">
        <v>0</v>
      </c>
      <c r="N442" s="564">
        <v>0</v>
      </c>
      <c r="O442" s="564">
        <v>0</v>
      </c>
      <c r="P442" s="564">
        <v>0</v>
      </c>
      <c r="Q442" s="564">
        <v>0</v>
      </c>
      <c r="R442" s="564">
        <v>0</v>
      </c>
      <c r="S442" s="564">
        <v>0</v>
      </c>
      <c r="T442" s="564">
        <v>0</v>
      </c>
      <c r="U442" s="564">
        <v>0</v>
      </c>
      <c r="V442" s="564">
        <v>0</v>
      </c>
      <c r="W442" s="564">
        <v>0</v>
      </c>
      <c r="X442" s="564">
        <v>0</v>
      </c>
      <c r="Y442" s="564">
        <v>0</v>
      </c>
      <c r="Z442" s="564">
        <v>0</v>
      </c>
      <c r="AA442" s="564">
        <v>0</v>
      </c>
      <c r="AB442" s="564">
        <v>0</v>
      </c>
      <c r="AC442" s="564">
        <v>0</v>
      </c>
      <c r="AD442" s="564">
        <v>0</v>
      </c>
      <c r="AE442" s="564">
        <v>0</v>
      </c>
      <c r="AF442" s="564">
        <v>0</v>
      </c>
      <c r="AG442" s="564">
        <v>0</v>
      </c>
      <c r="AH442" s="564">
        <v>0</v>
      </c>
      <c r="AI442" s="564">
        <v>0</v>
      </c>
      <c r="AJ442" s="564">
        <v>0</v>
      </c>
      <c r="AK442" s="564">
        <v>0</v>
      </c>
    </row>
    <row r="443" spans="1:37">
      <c r="A443">
        <v>439</v>
      </c>
      <c r="B443" s="564">
        <f t="shared" ca="1" si="42"/>
        <v>20</v>
      </c>
      <c r="C443" s="564">
        <f t="shared" ca="1" si="37"/>
        <v>400</v>
      </c>
      <c r="D443" s="564">
        <f t="shared" ca="1" si="40"/>
        <v>20</v>
      </c>
      <c r="E443" s="564">
        <f t="shared" ca="1" si="38"/>
        <v>0</v>
      </c>
      <c r="F443" s="564">
        <f t="shared" ca="1" si="41"/>
        <v>1</v>
      </c>
      <c r="G443" s="564">
        <f t="shared" ca="1" si="39"/>
        <v>-1.4229618491048988</v>
      </c>
      <c r="H443" s="564">
        <v>1</v>
      </c>
      <c r="I443" s="564">
        <v>1</v>
      </c>
      <c r="J443" s="564">
        <v>1</v>
      </c>
      <c r="K443" s="564">
        <v>1</v>
      </c>
      <c r="L443" s="564">
        <v>1</v>
      </c>
      <c r="M443" s="564">
        <v>1</v>
      </c>
      <c r="N443" s="564">
        <v>1</v>
      </c>
      <c r="O443" s="564">
        <v>1</v>
      </c>
      <c r="P443" s="564">
        <v>1</v>
      </c>
      <c r="Q443" s="564">
        <v>1</v>
      </c>
      <c r="R443" s="564">
        <v>1</v>
      </c>
      <c r="S443" s="564">
        <v>1</v>
      </c>
      <c r="T443" s="564">
        <v>1</v>
      </c>
      <c r="U443" s="564">
        <v>1</v>
      </c>
      <c r="V443" s="564">
        <v>1</v>
      </c>
      <c r="W443" s="564">
        <v>1</v>
      </c>
      <c r="X443" s="564">
        <v>1</v>
      </c>
      <c r="Y443" s="564">
        <v>1</v>
      </c>
      <c r="Z443" s="564">
        <v>1</v>
      </c>
      <c r="AA443" s="564">
        <v>1</v>
      </c>
      <c r="AB443" s="564">
        <v>1</v>
      </c>
      <c r="AC443" s="564">
        <v>1</v>
      </c>
      <c r="AD443" s="564">
        <v>1</v>
      </c>
      <c r="AE443" s="564">
        <v>1</v>
      </c>
      <c r="AF443" s="564">
        <v>1</v>
      </c>
      <c r="AG443" s="564">
        <v>1</v>
      </c>
      <c r="AH443" s="564">
        <v>1</v>
      </c>
      <c r="AI443" s="564">
        <v>1</v>
      </c>
      <c r="AJ443" s="564">
        <v>1</v>
      </c>
      <c r="AK443" s="564">
        <v>1</v>
      </c>
    </row>
    <row r="444" spans="1:37">
      <c r="A444">
        <v>440</v>
      </c>
      <c r="B444" s="564">
        <f t="shared" ca="1" si="42"/>
        <v>20</v>
      </c>
      <c r="C444" s="564">
        <f t="shared" ca="1" si="37"/>
        <v>400</v>
      </c>
      <c r="D444" s="564">
        <f t="shared" ca="1" si="40"/>
        <v>20</v>
      </c>
      <c r="E444" s="564">
        <f t="shared" ca="1" si="38"/>
        <v>0</v>
      </c>
      <c r="F444" s="564">
        <f t="shared" ca="1" si="41"/>
        <v>1</v>
      </c>
      <c r="G444" s="564">
        <f t="shared" ca="1" si="39"/>
        <v>-2.6446130910955374</v>
      </c>
      <c r="H444" s="564">
        <v>1</v>
      </c>
      <c r="I444" s="564">
        <v>1</v>
      </c>
      <c r="J444" s="564">
        <v>1</v>
      </c>
      <c r="K444" s="564">
        <v>1</v>
      </c>
      <c r="L444" s="564">
        <v>1</v>
      </c>
      <c r="M444" s="564">
        <v>1</v>
      </c>
      <c r="N444" s="564">
        <v>1</v>
      </c>
      <c r="O444" s="564">
        <v>1</v>
      </c>
      <c r="P444" s="564">
        <v>1</v>
      </c>
      <c r="Q444" s="564">
        <v>1</v>
      </c>
      <c r="R444" s="564">
        <v>1</v>
      </c>
      <c r="S444" s="564">
        <v>1</v>
      </c>
      <c r="T444" s="564">
        <v>1</v>
      </c>
      <c r="U444" s="564">
        <v>1</v>
      </c>
      <c r="V444" s="564">
        <v>1</v>
      </c>
      <c r="W444" s="564">
        <v>1</v>
      </c>
      <c r="X444" s="564">
        <v>1</v>
      </c>
      <c r="Y444" s="564">
        <v>1</v>
      </c>
      <c r="Z444" s="564">
        <v>1</v>
      </c>
      <c r="AA444" s="564">
        <v>1</v>
      </c>
      <c r="AB444" s="564">
        <v>1</v>
      </c>
      <c r="AC444" s="564">
        <v>1</v>
      </c>
      <c r="AD444" s="564">
        <v>1</v>
      </c>
      <c r="AE444" s="564">
        <v>1</v>
      </c>
      <c r="AF444" s="564">
        <v>1</v>
      </c>
      <c r="AG444" s="564">
        <v>1</v>
      </c>
      <c r="AH444" s="564">
        <v>1</v>
      </c>
      <c r="AI444" s="564">
        <v>1</v>
      </c>
      <c r="AJ444" s="564">
        <v>1</v>
      </c>
      <c r="AK444" s="564">
        <v>1</v>
      </c>
    </row>
    <row r="445" spans="1:37">
      <c r="A445">
        <v>441</v>
      </c>
      <c r="B445" s="564">
        <f t="shared" ca="1" si="42"/>
        <v>20</v>
      </c>
      <c r="C445" s="564">
        <f t="shared" ca="1" si="37"/>
        <v>400</v>
      </c>
      <c r="D445" s="564">
        <f t="shared" ca="1" si="40"/>
        <v>20</v>
      </c>
      <c r="E445" s="564">
        <f t="shared" ca="1" si="38"/>
        <v>0</v>
      </c>
      <c r="F445" s="564">
        <f t="shared" ca="1" si="41"/>
        <v>1</v>
      </c>
      <c r="G445" s="564">
        <f t="shared" ca="1" si="39"/>
        <v>6.3704039099934437</v>
      </c>
      <c r="H445" s="564">
        <v>1</v>
      </c>
      <c r="I445" s="564">
        <v>1</v>
      </c>
      <c r="J445" s="564">
        <v>1</v>
      </c>
      <c r="K445" s="564">
        <v>1</v>
      </c>
      <c r="L445" s="564">
        <v>1</v>
      </c>
      <c r="M445" s="564">
        <v>1</v>
      </c>
      <c r="N445" s="564">
        <v>1</v>
      </c>
      <c r="O445" s="564">
        <v>1</v>
      </c>
      <c r="P445" s="564">
        <v>1</v>
      </c>
      <c r="Q445" s="564">
        <v>1</v>
      </c>
      <c r="R445" s="564">
        <v>1</v>
      </c>
      <c r="S445" s="564">
        <v>1</v>
      </c>
      <c r="T445" s="564">
        <v>1</v>
      </c>
      <c r="U445" s="564">
        <v>1</v>
      </c>
      <c r="V445" s="564">
        <v>1</v>
      </c>
      <c r="W445" s="564">
        <v>1</v>
      </c>
      <c r="X445" s="564">
        <v>1</v>
      </c>
      <c r="Y445" s="564">
        <v>1</v>
      </c>
      <c r="Z445" s="564">
        <v>1</v>
      </c>
      <c r="AA445" s="564">
        <v>1</v>
      </c>
      <c r="AB445" s="564">
        <v>1</v>
      </c>
      <c r="AC445" s="564">
        <v>1</v>
      </c>
      <c r="AD445" s="564">
        <v>1</v>
      </c>
      <c r="AE445" s="564">
        <v>1</v>
      </c>
      <c r="AF445" s="564">
        <v>1</v>
      </c>
      <c r="AG445" s="564">
        <v>1</v>
      </c>
      <c r="AH445" s="564">
        <v>1</v>
      </c>
      <c r="AI445" s="564">
        <v>1</v>
      </c>
      <c r="AJ445" s="564">
        <v>1</v>
      </c>
      <c r="AK445" s="564">
        <v>1</v>
      </c>
    </row>
    <row r="446" spans="1:37">
      <c r="A446">
        <v>442</v>
      </c>
      <c r="B446" s="564">
        <f t="shared" ca="1" si="42"/>
        <v>20</v>
      </c>
      <c r="C446" s="564">
        <f t="shared" ca="1" si="37"/>
        <v>400</v>
      </c>
      <c r="D446" s="564">
        <f t="shared" ca="1" si="40"/>
        <v>20</v>
      </c>
      <c r="E446" s="564">
        <f t="shared" ca="1" si="38"/>
        <v>0</v>
      </c>
      <c r="F446" s="564">
        <f t="shared" ca="1" si="41"/>
        <v>1</v>
      </c>
      <c r="G446" s="564">
        <f t="shared" ca="1" si="39"/>
        <v>-3.234008558329196</v>
      </c>
      <c r="H446" s="564">
        <v>1</v>
      </c>
      <c r="I446" s="564">
        <v>1</v>
      </c>
      <c r="J446" s="564">
        <v>1</v>
      </c>
      <c r="K446" s="564">
        <v>1</v>
      </c>
      <c r="L446" s="564">
        <v>1</v>
      </c>
      <c r="M446" s="564">
        <v>1</v>
      </c>
      <c r="N446" s="564">
        <v>1</v>
      </c>
      <c r="O446" s="564">
        <v>1</v>
      </c>
      <c r="P446" s="564">
        <v>1</v>
      </c>
      <c r="Q446" s="564">
        <v>1</v>
      </c>
      <c r="R446" s="564">
        <v>1</v>
      </c>
      <c r="S446" s="564">
        <v>1</v>
      </c>
      <c r="T446" s="564">
        <v>1</v>
      </c>
      <c r="U446" s="564">
        <v>1</v>
      </c>
      <c r="V446" s="564">
        <v>1</v>
      </c>
      <c r="W446" s="564">
        <v>1</v>
      </c>
      <c r="X446" s="564">
        <v>1</v>
      </c>
      <c r="Y446" s="564">
        <v>1</v>
      </c>
      <c r="Z446" s="564">
        <v>1</v>
      </c>
      <c r="AA446" s="564">
        <v>1</v>
      </c>
      <c r="AB446" s="564">
        <v>1</v>
      </c>
      <c r="AC446" s="564">
        <v>1</v>
      </c>
      <c r="AD446" s="564">
        <v>1</v>
      </c>
      <c r="AE446" s="564">
        <v>1</v>
      </c>
      <c r="AF446" s="564">
        <v>1</v>
      </c>
      <c r="AG446" s="564">
        <v>1</v>
      </c>
      <c r="AH446" s="564">
        <v>1</v>
      </c>
      <c r="AI446" s="564">
        <v>1</v>
      </c>
      <c r="AJ446" s="564">
        <v>1</v>
      </c>
      <c r="AK446" s="564">
        <v>1</v>
      </c>
    </row>
    <row r="447" spans="1:37">
      <c r="A447">
        <v>443</v>
      </c>
      <c r="B447" s="564">
        <f t="shared" ca="1" si="42"/>
        <v>9</v>
      </c>
      <c r="C447" s="564">
        <f t="shared" ca="1" si="37"/>
        <v>81</v>
      </c>
      <c r="D447" s="564">
        <f t="shared" ca="1" si="40"/>
        <v>9</v>
      </c>
      <c r="E447" s="564">
        <f t="shared" ca="1" si="38"/>
        <v>4.95</v>
      </c>
      <c r="F447" s="564">
        <f t="shared" ca="1" si="41"/>
        <v>0.47894736842105268</v>
      </c>
      <c r="G447" s="564">
        <f t="shared" ca="1" si="39"/>
        <v>6.2184403262141323</v>
      </c>
      <c r="H447" s="564">
        <v>0</v>
      </c>
      <c r="I447" s="564">
        <v>1</v>
      </c>
      <c r="J447" s="564">
        <v>1</v>
      </c>
      <c r="K447" s="564">
        <v>0</v>
      </c>
      <c r="L447" s="564">
        <v>1</v>
      </c>
      <c r="M447" s="564">
        <v>1</v>
      </c>
      <c r="N447" s="564">
        <v>1</v>
      </c>
      <c r="O447" s="564">
        <v>0</v>
      </c>
      <c r="P447" s="564">
        <v>0</v>
      </c>
      <c r="Q447" s="564">
        <v>1</v>
      </c>
      <c r="R447" s="564">
        <v>0</v>
      </c>
      <c r="S447" s="564">
        <v>1</v>
      </c>
      <c r="T447" s="564">
        <v>0</v>
      </c>
      <c r="U447" s="564">
        <v>0</v>
      </c>
      <c r="V447" s="564">
        <v>1</v>
      </c>
      <c r="W447" s="564">
        <v>0</v>
      </c>
      <c r="X447" s="564">
        <v>1</v>
      </c>
      <c r="Y447" s="564">
        <v>0</v>
      </c>
      <c r="Z447" s="564">
        <v>0</v>
      </c>
      <c r="AA447" s="564">
        <v>0</v>
      </c>
      <c r="AB447" s="564">
        <v>0</v>
      </c>
      <c r="AC447" s="564">
        <v>0</v>
      </c>
      <c r="AD447" s="564">
        <v>0</v>
      </c>
      <c r="AE447" s="564">
        <v>0</v>
      </c>
      <c r="AF447" s="564">
        <v>1</v>
      </c>
      <c r="AG447" s="564">
        <v>0</v>
      </c>
      <c r="AH447" s="564">
        <v>0</v>
      </c>
      <c r="AI447" s="564">
        <v>0</v>
      </c>
      <c r="AJ447" s="564">
        <v>1</v>
      </c>
      <c r="AK447" s="564">
        <v>0</v>
      </c>
    </row>
    <row r="448" spans="1:37">
      <c r="A448">
        <v>444</v>
      </c>
      <c r="B448" s="564">
        <f t="shared" ca="1" si="42"/>
        <v>20</v>
      </c>
      <c r="C448" s="564">
        <f t="shared" ca="1" si="37"/>
        <v>400</v>
      </c>
      <c r="D448" s="564">
        <f t="shared" ca="1" si="40"/>
        <v>20</v>
      </c>
      <c r="E448" s="564">
        <f t="shared" ca="1" si="38"/>
        <v>0</v>
      </c>
      <c r="F448" s="564">
        <f t="shared" ca="1" si="41"/>
        <v>1</v>
      </c>
      <c r="G448" s="564">
        <f t="shared" ca="1" si="39"/>
        <v>0.77710005747662225</v>
      </c>
      <c r="H448" s="564">
        <v>1</v>
      </c>
      <c r="I448" s="564">
        <v>1</v>
      </c>
      <c r="J448" s="564">
        <v>1</v>
      </c>
      <c r="K448" s="564">
        <v>1</v>
      </c>
      <c r="L448" s="564">
        <v>1</v>
      </c>
      <c r="M448" s="564">
        <v>1</v>
      </c>
      <c r="N448" s="564">
        <v>1</v>
      </c>
      <c r="O448" s="564">
        <v>1</v>
      </c>
      <c r="P448" s="564">
        <v>1</v>
      </c>
      <c r="Q448" s="564">
        <v>1</v>
      </c>
      <c r="R448" s="564">
        <v>1</v>
      </c>
      <c r="S448" s="564">
        <v>1</v>
      </c>
      <c r="T448" s="564">
        <v>1</v>
      </c>
      <c r="U448" s="564">
        <v>1</v>
      </c>
      <c r="V448" s="564">
        <v>1</v>
      </c>
      <c r="W448" s="564">
        <v>1</v>
      </c>
      <c r="X448" s="564">
        <v>1</v>
      </c>
      <c r="Y448" s="564">
        <v>1</v>
      </c>
      <c r="Z448" s="564">
        <v>1</v>
      </c>
      <c r="AA448" s="564">
        <v>1</v>
      </c>
      <c r="AB448" s="564">
        <v>1</v>
      </c>
      <c r="AC448" s="564">
        <v>1</v>
      </c>
      <c r="AD448" s="564">
        <v>1</v>
      </c>
      <c r="AE448" s="564">
        <v>1</v>
      </c>
      <c r="AF448" s="564">
        <v>1</v>
      </c>
      <c r="AG448" s="564">
        <v>1</v>
      </c>
      <c r="AH448" s="564">
        <v>1</v>
      </c>
      <c r="AI448" s="564">
        <v>1</v>
      </c>
      <c r="AJ448" s="564">
        <v>1</v>
      </c>
      <c r="AK448" s="564">
        <v>1</v>
      </c>
    </row>
    <row r="449" spans="1:37">
      <c r="A449">
        <v>445</v>
      </c>
      <c r="B449" s="564">
        <f t="shared" ca="1" si="42"/>
        <v>20</v>
      </c>
      <c r="C449" s="564">
        <f t="shared" ca="1" si="37"/>
        <v>400</v>
      </c>
      <c r="D449" s="564">
        <f t="shared" ca="1" si="40"/>
        <v>20</v>
      </c>
      <c r="E449" s="564">
        <f t="shared" ca="1" si="38"/>
        <v>0</v>
      </c>
      <c r="F449" s="564">
        <f t="shared" ca="1" si="41"/>
        <v>1</v>
      </c>
      <c r="G449" s="564">
        <f t="shared" ca="1" si="39"/>
        <v>-0.32827578760691112</v>
      </c>
      <c r="H449" s="564">
        <v>1</v>
      </c>
      <c r="I449" s="564">
        <v>1</v>
      </c>
      <c r="J449" s="564">
        <v>1</v>
      </c>
      <c r="K449" s="564">
        <v>1</v>
      </c>
      <c r="L449" s="564">
        <v>1</v>
      </c>
      <c r="M449" s="564">
        <v>1</v>
      </c>
      <c r="N449" s="564">
        <v>1</v>
      </c>
      <c r="O449" s="564">
        <v>1</v>
      </c>
      <c r="P449" s="564">
        <v>1</v>
      </c>
      <c r="Q449" s="564">
        <v>1</v>
      </c>
      <c r="R449" s="564">
        <v>1</v>
      </c>
      <c r="S449" s="564">
        <v>1</v>
      </c>
      <c r="T449" s="564">
        <v>1</v>
      </c>
      <c r="U449" s="564">
        <v>1</v>
      </c>
      <c r="V449" s="564">
        <v>1</v>
      </c>
      <c r="W449" s="564">
        <v>1</v>
      </c>
      <c r="X449" s="564">
        <v>1</v>
      </c>
      <c r="Y449" s="564">
        <v>1</v>
      </c>
      <c r="Z449" s="564">
        <v>1</v>
      </c>
      <c r="AA449" s="564">
        <v>1</v>
      </c>
      <c r="AB449" s="564">
        <v>1</v>
      </c>
      <c r="AC449" s="564">
        <v>1</v>
      </c>
      <c r="AD449" s="564">
        <v>1</v>
      </c>
      <c r="AE449" s="564">
        <v>1</v>
      </c>
      <c r="AF449" s="564">
        <v>1</v>
      </c>
      <c r="AG449" s="564">
        <v>1</v>
      </c>
      <c r="AH449" s="564">
        <v>1</v>
      </c>
      <c r="AI449" s="564">
        <v>1</v>
      </c>
      <c r="AJ449" s="564">
        <v>1</v>
      </c>
      <c r="AK449" s="564">
        <v>1</v>
      </c>
    </row>
    <row r="450" spans="1:37">
      <c r="A450">
        <v>446</v>
      </c>
      <c r="B450" s="564">
        <f t="shared" ca="1" si="42"/>
        <v>0</v>
      </c>
      <c r="C450" s="564">
        <f t="shared" ca="1" si="37"/>
        <v>0</v>
      </c>
      <c r="D450" s="564">
        <f t="shared" ca="1" si="40"/>
        <v>0</v>
      </c>
      <c r="E450" s="564">
        <f t="shared" ca="1" si="38"/>
        <v>0</v>
      </c>
      <c r="F450" s="564">
        <f t="shared" ca="1" si="41"/>
        <v>1</v>
      </c>
      <c r="G450" s="564">
        <f t="shared" ca="1" si="39"/>
        <v>-0.3373256672004219</v>
      </c>
      <c r="H450" s="564">
        <v>0</v>
      </c>
      <c r="I450" s="564">
        <v>0</v>
      </c>
      <c r="J450" s="564">
        <v>0</v>
      </c>
      <c r="K450" s="564">
        <v>0</v>
      </c>
      <c r="L450" s="564">
        <v>0</v>
      </c>
      <c r="M450" s="564">
        <v>0</v>
      </c>
      <c r="N450" s="564">
        <v>0</v>
      </c>
      <c r="O450" s="564">
        <v>0</v>
      </c>
      <c r="P450" s="564">
        <v>0</v>
      </c>
      <c r="Q450" s="564">
        <v>0</v>
      </c>
      <c r="R450" s="564">
        <v>0</v>
      </c>
      <c r="S450" s="564">
        <v>0</v>
      </c>
      <c r="T450" s="564">
        <v>0</v>
      </c>
      <c r="U450" s="564">
        <v>0</v>
      </c>
      <c r="V450" s="564">
        <v>0</v>
      </c>
      <c r="W450" s="564">
        <v>0</v>
      </c>
      <c r="X450" s="564">
        <v>0</v>
      </c>
      <c r="Y450" s="564">
        <v>0</v>
      </c>
      <c r="Z450" s="564">
        <v>0</v>
      </c>
      <c r="AA450" s="564">
        <v>0</v>
      </c>
      <c r="AB450" s="564">
        <v>0</v>
      </c>
      <c r="AC450" s="564">
        <v>0</v>
      </c>
      <c r="AD450" s="564">
        <v>0</v>
      </c>
      <c r="AE450" s="564">
        <v>0</v>
      </c>
      <c r="AF450" s="564">
        <v>0</v>
      </c>
      <c r="AG450" s="564">
        <v>0</v>
      </c>
      <c r="AH450" s="564">
        <v>0</v>
      </c>
      <c r="AI450" s="564">
        <v>0</v>
      </c>
      <c r="AJ450" s="564">
        <v>0</v>
      </c>
      <c r="AK450" s="564">
        <v>0</v>
      </c>
    </row>
    <row r="451" spans="1:37">
      <c r="A451">
        <v>447</v>
      </c>
      <c r="B451" s="564">
        <f t="shared" ca="1" si="42"/>
        <v>20</v>
      </c>
      <c r="C451" s="564">
        <f t="shared" ca="1" si="37"/>
        <v>400</v>
      </c>
      <c r="D451" s="564">
        <f t="shared" ca="1" si="40"/>
        <v>20</v>
      </c>
      <c r="E451" s="564">
        <f t="shared" ca="1" si="38"/>
        <v>0</v>
      </c>
      <c r="F451" s="564">
        <f t="shared" ca="1" si="41"/>
        <v>1</v>
      </c>
      <c r="G451" s="564">
        <f t="shared" ca="1" si="39"/>
        <v>2.050083496276133</v>
      </c>
      <c r="H451" s="564">
        <v>1</v>
      </c>
      <c r="I451" s="564">
        <v>1</v>
      </c>
      <c r="J451" s="564">
        <v>1</v>
      </c>
      <c r="K451" s="564">
        <v>1</v>
      </c>
      <c r="L451" s="564">
        <v>1</v>
      </c>
      <c r="M451" s="564">
        <v>1</v>
      </c>
      <c r="N451" s="564">
        <v>1</v>
      </c>
      <c r="O451" s="564">
        <v>1</v>
      </c>
      <c r="P451" s="564">
        <v>1</v>
      </c>
      <c r="Q451" s="564">
        <v>1</v>
      </c>
      <c r="R451" s="564">
        <v>1</v>
      </c>
      <c r="S451" s="564">
        <v>1</v>
      </c>
      <c r="T451" s="564">
        <v>1</v>
      </c>
      <c r="U451" s="564">
        <v>1</v>
      </c>
      <c r="V451" s="564">
        <v>1</v>
      </c>
      <c r="W451" s="564">
        <v>1</v>
      </c>
      <c r="X451" s="564">
        <v>1</v>
      </c>
      <c r="Y451" s="564">
        <v>1</v>
      </c>
      <c r="Z451" s="564">
        <v>1</v>
      </c>
      <c r="AA451" s="564">
        <v>1</v>
      </c>
      <c r="AB451" s="564">
        <v>1</v>
      </c>
      <c r="AC451" s="564">
        <v>1</v>
      </c>
      <c r="AD451" s="564">
        <v>1</v>
      </c>
      <c r="AE451" s="564">
        <v>1</v>
      </c>
      <c r="AF451" s="564">
        <v>1</v>
      </c>
      <c r="AG451" s="564">
        <v>1</v>
      </c>
      <c r="AH451" s="564">
        <v>1</v>
      </c>
      <c r="AI451" s="564">
        <v>1</v>
      </c>
      <c r="AJ451" s="564">
        <v>1</v>
      </c>
      <c r="AK451" s="564">
        <v>1</v>
      </c>
    </row>
    <row r="452" spans="1:37">
      <c r="A452">
        <v>448</v>
      </c>
      <c r="B452" s="564">
        <f t="shared" ca="1" si="42"/>
        <v>20</v>
      </c>
      <c r="C452" s="564">
        <f t="shared" ca="1" si="37"/>
        <v>400</v>
      </c>
      <c r="D452" s="564">
        <f t="shared" ca="1" si="40"/>
        <v>20</v>
      </c>
      <c r="E452" s="564">
        <f t="shared" ca="1" si="38"/>
        <v>0</v>
      </c>
      <c r="F452" s="564">
        <f t="shared" ca="1" si="41"/>
        <v>1</v>
      </c>
      <c r="G452" s="564">
        <f t="shared" ca="1" si="39"/>
        <v>-5.3658574237458421</v>
      </c>
      <c r="H452" s="564">
        <v>1</v>
      </c>
      <c r="I452" s="564">
        <v>1</v>
      </c>
      <c r="J452" s="564">
        <v>1</v>
      </c>
      <c r="K452" s="564">
        <v>1</v>
      </c>
      <c r="L452" s="564">
        <v>1</v>
      </c>
      <c r="M452" s="564">
        <v>1</v>
      </c>
      <c r="N452" s="564">
        <v>1</v>
      </c>
      <c r="O452" s="564">
        <v>1</v>
      </c>
      <c r="P452" s="564">
        <v>1</v>
      </c>
      <c r="Q452" s="564">
        <v>1</v>
      </c>
      <c r="R452" s="564">
        <v>1</v>
      </c>
      <c r="S452" s="564">
        <v>1</v>
      </c>
      <c r="T452" s="564">
        <v>1</v>
      </c>
      <c r="U452" s="564">
        <v>1</v>
      </c>
      <c r="V452" s="564">
        <v>1</v>
      </c>
      <c r="W452" s="564">
        <v>1</v>
      </c>
      <c r="X452" s="564">
        <v>1</v>
      </c>
      <c r="Y452" s="564">
        <v>1</v>
      </c>
      <c r="Z452" s="564">
        <v>1</v>
      </c>
      <c r="AA452" s="564">
        <v>1</v>
      </c>
      <c r="AB452" s="564">
        <v>1</v>
      </c>
      <c r="AC452" s="564">
        <v>1</v>
      </c>
      <c r="AD452" s="564">
        <v>1</v>
      </c>
      <c r="AE452" s="564">
        <v>1</v>
      </c>
      <c r="AF452" s="564">
        <v>1</v>
      </c>
      <c r="AG452" s="564">
        <v>1</v>
      </c>
      <c r="AH452" s="564">
        <v>1</v>
      </c>
      <c r="AI452" s="564">
        <v>1</v>
      </c>
      <c r="AJ452" s="564">
        <v>1</v>
      </c>
      <c r="AK452" s="564">
        <v>1</v>
      </c>
    </row>
    <row r="453" spans="1:37">
      <c r="A453">
        <v>449</v>
      </c>
      <c r="B453" s="564">
        <f t="shared" ca="1" si="42"/>
        <v>0</v>
      </c>
      <c r="C453" s="564">
        <f t="shared" ref="C453:C516" ca="1" si="43">B453^2</f>
        <v>0</v>
      </c>
      <c r="D453" s="564">
        <f t="shared" ca="1" si="40"/>
        <v>0</v>
      </c>
      <c r="E453" s="564">
        <f t="shared" ref="E453:E516" ca="1" si="44">D453-((B453^2)/H$1)</f>
        <v>0</v>
      </c>
      <c r="F453" s="564">
        <f t="shared" ca="1" si="41"/>
        <v>1</v>
      </c>
      <c r="G453" s="564">
        <f t="shared" ref="G453:G516" ca="1" si="45">I$2+NORMSINV(RAND())*K$2</f>
        <v>-0.62007923441688351</v>
      </c>
      <c r="H453" s="564">
        <v>0</v>
      </c>
      <c r="I453" s="564">
        <v>0</v>
      </c>
      <c r="J453" s="564">
        <v>0</v>
      </c>
      <c r="K453" s="564">
        <v>0</v>
      </c>
      <c r="L453" s="564">
        <v>0</v>
      </c>
      <c r="M453" s="564">
        <v>0</v>
      </c>
      <c r="N453" s="564">
        <v>0</v>
      </c>
      <c r="O453" s="564">
        <v>0</v>
      </c>
      <c r="P453" s="564">
        <v>0</v>
      </c>
      <c r="Q453" s="564">
        <v>0</v>
      </c>
      <c r="R453" s="564">
        <v>0</v>
      </c>
      <c r="S453" s="564">
        <v>0</v>
      </c>
      <c r="T453" s="564">
        <v>0</v>
      </c>
      <c r="U453" s="564">
        <v>0</v>
      </c>
      <c r="V453" s="564">
        <v>0</v>
      </c>
      <c r="W453" s="564">
        <v>0</v>
      </c>
      <c r="X453" s="564">
        <v>0</v>
      </c>
      <c r="Y453" s="564">
        <v>0</v>
      </c>
      <c r="Z453" s="564">
        <v>0</v>
      </c>
      <c r="AA453" s="564">
        <v>0</v>
      </c>
      <c r="AB453" s="564">
        <v>0</v>
      </c>
      <c r="AC453" s="564">
        <v>0</v>
      </c>
      <c r="AD453" s="564">
        <v>0</v>
      </c>
      <c r="AE453" s="564">
        <v>0</v>
      </c>
      <c r="AF453" s="564">
        <v>0</v>
      </c>
      <c r="AG453" s="564">
        <v>0</v>
      </c>
      <c r="AH453" s="564">
        <v>0</v>
      </c>
      <c r="AI453" s="564">
        <v>0</v>
      </c>
      <c r="AJ453" s="564">
        <v>0</v>
      </c>
      <c r="AK453" s="564">
        <v>0</v>
      </c>
    </row>
    <row r="454" spans="1:37">
      <c r="A454">
        <v>450</v>
      </c>
      <c r="B454" s="564">
        <f t="shared" ca="1" si="42"/>
        <v>0</v>
      </c>
      <c r="C454" s="564">
        <f t="shared" ca="1" si="43"/>
        <v>0</v>
      </c>
      <c r="D454" s="564">
        <f t="shared" ref="D454:D517" ca="1" si="46">B454</f>
        <v>0</v>
      </c>
      <c r="E454" s="564">
        <f t="shared" ca="1" si="44"/>
        <v>0</v>
      </c>
      <c r="F454" s="564">
        <f t="shared" ref="F454:F517" ca="1" si="47">1-(2*B454*(H$1-B454)/(H$1*(H$1-1)))</f>
        <v>1</v>
      </c>
      <c r="G454" s="564">
        <f t="shared" ca="1" si="45"/>
        <v>-0.27822570541795444</v>
      </c>
      <c r="H454" s="564">
        <v>0</v>
      </c>
      <c r="I454" s="564">
        <v>0</v>
      </c>
      <c r="J454" s="564">
        <v>0</v>
      </c>
      <c r="K454" s="564">
        <v>0</v>
      </c>
      <c r="L454" s="564">
        <v>0</v>
      </c>
      <c r="M454" s="564">
        <v>0</v>
      </c>
      <c r="N454" s="564">
        <v>0</v>
      </c>
      <c r="O454" s="564">
        <v>0</v>
      </c>
      <c r="P454" s="564">
        <v>0</v>
      </c>
      <c r="Q454" s="564">
        <v>0</v>
      </c>
      <c r="R454" s="564">
        <v>0</v>
      </c>
      <c r="S454" s="564">
        <v>0</v>
      </c>
      <c r="T454" s="564">
        <v>0</v>
      </c>
      <c r="U454" s="564">
        <v>0</v>
      </c>
      <c r="V454" s="564">
        <v>0</v>
      </c>
      <c r="W454" s="564">
        <v>0</v>
      </c>
      <c r="X454" s="564">
        <v>0</v>
      </c>
      <c r="Y454" s="564">
        <v>0</v>
      </c>
      <c r="Z454" s="564">
        <v>0</v>
      </c>
      <c r="AA454" s="564">
        <v>0</v>
      </c>
      <c r="AB454" s="564">
        <v>0</v>
      </c>
      <c r="AC454" s="564">
        <v>0</v>
      </c>
      <c r="AD454" s="564">
        <v>0</v>
      </c>
      <c r="AE454" s="564">
        <v>0</v>
      </c>
      <c r="AF454" s="564">
        <v>0</v>
      </c>
      <c r="AG454" s="564">
        <v>0</v>
      </c>
      <c r="AH454" s="564">
        <v>0</v>
      </c>
      <c r="AI454" s="564">
        <v>0</v>
      </c>
      <c r="AJ454" s="564">
        <v>0</v>
      </c>
      <c r="AK454" s="564">
        <v>0</v>
      </c>
    </row>
    <row r="455" spans="1:37">
      <c r="A455">
        <v>451</v>
      </c>
      <c r="B455" s="564">
        <f t="shared" ref="B455:B518" ca="1" si="48">SUM(INDIRECT("H"&amp;A455+4&amp;":"&amp;HLOOKUP(H$1,$AA$1:$BD$2,2,0)&amp;A455+4))</f>
        <v>20</v>
      </c>
      <c r="C455" s="564">
        <f t="shared" ca="1" si="43"/>
        <v>400</v>
      </c>
      <c r="D455" s="564">
        <f t="shared" ca="1" si="46"/>
        <v>20</v>
      </c>
      <c r="E455" s="564">
        <f t="shared" ca="1" si="44"/>
        <v>0</v>
      </c>
      <c r="F455" s="564">
        <f t="shared" ca="1" si="47"/>
        <v>1</v>
      </c>
      <c r="G455" s="564">
        <f t="shared" ca="1" si="45"/>
        <v>-0.45760297894321544</v>
      </c>
      <c r="H455" s="564">
        <v>1</v>
      </c>
      <c r="I455" s="564">
        <v>1</v>
      </c>
      <c r="J455" s="564">
        <v>1</v>
      </c>
      <c r="K455" s="564">
        <v>1</v>
      </c>
      <c r="L455" s="564">
        <v>1</v>
      </c>
      <c r="M455" s="564">
        <v>1</v>
      </c>
      <c r="N455" s="564">
        <v>1</v>
      </c>
      <c r="O455" s="564">
        <v>1</v>
      </c>
      <c r="P455" s="564">
        <v>1</v>
      </c>
      <c r="Q455" s="564">
        <v>1</v>
      </c>
      <c r="R455" s="564">
        <v>1</v>
      </c>
      <c r="S455" s="564">
        <v>1</v>
      </c>
      <c r="T455" s="564">
        <v>1</v>
      </c>
      <c r="U455" s="564">
        <v>1</v>
      </c>
      <c r="V455" s="564">
        <v>1</v>
      </c>
      <c r="W455" s="564">
        <v>1</v>
      </c>
      <c r="X455" s="564">
        <v>1</v>
      </c>
      <c r="Y455" s="564">
        <v>1</v>
      </c>
      <c r="Z455" s="564">
        <v>1</v>
      </c>
      <c r="AA455" s="564">
        <v>1</v>
      </c>
      <c r="AB455" s="564">
        <v>1</v>
      </c>
      <c r="AC455" s="564">
        <v>1</v>
      </c>
      <c r="AD455" s="564">
        <v>1</v>
      </c>
      <c r="AE455" s="564">
        <v>1</v>
      </c>
      <c r="AF455" s="564">
        <v>1</v>
      </c>
      <c r="AG455" s="564">
        <v>1</v>
      </c>
      <c r="AH455" s="564">
        <v>1</v>
      </c>
      <c r="AI455" s="564">
        <v>1</v>
      </c>
      <c r="AJ455" s="564">
        <v>1</v>
      </c>
      <c r="AK455" s="564">
        <v>1</v>
      </c>
    </row>
    <row r="456" spans="1:37">
      <c r="A456">
        <v>452</v>
      </c>
      <c r="B456" s="564">
        <f t="shared" ca="1" si="48"/>
        <v>20</v>
      </c>
      <c r="C456" s="564">
        <f t="shared" ca="1" si="43"/>
        <v>400</v>
      </c>
      <c r="D456" s="564">
        <f t="shared" ca="1" si="46"/>
        <v>20</v>
      </c>
      <c r="E456" s="564">
        <f t="shared" ca="1" si="44"/>
        <v>0</v>
      </c>
      <c r="F456" s="564">
        <f t="shared" ca="1" si="47"/>
        <v>1</v>
      </c>
      <c r="G456" s="564">
        <f t="shared" ca="1" si="45"/>
        <v>-0.52283336693949245</v>
      </c>
      <c r="H456" s="564">
        <v>1</v>
      </c>
      <c r="I456" s="564">
        <v>1</v>
      </c>
      <c r="J456" s="564">
        <v>1</v>
      </c>
      <c r="K456" s="564">
        <v>1</v>
      </c>
      <c r="L456" s="564">
        <v>1</v>
      </c>
      <c r="M456" s="564">
        <v>1</v>
      </c>
      <c r="N456" s="564">
        <v>1</v>
      </c>
      <c r="O456" s="564">
        <v>1</v>
      </c>
      <c r="P456" s="564">
        <v>1</v>
      </c>
      <c r="Q456" s="564">
        <v>1</v>
      </c>
      <c r="R456" s="564">
        <v>1</v>
      </c>
      <c r="S456" s="564">
        <v>1</v>
      </c>
      <c r="T456" s="564">
        <v>1</v>
      </c>
      <c r="U456" s="564">
        <v>1</v>
      </c>
      <c r="V456" s="564">
        <v>1</v>
      </c>
      <c r="W456" s="564">
        <v>1</v>
      </c>
      <c r="X456" s="564">
        <v>1</v>
      </c>
      <c r="Y456" s="564">
        <v>1</v>
      </c>
      <c r="Z456" s="564">
        <v>1</v>
      </c>
      <c r="AA456" s="564">
        <v>1</v>
      </c>
      <c r="AB456" s="564">
        <v>1</v>
      </c>
      <c r="AC456" s="564">
        <v>1</v>
      </c>
      <c r="AD456" s="564">
        <v>1</v>
      </c>
      <c r="AE456" s="564">
        <v>1</v>
      </c>
      <c r="AF456" s="564">
        <v>1</v>
      </c>
      <c r="AG456" s="564">
        <v>1</v>
      </c>
      <c r="AH456" s="564">
        <v>1</v>
      </c>
      <c r="AI456" s="564">
        <v>1</v>
      </c>
      <c r="AJ456" s="564">
        <v>1</v>
      </c>
      <c r="AK456" s="564">
        <v>1</v>
      </c>
    </row>
    <row r="457" spans="1:37">
      <c r="A457">
        <v>453</v>
      </c>
      <c r="B457" s="564">
        <f t="shared" ca="1" si="48"/>
        <v>0</v>
      </c>
      <c r="C457" s="564">
        <f t="shared" ca="1" si="43"/>
        <v>0</v>
      </c>
      <c r="D457" s="564">
        <f t="shared" ca="1" si="46"/>
        <v>0</v>
      </c>
      <c r="E457" s="564">
        <f t="shared" ca="1" si="44"/>
        <v>0</v>
      </c>
      <c r="F457" s="564">
        <f t="shared" ca="1" si="47"/>
        <v>1</v>
      </c>
      <c r="G457" s="564">
        <f t="shared" ca="1" si="45"/>
        <v>1.2347390398911464</v>
      </c>
      <c r="H457" s="564">
        <v>0</v>
      </c>
      <c r="I457" s="564">
        <v>0</v>
      </c>
      <c r="J457" s="564">
        <v>0</v>
      </c>
      <c r="K457" s="564">
        <v>0</v>
      </c>
      <c r="L457" s="564">
        <v>0</v>
      </c>
      <c r="M457" s="564">
        <v>0</v>
      </c>
      <c r="N457" s="564">
        <v>0</v>
      </c>
      <c r="O457" s="564">
        <v>0</v>
      </c>
      <c r="P457" s="564">
        <v>0</v>
      </c>
      <c r="Q457" s="564">
        <v>0</v>
      </c>
      <c r="R457" s="564">
        <v>0</v>
      </c>
      <c r="S457" s="564">
        <v>0</v>
      </c>
      <c r="T457" s="564">
        <v>0</v>
      </c>
      <c r="U457" s="564">
        <v>0</v>
      </c>
      <c r="V457" s="564">
        <v>0</v>
      </c>
      <c r="W457" s="564">
        <v>0</v>
      </c>
      <c r="X457" s="564">
        <v>0</v>
      </c>
      <c r="Y457" s="564">
        <v>0</v>
      </c>
      <c r="Z457" s="564">
        <v>0</v>
      </c>
      <c r="AA457" s="564">
        <v>0</v>
      </c>
      <c r="AB457" s="564">
        <v>0</v>
      </c>
      <c r="AC457" s="564">
        <v>0</v>
      </c>
      <c r="AD457" s="564">
        <v>0</v>
      </c>
      <c r="AE457" s="564">
        <v>0</v>
      </c>
      <c r="AF457" s="564">
        <v>0</v>
      </c>
      <c r="AG457" s="564">
        <v>0</v>
      </c>
      <c r="AH457" s="564">
        <v>0</v>
      </c>
      <c r="AI457" s="564">
        <v>0</v>
      </c>
      <c r="AJ457" s="564">
        <v>0</v>
      </c>
      <c r="AK457" s="564">
        <v>0</v>
      </c>
    </row>
    <row r="458" spans="1:37">
      <c r="A458">
        <v>454</v>
      </c>
      <c r="B458" s="564">
        <f t="shared" ca="1" si="48"/>
        <v>0</v>
      </c>
      <c r="C458" s="564">
        <f t="shared" ca="1" si="43"/>
        <v>0</v>
      </c>
      <c r="D458" s="564">
        <f t="shared" ca="1" si="46"/>
        <v>0</v>
      </c>
      <c r="E458" s="564">
        <f t="shared" ca="1" si="44"/>
        <v>0</v>
      </c>
      <c r="F458" s="564">
        <f t="shared" ca="1" si="47"/>
        <v>1</v>
      </c>
      <c r="G458" s="564">
        <f t="shared" ca="1" si="45"/>
        <v>-7.7824325426078325</v>
      </c>
      <c r="H458" s="564">
        <v>0</v>
      </c>
      <c r="I458" s="564">
        <v>0</v>
      </c>
      <c r="J458" s="564">
        <v>0</v>
      </c>
      <c r="K458" s="564">
        <v>0</v>
      </c>
      <c r="L458" s="564">
        <v>0</v>
      </c>
      <c r="M458" s="564">
        <v>0</v>
      </c>
      <c r="N458" s="564">
        <v>0</v>
      </c>
      <c r="O458" s="564">
        <v>0</v>
      </c>
      <c r="P458" s="564">
        <v>0</v>
      </c>
      <c r="Q458" s="564">
        <v>0</v>
      </c>
      <c r="R458" s="564">
        <v>0</v>
      </c>
      <c r="S458" s="564">
        <v>0</v>
      </c>
      <c r="T458" s="564">
        <v>0</v>
      </c>
      <c r="U458" s="564">
        <v>0</v>
      </c>
      <c r="V458" s="564">
        <v>0</v>
      </c>
      <c r="W458" s="564">
        <v>0</v>
      </c>
      <c r="X458" s="564">
        <v>0</v>
      </c>
      <c r="Y458" s="564">
        <v>0</v>
      </c>
      <c r="Z458" s="564">
        <v>0</v>
      </c>
      <c r="AA458" s="564">
        <v>0</v>
      </c>
      <c r="AB458" s="564">
        <v>0</v>
      </c>
      <c r="AC458" s="564">
        <v>0</v>
      </c>
      <c r="AD458" s="564">
        <v>0</v>
      </c>
      <c r="AE458" s="564">
        <v>0</v>
      </c>
      <c r="AF458" s="564">
        <v>0</v>
      </c>
      <c r="AG458" s="564">
        <v>0</v>
      </c>
      <c r="AH458" s="564">
        <v>0</v>
      </c>
      <c r="AI458" s="564">
        <v>0</v>
      </c>
      <c r="AJ458" s="564">
        <v>0</v>
      </c>
      <c r="AK458" s="564">
        <v>0</v>
      </c>
    </row>
    <row r="459" spans="1:37">
      <c r="A459">
        <v>455</v>
      </c>
      <c r="B459" s="564">
        <f t="shared" ca="1" si="48"/>
        <v>20</v>
      </c>
      <c r="C459" s="564">
        <f t="shared" ca="1" si="43"/>
        <v>400</v>
      </c>
      <c r="D459" s="564">
        <f t="shared" ca="1" si="46"/>
        <v>20</v>
      </c>
      <c r="E459" s="564">
        <f t="shared" ca="1" si="44"/>
        <v>0</v>
      </c>
      <c r="F459" s="564">
        <f t="shared" ca="1" si="47"/>
        <v>1</v>
      </c>
      <c r="G459" s="564">
        <f t="shared" ca="1" si="45"/>
        <v>6.2610826251198652</v>
      </c>
      <c r="H459" s="564">
        <v>1</v>
      </c>
      <c r="I459" s="564">
        <v>1</v>
      </c>
      <c r="J459" s="564">
        <v>1</v>
      </c>
      <c r="K459" s="564">
        <v>1</v>
      </c>
      <c r="L459" s="564">
        <v>1</v>
      </c>
      <c r="M459" s="564">
        <v>1</v>
      </c>
      <c r="N459" s="564">
        <v>1</v>
      </c>
      <c r="O459" s="564">
        <v>1</v>
      </c>
      <c r="P459" s="564">
        <v>1</v>
      </c>
      <c r="Q459" s="564">
        <v>1</v>
      </c>
      <c r="R459" s="564">
        <v>1</v>
      </c>
      <c r="S459" s="564">
        <v>1</v>
      </c>
      <c r="T459" s="564">
        <v>1</v>
      </c>
      <c r="U459" s="564">
        <v>1</v>
      </c>
      <c r="V459" s="564">
        <v>1</v>
      </c>
      <c r="W459" s="564">
        <v>1</v>
      </c>
      <c r="X459" s="564">
        <v>1</v>
      </c>
      <c r="Y459" s="564">
        <v>1</v>
      </c>
      <c r="Z459" s="564">
        <v>1</v>
      </c>
      <c r="AA459" s="564">
        <v>1</v>
      </c>
      <c r="AB459" s="564">
        <v>1</v>
      </c>
      <c r="AC459" s="564">
        <v>1</v>
      </c>
      <c r="AD459" s="564">
        <v>1</v>
      </c>
      <c r="AE459" s="564">
        <v>1</v>
      </c>
      <c r="AF459" s="564">
        <v>1</v>
      </c>
      <c r="AG459" s="564">
        <v>1</v>
      </c>
      <c r="AH459" s="564">
        <v>1</v>
      </c>
      <c r="AI459" s="564">
        <v>1</v>
      </c>
      <c r="AJ459" s="564">
        <v>1</v>
      </c>
      <c r="AK459" s="564">
        <v>1</v>
      </c>
    </row>
    <row r="460" spans="1:37">
      <c r="A460">
        <v>456</v>
      </c>
      <c r="B460" s="564">
        <f t="shared" ca="1" si="48"/>
        <v>20</v>
      </c>
      <c r="C460" s="564">
        <f t="shared" ca="1" si="43"/>
        <v>400</v>
      </c>
      <c r="D460" s="564">
        <f t="shared" ca="1" si="46"/>
        <v>20</v>
      </c>
      <c r="E460" s="564">
        <f t="shared" ca="1" si="44"/>
        <v>0</v>
      </c>
      <c r="F460" s="564">
        <f t="shared" ca="1" si="47"/>
        <v>1</v>
      </c>
      <c r="G460" s="564">
        <f t="shared" ca="1" si="45"/>
        <v>-2.1694553184262468</v>
      </c>
      <c r="H460" s="564">
        <v>1</v>
      </c>
      <c r="I460" s="564">
        <v>1</v>
      </c>
      <c r="J460" s="564">
        <v>1</v>
      </c>
      <c r="K460" s="564">
        <v>1</v>
      </c>
      <c r="L460" s="564">
        <v>1</v>
      </c>
      <c r="M460" s="564">
        <v>1</v>
      </c>
      <c r="N460" s="564">
        <v>1</v>
      </c>
      <c r="O460" s="564">
        <v>1</v>
      </c>
      <c r="P460" s="564">
        <v>1</v>
      </c>
      <c r="Q460" s="564">
        <v>1</v>
      </c>
      <c r="R460" s="564">
        <v>1</v>
      </c>
      <c r="S460" s="564">
        <v>1</v>
      </c>
      <c r="T460" s="564">
        <v>1</v>
      </c>
      <c r="U460" s="564">
        <v>1</v>
      </c>
      <c r="V460" s="564">
        <v>1</v>
      </c>
      <c r="W460" s="564">
        <v>1</v>
      </c>
      <c r="X460" s="564">
        <v>1</v>
      </c>
      <c r="Y460" s="564">
        <v>1</v>
      </c>
      <c r="Z460" s="564">
        <v>1</v>
      </c>
      <c r="AA460" s="564">
        <v>1</v>
      </c>
      <c r="AB460" s="564">
        <v>1</v>
      </c>
      <c r="AC460" s="564">
        <v>1</v>
      </c>
      <c r="AD460" s="564">
        <v>1</v>
      </c>
      <c r="AE460" s="564">
        <v>1</v>
      </c>
      <c r="AF460" s="564">
        <v>1</v>
      </c>
      <c r="AG460" s="564">
        <v>1</v>
      </c>
      <c r="AH460" s="564">
        <v>1</v>
      </c>
      <c r="AI460" s="564">
        <v>1</v>
      </c>
      <c r="AJ460" s="564">
        <v>1</v>
      </c>
      <c r="AK460" s="564">
        <v>1</v>
      </c>
    </row>
    <row r="461" spans="1:37">
      <c r="A461">
        <v>457</v>
      </c>
      <c r="B461" s="564">
        <f t="shared" ca="1" si="48"/>
        <v>0</v>
      </c>
      <c r="C461" s="564">
        <f t="shared" ca="1" si="43"/>
        <v>0</v>
      </c>
      <c r="D461" s="564">
        <f t="shared" ca="1" si="46"/>
        <v>0</v>
      </c>
      <c r="E461" s="564">
        <f t="shared" ca="1" si="44"/>
        <v>0</v>
      </c>
      <c r="F461" s="564">
        <f t="shared" ca="1" si="47"/>
        <v>1</v>
      </c>
      <c r="G461" s="564">
        <f t="shared" ca="1" si="45"/>
        <v>3.7420905996218834E-2</v>
      </c>
      <c r="H461" s="564">
        <v>0</v>
      </c>
      <c r="I461" s="564">
        <v>0</v>
      </c>
      <c r="J461" s="564">
        <v>0</v>
      </c>
      <c r="K461" s="564">
        <v>0</v>
      </c>
      <c r="L461" s="564">
        <v>0</v>
      </c>
      <c r="M461" s="564">
        <v>0</v>
      </c>
      <c r="N461" s="564">
        <v>0</v>
      </c>
      <c r="O461" s="564">
        <v>0</v>
      </c>
      <c r="P461" s="564">
        <v>0</v>
      </c>
      <c r="Q461" s="564">
        <v>0</v>
      </c>
      <c r="R461" s="564">
        <v>0</v>
      </c>
      <c r="S461" s="564">
        <v>0</v>
      </c>
      <c r="T461" s="564">
        <v>0</v>
      </c>
      <c r="U461" s="564">
        <v>0</v>
      </c>
      <c r="V461" s="564">
        <v>0</v>
      </c>
      <c r="W461" s="564">
        <v>0</v>
      </c>
      <c r="X461" s="564">
        <v>0</v>
      </c>
      <c r="Y461" s="564">
        <v>0</v>
      </c>
      <c r="Z461" s="564">
        <v>0</v>
      </c>
      <c r="AA461" s="564">
        <v>0</v>
      </c>
      <c r="AB461" s="564">
        <v>0</v>
      </c>
      <c r="AC461" s="564">
        <v>0</v>
      </c>
      <c r="AD461" s="564">
        <v>0</v>
      </c>
      <c r="AE461" s="564">
        <v>0</v>
      </c>
      <c r="AF461" s="564">
        <v>0</v>
      </c>
      <c r="AG461" s="564">
        <v>0</v>
      </c>
      <c r="AH461" s="564">
        <v>0</v>
      </c>
      <c r="AI461" s="564">
        <v>0</v>
      </c>
      <c r="AJ461" s="564">
        <v>0</v>
      </c>
      <c r="AK461" s="564">
        <v>0</v>
      </c>
    </row>
    <row r="462" spans="1:37">
      <c r="A462">
        <v>458</v>
      </c>
      <c r="B462" s="564">
        <f t="shared" ca="1" si="48"/>
        <v>0</v>
      </c>
      <c r="C462" s="564">
        <f t="shared" ca="1" si="43"/>
        <v>0</v>
      </c>
      <c r="D462" s="564">
        <f t="shared" ca="1" si="46"/>
        <v>0</v>
      </c>
      <c r="E462" s="564">
        <f t="shared" ca="1" si="44"/>
        <v>0</v>
      </c>
      <c r="F462" s="564">
        <f t="shared" ca="1" si="47"/>
        <v>1</v>
      </c>
      <c r="G462" s="564">
        <f t="shared" ca="1" si="45"/>
        <v>-5.0608433800920611</v>
      </c>
      <c r="H462" s="564">
        <v>0</v>
      </c>
      <c r="I462" s="564">
        <v>0</v>
      </c>
      <c r="J462" s="564">
        <v>0</v>
      </c>
      <c r="K462" s="564">
        <v>0</v>
      </c>
      <c r="L462" s="564">
        <v>0</v>
      </c>
      <c r="M462" s="564">
        <v>0</v>
      </c>
      <c r="N462" s="564">
        <v>0</v>
      </c>
      <c r="O462" s="564">
        <v>0</v>
      </c>
      <c r="P462" s="564">
        <v>0</v>
      </c>
      <c r="Q462" s="564">
        <v>0</v>
      </c>
      <c r="R462" s="564">
        <v>0</v>
      </c>
      <c r="S462" s="564">
        <v>0</v>
      </c>
      <c r="T462" s="564">
        <v>0</v>
      </c>
      <c r="U462" s="564">
        <v>0</v>
      </c>
      <c r="V462" s="564">
        <v>0</v>
      </c>
      <c r="W462" s="564">
        <v>0</v>
      </c>
      <c r="X462" s="564">
        <v>0</v>
      </c>
      <c r="Y462" s="564">
        <v>0</v>
      </c>
      <c r="Z462" s="564">
        <v>0</v>
      </c>
      <c r="AA462" s="564">
        <v>0</v>
      </c>
      <c r="AB462" s="564">
        <v>0</v>
      </c>
      <c r="AC462" s="564">
        <v>0</v>
      </c>
      <c r="AD462" s="564">
        <v>0</v>
      </c>
      <c r="AE462" s="564">
        <v>0</v>
      </c>
      <c r="AF462" s="564">
        <v>0</v>
      </c>
      <c r="AG462" s="564">
        <v>0</v>
      </c>
      <c r="AH462" s="564">
        <v>0</v>
      </c>
      <c r="AI462" s="564">
        <v>0</v>
      </c>
      <c r="AJ462" s="564">
        <v>0</v>
      </c>
      <c r="AK462" s="564">
        <v>0</v>
      </c>
    </row>
    <row r="463" spans="1:37">
      <c r="A463">
        <v>459</v>
      </c>
      <c r="B463" s="564">
        <f t="shared" ca="1" si="48"/>
        <v>7</v>
      </c>
      <c r="C463" s="564">
        <f t="shared" ca="1" si="43"/>
        <v>49</v>
      </c>
      <c r="D463" s="564">
        <f t="shared" ca="1" si="46"/>
        <v>7</v>
      </c>
      <c r="E463" s="564">
        <f t="shared" ca="1" si="44"/>
        <v>4.55</v>
      </c>
      <c r="F463" s="564">
        <f t="shared" ca="1" si="47"/>
        <v>0.52105263157894743</v>
      </c>
      <c r="G463" s="564">
        <f t="shared" ca="1" si="45"/>
        <v>1.3143073302728412</v>
      </c>
      <c r="H463" s="564">
        <v>1</v>
      </c>
      <c r="I463" s="564">
        <v>0</v>
      </c>
      <c r="J463" s="564">
        <v>0</v>
      </c>
      <c r="K463" s="564">
        <v>1</v>
      </c>
      <c r="L463" s="564">
        <v>0</v>
      </c>
      <c r="M463" s="564">
        <v>1</v>
      </c>
      <c r="N463" s="564">
        <v>0</v>
      </c>
      <c r="O463" s="564">
        <v>1</v>
      </c>
      <c r="P463" s="564">
        <v>0</v>
      </c>
      <c r="Q463" s="564">
        <v>0</v>
      </c>
      <c r="R463" s="564">
        <v>0</v>
      </c>
      <c r="S463" s="564">
        <v>0</v>
      </c>
      <c r="T463" s="564">
        <v>0</v>
      </c>
      <c r="U463" s="564">
        <v>0</v>
      </c>
      <c r="V463" s="564">
        <v>1</v>
      </c>
      <c r="W463" s="564">
        <v>0</v>
      </c>
      <c r="X463" s="564">
        <v>1</v>
      </c>
      <c r="Y463" s="564">
        <v>0</v>
      </c>
      <c r="Z463" s="564">
        <v>0</v>
      </c>
      <c r="AA463" s="564">
        <v>1</v>
      </c>
      <c r="AB463" s="564">
        <v>0</v>
      </c>
      <c r="AC463" s="564">
        <v>1</v>
      </c>
      <c r="AD463" s="564">
        <v>0</v>
      </c>
      <c r="AE463" s="564">
        <v>0</v>
      </c>
      <c r="AF463" s="564">
        <v>0</v>
      </c>
      <c r="AG463" s="564">
        <v>0</v>
      </c>
      <c r="AH463" s="564">
        <v>0</v>
      </c>
      <c r="AI463" s="564">
        <v>0</v>
      </c>
      <c r="AJ463" s="564">
        <v>1</v>
      </c>
      <c r="AK463" s="564">
        <v>0</v>
      </c>
    </row>
    <row r="464" spans="1:37">
      <c r="A464">
        <v>460</v>
      </c>
      <c r="B464" s="564">
        <f t="shared" ca="1" si="48"/>
        <v>20</v>
      </c>
      <c r="C464" s="564">
        <f t="shared" ca="1" si="43"/>
        <v>400</v>
      </c>
      <c r="D464" s="564">
        <f t="shared" ca="1" si="46"/>
        <v>20</v>
      </c>
      <c r="E464" s="564">
        <f t="shared" ca="1" si="44"/>
        <v>0</v>
      </c>
      <c r="F464" s="564">
        <f t="shared" ca="1" si="47"/>
        <v>1</v>
      </c>
      <c r="G464" s="564">
        <f t="shared" ca="1" si="45"/>
        <v>-3.3465802592977689</v>
      </c>
      <c r="H464" s="564">
        <v>1</v>
      </c>
      <c r="I464" s="564">
        <v>1</v>
      </c>
      <c r="J464" s="564">
        <v>1</v>
      </c>
      <c r="K464" s="564">
        <v>1</v>
      </c>
      <c r="L464" s="564">
        <v>1</v>
      </c>
      <c r="M464" s="564">
        <v>1</v>
      </c>
      <c r="N464" s="564">
        <v>1</v>
      </c>
      <c r="O464" s="564">
        <v>1</v>
      </c>
      <c r="P464" s="564">
        <v>1</v>
      </c>
      <c r="Q464" s="564">
        <v>1</v>
      </c>
      <c r="R464" s="564">
        <v>1</v>
      </c>
      <c r="S464" s="564">
        <v>1</v>
      </c>
      <c r="T464" s="564">
        <v>1</v>
      </c>
      <c r="U464" s="564">
        <v>1</v>
      </c>
      <c r="V464" s="564">
        <v>1</v>
      </c>
      <c r="W464" s="564">
        <v>1</v>
      </c>
      <c r="X464" s="564">
        <v>1</v>
      </c>
      <c r="Y464" s="564">
        <v>1</v>
      </c>
      <c r="Z464" s="564">
        <v>1</v>
      </c>
      <c r="AA464" s="564">
        <v>1</v>
      </c>
      <c r="AB464" s="564">
        <v>1</v>
      </c>
      <c r="AC464" s="564">
        <v>1</v>
      </c>
      <c r="AD464" s="564">
        <v>1</v>
      </c>
      <c r="AE464" s="564">
        <v>1</v>
      </c>
      <c r="AF464" s="564">
        <v>1</v>
      </c>
      <c r="AG464" s="564">
        <v>1</v>
      </c>
      <c r="AH464" s="564">
        <v>1</v>
      </c>
      <c r="AI464" s="564">
        <v>1</v>
      </c>
      <c r="AJ464" s="564">
        <v>1</v>
      </c>
      <c r="AK464" s="564">
        <v>1</v>
      </c>
    </row>
    <row r="465" spans="1:37">
      <c r="A465">
        <v>461</v>
      </c>
      <c r="B465" s="564">
        <f t="shared" ca="1" si="48"/>
        <v>0</v>
      </c>
      <c r="C465" s="564">
        <f t="shared" ca="1" si="43"/>
        <v>0</v>
      </c>
      <c r="D465" s="564">
        <f t="shared" ca="1" si="46"/>
        <v>0</v>
      </c>
      <c r="E465" s="564">
        <f t="shared" ca="1" si="44"/>
        <v>0</v>
      </c>
      <c r="F465" s="564">
        <f t="shared" ca="1" si="47"/>
        <v>1</v>
      </c>
      <c r="G465" s="564">
        <f t="shared" ca="1" si="45"/>
        <v>2.3738760306929345</v>
      </c>
      <c r="H465" s="564">
        <v>0</v>
      </c>
      <c r="I465" s="564">
        <v>0</v>
      </c>
      <c r="J465" s="564">
        <v>0</v>
      </c>
      <c r="K465" s="564">
        <v>0</v>
      </c>
      <c r="L465" s="564">
        <v>0</v>
      </c>
      <c r="M465" s="564">
        <v>0</v>
      </c>
      <c r="N465" s="564">
        <v>0</v>
      </c>
      <c r="O465" s="564">
        <v>0</v>
      </c>
      <c r="P465" s="564">
        <v>0</v>
      </c>
      <c r="Q465" s="564">
        <v>0</v>
      </c>
      <c r="R465" s="564">
        <v>0</v>
      </c>
      <c r="S465" s="564">
        <v>0</v>
      </c>
      <c r="T465" s="564">
        <v>0</v>
      </c>
      <c r="U465" s="564">
        <v>0</v>
      </c>
      <c r="V465" s="564">
        <v>0</v>
      </c>
      <c r="W465" s="564">
        <v>0</v>
      </c>
      <c r="X465" s="564">
        <v>0</v>
      </c>
      <c r="Y465" s="564">
        <v>0</v>
      </c>
      <c r="Z465" s="564">
        <v>0</v>
      </c>
      <c r="AA465" s="564">
        <v>0</v>
      </c>
      <c r="AB465" s="564">
        <v>0</v>
      </c>
      <c r="AC465" s="564">
        <v>0</v>
      </c>
      <c r="AD465" s="564">
        <v>0</v>
      </c>
      <c r="AE465" s="564">
        <v>0</v>
      </c>
      <c r="AF465" s="564">
        <v>0</v>
      </c>
      <c r="AG465" s="564">
        <v>0</v>
      </c>
      <c r="AH465" s="564">
        <v>0</v>
      </c>
      <c r="AI465" s="564">
        <v>0</v>
      </c>
      <c r="AJ465" s="564">
        <v>0</v>
      </c>
      <c r="AK465" s="564">
        <v>0</v>
      </c>
    </row>
    <row r="466" spans="1:37">
      <c r="A466">
        <v>462</v>
      </c>
      <c r="B466" s="564">
        <f t="shared" ca="1" si="48"/>
        <v>20</v>
      </c>
      <c r="C466" s="564">
        <f t="shared" ca="1" si="43"/>
        <v>400</v>
      </c>
      <c r="D466" s="564">
        <f t="shared" ca="1" si="46"/>
        <v>20</v>
      </c>
      <c r="E466" s="564">
        <f t="shared" ca="1" si="44"/>
        <v>0</v>
      </c>
      <c r="F466" s="564">
        <f t="shared" ca="1" si="47"/>
        <v>1</v>
      </c>
      <c r="G466" s="564">
        <f t="shared" ca="1" si="45"/>
        <v>0.55359602409601671</v>
      </c>
      <c r="H466" s="564">
        <v>1</v>
      </c>
      <c r="I466" s="564">
        <v>1</v>
      </c>
      <c r="J466" s="564">
        <v>1</v>
      </c>
      <c r="K466" s="564">
        <v>1</v>
      </c>
      <c r="L466" s="564">
        <v>1</v>
      </c>
      <c r="M466" s="564">
        <v>1</v>
      </c>
      <c r="N466" s="564">
        <v>1</v>
      </c>
      <c r="O466" s="564">
        <v>1</v>
      </c>
      <c r="P466" s="564">
        <v>1</v>
      </c>
      <c r="Q466" s="564">
        <v>1</v>
      </c>
      <c r="R466" s="564">
        <v>1</v>
      </c>
      <c r="S466" s="564">
        <v>1</v>
      </c>
      <c r="T466" s="564">
        <v>1</v>
      </c>
      <c r="U466" s="564">
        <v>1</v>
      </c>
      <c r="V466" s="564">
        <v>1</v>
      </c>
      <c r="W466" s="564">
        <v>1</v>
      </c>
      <c r="X466" s="564">
        <v>1</v>
      </c>
      <c r="Y466" s="564">
        <v>1</v>
      </c>
      <c r="Z466" s="564">
        <v>1</v>
      </c>
      <c r="AA466" s="564">
        <v>1</v>
      </c>
      <c r="AB466" s="564">
        <v>1</v>
      </c>
      <c r="AC466" s="564">
        <v>1</v>
      </c>
      <c r="AD466" s="564">
        <v>1</v>
      </c>
      <c r="AE466" s="564">
        <v>1</v>
      </c>
      <c r="AF466" s="564">
        <v>1</v>
      </c>
      <c r="AG466" s="564">
        <v>1</v>
      </c>
      <c r="AH466" s="564">
        <v>1</v>
      </c>
      <c r="AI466" s="564">
        <v>1</v>
      </c>
      <c r="AJ466" s="564">
        <v>1</v>
      </c>
      <c r="AK466" s="564">
        <v>1</v>
      </c>
    </row>
    <row r="467" spans="1:37">
      <c r="A467">
        <v>463</v>
      </c>
      <c r="B467" s="564">
        <f t="shared" ca="1" si="48"/>
        <v>0</v>
      </c>
      <c r="C467" s="564">
        <f t="shared" ca="1" si="43"/>
        <v>0</v>
      </c>
      <c r="D467" s="564">
        <f t="shared" ca="1" si="46"/>
        <v>0</v>
      </c>
      <c r="E467" s="564">
        <f t="shared" ca="1" si="44"/>
        <v>0</v>
      </c>
      <c r="F467" s="564">
        <f t="shared" ca="1" si="47"/>
        <v>1</v>
      </c>
      <c r="G467" s="564">
        <f t="shared" ca="1" si="45"/>
        <v>1.6743700072388985</v>
      </c>
      <c r="H467" s="564">
        <v>0</v>
      </c>
      <c r="I467" s="564">
        <v>0</v>
      </c>
      <c r="J467" s="564">
        <v>0</v>
      </c>
      <c r="K467" s="564">
        <v>0</v>
      </c>
      <c r="L467" s="564">
        <v>0</v>
      </c>
      <c r="M467" s="564">
        <v>0</v>
      </c>
      <c r="N467" s="564">
        <v>0</v>
      </c>
      <c r="O467" s="564">
        <v>0</v>
      </c>
      <c r="P467" s="564">
        <v>0</v>
      </c>
      <c r="Q467" s="564">
        <v>0</v>
      </c>
      <c r="R467" s="564">
        <v>0</v>
      </c>
      <c r="S467" s="564">
        <v>0</v>
      </c>
      <c r="T467" s="564">
        <v>0</v>
      </c>
      <c r="U467" s="564">
        <v>0</v>
      </c>
      <c r="V467" s="564">
        <v>0</v>
      </c>
      <c r="W467" s="564">
        <v>0</v>
      </c>
      <c r="X467" s="564">
        <v>0</v>
      </c>
      <c r="Y467" s="564">
        <v>0</v>
      </c>
      <c r="Z467" s="564">
        <v>0</v>
      </c>
      <c r="AA467" s="564">
        <v>0</v>
      </c>
      <c r="AB467" s="564">
        <v>0</v>
      </c>
      <c r="AC467" s="564">
        <v>0</v>
      </c>
      <c r="AD467" s="564">
        <v>0</v>
      </c>
      <c r="AE467" s="564">
        <v>0</v>
      </c>
      <c r="AF467" s="564">
        <v>0</v>
      </c>
      <c r="AG467" s="564">
        <v>0</v>
      </c>
      <c r="AH467" s="564">
        <v>0</v>
      </c>
      <c r="AI467" s="564">
        <v>0</v>
      </c>
      <c r="AJ467" s="564">
        <v>0</v>
      </c>
      <c r="AK467" s="564">
        <v>0</v>
      </c>
    </row>
    <row r="468" spans="1:37">
      <c r="A468">
        <v>464</v>
      </c>
      <c r="B468" s="564">
        <f t="shared" ca="1" si="48"/>
        <v>20</v>
      </c>
      <c r="C468" s="564">
        <f t="shared" ca="1" si="43"/>
        <v>400</v>
      </c>
      <c r="D468" s="564">
        <f t="shared" ca="1" si="46"/>
        <v>20</v>
      </c>
      <c r="E468" s="564">
        <f t="shared" ca="1" si="44"/>
        <v>0</v>
      </c>
      <c r="F468" s="564">
        <f t="shared" ca="1" si="47"/>
        <v>1</v>
      </c>
      <c r="G468" s="564">
        <f t="shared" ca="1" si="45"/>
        <v>-0.25018547351063347</v>
      </c>
      <c r="H468" s="564">
        <v>1</v>
      </c>
      <c r="I468" s="564">
        <v>1</v>
      </c>
      <c r="J468" s="564">
        <v>1</v>
      </c>
      <c r="K468" s="564">
        <v>1</v>
      </c>
      <c r="L468" s="564">
        <v>1</v>
      </c>
      <c r="M468" s="564">
        <v>1</v>
      </c>
      <c r="N468" s="564">
        <v>1</v>
      </c>
      <c r="O468" s="564">
        <v>1</v>
      </c>
      <c r="P468" s="564">
        <v>1</v>
      </c>
      <c r="Q468" s="564">
        <v>1</v>
      </c>
      <c r="R468" s="564">
        <v>1</v>
      </c>
      <c r="S468" s="564">
        <v>1</v>
      </c>
      <c r="T468" s="564">
        <v>1</v>
      </c>
      <c r="U468" s="564">
        <v>1</v>
      </c>
      <c r="V468" s="564">
        <v>1</v>
      </c>
      <c r="W468" s="564">
        <v>1</v>
      </c>
      <c r="X468" s="564">
        <v>1</v>
      </c>
      <c r="Y468" s="564">
        <v>1</v>
      </c>
      <c r="Z468" s="564">
        <v>1</v>
      </c>
      <c r="AA468" s="564">
        <v>1</v>
      </c>
      <c r="AB468" s="564">
        <v>1</v>
      </c>
      <c r="AC468" s="564">
        <v>1</v>
      </c>
      <c r="AD468" s="564">
        <v>1</v>
      </c>
      <c r="AE468" s="564">
        <v>1</v>
      </c>
      <c r="AF468" s="564">
        <v>1</v>
      </c>
      <c r="AG468" s="564">
        <v>1</v>
      </c>
      <c r="AH468" s="564">
        <v>1</v>
      </c>
      <c r="AI468" s="564">
        <v>1</v>
      </c>
      <c r="AJ468" s="564">
        <v>1</v>
      </c>
      <c r="AK468" s="564">
        <v>1</v>
      </c>
    </row>
    <row r="469" spans="1:37">
      <c r="A469">
        <v>465</v>
      </c>
      <c r="B469" s="564">
        <f t="shared" ca="1" si="48"/>
        <v>20</v>
      </c>
      <c r="C469" s="564">
        <f t="shared" ca="1" si="43"/>
        <v>400</v>
      </c>
      <c r="D469" s="564">
        <f t="shared" ca="1" si="46"/>
        <v>20</v>
      </c>
      <c r="E469" s="564">
        <f t="shared" ca="1" si="44"/>
        <v>0</v>
      </c>
      <c r="F469" s="564">
        <f t="shared" ca="1" si="47"/>
        <v>1</v>
      </c>
      <c r="G469" s="564">
        <f t="shared" ca="1" si="45"/>
        <v>2.0922244785472097</v>
      </c>
      <c r="H469" s="564">
        <v>1</v>
      </c>
      <c r="I469" s="564">
        <v>1</v>
      </c>
      <c r="J469" s="564">
        <v>1</v>
      </c>
      <c r="K469" s="564">
        <v>1</v>
      </c>
      <c r="L469" s="564">
        <v>1</v>
      </c>
      <c r="M469" s="564">
        <v>1</v>
      </c>
      <c r="N469" s="564">
        <v>1</v>
      </c>
      <c r="O469" s="564">
        <v>1</v>
      </c>
      <c r="P469" s="564">
        <v>1</v>
      </c>
      <c r="Q469" s="564">
        <v>1</v>
      </c>
      <c r="R469" s="564">
        <v>1</v>
      </c>
      <c r="S469" s="564">
        <v>1</v>
      </c>
      <c r="T469" s="564">
        <v>1</v>
      </c>
      <c r="U469" s="564">
        <v>1</v>
      </c>
      <c r="V469" s="564">
        <v>1</v>
      </c>
      <c r="W469" s="564">
        <v>1</v>
      </c>
      <c r="X469" s="564">
        <v>1</v>
      </c>
      <c r="Y469" s="564">
        <v>1</v>
      </c>
      <c r="Z469" s="564">
        <v>1</v>
      </c>
      <c r="AA469" s="564">
        <v>1</v>
      </c>
      <c r="AB469" s="564">
        <v>1</v>
      </c>
      <c r="AC469" s="564">
        <v>1</v>
      </c>
      <c r="AD469" s="564">
        <v>1</v>
      </c>
      <c r="AE469" s="564">
        <v>1</v>
      </c>
      <c r="AF469" s="564">
        <v>1</v>
      </c>
      <c r="AG469" s="564">
        <v>1</v>
      </c>
      <c r="AH469" s="564">
        <v>1</v>
      </c>
      <c r="AI469" s="564">
        <v>1</v>
      </c>
      <c r="AJ469" s="564">
        <v>1</v>
      </c>
      <c r="AK469" s="564">
        <v>1</v>
      </c>
    </row>
    <row r="470" spans="1:37">
      <c r="A470">
        <v>466</v>
      </c>
      <c r="B470" s="564">
        <f t="shared" ca="1" si="48"/>
        <v>20</v>
      </c>
      <c r="C470" s="564">
        <f t="shared" ca="1" si="43"/>
        <v>400</v>
      </c>
      <c r="D470" s="564">
        <f t="shared" ca="1" si="46"/>
        <v>20</v>
      </c>
      <c r="E470" s="564">
        <f t="shared" ca="1" si="44"/>
        <v>0</v>
      </c>
      <c r="F470" s="564">
        <f t="shared" ca="1" si="47"/>
        <v>1</v>
      </c>
      <c r="G470" s="564">
        <f t="shared" ca="1" si="45"/>
        <v>2.8942333997388867</v>
      </c>
      <c r="H470" s="564">
        <v>1</v>
      </c>
      <c r="I470" s="564">
        <v>1</v>
      </c>
      <c r="J470" s="564">
        <v>1</v>
      </c>
      <c r="K470" s="564">
        <v>1</v>
      </c>
      <c r="L470" s="564">
        <v>1</v>
      </c>
      <c r="M470" s="564">
        <v>1</v>
      </c>
      <c r="N470" s="564">
        <v>1</v>
      </c>
      <c r="O470" s="564">
        <v>1</v>
      </c>
      <c r="P470" s="564">
        <v>1</v>
      </c>
      <c r="Q470" s="564">
        <v>1</v>
      </c>
      <c r="R470" s="564">
        <v>1</v>
      </c>
      <c r="S470" s="564">
        <v>1</v>
      </c>
      <c r="T470" s="564">
        <v>1</v>
      </c>
      <c r="U470" s="564">
        <v>1</v>
      </c>
      <c r="V470" s="564">
        <v>1</v>
      </c>
      <c r="W470" s="564">
        <v>1</v>
      </c>
      <c r="X470" s="564">
        <v>1</v>
      </c>
      <c r="Y470" s="564">
        <v>1</v>
      </c>
      <c r="Z470" s="564">
        <v>1</v>
      </c>
      <c r="AA470" s="564">
        <v>1</v>
      </c>
      <c r="AB470" s="564">
        <v>1</v>
      </c>
      <c r="AC470" s="564">
        <v>1</v>
      </c>
      <c r="AD470" s="564">
        <v>1</v>
      </c>
      <c r="AE470" s="564">
        <v>1</v>
      </c>
      <c r="AF470" s="564">
        <v>1</v>
      </c>
      <c r="AG470" s="564">
        <v>1</v>
      </c>
      <c r="AH470" s="564">
        <v>1</v>
      </c>
      <c r="AI470" s="564">
        <v>1</v>
      </c>
      <c r="AJ470" s="564">
        <v>1</v>
      </c>
      <c r="AK470" s="564">
        <v>1</v>
      </c>
    </row>
    <row r="471" spans="1:37">
      <c r="A471">
        <v>467</v>
      </c>
      <c r="B471" s="564">
        <f t="shared" ca="1" si="48"/>
        <v>20</v>
      </c>
      <c r="C471" s="564">
        <f t="shared" ca="1" si="43"/>
        <v>400</v>
      </c>
      <c r="D471" s="564">
        <f t="shared" ca="1" si="46"/>
        <v>20</v>
      </c>
      <c r="E471" s="564">
        <f t="shared" ca="1" si="44"/>
        <v>0</v>
      </c>
      <c r="F471" s="564">
        <f t="shared" ca="1" si="47"/>
        <v>1</v>
      </c>
      <c r="G471" s="564">
        <f t="shared" ca="1" si="45"/>
        <v>9.5854720842384129</v>
      </c>
      <c r="H471" s="564">
        <v>1</v>
      </c>
      <c r="I471" s="564">
        <v>1</v>
      </c>
      <c r="J471" s="564">
        <v>1</v>
      </c>
      <c r="K471" s="564">
        <v>1</v>
      </c>
      <c r="L471" s="564">
        <v>1</v>
      </c>
      <c r="M471" s="564">
        <v>1</v>
      </c>
      <c r="N471" s="564">
        <v>1</v>
      </c>
      <c r="O471" s="564">
        <v>1</v>
      </c>
      <c r="P471" s="564">
        <v>1</v>
      </c>
      <c r="Q471" s="564">
        <v>1</v>
      </c>
      <c r="R471" s="564">
        <v>1</v>
      </c>
      <c r="S471" s="564">
        <v>1</v>
      </c>
      <c r="T471" s="564">
        <v>1</v>
      </c>
      <c r="U471" s="564">
        <v>1</v>
      </c>
      <c r="V471" s="564">
        <v>1</v>
      </c>
      <c r="W471" s="564">
        <v>1</v>
      </c>
      <c r="X471" s="564">
        <v>1</v>
      </c>
      <c r="Y471" s="564">
        <v>1</v>
      </c>
      <c r="Z471" s="564">
        <v>1</v>
      </c>
      <c r="AA471" s="564">
        <v>1</v>
      </c>
      <c r="AB471" s="564">
        <v>1</v>
      </c>
      <c r="AC471" s="564">
        <v>1</v>
      </c>
      <c r="AD471" s="564">
        <v>1</v>
      </c>
      <c r="AE471" s="564">
        <v>1</v>
      </c>
      <c r="AF471" s="564">
        <v>1</v>
      </c>
      <c r="AG471" s="564">
        <v>1</v>
      </c>
      <c r="AH471" s="564">
        <v>1</v>
      </c>
      <c r="AI471" s="564">
        <v>1</v>
      </c>
      <c r="AJ471" s="564">
        <v>1</v>
      </c>
      <c r="AK471" s="564">
        <v>1</v>
      </c>
    </row>
    <row r="472" spans="1:37">
      <c r="A472">
        <v>468</v>
      </c>
      <c r="B472" s="564">
        <f t="shared" ca="1" si="48"/>
        <v>0</v>
      </c>
      <c r="C472" s="564">
        <f t="shared" ca="1" si="43"/>
        <v>0</v>
      </c>
      <c r="D472" s="564">
        <f t="shared" ca="1" si="46"/>
        <v>0</v>
      </c>
      <c r="E472" s="564">
        <f t="shared" ca="1" si="44"/>
        <v>0</v>
      </c>
      <c r="F472" s="564">
        <f t="shared" ca="1" si="47"/>
        <v>1</v>
      </c>
      <c r="G472" s="564">
        <f t="shared" ca="1" si="45"/>
        <v>8.2772667802864373</v>
      </c>
      <c r="H472" s="564">
        <v>0</v>
      </c>
      <c r="I472" s="564">
        <v>0</v>
      </c>
      <c r="J472" s="564">
        <v>0</v>
      </c>
      <c r="K472" s="564">
        <v>0</v>
      </c>
      <c r="L472" s="564">
        <v>0</v>
      </c>
      <c r="M472" s="564">
        <v>0</v>
      </c>
      <c r="N472" s="564">
        <v>0</v>
      </c>
      <c r="O472" s="564">
        <v>0</v>
      </c>
      <c r="P472" s="564">
        <v>0</v>
      </c>
      <c r="Q472" s="564">
        <v>0</v>
      </c>
      <c r="R472" s="564">
        <v>0</v>
      </c>
      <c r="S472" s="564">
        <v>0</v>
      </c>
      <c r="T472" s="564">
        <v>0</v>
      </c>
      <c r="U472" s="564">
        <v>0</v>
      </c>
      <c r="V472" s="564">
        <v>0</v>
      </c>
      <c r="W472" s="564">
        <v>0</v>
      </c>
      <c r="X472" s="564">
        <v>0</v>
      </c>
      <c r="Y472" s="564">
        <v>0</v>
      </c>
      <c r="Z472" s="564">
        <v>0</v>
      </c>
      <c r="AA472" s="564">
        <v>0</v>
      </c>
      <c r="AB472" s="564">
        <v>0</v>
      </c>
      <c r="AC472" s="564">
        <v>0</v>
      </c>
      <c r="AD472" s="564">
        <v>0</v>
      </c>
      <c r="AE472" s="564">
        <v>0</v>
      </c>
      <c r="AF472" s="564">
        <v>0</v>
      </c>
      <c r="AG472" s="564">
        <v>0</v>
      </c>
      <c r="AH472" s="564">
        <v>0</v>
      </c>
      <c r="AI472" s="564">
        <v>0</v>
      </c>
      <c r="AJ472" s="564">
        <v>0</v>
      </c>
      <c r="AK472" s="564">
        <v>0</v>
      </c>
    </row>
    <row r="473" spans="1:37">
      <c r="A473">
        <v>469</v>
      </c>
      <c r="B473" s="564">
        <f t="shared" ca="1" si="48"/>
        <v>0</v>
      </c>
      <c r="C473" s="564">
        <f t="shared" ca="1" si="43"/>
        <v>0</v>
      </c>
      <c r="D473" s="564">
        <f t="shared" ca="1" si="46"/>
        <v>0</v>
      </c>
      <c r="E473" s="564">
        <f t="shared" ca="1" si="44"/>
        <v>0</v>
      </c>
      <c r="F473" s="564">
        <f t="shared" ca="1" si="47"/>
        <v>1</v>
      </c>
      <c r="G473" s="564">
        <f t="shared" ca="1" si="45"/>
        <v>-3.2602650522682226</v>
      </c>
      <c r="H473" s="564">
        <v>0</v>
      </c>
      <c r="I473" s="564">
        <v>0</v>
      </c>
      <c r="J473" s="564">
        <v>0</v>
      </c>
      <c r="K473" s="564">
        <v>0</v>
      </c>
      <c r="L473" s="564">
        <v>0</v>
      </c>
      <c r="M473" s="564">
        <v>0</v>
      </c>
      <c r="N473" s="564">
        <v>0</v>
      </c>
      <c r="O473" s="564">
        <v>0</v>
      </c>
      <c r="P473" s="564">
        <v>0</v>
      </c>
      <c r="Q473" s="564">
        <v>0</v>
      </c>
      <c r="R473" s="564">
        <v>0</v>
      </c>
      <c r="S473" s="564">
        <v>0</v>
      </c>
      <c r="T473" s="564">
        <v>0</v>
      </c>
      <c r="U473" s="564">
        <v>0</v>
      </c>
      <c r="V473" s="564">
        <v>0</v>
      </c>
      <c r="W473" s="564">
        <v>0</v>
      </c>
      <c r="X473" s="564">
        <v>0</v>
      </c>
      <c r="Y473" s="564">
        <v>0</v>
      </c>
      <c r="Z473" s="564">
        <v>0</v>
      </c>
      <c r="AA473" s="564">
        <v>0</v>
      </c>
      <c r="AB473" s="564">
        <v>0</v>
      </c>
      <c r="AC473" s="564">
        <v>0</v>
      </c>
      <c r="AD473" s="564">
        <v>0</v>
      </c>
      <c r="AE473" s="564">
        <v>0</v>
      </c>
      <c r="AF473" s="564">
        <v>0</v>
      </c>
      <c r="AG473" s="564">
        <v>0</v>
      </c>
      <c r="AH473" s="564">
        <v>0</v>
      </c>
      <c r="AI473" s="564">
        <v>0</v>
      </c>
      <c r="AJ473" s="564">
        <v>0</v>
      </c>
      <c r="AK473" s="564">
        <v>0</v>
      </c>
    </row>
    <row r="474" spans="1:37">
      <c r="A474">
        <v>470</v>
      </c>
      <c r="B474" s="564">
        <f t="shared" ca="1" si="48"/>
        <v>20</v>
      </c>
      <c r="C474" s="564">
        <f t="shared" ca="1" si="43"/>
        <v>400</v>
      </c>
      <c r="D474" s="564">
        <f t="shared" ca="1" si="46"/>
        <v>20</v>
      </c>
      <c r="E474" s="564">
        <f t="shared" ca="1" si="44"/>
        <v>0</v>
      </c>
      <c r="F474" s="564">
        <f t="shared" ca="1" si="47"/>
        <v>1</v>
      </c>
      <c r="G474" s="564">
        <f t="shared" ca="1" si="45"/>
        <v>0.47598718477648883</v>
      </c>
      <c r="H474" s="564">
        <v>1</v>
      </c>
      <c r="I474" s="564">
        <v>1</v>
      </c>
      <c r="J474" s="564">
        <v>1</v>
      </c>
      <c r="K474" s="564">
        <v>1</v>
      </c>
      <c r="L474" s="564">
        <v>1</v>
      </c>
      <c r="M474" s="564">
        <v>1</v>
      </c>
      <c r="N474" s="564">
        <v>1</v>
      </c>
      <c r="O474" s="564">
        <v>1</v>
      </c>
      <c r="P474" s="564">
        <v>1</v>
      </c>
      <c r="Q474" s="564">
        <v>1</v>
      </c>
      <c r="R474" s="564">
        <v>1</v>
      </c>
      <c r="S474" s="564">
        <v>1</v>
      </c>
      <c r="T474" s="564">
        <v>1</v>
      </c>
      <c r="U474" s="564">
        <v>1</v>
      </c>
      <c r="V474" s="564">
        <v>1</v>
      </c>
      <c r="W474" s="564">
        <v>1</v>
      </c>
      <c r="X474" s="564">
        <v>1</v>
      </c>
      <c r="Y474" s="564">
        <v>1</v>
      </c>
      <c r="Z474" s="564">
        <v>1</v>
      </c>
      <c r="AA474" s="564">
        <v>1</v>
      </c>
      <c r="AB474" s="564">
        <v>1</v>
      </c>
      <c r="AC474" s="564">
        <v>1</v>
      </c>
      <c r="AD474" s="564">
        <v>1</v>
      </c>
      <c r="AE474" s="564">
        <v>1</v>
      </c>
      <c r="AF474" s="564">
        <v>1</v>
      </c>
      <c r="AG474" s="564">
        <v>1</v>
      </c>
      <c r="AH474" s="564">
        <v>1</v>
      </c>
      <c r="AI474" s="564">
        <v>1</v>
      </c>
      <c r="AJ474" s="564">
        <v>1</v>
      </c>
      <c r="AK474" s="564">
        <v>1</v>
      </c>
    </row>
    <row r="475" spans="1:37">
      <c r="A475">
        <v>471</v>
      </c>
      <c r="B475" s="564">
        <f t="shared" ca="1" si="48"/>
        <v>0</v>
      </c>
      <c r="C475" s="564">
        <f t="shared" ca="1" si="43"/>
        <v>0</v>
      </c>
      <c r="D475" s="564">
        <f t="shared" ca="1" si="46"/>
        <v>0</v>
      </c>
      <c r="E475" s="564">
        <f t="shared" ca="1" si="44"/>
        <v>0</v>
      </c>
      <c r="F475" s="564">
        <f t="shared" ca="1" si="47"/>
        <v>1</v>
      </c>
      <c r="G475" s="564">
        <f t="shared" ca="1" si="45"/>
        <v>-0.29802917597268164</v>
      </c>
      <c r="H475" s="564">
        <v>0</v>
      </c>
      <c r="I475" s="564">
        <v>0</v>
      </c>
      <c r="J475" s="564">
        <v>0</v>
      </c>
      <c r="K475" s="564">
        <v>0</v>
      </c>
      <c r="L475" s="564">
        <v>0</v>
      </c>
      <c r="M475" s="564">
        <v>0</v>
      </c>
      <c r="N475" s="564">
        <v>0</v>
      </c>
      <c r="O475" s="564">
        <v>0</v>
      </c>
      <c r="P475" s="564">
        <v>0</v>
      </c>
      <c r="Q475" s="564">
        <v>0</v>
      </c>
      <c r="R475" s="564">
        <v>0</v>
      </c>
      <c r="S475" s="564">
        <v>0</v>
      </c>
      <c r="T475" s="564">
        <v>0</v>
      </c>
      <c r="U475" s="564">
        <v>0</v>
      </c>
      <c r="V475" s="564">
        <v>0</v>
      </c>
      <c r="W475" s="564">
        <v>0</v>
      </c>
      <c r="X475" s="564">
        <v>0</v>
      </c>
      <c r="Y475" s="564">
        <v>0</v>
      </c>
      <c r="Z475" s="564">
        <v>0</v>
      </c>
      <c r="AA475" s="564">
        <v>0</v>
      </c>
      <c r="AB475" s="564">
        <v>0</v>
      </c>
      <c r="AC475" s="564">
        <v>0</v>
      </c>
      <c r="AD475" s="564">
        <v>0</v>
      </c>
      <c r="AE475" s="564">
        <v>0</v>
      </c>
      <c r="AF475" s="564">
        <v>0</v>
      </c>
      <c r="AG475" s="564">
        <v>0</v>
      </c>
      <c r="AH475" s="564">
        <v>0</v>
      </c>
      <c r="AI475" s="564">
        <v>0</v>
      </c>
      <c r="AJ475" s="564">
        <v>0</v>
      </c>
      <c r="AK475" s="564">
        <v>0</v>
      </c>
    </row>
    <row r="476" spans="1:37">
      <c r="A476">
        <v>472</v>
      </c>
      <c r="B476" s="564">
        <f t="shared" ca="1" si="48"/>
        <v>20</v>
      </c>
      <c r="C476" s="564">
        <f t="shared" ca="1" si="43"/>
        <v>400</v>
      </c>
      <c r="D476" s="564">
        <f t="shared" ca="1" si="46"/>
        <v>20</v>
      </c>
      <c r="E476" s="564">
        <f t="shared" ca="1" si="44"/>
        <v>0</v>
      </c>
      <c r="F476" s="564">
        <f t="shared" ca="1" si="47"/>
        <v>1</v>
      </c>
      <c r="G476" s="564">
        <f t="shared" ca="1" si="45"/>
        <v>-1.9884081929751676</v>
      </c>
      <c r="H476" s="564">
        <v>1</v>
      </c>
      <c r="I476" s="564">
        <v>1</v>
      </c>
      <c r="J476" s="564">
        <v>1</v>
      </c>
      <c r="K476" s="564">
        <v>1</v>
      </c>
      <c r="L476" s="564">
        <v>1</v>
      </c>
      <c r="M476" s="564">
        <v>1</v>
      </c>
      <c r="N476" s="564">
        <v>1</v>
      </c>
      <c r="O476" s="564">
        <v>1</v>
      </c>
      <c r="P476" s="564">
        <v>1</v>
      </c>
      <c r="Q476" s="564">
        <v>1</v>
      </c>
      <c r="R476" s="564">
        <v>1</v>
      </c>
      <c r="S476" s="564">
        <v>1</v>
      </c>
      <c r="T476" s="564">
        <v>1</v>
      </c>
      <c r="U476" s="564">
        <v>1</v>
      </c>
      <c r="V476" s="564">
        <v>1</v>
      </c>
      <c r="W476" s="564">
        <v>1</v>
      </c>
      <c r="X476" s="564">
        <v>1</v>
      </c>
      <c r="Y476" s="564">
        <v>1</v>
      </c>
      <c r="Z476" s="564">
        <v>1</v>
      </c>
      <c r="AA476" s="564">
        <v>1</v>
      </c>
      <c r="AB476" s="564">
        <v>1</v>
      </c>
      <c r="AC476" s="564">
        <v>1</v>
      </c>
      <c r="AD476" s="564">
        <v>1</v>
      </c>
      <c r="AE476" s="564">
        <v>1</v>
      </c>
      <c r="AF476" s="564">
        <v>1</v>
      </c>
      <c r="AG476" s="564">
        <v>1</v>
      </c>
      <c r="AH476" s="564">
        <v>1</v>
      </c>
      <c r="AI476" s="564">
        <v>1</v>
      </c>
      <c r="AJ476" s="564">
        <v>1</v>
      </c>
      <c r="AK476" s="564">
        <v>1</v>
      </c>
    </row>
    <row r="477" spans="1:37">
      <c r="A477">
        <v>473</v>
      </c>
      <c r="B477" s="564">
        <f t="shared" ca="1" si="48"/>
        <v>20</v>
      </c>
      <c r="C477" s="564">
        <f t="shared" ca="1" si="43"/>
        <v>400</v>
      </c>
      <c r="D477" s="564">
        <f t="shared" ca="1" si="46"/>
        <v>20</v>
      </c>
      <c r="E477" s="564">
        <f t="shared" ca="1" si="44"/>
        <v>0</v>
      </c>
      <c r="F477" s="564">
        <f t="shared" ca="1" si="47"/>
        <v>1</v>
      </c>
      <c r="G477" s="564">
        <f t="shared" ca="1" si="45"/>
        <v>1.5173719300654964</v>
      </c>
      <c r="H477" s="564">
        <v>1</v>
      </c>
      <c r="I477" s="564">
        <v>1</v>
      </c>
      <c r="J477" s="564">
        <v>1</v>
      </c>
      <c r="K477" s="564">
        <v>1</v>
      </c>
      <c r="L477" s="564">
        <v>1</v>
      </c>
      <c r="M477" s="564">
        <v>1</v>
      </c>
      <c r="N477" s="564">
        <v>1</v>
      </c>
      <c r="O477" s="564">
        <v>1</v>
      </c>
      <c r="P477" s="564">
        <v>1</v>
      </c>
      <c r="Q477" s="564">
        <v>1</v>
      </c>
      <c r="R477" s="564">
        <v>1</v>
      </c>
      <c r="S477" s="564">
        <v>1</v>
      </c>
      <c r="T477" s="564">
        <v>1</v>
      </c>
      <c r="U477" s="564">
        <v>1</v>
      </c>
      <c r="V477" s="564">
        <v>1</v>
      </c>
      <c r="W477" s="564">
        <v>1</v>
      </c>
      <c r="X477" s="564">
        <v>1</v>
      </c>
      <c r="Y477" s="564">
        <v>1</v>
      </c>
      <c r="Z477" s="564">
        <v>1</v>
      </c>
      <c r="AA477" s="564">
        <v>1</v>
      </c>
      <c r="AB477" s="564">
        <v>1</v>
      </c>
      <c r="AC477" s="564">
        <v>1</v>
      </c>
      <c r="AD477" s="564">
        <v>1</v>
      </c>
      <c r="AE477" s="564">
        <v>1</v>
      </c>
      <c r="AF477" s="564">
        <v>1</v>
      </c>
      <c r="AG477" s="564">
        <v>1</v>
      </c>
      <c r="AH477" s="564">
        <v>1</v>
      </c>
      <c r="AI477" s="564">
        <v>1</v>
      </c>
      <c r="AJ477" s="564">
        <v>1</v>
      </c>
      <c r="AK477" s="564">
        <v>1</v>
      </c>
    </row>
    <row r="478" spans="1:37">
      <c r="A478">
        <v>474</v>
      </c>
      <c r="B478" s="564">
        <f t="shared" ca="1" si="48"/>
        <v>0</v>
      </c>
      <c r="C478" s="564">
        <f t="shared" ca="1" si="43"/>
        <v>0</v>
      </c>
      <c r="D478" s="564">
        <f t="shared" ca="1" si="46"/>
        <v>0</v>
      </c>
      <c r="E478" s="564">
        <f t="shared" ca="1" si="44"/>
        <v>0</v>
      </c>
      <c r="F478" s="564">
        <f t="shared" ca="1" si="47"/>
        <v>1</v>
      </c>
      <c r="G478" s="564">
        <f t="shared" ca="1" si="45"/>
        <v>-2.7027220468235735</v>
      </c>
      <c r="H478" s="564">
        <v>0</v>
      </c>
      <c r="I478" s="564">
        <v>0</v>
      </c>
      <c r="J478" s="564">
        <v>0</v>
      </c>
      <c r="K478" s="564">
        <v>0</v>
      </c>
      <c r="L478" s="564">
        <v>0</v>
      </c>
      <c r="M478" s="564">
        <v>0</v>
      </c>
      <c r="N478" s="564">
        <v>0</v>
      </c>
      <c r="O478" s="564">
        <v>0</v>
      </c>
      <c r="P478" s="564">
        <v>0</v>
      </c>
      <c r="Q478" s="564">
        <v>0</v>
      </c>
      <c r="R478" s="564">
        <v>0</v>
      </c>
      <c r="S478" s="564">
        <v>0</v>
      </c>
      <c r="T478" s="564">
        <v>0</v>
      </c>
      <c r="U478" s="564">
        <v>0</v>
      </c>
      <c r="V478" s="564">
        <v>0</v>
      </c>
      <c r="W478" s="564">
        <v>0</v>
      </c>
      <c r="X478" s="564">
        <v>0</v>
      </c>
      <c r="Y478" s="564">
        <v>0</v>
      </c>
      <c r="Z478" s="564">
        <v>0</v>
      </c>
      <c r="AA478" s="564">
        <v>0</v>
      </c>
      <c r="AB478" s="564">
        <v>0</v>
      </c>
      <c r="AC478" s="564">
        <v>0</v>
      </c>
      <c r="AD478" s="564">
        <v>0</v>
      </c>
      <c r="AE478" s="564">
        <v>0</v>
      </c>
      <c r="AF478" s="564">
        <v>0</v>
      </c>
      <c r="AG478" s="564">
        <v>0</v>
      </c>
      <c r="AH478" s="564">
        <v>0</v>
      </c>
      <c r="AI478" s="564">
        <v>0</v>
      </c>
      <c r="AJ478" s="564">
        <v>0</v>
      </c>
      <c r="AK478" s="564">
        <v>0</v>
      </c>
    </row>
    <row r="479" spans="1:37">
      <c r="A479">
        <v>475</v>
      </c>
      <c r="B479" s="564">
        <f t="shared" ca="1" si="48"/>
        <v>0</v>
      </c>
      <c r="C479" s="564">
        <f t="shared" ca="1" si="43"/>
        <v>0</v>
      </c>
      <c r="D479" s="564">
        <f t="shared" ca="1" si="46"/>
        <v>0</v>
      </c>
      <c r="E479" s="564">
        <f t="shared" ca="1" si="44"/>
        <v>0</v>
      </c>
      <c r="F479" s="564">
        <f t="shared" ca="1" si="47"/>
        <v>1</v>
      </c>
      <c r="G479" s="564">
        <f t="shared" ca="1" si="45"/>
        <v>3.8197681677731445</v>
      </c>
      <c r="H479" s="564">
        <v>0</v>
      </c>
      <c r="I479" s="564">
        <v>0</v>
      </c>
      <c r="J479" s="564">
        <v>0</v>
      </c>
      <c r="K479" s="564">
        <v>0</v>
      </c>
      <c r="L479" s="564">
        <v>0</v>
      </c>
      <c r="M479" s="564">
        <v>0</v>
      </c>
      <c r="N479" s="564">
        <v>0</v>
      </c>
      <c r="O479" s="564">
        <v>0</v>
      </c>
      <c r="P479" s="564">
        <v>0</v>
      </c>
      <c r="Q479" s="564">
        <v>0</v>
      </c>
      <c r="R479" s="564">
        <v>0</v>
      </c>
      <c r="S479" s="564">
        <v>0</v>
      </c>
      <c r="T479" s="564">
        <v>0</v>
      </c>
      <c r="U479" s="564">
        <v>0</v>
      </c>
      <c r="V479" s="564">
        <v>0</v>
      </c>
      <c r="W479" s="564">
        <v>0</v>
      </c>
      <c r="X479" s="564">
        <v>0</v>
      </c>
      <c r="Y479" s="564">
        <v>0</v>
      </c>
      <c r="Z479" s="564">
        <v>0</v>
      </c>
      <c r="AA479" s="564">
        <v>0</v>
      </c>
      <c r="AB479" s="564">
        <v>0</v>
      </c>
      <c r="AC479" s="564">
        <v>0</v>
      </c>
      <c r="AD479" s="564">
        <v>0</v>
      </c>
      <c r="AE479" s="564">
        <v>0</v>
      </c>
      <c r="AF479" s="564">
        <v>0</v>
      </c>
      <c r="AG479" s="564">
        <v>0</v>
      </c>
      <c r="AH479" s="564">
        <v>0</v>
      </c>
      <c r="AI479" s="564">
        <v>0</v>
      </c>
      <c r="AJ479" s="564">
        <v>0</v>
      </c>
      <c r="AK479" s="564">
        <v>0</v>
      </c>
    </row>
    <row r="480" spans="1:37">
      <c r="A480">
        <v>476</v>
      </c>
      <c r="B480" s="564">
        <f t="shared" ca="1" si="48"/>
        <v>20</v>
      </c>
      <c r="C480" s="564">
        <f t="shared" ca="1" si="43"/>
        <v>400</v>
      </c>
      <c r="D480" s="564">
        <f t="shared" ca="1" si="46"/>
        <v>20</v>
      </c>
      <c r="E480" s="564">
        <f t="shared" ca="1" si="44"/>
        <v>0</v>
      </c>
      <c r="F480" s="564">
        <f t="shared" ca="1" si="47"/>
        <v>1</v>
      </c>
      <c r="G480" s="564">
        <f t="shared" ca="1" si="45"/>
        <v>-0.58985500217998754</v>
      </c>
      <c r="H480" s="564">
        <v>1</v>
      </c>
      <c r="I480" s="564">
        <v>1</v>
      </c>
      <c r="J480" s="564">
        <v>1</v>
      </c>
      <c r="K480" s="564">
        <v>1</v>
      </c>
      <c r="L480" s="564">
        <v>1</v>
      </c>
      <c r="M480" s="564">
        <v>1</v>
      </c>
      <c r="N480" s="564">
        <v>1</v>
      </c>
      <c r="O480" s="564">
        <v>1</v>
      </c>
      <c r="P480" s="564">
        <v>1</v>
      </c>
      <c r="Q480" s="564">
        <v>1</v>
      </c>
      <c r="R480" s="564">
        <v>1</v>
      </c>
      <c r="S480" s="564">
        <v>1</v>
      </c>
      <c r="T480" s="564">
        <v>1</v>
      </c>
      <c r="U480" s="564">
        <v>1</v>
      </c>
      <c r="V480" s="564">
        <v>1</v>
      </c>
      <c r="W480" s="564">
        <v>1</v>
      </c>
      <c r="X480" s="564">
        <v>1</v>
      </c>
      <c r="Y480" s="564">
        <v>1</v>
      </c>
      <c r="Z480" s="564">
        <v>1</v>
      </c>
      <c r="AA480" s="564">
        <v>1</v>
      </c>
      <c r="AB480" s="564">
        <v>1</v>
      </c>
      <c r="AC480" s="564">
        <v>1</v>
      </c>
      <c r="AD480" s="564">
        <v>1</v>
      </c>
      <c r="AE480" s="564">
        <v>1</v>
      </c>
      <c r="AF480" s="564">
        <v>1</v>
      </c>
      <c r="AG480" s="564">
        <v>1</v>
      </c>
      <c r="AH480" s="564">
        <v>1</v>
      </c>
      <c r="AI480" s="564">
        <v>1</v>
      </c>
      <c r="AJ480" s="564">
        <v>1</v>
      </c>
      <c r="AK480" s="564">
        <v>1</v>
      </c>
    </row>
    <row r="481" spans="1:37">
      <c r="A481">
        <v>477</v>
      </c>
      <c r="B481" s="564">
        <f t="shared" ca="1" si="48"/>
        <v>0</v>
      </c>
      <c r="C481" s="564">
        <f t="shared" ca="1" si="43"/>
        <v>0</v>
      </c>
      <c r="D481" s="564">
        <f t="shared" ca="1" si="46"/>
        <v>0</v>
      </c>
      <c r="E481" s="564">
        <f t="shared" ca="1" si="44"/>
        <v>0</v>
      </c>
      <c r="F481" s="564">
        <f t="shared" ca="1" si="47"/>
        <v>1</v>
      </c>
      <c r="G481" s="564">
        <f t="shared" ca="1" si="45"/>
        <v>0.36893200926601677</v>
      </c>
      <c r="H481" s="564">
        <v>0</v>
      </c>
      <c r="I481" s="564">
        <v>0</v>
      </c>
      <c r="J481" s="564">
        <v>0</v>
      </c>
      <c r="K481" s="564">
        <v>0</v>
      </c>
      <c r="L481" s="564">
        <v>0</v>
      </c>
      <c r="M481" s="564">
        <v>0</v>
      </c>
      <c r="N481" s="564">
        <v>0</v>
      </c>
      <c r="O481" s="564">
        <v>0</v>
      </c>
      <c r="P481" s="564">
        <v>0</v>
      </c>
      <c r="Q481" s="564">
        <v>0</v>
      </c>
      <c r="R481" s="564">
        <v>0</v>
      </c>
      <c r="S481" s="564">
        <v>0</v>
      </c>
      <c r="T481" s="564">
        <v>0</v>
      </c>
      <c r="U481" s="564">
        <v>0</v>
      </c>
      <c r="V481" s="564">
        <v>0</v>
      </c>
      <c r="W481" s="564">
        <v>0</v>
      </c>
      <c r="X481" s="564">
        <v>0</v>
      </c>
      <c r="Y481" s="564">
        <v>0</v>
      </c>
      <c r="Z481" s="564">
        <v>0</v>
      </c>
      <c r="AA481" s="564">
        <v>0</v>
      </c>
      <c r="AB481" s="564">
        <v>0</v>
      </c>
      <c r="AC481" s="564">
        <v>0</v>
      </c>
      <c r="AD481" s="564">
        <v>0</v>
      </c>
      <c r="AE481" s="564">
        <v>0</v>
      </c>
      <c r="AF481" s="564">
        <v>0</v>
      </c>
      <c r="AG481" s="564">
        <v>0</v>
      </c>
      <c r="AH481" s="564">
        <v>0</v>
      </c>
      <c r="AI481" s="564">
        <v>0</v>
      </c>
      <c r="AJ481" s="564">
        <v>0</v>
      </c>
      <c r="AK481" s="564">
        <v>0</v>
      </c>
    </row>
    <row r="482" spans="1:37">
      <c r="A482">
        <v>478</v>
      </c>
      <c r="B482" s="564">
        <f t="shared" ca="1" si="48"/>
        <v>20</v>
      </c>
      <c r="C482" s="564">
        <f t="shared" ca="1" si="43"/>
        <v>400</v>
      </c>
      <c r="D482" s="564">
        <f t="shared" ca="1" si="46"/>
        <v>20</v>
      </c>
      <c r="E482" s="564">
        <f t="shared" ca="1" si="44"/>
        <v>0</v>
      </c>
      <c r="F482" s="564">
        <f t="shared" ca="1" si="47"/>
        <v>1</v>
      </c>
      <c r="G482" s="564">
        <f t="shared" ca="1" si="45"/>
        <v>7.629103161731543E-2</v>
      </c>
      <c r="H482" s="564">
        <v>1</v>
      </c>
      <c r="I482" s="564">
        <v>1</v>
      </c>
      <c r="J482" s="564">
        <v>1</v>
      </c>
      <c r="K482" s="564">
        <v>1</v>
      </c>
      <c r="L482" s="564">
        <v>1</v>
      </c>
      <c r="M482" s="564">
        <v>1</v>
      </c>
      <c r="N482" s="564">
        <v>1</v>
      </c>
      <c r="O482" s="564">
        <v>1</v>
      </c>
      <c r="P482" s="564">
        <v>1</v>
      </c>
      <c r="Q482" s="564">
        <v>1</v>
      </c>
      <c r="R482" s="564">
        <v>1</v>
      </c>
      <c r="S482" s="564">
        <v>1</v>
      </c>
      <c r="T482" s="564">
        <v>1</v>
      </c>
      <c r="U482" s="564">
        <v>1</v>
      </c>
      <c r="V482" s="564">
        <v>1</v>
      </c>
      <c r="W482" s="564">
        <v>1</v>
      </c>
      <c r="X482" s="564">
        <v>1</v>
      </c>
      <c r="Y482" s="564">
        <v>1</v>
      </c>
      <c r="Z482" s="564">
        <v>1</v>
      </c>
      <c r="AA482" s="564">
        <v>1</v>
      </c>
      <c r="AB482" s="564">
        <v>1</v>
      </c>
      <c r="AC482" s="564">
        <v>1</v>
      </c>
      <c r="AD482" s="564">
        <v>1</v>
      </c>
      <c r="AE482" s="564">
        <v>1</v>
      </c>
      <c r="AF482" s="564">
        <v>1</v>
      </c>
      <c r="AG482" s="564">
        <v>1</v>
      </c>
      <c r="AH482" s="564">
        <v>1</v>
      </c>
      <c r="AI482" s="564">
        <v>1</v>
      </c>
      <c r="AJ482" s="564">
        <v>1</v>
      </c>
      <c r="AK482" s="564">
        <v>1</v>
      </c>
    </row>
    <row r="483" spans="1:37">
      <c r="A483">
        <v>479</v>
      </c>
      <c r="B483" s="564">
        <f t="shared" ca="1" si="48"/>
        <v>0</v>
      </c>
      <c r="C483" s="564">
        <f t="shared" ca="1" si="43"/>
        <v>0</v>
      </c>
      <c r="D483" s="564">
        <f t="shared" ca="1" si="46"/>
        <v>0</v>
      </c>
      <c r="E483" s="564">
        <f t="shared" ca="1" si="44"/>
        <v>0</v>
      </c>
      <c r="F483" s="564">
        <f t="shared" ca="1" si="47"/>
        <v>1</v>
      </c>
      <c r="G483" s="564">
        <f t="shared" ca="1" si="45"/>
        <v>-2.6150523132436296</v>
      </c>
      <c r="H483" s="564">
        <v>0</v>
      </c>
      <c r="I483" s="564">
        <v>0</v>
      </c>
      <c r="J483" s="564">
        <v>0</v>
      </c>
      <c r="K483" s="564">
        <v>0</v>
      </c>
      <c r="L483" s="564">
        <v>0</v>
      </c>
      <c r="M483" s="564">
        <v>0</v>
      </c>
      <c r="N483" s="564">
        <v>0</v>
      </c>
      <c r="O483" s="564">
        <v>0</v>
      </c>
      <c r="P483" s="564">
        <v>0</v>
      </c>
      <c r="Q483" s="564">
        <v>0</v>
      </c>
      <c r="R483" s="564">
        <v>0</v>
      </c>
      <c r="S483" s="564">
        <v>0</v>
      </c>
      <c r="T483" s="564">
        <v>0</v>
      </c>
      <c r="U483" s="564">
        <v>0</v>
      </c>
      <c r="V483" s="564">
        <v>0</v>
      </c>
      <c r="W483" s="564">
        <v>0</v>
      </c>
      <c r="X483" s="564">
        <v>0</v>
      </c>
      <c r="Y483" s="564">
        <v>0</v>
      </c>
      <c r="Z483" s="564">
        <v>0</v>
      </c>
      <c r="AA483" s="564">
        <v>0</v>
      </c>
      <c r="AB483" s="564">
        <v>0</v>
      </c>
      <c r="AC483" s="564">
        <v>0</v>
      </c>
      <c r="AD483" s="564">
        <v>0</v>
      </c>
      <c r="AE483" s="564">
        <v>0</v>
      </c>
      <c r="AF483" s="564">
        <v>0</v>
      </c>
      <c r="AG483" s="564">
        <v>0</v>
      </c>
      <c r="AH483" s="564">
        <v>0</v>
      </c>
      <c r="AI483" s="564">
        <v>0</v>
      </c>
      <c r="AJ483" s="564">
        <v>0</v>
      </c>
      <c r="AK483" s="564">
        <v>0</v>
      </c>
    </row>
    <row r="484" spans="1:37">
      <c r="A484">
        <v>480</v>
      </c>
      <c r="B484" s="564">
        <f t="shared" ca="1" si="48"/>
        <v>0</v>
      </c>
      <c r="C484" s="564">
        <f t="shared" ca="1" si="43"/>
        <v>0</v>
      </c>
      <c r="D484" s="564">
        <f t="shared" ca="1" si="46"/>
        <v>0</v>
      </c>
      <c r="E484" s="564">
        <f t="shared" ca="1" si="44"/>
        <v>0</v>
      </c>
      <c r="F484" s="564">
        <f t="shared" ca="1" si="47"/>
        <v>1</v>
      </c>
      <c r="G484" s="564">
        <f t="shared" ca="1" si="45"/>
        <v>-0.35837233738512353</v>
      </c>
      <c r="H484" s="564">
        <v>0</v>
      </c>
      <c r="I484" s="564">
        <v>0</v>
      </c>
      <c r="J484" s="564">
        <v>0</v>
      </c>
      <c r="K484" s="564">
        <v>0</v>
      </c>
      <c r="L484" s="564">
        <v>0</v>
      </c>
      <c r="M484" s="564">
        <v>0</v>
      </c>
      <c r="N484" s="564">
        <v>0</v>
      </c>
      <c r="O484" s="564">
        <v>0</v>
      </c>
      <c r="P484" s="564">
        <v>0</v>
      </c>
      <c r="Q484" s="564">
        <v>0</v>
      </c>
      <c r="R484" s="564">
        <v>0</v>
      </c>
      <c r="S484" s="564">
        <v>0</v>
      </c>
      <c r="T484" s="564">
        <v>0</v>
      </c>
      <c r="U484" s="564">
        <v>0</v>
      </c>
      <c r="V484" s="564">
        <v>0</v>
      </c>
      <c r="W484" s="564">
        <v>0</v>
      </c>
      <c r="X484" s="564">
        <v>0</v>
      </c>
      <c r="Y484" s="564">
        <v>0</v>
      </c>
      <c r="Z484" s="564">
        <v>0</v>
      </c>
      <c r="AA484" s="564">
        <v>0</v>
      </c>
      <c r="AB484" s="564">
        <v>0</v>
      </c>
      <c r="AC484" s="564">
        <v>0</v>
      </c>
      <c r="AD484" s="564">
        <v>0</v>
      </c>
      <c r="AE484" s="564">
        <v>0</v>
      </c>
      <c r="AF484" s="564">
        <v>0</v>
      </c>
      <c r="AG484" s="564">
        <v>0</v>
      </c>
      <c r="AH484" s="564">
        <v>0</v>
      </c>
      <c r="AI484" s="564">
        <v>0</v>
      </c>
      <c r="AJ484" s="564">
        <v>0</v>
      </c>
      <c r="AK484" s="564">
        <v>0</v>
      </c>
    </row>
    <row r="485" spans="1:37">
      <c r="A485">
        <v>481</v>
      </c>
      <c r="B485" s="564">
        <f t="shared" ca="1" si="48"/>
        <v>0</v>
      </c>
      <c r="C485" s="564">
        <f t="shared" ca="1" si="43"/>
        <v>0</v>
      </c>
      <c r="D485" s="564">
        <f t="shared" ca="1" si="46"/>
        <v>0</v>
      </c>
      <c r="E485" s="564">
        <f t="shared" ca="1" si="44"/>
        <v>0</v>
      </c>
      <c r="F485" s="564">
        <f t="shared" ca="1" si="47"/>
        <v>1</v>
      </c>
      <c r="G485" s="564">
        <f t="shared" ca="1" si="45"/>
        <v>-2.276745150104964</v>
      </c>
      <c r="H485" s="564">
        <v>0</v>
      </c>
      <c r="I485" s="564">
        <v>0</v>
      </c>
      <c r="J485" s="564">
        <v>0</v>
      </c>
      <c r="K485" s="564">
        <v>0</v>
      </c>
      <c r="L485" s="564">
        <v>0</v>
      </c>
      <c r="M485" s="564">
        <v>0</v>
      </c>
      <c r="N485" s="564">
        <v>0</v>
      </c>
      <c r="O485" s="564">
        <v>0</v>
      </c>
      <c r="P485" s="564">
        <v>0</v>
      </c>
      <c r="Q485" s="564">
        <v>0</v>
      </c>
      <c r="R485" s="564">
        <v>0</v>
      </c>
      <c r="S485" s="564">
        <v>0</v>
      </c>
      <c r="T485" s="564">
        <v>0</v>
      </c>
      <c r="U485" s="564">
        <v>0</v>
      </c>
      <c r="V485" s="564">
        <v>0</v>
      </c>
      <c r="W485" s="564">
        <v>0</v>
      </c>
      <c r="X485" s="564">
        <v>0</v>
      </c>
      <c r="Y485" s="564">
        <v>0</v>
      </c>
      <c r="Z485" s="564">
        <v>0</v>
      </c>
      <c r="AA485" s="564">
        <v>0</v>
      </c>
      <c r="AB485" s="564">
        <v>0</v>
      </c>
      <c r="AC485" s="564">
        <v>0</v>
      </c>
      <c r="AD485" s="564">
        <v>0</v>
      </c>
      <c r="AE485" s="564">
        <v>0</v>
      </c>
      <c r="AF485" s="564">
        <v>0</v>
      </c>
      <c r="AG485" s="564">
        <v>0</v>
      </c>
      <c r="AH485" s="564">
        <v>0</v>
      </c>
      <c r="AI485" s="564">
        <v>0</v>
      </c>
      <c r="AJ485" s="564">
        <v>0</v>
      </c>
      <c r="AK485" s="564">
        <v>0</v>
      </c>
    </row>
    <row r="486" spans="1:37">
      <c r="A486">
        <v>482</v>
      </c>
      <c r="B486" s="564">
        <f t="shared" ca="1" si="48"/>
        <v>0</v>
      </c>
      <c r="C486" s="564">
        <f t="shared" ca="1" si="43"/>
        <v>0</v>
      </c>
      <c r="D486" s="564">
        <f t="shared" ca="1" si="46"/>
        <v>0</v>
      </c>
      <c r="E486" s="564">
        <f t="shared" ca="1" si="44"/>
        <v>0</v>
      </c>
      <c r="F486" s="564">
        <f t="shared" ca="1" si="47"/>
        <v>1</v>
      </c>
      <c r="G486" s="564">
        <f t="shared" ca="1" si="45"/>
        <v>-8.131429763754408</v>
      </c>
      <c r="H486" s="564">
        <v>0</v>
      </c>
      <c r="I486" s="564">
        <v>0</v>
      </c>
      <c r="J486" s="564">
        <v>0</v>
      </c>
      <c r="K486" s="564">
        <v>0</v>
      </c>
      <c r="L486" s="564">
        <v>0</v>
      </c>
      <c r="M486" s="564">
        <v>0</v>
      </c>
      <c r="N486" s="564">
        <v>0</v>
      </c>
      <c r="O486" s="564">
        <v>0</v>
      </c>
      <c r="P486" s="564">
        <v>0</v>
      </c>
      <c r="Q486" s="564">
        <v>0</v>
      </c>
      <c r="R486" s="564">
        <v>0</v>
      </c>
      <c r="S486" s="564">
        <v>0</v>
      </c>
      <c r="T486" s="564">
        <v>0</v>
      </c>
      <c r="U486" s="564">
        <v>0</v>
      </c>
      <c r="V486" s="564">
        <v>0</v>
      </c>
      <c r="W486" s="564">
        <v>0</v>
      </c>
      <c r="X486" s="564">
        <v>0</v>
      </c>
      <c r="Y486" s="564">
        <v>0</v>
      </c>
      <c r="Z486" s="564">
        <v>0</v>
      </c>
      <c r="AA486" s="564">
        <v>0</v>
      </c>
      <c r="AB486" s="564">
        <v>0</v>
      </c>
      <c r="AC486" s="564">
        <v>0</v>
      </c>
      <c r="AD486" s="564">
        <v>0</v>
      </c>
      <c r="AE486" s="564">
        <v>0</v>
      </c>
      <c r="AF486" s="564">
        <v>0</v>
      </c>
      <c r="AG486" s="564">
        <v>0</v>
      </c>
      <c r="AH486" s="564">
        <v>0</v>
      </c>
      <c r="AI486" s="564">
        <v>0</v>
      </c>
      <c r="AJ486" s="564">
        <v>0</v>
      </c>
      <c r="AK486" s="564">
        <v>0</v>
      </c>
    </row>
    <row r="487" spans="1:37">
      <c r="A487">
        <v>483</v>
      </c>
      <c r="B487" s="564">
        <f t="shared" ca="1" si="48"/>
        <v>20</v>
      </c>
      <c r="C487" s="564">
        <f t="shared" ca="1" si="43"/>
        <v>400</v>
      </c>
      <c r="D487" s="564">
        <f t="shared" ca="1" si="46"/>
        <v>20</v>
      </c>
      <c r="E487" s="564">
        <f t="shared" ca="1" si="44"/>
        <v>0</v>
      </c>
      <c r="F487" s="564">
        <f t="shared" ca="1" si="47"/>
        <v>1</v>
      </c>
      <c r="G487" s="564">
        <f t="shared" ca="1" si="45"/>
        <v>-4.1513174544199245</v>
      </c>
      <c r="H487" s="564">
        <v>1</v>
      </c>
      <c r="I487" s="564">
        <v>1</v>
      </c>
      <c r="J487" s="564">
        <v>1</v>
      </c>
      <c r="K487" s="564">
        <v>1</v>
      </c>
      <c r="L487" s="564">
        <v>1</v>
      </c>
      <c r="M487" s="564">
        <v>1</v>
      </c>
      <c r="N487" s="564">
        <v>1</v>
      </c>
      <c r="O487" s="564">
        <v>1</v>
      </c>
      <c r="P487" s="564">
        <v>1</v>
      </c>
      <c r="Q487" s="564">
        <v>1</v>
      </c>
      <c r="R487" s="564">
        <v>1</v>
      </c>
      <c r="S487" s="564">
        <v>1</v>
      </c>
      <c r="T487" s="564">
        <v>1</v>
      </c>
      <c r="U487" s="564">
        <v>1</v>
      </c>
      <c r="V487" s="564">
        <v>1</v>
      </c>
      <c r="W487" s="564">
        <v>1</v>
      </c>
      <c r="X487" s="564">
        <v>1</v>
      </c>
      <c r="Y487" s="564">
        <v>1</v>
      </c>
      <c r="Z487" s="564">
        <v>1</v>
      </c>
      <c r="AA487" s="564">
        <v>1</v>
      </c>
      <c r="AB487" s="564">
        <v>1</v>
      </c>
      <c r="AC487" s="564">
        <v>1</v>
      </c>
      <c r="AD487" s="564">
        <v>1</v>
      </c>
      <c r="AE487" s="564">
        <v>1</v>
      </c>
      <c r="AF487" s="564">
        <v>1</v>
      </c>
      <c r="AG487" s="564">
        <v>1</v>
      </c>
      <c r="AH487" s="564">
        <v>1</v>
      </c>
      <c r="AI487" s="564">
        <v>1</v>
      </c>
      <c r="AJ487" s="564">
        <v>1</v>
      </c>
      <c r="AK487" s="564">
        <v>1</v>
      </c>
    </row>
    <row r="488" spans="1:37">
      <c r="A488">
        <v>484</v>
      </c>
      <c r="B488" s="564">
        <f t="shared" ca="1" si="48"/>
        <v>20</v>
      </c>
      <c r="C488" s="564">
        <f t="shared" ca="1" si="43"/>
        <v>400</v>
      </c>
      <c r="D488" s="564">
        <f t="shared" ca="1" si="46"/>
        <v>20</v>
      </c>
      <c r="E488" s="564">
        <f t="shared" ca="1" si="44"/>
        <v>0</v>
      </c>
      <c r="F488" s="564">
        <f t="shared" ca="1" si="47"/>
        <v>1</v>
      </c>
      <c r="G488" s="564">
        <f t="shared" ca="1" si="45"/>
        <v>-2.3302187247360151</v>
      </c>
      <c r="H488" s="564">
        <v>1</v>
      </c>
      <c r="I488" s="564">
        <v>1</v>
      </c>
      <c r="J488" s="564">
        <v>1</v>
      </c>
      <c r="K488" s="564">
        <v>1</v>
      </c>
      <c r="L488" s="564">
        <v>1</v>
      </c>
      <c r="M488" s="564">
        <v>1</v>
      </c>
      <c r="N488" s="564">
        <v>1</v>
      </c>
      <c r="O488" s="564">
        <v>1</v>
      </c>
      <c r="P488" s="564">
        <v>1</v>
      </c>
      <c r="Q488" s="564">
        <v>1</v>
      </c>
      <c r="R488" s="564">
        <v>1</v>
      </c>
      <c r="S488" s="564">
        <v>1</v>
      </c>
      <c r="T488" s="564">
        <v>1</v>
      </c>
      <c r="U488" s="564">
        <v>1</v>
      </c>
      <c r="V488" s="564">
        <v>1</v>
      </c>
      <c r="W488" s="564">
        <v>1</v>
      </c>
      <c r="X488" s="564">
        <v>1</v>
      </c>
      <c r="Y488" s="564">
        <v>1</v>
      </c>
      <c r="Z488" s="564">
        <v>1</v>
      </c>
      <c r="AA488" s="564">
        <v>1</v>
      </c>
      <c r="AB488" s="564">
        <v>1</v>
      </c>
      <c r="AC488" s="564">
        <v>1</v>
      </c>
      <c r="AD488" s="564">
        <v>1</v>
      </c>
      <c r="AE488" s="564">
        <v>1</v>
      </c>
      <c r="AF488" s="564">
        <v>1</v>
      </c>
      <c r="AG488" s="564">
        <v>1</v>
      </c>
      <c r="AH488" s="564">
        <v>1</v>
      </c>
      <c r="AI488" s="564">
        <v>1</v>
      </c>
      <c r="AJ488" s="564">
        <v>1</v>
      </c>
      <c r="AK488" s="564">
        <v>1</v>
      </c>
    </row>
    <row r="489" spans="1:37">
      <c r="A489">
        <v>485</v>
      </c>
      <c r="B489" s="564">
        <f t="shared" ca="1" si="48"/>
        <v>0</v>
      </c>
      <c r="C489" s="564">
        <f t="shared" ca="1" si="43"/>
        <v>0</v>
      </c>
      <c r="D489" s="564">
        <f t="shared" ca="1" si="46"/>
        <v>0</v>
      </c>
      <c r="E489" s="564">
        <f t="shared" ca="1" si="44"/>
        <v>0</v>
      </c>
      <c r="F489" s="564">
        <f t="shared" ca="1" si="47"/>
        <v>1</v>
      </c>
      <c r="G489" s="564">
        <f t="shared" ca="1" si="45"/>
        <v>7.6641581614639485</v>
      </c>
      <c r="H489" s="564">
        <v>0</v>
      </c>
      <c r="I489" s="564">
        <v>0</v>
      </c>
      <c r="J489" s="564">
        <v>0</v>
      </c>
      <c r="K489" s="564">
        <v>0</v>
      </c>
      <c r="L489" s="564">
        <v>0</v>
      </c>
      <c r="M489" s="564">
        <v>0</v>
      </c>
      <c r="N489" s="564">
        <v>0</v>
      </c>
      <c r="O489" s="564">
        <v>0</v>
      </c>
      <c r="P489" s="564">
        <v>0</v>
      </c>
      <c r="Q489" s="564">
        <v>0</v>
      </c>
      <c r="R489" s="564">
        <v>0</v>
      </c>
      <c r="S489" s="564">
        <v>0</v>
      </c>
      <c r="T489" s="564">
        <v>0</v>
      </c>
      <c r="U489" s="564">
        <v>0</v>
      </c>
      <c r="V489" s="564">
        <v>0</v>
      </c>
      <c r="W489" s="564">
        <v>0</v>
      </c>
      <c r="X489" s="564">
        <v>0</v>
      </c>
      <c r="Y489" s="564">
        <v>0</v>
      </c>
      <c r="Z489" s="564">
        <v>0</v>
      </c>
      <c r="AA489" s="564">
        <v>0</v>
      </c>
      <c r="AB489" s="564">
        <v>0</v>
      </c>
      <c r="AC489" s="564">
        <v>0</v>
      </c>
      <c r="AD489" s="564">
        <v>0</v>
      </c>
      <c r="AE489" s="564">
        <v>0</v>
      </c>
      <c r="AF489" s="564">
        <v>0</v>
      </c>
      <c r="AG489" s="564">
        <v>0</v>
      </c>
      <c r="AH489" s="564">
        <v>0</v>
      </c>
      <c r="AI489" s="564">
        <v>0</v>
      </c>
      <c r="AJ489" s="564">
        <v>0</v>
      </c>
      <c r="AK489" s="564">
        <v>0</v>
      </c>
    </row>
    <row r="490" spans="1:37">
      <c r="A490">
        <v>486</v>
      </c>
      <c r="B490" s="564">
        <f t="shared" ca="1" si="48"/>
        <v>20</v>
      </c>
      <c r="C490" s="564">
        <f t="shared" ca="1" si="43"/>
        <v>400</v>
      </c>
      <c r="D490" s="564">
        <f t="shared" ca="1" si="46"/>
        <v>20</v>
      </c>
      <c r="E490" s="564">
        <f t="shared" ca="1" si="44"/>
        <v>0</v>
      </c>
      <c r="F490" s="564">
        <f t="shared" ca="1" si="47"/>
        <v>1</v>
      </c>
      <c r="G490" s="564">
        <f t="shared" ca="1" si="45"/>
        <v>5.0756267748918606</v>
      </c>
      <c r="H490" s="564">
        <v>1</v>
      </c>
      <c r="I490" s="564">
        <v>1</v>
      </c>
      <c r="J490" s="564">
        <v>1</v>
      </c>
      <c r="K490" s="564">
        <v>1</v>
      </c>
      <c r="L490" s="564">
        <v>1</v>
      </c>
      <c r="M490" s="564">
        <v>1</v>
      </c>
      <c r="N490" s="564">
        <v>1</v>
      </c>
      <c r="O490" s="564">
        <v>1</v>
      </c>
      <c r="P490" s="564">
        <v>1</v>
      </c>
      <c r="Q490" s="564">
        <v>1</v>
      </c>
      <c r="R490" s="564">
        <v>1</v>
      </c>
      <c r="S490" s="564">
        <v>1</v>
      </c>
      <c r="T490" s="564">
        <v>1</v>
      </c>
      <c r="U490" s="564">
        <v>1</v>
      </c>
      <c r="V490" s="564">
        <v>1</v>
      </c>
      <c r="W490" s="564">
        <v>1</v>
      </c>
      <c r="X490" s="564">
        <v>1</v>
      </c>
      <c r="Y490" s="564">
        <v>1</v>
      </c>
      <c r="Z490" s="564">
        <v>1</v>
      </c>
      <c r="AA490" s="564">
        <v>1</v>
      </c>
      <c r="AB490" s="564">
        <v>1</v>
      </c>
      <c r="AC490" s="564">
        <v>1</v>
      </c>
      <c r="AD490" s="564">
        <v>1</v>
      </c>
      <c r="AE490" s="564">
        <v>1</v>
      </c>
      <c r="AF490" s="564">
        <v>1</v>
      </c>
      <c r="AG490" s="564">
        <v>1</v>
      </c>
      <c r="AH490" s="564">
        <v>1</v>
      </c>
      <c r="AI490" s="564">
        <v>1</v>
      </c>
      <c r="AJ490" s="564">
        <v>1</v>
      </c>
      <c r="AK490" s="564">
        <v>1</v>
      </c>
    </row>
    <row r="491" spans="1:37">
      <c r="A491">
        <v>487</v>
      </c>
      <c r="B491" s="564">
        <f t="shared" ca="1" si="48"/>
        <v>0</v>
      </c>
      <c r="C491" s="564">
        <f t="shared" ca="1" si="43"/>
        <v>0</v>
      </c>
      <c r="D491" s="564">
        <f t="shared" ca="1" si="46"/>
        <v>0</v>
      </c>
      <c r="E491" s="564">
        <f t="shared" ca="1" si="44"/>
        <v>0</v>
      </c>
      <c r="F491" s="564">
        <f t="shared" ca="1" si="47"/>
        <v>1</v>
      </c>
      <c r="G491" s="564">
        <f t="shared" ca="1" si="45"/>
        <v>-1.5776877980198623</v>
      </c>
      <c r="H491" s="564">
        <v>0</v>
      </c>
      <c r="I491" s="564">
        <v>0</v>
      </c>
      <c r="J491" s="564">
        <v>0</v>
      </c>
      <c r="K491" s="564">
        <v>0</v>
      </c>
      <c r="L491" s="564">
        <v>0</v>
      </c>
      <c r="M491" s="564">
        <v>0</v>
      </c>
      <c r="N491" s="564">
        <v>0</v>
      </c>
      <c r="O491" s="564">
        <v>0</v>
      </c>
      <c r="P491" s="564">
        <v>0</v>
      </c>
      <c r="Q491" s="564">
        <v>0</v>
      </c>
      <c r="R491" s="564">
        <v>0</v>
      </c>
      <c r="S491" s="564">
        <v>0</v>
      </c>
      <c r="T491" s="564">
        <v>0</v>
      </c>
      <c r="U491" s="564">
        <v>0</v>
      </c>
      <c r="V491" s="564">
        <v>0</v>
      </c>
      <c r="W491" s="564">
        <v>0</v>
      </c>
      <c r="X491" s="564">
        <v>0</v>
      </c>
      <c r="Y491" s="564">
        <v>0</v>
      </c>
      <c r="Z491" s="564">
        <v>0</v>
      </c>
      <c r="AA491" s="564">
        <v>0</v>
      </c>
      <c r="AB491" s="564">
        <v>0</v>
      </c>
      <c r="AC491" s="564">
        <v>0</v>
      </c>
      <c r="AD491" s="564">
        <v>0</v>
      </c>
      <c r="AE491" s="564">
        <v>0</v>
      </c>
      <c r="AF491" s="564">
        <v>0</v>
      </c>
      <c r="AG491" s="564">
        <v>0</v>
      </c>
      <c r="AH491" s="564">
        <v>0</v>
      </c>
      <c r="AI491" s="564">
        <v>0</v>
      </c>
      <c r="AJ491" s="564">
        <v>0</v>
      </c>
      <c r="AK491" s="564">
        <v>0</v>
      </c>
    </row>
    <row r="492" spans="1:37">
      <c r="A492">
        <v>488</v>
      </c>
      <c r="B492" s="564">
        <f t="shared" ca="1" si="48"/>
        <v>0</v>
      </c>
      <c r="C492" s="564">
        <f t="shared" ca="1" si="43"/>
        <v>0</v>
      </c>
      <c r="D492" s="564">
        <f t="shared" ca="1" si="46"/>
        <v>0</v>
      </c>
      <c r="E492" s="564">
        <f t="shared" ca="1" si="44"/>
        <v>0</v>
      </c>
      <c r="F492" s="564">
        <f t="shared" ca="1" si="47"/>
        <v>1</v>
      </c>
      <c r="G492" s="564">
        <f t="shared" ca="1" si="45"/>
        <v>-0.27834990484426569</v>
      </c>
      <c r="H492" s="564">
        <v>0</v>
      </c>
      <c r="I492" s="564">
        <v>0</v>
      </c>
      <c r="J492" s="564">
        <v>0</v>
      </c>
      <c r="K492" s="564">
        <v>0</v>
      </c>
      <c r="L492" s="564">
        <v>0</v>
      </c>
      <c r="M492" s="564">
        <v>0</v>
      </c>
      <c r="N492" s="564">
        <v>0</v>
      </c>
      <c r="O492" s="564">
        <v>0</v>
      </c>
      <c r="P492" s="564">
        <v>0</v>
      </c>
      <c r="Q492" s="564">
        <v>0</v>
      </c>
      <c r="R492" s="564">
        <v>0</v>
      </c>
      <c r="S492" s="564">
        <v>0</v>
      </c>
      <c r="T492" s="564">
        <v>0</v>
      </c>
      <c r="U492" s="564">
        <v>0</v>
      </c>
      <c r="V492" s="564">
        <v>0</v>
      </c>
      <c r="W492" s="564">
        <v>0</v>
      </c>
      <c r="X492" s="564">
        <v>0</v>
      </c>
      <c r="Y492" s="564">
        <v>0</v>
      </c>
      <c r="Z492" s="564">
        <v>0</v>
      </c>
      <c r="AA492" s="564">
        <v>0</v>
      </c>
      <c r="AB492" s="564">
        <v>0</v>
      </c>
      <c r="AC492" s="564">
        <v>0</v>
      </c>
      <c r="AD492" s="564">
        <v>0</v>
      </c>
      <c r="AE492" s="564">
        <v>0</v>
      </c>
      <c r="AF492" s="564">
        <v>0</v>
      </c>
      <c r="AG492" s="564">
        <v>0</v>
      </c>
      <c r="AH492" s="564">
        <v>0</v>
      </c>
      <c r="AI492" s="564">
        <v>0</v>
      </c>
      <c r="AJ492" s="564">
        <v>0</v>
      </c>
      <c r="AK492" s="564">
        <v>0</v>
      </c>
    </row>
    <row r="493" spans="1:37">
      <c r="A493">
        <v>489</v>
      </c>
      <c r="B493" s="564">
        <f t="shared" ca="1" si="48"/>
        <v>20</v>
      </c>
      <c r="C493" s="564">
        <f t="shared" ca="1" si="43"/>
        <v>400</v>
      </c>
      <c r="D493" s="564">
        <f t="shared" ca="1" si="46"/>
        <v>20</v>
      </c>
      <c r="E493" s="564">
        <f t="shared" ca="1" si="44"/>
        <v>0</v>
      </c>
      <c r="F493" s="564">
        <f t="shared" ca="1" si="47"/>
        <v>1</v>
      </c>
      <c r="G493" s="564">
        <f t="shared" ca="1" si="45"/>
        <v>-4.1409235229981789</v>
      </c>
      <c r="H493" s="564">
        <v>1</v>
      </c>
      <c r="I493" s="564">
        <v>1</v>
      </c>
      <c r="J493" s="564">
        <v>1</v>
      </c>
      <c r="K493" s="564">
        <v>1</v>
      </c>
      <c r="L493" s="564">
        <v>1</v>
      </c>
      <c r="M493" s="564">
        <v>1</v>
      </c>
      <c r="N493" s="564">
        <v>1</v>
      </c>
      <c r="O493" s="564">
        <v>1</v>
      </c>
      <c r="P493" s="564">
        <v>1</v>
      </c>
      <c r="Q493" s="564">
        <v>1</v>
      </c>
      <c r="R493" s="564">
        <v>1</v>
      </c>
      <c r="S493" s="564">
        <v>1</v>
      </c>
      <c r="T493" s="564">
        <v>1</v>
      </c>
      <c r="U493" s="564">
        <v>1</v>
      </c>
      <c r="V493" s="564">
        <v>1</v>
      </c>
      <c r="W493" s="564">
        <v>1</v>
      </c>
      <c r="X493" s="564">
        <v>1</v>
      </c>
      <c r="Y493" s="564">
        <v>1</v>
      </c>
      <c r="Z493" s="564">
        <v>1</v>
      </c>
      <c r="AA493" s="564">
        <v>1</v>
      </c>
      <c r="AB493" s="564">
        <v>1</v>
      </c>
      <c r="AC493" s="564">
        <v>1</v>
      </c>
      <c r="AD493" s="564">
        <v>1</v>
      </c>
      <c r="AE493" s="564">
        <v>1</v>
      </c>
      <c r="AF493" s="564">
        <v>1</v>
      </c>
      <c r="AG493" s="564">
        <v>1</v>
      </c>
      <c r="AH493" s="564">
        <v>1</v>
      </c>
      <c r="AI493" s="564">
        <v>1</v>
      </c>
      <c r="AJ493" s="564">
        <v>1</v>
      </c>
      <c r="AK493" s="564">
        <v>1</v>
      </c>
    </row>
    <row r="494" spans="1:37">
      <c r="A494">
        <v>490</v>
      </c>
      <c r="B494" s="564">
        <f t="shared" ca="1" si="48"/>
        <v>20</v>
      </c>
      <c r="C494" s="564">
        <f t="shared" ca="1" si="43"/>
        <v>400</v>
      </c>
      <c r="D494" s="564">
        <f t="shared" ca="1" si="46"/>
        <v>20</v>
      </c>
      <c r="E494" s="564">
        <f t="shared" ca="1" si="44"/>
        <v>0</v>
      </c>
      <c r="F494" s="564">
        <f t="shared" ca="1" si="47"/>
        <v>1</v>
      </c>
      <c r="G494" s="564">
        <f t="shared" ca="1" si="45"/>
        <v>2.7871102302800494</v>
      </c>
      <c r="H494" s="564">
        <v>1</v>
      </c>
      <c r="I494" s="564">
        <v>1</v>
      </c>
      <c r="J494" s="564">
        <v>1</v>
      </c>
      <c r="K494" s="564">
        <v>1</v>
      </c>
      <c r="L494" s="564">
        <v>1</v>
      </c>
      <c r="M494" s="564">
        <v>1</v>
      </c>
      <c r="N494" s="564">
        <v>1</v>
      </c>
      <c r="O494" s="564">
        <v>1</v>
      </c>
      <c r="P494" s="564">
        <v>1</v>
      </c>
      <c r="Q494" s="564">
        <v>1</v>
      </c>
      <c r="R494" s="564">
        <v>1</v>
      </c>
      <c r="S494" s="564">
        <v>1</v>
      </c>
      <c r="T494" s="564">
        <v>1</v>
      </c>
      <c r="U494" s="564">
        <v>1</v>
      </c>
      <c r="V494" s="564">
        <v>1</v>
      </c>
      <c r="W494" s="564">
        <v>1</v>
      </c>
      <c r="X494" s="564">
        <v>1</v>
      </c>
      <c r="Y494" s="564">
        <v>1</v>
      </c>
      <c r="Z494" s="564">
        <v>1</v>
      </c>
      <c r="AA494" s="564">
        <v>1</v>
      </c>
      <c r="AB494" s="564">
        <v>1</v>
      </c>
      <c r="AC494" s="564">
        <v>1</v>
      </c>
      <c r="AD494" s="564">
        <v>1</v>
      </c>
      <c r="AE494" s="564">
        <v>1</v>
      </c>
      <c r="AF494" s="564">
        <v>1</v>
      </c>
      <c r="AG494" s="564">
        <v>1</v>
      </c>
      <c r="AH494" s="564">
        <v>1</v>
      </c>
      <c r="AI494" s="564">
        <v>1</v>
      </c>
      <c r="AJ494" s="564">
        <v>1</v>
      </c>
      <c r="AK494" s="564">
        <v>1</v>
      </c>
    </row>
    <row r="495" spans="1:37">
      <c r="A495">
        <v>491</v>
      </c>
      <c r="B495" s="564">
        <f t="shared" ca="1" si="48"/>
        <v>0</v>
      </c>
      <c r="C495" s="564">
        <f t="shared" ca="1" si="43"/>
        <v>0</v>
      </c>
      <c r="D495" s="564">
        <f t="shared" ca="1" si="46"/>
        <v>0</v>
      </c>
      <c r="E495" s="564">
        <f t="shared" ca="1" si="44"/>
        <v>0</v>
      </c>
      <c r="F495" s="564">
        <f t="shared" ca="1" si="47"/>
        <v>1</v>
      </c>
      <c r="G495" s="564">
        <f t="shared" ca="1" si="45"/>
        <v>3.3638363012801711</v>
      </c>
      <c r="H495" s="564">
        <v>0</v>
      </c>
      <c r="I495" s="564">
        <v>0</v>
      </c>
      <c r="J495" s="564">
        <v>0</v>
      </c>
      <c r="K495" s="564">
        <v>0</v>
      </c>
      <c r="L495" s="564">
        <v>0</v>
      </c>
      <c r="M495" s="564">
        <v>0</v>
      </c>
      <c r="N495" s="564">
        <v>0</v>
      </c>
      <c r="O495" s="564">
        <v>0</v>
      </c>
      <c r="P495" s="564">
        <v>0</v>
      </c>
      <c r="Q495" s="564">
        <v>0</v>
      </c>
      <c r="R495" s="564">
        <v>0</v>
      </c>
      <c r="S495" s="564">
        <v>0</v>
      </c>
      <c r="T495" s="564">
        <v>0</v>
      </c>
      <c r="U495" s="564">
        <v>0</v>
      </c>
      <c r="V495" s="564">
        <v>0</v>
      </c>
      <c r="W495" s="564">
        <v>0</v>
      </c>
      <c r="X495" s="564">
        <v>0</v>
      </c>
      <c r="Y495" s="564">
        <v>0</v>
      </c>
      <c r="Z495" s="564">
        <v>0</v>
      </c>
      <c r="AA495" s="564">
        <v>0</v>
      </c>
      <c r="AB495" s="564">
        <v>0</v>
      </c>
      <c r="AC495" s="564">
        <v>0</v>
      </c>
      <c r="AD495" s="564">
        <v>0</v>
      </c>
      <c r="AE495" s="564">
        <v>0</v>
      </c>
      <c r="AF495" s="564">
        <v>0</v>
      </c>
      <c r="AG495" s="564">
        <v>0</v>
      </c>
      <c r="AH495" s="564">
        <v>0</v>
      </c>
      <c r="AI495" s="564">
        <v>0</v>
      </c>
      <c r="AJ495" s="564">
        <v>0</v>
      </c>
      <c r="AK495" s="564">
        <v>0</v>
      </c>
    </row>
    <row r="496" spans="1:37">
      <c r="A496">
        <v>492</v>
      </c>
      <c r="B496" s="564">
        <f t="shared" ca="1" si="48"/>
        <v>20</v>
      </c>
      <c r="C496" s="564">
        <f t="shared" ca="1" si="43"/>
        <v>400</v>
      </c>
      <c r="D496" s="564">
        <f t="shared" ca="1" si="46"/>
        <v>20</v>
      </c>
      <c r="E496" s="564">
        <f t="shared" ca="1" si="44"/>
        <v>0</v>
      </c>
      <c r="F496" s="564">
        <f t="shared" ca="1" si="47"/>
        <v>1</v>
      </c>
      <c r="G496" s="564">
        <f t="shared" ca="1" si="45"/>
        <v>-0.63443482056865785</v>
      </c>
      <c r="H496" s="564">
        <v>1</v>
      </c>
      <c r="I496" s="564">
        <v>1</v>
      </c>
      <c r="J496" s="564">
        <v>1</v>
      </c>
      <c r="K496" s="564">
        <v>1</v>
      </c>
      <c r="L496" s="564">
        <v>1</v>
      </c>
      <c r="M496" s="564">
        <v>1</v>
      </c>
      <c r="N496" s="564">
        <v>1</v>
      </c>
      <c r="O496" s="564">
        <v>1</v>
      </c>
      <c r="P496" s="564">
        <v>1</v>
      </c>
      <c r="Q496" s="564">
        <v>1</v>
      </c>
      <c r="R496" s="564">
        <v>1</v>
      </c>
      <c r="S496" s="564">
        <v>1</v>
      </c>
      <c r="T496" s="564">
        <v>1</v>
      </c>
      <c r="U496" s="564">
        <v>1</v>
      </c>
      <c r="V496" s="564">
        <v>1</v>
      </c>
      <c r="W496" s="564">
        <v>1</v>
      </c>
      <c r="X496" s="564">
        <v>1</v>
      </c>
      <c r="Y496" s="564">
        <v>1</v>
      </c>
      <c r="Z496" s="564">
        <v>1</v>
      </c>
      <c r="AA496" s="564">
        <v>1</v>
      </c>
      <c r="AB496" s="564">
        <v>1</v>
      </c>
      <c r="AC496" s="564">
        <v>1</v>
      </c>
      <c r="AD496" s="564">
        <v>1</v>
      </c>
      <c r="AE496" s="564">
        <v>1</v>
      </c>
      <c r="AF496" s="564">
        <v>1</v>
      </c>
      <c r="AG496" s="564">
        <v>1</v>
      </c>
      <c r="AH496" s="564">
        <v>1</v>
      </c>
      <c r="AI496" s="564">
        <v>1</v>
      </c>
      <c r="AJ496" s="564">
        <v>1</v>
      </c>
      <c r="AK496" s="564">
        <v>1</v>
      </c>
    </row>
    <row r="497" spans="1:37">
      <c r="A497">
        <v>493</v>
      </c>
      <c r="B497" s="564">
        <f t="shared" ca="1" si="48"/>
        <v>20</v>
      </c>
      <c r="C497" s="564">
        <f t="shared" ca="1" si="43"/>
        <v>400</v>
      </c>
      <c r="D497" s="564">
        <f t="shared" ca="1" si="46"/>
        <v>20</v>
      </c>
      <c r="E497" s="564">
        <f t="shared" ca="1" si="44"/>
        <v>0</v>
      </c>
      <c r="F497" s="564">
        <f t="shared" ca="1" si="47"/>
        <v>1</v>
      </c>
      <c r="G497" s="564">
        <f t="shared" ca="1" si="45"/>
        <v>1.1782132902213045</v>
      </c>
      <c r="H497" s="564">
        <v>1</v>
      </c>
      <c r="I497" s="564">
        <v>1</v>
      </c>
      <c r="J497" s="564">
        <v>1</v>
      </c>
      <c r="K497" s="564">
        <v>1</v>
      </c>
      <c r="L497" s="564">
        <v>1</v>
      </c>
      <c r="M497" s="564">
        <v>1</v>
      </c>
      <c r="N497" s="564">
        <v>1</v>
      </c>
      <c r="O497" s="564">
        <v>1</v>
      </c>
      <c r="P497" s="564">
        <v>1</v>
      </c>
      <c r="Q497" s="564">
        <v>1</v>
      </c>
      <c r="R497" s="564">
        <v>1</v>
      </c>
      <c r="S497" s="564">
        <v>1</v>
      </c>
      <c r="T497" s="564">
        <v>1</v>
      </c>
      <c r="U497" s="564">
        <v>1</v>
      </c>
      <c r="V497" s="564">
        <v>1</v>
      </c>
      <c r="W497" s="564">
        <v>1</v>
      </c>
      <c r="X497" s="564">
        <v>1</v>
      </c>
      <c r="Y497" s="564">
        <v>1</v>
      </c>
      <c r="Z497" s="564">
        <v>1</v>
      </c>
      <c r="AA497" s="564">
        <v>1</v>
      </c>
      <c r="AB497" s="564">
        <v>1</v>
      </c>
      <c r="AC497" s="564">
        <v>1</v>
      </c>
      <c r="AD497" s="564">
        <v>1</v>
      </c>
      <c r="AE497" s="564">
        <v>1</v>
      </c>
      <c r="AF497" s="564">
        <v>1</v>
      </c>
      <c r="AG497" s="564">
        <v>1</v>
      </c>
      <c r="AH497" s="564">
        <v>1</v>
      </c>
      <c r="AI497" s="564">
        <v>1</v>
      </c>
      <c r="AJ497" s="564">
        <v>1</v>
      </c>
      <c r="AK497" s="564">
        <v>1</v>
      </c>
    </row>
    <row r="498" spans="1:37">
      <c r="A498">
        <v>494</v>
      </c>
      <c r="B498" s="564">
        <f t="shared" ca="1" si="48"/>
        <v>20</v>
      </c>
      <c r="C498" s="564">
        <f t="shared" ca="1" si="43"/>
        <v>400</v>
      </c>
      <c r="D498" s="564">
        <f t="shared" ca="1" si="46"/>
        <v>20</v>
      </c>
      <c r="E498" s="564">
        <f t="shared" ca="1" si="44"/>
        <v>0</v>
      </c>
      <c r="F498" s="564">
        <f t="shared" ca="1" si="47"/>
        <v>1</v>
      </c>
      <c r="G498" s="564">
        <f t="shared" ca="1" si="45"/>
        <v>2.2362045261147339</v>
      </c>
      <c r="H498" s="564">
        <v>1</v>
      </c>
      <c r="I498" s="564">
        <v>1</v>
      </c>
      <c r="J498" s="564">
        <v>1</v>
      </c>
      <c r="K498" s="564">
        <v>1</v>
      </c>
      <c r="L498" s="564">
        <v>1</v>
      </c>
      <c r="M498" s="564">
        <v>1</v>
      </c>
      <c r="N498" s="564">
        <v>1</v>
      </c>
      <c r="O498" s="564">
        <v>1</v>
      </c>
      <c r="P498" s="564">
        <v>1</v>
      </c>
      <c r="Q498" s="564">
        <v>1</v>
      </c>
      <c r="R498" s="564">
        <v>1</v>
      </c>
      <c r="S498" s="564">
        <v>1</v>
      </c>
      <c r="T498" s="564">
        <v>1</v>
      </c>
      <c r="U498" s="564">
        <v>1</v>
      </c>
      <c r="V498" s="564">
        <v>1</v>
      </c>
      <c r="W498" s="564">
        <v>1</v>
      </c>
      <c r="X498" s="564">
        <v>1</v>
      </c>
      <c r="Y498" s="564">
        <v>1</v>
      </c>
      <c r="Z498" s="564">
        <v>1</v>
      </c>
      <c r="AA498" s="564">
        <v>1</v>
      </c>
      <c r="AB498" s="564">
        <v>1</v>
      </c>
      <c r="AC498" s="564">
        <v>1</v>
      </c>
      <c r="AD498" s="564">
        <v>1</v>
      </c>
      <c r="AE498" s="564">
        <v>1</v>
      </c>
      <c r="AF498" s="564">
        <v>1</v>
      </c>
      <c r="AG498" s="564">
        <v>1</v>
      </c>
      <c r="AH498" s="564">
        <v>1</v>
      </c>
      <c r="AI498" s="564">
        <v>1</v>
      </c>
      <c r="AJ498" s="564">
        <v>1</v>
      </c>
      <c r="AK498" s="564">
        <v>1</v>
      </c>
    </row>
    <row r="499" spans="1:37">
      <c r="A499">
        <v>495</v>
      </c>
      <c r="B499" s="564">
        <f t="shared" ca="1" si="48"/>
        <v>0</v>
      </c>
      <c r="C499" s="564">
        <f t="shared" ca="1" si="43"/>
        <v>0</v>
      </c>
      <c r="D499" s="564">
        <f t="shared" ca="1" si="46"/>
        <v>0</v>
      </c>
      <c r="E499" s="564">
        <f t="shared" ca="1" si="44"/>
        <v>0</v>
      </c>
      <c r="F499" s="564">
        <f t="shared" ca="1" si="47"/>
        <v>1</v>
      </c>
      <c r="G499" s="564">
        <f t="shared" ca="1" si="45"/>
        <v>-1.3316984657700233</v>
      </c>
      <c r="H499" s="564">
        <v>0</v>
      </c>
      <c r="I499" s="564">
        <v>0</v>
      </c>
      <c r="J499" s="564">
        <v>0</v>
      </c>
      <c r="K499" s="564">
        <v>0</v>
      </c>
      <c r="L499" s="564">
        <v>0</v>
      </c>
      <c r="M499" s="564">
        <v>0</v>
      </c>
      <c r="N499" s="564">
        <v>0</v>
      </c>
      <c r="O499" s="564">
        <v>0</v>
      </c>
      <c r="P499" s="564">
        <v>0</v>
      </c>
      <c r="Q499" s="564">
        <v>0</v>
      </c>
      <c r="R499" s="564">
        <v>0</v>
      </c>
      <c r="S499" s="564">
        <v>0</v>
      </c>
      <c r="T499" s="564">
        <v>0</v>
      </c>
      <c r="U499" s="564">
        <v>0</v>
      </c>
      <c r="V499" s="564">
        <v>0</v>
      </c>
      <c r="W499" s="564">
        <v>0</v>
      </c>
      <c r="X499" s="564">
        <v>0</v>
      </c>
      <c r="Y499" s="564">
        <v>0</v>
      </c>
      <c r="Z499" s="564">
        <v>0</v>
      </c>
      <c r="AA499" s="564">
        <v>0</v>
      </c>
      <c r="AB499" s="564">
        <v>0</v>
      </c>
      <c r="AC499" s="564">
        <v>0</v>
      </c>
      <c r="AD499" s="564">
        <v>0</v>
      </c>
      <c r="AE499" s="564">
        <v>0</v>
      </c>
      <c r="AF499" s="564">
        <v>0</v>
      </c>
      <c r="AG499" s="564">
        <v>0</v>
      </c>
      <c r="AH499" s="564">
        <v>0</v>
      </c>
      <c r="AI499" s="564">
        <v>0</v>
      </c>
      <c r="AJ499" s="564">
        <v>0</v>
      </c>
      <c r="AK499" s="564">
        <v>0</v>
      </c>
    </row>
    <row r="500" spans="1:37">
      <c r="A500">
        <v>496</v>
      </c>
      <c r="B500" s="564">
        <f t="shared" ca="1" si="48"/>
        <v>20</v>
      </c>
      <c r="C500" s="564">
        <f t="shared" ca="1" si="43"/>
        <v>400</v>
      </c>
      <c r="D500" s="564">
        <f t="shared" ca="1" si="46"/>
        <v>20</v>
      </c>
      <c r="E500" s="564">
        <f t="shared" ca="1" si="44"/>
        <v>0</v>
      </c>
      <c r="F500" s="564">
        <f t="shared" ca="1" si="47"/>
        <v>1</v>
      </c>
      <c r="G500" s="564">
        <f t="shared" ca="1" si="45"/>
        <v>-7.2182338850937739</v>
      </c>
      <c r="H500" s="564">
        <v>1</v>
      </c>
      <c r="I500" s="564">
        <v>1</v>
      </c>
      <c r="J500" s="564">
        <v>1</v>
      </c>
      <c r="K500" s="564">
        <v>1</v>
      </c>
      <c r="L500" s="564">
        <v>1</v>
      </c>
      <c r="M500" s="564">
        <v>1</v>
      </c>
      <c r="N500" s="564">
        <v>1</v>
      </c>
      <c r="O500" s="564">
        <v>1</v>
      </c>
      <c r="P500" s="564">
        <v>1</v>
      </c>
      <c r="Q500" s="564">
        <v>1</v>
      </c>
      <c r="R500" s="564">
        <v>1</v>
      </c>
      <c r="S500" s="564">
        <v>1</v>
      </c>
      <c r="T500" s="564">
        <v>1</v>
      </c>
      <c r="U500" s="564">
        <v>1</v>
      </c>
      <c r="V500" s="564">
        <v>1</v>
      </c>
      <c r="W500" s="564">
        <v>1</v>
      </c>
      <c r="X500" s="564">
        <v>1</v>
      </c>
      <c r="Y500" s="564">
        <v>1</v>
      </c>
      <c r="Z500" s="564">
        <v>1</v>
      </c>
      <c r="AA500" s="564">
        <v>1</v>
      </c>
      <c r="AB500" s="564">
        <v>1</v>
      </c>
      <c r="AC500" s="564">
        <v>1</v>
      </c>
      <c r="AD500" s="564">
        <v>1</v>
      </c>
      <c r="AE500" s="564">
        <v>1</v>
      </c>
      <c r="AF500" s="564">
        <v>1</v>
      </c>
      <c r="AG500" s="564">
        <v>1</v>
      </c>
      <c r="AH500" s="564">
        <v>1</v>
      </c>
      <c r="AI500" s="564">
        <v>1</v>
      </c>
      <c r="AJ500" s="564">
        <v>1</v>
      </c>
      <c r="AK500" s="564">
        <v>1</v>
      </c>
    </row>
    <row r="501" spans="1:37">
      <c r="A501">
        <v>497</v>
      </c>
      <c r="B501" s="564">
        <f t="shared" ca="1" si="48"/>
        <v>20</v>
      </c>
      <c r="C501" s="564">
        <f t="shared" ca="1" si="43"/>
        <v>400</v>
      </c>
      <c r="D501" s="564">
        <f t="shared" ca="1" si="46"/>
        <v>20</v>
      </c>
      <c r="E501" s="564">
        <f t="shared" ca="1" si="44"/>
        <v>0</v>
      </c>
      <c r="F501" s="564">
        <f t="shared" ca="1" si="47"/>
        <v>1</v>
      </c>
      <c r="G501" s="564">
        <f t="shared" ca="1" si="45"/>
        <v>-4.0803282262354639</v>
      </c>
      <c r="H501" s="564">
        <v>1</v>
      </c>
      <c r="I501" s="564">
        <v>1</v>
      </c>
      <c r="J501" s="564">
        <v>1</v>
      </c>
      <c r="K501" s="564">
        <v>1</v>
      </c>
      <c r="L501" s="564">
        <v>1</v>
      </c>
      <c r="M501" s="564">
        <v>1</v>
      </c>
      <c r="N501" s="564">
        <v>1</v>
      </c>
      <c r="O501" s="564">
        <v>1</v>
      </c>
      <c r="P501" s="564">
        <v>1</v>
      </c>
      <c r="Q501" s="564">
        <v>1</v>
      </c>
      <c r="R501" s="564">
        <v>1</v>
      </c>
      <c r="S501" s="564">
        <v>1</v>
      </c>
      <c r="T501" s="564">
        <v>1</v>
      </c>
      <c r="U501" s="564">
        <v>1</v>
      </c>
      <c r="V501" s="564">
        <v>1</v>
      </c>
      <c r="W501" s="564">
        <v>1</v>
      </c>
      <c r="X501" s="564">
        <v>1</v>
      </c>
      <c r="Y501" s="564">
        <v>1</v>
      </c>
      <c r="Z501" s="564">
        <v>1</v>
      </c>
      <c r="AA501" s="564">
        <v>1</v>
      </c>
      <c r="AB501" s="564">
        <v>1</v>
      </c>
      <c r="AC501" s="564">
        <v>1</v>
      </c>
      <c r="AD501" s="564">
        <v>1</v>
      </c>
      <c r="AE501" s="564">
        <v>1</v>
      </c>
      <c r="AF501" s="564">
        <v>1</v>
      </c>
      <c r="AG501" s="564">
        <v>1</v>
      </c>
      <c r="AH501" s="564">
        <v>1</v>
      </c>
      <c r="AI501" s="564">
        <v>1</v>
      </c>
      <c r="AJ501" s="564">
        <v>1</v>
      </c>
      <c r="AK501" s="564">
        <v>1</v>
      </c>
    </row>
    <row r="502" spans="1:37">
      <c r="A502">
        <v>498</v>
      </c>
      <c r="B502" s="564">
        <f t="shared" ca="1" si="48"/>
        <v>20</v>
      </c>
      <c r="C502" s="564">
        <f t="shared" ca="1" si="43"/>
        <v>400</v>
      </c>
      <c r="D502" s="564">
        <f t="shared" ca="1" si="46"/>
        <v>20</v>
      </c>
      <c r="E502" s="564">
        <f t="shared" ca="1" si="44"/>
        <v>0</v>
      </c>
      <c r="F502" s="564">
        <f t="shared" ca="1" si="47"/>
        <v>1</v>
      </c>
      <c r="G502" s="564">
        <f t="shared" ca="1" si="45"/>
        <v>8.273013757685149</v>
      </c>
      <c r="H502" s="564">
        <v>1</v>
      </c>
      <c r="I502" s="564">
        <v>1</v>
      </c>
      <c r="J502" s="564">
        <v>1</v>
      </c>
      <c r="K502" s="564">
        <v>1</v>
      </c>
      <c r="L502" s="564">
        <v>1</v>
      </c>
      <c r="M502" s="564">
        <v>1</v>
      </c>
      <c r="N502" s="564">
        <v>1</v>
      </c>
      <c r="O502" s="564">
        <v>1</v>
      </c>
      <c r="P502" s="564">
        <v>1</v>
      </c>
      <c r="Q502" s="564">
        <v>1</v>
      </c>
      <c r="R502" s="564">
        <v>1</v>
      </c>
      <c r="S502" s="564">
        <v>1</v>
      </c>
      <c r="T502" s="564">
        <v>1</v>
      </c>
      <c r="U502" s="564">
        <v>1</v>
      </c>
      <c r="V502" s="564">
        <v>1</v>
      </c>
      <c r="W502" s="564">
        <v>1</v>
      </c>
      <c r="X502" s="564">
        <v>1</v>
      </c>
      <c r="Y502" s="564">
        <v>1</v>
      </c>
      <c r="Z502" s="564">
        <v>1</v>
      </c>
      <c r="AA502" s="564">
        <v>1</v>
      </c>
      <c r="AB502" s="564">
        <v>1</v>
      </c>
      <c r="AC502" s="564">
        <v>1</v>
      </c>
      <c r="AD502" s="564">
        <v>1</v>
      </c>
      <c r="AE502" s="564">
        <v>1</v>
      </c>
      <c r="AF502" s="564">
        <v>1</v>
      </c>
      <c r="AG502" s="564">
        <v>1</v>
      </c>
      <c r="AH502" s="564">
        <v>1</v>
      </c>
      <c r="AI502" s="564">
        <v>1</v>
      </c>
      <c r="AJ502" s="564">
        <v>1</v>
      </c>
      <c r="AK502" s="564">
        <v>1</v>
      </c>
    </row>
    <row r="503" spans="1:37">
      <c r="A503">
        <v>499</v>
      </c>
      <c r="B503" s="564">
        <f t="shared" ca="1" si="48"/>
        <v>12</v>
      </c>
      <c r="C503" s="564">
        <f t="shared" ca="1" si="43"/>
        <v>144</v>
      </c>
      <c r="D503" s="564">
        <f t="shared" ca="1" si="46"/>
        <v>12</v>
      </c>
      <c r="E503" s="564">
        <f t="shared" ca="1" si="44"/>
        <v>4.8</v>
      </c>
      <c r="F503" s="564">
        <f t="shared" ca="1" si="47"/>
        <v>0.49473684210526314</v>
      </c>
      <c r="G503" s="564">
        <f t="shared" ca="1" si="45"/>
        <v>-5.2098759732935225</v>
      </c>
      <c r="H503" s="564">
        <v>1</v>
      </c>
      <c r="I503" s="564">
        <v>1</v>
      </c>
      <c r="J503" s="564">
        <v>1</v>
      </c>
      <c r="K503" s="564">
        <v>1</v>
      </c>
      <c r="L503" s="564">
        <v>0</v>
      </c>
      <c r="M503" s="564">
        <v>0</v>
      </c>
      <c r="N503" s="564">
        <v>1</v>
      </c>
      <c r="O503" s="564">
        <v>1</v>
      </c>
      <c r="P503" s="564">
        <v>0</v>
      </c>
      <c r="Q503" s="564">
        <v>0</v>
      </c>
      <c r="R503" s="564">
        <v>1</v>
      </c>
      <c r="S503" s="564">
        <v>0</v>
      </c>
      <c r="T503" s="564">
        <v>0</v>
      </c>
      <c r="U503" s="564">
        <v>0</v>
      </c>
      <c r="V503" s="564">
        <v>1</v>
      </c>
      <c r="W503" s="564">
        <v>0</v>
      </c>
      <c r="X503" s="564">
        <v>1</v>
      </c>
      <c r="Y503" s="564">
        <v>1</v>
      </c>
      <c r="Z503" s="564">
        <v>1</v>
      </c>
      <c r="AA503" s="564">
        <v>1</v>
      </c>
      <c r="AB503" s="564">
        <v>1</v>
      </c>
      <c r="AC503" s="564">
        <v>0</v>
      </c>
      <c r="AD503" s="564">
        <v>1</v>
      </c>
      <c r="AE503" s="564">
        <v>1</v>
      </c>
      <c r="AF503" s="564">
        <v>1</v>
      </c>
      <c r="AG503" s="564">
        <v>0</v>
      </c>
      <c r="AH503" s="564">
        <v>0</v>
      </c>
      <c r="AI503" s="564">
        <v>0</v>
      </c>
      <c r="AJ503" s="564">
        <v>1</v>
      </c>
      <c r="AK503" s="564">
        <v>0</v>
      </c>
    </row>
    <row r="504" spans="1:37">
      <c r="A504">
        <v>500</v>
      </c>
      <c r="B504" s="564">
        <f t="shared" ca="1" si="48"/>
        <v>0</v>
      </c>
      <c r="C504" s="564">
        <f t="shared" ca="1" si="43"/>
        <v>0</v>
      </c>
      <c r="D504" s="564">
        <f t="shared" ca="1" si="46"/>
        <v>0</v>
      </c>
      <c r="E504" s="564">
        <f t="shared" ca="1" si="44"/>
        <v>0</v>
      </c>
      <c r="F504" s="564">
        <f t="shared" ca="1" si="47"/>
        <v>1</v>
      </c>
      <c r="G504" s="564">
        <f t="shared" ca="1" si="45"/>
        <v>-1.1276219296099175</v>
      </c>
      <c r="H504" s="564">
        <v>0</v>
      </c>
      <c r="I504" s="564">
        <v>0</v>
      </c>
      <c r="J504" s="564">
        <v>0</v>
      </c>
      <c r="K504" s="564">
        <v>0</v>
      </c>
      <c r="L504" s="564">
        <v>0</v>
      </c>
      <c r="M504" s="564">
        <v>0</v>
      </c>
      <c r="N504" s="564">
        <v>0</v>
      </c>
      <c r="O504" s="564">
        <v>0</v>
      </c>
      <c r="P504" s="564">
        <v>0</v>
      </c>
      <c r="Q504" s="564">
        <v>0</v>
      </c>
      <c r="R504" s="564">
        <v>0</v>
      </c>
      <c r="S504" s="564">
        <v>0</v>
      </c>
      <c r="T504" s="564">
        <v>0</v>
      </c>
      <c r="U504" s="564">
        <v>0</v>
      </c>
      <c r="V504" s="564">
        <v>0</v>
      </c>
      <c r="W504" s="564">
        <v>0</v>
      </c>
      <c r="X504" s="564">
        <v>0</v>
      </c>
      <c r="Y504" s="564">
        <v>0</v>
      </c>
      <c r="Z504" s="564">
        <v>0</v>
      </c>
      <c r="AA504" s="564">
        <v>0</v>
      </c>
      <c r="AB504" s="564">
        <v>0</v>
      </c>
      <c r="AC504" s="564">
        <v>0</v>
      </c>
      <c r="AD504" s="564">
        <v>0</v>
      </c>
      <c r="AE504" s="564">
        <v>0</v>
      </c>
      <c r="AF504" s="564">
        <v>0</v>
      </c>
      <c r="AG504" s="564">
        <v>0</v>
      </c>
      <c r="AH504" s="564">
        <v>0</v>
      </c>
      <c r="AI504" s="564">
        <v>0</v>
      </c>
      <c r="AJ504" s="564">
        <v>0</v>
      </c>
      <c r="AK504" s="564">
        <v>0</v>
      </c>
    </row>
    <row r="505" spans="1:37">
      <c r="A505">
        <v>501</v>
      </c>
      <c r="B505" s="564">
        <f t="shared" ca="1" si="48"/>
        <v>20</v>
      </c>
      <c r="C505" s="564">
        <f t="shared" ca="1" si="43"/>
        <v>400</v>
      </c>
      <c r="D505" s="564">
        <f t="shared" ca="1" si="46"/>
        <v>20</v>
      </c>
      <c r="E505" s="564">
        <f t="shared" ca="1" si="44"/>
        <v>0</v>
      </c>
      <c r="F505" s="564">
        <f t="shared" ca="1" si="47"/>
        <v>1</v>
      </c>
      <c r="G505" s="564">
        <f t="shared" ca="1" si="45"/>
        <v>2.0853605234590438</v>
      </c>
      <c r="H505" s="564">
        <v>1</v>
      </c>
      <c r="I505" s="564">
        <v>1</v>
      </c>
      <c r="J505" s="564">
        <v>1</v>
      </c>
      <c r="K505" s="564">
        <v>1</v>
      </c>
      <c r="L505" s="564">
        <v>1</v>
      </c>
      <c r="M505" s="564">
        <v>1</v>
      </c>
      <c r="N505" s="564">
        <v>1</v>
      </c>
      <c r="O505" s="564">
        <v>1</v>
      </c>
      <c r="P505" s="564">
        <v>1</v>
      </c>
      <c r="Q505" s="564">
        <v>1</v>
      </c>
      <c r="R505" s="564">
        <v>1</v>
      </c>
      <c r="S505" s="564">
        <v>1</v>
      </c>
      <c r="T505" s="564">
        <v>1</v>
      </c>
      <c r="U505" s="564">
        <v>1</v>
      </c>
      <c r="V505" s="564">
        <v>1</v>
      </c>
      <c r="W505" s="564">
        <v>1</v>
      </c>
      <c r="X505" s="564">
        <v>1</v>
      </c>
      <c r="Y505" s="564">
        <v>1</v>
      </c>
      <c r="Z505" s="564">
        <v>1</v>
      </c>
      <c r="AA505" s="564">
        <v>1</v>
      </c>
      <c r="AB505" s="564">
        <v>1</v>
      </c>
      <c r="AC505" s="564">
        <v>1</v>
      </c>
      <c r="AD505" s="564">
        <v>1</v>
      </c>
      <c r="AE505" s="564">
        <v>1</v>
      </c>
      <c r="AF505" s="564">
        <v>1</v>
      </c>
      <c r="AG505" s="564">
        <v>1</v>
      </c>
      <c r="AH505" s="564">
        <v>1</v>
      </c>
      <c r="AI505" s="564">
        <v>1</v>
      </c>
      <c r="AJ505" s="564">
        <v>1</v>
      </c>
      <c r="AK505" s="564">
        <v>1</v>
      </c>
    </row>
    <row r="506" spans="1:37">
      <c r="A506">
        <v>502</v>
      </c>
      <c r="B506" s="564">
        <f t="shared" ca="1" si="48"/>
        <v>0</v>
      </c>
      <c r="C506" s="564">
        <f t="shared" ca="1" si="43"/>
        <v>0</v>
      </c>
      <c r="D506" s="564">
        <f t="shared" ca="1" si="46"/>
        <v>0</v>
      </c>
      <c r="E506" s="564">
        <f t="shared" ca="1" si="44"/>
        <v>0</v>
      </c>
      <c r="F506" s="564">
        <f t="shared" ca="1" si="47"/>
        <v>1</v>
      </c>
      <c r="G506" s="564">
        <f t="shared" ca="1" si="45"/>
        <v>-4.1374427331478465</v>
      </c>
      <c r="H506" s="564">
        <v>0</v>
      </c>
      <c r="I506" s="564">
        <v>0</v>
      </c>
      <c r="J506" s="564">
        <v>0</v>
      </c>
      <c r="K506" s="564">
        <v>0</v>
      </c>
      <c r="L506" s="564">
        <v>0</v>
      </c>
      <c r="M506" s="564">
        <v>0</v>
      </c>
      <c r="N506" s="564">
        <v>0</v>
      </c>
      <c r="O506" s="564">
        <v>0</v>
      </c>
      <c r="P506" s="564">
        <v>0</v>
      </c>
      <c r="Q506" s="564">
        <v>0</v>
      </c>
      <c r="R506" s="564">
        <v>0</v>
      </c>
      <c r="S506" s="564">
        <v>0</v>
      </c>
      <c r="T506" s="564">
        <v>0</v>
      </c>
      <c r="U506" s="564">
        <v>0</v>
      </c>
      <c r="V506" s="564">
        <v>0</v>
      </c>
      <c r="W506" s="564">
        <v>0</v>
      </c>
      <c r="X506" s="564">
        <v>0</v>
      </c>
      <c r="Y506" s="564">
        <v>0</v>
      </c>
      <c r="Z506" s="564">
        <v>0</v>
      </c>
      <c r="AA506" s="564">
        <v>0</v>
      </c>
      <c r="AB506" s="564">
        <v>0</v>
      </c>
      <c r="AC506" s="564">
        <v>0</v>
      </c>
      <c r="AD506" s="564">
        <v>0</v>
      </c>
      <c r="AE506" s="564">
        <v>0</v>
      </c>
      <c r="AF506" s="564">
        <v>0</v>
      </c>
      <c r="AG506" s="564">
        <v>0</v>
      </c>
      <c r="AH506" s="564">
        <v>0</v>
      </c>
      <c r="AI506" s="564">
        <v>0</v>
      </c>
      <c r="AJ506" s="564">
        <v>0</v>
      </c>
      <c r="AK506" s="564">
        <v>0</v>
      </c>
    </row>
    <row r="507" spans="1:37">
      <c r="A507">
        <v>503</v>
      </c>
      <c r="B507" s="564">
        <f t="shared" ca="1" si="48"/>
        <v>20</v>
      </c>
      <c r="C507" s="564">
        <f t="shared" ca="1" si="43"/>
        <v>400</v>
      </c>
      <c r="D507" s="564">
        <f t="shared" ca="1" si="46"/>
        <v>20</v>
      </c>
      <c r="E507" s="564">
        <f t="shared" ca="1" si="44"/>
        <v>0</v>
      </c>
      <c r="F507" s="564">
        <f t="shared" ca="1" si="47"/>
        <v>1</v>
      </c>
      <c r="G507" s="564">
        <f t="shared" ca="1" si="45"/>
        <v>-4.1233217051248463</v>
      </c>
      <c r="H507" s="564">
        <v>1</v>
      </c>
      <c r="I507" s="564">
        <v>1</v>
      </c>
      <c r="J507" s="564">
        <v>1</v>
      </c>
      <c r="K507" s="564">
        <v>1</v>
      </c>
      <c r="L507" s="564">
        <v>1</v>
      </c>
      <c r="M507" s="564">
        <v>1</v>
      </c>
      <c r="N507" s="564">
        <v>1</v>
      </c>
      <c r="O507" s="564">
        <v>1</v>
      </c>
      <c r="P507" s="564">
        <v>1</v>
      </c>
      <c r="Q507" s="564">
        <v>1</v>
      </c>
      <c r="R507" s="564">
        <v>1</v>
      </c>
      <c r="S507" s="564">
        <v>1</v>
      </c>
      <c r="T507" s="564">
        <v>1</v>
      </c>
      <c r="U507" s="564">
        <v>1</v>
      </c>
      <c r="V507" s="564">
        <v>1</v>
      </c>
      <c r="W507" s="564">
        <v>1</v>
      </c>
      <c r="X507" s="564">
        <v>1</v>
      </c>
      <c r="Y507" s="564">
        <v>1</v>
      </c>
      <c r="Z507" s="564">
        <v>1</v>
      </c>
      <c r="AA507" s="564">
        <v>1</v>
      </c>
      <c r="AB507" s="564">
        <v>1</v>
      </c>
      <c r="AC507" s="564">
        <v>1</v>
      </c>
      <c r="AD507" s="564">
        <v>1</v>
      </c>
      <c r="AE507" s="564">
        <v>1</v>
      </c>
      <c r="AF507" s="564">
        <v>1</v>
      </c>
      <c r="AG507" s="564">
        <v>1</v>
      </c>
      <c r="AH507" s="564">
        <v>1</v>
      </c>
      <c r="AI507" s="564">
        <v>1</v>
      </c>
      <c r="AJ507" s="564">
        <v>1</v>
      </c>
      <c r="AK507" s="564">
        <v>1</v>
      </c>
    </row>
    <row r="508" spans="1:37">
      <c r="A508">
        <v>504</v>
      </c>
      <c r="B508" s="564">
        <f t="shared" ca="1" si="48"/>
        <v>20</v>
      </c>
      <c r="C508" s="564">
        <f t="shared" ca="1" si="43"/>
        <v>400</v>
      </c>
      <c r="D508" s="564">
        <f t="shared" ca="1" si="46"/>
        <v>20</v>
      </c>
      <c r="E508" s="564">
        <f t="shared" ca="1" si="44"/>
        <v>0</v>
      </c>
      <c r="F508" s="564">
        <f t="shared" ca="1" si="47"/>
        <v>1</v>
      </c>
      <c r="G508" s="564">
        <f t="shared" ca="1" si="45"/>
        <v>1.3595600422859089</v>
      </c>
      <c r="H508" s="564">
        <v>1</v>
      </c>
      <c r="I508" s="564">
        <v>1</v>
      </c>
      <c r="J508" s="564">
        <v>1</v>
      </c>
      <c r="K508" s="564">
        <v>1</v>
      </c>
      <c r="L508" s="564">
        <v>1</v>
      </c>
      <c r="M508" s="564">
        <v>1</v>
      </c>
      <c r="N508" s="564">
        <v>1</v>
      </c>
      <c r="O508" s="564">
        <v>1</v>
      </c>
      <c r="P508" s="564">
        <v>1</v>
      </c>
      <c r="Q508" s="564">
        <v>1</v>
      </c>
      <c r="R508" s="564">
        <v>1</v>
      </c>
      <c r="S508" s="564">
        <v>1</v>
      </c>
      <c r="T508" s="564">
        <v>1</v>
      </c>
      <c r="U508" s="564">
        <v>1</v>
      </c>
      <c r="V508" s="564">
        <v>1</v>
      </c>
      <c r="W508" s="564">
        <v>1</v>
      </c>
      <c r="X508" s="564">
        <v>1</v>
      </c>
      <c r="Y508" s="564">
        <v>1</v>
      </c>
      <c r="Z508" s="564">
        <v>1</v>
      </c>
      <c r="AA508" s="564">
        <v>1</v>
      </c>
      <c r="AB508" s="564">
        <v>1</v>
      </c>
      <c r="AC508" s="564">
        <v>1</v>
      </c>
      <c r="AD508" s="564">
        <v>1</v>
      </c>
      <c r="AE508" s="564">
        <v>1</v>
      </c>
      <c r="AF508" s="564">
        <v>1</v>
      </c>
      <c r="AG508" s="564">
        <v>1</v>
      </c>
      <c r="AH508" s="564">
        <v>1</v>
      </c>
      <c r="AI508" s="564">
        <v>1</v>
      </c>
      <c r="AJ508" s="564">
        <v>1</v>
      </c>
      <c r="AK508" s="564">
        <v>1</v>
      </c>
    </row>
    <row r="509" spans="1:37">
      <c r="A509">
        <v>505</v>
      </c>
      <c r="B509" s="564">
        <f t="shared" ca="1" si="48"/>
        <v>20</v>
      </c>
      <c r="C509" s="564">
        <f t="shared" ca="1" si="43"/>
        <v>400</v>
      </c>
      <c r="D509" s="564">
        <f t="shared" ca="1" si="46"/>
        <v>20</v>
      </c>
      <c r="E509" s="564">
        <f t="shared" ca="1" si="44"/>
        <v>0</v>
      </c>
      <c r="F509" s="564">
        <f t="shared" ca="1" si="47"/>
        <v>1</v>
      </c>
      <c r="G509" s="564">
        <f t="shared" ca="1" si="45"/>
        <v>4.0353156485402613</v>
      </c>
      <c r="H509" s="564">
        <v>1</v>
      </c>
      <c r="I509" s="564">
        <v>1</v>
      </c>
      <c r="J509" s="564">
        <v>1</v>
      </c>
      <c r="K509" s="564">
        <v>1</v>
      </c>
      <c r="L509" s="564">
        <v>1</v>
      </c>
      <c r="M509" s="564">
        <v>1</v>
      </c>
      <c r="N509" s="564">
        <v>1</v>
      </c>
      <c r="O509" s="564">
        <v>1</v>
      </c>
      <c r="P509" s="564">
        <v>1</v>
      </c>
      <c r="Q509" s="564">
        <v>1</v>
      </c>
      <c r="R509" s="564">
        <v>1</v>
      </c>
      <c r="S509" s="564">
        <v>1</v>
      </c>
      <c r="T509" s="564">
        <v>1</v>
      </c>
      <c r="U509" s="564">
        <v>1</v>
      </c>
      <c r="V509" s="564">
        <v>1</v>
      </c>
      <c r="W509" s="564">
        <v>1</v>
      </c>
      <c r="X509" s="564">
        <v>1</v>
      </c>
      <c r="Y509" s="564">
        <v>1</v>
      </c>
      <c r="Z509" s="564">
        <v>1</v>
      </c>
      <c r="AA509" s="564">
        <v>1</v>
      </c>
      <c r="AB509" s="564">
        <v>1</v>
      </c>
      <c r="AC509" s="564">
        <v>1</v>
      </c>
      <c r="AD509" s="564">
        <v>1</v>
      </c>
      <c r="AE509" s="564">
        <v>1</v>
      </c>
      <c r="AF509" s="564">
        <v>1</v>
      </c>
      <c r="AG509" s="564">
        <v>1</v>
      </c>
      <c r="AH509" s="564">
        <v>1</v>
      </c>
      <c r="AI509" s="564">
        <v>1</v>
      </c>
      <c r="AJ509" s="564">
        <v>1</v>
      </c>
      <c r="AK509" s="564">
        <v>1</v>
      </c>
    </row>
    <row r="510" spans="1:37">
      <c r="A510">
        <v>506</v>
      </c>
      <c r="B510" s="564">
        <f t="shared" ca="1" si="48"/>
        <v>20</v>
      </c>
      <c r="C510" s="564">
        <f t="shared" ca="1" si="43"/>
        <v>400</v>
      </c>
      <c r="D510" s="564">
        <f t="shared" ca="1" si="46"/>
        <v>20</v>
      </c>
      <c r="E510" s="564">
        <f t="shared" ca="1" si="44"/>
        <v>0</v>
      </c>
      <c r="F510" s="564">
        <f t="shared" ca="1" si="47"/>
        <v>1</v>
      </c>
      <c r="G510" s="564">
        <f t="shared" ca="1" si="45"/>
        <v>-2.0928355941194989</v>
      </c>
      <c r="H510" s="564">
        <v>1</v>
      </c>
      <c r="I510" s="564">
        <v>1</v>
      </c>
      <c r="J510" s="564">
        <v>1</v>
      </c>
      <c r="K510" s="564">
        <v>1</v>
      </c>
      <c r="L510" s="564">
        <v>1</v>
      </c>
      <c r="M510" s="564">
        <v>1</v>
      </c>
      <c r="N510" s="564">
        <v>1</v>
      </c>
      <c r="O510" s="564">
        <v>1</v>
      </c>
      <c r="P510" s="564">
        <v>1</v>
      </c>
      <c r="Q510" s="564">
        <v>1</v>
      </c>
      <c r="R510" s="564">
        <v>1</v>
      </c>
      <c r="S510" s="564">
        <v>1</v>
      </c>
      <c r="T510" s="564">
        <v>1</v>
      </c>
      <c r="U510" s="564">
        <v>1</v>
      </c>
      <c r="V510" s="564">
        <v>1</v>
      </c>
      <c r="W510" s="564">
        <v>1</v>
      </c>
      <c r="X510" s="564">
        <v>1</v>
      </c>
      <c r="Y510" s="564">
        <v>1</v>
      </c>
      <c r="Z510" s="564">
        <v>1</v>
      </c>
      <c r="AA510" s="564">
        <v>1</v>
      </c>
      <c r="AB510" s="564">
        <v>1</v>
      </c>
      <c r="AC510" s="564">
        <v>1</v>
      </c>
      <c r="AD510" s="564">
        <v>1</v>
      </c>
      <c r="AE510" s="564">
        <v>1</v>
      </c>
      <c r="AF510" s="564">
        <v>1</v>
      </c>
      <c r="AG510" s="564">
        <v>1</v>
      </c>
      <c r="AH510" s="564">
        <v>1</v>
      </c>
      <c r="AI510" s="564">
        <v>1</v>
      </c>
      <c r="AJ510" s="564">
        <v>1</v>
      </c>
      <c r="AK510" s="564">
        <v>1</v>
      </c>
    </row>
    <row r="511" spans="1:37">
      <c r="A511">
        <v>507</v>
      </c>
      <c r="B511" s="564">
        <f t="shared" ca="1" si="48"/>
        <v>0</v>
      </c>
      <c r="C511" s="564">
        <f t="shared" ca="1" si="43"/>
        <v>0</v>
      </c>
      <c r="D511" s="564">
        <f t="shared" ca="1" si="46"/>
        <v>0</v>
      </c>
      <c r="E511" s="564">
        <f t="shared" ca="1" si="44"/>
        <v>0</v>
      </c>
      <c r="F511" s="564">
        <f t="shared" ca="1" si="47"/>
        <v>1</v>
      </c>
      <c r="G511" s="564">
        <f t="shared" ca="1" si="45"/>
        <v>6.9340606873942967</v>
      </c>
      <c r="H511" s="564">
        <v>0</v>
      </c>
      <c r="I511" s="564">
        <v>0</v>
      </c>
      <c r="J511" s="564">
        <v>0</v>
      </c>
      <c r="K511" s="564">
        <v>0</v>
      </c>
      <c r="L511" s="564">
        <v>0</v>
      </c>
      <c r="M511" s="564">
        <v>0</v>
      </c>
      <c r="N511" s="564">
        <v>0</v>
      </c>
      <c r="O511" s="564">
        <v>0</v>
      </c>
      <c r="P511" s="564">
        <v>0</v>
      </c>
      <c r="Q511" s="564">
        <v>0</v>
      </c>
      <c r="R511" s="564">
        <v>0</v>
      </c>
      <c r="S511" s="564">
        <v>0</v>
      </c>
      <c r="T511" s="564">
        <v>0</v>
      </c>
      <c r="U511" s="564">
        <v>0</v>
      </c>
      <c r="V511" s="564">
        <v>0</v>
      </c>
      <c r="W511" s="564">
        <v>0</v>
      </c>
      <c r="X511" s="564">
        <v>0</v>
      </c>
      <c r="Y511" s="564">
        <v>0</v>
      </c>
      <c r="Z511" s="564">
        <v>0</v>
      </c>
      <c r="AA511" s="564">
        <v>0</v>
      </c>
      <c r="AB511" s="564">
        <v>0</v>
      </c>
      <c r="AC511" s="564">
        <v>0</v>
      </c>
      <c r="AD511" s="564">
        <v>0</v>
      </c>
      <c r="AE511" s="564">
        <v>0</v>
      </c>
      <c r="AF511" s="564">
        <v>0</v>
      </c>
      <c r="AG511" s="564">
        <v>0</v>
      </c>
      <c r="AH511" s="564">
        <v>0</v>
      </c>
      <c r="AI511" s="564">
        <v>0</v>
      </c>
      <c r="AJ511" s="564">
        <v>0</v>
      </c>
      <c r="AK511" s="564">
        <v>0</v>
      </c>
    </row>
    <row r="512" spans="1:37">
      <c r="A512">
        <v>508</v>
      </c>
      <c r="B512" s="564">
        <f t="shared" ca="1" si="48"/>
        <v>20</v>
      </c>
      <c r="C512" s="564">
        <f t="shared" ca="1" si="43"/>
        <v>400</v>
      </c>
      <c r="D512" s="564">
        <f t="shared" ca="1" si="46"/>
        <v>20</v>
      </c>
      <c r="E512" s="564">
        <f t="shared" ca="1" si="44"/>
        <v>0</v>
      </c>
      <c r="F512" s="564">
        <f t="shared" ca="1" si="47"/>
        <v>1</v>
      </c>
      <c r="G512" s="564">
        <f t="shared" ca="1" si="45"/>
        <v>-2.5302776329212184E-2</v>
      </c>
      <c r="H512" s="564">
        <v>1</v>
      </c>
      <c r="I512" s="564">
        <v>1</v>
      </c>
      <c r="J512" s="564">
        <v>1</v>
      </c>
      <c r="K512" s="564">
        <v>1</v>
      </c>
      <c r="L512" s="564">
        <v>1</v>
      </c>
      <c r="M512" s="564">
        <v>1</v>
      </c>
      <c r="N512" s="564">
        <v>1</v>
      </c>
      <c r="O512" s="564">
        <v>1</v>
      </c>
      <c r="P512" s="564">
        <v>1</v>
      </c>
      <c r="Q512" s="564">
        <v>1</v>
      </c>
      <c r="R512" s="564">
        <v>1</v>
      </c>
      <c r="S512" s="564">
        <v>1</v>
      </c>
      <c r="T512" s="564">
        <v>1</v>
      </c>
      <c r="U512" s="564">
        <v>1</v>
      </c>
      <c r="V512" s="564">
        <v>1</v>
      </c>
      <c r="W512" s="564">
        <v>1</v>
      </c>
      <c r="X512" s="564">
        <v>1</v>
      </c>
      <c r="Y512" s="564">
        <v>1</v>
      </c>
      <c r="Z512" s="564">
        <v>1</v>
      </c>
      <c r="AA512" s="564">
        <v>1</v>
      </c>
      <c r="AB512" s="564">
        <v>1</v>
      </c>
      <c r="AC512" s="564">
        <v>1</v>
      </c>
      <c r="AD512" s="564">
        <v>1</v>
      </c>
      <c r="AE512" s="564">
        <v>1</v>
      </c>
      <c r="AF512" s="564">
        <v>1</v>
      </c>
      <c r="AG512" s="564">
        <v>1</v>
      </c>
      <c r="AH512" s="564">
        <v>1</v>
      </c>
      <c r="AI512" s="564">
        <v>1</v>
      </c>
      <c r="AJ512" s="564">
        <v>1</v>
      </c>
      <c r="AK512" s="564">
        <v>1</v>
      </c>
    </row>
    <row r="513" spans="1:37">
      <c r="A513">
        <v>509</v>
      </c>
      <c r="B513" s="564">
        <f t="shared" ca="1" si="48"/>
        <v>0</v>
      </c>
      <c r="C513" s="564">
        <f t="shared" ca="1" si="43"/>
        <v>0</v>
      </c>
      <c r="D513" s="564">
        <f t="shared" ca="1" si="46"/>
        <v>0</v>
      </c>
      <c r="E513" s="564">
        <f t="shared" ca="1" si="44"/>
        <v>0</v>
      </c>
      <c r="F513" s="564">
        <f t="shared" ca="1" si="47"/>
        <v>1</v>
      </c>
      <c r="G513" s="564">
        <f t="shared" ca="1" si="45"/>
        <v>-5.3856824801319334</v>
      </c>
      <c r="H513" s="564">
        <v>0</v>
      </c>
      <c r="I513" s="564">
        <v>0</v>
      </c>
      <c r="J513" s="564">
        <v>0</v>
      </c>
      <c r="K513" s="564">
        <v>0</v>
      </c>
      <c r="L513" s="564">
        <v>0</v>
      </c>
      <c r="M513" s="564">
        <v>0</v>
      </c>
      <c r="N513" s="564">
        <v>0</v>
      </c>
      <c r="O513" s="564">
        <v>0</v>
      </c>
      <c r="P513" s="564">
        <v>0</v>
      </c>
      <c r="Q513" s="564">
        <v>0</v>
      </c>
      <c r="R513" s="564">
        <v>0</v>
      </c>
      <c r="S513" s="564">
        <v>0</v>
      </c>
      <c r="T513" s="564">
        <v>0</v>
      </c>
      <c r="U513" s="564">
        <v>0</v>
      </c>
      <c r="V513" s="564">
        <v>0</v>
      </c>
      <c r="W513" s="564">
        <v>0</v>
      </c>
      <c r="X513" s="564">
        <v>0</v>
      </c>
      <c r="Y513" s="564">
        <v>0</v>
      </c>
      <c r="Z513" s="564">
        <v>0</v>
      </c>
      <c r="AA513" s="564">
        <v>0</v>
      </c>
      <c r="AB513" s="564">
        <v>0</v>
      </c>
      <c r="AC513" s="564">
        <v>0</v>
      </c>
      <c r="AD513" s="564">
        <v>0</v>
      </c>
      <c r="AE513" s="564">
        <v>0</v>
      </c>
      <c r="AF513" s="564">
        <v>0</v>
      </c>
      <c r="AG513" s="564">
        <v>0</v>
      </c>
      <c r="AH513" s="564">
        <v>0</v>
      </c>
      <c r="AI513" s="564">
        <v>0</v>
      </c>
      <c r="AJ513" s="564">
        <v>0</v>
      </c>
      <c r="AK513" s="564">
        <v>0</v>
      </c>
    </row>
    <row r="514" spans="1:37">
      <c r="A514">
        <v>510</v>
      </c>
      <c r="B514" s="564">
        <f t="shared" ca="1" si="48"/>
        <v>20</v>
      </c>
      <c r="C514" s="564">
        <f t="shared" ca="1" si="43"/>
        <v>400</v>
      </c>
      <c r="D514" s="564">
        <f t="shared" ca="1" si="46"/>
        <v>20</v>
      </c>
      <c r="E514" s="564">
        <f t="shared" ca="1" si="44"/>
        <v>0</v>
      </c>
      <c r="F514" s="564">
        <f t="shared" ca="1" si="47"/>
        <v>1</v>
      </c>
      <c r="G514" s="564">
        <f t="shared" ca="1" si="45"/>
        <v>-0.24240765492464234</v>
      </c>
      <c r="H514" s="564">
        <v>1</v>
      </c>
      <c r="I514" s="564">
        <v>1</v>
      </c>
      <c r="J514" s="564">
        <v>1</v>
      </c>
      <c r="K514" s="564">
        <v>1</v>
      </c>
      <c r="L514" s="564">
        <v>1</v>
      </c>
      <c r="M514" s="564">
        <v>1</v>
      </c>
      <c r="N514" s="564">
        <v>1</v>
      </c>
      <c r="O514" s="564">
        <v>1</v>
      </c>
      <c r="P514" s="564">
        <v>1</v>
      </c>
      <c r="Q514" s="564">
        <v>1</v>
      </c>
      <c r="R514" s="564">
        <v>1</v>
      </c>
      <c r="S514" s="564">
        <v>1</v>
      </c>
      <c r="T514" s="564">
        <v>1</v>
      </c>
      <c r="U514" s="564">
        <v>1</v>
      </c>
      <c r="V514" s="564">
        <v>1</v>
      </c>
      <c r="W514" s="564">
        <v>1</v>
      </c>
      <c r="X514" s="564">
        <v>1</v>
      </c>
      <c r="Y514" s="564">
        <v>1</v>
      </c>
      <c r="Z514" s="564">
        <v>1</v>
      </c>
      <c r="AA514" s="564">
        <v>1</v>
      </c>
      <c r="AB514" s="564">
        <v>1</v>
      </c>
      <c r="AC514" s="564">
        <v>1</v>
      </c>
      <c r="AD514" s="564">
        <v>1</v>
      </c>
      <c r="AE514" s="564">
        <v>1</v>
      </c>
      <c r="AF514" s="564">
        <v>1</v>
      </c>
      <c r="AG514" s="564">
        <v>1</v>
      </c>
      <c r="AH514" s="564">
        <v>1</v>
      </c>
      <c r="AI514" s="564">
        <v>1</v>
      </c>
      <c r="AJ514" s="564">
        <v>1</v>
      </c>
      <c r="AK514" s="564">
        <v>1</v>
      </c>
    </row>
    <row r="515" spans="1:37">
      <c r="A515">
        <v>511</v>
      </c>
      <c r="B515" s="564">
        <f t="shared" ca="1" si="48"/>
        <v>20</v>
      </c>
      <c r="C515" s="564">
        <f t="shared" ca="1" si="43"/>
        <v>400</v>
      </c>
      <c r="D515" s="564">
        <f t="shared" ca="1" si="46"/>
        <v>20</v>
      </c>
      <c r="E515" s="564">
        <f t="shared" ca="1" si="44"/>
        <v>0</v>
      </c>
      <c r="F515" s="564">
        <f t="shared" ca="1" si="47"/>
        <v>1</v>
      </c>
      <c r="G515" s="564">
        <f t="shared" ca="1" si="45"/>
        <v>-3.6449096745017457</v>
      </c>
      <c r="H515" s="564">
        <v>1</v>
      </c>
      <c r="I515" s="564">
        <v>1</v>
      </c>
      <c r="J515" s="564">
        <v>1</v>
      </c>
      <c r="K515" s="564">
        <v>1</v>
      </c>
      <c r="L515" s="564">
        <v>1</v>
      </c>
      <c r="M515" s="564">
        <v>1</v>
      </c>
      <c r="N515" s="564">
        <v>1</v>
      </c>
      <c r="O515" s="564">
        <v>1</v>
      </c>
      <c r="P515" s="564">
        <v>1</v>
      </c>
      <c r="Q515" s="564">
        <v>1</v>
      </c>
      <c r="R515" s="564">
        <v>1</v>
      </c>
      <c r="S515" s="564">
        <v>1</v>
      </c>
      <c r="T515" s="564">
        <v>1</v>
      </c>
      <c r="U515" s="564">
        <v>1</v>
      </c>
      <c r="V515" s="564">
        <v>1</v>
      </c>
      <c r="W515" s="564">
        <v>1</v>
      </c>
      <c r="X515" s="564">
        <v>1</v>
      </c>
      <c r="Y515" s="564">
        <v>1</v>
      </c>
      <c r="Z515" s="564">
        <v>1</v>
      </c>
      <c r="AA515" s="564">
        <v>1</v>
      </c>
      <c r="AB515" s="564">
        <v>1</v>
      </c>
      <c r="AC515" s="564">
        <v>1</v>
      </c>
      <c r="AD515" s="564">
        <v>1</v>
      </c>
      <c r="AE515" s="564">
        <v>1</v>
      </c>
      <c r="AF515" s="564">
        <v>1</v>
      </c>
      <c r="AG515" s="564">
        <v>1</v>
      </c>
      <c r="AH515" s="564">
        <v>1</v>
      </c>
      <c r="AI515" s="564">
        <v>1</v>
      </c>
      <c r="AJ515" s="564">
        <v>1</v>
      </c>
      <c r="AK515" s="564">
        <v>1</v>
      </c>
    </row>
    <row r="516" spans="1:37">
      <c r="A516">
        <v>512</v>
      </c>
      <c r="B516" s="564">
        <f t="shared" ca="1" si="48"/>
        <v>0</v>
      </c>
      <c r="C516" s="564">
        <f t="shared" ca="1" si="43"/>
        <v>0</v>
      </c>
      <c r="D516" s="564">
        <f t="shared" ca="1" si="46"/>
        <v>0</v>
      </c>
      <c r="E516" s="564">
        <f t="shared" ca="1" si="44"/>
        <v>0</v>
      </c>
      <c r="F516" s="564">
        <f t="shared" ca="1" si="47"/>
        <v>1</v>
      </c>
      <c r="G516" s="564">
        <f t="shared" ca="1" si="45"/>
        <v>4.2940413028884805</v>
      </c>
      <c r="H516" s="564">
        <v>0</v>
      </c>
      <c r="I516" s="564">
        <v>0</v>
      </c>
      <c r="J516" s="564">
        <v>0</v>
      </c>
      <c r="K516" s="564">
        <v>0</v>
      </c>
      <c r="L516" s="564">
        <v>0</v>
      </c>
      <c r="M516" s="564">
        <v>0</v>
      </c>
      <c r="N516" s="564">
        <v>0</v>
      </c>
      <c r="O516" s="564">
        <v>0</v>
      </c>
      <c r="P516" s="564">
        <v>0</v>
      </c>
      <c r="Q516" s="564">
        <v>0</v>
      </c>
      <c r="R516" s="564">
        <v>0</v>
      </c>
      <c r="S516" s="564">
        <v>0</v>
      </c>
      <c r="T516" s="564">
        <v>0</v>
      </c>
      <c r="U516" s="564">
        <v>0</v>
      </c>
      <c r="V516" s="564">
        <v>0</v>
      </c>
      <c r="W516" s="564">
        <v>0</v>
      </c>
      <c r="X516" s="564">
        <v>0</v>
      </c>
      <c r="Y516" s="564">
        <v>0</v>
      </c>
      <c r="Z516" s="564">
        <v>0</v>
      </c>
      <c r="AA516" s="564">
        <v>0</v>
      </c>
      <c r="AB516" s="564">
        <v>0</v>
      </c>
      <c r="AC516" s="564">
        <v>0</v>
      </c>
      <c r="AD516" s="564">
        <v>0</v>
      </c>
      <c r="AE516" s="564">
        <v>0</v>
      </c>
      <c r="AF516" s="564">
        <v>0</v>
      </c>
      <c r="AG516" s="564">
        <v>0</v>
      </c>
      <c r="AH516" s="564">
        <v>0</v>
      </c>
      <c r="AI516" s="564">
        <v>0</v>
      </c>
      <c r="AJ516" s="564">
        <v>0</v>
      </c>
      <c r="AK516" s="564">
        <v>0</v>
      </c>
    </row>
    <row r="517" spans="1:37">
      <c r="A517">
        <v>513</v>
      </c>
      <c r="B517" s="564">
        <f t="shared" ca="1" si="48"/>
        <v>20</v>
      </c>
      <c r="C517" s="564">
        <f t="shared" ref="C517:C580" ca="1" si="49">B517^2</f>
        <v>400</v>
      </c>
      <c r="D517" s="564">
        <f t="shared" ca="1" si="46"/>
        <v>20</v>
      </c>
      <c r="E517" s="564">
        <f t="shared" ref="E517:E580" ca="1" si="50">D517-((B517^2)/H$1)</f>
        <v>0</v>
      </c>
      <c r="F517" s="564">
        <f t="shared" ca="1" si="47"/>
        <v>1</v>
      </c>
      <c r="G517" s="564">
        <f t="shared" ref="G517:G580" ca="1" si="51">I$2+NORMSINV(RAND())*K$2</f>
        <v>-0.41428605081346226</v>
      </c>
      <c r="H517" s="564">
        <v>1</v>
      </c>
      <c r="I517" s="564">
        <v>1</v>
      </c>
      <c r="J517" s="564">
        <v>1</v>
      </c>
      <c r="K517" s="564">
        <v>1</v>
      </c>
      <c r="L517" s="564">
        <v>1</v>
      </c>
      <c r="M517" s="564">
        <v>1</v>
      </c>
      <c r="N517" s="564">
        <v>1</v>
      </c>
      <c r="O517" s="564">
        <v>1</v>
      </c>
      <c r="P517" s="564">
        <v>1</v>
      </c>
      <c r="Q517" s="564">
        <v>1</v>
      </c>
      <c r="R517" s="564">
        <v>1</v>
      </c>
      <c r="S517" s="564">
        <v>1</v>
      </c>
      <c r="T517" s="564">
        <v>1</v>
      </c>
      <c r="U517" s="564">
        <v>1</v>
      </c>
      <c r="V517" s="564">
        <v>1</v>
      </c>
      <c r="W517" s="564">
        <v>1</v>
      </c>
      <c r="X517" s="564">
        <v>1</v>
      </c>
      <c r="Y517" s="564">
        <v>1</v>
      </c>
      <c r="Z517" s="564">
        <v>1</v>
      </c>
      <c r="AA517" s="564">
        <v>1</v>
      </c>
      <c r="AB517" s="564">
        <v>1</v>
      </c>
      <c r="AC517" s="564">
        <v>1</v>
      </c>
      <c r="AD517" s="564">
        <v>1</v>
      </c>
      <c r="AE517" s="564">
        <v>1</v>
      </c>
      <c r="AF517" s="564">
        <v>1</v>
      </c>
      <c r="AG517" s="564">
        <v>1</v>
      </c>
      <c r="AH517" s="564">
        <v>1</v>
      </c>
      <c r="AI517" s="564">
        <v>1</v>
      </c>
      <c r="AJ517" s="564">
        <v>1</v>
      </c>
      <c r="AK517" s="564">
        <v>1</v>
      </c>
    </row>
    <row r="518" spans="1:37">
      <c r="A518">
        <v>514</v>
      </c>
      <c r="B518" s="564">
        <f t="shared" ca="1" si="48"/>
        <v>20</v>
      </c>
      <c r="C518" s="564">
        <f t="shared" ca="1" si="49"/>
        <v>400</v>
      </c>
      <c r="D518" s="564">
        <f t="shared" ref="D518:D581" ca="1" si="52">B518</f>
        <v>20</v>
      </c>
      <c r="E518" s="564">
        <f t="shared" ca="1" si="50"/>
        <v>0</v>
      </c>
      <c r="F518" s="564">
        <f t="shared" ref="F518:F581" ca="1" si="53">1-(2*B518*(H$1-B518)/(H$1*(H$1-1)))</f>
        <v>1</v>
      </c>
      <c r="G518" s="564">
        <f t="shared" ca="1" si="51"/>
        <v>-0.69487659279896663</v>
      </c>
      <c r="H518" s="564">
        <v>1</v>
      </c>
      <c r="I518" s="564">
        <v>1</v>
      </c>
      <c r="J518" s="564">
        <v>1</v>
      </c>
      <c r="K518" s="564">
        <v>1</v>
      </c>
      <c r="L518" s="564">
        <v>1</v>
      </c>
      <c r="M518" s="564">
        <v>1</v>
      </c>
      <c r="N518" s="564">
        <v>1</v>
      </c>
      <c r="O518" s="564">
        <v>1</v>
      </c>
      <c r="P518" s="564">
        <v>1</v>
      </c>
      <c r="Q518" s="564">
        <v>1</v>
      </c>
      <c r="R518" s="564">
        <v>1</v>
      </c>
      <c r="S518" s="564">
        <v>1</v>
      </c>
      <c r="T518" s="564">
        <v>1</v>
      </c>
      <c r="U518" s="564">
        <v>1</v>
      </c>
      <c r="V518" s="564">
        <v>1</v>
      </c>
      <c r="W518" s="564">
        <v>1</v>
      </c>
      <c r="X518" s="564">
        <v>1</v>
      </c>
      <c r="Y518" s="564">
        <v>1</v>
      </c>
      <c r="Z518" s="564">
        <v>1</v>
      </c>
      <c r="AA518" s="564">
        <v>1</v>
      </c>
      <c r="AB518" s="564">
        <v>1</v>
      </c>
      <c r="AC518" s="564">
        <v>1</v>
      </c>
      <c r="AD518" s="564">
        <v>1</v>
      </c>
      <c r="AE518" s="564">
        <v>1</v>
      </c>
      <c r="AF518" s="564">
        <v>1</v>
      </c>
      <c r="AG518" s="564">
        <v>1</v>
      </c>
      <c r="AH518" s="564">
        <v>1</v>
      </c>
      <c r="AI518" s="564">
        <v>1</v>
      </c>
      <c r="AJ518" s="564">
        <v>1</v>
      </c>
      <c r="AK518" s="564">
        <v>1</v>
      </c>
    </row>
    <row r="519" spans="1:37">
      <c r="A519">
        <v>515</v>
      </c>
      <c r="B519" s="564">
        <f t="shared" ref="B519:B582" ca="1" si="54">SUM(INDIRECT("H"&amp;A519+4&amp;":"&amp;HLOOKUP(H$1,$AA$1:$BD$2,2,0)&amp;A519+4))</f>
        <v>0</v>
      </c>
      <c r="C519" s="564">
        <f t="shared" ca="1" si="49"/>
        <v>0</v>
      </c>
      <c r="D519" s="564">
        <f t="shared" ca="1" si="52"/>
        <v>0</v>
      </c>
      <c r="E519" s="564">
        <f t="shared" ca="1" si="50"/>
        <v>0</v>
      </c>
      <c r="F519" s="564">
        <f t="shared" ca="1" si="53"/>
        <v>1</v>
      </c>
      <c r="G519" s="564">
        <f t="shared" ca="1" si="51"/>
        <v>-2.9755245377712178</v>
      </c>
      <c r="H519" s="564">
        <v>0</v>
      </c>
      <c r="I519" s="564">
        <v>0</v>
      </c>
      <c r="J519" s="564">
        <v>0</v>
      </c>
      <c r="K519" s="564">
        <v>0</v>
      </c>
      <c r="L519" s="564">
        <v>0</v>
      </c>
      <c r="M519" s="564">
        <v>0</v>
      </c>
      <c r="N519" s="564">
        <v>0</v>
      </c>
      <c r="O519" s="564">
        <v>0</v>
      </c>
      <c r="P519" s="564">
        <v>0</v>
      </c>
      <c r="Q519" s="564">
        <v>0</v>
      </c>
      <c r="R519" s="564">
        <v>0</v>
      </c>
      <c r="S519" s="564">
        <v>0</v>
      </c>
      <c r="T519" s="564">
        <v>0</v>
      </c>
      <c r="U519" s="564">
        <v>0</v>
      </c>
      <c r="V519" s="564">
        <v>0</v>
      </c>
      <c r="W519" s="564">
        <v>0</v>
      </c>
      <c r="X519" s="564">
        <v>0</v>
      </c>
      <c r="Y519" s="564">
        <v>0</v>
      </c>
      <c r="Z519" s="564">
        <v>0</v>
      </c>
      <c r="AA519" s="564">
        <v>0</v>
      </c>
      <c r="AB519" s="564">
        <v>0</v>
      </c>
      <c r="AC519" s="564">
        <v>0</v>
      </c>
      <c r="AD519" s="564">
        <v>0</v>
      </c>
      <c r="AE519" s="564">
        <v>0</v>
      </c>
      <c r="AF519" s="564">
        <v>0</v>
      </c>
      <c r="AG519" s="564">
        <v>0</v>
      </c>
      <c r="AH519" s="564">
        <v>0</v>
      </c>
      <c r="AI519" s="564">
        <v>0</v>
      </c>
      <c r="AJ519" s="564">
        <v>0</v>
      </c>
      <c r="AK519" s="564">
        <v>0</v>
      </c>
    </row>
    <row r="520" spans="1:37">
      <c r="A520">
        <v>516</v>
      </c>
      <c r="B520" s="564">
        <f t="shared" ca="1" si="54"/>
        <v>0</v>
      </c>
      <c r="C520" s="564">
        <f t="shared" ca="1" si="49"/>
        <v>0</v>
      </c>
      <c r="D520" s="564">
        <f t="shared" ca="1" si="52"/>
        <v>0</v>
      </c>
      <c r="E520" s="564">
        <f t="shared" ca="1" si="50"/>
        <v>0</v>
      </c>
      <c r="F520" s="564">
        <f t="shared" ca="1" si="53"/>
        <v>1</v>
      </c>
      <c r="G520" s="564">
        <f t="shared" ca="1" si="51"/>
        <v>1.5630807662852129</v>
      </c>
      <c r="H520" s="564">
        <v>0</v>
      </c>
      <c r="I520" s="564">
        <v>0</v>
      </c>
      <c r="J520" s="564">
        <v>0</v>
      </c>
      <c r="K520" s="564">
        <v>0</v>
      </c>
      <c r="L520" s="564">
        <v>0</v>
      </c>
      <c r="M520" s="564">
        <v>0</v>
      </c>
      <c r="N520" s="564">
        <v>0</v>
      </c>
      <c r="O520" s="564">
        <v>0</v>
      </c>
      <c r="P520" s="564">
        <v>0</v>
      </c>
      <c r="Q520" s="564">
        <v>0</v>
      </c>
      <c r="R520" s="564">
        <v>0</v>
      </c>
      <c r="S520" s="564">
        <v>0</v>
      </c>
      <c r="T520" s="564">
        <v>0</v>
      </c>
      <c r="U520" s="564">
        <v>0</v>
      </c>
      <c r="V520" s="564">
        <v>0</v>
      </c>
      <c r="W520" s="564">
        <v>0</v>
      </c>
      <c r="X520" s="564">
        <v>0</v>
      </c>
      <c r="Y520" s="564">
        <v>0</v>
      </c>
      <c r="Z520" s="564">
        <v>0</v>
      </c>
      <c r="AA520" s="564">
        <v>0</v>
      </c>
      <c r="AB520" s="564">
        <v>0</v>
      </c>
      <c r="AC520" s="564">
        <v>0</v>
      </c>
      <c r="AD520" s="564">
        <v>0</v>
      </c>
      <c r="AE520" s="564">
        <v>0</v>
      </c>
      <c r="AF520" s="564">
        <v>0</v>
      </c>
      <c r="AG520" s="564">
        <v>0</v>
      </c>
      <c r="AH520" s="564">
        <v>0</v>
      </c>
      <c r="AI520" s="564">
        <v>0</v>
      </c>
      <c r="AJ520" s="564">
        <v>0</v>
      </c>
      <c r="AK520" s="564">
        <v>0</v>
      </c>
    </row>
    <row r="521" spans="1:37">
      <c r="A521">
        <v>517</v>
      </c>
      <c r="B521" s="564">
        <f t="shared" ca="1" si="54"/>
        <v>20</v>
      </c>
      <c r="C521" s="564">
        <f t="shared" ca="1" si="49"/>
        <v>400</v>
      </c>
      <c r="D521" s="564">
        <f t="shared" ca="1" si="52"/>
        <v>20</v>
      </c>
      <c r="E521" s="564">
        <f t="shared" ca="1" si="50"/>
        <v>0</v>
      </c>
      <c r="F521" s="564">
        <f t="shared" ca="1" si="53"/>
        <v>1</v>
      </c>
      <c r="G521" s="564">
        <f t="shared" ca="1" si="51"/>
        <v>-3.004154301865698</v>
      </c>
      <c r="H521" s="564">
        <v>1</v>
      </c>
      <c r="I521" s="564">
        <v>1</v>
      </c>
      <c r="J521" s="564">
        <v>1</v>
      </c>
      <c r="K521" s="564">
        <v>1</v>
      </c>
      <c r="L521" s="564">
        <v>1</v>
      </c>
      <c r="M521" s="564">
        <v>1</v>
      </c>
      <c r="N521" s="564">
        <v>1</v>
      </c>
      <c r="O521" s="564">
        <v>1</v>
      </c>
      <c r="P521" s="564">
        <v>1</v>
      </c>
      <c r="Q521" s="564">
        <v>1</v>
      </c>
      <c r="R521" s="564">
        <v>1</v>
      </c>
      <c r="S521" s="564">
        <v>1</v>
      </c>
      <c r="T521" s="564">
        <v>1</v>
      </c>
      <c r="U521" s="564">
        <v>1</v>
      </c>
      <c r="V521" s="564">
        <v>1</v>
      </c>
      <c r="W521" s="564">
        <v>1</v>
      </c>
      <c r="X521" s="564">
        <v>1</v>
      </c>
      <c r="Y521" s="564">
        <v>1</v>
      </c>
      <c r="Z521" s="564">
        <v>1</v>
      </c>
      <c r="AA521" s="564">
        <v>1</v>
      </c>
      <c r="AB521" s="564">
        <v>1</v>
      </c>
      <c r="AC521" s="564">
        <v>1</v>
      </c>
      <c r="AD521" s="564">
        <v>1</v>
      </c>
      <c r="AE521" s="564">
        <v>1</v>
      </c>
      <c r="AF521" s="564">
        <v>1</v>
      </c>
      <c r="AG521" s="564">
        <v>1</v>
      </c>
      <c r="AH521" s="564">
        <v>1</v>
      </c>
      <c r="AI521" s="564">
        <v>1</v>
      </c>
      <c r="AJ521" s="564">
        <v>1</v>
      </c>
      <c r="AK521" s="564">
        <v>1</v>
      </c>
    </row>
    <row r="522" spans="1:37">
      <c r="A522">
        <v>518</v>
      </c>
      <c r="B522" s="564">
        <f t="shared" ca="1" si="54"/>
        <v>0</v>
      </c>
      <c r="C522" s="564">
        <f t="shared" ca="1" si="49"/>
        <v>0</v>
      </c>
      <c r="D522" s="564">
        <f t="shared" ca="1" si="52"/>
        <v>0</v>
      </c>
      <c r="E522" s="564">
        <f t="shared" ca="1" si="50"/>
        <v>0</v>
      </c>
      <c r="F522" s="564">
        <f t="shared" ca="1" si="53"/>
        <v>1</v>
      </c>
      <c r="G522" s="564">
        <f t="shared" ca="1" si="51"/>
        <v>-1.3853593463348561</v>
      </c>
      <c r="H522" s="564">
        <v>0</v>
      </c>
      <c r="I522" s="564">
        <v>0</v>
      </c>
      <c r="J522" s="564">
        <v>0</v>
      </c>
      <c r="K522" s="564">
        <v>0</v>
      </c>
      <c r="L522" s="564">
        <v>0</v>
      </c>
      <c r="M522" s="564">
        <v>0</v>
      </c>
      <c r="N522" s="564">
        <v>0</v>
      </c>
      <c r="O522" s="564">
        <v>0</v>
      </c>
      <c r="P522" s="564">
        <v>0</v>
      </c>
      <c r="Q522" s="564">
        <v>0</v>
      </c>
      <c r="R522" s="564">
        <v>0</v>
      </c>
      <c r="S522" s="564">
        <v>0</v>
      </c>
      <c r="T522" s="564">
        <v>0</v>
      </c>
      <c r="U522" s="564">
        <v>0</v>
      </c>
      <c r="V522" s="564">
        <v>0</v>
      </c>
      <c r="W522" s="564">
        <v>0</v>
      </c>
      <c r="X522" s="564">
        <v>0</v>
      </c>
      <c r="Y522" s="564">
        <v>0</v>
      </c>
      <c r="Z522" s="564">
        <v>0</v>
      </c>
      <c r="AA522" s="564">
        <v>0</v>
      </c>
      <c r="AB522" s="564">
        <v>0</v>
      </c>
      <c r="AC522" s="564">
        <v>0</v>
      </c>
      <c r="AD522" s="564">
        <v>0</v>
      </c>
      <c r="AE522" s="564">
        <v>0</v>
      </c>
      <c r="AF522" s="564">
        <v>0</v>
      </c>
      <c r="AG522" s="564">
        <v>0</v>
      </c>
      <c r="AH522" s="564">
        <v>0</v>
      </c>
      <c r="AI522" s="564">
        <v>0</v>
      </c>
      <c r="AJ522" s="564">
        <v>0</v>
      </c>
      <c r="AK522" s="564">
        <v>0</v>
      </c>
    </row>
    <row r="523" spans="1:37">
      <c r="A523">
        <v>519</v>
      </c>
      <c r="B523" s="564">
        <f t="shared" ca="1" si="54"/>
        <v>11</v>
      </c>
      <c r="C523" s="564">
        <f t="shared" ca="1" si="49"/>
        <v>121</v>
      </c>
      <c r="D523" s="564">
        <f t="shared" ca="1" si="52"/>
        <v>11</v>
      </c>
      <c r="E523" s="564">
        <f t="shared" ca="1" si="50"/>
        <v>4.95</v>
      </c>
      <c r="F523" s="564">
        <f t="shared" ca="1" si="53"/>
        <v>0.47894736842105268</v>
      </c>
      <c r="G523" s="564">
        <f t="shared" ca="1" si="51"/>
        <v>0.45583350136027956</v>
      </c>
      <c r="H523" s="564">
        <v>0</v>
      </c>
      <c r="I523" s="564">
        <v>0</v>
      </c>
      <c r="J523" s="564">
        <v>0</v>
      </c>
      <c r="K523" s="564">
        <v>1</v>
      </c>
      <c r="L523" s="564">
        <v>0</v>
      </c>
      <c r="M523" s="564">
        <v>1</v>
      </c>
      <c r="N523" s="564">
        <v>1</v>
      </c>
      <c r="O523" s="564">
        <v>0</v>
      </c>
      <c r="P523" s="564">
        <v>1</v>
      </c>
      <c r="Q523" s="564">
        <v>1</v>
      </c>
      <c r="R523" s="564">
        <v>1</v>
      </c>
      <c r="S523" s="564">
        <v>1</v>
      </c>
      <c r="T523" s="564">
        <v>1</v>
      </c>
      <c r="U523" s="564">
        <v>0</v>
      </c>
      <c r="V523" s="564">
        <v>1</v>
      </c>
      <c r="W523" s="564">
        <v>0</v>
      </c>
      <c r="X523" s="564">
        <v>0</v>
      </c>
      <c r="Y523" s="564">
        <v>1</v>
      </c>
      <c r="Z523" s="564">
        <v>1</v>
      </c>
      <c r="AA523" s="564">
        <v>0</v>
      </c>
      <c r="AB523" s="564">
        <v>1</v>
      </c>
      <c r="AC523" s="564">
        <v>1</v>
      </c>
      <c r="AD523" s="564">
        <v>1</v>
      </c>
      <c r="AE523" s="564">
        <v>0</v>
      </c>
      <c r="AF523" s="564">
        <v>0</v>
      </c>
      <c r="AG523" s="564">
        <v>1</v>
      </c>
      <c r="AH523" s="564">
        <v>1</v>
      </c>
      <c r="AI523" s="564">
        <v>1</v>
      </c>
      <c r="AJ523" s="564">
        <v>0</v>
      </c>
      <c r="AK523" s="564">
        <v>0</v>
      </c>
    </row>
    <row r="524" spans="1:37">
      <c r="A524">
        <v>520</v>
      </c>
      <c r="B524" s="564">
        <f t="shared" ca="1" si="54"/>
        <v>0</v>
      </c>
      <c r="C524" s="564">
        <f t="shared" ca="1" si="49"/>
        <v>0</v>
      </c>
      <c r="D524" s="564">
        <f t="shared" ca="1" si="52"/>
        <v>0</v>
      </c>
      <c r="E524" s="564">
        <f t="shared" ca="1" si="50"/>
        <v>0</v>
      </c>
      <c r="F524" s="564">
        <f t="shared" ca="1" si="53"/>
        <v>1</v>
      </c>
      <c r="G524" s="564">
        <f t="shared" ca="1" si="51"/>
        <v>-5.4799971284227418</v>
      </c>
      <c r="H524" s="564">
        <v>0</v>
      </c>
      <c r="I524" s="564">
        <v>0</v>
      </c>
      <c r="J524" s="564">
        <v>0</v>
      </c>
      <c r="K524" s="564">
        <v>0</v>
      </c>
      <c r="L524" s="564">
        <v>0</v>
      </c>
      <c r="M524" s="564">
        <v>0</v>
      </c>
      <c r="N524" s="564">
        <v>0</v>
      </c>
      <c r="O524" s="564">
        <v>0</v>
      </c>
      <c r="P524" s="564">
        <v>0</v>
      </c>
      <c r="Q524" s="564">
        <v>0</v>
      </c>
      <c r="R524" s="564">
        <v>0</v>
      </c>
      <c r="S524" s="564">
        <v>0</v>
      </c>
      <c r="T524" s="564">
        <v>0</v>
      </c>
      <c r="U524" s="564">
        <v>0</v>
      </c>
      <c r="V524" s="564">
        <v>0</v>
      </c>
      <c r="W524" s="564">
        <v>0</v>
      </c>
      <c r="X524" s="564">
        <v>0</v>
      </c>
      <c r="Y524" s="564">
        <v>0</v>
      </c>
      <c r="Z524" s="564">
        <v>0</v>
      </c>
      <c r="AA524" s="564">
        <v>0</v>
      </c>
      <c r="AB524" s="564">
        <v>0</v>
      </c>
      <c r="AC524" s="564">
        <v>0</v>
      </c>
      <c r="AD524" s="564">
        <v>0</v>
      </c>
      <c r="AE524" s="564">
        <v>0</v>
      </c>
      <c r="AF524" s="564">
        <v>0</v>
      </c>
      <c r="AG524" s="564">
        <v>0</v>
      </c>
      <c r="AH524" s="564">
        <v>0</v>
      </c>
      <c r="AI524" s="564">
        <v>0</v>
      </c>
      <c r="AJ524" s="564">
        <v>0</v>
      </c>
      <c r="AK524" s="564">
        <v>0</v>
      </c>
    </row>
    <row r="525" spans="1:37">
      <c r="A525">
        <v>521</v>
      </c>
      <c r="B525" s="564">
        <f t="shared" ca="1" si="54"/>
        <v>20</v>
      </c>
      <c r="C525" s="564">
        <f t="shared" ca="1" si="49"/>
        <v>400</v>
      </c>
      <c r="D525" s="564">
        <f t="shared" ca="1" si="52"/>
        <v>20</v>
      </c>
      <c r="E525" s="564">
        <f t="shared" ca="1" si="50"/>
        <v>0</v>
      </c>
      <c r="F525" s="564">
        <f t="shared" ca="1" si="53"/>
        <v>1</v>
      </c>
      <c r="G525" s="564">
        <f t="shared" ca="1" si="51"/>
        <v>2.1602278995392203</v>
      </c>
      <c r="H525" s="564">
        <v>1</v>
      </c>
      <c r="I525" s="564">
        <v>1</v>
      </c>
      <c r="J525" s="564">
        <v>1</v>
      </c>
      <c r="K525" s="564">
        <v>1</v>
      </c>
      <c r="L525" s="564">
        <v>1</v>
      </c>
      <c r="M525" s="564">
        <v>1</v>
      </c>
      <c r="N525" s="564">
        <v>1</v>
      </c>
      <c r="O525" s="564">
        <v>1</v>
      </c>
      <c r="P525" s="564">
        <v>1</v>
      </c>
      <c r="Q525" s="564">
        <v>1</v>
      </c>
      <c r="R525" s="564">
        <v>1</v>
      </c>
      <c r="S525" s="564">
        <v>1</v>
      </c>
      <c r="T525" s="564">
        <v>1</v>
      </c>
      <c r="U525" s="564">
        <v>1</v>
      </c>
      <c r="V525" s="564">
        <v>1</v>
      </c>
      <c r="W525" s="564">
        <v>1</v>
      </c>
      <c r="X525" s="564">
        <v>1</v>
      </c>
      <c r="Y525" s="564">
        <v>1</v>
      </c>
      <c r="Z525" s="564">
        <v>1</v>
      </c>
      <c r="AA525" s="564">
        <v>1</v>
      </c>
      <c r="AB525" s="564">
        <v>1</v>
      </c>
      <c r="AC525" s="564">
        <v>1</v>
      </c>
      <c r="AD525" s="564">
        <v>1</v>
      </c>
      <c r="AE525" s="564">
        <v>1</v>
      </c>
      <c r="AF525" s="564">
        <v>1</v>
      </c>
      <c r="AG525" s="564">
        <v>1</v>
      </c>
      <c r="AH525" s="564">
        <v>1</v>
      </c>
      <c r="AI525" s="564">
        <v>1</v>
      </c>
      <c r="AJ525" s="564">
        <v>1</v>
      </c>
      <c r="AK525" s="564">
        <v>1</v>
      </c>
    </row>
    <row r="526" spans="1:37">
      <c r="A526">
        <v>522</v>
      </c>
      <c r="B526" s="564">
        <f t="shared" ca="1" si="54"/>
        <v>20</v>
      </c>
      <c r="C526" s="564">
        <f t="shared" ca="1" si="49"/>
        <v>400</v>
      </c>
      <c r="D526" s="564">
        <f t="shared" ca="1" si="52"/>
        <v>20</v>
      </c>
      <c r="E526" s="564">
        <f t="shared" ca="1" si="50"/>
        <v>0</v>
      </c>
      <c r="F526" s="564">
        <f t="shared" ca="1" si="53"/>
        <v>1</v>
      </c>
      <c r="G526" s="564">
        <f t="shared" ca="1" si="51"/>
        <v>-3.5036368602292085</v>
      </c>
      <c r="H526" s="564">
        <v>1</v>
      </c>
      <c r="I526" s="564">
        <v>1</v>
      </c>
      <c r="J526" s="564">
        <v>1</v>
      </c>
      <c r="K526" s="564">
        <v>1</v>
      </c>
      <c r="L526" s="564">
        <v>1</v>
      </c>
      <c r="M526" s="564">
        <v>1</v>
      </c>
      <c r="N526" s="564">
        <v>1</v>
      </c>
      <c r="O526" s="564">
        <v>1</v>
      </c>
      <c r="P526" s="564">
        <v>1</v>
      </c>
      <c r="Q526" s="564">
        <v>1</v>
      </c>
      <c r="R526" s="564">
        <v>1</v>
      </c>
      <c r="S526" s="564">
        <v>1</v>
      </c>
      <c r="T526" s="564">
        <v>1</v>
      </c>
      <c r="U526" s="564">
        <v>1</v>
      </c>
      <c r="V526" s="564">
        <v>1</v>
      </c>
      <c r="W526" s="564">
        <v>1</v>
      </c>
      <c r="X526" s="564">
        <v>1</v>
      </c>
      <c r="Y526" s="564">
        <v>1</v>
      </c>
      <c r="Z526" s="564">
        <v>1</v>
      </c>
      <c r="AA526" s="564">
        <v>1</v>
      </c>
      <c r="AB526" s="564">
        <v>1</v>
      </c>
      <c r="AC526" s="564">
        <v>1</v>
      </c>
      <c r="AD526" s="564">
        <v>1</v>
      </c>
      <c r="AE526" s="564">
        <v>1</v>
      </c>
      <c r="AF526" s="564">
        <v>1</v>
      </c>
      <c r="AG526" s="564">
        <v>1</v>
      </c>
      <c r="AH526" s="564">
        <v>1</v>
      </c>
      <c r="AI526" s="564">
        <v>1</v>
      </c>
      <c r="AJ526" s="564">
        <v>1</v>
      </c>
      <c r="AK526" s="564">
        <v>1</v>
      </c>
    </row>
    <row r="527" spans="1:37">
      <c r="A527">
        <v>523</v>
      </c>
      <c r="B527" s="564">
        <f t="shared" ca="1" si="54"/>
        <v>20</v>
      </c>
      <c r="C527" s="564">
        <f t="shared" ca="1" si="49"/>
        <v>400</v>
      </c>
      <c r="D527" s="564">
        <f t="shared" ca="1" si="52"/>
        <v>20</v>
      </c>
      <c r="E527" s="564">
        <f t="shared" ca="1" si="50"/>
        <v>0</v>
      </c>
      <c r="F527" s="564">
        <f t="shared" ca="1" si="53"/>
        <v>1</v>
      </c>
      <c r="G527" s="564">
        <f t="shared" ca="1" si="51"/>
        <v>-1.0613629187762554</v>
      </c>
      <c r="H527" s="564">
        <v>1</v>
      </c>
      <c r="I527" s="564">
        <v>1</v>
      </c>
      <c r="J527" s="564">
        <v>1</v>
      </c>
      <c r="K527" s="564">
        <v>1</v>
      </c>
      <c r="L527" s="564">
        <v>1</v>
      </c>
      <c r="M527" s="564">
        <v>1</v>
      </c>
      <c r="N527" s="564">
        <v>1</v>
      </c>
      <c r="O527" s="564">
        <v>1</v>
      </c>
      <c r="P527" s="564">
        <v>1</v>
      </c>
      <c r="Q527" s="564">
        <v>1</v>
      </c>
      <c r="R527" s="564">
        <v>1</v>
      </c>
      <c r="S527" s="564">
        <v>1</v>
      </c>
      <c r="T527" s="564">
        <v>1</v>
      </c>
      <c r="U527" s="564">
        <v>1</v>
      </c>
      <c r="V527" s="564">
        <v>1</v>
      </c>
      <c r="W527" s="564">
        <v>1</v>
      </c>
      <c r="X527" s="564">
        <v>1</v>
      </c>
      <c r="Y527" s="564">
        <v>1</v>
      </c>
      <c r="Z527" s="564">
        <v>1</v>
      </c>
      <c r="AA527" s="564">
        <v>1</v>
      </c>
      <c r="AB527" s="564">
        <v>1</v>
      </c>
      <c r="AC527" s="564">
        <v>1</v>
      </c>
      <c r="AD527" s="564">
        <v>1</v>
      </c>
      <c r="AE527" s="564">
        <v>1</v>
      </c>
      <c r="AF527" s="564">
        <v>1</v>
      </c>
      <c r="AG527" s="564">
        <v>1</v>
      </c>
      <c r="AH527" s="564">
        <v>1</v>
      </c>
      <c r="AI527" s="564">
        <v>1</v>
      </c>
      <c r="AJ527" s="564">
        <v>1</v>
      </c>
      <c r="AK527" s="564">
        <v>1</v>
      </c>
    </row>
    <row r="528" spans="1:37">
      <c r="A528">
        <v>524</v>
      </c>
      <c r="B528" s="564">
        <f t="shared" ca="1" si="54"/>
        <v>20</v>
      </c>
      <c r="C528" s="564">
        <f t="shared" ca="1" si="49"/>
        <v>400</v>
      </c>
      <c r="D528" s="564">
        <f t="shared" ca="1" si="52"/>
        <v>20</v>
      </c>
      <c r="E528" s="564">
        <f t="shared" ca="1" si="50"/>
        <v>0</v>
      </c>
      <c r="F528" s="564">
        <f t="shared" ca="1" si="53"/>
        <v>1</v>
      </c>
      <c r="G528" s="564">
        <f t="shared" ca="1" si="51"/>
        <v>10.57173859095114</v>
      </c>
      <c r="H528" s="564">
        <v>1</v>
      </c>
      <c r="I528" s="564">
        <v>1</v>
      </c>
      <c r="J528" s="564">
        <v>1</v>
      </c>
      <c r="K528" s="564">
        <v>1</v>
      </c>
      <c r="L528" s="564">
        <v>1</v>
      </c>
      <c r="M528" s="564">
        <v>1</v>
      </c>
      <c r="N528" s="564">
        <v>1</v>
      </c>
      <c r="O528" s="564">
        <v>1</v>
      </c>
      <c r="P528" s="564">
        <v>1</v>
      </c>
      <c r="Q528" s="564">
        <v>1</v>
      </c>
      <c r="R528" s="564">
        <v>1</v>
      </c>
      <c r="S528" s="564">
        <v>1</v>
      </c>
      <c r="T528" s="564">
        <v>1</v>
      </c>
      <c r="U528" s="564">
        <v>1</v>
      </c>
      <c r="V528" s="564">
        <v>1</v>
      </c>
      <c r="W528" s="564">
        <v>1</v>
      </c>
      <c r="X528" s="564">
        <v>1</v>
      </c>
      <c r="Y528" s="564">
        <v>1</v>
      </c>
      <c r="Z528" s="564">
        <v>1</v>
      </c>
      <c r="AA528" s="564">
        <v>1</v>
      </c>
      <c r="AB528" s="564">
        <v>1</v>
      </c>
      <c r="AC528" s="564">
        <v>1</v>
      </c>
      <c r="AD528" s="564">
        <v>1</v>
      </c>
      <c r="AE528" s="564">
        <v>1</v>
      </c>
      <c r="AF528" s="564">
        <v>1</v>
      </c>
      <c r="AG528" s="564">
        <v>1</v>
      </c>
      <c r="AH528" s="564">
        <v>1</v>
      </c>
      <c r="AI528" s="564">
        <v>1</v>
      </c>
      <c r="AJ528" s="564">
        <v>1</v>
      </c>
      <c r="AK528" s="564">
        <v>1</v>
      </c>
    </row>
    <row r="529" spans="1:37">
      <c r="A529">
        <v>525</v>
      </c>
      <c r="B529" s="564">
        <f t="shared" ca="1" si="54"/>
        <v>20</v>
      </c>
      <c r="C529" s="564">
        <f t="shared" ca="1" si="49"/>
        <v>400</v>
      </c>
      <c r="D529" s="564">
        <f t="shared" ca="1" si="52"/>
        <v>20</v>
      </c>
      <c r="E529" s="564">
        <f t="shared" ca="1" si="50"/>
        <v>0</v>
      </c>
      <c r="F529" s="564">
        <f t="shared" ca="1" si="53"/>
        <v>1</v>
      </c>
      <c r="G529" s="564">
        <f t="shared" ca="1" si="51"/>
        <v>3.5255071574855932</v>
      </c>
      <c r="H529" s="564">
        <v>1</v>
      </c>
      <c r="I529" s="564">
        <v>1</v>
      </c>
      <c r="J529" s="564">
        <v>1</v>
      </c>
      <c r="K529" s="564">
        <v>1</v>
      </c>
      <c r="L529" s="564">
        <v>1</v>
      </c>
      <c r="M529" s="564">
        <v>1</v>
      </c>
      <c r="N529" s="564">
        <v>1</v>
      </c>
      <c r="O529" s="564">
        <v>1</v>
      </c>
      <c r="P529" s="564">
        <v>1</v>
      </c>
      <c r="Q529" s="564">
        <v>1</v>
      </c>
      <c r="R529" s="564">
        <v>1</v>
      </c>
      <c r="S529" s="564">
        <v>1</v>
      </c>
      <c r="T529" s="564">
        <v>1</v>
      </c>
      <c r="U529" s="564">
        <v>1</v>
      </c>
      <c r="V529" s="564">
        <v>1</v>
      </c>
      <c r="W529" s="564">
        <v>1</v>
      </c>
      <c r="X529" s="564">
        <v>1</v>
      </c>
      <c r="Y529" s="564">
        <v>1</v>
      </c>
      <c r="Z529" s="564">
        <v>1</v>
      </c>
      <c r="AA529" s="564">
        <v>1</v>
      </c>
      <c r="AB529" s="564">
        <v>1</v>
      </c>
      <c r="AC529" s="564">
        <v>1</v>
      </c>
      <c r="AD529" s="564">
        <v>1</v>
      </c>
      <c r="AE529" s="564">
        <v>1</v>
      </c>
      <c r="AF529" s="564">
        <v>1</v>
      </c>
      <c r="AG529" s="564">
        <v>1</v>
      </c>
      <c r="AH529" s="564">
        <v>1</v>
      </c>
      <c r="AI529" s="564">
        <v>1</v>
      </c>
      <c r="AJ529" s="564">
        <v>1</v>
      </c>
      <c r="AK529" s="564">
        <v>1</v>
      </c>
    </row>
    <row r="530" spans="1:37">
      <c r="A530">
        <v>526</v>
      </c>
      <c r="B530" s="564">
        <f t="shared" ca="1" si="54"/>
        <v>0</v>
      </c>
      <c r="C530" s="564">
        <f t="shared" ca="1" si="49"/>
        <v>0</v>
      </c>
      <c r="D530" s="564">
        <f t="shared" ca="1" si="52"/>
        <v>0</v>
      </c>
      <c r="E530" s="564">
        <f t="shared" ca="1" si="50"/>
        <v>0</v>
      </c>
      <c r="F530" s="564">
        <f t="shared" ca="1" si="53"/>
        <v>1</v>
      </c>
      <c r="G530" s="564">
        <f t="shared" ca="1" si="51"/>
        <v>2.9869732604029977</v>
      </c>
      <c r="H530" s="564">
        <v>0</v>
      </c>
      <c r="I530" s="564">
        <v>0</v>
      </c>
      <c r="J530" s="564">
        <v>0</v>
      </c>
      <c r="K530" s="564">
        <v>0</v>
      </c>
      <c r="L530" s="564">
        <v>0</v>
      </c>
      <c r="M530" s="564">
        <v>0</v>
      </c>
      <c r="N530" s="564">
        <v>0</v>
      </c>
      <c r="O530" s="564">
        <v>0</v>
      </c>
      <c r="P530" s="564">
        <v>0</v>
      </c>
      <c r="Q530" s="564">
        <v>0</v>
      </c>
      <c r="R530" s="564">
        <v>0</v>
      </c>
      <c r="S530" s="564">
        <v>0</v>
      </c>
      <c r="T530" s="564">
        <v>0</v>
      </c>
      <c r="U530" s="564">
        <v>0</v>
      </c>
      <c r="V530" s="564">
        <v>0</v>
      </c>
      <c r="W530" s="564">
        <v>0</v>
      </c>
      <c r="X530" s="564">
        <v>0</v>
      </c>
      <c r="Y530" s="564">
        <v>0</v>
      </c>
      <c r="Z530" s="564">
        <v>0</v>
      </c>
      <c r="AA530" s="564">
        <v>0</v>
      </c>
      <c r="AB530" s="564">
        <v>0</v>
      </c>
      <c r="AC530" s="564">
        <v>0</v>
      </c>
      <c r="AD530" s="564">
        <v>0</v>
      </c>
      <c r="AE530" s="564">
        <v>0</v>
      </c>
      <c r="AF530" s="564">
        <v>0</v>
      </c>
      <c r="AG530" s="564">
        <v>0</v>
      </c>
      <c r="AH530" s="564">
        <v>0</v>
      </c>
      <c r="AI530" s="564">
        <v>0</v>
      </c>
      <c r="AJ530" s="564">
        <v>0</v>
      </c>
      <c r="AK530" s="564">
        <v>0</v>
      </c>
    </row>
    <row r="531" spans="1:37">
      <c r="A531">
        <v>527</v>
      </c>
      <c r="B531" s="564">
        <f t="shared" ca="1" si="54"/>
        <v>20</v>
      </c>
      <c r="C531" s="564">
        <f t="shared" ca="1" si="49"/>
        <v>400</v>
      </c>
      <c r="D531" s="564">
        <f t="shared" ca="1" si="52"/>
        <v>20</v>
      </c>
      <c r="E531" s="564">
        <f t="shared" ca="1" si="50"/>
        <v>0</v>
      </c>
      <c r="F531" s="564">
        <f t="shared" ca="1" si="53"/>
        <v>1</v>
      </c>
      <c r="G531" s="564">
        <f t="shared" ca="1" si="51"/>
        <v>1.960684018663684</v>
      </c>
      <c r="H531" s="564">
        <v>1</v>
      </c>
      <c r="I531" s="564">
        <v>1</v>
      </c>
      <c r="J531" s="564">
        <v>1</v>
      </c>
      <c r="K531" s="564">
        <v>1</v>
      </c>
      <c r="L531" s="564">
        <v>1</v>
      </c>
      <c r="M531" s="564">
        <v>1</v>
      </c>
      <c r="N531" s="564">
        <v>1</v>
      </c>
      <c r="O531" s="564">
        <v>1</v>
      </c>
      <c r="P531" s="564">
        <v>1</v>
      </c>
      <c r="Q531" s="564">
        <v>1</v>
      </c>
      <c r="R531" s="564">
        <v>1</v>
      </c>
      <c r="S531" s="564">
        <v>1</v>
      </c>
      <c r="T531" s="564">
        <v>1</v>
      </c>
      <c r="U531" s="564">
        <v>1</v>
      </c>
      <c r="V531" s="564">
        <v>1</v>
      </c>
      <c r="W531" s="564">
        <v>1</v>
      </c>
      <c r="X531" s="564">
        <v>1</v>
      </c>
      <c r="Y531" s="564">
        <v>1</v>
      </c>
      <c r="Z531" s="564">
        <v>1</v>
      </c>
      <c r="AA531" s="564">
        <v>1</v>
      </c>
      <c r="AB531" s="564">
        <v>1</v>
      </c>
      <c r="AC531" s="564">
        <v>1</v>
      </c>
      <c r="AD531" s="564">
        <v>1</v>
      </c>
      <c r="AE531" s="564">
        <v>1</v>
      </c>
      <c r="AF531" s="564">
        <v>1</v>
      </c>
      <c r="AG531" s="564">
        <v>1</v>
      </c>
      <c r="AH531" s="564">
        <v>1</v>
      </c>
      <c r="AI531" s="564">
        <v>1</v>
      </c>
      <c r="AJ531" s="564">
        <v>1</v>
      </c>
      <c r="AK531" s="564">
        <v>1</v>
      </c>
    </row>
    <row r="532" spans="1:37">
      <c r="A532">
        <v>528</v>
      </c>
      <c r="B532" s="564">
        <f t="shared" ca="1" si="54"/>
        <v>0</v>
      </c>
      <c r="C532" s="564">
        <f t="shared" ca="1" si="49"/>
        <v>0</v>
      </c>
      <c r="D532" s="564">
        <f t="shared" ca="1" si="52"/>
        <v>0</v>
      </c>
      <c r="E532" s="564">
        <f t="shared" ca="1" si="50"/>
        <v>0</v>
      </c>
      <c r="F532" s="564">
        <f t="shared" ca="1" si="53"/>
        <v>1</v>
      </c>
      <c r="G532" s="564">
        <f t="shared" ca="1" si="51"/>
        <v>-3.8027280548137621</v>
      </c>
      <c r="H532" s="564">
        <v>0</v>
      </c>
      <c r="I532" s="564">
        <v>0</v>
      </c>
      <c r="J532" s="564">
        <v>0</v>
      </c>
      <c r="K532" s="564">
        <v>0</v>
      </c>
      <c r="L532" s="564">
        <v>0</v>
      </c>
      <c r="M532" s="564">
        <v>0</v>
      </c>
      <c r="N532" s="564">
        <v>0</v>
      </c>
      <c r="O532" s="564">
        <v>0</v>
      </c>
      <c r="P532" s="564">
        <v>0</v>
      </c>
      <c r="Q532" s="564">
        <v>0</v>
      </c>
      <c r="R532" s="564">
        <v>0</v>
      </c>
      <c r="S532" s="564">
        <v>0</v>
      </c>
      <c r="T532" s="564">
        <v>0</v>
      </c>
      <c r="U532" s="564">
        <v>0</v>
      </c>
      <c r="V532" s="564">
        <v>0</v>
      </c>
      <c r="W532" s="564">
        <v>0</v>
      </c>
      <c r="X532" s="564">
        <v>0</v>
      </c>
      <c r="Y532" s="564">
        <v>0</v>
      </c>
      <c r="Z532" s="564">
        <v>0</v>
      </c>
      <c r="AA532" s="564">
        <v>0</v>
      </c>
      <c r="AB532" s="564">
        <v>0</v>
      </c>
      <c r="AC532" s="564">
        <v>0</v>
      </c>
      <c r="AD532" s="564">
        <v>0</v>
      </c>
      <c r="AE532" s="564">
        <v>0</v>
      </c>
      <c r="AF532" s="564">
        <v>0</v>
      </c>
      <c r="AG532" s="564">
        <v>0</v>
      </c>
      <c r="AH532" s="564">
        <v>0</v>
      </c>
      <c r="AI532" s="564">
        <v>0</v>
      </c>
      <c r="AJ532" s="564">
        <v>0</v>
      </c>
      <c r="AK532" s="564">
        <v>0</v>
      </c>
    </row>
    <row r="533" spans="1:37">
      <c r="A533">
        <v>529</v>
      </c>
      <c r="B533" s="564">
        <f t="shared" ca="1" si="54"/>
        <v>20</v>
      </c>
      <c r="C533" s="564">
        <f t="shared" ca="1" si="49"/>
        <v>400</v>
      </c>
      <c r="D533" s="564">
        <f t="shared" ca="1" si="52"/>
        <v>20</v>
      </c>
      <c r="E533" s="564">
        <f t="shared" ca="1" si="50"/>
        <v>0</v>
      </c>
      <c r="F533" s="564">
        <f t="shared" ca="1" si="53"/>
        <v>1</v>
      </c>
      <c r="G533" s="564">
        <f t="shared" ca="1" si="51"/>
        <v>-4.1169986940764325</v>
      </c>
      <c r="H533" s="564">
        <v>1</v>
      </c>
      <c r="I533" s="564">
        <v>1</v>
      </c>
      <c r="J533" s="564">
        <v>1</v>
      </c>
      <c r="K533" s="564">
        <v>1</v>
      </c>
      <c r="L533" s="564">
        <v>1</v>
      </c>
      <c r="M533" s="564">
        <v>1</v>
      </c>
      <c r="N533" s="564">
        <v>1</v>
      </c>
      <c r="O533" s="564">
        <v>1</v>
      </c>
      <c r="P533" s="564">
        <v>1</v>
      </c>
      <c r="Q533" s="564">
        <v>1</v>
      </c>
      <c r="R533" s="564">
        <v>1</v>
      </c>
      <c r="S533" s="564">
        <v>1</v>
      </c>
      <c r="T533" s="564">
        <v>1</v>
      </c>
      <c r="U533" s="564">
        <v>1</v>
      </c>
      <c r="V533" s="564">
        <v>1</v>
      </c>
      <c r="W533" s="564">
        <v>1</v>
      </c>
      <c r="X533" s="564">
        <v>1</v>
      </c>
      <c r="Y533" s="564">
        <v>1</v>
      </c>
      <c r="Z533" s="564">
        <v>1</v>
      </c>
      <c r="AA533" s="564">
        <v>1</v>
      </c>
      <c r="AB533" s="564">
        <v>1</v>
      </c>
      <c r="AC533" s="564">
        <v>1</v>
      </c>
      <c r="AD533" s="564">
        <v>1</v>
      </c>
      <c r="AE533" s="564">
        <v>1</v>
      </c>
      <c r="AF533" s="564">
        <v>1</v>
      </c>
      <c r="AG533" s="564">
        <v>1</v>
      </c>
      <c r="AH533" s="564">
        <v>1</v>
      </c>
      <c r="AI533" s="564">
        <v>1</v>
      </c>
      <c r="AJ533" s="564">
        <v>1</v>
      </c>
      <c r="AK533" s="564">
        <v>1</v>
      </c>
    </row>
    <row r="534" spans="1:37">
      <c r="A534">
        <v>530</v>
      </c>
      <c r="B534" s="564">
        <f t="shared" ca="1" si="54"/>
        <v>20</v>
      </c>
      <c r="C534" s="564">
        <f t="shared" ca="1" si="49"/>
        <v>400</v>
      </c>
      <c r="D534" s="564">
        <f t="shared" ca="1" si="52"/>
        <v>20</v>
      </c>
      <c r="E534" s="564">
        <f t="shared" ca="1" si="50"/>
        <v>0</v>
      </c>
      <c r="F534" s="564">
        <f t="shared" ca="1" si="53"/>
        <v>1</v>
      </c>
      <c r="G534" s="564">
        <f t="shared" ca="1" si="51"/>
        <v>2.3179426538604719</v>
      </c>
      <c r="H534" s="564">
        <v>1</v>
      </c>
      <c r="I534" s="564">
        <v>1</v>
      </c>
      <c r="J534" s="564">
        <v>1</v>
      </c>
      <c r="K534" s="564">
        <v>1</v>
      </c>
      <c r="L534" s="564">
        <v>1</v>
      </c>
      <c r="M534" s="564">
        <v>1</v>
      </c>
      <c r="N534" s="564">
        <v>1</v>
      </c>
      <c r="O534" s="564">
        <v>1</v>
      </c>
      <c r="P534" s="564">
        <v>1</v>
      </c>
      <c r="Q534" s="564">
        <v>1</v>
      </c>
      <c r="R534" s="564">
        <v>1</v>
      </c>
      <c r="S534" s="564">
        <v>1</v>
      </c>
      <c r="T534" s="564">
        <v>1</v>
      </c>
      <c r="U534" s="564">
        <v>1</v>
      </c>
      <c r="V534" s="564">
        <v>1</v>
      </c>
      <c r="W534" s="564">
        <v>1</v>
      </c>
      <c r="X534" s="564">
        <v>1</v>
      </c>
      <c r="Y534" s="564">
        <v>1</v>
      </c>
      <c r="Z534" s="564">
        <v>1</v>
      </c>
      <c r="AA534" s="564">
        <v>1</v>
      </c>
      <c r="AB534" s="564">
        <v>1</v>
      </c>
      <c r="AC534" s="564">
        <v>1</v>
      </c>
      <c r="AD534" s="564">
        <v>1</v>
      </c>
      <c r="AE534" s="564">
        <v>1</v>
      </c>
      <c r="AF534" s="564">
        <v>1</v>
      </c>
      <c r="AG534" s="564">
        <v>1</v>
      </c>
      <c r="AH534" s="564">
        <v>1</v>
      </c>
      <c r="AI534" s="564">
        <v>1</v>
      </c>
      <c r="AJ534" s="564">
        <v>1</v>
      </c>
      <c r="AK534" s="564">
        <v>1</v>
      </c>
    </row>
    <row r="535" spans="1:37">
      <c r="A535">
        <v>531</v>
      </c>
      <c r="B535" s="564">
        <f t="shared" ca="1" si="54"/>
        <v>0</v>
      </c>
      <c r="C535" s="564">
        <f t="shared" ca="1" si="49"/>
        <v>0</v>
      </c>
      <c r="D535" s="564">
        <f t="shared" ca="1" si="52"/>
        <v>0</v>
      </c>
      <c r="E535" s="564">
        <f t="shared" ca="1" si="50"/>
        <v>0</v>
      </c>
      <c r="F535" s="564">
        <f t="shared" ca="1" si="53"/>
        <v>1</v>
      </c>
      <c r="G535" s="564">
        <f t="shared" ca="1" si="51"/>
        <v>0.72252076386498099</v>
      </c>
      <c r="H535" s="564">
        <v>0</v>
      </c>
      <c r="I535" s="564">
        <v>0</v>
      </c>
      <c r="J535" s="564">
        <v>0</v>
      </c>
      <c r="K535" s="564">
        <v>0</v>
      </c>
      <c r="L535" s="564">
        <v>0</v>
      </c>
      <c r="M535" s="564">
        <v>0</v>
      </c>
      <c r="N535" s="564">
        <v>0</v>
      </c>
      <c r="O535" s="564">
        <v>0</v>
      </c>
      <c r="P535" s="564">
        <v>0</v>
      </c>
      <c r="Q535" s="564">
        <v>0</v>
      </c>
      <c r="R535" s="564">
        <v>0</v>
      </c>
      <c r="S535" s="564">
        <v>0</v>
      </c>
      <c r="T535" s="564">
        <v>0</v>
      </c>
      <c r="U535" s="564">
        <v>0</v>
      </c>
      <c r="V535" s="564">
        <v>0</v>
      </c>
      <c r="W535" s="564">
        <v>0</v>
      </c>
      <c r="X535" s="564">
        <v>0</v>
      </c>
      <c r="Y535" s="564">
        <v>0</v>
      </c>
      <c r="Z535" s="564">
        <v>0</v>
      </c>
      <c r="AA535" s="564">
        <v>0</v>
      </c>
      <c r="AB535" s="564">
        <v>0</v>
      </c>
      <c r="AC535" s="564">
        <v>0</v>
      </c>
      <c r="AD535" s="564">
        <v>0</v>
      </c>
      <c r="AE535" s="564">
        <v>0</v>
      </c>
      <c r="AF535" s="564">
        <v>0</v>
      </c>
      <c r="AG535" s="564">
        <v>0</v>
      </c>
      <c r="AH535" s="564">
        <v>0</v>
      </c>
      <c r="AI535" s="564">
        <v>0</v>
      </c>
      <c r="AJ535" s="564">
        <v>0</v>
      </c>
      <c r="AK535" s="564">
        <v>0</v>
      </c>
    </row>
    <row r="536" spans="1:37">
      <c r="A536">
        <v>532</v>
      </c>
      <c r="B536" s="564">
        <f t="shared" ca="1" si="54"/>
        <v>20</v>
      </c>
      <c r="C536" s="564">
        <f t="shared" ca="1" si="49"/>
        <v>400</v>
      </c>
      <c r="D536" s="564">
        <f t="shared" ca="1" si="52"/>
        <v>20</v>
      </c>
      <c r="E536" s="564">
        <f t="shared" ca="1" si="50"/>
        <v>0</v>
      </c>
      <c r="F536" s="564">
        <f t="shared" ca="1" si="53"/>
        <v>1</v>
      </c>
      <c r="G536" s="564">
        <f t="shared" ca="1" si="51"/>
        <v>-4.6846209728910626</v>
      </c>
      <c r="H536" s="564">
        <v>1</v>
      </c>
      <c r="I536" s="564">
        <v>1</v>
      </c>
      <c r="J536" s="564">
        <v>1</v>
      </c>
      <c r="K536" s="564">
        <v>1</v>
      </c>
      <c r="L536" s="564">
        <v>1</v>
      </c>
      <c r="M536" s="564">
        <v>1</v>
      </c>
      <c r="N536" s="564">
        <v>1</v>
      </c>
      <c r="O536" s="564">
        <v>1</v>
      </c>
      <c r="P536" s="564">
        <v>1</v>
      </c>
      <c r="Q536" s="564">
        <v>1</v>
      </c>
      <c r="R536" s="564">
        <v>1</v>
      </c>
      <c r="S536" s="564">
        <v>1</v>
      </c>
      <c r="T536" s="564">
        <v>1</v>
      </c>
      <c r="U536" s="564">
        <v>1</v>
      </c>
      <c r="V536" s="564">
        <v>1</v>
      </c>
      <c r="W536" s="564">
        <v>1</v>
      </c>
      <c r="X536" s="564">
        <v>1</v>
      </c>
      <c r="Y536" s="564">
        <v>1</v>
      </c>
      <c r="Z536" s="564">
        <v>1</v>
      </c>
      <c r="AA536" s="564">
        <v>1</v>
      </c>
      <c r="AB536" s="564">
        <v>1</v>
      </c>
      <c r="AC536" s="564">
        <v>1</v>
      </c>
      <c r="AD536" s="564">
        <v>1</v>
      </c>
      <c r="AE536" s="564">
        <v>1</v>
      </c>
      <c r="AF536" s="564">
        <v>1</v>
      </c>
      <c r="AG536" s="564">
        <v>1</v>
      </c>
      <c r="AH536" s="564">
        <v>1</v>
      </c>
      <c r="AI536" s="564">
        <v>1</v>
      </c>
      <c r="AJ536" s="564">
        <v>1</v>
      </c>
      <c r="AK536" s="564">
        <v>1</v>
      </c>
    </row>
    <row r="537" spans="1:37">
      <c r="A537">
        <v>533</v>
      </c>
      <c r="B537" s="564">
        <f t="shared" ca="1" si="54"/>
        <v>20</v>
      </c>
      <c r="C537" s="564">
        <f t="shared" ca="1" si="49"/>
        <v>400</v>
      </c>
      <c r="D537" s="564">
        <f t="shared" ca="1" si="52"/>
        <v>20</v>
      </c>
      <c r="E537" s="564">
        <f t="shared" ca="1" si="50"/>
        <v>0</v>
      </c>
      <c r="F537" s="564">
        <f t="shared" ca="1" si="53"/>
        <v>1</v>
      </c>
      <c r="G537" s="564">
        <f t="shared" ca="1" si="51"/>
        <v>-5.5941768847312616</v>
      </c>
      <c r="H537" s="564">
        <v>1</v>
      </c>
      <c r="I537" s="564">
        <v>1</v>
      </c>
      <c r="J537" s="564">
        <v>1</v>
      </c>
      <c r="K537" s="564">
        <v>1</v>
      </c>
      <c r="L537" s="564">
        <v>1</v>
      </c>
      <c r="M537" s="564">
        <v>1</v>
      </c>
      <c r="N537" s="564">
        <v>1</v>
      </c>
      <c r="O537" s="564">
        <v>1</v>
      </c>
      <c r="P537" s="564">
        <v>1</v>
      </c>
      <c r="Q537" s="564">
        <v>1</v>
      </c>
      <c r="R537" s="564">
        <v>1</v>
      </c>
      <c r="S537" s="564">
        <v>1</v>
      </c>
      <c r="T537" s="564">
        <v>1</v>
      </c>
      <c r="U537" s="564">
        <v>1</v>
      </c>
      <c r="V537" s="564">
        <v>1</v>
      </c>
      <c r="W537" s="564">
        <v>1</v>
      </c>
      <c r="X537" s="564">
        <v>1</v>
      </c>
      <c r="Y537" s="564">
        <v>1</v>
      </c>
      <c r="Z537" s="564">
        <v>1</v>
      </c>
      <c r="AA537" s="564">
        <v>1</v>
      </c>
      <c r="AB537" s="564">
        <v>1</v>
      </c>
      <c r="AC537" s="564">
        <v>1</v>
      </c>
      <c r="AD537" s="564">
        <v>1</v>
      </c>
      <c r="AE537" s="564">
        <v>1</v>
      </c>
      <c r="AF537" s="564">
        <v>1</v>
      </c>
      <c r="AG537" s="564">
        <v>1</v>
      </c>
      <c r="AH537" s="564">
        <v>1</v>
      </c>
      <c r="AI537" s="564">
        <v>1</v>
      </c>
      <c r="AJ537" s="564">
        <v>1</v>
      </c>
      <c r="AK537" s="564">
        <v>1</v>
      </c>
    </row>
    <row r="538" spans="1:37">
      <c r="A538">
        <v>534</v>
      </c>
      <c r="B538" s="564">
        <f t="shared" ca="1" si="54"/>
        <v>20</v>
      </c>
      <c r="C538" s="564">
        <f t="shared" ca="1" si="49"/>
        <v>400</v>
      </c>
      <c r="D538" s="564">
        <f t="shared" ca="1" si="52"/>
        <v>20</v>
      </c>
      <c r="E538" s="564">
        <f t="shared" ca="1" si="50"/>
        <v>0</v>
      </c>
      <c r="F538" s="564">
        <f t="shared" ca="1" si="53"/>
        <v>1</v>
      </c>
      <c r="G538" s="564">
        <f t="shared" ca="1" si="51"/>
        <v>-8.333405546604733E-2</v>
      </c>
      <c r="H538" s="564">
        <v>1</v>
      </c>
      <c r="I538" s="564">
        <v>1</v>
      </c>
      <c r="J538" s="564">
        <v>1</v>
      </c>
      <c r="K538" s="564">
        <v>1</v>
      </c>
      <c r="L538" s="564">
        <v>1</v>
      </c>
      <c r="M538" s="564">
        <v>1</v>
      </c>
      <c r="N538" s="564">
        <v>1</v>
      </c>
      <c r="O538" s="564">
        <v>1</v>
      </c>
      <c r="P538" s="564">
        <v>1</v>
      </c>
      <c r="Q538" s="564">
        <v>1</v>
      </c>
      <c r="R538" s="564">
        <v>1</v>
      </c>
      <c r="S538" s="564">
        <v>1</v>
      </c>
      <c r="T538" s="564">
        <v>1</v>
      </c>
      <c r="U538" s="564">
        <v>1</v>
      </c>
      <c r="V538" s="564">
        <v>1</v>
      </c>
      <c r="W538" s="564">
        <v>1</v>
      </c>
      <c r="X538" s="564">
        <v>1</v>
      </c>
      <c r="Y538" s="564">
        <v>1</v>
      </c>
      <c r="Z538" s="564">
        <v>1</v>
      </c>
      <c r="AA538" s="564">
        <v>1</v>
      </c>
      <c r="AB538" s="564">
        <v>1</v>
      </c>
      <c r="AC538" s="564">
        <v>1</v>
      </c>
      <c r="AD538" s="564">
        <v>1</v>
      </c>
      <c r="AE538" s="564">
        <v>1</v>
      </c>
      <c r="AF538" s="564">
        <v>1</v>
      </c>
      <c r="AG538" s="564">
        <v>1</v>
      </c>
      <c r="AH538" s="564">
        <v>1</v>
      </c>
      <c r="AI538" s="564">
        <v>1</v>
      </c>
      <c r="AJ538" s="564">
        <v>1</v>
      </c>
      <c r="AK538" s="564">
        <v>1</v>
      </c>
    </row>
    <row r="539" spans="1:37">
      <c r="A539">
        <v>535</v>
      </c>
      <c r="B539" s="564">
        <f t="shared" ca="1" si="54"/>
        <v>0</v>
      </c>
      <c r="C539" s="564">
        <f t="shared" ca="1" si="49"/>
        <v>0</v>
      </c>
      <c r="D539" s="564">
        <f t="shared" ca="1" si="52"/>
        <v>0</v>
      </c>
      <c r="E539" s="564">
        <f t="shared" ca="1" si="50"/>
        <v>0</v>
      </c>
      <c r="F539" s="564">
        <f t="shared" ca="1" si="53"/>
        <v>1</v>
      </c>
      <c r="G539" s="564">
        <f t="shared" ca="1" si="51"/>
        <v>3.5360613247216417</v>
      </c>
      <c r="H539" s="564">
        <v>0</v>
      </c>
      <c r="I539" s="564">
        <v>0</v>
      </c>
      <c r="J539" s="564">
        <v>0</v>
      </c>
      <c r="K539" s="564">
        <v>0</v>
      </c>
      <c r="L539" s="564">
        <v>0</v>
      </c>
      <c r="M539" s="564">
        <v>0</v>
      </c>
      <c r="N539" s="564">
        <v>0</v>
      </c>
      <c r="O539" s="564">
        <v>0</v>
      </c>
      <c r="P539" s="564">
        <v>0</v>
      </c>
      <c r="Q539" s="564">
        <v>0</v>
      </c>
      <c r="R539" s="564">
        <v>0</v>
      </c>
      <c r="S539" s="564">
        <v>0</v>
      </c>
      <c r="T539" s="564">
        <v>0</v>
      </c>
      <c r="U539" s="564">
        <v>0</v>
      </c>
      <c r="V539" s="564">
        <v>0</v>
      </c>
      <c r="W539" s="564">
        <v>0</v>
      </c>
      <c r="X539" s="564">
        <v>0</v>
      </c>
      <c r="Y539" s="564">
        <v>0</v>
      </c>
      <c r="Z539" s="564">
        <v>0</v>
      </c>
      <c r="AA539" s="564">
        <v>0</v>
      </c>
      <c r="AB539" s="564">
        <v>0</v>
      </c>
      <c r="AC539" s="564">
        <v>0</v>
      </c>
      <c r="AD539" s="564">
        <v>0</v>
      </c>
      <c r="AE539" s="564">
        <v>0</v>
      </c>
      <c r="AF539" s="564">
        <v>0</v>
      </c>
      <c r="AG539" s="564">
        <v>0</v>
      </c>
      <c r="AH539" s="564">
        <v>0</v>
      </c>
      <c r="AI539" s="564">
        <v>0</v>
      </c>
      <c r="AJ539" s="564">
        <v>0</v>
      </c>
      <c r="AK539" s="564">
        <v>0</v>
      </c>
    </row>
    <row r="540" spans="1:37">
      <c r="A540">
        <v>536</v>
      </c>
      <c r="B540" s="564">
        <f t="shared" ca="1" si="54"/>
        <v>0</v>
      </c>
      <c r="C540" s="564">
        <f t="shared" ca="1" si="49"/>
        <v>0</v>
      </c>
      <c r="D540" s="564">
        <f t="shared" ca="1" si="52"/>
        <v>0</v>
      </c>
      <c r="E540" s="564">
        <f t="shared" ca="1" si="50"/>
        <v>0</v>
      </c>
      <c r="F540" s="564">
        <f t="shared" ca="1" si="53"/>
        <v>1</v>
      </c>
      <c r="G540" s="564">
        <f t="shared" ca="1" si="51"/>
        <v>2.7983038193330914</v>
      </c>
      <c r="H540" s="564">
        <v>0</v>
      </c>
      <c r="I540" s="564">
        <v>0</v>
      </c>
      <c r="J540" s="564">
        <v>0</v>
      </c>
      <c r="K540" s="564">
        <v>0</v>
      </c>
      <c r="L540" s="564">
        <v>0</v>
      </c>
      <c r="M540" s="564">
        <v>0</v>
      </c>
      <c r="N540" s="564">
        <v>0</v>
      </c>
      <c r="O540" s="564">
        <v>0</v>
      </c>
      <c r="P540" s="564">
        <v>0</v>
      </c>
      <c r="Q540" s="564">
        <v>0</v>
      </c>
      <c r="R540" s="564">
        <v>0</v>
      </c>
      <c r="S540" s="564">
        <v>0</v>
      </c>
      <c r="T540" s="564">
        <v>0</v>
      </c>
      <c r="U540" s="564">
        <v>0</v>
      </c>
      <c r="V540" s="564">
        <v>0</v>
      </c>
      <c r="W540" s="564">
        <v>0</v>
      </c>
      <c r="X540" s="564">
        <v>0</v>
      </c>
      <c r="Y540" s="564">
        <v>0</v>
      </c>
      <c r="Z540" s="564">
        <v>0</v>
      </c>
      <c r="AA540" s="564">
        <v>0</v>
      </c>
      <c r="AB540" s="564">
        <v>0</v>
      </c>
      <c r="AC540" s="564">
        <v>0</v>
      </c>
      <c r="AD540" s="564">
        <v>0</v>
      </c>
      <c r="AE540" s="564">
        <v>0</v>
      </c>
      <c r="AF540" s="564">
        <v>0</v>
      </c>
      <c r="AG540" s="564">
        <v>0</v>
      </c>
      <c r="AH540" s="564">
        <v>0</v>
      </c>
      <c r="AI540" s="564">
        <v>0</v>
      </c>
      <c r="AJ540" s="564">
        <v>0</v>
      </c>
      <c r="AK540" s="564">
        <v>0</v>
      </c>
    </row>
    <row r="541" spans="1:37">
      <c r="A541">
        <v>537</v>
      </c>
      <c r="B541" s="564">
        <f t="shared" ca="1" si="54"/>
        <v>0</v>
      </c>
      <c r="C541" s="564">
        <f t="shared" ca="1" si="49"/>
        <v>0</v>
      </c>
      <c r="D541" s="564">
        <f t="shared" ca="1" si="52"/>
        <v>0</v>
      </c>
      <c r="E541" s="564">
        <f t="shared" ca="1" si="50"/>
        <v>0</v>
      </c>
      <c r="F541" s="564">
        <f t="shared" ca="1" si="53"/>
        <v>1</v>
      </c>
      <c r="G541" s="564">
        <f t="shared" ca="1" si="51"/>
        <v>-2.7029269198330761</v>
      </c>
      <c r="H541" s="564">
        <v>0</v>
      </c>
      <c r="I541" s="564">
        <v>0</v>
      </c>
      <c r="J541" s="564">
        <v>0</v>
      </c>
      <c r="K541" s="564">
        <v>0</v>
      </c>
      <c r="L541" s="564">
        <v>0</v>
      </c>
      <c r="M541" s="564">
        <v>0</v>
      </c>
      <c r="N541" s="564">
        <v>0</v>
      </c>
      <c r="O541" s="564">
        <v>0</v>
      </c>
      <c r="P541" s="564">
        <v>0</v>
      </c>
      <c r="Q541" s="564">
        <v>0</v>
      </c>
      <c r="R541" s="564">
        <v>0</v>
      </c>
      <c r="S541" s="564">
        <v>0</v>
      </c>
      <c r="T541" s="564">
        <v>0</v>
      </c>
      <c r="U541" s="564">
        <v>0</v>
      </c>
      <c r="V541" s="564">
        <v>0</v>
      </c>
      <c r="W541" s="564">
        <v>0</v>
      </c>
      <c r="X541" s="564">
        <v>0</v>
      </c>
      <c r="Y541" s="564">
        <v>0</v>
      </c>
      <c r="Z541" s="564">
        <v>0</v>
      </c>
      <c r="AA541" s="564">
        <v>0</v>
      </c>
      <c r="AB541" s="564">
        <v>0</v>
      </c>
      <c r="AC541" s="564">
        <v>0</v>
      </c>
      <c r="AD541" s="564">
        <v>0</v>
      </c>
      <c r="AE541" s="564">
        <v>0</v>
      </c>
      <c r="AF541" s="564">
        <v>0</v>
      </c>
      <c r="AG541" s="564">
        <v>0</v>
      </c>
      <c r="AH541" s="564">
        <v>0</v>
      </c>
      <c r="AI541" s="564">
        <v>0</v>
      </c>
      <c r="AJ541" s="564">
        <v>0</v>
      </c>
      <c r="AK541" s="564">
        <v>0</v>
      </c>
    </row>
    <row r="542" spans="1:37">
      <c r="A542">
        <v>538</v>
      </c>
      <c r="B542" s="564">
        <f t="shared" ca="1" si="54"/>
        <v>0</v>
      </c>
      <c r="C542" s="564">
        <f t="shared" ca="1" si="49"/>
        <v>0</v>
      </c>
      <c r="D542" s="564">
        <f t="shared" ca="1" si="52"/>
        <v>0</v>
      </c>
      <c r="E542" s="564">
        <f t="shared" ca="1" si="50"/>
        <v>0</v>
      </c>
      <c r="F542" s="564">
        <f t="shared" ca="1" si="53"/>
        <v>1</v>
      </c>
      <c r="G542" s="564">
        <f t="shared" ca="1" si="51"/>
        <v>-3.9112364147574143</v>
      </c>
      <c r="H542" s="564">
        <v>0</v>
      </c>
      <c r="I542" s="564">
        <v>0</v>
      </c>
      <c r="J542" s="564">
        <v>0</v>
      </c>
      <c r="K542" s="564">
        <v>0</v>
      </c>
      <c r="L542" s="564">
        <v>0</v>
      </c>
      <c r="M542" s="564">
        <v>0</v>
      </c>
      <c r="N542" s="564">
        <v>0</v>
      </c>
      <c r="O542" s="564">
        <v>0</v>
      </c>
      <c r="P542" s="564">
        <v>0</v>
      </c>
      <c r="Q542" s="564">
        <v>0</v>
      </c>
      <c r="R542" s="564">
        <v>0</v>
      </c>
      <c r="S542" s="564">
        <v>0</v>
      </c>
      <c r="T542" s="564">
        <v>0</v>
      </c>
      <c r="U542" s="564">
        <v>0</v>
      </c>
      <c r="V542" s="564">
        <v>0</v>
      </c>
      <c r="W542" s="564">
        <v>0</v>
      </c>
      <c r="X542" s="564">
        <v>0</v>
      </c>
      <c r="Y542" s="564">
        <v>0</v>
      </c>
      <c r="Z542" s="564">
        <v>0</v>
      </c>
      <c r="AA542" s="564">
        <v>0</v>
      </c>
      <c r="AB542" s="564">
        <v>0</v>
      </c>
      <c r="AC542" s="564">
        <v>0</v>
      </c>
      <c r="AD542" s="564">
        <v>0</v>
      </c>
      <c r="AE542" s="564">
        <v>0</v>
      </c>
      <c r="AF542" s="564">
        <v>0</v>
      </c>
      <c r="AG542" s="564">
        <v>0</v>
      </c>
      <c r="AH542" s="564">
        <v>0</v>
      </c>
      <c r="AI542" s="564">
        <v>0</v>
      </c>
      <c r="AJ542" s="564">
        <v>0</v>
      </c>
      <c r="AK542" s="564">
        <v>0</v>
      </c>
    </row>
    <row r="543" spans="1:37">
      <c r="A543">
        <v>539</v>
      </c>
      <c r="B543" s="564">
        <f t="shared" ca="1" si="54"/>
        <v>20</v>
      </c>
      <c r="C543" s="564">
        <f t="shared" ca="1" si="49"/>
        <v>400</v>
      </c>
      <c r="D543" s="564">
        <f t="shared" ca="1" si="52"/>
        <v>20</v>
      </c>
      <c r="E543" s="564">
        <f t="shared" ca="1" si="50"/>
        <v>0</v>
      </c>
      <c r="F543" s="564">
        <f t="shared" ca="1" si="53"/>
        <v>1</v>
      </c>
      <c r="G543" s="564">
        <f t="shared" ca="1" si="51"/>
        <v>1.8498487694018544</v>
      </c>
      <c r="H543" s="564">
        <v>1</v>
      </c>
      <c r="I543" s="564">
        <v>1</v>
      </c>
      <c r="J543" s="564">
        <v>1</v>
      </c>
      <c r="K543" s="564">
        <v>1</v>
      </c>
      <c r="L543" s="564">
        <v>1</v>
      </c>
      <c r="M543" s="564">
        <v>1</v>
      </c>
      <c r="N543" s="564">
        <v>1</v>
      </c>
      <c r="O543" s="564">
        <v>1</v>
      </c>
      <c r="P543" s="564">
        <v>1</v>
      </c>
      <c r="Q543" s="564">
        <v>1</v>
      </c>
      <c r="R543" s="564">
        <v>1</v>
      </c>
      <c r="S543" s="564">
        <v>1</v>
      </c>
      <c r="T543" s="564">
        <v>1</v>
      </c>
      <c r="U543" s="564">
        <v>1</v>
      </c>
      <c r="V543" s="564">
        <v>1</v>
      </c>
      <c r="W543" s="564">
        <v>1</v>
      </c>
      <c r="X543" s="564">
        <v>1</v>
      </c>
      <c r="Y543" s="564">
        <v>1</v>
      </c>
      <c r="Z543" s="564">
        <v>1</v>
      </c>
      <c r="AA543" s="564">
        <v>1</v>
      </c>
      <c r="AB543" s="564">
        <v>1</v>
      </c>
      <c r="AC543" s="564">
        <v>1</v>
      </c>
      <c r="AD543" s="564">
        <v>1</v>
      </c>
      <c r="AE543" s="564">
        <v>1</v>
      </c>
      <c r="AF543" s="564">
        <v>1</v>
      </c>
      <c r="AG543" s="564">
        <v>1</v>
      </c>
      <c r="AH543" s="564">
        <v>1</v>
      </c>
      <c r="AI543" s="564">
        <v>1</v>
      </c>
      <c r="AJ543" s="564">
        <v>1</v>
      </c>
      <c r="AK543" s="564">
        <v>1</v>
      </c>
    </row>
    <row r="544" spans="1:37">
      <c r="A544">
        <v>540</v>
      </c>
      <c r="B544" s="564">
        <f t="shared" ca="1" si="54"/>
        <v>0</v>
      </c>
      <c r="C544" s="564">
        <f t="shared" ca="1" si="49"/>
        <v>0</v>
      </c>
      <c r="D544" s="564">
        <f t="shared" ca="1" si="52"/>
        <v>0</v>
      </c>
      <c r="E544" s="564">
        <f t="shared" ca="1" si="50"/>
        <v>0</v>
      </c>
      <c r="F544" s="564">
        <f t="shared" ca="1" si="53"/>
        <v>1</v>
      </c>
      <c r="G544" s="564">
        <f t="shared" ca="1" si="51"/>
        <v>-0.91179758463204075</v>
      </c>
      <c r="H544" s="564">
        <v>0</v>
      </c>
      <c r="I544" s="564">
        <v>0</v>
      </c>
      <c r="J544" s="564">
        <v>0</v>
      </c>
      <c r="K544" s="564">
        <v>0</v>
      </c>
      <c r="L544" s="564">
        <v>0</v>
      </c>
      <c r="M544" s="564">
        <v>0</v>
      </c>
      <c r="N544" s="564">
        <v>0</v>
      </c>
      <c r="O544" s="564">
        <v>0</v>
      </c>
      <c r="P544" s="564">
        <v>0</v>
      </c>
      <c r="Q544" s="564">
        <v>0</v>
      </c>
      <c r="R544" s="564">
        <v>0</v>
      </c>
      <c r="S544" s="564">
        <v>0</v>
      </c>
      <c r="T544" s="564">
        <v>0</v>
      </c>
      <c r="U544" s="564">
        <v>0</v>
      </c>
      <c r="V544" s="564">
        <v>0</v>
      </c>
      <c r="W544" s="564">
        <v>0</v>
      </c>
      <c r="X544" s="564">
        <v>0</v>
      </c>
      <c r="Y544" s="564">
        <v>0</v>
      </c>
      <c r="Z544" s="564">
        <v>0</v>
      </c>
      <c r="AA544" s="564">
        <v>0</v>
      </c>
      <c r="AB544" s="564">
        <v>0</v>
      </c>
      <c r="AC544" s="564">
        <v>0</v>
      </c>
      <c r="AD544" s="564">
        <v>0</v>
      </c>
      <c r="AE544" s="564">
        <v>0</v>
      </c>
      <c r="AF544" s="564">
        <v>0</v>
      </c>
      <c r="AG544" s="564">
        <v>0</v>
      </c>
      <c r="AH544" s="564">
        <v>0</v>
      </c>
      <c r="AI544" s="564">
        <v>0</v>
      </c>
      <c r="AJ544" s="564">
        <v>0</v>
      </c>
      <c r="AK544" s="564">
        <v>0</v>
      </c>
    </row>
    <row r="545" spans="1:37">
      <c r="A545">
        <v>541</v>
      </c>
      <c r="B545" s="564">
        <f t="shared" ca="1" si="54"/>
        <v>20</v>
      </c>
      <c r="C545" s="564">
        <f t="shared" ca="1" si="49"/>
        <v>400</v>
      </c>
      <c r="D545" s="564">
        <f t="shared" ca="1" si="52"/>
        <v>20</v>
      </c>
      <c r="E545" s="564">
        <f t="shared" ca="1" si="50"/>
        <v>0</v>
      </c>
      <c r="F545" s="564">
        <f t="shared" ca="1" si="53"/>
        <v>1</v>
      </c>
      <c r="G545" s="564">
        <f t="shared" ca="1" si="51"/>
        <v>-2.040157812904535</v>
      </c>
      <c r="H545" s="564">
        <v>1</v>
      </c>
      <c r="I545" s="564">
        <v>1</v>
      </c>
      <c r="J545" s="564">
        <v>1</v>
      </c>
      <c r="K545" s="564">
        <v>1</v>
      </c>
      <c r="L545" s="564">
        <v>1</v>
      </c>
      <c r="M545" s="564">
        <v>1</v>
      </c>
      <c r="N545" s="564">
        <v>1</v>
      </c>
      <c r="O545" s="564">
        <v>1</v>
      </c>
      <c r="P545" s="564">
        <v>1</v>
      </c>
      <c r="Q545" s="564">
        <v>1</v>
      </c>
      <c r="R545" s="564">
        <v>1</v>
      </c>
      <c r="S545" s="564">
        <v>1</v>
      </c>
      <c r="T545" s="564">
        <v>1</v>
      </c>
      <c r="U545" s="564">
        <v>1</v>
      </c>
      <c r="V545" s="564">
        <v>1</v>
      </c>
      <c r="W545" s="564">
        <v>1</v>
      </c>
      <c r="X545" s="564">
        <v>1</v>
      </c>
      <c r="Y545" s="564">
        <v>1</v>
      </c>
      <c r="Z545" s="564">
        <v>1</v>
      </c>
      <c r="AA545" s="564">
        <v>1</v>
      </c>
      <c r="AB545" s="564">
        <v>1</v>
      </c>
      <c r="AC545" s="564">
        <v>1</v>
      </c>
      <c r="AD545" s="564">
        <v>1</v>
      </c>
      <c r="AE545" s="564">
        <v>1</v>
      </c>
      <c r="AF545" s="564">
        <v>1</v>
      </c>
      <c r="AG545" s="564">
        <v>1</v>
      </c>
      <c r="AH545" s="564">
        <v>1</v>
      </c>
      <c r="AI545" s="564">
        <v>1</v>
      </c>
      <c r="AJ545" s="564">
        <v>1</v>
      </c>
      <c r="AK545" s="564">
        <v>1</v>
      </c>
    </row>
    <row r="546" spans="1:37">
      <c r="A546">
        <v>542</v>
      </c>
      <c r="B546" s="564">
        <f t="shared" ca="1" si="54"/>
        <v>20</v>
      </c>
      <c r="C546" s="564">
        <f t="shared" ca="1" si="49"/>
        <v>400</v>
      </c>
      <c r="D546" s="564">
        <f t="shared" ca="1" si="52"/>
        <v>20</v>
      </c>
      <c r="E546" s="564">
        <f t="shared" ca="1" si="50"/>
        <v>0</v>
      </c>
      <c r="F546" s="564">
        <f t="shared" ca="1" si="53"/>
        <v>1</v>
      </c>
      <c r="G546" s="564">
        <f t="shared" ca="1" si="51"/>
        <v>7.4124182646866501</v>
      </c>
      <c r="H546" s="564">
        <v>1</v>
      </c>
      <c r="I546" s="564">
        <v>1</v>
      </c>
      <c r="J546" s="564">
        <v>1</v>
      </c>
      <c r="K546" s="564">
        <v>1</v>
      </c>
      <c r="L546" s="564">
        <v>1</v>
      </c>
      <c r="M546" s="564">
        <v>1</v>
      </c>
      <c r="N546" s="564">
        <v>1</v>
      </c>
      <c r="O546" s="564">
        <v>1</v>
      </c>
      <c r="P546" s="564">
        <v>1</v>
      </c>
      <c r="Q546" s="564">
        <v>1</v>
      </c>
      <c r="R546" s="564">
        <v>1</v>
      </c>
      <c r="S546" s="564">
        <v>1</v>
      </c>
      <c r="T546" s="564">
        <v>1</v>
      </c>
      <c r="U546" s="564">
        <v>1</v>
      </c>
      <c r="V546" s="564">
        <v>1</v>
      </c>
      <c r="W546" s="564">
        <v>1</v>
      </c>
      <c r="X546" s="564">
        <v>1</v>
      </c>
      <c r="Y546" s="564">
        <v>1</v>
      </c>
      <c r="Z546" s="564">
        <v>1</v>
      </c>
      <c r="AA546" s="564">
        <v>1</v>
      </c>
      <c r="AB546" s="564">
        <v>1</v>
      </c>
      <c r="AC546" s="564">
        <v>1</v>
      </c>
      <c r="AD546" s="564">
        <v>1</v>
      </c>
      <c r="AE546" s="564">
        <v>1</v>
      </c>
      <c r="AF546" s="564">
        <v>1</v>
      </c>
      <c r="AG546" s="564">
        <v>1</v>
      </c>
      <c r="AH546" s="564">
        <v>1</v>
      </c>
      <c r="AI546" s="564">
        <v>1</v>
      </c>
      <c r="AJ546" s="564">
        <v>1</v>
      </c>
      <c r="AK546" s="564">
        <v>1</v>
      </c>
    </row>
    <row r="547" spans="1:37">
      <c r="A547">
        <v>543</v>
      </c>
      <c r="B547" s="564">
        <f t="shared" ca="1" si="54"/>
        <v>0</v>
      </c>
      <c r="C547" s="564">
        <f t="shared" ca="1" si="49"/>
        <v>0</v>
      </c>
      <c r="D547" s="564">
        <f t="shared" ca="1" si="52"/>
        <v>0</v>
      </c>
      <c r="E547" s="564">
        <f t="shared" ca="1" si="50"/>
        <v>0</v>
      </c>
      <c r="F547" s="564">
        <f t="shared" ca="1" si="53"/>
        <v>1</v>
      </c>
      <c r="G547" s="564">
        <f t="shared" ca="1" si="51"/>
        <v>-0.13266163053507096</v>
      </c>
      <c r="H547" s="564">
        <v>0</v>
      </c>
      <c r="I547" s="564">
        <v>0</v>
      </c>
      <c r="J547" s="564">
        <v>0</v>
      </c>
      <c r="K547" s="564">
        <v>0</v>
      </c>
      <c r="L547" s="564">
        <v>0</v>
      </c>
      <c r="M547" s="564">
        <v>0</v>
      </c>
      <c r="N547" s="564">
        <v>0</v>
      </c>
      <c r="O547" s="564">
        <v>0</v>
      </c>
      <c r="P547" s="564">
        <v>0</v>
      </c>
      <c r="Q547" s="564">
        <v>0</v>
      </c>
      <c r="R547" s="564">
        <v>0</v>
      </c>
      <c r="S547" s="564">
        <v>0</v>
      </c>
      <c r="T547" s="564">
        <v>0</v>
      </c>
      <c r="U547" s="564">
        <v>0</v>
      </c>
      <c r="V547" s="564">
        <v>0</v>
      </c>
      <c r="W547" s="564">
        <v>0</v>
      </c>
      <c r="X547" s="564">
        <v>0</v>
      </c>
      <c r="Y547" s="564">
        <v>0</v>
      </c>
      <c r="Z547" s="564">
        <v>0</v>
      </c>
      <c r="AA547" s="564">
        <v>0</v>
      </c>
      <c r="AB547" s="564">
        <v>0</v>
      </c>
      <c r="AC547" s="564">
        <v>0</v>
      </c>
      <c r="AD547" s="564">
        <v>0</v>
      </c>
      <c r="AE547" s="564">
        <v>0</v>
      </c>
      <c r="AF547" s="564">
        <v>0</v>
      </c>
      <c r="AG547" s="564">
        <v>0</v>
      </c>
      <c r="AH547" s="564">
        <v>0</v>
      </c>
      <c r="AI547" s="564">
        <v>0</v>
      </c>
      <c r="AJ547" s="564">
        <v>0</v>
      </c>
      <c r="AK547" s="564">
        <v>0</v>
      </c>
    </row>
    <row r="548" spans="1:37">
      <c r="A548">
        <v>544</v>
      </c>
      <c r="B548" s="564">
        <f t="shared" ca="1" si="54"/>
        <v>0</v>
      </c>
      <c r="C548" s="564">
        <f t="shared" ca="1" si="49"/>
        <v>0</v>
      </c>
      <c r="D548" s="564">
        <f t="shared" ca="1" si="52"/>
        <v>0</v>
      </c>
      <c r="E548" s="564">
        <f t="shared" ca="1" si="50"/>
        <v>0</v>
      </c>
      <c r="F548" s="564">
        <f t="shared" ca="1" si="53"/>
        <v>1</v>
      </c>
      <c r="G548" s="564">
        <f t="shared" ca="1" si="51"/>
        <v>3.7773799487845512</v>
      </c>
      <c r="H548" s="564">
        <v>0</v>
      </c>
      <c r="I548" s="564">
        <v>0</v>
      </c>
      <c r="J548" s="564">
        <v>0</v>
      </c>
      <c r="K548" s="564">
        <v>0</v>
      </c>
      <c r="L548" s="564">
        <v>0</v>
      </c>
      <c r="M548" s="564">
        <v>0</v>
      </c>
      <c r="N548" s="564">
        <v>0</v>
      </c>
      <c r="O548" s="564">
        <v>0</v>
      </c>
      <c r="P548" s="564">
        <v>0</v>
      </c>
      <c r="Q548" s="564">
        <v>0</v>
      </c>
      <c r="R548" s="564">
        <v>0</v>
      </c>
      <c r="S548" s="564">
        <v>0</v>
      </c>
      <c r="T548" s="564">
        <v>0</v>
      </c>
      <c r="U548" s="564">
        <v>0</v>
      </c>
      <c r="V548" s="564">
        <v>0</v>
      </c>
      <c r="W548" s="564">
        <v>0</v>
      </c>
      <c r="X548" s="564">
        <v>0</v>
      </c>
      <c r="Y548" s="564">
        <v>0</v>
      </c>
      <c r="Z548" s="564">
        <v>0</v>
      </c>
      <c r="AA548" s="564">
        <v>0</v>
      </c>
      <c r="AB548" s="564">
        <v>0</v>
      </c>
      <c r="AC548" s="564">
        <v>0</v>
      </c>
      <c r="AD548" s="564">
        <v>0</v>
      </c>
      <c r="AE548" s="564">
        <v>0</v>
      </c>
      <c r="AF548" s="564">
        <v>0</v>
      </c>
      <c r="AG548" s="564">
        <v>0</v>
      </c>
      <c r="AH548" s="564">
        <v>0</v>
      </c>
      <c r="AI548" s="564">
        <v>0</v>
      </c>
      <c r="AJ548" s="564">
        <v>0</v>
      </c>
      <c r="AK548" s="564">
        <v>0</v>
      </c>
    </row>
    <row r="549" spans="1:37">
      <c r="A549">
        <v>545</v>
      </c>
      <c r="B549" s="564">
        <f t="shared" ca="1" si="54"/>
        <v>0</v>
      </c>
      <c r="C549" s="564">
        <f t="shared" ca="1" si="49"/>
        <v>0</v>
      </c>
      <c r="D549" s="564">
        <f t="shared" ca="1" si="52"/>
        <v>0</v>
      </c>
      <c r="E549" s="564">
        <f t="shared" ca="1" si="50"/>
        <v>0</v>
      </c>
      <c r="F549" s="564">
        <f t="shared" ca="1" si="53"/>
        <v>1</v>
      </c>
      <c r="G549" s="564">
        <f t="shared" ca="1" si="51"/>
        <v>-0.95334813651780848</v>
      </c>
      <c r="H549" s="564">
        <v>0</v>
      </c>
      <c r="I549" s="564">
        <v>0</v>
      </c>
      <c r="J549" s="564">
        <v>0</v>
      </c>
      <c r="K549" s="564">
        <v>0</v>
      </c>
      <c r="L549" s="564">
        <v>0</v>
      </c>
      <c r="M549" s="564">
        <v>0</v>
      </c>
      <c r="N549" s="564">
        <v>0</v>
      </c>
      <c r="O549" s="564">
        <v>0</v>
      </c>
      <c r="P549" s="564">
        <v>0</v>
      </c>
      <c r="Q549" s="564">
        <v>0</v>
      </c>
      <c r="R549" s="564">
        <v>0</v>
      </c>
      <c r="S549" s="564">
        <v>0</v>
      </c>
      <c r="T549" s="564">
        <v>0</v>
      </c>
      <c r="U549" s="564">
        <v>0</v>
      </c>
      <c r="V549" s="564">
        <v>0</v>
      </c>
      <c r="W549" s="564">
        <v>0</v>
      </c>
      <c r="X549" s="564">
        <v>0</v>
      </c>
      <c r="Y549" s="564">
        <v>0</v>
      </c>
      <c r="Z549" s="564">
        <v>0</v>
      </c>
      <c r="AA549" s="564">
        <v>0</v>
      </c>
      <c r="AB549" s="564">
        <v>0</v>
      </c>
      <c r="AC549" s="564">
        <v>0</v>
      </c>
      <c r="AD549" s="564">
        <v>0</v>
      </c>
      <c r="AE549" s="564">
        <v>0</v>
      </c>
      <c r="AF549" s="564">
        <v>0</v>
      </c>
      <c r="AG549" s="564">
        <v>0</v>
      </c>
      <c r="AH549" s="564">
        <v>0</v>
      </c>
      <c r="AI549" s="564">
        <v>0</v>
      </c>
      <c r="AJ549" s="564">
        <v>0</v>
      </c>
      <c r="AK549" s="564">
        <v>0</v>
      </c>
    </row>
    <row r="550" spans="1:37">
      <c r="A550">
        <v>546</v>
      </c>
      <c r="B550" s="564">
        <f t="shared" ca="1" si="54"/>
        <v>6</v>
      </c>
      <c r="C550" s="564">
        <f t="shared" ca="1" si="49"/>
        <v>36</v>
      </c>
      <c r="D550" s="564">
        <f t="shared" ca="1" si="52"/>
        <v>6</v>
      </c>
      <c r="E550" s="564">
        <f t="shared" ca="1" si="50"/>
        <v>4.2</v>
      </c>
      <c r="F550" s="564">
        <f t="shared" ca="1" si="53"/>
        <v>0.55789473684210522</v>
      </c>
      <c r="G550" s="564">
        <f t="shared" ca="1" si="51"/>
        <v>2.274229295665406</v>
      </c>
      <c r="H550" s="564">
        <v>0</v>
      </c>
      <c r="I550" s="564">
        <v>0</v>
      </c>
      <c r="J550" s="564">
        <v>0</v>
      </c>
      <c r="K550" s="564">
        <v>0</v>
      </c>
      <c r="L550" s="564">
        <v>1</v>
      </c>
      <c r="M550" s="564">
        <v>1</v>
      </c>
      <c r="N550" s="564">
        <v>0</v>
      </c>
      <c r="O550" s="564">
        <v>1</v>
      </c>
      <c r="P550" s="564">
        <v>1</v>
      </c>
      <c r="Q550" s="564">
        <v>0</v>
      </c>
      <c r="R550" s="564">
        <v>0</v>
      </c>
      <c r="S550" s="564">
        <v>1</v>
      </c>
      <c r="T550" s="564">
        <v>0</v>
      </c>
      <c r="U550" s="564">
        <v>0</v>
      </c>
      <c r="V550" s="564">
        <v>0</v>
      </c>
      <c r="W550" s="564">
        <v>0</v>
      </c>
      <c r="X550" s="564">
        <v>1</v>
      </c>
      <c r="Y550" s="564">
        <v>0</v>
      </c>
      <c r="Z550" s="564">
        <v>0</v>
      </c>
      <c r="AA550" s="564">
        <v>0</v>
      </c>
      <c r="AB550" s="564">
        <v>1</v>
      </c>
      <c r="AC550" s="564">
        <v>0</v>
      </c>
      <c r="AD550" s="564">
        <v>0</v>
      </c>
      <c r="AE550" s="564">
        <v>1</v>
      </c>
      <c r="AF550" s="564">
        <v>0</v>
      </c>
      <c r="AG550" s="564">
        <v>1</v>
      </c>
      <c r="AH550" s="564">
        <v>0</v>
      </c>
      <c r="AI550" s="564">
        <v>0</v>
      </c>
      <c r="AJ550" s="564">
        <v>0</v>
      </c>
      <c r="AK550" s="564">
        <v>1</v>
      </c>
    </row>
    <row r="551" spans="1:37">
      <c r="A551">
        <v>547</v>
      </c>
      <c r="B551" s="564">
        <f t="shared" ca="1" si="54"/>
        <v>17</v>
      </c>
      <c r="C551" s="564">
        <f t="shared" ca="1" si="49"/>
        <v>289</v>
      </c>
      <c r="D551" s="564">
        <f t="shared" ca="1" si="52"/>
        <v>17</v>
      </c>
      <c r="E551" s="564">
        <f t="shared" ca="1" si="50"/>
        <v>2.5500000000000007</v>
      </c>
      <c r="F551" s="564">
        <f t="shared" ca="1" si="53"/>
        <v>0.73157894736842111</v>
      </c>
      <c r="G551" s="564">
        <f t="shared" ca="1" si="51"/>
        <v>-1.0083420832230201</v>
      </c>
      <c r="H551" s="564">
        <v>1</v>
      </c>
      <c r="I551" s="564">
        <v>1</v>
      </c>
      <c r="J551" s="564">
        <v>1</v>
      </c>
      <c r="K551" s="564">
        <v>0</v>
      </c>
      <c r="L551" s="564">
        <v>1</v>
      </c>
      <c r="M551" s="564">
        <v>1</v>
      </c>
      <c r="N551" s="564">
        <v>1</v>
      </c>
      <c r="O551" s="564">
        <v>1</v>
      </c>
      <c r="P551" s="564">
        <v>1</v>
      </c>
      <c r="Q551" s="564">
        <v>0</v>
      </c>
      <c r="R551" s="564">
        <v>1</v>
      </c>
      <c r="S551" s="564">
        <v>1</v>
      </c>
      <c r="T551" s="564">
        <v>1</v>
      </c>
      <c r="U551" s="564">
        <v>1</v>
      </c>
      <c r="V551" s="564">
        <v>1</v>
      </c>
      <c r="W551" s="564">
        <v>0</v>
      </c>
      <c r="X551" s="564">
        <v>1</v>
      </c>
      <c r="Y551" s="564">
        <v>1</v>
      </c>
      <c r="Z551" s="564">
        <v>1</v>
      </c>
      <c r="AA551" s="564">
        <v>1</v>
      </c>
      <c r="AB551" s="564">
        <v>0</v>
      </c>
      <c r="AC551" s="564">
        <v>1</v>
      </c>
      <c r="AD551" s="564">
        <v>1</v>
      </c>
      <c r="AE551" s="564">
        <v>1</v>
      </c>
      <c r="AF551" s="564">
        <v>1</v>
      </c>
      <c r="AG551" s="564">
        <v>1</v>
      </c>
      <c r="AH551" s="564">
        <v>0</v>
      </c>
      <c r="AI551" s="564">
        <v>1</v>
      </c>
      <c r="AJ551" s="564">
        <v>1</v>
      </c>
      <c r="AK551" s="564">
        <v>1</v>
      </c>
    </row>
    <row r="552" spans="1:37">
      <c r="A552">
        <v>548</v>
      </c>
      <c r="B552" s="564">
        <f t="shared" ca="1" si="54"/>
        <v>20</v>
      </c>
      <c r="C552" s="564">
        <f t="shared" ca="1" si="49"/>
        <v>400</v>
      </c>
      <c r="D552" s="564">
        <f t="shared" ca="1" si="52"/>
        <v>20</v>
      </c>
      <c r="E552" s="564">
        <f t="shared" ca="1" si="50"/>
        <v>0</v>
      </c>
      <c r="F552" s="564">
        <f t="shared" ca="1" si="53"/>
        <v>1</v>
      </c>
      <c r="G552" s="564">
        <f t="shared" ca="1" si="51"/>
        <v>-1.9607414948368436</v>
      </c>
      <c r="H552" s="564">
        <v>1</v>
      </c>
      <c r="I552" s="564">
        <v>1</v>
      </c>
      <c r="J552" s="564">
        <v>1</v>
      </c>
      <c r="K552" s="564">
        <v>1</v>
      </c>
      <c r="L552" s="564">
        <v>1</v>
      </c>
      <c r="M552" s="564">
        <v>1</v>
      </c>
      <c r="N552" s="564">
        <v>1</v>
      </c>
      <c r="O552" s="564">
        <v>1</v>
      </c>
      <c r="P552" s="564">
        <v>1</v>
      </c>
      <c r="Q552" s="564">
        <v>1</v>
      </c>
      <c r="R552" s="564">
        <v>1</v>
      </c>
      <c r="S552" s="564">
        <v>1</v>
      </c>
      <c r="T552" s="564">
        <v>1</v>
      </c>
      <c r="U552" s="564">
        <v>1</v>
      </c>
      <c r="V552" s="564">
        <v>1</v>
      </c>
      <c r="W552" s="564">
        <v>1</v>
      </c>
      <c r="X552" s="564">
        <v>1</v>
      </c>
      <c r="Y552" s="564">
        <v>1</v>
      </c>
      <c r="Z552" s="564">
        <v>1</v>
      </c>
      <c r="AA552" s="564">
        <v>1</v>
      </c>
      <c r="AB552" s="564">
        <v>1</v>
      </c>
      <c r="AC552" s="564">
        <v>1</v>
      </c>
      <c r="AD552" s="564">
        <v>1</v>
      </c>
      <c r="AE552" s="564">
        <v>1</v>
      </c>
      <c r="AF552" s="564">
        <v>1</v>
      </c>
      <c r="AG552" s="564">
        <v>1</v>
      </c>
      <c r="AH552" s="564">
        <v>1</v>
      </c>
      <c r="AI552" s="564">
        <v>1</v>
      </c>
      <c r="AJ552" s="564">
        <v>1</v>
      </c>
      <c r="AK552" s="564">
        <v>1</v>
      </c>
    </row>
    <row r="553" spans="1:37">
      <c r="A553">
        <v>549</v>
      </c>
      <c r="B553" s="564">
        <f t="shared" ca="1" si="54"/>
        <v>20</v>
      </c>
      <c r="C553" s="564">
        <f t="shared" ca="1" si="49"/>
        <v>400</v>
      </c>
      <c r="D553" s="564">
        <f t="shared" ca="1" si="52"/>
        <v>20</v>
      </c>
      <c r="E553" s="564">
        <f t="shared" ca="1" si="50"/>
        <v>0</v>
      </c>
      <c r="F553" s="564">
        <f t="shared" ca="1" si="53"/>
        <v>1</v>
      </c>
      <c r="G553" s="564">
        <f t="shared" ca="1" si="51"/>
        <v>-0.19551634376617955</v>
      </c>
      <c r="H553" s="564">
        <v>1</v>
      </c>
      <c r="I553" s="564">
        <v>1</v>
      </c>
      <c r="J553" s="564">
        <v>1</v>
      </c>
      <c r="K553" s="564">
        <v>1</v>
      </c>
      <c r="L553" s="564">
        <v>1</v>
      </c>
      <c r="M553" s="564">
        <v>1</v>
      </c>
      <c r="N553" s="564">
        <v>1</v>
      </c>
      <c r="O553" s="564">
        <v>1</v>
      </c>
      <c r="P553" s="564">
        <v>1</v>
      </c>
      <c r="Q553" s="564">
        <v>1</v>
      </c>
      <c r="R553" s="564">
        <v>1</v>
      </c>
      <c r="S553" s="564">
        <v>1</v>
      </c>
      <c r="T553" s="564">
        <v>1</v>
      </c>
      <c r="U553" s="564">
        <v>1</v>
      </c>
      <c r="V553" s="564">
        <v>1</v>
      </c>
      <c r="W553" s="564">
        <v>1</v>
      </c>
      <c r="X553" s="564">
        <v>1</v>
      </c>
      <c r="Y553" s="564">
        <v>1</v>
      </c>
      <c r="Z553" s="564">
        <v>1</v>
      </c>
      <c r="AA553" s="564">
        <v>1</v>
      </c>
      <c r="AB553" s="564">
        <v>1</v>
      </c>
      <c r="AC553" s="564">
        <v>1</v>
      </c>
      <c r="AD553" s="564">
        <v>1</v>
      </c>
      <c r="AE553" s="564">
        <v>1</v>
      </c>
      <c r="AF553" s="564">
        <v>1</v>
      </c>
      <c r="AG553" s="564">
        <v>1</v>
      </c>
      <c r="AH553" s="564">
        <v>1</v>
      </c>
      <c r="AI553" s="564">
        <v>1</v>
      </c>
      <c r="AJ553" s="564">
        <v>1</v>
      </c>
      <c r="AK553" s="564">
        <v>1</v>
      </c>
    </row>
    <row r="554" spans="1:37">
      <c r="A554">
        <v>550</v>
      </c>
      <c r="B554" s="564">
        <f t="shared" ca="1" si="54"/>
        <v>20</v>
      </c>
      <c r="C554" s="564">
        <f t="shared" ca="1" si="49"/>
        <v>400</v>
      </c>
      <c r="D554" s="564">
        <f t="shared" ca="1" si="52"/>
        <v>20</v>
      </c>
      <c r="E554" s="564">
        <f t="shared" ca="1" si="50"/>
        <v>0</v>
      </c>
      <c r="F554" s="564">
        <f t="shared" ca="1" si="53"/>
        <v>1</v>
      </c>
      <c r="G554" s="564">
        <f t="shared" ca="1" si="51"/>
        <v>5.9312274145902144</v>
      </c>
      <c r="H554" s="564">
        <v>1</v>
      </c>
      <c r="I554" s="564">
        <v>1</v>
      </c>
      <c r="J554" s="564">
        <v>1</v>
      </c>
      <c r="K554" s="564">
        <v>1</v>
      </c>
      <c r="L554" s="564">
        <v>1</v>
      </c>
      <c r="M554" s="564">
        <v>1</v>
      </c>
      <c r="N554" s="564">
        <v>1</v>
      </c>
      <c r="O554" s="564">
        <v>1</v>
      </c>
      <c r="P554" s="564">
        <v>1</v>
      </c>
      <c r="Q554" s="564">
        <v>1</v>
      </c>
      <c r="R554" s="564">
        <v>1</v>
      </c>
      <c r="S554" s="564">
        <v>1</v>
      </c>
      <c r="T554" s="564">
        <v>1</v>
      </c>
      <c r="U554" s="564">
        <v>1</v>
      </c>
      <c r="V554" s="564">
        <v>1</v>
      </c>
      <c r="W554" s="564">
        <v>1</v>
      </c>
      <c r="X554" s="564">
        <v>1</v>
      </c>
      <c r="Y554" s="564">
        <v>1</v>
      </c>
      <c r="Z554" s="564">
        <v>1</v>
      </c>
      <c r="AA554" s="564">
        <v>1</v>
      </c>
      <c r="AB554" s="564">
        <v>1</v>
      </c>
      <c r="AC554" s="564">
        <v>1</v>
      </c>
      <c r="AD554" s="564">
        <v>1</v>
      </c>
      <c r="AE554" s="564">
        <v>1</v>
      </c>
      <c r="AF554" s="564">
        <v>1</v>
      </c>
      <c r="AG554" s="564">
        <v>1</v>
      </c>
      <c r="AH554" s="564">
        <v>1</v>
      </c>
      <c r="AI554" s="564">
        <v>1</v>
      </c>
      <c r="AJ554" s="564">
        <v>1</v>
      </c>
      <c r="AK554" s="564">
        <v>1</v>
      </c>
    </row>
    <row r="555" spans="1:37">
      <c r="A555">
        <v>551</v>
      </c>
      <c r="B555" s="564">
        <f t="shared" ca="1" si="54"/>
        <v>20</v>
      </c>
      <c r="C555" s="564">
        <f t="shared" ca="1" si="49"/>
        <v>400</v>
      </c>
      <c r="D555" s="564">
        <f t="shared" ca="1" si="52"/>
        <v>20</v>
      </c>
      <c r="E555" s="564">
        <f t="shared" ca="1" si="50"/>
        <v>0</v>
      </c>
      <c r="F555" s="564">
        <f t="shared" ca="1" si="53"/>
        <v>1</v>
      </c>
      <c r="G555" s="564">
        <f t="shared" ca="1" si="51"/>
        <v>3.9359502046167321</v>
      </c>
      <c r="H555" s="564">
        <v>1</v>
      </c>
      <c r="I555" s="564">
        <v>1</v>
      </c>
      <c r="J555" s="564">
        <v>1</v>
      </c>
      <c r="K555" s="564">
        <v>1</v>
      </c>
      <c r="L555" s="564">
        <v>1</v>
      </c>
      <c r="M555" s="564">
        <v>1</v>
      </c>
      <c r="N555" s="564">
        <v>1</v>
      </c>
      <c r="O555" s="564">
        <v>1</v>
      </c>
      <c r="P555" s="564">
        <v>1</v>
      </c>
      <c r="Q555" s="564">
        <v>1</v>
      </c>
      <c r="R555" s="564">
        <v>1</v>
      </c>
      <c r="S555" s="564">
        <v>1</v>
      </c>
      <c r="T555" s="564">
        <v>1</v>
      </c>
      <c r="U555" s="564">
        <v>1</v>
      </c>
      <c r="V555" s="564">
        <v>1</v>
      </c>
      <c r="W555" s="564">
        <v>1</v>
      </c>
      <c r="X555" s="564">
        <v>1</v>
      </c>
      <c r="Y555" s="564">
        <v>1</v>
      </c>
      <c r="Z555" s="564">
        <v>1</v>
      </c>
      <c r="AA555" s="564">
        <v>1</v>
      </c>
      <c r="AB555" s="564">
        <v>1</v>
      </c>
      <c r="AC555" s="564">
        <v>1</v>
      </c>
      <c r="AD555" s="564">
        <v>1</v>
      </c>
      <c r="AE555" s="564">
        <v>1</v>
      </c>
      <c r="AF555" s="564">
        <v>1</v>
      </c>
      <c r="AG555" s="564">
        <v>1</v>
      </c>
      <c r="AH555" s="564">
        <v>1</v>
      </c>
      <c r="AI555" s="564">
        <v>1</v>
      </c>
      <c r="AJ555" s="564">
        <v>1</v>
      </c>
      <c r="AK555" s="564">
        <v>1</v>
      </c>
    </row>
    <row r="556" spans="1:37">
      <c r="A556">
        <v>552</v>
      </c>
      <c r="B556" s="564">
        <f t="shared" ca="1" si="54"/>
        <v>0</v>
      </c>
      <c r="C556" s="564">
        <f t="shared" ca="1" si="49"/>
        <v>0</v>
      </c>
      <c r="D556" s="564">
        <f t="shared" ca="1" si="52"/>
        <v>0</v>
      </c>
      <c r="E556" s="564">
        <f t="shared" ca="1" si="50"/>
        <v>0</v>
      </c>
      <c r="F556" s="564">
        <f t="shared" ca="1" si="53"/>
        <v>1</v>
      </c>
      <c r="G556" s="564">
        <f t="shared" ca="1" si="51"/>
        <v>-0.20647930623549215</v>
      </c>
      <c r="H556" s="564">
        <v>0</v>
      </c>
      <c r="I556" s="564">
        <v>0</v>
      </c>
      <c r="J556" s="564">
        <v>0</v>
      </c>
      <c r="K556" s="564">
        <v>0</v>
      </c>
      <c r="L556" s="564">
        <v>0</v>
      </c>
      <c r="M556" s="564">
        <v>0</v>
      </c>
      <c r="N556" s="564">
        <v>0</v>
      </c>
      <c r="O556" s="564">
        <v>0</v>
      </c>
      <c r="P556" s="564">
        <v>0</v>
      </c>
      <c r="Q556" s="564">
        <v>0</v>
      </c>
      <c r="R556" s="564">
        <v>0</v>
      </c>
      <c r="S556" s="564">
        <v>0</v>
      </c>
      <c r="T556" s="564">
        <v>0</v>
      </c>
      <c r="U556" s="564">
        <v>0</v>
      </c>
      <c r="V556" s="564">
        <v>0</v>
      </c>
      <c r="W556" s="564">
        <v>0</v>
      </c>
      <c r="X556" s="564">
        <v>0</v>
      </c>
      <c r="Y556" s="564">
        <v>0</v>
      </c>
      <c r="Z556" s="564">
        <v>0</v>
      </c>
      <c r="AA556" s="564">
        <v>0</v>
      </c>
      <c r="AB556" s="564">
        <v>0</v>
      </c>
      <c r="AC556" s="564">
        <v>0</v>
      </c>
      <c r="AD556" s="564">
        <v>0</v>
      </c>
      <c r="AE556" s="564">
        <v>0</v>
      </c>
      <c r="AF556" s="564">
        <v>0</v>
      </c>
      <c r="AG556" s="564">
        <v>0</v>
      </c>
      <c r="AH556" s="564">
        <v>0</v>
      </c>
      <c r="AI556" s="564">
        <v>0</v>
      </c>
      <c r="AJ556" s="564">
        <v>0</v>
      </c>
      <c r="AK556" s="564">
        <v>0</v>
      </c>
    </row>
    <row r="557" spans="1:37">
      <c r="A557">
        <v>553</v>
      </c>
      <c r="B557" s="564">
        <f t="shared" ca="1" si="54"/>
        <v>20</v>
      </c>
      <c r="C557" s="564">
        <f t="shared" ca="1" si="49"/>
        <v>400</v>
      </c>
      <c r="D557" s="564">
        <f t="shared" ca="1" si="52"/>
        <v>20</v>
      </c>
      <c r="E557" s="564">
        <f t="shared" ca="1" si="50"/>
        <v>0</v>
      </c>
      <c r="F557" s="564">
        <f t="shared" ca="1" si="53"/>
        <v>1</v>
      </c>
      <c r="G557" s="564">
        <f t="shared" ca="1" si="51"/>
        <v>8.857615022948675</v>
      </c>
      <c r="H557" s="564">
        <v>1</v>
      </c>
      <c r="I557" s="564">
        <v>1</v>
      </c>
      <c r="J557" s="564">
        <v>1</v>
      </c>
      <c r="K557" s="564">
        <v>1</v>
      </c>
      <c r="L557" s="564">
        <v>1</v>
      </c>
      <c r="M557" s="564">
        <v>1</v>
      </c>
      <c r="N557" s="564">
        <v>1</v>
      </c>
      <c r="O557" s="564">
        <v>1</v>
      </c>
      <c r="P557" s="564">
        <v>1</v>
      </c>
      <c r="Q557" s="564">
        <v>1</v>
      </c>
      <c r="R557" s="564">
        <v>1</v>
      </c>
      <c r="S557" s="564">
        <v>1</v>
      </c>
      <c r="T557" s="564">
        <v>1</v>
      </c>
      <c r="U557" s="564">
        <v>1</v>
      </c>
      <c r="V557" s="564">
        <v>1</v>
      </c>
      <c r="W557" s="564">
        <v>1</v>
      </c>
      <c r="X557" s="564">
        <v>1</v>
      </c>
      <c r="Y557" s="564">
        <v>1</v>
      </c>
      <c r="Z557" s="564">
        <v>1</v>
      </c>
      <c r="AA557" s="564">
        <v>1</v>
      </c>
      <c r="AB557" s="564">
        <v>1</v>
      </c>
      <c r="AC557" s="564">
        <v>1</v>
      </c>
      <c r="AD557" s="564">
        <v>1</v>
      </c>
      <c r="AE557" s="564">
        <v>1</v>
      </c>
      <c r="AF557" s="564">
        <v>1</v>
      </c>
      <c r="AG557" s="564">
        <v>1</v>
      </c>
      <c r="AH557" s="564">
        <v>1</v>
      </c>
      <c r="AI557" s="564">
        <v>1</v>
      </c>
      <c r="AJ557" s="564">
        <v>1</v>
      </c>
      <c r="AK557" s="564">
        <v>1</v>
      </c>
    </row>
    <row r="558" spans="1:37">
      <c r="A558">
        <v>554</v>
      </c>
      <c r="B558" s="564">
        <f t="shared" ca="1" si="54"/>
        <v>0</v>
      </c>
      <c r="C558" s="564">
        <f t="shared" ca="1" si="49"/>
        <v>0</v>
      </c>
      <c r="D558" s="564">
        <f t="shared" ca="1" si="52"/>
        <v>0</v>
      </c>
      <c r="E558" s="564">
        <f t="shared" ca="1" si="50"/>
        <v>0</v>
      </c>
      <c r="F558" s="564">
        <f t="shared" ca="1" si="53"/>
        <v>1</v>
      </c>
      <c r="G558" s="564">
        <f t="shared" ca="1" si="51"/>
        <v>-0.69057734403859605</v>
      </c>
      <c r="H558" s="564">
        <v>0</v>
      </c>
      <c r="I558" s="564">
        <v>0</v>
      </c>
      <c r="J558" s="564">
        <v>0</v>
      </c>
      <c r="K558" s="564">
        <v>0</v>
      </c>
      <c r="L558" s="564">
        <v>0</v>
      </c>
      <c r="M558" s="564">
        <v>0</v>
      </c>
      <c r="N558" s="564">
        <v>0</v>
      </c>
      <c r="O558" s="564">
        <v>0</v>
      </c>
      <c r="P558" s="564">
        <v>0</v>
      </c>
      <c r="Q558" s="564">
        <v>0</v>
      </c>
      <c r="R558" s="564">
        <v>0</v>
      </c>
      <c r="S558" s="564">
        <v>0</v>
      </c>
      <c r="T558" s="564">
        <v>0</v>
      </c>
      <c r="U558" s="564">
        <v>0</v>
      </c>
      <c r="V558" s="564">
        <v>0</v>
      </c>
      <c r="W558" s="564">
        <v>0</v>
      </c>
      <c r="X558" s="564">
        <v>0</v>
      </c>
      <c r="Y558" s="564">
        <v>0</v>
      </c>
      <c r="Z558" s="564">
        <v>0</v>
      </c>
      <c r="AA558" s="564">
        <v>0</v>
      </c>
      <c r="AB558" s="564">
        <v>0</v>
      </c>
      <c r="AC558" s="564">
        <v>0</v>
      </c>
      <c r="AD558" s="564">
        <v>0</v>
      </c>
      <c r="AE558" s="564">
        <v>0</v>
      </c>
      <c r="AF558" s="564">
        <v>0</v>
      </c>
      <c r="AG558" s="564">
        <v>0</v>
      </c>
      <c r="AH558" s="564">
        <v>0</v>
      </c>
      <c r="AI558" s="564">
        <v>0</v>
      </c>
      <c r="AJ558" s="564">
        <v>0</v>
      </c>
      <c r="AK558" s="564">
        <v>0</v>
      </c>
    </row>
    <row r="559" spans="1:37">
      <c r="A559">
        <v>555</v>
      </c>
      <c r="B559" s="564">
        <f t="shared" ca="1" si="54"/>
        <v>0</v>
      </c>
      <c r="C559" s="564">
        <f t="shared" ca="1" si="49"/>
        <v>0</v>
      </c>
      <c r="D559" s="564">
        <f t="shared" ca="1" si="52"/>
        <v>0</v>
      </c>
      <c r="E559" s="564">
        <f t="shared" ca="1" si="50"/>
        <v>0</v>
      </c>
      <c r="F559" s="564">
        <f t="shared" ca="1" si="53"/>
        <v>1</v>
      </c>
      <c r="G559" s="564">
        <f t="shared" ca="1" si="51"/>
        <v>5.4956762845042526</v>
      </c>
      <c r="H559" s="564">
        <v>0</v>
      </c>
      <c r="I559" s="564">
        <v>0</v>
      </c>
      <c r="J559" s="564">
        <v>0</v>
      </c>
      <c r="K559" s="564">
        <v>0</v>
      </c>
      <c r="L559" s="564">
        <v>0</v>
      </c>
      <c r="M559" s="564">
        <v>0</v>
      </c>
      <c r="N559" s="564">
        <v>0</v>
      </c>
      <c r="O559" s="564">
        <v>0</v>
      </c>
      <c r="P559" s="564">
        <v>0</v>
      </c>
      <c r="Q559" s="564">
        <v>0</v>
      </c>
      <c r="R559" s="564">
        <v>0</v>
      </c>
      <c r="S559" s="564">
        <v>0</v>
      </c>
      <c r="T559" s="564">
        <v>0</v>
      </c>
      <c r="U559" s="564">
        <v>0</v>
      </c>
      <c r="V559" s="564">
        <v>0</v>
      </c>
      <c r="W559" s="564">
        <v>0</v>
      </c>
      <c r="X559" s="564">
        <v>0</v>
      </c>
      <c r="Y559" s="564">
        <v>0</v>
      </c>
      <c r="Z559" s="564">
        <v>0</v>
      </c>
      <c r="AA559" s="564">
        <v>0</v>
      </c>
      <c r="AB559" s="564">
        <v>0</v>
      </c>
      <c r="AC559" s="564">
        <v>0</v>
      </c>
      <c r="AD559" s="564">
        <v>0</v>
      </c>
      <c r="AE559" s="564">
        <v>0</v>
      </c>
      <c r="AF559" s="564">
        <v>0</v>
      </c>
      <c r="AG559" s="564">
        <v>0</v>
      </c>
      <c r="AH559" s="564">
        <v>0</v>
      </c>
      <c r="AI559" s="564">
        <v>0</v>
      </c>
      <c r="AJ559" s="564">
        <v>0</v>
      </c>
      <c r="AK559" s="564">
        <v>0</v>
      </c>
    </row>
    <row r="560" spans="1:37">
      <c r="A560">
        <v>556</v>
      </c>
      <c r="B560" s="564">
        <f t="shared" ca="1" si="54"/>
        <v>8</v>
      </c>
      <c r="C560" s="564">
        <f t="shared" ca="1" si="49"/>
        <v>64</v>
      </c>
      <c r="D560" s="564">
        <f t="shared" ca="1" si="52"/>
        <v>8</v>
      </c>
      <c r="E560" s="564">
        <f t="shared" ca="1" si="50"/>
        <v>4.8</v>
      </c>
      <c r="F560" s="564">
        <f t="shared" ca="1" si="53"/>
        <v>0.49473684210526314</v>
      </c>
      <c r="G560" s="564">
        <f t="shared" ca="1" si="51"/>
        <v>3.1599335655843159</v>
      </c>
      <c r="H560" s="564">
        <v>0</v>
      </c>
      <c r="I560" s="564">
        <v>1</v>
      </c>
      <c r="J560" s="564">
        <v>0</v>
      </c>
      <c r="K560" s="564">
        <v>0</v>
      </c>
      <c r="L560" s="564">
        <v>0</v>
      </c>
      <c r="M560" s="564">
        <v>0</v>
      </c>
      <c r="N560" s="564">
        <v>0</v>
      </c>
      <c r="O560" s="564">
        <v>1</v>
      </c>
      <c r="P560" s="564">
        <v>1</v>
      </c>
      <c r="Q560" s="564">
        <v>0</v>
      </c>
      <c r="R560" s="564">
        <v>0</v>
      </c>
      <c r="S560" s="564">
        <v>0</v>
      </c>
      <c r="T560" s="564">
        <v>0</v>
      </c>
      <c r="U560" s="564">
        <v>1</v>
      </c>
      <c r="V560" s="564">
        <v>1</v>
      </c>
      <c r="W560" s="564">
        <v>1</v>
      </c>
      <c r="X560" s="564">
        <v>1</v>
      </c>
      <c r="Y560" s="564">
        <v>1</v>
      </c>
      <c r="Z560" s="564">
        <v>0</v>
      </c>
      <c r="AA560" s="564">
        <v>0</v>
      </c>
      <c r="AB560" s="564">
        <v>0</v>
      </c>
      <c r="AC560" s="564">
        <v>1</v>
      </c>
      <c r="AD560" s="564">
        <v>0</v>
      </c>
      <c r="AE560" s="564">
        <v>1</v>
      </c>
      <c r="AF560" s="564">
        <v>0</v>
      </c>
      <c r="AG560" s="564">
        <v>1</v>
      </c>
      <c r="AH560" s="564">
        <v>0</v>
      </c>
      <c r="AI560" s="564">
        <v>1</v>
      </c>
      <c r="AJ560" s="564">
        <v>1</v>
      </c>
      <c r="AK560" s="564">
        <v>1</v>
      </c>
    </row>
    <row r="561" spans="1:37">
      <c r="A561">
        <v>557</v>
      </c>
      <c r="B561" s="564">
        <f t="shared" ca="1" si="54"/>
        <v>0</v>
      </c>
      <c r="C561" s="564">
        <f t="shared" ca="1" si="49"/>
        <v>0</v>
      </c>
      <c r="D561" s="564">
        <f t="shared" ca="1" si="52"/>
        <v>0</v>
      </c>
      <c r="E561" s="564">
        <f t="shared" ca="1" si="50"/>
        <v>0</v>
      </c>
      <c r="F561" s="564">
        <f t="shared" ca="1" si="53"/>
        <v>1</v>
      </c>
      <c r="G561" s="564">
        <f t="shared" ca="1" si="51"/>
        <v>2.8348185864854019</v>
      </c>
      <c r="H561" s="564">
        <v>0</v>
      </c>
      <c r="I561" s="564">
        <v>0</v>
      </c>
      <c r="J561" s="564">
        <v>0</v>
      </c>
      <c r="K561" s="564">
        <v>0</v>
      </c>
      <c r="L561" s="564">
        <v>0</v>
      </c>
      <c r="M561" s="564">
        <v>0</v>
      </c>
      <c r="N561" s="564">
        <v>0</v>
      </c>
      <c r="O561" s="564">
        <v>0</v>
      </c>
      <c r="P561" s="564">
        <v>0</v>
      </c>
      <c r="Q561" s="564">
        <v>0</v>
      </c>
      <c r="R561" s="564">
        <v>0</v>
      </c>
      <c r="S561" s="564">
        <v>0</v>
      </c>
      <c r="T561" s="564">
        <v>0</v>
      </c>
      <c r="U561" s="564">
        <v>0</v>
      </c>
      <c r="V561" s="564">
        <v>0</v>
      </c>
      <c r="W561" s="564">
        <v>0</v>
      </c>
      <c r="X561" s="564">
        <v>0</v>
      </c>
      <c r="Y561" s="564">
        <v>0</v>
      </c>
      <c r="Z561" s="564">
        <v>0</v>
      </c>
      <c r="AA561" s="564">
        <v>0</v>
      </c>
      <c r="AB561" s="564">
        <v>0</v>
      </c>
      <c r="AC561" s="564">
        <v>0</v>
      </c>
      <c r="AD561" s="564">
        <v>0</v>
      </c>
      <c r="AE561" s="564">
        <v>0</v>
      </c>
      <c r="AF561" s="564">
        <v>0</v>
      </c>
      <c r="AG561" s="564">
        <v>0</v>
      </c>
      <c r="AH561" s="564">
        <v>0</v>
      </c>
      <c r="AI561" s="564">
        <v>0</v>
      </c>
      <c r="AJ561" s="564">
        <v>0</v>
      </c>
      <c r="AK561" s="564">
        <v>0</v>
      </c>
    </row>
    <row r="562" spans="1:37">
      <c r="A562">
        <v>558</v>
      </c>
      <c r="B562" s="564">
        <f t="shared" ca="1" si="54"/>
        <v>0</v>
      </c>
      <c r="C562" s="564">
        <f t="shared" ca="1" si="49"/>
        <v>0</v>
      </c>
      <c r="D562" s="564">
        <f t="shared" ca="1" si="52"/>
        <v>0</v>
      </c>
      <c r="E562" s="564">
        <f t="shared" ca="1" si="50"/>
        <v>0</v>
      </c>
      <c r="F562" s="564">
        <f t="shared" ca="1" si="53"/>
        <v>1</v>
      </c>
      <c r="G562" s="564">
        <f t="shared" ca="1" si="51"/>
        <v>0.97529618895390213</v>
      </c>
      <c r="H562" s="564">
        <v>0</v>
      </c>
      <c r="I562" s="564">
        <v>0</v>
      </c>
      <c r="J562" s="564">
        <v>0</v>
      </c>
      <c r="K562" s="564">
        <v>0</v>
      </c>
      <c r="L562" s="564">
        <v>0</v>
      </c>
      <c r="M562" s="564">
        <v>0</v>
      </c>
      <c r="N562" s="564">
        <v>0</v>
      </c>
      <c r="O562" s="564">
        <v>0</v>
      </c>
      <c r="P562" s="564">
        <v>0</v>
      </c>
      <c r="Q562" s="564">
        <v>0</v>
      </c>
      <c r="R562" s="564">
        <v>0</v>
      </c>
      <c r="S562" s="564">
        <v>0</v>
      </c>
      <c r="T562" s="564">
        <v>0</v>
      </c>
      <c r="U562" s="564">
        <v>0</v>
      </c>
      <c r="V562" s="564">
        <v>0</v>
      </c>
      <c r="W562" s="564">
        <v>0</v>
      </c>
      <c r="X562" s="564">
        <v>0</v>
      </c>
      <c r="Y562" s="564">
        <v>0</v>
      </c>
      <c r="Z562" s="564">
        <v>0</v>
      </c>
      <c r="AA562" s="564">
        <v>0</v>
      </c>
      <c r="AB562" s="564">
        <v>0</v>
      </c>
      <c r="AC562" s="564">
        <v>0</v>
      </c>
      <c r="AD562" s="564">
        <v>0</v>
      </c>
      <c r="AE562" s="564">
        <v>0</v>
      </c>
      <c r="AF562" s="564">
        <v>0</v>
      </c>
      <c r="AG562" s="564">
        <v>0</v>
      </c>
      <c r="AH562" s="564">
        <v>0</v>
      </c>
      <c r="AI562" s="564">
        <v>0</v>
      </c>
      <c r="AJ562" s="564">
        <v>0</v>
      </c>
      <c r="AK562" s="564">
        <v>0</v>
      </c>
    </row>
    <row r="563" spans="1:37">
      <c r="A563">
        <v>559</v>
      </c>
      <c r="B563" s="564">
        <f t="shared" ca="1" si="54"/>
        <v>0</v>
      </c>
      <c r="C563" s="564">
        <f t="shared" ca="1" si="49"/>
        <v>0</v>
      </c>
      <c r="D563" s="564">
        <f t="shared" ca="1" si="52"/>
        <v>0</v>
      </c>
      <c r="E563" s="564">
        <f t="shared" ca="1" si="50"/>
        <v>0</v>
      </c>
      <c r="F563" s="564">
        <f t="shared" ca="1" si="53"/>
        <v>1</v>
      </c>
      <c r="G563" s="564">
        <f t="shared" ca="1" si="51"/>
        <v>5.3610531619790134</v>
      </c>
      <c r="H563" s="564">
        <v>0</v>
      </c>
      <c r="I563" s="564">
        <v>0</v>
      </c>
      <c r="J563" s="564">
        <v>0</v>
      </c>
      <c r="K563" s="564">
        <v>0</v>
      </c>
      <c r="L563" s="564">
        <v>0</v>
      </c>
      <c r="M563" s="564">
        <v>0</v>
      </c>
      <c r="N563" s="564">
        <v>0</v>
      </c>
      <c r="O563" s="564">
        <v>0</v>
      </c>
      <c r="P563" s="564">
        <v>0</v>
      </c>
      <c r="Q563" s="564">
        <v>0</v>
      </c>
      <c r="R563" s="564">
        <v>0</v>
      </c>
      <c r="S563" s="564">
        <v>0</v>
      </c>
      <c r="T563" s="564">
        <v>0</v>
      </c>
      <c r="U563" s="564">
        <v>0</v>
      </c>
      <c r="V563" s="564">
        <v>0</v>
      </c>
      <c r="W563" s="564">
        <v>0</v>
      </c>
      <c r="X563" s="564">
        <v>0</v>
      </c>
      <c r="Y563" s="564">
        <v>0</v>
      </c>
      <c r="Z563" s="564">
        <v>0</v>
      </c>
      <c r="AA563" s="564">
        <v>0</v>
      </c>
      <c r="AB563" s="564">
        <v>0</v>
      </c>
      <c r="AC563" s="564">
        <v>0</v>
      </c>
      <c r="AD563" s="564">
        <v>0</v>
      </c>
      <c r="AE563" s="564">
        <v>0</v>
      </c>
      <c r="AF563" s="564">
        <v>0</v>
      </c>
      <c r="AG563" s="564">
        <v>0</v>
      </c>
      <c r="AH563" s="564">
        <v>0</v>
      </c>
      <c r="AI563" s="564">
        <v>0</v>
      </c>
      <c r="AJ563" s="564">
        <v>0</v>
      </c>
      <c r="AK563" s="564">
        <v>0</v>
      </c>
    </row>
    <row r="564" spans="1:37">
      <c r="A564">
        <v>560</v>
      </c>
      <c r="B564" s="564">
        <f t="shared" ca="1" si="54"/>
        <v>20</v>
      </c>
      <c r="C564" s="564">
        <f t="shared" ca="1" si="49"/>
        <v>400</v>
      </c>
      <c r="D564" s="564">
        <f t="shared" ca="1" si="52"/>
        <v>20</v>
      </c>
      <c r="E564" s="564">
        <f t="shared" ca="1" si="50"/>
        <v>0</v>
      </c>
      <c r="F564" s="564">
        <f t="shared" ca="1" si="53"/>
        <v>1</v>
      </c>
      <c r="G564" s="564">
        <f t="shared" ca="1" si="51"/>
        <v>-0.19115903608931073</v>
      </c>
      <c r="H564" s="564">
        <v>1</v>
      </c>
      <c r="I564" s="564">
        <v>1</v>
      </c>
      <c r="J564" s="564">
        <v>1</v>
      </c>
      <c r="K564" s="564">
        <v>1</v>
      </c>
      <c r="L564" s="564">
        <v>1</v>
      </c>
      <c r="M564" s="564">
        <v>1</v>
      </c>
      <c r="N564" s="564">
        <v>1</v>
      </c>
      <c r="O564" s="564">
        <v>1</v>
      </c>
      <c r="P564" s="564">
        <v>1</v>
      </c>
      <c r="Q564" s="564">
        <v>1</v>
      </c>
      <c r="R564" s="564">
        <v>1</v>
      </c>
      <c r="S564" s="564">
        <v>1</v>
      </c>
      <c r="T564" s="564">
        <v>1</v>
      </c>
      <c r="U564" s="564">
        <v>1</v>
      </c>
      <c r="V564" s="564">
        <v>1</v>
      </c>
      <c r="W564" s="564">
        <v>1</v>
      </c>
      <c r="X564" s="564">
        <v>1</v>
      </c>
      <c r="Y564" s="564">
        <v>1</v>
      </c>
      <c r="Z564" s="564">
        <v>1</v>
      </c>
      <c r="AA564" s="564">
        <v>1</v>
      </c>
      <c r="AB564" s="564">
        <v>1</v>
      </c>
      <c r="AC564" s="564">
        <v>1</v>
      </c>
      <c r="AD564" s="564">
        <v>1</v>
      </c>
      <c r="AE564" s="564">
        <v>1</v>
      </c>
      <c r="AF564" s="564">
        <v>1</v>
      </c>
      <c r="AG564" s="564">
        <v>1</v>
      </c>
      <c r="AH564" s="564">
        <v>1</v>
      </c>
      <c r="AI564" s="564">
        <v>1</v>
      </c>
      <c r="AJ564" s="564">
        <v>1</v>
      </c>
      <c r="AK564" s="564">
        <v>1</v>
      </c>
    </row>
    <row r="565" spans="1:37">
      <c r="A565">
        <v>561</v>
      </c>
      <c r="B565" s="564">
        <f t="shared" ca="1" si="54"/>
        <v>0</v>
      </c>
      <c r="C565" s="564">
        <f t="shared" ca="1" si="49"/>
        <v>0</v>
      </c>
      <c r="D565" s="564">
        <f t="shared" ca="1" si="52"/>
        <v>0</v>
      </c>
      <c r="E565" s="564">
        <f t="shared" ca="1" si="50"/>
        <v>0</v>
      </c>
      <c r="F565" s="564">
        <f t="shared" ca="1" si="53"/>
        <v>1</v>
      </c>
      <c r="G565" s="564">
        <f t="shared" ca="1" si="51"/>
        <v>0.20968724311824782</v>
      </c>
      <c r="H565" s="564">
        <v>0</v>
      </c>
      <c r="I565" s="564">
        <v>0</v>
      </c>
      <c r="J565" s="564">
        <v>0</v>
      </c>
      <c r="K565" s="564">
        <v>0</v>
      </c>
      <c r="L565" s="564">
        <v>0</v>
      </c>
      <c r="M565" s="564">
        <v>0</v>
      </c>
      <c r="N565" s="564">
        <v>0</v>
      </c>
      <c r="O565" s="564">
        <v>0</v>
      </c>
      <c r="P565" s="564">
        <v>0</v>
      </c>
      <c r="Q565" s="564">
        <v>0</v>
      </c>
      <c r="R565" s="564">
        <v>0</v>
      </c>
      <c r="S565" s="564">
        <v>0</v>
      </c>
      <c r="T565" s="564">
        <v>0</v>
      </c>
      <c r="U565" s="564">
        <v>0</v>
      </c>
      <c r="V565" s="564">
        <v>0</v>
      </c>
      <c r="W565" s="564">
        <v>0</v>
      </c>
      <c r="X565" s="564">
        <v>0</v>
      </c>
      <c r="Y565" s="564">
        <v>0</v>
      </c>
      <c r="Z565" s="564">
        <v>0</v>
      </c>
      <c r="AA565" s="564">
        <v>0</v>
      </c>
      <c r="AB565" s="564">
        <v>0</v>
      </c>
      <c r="AC565" s="564">
        <v>0</v>
      </c>
      <c r="AD565" s="564">
        <v>0</v>
      </c>
      <c r="AE565" s="564">
        <v>0</v>
      </c>
      <c r="AF565" s="564">
        <v>0</v>
      </c>
      <c r="AG565" s="564">
        <v>0</v>
      </c>
      <c r="AH565" s="564">
        <v>0</v>
      </c>
      <c r="AI565" s="564">
        <v>0</v>
      </c>
      <c r="AJ565" s="564">
        <v>0</v>
      </c>
      <c r="AK565" s="564">
        <v>0</v>
      </c>
    </row>
    <row r="566" spans="1:37">
      <c r="A566">
        <v>562</v>
      </c>
      <c r="B566" s="564">
        <f t="shared" ca="1" si="54"/>
        <v>20</v>
      </c>
      <c r="C566" s="564">
        <f t="shared" ca="1" si="49"/>
        <v>400</v>
      </c>
      <c r="D566" s="564">
        <f t="shared" ca="1" si="52"/>
        <v>20</v>
      </c>
      <c r="E566" s="564">
        <f t="shared" ca="1" si="50"/>
        <v>0</v>
      </c>
      <c r="F566" s="564">
        <f t="shared" ca="1" si="53"/>
        <v>1</v>
      </c>
      <c r="G566" s="564">
        <f t="shared" ca="1" si="51"/>
        <v>-2.599301972628512</v>
      </c>
      <c r="H566" s="564">
        <v>1</v>
      </c>
      <c r="I566" s="564">
        <v>1</v>
      </c>
      <c r="J566" s="564">
        <v>1</v>
      </c>
      <c r="K566" s="564">
        <v>1</v>
      </c>
      <c r="L566" s="564">
        <v>1</v>
      </c>
      <c r="M566" s="564">
        <v>1</v>
      </c>
      <c r="N566" s="564">
        <v>1</v>
      </c>
      <c r="O566" s="564">
        <v>1</v>
      </c>
      <c r="P566" s="564">
        <v>1</v>
      </c>
      <c r="Q566" s="564">
        <v>1</v>
      </c>
      <c r="R566" s="564">
        <v>1</v>
      </c>
      <c r="S566" s="564">
        <v>1</v>
      </c>
      <c r="T566" s="564">
        <v>1</v>
      </c>
      <c r="U566" s="564">
        <v>1</v>
      </c>
      <c r="V566" s="564">
        <v>1</v>
      </c>
      <c r="W566" s="564">
        <v>1</v>
      </c>
      <c r="X566" s="564">
        <v>1</v>
      </c>
      <c r="Y566" s="564">
        <v>1</v>
      </c>
      <c r="Z566" s="564">
        <v>1</v>
      </c>
      <c r="AA566" s="564">
        <v>1</v>
      </c>
      <c r="AB566" s="564">
        <v>1</v>
      </c>
      <c r="AC566" s="564">
        <v>1</v>
      </c>
      <c r="AD566" s="564">
        <v>1</v>
      </c>
      <c r="AE566" s="564">
        <v>1</v>
      </c>
      <c r="AF566" s="564">
        <v>1</v>
      </c>
      <c r="AG566" s="564">
        <v>1</v>
      </c>
      <c r="AH566" s="564">
        <v>1</v>
      </c>
      <c r="AI566" s="564">
        <v>1</v>
      </c>
      <c r="AJ566" s="564">
        <v>1</v>
      </c>
      <c r="AK566" s="564">
        <v>1</v>
      </c>
    </row>
    <row r="567" spans="1:37">
      <c r="A567">
        <v>563</v>
      </c>
      <c r="B567" s="564">
        <f t="shared" ca="1" si="54"/>
        <v>20</v>
      </c>
      <c r="C567" s="564">
        <f t="shared" ca="1" si="49"/>
        <v>400</v>
      </c>
      <c r="D567" s="564">
        <f t="shared" ca="1" si="52"/>
        <v>20</v>
      </c>
      <c r="E567" s="564">
        <f t="shared" ca="1" si="50"/>
        <v>0</v>
      </c>
      <c r="F567" s="564">
        <f t="shared" ca="1" si="53"/>
        <v>1</v>
      </c>
      <c r="G567" s="564">
        <f t="shared" ca="1" si="51"/>
        <v>4.5831113761469311</v>
      </c>
      <c r="H567" s="564">
        <v>1</v>
      </c>
      <c r="I567" s="564">
        <v>1</v>
      </c>
      <c r="J567" s="564">
        <v>1</v>
      </c>
      <c r="K567" s="564">
        <v>1</v>
      </c>
      <c r="L567" s="564">
        <v>1</v>
      </c>
      <c r="M567" s="564">
        <v>1</v>
      </c>
      <c r="N567" s="564">
        <v>1</v>
      </c>
      <c r="O567" s="564">
        <v>1</v>
      </c>
      <c r="P567" s="564">
        <v>1</v>
      </c>
      <c r="Q567" s="564">
        <v>1</v>
      </c>
      <c r="R567" s="564">
        <v>1</v>
      </c>
      <c r="S567" s="564">
        <v>1</v>
      </c>
      <c r="T567" s="564">
        <v>1</v>
      </c>
      <c r="U567" s="564">
        <v>1</v>
      </c>
      <c r="V567" s="564">
        <v>1</v>
      </c>
      <c r="W567" s="564">
        <v>1</v>
      </c>
      <c r="X567" s="564">
        <v>1</v>
      </c>
      <c r="Y567" s="564">
        <v>1</v>
      </c>
      <c r="Z567" s="564">
        <v>1</v>
      </c>
      <c r="AA567" s="564">
        <v>1</v>
      </c>
      <c r="AB567" s="564">
        <v>1</v>
      </c>
      <c r="AC567" s="564">
        <v>1</v>
      </c>
      <c r="AD567" s="564">
        <v>1</v>
      </c>
      <c r="AE567" s="564">
        <v>1</v>
      </c>
      <c r="AF567" s="564">
        <v>1</v>
      </c>
      <c r="AG567" s="564">
        <v>1</v>
      </c>
      <c r="AH567" s="564">
        <v>1</v>
      </c>
      <c r="AI567" s="564">
        <v>1</v>
      </c>
      <c r="AJ567" s="564">
        <v>1</v>
      </c>
      <c r="AK567" s="564">
        <v>1</v>
      </c>
    </row>
    <row r="568" spans="1:37">
      <c r="A568">
        <v>564</v>
      </c>
      <c r="B568" s="564">
        <f t="shared" ca="1" si="54"/>
        <v>20</v>
      </c>
      <c r="C568" s="564">
        <f t="shared" ca="1" si="49"/>
        <v>400</v>
      </c>
      <c r="D568" s="564">
        <f t="shared" ca="1" si="52"/>
        <v>20</v>
      </c>
      <c r="E568" s="564">
        <f t="shared" ca="1" si="50"/>
        <v>0</v>
      </c>
      <c r="F568" s="564">
        <f t="shared" ca="1" si="53"/>
        <v>1</v>
      </c>
      <c r="G568" s="564">
        <f t="shared" ca="1" si="51"/>
        <v>1.6810903301529754</v>
      </c>
      <c r="H568" s="564">
        <v>1</v>
      </c>
      <c r="I568" s="564">
        <v>1</v>
      </c>
      <c r="J568" s="564">
        <v>1</v>
      </c>
      <c r="K568" s="564">
        <v>1</v>
      </c>
      <c r="L568" s="564">
        <v>1</v>
      </c>
      <c r="M568" s="564">
        <v>1</v>
      </c>
      <c r="N568" s="564">
        <v>1</v>
      </c>
      <c r="O568" s="564">
        <v>1</v>
      </c>
      <c r="P568" s="564">
        <v>1</v>
      </c>
      <c r="Q568" s="564">
        <v>1</v>
      </c>
      <c r="R568" s="564">
        <v>1</v>
      </c>
      <c r="S568" s="564">
        <v>1</v>
      </c>
      <c r="T568" s="564">
        <v>1</v>
      </c>
      <c r="U568" s="564">
        <v>1</v>
      </c>
      <c r="V568" s="564">
        <v>1</v>
      </c>
      <c r="W568" s="564">
        <v>1</v>
      </c>
      <c r="X568" s="564">
        <v>1</v>
      </c>
      <c r="Y568" s="564">
        <v>1</v>
      </c>
      <c r="Z568" s="564">
        <v>1</v>
      </c>
      <c r="AA568" s="564">
        <v>1</v>
      </c>
      <c r="AB568" s="564">
        <v>1</v>
      </c>
      <c r="AC568" s="564">
        <v>1</v>
      </c>
      <c r="AD568" s="564">
        <v>1</v>
      </c>
      <c r="AE568" s="564">
        <v>1</v>
      </c>
      <c r="AF568" s="564">
        <v>1</v>
      </c>
      <c r="AG568" s="564">
        <v>1</v>
      </c>
      <c r="AH568" s="564">
        <v>1</v>
      </c>
      <c r="AI568" s="564">
        <v>1</v>
      </c>
      <c r="AJ568" s="564">
        <v>1</v>
      </c>
      <c r="AK568" s="564">
        <v>1</v>
      </c>
    </row>
    <row r="569" spans="1:37">
      <c r="A569">
        <v>565</v>
      </c>
      <c r="B569" s="564">
        <f t="shared" ca="1" si="54"/>
        <v>0</v>
      </c>
      <c r="C569" s="564">
        <f t="shared" ca="1" si="49"/>
        <v>0</v>
      </c>
      <c r="D569" s="564">
        <f t="shared" ca="1" si="52"/>
        <v>0</v>
      </c>
      <c r="E569" s="564">
        <f t="shared" ca="1" si="50"/>
        <v>0</v>
      </c>
      <c r="F569" s="564">
        <f t="shared" ca="1" si="53"/>
        <v>1</v>
      </c>
      <c r="G569" s="564">
        <f t="shared" ca="1" si="51"/>
        <v>-7.0666719271443696</v>
      </c>
      <c r="H569" s="564">
        <v>0</v>
      </c>
      <c r="I569" s="564">
        <v>0</v>
      </c>
      <c r="J569" s="564">
        <v>0</v>
      </c>
      <c r="K569" s="564">
        <v>0</v>
      </c>
      <c r="L569" s="564">
        <v>0</v>
      </c>
      <c r="M569" s="564">
        <v>0</v>
      </c>
      <c r="N569" s="564">
        <v>0</v>
      </c>
      <c r="O569" s="564">
        <v>0</v>
      </c>
      <c r="P569" s="564">
        <v>0</v>
      </c>
      <c r="Q569" s="564">
        <v>0</v>
      </c>
      <c r="R569" s="564">
        <v>0</v>
      </c>
      <c r="S569" s="564">
        <v>0</v>
      </c>
      <c r="T569" s="564">
        <v>0</v>
      </c>
      <c r="U569" s="564">
        <v>0</v>
      </c>
      <c r="V569" s="564">
        <v>0</v>
      </c>
      <c r="W569" s="564">
        <v>0</v>
      </c>
      <c r="X569" s="564">
        <v>0</v>
      </c>
      <c r="Y569" s="564">
        <v>0</v>
      </c>
      <c r="Z569" s="564">
        <v>0</v>
      </c>
      <c r="AA569" s="564">
        <v>0</v>
      </c>
      <c r="AB569" s="564">
        <v>0</v>
      </c>
      <c r="AC569" s="564">
        <v>0</v>
      </c>
      <c r="AD569" s="564">
        <v>0</v>
      </c>
      <c r="AE569" s="564">
        <v>0</v>
      </c>
      <c r="AF569" s="564">
        <v>0</v>
      </c>
      <c r="AG569" s="564">
        <v>0</v>
      </c>
      <c r="AH569" s="564">
        <v>0</v>
      </c>
      <c r="AI569" s="564">
        <v>0</v>
      </c>
      <c r="AJ569" s="564">
        <v>0</v>
      </c>
      <c r="AK569" s="564">
        <v>0</v>
      </c>
    </row>
    <row r="570" spans="1:37">
      <c r="A570">
        <v>566</v>
      </c>
      <c r="B570" s="564">
        <f t="shared" ca="1" si="54"/>
        <v>0</v>
      </c>
      <c r="C570" s="564">
        <f t="shared" ca="1" si="49"/>
        <v>0</v>
      </c>
      <c r="D570" s="564">
        <f t="shared" ca="1" si="52"/>
        <v>0</v>
      </c>
      <c r="E570" s="564">
        <f t="shared" ca="1" si="50"/>
        <v>0</v>
      </c>
      <c r="F570" s="564">
        <f t="shared" ca="1" si="53"/>
        <v>1</v>
      </c>
      <c r="G570" s="564">
        <f t="shared" ca="1" si="51"/>
        <v>-0.60905014051885176</v>
      </c>
      <c r="H570" s="564">
        <v>0</v>
      </c>
      <c r="I570" s="564">
        <v>0</v>
      </c>
      <c r="J570" s="564">
        <v>0</v>
      </c>
      <c r="K570" s="564">
        <v>0</v>
      </c>
      <c r="L570" s="564">
        <v>0</v>
      </c>
      <c r="M570" s="564">
        <v>0</v>
      </c>
      <c r="N570" s="564">
        <v>0</v>
      </c>
      <c r="O570" s="564">
        <v>0</v>
      </c>
      <c r="P570" s="564">
        <v>0</v>
      </c>
      <c r="Q570" s="564">
        <v>0</v>
      </c>
      <c r="R570" s="564">
        <v>0</v>
      </c>
      <c r="S570" s="564">
        <v>0</v>
      </c>
      <c r="T570" s="564">
        <v>0</v>
      </c>
      <c r="U570" s="564">
        <v>0</v>
      </c>
      <c r="V570" s="564">
        <v>0</v>
      </c>
      <c r="W570" s="564">
        <v>0</v>
      </c>
      <c r="X570" s="564">
        <v>0</v>
      </c>
      <c r="Y570" s="564">
        <v>0</v>
      </c>
      <c r="Z570" s="564">
        <v>0</v>
      </c>
      <c r="AA570" s="564">
        <v>0</v>
      </c>
      <c r="AB570" s="564">
        <v>0</v>
      </c>
      <c r="AC570" s="564">
        <v>0</v>
      </c>
      <c r="AD570" s="564">
        <v>0</v>
      </c>
      <c r="AE570" s="564">
        <v>0</v>
      </c>
      <c r="AF570" s="564">
        <v>0</v>
      </c>
      <c r="AG570" s="564">
        <v>0</v>
      </c>
      <c r="AH570" s="564">
        <v>0</v>
      </c>
      <c r="AI570" s="564">
        <v>0</v>
      </c>
      <c r="AJ570" s="564">
        <v>0</v>
      </c>
      <c r="AK570" s="564">
        <v>0</v>
      </c>
    </row>
    <row r="571" spans="1:37">
      <c r="A571">
        <v>567</v>
      </c>
      <c r="B571" s="564">
        <f t="shared" ca="1" si="54"/>
        <v>20</v>
      </c>
      <c r="C571" s="564">
        <f t="shared" ca="1" si="49"/>
        <v>400</v>
      </c>
      <c r="D571" s="564">
        <f t="shared" ca="1" si="52"/>
        <v>20</v>
      </c>
      <c r="E571" s="564">
        <f t="shared" ca="1" si="50"/>
        <v>0</v>
      </c>
      <c r="F571" s="564">
        <f t="shared" ca="1" si="53"/>
        <v>1</v>
      </c>
      <c r="G571" s="564">
        <f t="shared" ca="1" si="51"/>
        <v>9.724953046079964</v>
      </c>
      <c r="H571" s="564">
        <v>1</v>
      </c>
      <c r="I571" s="564">
        <v>1</v>
      </c>
      <c r="J571" s="564">
        <v>1</v>
      </c>
      <c r="K571" s="564">
        <v>1</v>
      </c>
      <c r="L571" s="564">
        <v>1</v>
      </c>
      <c r="M571" s="564">
        <v>1</v>
      </c>
      <c r="N571" s="564">
        <v>1</v>
      </c>
      <c r="O571" s="564">
        <v>1</v>
      </c>
      <c r="P571" s="564">
        <v>1</v>
      </c>
      <c r="Q571" s="564">
        <v>1</v>
      </c>
      <c r="R571" s="564">
        <v>1</v>
      </c>
      <c r="S571" s="564">
        <v>1</v>
      </c>
      <c r="T571" s="564">
        <v>1</v>
      </c>
      <c r="U571" s="564">
        <v>1</v>
      </c>
      <c r="V571" s="564">
        <v>1</v>
      </c>
      <c r="W571" s="564">
        <v>1</v>
      </c>
      <c r="X571" s="564">
        <v>1</v>
      </c>
      <c r="Y571" s="564">
        <v>1</v>
      </c>
      <c r="Z571" s="564">
        <v>1</v>
      </c>
      <c r="AA571" s="564">
        <v>1</v>
      </c>
      <c r="AB571" s="564">
        <v>1</v>
      </c>
      <c r="AC571" s="564">
        <v>1</v>
      </c>
      <c r="AD571" s="564">
        <v>1</v>
      </c>
      <c r="AE571" s="564">
        <v>1</v>
      </c>
      <c r="AF571" s="564">
        <v>1</v>
      </c>
      <c r="AG571" s="564">
        <v>1</v>
      </c>
      <c r="AH571" s="564">
        <v>1</v>
      </c>
      <c r="AI571" s="564">
        <v>1</v>
      </c>
      <c r="AJ571" s="564">
        <v>1</v>
      </c>
      <c r="AK571" s="564">
        <v>1</v>
      </c>
    </row>
    <row r="572" spans="1:37">
      <c r="A572">
        <v>568</v>
      </c>
      <c r="B572" s="564">
        <f t="shared" ca="1" si="54"/>
        <v>20</v>
      </c>
      <c r="C572" s="564">
        <f t="shared" ca="1" si="49"/>
        <v>400</v>
      </c>
      <c r="D572" s="564">
        <f t="shared" ca="1" si="52"/>
        <v>20</v>
      </c>
      <c r="E572" s="564">
        <f t="shared" ca="1" si="50"/>
        <v>0</v>
      </c>
      <c r="F572" s="564">
        <f t="shared" ca="1" si="53"/>
        <v>1</v>
      </c>
      <c r="G572" s="564">
        <f t="shared" ca="1" si="51"/>
        <v>-2.4932471875236715</v>
      </c>
      <c r="H572" s="564">
        <v>1</v>
      </c>
      <c r="I572" s="564">
        <v>1</v>
      </c>
      <c r="J572" s="564">
        <v>1</v>
      </c>
      <c r="K572" s="564">
        <v>1</v>
      </c>
      <c r="L572" s="564">
        <v>1</v>
      </c>
      <c r="M572" s="564">
        <v>1</v>
      </c>
      <c r="N572" s="564">
        <v>1</v>
      </c>
      <c r="O572" s="564">
        <v>1</v>
      </c>
      <c r="P572" s="564">
        <v>1</v>
      </c>
      <c r="Q572" s="564">
        <v>1</v>
      </c>
      <c r="R572" s="564">
        <v>1</v>
      </c>
      <c r="S572" s="564">
        <v>1</v>
      </c>
      <c r="T572" s="564">
        <v>1</v>
      </c>
      <c r="U572" s="564">
        <v>1</v>
      </c>
      <c r="V572" s="564">
        <v>1</v>
      </c>
      <c r="W572" s="564">
        <v>1</v>
      </c>
      <c r="X572" s="564">
        <v>1</v>
      </c>
      <c r="Y572" s="564">
        <v>1</v>
      </c>
      <c r="Z572" s="564">
        <v>1</v>
      </c>
      <c r="AA572" s="564">
        <v>1</v>
      </c>
      <c r="AB572" s="564">
        <v>1</v>
      </c>
      <c r="AC572" s="564">
        <v>1</v>
      </c>
      <c r="AD572" s="564">
        <v>1</v>
      </c>
      <c r="AE572" s="564">
        <v>1</v>
      </c>
      <c r="AF572" s="564">
        <v>1</v>
      </c>
      <c r="AG572" s="564">
        <v>1</v>
      </c>
      <c r="AH572" s="564">
        <v>1</v>
      </c>
      <c r="AI572" s="564">
        <v>1</v>
      </c>
      <c r="AJ572" s="564">
        <v>1</v>
      </c>
      <c r="AK572" s="564">
        <v>1</v>
      </c>
    </row>
    <row r="573" spans="1:37">
      <c r="A573">
        <v>569</v>
      </c>
      <c r="B573" s="564">
        <f t="shared" ca="1" si="54"/>
        <v>20</v>
      </c>
      <c r="C573" s="564">
        <f t="shared" ca="1" si="49"/>
        <v>400</v>
      </c>
      <c r="D573" s="564">
        <f t="shared" ca="1" si="52"/>
        <v>20</v>
      </c>
      <c r="E573" s="564">
        <f t="shared" ca="1" si="50"/>
        <v>0</v>
      </c>
      <c r="F573" s="564">
        <f t="shared" ca="1" si="53"/>
        <v>1</v>
      </c>
      <c r="G573" s="564">
        <f t="shared" ca="1" si="51"/>
        <v>-4.9483575694133766</v>
      </c>
      <c r="H573" s="564">
        <v>1</v>
      </c>
      <c r="I573" s="564">
        <v>1</v>
      </c>
      <c r="J573" s="564">
        <v>1</v>
      </c>
      <c r="K573" s="564">
        <v>1</v>
      </c>
      <c r="L573" s="564">
        <v>1</v>
      </c>
      <c r="M573" s="564">
        <v>1</v>
      </c>
      <c r="N573" s="564">
        <v>1</v>
      </c>
      <c r="O573" s="564">
        <v>1</v>
      </c>
      <c r="P573" s="564">
        <v>1</v>
      </c>
      <c r="Q573" s="564">
        <v>1</v>
      </c>
      <c r="R573" s="564">
        <v>1</v>
      </c>
      <c r="S573" s="564">
        <v>1</v>
      </c>
      <c r="T573" s="564">
        <v>1</v>
      </c>
      <c r="U573" s="564">
        <v>1</v>
      </c>
      <c r="V573" s="564">
        <v>1</v>
      </c>
      <c r="W573" s="564">
        <v>1</v>
      </c>
      <c r="X573" s="564">
        <v>1</v>
      </c>
      <c r="Y573" s="564">
        <v>1</v>
      </c>
      <c r="Z573" s="564">
        <v>1</v>
      </c>
      <c r="AA573" s="564">
        <v>1</v>
      </c>
      <c r="AB573" s="564">
        <v>1</v>
      </c>
      <c r="AC573" s="564">
        <v>1</v>
      </c>
      <c r="AD573" s="564">
        <v>1</v>
      </c>
      <c r="AE573" s="564">
        <v>1</v>
      </c>
      <c r="AF573" s="564">
        <v>1</v>
      </c>
      <c r="AG573" s="564">
        <v>1</v>
      </c>
      <c r="AH573" s="564">
        <v>1</v>
      </c>
      <c r="AI573" s="564">
        <v>1</v>
      </c>
      <c r="AJ573" s="564">
        <v>1</v>
      </c>
      <c r="AK573" s="564">
        <v>1</v>
      </c>
    </row>
    <row r="574" spans="1:37">
      <c r="A574">
        <v>570</v>
      </c>
      <c r="B574" s="564">
        <f t="shared" ca="1" si="54"/>
        <v>20</v>
      </c>
      <c r="C574" s="564">
        <f t="shared" ca="1" si="49"/>
        <v>400</v>
      </c>
      <c r="D574" s="564">
        <f t="shared" ca="1" si="52"/>
        <v>20</v>
      </c>
      <c r="E574" s="564">
        <f t="shared" ca="1" si="50"/>
        <v>0</v>
      </c>
      <c r="F574" s="564">
        <f t="shared" ca="1" si="53"/>
        <v>1</v>
      </c>
      <c r="G574" s="564">
        <f t="shared" ca="1" si="51"/>
        <v>0.66982740860382917</v>
      </c>
      <c r="H574" s="564">
        <v>1</v>
      </c>
      <c r="I574" s="564">
        <v>1</v>
      </c>
      <c r="J574" s="564">
        <v>1</v>
      </c>
      <c r="K574" s="564">
        <v>1</v>
      </c>
      <c r="L574" s="564">
        <v>1</v>
      </c>
      <c r="M574" s="564">
        <v>1</v>
      </c>
      <c r="N574" s="564">
        <v>1</v>
      </c>
      <c r="O574" s="564">
        <v>1</v>
      </c>
      <c r="P574" s="564">
        <v>1</v>
      </c>
      <c r="Q574" s="564">
        <v>1</v>
      </c>
      <c r="R574" s="564">
        <v>1</v>
      </c>
      <c r="S574" s="564">
        <v>1</v>
      </c>
      <c r="T574" s="564">
        <v>1</v>
      </c>
      <c r="U574" s="564">
        <v>1</v>
      </c>
      <c r="V574" s="564">
        <v>1</v>
      </c>
      <c r="W574" s="564">
        <v>1</v>
      </c>
      <c r="X574" s="564">
        <v>1</v>
      </c>
      <c r="Y574" s="564">
        <v>1</v>
      </c>
      <c r="Z574" s="564">
        <v>1</v>
      </c>
      <c r="AA574" s="564">
        <v>1</v>
      </c>
      <c r="AB574" s="564">
        <v>1</v>
      </c>
      <c r="AC574" s="564">
        <v>1</v>
      </c>
      <c r="AD574" s="564">
        <v>1</v>
      </c>
      <c r="AE574" s="564">
        <v>1</v>
      </c>
      <c r="AF574" s="564">
        <v>1</v>
      </c>
      <c r="AG574" s="564">
        <v>1</v>
      </c>
      <c r="AH574" s="564">
        <v>1</v>
      </c>
      <c r="AI574" s="564">
        <v>1</v>
      </c>
      <c r="AJ574" s="564">
        <v>1</v>
      </c>
      <c r="AK574" s="564">
        <v>1</v>
      </c>
    </row>
    <row r="575" spans="1:37">
      <c r="A575">
        <v>571</v>
      </c>
      <c r="B575" s="564">
        <f t="shared" ca="1" si="54"/>
        <v>0</v>
      </c>
      <c r="C575" s="564">
        <f t="shared" ca="1" si="49"/>
        <v>0</v>
      </c>
      <c r="D575" s="564">
        <f t="shared" ca="1" si="52"/>
        <v>0</v>
      </c>
      <c r="E575" s="564">
        <f t="shared" ca="1" si="50"/>
        <v>0</v>
      </c>
      <c r="F575" s="564">
        <f t="shared" ca="1" si="53"/>
        <v>1</v>
      </c>
      <c r="G575" s="564">
        <f t="shared" ca="1" si="51"/>
        <v>4.3068411410209917</v>
      </c>
      <c r="H575" s="564">
        <v>0</v>
      </c>
      <c r="I575" s="564">
        <v>0</v>
      </c>
      <c r="J575" s="564">
        <v>0</v>
      </c>
      <c r="K575" s="564">
        <v>0</v>
      </c>
      <c r="L575" s="564">
        <v>0</v>
      </c>
      <c r="M575" s="564">
        <v>0</v>
      </c>
      <c r="N575" s="564">
        <v>0</v>
      </c>
      <c r="O575" s="564">
        <v>0</v>
      </c>
      <c r="P575" s="564">
        <v>0</v>
      </c>
      <c r="Q575" s="564">
        <v>0</v>
      </c>
      <c r="R575" s="564">
        <v>0</v>
      </c>
      <c r="S575" s="564">
        <v>0</v>
      </c>
      <c r="T575" s="564">
        <v>0</v>
      </c>
      <c r="U575" s="564">
        <v>0</v>
      </c>
      <c r="V575" s="564">
        <v>0</v>
      </c>
      <c r="W575" s="564">
        <v>0</v>
      </c>
      <c r="X575" s="564">
        <v>0</v>
      </c>
      <c r="Y575" s="564">
        <v>0</v>
      </c>
      <c r="Z575" s="564">
        <v>0</v>
      </c>
      <c r="AA575" s="564">
        <v>0</v>
      </c>
      <c r="AB575" s="564">
        <v>0</v>
      </c>
      <c r="AC575" s="564">
        <v>0</v>
      </c>
      <c r="AD575" s="564">
        <v>0</v>
      </c>
      <c r="AE575" s="564">
        <v>0</v>
      </c>
      <c r="AF575" s="564">
        <v>0</v>
      </c>
      <c r="AG575" s="564">
        <v>0</v>
      </c>
      <c r="AH575" s="564">
        <v>0</v>
      </c>
      <c r="AI575" s="564">
        <v>0</v>
      </c>
      <c r="AJ575" s="564">
        <v>0</v>
      </c>
      <c r="AK575" s="564">
        <v>0</v>
      </c>
    </row>
    <row r="576" spans="1:37">
      <c r="A576">
        <v>572</v>
      </c>
      <c r="B576" s="564">
        <f t="shared" ca="1" si="54"/>
        <v>20</v>
      </c>
      <c r="C576" s="564">
        <f t="shared" ca="1" si="49"/>
        <v>400</v>
      </c>
      <c r="D576" s="564">
        <f t="shared" ca="1" si="52"/>
        <v>20</v>
      </c>
      <c r="E576" s="564">
        <f t="shared" ca="1" si="50"/>
        <v>0</v>
      </c>
      <c r="F576" s="564">
        <f t="shared" ca="1" si="53"/>
        <v>1</v>
      </c>
      <c r="G576" s="564">
        <f t="shared" ca="1" si="51"/>
        <v>-6.0553843304260067</v>
      </c>
      <c r="H576" s="564">
        <v>1</v>
      </c>
      <c r="I576" s="564">
        <v>1</v>
      </c>
      <c r="J576" s="564">
        <v>1</v>
      </c>
      <c r="K576" s="564">
        <v>1</v>
      </c>
      <c r="L576" s="564">
        <v>1</v>
      </c>
      <c r="M576" s="564">
        <v>1</v>
      </c>
      <c r="N576" s="564">
        <v>1</v>
      </c>
      <c r="O576" s="564">
        <v>1</v>
      </c>
      <c r="P576" s="564">
        <v>1</v>
      </c>
      <c r="Q576" s="564">
        <v>1</v>
      </c>
      <c r="R576" s="564">
        <v>1</v>
      </c>
      <c r="S576" s="564">
        <v>1</v>
      </c>
      <c r="T576" s="564">
        <v>1</v>
      </c>
      <c r="U576" s="564">
        <v>1</v>
      </c>
      <c r="V576" s="564">
        <v>1</v>
      </c>
      <c r="W576" s="564">
        <v>1</v>
      </c>
      <c r="X576" s="564">
        <v>1</v>
      </c>
      <c r="Y576" s="564">
        <v>1</v>
      </c>
      <c r="Z576" s="564">
        <v>1</v>
      </c>
      <c r="AA576" s="564">
        <v>1</v>
      </c>
      <c r="AB576" s="564">
        <v>1</v>
      </c>
      <c r="AC576" s="564">
        <v>1</v>
      </c>
      <c r="AD576" s="564">
        <v>1</v>
      </c>
      <c r="AE576" s="564">
        <v>1</v>
      </c>
      <c r="AF576" s="564">
        <v>1</v>
      </c>
      <c r="AG576" s="564">
        <v>1</v>
      </c>
      <c r="AH576" s="564">
        <v>1</v>
      </c>
      <c r="AI576" s="564">
        <v>1</v>
      </c>
      <c r="AJ576" s="564">
        <v>1</v>
      </c>
      <c r="AK576" s="564">
        <v>1</v>
      </c>
    </row>
    <row r="577" spans="1:37">
      <c r="A577">
        <v>573</v>
      </c>
      <c r="B577" s="564">
        <f t="shared" ca="1" si="54"/>
        <v>20</v>
      </c>
      <c r="C577" s="564">
        <f t="shared" ca="1" si="49"/>
        <v>400</v>
      </c>
      <c r="D577" s="564">
        <f t="shared" ca="1" si="52"/>
        <v>20</v>
      </c>
      <c r="E577" s="564">
        <f t="shared" ca="1" si="50"/>
        <v>0</v>
      </c>
      <c r="F577" s="564">
        <f t="shared" ca="1" si="53"/>
        <v>1</v>
      </c>
      <c r="G577" s="564">
        <f t="shared" ca="1" si="51"/>
        <v>-1.5393570209631831</v>
      </c>
      <c r="H577" s="564">
        <v>1</v>
      </c>
      <c r="I577" s="564">
        <v>1</v>
      </c>
      <c r="J577" s="564">
        <v>1</v>
      </c>
      <c r="K577" s="564">
        <v>1</v>
      </c>
      <c r="L577" s="564">
        <v>1</v>
      </c>
      <c r="M577" s="564">
        <v>1</v>
      </c>
      <c r="N577" s="564">
        <v>1</v>
      </c>
      <c r="O577" s="564">
        <v>1</v>
      </c>
      <c r="P577" s="564">
        <v>1</v>
      </c>
      <c r="Q577" s="564">
        <v>1</v>
      </c>
      <c r="R577" s="564">
        <v>1</v>
      </c>
      <c r="S577" s="564">
        <v>1</v>
      </c>
      <c r="T577" s="564">
        <v>1</v>
      </c>
      <c r="U577" s="564">
        <v>1</v>
      </c>
      <c r="V577" s="564">
        <v>1</v>
      </c>
      <c r="W577" s="564">
        <v>1</v>
      </c>
      <c r="X577" s="564">
        <v>1</v>
      </c>
      <c r="Y577" s="564">
        <v>1</v>
      </c>
      <c r="Z577" s="564">
        <v>1</v>
      </c>
      <c r="AA577" s="564">
        <v>1</v>
      </c>
      <c r="AB577" s="564">
        <v>1</v>
      </c>
      <c r="AC577" s="564">
        <v>1</v>
      </c>
      <c r="AD577" s="564">
        <v>1</v>
      </c>
      <c r="AE577" s="564">
        <v>1</v>
      </c>
      <c r="AF577" s="564">
        <v>1</v>
      </c>
      <c r="AG577" s="564">
        <v>1</v>
      </c>
      <c r="AH577" s="564">
        <v>1</v>
      </c>
      <c r="AI577" s="564">
        <v>1</v>
      </c>
      <c r="AJ577" s="564">
        <v>1</v>
      </c>
      <c r="AK577" s="564">
        <v>1</v>
      </c>
    </row>
    <row r="578" spans="1:37">
      <c r="A578">
        <v>574</v>
      </c>
      <c r="B578" s="564">
        <f t="shared" ca="1" si="54"/>
        <v>20</v>
      </c>
      <c r="C578" s="564">
        <f t="shared" ca="1" si="49"/>
        <v>400</v>
      </c>
      <c r="D578" s="564">
        <f t="shared" ca="1" si="52"/>
        <v>20</v>
      </c>
      <c r="E578" s="564">
        <f t="shared" ca="1" si="50"/>
        <v>0</v>
      </c>
      <c r="F578" s="564">
        <f t="shared" ca="1" si="53"/>
        <v>1</v>
      </c>
      <c r="G578" s="564">
        <f t="shared" ca="1" si="51"/>
        <v>5.7373611989049067</v>
      </c>
      <c r="H578" s="564">
        <v>1</v>
      </c>
      <c r="I578" s="564">
        <v>1</v>
      </c>
      <c r="J578" s="564">
        <v>1</v>
      </c>
      <c r="K578" s="564">
        <v>1</v>
      </c>
      <c r="L578" s="564">
        <v>1</v>
      </c>
      <c r="M578" s="564">
        <v>1</v>
      </c>
      <c r="N578" s="564">
        <v>1</v>
      </c>
      <c r="O578" s="564">
        <v>1</v>
      </c>
      <c r="P578" s="564">
        <v>1</v>
      </c>
      <c r="Q578" s="564">
        <v>1</v>
      </c>
      <c r="R578" s="564">
        <v>1</v>
      </c>
      <c r="S578" s="564">
        <v>1</v>
      </c>
      <c r="T578" s="564">
        <v>1</v>
      </c>
      <c r="U578" s="564">
        <v>1</v>
      </c>
      <c r="V578" s="564">
        <v>1</v>
      </c>
      <c r="W578" s="564">
        <v>1</v>
      </c>
      <c r="X578" s="564">
        <v>1</v>
      </c>
      <c r="Y578" s="564">
        <v>1</v>
      </c>
      <c r="Z578" s="564">
        <v>1</v>
      </c>
      <c r="AA578" s="564">
        <v>1</v>
      </c>
      <c r="AB578" s="564">
        <v>1</v>
      </c>
      <c r="AC578" s="564">
        <v>1</v>
      </c>
      <c r="AD578" s="564">
        <v>1</v>
      </c>
      <c r="AE578" s="564">
        <v>1</v>
      </c>
      <c r="AF578" s="564">
        <v>1</v>
      </c>
      <c r="AG578" s="564">
        <v>1</v>
      </c>
      <c r="AH578" s="564">
        <v>1</v>
      </c>
      <c r="AI578" s="564">
        <v>1</v>
      </c>
      <c r="AJ578" s="564">
        <v>1</v>
      </c>
      <c r="AK578" s="564">
        <v>1</v>
      </c>
    </row>
    <row r="579" spans="1:37">
      <c r="A579">
        <v>575</v>
      </c>
      <c r="B579" s="564">
        <f t="shared" ca="1" si="54"/>
        <v>20</v>
      </c>
      <c r="C579" s="564">
        <f t="shared" ca="1" si="49"/>
        <v>400</v>
      </c>
      <c r="D579" s="564">
        <f t="shared" ca="1" si="52"/>
        <v>20</v>
      </c>
      <c r="E579" s="564">
        <f t="shared" ca="1" si="50"/>
        <v>0</v>
      </c>
      <c r="F579" s="564">
        <f t="shared" ca="1" si="53"/>
        <v>1</v>
      </c>
      <c r="G579" s="564">
        <f t="shared" ca="1" si="51"/>
        <v>8.4881535714707503</v>
      </c>
      <c r="H579" s="564">
        <v>1</v>
      </c>
      <c r="I579" s="564">
        <v>1</v>
      </c>
      <c r="J579" s="564">
        <v>1</v>
      </c>
      <c r="K579" s="564">
        <v>1</v>
      </c>
      <c r="L579" s="564">
        <v>1</v>
      </c>
      <c r="M579" s="564">
        <v>1</v>
      </c>
      <c r="N579" s="564">
        <v>1</v>
      </c>
      <c r="O579" s="564">
        <v>1</v>
      </c>
      <c r="P579" s="564">
        <v>1</v>
      </c>
      <c r="Q579" s="564">
        <v>1</v>
      </c>
      <c r="R579" s="564">
        <v>1</v>
      </c>
      <c r="S579" s="564">
        <v>1</v>
      </c>
      <c r="T579" s="564">
        <v>1</v>
      </c>
      <c r="U579" s="564">
        <v>1</v>
      </c>
      <c r="V579" s="564">
        <v>1</v>
      </c>
      <c r="W579" s="564">
        <v>1</v>
      </c>
      <c r="X579" s="564">
        <v>1</v>
      </c>
      <c r="Y579" s="564">
        <v>1</v>
      </c>
      <c r="Z579" s="564">
        <v>1</v>
      </c>
      <c r="AA579" s="564">
        <v>1</v>
      </c>
      <c r="AB579" s="564">
        <v>1</v>
      </c>
      <c r="AC579" s="564">
        <v>1</v>
      </c>
      <c r="AD579" s="564">
        <v>1</v>
      </c>
      <c r="AE579" s="564">
        <v>1</v>
      </c>
      <c r="AF579" s="564">
        <v>1</v>
      </c>
      <c r="AG579" s="564">
        <v>1</v>
      </c>
      <c r="AH579" s="564">
        <v>1</v>
      </c>
      <c r="AI579" s="564">
        <v>1</v>
      </c>
      <c r="AJ579" s="564">
        <v>1</v>
      </c>
      <c r="AK579" s="564">
        <v>1</v>
      </c>
    </row>
    <row r="580" spans="1:37">
      <c r="A580">
        <v>576</v>
      </c>
      <c r="B580" s="564">
        <f t="shared" ca="1" si="54"/>
        <v>0</v>
      </c>
      <c r="C580" s="564">
        <f t="shared" ca="1" si="49"/>
        <v>0</v>
      </c>
      <c r="D580" s="564">
        <f t="shared" ca="1" si="52"/>
        <v>0</v>
      </c>
      <c r="E580" s="564">
        <f t="shared" ca="1" si="50"/>
        <v>0</v>
      </c>
      <c r="F580" s="564">
        <f t="shared" ca="1" si="53"/>
        <v>1</v>
      </c>
      <c r="G580" s="564">
        <f t="shared" ca="1" si="51"/>
        <v>0.22812581258144904</v>
      </c>
      <c r="H580" s="564">
        <v>0</v>
      </c>
      <c r="I580" s="564">
        <v>0</v>
      </c>
      <c r="J580" s="564">
        <v>0</v>
      </c>
      <c r="K580" s="564">
        <v>0</v>
      </c>
      <c r="L580" s="564">
        <v>0</v>
      </c>
      <c r="M580" s="564">
        <v>0</v>
      </c>
      <c r="N580" s="564">
        <v>0</v>
      </c>
      <c r="O580" s="564">
        <v>0</v>
      </c>
      <c r="P580" s="564">
        <v>0</v>
      </c>
      <c r="Q580" s="564">
        <v>0</v>
      </c>
      <c r="R580" s="564">
        <v>0</v>
      </c>
      <c r="S580" s="564">
        <v>0</v>
      </c>
      <c r="T580" s="564">
        <v>0</v>
      </c>
      <c r="U580" s="564">
        <v>0</v>
      </c>
      <c r="V580" s="564">
        <v>0</v>
      </c>
      <c r="W580" s="564">
        <v>0</v>
      </c>
      <c r="X580" s="564">
        <v>0</v>
      </c>
      <c r="Y580" s="564">
        <v>0</v>
      </c>
      <c r="Z580" s="564">
        <v>0</v>
      </c>
      <c r="AA580" s="564">
        <v>0</v>
      </c>
      <c r="AB580" s="564">
        <v>0</v>
      </c>
      <c r="AC580" s="564">
        <v>0</v>
      </c>
      <c r="AD580" s="564">
        <v>0</v>
      </c>
      <c r="AE580" s="564">
        <v>0</v>
      </c>
      <c r="AF580" s="564">
        <v>0</v>
      </c>
      <c r="AG580" s="564">
        <v>0</v>
      </c>
      <c r="AH580" s="564">
        <v>0</v>
      </c>
      <c r="AI580" s="564">
        <v>0</v>
      </c>
      <c r="AJ580" s="564">
        <v>0</v>
      </c>
      <c r="AK580" s="564">
        <v>0</v>
      </c>
    </row>
    <row r="581" spans="1:37">
      <c r="A581">
        <v>577</v>
      </c>
      <c r="B581" s="564">
        <f t="shared" ca="1" si="54"/>
        <v>20</v>
      </c>
      <c r="C581" s="564">
        <f t="shared" ref="C581:C644" ca="1" si="55">B581^2</f>
        <v>400</v>
      </c>
      <c r="D581" s="564">
        <f t="shared" ca="1" si="52"/>
        <v>20</v>
      </c>
      <c r="E581" s="564">
        <f t="shared" ref="E581:E644" ca="1" si="56">D581-((B581^2)/H$1)</f>
        <v>0</v>
      </c>
      <c r="F581" s="564">
        <f t="shared" ca="1" si="53"/>
        <v>1</v>
      </c>
      <c r="G581" s="564">
        <f t="shared" ref="G581:G644" ca="1" si="57">I$2+NORMSINV(RAND())*K$2</f>
        <v>1.926174641869246</v>
      </c>
      <c r="H581" s="564">
        <v>1</v>
      </c>
      <c r="I581" s="564">
        <v>1</v>
      </c>
      <c r="J581" s="564">
        <v>1</v>
      </c>
      <c r="K581" s="564">
        <v>1</v>
      </c>
      <c r="L581" s="564">
        <v>1</v>
      </c>
      <c r="M581" s="564">
        <v>1</v>
      </c>
      <c r="N581" s="564">
        <v>1</v>
      </c>
      <c r="O581" s="564">
        <v>1</v>
      </c>
      <c r="P581" s="564">
        <v>1</v>
      </c>
      <c r="Q581" s="564">
        <v>1</v>
      </c>
      <c r="R581" s="564">
        <v>1</v>
      </c>
      <c r="S581" s="564">
        <v>1</v>
      </c>
      <c r="T581" s="564">
        <v>1</v>
      </c>
      <c r="U581" s="564">
        <v>1</v>
      </c>
      <c r="V581" s="564">
        <v>1</v>
      </c>
      <c r="W581" s="564">
        <v>1</v>
      </c>
      <c r="X581" s="564">
        <v>1</v>
      </c>
      <c r="Y581" s="564">
        <v>1</v>
      </c>
      <c r="Z581" s="564">
        <v>1</v>
      </c>
      <c r="AA581" s="564">
        <v>1</v>
      </c>
      <c r="AB581" s="564">
        <v>1</v>
      </c>
      <c r="AC581" s="564">
        <v>1</v>
      </c>
      <c r="AD581" s="564">
        <v>1</v>
      </c>
      <c r="AE581" s="564">
        <v>1</v>
      </c>
      <c r="AF581" s="564">
        <v>1</v>
      </c>
      <c r="AG581" s="564">
        <v>1</v>
      </c>
      <c r="AH581" s="564">
        <v>1</v>
      </c>
      <c r="AI581" s="564">
        <v>1</v>
      </c>
      <c r="AJ581" s="564">
        <v>1</v>
      </c>
      <c r="AK581" s="564">
        <v>1</v>
      </c>
    </row>
    <row r="582" spans="1:37">
      <c r="A582">
        <v>578</v>
      </c>
      <c r="B582" s="564">
        <f t="shared" ca="1" si="54"/>
        <v>20</v>
      </c>
      <c r="C582" s="564">
        <f t="shared" ca="1" si="55"/>
        <v>400</v>
      </c>
      <c r="D582" s="564">
        <f t="shared" ref="D582:D645" ca="1" si="58">B582</f>
        <v>20</v>
      </c>
      <c r="E582" s="564">
        <f t="shared" ca="1" si="56"/>
        <v>0</v>
      </c>
      <c r="F582" s="564">
        <f t="shared" ref="F582:F645" ca="1" si="59">1-(2*B582*(H$1-B582)/(H$1*(H$1-1)))</f>
        <v>1</v>
      </c>
      <c r="G582" s="564">
        <f t="shared" ca="1" si="57"/>
        <v>-1.9528452550593296</v>
      </c>
      <c r="H582" s="564">
        <v>1</v>
      </c>
      <c r="I582" s="564">
        <v>1</v>
      </c>
      <c r="J582" s="564">
        <v>1</v>
      </c>
      <c r="K582" s="564">
        <v>1</v>
      </c>
      <c r="L582" s="564">
        <v>1</v>
      </c>
      <c r="M582" s="564">
        <v>1</v>
      </c>
      <c r="N582" s="564">
        <v>1</v>
      </c>
      <c r="O582" s="564">
        <v>1</v>
      </c>
      <c r="P582" s="564">
        <v>1</v>
      </c>
      <c r="Q582" s="564">
        <v>1</v>
      </c>
      <c r="R582" s="564">
        <v>1</v>
      </c>
      <c r="S582" s="564">
        <v>1</v>
      </c>
      <c r="T582" s="564">
        <v>1</v>
      </c>
      <c r="U582" s="564">
        <v>1</v>
      </c>
      <c r="V582" s="564">
        <v>1</v>
      </c>
      <c r="W582" s="564">
        <v>1</v>
      </c>
      <c r="X582" s="564">
        <v>1</v>
      </c>
      <c r="Y582" s="564">
        <v>1</v>
      </c>
      <c r="Z582" s="564">
        <v>1</v>
      </c>
      <c r="AA582" s="564">
        <v>1</v>
      </c>
      <c r="AB582" s="564">
        <v>1</v>
      </c>
      <c r="AC582" s="564">
        <v>1</v>
      </c>
      <c r="AD582" s="564">
        <v>1</v>
      </c>
      <c r="AE582" s="564">
        <v>1</v>
      </c>
      <c r="AF582" s="564">
        <v>1</v>
      </c>
      <c r="AG582" s="564">
        <v>1</v>
      </c>
      <c r="AH582" s="564">
        <v>1</v>
      </c>
      <c r="AI582" s="564">
        <v>1</v>
      </c>
      <c r="AJ582" s="564">
        <v>1</v>
      </c>
      <c r="AK582" s="564">
        <v>1</v>
      </c>
    </row>
    <row r="583" spans="1:37">
      <c r="A583">
        <v>579</v>
      </c>
      <c r="B583" s="564">
        <f t="shared" ref="B583:B646" ca="1" si="60">SUM(INDIRECT("H"&amp;A583+4&amp;":"&amp;HLOOKUP(H$1,$AA$1:$BD$2,2,0)&amp;A583+4))</f>
        <v>20</v>
      </c>
      <c r="C583" s="564">
        <f t="shared" ca="1" si="55"/>
        <v>400</v>
      </c>
      <c r="D583" s="564">
        <f t="shared" ca="1" si="58"/>
        <v>20</v>
      </c>
      <c r="E583" s="564">
        <f t="shared" ca="1" si="56"/>
        <v>0</v>
      </c>
      <c r="F583" s="564">
        <f t="shared" ca="1" si="59"/>
        <v>1</v>
      </c>
      <c r="G583" s="564">
        <f t="shared" ca="1" si="57"/>
        <v>-4.2715929911361918</v>
      </c>
      <c r="H583" s="564">
        <v>1</v>
      </c>
      <c r="I583" s="564">
        <v>1</v>
      </c>
      <c r="J583" s="564">
        <v>1</v>
      </c>
      <c r="K583" s="564">
        <v>1</v>
      </c>
      <c r="L583" s="564">
        <v>1</v>
      </c>
      <c r="M583" s="564">
        <v>1</v>
      </c>
      <c r="N583" s="564">
        <v>1</v>
      </c>
      <c r="O583" s="564">
        <v>1</v>
      </c>
      <c r="P583" s="564">
        <v>1</v>
      </c>
      <c r="Q583" s="564">
        <v>1</v>
      </c>
      <c r="R583" s="564">
        <v>1</v>
      </c>
      <c r="S583" s="564">
        <v>1</v>
      </c>
      <c r="T583" s="564">
        <v>1</v>
      </c>
      <c r="U583" s="564">
        <v>1</v>
      </c>
      <c r="V583" s="564">
        <v>1</v>
      </c>
      <c r="W583" s="564">
        <v>1</v>
      </c>
      <c r="X583" s="564">
        <v>1</v>
      </c>
      <c r="Y583" s="564">
        <v>1</v>
      </c>
      <c r="Z583" s="564">
        <v>1</v>
      </c>
      <c r="AA583" s="564">
        <v>1</v>
      </c>
      <c r="AB583" s="564">
        <v>1</v>
      </c>
      <c r="AC583" s="564">
        <v>1</v>
      </c>
      <c r="AD583" s="564">
        <v>1</v>
      </c>
      <c r="AE583" s="564">
        <v>1</v>
      </c>
      <c r="AF583" s="564">
        <v>1</v>
      </c>
      <c r="AG583" s="564">
        <v>1</v>
      </c>
      <c r="AH583" s="564">
        <v>1</v>
      </c>
      <c r="AI583" s="564">
        <v>1</v>
      </c>
      <c r="AJ583" s="564">
        <v>1</v>
      </c>
      <c r="AK583" s="564">
        <v>1</v>
      </c>
    </row>
    <row r="584" spans="1:37">
      <c r="A584">
        <v>580</v>
      </c>
      <c r="B584" s="564">
        <f t="shared" ca="1" si="60"/>
        <v>0</v>
      </c>
      <c r="C584" s="564">
        <f t="shared" ca="1" si="55"/>
        <v>0</v>
      </c>
      <c r="D584" s="564">
        <f t="shared" ca="1" si="58"/>
        <v>0</v>
      </c>
      <c r="E584" s="564">
        <f t="shared" ca="1" si="56"/>
        <v>0</v>
      </c>
      <c r="F584" s="564">
        <f t="shared" ca="1" si="59"/>
        <v>1</v>
      </c>
      <c r="G584" s="564">
        <f t="shared" ca="1" si="57"/>
        <v>0.83139573564841651</v>
      </c>
      <c r="H584" s="564">
        <v>0</v>
      </c>
      <c r="I584" s="564">
        <v>0</v>
      </c>
      <c r="J584" s="564">
        <v>0</v>
      </c>
      <c r="K584" s="564">
        <v>0</v>
      </c>
      <c r="L584" s="564">
        <v>0</v>
      </c>
      <c r="M584" s="564">
        <v>0</v>
      </c>
      <c r="N584" s="564">
        <v>0</v>
      </c>
      <c r="O584" s="564">
        <v>0</v>
      </c>
      <c r="P584" s="564">
        <v>0</v>
      </c>
      <c r="Q584" s="564">
        <v>0</v>
      </c>
      <c r="R584" s="564">
        <v>0</v>
      </c>
      <c r="S584" s="564">
        <v>0</v>
      </c>
      <c r="T584" s="564">
        <v>0</v>
      </c>
      <c r="U584" s="564">
        <v>0</v>
      </c>
      <c r="V584" s="564">
        <v>0</v>
      </c>
      <c r="W584" s="564">
        <v>0</v>
      </c>
      <c r="X584" s="564">
        <v>0</v>
      </c>
      <c r="Y584" s="564">
        <v>0</v>
      </c>
      <c r="Z584" s="564">
        <v>0</v>
      </c>
      <c r="AA584" s="564">
        <v>0</v>
      </c>
      <c r="AB584" s="564">
        <v>0</v>
      </c>
      <c r="AC584" s="564">
        <v>0</v>
      </c>
      <c r="AD584" s="564">
        <v>0</v>
      </c>
      <c r="AE584" s="564">
        <v>0</v>
      </c>
      <c r="AF584" s="564">
        <v>0</v>
      </c>
      <c r="AG584" s="564">
        <v>0</v>
      </c>
      <c r="AH584" s="564">
        <v>0</v>
      </c>
      <c r="AI584" s="564">
        <v>0</v>
      </c>
      <c r="AJ584" s="564">
        <v>0</v>
      </c>
      <c r="AK584" s="564">
        <v>0</v>
      </c>
    </row>
    <row r="585" spans="1:37">
      <c r="A585">
        <v>581</v>
      </c>
      <c r="B585" s="564">
        <f t="shared" ca="1" si="60"/>
        <v>20</v>
      </c>
      <c r="C585" s="564">
        <f t="shared" ca="1" si="55"/>
        <v>400</v>
      </c>
      <c r="D585" s="564">
        <f t="shared" ca="1" si="58"/>
        <v>20</v>
      </c>
      <c r="E585" s="564">
        <f t="shared" ca="1" si="56"/>
        <v>0</v>
      </c>
      <c r="F585" s="564">
        <f t="shared" ca="1" si="59"/>
        <v>1</v>
      </c>
      <c r="G585" s="564">
        <f t="shared" ca="1" si="57"/>
        <v>3.0485655729254333</v>
      </c>
      <c r="H585" s="564">
        <v>1</v>
      </c>
      <c r="I585" s="564">
        <v>1</v>
      </c>
      <c r="J585" s="564">
        <v>1</v>
      </c>
      <c r="K585" s="564">
        <v>1</v>
      </c>
      <c r="L585" s="564">
        <v>1</v>
      </c>
      <c r="M585" s="564">
        <v>1</v>
      </c>
      <c r="N585" s="564">
        <v>1</v>
      </c>
      <c r="O585" s="564">
        <v>1</v>
      </c>
      <c r="P585" s="564">
        <v>1</v>
      </c>
      <c r="Q585" s="564">
        <v>1</v>
      </c>
      <c r="R585" s="564">
        <v>1</v>
      </c>
      <c r="S585" s="564">
        <v>1</v>
      </c>
      <c r="T585" s="564">
        <v>1</v>
      </c>
      <c r="U585" s="564">
        <v>1</v>
      </c>
      <c r="V585" s="564">
        <v>1</v>
      </c>
      <c r="W585" s="564">
        <v>1</v>
      </c>
      <c r="X585" s="564">
        <v>1</v>
      </c>
      <c r="Y585" s="564">
        <v>1</v>
      </c>
      <c r="Z585" s="564">
        <v>1</v>
      </c>
      <c r="AA585" s="564">
        <v>1</v>
      </c>
      <c r="AB585" s="564">
        <v>1</v>
      </c>
      <c r="AC585" s="564">
        <v>1</v>
      </c>
      <c r="AD585" s="564">
        <v>1</v>
      </c>
      <c r="AE585" s="564">
        <v>1</v>
      </c>
      <c r="AF585" s="564">
        <v>1</v>
      </c>
      <c r="AG585" s="564">
        <v>1</v>
      </c>
      <c r="AH585" s="564">
        <v>1</v>
      </c>
      <c r="AI585" s="564">
        <v>1</v>
      </c>
      <c r="AJ585" s="564">
        <v>1</v>
      </c>
      <c r="AK585" s="564">
        <v>1</v>
      </c>
    </row>
    <row r="586" spans="1:37">
      <c r="A586">
        <v>582</v>
      </c>
      <c r="B586" s="564">
        <f t="shared" ca="1" si="60"/>
        <v>20</v>
      </c>
      <c r="C586" s="564">
        <f t="shared" ca="1" si="55"/>
        <v>400</v>
      </c>
      <c r="D586" s="564">
        <f t="shared" ca="1" si="58"/>
        <v>20</v>
      </c>
      <c r="E586" s="564">
        <f t="shared" ca="1" si="56"/>
        <v>0</v>
      </c>
      <c r="F586" s="564">
        <f t="shared" ca="1" si="59"/>
        <v>1</v>
      </c>
      <c r="G586" s="564">
        <f t="shared" ca="1" si="57"/>
        <v>6.379416197111782</v>
      </c>
      <c r="H586" s="564">
        <v>1</v>
      </c>
      <c r="I586" s="564">
        <v>1</v>
      </c>
      <c r="J586" s="564">
        <v>1</v>
      </c>
      <c r="K586" s="564">
        <v>1</v>
      </c>
      <c r="L586" s="564">
        <v>1</v>
      </c>
      <c r="M586" s="564">
        <v>1</v>
      </c>
      <c r="N586" s="564">
        <v>1</v>
      </c>
      <c r="O586" s="564">
        <v>1</v>
      </c>
      <c r="P586" s="564">
        <v>1</v>
      </c>
      <c r="Q586" s="564">
        <v>1</v>
      </c>
      <c r="R586" s="564">
        <v>1</v>
      </c>
      <c r="S586" s="564">
        <v>1</v>
      </c>
      <c r="T586" s="564">
        <v>1</v>
      </c>
      <c r="U586" s="564">
        <v>1</v>
      </c>
      <c r="V586" s="564">
        <v>1</v>
      </c>
      <c r="W586" s="564">
        <v>1</v>
      </c>
      <c r="X586" s="564">
        <v>1</v>
      </c>
      <c r="Y586" s="564">
        <v>1</v>
      </c>
      <c r="Z586" s="564">
        <v>1</v>
      </c>
      <c r="AA586" s="564">
        <v>1</v>
      </c>
      <c r="AB586" s="564">
        <v>1</v>
      </c>
      <c r="AC586" s="564">
        <v>1</v>
      </c>
      <c r="AD586" s="564">
        <v>1</v>
      </c>
      <c r="AE586" s="564">
        <v>1</v>
      </c>
      <c r="AF586" s="564">
        <v>1</v>
      </c>
      <c r="AG586" s="564">
        <v>1</v>
      </c>
      <c r="AH586" s="564">
        <v>1</v>
      </c>
      <c r="AI586" s="564">
        <v>1</v>
      </c>
      <c r="AJ586" s="564">
        <v>1</v>
      </c>
      <c r="AK586" s="564">
        <v>1</v>
      </c>
    </row>
    <row r="587" spans="1:37">
      <c r="A587">
        <v>583</v>
      </c>
      <c r="B587" s="564">
        <f t="shared" ca="1" si="60"/>
        <v>20</v>
      </c>
      <c r="C587" s="564">
        <f t="shared" ca="1" si="55"/>
        <v>400</v>
      </c>
      <c r="D587" s="564">
        <f t="shared" ca="1" si="58"/>
        <v>20</v>
      </c>
      <c r="E587" s="564">
        <f t="shared" ca="1" si="56"/>
        <v>0</v>
      </c>
      <c r="F587" s="564">
        <f t="shared" ca="1" si="59"/>
        <v>1</v>
      </c>
      <c r="G587" s="564">
        <f t="shared" ca="1" si="57"/>
        <v>1.1093997373412354</v>
      </c>
      <c r="H587" s="564">
        <v>1</v>
      </c>
      <c r="I587" s="564">
        <v>1</v>
      </c>
      <c r="J587" s="564">
        <v>1</v>
      </c>
      <c r="K587" s="564">
        <v>1</v>
      </c>
      <c r="L587" s="564">
        <v>1</v>
      </c>
      <c r="M587" s="564">
        <v>1</v>
      </c>
      <c r="N587" s="564">
        <v>1</v>
      </c>
      <c r="O587" s="564">
        <v>1</v>
      </c>
      <c r="P587" s="564">
        <v>1</v>
      </c>
      <c r="Q587" s="564">
        <v>1</v>
      </c>
      <c r="R587" s="564">
        <v>1</v>
      </c>
      <c r="S587" s="564">
        <v>1</v>
      </c>
      <c r="T587" s="564">
        <v>1</v>
      </c>
      <c r="U587" s="564">
        <v>1</v>
      </c>
      <c r="V587" s="564">
        <v>1</v>
      </c>
      <c r="W587" s="564">
        <v>1</v>
      </c>
      <c r="X587" s="564">
        <v>1</v>
      </c>
      <c r="Y587" s="564">
        <v>1</v>
      </c>
      <c r="Z587" s="564">
        <v>1</v>
      </c>
      <c r="AA587" s="564">
        <v>1</v>
      </c>
      <c r="AB587" s="564">
        <v>1</v>
      </c>
      <c r="AC587" s="564">
        <v>1</v>
      </c>
      <c r="AD587" s="564">
        <v>1</v>
      </c>
      <c r="AE587" s="564">
        <v>1</v>
      </c>
      <c r="AF587" s="564">
        <v>1</v>
      </c>
      <c r="AG587" s="564">
        <v>1</v>
      </c>
      <c r="AH587" s="564">
        <v>1</v>
      </c>
      <c r="AI587" s="564">
        <v>1</v>
      </c>
      <c r="AJ587" s="564">
        <v>1</v>
      </c>
      <c r="AK587" s="564">
        <v>1</v>
      </c>
    </row>
    <row r="588" spans="1:37">
      <c r="A588">
        <v>584</v>
      </c>
      <c r="B588" s="564">
        <f t="shared" ca="1" si="60"/>
        <v>0</v>
      </c>
      <c r="C588" s="564">
        <f t="shared" ca="1" si="55"/>
        <v>0</v>
      </c>
      <c r="D588" s="564">
        <f t="shared" ca="1" si="58"/>
        <v>0</v>
      </c>
      <c r="E588" s="564">
        <f t="shared" ca="1" si="56"/>
        <v>0</v>
      </c>
      <c r="F588" s="564">
        <f t="shared" ca="1" si="59"/>
        <v>1</v>
      </c>
      <c r="G588" s="564">
        <f t="shared" ca="1" si="57"/>
        <v>-1.1492543907522883</v>
      </c>
      <c r="H588" s="564">
        <v>0</v>
      </c>
      <c r="I588" s="564">
        <v>0</v>
      </c>
      <c r="J588" s="564">
        <v>0</v>
      </c>
      <c r="K588" s="564">
        <v>0</v>
      </c>
      <c r="L588" s="564">
        <v>0</v>
      </c>
      <c r="M588" s="564">
        <v>0</v>
      </c>
      <c r="N588" s="564">
        <v>0</v>
      </c>
      <c r="O588" s="564">
        <v>0</v>
      </c>
      <c r="P588" s="564">
        <v>0</v>
      </c>
      <c r="Q588" s="564">
        <v>0</v>
      </c>
      <c r="R588" s="564">
        <v>0</v>
      </c>
      <c r="S588" s="564">
        <v>0</v>
      </c>
      <c r="T588" s="564">
        <v>0</v>
      </c>
      <c r="U588" s="564">
        <v>0</v>
      </c>
      <c r="V588" s="564">
        <v>0</v>
      </c>
      <c r="W588" s="564">
        <v>0</v>
      </c>
      <c r="X588" s="564">
        <v>0</v>
      </c>
      <c r="Y588" s="564">
        <v>0</v>
      </c>
      <c r="Z588" s="564">
        <v>0</v>
      </c>
      <c r="AA588" s="564">
        <v>0</v>
      </c>
      <c r="AB588" s="564">
        <v>0</v>
      </c>
      <c r="AC588" s="564">
        <v>0</v>
      </c>
      <c r="AD588" s="564">
        <v>0</v>
      </c>
      <c r="AE588" s="564">
        <v>0</v>
      </c>
      <c r="AF588" s="564">
        <v>0</v>
      </c>
      <c r="AG588" s="564">
        <v>0</v>
      </c>
      <c r="AH588" s="564">
        <v>0</v>
      </c>
      <c r="AI588" s="564">
        <v>0</v>
      </c>
      <c r="AJ588" s="564">
        <v>0</v>
      </c>
      <c r="AK588" s="564">
        <v>0</v>
      </c>
    </row>
    <row r="589" spans="1:37">
      <c r="A589">
        <v>585</v>
      </c>
      <c r="B589" s="564">
        <f t="shared" ca="1" si="60"/>
        <v>0</v>
      </c>
      <c r="C589" s="564">
        <f t="shared" ca="1" si="55"/>
        <v>0</v>
      </c>
      <c r="D589" s="564">
        <f t="shared" ca="1" si="58"/>
        <v>0</v>
      </c>
      <c r="E589" s="564">
        <f t="shared" ca="1" si="56"/>
        <v>0</v>
      </c>
      <c r="F589" s="564">
        <f t="shared" ca="1" si="59"/>
        <v>1</v>
      </c>
      <c r="G589" s="564">
        <f t="shared" ca="1" si="57"/>
        <v>7.4427429338502407</v>
      </c>
      <c r="H589" s="564">
        <v>0</v>
      </c>
      <c r="I589" s="564">
        <v>0</v>
      </c>
      <c r="J589" s="564">
        <v>0</v>
      </c>
      <c r="K589" s="564">
        <v>0</v>
      </c>
      <c r="L589" s="564">
        <v>0</v>
      </c>
      <c r="M589" s="564">
        <v>0</v>
      </c>
      <c r="N589" s="564">
        <v>0</v>
      </c>
      <c r="O589" s="564">
        <v>0</v>
      </c>
      <c r="P589" s="564">
        <v>0</v>
      </c>
      <c r="Q589" s="564">
        <v>0</v>
      </c>
      <c r="R589" s="564">
        <v>0</v>
      </c>
      <c r="S589" s="564">
        <v>0</v>
      </c>
      <c r="T589" s="564">
        <v>0</v>
      </c>
      <c r="U589" s="564">
        <v>0</v>
      </c>
      <c r="V589" s="564">
        <v>0</v>
      </c>
      <c r="W589" s="564">
        <v>0</v>
      </c>
      <c r="X589" s="564">
        <v>0</v>
      </c>
      <c r="Y589" s="564">
        <v>0</v>
      </c>
      <c r="Z589" s="564">
        <v>0</v>
      </c>
      <c r="AA589" s="564">
        <v>0</v>
      </c>
      <c r="AB589" s="564">
        <v>0</v>
      </c>
      <c r="AC589" s="564">
        <v>0</v>
      </c>
      <c r="AD589" s="564">
        <v>0</v>
      </c>
      <c r="AE589" s="564">
        <v>0</v>
      </c>
      <c r="AF589" s="564">
        <v>0</v>
      </c>
      <c r="AG589" s="564">
        <v>0</v>
      </c>
      <c r="AH589" s="564">
        <v>0</v>
      </c>
      <c r="AI589" s="564">
        <v>0</v>
      </c>
      <c r="AJ589" s="564">
        <v>0</v>
      </c>
      <c r="AK589" s="564">
        <v>0</v>
      </c>
    </row>
    <row r="590" spans="1:37">
      <c r="A590">
        <v>586</v>
      </c>
      <c r="B590" s="564">
        <f t="shared" ca="1" si="60"/>
        <v>20</v>
      </c>
      <c r="C590" s="564">
        <f t="shared" ca="1" si="55"/>
        <v>400</v>
      </c>
      <c r="D590" s="564">
        <f t="shared" ca="1" si="58"/>
        <v>20</v>
      </c>
      <c r="E590" s="564">
        <f t="shared" ca="1" si="56"/>
        <v>0</v>
      </c>
      <c r="F590" s="564">
        <f t="shared" ca="1" si="59"/>
        <v>1</v>
      </c>
      <c r="G590" s="564">
        <f t="shared" ca="1" si="57"/>
        <v>7.5750670674549969</v>
      </c>
      <c r="H590" s="564">
        <v>1</v>
      </c>
      <c r="I590" s="564">
        <v>1</v>
      </c>
      <c r="J590" s="564">
        <v>1</v>
      </c>
      <c r="K590" s="564">
        <v>1</v>
      </c>
      <c r="L590" s="564">
        <v>1</v>
      </c>
      <c r="M590" s="564">
        <v>1</v>
      </c>
      <c r="N590" s="564">
        <v>1</v>
      </c>
      <c r="O590" s="564">
        <v>1</v>
      </c>
      <c r="P590" s="564">
        <v>1</v>
      </c>
      <c r="Q590" s="564">
        <v>1</v>
      </c>
      <c r="R590" s="564">
        <v>1</v>
      </c>
      <c r="S590" s="564">
        <v>1</v>
      </c>
      <c r="T590" s="564">
        <v>1</v>
      </c>
      <c r="U590" s="564">
        <v>1</v>
      </c>
      <c r="V590" s="564">
        <v>1</v>
      </c>
      <c r="W590" s="564">
        <v>1</v>
      </c>
      <c r="X590" s="564">
        <v>1</v>
      </c>
      <c r="Y590" s="564">
        <v>1</v>
      </c>
      <c r="Z590" s="564">
        <v>1</v>
      </c>
      <c r="AA590" s="564">
        <v>1</v>
      </c>
      <c r="AB590" s="564">
        <v>1</v>
      </c>
      <c r="AC590" s="564">
        <v>1</v>
      </c>
      <c r="AD590" s="564">
        <v>1</v>
      </c>
      <c r="AE590" s="564">
        <v>1</v>
      </c>
      <c r="AF590" s="564">
        <v>1</v>
      </c>
      <c r="AG590" s="564">
        <v>1</v>
      </c>
      <c r="AH590" s="564">
        <v>1</v>
      </c>
      <c r="AI590" s="564">
        <v>1</v>
      </c>
      <c r="AJ590" s="564">
        <v>1</v>
      </c>
      <c r="AK590" s="564">
        <v>1</v>
      </c>
    </row>
    <row r="591" spans="1:37">
      <c r="A591">
        <v>587</v>
      </c>
      <c r="B591" s="564">
        <f t="shared" ca="1" si="60"/>
        <v>0</v>
      </c>
      <c r="C591" s="564">
        <f t="shared" ca="1" si="55"/>
        <v>0</v>
      </c>
      <c r="D591" s="564">
        <f t="shared" ca="1" si="58"/>
        <v>0</v>
      </c>
      <c r="E591" s="564">
        <f t="shared" ca="1" si="56"/>
        <v>0</v>
      </c>
      <c r="F591" s="564">
        <f t="shared" ca="1" si="59"/>
        <v>1</v>
      </c>
      <c r="G591" s="564">
        <f t="shared" ca="1" si="57"/>
        <v>6.8431453782940395</v>
      </c>
      <c r="H591" s="564">
        <v>0</v>
      </c>
      <c r="I591" s="564">
        <v>0</v>
      </c>
      <c r="J591" s="564">
        <v>0</v>
      </c>
      <c r="K591" s="564">
        <v>0</v>
      </c>
      <c r="L591" s="564">
        <v>0</v>
      </c>
      <c r="M591" s="564">
        <v>0</v>
      </c>
      <c r="N591" s="564">
        <v>0</v>
      </c>
      <c r="O591" s="564">
        <v>0</v>
      </c>
      <c r="P591" s="564">
        <v>0</v>
      </c>
      <c r="Q591" s="564">
        <v>0</v>
      </c>
      <c r="R591" s="564">
        <v>0</v>
      </c>
      <c r="S591" s="564">
        <v>0</v>
      </c>
      <c r="T591" s="564">
        <v>0</v>
      </c>
      <c r="U591" s="564">
        <v>0</v>
      </c>
      <c r="V591" s="564">
        <v>0</v>
      </c>
      <c r="W591" s="564">
        <v>0</v>
      </c>
      <c r="X591" s="564">
        <v>0</v>
      </c>
      <c r="Y591" s="564">
        <v>0</v>
      </c>
      <c r="Z591" s="564">
        <v>0</v>
      </c>
      <c r="AA591" s="564">
        <v>0</v>
      </c>
      <c r="AB591" s="564">
        <v>0</v>
      </c>
      <c r="AC591" s="564">
        <v>0</v>
      </c>
      <c r="AD591" s="564">
        <v>0</v>
      </c>
      <c r="AE591" s="564">
        <v>0</v>
      </c>
      <c r="AF591" s="564">
        <v>0</v>
      </c>
      <c r="AG591" s="564">
        <v>0</v>
      </c>
      <c r="AH591" s="564">
        <v>0</v>
      </c>
      <c r="AI591" s="564">
        <v>0</v>
      </c>
      <c r="AJ591" s="564">
        <v>0</v>
      </c>
      <c r="AK591" s="564">
        <v>0</v>
      </c>
    </row>
    <row r="592" spans="1:37">
      <c r="A592">
        <v>588</v>
      </c>
      <c r="B592" s="564">
        <f t="shared" ca="1" si="60"/>
        <v>0</v>
      </c>
      <c r="C592" s="564">
        <f t="shared" ca="1" si="55"/>
        <v>0</v>
      </c>
      <c r="D592" s="564">
        <f t="shared" ca="1" si="58"/>
        <v>0</v>
      </c>
      <c r="E592" s="564">
        <f t="shared" ca="1" si="56"/>
        <v>0</v>
      </c>
      <c r="F592" s="564">
        <f t="shared" ca="1" si="59"/>
        <v>1</v>
      </c>
      <c r="G592" s="564">
        <f t="shared" ca="1" si="57"/>
        <v>3.4360418543726423</v>
      </c>
      <c r="H592" s="564">
        <v>0</v>
      </c>
      <c r="I592" s="564">
        <v>0</v>
      </c>
      <c r="J592" s="564">
        <v>0</v>
      </c>
      <c r="K592" s="564">
        <v>0</v>
      </c>
      <c r="L592" s="564">
        <v>0</v>
      </c>
      <c r="M592" s="564">
        <v>0</v>
      </c>
      <c r="N592" s="564">
        <v>0</v>
      </c>
      <c r="O592" s="564">
        <v>0</v>
      </c>
      <c r="P592" s="564">
        <v>0</v>
      </c>
      <c r="Q592" s="564">
        <v>0</v>
      </c>
      <c r="R592" s="564">
        <v>0</v>
      </c>
      <c r="S592" s="564">
        <v>0</v>
      </c>
      <c r="T592" s="564">
        <v>0</v>
      </c>
      <c r="U592" s="564">
        <v>0</v>
      </c>
      <c r="V592" s="564">
        <v>0</v>
      </c>
      <c r="W592" s="564">
        <v>0</v>
      </c>
      <c r="X592" s="564">
        <v>0</v>
      </c>
      <c r="Y592" s="564">
        <v>0</v>
      </c>
      <c r="Z592" s="564">
        <v>0</v>
      </c>
      <c r="AA592" s="564">
        <v>0</v>
      </c>
      <c r="AB592" s="564">
        <v>0</v>
      </c>
      <c r="AC592" s="564">
        <v>0</v>
      </c>
      <c r="AD592" s="564">
        <v>0</v>
      </c>
      <c r="AE592" s="564">
        <v>0</v>
      </c>
      <c r="AF592" s="564">
        <v>0</v>
      </c>
      <c r="AG592" s="564">
        <v>0</v>
      </c>
      <c r="AH592" s="564">
        <v>0</v>
      </c>
      <c r="AI592" s="564">
        <v>0</v>
      </c>
      <c r="AJ592" s="564">
        <v>0</v>
      </c>
      <c r="AK592" s="564">
        <v>0</v>
      </c>
    </row>
    <row r="593" spans="1:37">
      <c r="A593">
        <v>589</v>
      </c>
      <c r="B593" s="564">
        <f t="shared" ca="1" si="60"/>
        <v>0</v>
      </c>
      <c r="C593" s="564">
        <f t="shared" ca="1" si="55"/>
        <v>0</v>
      </c>
      <c r="D593" s="564">
        <f t="shared" ca="1" si="58"/>
        <v>0</v>
      </c>
      <c r="E593" s="564">
        <f t="shared" ca="1" si="56"/>
        <v>0</v>
      </c>
      <c r="F593" s="564">
        <f t="shared" ca="1" si="59"/>
        <v>1</v>
      </c>
      <c r="G593" s="564">
        <f t="shared" ca="1" si="57"/>
        <v>2.8358320774493899</v>
      </c>
      <c r="H593" s="564">
        <v>0</v>
      </c>
      <c r="I593" s="564">
        <v>0</v>
      </c>
      <c r="J593" s="564">
        <v>0</v>
      </c>
      <c r="K593" s="564">
        <v>0</v>
      </c>
      <c r="L593" s="564">
        <v>0</v>
      </c>
      <c r="M593" s="564">
        <v>0</v>
      </c>
      <c r="N593" s="564">
        <v>0</v>
      </c>
      <c r="O593" s="564">
        <v>0</v>
      </c>
      <c r="P593" s="564">
        <v>0</v>
      </c>
      <c r="Q593" s="564">
        <v>0</v>
      </c>
      <c r="R593" s="564">
        <v>0</v>
      </c>
      <c r="S593" s="564">
        <v>0</v>
      </c>
      <c r="T593" s="564">
        <v>0</v>
      </c>
      <c r="U593" s="564">
        <v>0</v>
      </c>
      <c r="V593" s="564">
        <v>0</v>
      </c>
      <c r="W593" s="564">
        <v>0</v>
      </c>
      <c r="X593" s="564">
        <v>0</v>
      </c>
      <c r="Y593" s="564">
        <v>0</v>
      </c>
      <c r="Z593" s="564">
        <v>0</v>
      </c>
      <c r="AA593" s="564">
        <v>0</v>
      </c>
      <c r="AB593" s="564">
        <v>0</v>
      </c>
      <c r="AC593" s="564">
        <v>0</v>
      </c>
      <c r="AD593" s="564">
        <v>0</v>
      </c>
      <c r="AE593" s="564">
        <v>0</v>
      </c>
      <c r="AF593" s="564">
        <v>0</v>
      </c>
      <c r="AG593" s="564">
        <v>0</v>
      </c>
      <c r="AH593" s="564">
        <v>0</v>
      </c>
      <c r="AI593" s="564">
        <v>0</v>
      </c>
      <c r="AJ593" s="564">
        <v>0</v>
      </c>
      <c r="AK593" s="564">
        <v>0</v>
      </c>
    </row>
    <row r="594" spans="1:37">
      <c r="A594">
        <v>590</v>
      </c>
      <c r="B594" s="564">
        <f t="shared" ca="1" si="60"/>
        <v>0</v>
      </c>
      <c r="C594" s="564">
        <f t="shared" ca="1" si="55"/>
        <v>0</v>
      </c>
      <c r="D594" s="564">
        <f t="shared" ca="1" si="58"/>
        <v>0</v>
      </c>
      <c r="E594" s="564">
        <f t="shared" ca="1" si="56"/>
        <v>0</v>
      </c>
      <c r="F594" s="564">
        <f t="shared" ca="1" si="59"/>
        <v>1</v>
      </c>
      <c r="G594" s="564">
        <f t="shared" ca="1" si="57"/>
        <v>-4.1468840272965384</v>
      </c>
      <c r="H594" s="564">
        <v>0</v>
      </c>
      <c r="I594" s="564">
        <v>0</v>
      </c>
      <c r="J594" s="564">
        <v>0</v>
      </c>
      <c r="K594" s="564">
        <v>0</v>
      </c>
      <c r="L594" s="564">
        <v>0</v>
      </c>
      <c r="M594" s="564">
        <v>0</v>
      </c>
      <c r="N594" s="564">
        <v>0</v>
      </c>
      <c r="O594" s="564">
        <v>0</v>
      </c>
      <c r="P594" s="564">
        <v>0</v>
      </c>
      <c r="Q594" s="564">
        <v>0</v>
      </c>
      <c r="R594" s="564">
        <v>0</v>
      </c>
      <c r="S594" s="564">
        <v>0</v>
      </c>
      <c r="T594" s="564">
        <v>0</v>
      </c>
      <c r="U594" s="564">
        <v>0</v>
      </c>
      <c r="V594" s="564">
        <v>0</v>
      </c>
      <c r="W594" s="564">
        <v>0</v>
      </c>
      <c r="X594" s="564">
        <v>0</v>
      </c>
      <c r="Y594" s="564">
        <v>0</v>
      </c>
      <c r="Z594" s="564">
        <v>0</v>
      </c>
      <c r="AA594" s="564">
        <v>0</v>
      </c>
      <c r="AB594" s="564">
        <v>0</v>
      </c>
      <c r="AC594" s="564">
        <v>0</v>
      </c>
      <c r="AD594" s="564">
        <v>0</v>
      </c>
      <c r="AE594" s="564">
        <v>0</v>
      </c>
      <c r="AF594" s="564">
        <v>0</v>
      </c>
      <c r="AG594" s="564">
        <v>0</v>
      </c>
      <c r="AH594" s="564">
        <v>0</v>
      </c>
      <c r="AI594" s="564">
        <v>0</v>
      </c>
      <c r="AJ594" s="564">
        <v>0</v>
      </c>
      <c r="AK594" s="564">
        <v>0</v>
      </c>
    </row>
    <row r="595" spans="1:37">
      <c r="A595">
        <v>591</v>
      </c>
      <c r="B595" s="564">
        <f t="shared" ca="1" si="60"/>
        <v>20</v>
      </c>
      <c r="C595" s="564">
        <f t="shared" ca="1" si="55"/>
        <v>400</v>
      </c>
      <c r="D595" s="564">
        <f t="shared" ca="1" si="58"/>
        <v>20</v>
      </c>
      <c r="E595" s="564">
        <f t="shared" ca="1" si="56"/>
        <v>0</v>
      </c>
      <c r="F595" s="564">
        <f t="shared" ca="1" si="59"/>
        <v>1</v>
      </c>
      <c r="G595" s="564">
        <f t="shared" ca="1" si="57"/>
        <v>3.1059648138571858</v>
      </c>
      <c r="H595" s="564">
        <v>1</v>
      </c>
      <c r="I595" s="564">
        <v>1</v>
      </c>
      <c r="J595" s="564">
        <v>1</v>
      </c>
      <c r="K595" s="564">
        <v>1</v>
      </c>
      <c r="L595" s="564">
        <v>1</v>
      </c>
      <c r="M595" s="564">
        <v>1</v>
      </c>
      <c r="N595" s="564">
        <v>1</v>
      </c>
      <c r="O595" s="564">
        <v>1</v>
      </c>
      <c r="P595" s="564">
        <v>1</v>
      </c>
      <c r="Q595" s="564">
        <v>1</v>
      </c>
      <c r="R595" s="564">
        <v>1</v>
      </c>
      <c r="S595" s="564">
        <v>1</v>
      </c>
      <c r="T595" s="564">
        <v>1</v>
      </c>
      <c r="U595" s="564">
        <v>1</v>
      </c>
      <c r="V595" s="564">
        <v>1</v>
      </c>
      <c r="W595" s="564">
        <v>1</v>
      </c>
      <c r="X595" s="564">
        <v>1</v>
      </c>
      <c r="Y595" s="564">
        <v>1</v>
      </c>
      <c r="Z595" s="564">
        <v>1</v>
      </c>
      <c r="AA595" s="564">
        <v>1</v>
      </c>
      <c r="AB595" s="564">
        <v>1</v>
      </c>
      <c r="AC595" s="564">
        <v>1</v>
      </c>
      <c r="AD595" s="564">
        <v>1</v>
      </c>
      <c r="AE595" s="564">
        <v>1</v>
      </c>
      <c r="AF595" s="564">
        <v>1</v>
      </c>
      <c r="AG595" s="564">
        <v>1</v>
      </c>
      <c r="AH595" s="564">
        <v>1</v>
      </c>
      <c r="AI595" s="564">
        <v>1</v>
      </c>
      <c r="AJ595" s="564">
        <v>1</v>
      </c>
      <c r="AK595" s="564">
        <v>1</v>
      </c>
    </row>
    <row r="596" spans="1:37">
      <c r="A596">
        <v>592</v>
      </c>
      <c r="B596" s="564">
        <f t="shared" ca="1" si="60"/>
        <v>20</v>
      </c>
      <c r="C596" s="564">
        <f t="shared" ca="1" si="55"/>
        <v>400</v>
      </c>
      <c r="D596" s="564">
        <f t="shared" ca="1" si="58"/>
        <v>20</v>
      </c>
      <c r="E596" s="564">
        <f t="shared" ca="1" si="56"/>
        <v>0</v>
      </c>
      <c r="F596" s="564">
        <f t="shared" ca="1" si="59"/>
        <v>1</v>
      </c>
      <c r="G596" s="564">
        <f t="shared" ca="1" si="57"/>
        <v>1.7444853727263188</v>
      </c>
      <c r="H596" s="564">
        <v>1</v>
      </c>
      <c r="I596" s="564">
        <v>1</v>
      </c>
      <c r="J596" s="564">
        <v>1</v>
      </c>
      <c r="K596" s="564">
        <v>1</v>
      </c>
      <c r="L596" s="564">
        <v>1</v>
      </c>
      <c r="M596" s="564">
        <v>1</v>
      </c>
      <c r="N596" s="564">
        <v>1</v>
      </c>
      <c r="O596" s="564">
        <v>1</v>
      </c>
      <c r="P596" s="564">
        <v>1</v>
      </c>
      <c r="Q596" s="564">
        <v>1</v>
      </c>
      <c r="R596" s="564">
        <v>1</v>
      </c>
      <c r="S596" s="564">
        <v>1</v>
      </c>
      <c r="T596" s="564">
        <v>1</v>
      </c>
      <c r="U596" s="564">
        <v>1</v>
      </c>
      <c r="V596" s="564">
        <v>1</v>
      </c>
      <c r="W596" s="564">
        <v>1</v>
      </c>
      <c r="X596" s="564">
        <v>1</v>
      </c>
      <c r="Y596" s="564">
        <v>1</v>
      </c>
      <c r="Z596" s="564">
        <v>1</v>
      </c>
      <c r="AA596" s="564">
        <v>1</v>
      </c>
      <c r="AB596" s="564">
        <v>1</v>
      </c>
      <c r="AC596" s="564">
        <v>1</v>
      </c>
      <c r="AD596" s="564">
        <v>1</v>
      </c>
      <c r="AE596" s="564">
        <v>1</v>
      </c>
      <c r="AF596" s="564">
        <v>1</v>
      </c>
      <c r="AG596" s="564">
        <v>1</v>
      </c>
      <c r="AH596" s="564">
        <v>1</v>
      </c>
      <c r="AI596" s="564">
        <v>1</v>
      </c>
      <c r="AJ596" s="564">
        <v>1</v>
      </c>
      <c r="AK596" s="564">
        <v>1</v>
      </c>
    </row>
    <row r="597" spans="1:37">
      <c r="A597">
        <v>593</v>
      </c>
      <c r="B597" s="564">
        <f t="shared" ca="1" si="60"/>
        <v>20</v>
      </c>
      <c r="C597" s="564">
        <f t="shared" ca="1" si="55"/>
        <v>400</v>
      </c>
      <c r="D597" s="564">
        <f t="shared" ca="1" si="58"/>
        <v>20</v>
      </c>
      <c r="E597" s="564">
        <f t="shared" ca="1" si="56"/>
        <v>0</v>
      </c>
      <c r="F597" s="564">
        <f t="shared" ca="1" si="59"/>
        <v>1</v>
      </c>
      <c r="G597" s="564">
        <f t="shared" ca="1" si="57"/>
        <v>5.3228543181621841</v>
      </c>
      <c r="H597" s="564">
        <v>1</v>
      </c>
      <c r="I597" s="564">
        <v>1</v>
      </c>
      <c r="J597" s="564">
        <v>1</v>
      </c>
      <c r="K597" s="564">
        <v>1</v>
      </c>
      <c r="L597" s="564">
        <v>1</v>
      </c>
      <c r="M597" s="564">
        <v>1</v>
      </c>
      <c r="N597" s="564">
        <v>1</v>
      </c>
      <c r="O597" s="564">
        <v>1</v>
      </c>
      <c r="P597" s="564">
        <v>1</v>
      </c>
      <c r="Q597" s="564">
        <v>1</v>
      </c>
      <c r="R597" s="564">
        <v>1</v>
      </c>
      <c r="S597" s="564">
        <v>1</v>
      </c>
      <c r="T597" s="564">
        <v>1</v>
      </c>
      <c r="U597" s="564">
        <v>1</v>
      </c>
      <c r="V597" s="564">
        <v>1</v>
      </c>
      <c r="W597" s="564">
        <v>1</v>
      </c>
      <c r="X597" s="564">
        <v>1</v>
      </c>
      <c r="Y597" s="564">
        <v>1</v>
      </c>
      <c r="Z597" s="564">
        <v>1</v>
      </c>
      <c r="AA597" s="564">
        <v>1</v>
      </c>
      <c r="AB597" s="564">
        <v>1</v>
      </c>
      <c r="AC597" s="564">
        <v>1</v>
      </c>
      <c r="AD597" s="564">
        <v>1</v>
      </c>
      <c r="AE597" s="564">
        <v>1</v>
      </c>
      <c r="AF597" s="564">
        <v>1</v>
      </c>
      <c r="AG597" s="564">
        <v>1</v>
      </c>
      <c r="AH597" s="564">
        <v>1</v>
      </c>
      <c r="AI597" s="564">
        <v>1</v>
      </c>
      <c r="AJ597" s="564">
        <v>1</v>
      </c>
      <c r="AK597" s="564">
        <v>1</v>
      </c>
    </row>
    <row r="598" spans="1:37">
      <c r="A598">
        <v>594</v>
      </c>
      <c r="B598" s="564">
        <f t="shared" ca="1" si="60"/>
        <v>20</v>
      </c>
      <c r="C598" s="564">
        <f t="shared" ca="1" si="55"/>
        <v>400</v>
      </c>
      <c r="D598" s="564">
        <f t="shared" ca="1" si="58"/>
        <v>20</v>
      </c>
      <c r="E598" s="564">
        <f t="shared" ca="1" si="56"/>
        <v>0</v>
      </c>
      <c r="F598" s="564">
        <f t="shared" ca="1" si="59"/>
        <v>1</v>
      </c>
      <c r="G598" s="564">
        <f t="shared" ca="1" si="57"/>
        <v>5.4499525808986498</v>
      </c>
      <c r="H598" s="564">
        <v>1</v>
      </c>
      <c r="I598" s="564">
        <v>1</v>
      </c>
      <c r="J598" s="564">
        <v>1</v>
      </c>
      <c r="K598" s="564">
        <v>1</v>
      </c>
      <c r="L598" s="564">
        <v>1</v>
      </c>
      <c r="M598" s="564">
        <v>1</v>
      </c>
      <c r="N598" s="564">
        <v>1</v>
      </c>
      <c r="O598" s="564">
        <v>1</v>
      </c>
      <c r="P598" s="564">
        <v>1</v>
      </c>
      <c r="Q598" s="564">
        <v>1</v>
      </c>
      <c r="R598" s="564">
        <v>1</v>
      </c>
      <c r="S598" s="564">
        <v>1</v>
      </c>
      <c r="T598" s="564">
        <v>1</v>
      </c>
      <c r="U598" s="564">
        <v>1</v>
      </c>
      <c r="V598" s="564">
        <v>1</v>
      </c>
      <c r="W598" s="564">
        <v>1</v>
      </c>
      <c r="X598" s="564">
        <v>1</v>
      </c>
      <c r="Y598" s="564">
        <v>1</v>
      </c>
      <c r="Z598" s="564">
        <v>1</v>
      </c>
      <c r="AA598" s="564">
        <v>1</v>
      </c>
      <c r="AB598" s="564">
        <v>1</v>
      </c>
      <c r="AC598" s="564">
        <v>1</v>
      </c>
      <c r="AD598" s="564">
        <v>1</v>
      </c>
      <c r="AE598" s="564">
        <v>1</v>
      </c>
      <c r="AF598" s="564">
        <v>1</v>
      </c>
      <c r="AG598" s="564">
        <v>1</v>
      </c>
      <c r="AH598" s="564">
        <v>1</v>
      </c>
      <c r="AI598" s="564">
        <v>1</v>
      </c>
      <c r="AJ598" s="564">
        <v>1</v>
      </c>
      <c r="AK598" s="564">
        <v>1</v>
      </c>
    </row>
    <row r="599" spans="1:37">
      <c r="A599">
        <v>595</v>
      </c>
      <c r="B599" s="564">
        <f t="shared" ca="1" si="60"/>
        <v>20</v>
      </c>
      <c r="C599" s="564">
        <f t="shared" ca="1" si="55"/>
        <v>400</v>
      </c>
      <c r="D599" s="564">
        <f t="shared" ca="1" si="58"/>
        <v>20</v>
      </c>
      <c r="E599" s="564">
        <f t="shared" ca="1" si="56"/>
        <v>0</v>
      </c>
      <c r="F599" s="564">
        <f t="shared" ca="1" si="59"/>
        <v>1</v>
      </c>
      <c r="G599" s="564">
        <f t="shared" ca="1" si="57"/>
        <v>7.5203433799894466</v>
      </c>
      <c r="H599" s="564">
        <v>1</v>
      </c>
      <c r="I599" s="564">
        <v>1</v>
      </c>
      <c r="J599" s="564">
        <v>1</v>
      </c>
      <c r="K599" s="564">
        <v>1</v>
      </c>
      <c r="L599" s="564">
        <v>1</v>
      </c>
      <c r="M599" s="564">
        <v>1</v>
      </c>
      <c r="N599" s="564">
        <v>1</v>
      </c>
      <c r="O599" s="564">
        <v>1</v>
      </c>
      <c r="P599" s="564">
        <v>1</v>
      </c>
      <c r="Q599" s="564">
        <v>1</v>
      </c>
      <c r="R599" s="564">
        <v>1</v>
      </c>
      <c r="S599" s="564">
        <v>1</v>
      </c>
      <c r="T599" s="564">
        <v>1</v>
      </c>
      <c r="U599" s="564">
        <v>1</v>
      </c>
      <c r="V599" s="564">
        <v>1</v>
      </c>
      <c r="W599" s="564">
        <v>1</v>
      </c>
      <c r="X599" s="564">
        <v>1</v>
      </c>
      <c r="Y599" s="564">
        <v>1</v>
      </c>
      <c r="Z599" s="564">
        <v>1</v>
      </c>
      <c r="AA599" s="564">
        <v>1</v>
      </c>
      <c r="AB599" s="564">
        <v>1</v>
      </c>
      <c r="AC599" s="564">
        <v>1</v>
      </c>
      <c r="AD599" s="564">
        <v>1</v>
      </c>
      <c r="AE599" s="564">
        <v>1</v>
      </c>
      <c r="AF599" s="564">
        <v>1</v>
      </c>
      <c r="AG599" s="564">
        <v>1</v>
      </c>
      <c r="AH599" s="564">
        <v>1</v>
      </c>
      <c r="AI599" s="564">
        <v>1</v>
      </c>
      <c r="AJ599" s="564">
        <v>1</v>
      </c>
      <c r="AK599" s="564">
        <v>1</v>
      </c>
    </row>
    <row r="600" spans="1:37">
      <c r="A600">
        <v>596</v>
      </c>
      <c r="B600" s="564">
        <f t="shared" ca="1" si="60"/>
        <v>20</v>
      </c>
      <c r="C600" s="564">
        <f t="shared" ca="1" si="55"/>
        <v>400</v>
      </c>
      <c r="D600" s="564">
        <f t="shared" ca="1" si="58"/>
        <v>20</v>
      </c>
      <c r="E600" s="564">
        <f t="shared" ca="1" si="56"/>
        <v>0</v>
      </c>
      <c r="F600" s="564">
        <f t="shared" ca="1" si="59"/>
        <v>1</v>
      </c>
      <c r="G600" s="564">
        <f t="shared" ca="1" si="57"/>
        <v>-0.64522931203694212</v>
      </c>
      <c r="H600" s="564">
        <v>1</v>
      </c>
      <c r="I600" s="564">
        <v>1</v>
      </c>
      <c r="J600" s="564">
        <v>1</v>
      </c>
      <c r="K600" s="564">
        <v>1</v>
      </c>
      <c r="L600" s="564">
        <v>1</v>
      </c>
      <c r="M600" s="564">
        <v>1</v>
      </c>
      <c r="N600" s="564">
        <v>1</v>
      </c>
      <c r="O600" s="564">
        <v>1</v>
      </c>
      <c r="P600" s="564">
        <v>1</v>
      </c>
      <c r="Q600" s="564">
        <v>1</v>
      </c>
      <c r="R600" s="564">
        <v>1</v>
      </c>
      <c r="S600" s="564">
        <v>1</v>
      </c>
      <c r="T600" s="564">
        <v>1</v>
      </c>
      <c r="U600" s="564">
        <v>1</v>
      </c>
      <c r="V600" s="564">
        <v>1</v>
      </c>
      <c r="W600" s="564">
        <v>1</v>
      </c>
      <c r="X600" s="564">
        <v>1</v>
      </c>
      <c r="Y600" s="564">
        <v>1</v>
      </c>
      <c r="Z600" s="564">
        <v>1</v>
      </c>
      <c r="AA600" s="564">
        <v>1</v>
      </c>
      <c r="AB600" s="564">
        <v>1</v>
      </c>
      <c r="AC600" s="564">
        <v>1</v>
      </c>
      <c r="AD600" s="564">
        <v>1</v>
      </c>
      <c r="AE600" s="564">
        <v>1</v>
      </c>
      <c r="AF600" s="564">
        <v>1</v>
      </c>
      <c r="AG600" s="564">
        <v>1</v>
      </c>
      <c r="AH600" s="564">
        <v>1</v>
      </c>
      <c r="AI600" s="564">
        <v>1</v>
      </c>
      <c r="AJ600" s="564">
        <v>1</v>
      </c>
      <c r="AK600" s="564">
        <v>1</v>
      </c>
    </row>
    <row r="601" spans="1:37">
      <c r="A601">
        <v>597</v>
      </c>
      <c r="B601" s="564">
        <f t="shared" ca="1" si="60"/>
        <v>20</v>
      </c>
      <c r="C601" s="564">
        <f t="shared" ca="1" si="55"/>
        <v>400</v>
      </c>
      <c r="D601" s="564">
        <f t="shared" ca="1" si="58"/>
        <v>20</v>
      </c>
      <c r="E601" s="564">
        <f t="shared" ca="1" si="56"/>
        <v>0</v>
      </c>
      <c r="F601" s="564">
        <f t="shared" ca="1" si="59"/>
        <v>1</v>
      </c>
      <c r="G601" s="564">
        <f t="shared" ca="1" si="57"/>
        <v>-6.8967761569104908</v>
      </c>
      <c r="H601" s="564">
        <v>1</v>
      </c>
      <c r="I601" s="564">
        <v>1</v>
      </c>
      <c r="J601" s="564">
        <v>1</v>
      </c>
      <c r="K601" s="564">
        <v>1</v>
      </c>
      <c r="L601" s="564">
        <v>1</v>
      </c>
      <c r="M601" s="564">
        <v>1</v>
      </c>
      <c r="N601" s="564">
        <v>1</v>
      </c>
      <c r="O601" s="564">
        <v>1</v>
      </c>
      <c r="P601" s="564">
        <v>1</v>
      </c>
      <c r="Q601" s="564">
        <v>1</v>
      </c>
      <c r="R601" s="564">
        <v>1</v>
      </c>
      <c r="S601" s="564">
        <v>1</v>
      </c>
      <c r="T601" s="564">
        <v>1</v>
      </c>
      <c r="U601" s="564">
        <v>1</v>
      </c>
      <c r="V601" s="564">
        <v>1</v>
      </c>
      <c r="W601" s="564">
        <v>1</v>
      </c>
      <c r="X601" s="564">
        <v>1</v>
      </c>
      <c r="Y601" s="564">
        <v>1</v>
      </c>
      <c r="Z601" s="564">
        <v>1</v>
      </c>
      <c r="AA601" s="564">
        <v>1</v>
      </c>
      <c r="AB601" s="564">
        <v>1</v>
      </c>
      <c r="AC601" s="564">
        <v>1</v>
      </c>
      <c r="AD601" s="564">
        <v>1</v>
      </c>
      <c r="AE601" s="564">
        <v>1</v>
      </c>
      <c r="AF601" s="564">
        <v>1</v>
      </c>
      <c r="AG601" s="564">
        <v>1</v>
      </c>
      <c r="AH601" s="564">
        <v>1</v>
      </c>
      <c r="AI601" s="564">
        <v>1</v>
      </c>
      <c r="AJ601" s="564">
        <v>1</v>
      </c>
      <c r="AK601" s="564">
        <v>1</v>
      </c>
    </row>
    <row r="602" spans="1:37">
      <c r="A602">
        <v>598</v>
      </c>
      <c r="B602" s="564">
        <f t="shared" ca="1" si="60"/>
        <v>20</v>
      </c>
      <c r="C602" s="564">
        <f t="shared" ca="1" si="55"/>
        <v>400</v>
      </c>
      <c r="D602" s="564">
        <f t="shared" ca="1" si="58"/>
        <v>20</v>
      </c>
      <c r="E602" s="564">
        <f t="shared" ca="1" si="56"/>
        <v>0</v>
      </c>
      <c r="F602" s="564">
        <f t="shared" ca="1" si="59"/>
        <v>1</v>
      </c>
      <c r="G602" s="564">
        <f t="shared" ca="1" si="57"/>
        <v>-2.4058286544231118</v>
      </c>
      <c r="H602" s="564">
        <v>1</v>
      </c>
      <c r="I602" s="564">
        <v>1</v>
      </c>
      <c r="J602" s="564">
        <v>1</v>
      </c>
      <c r="K602" s="564">
        <v>1</v>
      </c>
      <c r="L602" s="564">
        <v>1</v>
      </c>
      <c r="M602" s="564">
        <v>1</v>
      </c>
      <c r="N602" s="564">
        <v>1</v>
      </c>
      <c r="O602" s="564">
        <v>1</v>
      </c>
      <c r="P602" s="564">
        <v>1</v>
      </c>
      <c r="Q602" s="564">
        <v>1</v>
      </c>
      <c r="R602" s="564">
        <v>1</v>
      </c>
      <c r="S602" s="564">
        <v>1</v>
      </c>
      <c r="T602" s="564">
        <v>1</v>
      </c>
      <c r="U602" s="564">
        <v>1</v>
      </c>
      <c r="V602" s="564">
        <v>1</v>
      </c>
      <c r="W602" s="564">
        <v>1</v>
      </c>
      <c r="X602" s="564">
        <v>1</v>
      </c>
      <c r="Y602" s="564">
        <v>1</v>
      </c>
      <c r="Z602" s="564">
        <v>1</v>
      </c>
      <c r="AA602" s="564">
        <v>1</v>
      </c>
      <c r="AB602" s="564">
        <v>1</v>
      </c>
      <c r="AC602" s="564">
        <v>1</v>
      </c>
      <c r="AD602" s="564">
        <v>1</v>
      </c>
      <c r="AE602" s="564">
        <v>1</v>
      </c>
      <c r="AF602" s="564">
        <v>1</v>
      </c>
      <c r="AG602" s="564">
        <v>1</v>
      </c>
      <c r="AH602" s="564">
        <v>1</v>
      </c>
      <c r="AI602" s="564">
        <v>1</v>
      </c>
      <c r="AJ602" s="564">
        <v>1</v>
      </c>
      <c r="AK602" s="564">
        <v>1</v>
      </c>
    </row>
    <row r="603" spans="1:37">
      <c r="A603">
        <v>599</v>
      </c>
      <c r="B603" s="564">
        <f t="shared" ca="1" si="60"/>
        <v>20</v>
      </c>
      <c r="C603" s="564">
        <f t="shared" ca="1" si="55"/>
        <v>400</v>
      </c>
      <c r="D603" s="564">
        <f t="shared" ca="1" si="58"/>
        <v>20</v>
      </c>
      <c r="E603" s="564">
        <f t="shared" ca="1" si="56"/>
        <v>0</v>
      </c>
      <c r="F603" s="564">
        <f t="shared" ca="1" si="59"/>
        <v>1</v>
      </c>
      <c r="G603" s="564">
        <f t="shared" ca="1" si="57"/>
        <v>-1.4406554671160339</v>
      </c>
      <c r="H603" s="564">
        <v>1</v>
      </c>
      <c r="I603" s="564">
        <v>1</v>
      </c>
      <c r="J603" s="564">
        <v>1</v>
      </c>
      <c r="K603" s="564">
        <v>1</v>
      </c>
      <c r="L603" s="564">
        <v>1</v>
      </c>
      <c r="M603" s="564">
        <v>1</v>
      </c>
      <c r="N603" s="564">
        <v>1</v>
      </c>
      <c r="O603" s="564">
        <v>1</v>
      </c>
      <c r="P603" s="564">
        <v>1</v>
      </c>
      <c r="Q603" s="564">
        <v>1</v>
      </c>
      <c r="R603" s="564">
        <v>1</v>
      </c>
      <c r="S603" s="564">
        <v>1</v>
      </c>
      <c r="T603" s="564">
        <v>1</v>
      </c>
      <c r="U603" s="564">
        <v>1</v>
      </c>
      <c r="V603" s="564">
        <v>1</v>
      </c>
      <c r="W603" s="564">
        <v>1</v>
      </c>
      <c r="X603" s="564">
        <v>1</v>
      </c>
      <c r="Y603" s="564">
        <v>1</v>
      </c>
      <c r="Z603" s="564">
        <v>1</v>
      </c>
      <c r="AA603" s="564">
        <v>1</v>
      </c>
      <c r="AB603" s="564">
        <v>1</v>
      </c>
      <c r="AC603" s="564">
        <v>1</v>
      </c>
      <c r="AD603" s="564">
        <v>1</v>
      </c>
      <c r="AE603" s="564">
        <v>1</v>
      </c>
      <c r="AF603" s="564">
        <v>1</v>
      </c>
      <c r="AG603" s="564">
        <v>1</v>
      </c>
      <c r="AH603" s="564">
        <v>1</v>
      </c>
      <c r="AI603" s="564">
        <v>1</v>
      </c>
      <c r="AJ603" s="564">
        <v>1</v>
      </c>
      <c r="AK603" s="564">
        <v>1</v>
      </c>
    </row>
    <row r="604" spans="1:37">
      <c r="A604">
        <v>600</v>
      </c>
      <c r="B604" s="564">
        <f t="shared" ca="1" si="60"/>
        <v>20</v>
      </c>
      <c r="C604" s="564">
        <f t="shared" ca="1" si="55"/>
        <v>400</v>
      </c>
      <c r="D604" s="564">
        <f t="shared" ca="1" si="58"/>
        <v>20</v>
      </c>
      <c r="E604" s="564">
        <f t="shared" ca="1" si="56"/>
        <v>0</v>
      </c>
      <c r="F604" s="564">
        <f t="shared" ca="1" si="59"/>
        <v>1</v>
      </c>
      <c r="G604" s="564">
        <f t="shared" ca="1" si="57"/>
        <v>-2.2327358890399607</v>
      </c>
      <c r="H604" s="564">
        <v>1</v>
      </c>
      <c r="I604" s="564">
        <v>1</v>
      </c>
      <c r="J604" s="564">
        <v>1</v>
      </c>
      <c r="K604" s="564">
        <v>1</v>
      </c>
      <c r="L604" s="564">
        <v>1</v>
      </c>
      <c r="M604" s="564">
        <v>1</v>
      </c>
      <c r="N604" s="564">
        <v>1</v>
      </c>
      <c r="O604" s="564">
        <v>1</v>
      </c>
      <c r="P604" s="564">
        <v>1</v>
      </c>
      <c r="Q604" s="564">
        <v>1</v>
      </c>
      <c r="R604" s="564">
        <v>1</v>
      </c>
      <c r="S604" s="564">
        <v>1</v>
      </c>
      <c r="T604" s="564">
        <v>1</v>
      </c>
      <c r="U604" s="564">
        <v>1</v>
      </c>
      <c r="V604" s="564">
        <v>1</v>
      </c>
      <c r="W604" s="564">
        <v>1</v>
      </c>
      <c r="X604" s="564">
        <v>1</v>
      </c>
      <c r="Y604" s="564">
        <v>1</v>
      </c>
      <c r="Z604" s="564">
        <v>1</v>
      </c>
      <c r="AA604" s="564">
        <v>1</v>
      </c>
      <c r="AB604" s="564">
        <v>1</v>
      </c>
      <c r="AC604" s="564">
        <v>1</v>
      </c>
      <c r="AD604" s="564">
        <v>1</v>
      </c>
      <c r="AE604" s="564">
        <v>1</v>
      </c>
      <c r="AF604" s="564">
        <v>1</v>
      </c>
      <c r="AG604" s="564">
        <v>1</v>
      </c>
      <c r="AH604" s="564">
        <v>1</v>
      </c>
      <c r="AI604" s="564">
        <v>1</v>
      </c>
      <c r="AJ604" s="564">
        <v>1</v>
      </c>
      <c r="AK604" s="564">
        <v>1</v>
      </c>
    </row>
    <row r="605" spans="1:37">
      <c r="A605">
        <v>601</v>
      </c>
      <c r="B605" s="564">
        <f t="shared" ca="1" si="60"/>
        <v>0</v>
      </c>
      <c r="C605" s="564">
        <f t="shared" ca="1" si="55"/>
        <v>0</v>
      </c>
      <c r="D605" s="564">
        <f t="shared" ca="1" si="58"/>
        <v>0</v>
      </c>
      <c r="E605" s="564">
        <f t="shared" ca="1" si="56"/>
        <v>0</v>
      </c>
      <c r="F605" s="564">
        <f t="shared" ca="1" si="59"/>
        <v>1</v>
      </c>
      <c r="G605" s="564">
        <f t="shared" ca="1" si="57"/>
        <v>-2.0962713780718238</v>
      </c>
      <c r="H605" s="564">
        <v>0</v>
      </c>
      <c r="I605" s="564">
        <v>0</v>
      </c>
      <c r="J605" s="564">
        <v>0</v>
      </c>
      <c r="K605" s="564">
        <v>0</v>
      </c>
      <c r="L605" s="564">
        <v>0</v>
      </c>
      <c r="M605" s="564">
        <v>0</v>
      </c>
      <c r="N605" s="564">
        <v>0</v>
      </c>
      <c r="O605" s="564">
        <v>0</v>
      </c>
      <c r="P605" s="564">
        <v>0</v>
      </c>
      <c r="Q605" s="564">
        <v>0</v>
      </c>
      <c r="R605" s="564">
        <v>0</v>
      </c>
      <c r="S605" s="564">
        <v>0</v>
      </c>
      <c r="T605" s="564">
        <v>0</v>
      </c>
      <c r="U605" s="564">
        <v>0</v>
      </c>
      <c r="V605" s="564">
        <v>0</v>
      </c>
      <c r="W605" s="564">
        <v>0</v>
      </c>
      <c r="X605" s="564">
        <v>0</v>
      </c>
      <c r="Y605" s="564">
        <v>0</v>
      </c>
      <c r="Z605" s="564">
        <v>0</v>
      </c>
      <c r="AA605" s="564">
        <v>0</v>
      </c>
      <c r="AB605" s="564">
        <v>0</v>
      </c>
      <c r="AC605" s="564">
        <v>0</v>
      </c>
      <c r="AD605" s="564">
        <v>0</v>
      </c>
      <c r="AE605" s="564">
        <v>0</v>
      </c>
      <c r="AF605" s="564">
        <v>0</v>
      </c>
      <c r="AG605" s="564">
        <v>0</v>
      </c>
      <c r="AH605" s="564">
        <v>0</v>
      </c>
      <c r="AI605" s="564">
        <v>0</v>
      </c>
      <c r="AJ605" s="564">
        <v>0</v>
      </c>
      <c r="AK605" s="564">
        <v>0</v>
      </c>
    </row>
    <row r="606" spans="1:37">
      <c r="A606">
        <v>602</v>
      </c>
      <c r="B606" s="564">
        <f t="shared" ca="1" si="60"/>
        <v>20</v>
      </c>
      <c r="C606" s="564">
        <f t="shared" ca="1" si="55"/>
        <v>400</v>
      </c>
      <c r="D606" s="564">
        <f t="shared" ca="1" si="58"/>
        <v>20</v>
      </c>
      <c r="E606" s="564">
        <f t="shared" ca="1" si="56"/>
        <v>0</v>
      </c>
      <c r="F606" s="564">
        <f t="shared" ca="1" si="59"/>
        <v>1</v>
      </c>
      <c r="G606" s="564">
        <f t="shared" ca="1" si="57"/>
        <v>3.3946955528303948</v>
      </c>
      <c r="H606" s="564">
        <v>1</v>
      </c>
      <c r="I606" s="564">
        <v>1</v>
      </c>
      <c r="J606" s="564">
        <v>1</v>
      </c>
      <c r="K606" s="564">
        <v>1</v>
      </c>
      <c r="L606" s="564">
        <v>1</v>
      </c>
      <c r="M606" s="564">
        <v>1</v>
      </c>
      <c r="N606" s="564">
        <v>1</v>
      </c>
      <c r="O606" s="564">
        <v>1</v>
      </c>
      <c r="P606" s="564">
        <v>1</v>
      </c>
      <c r="Q606" s="564">
        <v>1</v>
      </c>
      <c r="R606" s="564">
        <v>1</v>
      </c>
      <c r="S606" s="564">
        <v>1</v>
      </c>
      <c r="T606" s="564">
        <v>1</v>
      </c>
      <c r="U606" s="564">
        <v>1</v>
      </c>
      <c r="V606" s="564">
        <v>1</v>
      </c>
      <c r="W606" s="564">
        <v>1</v>
      </c>
      <c r="X606" s="564">
        <v>1</v>
      </c>
      <c r="Y606" s="564">
        <v>1</v>
      </c>
      <c r="Z606" s="564">
        <v>1</v>
      </c>
      <c r="AA606" s="564">
        <v>1</v>
      </c>
      <c r="AB606" s="564">
        <v>1</v>
      </c>
      <c r="AC606" s="564">
        <v>1</v>
      </c>
      <c r="AD606" s="564">
        <v>1</v>
      </c>
      <c r="AE606" s="564">
        <v>1</v>
      </c>
      <c r="AF606" s="564">
        <v>1</v>
      </c>
      <c r="AG606" s="564">
        <v>1</v>
      </c>
      <c r="AH606" s="564">
        <v>1</v>
      </c>
      <c r="AI606" s="564">
        <v>1</v>
      </c>
      <c r="AJ606" s="564">
        <v>1</v>
      </c>
      <c r="AK606" s="564">
        <v>1</v>
      </c>
    </row>
    <row r="607" spans="1:37">
      <c r="A607">
        <v>603</v>
      </c>
      <c r="B607" s="564">
        <f t="shared" ca="1" si="60"/>
        <v>20</v>
      </c>
      <c r="C607" s="564">
        <f t="shared" ca="1" si="55"/>
        <v>400</v>
      </c>
      <c r="D607" s="564">
        <f t="shared" ca="1" si="58"/>
        <v>20</v>
      </c>
      <c r="E607" s="564">
        <f t="shared" ca="1" si="56"/>
        <v>0</v>
      </c>
      <c r="F607" s="564">
        <f t="shared" ca="1" si="59"/>
        <v>1</v>
      </c>
      <c r="G607" s="564">
        <f t="shared" ca="1" si="57"/>
        <v>3.5881558569411007</v>
      </c>
      <c r="H607" s="564">
        <v>1</v>
      </c>
      <c r="I607" s="564">
        <v>1</v>
      </c>
      <c r="J607" s="564">
        <v>1</v>
      </c>
      <c r="K607" s="564">
        <v>1</v>
      </c>
      <c r="L607" s="564">
        <v>1</v>
      </c>
      <c r="M607" s="564">
        <v>1</v>
      </c>
      <c r="N607" s="564">
        <v>1</v>
      </c>
      <c r="O607" s="564">
        <v>1</v>
      </c>
      <c r="P607" s="564">
        <v>1</v>
      </c>
      <c r="Q607" s="564">
        <v>1</v>
      </c>
      <c r="R607" s="564">
        <v>1</v>
      </c>
      <c r="S607" s="564">
        <v>1</v>
      </c>
      <c r="T607" s="564">
        <v>1</v>
      </c>
      <c r="U607" s="564">
        <v>1</v>
      </c>
      <c r="V607" s="564">
        <v>1</v>
      </c>
      <c r="W607" s="564">
        <v>1</v>
      </c>
      <c r="X607" s="564">
        <v>1</v>
      </c>
      <c r="Y607" s="564">
        <v>1</v>
      </c>
      <c r="Z607" s="564">
        <v>1</v>
      </c>
      <c r="AA607" s="564">
        <v>1</v>
      </c>
      <c r="AB607" s="564">
        <v>1</v>
      </c>
      <c r="AC607" s="564">
        <v>1</v>
      </c>
      <c r="AD607" s="564">
        <v>1</v>
      </c>
      <c r="AE607" s="564">
        <v>1</v>
      </c>
      <c r="AF607" s="564">
        <v>1</v>
      </c>
      <c r="AG607" s="564">
        <v>1</v>
      </c>
      <c r="AH607" s="564">
        <v>1</v>
      </c>
      <c r="AI607" s="564">
        <v>1</v>
      </c>
      <c r="AJ607" s="564">
        <v>1</v>
      </c>
      <c r="AK607" s="564">
        <v>1</v>
      </c>
    </row>
    <row r="608" spans="1:37">
      <c r="A608">
        <v>604</v>
      </c>
      <c r="B608" s="564">
        <f t="shared" ca="1" si="60"/>
        <v>20</v>
      </c>
      <c r="C608" s="564">
        <f t="shared" ca="1" si="55"/>
        <v>400</v>
      </c>
      <c r="D608" s="564">
        <f t="shared" ca="1" si="58"/>
        <v>20</v>
      </c>
      <c r="E608" s="564">
        <f t="shared" ca="1" si="56"/>
        <v>0</v>
      </c>
      <c r="F608" s="564">
        <f t="shared" ca="1" si="59"/>
        <v>1</v>
      </c>
      <c r="G608" s="564">
        <f t="shared" ca="1" si="57"/>
        <v>1.3052323810714221</v>
      </c>
      <c r="H608" s="564">
        <v>1</v>
      </c>
      <c r="I608" s="564">
        <v>1</v>
      </c>
      <c r="J608" s="564">
        <v>1</v>
      </c>
      <c r="K608" s="564">
        <v>1</v>
      </c>
      <c r="L608" s="564">
        <v>1</v>
      </c>
      <c r="M608" s="564">
        <v>1</v>
      </c>
      <c r="N608" s="564">
        <v>1</v>
      </c>
      <c r="O608" s="564">
        <v>1</v>
      </c>
      <c r="P608" s="564">
        <v>1</v>
      </c>
      <c r="Q608" s="564">
        <v>1</v>
      </c>
      <c r="R608" s="564">
        <v>1</v>
      </c>
      <c r="S608" s="564">
        <v>1</v>
      </c>
      <c r="T608" s="564">
        <v>1</v>
      </c>
      <c r="U608" s="564">
        <v>1</v>
      </c>
      <c r="V608" s="564">
        <v>1</v>
      </c>
      <c r="W608" s="564">
        <v>1</v>
      </c>
      <c r="X608" s="564">
        <v>1</v>
      </c>
      <c r="Y608" s="564">
        <v>1</v>
      </c>
      <c r="Z608" s="564">
        <v>1</v>
      </c>
      <c r="AA608" s="564">
        <v>1</v>
      </c>
      <c r="AB608" s="564">
        <v>1</v>
      </c>
      <c r="AC608" s="564">
        <v>1</v>
      </c>
      <c r="AD608" s="564">
        <v>1</v>
      </c>
      <c r="AE608" s="564">
        <v>1</v>
      </c>
      <c r="AF608" s="564">
        <v>1</v>
      </c>
      <c r="AG608" s="564">
        <v>1</v>
      </c>
      <c r="AH608" s="564">
        <v>1</v>
      </c>
      <c r="AI608" s="564">
        <v>1</v>
      </c>
      <c r="AJ608" s="564">
        <v>1</v>
      </c>
      <c r="AK608" s="564">
        <v>1</v>
      </c>
    </row>
    <row r="609" spans="1:37">
      <c r="A609">
        <v>605</v>
      </c>
      <c r="B609" s="564">
        <f t="shared" ca="1" si="60"/>
        <v>20</v>
      </c>
      <c r="C609" s="564">
        <f t="shared" ca="1" si="55"/>
        <v>400</v>
      </c>
      <c r="D609" s="564">
        <f t="shared" ca="1" si="58"/>
        <v>20</v>
      </c>
      <c r="E609" s="564">
        <f t="shared" ca="1" si="56"/>
        <v>0</v>
      </c>
      <c r="F609" s="564">
        <f t="shared" ca="1" si="59"/>
        <v>1</v>
      </c>
      <c r="G609" s="564">
        <f t="shared" ca="1" si="57"/>
        <v>-5.1057476477335602</v>
      </c>
      <c r="H609" s="564">
        <v>1</v>
      </c>
      <c r="I609" s="564">
        <v>1</v>
      </c>
      <c r="J609" s="564">
        <v>1</v>
      </c>
      <c r="K609" s="564">
        <v>1</v>
      </c>
      <c r="L609" s="564">
        <v>1</v>
      </c>
      <c r="M609" s="564">
        <v>1</v>
      </c>
      <c r="N609" s="564">
        <v>1</v>
      </c>
      <c r="O609" s="564">
        <v>1</v>
      </c>
      <c r="P609" s="564">
        <v>1</v>
      </c>
      <c r="Q609" s="564">
        <v>1</v>
      </c>
      <c r="R609" s="564">
        <v>1</v>
      </c>
      <c r="S609" s="564">
        <v>1</v>
      </c>
      <c r="T609" s="564">
        <v>1</v>
      </c>
      <c r="U609" s="564">
        <v>1</v>
      </c>
      <c r="V609" s="564">
        <v>1</v>
      </c>
      <c r="W609" s="564">
        <v>1</v>
      </c>
      <c r="X609" s="564">
        <v>1</v>
      </c>
      <c r="Y609" s="564">
        <v>1</v>
      </c>
      <c r="Z609" s="564">
        <v>1</v>
      </c>
      <c r="AA609" s="564">
        <v>1</v>
      </c>
      <c r="AB609" s="564">
        <v>1</v>
      </c>
      <c r="AC609" s="564">
        <v>1</v>
      </c>
      <c r="AD609" s="564">
        <v>1</v>
      </c>
      <c r="AE609" s="564">
        <v>1</v>
      </c>
      <c r="AF609" s="564">
        <v>1</v>
      </c>
      <c r="AG609" s="564">
        <v>1</v>
      </c>
      <c r="AH609" s="564">
        <v>1</v>
      </c>
      <c r="AI609" s="564">
        <v>1</v>
      </c>
      <c r="AJ609" s="564">
        <v>1</v>
      </c>
      <c r="AK609" s="564">
        <v>1</v>
      </c>
    </row>
    <row r="610" spans="1:37">
      <c r="A610">
        <v>606</v>
      </c>
      <c r="B610" s="564">
        <f t="shared" ca="1" si="60"/>
        <v>20</v>
      </c>
      <c r="C610" s="564">
        <f t="shared" ca="1" si="55"/>
        <v>400</v>
      </c>
      <c r="D610" s="564">
        <f t="shared" ca="1" si="58"/>
        <v>20</v>
      </c>
      <c r="E610" s="564">
        <f t="shared" ca="1" si="56"/>
        <v>0</v>
      </c>
      <c r="F610" s="564">
        <f t="shared" ca="1" si="59"/>
        <v>1</v>
      </c>
      <c r="G610" s="564">
        <f t="shared" ca="1" si="57"/>
        <v>-6.3463222640428008</v>
      </c>
      <c r="H610" s="564">
        <v>1</v>
      </c>
      <c r="I610" s="564">
        <v>1</v>
      </c>
      <c r="J610" s="564">
        <v>1</v>
      </c>
      <c r="K610" s="564">
        <v>1</v>
      </c>
      <c r="L610" s="564">
        <v>1</v>
      </c>
      <c r="M610" s="564">
        <v>1</v>
      </c>
      <c r="N610" s="564">
        <v>1</v>
      </c>
      <c r="O610" s="564">
        <v>1</v>
      </c>
      <c r="P610" s="564">
        <v>1</v>
      </c>
      <c r="Q610" s="564">
        <v>1</v>
      </c>
      <c r="R610" s="564">
        <v>1</v>
      </c>
      <c r="S610" s="564">
        <v>1</v>
      </c>
      <c r="T610" s="564">
        <v>1</v>
      </c>
      <c r="U610" s="564">
        <v>1</v>
      </c>
      <c r="V610" s="564">
        <v>1</v>
      </c>
      <c r="W610" s="564">
        <v>1</v>
      </c>
      <c r="X610" s="564">
        <v>1</v>
      </c>
      <c r="Y610" s="564">
        <v>1</v>
      </c>
      <c r="Z610" s="564">
        <v>1</v>
      </c>
      <c r="AA610" s="564">
        <v>1</v>
      </c>
      <c r="AB610" s="564">
        <v>1</v>
      </c>
      <c r="AC610" s="564">
        <v>1</v>
      </c>
      <c r="AD610" s="564">
        <v>1</v>
      </c>
      <c r="AE610" s="564">
        <v>1</v>
      </c>
      <c r="AF610" s="564">
        <v>1</v>
      </c>
      <c r="AG610" s="564">
        <v>1</v>
      </c>
      <c r="AH610" s="564">
        <v>1</v>
      </c>
      <c r="AI610" s="564">
        <v>1</v>
      </c>
      <c r="AJ610" s="564">
        <v>1</v>
      </c>
      <c r="AK610" s="564">
        <v>1</v>
      </c>
    </row>
    <row r="611" spans="1:37">
      <c r="A611">
        <v>607</v>
      </c>
      <c r="B611" s="564">
        <f t="shared" ca="1" si="60"/>
        <v>0</v>
      </c>
      <c r="C611" s="564">
        <f t="shared" ca="1" si="55"/>
        <v>0</v>
      </c>
      <c r="D611" s="564">
        <f t="shared" ca="1" si="58"/>
        <v>0</v>
      </c>
      <c r="E611" s="564">
        <f t="shared" ca="1" si="56"/>
        <v>0</v>
      </c>
      <c r="F611" s="564">
        <f t="shared" ca="1" si="59"/>
        <v>1</v>
      </c>
      <c r="G611" s="564">
        <f t="shared" ca="1" si="57"/>
        <v>-0.38626961505625368</v>
      </c>
      <c r="H611" s="564">
        <v>0</v>
      </c>
      <c r="I611" s="564">
        <v>0</v>
      </c>
      <c r="J611" s="564">
        <v>0</v>
      </c>
      <c r="K611" s="564">
        <v>0</v>
      </c>
      <c r="L611" s="564">
        <v>0</v>
      </c>
      <c r="M611" s="564">
        <v>0</v>
      </c>
      <c r="N611" s="564">
        <v>0</v>
      </c>
      <c r="O611" s="564">
        <v>0</v>
      </c>
      <c r="P611" s="564">
        <v>0</v>
      </c>
      <c r="Q611" s="564">
        <v>0</v>
      </c>
      <c r="R611" s="564">
        <v>0</v>
      </c>
      <c r="S611" s="564">
        <v>0</v>
      </c>
      <c r="T611" s="564">
        <v>0</v>
      </c>
      <c r="U611" s="564">
        <v>0</v>
      </c>
      <c r="V611" s="564">
        <v>0</v>
      </c>
      <c r="W611" s="564">
        <v>0</v>
      </c>
      <c r="X611" s="564">
        <v>0</v>
      </c>
      <c r="Y611" s="564">
        <v>0</v>
      </c>
      <c r="Z611" s="564">
        <v>0</v>
      </c>
      <c r="AA611" s="564">
        <v>0</v>
      </c>
      <c r="AB611" s="564">
        <v>0</v>
      </c>
      <c r="AC611" s="564">
        <v>0</v>
      </c>
      <c r="AD611" s="564">
        <v>0</v>
      </c>
      <c r="AE611" s="564">
        <v>0</v>
      </c>
      <c r="AF611" s="564">
        <v>0</v>
      </c>
      <c r="AG611" s="564">
        <v>0</v>
      </c>
      <c r="AH611" s="564">
        <v>0</v>
      </c>
      <c r="AI611" s="564">
        <v>0</v>
      </c>
      <c r="AJ611" s="564">
        <v>0</v>
      </c>
      <c r="AK611" s="564">
        <v>0</v>
      </c>
    </row>
    <row r="612" spans="1:37">
      <c r="A612">
        <v>608</v>
      </c>
      <c r="B612" s="564">
        <f t="shared" ca="1" si="60"/>
        <v>9</v>
      </c>
      <c r="C612" s="564">
        <f t="shared" ca="1" si="55"/>
        <v>81</v>
      </c>
      <c r="D612" s="564">
        <f t="shared" ca="1" si="58"/>
        <v>9</v>
      </c>
      <c r="E612" s="564">
        <f t="shared" ca="1" si="56"/>
        <v>4.95</v>
      </c>
      <c r="F612" s="564">
        <f t="shared" ca="1" si="59"/>
        <v>0.47894736842105268</v>
      </c>
      <c r="G612" s="564">
        <f t="shared" ca="1" si="57"/>
        <v>-3.8443544375185508</v>
      </c>
      <c r="H612" s="564">
        <v>1</v>
      </c>
      <c r="I612" s="564">
        <v>0</v>
      </c>
      <c r="J612" s="564">
        <v>0</v>
      </c>
      <c r="K612" s="564">
        <v>1</v>
      </c>
      <c r="L612" s="564">
        <v>1</v>
      </c>
      <c r="M612" s="564">
        <v>0</v>
      </c>
      <c r="N612" s="564">
        <v>0</v>
      </c>
      <c r="O612" s="564">
        <v>1</v>
      </c>
      <c r="P612" s="564">
        <v>0</v>
      </c>
      <c r="Q612" s="564">
        <v>0</v>
      </c>
      <c r="R612" s="564">
        <v>1</v>
      </c>
      <c r="S612" s="564">
        <v>1</v>
      </c>
      <c r="T612" s="564">
        <v>0</v>
      </c>
      <c r="U612" s="564">
        <v>0</v>
      </c>
      <c r="V612" s="564">
        <v>1</v>
      </c>
      <c r="W612" s="564">
        <v>1</v>
      </c>
      <c r="X612" s="564">
        <v>1</v>
      </c>
      <c r="Y612" s="564">
        <v>0</v>
      </c>
      <c r="Z612" s="564">
        <v>0</v>
      </c>
      <c r="AA612" s="564">
        <v>0</v>
      </c>
      <c r="AB612" s="564">
        <v>1</v>
      </c>
      <c r="AC612" s="564">
        <v>0</v>
      </c>
      <c r="AD612" s="564">
        <v>1</v>
      </c>
      <c r="AE612" s="564">
        <v>0</v>
      </c>
      <c r="AF612" s="564">
        <v>0</v>
      </c>
      <c r="AG612" s="564">
        <v>0</v>
      </c>
      <c r="AH612" s="564">
        <v>0</v>
      </c>
      <c r="AI612" s="564">
        <v>0</v>
      </c>
      <c r="AJ612" s="564">
        <v>0</v>
      </c>
      <c r="AK612" s="564">
        <v>0</v>
      </c>
    </row>
    <row r="613" spans="1:37">
      <c r="A613">
        <v>609</v>
      </c>
      <c r="B613" s="564">
        <f t="shared" ca="1" si="60"/>
        <v>0</v>
      </c>
      <c r="C613" s="564">
        <f t="shared" ca="1" si="55"/>
        <v>0</v>
      </c>
      <c r="D613" s="564">
        <f t="shared" ca="1" si="58"/>
        <v>0</v>
      </c>
      <c r="E613" s="564">
        <f t="shared" ca="1" si="56"/>
        <v>0</v>
      </c>
      <c r="F613" s="564">
        <f t="shared" ca="1" si="59"/>
        <v>1</v>
      </c>
      <c r="G613" s="564">
        <f t="shared" ca="1" si="57"/>
        <v>-0.31742682725495341</v>
      </c>
      <c r="H613" s="564">
        <v>0</v>
      </c>
      <c r="I613" s="564">
        <v>0</v>
      </c>
      <c r="J613" s="564">
        <v>0</v>
      </c>
      <c r="K613" s="564">
        <v>0</v>
      </c>
      <c r="L613" s="564">
        <v>0</v>
      </c>
      <c r="M613" s="564">
        <v>0</v>
      </c>
      <c r="N613" s="564">
        <v>0</v>
      </c>
      <c r="O613" s="564">
        <v>0</v>
      </c>
      <c r="P613" s="564">
        <v>0</v>
      </c>
      <c r="Q613" s="564">
        <v>0</v>
      </c>
      <c r="R613" s="564">
        <v>0</v>
      </c>
      <c r="S613" s="564">
        <v>0</v>
      </c>
      <c r="T613" s="564">
        <v>0</v>
      </c>
      <c r="U613" s="564">
        <v>0</v>
      </c>
      <c r="V613" s="564">
        <v>0</v>
      </c>
      <c r="W613" s="564">
        <v>0</v>
      </c>
      <c r="X613" s="564">
        <v>0</v>
      </c>
      <c r="Y613" s="564">
        <v>0</v>
      </c>
      <c r="Z613" s="564">
        <v>0</v>
      </c>
      <c r="AA613" s="564">
        <v>0</v>
      </c>
      <c r="AB613" s="564">
        <v>0</v>
      </c>
      <c r="AC613" s="564">
        <v>0</v>
      </c>
      <c r="AD613" s="564">
        <v>0</v>
      </c>
      <c r="AE613" s="564">
        <v>0</v>
      </c>
      <c r="AF613" s="564">
        <v>0</v>
      </c>
      <c r="AG613" s="564">
        <v>0</v>
      </c>
      <c r="AH613" s="564">
        <v>0</v>
      </c>
      <c r="AI613" s="564">
        <v>0</v>
      </c>
      <c r="AJ613" s="564">
        <v>0</v>
      </c>
      <c r="AK613" s="564">
        <v>0</v>
      </c>
    </row>
    <row r="614" spans="1:37">
      <c r="A614">
        <v>610</v>
      </c>
      <c r="B614" s="564">
        <f t="shared" ca="1" si="60"/>
        <v>0</v>
      </c>
      <c r="C614" s="564">
        <f t="shared" ca="1" si="55"/>
        <v>0</v>
      </c>
      <c r="D614" s="564">
        <f t="shared" ca="1" si="58"/>
        <v>0</v>
      </c>
      <c r="E614" s="564">
        <f t="shared" ca="1" si="56"/>
        <v>0</v>
      </c>
      <c r="F614" s="564">
        <f t="shared" ca="1" si="59"/>
        <v>1</v>
      </c>
      <c r="G614" s="564">
        <f t="shared" ca="1" si="57"/>
        <v>-4.9397225136134217</v>
      </c>
      <c r="H614" s="564">
        <v>0</v>
      </c>
      <c r="I614" s="564">
        <v>0</v>
      </c>
      <c r="J614" s="564">
        <v>0</v>
      </c>
      <c r="K614" s="564">
        <v>0</v>
      </c>
      <c r="L614" s="564">
        <v>0</v>
      </c>
      <c r="M614" s="564">
        <v>0</v>
      </c>
      <c r="N614" s="564">
        <v>0</v>
      </c>
      <c r="O614" s="564">
        <v>0</v>
      </c>
      <c r="P614" s="564">
        <v>0</v>
      </c>
      <c r="Q614" s="564">
        <v>0</v>
      </c>
      <c r="R614" s="564">
        <v>0</v>
      </c>
      <c r="S614" s="564">
        <v>0</v>
      </c>
      <c r="T614" s="564">
        <v>0</v>
      </c>
      <c r="U614" s="564">
        <v>0</v>
      </c>
      <c r="V614" s="564">
        <v>0</v>
      </c>
      <c r="W614" s="564">
        <v>0</v>
      </c>
      <c r="X614" s="564">
        <v>0</v>
      </c>
      <c r="Y614" s="564">
        <v>0</v>
      </c>
      <c r="Z614" s="564">
        <v>0</v>
      </c>
      <c r="AA614" s="564">
        <v>0</v>
      </c>
      <c r="AB614" s="564">
        <v>0</v>
      </c>
      <c r="AC614" s="564">
        <v>0</v>
      </c>
      <c r="AD614" s="564">
        <v>0</v>
      </c>
      <c r="AE614" s="564">
        <v>0</v>
      </c>
      <c r="AF614" s="564">
        <v>0</v>
      </c>
      <c r="AG614" s="564">
        <v>0</v>
      </c>
      <c r="AH614" s="564">
        <v>0</v>
      </c>
      <c r="AI614" s="564">
        <v>0</v>
      </c>
      <c r="AJ614" s="564">
        <v>0</v>
      </c>
      <c r="AK614" s="564">
        <v>0</v>
      </c>
    </row>
    <row r="615" spans="1:37">
      <c r="A615">
        <v>611</v>
      </c>
      <c r="B615" s="564">
        <f t="shared" ca="1" si="60"/>
        <v>20</v>
      </c>
      <c r="C615" s="564">
        <f t="shared" ca="1" si="55"/>
        <v>400</v>
      </c>
      <c r="D615" s="564">
        <f t="shared" ca="1" si="58"/>
        <v>20</v>
      </c>
      <c r="E615" s="564">
        <f t="shared" ca="1" si="56"/>
        <v>0</v>
      </c>
      <c r="F615" s="564">
        <f t="shared" ca="1" si="59"/>
        <v>1</v>
      </c>
      <c r="G615" s="564">
        <f t="shared" ca="1" si="57"/>
        <v>3.5629101816345523</v>
      </c>
      <c r="H615" s="564">
        <v>1</v>
      </c>
      <c r="I615" s="564">
        <v>1</v>
      </c>
      <c r="J615" s="564">
        <v>1</v>
      </c>
      <c r="K615" s="564">
        <v>1</v>
      </c>
      <c r="L615" s="564">
        <v>1</v>
      </c>
      <c r="M615" s="564">
        <v>1</v>
      </c>
      <c r="N615" s="564">
        <v>1</v>
      </c>
      <c r="O615" s="564">
        <v>1</v>
      </c>
      <c r="P615" s="564">
        <v>1</v>
      </c>
      <c r="Q615" s="564">
        <v>1</v>
      </c>
      <c r="R615" s="564">
        <v>1</v>
      </c>
      <c r="S615" s="564">
        <v>1</v>
      </c>
      <c r="T615" s="564">
        <v>1</v>
      </c>
      <c r="U615" s="564">
        <v>1</v>
      </c>
      <c r="V615" s="564">
        <v>1</v>
      </c>
      <c r="W615" s="564">
        <v>1</v>
      </c>
      <c r="X615" s="564">
        <v>1</v>
      </c>
      <c r="Y615" s="564">
        <v>1</v>
      </c>
      <c r="Z615" s="564">
        <v>1</v>
      </c>
      <c r="AA615" s="564">
        <v>1</v>
      </c>
      <c r="AB615" s="564">
        <v>1</v>
      </c>
      <c r="AC615" s="564">
        <v>1</v>
      </c>
      <c r="AD615" s="564">
        <v>1</v>
      </c>
      <c r="AE615" s="564">
        <v>1</v>
      </c>
      <c r="AF615" s="564">
        <v>1</v>
      </c>
      <c r="AG615" s="564">
        <v>1</v>
      </c>
      <c r="AH615" s="564">
        <v>1</v>
      </c>
      <c r="AI615" s="564">
        <v>1</v>
      </c>
      <c r="AJ615" s="564">
        <v>1</v>
      </c>
      <c r="AK615" s="564">
        <v>1</v>
      </c>
    </row>
    <row r="616" spans="1:37">
      <c r="A616">
        <v>612</v>
      </c>
      <c r="B616" s="564">
        <f t="shared" ca="1" si="60"/>
        <v>0</v>
      </c>
      <c r="C616" s="564">
        <f t="shared" ca="1" si="55"/>
        <v>0</v>
      </c>
      <c r="D616" s="564">
        <f t="shared" ca="1" si="58"/>
        <v>0</v>
      </c>
      <c r="E616" s="564">
        <f t="shared" ca="1" si="56"/>
        <v>0</v>
      </c>
      <c r="F616" s="564">
        <f t="shared" ca="1" si="59"/>
        <v>1</v>
      </c>
      <c r="G616" s="564">
        <f t="shared" ca="1" si="57"/>
        <v>5.1713337270905235</v>
      </c>
      <c r="H616" s="564">
        <v>0</v>
      </c>
      <c r="I616" s="564">
        <v>0</v>
      </c>
      <c r="J616" s="564">
        <v>0</v>
      </c>
      <c r="K616" s="564">
        <v>0</v>
      </c>
      <c r="L616" s="564">
        <v>0</v>
      </c>
      <c r="M616" s="564">
        <v>0</v>
      </c>
      <c r="N616" s="564">
        <v>0</v>
      </c>
      <c r="O616" s="564">
        <v>0</v>
      </c>
      <c r="P616" s="564">
        <v>0</v>
      </c>
      <c r="Q616" s="564">
        <v>0</v>
      </c>
      <c r="R616" s="564">
        <v>0</v>
      </c>
      <c r="S616" s="564">
        <v>0</v>
      </c>
      <c r="T616" s="564">
        <v>0</v>
      </c>
      <c r="U616" s="564">
        <v>0</v>
      </c>
      <c r="V616" s="564">
        <v>0</v>
      </c>
      <c r="W616" s="564">
        <v>0</v>
      </c>
      <c r="X616" s="564">
        <v>0</v>
      </c>
      <c r="Y616" s="564">
        <v>0</v>
      </c>
      <c r="Z616" s="564">
        <v>0</v>
      </c>
      <c r="AA616" s="564">
        <v>0</v>
      </c>
      <c r="AB616" s="564">
        <v>0</v>
      </c>
      <c r="AC616" s="564">
        <v>0</v>
      </c>
      <c r="AD616" s="564">
        <v>0</v>
      </c>
      <c r="AE616" s="564">
        <v>0</v>
      </c>
      <c r="AF616" s="564">
        <v>0</v>
      </c>
      <c r="AG616" s="564">
        <v>0</v>
      </c>
      <c r="AH616" s="564">
        <v>0</v>
      </c>
      <c r="AI616" s="564">
        <v>0</v>
      </c>
      <c r="AJ616" s="564">
        <v>0</v>
      </c>
      <c r="AK616" s="564">
        <v>0</v>
      </c>
    </row>
    <row r="617" spans="1:37">
      <c r="A617">
        <v>613</v>
      </c>
      <c r="B617" s="564">
        <f t="shared" ca="1" si="60"/>
        <v>0</v>
      </c>
      <c r="C617" s="564">
        <f t="shared" ca="1" si="55"/>
        <v>0</v>
      </c>
      <c r="D617" s="564">
        <f t="shared" ca="1" si="58"/>
        <v>0</v>
      </c>
      <c r="E617" s="564">
        <f t="shared" ca="1" si="56"/>
        <v>0</v>
      </c>
      <c r="F617" s="564">
        <f t="shared" ca="1" si="59"/>
        <v>1</v>
      </c>
      <c r="G617" s="564">
        <f t="shared" ca="1" si="57"/>
        <v>-1.2193973832601332</v>
      </c>
      <c r="H617" s="564">
        <v>0</v>
      </c>
      <c r="I617" s="564">
        <v>0</v>
      </c>
      <c r="J617" s="564">
        <v>0</v>
      </c>
      <c r="K617" s="564">
        <v>0</v>
      </c>
      <c r="L617" s="564">
        <v>0</v>
      </c>
      <c r="M617" s="564">
        <v>0</v>
      </c>
      <c r="N617" s="564">
        <v>0</v>
      </c>
      <c r="O617" s="564">
        <v>0</v>
      </c>
      <c r="P617" s="564">
        <v>0</v>
      </c>
      <c r="Q617" s="564">
        <v>0</v>
      </c>
      <c r="R617" s="564">
        <v>0</v>
      </c>
      <c r="S617" s="564">
        <v>0</v>
      </c>
      <c r="T617" s="564">
        <v>0</v>
      </c>
      <c r="U617" s="564">
        <v>0</v>
      </c>
      <c r="V617" s="564">
        <v>0</v>
      </c>
      <c r="W617" s="564">
        <v>0</v>
      </c>
      <c r="X617" s="564">
        <v>0</v>
      </c>
      <c r="Y617" s="564">
        <v>0</v>
      </c>
      <c r="Z617" s="564">
        <v>0</v>
      </c>
      <c r="AA617" s="564">
        <v>0</v>
      </c>
      <c r="AB617" s="564">
        <v>0</v>
      </c>
      <c r="AC617" s="564">
        <v>0</v>
      </c>
      <c r="AD617" s="564">
        <v>0</v>
      </c>
      <c r="AE617" s="564">
        <v>0</v>
      </c>
      <c r="AF617" s="564">
        <v>0</v>
      </c>
      <c r="AG617" s="564">
        <v>0</v>
      </c>
      <c r="AH617" s="564">
        <v>0</v>
      </c>
      <c r="AI617" s="564">
        <v>0</v>
      </c>
      <c r="AJ617" s="564">
        <v>0</v>
      </c>
      <c r="AK617" s="564">
        <v>0</v>
      </c>
    </row>
    <row r="618" spans="1:37">
      <c r="A618">
        <v>614</v>
      </c>
      <c r="B618" s="564">
        <f t="shared" ca="1" si="60"/>
        <v>0</v>
      </c>
      <c r="C618" s="564">
        <f t="shared" ca="1" si="55"/>
        <v>0</v>
      </c>
      <c r="D618" s="564">
        <f t="shared" ca="1" si="58"/>
        <v>0</v>
      </c>
      <c r="E618" s="564">
        <f t="shared" ca="1" si="56"/>
        <v>0</v>
      </c>
      <c r="F618" s="564">
        <f t="shared" ca="1" si="59"/>
        <v>1</v>
      </c>
      <c r="G618" s="564">
        <f t="shared" ca="1" si="57"/>
        <v>4.4319001876405881</v>
      </c>
      <c r="H618" s="564">
        <v>0</v>
      </c>
      <c r="I618" s="564">
        <v>0</v>
      </c>
      <c r="J618" s="564">
        <v>0</v>
      </c>
      <c r="K618" s="564">
        <v>0</v>
      </c>
      <c r="L618" s="564">
        <v>0</v>
      </c>
      <c r="M618" s="564">
        <v>0</v>
      </c>
      <c r="N618" s="564">
        <v>0</v>
      </c>
      <c r="O618" s="564">
        <v>0</v>
      </c>
      <c r="P618" s="564">
        <v>0</v>
      </c>
      <c r="Q618" s="564">
        <v>0</v>
      </c>
      <c r="R618" s="564">
        <v>0</v>
      </c>
      <c r="S618" s="564">
        <v>0</v>
      </c>
      <c r="T618" s="564">
        <v>0</v>
      </c>
      <c r="U618" s="564">
        <v>0</v>
      </c>
      <c r="V618" s="564">
        <v>0</v>
      </c>
      <c r="W618" s="564">
        <v>0</v>
      </c>
      <c r="X618" s="564">
        <v>0</v>
      </c>
      <c r="Y618" s="564">
        <v>0</v>
      </c>
      <c r="Z618" s="564">
        <v>0</v>
      </c>
      <c r="AA618" s="564">
        <v>0</v>
      </c>
      <c r="AB618" s="564">
        <v>0</v>
      </c>
      <c r="AC618" s="564">
        <v>0</v>
      </c>
      <c r="AD618" s="564">
        <v>0</v>
      </c>
      <c r="AE618" s="564">
        <v>0</v>
      </c>
      <c r="AF618" s="564">
        <v>0</v>
      </c>
      <c r="AG618" s="564">
        <v>0</v>
      </c>
      <c r="AH618" s="564">
        <v>0</v>
      </c>
      <c r="AI618" s="564">
        <v>0</v>
      </c>
      <c r="AJ618" s="564">
        <v>0</v>
      </c>
      <c r="AK618" s="564">
        <v>0</v>
      </c>
    </row>
    <row r="619" spans="1:37">
      <c r="A619">
        <v>615</v>
      </c>
      <c r="B619" s="564">
        <f t="shared" ca="1" si="60"/>
        <v>0</v>
      </c>
      <c r="C619" s="564">
        <f t="shared" ca="1" si="55"/>
        <v>0</v>
      </c>
      <c r="D619" s="564">
        <f t="shared" ca="1" si="58"/>
        <v>0</v>
      </c>
      <c r="E619" s="564">
        <f t="shared" ca="1" si="56"/>
        <v>0</v>
      </c>
      <c r="F619" s="564">
        <f t="shared" ca="1" si="59"/>
        <v>1</v>
      </c>
      <c r="G619" s="564">
        <f t="shared" ca="1" si="57"/>
        <v>-3.2675386564184383</v>
      </c>
      <c r="H619" s="564">
        <v>0</v>
      </c>
      <c r="I619" s="564">
        <v>0</v>
      </c>
      <c r="J619" s="564">
        <v>0</v>
      </c>
      <c r="K619" s="564">
        <v>0</v>
      </c>
      <c r="L619" s="564">
        <v>0</v>
      </c>
      <c r="M619" s="564">
        <v>0</v>
      </c>
      <c r="N619" s="564">
        <v>0</v>
      </c>
      <c r="O619" s="564">
        <v>0</v>
      </c>
      <c r="P619" s="564">
        <v>0</v>
      </c>
      <c r="Q619" s="564">
        <v>0</v>
      </c>
      <c r="R619" s="564">
        <v>0</v>
      </c>
      <c r="S619" s="564">
        <v>0</v>
      </c>
      <c r="T619" s="564">
        <v>0</v>
      </c>
      <c r="U619" s="564">
        <v>0</v>
      </c>
      <c r="V619" s="564">
        <v>0</v>
      </c>
      <c r="W619" s="564">
        <v>0</v>
      </c>
      <c r="X619" s="564">
        <v>0</v>
      </c>
      <c r="Y619" s="564">
        <v>0</v>
      </c>
      <c r="Z619" s="564">
        <v>0</v>
      </c>
      <c r="AA619" s="564">
        <v>0</v>
      </c>
      <c r="AB619" s="564">
        <v>0</v>
      </c>
      <c r="AC619" s="564">
        <v>0</v>
      </c>
      <c r="AD619" s="564">
        <v>0</v>
      </c>
      <c r="AE619" s="564">
        <v>0</v>
      </c>
      <c r="AF619" s="564">
        <v>0</v>
      </c>
      <c r="AG619" s="564">
        <v>0</v>
      </c>
      <c r="AH619" s="564">
        <v>0</v>
      </c>
      <c r="AI619" s="564">
        <v>0</v>
      </c>
      <c r="AJ619" s="564">
        <v>0</v>
      </c>
      <c r="AK619" s="564">
        <v>0</v>
      </c>
    </row>
    <row r="620" spans="1:37">
      <c r="A620">
        <v>616</v>
      </c>
      <c r="B620" s="564">
        <f t="shared" ca="1" si="60"/>
        <v>20</v>
      </c>
      <c r="C620" s="564">
        <f t="shared" ca="1" si="55"/>
        <v>400</v>
      </c>
      <c r="D620" s="564">
        <f t="shared" ca="1" si="58"/>
        <v>20</v>
      </c>
      <c r="E620" s="564">
        <f t="shared" ca="1" si="56"/>
        <v>0</v>
      </c>
      <c r="F620" s="564">
        <f t="shared" ca="1" si="59"/>
        <v>1</v>
      </c>
      <c r="G620" s="564">
        <f t="shared" ca="1" si="57"/>
        <v>3.0600555974598374</v>
      </c>
      <c r="H620" s="564">
        <v>1</v>
      </c>
      <c r="I620" s="564">
        <v>1</v>
      </c>
      <c r="J620" s="564">
        <v>1</v>
      </c>
      <c r="K620" s="564">
        <v>1</v>
      </c>
      <c r="L620" s="564">
        <v>1</v>
      </c>
      <c r="M620" s="564">
        <v>1</v>
      </c>
      <c r="N620" s="564">
        <v>1</v>
      </c>
      <c r="O620" s="564">
        <v>1</v>
      </c>
      <c r="P620" s="564">
        <v>1</v>
      </c>
      <c r="Q620" s="564">
        <v>1</v>
      </c>
      <c r="R620" s="564">
        <v>1</v>
      </c>
      <c r="S620" s="564">
        <v>1</v>
      </c>
      <c r="T620" s="564">
        <v>1</v>
      </c>
      <c r="U620" s="564">
        <v>1</v>
      </c>
      <c r="V620" s="564">
        <v>1</v>
      </c>
      <c r="W620" s="564">
        <v>1</v>
      </c>
      <c r="X620" s="564">
        <v>1</v>
      </c>
      <c r="Y620" s="564">
        <v>1</v>
      </c>
      <c r="Z620" s="564">
        <v>1</v>
      </c>
      <c r="AA620" s="564">
        <v>1</v>
      </c>
      <c r="AB620" s="564">
        <v>1</v>
      </c>
      <c r="AC620" s="564">
        <v>1</v>
      </c>
      <c r="AD620" s="564">
        <v>1</v>
      </c>
      <c r="AE620" s="564">
        <v>1</v>
      </c>
      <c r="AF620" s="564">
        <v>1</v>
      </c>
      <c r="AG620" s="564">
        <v>1</v>
      </c>
      <c r="AH620" s="564">
        <v>1</v>
      </c>
      <c r="AI620" s="564">
        <v>1</v>
      </c>
      <c r="AJ620" s="564">
        <v>1</v>
      </c>
      <c r="AK620" s="564">
        <v>1</v>
      </c>
    </row>
    <row r="621" spans="1:37">
      <c r="A621">
        <v>617</v>
      </c>
      <c r="B621" s="564">
        <f t="shared" ca="1" si="60"/>
        <v>20</v>
      </c>
      <c r="C621" s="564">
        <f t="shared" ca="1" si="55"/>
        <v>400</v>
      </c>
      <c r="D621" s="564">
        <f t="shared" ca="1" si="58"/>
        <v>20</v>
      </c>
      <c r="E621" s="564">
        <f t="shared" ca="1" si="56"/>
        <v>0</v>
      </c>
      <c r="F621" s="564">
        <f t="shared" ca="1" si="59"/>
        <v>1</v>
      </c>
      <c r="G621" s="564">
        <f t="shared" ca="1" si="57"/>
        <v>-4.7366672177529292</v>
      </c>
      <c r="H621" s="564">
        <v>1</v>
      </c>
      <c r="I621" s="564">
        <v>1</v>
      </c>
      <c r="J621" s="564">
        <v>1</v>
      </c>
      <c r="K621" s="564">
        <v>1</v>
      </c>
      <c r="L621" s="564">
        <v>1</v>
      </c>
      <c r="M621" s="564">
        <v>1</v>
      </c>
      <c r="N621" s="564">
        <v>1</v>
      </c>
      <c r="O621" s="564">
        <v>1</v>
      </c>
      <c r="P621" s="564">
        <v>1</v>
      </c>
      <c r="Q621" s="564">
        <v>1</v>
      </c>
      <c r="R621" s="564">
        <v>1</v>
      </c>
      <c r="S621" s="564">
        <v>1</v>
      </c>
      <c r="T621" s="564">
        <v>1</v>
      </c>
      <c r="U621" s="564">
        <v>1</v>
      </c>
      <c r="V621" s="564">
        <v>1</v>
      </c>
      <c r="W621" s="564">
        <v>1</v>
      </c>
      <c r="X621" s="564">
        <v>1</v>
      </c>
      <c r="Y621" s="564">
        <v>1</v>
      </c>
      <c r="Z621" s="564">
        <v>1</v>
      </c>
      <c r="AA621" s="564">
        <v>1</v>
      </c>
      <c r="AB621" s="564">
        <v>1</v>
      </c>
      <c r="AC621" s="564">
        <v>1</v>
      </c>
      <c r="AD621" s="564">
        <v>1</v>
      </c>
      <c r="AE621" s="564">
        <v>1</v>
      </c>
      <c r="AF621" s="564">
        <v>1</v>
      </c>
      <c r="AG621" s="564">
        <v>1</v>
      </c>
      <c r="AH621" s="564">
        <v>1</v>
      </c>
      <c r="AI621" s="564">
        <v>1</v>
      </c>
      <c r="AJ621" s="564">
        <v>1</v>
      </c>
      <c r="AK621" s="564">
        <v>1</v>
      </c>
    </row>
    <row r="622" spans="1:37">
      <c r="A622">
        <v>618</v>
      </c>
      <c r="B622" s="564">
        <f t="shared" ca="1" si="60"/>
        <v>0</v>
      </c>
      <c r="C622" s="564">
        <f t="shared" ca="1" si="55"/>
        <v>0</v>
      </c>
      <c r="D622" s="564">
        <f t="shared" ca="1" si="58"/>
        <v>0</v>
      </c>
      <c r="E622" s="564">
        <f t="shared" ca="1" si="56"/>
        <v>0</v>
      </c>
      <c r="F622" s="564">
        <f t="shared" ca="1" si="59"/>
        <v>1</v>
      </c>
      <c r="G622" s="564">
        <f t="shared" ca="1" si="57"/>
        <v>-2.0089595518162096</v>
      </c>
      <c r="H622" s="564">
        <v>0</v>
      </c>
      <c r="I622" s="564">
        <v>0</v>
      </c>
      <c r="J622" s="564">
        <v>0</v>
      </c>
      <c r="K622" s="564">
        <v>0</v>
      </c>
      <c r="L622" s="564">
        <v>0</v>
      </c>
      <c r="M622" s="564">
        <v>0</v>
      </c>
      <c r="N622" s="564">
        <v>0</v>
      </c>
      <c r="O622" s="564">
        <v>0</v>
      </c>
      <c r="P622" s="564">
        <v>0</v>
      </c>
      <c r="Q622" s="564">
        <v>0</v>
      </c>
      <c r="R622" s="564">
        <v>0</v>
      </c>
      <c r="S622" s="564">
        <v>0</v>
      </c>
      <c r="T622" s="564">
        <v>0</v>
      </c>
      <c r="U622" s="564">
        <v>0</v>
      </c>
      <c r="V622" s="564">
        <v>0</v>
      </c>
      <c r="W622" s="564">
        <v>0</v>
      </c>
      <c r="X622" s="564">
        <v>0</v>
      </c>
      <c r="Y622" s="564">
        <v>0</v>
      </c>
      <c r="Z622" s="564">
        <v>0</v>
      </c>
      <c r="AA622" s="564">
        <v>0</v>
      </c>
      <c r="AB622" s="564">
        <v>0</v>
      </c>
      <c r="AC622" s="564">
        <v>0</v>
      </c>
      <c r="AD622" s="564">
        <v>0</v>
      </c>
      <c r="AE622" s="564">
        <v>0</v>
      </c>
      <c r="AF622" s="564">
        <v>0</v>
      </c>
      <c r="AG622" s="564">
        <v>0</v>
      </c>
      <c r="AH622" s="564">
        <v>0</v>
      </c>
      <c r="AI622" s="564">
        <v>0</v>
      </c>
      <c r="AJ622" s="564">
        <v>0</v>
      </c>
      <c r="AK622" s="564">
        <v>0</v>
      </c>
    </row>
    <row r="623" spans="1:37">
      <c r="A623">
        <v>619</v>
      </c>
      <c r="B623" s="564">
        <f t="shared" ca="1" si="60"/>
        <v>20</v>
      </c>
      <c r="C623" s="564">
        <f t="shared" ca="1" si="55"/>
        <v>400</v>
      </c>
      <c r="D623" s="564">
        <f t="shared" ca="1" si="58"/>
        <v>20</v>
      </c>
      <c r="E623" s="564">
        <f t="shared" ca="1" si="56"/>
        <v>0</v>
      </c>
      <c r="F623" s="564">
        <f t="shared" ca="1" si="59"/>
        <v>1</v>
      </c>
      <c r="G623" s="564">
        <f t="shared" ca="1" si="57"/>
        <v>-0.27528346012946048</v>
      </c>
      <c r="H623" s="564">
        <v>1</v>
      </c>
      <c r="I623" s="564">
        <v>1</v>
      </c>
      <c r="J623" s="564">
        <v>1</v>
      </c>
      <c r="K623" s="564">
        <v>1</v>
      </c>
      <c r="L623" s="564">
        <v>1</v>
      </c>
      <c r="M623" s="564">
        <v>1</v>
      </c>
      <c r="N623" s="564">
        <v>1</v>
      </c>
      <c r="O623" s="564">
        <v>1</v>
      </c>
      <c r="P623" s="564">
        <v>1</v>
      </c>
      <c r="Q623" s="564">
        <v>1</v>
      </c>
      <c r="R623" s="564">
        <v>1</v>
      </c>
      <c r="S623" s="564">
        <v>1</v>
      </c>
      <c r="T623" s="564">
        <v>1</v>
      </c>
      <c r="U623" s="564">
        <v>1</v>
      </c>
      <c r="V623" s="564">
        <v>1</v>
      </c>
      <c r="W623" s="564">
        <v>1</v>
      </c>
      <c r="X623" s="564">
        <v>1</v>
      </c>
      <c r="Y623" s="564">
        <v>1</v>
      </c>
      <c r="Z623" s="564">
        <v>1</v>
      </c>
      <c r="AA623" s="564">
        <v>1</v>
      </c>
      <c r="AB623" s="564">
        <v>1</v>
      </c>
      <c r="AC623" s="564">
        <v>1</v>
      </c>
      <c r="AD623" s="564">
        <v>1</v>
      </c>
      <c r="AE623" s="564">
        <v>1</v>
      </c>
      <c r="AF623" s="564">
        <v>1</v>
      </c>
      <c r="AG623" s="564">
        <v>1</v>
      </c>
      <c r="AH623" s="564">
        <v>1</v>
      </c>
      <c r="AI623" s="564">
        <v>1</v>
      </c>
      <c r="AJ623" s="564">
        <v>1</v>
      </c>
      <c r="AK623" s="564">
        <v>1</v>
      </c>
    </row>
    <row r="624" spans="1:37">
      <c r="A624">
        <v>620</v>
      </c>
      <c r="B624" s="564">
        <f t="shared" ca="1" si="60"/>
        <v>0</v>
      </c>
      <c r="C624" s="564">
        <f t="shared" ca="1" si="55"/>
        <v>0</v>
      </c>
      <c r="D624" s="564">
        <f t="shared" ca="1" si="58"/>
        <v>0</v>
      </c>
      <c r="E624" s="564">
        <f t="shared" ca="1" si="56"/>
        <v>0</v>
      </c>
      <c r="F624" s="564">
        <f t="shared" ca="1" si="59"/>
        <v>1</v>
      </c>
      <c r="G624" s="564">
        <f t="shared" ca="1" si="57"/>
        <v>5.6734722762196927</v>
      </c>
      <c r="H624" s="564">
        <v>0</v>
      </c>
      <c r="I624" s="564">
        <v>0</v>
      </c>
      <c r="J624" s="564">
        <v>0</v>
      </c>
      <c r="K624" s="564">
        <v>0</v>
      </c>
      <c r="L624" s="564">
        <v>0</v>
      </c>
      <c r="M624" s="564">
        <v>0</v>
      </c>
      <c r="N624" s="564">
        <v>0</v>
      </c>
      <c r="O624" s="564">
        <v>0</v>
      </c>
      <c r="P624" s="564">
        <v>0</v>
      </c>
      <c r="Q624" s="564">
        <v>0</v>
      </c>
      <c r="R624" s="564">
        <v>0</v>
      </c>
      <c r="S624" s="564">
        <v>0</v>
      </c>
      <c r="T624" s="564">
        <v>0</v>
      </c>
      <c r="U624" s="564">
        <v>0</v>
      </c>
      <c r="V624" s="564">
        <v>0</v>
      </c>
      <c r="W624" s="564">
        <v>0</v>
      </c>
      <c r="X624" s="564">
        <v>0</v>
      </c>
      <c r="Y624" s="564">
        <v>0</v>
      </c>
      <c r="Z624" s="564">
        <v>0</v>
      </c>
      <c r="AA624" s="564">
        <v>0</v>
      </c>
      <c r="AB624" s="564">
        <v>0</v>
      </c>
      <c r="AC624" s="564">
        <v>0</v>
      </c>
      <c r="AD624" s="564">
        <v>0</v>
      </c>
      <c r="AE624" s="564">
        <v>0</v>
      </c>
      <c r="AF624" s="564">
        <v>0</v>
      </c>
      <c r="AG624" s="564">
        <v>0</v>
      </c>
      <c r="AH624" s="564">
        <v>0</v>
      </c>
      <c r="AI624" s="564">
        <v>0</v>
      </c>
      <c r="AJ624" s="564">
        <v>0</v>
      </c>
      <c r="AK624" s="564">
        <v>0</v>
      </c>
    </row>
    <row r="625" spans="1:37">
      <c r="A625">
        <v>621</v>
      </c>
      <c r="B625" s="564">
        <f t="shared" ca="1" si="60"/>
        <v>0</v>
      </c>
      <c r="C625" s="564">
        <f t="shared" ca="1" si="55"/>
        <v>0</v>
      </c>
      <c r="D625" s="564">
        <f t="shared" ca="1" si="58"/>
        <v>0</v>
      </c>
      <c r="E625" s="564">
        <f t="shared" ca="1" si="56"/>
        <v>0</v>
      </c>
      <c r="F625" s="564">
        <f t="shared" ca="1" si="59"/>
        <v>1</v>
      </c>
      <c r="G625" s="564">
        <f t="shared" ca="1" si="57"/>
        <v>1.2389355888218627</v>
      </c>
      <c r="H625" s="564">
        <v>0</v>
      </c>
      <c r="I625" s="564">
        <v>0</v>
      </c>
      <c r="J625" s="564">
        <v>0</v>
      </c>
      <c r="K625" s="564">
        <v>0</v>
      </c>
      <c r="L625" s="564">
        <v>0</v>
      </c>
      <c r="M625" s="564">
        <v>0</v>
      </c>
      <c r="N625" s="564">
        <v>0</v>
      </c>
      <c r="O625" s="564">
        <v>0</v>
      </c>
      <c r="P625" s="564">
        <v>0</v>
      </c>
      <c r="Q625" s="564">
        <v>0</v>
      </c>
      <c r="R625" s="564">
        <v>0</v>
      </c>
      <c r="S625" s="564">
        <v>0</v>
      </c>
      <c r="T625" s="564">
        <v>0</v>
      </c>
      <c r="U625" s="564">
        <v>0</v>
      </c>
      <c r="V625" s="564">
        <v>0</v>
      </c>
      <c r="W625" s="564">
        <v>0</v>
      </c>
      <c r="X625" s="564">
        <v>0</v>
      </c>
      <c r="Y625" s="564">
        <v>0</v>
      </c>
      <c r="Z625" s="564">
        <v>0</v>
      </c>
      <c r="AA625" s="564">
        <v>0</v>
      </c>
      <c r="AB625" s="564">
        <v>0</v>
      </c>
      <c r="AC625" s="564">
        <v>0</v>
      </c>
      <c r="AD625" s="564">
        <v>0</v>
      </c>
      <c r="AE625" s="564">
        <v>0</v>
      </c>
      <c r="AF625" s="564">
        <v>0</v>
      </c>
      <c r="AG625" s="564">
        <v>0</v>
      </c>
      <c r="AH625" s="564">
        <v>0</v>
      </c>
      <c r="AI625" s="564">
        <v>0</v>
      </c>
      <c r="AJ625" s="564">
        <v>0</v>
      </c>
      <c r="AK625" s="564">
        <v>0</v>
      </c>
    </row>
    <row r="626" spans="1:37">
      <c r="A626">
        <v>622</v>
      </c>
      <c r="B626" s="564">
        <f t="shared" ca="1" si="60"/>
        <v>20</v>
      </c>
      <c r="C626" s="564">
        <f t="shared" ca="1" si="55"/>
        <v>400</v>
      </c>
      <c r="D626" s="564">
        <f t="shared" ca="1" si="58"/>
        <v>20</v>
      </c>
      <c r="E626" s="564">
        <f t="shared" ca="1" si="56"/>
        <v>0</v>
      </c>
      <c r="F626" s="564">
        <f t="shared" ca="1" si="59"/>
        <v>1</v>
      </c>
      <c r="G626" s="564">
        <f t="shared" ca="1" si="57"/>
        <v>4.0362289293796909</v>
      </c>
      <c r="H626" s="564">
        <v>1</v>
      </c>
      <c r="I626" s="564">
        <v>1</v>
      </c>
      <c r="J626" s="564">
        <v>1</v>
      </c>
      <c r="K626" s="564">
        <v>1</v>
      </c>
      <c r="L626" s="564">
        <v>1</v>
      </c>
      <c r="M626" s="564">
        <v>1</v>
      </c>
      <c r="N626" s="564">
        <v>1</v>
      </c>
      <c r="O626" s="564">
        <v>1</v>
      </c>
      <c r="P626" s="564">
        <v>1</v>
      </c>
      <c r="Q626" s="564">
        <v>1</v>
      </c>
      <c r="R626" s="564">
        <v>1</v>
      </c>
      <c r="S626" s="564">
        <v>1</v>
      </c>
      <c r="T626" s="564">
        <v>1</v>
      </c>
      <c r="U626" s="564">
        <v>1</v>
      </c>
      <c r="V626" s="564">
        <v>1</v>
      </c>
      <c r="W626" s="564">
        <v>1</v>
      </c>
      <c r="X626" s="564">
        <v>1</v>
      </c>
      <c r="Y626" s="564">
        <v>1</v>
      </c>
      <c r="Z626" s="564">
        <v>1</v>
      </c>
      <c r="AA626" s="564">
        <v>1</v>
      </c>
      <c r="AB626" s="564">
        <v>1</v>
      </c>
      <c r="AC626" s="564">
        <v>1</v>
      </c>
      <c r="AD626" s="564">
        <v>1</v>
      </c>
      <c r="AE626" s="564">
        <v>1</v>
      </c>
      <c r="AF626" s="564">
        <v>1</v>
      </c>
      <c r="AG626" s="564">
        <v>1</v>
      </c>
      <c r="AH626" s="564">
        <v>1</v>
      </c>
      <c r="AI626" s="564">
        <v>1</v>
      </c>
      <c r="AJ626" s="564">
        <v>1</v>
      </c>
      <c r="AK626" s="564">
        <v>1</v>
      </c>
    </row>
    <row r="627" spans="1:37">
      <c r="A627">
        <v>623</v>
      </c>
      <c r="B627" s="564">
        <f t="shared" ca="1" si="60"/>
        <v>20</v>
      </c>
      <c r="C627" s="564">
        <f t="shared" ca="1" si="55"/>
        <v>400</v>
      </c>
      <c r="D627" s="564">
        <f t="shared" ca="1" si="58"/>
        <v>20</v>
      </c>
      <c r="E627" s="564">
        <f t="shared" ca="1" si="56"/>
        <v>0</v>
      </c>
      <c r="F627" s="564">
        <f t="shared" ca="1" si="59"/>
        <v>1</v>
      </c>
      <c r="G627" s="564">
        <f t="shared" ca="1" si="57"/>
        <v>7.4286067339170234</v>
      </c>
      <c r="H627" s="564">
        <v>1</v>
      </c>
      <c r="I627" s="564">
        <v>1</v>
      </c>
      <c r="J627" s="564">
        <v>1</v>
      </c>
      <c r="K627" s="564">
        <v>1</v>
      </c>
      <c r="L627" s="564">
        <v>1</v>
      </c>
      <c r="M627" s="564">
        <v>1</v>
      </c>
      <c r="N627" s="564">
        <v>1</v>
      </c>
      <c r="O627" s="564">
        <v>1</v>
      </c>
      <c r="P627" s="564">
        <v>1</v>
      </c>
      <c r="Q627" s="564">
        <v>1</v>
      </c>
      <c r="R627" s="564">
        <v>1</v>
      </c>
      <c r="S627" s="564">
        <v>1</v>
      </c>
      <c r="T627" s="564">
        <v>1</v>
      </c>
      <c r="U627" s="564">
        <v>1</v>
      </c>
      <c r="V627" s="564">
        <v>1</v>
      </c>
      <c r="W627" s="564">
        <v>1</v>
      </c>
      <c r="X627" s="564">
        <v>1</v>
      </c>
      <c r="Y627" s="564">
        <v>1</v>
      </c>
      <c r="Z627" s="564">
        <v>1</v>
      </c>
      <c r="AA627" s="564">
        <v>1</v>
      </c>
      <c r="AB627" s="564">
        <v>1</v>
      </c>
      <c r="AC627" s="564">
        <v>1</v>
      </c>
      <c r="AD627" s="564">
        <v>1</v>
      </c>
      <c r="AE627" s="564">
        <v>1</v>
      </c>
      <c r="AF627" s="564">
        <v>1</v>
      </c>
      <c r="AG627" s="564">
        <v>1</v>
      </c>
      <c r="AH627" s="564">
        <v>1</v>
      </c>
      <c r="AI627" s="564">
        <v>1</v>
      </c>
      <c r="AJ627" s="564">
        <v>1</v>
      </c>
      <c r="AK627" s="564">
        <v>1</v>
      </c>
    </row>
    <row r="628" spans="1:37">
      <c r="A628">
        <v>624</v>
      </c>
      <c r="B628" s="564">
        <f t="shared" ca="1" si="60"/>
        <v>20</v>
      </c>
      <c r="C628" s="564">
        <f t="shared" ca="1" si="55"/>
        <v>400</v>
      </c>
      <c r="D628" s="564">
        <f t="shared" ca="1" si="58"/>
        <v>20</v>
      </c>
      <c r="E628" s="564">
        <f t="shared" ca="1" si="56"/>
        <v>0</v>
      </c>
      <c r="F628" s="564">
        <f t="shared" ca="1" si="59"/>
        <v>1</v>
      </c>
      <c r="G628" s="564">
        <f t="shared" ca="1" si="57"/>
        <v>3.661421880206734</v>
      </c>
      <c r="H628" s="564">
        <v>1</v>
      </c>
      <c r="I628" s="564">
        <v>1</v>
      </c>
      <c r="J628" s="564">
        <v>1</v>
      </c>
      <c r="K628" s="564">
        <v>1</v>
      </c>
      <c r="L628" s="564">
        <v>1</v>
      </c>
      <c r="M628" s="564">
        <v>1</v>
      </c>
      <c r="N628" s="564">
        <v>1</v>
      </c>
      <c r="O628" s="564">
        <v>1</v>
      </c>
      <c r="P628" s="564">
        <v>1</v>
      </c>
      <c r="Q628" s="564">
        <v>1</v>
      </c>
      <c r="R628" s="564">
        <v>1</v>
      </c>
      <c r="S628" s="564">
        <v>1</v>
      </c>
      <c r="T628" s="564">
        <v>1</v>
      </c>
      <c r="U628" s="564">
        <v>1</v>
      </c>
      <c r="V628" s="564">
        <v>1</v>
      </c>
      <c r="W628" s="564">
        <v>1</v>
      </c>
      <c r="X628" s="564">
        <v>1</v>
      </c>
      <c r="Y628" s="564">
        <v>1</v>
      </c>
      <c r="Z628" s="564">
        <v>1</v>
      </c>
      <c r="AA628" s="564">
        <v>1</v>
      </c>
      <c r="AB628" s="564">
        <v>1</v>
      </c>
      <c r="AC628" s="564">
        <v>1</v>
      </c>
      <c r="AD628" s="564">
        <v>1</v>
      </c>
      <c r="AE628" s="564">
        <v>1</v>
      </c>
      <c r="AF628" s="564">
        <v>1</v>
      </c>
      <c r="AG628" s="564">
        <v>1</v>
      </c>
      <c r="AH628" s="564">
        <v>1</v>
      </c>
      <c r="AI628" s="564">
        <v>1</v>
      </c>
      <c r="AJ628" s="564">
        <v>1</v>
      </c>
      <c r="AK628" s="564">
        <v>1</v>
      </c>
    </row>
    <row r="629" spans="1:37">
      <c r="A629">
        <v>625</v>
      </c>
      <c r="B629" s="564">
        <f t="shared" ca="1" si="60"/>
        <v>20</v>
      </c>
      <c r="C629" s="564">
        <f t="shared" ca="1" si="55"/>
        <v>400</v>
      </c>
      <c r="D629" s="564">
        <f t="shared" ca="1" si="58"/>
        <v>20</v>
      </c>
      <c r="E629" s="564">
        <f t="shared" ca="1" si="56"/>
        <v>0</v>
      </c>
      <c r="F629" s="564">
        <f t="shared" ca="1" si="59"/>
        <v>1</v>
      </c>
      <c r="G629" s="564">
        <f t="shared" ca="1" si="57"/>
        <v>5.5625922814570448</v>
      </c>
      <c r="H629" s="564">
        <v>1</v>
      </c>
      <c r="I629" s="564">
        <v>1</v>
      </c>
      <c r="J629" s="564">
        <v>1</v>
      </c>
      <c r="K629" s="564">
        <v>1</v>
      </c>
      <c r="L629" s="564">
        <v>1</v>
      </c>
      <c r="M629" s="564">
        <v>1</v>
      </c>
      <c r="N629" s="564">
        <v>1</v>
      </c>
      <c r="O629" s="564">
        <v>1</v>
      </c>
      <c r="P629" s="564">
        <v>1</v>
      </c>
      <c r="Q629" s="564">
        <v>1</v>
      </c>
      <c r="R629" s="564">
        <v>1</v>
      </c>
      <c r="S629" s="564">
        <v>1</v>
      </c>
      <c r="T629" s="564">
        <v>1</v>
      </c>
      <c r="U629" s="564">
        <v>1</v>
      </c>
      <c r="V629" s="564">
        <v>1</v>
      </c>
      <c r="W629" s="564">
        <v>1</v>
      </c>
      <c r="X629" s="564">
        <v>1</v>
      </c>
      <c r="Y629" s="564">
        <v>1</v>
      </c>
      <c r="Z629" s="564">
        <v>1</v>
      </c>
      <c r="AA629" s="564">
        <v>1</v>
      </c>
      <c r="AB629" s="564">
        <v>1</v>
      </c>
      <c r="AC629" s="564">
        <v>1</v>
      </c>
      <c r="AD629" s="564">
        <v>1</v>
      </c>
      <c r="AE629" s="564">
        <v>1</v>
      </c>
      <c r="AF629" s="564">
        <v>1</v>
      </c>
      <c r="AG629" s="564">
        <v>1</v>
      </c>
      <c r="AH629" s="564">
        <v>1</v>
      </c>
      <c r="AI629" s="564">
        <v>1</v>
      </c>
      <c r="AJ629" s="564">
        <v>1</v>
      </c>
      <c r="AK629" s="564">
        <v>1</v>
      </c>
    </row>
    <row r="630" spans="1:37">
      <c r="A630">
        <v>626</v>
      </c>
      <c r="B630" s="564">
        <f t="shared" ca="1" si="60"/>
        <v>0</v>
      </c>
      <c r="C630" s="564">
        <f t="shared" ca="1" si="55"/>
        <v>0</v>
      </c>
      <c r="D630" s="564">
        <f t="shared" ca="1" si="58"/>
        <v>0</v>
      </c>
      <c r="E630" s="564">
        <f t="shared" ca="1" si="56"/>
        <v>0</v>
      </c>
      <c r="F630" s="564">
        <f t="shared" ca="1" si="59"/>
        <v>1</v>
      </c>
      <c r="G630" s="564">
        <f t="shared" ca="1" si="57"/>
        <v>5.8393289528716252</v>
      </c>
      <c r="H630" s="564">
        <v>0</v>
      </c>
      <c r="I630" s="564">
        <v>0</v>
      </c>
      <c r="J630" s="564">
        <v>0</v>
      </c>
      <c r="K630" s="564">
        <v>0</v>
      </c>
      <c r="L630" s="564">
        <v>0</v>
      </c>
      <c r="M630" s="564">
        <v>0</v>
      </c>
      <c r="N630" s="564">
        <v>0</v>
      </c>
      <c r="O630" s="564">
        <v>0</v>
      </c>
      <c r="P630" s="564">
        <v>0</v>
      </c>
      <c r="Q630" s="564">
        <v>0</v>
      </c>
      <c r="R630" s="564">
        <v>0</v>
      </c>
      <c r="S630" s="564">
        <v>0</v>
      </c>
      <c r="T630" s="564">
        <v>0</v>
      </c>
      <c r="U630" s="564">
        <v>0</v>
      </c>
      <c r="V630" s="564">
        <v>0</v>
      </c>
      <c r="W630" s="564">
        <v>0</v>
      </c>
      <c r="X630" s="564">
        <v>0</v>
      </c>
      <c r="Y630" s="564">
        <v>0</v>
      </c>
      <c r="Z630" s="564">
        <v>0</v>
      </c>
      <c r="AA630" s="564">
        <v>0</v>
      </c>
      <c r="AB630" s="564">
        <v>0</v>
      </c>
      <c r="AC630" s="564">
        <v>0</v>
      </c>
      <c r="AD630" s="564">
        <v>0</v>
      </c>
      <c r="AE630" s="564">
        <v>0</v>
      </c>
      <c r="AF630" s="564">
        <v>0</v>
      </c>
      <c r="AG630" s="564">
        <v>0</v>
      </c>
      <c r="AH630" s="564">
        <v>0</v>
      </c>
      <c r="AI630" s="564">
        <v>0</v>
      </c>
      <c r="AJ630" s="564">
        <v>0</v>
      </c>
      <c r="AK630" s="564">
        <v>0</v>
      </c>
    </row>
    <row r="631" spans="1:37">
      <c r="A631">
        <v>627</v>
      </c>
      <c r="B631" s="564">
        <f t="shared" ca="1" si="60"/>
        <v>0</v>
      </c>
      <c r="C631" s="564">
        <f t="shared" ca="1" si="55"/>
        <v>0</v>
      </c>
      <c r="D631" s="564">
        <f t="shared" ca="1" si="58"/>
        <v>0</v>
      </c>
      <c r="E631" s="564">
        <f t="shared" ca="1" si="56"/>
        <v>0</v>
      </c>
      <c r="F631" s="564">
        <f t="shared" ca="1" si="59"/>
        <v>1</v>
      </c>
      <c r="G631" s="564">
        <f t="shared" ca="1" si="57"/>
        <v>-3.9801151890825861</v>
      </c>
      <c r="H631" s="564">
        <v>0</v>
      </c>
      <c r="I631" s="564">
        <v>0</v>
      </c>
      <c r="J631" s="564">
        <v>0</v>
      </c>
      <c r="K631" s="564">
        <v>0</v>
      </c>
      <c r="L631" s="564">
        <v>0</v>
      </c>
      <c r="M631" s="564">
        <v>0</v>
      </c>
      <c r="N631" s="564">
        <v>0</v>
      </c>
      <c r="O631" s="564">
        <v>0</v>
      </c>
      <c r="P631" s="564">
        <v>0</v>
      </c>
      <c r="Q631" s="564">
        <v>0</v>
      </c>
      <c r="R631" s="564">
        <v>0</v>
      </c>
      <c r="S631" s="564">
        <v>0</v>
      </c>
      <c r="T631" s="564">
        <v>0</v>
      </c>
      <c r="U631" s="564">
        <v>0</v>
      </c>
      <c r="V631" s="564">
        <v>0</v>
      </c>
      <c r="W631" s="564">
        <v>0</v>
      </c>
      <c r="X631" s="564">
        <v>0</v>
      </c>
      <c r="Y631" s="564">
        <v>0</v>
      </c>
      <c r="Z631" s="564">
        <v>0</v>
      </c>
      <c r="AA631" s="564">
        <v>0</v>
      </c>
      <c r="AB631" s="564">
        <v>0</v>
      </c>
      <c r="AC631" s="564">
        <v>0</v>
      </c>
      <c r="AD631" s="564">
        <v>0</v>
      </c>
      <c r="AE631" s="564">
        <v>0</v>
      </c>
      <c r="AF631" s="564">
        <v>0</v>
      </c>
      <c r="AG631" s="564">
        <v>0</v>
      </c>
      <c r="AH631" s="564">
        <v>0</v>
      </c>
      <c r="AI631" s="564">
        <v>0</v>
      </c>
      <c r="AJ631" s="564">
        <v>0</v>
      </c>
      <c r="AK631" s="564">
        <v>0</v>
      </c>
    </row>
    <row r="632" spans="1:37">
      <c r="A632">
        <v>628</v>
      </c>
      <c r="B632" s="564">
        <f t="shared" ca="1" si="60"/>
        <v>20</v>
      </c>
      <c r="C632" s="564">
        <f t="shared" ca="1" si="55"/>
        <v>400</v>
      </c>
      <c r="D632" s="564">
        <f t="shared" ca="1" si="58"/>
        <v>20</v>
      </c>
      <c r="E632" s="564">
        <f t="shared" ca="1" si="56"/>
        <v>0</v>
      </c>
      <c r="F632" s="564">
        <f t="shared" ca="1" si="59"/>
        <v>1</v>
      </c>
      <c r="G632" s="564">
        <f t="shared" ca="1" si="57"/>
        <v>-3.8038112782295168</v>
      </c>
      <c r="H632" s="564">
        <v>1</v>
      </c>
      <c r="I632" s="564">
        <v>1</v>
      </c>
      <c r="J632" s="564">
        <v>1</v>
      </c>
      <c r="K632" s="564">
        <v>1</v>
      </c>
      <c r="L632" s="564">
        <v>1</v>
      </c>
      <c r="M632" s="564">
        <v>1</v>
      </c>
      <c r="N632" s="564">
        <v>1</v>
      </c>
      <c r="O632" s="564">
        <v>1</v>
      </c>
      <c r="P632" s="564">
        <v>1</v>
      </c>
      <c r="Q632" s="564">
        <v>1</v>
      </c>
      <c r="R632" s="564">
        <v>1</v>
      </c>
      <c r="S632" s="564">
        <v>1</v>
      </c>
      <c r="T632" s="564">
        <v>1</v>
      </c>
      <c r="U632" s="564">
        <v>1</v>
      </c>
      <c r="V632" s="564">
        <v>1</v>
      </c>
      <c r="W632" s="564">
        <v>1</v>
      </c>
      <c r="X632" s="564">
        <v>1</v>
      </c>
      <c r="Y632" s="564">
        <v>1</v>
      </c>
      <c r="Z632" s="564">
        <v>1</v>
      </c>
      <c r="AA632" s="564">
        <v>1</v>
      </c>
      <c r="AB632" s="564">
        <v>1</v>
      </c>
      <c r="AC632" s="564">
        <v>1</v>
      </c>
      <c r="AD632" s="564">
        <v>1</v>
      </c>
      <c r="AE632" s="564">
        <v>1</v>
      </c>
      <c r="AF632" s="564">
        <v>1</v>
      </c>
      <c r="AG632" s="564">
        <v>1</v>
      </c>
      <c r="AH632" s="564">
        <v>1</v>
      </c>
      <c r="AI632" s="564">
        <v>1</v>
      </c>
      <c r="AJ632" s="564">
        <v>1</v>
      </c>
      <c r="AK632" s="564">
        <v>1</v>
      </c>
    </row>
    <row r="633" spans="1:37">
      <c r="A633">
        <v>629</v>
      </c>
      <c r="B633" s="564">
        <f t="shared" ca="1" si="60"/>
        <v>0</v>
      </c>
      <c r="C633" s="564">
        <f t="shared" ca="1" si="55"/>
        <v>0</v>
      </c>
      <c r="D633" s="564">
        <f t="shared" ca="1" si="58"/>
        <v>0</v>
      </c>
      <c r="E633" s="564">
        <f t="shared" ca="1" si="56"/>
        <v>0</v>
      </c>
      <c r="F633" s="564">
        <f t="shared" ca="1" si="59"/>
        <v>1</v>
      </c>
      <c r="G633" s="564">
        <f t="shared" ca="1" si="57"/>
        <v>8.399170858202643</v>
      </c>
      <c r="H633" s="564">
        <v>0</v>
      </c>
      <c r="I633" s="564">
        <v>0</v>
      </c>
      <c r="J633" s="564">
        <v>0</v>
      </c>
      <c r="K633" s="564">
        <v>0</v>
      </c>
      <c r="L633" s="564">
        <v>0</v>
      </c>
      <c r="M633" s="564">
        <v>0</v>
      </c>
      <c r="N633" s="564">
        <v>0</v>
      </c>
      <c r="O633" s="564">
        <v>0</v>
      </c>
      <c r="P633" s="564">
        <v>0</v>
      </c>
      <c r="Q633" s="564">
        <v>0</v>
      </c>
      <c r="R633" s="564">
        <v>0</v>
      </c>
      <c r="S633" s="564">
        <v>0</v>
      </c>
      <c r="T633" s="564">
        <v>0</v>
      </c>
      <c r="U633" s="564">
        <v>0</v>
      </c>
      <c r="V633" s="564">
        <v>0</v>
      </c>
      <c r="W633" s="564">
        <v>0</v>
      </c>
      <c r="X633" s="564">
        <v>0</v>
      </c>
      <c r="Y633" s="564">
        <v>0</v>
      </c>
      <c r="Z633" s="564">
        <v>0</v>
      </c>
      <c r="AA633" s="564">
        <v>0</v>
      </c>
      <c r="AB633" s="564">
        <v>0</v>
      </c>
      <c r="AC633" s="564">
        <v>0</v>
      </c>
      <c r="AD633" s="564">
        <v>0</v>
      </c>
      <c r="AE633" s="564">
        <v>0</v>
      </c>
      <c r="AF633" s="564">
        <v>0</v>
      </c>
      <c r="AG633" s="564">
        <v>0</v>
      </c>
      <c r="AH633" s="564">
        <v>0</v>
      </c>
      <c r="AI633" s="564">
        <v>0</v>
      </c>
      <c r="AJ633" s="564">
        <v>0</v>
      </c>
      <c r="AK633" s="564">
        <v>0</v>
      </c>
    </row>
    <row r="634" spans="1:37">
      <c r="A634">
        <v>630</v>
      </c>
      <c r="B634" s="564">
        <f t="shared" ca="1" si="60"/>
        <v>18</v>
      </c>
      <c r="C634" s="564">
        <f t="shared" ca="1" si="55"/>
        <v>324</v>
      </c>
      <c r="D634" s="564">
        <f t="shared" ca="1" si="58"/>
        <v>18</v>
      </c>
      <c r="E634" s="564">
        <f t="shared" ca="1" si="56"/>
        <v>1.8000000000000007</v>
      </c>
      <c r="F634" s="564">
        <f t="shared" ca="1" si="59"/>
        <v>0.81052631578947365</v>
      </c>
      <c r="G634" s="564">
        <f t="shared" ca="1" si="57"/>
        <v>-2.0610784667030058</v>
      </c>
      <c r="H634" s="564">
        <v>1</v>
      </c>
      <c r="I634" s="564">
        <v>0</v>
      </c>
      <c r="J634" s="564">
        <v>1</v>
      </c>
      <c r="K634" s="564">
        <v>1</v>
      </c>
      <c r="L634" s="564">
        <v>1</v>
      </c>
      <c r="M634" s="564">
        <v>1</v>
      </c>
      <c r="N634" s="564">
        <v>1</v>
      </c>
      <c r="O634" s="564">
        <v>1</v>
      </c>
      <c r="P634" s="564">
        <v>1</v>
      </c>
      <c r="Q634" s="564">
        <v>0</v>
      </c>
      <c r="R634" s="564">
        <v>1</v>
      </c>
      <c r="S634" s="564">
        <v>1</v>
      </c>
      <c r="T634" s="564">
        <v>1</v>
      </c>
      <c r="U634" s="564">
        <v>1</v>
      </c>
      <c r="V634" s="564">
        <v>1</v>
      </c>
      <c r="W634" s="564">
        <v>1</v>
      </c>
      <c r="X634" s="564">
        <v>1</v>
      </c>
      <c r="Y634" s="564">
        <v>1</v>
      </c>
      <c r="Z634" s="564">
        <v>1</v>
      </c>
      <c r="AA634" s="564">
        <v>1</v>
      </c>
      <c r="AB634" s="564">
        <v>1</v>
      </c>
      <c r="AC634" s="564">
        <v>0</v>
      </c>
      <c r="AD634" s="564">
        <v>1</v>
      </c>
      <c r="AE634" s="564">
        <v>1</v>
      </c>
      <c r="AF634" s="564">
        <v>1</v>
      </c>
      <c r="AG634" s="564">
        <v>1</v>
      </c>
      <c r="AH634" s="564">
        <v>0</v>
      </c>
      <c r="AI634" s="564">
        <v>1</v>
      </c>
      <c r="AJ634" s="564">
        <v>0</v>
      </c>
      <c r="AK634" s="564">
        <v>1</v>
      </c>
    </row>
    <row r="635" spans="1:37">
      <c r="A635">
        <v>631</v>
      </c>
      <c r="B635" s="564">
        <f t="shared" ca="1" si="60"/>
        <v>0</v>
      </c>
      <c r="C635" s="564">
        <f t="shared" ca="1" si="55"/>
        <v>0</v>
      </c>
      <c r="D635" s="564">
        <f t="shared" ca="1" si="58"/>
        <v>0</v>
      </c>
      <c r="E635" s="564">
        <f t="shared" ca="1" si="56"/>
        <v>0</v>
      </c>
      <c r="F635" s="564">
        <f t="shared" ca="1" si="59"/>
        <v>1</v>
      </c>
      <c r="G635" s="564">
        <f t="shared" ca="1" si="57"/>
        <v>7.7482431762336006</v>
      </c>
      <c r="H635" s="564">
        <v>0</v>
      </c>
      <c r="I635" s="564">
        <v>0</v>
      </c>
      <c r="J635" s="564">
        <v>0</v>
      </c>
      <c r="K635" s="564">
        <v>0</v>
      </c>
      <c r="L635" s="564">
        <v>0</v>
      </c>
      <c r="M635" s="564">
        <v>0</v>
      </c>
      <c r="N635" s="564">
        <v>0</v>
      </c>
      <c r="O635" s="564">
        <v>0</v>
      </c>
      <c r="P635" s="564">
        <v>0</v>
      </c>
      <c r="Q635" s="564">
        <v>0</v>
      </c>
      <c r="R635" s="564">
        <v>0</v>
      </c>
      <c r="S635" s="564">
        <v>0</v>
      </c>
      <c r="T635" s="564">
        <v>0</v>
      </c>
      <c r="U635" s="564">
        <v>0</v>
      </c>
      <c r="V635" s="564">
        <v>0</v>
      </c>
      <c r="W635" s="564">
        <v>0</v>
      </c>
      <c r="X635" s="564">
        <v>0</v>
      </c>
      <c r="Y635" s="564">
        <v>0</v>
      </c>
      <c r="Z635" s="564">
        <v>0</v>
      </c>
      <c r="AA635" s="564">
        <v>0</v>
      </c>
      <c r="AB635" s="564">
        <v>0</v>
      </c>
      <c r="AC635" s="564">
        <v>0</v>
      </c>
      <c r="AD635" s="564">
        <v>0</v>
      </c>
      <c r="AE635" s="564">
        <v>0</v>
      </c>
      <c r="AF635" s="564">
        <v>0</v>
      </c>
      <c r="AG635" s="564">
        <v>0</v>
      </c>
      <c r="AH635" s="564">
        <v>0</v>
      </c>
      <c r="AI635" s="564">
        <v>0</v>
      </c>
      <c r="AJ635" s="564">
        <v>0</v>
      </c>
      <c r="AK635" s="564">
        <v>0</v>
      </c>
    </row>
    <row r="636" spans="1:37">
      <c r="A636">
        <v>632</v>
      </c>
      <c r="B636" s="564">
        <f t="shared" ca="1" si="60"/>
        <v>0</v>
      </c>
      <c r="C636" s="564">
        <f t="shared" ca="1" si="55"/>
        <v>0</v>
      </c>
      <c r="D636" s="564">
        <f t="shared" ca="1" si="58"/>
        <v>0</v>
      </c>
      <c r="E636" s="564">
        <f t="shared" ca="1" si="56"/>
        <v>0</v>
      </c>
      <c r="F636" s="564">
        <f t="shared" ca="1" si="59"/>
        <v>1</v>
      </c>
      <c r="G636" s="564">
        <f t="shared" ca="1" si="57"/>
        <v>1.468611348618031</v>
      </c>
      <c r="H636" s="564">
        <v>0</v>
      </c>
      <c r="I636" s="564">
        <v>0</v>
      </c>
      <c r="J636" s="564">
        <v>0</v>
      </c>
      <c r="K636" s="564">
        <v>0</v>
      </c>
      <c r="L636" s="564">
        <v>0</v>
      </c>
      <c r="M636" s="564">
        <v>0</v>
      </c>
      <c r="N636" s="564">
        <v>0</v>
      </c>
      <c r="O636" s="564">
        <v>0</v>
      </c>
      <c r="P636" s="564">
        <v>0</v>
      </c>
      <c r="Q636" s="564">
        <v>0</v>
      </c>
      <c r="R636" s="564">
        <v>0</v>
      </c>
      <c r="S636" s="564">
        <v>0</v>
      </c>
      <c r="T636" s="564">
        <v>0</v>
      </c>
      <c r="U636" s="564">
        <v>0</v>
      </c>
      <c r="V636" s="564">
        <v>0</v>
      </c>
      <c r="W636" s="564">
        <v>0</v>
      </c>
      <c r="X636" s="564">
        <v>0</v>
      </c>
      <c r="Y636" s="564">
        <v>0</v>
      </c>
      <c r="Z636" s="564">
        <v>0</v>
      </c>
      <c r="AA636" s="564">
        <v>0</v>
      </c>
      <c r="AB636" s="564">
        <v>0</v>
      </c>
      <c r="AC636" s="564">
        <v>0</v>
      </c>
      <c r="AD636" s="564">
        <v>0</v>
      </c>
      <c r="AE636" s="564">
        <v>0</v>
      </c>
      <c r="AF636" s="564">
        <v>0</v>
      </c>
      <c r="AG636" s="564">
        <v>0</v>
      </c>
      <c r="AH636" s="564">
        <v>0</v>
      </c>
      <c r="AI636" s="564">
        <v>0</v>
      </c>
      <c r="AJ636" s="564">
        <v>0</v>
      </c>
      <c r="AK636" s="564">
        <v>0</v>
      </c>
    </row>
    <row r="637" spans="1:37">
      <c r="A637">
        <v>633</v>
      </c>
      <c r="B637" s="564">
        <f t="shared" ca="1" si="60"/>
        <v>20</v>
      </c>
      <c r="C637" s="564">
        <f t="shared" ca="1" si="55"/>
        <v>400</v>
      </c>
      <c r="D637" s="564">
        <f t="shared" ca="1" si="58"/>
        <v>20</v>
      </c>
      <c r="E637" s="564">
        <f t="shared" ca="1" si="56"/>
        <v>0</v>
      </c>
      <c r="F637" s="564">
        <f t="shared" ca="1" si="59"/>
        <v>1</v>
      </c>
      <c r="G637" s="564">
        <f t="shared" ca="1" si="57"/>
        <v>11.851178428054414</v>
      </c>
      <c r="H637" s="564">
        <v>1</v>
      </c>
      <c r="I637" s="564">
        <v>1</v>
      </c>
      <c r="J637" s="564">
        <v>1</v>
      </c>
      <c r="K637" s="564">
        <v>1</v>
      </c>
      <c r="L637" s="564">
        <v>1</v>
      </c>
      <c r="M637" s="564">
        <v>1</v>
      </c>
      <c r="N637" s="564">
        <v>1</v>
      </c>
      <c r="O637" s="564">
        <v>1</v>
      </c>
      <c r="P637" s="564">
        <v>1</v>
      </c>
      <c r="Q637" s="564">
        <v>1</v>
      </c>
      <c r="R637" s="564">
        <v>1</v>
      </c>
      <c r="S637" s="564">
        <v>1</v>
      </c>
      <c r="T637" s="564">
        <v>1</v>
      </c>
      <c r="U637" s="564">
        <v>1</v>
      </c>
      <c r="V637" s="564">
        <v>1</v>
      </c>
      <c r="W637" s="564">
        <v>1</v>
      </c>
      <c r="X637" s="564">
        <v>1</v>
      </c>
      <c r="Y637" s="564">
        <v>1</v>
      </c>
      <c r="Z637" s="564">
        <v>1</v>
      </c>
      <c r="AA637" s="564">
        <v>1</v>
      </c>
      <c r="AB637" s="564">
        <v>1</v>
      </c>
      <c r="AC637" s="564">
        <v>1</v>
      </c>
      <c r="AD637" s="564">
        <v>1</v>
      </c>
      <c r="AE637" s="564">
        <v>1</v>
      </c>
      <c r="AF637" s="564">
        <v>1</v>
      </c>
      <c r="AG637" s="564">
        <v>1</v>
      </c>
      <c r="AH637" s="564">
        <v>1</v>
      </c>
      <c r="AI637" s="564">
        <v>1</v>
      </c>
      <c r="AJ637" s="564">
        <v>1</v>
      </c>
      <c r="AK637" s="564">
        <v>1</v>
      </c>
    </row>
    <row r="638" spans="1:37">
      <c r="A638">
        <v>634</v>
      </c>
      <c r="B638" s="564">
        <f t="shared" ca="1" si="60"/>
        <v>20</v>
      </c>
      <c r="C638" s="564">
        <f t="shared" ca="1" si="55"/>
        <v>400</v>
      </c>
      <c r="D638" s="564">
        <f t="shared" ca="1" si="58"/>
        <v>20</v>
      </c>
      <c r="E638" s="564">
        <f t="shared" ca="1" si="56"/>
        <v>0</v>
      </c>
      <c r="F638" s="564">
        <f t="shared" ca="1" si="59"/>
        <v>1</v>
      </c>
      <c r="G638" s="564">
        <f t="shared" ca="1" si="57"/>
        <v>-3.5760280245125382</v>
      </c>
      <c r="H638" s="564">
        <v>1</v>
      </c>
      <c r="I638" s="564">
        <v>1</v>
      </c>
      <c r="J638" s="564">
        <v>1</v>
      </c>
      <c r="K638" s="564">
        <v>1</v>
      </c>
      <c r="L638" s="564">
        <v>1</v>
      </c>
      <c r="M638" s="564">
        <v>1</v>
      </c>
      <c r="N638" s="564">
        <v>1</v>
      </c>
      <c r="O638" s="564">
        <v>1</v>
      </c>
      <c r="P638" s="564">
        <v>1</v>
      </c>
      <c r="Q638" s="564">
        <v>1</v>
      </c>
      <c r="R638" s="564">
        <v>1</v>
      </c>
      <c r="S638" s="564">
        <v>1</v>
      </c>
      <c r="T638" s="564">
        <v>1</v>
      </c>
      <c r="U638" s="564">
        <v>1</v>
      </c>
      <c r="V638" s="564">
        <v>1</v>
      </c>
      <c r="W638" s="564">
        <v>1</v>
      </c>
      <c r="X638" s="564">
        <v>1</v>
      </c>
      <c r="Y638" s="564">
        <v>1</v>
      </c>
      <c r="Z638" s="564">
        <v>1</v>
      </c>
      <c r="AA638" s="564">
        <v>1</v>
      </c>
      <c r="AB638" s="564">
        <v>1</v>
      </c>
      <c r="AC638" s="564">
        <v>1</v>
      </c>
      <c r="AD638" s="564">
        <v>1</v>
      </c>
      <c r="AE638" s="564">
        <v>1</v>
      </c>
      <c r="AF638" s="564">
        <v>1</v>
      </c>
      <c r="AG638" s="564">
        <v>1</v>
      </c>
      <c r="AH638" s="564">
        <v>1</v>
      </c>
      <c r="AI638" s="564">
        <v>1</v>
      </c>
      <c r="AJ638" s="564">
        <v>1</v>
      </c>
      <c r="AK638" s="564">
        <v>1</v>
      </c>
    </row>
    <row r="639" spans="1:37">
      <c r="A639">
        <v>635</v>
      </c>
      <c r="B639" s="564">
        <f t="shared" ca="1" si="60"/>
        <v>5</v>
      </c>
      <c r="C639" s="564">
        <f t="shared" ca="1" si="55"/>
        <v>25</v>
      </c>
      <c r="D639" s="564">
        <f t="shared" ca="1" si="58"/>
        <v>5</v>
      </c>
      <c r="E639" s="564">
        <f t="shared" ca="1" si="56"/>
        <v>3.75</v>
      </c>
      <c r="F639" s="564">
        <f t="shared" ca="1" si="59"/>
        <v>0.60526315789473684</v>
      </c>
      <c r="G639" s="564">
        <f t="shared" ca="1" si="57"/>
        <v>-4.6809534281186256</v>
      </c>
      <c r="H639" s="564">
        <v>0</v>
      </c>
      <c r="I639" s="564">
        <v>0</v>
      </c>
      <c r="J639" s="564">
        <v>0</v>
      </c>
      <c r="K639" s="564">
        <v>1</v>
      </c>
      <c r="L639" s="564">
        <v>0</v>
      </c>
      <c r="M639" s="564">
        <v>0</v>
      </c>
      <c r="N639" s="564">
        <v>0</v>
      </c>
      <c r="O639" s="564">
        <v>0</v>
      </c>
      <c r="P639" s="564">
        <v>0</v>
      </c>
      <c r="Q639" s="564">
        <v>0</v>
      </c>
      <c r="R639" s="564">
        <v>0</v>
      </c>
      <c r="S639" s="564">
        <v>1</v>
      </c>
      <c r="T639" s="564">
        <v>0</v>
      </c>
      <c r="U639" s="564">
        <v>0</v>
      </c>
      <c r="V639" s="564">
        <v>0</v>
      </c>
      <c r="W639" s="564">
        <v>1</v>
      </c>
      <c r="X639" s="564">
        <v>1</v>
      </c>
      <c r="Y639" s="564">
        <v>1</v>
      </c>
      <c r="Z639" s="564">
        <v>0</v>
      </c>
      <c r="AA639" s="564">
        <v>0</v>
      </c>
      <c r="AB639" s="564">
        <v>0</v>
      </c>
      <c r="AC639" s="564">
        <v>1</v>
      </c>
      <c r="AD639" s="564">
        <v>0</v>
      </c>
      <c r="AE639" s="564">
        <v>0</v>
      </c>
      <c r="AF639" s="564">
        <v>1</v>
      </c>
      <c r="AG639" s="564">
        <v>0</v>
      </c>
      <c r="AH639" s="564">
        <v>0</v>
      </c>
      <c r="AI639" s="564">
        <v>0</v>
      </c>
      <c r="AJ639" s="564">
        <v>0</v>
      </c>
      <c r="AK639" s="564">
        <v>0</v>
      </c>
    </row>
    <row r="640" spans="1:37">
      <c r="A640">
        <v>636</v>
      </c>
      <c r="B640" s="564">
        <f t="shared" ca="1" si="60"/>
        <v>0</v>
      </c>
      <c r="C640" s="564">
        <f t="shared" ca="1" si="55"/>
        <v>0</v>
      </c>
      <c r="D640" s="564">
        <f t="shared" ca="1" si="58"/>
        <v>0</v>
      </c>
      <c r="E640" s="564">
        <f t="shared" ca="1" si="56"/>
        <v>0</v>
      </c>
      <c r="F640" s="564">
        <f t="shared" ca="1" si="59"/>
        <v>1</v>
      </c>
      <c r="G640" s="564">
        <f t="shared" ca="1" si="57"/>
        <v>10.268126623022631</v>
      </c>
      <c r="H640" s="564">
        <v>0</v>
      </c>
      <c r="I640" s="564">
        <v>0</v>
      </c>
      <c r="J640" s="564">
        <v>0</v>
      </c>
      <c r="K640" s="564">
        <v>0</v>
      </c>
      <c r="L640" s="564">
        <v>0</v>
      </c>
      <c r="M640" s="564">
        <v>0</v>
      </c>
      <c r="N640" s="564">
        <v>0</v>
      </c>
      <c r="O640" s="564">
        <v>0</v>
      </c>
      <c r="P640" s="564">
        <v>0</v>
      </c>
      <c r="Q640" s="564">
        <v>0</v>
      </c>
      <c r="R640" s="564">
        <v>0</v>
      </c>
      <c r="S640" s="564">
        <v>0</v>
      </c>
      <c r="T640" s="564">
        <v>0</v>
      </c>
      <c r="U640" s="564">
        <v>0</v>
      </c>
      <c r="V640" s="564">
        <v>0</v>
      </c>
      <c r="W640" s="564">
        <v>0</v>
      </c>
      <c r="X640" s="564">
        <v>0</v>
      </c>
      <c r="Y640" s="564">
        <v>0</v>
      </c>
      <c r="Z640" s="564">
        <v>0</v>
      </c>
      <c r="AA640" s="564">
        <v>0</v>
      </c>
      <c r="AB640" s="564">
        <v>0</v>
      </c>
      <c r="AC640" s="564">
        <v>0</v>
      </c>
      <c r="AD640" s="564">
        <v>0</v>
      </c>
      <c r="AE640" s="564">
        <v>0</v>
      </c>
      <c r="AF640" s="564">
        <v>0</v>
      </c>
      <c r="AG640" s="564">
        <v>0</v>
      </c>
      <c r="AH640" s="564">
        <v>0</v>
      </c>
      <c r="AI640" s="564">
        <v>0</v>
      </c>
      <c r="AJ640" s="564">
        <v>0</v>
      </c>
      <c r="AK640" s="564">
        <v>0</v>
      </c>
    </row>
    <row r="641" spans="1:37">
      <c r="A641">
        <v>637</v>
      </c>
      <c r="B641" s="564">
        <f t="shared" ca="1" si="60"/>
        <v>0</v>
      </c>
      <c r="C641" s="564">
        <f t="shared" ca="1" si="55"/>
        <v>0</v>
      </c>
      <c r="D641" s="564">
        <f t="shared" ca="1" si="58"/>
        <v>0</v>
      </c>
      <c r="E641" s="564">
        <f t="shared" ca="1" si="56"/>
        <v>0</v>
      </c>
      <c r="F641" s="564">
        <f t="shared" ca="1" si="59"/>
        <v>1</v>
      </c>
      <c r="G641" s="564">
        <f t="shared" ca="1" si="57"/>
        <v>-3.3884835379007296</v>
      </c>
      <c r="H641" s="564">
        <v>0</v>
      </c>
      <c r="I641" s="564">
        <v>0</v>
      </c>
      <c r="J641" s="564">
        <v>0</v>
      </c>
      <c r="K641" s="564">
        <v>0</v>
      </c>
      <c r="L641" s="564">
        <v>0</v>
      </c>
      <c r="M641" s="564">
        <v>0</v>
      </c>
      <c r="N641" s="564">
        <v>0</v>
      </c>
      <c r="O641" s="564">
        <v>0</v>
      </c>
      <c r="P641" s="564">
        <v>0</v>
      </c>
      <c r="Q641" s="564">
        <v>0</v>
      </c>
      <c r="R641" s="564">
        <v>0</v>
      </c>
      <c r="S641" s="564">
        <v>0</v>
      </c>
      <c r="T641" s="564">
        <v>0</v>
      </c>
      <c r="U641" s="564">
        <v>0</v>
      </c>
      <c r="V641" s="564">
        <v>0</v>
      </c>
      <c r="W641" s="564">
        <v>0</v>
      </c>
      <c r="X641" s="564">
        <v>0</v>
      </c>
      <c r="Y641" s="564">
        <v>0</v>
      </c>
      <c r="Z641" s="564">
        <v>0</v>
      </c>
      <c r="AA641" s="564">
        <v>0</v>
      </c>
      <c r="AB641" s="564">
        <v>0</v>
      </c>
      <c r="AC641" s="564">
        <v>0</v>
      </c>
      <c r="AD641" s="564">
        <v>0</v>
      </c>
      <c r="AE641" s="564">
        <v>0</v>
      </c>
      <c r="AF641" s="564">
        <v>0</v>
      </c>
      <c r="AG641" s="564">
        <v>0</v>
      </c>
      <c r="AH641" s="564">
        <v>0</v>
      </c>
      <c r="AI641" s="564">
        <v>0</v>
      </c>
      <c r="AJ641" s="564">
        <v>0</v>
      </c>
      <c r="AK641" s="564">
        <v>0</v>
      </c>
    </row>
    <row r="642" spans="1:37">
      <c r="A642">
        <v>638</v>
      </c>
      <c r="B642" s="564">
        <f t="shared" ca="1" si="60"/>
        <v>0</v>
      </c>
      <c r="C642" s="564">
        <f t="shared" ca="1" si="55"/>
        <v>0</v>
      </c>
      <c r="D642" s="564">
        <f t="shared" ca="1" si="58"/>
        <v>0</v>
      </c>
      <c r="E642" s="564">
        <f t="shared" ca="1" si="56"/>
        <v>0</v>
      </c>
      <c r="F642" s="564">
        <f t="shared" ca="1" si="59"/>
        <v>1</v>
      </c>
      <c r="G642" s="564">
        <f t="shared" ca="1" si="57"/>
        <v>1.2838144000715226</v>
      </c>
      <c r="H642" s="564">
        <v>0</v>
      </c>
      <c r="I642" s="564">
        <v>0</v>
      </c>
      <c r="J642" s="564">
        <v>0</v>
      </c>
      <c r="K642" s="564">
        <v>0</v>
      </c>
      <c r="L642" s="564">
        <v>0</v>
      </c>
      <c r="M642" s="564">
        <v>0</v>
      </c>
      <c r="N642" s="564">
        <v>0</v>
      </c>
      <c r="O642" s="564">
        <v>0</v>
      </c>
      <c r="P642" s="564">
        <v>0</v>
      </c>
      <c r="Q642" s="564">
        <v>0</v>
      </c>
      <c r="R642" s="564">
        <v>0</v>
      </c>
      <c r="S642" s="564">
        <v>0</v>
      </c>
      <c r="T642" s="564">
        <v>0</v>
      </c>
      <c r="U642" s="564">
        <v>0</v>
      </c>
      <c r="V642" s="564">
        <v>0</v>
      </c>
      <c r="W642" s="564">
        <v>0</v>
      </c>
      <c r="X642" s="564">
        <v>0</v>
      </c>
      <c r="Y642" s="564">
        <v>0</v>
      </c>
      <c r="Z642" s="564">
        <v>0</v>
      </c>
      <c r="AA642" s="564">
        <v>0</v>
      </c>
      <c r="AB642" s="564">
        <v>0</v>
      </c>
      <c r="AC642" s="564">
        <v>0</v>
      </c>
      <c r="AD642" s="564">
        <v>0</v>
      </c>
      <c r="AE642" s="564">
        <v>0</v>
      </c>
      <c r="AF642" s="564">
        <v>0</v>
      </c>
      <c r="AG642" s="564">
        <v>0</v>
      </c>
      <c r="AH642" s="564">
        <v>0</v>
      </c>
      <c r="AI642" s="564">
        <v>0</v>
      </c>
      <c r="AJ642" s="564">
        <v>0</v>
      </c>
      <c r="AK642" s="564">
        <v>0</v>
      </c>
    </row>
    <row r="643" spans="1:37">
      <c r="A643">
        <v>639</v>
      </c>
      <c r="B643" s="564">
        <f t="shared" ca="1" si="60"/>
        <v>20</v>
      </c>
      <c r="C643" s="564">
        <f t="shared" ca="1" si="55"/>
        <v>400</v>
      </c>
      <c r="D643" s="564">
        <f t="shared" ca="1" si="58"/>
        <v>20</v>
      </c>
      <c r="E643" s="564">
        <f t="shared" ca="1" si="56"/>
        <v>0</v>
      </c>
      <c r="F643" s="564">
        <f t="shared" ca="1" si="59"/>
        <v>1</v>
      </c>
      <c r="G643" s="564">
        <f t="shared" ca="1" si="57"/>
        <v>-2.7959878159444198</v>
      </c>
      <c r="H643" s="564">
        <v>1</v>
      </c>
      <c r="I643" s="564">
        <v>1</v>
      </c>
      <c r="J643" s="564">
        <v>1</v>
      </c>
      <c r="K643" s="564">
        <v>1</v>
      </c>
      <c r="L643" s="564">
        <v>1</v>
      </c>
      <c r="M643" s="564">
        <v>1</v>
      </c>
      <c r="N643" s="564">
        <v>1</v>
      </c>
      <c r="O643" s="564">
        <v>1</v>
      </c>
      <c r="P643" s="564">
        <v>1</v>
      </c>
      <c r="Q643" s="564">
        <v>1</v>
      </c>
      <c r="R643" s="564">
        <v>1</v>
      </c>
      <c r="S643" s="564">
        <v>1</v>
      </c>
      <c r="T643" s="564">
        <v>1</v>
      </c>
      <c r="U643" s="564">
        <v>1</v>
      </c>
      <c r="V643" s="564">
        <v>1</v>
      </c>
      <c r="W643" s="564">
        <v>1</v>
      </c>
      <c r="X643" s="564">
        <v>1</v>
      </c>
      <c r="Y643" s="564">
        <v>1</v>
      </c>
      <c r="Z643" s="564">
        <v>1</v>
      </c>
      <c r="AA643" s="564">
        <v>1</v>
      </c>
      <c r="AB643" s="564">
        <v>1</v>
      </c>
      <c r="AC643" s="564">
        <v>1</v>
      </c>
      <c r="AD643" s="564">
        <v>1</v>
      </c>
      <c r="AE643" s="564">
        <v>1</v>
      </c>
      <c r="AF643" s="564">
        <v>1</v>
      </c>
      <c r="AG643" s="564">
        <v>1</v>
      </c>
      <c r="AH643" s="564">
        <v>1</v>
      </c>
      <c r="AI643" s="564">
        <v>1</v>
      </c>
      <c r="AJ643" s="564">
        <v>1</v>
      </c>
      <c r="AK643" s="564">
        <v>1</v>
      </c>
    </row>
    <row r="644" spans="1:37">
      <c r="A644">
        <v>640</v>
      </c>
      <c r="B644" s="564">
        <f t="shared" ca="1" si="60"/>
        <v>20</v>
      </c>
      <c r="C644" s="564">
        <f t="shared" ca="1" si="55"/>
        <v>400</v>
      </c>
      <c r="D644" s="564">
        <f t="shared" ca="1" si="58"/>
        <v>20</v>
      </c>
      <c r="E644" s="564">
        <f t="shared" ca="1" si="56"/>
        <v>0</v>
      </c>
      <c r="F644" s="564">
        <f t="shared" ca="1" si="59"/>
        <v>1</v>
      </c>
      <c r="G644" s="564">
        <f t="shared" ca="1" si="57"/>
        <v>1.2876743183340242</v>
      </c>
      <c r="H644" s="564">
        <v>1</v>
      </c>
      <c r="I644" s="564">
        <v>1</v>
      </c>
      <c r="J644" s="564">
        <v>1</v>
      </c>
      <c r="K644" s="564">
        <v>1</v>
      </c>
      <c r="L644" s="564">
        <v>1</v>
      </c>
      <c r="M644" s="564">
        <v>1</v>
      </c>
      <c r="N644" s="564">
        <v>1</v>
      </c>
      <c r="O644" s="564">
        <v>1</v>
      </c>
      <c r="P644" s="564">
        <v>1</v>
      </c>
      <c r="Q644" s="564">
        <v>1</v>
      </c>
      <c r="R644" s="564">
        <v>1</v>
      </c>
      <c r="S644" s="564">
        <v>1</v>
      </c>
      <c r="T644" s="564">
        <v>1</v>
      </c>
      <c r="U644" s="564">
        <v>1</v>
      </c>
      <c r="V644" s="564">
        <v>1</v>
      </c>
      <c r="W644" s="564">
        <v>1</v>
      </c>
      <c r="X644" s="564">
        <v>1</v>
      </c>
      <c r="Y644" s="564">
        <v>1</v>
      </c>
      <c r="Z644" s="564">
        <v>1</v>
      </c>
      <c r="AA644" s="564">
        <v>1</v>
      </c>
      <c r="AB644" s="564">
        <v>1</v>
      </c>
      <c r="AC644" s="564">
        <v>1</v>
      </c>
      <c r="AD644" s="564">
        <v>1</v>
      </c>
      <c r="AE644" s="564">
        <v>1</v>
      </c>
      <c r="AF644" s="564">
        <v>1</v>
      </c>
      <c r="AG644" s="564">
        <v>1</v>
      </c>
      <c r="AH644" s="564">
        <v>1</v>
      </c>
      <c r="AI644" s="564">
        <v>1</v>
      </c>
      <c r="AJ644" s="564">
        <v>1</v>
      </c>
      <c r="AK644" s="564">
        <v>1</v>
      </c>
    </row>
    <row r="645" spans="1:37">
      <c r="A645">
        <v>641</v>
      </c>
      <c r="B645" s="564">
        <f t="shared" ca="1" si="60"/>
        <v>20</v>
      </c>
      <c r="C645" s="564">
        <f t="shared" ref="C645:C708" ca="1" si="61">B645^2</f>
        <v>400</v>
      </c>
      <c r="D645" s="564">
        <f t="shared" ca="1" si="58"/>
        <v>20</v>
      </c>
      <c r="E645" s="564">
        <f t="shared" ref="E645:E708" ca="1" si="62">D645-((B645^2)/H$1)</f>
        <v>0</v>
      </c>
      <c r="F645" s="564">
        <f t="shared" ca="1" si="59"/>
        <v>1</v>
      </c>
      <c r="G645" s="564">
        <f t="shared" ref="G645:G708" ca="1" si="63">I$2+NORMSINV(RAND())*K$2</f>
        <v>2.2287030974537556</v>
      </c>
      <c r="H645" s="564">
        <v>1</v>
      </c>
      <c r="I645" s="564">
        <v>1</v>
      </c>
      <c r="J645" s="564">
        <v>1</v>
      </c>
      <c r="K645" s="564">
        <v>1</v>
      </c>
      <c r="L645" s="564">
        <v>1</v>
      </c>
      <c r="M645" s="564">
        <v>1</v>
      </c>
      <c r="N645" s="564">
        <v>1</v>
      </c>
      <c r="O645" s="564">
        <v>1</v>
      </c>
      <c r="P645" s="564">
        <v>1</v>
      </c>
      <c r="Q645" s="564">
        <v>1</v>
      </c>
      <c r="R645" s="564">
        <v>1</v>
      </c>
      <c r="S645" s="564">
        <v>1</v>
      </c>
      <c r="T645" s="564">
        <v>1</v>
      </c>
      <c r="U645" s="564">
        <v>1</v>
      </c>
      <c r="V645" s="564">
        <v>1</v>
      </c>
      <c r="W645" s="564">
        <v>1</v>
      </c>
      <c r="X645" s="564">
        <v>1</v>
      </c>
      <c r="Y645" s="564">
        <v>1</v>
      </c>
      <c r="Z645" s="564">
        <v>1</v>
      </c>
      <c r="AA645" s="564">
        <v>1</v>
      </c>
      <c r="AB645" s="564">
        <v>1</v>
      </c>
      <c r="AC645" s="564">
        <v>1</v>
      </c>
      <c r="AD645" s="564">
        <v>1</v>
      </c>
      <c r="AE645" s="564">
        <v>1</v>
      </c>
      <c r="AF645" s="564">
        <v>1</v>
      </c>
      <c r="AG645" s="564">
        <v>1</v>
      </c>
      <c r="AH645" s="564">
        <v>1</v>
      </c>
      <c r="AI645" s="564">
        <v>1</v>
      </c>
      <c r="AJ645" s="564">
        <v>1</v>
      </c>
      <c r="AK645" s="564">
        <v>1</v>
      </c>
    </row>
    <row r="646" spans="1:37">
      <c r="A646">
        <v>642</v>
      </c>
      <c r="B646" s="564">
        <f t="shared" ca="1" si="60"/>
        <v>20</v>
      </c>
      <c r="C646" s="564">
        <f t="shared" ca="1" si="61"/>
        <v>400</v>
      </c>
      <c r="D646" s="564">
        <f t="shared" ref="D646:D709" ca="1" si="64">B646</f>
        <v>20</v>
      </c>
      <c r="E646" s="564">
        <f t="shared" ca="1" si="62"/>
        <v>0</v>
      </c>
      <c r="F646" s="564">
        <f t="shared" ref="F646:F709" ca="1" si="65">1-(2*B646*(H$1-B646)/(H$1*(H$1-1)))</f>
        <v>1</v>
      </c>
      <c r="G646" s="564">
        <f t="shared" ca="1" si="63"/>
        <v>5.1295793195719455</v>
      </c>
      <c r="H646" s="564">
        <v>1</v>
      </c>
      <c r="I646" s="564">
        <v>1</v>
      </c>
      <c r="J646" s="564">
        <v>1</v>
      </c>
      <c r="K646" s="564">
        <v>1</v>
      </c>
      <c r="L646" s="564">
        <v>1</v>
      </c>
      <c r="M646" s="564">
        <v>1</v>
      </c>
      <c r="N646" s="564">
        <v>1</v>
      </c>
      <c r="O646" s="564">
        <v>1</v>
      </c>
      <c r="P646" s="564">
        <v>1</v>
      </c>
      <c r="Q646" s="564">
        <v>1</v>
      </c>
      <c r="R646" s="564">
        <v>1</v>
      </c>
      <c r="S646" s="564">
        <v>1</v>
      </c>
      <c r="T646" s="564">
        <v>1</v>
      </c>
      <c r="U646" s="564">
        <v>1</v>
      </c>
      <c r="V646" s="564">
        <v>1</v>
      </c>
      <c r="W646" s="564">
        <v>1</v>
      </c>
      <c r="X646" s="564">
        <v>1</v>
      </c>
      <c r="Y646" s="564">
        <v>1</v>
      </c>
      <c r="Z646" s="564">
        <v>1</v>
      </c>
      <c r="AA646" s="564">
        <v>1</v>
      </c>
      <c r="AB646" s="564">
        <v>1</v>
      </c>
      <c r="AC646" s="564">
        <v>1</v>
      </c>
      <c r="AD646" s="564">
        <v>1</v>
      </c>
      <c r="AE646" s="564">
        <v>1</v>
      </c>
      <c r="AF646" s="564">
        <v>1</v>
      </c>
      <c r="AG646" s="564">
        <v>1</v>
      </c>
      <c r="AH646" s="564">
        <v>1</v>
      </c>
      <c r="AI646" s="564">
        <v>1</v>
      </c>
      <c r="AJ646" s="564">
        <v>1</v>
      </c>
      <c r="AK646" s="564">
        <v>1</v>
      </c>
    </row>
    <row r="647" spans="1:37">
      <c r="A647">
        <v>643</v>
      </c>
      <c r="B647" s="564">
        <f t="shared" ref="B647:B710" ca="1" si="66">SUM(INDIRECT("H"&amp;A647+4&amp;":"&amp;HLOOKUP(H$1,$AA$1:$BD$2,2,0)&amp;A647+4))</f>
        <v>0</v>
      </c>
      <c r="C647" s="564">
        <f t="shared" ca="1" si="61"/>
        <v>0</v>
      </c>
      <c r="D647" s="564">
        <f t="shared" ca="1" si="64"/>
        <v>0</v>
      </c>
      <c r="E647" s="564">
        <f t="shared" ca="1" si="62"/>
        <v>0</v>
      </c>
      <c r="F647" s="564">
        <f t="shared" ca="1" si="65"/>
        <v>1</v>
      </c>
      <c r="G647" s="564">
        <f t="shared" ca="1" si="63"/>
        <v>-0.29584540281622651</v>
      </c>
      <c r="H647" s="564">
        <v>0</v>
      </c>
      <c r="I647" s="564">
        <v>0</v>
      </c>
      <c r="J647" s="564">
        <v>0</v>
      </c>
      <c r="K647" s="564">
        <v>0</v>
      </c>
      <c r="L647" s="564">
        <v>0</v>
      </c>
      <c r="M647" s="564">
        <v>0</v>
      </c>
      <c r="N647" s="564">
        <v>0</v>
      </c>
      <c r="O647" s="564">
        <v>0</v>
      </c>
      <c r="P647" s="564">
        <v>0</v>
      </c>
      <c r="Q647" s="564">
        <v>0</v>
      </c>
      <c r="R647" s="564">
        <v>0</v>
      </c>
      <c r="S647" s="564">
        <v>0</v>
      </c>
      <c r="T647" s="564">
        <v>0</v>
      </c>
      <c r="U647" s="564">
        <v>0</v>
      </c>
      <c r="V647" s="564">
        <v>0</v>
      </c>
      <c r="W647" s="564">
        <v>0</v>
      </c>
      <c r="X647" s="564">
        <v>0</v>
      </c>
      <c r="Y647" s="564">
        <v>0</v>
      </c>
      <c r="Z647" s="564">
        <v>0</v>
      </c>
      <c r="AA647" s="564">
        <v>0</v>
      </c>
      <c r="AB647" s="564">
        <v>0</v>
      </c>
      <c r="AC647" s="564">
        <v>0</v>
      </c>
      <c r="AD647" s="564">
        <v>0</v>
      </c>
      <c r="AE647" s="564">
        <v>0</v>
      </c>
      <c r="AF647" s="564">
        <v>0</v>
      </c>
      <c r="AG647" s="564">
        <v>0</v>
      </c>
      <c r="AH647" s="564">
        <v>0</v>
      </c>
      <c r="AI647" s="564">
        <v>0</v>
      </c>
      <c r="AJ647" s="564">
        <v>0</v>
      </c>
      <c r="AK647" s="564">
        <v>0</v>
      </c>
    </row>
    <row r="648" spans="1:37">
      <c r="A648">
        <v>644</v>
      </c>
      <c r="B648" s="564">
        <f t="shared" ca="1" si="66"/>
        <v>20</v>
      </c>
      <c r="C648" s="564">
        <f t="shared" ca="1" si="61"/>
        <v>400</v>
      </c>
      <c r="D648" s="564">
        <f t="shared" ca="1" si="64"/>
        <v>20</v>
      </c>
      <c r="E648" s="564">
        <f t="shared" ca="1" si="62"/>
        <v>0</v>
      </c>
      <c r="F648" s="564">
        <f t="shared" ca="1" si="65"/>
        <v>1</v>
      </c>
      <c r="G648" s="564">
        <f t="shared" ca="1" si="63"/>
        <v>-7.4201670928785006</v>
      </c>
      <c r="H648" s="564">
        <v>1</v>
      </c>
      <c r="I648" s="564">
        <v>1</v>
      </c>
      <c r="J648" s="564">
        <v>1</v>
      </c>
      <c r="K648" s="564">
        <v>1</v>
      </c>
      <c r="L648" s="564">
        <v>1</v>
      </c>
      <c r="M648" s="564">
        <v>1</v>
      </c>
      <c r="N648" s="564">
        <v>1</v>
      </c>
      <c r="O648" s="564">
        <v>1</v>
      </c>
      <c r="P648" s="564">
        <v>1</v>
      </c>
      <c r="Q648" s="564">
        <v>1</v>
      </c>
      <c r="R648" s="564">
        <v>1</v>
      </c>
      <c r="S648" s="564">
        <v>1</v>
      </c>
      <c r="T648" s="564">
        <v>1</v>
      </c>
      <c r="U648" s="564">
        <v>1</v>
      </c>
      <c r="V648" s="564">
        <v>1</v>
      </c>
      <c r="W648" s="564">
        <v>1</v>
      </c>
      <c r="X648" s="564">
        <v>1</v>
      </c>
      <c r="Y648" s="564">
        <v>1</v>
      </c>
      <c r="Z648" s="564">
        <v>1</v>
      </c>
      <c r="AA648" s="564">
        <v>1</v>
      </c>
      <c r="AB648" s="564">
        <v>1</v>
      </c>
      <c r="AC648" s="564">
        <v>1</v>
      </c>
      <c r="AD648" s="564">
        <v>1</v>
      </c>
      <c r="AE648" s="564">
        <v>1</v>
      </c>
      <c r="AF648" s="564">
        <v>1</v>
      </c>
      <c r="AG648" s="564">
        <v>1</v>
      </c>
      <c r="AH648" s="564">
        <v>1</v>
      </c>
      <c r="AI648" s="564">
        <v>1</v>
      </c>
      <c r="AJ648" s="564">
        <v>1</v>
      </c>
      <c r="AK648" s="564">
        <v>1</v>
      </c>
    </row>
    <row r="649" spans="1:37">
      <c r="A649">
        <v>645</v>
      </c>
      <c r="B649" s="564">
        <f t="shared" ca="1" si="66"/>
        <v>20</v>
      </c>
      <c r="C649" s="564">
        <f t="shared" ca="1" si="61"/>
        <v>400</v>
      </c>
      <c r="D649" s="564">
        <f t="shared" ca="1" si="64"/>
        <v>20</v>
      </c>
      <c r="E649" s="564">
        <f t="shared" ca="1" si="62"/>
        <v>0</v>
      </c>
      <c r="F649" s="564">
        <f t="shared" ca="1" si="65"/>
        <v>1</v>
      </c>
      <c r="G649" s="564">
        <f t="shared" ca="1" si="63"/>
        <v>5.1993141428778156</v>
      </c>
      <c r="H649" s="564">
        <v>1</v>
      </c>
      <c r="I649" s="564">
        <v>1</v>
      </c>
      <c r="J649" s="564">
        <v>1</v>
      </c>
      <c r="K649" s="564">
        <v>1</v>
      </c>
      <c r="L649" s="564">
        <v>1</v>
      </c>
      <c r="M649" s="564">
        <v>1</v>
      </c>
      <c r="N649" s="564">
        <v>1</v>
      </c>
      <c r="O649" s="564">
        <v>1</v>
      </c>
      <c r="P649" s="564">
        <v>1</v>
      </c>
      <c r="Q649" s="564">
        <v>1</v>
      </c>
      <c r="R649" s="564">
        <v>1</v>
      </c>
      <c r="S649" s="564">
        <v>1</v>
      </c>
      <c r="T649" s="564">
        <v>1</v>
      </c>
      <c r="U649" s="564">
        <v>1</v>
      </c>
      <c r="V649" s="564">
        <v>1</v>
      </c>
      <c r="W649" s="564">
        <v>1</v>
      </c>
      <c r="X649" s="564">
        <v>1</v>
      </c>
      <c r="Y649" s="564">
        <v>1</v>
      </c>
      <c r="Z649" s="564">
        <v>1</v>
      </c>
      <c r="AA649" s="564">
        <v>1</v>
      </c>
      <c r="AB649" s="564">
        <v>1</v>
      </c>
      <c r="AC649" s="564">
        <v>1</v>
      </c>
      <c r="AD649" s="564">
        <v>1</v>
      </c>
      <c r="AE649" s="564">
        <v>1</v>
      </c>
      <c r="AF649" s="564">
        <v>1</v>
      </c>
      <c r="AG649" s="564">
        <v>1</v>
      </c>
      <c r="AH649" s="564">
        <v>1</v>
      </c>
      <c r="AI649" s="564">
        <v>1</v>
      </c>
      <c r="AJ649" s="564">
        <v>1</v>
      </c>
      <c r="AK649" s="564">
        <v>1</v>
      </c>
    </row>
    <row r="650" spans="1:37">
      <c r="A650">
        <v>646</v>
      </c>
      <c r="B650" s="564">
        <f t="shared" ca="1" si="66"/>
        <v>20</v>
      </c>
      <c r="C650" s="564">
        <f t="shared" ca="1" si="61"/>
        <v>400</v>
      </c>
      <c r="D650" s="564">
        <f t="shared" ca="1" si="64"/>
        <v>20</v>
      </c>
      <c r="E650" s="564">
        <f t="shared" ca="1" si="62"/>
        <v>0</v>
      </c>
      <c r="F650" s="564">
        <f t="shared" ca="1" si="65"/>
        <v>1</v>
      </c>
      <c r="G650" s="564">
        <f t="shared" ca="1" si="63"/>
        <v>4.0620690937372501</v>
      </c>
      <c r="H650" s="564">
        <v>1</v>
      </c>
      <c r="I650" s="564">
        <v>1</v>
      </c>
      <c r="J650" s="564">
        <v>1</v>
      </c>
      <c r="K650" s="564">
        <v>1</v>
      </c>
      <c r="L650" s="564">
        <v>1</v>
      </c>
      <c r="M650" s="564">
        <v>1</v>
      </c>
      <c r="N650" s="564">
        <v>1</v>
      </c>
      <c r="O650" s="564">
        <v>1</v>
      </c>
      <c r="P650" s="564">
        <v>1</v>
      </c>
      <c r="Q650" s="564">
        <v>1</v>
      </c>
      <c r="R650" s="564">
        <v>1</v>
      </c>
      <c r="S650" s="564">
        <v>1</v>
      </c>
      <c r="T650" s="564">
        <v>1</v>
      </c>
      <c r="U650" s="564">
        <v>1</v>
      </c>
      <c r="V650" s="564">
        <v>1</v>
      </c>
      <c r="W650" s="564">
        <v>1</v>
      </c>
      <c r="X650" s="564">
        <v>1</v>
      </c>
      <c r="Y650" s="564">
        <v>1</v>
      </c>
      <c r="Z650" s="564">
        <v>1</v>
      </c>
      <c r="AA650" s="564">
        <v>1</v>
      </c>
      <c r="AB650" s="564">
        <v>1</v>
      </c>
      <c r="AC650" s="564">
        <v>1</v>
      </c>
      <c r="AD650" s="564">
        <v>1</v>
      </c>
      <c r="AE650" s="564">
        <v>1</v>
      </c>
      <c r="AF650" s="564">
        <v>1</v>
      </c>
      <c r="AG650" s="564">
        <v>1</v>
      </c>
      <c r="AH650" s="564">
        <v>1</v>
      </c>
      <c r="AI650" s="564">
        <v>1</v>
      </c>
      <c r="AJ650" s="564">
        <v>1</v>
      </c>
      <c r="AK650" s="564">
        <v>1</v>
      </c>
    </row>
    <row r="651" spans="1:37">
      <c r="A651">
        <v>647</v>
      </c>
      <c r="B651" s="564">
        <f t="shared" ca="1" si="66"/>
        <v>0</v>
      </c>
      <c r="C651" s="564">
        <f t="shared" ca="1" si="61"/>
        <v>0</v>
      </c>
      <c r="D651" s="564">
        <f t="shared" ca="1" si="64"/>
        <v>0</v>
      </c>
      <c r="E651" s="564">
        <f t="shared" ca="1" si="62"/>
        <v>0</v>
      </c>
      <c r="F651" s="564">
        <f t="shared" ca="1" si="65"/>
        <v>1</v>
      </c>
      <c r="G651" s="564">
        <f t="shared" ca="1" si="63"/>
        <v>3.1232581805613413</v>
      </c>
      <c r="H651" s="564">
        <v>0</v>
      </c>
      <c r="I651" s="564">
        <v>0</v>
      </c>
      <c r="J651" s="564">
        <v>0</v>
      </c>
      <c r="K651" s="564">
        <v>0</v>
      </c>
      <c r="L651" s="564">
        <v>0</v>
      </c>
      <c r="M651" s="564">
        <v>0</v>
      </c>
      <c r="N651" s="564">
        <v>0</v>
      </c>
      <c r="O651" s="564">
        <v>0</v>
      </c>
      <c r="P651" s="564">
        <v>0</v>
      </c>
      <c r="Q651" s="564">
        <v>0</v>
      </c>
      <c r="R651" s="564">
        <v>0</v>
      </c>
      <c r="S651" s="564">
        <v>0</v>
      </c>
      <c r="T651" s="564">
        <v>0</v>
      </c>
      <c r="U651" s="564">
        <v>0</v>
      </c>
      <c r="V651" s="564">
        <v>0</v>
      </c>
      <c r="W651" s="564">
        <v>0</v>
      </c>
      <c r="X651" s="564">
        <v>0</v>
      </c>
      <c r="Y651" s="564">
        <v>0</v>
      </c>
      <c r="Z651" s="564">
        <v>0</v>
      </c>
      <c r="AA651" s="564">
        <v>0</v>
      </c>
      <c r="AB651" s="564">
        <v>0</v>
      </c>
      <c r="AC651" s="564">
        <v>0</v>
      </c>
      <c r="AD651" s="564">
        <v>0</v>
      </c>
      <c r="AE651" s="564">
        <v>0</v>
      </c>
      <c r="AF651" s="564">
        <v>0</v>
      </c>
      <c r="AG651" s="564">
        <v>0</v>
      </c>
      <c r="AH651" s="564">
        <v>0</v>
      </c>
      <c r="AI651" s="564">
        <v>0</v>
      </c>
      <c r="AJ651" s="564">
        <v>0</v>
      </c>
      <c r="AK651" s="564">
        <v>0</v>
      </c>
    </row>
    <row r="652" spans="1:37">
      <c r="A652">
        <v>648</v>
      </c>
      <c r="B652" s="564">
        <f t="shared" ca="1" si="66"/>
        <v>20</v>
      </c>
      <c r="C652" s="564">
        <f t="shared" ca="1" si="61"/>
        <v>400</v>
      </c>
      <c r="D652" s="564">
        <f t="shared" ca="1" si="64"/>
        <v>20</v>
      </c>
      <c r="E652" s="564">
        <f t="shared" ca="1" si="62"/>
        <v>0</v>
      </c>
      <c r="F652" s="564">
        <f t="shared" ca="1" si="65"/>
        <v>1</v>
      </c>
      <c r="G652" s="564">
        <f t="shared" ca="1" si="63"/>
        <v>-1.763834167375657</v>
      </c>
      <c r="H652" s="564">
        <v>1</v>
      </c>
      <c r="I652" s="564">
        <v>1</v>
      </c>
      <c r="J652" s="564">
        <v>1</v>
      </c>
      <c r="K652" s="564">
        <v>1</v>
      </c>
      <c r="L652" s="564">
        <v>1</v>
      </c>
      <c r="M652" s="564">
        <v>1</v>
      </c>
      <c r="N652" s="564">
        <v>1</v>
      </c>
      <c r="O652" s="564">
        <v>1</v>
      </c>
      <c r="P652" s="564">
        <v>1</v>
      </c>
      <c r="Q652" s="564">
        <v>1</v>
      </c>
      <c r="R652" s="564">
        <v>1</v>
      </c>
      <c r="S652" s="564">
        <v>1</v>
      </c>
      <c r="T652" s="564">
        <v>1</v>
      </c>
      <c r="U652" s="564">
        <v>1</v>
      </c>
      <c r="V652" s="564">
        <v>1</v>
      </c>
      <c r="W652" s="564">
        <v>1</v>
      </c>
      <c r="X652" s="564">
        <v>1</v>
      </c>
      <c r="Y652" s="564">
        <v>1</v>
      </c>
      <c r="Z652" s="564">
        <v>1</v>
      </c>
      <c r="AA652" s="564">
        <v>1</v>
      </c>
      <c r="AB652" s="564">
        <v>1</v>
      </c>
      <c r="AC652" s="564">
        <v>1</v>
      </c>
      <c r="AD652" s="564">
        <v>1</v>
      </c>
      <c r="AE652" s="564">
        <v>1</v>
      </c>
      <c r="AF652" s="564">
        <v>1</v>
      </c>
      <c r="AG652" s="564">
        <v>1</v>
      </c>
      <c r="AH652" s="564">
        <v>1</v>
      </c>
      <c r="AI652" s="564">
        <v>1</v>
      </c>
      <c r="AJ652" s="564">
        <v>1</v>
      </c>
      <c r="AK652" s="564">
        <v>1</v>
      </c>
    </row>
    <row r="653" spans="1:37">
      <c r="A653">
        <v>649</v>
      </c>
      <c r="B653" s="564">
        <f t="shared" ca="1" si="66"/>
        <v>20</v>
      </c>
      <c r="C653" s="564">
        <f t="shared" ca="1" si="61"/>
        <v>400</v>
      </c>
      <c r="D653" s="564">
        <f t="shared" ca="1" si="64"/>
        <v>20</v>
      </c>
      <c r="E653" s="564">
        <f t="shared" ca="1" si="62"/>
        <v>0</v>
      </c>
      <c r="F653" s="564">
        <f t="shared" ca="1" si="65"/>
        <v>1</v>
      </c>
      <c r="G653" s="564">
        <f t="shared" ca="1" si="63"/>
        <v>-1.0935447847660495</v>
      </c>
      <c r="H653" s="564">
        <v>1</v>
      </c>
      <c r="I653" s="564">
        <v>1</v>
      </c>
      <c r="J653" s="564">
        <v>1</v>
      </c>
      <c r="K653" s="564">
        <v>1</v>
      </c>
      <c r="L653" s="564">
        <v>1</v>
      </c>
      <c r="M653" s="564">
        <v>1</v>
      </c>
      <c r="N653" s="564">
        <v>1</v>
      </c>
      <c r="O653" s="564">
        <v>1</v>
      </c>
      <c r="P653" s="564">
        <v>1</v>
      </c>
      <c r="Q653" s="564">
        <v>1</v>
      </c>
      <c r="R653" s="564">
        <v>1</v>
      </c>
      <c r="S653" s="564">
        <v>1</v>
      </c>
      <c r="T653" s="564">
        <v>1</v>
      </c>
      <c r="U653" s="564">
        <v>1</v>
      </c>
      <c r="V653" s="564">
        <v>1</v>
      </c>
      <c r="W653" s="564">
        <v>1</v>
      </c>
      <c r="X653" s="564">
        <v>1</v>
      </c>
      <c r="Y653" s="564">
        <v>1</v>
      </c>
      <c r="Z653" s="564">
        <v>1</v>
      </c>
      <c r="AA653" s="564">
        <v>1</v>
      </c>
      <c r="AB653" s="564">
        <v>1</v>
      </c>
      <c r="AC653" s="564">
        <v>1</v>
      </c>
      <c r="AD653" s="564">
        <v>1</v>
      </c>
      <c r="AE653" s="564">
        <v>1</v>
      </c>
      <c r="AF653" s="564">
        <v>1</v>
      </c>
      <c r="AG653" s="564">
        <v>1</v>
      </c>
      <c r="AH653" s="564">
        <v>1</v>
      </c>
      <c r="AI653" s="564">
        <v>1</v>
      </c>
      <c r="AJ653" s="564">
        <v>1</v>
      </c>
      <c r="AK653" s="564">
        <v>1</v>
      </c>
    </row>
    <row r="654" spans="1:37">
      <c r="A654">
        <v>650</v>
      </c>
      <c r="B654" s="564">
        <f t="shared" ca="1" si="66"/>
        <v>20</v>
      </c>
      <c r="C654" s="564">
        <f t="shared" ca="1" si="61"/>
        <v>400</v>
      </c>
      <c r="D654" s="564">
        <f t="shared" ca="1" si="64"/>
        <v>20</v>
      </c>
      <c r="E654" s="564">
        <f t="shared" ca="1" si="62"/>
        <v>0</v>
      </c>
      <c r="F654" s="564">
        <f t="shared" ca="1" si="65"/>
        <v>1</v>
      </c>
      <c r="G654" s="564">
        <f t="shared" ca="1" si="63"/>
        <v>4.1643722380380961</v>
      </c>
      <c r="H654" s="564">
        <v>1</v>
      </c>
      <c r="I654" s="564">
        <v>1</v>
      </c>
      <c r="J654" s="564">
        <v>1</v>
      </c>
      <c r="K654" s="564">
        <v>1</v>
      </c>
      <c r="L654" s="564">
        <v>1</v>
      </c>
      <c r="M654" s="564">
        <v>1</v>
      </c>
      <c r="N654" s="564">
        <v>1</v>
      </c>
      <c r="O654" s="564">
        <v>1</v>
      </c>
      <c r="P654" s="564">
        <v>1</v>
      </c>
      <c r="Q654" s="564">
        <v>1</v>
      </c>
      <c r="R654" s="564">
        <v>1</v>
      </c>
      <c r="S654" s="564">
        <v>1</v>
      </c>
      <c r="T654" s="564">
        <v>1</v>
      </c>
      <c r="U654" s="564">
        <v>1</v>
      </c>
      <c r="V654" s="564">
        <v>1</v>
      </c>
      <c r="W654" s="564">
        <v>1</v>
      </c>
      <c r="X654" s="564">
        <v>1</v>
      </c>
      <c r="Y654" s="564">
        <v>1</v>
      </c>
      <c r="Z654" s="564">
        <v>1</v>
      </c>
      <c r="AA654" s="564">
        <v>1</v>
      </c>
      <c r="AB654" s="564">
        <v>1</v>
      </c>
      <c r="AC654" s="564">
        <v>1</v>
      </c>
      <c r="AD654" s="564">
        <v>1</v>
      </c>
      <c r="AE654" s="564">
        <v>1</v>
      </c>
      <c r="AF654" s="564">
        <v>1</v>
      </c>
      <c r="AG654" s="564">
        <v>1</v>
      </c>
      <c r="AH654" s="564">
        <v>1</v>
      </c>
      <c r="AI654" s="564">
        <v>1</v>
      </c>
      <c r="AJ654" s="564">
        <v>1</v>
      </c>
      <c r="AK654" s="564">
        <v>1</v>
      </c>
    </row>
    <row r="655" spans="1:37">
      <c r="A655">
        <v>651</v>
      </c>
      <c r="B655" s="564">
        <f t="shared" ca="1" si="66"/>
        <v>0</v>
      </c>
      <c r="C655" s="564">
        <f t="shared" ca="1" si="61"/>
        <v>0</v>
      </c>
      <c r="D655" s="564">
        <f t="shared" ca="1" si="64"/>
        <v>0</v>
      </c>
      <c r="E655" s="564">
        <f t="shared" ca="1" si="62"/>
        <v>0</v>
      </c>
      <c r="F655" s="564">
        <f t="shared" ca="1" si="65"/>
        <v>1</v>
      </c>
      <c r="G655" s="564">
        <f t="shared" ca="1" si="63"/>
        <v>3.1717205882315209</v>
      </c>
      <c r="H655" s="564">
        <v>0</v>
      </c>
      <c r="I655" s="564">
        <v>0</v>
      </c>
      <c r="J655" s="564">
        <v>0</v>
      </c>
      <c r="K655" s="564">
        <v>0</v>
      </c>
      <c r="L655" s="564">
        <v>0</v>
      </c>
      <c r="M655" s="564">
        <v>0</v>
      </c>
      <c r="N655" s="564">
        <v>0</v>
      </c>
      <c r="O655" s="564">
        <v>0</v>
      </c>
      <c r="P655" s="564">
        <v>0</v>
      </c>
      <c r="Q655" s="564">
        <v>0</v>
      </c>
      <c r="R655" s="564">
        <v>0</v>
      </c>
      <c r="S655" s="564">
        <v>0</v>
      </c>
      <c r="T655" s="564">
        <v>0</v>
      </c>
      <c r="U655" s="564">
        <v>0</v>
      </c>
      <c r="V655" s="564">
        <v>0</v>
      </c>
      <c r="W655" s="564">
        <v>0</v>
      </c>
      <c r="X655" s="564">
        <v>0</v>
      </c>
      <c r="Y655" s="564">
        <v>0</v>
      </c>
      <c r="Z655" s="564">
        <v>0</v>
      </c>
      <c r="AA655" s="564">
        <v>0</v>
      </c>
      <c r="AB655" s="564">
        <v>0</v>
      </c>
      <c r="AC655" s="564">
        <v>0</v>
      </c>
      <c r="AD655" s="564">
        <v>0</v>
      </c>
      <c r="AE655" s="564">
        <v>0</v>
      </c>
      <c r="AF655" s="564">
        <v>0</v>
      </c>
      <c r="AG655" s="564">
        <v>0</v>
      </c>
      <c r="AH655" s="564">
        <v>0</v>
      </c>
      <c r="AI655" s="564">
        <v>0</v>
      </c>
      <c r="AJ655" s="564">
        <v>0</v>
      </c>
      <c r="AK655" s="564">
        <v>0</v>
      </c>
    </row>
    <row r="656" spans="1:37">
      <c r="A656">
        <v>652</v>
      </c>
      <c r="B656" s="564">
        <f t="shared" ca="1" si="66"/>
        <v>20</v>
      </c>
      <c r="C656" s="564">
        <f t="shared" ca="1" si="61"/>
        <v>400</v>
      </c>
      <c r="D656" s="564">
        <f t="shared" ca="1" si="64"/>
        <v>20</v>
      </c>
      <c r="E656" s="564">
        <f t="shared" ca="1" si="62"/>
        <v>0</v>
      </c>
      <c r="F656" s="564">
        <f t="shared" ca="1" si="65"/>
        <v>1</v>
      </c>
      <c r="G656" s="564">
        <f t="shared" ca="1" si="63"/>
        <v>-8.2579808579016181</v>
      </c>
      <c r="H656" s="564">
        <v>1</v>
      </c>
      <c r="I656" s="564">
        <v>1</v>
      </c>
      <c r="J656" s="564">
        <v>1</v>
      </c>
      <c r="K656" s="564">
        <v>1</v>
      </c>
      <c r="L656" s="564">
        <v>1</v>
      </c>
      <c r="M656" s="564">
        <v>1</v>
      </c>
      <c r="N656" s="564">
        <v>1</v>
      </c>
      <c r="O656" s="564">
        <v>1</v>
      </c>
      <c r="P656" s="564">
        <v>1</v>
      </c>
      <c r="Q656" s="564">
        <v>1</v>
      </c>
      <c r="R656" s="564">
        <v>1</v>
      </c>
      <c r="S656" s="564">
        <v>1</v>
      </c>
      <c r="T656" s="564">
        <v>1</v>
      </c>
      <c r="U656" s="564">
        <v>1</v>
      </c>
      <c r="V656" s="564">
        <v>1</v>
      </c>
      <c r="W656" s="564">
        <v>1</v>
      </c>
      <c r="X656" s="564">
        <v>1</v>
      </c>
      <c r="Y656" s="564">
        <v>1</v>
      </c>
      <c r="Z656" s="564">
        <v>1</v>
      </c>
      <c r="AA656" s="564">
        <v>1</v>
      </c>
      <c r="AB656" s="564">
        <v>1</v>
      </c>
      <c r="AC656" s="564">
        <v>1</v>
      </c>
      <c r="AD656" s="564">
        <v>1</v>
      </c>
      <c r="AE656" s="564">
        <v>1</v>
      </c>
      <c r="AF656" s="564">
        <v>1</v>
      </c>
      <c r="AG656" s="564">
        <v>1</v>
      </c>
      <c r="AH656" s="564">
        <v>1</v>
      </c>
      <c r="AI656" s="564">
        <v>1</v>
      </c>
      <c r="AJ656" s="564">
        <v>1</v>
      </c>
      <c r="AK656" s="564">
        <v>1</v>
      </c>
    </row>
    <row r="657" spans="1:37">
      <c r="A657">
        <v>653</v>
      </c>
      <c r="B657" s="564">
        <f t="shared" ca="1" si="66"/>
        <v>20</v>
      </c>
      <c r="C657" s="564">
        <f t="shared" ca="1" si="61"/>
        <v>400</v>
      </c>
      <c r="D657" s="564">
        <f t="shared" ca="1" si="64"/>
        <v>20</v>
      </c>
      <c r="E657" s="564">
        <f t="shared" ca="1" si="62"/>
        <v>0</v>
      </c>
      <c r="F657" s="564">
        <f t="shared" ca="1" si="65"/>
        <v>1</v>
      </c>
      <c r="G657" s="564">
        <f t="shared" ca="1" si="63"/>
        <v>3.2524169765084157</v>
      </c>
      <c r="H657" s="564">
        <v>1</v>
      </c>
      <c r="I657" s="564">
        <v>1</v>
      </c>
      <c r="J657" s="564">
        <v>1</v>
      </c>
      <c r="K657" s="564">
        <v>1</v>
      </c>
      <c r="L657" s="564">
        <v>1</v>
      </c>
      <c r="M657" s="564">
        <v>1</v>
      </c>
      <c r="N657" s="564">
        <v>1</v>
      </c>
      <c r="O657" s="564">
        <v>1</v>
      </c>
      <c r="P657" s="564">
        <v>1</v>
      </c>
      <c r="Q657" s="564">
        <v>1</v>
      </c>
      <c r="R657" s="564">
        <v>1</v>
      </c>
      <c r="S657" s="564">
        <v>1</v>
      </c>
      <c r="T657" s="564">
        <v>1</v>
      </c>
      <c r="U657" s="564">
        <v>1</v>
      </c>
      <c r="V657" s="564">
        <v>1</v>
      </c>
      <c r="W657" s="564">
        <v>1</v>
      </c>
      <c r="X657" s="564">
        <v>1</v>
      </c>
      <c r="Y657" s="564">
        <v>1</v>
      </c>
      <c r="Z657" s="564">
        <v>1</v>
      </c>
      <c r="AA657" s="564">
        <v>1</v>
      </c>
      <c r="AB657" s="564">
        <v>1</v>
      </c>
      <c r="AC657" s="564">
        <v>1</v>
      </c>
      <c r="AD657" s="564">
        <v>1</v>
      </c>
      <c r="AE657" s="564">
        <v>1</v>
      </c>
      <c r="AF657" s="564">
        <v>1</v>
      </c>
      <c r="AG657" s="564">
        <v>1</v>
      </c>
      <c r="AH657" s="564">
        <v>1</v>
      </c>
      <c r="AI657" s="564">
        <v>1</v>
      </c>
      <c r="AJ657" s="564">
        <v>1</v>
      </c>
      <c r="AK657" s="564">
        <v>1</v>
      </c>
    </row>
    <row r="658" spans="1:37">
      <c r="A658">
        <v>654</v>
      </c>
      <c r="B658" s="564">
        <f t="shared" ca="1" si="66"/>
        <v>20</v>
      </c>
      <c r="C658" s="564">
        <f t="shared" ca="1" si="61"/>
        <v>400</v>
      </c>
      <c r="D658" s="564">
        <f t="shared" ca="1" si="64"/>
        <v>20</v>
      </c>
      <c r="E658" s="564">
        <f t="shared" ca="1" si="62"/>
        <v>0</v>
      </c>
      <c r="F658" s="564">
        <f t="shared" ca="1" si="65"/>
        <v>1</v>
      </c>
      <c r="G658" s="564">
        <f t="shared" ca="1" si="63"/>
        <v>3.8057636596966842</v>
      </c>
      <c r="H658" s="564">
        <v>1</v>
      </c>
      <c r="I658" s="564">
        <v>1</v>
      </c>
      <c r="J658" s="564">
        <v>1</v>
      </c>
      <c r="K658" s="564">
        <v>1</v>
      </c>
      <c r="L658" s="564">
        <v>1</v>
      </c>
      <c r="M658" s="564">
        <v>1</v>
      </c>
      <c r="N658" s="564">
        <v>1</v>
      </c>
      <c r="O658" s="564">
        <v>1</v>
      </c>
      <c r="P658" s="564">
        <v>1</v>
      </c>
      <c r="Q658" s="564">
        <v>1</v>
      </c>
      <c r="R658" s="564">
        <v>1</v>
      </c>
      <c r="S658" s="564">
        <v>1</v>
      </c>
      <c r="T658" s="564">
        <v>1</v>
      </c>
      <c r="U658" s="564">
        <v>1</v>
      </c>
      <c r="V658" s="564">
        <v>1</v>
      </c>
      <c r="W658" s="564">
        <v>1</v>
      </c>
      <c r="X658" s="564">
        <v>1</v>
      </c>
      <c r="Y658" s="564">
        <v>1</v>
      </c>
      <c r="Z658" s="564">
        <v>1</v>
      </c>
      <c r="AA658" s="564">
        <v>1</v>
      </c>
      <c r="AB658" s="564">
        <v>1</v>
      </c>
      <c r="AC658" s="564">
        <v>1</v>
      </c>
      <c r="AD658" s="564">
        <v>1</v>
      </c>
      <c r="AE658" s="564">
        <v>1</v>
      </c>
      <c r="AF658" s="564">
        <v>1</v>
      </c>
      <c r="AG658" s="564">
        <v>1</v>
      </c>
      <c r="AH658" s="564">
        <v>1</v>
      </c>
      <c r="AI658" s="564">
        <v>1</v>
      </c>
      <c r="AJ658" s="564">
        <v>1</v>
      </c>
      <c r="AK658" s="564">
        <v>1</v>
      </c>
    </row>
    <row r="659" spans="1:37">
      <c r="A659">
        <v>655</v>
      </c>
      <c r="B659" s="564">
        <f t="shared" ca="1" si="66"/>
        <v>0</v>
      </c>
      <c r="C659" s="564">
        <f t="shared" ca="1" si="61"/>
        <v>0</v>
      </c>
      <c r="D659" s="564">
        <f t="shared" ca="1" si="64"/>
        <v>0</v>
      </c>
      <c r="E659" s="564">
        <f t="shared" ca="1" si="62"/>
        <v>0</v>
      </c>
      <c r="F659" s="564">
        <f t="shared" ca="1" si="65"/>
        <v>1</v>
      </c>
      <c r="G659" s="564">
        <f t="shared" ca="1" si="63"/>
        <v>2.081327209961338</v>
      </c>
      <c r="H659" s="564">
        <v>0</v>
      </c>
      <c r="I659" s="564">
        <v>0</v>
      </c>
      <c r="J659" s="564">
        <v>0</v>
      </c>
      <c r="K659" s="564">
        <v>0</v>
      </c>
      <c r="L659" s="564">
        <v>0</v>
      </c>
      <c r="M659" s="564">
        <v>0</v>
      </c>
      <c r="N659" s="564">
        <v>0</v>
      </c>
      <c r="O659" s="564">
        <v>0</v>
      </c>
      <c r="P659" s="564">
        <v>0</v>
      </c>
      <c r="Q659" s="564">
        <v>0</v>
      </c>
      <c r="R659" s="564">
        <v>0</v>
      </c>
      <c r="S659" s="564">
        <v>0</v>
      </c>
      <c r="T659" s="564">
        <v>0</v>
      </c>
      <c r="U659" s="564">
        <v>0</v>
      </c>
      <c r="V659" s="564">
        <v>0</v>
      </c>
      <c r="W659" s="564">
        <v>0</v>
      </c>
      <c r="X659" s="564">
        <v>0</v>
      </c>
      <c r="Y659" s="564">
        <v>0</v>
      </c>
      <c r="Z659" s="564">
        <v>0</v>
      </c>
      <c r="AA659" s="564">
        <v>0</v>
      </c>
      <c r="AB659" s="564">
        <v>0</v>
      </c>
      <c r="AC659" s="564">
        <v>0</v>
      </c>
      <c r="AD659" s="564">
        <v>0</v>
      </c>
      <c r="AE659" s="564">
        <v>0</v>
      </c>
      <c r="AF659" s="564">
        <v>0</v>
      </c>
      <c r="AG659" s="564">
        <v>0</v>
      </c>
      <c r="AH659" s="564">
        <v>0</v>
      </c>
      <c r="AI659" s="564">
        <v>0</v>
      </c>
      <c r="AJ659" s="564">
        <v>0</v>
      </c>
      <c r="AK659" s="564">
        <v>0</v>
      </c>
    </row>
    <row r="660" spans="1:37">
      <c r="A660">
        <v>656</v>
      </c>
      <c r="B660" s="564">
        <f t="shared" ca="1" si="66"/>
        <v>0</v>
      </c>
      <c r="C660" s="564">
        <f t="shared" ca="1" si="61"/>
        <v>0</v>
      </c>
      <c r="D660" s="564">
        <f t="shared" ca="1" si="64"/>
        <v>0</v>
      </c>
      <c r="E660" s="564">
        <f t="shared" ca="1" si="62"/>
        <v>0</v>
      </c>
      <c r="F660" s="564">
        <f t="shared" ca="1" si="65"/>
        <v>1</v>
      </c>
      <c r="G660" s="564">
        <f t="shared" ca="1" si="63"/>
        <v>2.0847060718414268</v>
      </c>
      <c r="H660" s="564">
        <v>0</v>
      </c>
      <c r="I660" s="564">
        <v>0</v>
      </c>
      <c r="J660" s="564">
        <v>0</v>
      </c>
      <c r="K660" s="564">
        <v>0</v>
      </c>
      <c r="L660" s="564">
        <v>0</v>
      </c>
      <c r="M660" s="564">
        <v>0</v>
      </c>
      <c r="N660" s="564">
        <v>0</v>
      </c>
      <c r="O660" s="564">
        <v>0</v>
      </c>
      <c r="P660" s="564">
        <v>0</v>
      </c>
      <c r="Q660" s="564">
        <v>0</v>
      </c>
      <c r="R660" s="564">
        <v>0</v>
      </c>
      <c r="S660" s="564">
        <v>0</v>
      </c>
      <c r="T660" s="564">
        <v>0</v>
      </c>
      <c r="U660" s="564">
        <v>0</v>
      </c>
      <c r="V660" s="564">
        <v>0</v>
      </c>
      <c r="W660" s="564">
        <v>0</v>
      </c>
      <c r="X660" s="564">
        <v>0</v>
      </c>
      <c r="Y660" s="564">
        <v>0</v>
      </c>
      <c r="Z660" s="564">
        <v>0</v>
      </c>
      <c r="AA660" s="564">
        <v>0</v>
      </c>
      <c r="AB660" s="564">
        <v>0</v>
      </c>
      <c r="AC660" s="564">
        <v>0</v>
      </c>
      <c r="AD660" s="564">
        <v>0</v>
      </c>
      <c r="AE660" s="564">
        <v>0</v>
      </c>
      <c r="AF660" s="564">
        <v>0</v>
      </c>
      <c r="AG660" s="564">
        <v>0</v>
      </c>
      <c r="AH660" s="564">
        <v>0</v>
      </c>
      <c r="AI660" s="564">
        <v>0</v>
      </c>
      <c r="AJ660" s="564">
        <v>0</v>
      </c>
      <c r="AK660" s="564">
        <v>0</v>
      </c>
    </row>
    <row r="661" spans="1:37">
      <c r="A661">
        <v>657</v>
      </c>
      <c r="B661" s="564">
        <f t="shared" ca="1" si="66"/>
        <v>20</v>
      </c>
      <c r="C661" s="564">
        <f t="shared" ca="1" si="61"/>
        <v>400</v>
      </c>
      <c r="D661" s="564">
        <f t="shared" ca="1" si="64"/>
        <v>20</v>
      </c>
      <c r="E661" s="564">
        <f t="shared" ca="1" si="62"/>
        <v>0</v>
      </c>
      <c r="F661" s="564">
        <f t="shared" ca="1" si="65"/>
        <v>1</v>
      </c>
      <c r="G661" s="564">
        <f t="shared" ca="1" si="63"/>
        <v>-0.43735217258176484</v>
      </c>
      <c r="H661" s="564">
        <v>1</v>
      </c>
      <c r="I661" s="564">
        <v>1</v>
      </c>
      <c r="J661" s="564">
        <v>1</v>
      </c>
      <c r="K661" s="564">
        <v>1</v>
      </c>
      <c r="L661" s="564">
        <v>1</v>
      </c>
      <c r="M661" s="564">
        <v>1</v>
      </c>
      <c r="N661" s="564">
        <v>1</v>
      </c>
      <c r="O661" s="564">
        <v>1</v>
      </c>
      <c r="P661" s="564">
        <v>1</v>
      </c>
      <c r="Q661" s="564">
        <v>1</v>
      </c>
      <c r="R661" s="564">
        <v>1</v>
      </c>
      <c r="S661" s="564">
        <v>1</v>
      </c>
      <c r="T661" s="564">
        <v>1</v>
      </c>
      <c r="U661" s="564">
        <v>1</v>
      </c>
      <c r="V661" s="564">
        <v>1</v>
      </c>
      <c r="W661" s="564">
        <v>1</v>
      </c>
      <c r="X661" s="564">
        <v>1</v>
      </c>
      <c r="Y661" s="564">
        <v>1</v>
      </c>
      <c r="Z661" s="564">
        <v>1</v>
      </c>
      <c r="AA661" s="564">
        <v>1</v>
      </c>
      <c r="AB661" s="564">
        <v>1</v>
      </c>
      <c r="AC661" s="564">
        <v>1</v>
      </c>
      <c r="AD661" s="564">
        <v>1</v>
      </c>
      <c r="AE661" s="564">
        <v>1</v>
      </c>
      <c r="AF661" s="564">
        <v>1</v>
      </c>
      <c r="AG661" s="564">
        <v>1</v>
      </c>
      <c r="AH661" s="564">
        <v>1</v>
      </c>
      <c r="AI661" s="564">
        <v>1</v>
      </c>
      <c r="AJ661" s="564">
        <v>1</v>
      </c>
      <c r="AK661" s="564">
        <v>1</v>
      </c>
    </row>
    <row r="662" spans="1:37">
      <c r="A662">
        <v>658</v>
      </c>
      <c r="B662" s="564">
        <f t="shared" ca="1" si="66"/>
        <v>20</v>
      </c>
      <c r="C662" s="564">
        <f t="shared" ca="1" si="61"/>
        <v>400</v>
      </c>
      <c r="D662" s="564">
        <f t="shared" ca="1" si="64"/>
        <v>20</v>
      </c>
      <c r="E662" s="564">
        <f t="shared" ca="1" si="62"/>
        <v>0</v>
      </c>
      <c r="F662" s="564">
        <f t="shared" ca="1" si="65"/>
        <v>1</v>
      </c>
      <c r="G662" s="564">
        <f t="shared" ca="1" si="63"/>
        <v>-3.575899784397206</v>
      </c>
      <c r="H662" s="564">
        <v>1</v>
      </c>
      <c r="I662" s="564">
        <v>1</v>
      </c>
      <c r="J662" s="564">
        <v>1</v>
      </c>
      <c r="K662" s="564">
        <v>1</v>
      </c>
      <c r="L662" s="564">
        <v>1</v>
      </c>
      <c r="M662" s="564">
        <v>1</v>
      </c>
      <c r="N662" s="564">
        <v>1</v>
      </c>
      <c r="O662" s="564">
        <v>1</v>
      </c>
      <c r="P662" s="564">
        <v>1</v>
      </c>
      <c r="Q662" s="564">
        <v>1</v>
      </c>
      <c r="R662" s="564">
        <v>1</v>
      </c>
      <c r="S662" s="564">
        <v>1</v>
      </c>
      <c r="T662" s="564">
        <v>1</v>
      </c>
      <c r="U662" s="564">
        <v>1</v>
      </c>
      <c r="V662" s="564">
        <v>1</v>
      </c>
      <c r="W662" s="564">
        <v>1</v>
      </c>
      <c r="X662" s="564">
        <v>1</v>
      </c>
      <c r="Y662" s="564">
        <v>1</v>
      </c>
      <c r="Z662" s="564">
        <v>1</v>
      </c>
      <c r="AA662" s="564">
        <v>1</v>
      </c>
      <c r="AB662" s="564">
        <v>1</v>
      </c>
      <c r="AC662" s="564">
        <v>1</v>
      </c>
      <c r="AD662" s="564">
        <v>1</v>
      </c>
      <c r="AE662" s="564">
        <v>1</v>
      </c>
      <c r="AF662" s="564">
        <v>1</v>
      </c>
      <c r="AG662" s="564">
        <v>1</v>
      </c>
      <c r="AH662" s="564">
        <v>1</v>
      </c>
      <c r="AI662" s="564">
        <v>1</v>
      </c>
      <c r="AJ662" s="564">
        <v>1</v>
      </c>
      <c r="AK662" s="564">
        <v>1</v>
      </c>
    </row>
    <row r="663" spans="1:37">
      <c r="A663">
        <v>659</v>
      </c>
      <c r="B663" s="564">
        <f t="shared" ca="1" si="66"/>
        <v>0</v>
      </c>
      <c r="C663" s="564">
        <f t="shared" ca="1" si="61"/>
        <v>0</v>
      </c>
      <c r="D663" s="564">
        <f t="shared" ca="1" si="64"/>
        <v>0</v>
      </c>
      <c r="E663" s="564">
        <f t="shared" ca="1" si="62"/>
        <v>0</v>
      </c>
      <c r="F663" s="564">
        <f t="shared" ca="1" si="65"/>
        <v>1</v>
      </c>
      <c r="G663" s="564">
        <f t="shared" ca="1" si="63"/>
        <v>9.0503073679138737</v>
      </c>
      <c r="H663" s="564">
        <v>0</v>
      </c>
      <c r="I663" s="564">
        <v>0</v>
      </c>
      <c r="J663" s="564">
        <v>0</v>
      </c>
      <c r="K663" s="564">
        <v>0</v>
      </c>
      <c r="L663" s="564">
        <v>0</v>
      </c>
      <c r="M663" s="564">
        <v>0</v>
      </c>
      <c r="N663" s="564">
        <v>0</v>
      </c>
      <c r="O663" s="564">
        <v>0</v>
      </c>
      <c r="P663" s="564">
        <v>0</v>
      </c>
      <c r="Q663" s="564">
        <v>0</v>
      </c>
      <c r="R663" s="564">
        <v>0</v>
      </c>
      <c r="S663" s="564">
        <v>0</v>
      </c>
      <c r="T663" s="564">
        <v>0</v>
      </c>
      <c r="U663" s="564">
        <v>0</v>
      </c>
      <c r="V663" s="564">
        <v>0</v>
      </c>
      <c r="W663" s="564">
        <v>0</v>
      </c>
      <c r="X663" s="564">
        <v>0</v>
      </c>
      <c r="Y663" s="564">
        <v>0</v>
      </c>
      <c r="Z663" s="564">
        <v>0</v>
      </c>
      <c r="AA663" s="564">
        <v>0</v>
      </c>
      <c r="AB663" s="564">
        <v>0</v>
      </c>
      <c r="AC663" s="564">
        <v>0</v>
      </c>
      <c r="AD663" s="564">
        <v>0</v>
      </c>
      <c r="AE663" s="564">
        <v>0</v>
      </c>
      <c r="AF663" s="564">
        <v>0</v>
      </c>
      <c r="AG663" s="564">
        <v>0</v>
      </c>
      <c r="AH663" s="564">
        <v>0</v>
      </c>
      <c r="AI663" s="564">
        <v>0</v>
      </c>
      <c r="AJ663" s="564">
        <v>0</v>
      </c>
      <c r="AK663" s="564">
        <v>0</v>
      </c>
    </row>
    <row r="664" spans="1:37">
      <c r="A664">
        <v>660</v>
      </c>
      <c r="B664" s="564">
        <f t="shared" ca="1" si="66"/>
        <v>0</v>
      </c>
      <c r="C664" s="564">
        <f t="shared" ca="1" si="61"/>
        <v>0</v>
      </c>
      <c r="D664" s="564">
        <f t="shared" ca="1" si="64"/>
        <v>0</v>
      </c>
      <c r="E664" s="564">
        <f t="shared" ca="1" si="62"/>
        <v>0</v>
      </c>
      <c r="F664" s="564">
        <f t="shared" ca="1" si="65"/>
        <v>1</v>
      </c>
      <c r="G664" s="564">
        <f t="shared" ca="1" si="63"/>
        <v>3.6335447704085793</v>
      </c>
      <c r="H664" s="564">
        <v>0</v>
      </c>
      <c r="I664" s="564">
        <v>0</v>
      </c>
      <c r="J664" s="564">
        <v>0</v>
      </c>
      <c r="K664" s="564">
        <v>0</v>
      </c>
      <c r="L664" s="564">
        <v>0</v>
      </c>
      <c r="M664" s="564">
        <v>0</v>
      </c>
      <c r="N664" s="564">
        <v>0</v>
      </c>
      <c r="O664" s="564">
        <v>0</v>
      </c>
      <c r="P664" s="564">
        <v>0</v>
      </c>
      <c r="Q664" s="564">
        <v>0</v>
      </c>
      <c r="R664" s="564">
        <v>0</v>
      </c>
      <c r="S664" s="564">
        <v>0</v>
      </c>
      <c r="T664" s="564">
        <v>0</v>
      </c>
      <c r="U664" s="564">
        <v>0</v>
      </c>
      <c r="V664" s="564">
        <v>0</v>
      </c>
      <c r="W664" s="564">
        <v>0</v>
      </c>
      <c r="X664" s="564">
        <v>0</v>
      </c>
      <c r="Y664" s="564">
        <v>0</v>
      </c>
      <c r="Z664" s="564">
        <v>0</v>
      </c>
      <c r="AA664" s="564">
        <v>0</v>
      </c>
      <c r="AB664" s="564">
        <v>0</v>
      </c>
      <c r="AC664" s="564">
        <v>0</v>
      </c>
      <c r="AD664" s="564">
        <v>0</v>
      </c>
      <c r="AE664" s="564">
        <v>0</v>
      </c>
      <c r="AF664" s="564">
        <v>0</v>
      </c>
      <c r="AG664" s="564">
        <v>0</v>
      </c>
      <c r="AH664" s="564">
        <v>0</v>
      </c>
      <c r="AI664" s="564">
        <v>0</v>
      </c>
      <c r="AJ664" s="564">
        <v>0</v>
      </c>
      <c r="AK664" s="564">
        <v>0</v>
      </c>
    </row>
    <row r="665" spans="1:37">
      <c r="A665">
        <v>661</v>
      </c>
      <c r="B665" s="564">
        <f t="shared" ca="1" si="66"/>
        <v>20</v>
      </c>
      <c r="C665" s="564">
        <f t="shared" ca="1" si="61"/>
        <v>400</v>
      </c>
      <c r="D665" s="564">
        <f t="shared" ca="1" si="64"/>
        <v>20</v>
      </c>
      <c r="E665" s="564">
        <f t="shared" ca="1" si="62"/>
        <v>0</v>
      </c>
      <c r="F665" s="564">
        <f t="shared" ca="1" si="65"/>
        <v>1</v>
      </c>
      <c r="G665" s="564">
        <f t="shared" ca="1" si="63"/>
        <v>2.8700622616308262</v>
      </c>
      <c r="H665" s="564">
        <v>1</v>
      </c>
      <c r="I665" s="564">
        <v>1</v>
      </c>
      <c r="J665" s="564">
        <v>1</v>
      </c>
      <c r="K665" s="564">
        <v>1</v>
      </c>
      <c r="L665" s="564">
        <v>1</v>
      </c>
      <c r="M665" s="564">
        <v>1</v>
      </c>
      <c r="N665" s="564">
        <v>1</v>
      </c>
      <c r="O665" s="564">
        <v>1</v>
      </c>
      <c r="P665" s="564">
        <v>1</v>
      </c>
      <c r="Q665" s="564">
        <v>1</v>
      </c>
      <c r="R665" s="564">
        <v>1</v>
      </c>
      <c r="S665" s="564">
        <v>1</v>
      </c>
      <c r="T665" s="564">
        <v>1</v>
      </c>
      <c r="U665" s="564">
        <v>1</v>
      </c>
      <c r="V665" s="564">
        <v>1</v>
      </c>
      <c r="W665" s="564">
        <v>1</v>
      </c>
      <c r="X665" s="564">
        <v>1</v>
      </c>
      <c r="Y665" s="564">
        <v>1</v>
      </c>
      <c r="Z665" s="564">
        <v>1</v>
      </c>
      <c r="AA665" s="564">
        <v>1</v>
      </c>
      <c r="AB665" s="564">
        <v>1</v>
      </c>
      <c r="AC665" s="564">
        <v>1</v>
      </c>
      <c r="AD665" s="564">
        <v>1</v>
      </c>
      <c r="AE665" s="564">
        <v>1</v>
      </c>
      <c r="AF665" s="564">
        <v>1</v>
      </c>
      <c r="AG665" s="564">
        <v>1</v>
      </c>
      <c r="AH665" s="564">
        <v>1</v>
      </c>
      <c r="AI665" s="564">
        <v>1</v>
      </c>
      <c r="AJ665" s="564">
        <v>1</v>
      </c>
      <c r="AK665" s="564">
        <v>1</v>
      </c>
    </row>
    <row r="666" spans="1:37">
      <c r="A666">
        <v>662</v>
      </c>
      <c r="B666" s="564">
        <f t="shared" ca="1" si="66"/>
        <v>20</v>
      </c>
      <c r="C666" s="564">
        <f t="shared" ca="1" si="61"/>
        <v>400</v>
      </c>
      <c r="D666" s="564">
        <f t="shared" ca="1" si="64"/>
        <v>20</v>
      </c>
      <c r="E666" s="564">
        <f t="shared" ca="1" si="62"/>
        <v>0</v>
      </c>
      <c r="F666" s="564">
        <f t="shared" ca="1" si="65"/>
        <v>1</v>
      </c>
      <c r="G666" s="564">
        <f t="shared" ca="1" si="63"/>
        <v>-0.28887571534727674</v>
      </c>
      <c r="H666" s="564">
        <v>1</v>
      </c>
      <c r="I666" s="564">
        <v>1</v>
      </c>
      <c r="J666" s="564">
        <v>1</v>
      </c>
      <c r="K666" s="564">
        <v>1</v>
      </c>
      <c r="L666" s="564">
        <v>1</v>
      </c>
      <c r="M666" s="564">
        <v>1</v>
      </c>
      <c r="N666" s="564">
        <v>1</v>
      </c>
      <c r="O666" s="564">
        <v>1</v>
      </c>
      <c r="P666" s="564">
        <v>1</v>
      </c>
      <c r="Q666" s="564">
        <v>1</v>
      </c>
      <c r="R666" s="564">
        <v>1</v>
      </c>
      <c r="S666" s="564">
        <v>1</v>
      </c>
      <c r="T666" s="564">
        <v>1</v>
      </c>
      <c r="U666" s="564">
        <v>1</v>
      </c>
      <c r="V666" s="564">
        <v>1</v>
      </c>
      <c r="W666" s="564">
        <v>1</v>
      </c>
      <c r="X666" s="564">
        <v>1</v>
      </c>
      <c r="Y666" s="564">
        <v>1</v>
      </c>
      <c r="Z666" s="564">
        <v>1</v>
      </c>
      <c r="AA666" s="564">
        <v>1</v>
      </c>
      <c r="AB666" s="564">
        <v>1</v>
      </c>
      <c r="AC666" s="564">
        <v>1</v>
      </c>
      <c r="AD666" s="564">
        <v>1</v>
      </c>
      <c r="AE666" s="564">
        <v>1</v>
      </c>
      <c r="AF666" s="564">
        <v>1</v>
      </c>
      <c r="AG666" s="564">
        <v>1</v>
      </c>
      <c r="AH666" s="564">
        <v>1</v>
      </c>
      <c r="AI666" s="564">
        <v>1</v>
      </c>
      <c r="AJ666" s="564">
        <v>1</v>
      </c>
      <c r="AK666" s="564">
        <v>1</v>
      </c>
    </row>
    <row r="667" spans="1:37">
      <c r="A667">
        <v>663</v>
      </c>
      <c r="B667" s="564">
        <f t="shared" ca="1" si="66"/>
        <v>20</v>
      </c>
      <c r="C667" s="564">
        <f t="shared" ca="1" si="61"/>
        <v>400</v>
      </c>
      <c r="D667" s="564">
        <f t="shared" ca="1" si="64"/>
        <v>20</v>
      </c>
      <c r="E667" s="564">
        <f t="shared" ca="1" si="62"/>
        <v>0</v>
      </c>
      <c r="F667" s="564">
        <f t="shared" ca="1" si="65"/>
        <v>1</v>
      </c>
      <c r="G667" s="564">
        <f t="shared" ca="1" si="63"/>
        <v>11.345848024781166</v>
      </c>
      <c r="H667" s="564">
        <v>1</v>
      </c>
      <c r="I667" s="564">
        <v>1</v>
      </c>
      <c r="J667" s="564">
        <v>1</v>
      </c>
      <c r="K667" s="564">
        <v>1</v>
      </c>
      <c r="L667" s="564">
        <v>1</v>
      </c>
      <c r="M667" s="564">
        <v>1</v>
      </c>
      <c r="N667" s="564">
        <v>1</v>
      </c>
      <c r="O667" s="564">
        <v>1</v>
      </c>
      <c r="P667" s="564">
        <v>1</v>
      </c>
      <c r="Q667" s="564">
        <v>1</v>
      </c>
      <c r="R667" s="564">
        <v>1</v>
      </c>
      <c r="S667" s="564">
        <v>1</v>
      </c>
      <c r="T667" s="564">
        <v>1</v>
      </c>
      <c r="U667" s="564">
        <v>1</v>
      </c>
      <c r="V667" s="564">
        <v>1</v>
      </c>
      <c r="W667" s="564">
        <v>1</v>
      </c>
      <c r="X667" s="564">
        <v>1</v>
      </c>
      <c r="Y667" s="564">
        <v>1</v>
      </c>
      <c r="Z667" s="564">
        <v>1</v>
      </c>
      <c r="AA667" s="564">
        <v>1</v>
      </c>
      <c r="AB667" s="564">
        <v>1</v>
      </c>
      <c r="AC667" s="564">
        <v>1</v>
      </c>
      <c r="AD667" s="564">
        <v>1</v>
      </c>
      <c r="AE667" s="564">
        <v>1</v>
      </c>
      <c r="AF667" s="564">
        <v>1</v>
      </c>
      <c r="AG667" s="564">
        <v>1</v>
      </c>
      <c r="AH667" s="564">
        <v>1</v>
      </c>
      <c r="AI667" s="564">
        <v>1</v>
      </c>
      <c r="AJ667" s="564">
        <v>1</v>
      </c>
      <c r="AK667" s="564">
        <v>1</v>
      </c>
    </row>
    <row r="668" spans="1:37">
      <c r="A668">
        <v>664</v>
      </c>
      <c r="B668" s="564">
        <f t="shared" ca="1" si="66"/>
        <v>0</v>
      </c>
      <c r="C668" s="564">
        <f t="shared" ca="1" si="61"/>
        <v>0</v>
      </c>
      <c r="D668" s="564">
        <f t="shared" ca="1" si="64"/>
        <v>0</v>
      </c>
      <c r="E668" s="564">
        <f t="shared" ca="1" si="62"/>
        <v>0</v>
      </c>
      <c r="F668" s="564">
        <f t="shared" ca="1" si="65"/>
        <v>1</v>
      </c>
      <c r="G668" s="564">
        <f t="shared" ca="1" si="63"/>
        <v>-1.2274682785800755</v>
      </c>
      <c r="H668" s="564">
        <v>0</v>
      </c>
      <c r="I668" s="564">
        <v>0</v>
      </c>
      <c r="J668" s="564">
        <v>0</v>
      </c>
      <c r="K668" s="564">
        <v>0</v>
      </c>
      <c r="L668" s="564">
        <v>0</v>
      </c>
      <c r="M668" s="564">
        <v>0</v>
      </c>
      <c r="N668" s="564">
        <v>0</v>
      </c>
      <c r="O668" s="564">
        <v>0</v>
      </c>
      <c r="P668" s="564">
        <v>0</v>
      </c>
      <c r="Q668" s="564">
        <v>0</v>
      </c>
      <c r="R668" s="564">
        <v>0</v>
      </c>
      <c r="S668" s="564">
        <v>0</v>
      </c>
      <c r="T668" s="564">
        <v>0</v>
      </c>
      <c r="U668" s="564">
        <v>0</v>
      </c>
      <c r="V668" s="564">
        <v>0</v>
      </c>
      <c r="W668" s="564">
        <v>0</v>
      </c>
      <c r="X668" s="564">
        <v>0</v>
      </c>
      <c r="Y668" s="564">
        <v>0</v>
      </c>
      <c r="Z668" s="564">
        <v>0</v>
      </c>
      <c r="AA668" s="564">
        <v>0</v>
      </c>
      <c r="AB668" s="564">
        <v>0</v>
      </c>
      <c r="AC668" s="564">
        <v>0</v>
      </c>
      <c r="AD668" s="564">
        <v>0</v>
      </c>
      <c r="AE668" s="564">
        <v>0</v>
      </c>
      <c r="AF668" s="564">
        <v>0</v>
      </c>
      <c r="AG668" s="564">
        <v>0</v>
      </c>
      <c r="AH668" s="564">
        <v>0</v>
      </c>
      <c r="AI668" s="564">
        <v>0</v>
      </c>
      <c r="AJ668" s="564">
        <v>0</v>
      </c>
      <c r="AK668" s="564">
        <v>0</v>
      </c>
    </row>
    <row r="669" spans="1:37">
      <c r="A669">
        <v>665</v>
      </c>
      <c r="B669" s="564">
        <f t="shared" ca="1" si="66"/>
        <v>20</v>
      </c>
      <c r="C669" s="564">
        <f t="shared" ca="1" si="61"/>
        <v>400</v>
      </c>
      <c r="D669" s="564">
        <f t="shared" ca="1" si="64"/>
        <v>20</v>
      </c>
      <c r="E669" s="564">
        <f t="shared" ca="1" si="62"/>
        <v>0</v>
      </c>
      <c r="F669" s="564">
        <f t="shared" ca="1" si="65"/>
        <v>1</v>
      </c>
      <c r="G669" s="564">
        <f t="shared" ca="1" si="63"/>
        <v>3.7446983308988209</v>
      </c>
      <c r="H669" s="564">
        <v>1</v>
      </c>
      <c r="I669" s="564">
        <v>1</v>
      </c>
      <c r="J669" s="564">
        <v>1</v>
      </c>
      <c r="K669" s="564">
        <v>1</v>
      </c>
      <c r="L669" s="564">
        <v>1</v>
      </c>
      <c r="M669" s="564">
        <v>1</v>
      </c>
      <c r="N669" s="564">
        <v>1</v>
      </c>
      <c r="O669" s="564">
        <v>1</v>
      </c>
      <c r="P669" s="564">
        <v>1</v>
      </c>
      <c r="Q669" s="564">
        <v>1</v>
      </c>
      <c r="R669" s="564">
        <v>1</v>
      </c>
      <c r="S669" s="564">
        <v>1</v>
      </c>
      <c r="T669" s="564">
        <v>1</v>
      </c>
      <c r="U669" s="564">
        <v>1</v>
      </c>
      <c r="V669" s="564">
        <v>1</v>
      </c>
      <c r="W669" s="564">
        <v>1</v>
      </c>
      <c r="X669" s="564">
        <v>1</v>
      </c>
      <c r="Y669" s="564">
        <v>1</v>
      </c>
      <c r="Z669" s="564">
        <v>1</v>
      </c>
      <c r="AA669" s="564">
        <v>1</v>
      </c>
      <c r="AB669" s="564">
        <v>1</v>
      </c>
      <c r="AC669" s="564">
        <v>1</v>
      </c>
      <c r="AD669" s="564">
        <v>1</v>
      </c>
      <c r="AE669" s="564">
        <v>1</v>
      </c>
      <c r="AF669" s="564">
        <v>1</v>
      </c>
      <c r="AG669" s="564">
        <v>1</v>
      </c>
      <c r="AH669" s="564">
        <v>1</v>
      </c>
      <c r="AI669" s="564">
        <v>1</v>
      </c>
      <c r="AJ669" s="564">
        <v>1</v>
      </c>
      <c r="AK669" s="564">
        <v>1</v>
      </c>
    </row>
    <row r="670" spans="1:37">
      <c r="A670">
        <v>666</v>
      </c>
      <c r="B670" s="564">
        <f t="shared" ca="1" si="66"/>
        <v>20</v>
      </c>
      <c r="C670" s="564">
        <f t="shared" ca="1" si="61"/>
        <v>400</v>
      </c>
      <c r="D670" s="564">
        <f t="shared" ca="1" si="64"/>
        <v>20</v>
      </c>
      <c r="E670" s="564">
        <f t="shared" ca="1" si="62"/>
        <v>0</v>
      </c>
      <c r="F670" s="564">
        <f t="shared" ca="1" si="65"/>
        <v>1</v>
      </c>
      <c r="G670" s="564">
        <f t="shared" ca="1" si="63"/>
        <v>-3.207195523552103</v>
      </c>
      <c r="H670" s="564">
        <v>1</v>
      </c>
      <c r="I670" s="564">
        <v>1</v>
      </c>
      <c r="J670" s="564">
        <v>1</v>
      </c>
      <c r="K670" s="564">
        <v>1</v>
      </c>
      <c r="L670" s="564">
        <v>1</v>
      </c>
      <c r="M670" s="564">
        <v>1</v>
      </c>
      <c r="N670" s="564">
        <v>1</v>
      </c>
      <c r="O670" s="564">
        <v>1</v>
      </c>
      <c r="P670" s="564">
        <v>1</v>
      </c>
      <c r="Q670" s="564">
        <v>1</v>
      </c>
      <c r="R670" s="564">
        <v>1</v>
      </c>
      <c r="S670" s="564">
        <v>1</v>
      </c>
      <c r="T670" s="564">
        <v>1</v>
      </c>
      <c r="U670" s="564">
        <v>1</v>
      </c>
      <c r="V670" s="564">
        <v>1</v>
      </c>
      <c r="W670" s="564">
        <v>1</v>
      </c>
      <c r="X670" s="564">
        <v>1</v>
      </c>
      <c r="Y670" s="564">
        <v>1</v>
      </c>
      <c r="Z670" s="564">
        <v>1</v>
      </c>
      <c r="AA670" s="564">
        <v>1</v>
      </c>
      <c r="AB670" s="564">
        <v>1</v>
      </c>
      <c r="AC670" s="564">
        <v>1</v>
      </c>
      <c r="AD670" s="564">
        <v>1</v>
      </c>
      <c r="AE670" s="564">
        <v>1</v>
      </c>
      <c r="AF670" s="564">
        <v>1</v>
      </c>
      <c r="AG670" s="564">
        <v>1</v>
      </c>
      <c r="AH670" s="564">
        <v>1</v>
      </c>
      <c r="AI670" s="564">
        <v>1</v>
      </c>
      <c r="AJ670" s="564">
        <v>1</v>
      </c>
      <c r="AK670" s="564">
        <v>1</v>
      </c>
    </row>
    <row r="671" spans="1:37">
      <c r="A671">
        <v>667</v>
      </c>
      <c r="B671" s="564">
        <f t="shared" ca="1" si="66"/>
        <v>20</v>
      </c>
      <c r="C671" s="564">
        <f t="shared" ca="1" si="61"/>
        <v>400</v>
      </c>
      <c r="D671" s="564">
        <f t="shared" ca="1" si="64"/>
        <v>20</v>
      </c>
      <c r="E671" s="564">
        <f t="shared" ca="1" si="62"/>
        <v>0</v>
      </c>
      <c r="F671" s="564">
        <f t="shared" ca="1" si="65"/>
        <v>1</v>
      </c>
      <c r="G671" s="564">
        <f t="shared" ca="1" si="63"/>
        <v>4.5566065710655987</v>
      </c>
      <c r="H671" s="564">
        <v>1</v>
      </c>
      <c r="I671" s="564">
        <v>1</v>
      </c>
      <c r="J671" s="564">
        <v>1</v>
      </c>
      <c r="K671" s="564">
        <v>1</v>
      </c>
      <c r="L671" s="564">
        <v>1</v>
      </c>
      <c r="M671" s="564">
        <v>1</v>
      </c>
      <c r="N671" s="564">
        <v>1</v>
      </c>
      <c r="O671" s="564">
        <v>1</v>
      </c>
      <c r="P671" s="564">
        <v>1</v>
      </c>
      <c r="Q671" s="564">
        <v>1</v>
      </c>
      <c r="R671" s="564">
        <v>1</v>
      </c>
      <c r="S671" s="564">
        <v>1</v>
      </c>
      <c r="T671" s="564">
        <v>1</v>
      </c>
      <c r="U671" s="564">
        <v>1</v>
      </c>
      <c r="V671" s="564">
        <v>1</v>
      </c>
      <c r="W671" s="564">
        <v>1</v>
      </c>
      <c r="X671" s="564">
        <v>1</v>
      </c>
      <c r="Y671" s="564">
        <v>1</v>
      </c>
      <c r="Z671" s="564">
        <v>1</v>
      </c>
      <c r="AA671" s="564">
        <v>1</v>
      </c>
      <c r="AB671" s="564">
        <v>1</v>
      </c>
      <c r="AC671" s="564">
        <v>1</v>
      </c>
      <c r="AD671" s="564">
        <v>1</v>
      </c>
      <c r="AE671" s="564">
        <v>1</v>
      </c>
      <c r="AF671" s="564">
        <v>1</v>
      </c>
      <c r="AG671" s="564">
        <v>1</v>
      </c>
      <c r="AH671" s="564">
        <v>1</v>
      </c>
      <c r="AI671" s="564">
        <v>1</v>
      </c>
      <c r="AJ671" s="564">
        <v>1</v>
      </c>
      <c r="AK671" s="564">
        <v>1</v>
      </c>
    </row>
    <row r="672" spans="1:37">
      <c r="A672">
        <v>668</v>
      </c>
      <c r="B672" s="564">
        <f t="shared" ca="1" si="66"/>
        <v>20</v>
      </c>
      <c r="C672" s="564">
        <f t="shared" ca="1" si="61"/>
        <v>400</v>
      </c>
      <c r="D672" s="564">
        <f t="shared" ca="1" si="64"/>
        <v>20</v>
      </c>
      <c r="E672" s="564">
        <f t="shared" ca="1" si="62"/>
        <v>0</v>
      </c>
      <c r="F672" s="564">
        <f t="shared" ca="1" si="65"/>
        <v>1</v>
      </c>
      <c r="G672" s="564">
        <f t="shared" ca="1" si="63"/>
        <v>-2.8121628714638742</v>
      </c>
      <c r="H672" s="564">
        <v>1</v>
      </c>
      <c r="I672" s="564">
        <v>1</v>
      </c>
      <c r="J672" s="564">
        <v>1</v>
      </c>
      <c r="K672" s="564">
        <v>1</v>
      </c>
      <c r="L672" s="564">
        <v>1</v>
      </c>
      <c r="M672" s="564">
        <v>1</v>
      </c>
      <c r="N672" s="564">
        <v>1</v>
      </c>
      <c r="O672" s="564">
        <v>1</v>
      </c>
      <c r="P672" s="564">
        <v>1</v>
      </c>
      <c r="Q672" s="564">
        <v>1</v>
      </c>
      <c r="R672" s="564">
        <v>1</v>
      </c>
      <c r="S672" s="564">
        <v>1</v>
      </c>
      <c r="T672" s="564">
        <v>1</v>
      </c>
      <c r="U672" s="564">
        <v>1</v>
      </c>
      <c r="V672" s="564">
        <v>1</v>
      </c>
      <c r="W672" s="564">
        <v>1</v>
      </c>
      <c r="X672" s="564">
        <v>1</v>
      </c>
      <c r="Y672" s="564">
        <v>1</v>
      </c>
      <c r="Z672" s="564">
        <v>1</v>
      </c>
      <c r="AA672" s="564">
        <v>1</v>
      </c>
      <c r="AB672" s="564">
        <v>1</v>
      </c>
      <c r="AC672" s="564">
        <v>1</v>
      </c>
      <c r="AD672" s="564">
        <v>1</v>
      </c>
      <c r="AE672" s="564">
        <v>1</v>
      </c>
      <c r="AF672" s="564">
        <v>1</v>
      </c>
      <c r="AG672" s="564">
        <v>1</v>
      </c>
      <c r="AH672" s="564">
        <v>1</v>
      </c>
      <c r="AI672" s="564">
        <v>1</v>
      </c>
      <c r="AJ672" s="564">
        <v>1</v>
      </c>
      <c r="AK672" s="564">
        <v>1</v>
      </c>
    </row>
    <row r="673" spans="1:37">
      <c r="A673">
        <v>669</v>
      </c>
      <c r="B673" s="564">
        <f t="shared" ca="1" si="66"/>
        <v>0</v>
      </c>
      <c r="C673" s="564">
        <f t="shared" ca="1" si="61"/>
        <v>0</v>
      </c>
      <c r="D673" s="564">
        <f t="shared" ca="1" si="64"/>
        <v>0</v>
      </c>
      <c r="E673" s="564">
        <f t="shared" ca="1" si="62"/>
        <v>0</v>
      </c>
      <c r="F673" s="564">
        <f t="shared" ca="1" si="65"/>
        <v>1</v>
      </c>
      <c r="G673" s="564">
        <f t="shared" ca="1" si="63"/>
        <v>8.5696924780310879E-2</v>
      </c>
      <c r="H673" s="564">
        <v>0</v>
      </c>
      <c r="I673" s="564">
        <v>0</v>
      </c>
      <c r="J673" s="564">
        <v>0</v>
      </c>
      <c r="K673" s="564">
        <v>0</v>
      </c>
      <c r="L673" s="564">
        <v>0</v>
      </c>
      <c r="M673" s="564">
        <v>0</v>
      </c>
      <c r="N673" s="564">
        <v>0</v>
      </c>
      <c r="O673" s="564">
        <v>0</v>
      </c>
      <c r="P673" s="564">
        <v>0</v>
      </c>
      <c r="Q673" s="564">
        <v>0</v>
      </c>
      <c r="R673" s="564">
        <v>0</v>
      </c>
      <c r="S673" s="564">
        <v>0</v>
      </c>
      <c r="T673" s="564">
        <v>0</v>
      </c>
      <c r="U673" s="564">
        <v>0</v>
      </c>
      <c r="V673" s="564">
        <v>0</v>
      </c>
      <c r="W673" s="564">
        <v>0</v>
      </c>
      <c r="X673" s="564">
        <v>0</v>
      </c>
      <c r="Y673" s="564">
        <v>0</v>
      </c>
      <c r="Z673" s="564">
        <v>0</v>
      </c>
      <c r="AA673" s="564">
        <v>0</v>
      </c>
      <c r="AB673" s="564">
        <v>0</v>
      </c>
      <c r="AC673" s="564">
        <v>0</v>
      </c>
      <c r="AD673" s="564">
        <v>0</v>
      </c>
      <c r="AE673" s="564">
        <v>0</v>
      </c>
      <c r="AF673" s="564">
        <v>0</v>
      </c>
      <c r="AG673" s="564">
        <v>0</v>
      </c>
      <c r="AH673" s="564">
        <v>0</v>
      </c>
      <c r="AI673" s="564">
        <v>0</v>
      </c>
      <c r="AJ673" s="564">
        <v>0</v>
      </c>
      <c r="AK673" s="564">
        <v>0</v>
      </c>
    </row>
    <row r="674" spans="1:37">
      <c r="A674">
        <v>670</v>
      </c>
      <c r="B674" s="564">
        <f t="shared" ca="1" si="66"/>
        <v>20</v>
      </c>
      <c r="C674" s="564">
        <f t="shared" ca="1" si="61"/>
        <v>400</v>
      </c>
      <c r="D674" s="564">
        <f t="shared" ca="1" si="64"/>
        <v>20</v>
      </c>
      <c r="E674" s="564">
        <f t="shared" ca="1" si="62"/>
        <v>0</v>
      </c>
      <c r="F674" s="564">
        <f t="shared" ca="1" si="65"/>
        <v>1</v>
      </c>
      <c r="G674" s="564">
        <f t="shared" ca="1" si="63"/>
        <v>-0.92540781947467243</v>
      </c>
      <c r="H674" s="564">
        <v>1</v>
      </c>
      <c r="I674" s="564">
        <v>1</v>
      </c>
      <c r="J674" s="564">
        <v>1</v>
      </c>
      <c r="K674" s="564">
        <v>1</v>
      </c>
      <c r="L674" s="564">
        <v>1</v>
      </c>
      <c r="M674" s="564">
        <v>1</v>
      </c>
      <c r="N674" s="564">
        <v>1</v>
      </c>
      <c r="O674" s="564">
        <v>1</v>
      </c>
      <c r="P674" s="564">
        <v>1</v>
      </c>
      <c r="Q674" s="564">
        <v>1</v>
      </c>
      <c r="R674" s="564">
        <v>1</v>
      </c>
      <c r="S674" s="564">
        <v>1</v>
      </c>
      <c r="T674" s="564">
        <v>1</v>
      </c>
      <c r="U674" s="564">
        <v>1</v>
      </c>
      <c r="V674" s="564">
        <v>1</v>
      </c>
      <c r="W674" s="564">
        <v>1</v>
      </c>
      <c r="X674" s="564">
        <v>1</v>
      </c>
      <c r="Y674" s="564">
        <v>1</v>
      </c>
      <c r="Z674" s="564">
        <v>1</v>
      </c>
      <c r="AA674" s="564">
        <v>1</v>
      </c>
      <c r="AB674" s="564">
        <v>1</v>
      </c>
      <c r="AC674" s="564">
        <v>1</v>
      </c>
      <c r="AD674" s="564">
        <v>1</v>
      </c>
      <c r="AE674" s="564">
        <v>1</v>
      </c>
      <c r="AF674" s="564">
        <v>1</v>
      </c>
      <c r="AG674" s="564">
        <v>1</v>
      </c>
      <c r="AH674" s="564">
        <v>1</v>
      </c>
      <c r="AI674" s="564">
        <v>1</v>
      </c>
      <c r="AJ674" s="564">
        <v>1</v>
      </c>
      <c r="AK674" s="564">
        <v>1</v>
      </c>
    </row>
    <row r="675" spans="1:37">
      <c r="A675">
        <v>671</v>
      </c>
      <c r="B675" s="564">
        <f t="shared" ca="1" si="66"/>
        <v>20</v>
      </c>
      <c r="C675" s="564">
        <f t="shared" ca="1" si="61"/>
        <v>400</v>
      </c>
      <c r="D675" s="564">
        <f t="shared" ca="1" si="64"/>
        <v>20</v>
      </c>
      <c r="E675" s="564">
        <f t="shared" ca="1" si="62"/>
        <v>0</v>
      </c>
      <c r="F675" s="564">
        <f t="shared" ca="1" si="65"/>
        <v>1</v>
      </c>
      <c r="G675" s="564">
        <f t="shared" ca="1" si="63"/>
        <v>-4.8181634502142199</v>
      </c>
      <c r="H675" s="564">
        <v>1</v>
      </c>
      <c r="I675" s="564">
        <v>1</v>
      </c>
      <c r="J675" s="564">
        <v>1</v>
      </c>
      <c r="K675" s="564">
        <v>1</v>
      </c>
      <c r="L675" s="564">
        <v>1</v>
      </c>
      <c r="M675" s="564">
        <v>1</v>
      </c>
      <c r="N675" s="564">
        <v>1</v>
      </c>
      <c r="O675" s="564">
        <v>1</v>
      </c>
      <c r="P675" s="564">
        <v>1</v>
      </c>
      <c r="Q675" s="564">
        <v>1</v>
      </c>
      <c r="R675" s="564">
        <v>1</v>
      </c>
      <c r="S675" s="564">
        <v>1</v>
      </c>
      <c r="T675" s="564">
        <v>1</v>
      </c>
      <c r="U675" s="564">
        <v>1</v>
      </c>
      <c r="V675" s="564">
        <v>1</v>
      </c>
      <c r="W675" s="564">
        <v>1</v>
      </c>
      <c r="X675" s="564">
        <v>1</v>
      </c>
      <c r="Y675" s="564">
        <v>1</v>
      </c>
      <c r="Z675" s="564">
        <v>1</v>
      </c>
      <c r="AA675" s="564">
        <v>1</v>
      </c>
      <c r="AB675" s="564">
        <v>1</v>
      </c>
      <c r="AC675" s="564">
        <v>1</v>
      </c>
      <c r="AD675" s="564">
        <v>1</v>
      </c>
      <c r="AE675" s="564">
        <v>1</v>
      </c>
      <c r="AF675" s="564">
        <v>1</v>
      </c>
      <c r="AG675" s="564">
        <v>1</v>
      </c>
      <c r="AH675" s="564">
        <v>1</v>
      </c>
      <c r="AI675" s="564">
        <v>1</v>
      </c>
      <c r="AJ675" s="564">
        <v>1</v>
      </c>
      <c r="AK675" s="564">
        <v>1</v>
      </c>
    </row>
    <row r="676" spans="1:37">
      <c r="A676">
        <v>672</v>
      </c>
      <c r="B676" s="564">
        <f t="shared" ca="1" si="66"/>
        <v>20</v>
      </c>
      <c r="C676" s="564">
        <f t="shared" ca="1" si="61"/>
        <v>400</v>
      </c>
      <c r="D676" s="564">
        <f t="shared" ca="1" si="64"/>
        <v>20</v>
      </c>
      <c r="E676" s="564">
        <f t="shared" ca="1" si="62"/>
        <v>0</v>
      </c>
      <c r="F676" s="564">
        <f t="shared" ca="1" si="65"/>
        <v>1</v>
      </c>
      <c r="G676" s="564">
        <f t="shared" ca="1" si="63"/>
        <v>2.7145328360040297</v>
      </c>
      <c r="H676" s="564">
        <v>1</v>
      </c>
      <c r="I676" s="564">
        <v>1</v>
      </c>
      <c r="J676" s="564">
        <v>1</v>
      </c>
      <c r="K676" s="564">
        <v>1</v>
      </c>
      <c r="L676" s="564">
        <v>1</v>
      </c>
      <c r="M676" s="564">
        <v>1</v>
      </c>
      <c r="N676" s="564">
        <v>1</v>
      </c>
      <c r="O676" s="564">
        <v>1</v>
      </c>
      <c r="P676" s="564">
        <v>1</v>
      </c>
      <c r="Q676" s="564">
        <v>1</v>
      </c>
      <c r="R676" s="564">
        <v>1</v>
      </c>
      <c r="S676" s="564">
        <v>1</v>
      </c>
      <c r="T676" s="564">
        <v>1</v>
      </c>
      <c r="U676" s="564">
        <v>1</v>
      </c>
      <c r="V676" s="564">
        <v>1</v>
      </c>
      <c r="W676" s="564">
        <v>1</v>
      </c>
      <c r="X676" s="564">
        <v>1</v>
      </c>
      <c r="Y676" s="564">
        <v>1</v>
      </c>
      <c r="Z676" s="564">
        <v>1</v>
      </c>
      <c r="AA676" s="564">
        <v>1</v>
      </c>
      <c r="AB676" s="564">
        <v>1</v>
      </c>
      <c r="AC676" s="564">
        <v>1</v>
      </c>
      <c r="AD676" s="564">
        <v>1</v>
      </c>
      <c r="AE676" s="564">
        <v>1</v>
      </c>
      <c r="AF676" s="564">
        <v>1</v>
      </c>
      <c r="AG676" s="564">
        <v>1</v>
      </c>
      <c r="AH676" s="564">
        <v>1</v>
      </c>
      <c r="AI676" s="564">
        <v>1</v>
      </c>
      <c r="AJ676" s="564">
        <v>1</v>
      </c>
      <c r="AK676" s="564">
        <v>1</v>
      </c>
    </row>
    <row r="677" spans="1:37">
      <c r="A677">
        <v>673</v>
      </c>
      <c r="B677" s="564">
        <f t="shared" ca="1" si="66"/>
        <v>0</v>
      </c>
      <c r="C677" s="564">
        <f t="shared" ca="1" si="61"/>
        <v>0</v>
      </c>
      <c r="D677" s="564">
        <f t="shared" ca="1" si="64"/>
        <v>0</v>
      </c>
      <c r="E677" s="564">
        <f t="shared" ca="1" si="62"/>
        <v>0</v>
      </c>
      <c r="F677" s="564">
        <f t="shared" ca="1" si="65"/>
        <v>1</v>
      </c>
      <c r="G677" s="564">
        <f t="shared" ca="1" si="63"/>
        <v>-1.8028539706858657</v>
      </c>
      <c r="H677" s="564">
        <v>0</v>
      </c>
      <c r="I677" s="564">
        <v>0</v>
      </c>
      <c r="J677" s="564">
        <v>0</v>
      </c>
      <c r="K677" s="564">
        <v>0</v>
      </c>
      <c r="L677" s="564">
        <v>0</v>
      </c>
      <c r="M677" s="564">
        <v>0</v>
      </c>
      <c r="N677" s="564">
        <v>0</v>
      </c>
      <c r="O677" s="564">
        <v>0</v>
      </c>
      <c r="P677" s="564">
        <v>0</v>
      </c>
      <c r="Q677" s="564">
        <v>0</v>
      </c>
      <c r="R677" s="564">
        <v>0</v>
      </c>
      <c r="S677" s="564">
        <v>0</v>
      </c>
      <c r="T677" s="564">
        <v>0</v>
      </c>
      <c r="U677" s="564">
        <v>0</v>
      </c>
      <c r="V677" s="564">
        <v>0</v>
      </c>
      <c r="W677" s="564">
        <v>0</v>
      </c>
      <c r="X677" s="564">
        <v>0</v>
      </c>
      <c r="Y677" s="564">
        <v>0</v>
      </c>
      <c r="Z677" s="564">
        <v>0</v>
      </c>
      <c r="AA677" s="564">
        <v>0</v>
      </c>
      <c r="AB677" s="564">
        <v>0</v>
      </c>
      <c r="AC677" s="564">
        <v>0</v>
      </c>
      <c r="AD677" s="564">
        <v>0</v>
      </c>
      <c r="AE677" s="564">
        <v>0</v>
      </c>
      <c r="AF677" s="564">
        <v>0</v>
      </c>
      <c r="AG677" s="564">
        <v>0</v>
      </c>
      <c r="AH677" s="564">
        <v>0</v>
      </c>
      <c r="AI677" s="564">
        <v>0</v>
      </c>
      <c r="AJ677" s="564">
        <v>0</v>
      </c>
      <c r="AK677" s="564">
        <v>0</v>
      </c>
    </row>
    <row r="678" spans="1:37">
      <c r="A678">
        <v>674</v>
      </c>
      <c r="B678" s="564">
        <f t="shared" ca="1" si="66"/>
        <v>0</v>
      </c>
      <c r="C678" s="564">
        <f t="shared" ca="1" si="61"/>
        <v>0</v>
      </c>
      <c r="D678" s="564">
        <f t="shared" ca="1" si="64"/>
        <v>0</v>
      </c>
      <c r="E678" s="564">
        <f t="shared" ca="1" si="62"/>
        <v>0</v>
      </c>
      <c r="F678" s="564">
        <f t="shared" ca="1" si="65"/>
        <v>1</v>
      </c>
      <c r="G678" s="564">
        <f t="shared" ca="1" si="63"/>
        <v>3.6027998707653461</v>
      </c>
      <c r="H678" s="564">
        <v>0</v>
      </c>
      <c r="I678" s="564">
        <v>0</v>
      </c>
      <c r="J678" s="564">
        <v>0</v>
      </c>
      <c r="K678" s="564">
        <v>0</v>
      </c>
      <c r="L678" s="564">
        <v>0</v>
      </c>
      <c r="M678" s="564">
        <v>0</v>
      </c>
      <c r="N678" s="564">
        <v>0</v>
      </c>
      <c r="O678" s="564">
        <v>0</v>
      </c>
      <c r="P678" s="564">
        <v>0</v>
      </c>
      <c r="Q678" s="564">
        <v>0</v>
      </c>
      <c r="R678" s="564">
        <v>0</v>
      </c>
      <c r="S678" s="564">
        <v>0</v>
      </c>
      <c r="T678" s="564">
        <v>0</v>
      </c>
      <c r="U678" s="564">
        <v>0</v>
      </c>
      <c r="V678" s="564">
        <v>0</v>
      </c>
      <c r="W678" s="564">
        <v>0</v>
      </c>
      <c r="X678" s="564">
        <v>0</v>
      </c>
      <c r="Y678" s="564">
        <v>0</v>
      </c>
      <c r="Z678" s="564">
        <v>0</v>
      </c>
      <c r="AA678" s="564">
        <v>0</v>
      </c>
      <c r="AB678" s="564">
        <v>0</v>
      </c>
      <c r="AC678" s="564">
        <v>0</v>
      </c>
      <c r="AD678" s="564">
        <v>0</v>
      </c>
      <c r="AE678" s="564">
        <v>0</v>
      </c>
      <c r="AF678" s="564">
        <v>0</v>
      </c>
      <c r="AG678" s="564">
        <v>0</v>
      </c>
      <c r="AH678" s="564">
        <v>0</v>
      </c>
      <c r="AI678" s="564">
        <v>0</v>
      </c>
      <c r="AJ678" s="564">
        <v>0</v>
      </c>
      <c r="AK678" s="564">
        <v>0</v>
      </c>
    </row>
    <row r="679" spans="1:37">
      <c r="A679">
        <v>675</v>
      </c>
      <c r="B679" s="564">
        <f t="shared" ca="1" si="66"/>
        <v>0</v>
      </c>
      <c r="C679" s="564">
        <f t="shared" ca="1" si="61"/>
        <v>0</v>
      </c>
      <c r="D679" s="564">
        <f t="shared" ca="1" si="64"/>
        <v>0</v>
      </c>
      <c r="E679" s="564">
        <f t="shared" ca="1" si="62"/>
        <v>0</v>
      </c>
      <c r="F679" s="564">
        <f t="shared" ca="1" si="65"/>
        <v>1</v>
      </c>
      <c r="G679" s="564">
        <f t="shared" ca="1" si="63"/>
        <v>4.1201595371672131</v>
      </c>
      <c r="H679" s="564">
        <v>0</v>
      </c>
      <c r="I679" s="564">
        <v>0</v>
      </c>
      <c r="J679" s="564">
        <v>0</v>
      </c>
      <c r="K679" s="564">
        <v>0</v>
      </c>
      <c r="L679" s="564">
        <v>0</v>
      </c>
      <c r="M679" s="564">
        <v>0</v>
      </c>
      <c r="N679" s="564">
        <v>0</v>
      </c>
      <c r="O679" s="564">
        <v>0</v>
      </c>
      <c r="P679" s="564">
        <v>0</v>
      </c>
      <c r="Q679" s="564">
        <v>0</v>
      </c>
      <c r="R679" s="564">
        <v>0</v>
      </c>
      <c r="S679" s="564">
        <v>0</v>
      </c>
      <c r="T679" s="564">
        <v>0</v>
      </c>
      <c r="U679" s="564">
        <v>0</v>
      </c>
      <c r="V679" s="564">
        <v>0</v>
      </c>
      <c r="W679" s="564">
        <v>0</v>
      </c>
      <c r="X679" s="564">
        <v>0</v>
      </c>
      <c r="Y679" s="564">
        <v>0</v>
      </c>
      <c r="Z679" s="564">
        <v>0</v>
      </c>
      <c r="AA679" s="564">
        <v>0</v>
      </c>
      <c r="AB679" s="564">
        <v>0</v>
      </c>
      <c r="AC679" s="564">
        <v>0</v>
      </c>
      <c r="AD679" s="564">
        <v>0</v>
      </c>
      <c r="AE679" s="564">
        <v>0</v>
      </c>
      <c r="AF679" s="564">
        <v>0</v>
      </c>
      <c r="AG679" s="564">
        <v>0</v>
      </c>
      <c r="AH679" s="564">
        <v>0</v>
      </c>
      <c r="AI679" s="564">
        <v>0</v>
      </c>
      <c r="AJ679" s="564">
        <v>0</v>
      </c>
      <c r="AK679" s="564">
        <v>0</v>
      </c>
    </row>
    <row r="680" spans="1:37">
      <c r="A680">
        <v>676</v>
      </c>
      <c r="B680" s="564">
        <f t="shared" ca="1" si="66"/>
        <v>20</v>
      </c>
      <c r="C680" s="564">
        <f t="shared" ca="1" si="61"/>
        <v>400</v>
      </c>
      <c r="D680" s="564">
        <f t="shared" ca="1" si="64"/>
        <v>20</v>
      </c>
      <c r="E680" s="564">
        <f t="shared" ca="1" si="62"/>
        <v>0</v>
      </c>
      <c r="F680" s="564">
        <f t="shared" ca="1" si="65"/>
        <v>1</v>
      </c>
      <c r="G680" s="564">
        <f t="shared" ca="1" si="63"/>
        <v>-2.6854999968752677</v>
      </c>
      <c r="H680" s="564">
        <v>1</v>
      </c>
      <c r="I680" s="564">
        <v>1</v>
      </c>
      <c r="J680" s="564">
        <v>1</v>
      </c>
      <c r="K680" s="564">
        <v>1</v>
      </c>
      <c r="L680" s="564">
        <v>1</v>
      </c>
      <c r="M680" s="564">
        <v>1</v>
      </c>
      <c r="N680" s="564">
        <v>1</v>
      </c>
      <c r="O680" s="564">
        <v>1</v>
      </c>
      <c r="P680" s="564">
        <v>1</v>
      </c>
      <c r="Q680" s="564">
        <v>1</v>
      </c>
      <c r="R680" s="564">
        <v>1</v>
      </c>
      <c r="S680" s="564">
        <v>1</v>
      </c>
      <c r="T680" s="564">
        <v>1</v>
      </c>
      <c r="U680" s="564">
        <v>1</v>
      </c>
      <c r="V680" s="564">
        <v>1</v>
      </c>
      <c r="W680" s="564">
        <v>1</v>
      </c>
      <c r="X680" s="564">
        <v>1</v>
      </c>
      <c r="Y680" s="564">
        <v>1</v>
      </c>
      <c r="Z680" s="564">
        <v>1</v>
      </c>
      <c r="AA680" s="564">
        <v>1</v>
      </c>
      <c r="AB680" s="564">
        <v>1</v>
      </c>
      <c r="AC680" s="564">
        <v>1</v>
      </c>
      <c r="AD680" s="564">
        <v>1</v>
      </c>
      <c r="AE680" s="564">
        <v>1</v>
      </c>
      <c r="AF680" s="564">
        <v>1</v>
      </c>
      <c r="AG680" s="564">
        <v>1</v>
      </c>
      <c r="AH680" s="564">
        <v>1</v>
      </c>
      <c r="AI680" s="564">
        <v>1</v>
      </c>
      <c r="AJ680" s="564">
        <v>1</v>
      </c>
      <c r="AK680" s="564">
        <v>1</v>
      </c>
    </row>
    <row r="681" spans="1:37">
      <c r="A681">
        <v>677</v>
      </c>
      <c r="B681" s="564">
        <f t="shared" ca="1" si="66"/>
        <v>20</v>
      </c>
      <c r="C681" s="564">
        <f t="shared" ca="1" si="61"/>
        <v>400</v>
      </c>
      <c r="D681" s="564">
        <f t="shared" ca="1" si="64"/>
        <v>20</v>
      </c>
      <c r="E681" s="564">
        <f t="shared" ca="1" si="62"/>
        <v>0</v>
      </c>
      <c r="F681" s="564">
        <f t="shared" ca="1" si="65"/>
        <v>1</v>
      </c>
      <c r="G681" s="564">
        <f t="shared" ca="1" si="63"/>
        <v>-4.7328909596890973</v>
      </c>
      <c r="H681" s="564">
        <v>1</v>
      </c>
      <c r="I681" s="564">
        <v>1</v>
      </c>
      <c r="J681" s="564">
        <v>1</v>
      </c>
      <c r="K681" s="564">
        <v>1</v>
      </c>
      <c r="L681" s="564">
        <v>1</v>
      </c>
      <c r="M681" s="564">
        <v>1</v>
      </c>
      <c r="N681" s="564">
        <v>1</v>
      </c>
      <c r="O681" s="564">
        <v>1</v>
      </c>
      <c r="P681" s="564">
        <v>1</v>
      </c>
      <c r="Q681" s="564">
        <v>1</v>
      </c>
      <c r="R681" s="564">
        <v>1</v>
      </c>
      <c r="S681" s="564">
        <v>1</v>
      </c>
      <c r="T681" s="564">
        <v>1</v>
      </c>
      <c r="U681" s="564">
        <v>1</v>
      </c>
      <c r="V681" s="564">
        <v>1</v>
      </c>
      <c r="W681" s="564">
        <v>1</v>
      </c>
      <c r="X681" s="564">
        <v>1</v>
      </c>
      <c r="Y681" s="564">
        <v>1</v>
      </c>
      <c r="Z681" s="564">
        <v>1</v>
      </c>
      <c r="AA681" s="564">
        <v>1</v>
      </c>
      <c r="AB681" s="564">
        <v>1</v>
      </c>
      <c r="AC681" s="564">
        <v>1</v>
      </c>
      <c r="AD681" s="564">
        <v>1</v>
      </c>
      <c r="AE681" s="564">
        <v>1</v>
      </c>
      <c r="AF681" s="564">
        <v>1</v>
      </c>
      <c r="AG681" s="564">
        <v>1</v>
      </c>
      <c r="AH681" s="564">
        <v>1</v>
      </c>
      <c r="AI681" s="564">
        <v>1</v>
      </c>
      <c r="AJ681" s="564">
        <v>1</v>
      </c>
      <c r="AK681" s="564">
        <v>1</v>
      </c>
    </row>
    <row r="682" spans="1:37">
      <c r="A682">
        <v>678</v>
      </c>
      <c r="B682" s="564">
        <f t="shared" ca="1" si="66"/>
        <v>0</v>
      </c>
      <c r="C682" s="564">
        <f t="shared" ca="1" si="61"/>
        <v>0</v>
      </c>
      <c r="D682" s="564">
        <f t="shared" ca="1" si="64"/>
        <v>0</v>
      </c>
      <c r="E682" s="564">
        <f t="shared" ca="1" si="62"/>
        <v>0</v>
      </c>
      <c r="F682" s="564">
        <f t="shared" ca="1" si="65"/>
        <v>1</v>
      </c>
      <c r="G682" s="564">
        <f t="shared" ca="1" si="63"/>
        <v>1.1752992258296191</v>
      </c>
      <c r="H682" s="564">
        <v>0</v>
      </c>
      <c r="I682" s="564">
        <v>0</v>
      </c>
      <c r="J682" s="564">
        <v>0</v>
      </c>
      <c r="K682" s="564">
        <v>0</v>
      </c>
      <c r="L682" s="564">
        <v>0</v>
      </c>
      <c r="M682" s="564">
        <v>0</v>
      </c>
      <c r="N682" s="564">
        <v>0</v>
      </c>
      <c r="O682" s="564">
        <v>0</v>
      </c>
      <c r="P682" s="564">
        <v>0</v>
      </c>
      <c r="Q682" s="564">
        <v>0</v>
      </c>
      <c r="R682" s="564">
        <v>0</v>
      </c>
      <c r="S682" s="564">
        <v>0</v>
      </c>
      <c r="T682" s="564">
        <v>0</v>
      </c>
      <c r="U682" s="564">
        <v>0</v>
      </c>
      <c r="V682" s="564">
        <v>0</v>
      </c>
      <c r="W682" s="564">
        <v>0</v>
      </c>
      <c r="X682" s="564">
        <v>0</v>
      </c>
      <c r="Y682" s="564">
        <v>0</v>
      </c>
      <c r="Z682" s="564">
        <v>0</v>
      </c>
      <c r="AA682" s="564">
        <v>0</v>
      </c>
      <c r="AB682" s="564">
        <v>0</v>
      </c>
      <c r="AC682" s="564">
        <v>0</v>
      </c>
      <c r="AD682" s="564">
        <v>0</v>
      </c>
      <c r="AE682" s="564">
        <v>0</v>
      </c>
      <c r="AF682" s="564">
        <v>0</v>
      </c>
      <c r="AG682" s="564">
        <v>0</v>
      </c>
      <c r="AH682" s="564">
        <v>0</v>
      </c>
      <c r="AI682" s="564">
        <v>0</v>
      </c>
      <c r="AJ682" s="564">
        <v>0</v>
      </c>
      <c r="AK682" s="564">
        <v>0</v>
      </c>
    </row>
    <row r="683" spans="1:37">
      <c r="A683">
        <v>679</v>
      </c>
      <c r="B683" s="564">
        <f t="shared" ca="1" si="66"/>
        <v>20</v>
      </c>
      <c r="C683" s="564">
        <f t="shared" ca="1" si="61"/>
        <v>400</v>
      </c>
      <c r="D683" s="564">
        <f t="shared" ca="1" si="64"/>
        <v>20</v>
      </c>
      <c r="E683" s="564">
        <f t="shared" ca="1" si="62"/>
        <v>0</v>
      </c>
      <c r="F683" s="564">
        <f t="shared" ca="1" si="65"/>
        <v>1</v>
      </c>
      <c r="G683" s="564">
        <f t="shared" ca="1" si="63"/>
        <v>3.7718149322537591</v>
      </c>
      <c r="H683" s="564">
        <v>1</v>
      </c>
      <c r="I683" s="564">
        <v>1</v>
      </c>
      <c r="J683" s="564">
        <v>1</v>
      </c>
      <c r="K683" s="564">
        <v>1</v>
      </c>
      <c r="L683" s="564">
        <v>1</v>
      </c>
      <c r="M683" s="564">
        <v>1</v>
      </c>
      <c r="N683" s="564">
        <v>1</v>
      </c>
      <c r="O683" s="564">
        <v>1</v>
      </c>
      <c r="P683" s="564">
        <v>1</v>
      </c>
      <c r="Q683" s="564">
        <v>1</v>
      </c>
      <c r="R683" s="564">
        <v>1</v>
      </c>
      <c r="S683" s="564">
        <v>1</v>
      </c>
      <c r="T683" s="564">
        <v>1</v>
      </c>
      <c r="U683" s="564">
        <v>1</v>
      </c>
      <c r="V683" s="564">
        <v>1</v>
      </c>
      <c r="W683" s="564">
        <v>1</v>
      </c>
      <c r="X683" s="564">
        <v>1</v>
      </c>
      <c r="Y683" s="564">
        <v>1</v>
      </c>
      <c r="Z683" s="564">
        <v>1</v>
      </c>
      <c r="AA683" s="564">
        <v>1</v>
      </c>
      <c r="AB683" s="564">
        <v>1</v>
      </c>
      <c r="AC683" s="564">
        <v>1</v>
      </c>
      <c r="AD683" s="564">
        <v>1</v>
      </c>
      <c r="AE683" s="564">
        <v>1</v>
      </c>
      <c r="AF683" s="564">
        <v>1</v>
      </c>
      <c r="AG683" s="564">
        <v>1</v>
      </c>
      <c r="AH683" s="564">
        <v>1</v>
      </c>
      <c r="AI683" s="564">
        <v>1</v>
      </c>
      <c r="AJ683" s="564">
        <v>1</v>
      </c>
      <c r="AK683" s="564">
        <v>1</v>
      </c>
    </row>
    <row r="684" spans="1:37">
      <c r="A684">
        <v>680</v>
      </c>
      <c r="B684" s="564">
        <f t="shared" ca="1" si="66"/>
        <v>20</v>
      </c>
      <c r="C684" s="564">
        <f t="shared" ca="1" si="61"/>
        <v>400</v>
      </c>
      <c r="D684" s="564">
        <f t="shared" ca="1" si="64"/>
        <v>20</v>
      </c>
      <c r="E684" s="564">
        <f t="shared" ca="1" si="62"/>
        <v>0</v>
      </c>
      <c r="F684" s="564">
        <f t="shared" ca="1" si="65"/>
        <v>1</v>
      </c>
      <c r="G684" s="564">
        <f t="shared" ca="1" si="63"/>
        <v>-2.1485416354237175</v>
      </c>
      <c r="H684" s="564">
        <v>1</v>
      </c>
      <c r="I684" s="564">
        <v>1</v>
      </c>
      <c r="J684" s="564">
        <v>1</v>
      </c>
      <c r="K684" s="564">
        <v>1</v>
      </c>
      <c r="L684" s="564">
        <v>1</v>
      </c>
      <c r="M684" s="564">
        <v>1</v>
      </c>
      <c r="N684" s="564">
        <v>1</v>
      </c>
      <c r="O684" s="564">
        <v>1</v>
      </c>
      <c r="P684" s="564">
        <v>1</v>
      </c>
      <c r="Q684" s="564">
        <v>1</v>
      </c>
      <c r="R684" s="564">
        <v>1</v>
      </c>
      <c r="S684" s="564">
        <v>1</v>
      </c>
      <c r="T684" s="564">
        <v>1</v>
      </c>
      <c r="U684" s="564">
        <v>1</v>
      </c>
      <c r="V684" s="564">
        <v>1</v>
      </c>
      <c r="W684" s="564">
        <v>1</v>
      </c>
      <c r="X684" s="564">
        <v>1</v>
      </c>
      <c r="Y684" s="564">
        <v>1</v>
      </c>
      <c r="Z684" s="564">
        <v>1</v>
      </c>
      <c r="AA684" s="564">
        <v>1</v>
      </c>
      <c r="AB684" s="564">
        <v>1</v>
      </c>
      <c r="AC684" s="564">
        <v>1</v>
      </c>
      <c r="AD684" s="564">
        <v>1</v>
      </c>
      <c r="AE684" s="564">
        <v>1</v>
      </c>
      <c r="AF684" s="564">
        <v>1</v>
      </c>
      <c r="AG684" s="564">
        <v>1</v>
      </c>
      <c r="AH684" s="564">
        <v>1</v>
      </c>
      <c r="AI684" s="564">
        <v>1</v>
      </c>
      <c r="AJ684" s="564">
        <v>1</v>
      </c>
      <c r="AK684" s="564">
        <v>1</v>
      </c>
    </row>
    <row r="685" spans="1:37">
      <c r="A685">
        <v>681</v>
      </c>
      <c r="B685" s="564">
        <f t="shared" ca="1" si="66"/>
        <v>0</v>
      </c>
      <c r="C685" s="564">
        <f t="shared" ca="1" si="61"/>
        <v>0</v>
      </c>
      <c r="D685" s="564">
        <f t="shared" ca="1" si="64"/>
        <v>0</v>
      </c>
      <c r="E685" s="564">
        <f t="shared" ca="1" si="62"/>
        <v>0</v>
      </c>
      <c r="F685" s="564">
        <f t="shared" ca="1" si="65"/>
        <v>1</v>
      </c>
      <c r="G685" s="564">
        <f t="shared" ca="1" si="63"/>
        <v>3.0546075724041617</v>
      </c>
      <c r="H685" s="564">
        <v>0</v>
      </c>
      <c r="I685" s="564">
        <v>0</v>
      </c>
      <c r="J685" s="564">
        <v>0</v>
      </c>
      <c r="K685" s="564">
        <v>0</v>
      </c>
      <c r="L685" s="564">
        <v>0</v>
      </c>
      <c r="M685" s="564">
        <v>0</v>
      </c>
      <c r="N685" s="564">
        <v>0</v>
      </c>
      <c r="O685" s="564">
        <v>0</v>
      </c>
      <c r="P685" s="564">
        <v>0</v>
      </c>
      <c r="Q685" s="564">
        <v>0</v>
      </c>
      <c r="R685" s="564">
        <v>0</v>
      </c>
      <c r="S685" s="564">
        <v>0</v>
      </c>
      <c r="T685" s="564">
        <v>0</v>
      </c>
      <c r="U685" s="564">
        <v>0</v>
      </c>
      <c r="V685" s="564">
        <v>0</v>
      </c>
      <c r="W685" s="564">
        <v>0</v>
      </c>
      <c r="X685" s="564">
        <v>0</v>
      </c>
      <c r="Y685" s="564">
        <v>0</v>
      </c>
      <c r="Z685" s="564">
        <v>0</v>
      </c>
      <c r="AA685" s="564">
        <v>0</v>
      </c>
      <c r="AB685" s="564">
        <v>0</v>
      </c>
      <c r="AC685" s="564">
        <v>0</v>
      </c>
      <c r="AD685" s="564">
        <v>0</v>
      </c>
      <c r="AE685" s="564">
        <v>0</v>
      </c>
      <c r="AF685" s="564">
        <v>0</v>
      </c>
      <c r="AG685" s="564">
        <v>0</v>
      </c>
      <c r="AH685" s="564">
        <v>0</v>
      </c>
      <c r="AI685" s="564">
        <v>0</v>
      </c>
      <c r="AJ685" s="564">
        <v>0</v>
      </c>
      <c r="AK685" s="564">
        <v>0</v>
      </c>
    </row>
    <row r="686" spans="1:37">
      <c r="A686">
        <v>682</v>
      </c>
      <c r="B686" s="564">
        <f t="shared" ca="1" si="66"/>
        <v>20</v>
      </c>
      <c r="C686" s="564">
        <f t="shared" ca="1" si="61"/>
        <v>400</v>
      </c>
      <c r="D686" s="564">
        <f t="shared" ca="1" si="64"/>
        <v>20</v>
      </c>
      <c r="E686" s="564">
        <f t="shared" ca="1" si="62"/>
        <v>0</v>
      </c>
      <c r="F686" s="564">
        <f t="shared" ca="1" si="65"/>
        <v>1</v>
      </c>
      <c r="G686" s="564">
        <f t="shared" ca="1" si="63"/>
        <v>5.0764464088173558</v>
      </c>
      <c r="H686" s="564">
        <v>1</v>
      </c>
      <c r="I686" s="564">
        <v>1</v>
      </c>
      <c r="J686" s="564">
        <v>1</v>
      </c>
      <c r="K686" s="564">
        <v>1</v>
      </c>
      <c r="L686" s="564">
        <v>1</v>
      </c>
      <c r="M686" s="564">
        <v>1</v>
      </c>
      <c r="N686" s="564">
        <v>1</v>
      </c>
      <c r="O686" s="564">
        <v>1</v>
      </c>
      <c r="P686" s="564">
        <v>1</v>
      </c>
      <c r="Q686" s="564">
        <v>1</v>
      </c>
      <c r="R686" s="564">
        <v>1</v>
      </c>
      <c r="S686" s="564">
        <v>1</v>
      </c>
      <c r="T686" s="564">
        <v>1</v>
      </c>
      <c r="U686" s="564">
        <v>1</v>
      </c>
      <c r="V686" s="564">
        <v>1</v>
      </c>
      <c r="W686" s="564">
        <v>1</v>
      </c>
      <c r="X686" s="564">
        <v>1</v>
      </c>
      <c r="Y686" s="564">
        <v>1</v>
      </c>
      <c r="Z686" s="564">
        <v>1</v>
      </c>
      <c r="AA686" s="564">
        <v>1</v>
      </c>
      <c r="AB686" s="564">
        <v>1</v>
      </c>
      <c r="AC686" s="564">
        <v>1</v>
      </c>
      <c r="AD686" s="564">
        <v>1</v>
      </c>
      <c r="AE686" s="564">
        <v>1</v>
      </c>
      <c r="AF686" s="564">
        <v>1</v>
      </c>
      <c r="AG686" s="564">
        <v>1</v>
      </c>
      <c r="AH686" s="564">
        <v>1</v>
      </c>
      <c r="AI686" s="564">
        <v>1</v>
      </c>
      <c r="AJ686" s="564">
        <v>1</v>
      </c>
      <c r="AK686" s="564">
        <v>1</v>
      </c>
    </row>
    <row r="687" spans="1:37">
      <c r="A687">
        <v>683</v>
      </c>
      <c r="B687" s="564">
        <f t="shared" ca="1" si="66"/>
        <v>15</v>
      </c>
      <c r="C687" s="564">
        <f t="shared" ca="1" si="61"/>
        <v>225</v>
      </c>
      <c r="D687" s="564">
        <f t="shared" ca="1" si="64"/>
        <v>15</v>
      </c>
      <c r="E687" s="564">
        <f t="shared" ca="1" si="62"/>
        <v>3.75</v>
      </c>
      <c r="F687" s="564">
        <f t="shared" ca="1" si="65"/>
        <v>0.60526315789473684</v>
      </c>
      <c r="G687" s="564">
        <f t="shared" ca="1" si="63"/>
        <v>-0.57737923866650021</v>
      </c>
      <c r="H687" s="564">
        <v>0</v>
      </c>
      <c r="I687" s="564">
        <v>0</v>
      </c>
      <c r="J687" s="564">
        <v>0</v>
      </c>
      <c r="K687" s="564">
        <v>1</v>
      </c>
      <c r="L687" s="564">
        <v>1</v>
      </c>
      <c r="M687" s="564">
        <v>1</v>
      </c>
      <c r="N687" s="564">
        <v>1</v>
      </c>
      <c r="O687" s="564">
        <v>1</v>
      </c>
      <c r="P687" s="564">
        <v>0</v>
      </c>
      <c r="Q687" s="564">
        <v>1</v>
      </c>
      <c r="R687" s="564">
        <v>1</v>
      </c>
      <c r="S687" s="564">
        <v>0</v>
      </c>
      <c r="T687" s="564">
        <v>1</v>
      </c>
      <c r="U687" s="564">
        <v>1</v>
      </c>
      <c r="V687" s="564">
        <v>1</v>
      </c>
      <c r="W687" s="564">
        <v>1</v>
      </c>
      <c r="X687" s="564">
        <v>1</v>
      </c>
      <c r="Y687" s="564">
        <v>1</v>
      </c>
      <c r="Z687" s="564">
        <v>1</v>
      </c>
      <c r="AA687" s="564">
        <v>1</v>
      </c>
      <c r="AB687" s="564">
        <v>1</v>
      </c>
      <c r="AC687" s="564">
        <v>0</v>
      </c>
      <c r="AD687" s="564">
        <v>0</v>
      </c>
      <c r="AE687" s="564">
        <v>1</v>
      </c>
      <c r="AF687" s="564">
        <v>0</v>
      </c>
      <c r="AG687" s="564">
        <v>0</v>
      </c>
      <c r="AH687" s="564">
        <v>1</v>
      </c>
      <c r="AI687" s="564">
        <v>1</v>
      </c>
      <c r="AJ687" s="564">
        <v>0</v>
      </c>
      <c r="AK687" s="564">
        <v>1</v>
      </c>
    </row>
    <row r="688" spans="1:37">
      <c r="A688">
        <v>684</v>
      </c>
      <c r="B688" s="564">
        <f t="shared" ca="1" si="66"/>
        <v>0</v>
      </c>
      <c r="C688" s="564">
        <f t="shared" ca="1" si="61"/>
        <v>0</v>
      </c>
      <c r="D688" s="564">
        <f t="shared" ca="1" si="64"/>
        <v>0</v>
      </c>
      <c r="E688" s="564">
        <f t="shared" ca="1" si="62"/>
        <v>0</v>
      </c>
      <c r="F688" s="564">
        <f t="shared" ca="1" si="65"/>
        <v>1</v>
      </c>
      <c r="G688" s="564">
        <f t="shared" ca="1" si="63"/>
        <v>-6.4383144793278166</v>
      </c>
      <c r="H688" s="564">
        <v>0</v>
      </c>
      <c r="I688" s="564">
        <v>0</v>
      </c>
      <c r="J688" s="564">
        <v>0</v>
      </c>
      <c r="K688" s="564">
        <v>0</v>
      </c>
      <c r="L688" s="564">
        <v>0</v>
      </c>
      <c r="M688" s="564">
        <v>0</v>
      </c>
      <c r="N688" s="564">
        <v>0</v>
      </c>
      <c r="O688" s="564">
        <v>0</v>
      </c>
      <c r="P688" s="564">
        <v>0</v>
      </c>
      <c r="Q688" s="564">
        <v>0</v>
      </c>
      <c r="R688" s="564">
        <v>0</v>
      </c>
      <c r="S688" s="564">
        <v>0</v>
      </c>
      <c r="T688" s="564">
        <v>0</v>
      </c>
      <c r="U688" s="564">
        <v>0</v>
      </c>
      <c r="V688" s="564">
        <v>0</v>
      </c>
      <c r="W688" s="564">
        <v>0</v>
      </c>
      <c r="X688" s="564">
        <v>0</v>
      </c>
      <c r="Y688" s="564">
        <v>0</v>
      </c>
      <c r="Z688" s="564">
        <v>0</v>
      </c>
      <c r="AA688" s="564">
        <v>0</v>
      </c>
      <c r="AB688" s="564">
        <v>0</v>
      </c>
      <c r="AC688" s="564">
        <v>0</v>
      </c>
      <c r="AD688" s="564">
        <v>0</v>
      </c>
      <c r="AE688" s="564">
        <v>0</v>
      </c>
      <c r="AF688" s="564">
        <v>0</v>
      </c>
      <c r="AG688" s="564">
        <v>0</v>
      </c>
      <c r="AH688" s="564">
        <v>0</v>
      </c>
      <c r="AI688" s="564">
        <v>0</v>
      </c>
      <c r="AJ688" s="564">
        <v>0</v>
      </c>
      <c r="AK688" s="564">
        <v>0</v>
      </c>
    </row>
    <row r="689" spans="1:37">
      <c r="A689">
        <v>685</v>
      </c>
      <c r="B689" s="564">
        <f t="shared" ca="1" si="66"/>
        <v>0</v>
      </c>
      <c r="C689" s="564">
        <f t="shared" ca="1" si="61"/>
        <v>0</v>
      </c>
      <c r="D689" s="564">
        <f t="shared" ca="1" si="64"/>
        <v>0</v>
      </c>
      <c r="E689" s="564">
        <f t="shared" ca="1" si="62"/>
        <v>0</v>
      </c>
      <c r="F689" s="564">
        <f t="shared" ca="1" si="65"/>
        <v>1</v>
      </c>
      <c r="G689" s="564">
        <f t="shared" ca="1" si="63"/>
        <v>0.97338670719977849</v>
      </c>
      <c r="H689" s="564">
        <v>0</v>
      </c>
      <c r="I689" s="564">
        <v>0</v>
      </c>
      <c r="J689" s="564">
        <v>0</v>
      </c>
      <c r="K689" s="564">
        <v>0</v>
      </c>
      <c r="L689" s="564">
        <v>0</v>
      </c>
      <c r="M689" s="564">
        <v>0</v>
      </c>
      <c r="N689" s="564">
        <v>0</v>
      </c>
      <c r="O689" s="564">
        <v>0</v>
      </c>
      <c r="P689" s="564">
        <v>0</v>
      </c>
      <c r="Q689" s="564">
        <v>0</v>
      </c>
      <c r="R689" s="564">
        <v>0</v>
      </c>
      <c r="S689" s="564">
        <v>0</v>
      </c>
      <c r="T689" s="564">
        <v>0</v>
      </c>
      <c r="U689" s="564">
        <v>0</v>
      </c>
      <c r="V689" s="564">
        <v>0</v>
      </c>
      <c r="W689" s="564">
        <v>0</v>
      </c>
      <c r="X689" s="564">
        <v>0</v>
      </c>
      <c r="Y689" s="564">
        <v>0</v>
      </c>
      <c r="Z689" s="564">
        <v>0</v>
      </c>
      <c r="AA689" s="564">
        <v>0</v>
      </c>
      <c r="AB689" s="564">
        <v>0</v>
      </c>
      <c r="AC689" s="564">
        <v>0</v>
      </c>
      <c r="AD689" s="564">
        <v>0</v>
      </c>
      <c r="AE689" s="564">
        <v>0</v>
      </c>
      <c r="AF689" s="564">
        <v>0</v>
      </c>
      <c r="AG689" s="564">
        <v>0</v>
      </c>
      <c r="AH689" s="564">
        <v>0</v>
      </c>
      <c r="AI689" s="564">
        <v>0</v>
      </c>
      <c r="AJ689" s="564">
        <v>0</v>
      </c>
      <c r="AK689" s="564">
        <v>0</v>
      </c>
    </row>
    <row r="690" spans="1:37">
      <c r="A690">
        <v>686</v>
      </c>
      <c r="B690" s="564">
        <f t="shared" ca="1" si="66"/>
        <v>20</v>
      </c>
      <c r="C690" s="564">
        <f t="shared" ca="1" si="61"/>
        <v>400</v>
      </c>
      <c r="D690" s="564">
        <f t="shared" ca="1" si="64"/>
        <v>20</v>
      </c>
      <c r="E690" s="564">
        <f t="shared" ca="1" si="62"/>
        <v>0</v>
      </c>
      <c r="F690" s="564">
        <f t="shared" ca="1" si="65"/>
        <v>1</v>
      </c>
      <c r="G690" s="564">
        <f t="shared" ca="1" si="63"/>
        <v>-2.9517556252541657</v>
      </c>
      <c r="H690" s="564">
        <v>1</v>
      </c>
      <c r="I690" s="564">
        <v>1</v>
      </c>
      <c r="J690" s="564">
        <v>1</v>
      </c>
      <c r="K690" s="564">
        <v>1</v>
      </c>
      <c r="L690" s="564">
        <v>1</v>
      </c>
      <c r="M690" s="564">
        <v>1</v>
      </c>
      <c r="N690" s="564">
        <v>1</v>
      </c>
      <c r="O690" s="564">
        <v>1</v>
      </c>
      <c r="P690" s="564">
        <v>1</v>
      </c>
      <c r="Q690" s="564">
        <v>1</v>
      </c>
      <c r="R690" s="564">
        <v>1</v>
      </c>
      <c r="S690" s="564">
        <v>1</v>
      </c>
      <c r="T690" s="564">
        <v>1</v>
      </c>
      <c r="U690" s="564">
        <v>1</v>
      </c>
      <c r="V690" s="564">
        <v>1</v>
      </c>
      <c r="W690" s="564">
        <v>1</v>
      </c>
      <c r="X690" s="564">
        <v>1</v>
      </c>
      <c r="Y690" s="564">
        <v>1</v>
      </c>
      <c r="Z690" s="564">
        <v>1</v>
      </c>
      <c r="AA690" s="564">
        <v>1</v>
      </c>
      <c r="AB690" s="564">
        <v>1</v>
      </c>
      <c r="AC690" s="564">
        <v>1</v>
      </c>
      <c r="AD690" s="564">
        <v>1</v>
      </c>
      <c r="AE690" s="564">
        <v>1</v>
      </c>
      <c r="AF690" s="564">
        <v>1</v>
      </c>
      <c r="AG690" s="564">
        <v>1</v>
      </c>
      <c r="AH690" s="564">
        <v>1</v>
      </c>
      <c r="AI690" s="564">
        <v>1</v>
      </c>
      <c r="AJ690" s="564">
        <v>1</v>
      </c>
      <c r="AK690" s="564">
        <v>1</v>
      </c>
    </row>
    <row r="691" spans="1:37">
      <c r="A691">
        <v>687</v>
      </c>
      <c r="B691" s="564">
        <f t="shared" ca="1" si="66"/>
        <v>0</v>
      </c>
      <c r="C691" s="564">
        <f t="shared" ca="1" si="61"/>
        <v>0</v>
      </c>
      <c r="D691" s="564">
        <f t="shared" ca="1" si="64"/>
        <v>0</v>
      </c>
      <c r="E691" s="564">
        <f t="shared" ca="1" si="62"/>
        <v>0</v>
      </c>
      <c r="F691" s="564">
        <f t="shared" ca="1" si="65"/>
        <v>1</v>
      </c>
      <c r="G691" s="564">
        <f t="shared" ca="1" si="63"/>
        <v>3.147002362522437</v>
      </c>
      <c r="H691" s="564">
        <v>0</v>
      </c>
      <c r="I691" s="564">
        <v>0</v>
      </c>
      <c r="J691" s="564">
        <v>0</v>
      </c>
      <c r="K691" s="564">
        <v>0</v>
      </c>
      <c r="L691" s="564">
        <v>0</v>
      </c>
      <c r="M691" s="564">
        <v>0</v>
      </c>
      <c r="N691" s="564">
        <v>0</v>
      </c>
      <c r="O691" s="564">
        <v>0</v>
      </c>
      <c r="P691" s="564">
        <v>0</v>
      </c>
      <c r="Q691" s="564">
        <v>0</v>
      </c>
      <c r="R691" s="564">
        <v>0</v>
      </c>
      <c r="S691" s="564">
        <v>0</v>
      </c>
      <c r="T691" s="564">
        <v>0</v>
      </c>
      <c r="U691" s="564">
        <v>0</v>
      </c>
      <c r="V691" s="564">
        <v>0</v>
      </c>
      <c r="W691" s="564">
        <v>0</v>
      </c>
      <c r="X691" s="564">
        <v>0</v>
      </c>
      <c r="Y691" s="564">
        <v>0</v>
      </c>
      <c r="Z691" s="564">
        <v>0</v>
      </c>
      <c r="AA691" s="564">
        <v>0</v>
      </c>
      <c r="AB691" s="564">
        <v>0</v>
      </c>
      <c r="AC691" s="564">
        <v>0</v>
      </c>
      <c r="AD691" s="564">
        <v>0</v>
      </c>
      <c r="AE691" s="564">
        <v>0</v>
      </c>
      <c r="AF691" s="564">
        <v>0</v>
      </c>
      <c r="AG691" s="564">
        <v>0</v>
      </c>
      <c r="AH691" s="564">
        <v>0</v>
      </c>
      <c r="AI691" s="564">
        <v>0</v>
      </c>
      <c r="AJ691" s="564">
        <v>0</v>
      </c>
      <c r="AK691" s="564">
        <v>0</v>
      </c>
    </row>
    <row r="692" spans="1:37">
      <c r="A692">
        <v>688</v>
      </c>
      <c r="B692" s="564">
        <f t="shared" ca="1" si="66"/>
        <v>20</v>
      </c>
      <c r="C692" s="564">
        <f t="shared" ca="1" si="61"/>
        <v>400</v>
      </c>
      <c r="D692" s="564">
        <f t="shared" ca="1" si="64"/>
        <v>20</v>
      </c>
      <c r="E692" s="564">
        <f t="shared" ca="1" si="62"/>
        <v>0</v>
      </c>
      <c r="F692" s="564">
        <f t="shared" ca="1" si="65"/>
        <v>1</v>
      </c>
      <c r="G692" s="564">
        <f t="shared" ca="1" si="63"/>
        <v>3.145404002402739</v>
      </c>
      <c r="H692" s="564">
        <v>1</v>
      </c>
      <c r="I692" s="564">
        <v>1</v>
      </c>
      <c r="J692" s="564">
        <v>1</v>
      </c>
      <c r="K692" s="564">
        <v>1</v>
      </c>
      <c r="L692" s="564">
        <v>1</v>
      </c>
      <c r="M692" s="564">
        <v>1</v>
      </c>
      <c r="N692" s="564">
        <v>1</v>
      </c>
      <c r="O692" s="564">
        <v>1</v>
      </c>
      <c r="P692" s="564">
        <v>1</v>
      </c>
      <c r="Q692" s="564">
        <v>1</v>
      </c>
      <c r="R692" s="564">
        <v>1</v>
      </c>
      <c r="S692" s="564">
        <v>1</v>
      </c>
      <c r="T692" s="564">
        <v>1</v>
      </c>
      <c r="U692" s="564">
        <v>1</v>
      </c>
      <c r="V692" s="564">
        <v>1</v>
      </c>
      <c r="W692" s="564">
        <v>1</v>
      </c>
      <c r="X692" s="564">
        <v>1</v>
      </c>
      <c r="Y692" s="564">
        <v>1</v>
      </c>
      <c r="Z692" s="564">
        <v>1</v>
      </c>
      <c r="AA692" s="564">
        <v>1</v>
      </c>
      <c r="AB692" s="564">
        <v>1</v>
      </c>
      <c r="AC692" s="564">
        <v>1</v>
      </c>
      <c r="AD692" s="564">
        <v>1</v>
      </c>
      <c r="AE692" s="564">
        <v>1</v>
      </c>
      <c r="AF692" s="564">
        <v>1</v>
      </c>
      <c r="AG692" s="564">
        <v>1</v>
      </c>
      <c r="AH692" s="564">
        <v>1</v>
      </c>
      <c r="AI692" s="564">
        <v>1</v>
      </c>
      <c r="AJ692" s="564">
        <v>1</v>
      </c>
      <c r="AK692" s="564">
        <v>1</v>
      </c>
    </row>
    <row r="693" spans="1:37">
      <c r="A693">
        <v>689</v>
      </c>
      <c r="B693" s="564">
        <f t="shared" ca="1" si="66"/>
        <v>20</v>
      </c>
      <c r="C693" s="564">
        <f t="shared" ca="1" si="61"/>
        <v>400</v>
      </c>
      <c r="D693" s="564">
        <f t="shared" ca="1" si="64"/>
        <v>20</v>
      </c>
      <c r="E693" s="564">
        <f t="shared" ca="1" si="62"/>
        <v>0</v>
      </c>
      <c r="F693" s="564">
        <f t="shared" ca="1" si="65"/>
        <v>1</v>
      </c>
      <c r="G693" s="564">
        <f t="shared" ca="1" si="63"/>
        <v>5.6031920426432951</v>
      </c>
      <c r="H693" s="564">
        <v>1</v>
      </c>
      <c r="I693" s="564">
        <v>1</v>
      </c>
      <c r="J693" s="564">
        <v>1</v>
      </c>
      <c r="K693" s="564">
        <v>1</v>
      </c>
      <c r="L693" s="564">
        <v>1</v>
      </c>
      <c r="M693" s="564">
        <v>1</v>
      </c>
      <c r="N693" s="564">
        <v>1</v>
      </c>
      <c r="O693" s="564">
        <v>1</v>
      </c>
      <c r="P693" s="564">
        <v>1</v>
      </c>
      <c r="Q693" s="564">
        <v>1</v>
      </c>
      <c r="R693" s="564">
        <v>1</v>
      </c>
      <c r="S693" s="564">
        <v>1</v>
      </c>
      <c r="T693" s="564">
        <v>1</v>
      </c>
      <c r="U693" s="564">
        <v>1</v>
      </c>
      <c r="V693" s="564">
        <v>1</v>
      </c>
      <c r="W693" s="564">
        <v>1</v>
      </c>
      <c r="X693" s="564">
        <v>1</v>
      </c>
      <c r="Y693" s="564">
        <v>1</v>
      </c>
      <c r="Z693" s="564">
        <v>1</v>
      </c>
      <c r="AA693" s="564">
        <v>1</v>
      </c>
      <c r="AB693" s="564">
        <v>1</v>
      </c>
      <c r="AC693" s="564">
        <v>1</v>
      </c>
      <c r="AD693" s="564">
        <v>1</v>
      </c>
      <c r="AE693" s="564">
        <v>1</v>
      </c>
      <c r="AF693" s="564">
        <v>1</v>
      </c>
      <c r="AG693" s="564">
        <v>1</v>
      </c>
      <c r="AH693" s="564">
        <v>1</v>
      </c>
      <c r="AI693" s="564">
        <v>1</v>
      </c>
      <c r="AJ693" s="564">
        <v>1</v>
      </c>
      <c r="AK693" s="564">
        <v>1</v>
      </c>
    </row>
    <row r="694" spans="1:37">
      <c r="A694">
        <v>690</v>
      </c>
      <c r="B694" s="564">
        <f t="shared" ca="1" si="66"/>
        <v>20</v>
      </c>
      <c r="C694" s="564">
        <f t="shared" ca="1" si="61"/>
        <v>400</v>
      </c>
      <c r="D694" s="564">
        <f t="shared" ca="1" si="64"/>
        <v>20</v>
      </c>
      <c r="E694" s="564">
        <f t="shared" ca="1" si="62"/>
        <v>0</v>
      </c>
      <c r="F694" s="564">
        <f t="shared" ca="1" si="65"/>
        <v>1</v>
      </c>
      <c r="G694" s="564">
        <f t="shared" ca="1" si="63"/>
        <v>4.1534487971843737</v>
      </c>
      <c r="H694" s="564">
        <v>1</v>
      </c>
      <c r="I694" s="564">
        <v>1</v>
      </c>
      <c r="J694" s="564">
        <v>1</v>
      </c>
      <c r="K694" s="564">
        <v>1</v>
      </c>
      <c r="L694" s="564">
        <v>1</v>
      </c>
      <c r="M694" s="564">
        <v>1</v>
      </c>
      <c r="N694" s="564">
        <v>1</v>
      </c>
      <c r="O694" s="564">
        <v>1</v>
      </c>
      <c r="P694" s="564">
        <v>1</v>
      </c>
      <c r="Q694" s="564">
        <v>1</v>
      </c>
      <c r="R694" s="564">
        <v>1</v>
      </c>
      <c r="S694" s="564">
        <v>1</v>
      </c>
      <c r="T694" s="564">
        <v>1</v>
      </c>
      <c r="U694" s="564">
        <v>1</v>
      </c>
      <c r="V694" s="564">
        <v>1</v>
      </c>
      <c r="W694" s="564">
        <v>1</v>
      </c>
      <c r="X694" s="564">
        <v>1</v>
      </c>
      <c r="Y694" s="564">
        <v>1</v>
      </c>
      <c r="Z694" s="564">
        <v>1</v>
      </c>
      <c r="AA694" s="564">
        <v>1</v>
      </c>
      <c r="AB694" s="564">
        <v>1</v>
      </c>
      <c r="AC694" s="564">
        <v>1</v>
      </c>
      <c r="AD694" s="564">
        <v>1</v>
      </c>
      <c r="AE694" s="564">
        <v>1</v>
      </c>
      <c r="AF694" s="564">
        <v>1</v>
      </c>
      <c r="AG694" s="564">
        <v>1</v>
      </c>
      <c r="AH694" s="564">
        <v>1</v>
      </c>
      <c r="AI694" s="564">
        <v>1</v>
      </c>
      <c r="AJ694" s="564">
        <v>1</v>
      </c>
      <c r="AK694" s="564">
        <v>1</v>
      </c>
    </row>
    <row r="695" spans="1:37">
      <c r="A695">
        <v>691</v>
      </c>
      <c r="B695" s="564">
        <f t="shared" ca="1" si="66"/>
        <v>20</v>
      </c>
      <c r="C695" s="564">
        <f t="shared" ca="1" si="61"/>
        <v>400</v>
      </c>
      <c r="D695" s="564">
        <f t="shared" ca="1" si="64"/>
        <v>20</v>
      </c>
      <c r="E695" s="564">
        <f t="shared" ca="1" si="62"/>
        <v>0</v>
      </c>
      <c r="F695" s="564">
        <f t="shared" ca="1" si="65"/>
        <v>1</v>
      </c>
      <c r="G695" s="564">
        <f t="shared" ca="1" si="63"/>
        <v>-0.34364277451937597</v>
      </c>
      <c r="H695" s="564">
        <v>1</v>
      </c>
      <c r="I695" s="564">
        <v>1</v>
      </c>
      <c r="J695" s="564">
        <v>1</v>
      </c>
      <c r="K695" s="564">
        <v>1</v>
      </c>
      <c r="L695" s="564">
        <v>1</v>
      </c>
      <c r="M695" s="564">
        <v>1</v>
      </c>
      <c r="N695" s="564">
        <v>1</v>
      </c>
      <c r="O695" s="564">
        <v>1</v>
      </c>
      <c r="P695" s="564">
        <v>1</v>
      </c>
      <c r="Q695" s="564">
        <v>1</v>
      </c>
      <c r="R695" s="564">
        <v>1</v>
      </c>
      <c r="S695" s="564">
        <v>1</v>
      </c>
      <c r="T695" s="564">
        <v>1</v>
      </c>
      <c r="U695" s="564">
        <v>1</v>
      </c>
      <c r="V695" s="564">
        <v>1</v>
      </c>
      <c r="W695" s="564">
        <v>1</v>
      </c>
      <c r="X695" s="564">
        <v>1</v>
      </c>
      <c r="Y695" s="564">
        <v>1</v>
      </c>
      <c r="Z695" s="564">
        <v>1</v>
      </c>
      <c r="AA695" s="564">
        <v>1</v>
      </c>
      <c r="AB695" s="564">
        <v>1</v>
      </c>
      <c r="AC695" s="564">
        <v>1</v>
      </c>
      <c r="AD695" s="564">
        <v>1</v>
      </c>
      <c r="AE695" s="564">
        <v>1</v>
      </c>
      <c r="AF695" s="564">
        <v>1</v>
      </c>
      <c r="AG695" s="564">
        <v>1</v>
      </c>
      <c r="AH695" s="564">
        <v>1</v>
      </c>
      <c r="AI695" s="564">
        <v>1</v>
      </c>
      <c r="AJ695" s="564">
        <v>1</v>
      </c>
      <c r="AK695" s="564">
        <v>1</v>
      </c>
    </row>
    <row r="696" spans="1:37">
      <c r="A696">
        <v>692</v>
      </c>
      <c r="B696" s="564">
        <f t="shared" ca="1" si="66"/>
        <v>18</v>
      </c>
      <c r="C696" s="564">
        <f t="shared" ca="1" si="61"/>
        <v>324</v>
      </c>
      <c r="D696" s="564">
        <f t="shared" ca="1" si="64"/>
        <v>18</v>
      </c>
      <c r="E696" s="564">
        <f t="shared" ca="1" si="62"/>
        <v>1.8000000000000007</v>
      </c>
      <c r="F696" s="564">
        <f t="shared" ca="1" si="65"/>
        <v>0.81052631578947365</v>
      </c>
      <c r="G696" s="564">
        <f t="shared" ca="1" si="63"/>
        <v>0.80830327763943588</v>
      </c>
      <c r="H696" s="564">
        <v>1</v>
      </c>
      <c r="I696" s="564">
        <v>1</v>
      </c>
      <c r="J696" s="564">
        <v>1</v>
      </c>
      <c r="K696" s="564">
        <v>1</v>
      </c>
      <c r="L696" s="564">
        <v>1</v>
      </c>
      <c r="M696" s="564">
        <v>1</v>
      </c>
      <c r="N696" s="564">
        <v>1</v>
      </c>
      <c r="O696" s="564">
        <v>1</v>
      </c>
      <c r="P696" s="564">
        <v>1</v>
      </c>
      <c r="Q696" s="564">
        <v>1</v>
      </c>
      <c r="R696" s="564">
        <v>1</v>
      </c>
      <c r="S696" s="564">
        <v>0</v>
      </c>
      <c r="T696" s="564">
        <v>1</v>
      </c>
      <c r="U696" s="564">
        <v>1</v>
      </c>
      <c r="V696" s="564">
        <v>1</v>
      </c>
      <c r="W696" s="564">
        <v>1</v>
      </c>
      <c r="X696" s="564">
        <v>0</v>
      </c>
      <c r="Y696" s="564">
        <v>1</v>
      </c>
      <c r="Z696" s="564">
        <v>1</v>
      </c>
      <c r="AA696" s="564">
        <v>1</v>
      </c>
      <c r="AB696" s="564">
        <v>1</v>
      </c>
      <c r="AC696" s="564">
        <v>1</v>
      </c>
      <c r="AD696" s="564">
        <v>0</v>
      </c>
      <c r="AE696" s="564">
        <v>0</v>
      </c>
      <c r="AF696" s="564">
        <v>1</v>
      </c>
      <c r="AG696" s="564">
        <v>1</v>
      </c>
      <c r="AH696" s="564">
        <v>1</v>
      </c>
      <c r="AI696" s="564">
        <v>1</v>
      </c>
      <c r="AJ696" s="564">
        <v>1</v>
      </c>
      <c r="AK696" s="564">
        <v>1</v>
      </c>
    </row>
    <row r="697" spans="1:37">
      <c r="A697">
        <v>693</v>
      </c>
      <c r="B697" s="564">
        <f t="shared" ca="1" si="66"/>
        <v>0</v>
      </c>
      <c r="C697" s="564">
        <f t="shared" ca="1" si="61"/>
        <v>0</v>
      </c>
      <c r="D697" s="564">
        <f t="shared" ca="1" si="64"/>
        <v>0</v>
      </c>
      <c r="E697" s="564">
        <f t="shared" ca="1" si="62"/>
        <v>0</v>
      </c>
      <c r="F697" s="564">
        <f t="shared" ca="1" si="65"/>
        <v>1</v>
      </c>
      <c r="G697" s="564">
        <f t="shared" ca="1" si="63"/>
        <v>0.60724999447297745</v>
      </c>
      <c r="H697" s="564">
        <v>0</v>
      </c>
      <c r="I697" s="564">
        <v>0</v>
      </c>
      <c r="J697" s="564">
        <v>0</v>
      </c>
      <c r="K697" s="564">
        <v>0</v>
      </c>
      <c r="L697" s="564">
        <v>0</v>
      </c>
      <c r="M697" s="564">
        <v>0</v>
      </c>
      <c r="N697" s="564">
        <v>0</v>
      </c>
      <c r="O697" s="564">
        <v>0</v>
      </c>
      <c r="P697" s="564">
        <v>0</v>
      </c>
      <c r="Q697" s="564">
        <v>0</v>
      </c>
      <c r="R697" s="564">
        <v>0</v>
      </c>
      <c r="S697" s="564">
        <v>0</v>
      </c>
      <c r="T697" s="564">
        <v>0</v>
      </c>
      <c r="U697" s="564">
        <v>0</v>
      </c>
      <c r="V697" s="564">
        <v>0</v>
      </c>
      <c r="W697" s="564">
        <v>0</v>
      </c>
      <c r="X697" s="564">
        <v>0</v>
      </c>
      <c r="Y697" s="564">
        <v>0</v>
      </c>
      <c r="Z697" s="564">
        <v>0</v>
      </c>
      <c r="AA697" s="564">
        <v>0</v>
      </c>
      <c r="AB697" s="564">
        <v>0</v>
      </c>
      <c r="AC697" s="564">
        <v>0</v>
      </c>
      <c r="AD697" s="564">
        <v>0</v>
      </c>
      <c r="AE697" s="564">
        <v>0</v>
      </c>
      <c r="AF697" s="564">
        <v>0</v>
      </c>
      <c r="AG697" s="564">
        <v>0</v>
      </c>
      <c r="AH697" s="564">
        <v>0</v>
      </c>
      <c r="AI697" s="564">
        <v>0</v>
      </c>
      <c r="AJ697" s="564">
        <v>0</v>
      </c>
      <c r="AK697" s="564">
        <v>0</v>
      </c>
    </row>
    <row r="698" spans="1:37">
      <c r="A698">
        <v>694</v>
      </c>
      <c r="B698" s="564">
        <f t="shared" ca="1" si="66"/>
        <v>20</v>
      </c>
      <c r="C698" s="564">
        <f t="shared" ca="1" si="61"/>
        <v>400</v>
      </c>
      <c r="D698" s="564">
        <f t="shared" ca="1" si="64"/>
        <v>20</v>
      </c>
      <c r="E698" s="564">
        <f t="shared" ca="1" si="62"/>
        <v>0</v>
      </c>
      <c r="F698" s="564">
        <f t="shared" ca="1" si="65"/>
        <v>1</v>
      </c>
      <c r="G698" s="564">
        <f t="shared" ca="1" si="63"/>
        <v>0.34958307913536502</v>
      </c>
      <c r="H698" s="564">
        <v>1</v>
      </c>
      <c r="I698" s="564">
        <v>1</v>
      </c>
      <c r="J698" s="564">
        <v>1</v>
      </c>
      <c r="K698" s="564">
        <v>1</v>
      </c>
      <c r="L698" s="564">
        <v>1</v>
      </c>
      <c r="M698" s="564">
        <v>1</v>
      </c>
      <c r="N698" s="564">
        <v>1</v>
      </c>
      <c r="O698" s="564">
        <v>1</v>
      </c>
      <c r="P698" s="564">
        <v>1</v>
      </c>
      <c r="Q698" s="564">
        <v>1</v>
      </c>
      <c r="R698" s="564">
        <v>1</v>
      </c>
      <c r="S698" s="564">
        <v>1</v>
      </c>
      <c r="T698" s="564">
        <v>1</v>
      </c>
      <c r="U698" s="564">
        <v>1</v>
      </c>
      <c r="V698" s="564">
        <v>1</v>
      </c>
      <c r="W698" s="564">
        <v>1</v>
      </c>
      <c r="X698" s="564">
        <v>1</v>
      </c>
      <c r="Y698" s="564">
        <v>1</v>
      </c>
      <c r="Z698" s="564">
        <v>1</v>
      </c>
      <c r="AA698" s="564">
        <v>1</v>
      </c>
      <c r="AB698" s="564">
        <v>1</v>
      </c>
      <c r="AC698" s="564">
        <v>1</v>
      </c>
      <c r="AD698" s="564">
        <v>1</v>
      </c>
      <c r="AE698" s="564">
        <v>1</v>
      </c>
      <c r="AF698" s="564">
        <v>1</v>
      </c>
      <c r="AG698" s="564">
        <v>1</v>
      </c>
      <c r="AH698" s="564">
        <v>1</v>
      </c>
      <c r="AI698" s="564">
        <v>1</v>
      </c>
      <c r="AJ698" s="564">
        <v>1</v>
      </c>
      <c r="AK698" s="564">
        <v>1</v>
      </c>
    </row>
    <row r="699" spans="1:37">
      <c r="A699">
        <v>695</v>
      </c>
      <c r="B699" s="564">
        <f t="shared" ca="1" si="66"/>
        <v>20</v>
      </c>
      <c r="C699" s="564">
        <f t="shared" ca="1" si="61"/>
        <v>400</v>
      </c>
      <c r="D699" s="564">
        <f t="shared" ca="1" si="64"/>
        <v>20</v>
      </c>
      <c r="E699" s="564">
        <f t="shared" ca="1" si="62"/>
        <v>0</v>
      </c>
      <c r="F699" s="564">
        <f t="shared" ca="1" si="65"/>
        <v>1</v>
      </c>
      <c r="G699" s="564">
        <f t="shared" ca="1" si="63"/>
        <v>1.50180150447712</v>
      </c>
      <c r="H699" s="564">
        <v>1</v>
      </c>
      <c r="I699" s="564">
        <v>1</v>
      </c>
      <c r="J699" s="564">
        <v>1</v>
      </c>
      <c r="K699" s="564">
        <v>1</v>
      </c>
      <c r="L699" s="564">
        <v>1</v>
      </c>
      <c r="M699" s="564">
        <v>1</v>
      </c>
      <c r="N699" s="564">
        <v>1</v>
      </c>
      <c r="O699" s="564">
        <v>1</v>
      </c>
      <c r="P699" s="564">
        <v>1</v>
      </c>
      <c r="Q699" s="564">
        <v>1</v>
      </c>
      <c r="R699" s="564">
        <v>1</v>
      </c>
      <c r="S699" s="564">
        <v>1</v>
      </c>
      <c r="T699" s="564">
        <v>1</v>
      </c>
      <c r="U699" s="564">
        <v>1</v>
      </c>
      <c r="V699" s="564">
        <v>1</v>
      </c>
      <c r="W699" s="564">
        <v>1</v>
      </c>
      <c r="X699" s="564">
        <v>1</v>
      </c>
      <c r="Y699" s="564">
        <v>1</v>
      </c>
      <c r="Z699" s="564">
        <v>1</v>
      </c>
      <c r="AA699" s="564">
        <v>1</v>
      </c>
      <c r="AB699" s="564">
        <v>1</v>
      </c>
      <c r="AC699" s="564">
        <v>1</v>
      </c>
      <c r="AD699" s="564">
        <v>1</v>
      </c>
      <c r="AE699" s="564">
        <v>1</v>
      </c>
      <c r="AF699" s="564">
        <v>1</v>
      </c>
      <c r="AG699" s="564">
        <v>1</v>
      </c>
      <c r="AH699" s="564">
        <v>1</v>
      </c>
      <c r="AI699" s="564">
        <v>1</v>
      </c>
      <c r="AJ699" s="564">
        <v>1</v>
      </c>
      <c r="AK699" s="564">
        <v>1</v>
      </c>
    </row>
    <row r="700" spans="1:37">
      <c r="A700">
        <v>696</v>
      </c>
      <c r="B700" s="564">
        <f t="shared" ca="1" si="66"/>
        <v>20</v>
      </c>
      <c r="C700" s="564">
        <f t="shared" ca="1" si="61"/>
        <v>400</v>
      </c>
      <c r="D700" s="564">
        <f t="shared" ca="1" si="64"/>
        <v>20</v>
      </c>
      <c r="E700" s="564">
        <f t="shared" ca="1" si="62"/>
        <v>0</v>
      </c>
      <c r="F700" s="564">
        <f t="shared" ca="1" si="65"/>
        <v>1</v>
      </c>
      <c r="G700" s="564">
        <f t="shared" ca="1" si="63"/>
        <v>2.5334456514997097</v>
      </c>
      <c r="H700" s="564">
        <v>1</v>
      </c>
      <c r="I700" s="564">
        <v>1</v>
      </c>
      <c r="J700" s="564">
        <v>1</v>
      </c>
      <c r="K700" s="564">
        <v>1</v>
      </c>
      <c r="L700" s="564">
        <v>1</v>
      </c>
      <c r="M700" s="564">
        <v>1</v>
      </c>
      <c r="N700" s="564">
        <v>1</v>
      </c>
      <c r="O700" s="564">
        <v>1</v>
      </c>
      <c r="P700" s="564">
        <v>1</v>
      </c>
      <c r="Q700" s="564">
        <v>1</v>
      </c>
      <c r="R700" s="564">
        <v>1</v>
      </c>
      <c r="S700" s="564">
        <v>1</v>
      </c>
      <c r="T700" s="564">
        <v>1</v>
      </c>
      <c r="U700" s="564">
        <v>1</v>
      </c>
      <c r="V700" s="564">
        <v>1</v>
      </c>
      <c r="W700" s="564">
        <v>1</v>
      </c>
      <c r="X700" s="564">
        <v>1</v>
      </c>
      <c r="Y700" s="564">
        <v>1</v>
      </c>
      <c r="Z700" s="564">
        <v>1</v>
      </c>
      <c r="AA700" s="564">
        <v>1</v>
      </c>
      <c r="AB700" s="564">
        <v>1</v>
      </c>
      <c r="AC700" s="564">
        <v>1</v>
      </c>
      <c r="AD700" s="564">
        <v>1</v>
      </c>
      <c r="AE700" s="564">
        <v>1</v>
      </c>
      <c r="AF700" s="564">
        <v>1</v>
      </c>
      <c r="AG700" s="564">
        <v>1</v>
      </c>
      <c r="AH700" s="564">
        <v>1</v>
      </c>
      <c r="AI700" s="564">
        <v>1</v>
      </c>
      <c r="AJ700" s="564">
        <v>1</v>
      </c>
      <c r="AK700" s="564">
        <v>1</v>
      </c>
    </row>
    <row r="701" spans="1:37">
      <c r="A701">
        <v>697</v>
      </c>
      <c r="B701" s="564">
        <f t="shared" ca="1" si="66"/>
        <v>20</v>
      </c>
      <c r="C701" s="564">
        <f t="shared" ca="1" si="61"/>
        <v>400</v>
      </c>
      <c r="D701" s="564">
        <f t="shared" ca="1" si="64"/>
        <v>20</v>
      </c>
      <c r="E701" s="564">
        <f t="shared" ca="1" si="62"/>
        <v>0</v>
      </c>
      <c r="F701" s="564">
        <f t="shared" ca="1" si="65"/>
        <v>1</v>
      </c>
      <c r="G701" s="564">
        <f t="shared" ca="1" si="63"/>
        <v>4.5014740641414557</v>
      </c>
      <c r="H701" s="564">
        <v>1</v>
      </c>
      <c r="I701" s="564">
        <v>1</v>
      </c>
      <c r="J701" s="564">
        <v>1</v>
      </c>
      <c r="K701" s="564">
        <v>1</v>
      </c>
      <c r="L701" s="564">
        <v>1</v>
      </c>
      <c r="M701" s="564">
        <v>1</v>
      </c>
      <c r="N701" s="564">
        <v>1</v>
      </c>
      <c r="O701" s="564">
        <v>1</v>
      </c>
      <c r="P701" s="564">
        <v>1</v>
      </c>
      <c r="Q701" s="564">
        <v>1</v>
      </c>
      <c r="R701" s="564">
        <v>1</v>
      </c>
      <c r="S701" s="564">
        <v>1</v>
      </c>
      <c r="T701" s="564">
        <v>1</v>
      </c>
      <c r="U701" s="564">
        <v>1</v>
      </c>
      <c r="V701" s="564">
        <v>1</v>
      </c>
      <c r="W701" s="564">
        <v>1</v>
      </c>
      <c r="X701" s="564">
        <v>1</v>
      </c>
      <c r="Y701" s="564">
        <v>1</v>
      </c>
      <c r="Z701" s="564">
        <v>1</v>
      </c>
      <c r="AA701" s="564">
        <v>1</v>
      </c>
      <c r="AB701" s="564">
        <v>1</v>
      </c>
      <c r="AC701" s="564">
        <v>1</v>
      </c>
      <c r="AD701" s="564">
        <v>1</v>
      </c>
      <c r="AE701" s="564">
        <v>1</v>
      </c>
      <c r="AF701" s="564">
        <v>1</v>
      </c>
      <c r="AG701" s="564">
        <v>1</v>
      </c>
      <c r="AH701" s="564">
        <v>1</v>
      </c>
      <c r="AI701" s="564">
        <v>1</v>
      </c>
      <c r="AJ701" s="564">
        <v>1</v>
      </c>
      <c r="AK701" s="564">
        <v>1</v>
      </c>
    </row>
    <row r="702" spans="1:37">
      <c r="A702">
        <v>698</v>
      </c>
      <c r="B702" s="564">
        <f t="shared" ca="1" si="66"/>
        <v>3</v>
      </c>
      <c r="C702" s="564">
        <f t="shared" ca="1" si="61"/>
        <v>9</v>
      </c>
      <c r="D702" s="564">
        <f t="shared" ca="1" si="64"/>
        <v>3</v>
      </c>
      <c r="E702" s="564">
        <f t="shared" ca="1" si="62"/>
        <v>2.5499999999999998</v>
      </c>
      <c r="F702" s="564">
        <f t="shared" ca="1" si="65"/>
        <v>0.73157894736842111</v>
      </c>
      <c r="G702" s="564">
        <f t="shared" ca="1" si="63"/>
        <v>5.634553091091755</v>
      </c>
      <c r="H702" s="564">
        <v>0</v>
      </c>
      <c r="I702" s="564">
        <v>0</v>
      </c>
      <c r="J702" s="564">
        <v>0</v>
      </c>
      <c r="K702" s="564">
        <v>0</v>
      </c>
      <c r="L702" s="564">
        <v>0</v>
      </c>
      <c r="M702" s="564">
        <v>0</v>
      </c>
      <c r="N702" s="564">
        <v>0</v>
      </c>
      <c r="O702" s="564">
        <v>1</v>
      </c>
      <c r="P702" s="564">
        <v>0</v>
      </c>
      <c r="Q702" s="564">
        <v>0</v>
      </c>
      <c r="R702" s="564">
        <v>1</v>
      </c>
      <c r="S702" s="564">
        <v>1</v>
      </c>
      <c r="T702" s="564">
        <v>0</v>
      </c>
      <c r="U702" s="564">
        <v>0</v>
      </c>
      <c r="V702" s="564">
        <v>0</v>
      </c>
      <c r="W702" s="564">
        <v>0</v>
      </c>
      <c r="X702" s="564">
        <v>0</v>
      </c>
      <c r="Y702" s="564">
        <v>0</v>
      </c>
      <c r="Z702" s="564">
        <v>0</v>
      </c>
      <c r="AA702" s="564">
        <v>0</v>
      </c>
      <c r="AB702" s="564">
        <v>0</v>
      </c>
      <c r="AC702" s="564">
        <v>0</v>
      </c>
      <c r="AD702" s="564">
        <v>0</v>
      </c>
      <c r="AE702" s="564">
        <v>0</v>
      </c>
      <c r="AF702" s="564">
        <v>0</v>
      </c>
      <c r="AG702" s="564">
        <v>0</v>
      </c>
      <c r="AH702" s="564">
        <v>0</v>
      </c>
      <c r="AI702" s="564">
        <v>1</v>
      </c>
      <c r="AJ702" s="564">
        <v>0</v>
      </c>
      <c r="AK702" s="564">
        <v>0</v>
      </c>
    </row>
    <row r="703" spans="1:37">
      <c r="A703">
        <v>699</v>
      </c>
      <c r="B703" s="564">
        <f t="shared" ca="1" si="66"/>
        <v>20</v>
      </c>
      <c r="C703" s="564">
        <f t="shared" ca="1" si="61"/>
        <v>400</v>
      </c>
      <c r="D703" s="564">
        <f t="shared" ca="1" si="64"/>
        <v>20</v>
      </c>
      <c r="E703" s="564">
        <f t="shared" ca="1" si="62"/>
        <v>0</v>
      </c>
      <c r="F703" s="564">
        <f t="shared" ca="1" si="65"/>
        <v>1</v>
      </c>
      <c r="G703" s="564">
        <f t="shared" ca="1" si="63"/>
        <v>1.9259969833289077</v>
      </c>
      <c r="H703" s="564">
        <v>1</v>
      </c>
      <c r="I703" s="564">
        <v>1</v>
      </c>
      <c r="J703" s="564">
        <v>1</v>
      </c>
      <c r="K703" s="564">
        <v>1</v>
      </c>
      <c r="L703" s="564">
        <v>1</v>
      </c>
      <c r="M703" s="564">
        <v>1</v>
      </c>
      <c r="N703" s="564">
        <v>1</v>
      </c>
      <c r="O703" s="564">
        <v>1</v>
      </c>
      <c r="P703" s="564">
        <v>1</v>
      </c>
      <c r="Q703" s="564">
        <v>1</v>
      </c>
      <c r="R703" s="564">
        <v>1</v>
      </c>
      <c r="S703" s="564">
        <v>1</v>
      </c>
      <c r="T703" s="564">
        <v>1</v>
      </c>
      <c r="U703" s="564">
        <v>1</v>
      </c>
      <c r="V703" s="564">
        <v>1</v>
      </c>
      <c r="W703" s="564">
        <v>1</v>
      </c>
      <c r="X703" s="564">
        <v>1</v>
      </c>
      <c r="Y703" s="564">
        <v>1</v>
      </c>
      <c r="Z703" s="564">
        <v>1</v>
      </c>
      <c r="AA703" s="564">
        <v>1</v>
      </c>
      <c r="AB703" s="564">
        <v>1</v>
      </c>
      <c r="AC703" s="564">
        <v>1</v>
      </c>
      <c r="AD703" s="564">
        <v>1</v>
      </c>
      <c r="AE703" s="564">
        <v>1</v>
      </c>
      <c r="AF703" s="564">
        <v>1</v>
      </c>
      <c r="AG703" s="564">
        <v>1</v>
      </c>
      <c r="AH703" s="564">
        <v>1</v>
      </c>
      <c r="AI703" s="564">
        <v>1</v>
      </c>
      <c r="AJ703" s="564">
        <v>1</v>
      </c>
      <c r="AK703" s="564">
        <v>1</v>
      </c>
    </row>
    <row r="704" spans="1:37">
      <c r="A704">
        <v>700</v>
      </c>
      <c r="B704" s="564">
        <f t="shared" ca="1" si="66"/>
        <v>0</v>
      </c>
      <c r="C704" s="564">
        <f t="shared" ca="1" si="61"/>
        <v>0</v>
      </c>
      <c r="D704" s="564">
        <f t="shared" ca="1" si="64"/>
        <v>0</v>
      </c>
      <c r="E704" s="564">
        <f t="shared" ca="1" si="62"/>
        <v>0</v>
      </c>
      <c r="F704" s="564">
        <f t="shared" ca="1" si="65"/>
        <v>1</v>
      </c>
      <c r="G704" s="564">
        <f t="shared" ca="1" si="63"/>
        <v>6.5416176008720903</v>
      </c>
      <c r="H704" s="564">
        <v>0</v>
      </c>
      <c r="I704" s="564">
        <v>0</v>
      </c>
      <c r="J704" s="564">
        <v>0</v>
      </c>
      <c r="K704" s="564">
        <v>0</v>
      </c>
      <c r="L704" s="564">
        <v>0</v>
      </c>
      <c r="M704" s="564">
        <v>0</v>
      </c>
      <c r="N704" s="564">
        <v>0</v>
      </c>
      <c r="O704" s="564">
        <v>0</v>
      </c>
      <c r="P704" s="564">
        <v>0</v>
      </c>
      <c r="Q704" s="564">
        <v>0</v>
      </c>
      <c r="R704" s="564">
        <v>0</v>
      </c>
      <c r="S704" s="564">
        <v>0</v>
      </c>
      <c r="T704" s="564">
        <v>0</v>
      </c>
      <c r="U704" s="564">
        <v>0</v>
      </c>
      <c r="V704" s="564">
        <v>0</v>
      </c>
      <c r="W704" s="564">
        <v>0</v>
      </c>
      <c r="X704" s="564">
        <v>0</v>
      </c>
      <c r="Y704" s="564">
        <v>0</v>
      </c>
      <c r="Z704" s="564">
        <v>0</v>
      </c>
      <c r="AA704" s="564">
        <v>0</v>
      </c>
      <c r="AB704" s="564">
        <v>0</v>
      </c>
      <c r="AC704" s="564">
        <v>0</v>
      </c>
      <c r="AD704" s="564">
        <v>0</v>
      </c>
      <c r="AE704" s="564">
        <v>0</v>
      </c>
      <c r="AF704" s="564">
        <v>0</v>
      </c>
      <c r="AG704" s="564">
        <v>0</v>
      </c>
      <c r="AH704" s="564">
        <v>0</v>
      </c>
      <c r="AI704" s="564">
        <v>0</v>
      </c>
      <c r="AJ704" s="564">
        <v>0</v>
      </c>
      <c r="AK704" s="564">
        <v>0</v>
      </c>
    </row>
    <row r="705" spans="1:37">
      <c r="A705">
        <v>701</v>
      </c>
      <c r="B705" s="564">
        <f t="shared" ca="1" si="66"/>
        <v>7</v>
      </c>
      <c r="C705" s="564">
        <f t="shared" ca="1" si="61"/>
        <v>49</v>
      </c>
      <c r="D705" s="564">
        <f t="shared" ca="1" si="64"/>
        <v>7</v>
      </c>
      <c r="E705" s="564">
        <f t="shared" ca="1" si="62"/>
        <v>4.55</v>
      </c>
      <c r="F705" s="564">
        <f t="shared" ca="1" si="65"/>
        <v>0.52105263157894743</v>
      </c>
      <c r="G705" s="564">
        <f t="shared" ca="1" si="63"/>
        <v>-3.0098571436947434</v>
      </c>
      <c r="H705" s="564">
        <v>0</v>
      </c>
      <c r="I705" s="564">
        <v>0</v>
      </c>
      <c r="J705" s="564">
        <v>0</v>
      </c>
      <c r="K705" s="564">
        <v>1</v>
      </c>
      <c r="L705" s="564">
        <v>1</v>
      </c>
      <c r="M705" s="564">
        <v>0</v>
      </c>
      <c r="N705" s="564">
        <v>0</v>
      </c>
      <c r="O705" s="564">
        <v>1</v>
      </c>
      <c r="P705" s="564">
        <v>0</v>
      </c>
      <c r="Q705" s="564">
        <v>0</v>
      </c>
      <c r="R705" s="564">
        <v>0</v>
      </c>
      <c r="S705" s="564">
        <v>0</v>
      </c>
      <c r="T705" s="564">
        <v>1</v>
      </c>
      <c r="U705" s="564">
        <v>0</v>
      </c>
      <c r="V705" s="564">
        <v>1</v>
      </c>
      <c r="W705" s="564">
        <v>1</v>
      </c>
      <c r="X705" s="564">
        <v>0</v>
      </c>
      <c r="Y705" s="564">
        <v>0</v>
      </c>
      <c r="Z705" s="564">
        <v>0</v>
      </c>
      <c r="AA705" s="564">
        <v>1</v>
      </c>
      <c r="AB705" s="564">
        <v>0</v>
      </c>
      <c r="AC705" s="564">
        <v>0</v>
      </c>
      <c r="AD705" s="564">
        <v>1</v>
      </c>
      <c r="AE705" s="564">
        <v>0</v>
      </c>
      <c r="AF705" s="564">
        <v>1</v>
      </c>
      <c r="AG705" s="564">
        <v>0</v>
      </c>
      <c r="AH705" s="564">
        <v>0</v>
      </c>
      <c r="AI705" s="564">
        <v>0</v>
      </c>
      <c r="AJ705" s="564">
        <v>1</v>
      </c>
      <c r="AK705" s="564">
        <v>1</v>
      </c>
    </row>
    <row r="706" spans="1:37">
      <c r="A706">
        <v>702</v>
      </c>
      <c r="B706" s="564">
        <f t="shared" ca="1" si="66"/>
        <v>20</v>
      </c>
      <c r="C706" s="564">
        <f t="shared" ca="1" si="61"/>
        <v>400</v>
      </c>
      <c r="D706" s="564">
        <f t="shared" ca="1" si="64"/>
        <v>20</v>
      </c>
      <c r="E706" s="564">
        <f t="shared" ca="1" si="62"/>
        <v>0</v>
      </c>
      <c r="F706" s="564">
        <f t="shared" ca="1" si="65"/>
        <v>1</v>
      </c>
      <c r="G706" s="564">
        <f t="shared" ca="1" si="63"/>
        <v>-5.1783742878919057</v>
      </c>
      <c r="H706" s="564">
        <v>1</v>
      </c>
      <c r="I706" s="564">
        <v>1</v>
      </c>
      <c r="J706" s="564">
        <v>1</v>
      </c>
      <c r="K706" s="564">
        <v>1</v>
      </c>
      <c r="L706" s="564">
        <v>1</v>
      </c>
      <c r="M706" s="564">
        <v>1</v>
      </c>
      <c r="N706" s="564">
        <v>1</v>
      </c>
      <c r="O706" s="564">
        <v>1</v>
      </c>
      <c r="P706" s="564">
        <v>1</v>
      </c>
      <c r="Q706" s="564">
        <v>1</v>
      </c>
      <c r="R706" s="564">
        <v>1</v>
      </c>
      <c r="S706" s="564">
        <v>1</v>
      </c>
      <c r="T706" s="564">
        <v>1</v>
      </c>
      <c r="U706" s="564">
        <v>1</v>
      </c>
      <c r="V706" s="564">
        <v>1</v>
      </c>
      <c r="W706" s="564">
        <v>1</v>
      </c>
      <c r="X706" s="564">
        <v>1</v>
      </c>
      <c r="Y706" s="564">
        <v>1</v>
      </c>
      <c r="Z706" s="564">
        <v>1</v>
      </c>
      <c r="AA706" s="564">
        <v>1</v>
      </c>
      <c r="AB706" s="564">
        <v>1</v>
      </c>
      <c r="AC706" s="564">
        <v>1</v>
      </c>
      <c r="AD706" s="564">
        <v>1</v>
      </c>
      <c r="AE706" s="564">
        <v>1</v>
      </c>
      <c r="AF706" s="564">
        <v>1</v>
      </c>
      <c r="AG706" s="564">
        <v>1</v>
      </c>
      <c r="AH706" s="564">
        <v>1</v>
      </c>
      <c r="AI706" s="564">
        <v>1</v>
      </c>
      <c r="AJ706" s="564">
        <v>1</v>
      </c>
      <c r="AK706" s="564">
        <v>1</v>
      </c>
    </row>
    <row r="707" spans="1:37">
      <c r="A707">
        <v>703</v>
      </c>
      <c r="B707" s="564">
        <f t="shared" ca="1" si="66"/>
        <v>0</v>
      </c>
      <c r="C707" s="564">
        <f t="shared" ca="1" si="61"/>
        <v>0</v>
      </c>
      <c r="D707" s="564">
        <f t="shared" ca="1" si="64"/>
        <v>0</v>
      </c>
      <c r="E707" s="564">
        <f t="shared" ca="1" si="62"/>
        <v>0</v>
      </c>
      <c r="F707" s="564">
        <f t="shared" ca="1" si="65"/>
        <v>1</v>
      </c>
      <c r="G707" s="564">
        <f t="shared" ca="1" si="63"/>
        <v>1.5689387428026347</v>
      </c>
      <c r="H707" s="564">
        <v>0</v>
      </c>
      <c r="I707" s="564">
        <v>0</v>
      </c>
      <c r="J707" s="564">
        <v>0</v>
      </c>
      <c r="K707" s="564">
        <v>0</v>
      </c>
      <c r="L707" s="564">
        <v>0</v>
      </c>
      <c r="M707" s="564">
        <v>0</v>
      </c>
      <c r="N707" s="564">
        <v>0</v>
      </c>
      <c r="O707" s="564">
        <v>0</v>
      </c>
      <c r="P707" s="564">
        <v>0</v>
      </c>
      <c r="Q707" s="564">
        <v>0</v>
      </c>
      <c r="R707" s="564">
        <v>0</v>
      </c>
      <c r="S707" s="564">
        <v>0</v>
      </c>
      <c r="T707" s="564">
        <v>0</v>
      </c>
      <c r="U707" s="564">
        <v>0</v>
      </c>
      <c r="V707" s="564">
        <v>0</v>
      </c>
      <c r="W707" s="564">
        <v>0</v>
      </c>
      <c r="X707" s="564">
        <v>0</v>
      </c>
      <c r="Y707" s="564">
        <v>0</v>
      </c>
      <c r="Z707" s="564">
        <v>0</v>
      </c>
      <c r="AA707" s="564">
        <v>0</v>
      </c>
      <c r="AB707" s="564">
        <v>0</v>
      </c>
      <c r="AC707" s="564">
        <v>0</v>
      </c>
      <c r="AD707" s="564">
        <v>0</v>
      </c>
      <c r="AE707" s="564">
        <v>0</v>
      </c>
      <c r="AF707" s="564">
        <v>0</v>
      </c>
      <c r="AG707" s="564">
        <v>0</v>
      </c>
      <c r="AH707" s="564">
        <v>0</v>
      </c>
      <c r="AI707" s="564">
        <v>0</v>
      </c>
      <c r="AJ707" s="564">
        <v>0</v>
      </c>
      <c r="AK707" s="564">
        <v>0</v>
      </c>
    </row>
    <row r="708" spans="1:37">
      <c r="A708">
        <v>704</v>
      </c>
      <c r="B708" s="564">
        <f t="shared" ca="1" si="66"/>
        <v>20</v>
      </c>
      <c r="C708" s="564">
        <f t="shared" ca="1" si="61"/>
        <v>400</v>
      </c>
      <c r="D708" s="564">
        <f t="shared" ca="1" si="64"/>
        <v>20</v>
      </c>
      <c r="E708" s="564">
        <f t="shared" ca="1" si="62"/>
        <v>0</v>
      </c>
      <c r="F708" s="564">
        <f t="shared" ca="1" si="65"/>
        <v>1</v>
      </c>
      <c r="G708" s="564">
        <f t="shared" ca="1" si="63"/>
        <v>8.1247096053851902</v>
      </c>
      <c r="H708" s="564">
        <v>1</v>
      </c>
      <c r="I708" s="564">
        <v>1</v>
      </c>
      <c r="J708" s="564">
        <v>1</v>
      </c>
      <c r="K708" s="564">
        <v>1</v>
      </c>
      <c r="L708" s="564">
        <v>1</v>
      </c>
      <c r="M708" s="564">
        <v>1</v>
      </c>
      <c r="N708" s="564">
        <v>1</v>
      </c>
      <c r="O708" s="564">
        <v>1</v>
      </c>
      <c r="P708" s="564">
        <v>1</v>
      </c>
      <c r="Q708" s="564">
        <v>1</v>
      </c>
      <c r="R708" s="564">
        <v>1</v>
      </c>
      <c r="S708" s="564">
        <v>1</v>
      </c>
      <c r="T708" s="564">
        <v>1</v>
      </c>
      <c r="U708" s="564">
        <v>1</v>
      </c>
      <c r="V708" s="564">
        <v>1</v>
      </c>
      <c r="W708" s="564">
        <v>1</v>
      </c>
      <c r="X708" s="564">
        <v>1</v>
      </c>
      <c r="Y708" s="564">
        <v>1</v>
      </c>
      <c r="Z708" s="564">
        <v>1</v>
      </c>
      <c r="AA708" s="564">
        <v>1</v>
      </c>
      <c r="AB708" s="564">
        <v>1</v>
      </c>
      <c r="AC708" s="564">
        <v>1</v>
      </c>
      <c r="AD708" s="564">
        <v>1</v>
      </c>
      <c r="AE708" s="564">
        <v>1</v>
      </c>
      <c r="AF708" s="564">
        <v>1</v>
      </c>
      <c r="AG708" s="564">
        <v>1</v>
      </c>
      <c r="AH708" s="564">
        <v>1</v>
      </c>
      <c r="AI708" s="564">
        <v>1</v>
      </c>
      <c r="AJ708" s="564">
        <v>1</v>
      </c>
      <c r="AK708" s="564">
        <v>1</v>
      </c>
    </row>
    <row r="709" spans="1:37">
      <c r="A709">
        <v>705</v>
      </c>
      <c r="B709" s="564">
        <f t="shared" ca="1" si="66"/>
        <v>20</v>
      </c>
      <c r="C709" s="564">
        <f t="shared" ref="C709:C772" ca="1" si="67">B709^2</f>
        <v>400</v>
      </c>
      <c r="D709" s="564">
        <f t="shared" ca="1" si="64"/>
        <v>20</v>
      </c>
      <c r="E709" s="564">
        <f t="shared" ref="E709:E772" ca="1" si="68">D709-((B709^2)/H$1)</f>
        <v>0</v>
      </c>
      <c r="F709" s="564">
        <f t="shared" ca="1" si="65"/>
        <v>1</v>
      </c>
      <c r="G709" s="564">
        <f t="shared" ref="G709:G772" ca="1" si="69">I$2+NORMSINV(RAND())*K$2</f>
        <v>4.8635195180425512</v>
      </c>
      <c r="H709" s="564">
        <v>1</v>
      </c>
      <c r="I709" s="564">
        <v>1</v>
      </c>
      <c r="J709" s="564">
        <v>1</v>
      </c>
      <c r="K709" s="564">
        <v>1</v>
      </c>
      <c r="L709" s="564">
        <v>1</v>
      </c>
      <c r="M709" s="564">
        <v>1</v>
      </c>
      <c r="N709" s="564">
        <v>1</v>
      </c>
      <c r="O709" s="564">
        <v>1</v>
      </c>
      <c r="P709" s="564">
        <v>1</v>
      </c>
      <c r="Q709" s="564">
        <v>1</v>
      </c>
      <c r="R709" s="564">
        <v>1</v>
      </c>
      <c r="S709" s="564">
        <v>1</v>
      </c>
      <c r="T709" s="564">
        <v>1</v>
      </c>
      <c r="U709" s="564">
        <v>1</v>
      </c>
      <c r="V709" s="564">
        <v>1</v>
      </c>
      <c r="W709" s="564">
        <v>1</v>
      </c>
      <c r="X709" s="564">
        <v>1</v>
      </c>
      <c r="Y709" s="564">
        <v>1</v>
      </c>
      <c r="Z709" s="564">
        <v>1</v>
      </c>
      <c r="AA709" s="564">
        <v>1</v>
      </c>
      <c r="AB709" s="564">
        <v>1</v>
      </c>
      <c r="AC709" s="564">
        <v>1</v>
      </c>
      <c r="AD709" s="564">
        <v>1</v>
      </c>
      <c r="AE709" s="564">
        <v>1</v>
      </c>
      <c r="AF709" s="564">
        <v>1</v>
      </c>
      <c r="AG709" s="564">
        <v>1</v>
      </c>
      <c r="AH709" s="564">
        <v>1</v>
      </c>
      <c r="AI709" s="564">
        <v>1</v>
      </c>
      <c r="AJ709" s="564">
        <v>1</v>
      </c>
      <c r="AK709" s="564">
        <v>1</v>
      </c>
    </row>
    <row r="710" spans="1:37">
      <c r="A710">
        <v>706</v>
      </c>
      <c r="B710" s="564">
        <f t="shared" ca="1" si="66"/>
        <v>0</v>
      </c>
      <c r="C710" s="564">
        <f t="shared" ca="1" si="67"/>
        <v>0</v>
      </c>
      <c r="D710" s="564">
        <f t="shared" ref="D710:D773" ca="1" si="70">B710</f>
        <v>0</v>
      </c>
      <c r="E710" s="564">
        <f t="shared" ca="1" si="68"/>
        <v>0</v>
      </c>
      <c r="F710" s="564">
        <f t="shared" ref="F710:F773" ca="1" si="71">1-(2*B710*(H$1-B710)/(H$1*(H$1-1)))</f>
        <v>1</v>
      </c>
      <c r="G710" s="564">
        <f t="shared" ca="1" si="69"/>
        <v>2.1802022286529779</v>
      </c>
      <c r="H710" s="564">
        <v>0</v>
      </c>
      <c r="I710" s="564">
        <v>0</v>
      </c>
      <c r="J710" s="564">
        <v>0</v>
      </c>
      <c r="K710" s="564">
        <v>0</v>
      </c>
      <c r="L710" s="564">
        <v>0</v>
      </c>
      <c r="M710" s="564">
        <v>0</v>
      </c>
      <c r="N710" s="564">
        <v>0</v>
      </c>
      <c r="O710" s="564">
        <v>0</v>
      </c>
      <c r="P710" s="564">
        <v>0</v>
      </c>
      <c r="Q710" s="564">
        <v>0</v>
      </c>
      <c r="R710" s="564">
        <v>0</v>
      </c>
      <c r="S710" s="564">
        <v>0</v>
      </c>
      <c r="T710" s="564">
        <v>0</v>
      </c>
      <c r="U710" s="564">
        <v>0</v>
      </c>
      <c r="V710" s="564">
        <v>0</v>
      </c>
      <c r="W710" s="564">
        <v>0</v>
      </c>
      <c r="X710" s="564">
        <v>0</v>
      </c>
      <c r="Y710" s="564">
        <v>0</v>
      </c>
      <c r="Z710" s="564">
        <v>0</v>
      </c>
      <c r="AA710" s="564">
        <v>0</v>
      </c>
      <c r="AB710" s="564">
        <v>0</v>
      </c>
      <c r="AC710" s="564">
        <v>0</v>
      </c>
      <c r="AD710" s="564">
        <v>0</v>
      </c>
      <c r="AE710" s="564">
        <v>0</v>
      </c>
      <c r="AF710" s="564">
        <v>0</v>
      </c>
      <c r="AG710" s="564">
        <v>0</v>
      </c>
      <c r="AH710" s="564">
        <v>0</v>
      </c>
      <c r="AI710" s="564">
        <v>0</v>
      </c>
      <c r="AJ710" s="564">
        <v>0</v>
      </c>
      <c r="AK710" s="564">
        <v>0</v>
      </c>
    </row>
    <row r="711" spans="1:37">
      <c r="A711">
        <v>707</v>
      </c>
      <c r="B711" s="564">
        <f t="shared" ref="B711:B774" ca="1" si="72">SUM(INDIRECT("H"&amp;A711+4&amp;":"&amp;HLOOKUP(H$1,$AA$1:$BD$2,2,0)&amp;A711+4))</f>
        <v>20</v>
      </c>
      <c r="C711" s="564">
        <f t="shared" ca="1" si="67"/>
        <v>400</v>
      </c>
      <c r="D711" s="564">
        <f t="shared" ca="1" si="70"/>
        <v>20</v>
      </c>
      <c r="E711" s="564">
        <f t="shared" ca="1" si="68"/>
        <v>0</v>
      </c>
      <c r="F711" s="564">
        <f t="shared" ca="1" si="71"/>
        <v>1</v>
      </c>
      <c r="G711" s="564">
        <f t="shared" ca="1" si="69"/>
        <v>-3.9483621098485551</v>
      </c>
      <c r="H711" s="564">
        <v>1</v>
      </c>
      <c r="I711" s="564">
        <v>1</v>
      </c>
      <c r="J711" s="564">
        <v>1</v>
      </c>
      <c r="K711" s="564">
        <v>1</v>
      </c>
      <c r="L711" s="564">
        <v>1</v>
      </c>
      <c r="M711" s="564">
        <v>1</v>
      </c>
      <c r="N711" s="564">
        <v>1</v>
      </c>
      <c r="O711" s="564">
        <v>1</v>
      </c>
      <c r="P711" s="564">
        <v>1</v>
      </c>
      <c r="Q711" s="564">
        <v>1</v>
      </c>
      <c r="R711" s="564">
        <v>1</v>
      </c>
      <c r="S711" s="564">
        <v>1</v>
      </c>
      <c r="T711" s="564">
        <v>1</v>
      </c>
      <c r="U711" s="564">
        <v>1</v>
      </c>
      <c r="V711" s="564">
        <v>1</v>
      </c>
      <c r="W711" s="564">
        <v>1</v>
      </c>
      <c r="X711" s="564">
        <v>1</v>
      </c>
      <c r="Y711" s="564">
        <v>1</v>
      </c>
      <c r="Z711" s="564">
        <v>1</v>
      </c>
      <c r="AA711" s="564">
        <v>1</v>
      </c>
      <c r="AB711" s="564">
        <v>1</v>
      </c>
      <c r="AC711" s="564">
        <v>1</v>
      </c>
      <c r="AD711" s="564">
        <v>1</v>
      </c>
      <c r="AE711" s="564">
        <v>1</v>
      </c>
      <c r="AF711" s="564">
        <v>1</v>
      </c>
      <c r="AG711" s="564">
        <v>1</v>
      </c>
      <c r="AH711" s="564">
        <v>1</v>
      </c>
      <c r="AI711" s="564">
        <v>1</v>
      </c>
      <c r="AJ711" s="564">
        <v>1</v>
      </c>
      <c r="AK711" s="564">
        <v>1</v>
      </c>
    </row>
    <row r="712" spans="1:37">
      <c r="A712">
        <v>708</v>
      </c>
      <c r="B712" s="564">
        <f t="shared" ca="1" si="72"/>
        <v>0</v>
      </c>
      <c r="C712" s="564">
        <f t="shared" ca="1" si="67"/>
        <v>0</v>
      </c>
      <c r="D712" s="564">
        <f t="shared" ca="1" si="70"/>
        <v>0</v>
      </c>
      <c r="E712" s="564">
        <f t="shared" ca="1" si="68"/>
        <v>0</v>
      </c>
      <c r="F712" s="564">
        <f t="shared" ca="1" si="71"/>
        <v>1</v>
      </c>
      <c r="G712" s="564">
        <f t="shared" ca="1" si="69"/>
        <v>5.4211701328141828</v>
      </c>
      <c r="H712" s="564">
        <v>0</v>
      </c>
      <c r="I712" s="564">
        <v>0</v>
      </c>
      <c r="J712" s="564">
        <v>0</v>
      </c>
      <c r="K712" s="564">
        <v>0</v>
      </c>
      <c r="L712" s="564">
        <v>0</v>
      </c>
      <c r="M712" s="564">
        <v>0</v>
      </c>
      <c r="N712" s="564">
        <v>0</v>
      </c>
      <c r="O712" s="564">
        <v>0</v>
      </c>
      <c r="P712" s="564">
        <v>0</v>
      </c>
      <c r="Q712" s="564">
        <v>0</v>
      </c>
      <c r="R712" s="564">
        <v>0</v>
      </c>
      <c r="S712" s="564">
        <v>0</v>
      </c>
      <c r="T712" s="564">
        <v>0</v>
      </c>
      <c r="U712" s="564">
        <v>0</v>
      </c>
      <c r="V712" s="564">
        <v>0</v>
      </c>
      <c r="W712" s="564">
        <v>0</v>
      </c>
      <c r="X712" s="564">
        <v>0</v>
      </c>
      <c r="Y712" s="564">
        <v>0</v>
      </c>
      <c r="Z712" s="564">
        <v>0</v>
      </c>
      <c r="AA712" s="564">
        <v>0</v>
      </c>
      <c r="AB712" s="564">
        <v>0</v>
      </c>
      <c r="AC712" s="564">
        <v>0</v>
      </c>
      <c r="AD712" s="564">
        <v>0</v>
      </c>
      <c r="AE712" s="564">
        <v>0</v>
      </c>
      <c r="AF712" s="564">
        <v>0</v>
      </c>
      <c r="AG712" s="564">
        <v>0</v>
      </c>
      <c r="AH712" s="564">
        <v>0</v>
      </c>
      <c r="AI712" s="564">
        <v>0</v>
      </c>
      <c r="AJ712" s="564">
        <v>0</v>
      </c>
      <c r="AK712" s="564">
        <v>0</v>
      </c>
    </row>
    <row r="713" spans="1:37">
      <c r="A713">
        <v>709</v>
      </c>
      <c r="B713" s="564">
        <f t="shared" ca="1" si="72"/>
        <v>0</v>
      </c>
      <c r="C713" s="564">
        <f t="shared" ca="1" si="67"/>
        <v>0</v>
      </c>
      <c r="D713" s="564">
        <f t="shared" ca="1" si="70"/>
        <v>0</v>
      </c>
      <c r="E713" s="564">
        <f t="shared" ca="1" si="68"/>
        <v>0</v>
      </c>
      <c r="F713" s="564">
        <f t="shared" ca="1" si="71"/>
        <v>1</v>
      </c>
      <c r="G713" s="564">
        <f t="shared" ca="1" si="69"/>
        <v>-2.0008845241386197</v>
      </c>
      <c r="H713" s="564">
        <v>0</v>
      </c>
      <c r="I713" s="564">
        <v>0</v>
      </c>
      <c r="J713" s="564">
        <v>0</v>
      </c>
      <c r="K713" s="564">
        <v>0</v>
      </c>
      <c r="L713" s="564">
        <v>0</v>
      </c>
      <c r="M713" s="564">
        <v>0</v>
      </c>
      <c r="N713" s="564">
        <v>0</v>
      </c>
      <c r="O713" s="564">
        <v>0</v>
      </c>
      <c r="P713" s="564">
        <v>0</v>
      </c>
      <c r="Q713" s="564">
        <v>0</v>
      </c>
      <c r="R713" s="564">
        <v>0</v>
      </c>
      <c r="S713" s="564">
        <v>0</v>
      </c>
      <c r="T713" s="564">
        <v>0</v>
      </c>
      <c r="U713" s="564">
        <v>0</v>
      </c>
      <c r="V713" s="564">
        <v>0</v>
      </c>
      <c r="W713" s="564">
        <v>0</v>
      </c>
      <c r="X713" s="564">
        <v>0</v>
      </c>
      <c r="Y713" s="564">
        <v>0</v>
      </c>
      <c r="Z713" s="564">
        <v>0</v>
      </c>
      <c r="AA713" s="564">
        <v>0</v>
      </c>
      <c r="AB713" s="564">
        <v>0</v>
      </c>
      <c r="AC713" s="564">
        <v>0</v>
      </c>
      <c r="AD713" s="564">
        <v>0</v>
      </c>
      <c r="AE713" s="564">
        <v>0</v>
      </c>
      <c r="AF713" s="564">
        <v>0</v>
      </c>
      <c r="AG713" s="564">
        <v>0</v>
      </c>
      <c r="AH713" s="564">
        <v>0</v>
      </c>
      <c r="AI713" s="564">
        <v>0</v>
      </c>
      <c r="AJ713" s="564">
        <v>0</v>
      </c>
      <c r="AK713" s="564">
        <v>0</v>
      </c>
    </row>
    <row r="714" spans="1:37">
      <c r="A714">
        <v>710</v>
      </c>
      <c r="B714" s="564">
        <f t="shared" ca="1" si="72"/>
        <v>2</v>
      </c>
      <c r="C714" s="564">
        <f t="shared" ca="1" si="67"/>
        <v>4</v>
      </c>
      <c r="D714" s="564">
        <f t="shared" ca="1" si="70"/>
        <v>2</v>
      </c>
      <c r="E714" s="564">
        <f t="shared" ca="1" si="68"/>
        <v>1.8</v>
      </c>
      <c r="F714" s="564">
        <f t="shared" ca="1" si="71"/>
        <v>0.81052631578947365</v>
      </c>
      <c r="G714" s="564">
        <f t="shared" ca="1" si="69"/>
        <v>4.6040690963789324</v>
      </c>
      <c r="H714" s="564">
        <v>0</v>
      </c>
      <c r="I714" s="564">
        <v>0</v>
      </c>
      <c r="J714" s="564">
        <v>0</v>
      </c>
      <c r="K714" s="564">
        <v>0</v>
      </c>
      <c r="L714" s="564">
        <v>0</v>
      </c>
      <c r="M714" s="564">
        <v>0</v>
      </c>
      <c r="N714" s="564">
        <v>0</v>
      </c>
      <c r="O714" s="564">
        <v>0</v>
      </c>
      <c r="P714" s="564">
        <v>1</v>
      </c>
      <c r="Q714" s="564">
        <v>0</v>
      </c>
      <c r="R714" s="564">
        <v>0</v>
      </c>
      <c r="S714" s="564">
        <v>0</v>
      </c>
      <c r="T714" s="564">
        <v>0</v>
      </c>
      <c r="U714" s="564">
        <v>0</v>
      </c>
      <c r="V714" s="564">
        <v>1</v>
      </c>
      <c r="W714" s="564">
        <v>0</v>
      </c>
      <c r="X714" s="564">
        <v>0</v>
      </c>
      <c r="Y714" s="564">
        <v>0</v>
      </c>
      <c r="Z714" s="564">
        <v>0</v>
      </c>
      <c r="AA714" s="564">
        <v>0</v>
      </c>
      <c r="AB714" s="564">
        <v>0</v>
      </c>
      <c r="AC714" s="564">
        <v>0</v>
      </c>
      <c r="AD714" s="564">
        <v>0</v>
      </c>
      <c r="AE714" s="564">
        <v>0</v>
      </c>
      <c r="AF714" s="564">
        <v>0</v>
      </c>
      <c r="AG714" s="564">
        <v>0</v>
      </c>
      <c r="AH714" s="564">
        <v>0</v>
      </c>
      <c r="AI714" s="564">
        <v>0</v>
      </c>
      <c r="AJ714" s="564">
        <v>0</v>
      </c>
      <c r="AK714" s="564">
        <v>0</v>
      </c>
    </row>
    <row r="715" spans="1:37">
      <c r="A715">
        <v>711</v>
      </c>
      <c r="B715" s="564">
        <f t="shared" ca="1" si="72"/>
        <v>20</v>
      </c>
      <c r="C715" s="564">
        <f t="shared" ca="1" si="67"/>
        <v>400</v>
      </c>
      <c r="D715" s="564">
        <f t="shared" ca="1" si="70"/>
        <v>20</v>
      </c>
      <c r="E715" s="564">
        <f t="shared" ca="1" si="68"/>
        <v>0</v>
      </c>
      <c r="F715" s="564">
        <f t="shared" ca="1" si="71"/>
        <v>1</v>
      </c>
      <c r="G715" s="564">
        <f t="shared" ca="1" si="69"/>
        <v>-6.8209772114263352</v>
      </c>
      <c r="H715" s="564">
        <v>1</v>
      </c>
      <c r="I715" s="564">
        <v>1</v>
      </c>
      <c r="J715" s="564">
        <v>1</v>
      </c>
      <c r="K715" s="564">
        <v>1</v>
      </c>
      <c r="L715" s="564">
        <v>1</v>
      </c>
      <c r="M715" s="564">
        <v>1</v>
      </c>
      <c r="N715" s="564">
        <v>1</v>
      </c>
      <c r="O715" s="564">
        <v>1</v>
      </c>
      <c r="P715" s="564">
        <v>1</v>
      </c>
      <c r="Q715" s="564">
        <v>1</v>
      </c>
      <c r="R715" s="564">
        <v>1</v>
      </c>
      <c r="S715" s="564">
        <v>1</v>
      </c>
      <c r="T715" s="564">
        <v>1</v>
      </c>
      <c r="U715" s="564">
        <v>1</v>
      </c>
      <c r="V715" s="564">
        <v>1</v>
      </c>
      <c r="W715" s="564">
        <v>1</v>
      </c>
      <c r="X715" s="564">
        <v>1</v>
      </c>
      <c r="Y715" s="564">
        <v>1</v>
      </c>
      <c r="Z715" s="564">
        <v>1</v>
      </c>
      <c r="AA715" s="564">
        <v>1</v>
      </c>
      <c r="AB715" s="564">
        <v>1</v>
      </c>
      <c r="AC715" s="564">
        <v>1</v>
      </c>
      <c r="AD715" s="564">
        <v>1</v>
      </c>
      <c r="AE715" s="564">
        <v>1</v>
      </c>
      <c r="AF715" s="564">
        <v>1</v>
      </c>
      <c r="AG715" s="564">
        <v>1</v>
      </c>
      <c r="AH715" s="564">
        <v>1</v>
      </c>
      <c r="AI715" s="564">
        <v>1</v>
      </c>
      <c r="AJ715" s="564">
        <v>1</v>
      </c>
      <c r="AK715" s="564">
        <v>1</v>
      </c>
    </row>
    <row r="716" spans="1:37">
      <c r="A716">
        <v>712</v>
      </c>
      <c r="B716" s="564">
        <f t="shared" ca="1" si="72"/>
        <v>20</v>
      </c>
      <c r="C716" s="564">
        <f t="shared" ca="1" si="67"/>
        <v>400</v>
      </c>
      <c r="D716" s="564">
        <f t="shared" ca="1" si="70"/>
        <v>20</v>
      </c>
      <c r="E716" s="564">
        <f t="shared" ca="1" si="68"/>
        <v>0</v>
      </c>
      <c r="F716" s="564">
        <f t="shared" ca="1" si="71"/>
        <v>1</v>
      </c>
      <c r="G716" s="564">
        <f t="shared" ca="1" si="69"/>
        <v>0.57546800628773798</v>
      </c>
      <c r="H716" s="564">
        <v>1</v>
      </c>
      <c r="I716" s="564">
        <v>1</v>
      </c>
      <c r="J716" s="564">
        <v>1</v>
      </c>
      <c r="K716" s="564">
        <v>1</v>
      </c>
      <c r="L716" s="564">
        <v>1</v>
      </c>
      <c r="M716" s="564">
        <v>1</v>
      </c>
      <c r="N716" s="564">
        <v>1</v>
      </c>
      <c r="O716" s="564">
        <v>1</v>
      </c>
      <c r="P716" s="564">
        <v>1</v>
      </c>
      <c r="Q716" s="564">
        <v>1</v>
      </c>
      <c r="R716" s="564">
        <v>1</v>
      </c>
      <c r="S716" s="564">
        <v>1</v>
      </c>
      <c r="T716" s="564">
        <v>1</v>
      </c>
      <c r="U716" s="564">
        <v>1</v>
      </c>
      <c r="V716" s="564">
        <v>1</v>
      </c>
      <c r="W716" s="564">
        <v>1</v>
      </c>
      <c r="X716" s="564">
        <v>1</v>
      </c>
      <c r="Y716" s="564">
        <v>1</v>
      </c>
      <c r="Z716" s="564">
        <v>1</v>
      </c>
      <c r="AA716" s="564">
        <v>1</v>
      </c>
      <c r="AB716" s="564">
        <v>1</v>
      </c>
      <c r="AC716" s="564">
        <v>1</v>
      </c>
      <c r="AD716" s="564">
        <v>1</v>
      </c>
      <c r="AE716" s="564">
        <v>1</v>
      </c>
      <c r="AF716" s="564">
        <v>1</v>
      </c>
      <c r="AG716" s="564">
        <v>1</v>
      </c>
      <c r="AH716" s="564">
        <v>1</v>
      </c>
      <c r="AI716" s="564">
        <v>1</v>
      </c>
      <c r="AJ716" s="564">
        <v>1</v>
      </c>
      <c r="AK716" s="564">
        <v>1</v>
      </c>
    </row>
    <row r="717" spans="1:37">
      <c r="A717">
        <v>713</v>
      </c>
      <c r="B717" s="564">
        <f t="shared" ca="1" si="72"/>
        <v>20</v>
      </c>
      <c r="C717" s="564">
        <f t="shared" ca="1" si="67"/>
        <v>400</v>
      </c>
      <c r="D717" s="564">
        <f t="shared" ca="1" si="70"/>
        <v>20</v>
      </c>
      <c r="E717" s="564">
        <f t="shared" ca="1" si="68"/>
        <v>0</v>
      </c>
      <c r="F717" s="564">
        <f t="shared" ca="1" si="71"/>
        <v>1</v>
      </c>
      <c r="G717" s="564">
        <f t="shared" ca="1" si="69"/>
        <v>-0.65582052547989478</v>
      </c>
      <c r="H717" s="564">
        <v>1</v>
      </c>
      <c r="I717" s="564">
        <v>1</v>
      </c>
      <c r="J717" s="564">
        <v>1</v>
      </c>
      <c r="K717" s="564">
        <v>1</v>
      </c>
      <c r="L717" s="564">
        <v>1</v>
      </c>
      <c r="M717" s="564">
        <v>1</v>
      </c>
      <c r="N717" s="564">
        <v>1</v>
      </c>
      <c r="O717" s="564">
        <v>1</v>
      </c>
      <c r="P717" s="564">
        <v>1</v>
      </c>
      <c r="Q717" s="564">
        <v>1</v>
      </c>
      <c r="R717" s="564">
        <v>1</v>
      </c>
      <c r="S717" s="564">
        <v>1</v>
      </c>
      <c r="T717" s="564">
        <v>1</v>
      </c>
      <c r="U717" s="564">
        <v>1</v>
      </c>
      <c r="V717" s="564">
        <v>1</v>
      </c>
      <c r="W717" s="564">
        <v>1</v>
      </c>
      <c r="X717" s="564">
        <v>1</v>
      </c>
      <c r="Y717" s="564">
        <v>1</v>
      </c>
      <c r="Z717" s="564">
        <v>1</v>
      </c>
      <c r="AA717" s="564">
        <v>1</v>
      </c>
      <c r="AB717" s="564">
        <v>1</v>
      </c>
      <c r="AC717" s="564">
        <v>1</v>
      </c>
      <c r="AD717" s="564">
        <v>1</v>
      </c>
      <c r="AE717" s="564">
        <v>1</v>
      </c>
      <c r="AF717" s="564">
        <v>1</v>
      </c>
      <c r="AG717" s="564">
        <v>1</v>
      </c>
      <c r="AH717" s="564">
        <v>1</v>
      </c>
      <c r="AI717" s="564">
        <v>1</v>
      </c>
      <c r="AJ717" s="564">
        <v>1</v>
      </c>
      <c r="AK717" s="564">
        <v>1</v>
      </c>
    </row>
    <row r="718" spans="1:37">
      <c r="A718">
        <v>714</v>
      </c>
      <c r="B718" s="564">
        <f t="shared" ca="1" si="72"/>
        <v>20</v>
      </c>
      <c r="C718" s="564">
        <f t="shared" ca="1" si="67"/>
        <v>400</v>
      </c>
      <c r="D718" s="564">
        <f t="shared" ca="1" si="70"/>
        <v>20</v>
      </c>
      <c r="E718" s="564">
        <f t="shared" ca="1" si="68"/>
        <v>0</v>
      </c>
      <c r="F718" s="564">
        <f t="shared" ca="1" si="71"/>
        <v>1</v>
      </c>
      <c r="G718" s="564">
        <f t="shared" ca="1" si="69"/>
        <v>1.0670820977058317</v>
      </c>
      <c r="H718" s="564">
        <v>1</v>
      </c>
      <c r="I718" s="564">
        <v>1</v>
      </c>
      <c r="J718" s="564">
        <v>1</v>
      </c>
      <c r="K718" s="564">
        <v>1</v>
      </c>
      <c r="L718" s="564">
        <v>1</v>
      </c>
      <c r="M718" s="564">
        <v>1</v>
      </c>
      <c r="N718" s="564">
        <v>1</v>
      </c>
      <c r="O718" s="564">
        <v>1</v>
      </c>
      <c r="P718" s="564">
        <v>1</v>
      </c>
      <c r="Q718" s="564">
        <v>1</v>
      </c>
      <c r="R718" s="564">
        <v>1</v>
      </c>
      <c r="S718" s="564">
        <v>1</v>
      </c>
      <c r="T718" s="564">
        <v>1</v>
      </c>
      <c r="U718" s="564">
        <v>1</v>
      </c>
      <c r="V718" s="564">
        <v>1</v>
      </c>
      <c r="W718" s="564">
        <v>1</v>
      </c>
      <c r="X718" s="564">
        <v>1</v>
      </c>
      <c r="Y718" s="564">
        <v>1</v>
      </c>
      <c r="Z718" s="564">
        <v>1</v>
      </c>
      <c r="AA718" s="564">
        <v>1</v>
      </c>
      <c r="AB718" s="564">
        <v>1</v>
      </c>
      <c r="AC718" s="564">
        <v>1</v>
      </c>
      <c r="AD718" s="564">
        <v>1</v>
      </c>
      <c r="AE718" s="564">
        <v>1</v>
      </c>
      <c r="AF718" s="564">
        <v>1</v>
      </c>
      <c r="AG718" s="564">
        <v>1</v>
      </c>
      <c r="AH718" s="564">
        <v>1</v>
      </c>
      <c r="AI718" s="564">
        <v>1</v>
      </c>
      <c r="AJ718" s="564">
        <v>1</v>
      </c>
      <c r="AK718" s="564">
        <v>1</v>
      </c>
    </row>
    <row r="719" spans="1:37">
      <c r="A719">
        <v>715</v>
      </c>
      <c r="B719" s="564">
        <f t="shared" ca="1" si="72"/>
        <v>20</v>
      </c>
      <c r="C719" s="564">
        <f t="shared" ca="1" si="67"/>
        <v>400</v>
      </c>
      <c r="D719" s="564">
        <f t="shared" ca="1" si="70"/>
        <v>20</v>
      </c>
      <c r="E719" s="564">
        <f t="shared" ca="1" si="68"/>
        <v>0</v>
      </c>
      <c r="F719" s="564">
        <f t="shared" ca="1" si="71"/>
        <v>1</v>
      </c>
      <c r="G719" s="564">
        <f t="shared" ca="1" si="69"/>
        <v>4.3398608962361021</v>
      </c>
      <c r="H719" s="564">
        <v>1</v>
      </c>
      <c r="I719" s="564">
        <v>1</v>
      </c>
      <c r="J719" s="564">
        <v>1</v>
      </c>
      <c r="K719" s="564">
        <v>1</v>
      </c>
      <c r="L719" s="564">
        <v>1</v>
      </c>
      <c r="M719" s="564">
        <v>1</v>
      </c>
      <c r="N719" s="564">
        <v>1</v>
      </c>
      <c r="O719" s="564">
        <v>1</v>
      </c>
      <c r="P719" s="564">
        <v>1</v>
      </c>
      <c r="Q719" s="564">
        <v>1</v>
      </c>
      <c r="R719" s="564">
        <v>1</v>
      </c>
      <c r="S719" s="564">
        <v>1</v>
      </c>
      <c r="T719" s="564">
        <v>1</v>
      </c>
      <c r="U719" s="564">
        <v>1</v>
      </c>
      <c r="V719" s="564">
        <v>1</v>
      </c>
      <c r="W719" s="564">
        <v>1</v>
      </c>
      <c r="X719" s="564">
        <v>1</v>
      </c>
      <c r="Y719" s="564">
        <v>1</v>
      </c>
      <c r="Z719" s="564">
        <v>1</v>
      </c>
      <c r="AA719" s="564">
        <v>1</v>
      </c>
      <c r="AB719" s="564">
        <v>1</v>
      </c>
      <c r="AC719" s="564">
        <v>1</v>
      </c>
      <c r="AD719" s="564">
        <v>1</v>
      </c>
      <c r="AE719" s="564">
        <v>1</v>
      </c>
      <c r="AF719" s="564">
        <v>1</v>
      </c>
      <c r="AG719" s="564">
        <v>1</v>
      </c>
      <c r="AH719" s="564">
        <v>1</v>
      </c>
      <c r="AI719" s="564">
        <v>1</v>
      </c>
      <c r="AJ719" s="564">
        <v>1</v>
      </c>
      <c r="AK719" s="564">
        <v>1</v>
      </c>
    </row>
    <row r="720" spans="1:37">
      <c r="A720">
        <v>716</v>
      </c>
      <c r="B720" s="564">
        <f t="shared" ca="1" si="72"/>
        <v>0</v>
      </c>
      <c r="C720" s="564">
        <f t="shared" ca="1" si="67"/>
        <v>0</v>
      </c>
      <c r="D720" s="564">
        <f t="shared" ca="1" si="70"/>
        <v>0</v>
      </c>
      <c r="E720" s="564">
        <f t="shared" ca="1" si="68"/>
        <v>0</v>
      </c>
      <c r="F720" s="564">
        <f t="shared" ca="1" si="71"/>
        <v>1</v>
      </c>
      <c r="G720" s="564">
        <f t="shared" ca="1" si="69"/>
        <v>0.52609790451794547</v>
      </c>
      <c r="H720" s="564">
        <v>0</v>
      </c>
      <c r="I720" s="564">
        <v>0</v>
      </c>
      <c r="J720" s="564">
        <v>0</v>
      </c>
      <c r="K720" s="564">
        <v>0</v>
      </c>
      <c r="L720" s="564">
        <v>0</v>
      </c>
      <c r="M720" s="564">
        <v>0</v>
      </c>
      <c r="N720" s="564">
        <v>0</v>
      </c>
      <c r="O720" s="564">
        <v>0</v>
      </c>
      <c r="P720" s="564">
        <v>0</v>
      </c>
      <c r="Q720" s="564">
        <v>0</v>
      </c>
      <c r="R720" s="564">
        <v>0</v>
      </c>
      <c r="S720" s="564">
        <v>0</v>
      </c>
      <c r="T720" s="564">
        <v>0</v>
      </c>
      <c r="U720" s="564">
        <v>0</v>
      </c>
      <c r="V720" s="564">
        <v>0</v>
      </c>
      <c r="W720" s="564">
        <v>0</v>
      </c>
      <c r="X720" s="564">
        <v>0</v>
      </c>
      <c r="Y720" s="564">
        <v>0</v>
      </c>
      <c r="Z720" s="564">
        <v>0</v>
      </c>
      <c r="AA720" s="564">
        <v>0</v>
      </c>
      <c r="AB720" s="564">
        <v>0</v>
      </c>
      <c r="AC720" s="564">
        <v>0</v>
      </c>
      <c r="AD720" s="564">
        <v>0</v>
      </c>
      <c r="AE720" s="564">
        <v>0</v>
      </c>
      <c r="AF720" s="564">
        <v>0</v>
      </c>
      <c r="AG720" s="564">
        <v>0</v>
      </c>
      <c r="AH720" s="564">
        <v>0</v>
      </c>
      <c r="AI720" s="564">
        <v>0</v>
      </c>
      <c r="AJ720" s="564">
        <v>0</v>
      </c>
      <c r="AK720" s="564">
        <v>0</v>
      </c>
    </row>
    <row r="721" spans="1:37">
      <c r="A721">
        <v>717</v>
      </c>
      <c r="B721" s="564">
        <f t="shared" ca="1" si="72"/>
        <v>0</v>
      </c>
      <c r="C721" s="564">
        <f t="shared" ca="1" si="67"/>
        <v>0</v>
      </c>
      <c r="D721" s="564">
        <f t="shared" ca="1" si="70"/>
        <v>0</v>
      </c>
      <c r="E721" s="564">
        <f t="shared" ca="1" si="68"/>
        <v>0</v>
      </c>
      <c r="F721" s="564">
        <f t="shared" ca="1" si="71"/>
        <v>1</v>
      </c>
      <c r="G721" s="564">
        <f t="shared" ca="1" si="69"/>
        <v>1.9603118487989872</v>
      </c>
      <c r="H721" s="564">
        <v>0</v>
      </c>
      <c r="I721" s="564">
        <v>0</v>
      </c>
      <c r="J721" s="564">
        <v>0</v>
      </c>
      <c r="K721" s="564">
        <v>0</v>
      </c>
      <c r="L721" s="564">
        <v>0</v>
      </c>
      <c r="M721" s="564">
        <v>0</v>
      </c>
      <c r="N721" s="564">
        <v>0</v>
      </c>
      <c r="O721" s="564">
        <v>0</v>
      </c>
      <c r="P721" s="564">
        <v>0</v>
      </c>
      <c r="Q721" s="564">
        <v>0</v>
      </c>
      <c r="R721" s="564">
        <v>0</v>
      </c>
      <c r="S721" s="564">
        <v>0</v>
      </c>
      <c r="T721" s="564">
        <v>0</v>
      </c>
      <c r="U721" s="564">
        <v>0</v>
      </c>
      <c r="V721" s="564">
        <v>0</v>
      </c>
      <c r="W721" s="564">
        <v>0</v>
      </c>
      <c r="X721" s="564">
        <v>0</v>
      </c>
      <c r="Y721" s="564">
        <v>0</v>
      </c>
      <c r="Z721" s="564">
        <v>0</v>
      </c>
      <c r="AA721" s="564">
        <v>0</v>
      </c>
      <c r="AB721" s="564">
        <v>0</v>
      </c>
      <c r="AC721" s="564">
        <v>0</v>
      </c>
      <c r="AD721" s="564">
        <v>0</v>
      </c>
      <c r="AE721" s="564">
        <v>0</v>
      </c>
      <c r="AF721" s="564">
        <v>0</v>
      </c>
      <c r="AG721" s="564">
        <v>0</v>
      </c>
      <c r="AH721" s="564">
        <v>0</v>
      </c>
      <c r="AI721" s="564">
        <v>0</v>
      </c>
      <c r="AJ721" s="564">
        <v>0</v>
      </c>
      <c r="AK721" s="564">
        <v>0</v>
      </c>
    </row>
    <row r="722" spans="1:37">
      <c r="A722">
        <v>718</v>
      </c>
      <c r="B722" s="564">
        <f t="shared" ca="1" si="72"/>
        <v>0</v>
      </c>
      <c r="C722" s="564">
        <f t="shared" ca="1" si="67"/>
        <v>0</v>
      </c>
      <c r="D722" s="564">
        <f t="shared" ca="1" si="70"/>
        <v>0</v>
      </c>
      <c r="E722" s="564">
        <f t="shared" ca="1" si="68"/>
        <v>0</v>
      </c>
      <c r="F722" s="564">
        <f t="shared" ca="1" si="71"/>
        <v>1</v>
      </c>
      <c r="G722" s="564">
        <f t="shared" ca="1" si="69"/>
        <v>1.4199306868644377</v>
      </c>
      <c r="H722" s="564">
        <v>0</v>
      </c>
      <c r="I722" s="564">
        <v>0</v>
      </c>
      <c r="J722" s="564">
        <v>0</v>
      </c>
      <c r="K722" s="564">
        <v>0</v>
      </c>
      <c r="L722" s="564">
        <v>0</v>
      </c>
      <c r="M722" s="564">
        <v>0</v>
      </c>
      <c r="N722" s="564">
        <v>0</v>
      </c>
      <c r="O722" s="564">
        <v>0</v>
      </c>
      <c r="P722" s="564">
        <v>0</v>
      </c>
      <c r="Q722" s="564">
        <v>0</v>
      </c>
      <c r="R722" s="564">
        <v>0</v>
      </c>
      <c r="S722" s="564">
        <v>0</v>
      </c>
      <c r="T722" s="564">
        <v>0</v>
      </c>
      <c r="U722" s="564">
        <v>0</v>
      </c>
      <c r="V722" s="564">
        <v>0</v>
      </c>
      <c r="W722" s="564">
        <v>0</v>
      </c>
      <c r="X722" s="564">
        <v>0</v>
      </c>
      <c r="Y722" s="564">
        <v>0</v>
      </c>
      <c r="Z722" s="564">
        <v>0</v>
      </c>
      <c r="AA722" s="564">
        <v>0</v>
      </c>
      <c r="AB722" s="564">
        <v>0</v>
      </c>
      <c r="AC722" s="564">
        <v>0</v>
      </c>
      <c r="AD722" s="564">
        <v>0</v>
      </c>
      <c r="AE722" s="564">
        <v>0</v>
      </c>
      <c r="AF722" s="564">
        <v>0</v>
      </c>
      <c r="AG722" s="564">
        <v>0</v>
      </c>
      <c r="AH722" s="564">
        <v>0</v>
      </c>
      <c r="AI722" s="564">
        <v>0</v>
      </c>
      <c r="AJ722" s="564">
        <v>0</v>
      </c>
      <c r="AK722" s="564">
        <v>0</v>
      </c>
    </row>
    <row r="723" spans="1:37">
      <c r="A723">
        <v>719</v>
      </c>
      <c r="B723" s="564">
        <f t="shared" ca="1" si="72"/>
        <v>0</v>
      </c>
      <c r="C723" s="564">
        <f t="shared" ca="1" si="67"/>
        <v>0</v>
      </c>
      <c r="D723" s="564">
        <f t="shared" ca="1" si="70"/>
        <v>0</v>
      </c>
      <c r="E723" s="564">
        <f t="shared" ca="1" si="68"/>
        <v>0</v>
      </c>
      <c r="F723" s="564">
        <f t="shared" ca="1" si="71"/>
        <v>1</v>
      </c>
      <c r="G723" s="564">
        <f t="shared" ca="1" si="69"/>
        <v>-4.841255933958859</v>
      </c>
      <c r="H723" s="564">
        <v>0</v>
      </c>
      <c r="I723" s="564">
        <v>0</v>
      </c>
      <c r="J723" s="564">
        <v>0</v>
      </c>
      <c r="K723" s="564">
        <v>0</v>
      </c>
      <c r="L723" s="564">
        <v>0</v>
      </c>
      <c r="M723" s="564">
        <v>0</v>
      </c>
      <c r="N723" s="564">
        <v>0</v>
      </c>
      <c r="O723" s="564">
        <v>0</v>
      </c>
      <c r="P723" s="564">
        <v>0</v>
      </c>
      <c r="Q723" s="564">
        <v>0</v>
      </c>
      <c r="R723" s="564">
        <v>0</v>
      </c>
      <c r="S723" s="564">
        <v>0</v>
      </c>
      <c r="T723" s="564">
        <v>0</v>
      </c>
      <c r="U723" s="564">
        <v>0</v>
      </c>
      <c r="V723" s="564">
        <v>0</v>
      </c>
      <c r="W723" s="564">
        <v>0</v>
      </c>
      <c r="X723" s="564">
        <v>0</v>
      </c>
      <c r="Y723" s="564">
        <v>0</v>
      </c>
      <c r="Z723" s="564">
        <v>0</v>
      </c>
      <c r="AA723" s="564">
        <v>0</v>
      </c>
      <c r="AB723" s="564">
        <v>0</v>
      </c>
      <c r="AC723" s="564">
        <v>0</v>
      </c>
      <c r="AD723" s="564">
        <v>0</v>
      </c>
      <c r="AE723" s="564">
        <v>0</v>
      </c>
      <c r="AF723" s="564">
        <v>0</v>
      </c>
      <c r="AG723" s="564">
        <v>0</v>
      </c>
      <c r="AH723" s="564">
        <v>0</v>
      </c>
      <c r="AI723" s="564">
        <v>0</v>
      </c>
      <c r="AJ723" s="564">
        <v>0</v>
      </c>
      <c r="AK723" s="564">
        <v>0</v>
      </c>
    </row>
    <row r="724" spans="1:37">
      <c r="A724">
        <v>720</v>
      </c>
      <c r="B724" s="564">
        <f t="shared" ca="1" si="72"/>
        <v>20</v>
      </c>
      <c r="C724" s="564">
        <f t="shared" ca="1" si="67"/>
        <v>400</v>
      </c>
      <c r="D724" s="564">
        <f t="shared" ca="1" si="70"/>
        <v>20</v>
      </c>
      <c r="E724" s="564">
        <f t="shared" ca="1" si="68"/>
        <v>0</v>
      </c>
      <c r="F724" s="564">
        <f t="shared" ca="1" si="71"/>
        <v>1</v>
      </c>
      <c r="G724" s="564">
        <f t="shared" ca="1" si="69"/>
        <v>-1.698165608021736</v>
      </c>
      <c r="H724" s="564">
        <v>1</v>
      </c>
      <c r="I724" s="564">
        <v>1</v>
      </c>
      <c r="J724" s="564">
        <v>1</v>
      </c>
      <c r="K724" s="564">
        <v>1</v>
      </c>
      <c r="L724" s="564">
        <v>1</v>
      </c>
      <c r="M724" s="564">
        <v>1</v>
      </c>
      <c r="N724" s="564">
        <v>1</v>
      </c>
      <c r="O724" s="564">
        <v>1</v>
      </c>
      <c r="P724" s="564">
        <v>1</v>
      </c>
      <c r="Q724" s="564">
        <v>1</v>
      </c>
      <c r="R724" s="564">
        <v>1</v>
      </c>
      <c r="S724" s="564">
        <v>1</v>
      </c>
      <c r="T724" s="564">
        <v>1</v>
      </c>
      <c r="U724" s="564">
        <v>1</v>
      </c>
      <c r="V724" s="564">
        <v>1</v>
      </c>
      <c r="W724" s="564">
        <v>1</v>
      </c>
      <c r="X724" s="564">
        <v>1</v>
      </c>
      <c r="Y724" s="564">
        <v>1</v>
      </c>
      <c r="Z724" s="564">
        <v>1</v>
      </c>
      <c r="AA724" s="564">
        <v>1</v>
      </c>
      <c r="AB724" s="564">
        <v>1</v>
      </c>
      <c r="AC724" s="564">
        <v>1</v>
      </c>
      <c r="AD724" s="564">
        <v>1</v>
      </c>
      <c r="AE724" s="564">
        <v>1</v>
      </c>
      <c r="AF724" s="564">
        <v>1</v>
      </c>
      <c r="AG724" s="564">
        <v>1</v>
      </c>
      <c r="AH724" s="564">
        <v>1</v>
      </c>
      <c r="AI724" s="564">
        <v>1</v>
      </c>
      <c r="AJ724" s="564">
        <v>1</v>
      </c>
      <c r="AK724" s="564">
        <v>1</v>
      </c>
    </row>
    <row r="725" spans="1:37">
      <c r="A725">
        <v>721</v>
      </c>
      <c r="B725" s="564">
        <f t="shared" ca="1" si="72"/>
        <v>20</v>
      </c>
      <c r="C725" s="564">
        <f t="shared" ca="1" si="67"/>
        <v>400</v>
      </c>
      <c r="D725" s="564">
        <f t="shared" ca="1" si="70"/>
        <v>20</v>
      </c>
      <c r="E725" s="564">
        <f t="shared" ca="1" si="68"/>
        <v>0</v>
      </c>
      <c r="F725" s="564">
        <f t="shared" ca="1" si="71"/>
        <v>1</v>
      </c>
      <c r="G725" s="564">
        <f t="shared" ca="1" si="69"/>
        <v>6.5324187904874638</v>
      </c>
      <c r="H725" s="564">
        <v>1</v>
      </c>
      <c r="I725" s="564">
        <v>1</v>
      </c>
      <c r="J725" s="564">
        <v>1</v>
      </c>
      <c r="K725" s="564">
        <v>1</v>
      </c>
      <c r="L725" s="564">
        <v>1</v>
      </c>
      <c r="M725" s="564">
        <v>1</v>
      </c>
      <c r="N725" s="564">
        <v>1</v>
      </c>
      <c r="O725" s="564">
        <v>1</v>
      </c>
      <c r="P725" s="564">
        <v>1</v>
      </c>
      <c r="Q725" s="564">
        <v>1</v>
      </c>
      <c r="R725" s="564">
        <v>1</v>
      </c>
      <c r="S725" s="564">
        <v>1</v>
      </c>
      <c r="T725" s="564">
        <v>1</v>
      </c>
      <c r="U725" s="564">
        <v>1</v>
      </c>
      <c r="V725" s="564">
        <v>1</v>
      </c>
      <c r="W725" s="564">
        <v>1</v>
      </c>
      <c r="X725" s="564">
        <v>1</v>
      </c>
      <c r="Y725" s="564">
        <v>1</v>
      </c>
      <c r="Z725" s="564">
        <v>1</v>
      </c>
      <c r="AA725" s="564">
        <v>1</v>
      </c>
      <c r="AB725" s="564">
        <v>1</v>
      </c>
      <c r="AC725" s="564">
        <v>1</v>
      </c>
      <c r="AD725" s="564">
        <v>1</v>
      </c>
      <c r="AE725" s="564">
        <v>1</v>
      </c>
      <c r="AF725" s="564">
        <v>1</v>
      </c>
      <c r="AG725" s="564">
        <v>1</v>
      </c>
      <c r="AH725" s="564">
        <v>1</v>
      </c>
      <c r="AI725" s="564">
        <v>1</v>
      </c>
      <c r="AJ725" s="564">
        <v>1</v>
      </c>
      <c r="AK725" s="564">
        <v>1</v>
      </c>
    </row>
    <row r="726" spans="1:37">
      <c r="A726">
        <v>722</v>
      </c>
      <c r="B726" s="564">
        <f t="shared" ca="1" si="72"/>
        <v>20</v>
      </c>
      <c r="C726" s="564">
        <f t="shared" ca="1" si="67"/>
        <v>400</v>
      </c>
      <c r="D726" s="564">
        <f t="shared" ca="1" si="70"/>
        <v>20</v>
      </c>
      <c r="E726" s="564">
        <f t="shared" ca="1" si="68"/>
        <v>0</v>
      </c>
      <c r="F726" s="564">
        <f t="shared" ca="1" si="71"/>
        <v>1</v>
      </c>
      <c r="G726" s="564">
        <f t="shared" ca="1" si="69"/>
        <v>-3.1593408097334934</v>
      </c>
      <c r="H726" s="564">
        <v>1</v>
      </c>
      <c r="I726" s="564">
        <v>1</v>
      </c>
      <c r="J726" s="564">
        <v>1</v>
      </c>
      <c r="K726" s="564">
        <v>1</v>
      </c>
      <c r="L726" s="564">
        <v>1</v>
      </c>
      <c r="M726" s="564">
        <v>1</v>
      </c>
      <c r="N726" s="564">
        <v>1</v>
      </c>
      <c r="O726" s="564">
        <v>1</v>
      </c>
      <c r="P726" s="564">
        <v>1</v>
      </c>
      <c r="Q726" s="564">
        <v>1</v>
      </c>
      <c r="R726" s="564">
        <v>1</v>
      </c>
      <c r="S726" s="564">
        <v>1</v>
      </c>
      <c r="T726" s="564">
        <v>1</v>
      </c>
      <c r="U726" s="564">
        <v>1</v>
      </c>
      <c r="V726" s="564">
        <v>1</v>
      </c>
      <c r="W726" s="564">
        <v>1</v>
      </c>
      <c r="X726" s="564">
        <v>1</v>
      </c>
      <c r="Y726" s="564">
        <v>1</v>
      </c>
      <c r="Z726" s="564">
        <v>1</v>
      </c>
      <c r="AA726" s="564">
        <v>1</v>
      </c>
      <c r="AB726" s="564">
        <v>1</v>
      </c>
      <c r="AC726" s="564">
        <v>1</v>
      </c>
      <c r="AD726" s="564">
        <v>1</v>
      </c>
      <c r="AE726" s="564">
        <v>1</v>
      </c>
      <c r="AF726" s="564">
        <v>1</v>
      </c>
      <c r="AG726" s="564">
        <v>0</v>
      </c>
      <c r="AH726" s="564">
        <v>1</v>
      </c>
      <c r="AI726" s="564">
        <v>1</v>
      </c>
      <c r="AJ726" s="564">
        <v>1</v>
      </c>
      <c r="AK726" s="564">
        <v>1</v>
      </c>
    </row>
    <row r="727" spans="1:37">
      <c r="A727">
        <v>723</v>
      </c>
      <c r="B727" s="564">
        <f t="shared" ca="1" si="72"/>
        <v>20</v>
      </c>
      <c r="C727" s="564">
        <f t="shared" ca="1" si="67"/>
        <v>400</v>
      </c>
      <c r="D727" s="564">
        <f t="shared" ca="1" si="70"/>
        <v>20</v>
      </c>
      <c r="E727" s="564">
        <f t="shared" ca="1" si="68"/>
        <v>0</v>
      </c>
      <c r="F727" s="564">
        <f t="shared" ca="1" si="71"/>
        <v>1</v>
      </c>
      <c r="G727" s="564">
        <f t="shared" ca="1" si="69"/>
        <v>2.0320065768297324</v>
      </c>
      <c r="H727" s="564">
        <v>1</v>
      </c>
      <c r="I727" s="564">
        <v>1</v>
      </c>
      <c r="J727" s="564">
        <v>1</v>
      </c>
      <c r="K727" s="564">
        <v>1</v>
      </c>
      <c r="L727" s="564">
        <v>1</v>
      </c>
      <c r="M727" s="564">
        <v>1</v>
      </c>
      <c r="N727" s="564">
        <v>1</v>
      </c>
      <c r="O727" s="564">
        <v>1</v>
      </c>
      <c r="P727" s="564">
        <v>1</v>
      </c>
      <c r="Q727" s="564">
        <v>1</v>
      </c>
      <c r="R727" s="564">
        <v>1</v>
      </c>
      <c r="S727" s="564">
        <v>1</v>
      </c>
      <c r="T727" s="564">
        <v>1</v>
      </c>
      <c r="U727" s="564">
        <v>1</v>
      </c>
      <c r="V727" s="564">
        <v>1</v>
      </c>
      <c r="W727" s="564">
        <v>1</v>
      </c>
      <c r="X727" s="564">
        <v>1</v>
      </c>
      <c r="Y727" s="564">
        <v>1</v>
      </c>
      <c r="Z727" s="564">
        <v>1</v>
      </c>
      <c r="AA727" s="564">
        <v>1</v>
      </c>
      <c r="AB727" s="564">
        <v>1</v>
      </c>
      <c r="AC727" s="564">
        <v>1</v>
      </c>
      <c r="AD727" s="564">
        <v>1</v>
      </c>
      <c r="AE727" s="564">
        <v>1</v>
      </c>
      <c r="AF727" s="564">
        <v>1</v>
      </c>
      <c r="AG727" s="564">
        <v>1</v>
      </c>
      <c r="AH727" s="564">
        <v>1</v>
      </c>
      <c r="AI727" s="564">
        <v>1</v>
      </c>
      <c r="AJ727" s="564">
        <v>1</v>
      </c>
      <c r="AK727" s="564">
        <v>1</v>
      </c>
    </row>
    <row r="728" spans="1:37">
      <c r="A728">
        <v>724</v>
      </c>
      <c r="B728" s="564">
        <f t="shared" ca="1" si="72"/>
        <v>20</v>
      </c>
      <c r="C728" s="564">
        <f t="shared" ca="1" si="67"/>
        <v>400</v>
      </c>
      <c r="D728" s="564">
        <f t="shared" ca="1" si="70"/>
        <v>20</v>
      </c>
      <c r="E728" s="564">
        <f t="shared" ca="1" si="68"/>
        <v>0</v>
      </c>
      <c r="F728" s="564">
        <f t="shared" ca="1" si="71"/>
        <v>1</v>
      </c>
      <c r="G728" s="564">
        <f t="shared" ca="1" si="69"/>
        <v>-0.11666377289712471</v>
      </c>
      <c r="H728" s="564">
        <v>1</v>
      </c>
      <c r="I728" s="564">
        <v>1</v>
      </c>
      <c r="J728" s="564">
        <v>1</v>
      </c>
      <c r="K728" s="564">
        <v>1</v>
      </c>
      <c r="L728" s="564">
        <v>1</v>
      </c>
      <c r="M728" s="564">
        <v>1</v>
      </c>
      <c r="N728" s="564">
        <v>1</v>
      </c>
      <c r="O728" s="564">
        <v>1</v>
      </c>
      <c r="P728" s="564">
        <v>1</v>
      </c>
      <c r="Q728" s="564">
        <v>1</v>
      </c>
      <c r="R728" s="564">
        <v>1</v>
      </c>
      <c r="S728" s="564">
        <v>1</v>
      </c>
      <c r="T728" s="564">
        <v>1</v>
      </c>
      <c r="U728" s="564">
        <v>1</v>
      </c>
      <c r="V728" s="564">
        <v>1</v>
      </c>
      <c r="W728" s="564">
        <v>1</v>
      </c>
      <c r="X728" s="564">
        <v>1</v>
      </c>
      <c r="Y728" s="564">
        <v>1</v>
      </c>
      <c r="Z728" s="564">
        <v>1</v>
      </c>
      <c r="AA728" s="564">
        <v>1</v>
      </c>
      <c r="AB728" s="564">
        <v>1</v>
      </c>
      <c r="AC728" s="564">
        <v>1</v>
      </c>
      <c r="AD728" s="564">
        <v>1</v>
      </c>
      <c r="AE728" s="564">
        <v>1</v>
      </c>
      <c r="AF728" s="564">
        <v>1</v>
      </c>
      <c r="AG728" s="564">
        <v>1</v>
      </c>
      <c r="AH728" s="564">
        <v>1</v>
      </c>
      <c r="AI728" s="564">
        <v>1</v>
      </c>
      <c r="AJ728" s="564">
        <v>1</v>
      </c>
      <c r="AK728" s="564">
        <v>1</v>
      </c>
    </row>
    <row r="729" spans="1:37">
      <c r="A729">
        <v>725</v>
      </c>
      <c r="B729" s="564">
        <f t="shared" ca="1" si="72"/>
        <v>20</v>
      </c>
      <c r="C729" s="564">
        <f t="shared" ca="1" si="67"/>
        <v>400</v>
      </c>
      <c r="D729" s="564">
        <f t="shared" ca="1" si="70"/>
        <v>20</v>
      </c>
      <c r="E729" s="564">
        <f t="shared" ca="1" si="68"/>
        <v>0</v>
      </c>
      <c r="F729" s="564">
        <f t="shared" ca="1" si="71"/>
        <v>1</v>
      </c>
      <c r="G729" s="564">
        <f t="shared" ca="1" si="69"/>
        <v>0.24941464602674368</v>
      </c>
      <c r="H729" s="564">
        <v>1</v>
      </c>
      <c r="I729" s="564">
        <v>1</v>
      </c>
      <c r="J729" s="564">
        <v>1</v>
      </c>
      <c r="K729" s="564">
        <v>1</v>
      </c>
      <c r="L729" s="564">
        <v>1</v>
      </c>
      <c r="M729" s="564">
        <v>1</v>
      </c>
      <c r="N729" s="564">
        <v>1</v>
      </c>
      <c r="O729" s="564">
        <v>1</v>
      </c>
      <c r="P729" s="564">
        <v>1</v>
      </c>
      <c r="Q729" s="564">
        <v>1</v>
      </c>
      <c r="R729" s="564">
        <v>1</v>
      </c>
      <c r="S729" s="564">
        <v>1</v>
      </c>
      <c r="T729" s="564">
        <v>1</v>
      </c>
      <c r="U729" s="564">
        <v>1</v>
      </c>
      <c r="V729" s="564">
        <v>1</v>
      </c>
      <c r="W729" s="564">
        <v>1</v>
      </c>
      <c r="X729" s="564">
        <v>1</v>
      </c>
      <c r="Y729" s="564">
        <v>1</v>
      </c>
      <c r="Z729" s="564">
        <v>1</v>
      </c>
      <c r="AA729" s="564">
        <v>1</v>
      </c>
      <c r="AB729" s="564">
        <v>1</v>
      </c>
      <c r="AC729" s="564">
        <v>1</v>
      </c>
      <c r="AD729" s="564">
        <v>1</v>
      </c>
      <c r="AE729" s="564">
        <v>1</v>
      </c>
      <c r="AF729" s="564">
        <v>1</v>
      </c>
      <c r="AG729" s="564">
        <v>1</v>
      </c>
      <c r="AH729" s="564">
        <v>1</v>
      </c>
      <c r="AI729" s="564">
        <v>1</v>
      </c>
      <c r="AJ729" s="564">
        <v>1</v>
      </c>
      <c r="AK729" s="564">
        <v>1</v>
      </c>
    </row>
    <row r="730" spans="1:37">
      <c r="A730">
        <v>726</v>
      </c>
      <c r="B730" s="564">
        <f t="shared" ca="1" si="72"/>
        <v>15</v>
      </c>
      <c r="C730" s="564">
        <f t="shared" ca="1" si="67"/>
        <v>225</v>
      </c>
      <c r="D730" s="564">
        <f t="shared" ca="1" si="70"/>
        <v>15</v>
      </c>
      <c r="E730" s="564">
        <f t="shared" ca="1" si="68"/>
        <v>3.75</v>
      </c>
      <c r="F730" s="564">
        <f t="shared" ca="1" si="71"/>
        <v>0.60526315789473684</v>
      </c>
      <c r="G730" s="564">
        <f t="shared" ca="1" si="69"/>
        <v>0.80769803296424436</v>
      </c>
      <c r="H730" s="564">
        <v>1</v>
      </c>
      <c r="I730" s="564">
        <v>1</v>
      </c>
      <c r="J730" s="564">
        <v>0</v>
      </c>
      <c r="K730" s="564">
        <v>0</v>
      </c>
      <c r="L730" s="564">
        <v>0</v>
      </c>
      <c r="M730" s="564">
        <v>1</v>
      </c>
      <c r="N730" s="564">
        <v>1</v>
      </c>
      <c r="O730" s="564">
        <v>1</v>
      </c>
      <c r="P730" s="564">
        <v>0</v>
      </c>
      <c r="Q730" s="564">
        <v>1</v>
      </c>
      <c r="R730" s="564">
        <v>1</v>
      </c>
      <c r="S730" s="564">
        <v>1</v>
      </c>
      <c r="T730" s="564">
        <v>1</v>
      </c>
      <c r="U730" s="564">
        <v>1</v>
      </c>
      <c r="V730" s="564">
        <v>1</v>
      </c>
      <c r="W730" s="564">
        <v>0</v>
      </c>
      <c r="X730" s="564">
        <v>1</v>
      </c>
      <c r="Y730" s="564">
        <v>1</v>
      </c>
      <c r="Z730" s="564">
        <v>1</v>
      </c>
      <c r="AA730" s="564">
        <v>1</v>
      </c>
      <c r="AB730" s="564">
        <v>1</v>
      </c>
      <c r="AC730" s="564">
        <v>1</v>
      </c>
      <c r="AD730" s="564">
        <v>1</v>
      </c>
      <c r="AE730" s="564">
        <v>1</v>
      </c>
      <c r="AF730" s="564">
        <v>1</v>
      </c>
      <c r="AG730" s="564">
        <v>1</v>
      </c>
      <c r="AH730" s="564">
        <v>1</v>
      </c>
      <c r="AI730" s="564">
        <v>0</v>
      </c>
      <c r="AJ730" s="564">
        <v>1</v>
      </c>
      <c r="AK730" s="564">
        <v>1</v>
      </c>
    </row>
    <row r="731" spans="1:37">
      <c r="A731">
        <v>727</v>
      </c>
      <c r="B731" s="564">
        <f t="shared" ca="1" si="72"/>
        <v>0</v>
      </c>
      <c r="C731" s="564">
        <f t="shared" ca="1" si="67"/>
        <v>0</v>
      </c>
      <c r="D731" s="564">
        <f t="shared" ca="1" si="70"/>
        <v>0</v>
      </c>
      <c r="E731" s="564">
        <f t="shared" ca="1" si="68"/>
        <v>0</v>
      </c>
      <c r="F731" s="564">
        <f t="shared" ca="1" si="71"/>
        <v>1</v>
      </c>
      <c r="G731" s="564">
        <f t="shared" ca="1" si="69"/>
        <v>2.2416126045526656</v>
      </c>
      <c r="H731" s="564">
        <v>0</v>
      </c>
      <c r="I731" s="564">
        <v>0</v>
      </c>
      <c r="J731" s="564">
        <v>0</v>
      </c>
      <c r="K731" s="564">
        <v>0</v>
      </c>
      <c r="L731" s="564">
        <v>0</v>
      </c>
      <c r="M731" s="564">
        <v>0</v>
      </c>
      <c r="N731" s="564">
        <v>0</v>
      </c>
      <c r="O731" s="564">
        <v>0</v>
      </c>
      <c r="P731" s="564">
        <v>0</v>
      </c>
      <c r="Q731" s="564">
        <v>0</v>
      </c>
      <c r="R731" s="564">
        <v>0</v>
      </c>
      <c r="S731" s="564">
        <v>0</v>
      </c>
      <c r="T731" s="564">
        <v>0</v>
      </c>
      <c r="U731" s="564">
        <v>0</v>
      </c>
      <c r="V731" s="564">
        <v>0</v>
      </c>
      <c r="W731" s="564">
        <v>0</v>
      </c>
      <c r="X731" s="564">
        <v>0</v>
      </c>
      <c r="Y731" s="564">
        <v>0</v>
      </c>
      <c r="Z731" s="564">
        <v>0</v>
      </c>
      <c r="AA731" s="564">
        <v>0</v>
      </c>
      <c r="AB731" s="564">
        <v>0</v>
      </c>
      <c r="AC731" s="564">
        <v>0</v>
      </c>
      <c r="AD731" s="564">
        <v>0</v>
      </c>
      <c r="AE731" s="564">
        <v>0</v>
      </c>
      <c r="AF731" s="564">
        <v>0</v>
      </c>
      <c r="AG731" s="564">
        <v>0</v>
      </c>
      <c r="AH731" s="564">
        <v>0</v>
      </c>
      <c r="AI731" s="564">
        <v>0</v>
      </c>
      <c r="AJ731" s="564">
        <v>0</v>
      </c>
      <c r="AK731" s="564">
        <v>0</v>
      </c>
    </row>
    <row r="732" spans="1:37">
      <c r="A732">
        <v>728</v>
      </c>
      <c r="B732" s="564">
        <f t="shared" ca="1" si="72"/>
        <v>0</v>
      </c>
      <c r="C732" s="564">
        <f t="shared" ca="1" si="67"/>
        <v>0</v>
      </c>
      <c r="D732" s="564">
        <f t="shared" ca="1" si="70"/>
        <v>0</v>
      </c>
      <c r="E732" s="564">
        <f t="shared" ca="1" si="68"/>
        <v>0</v>
      </c>
      <c r="F732" s="564">
        <f t="shared" ca="1" si="71"/>
        <v>1</v>
      </c>
      <c r="G732" s="564">
        <f t="shared" ca="1" si="69"/>
        <v>1.8541754658550018</v>
      </c>
      <c r="H732" s="564">
        <v>0</v>
      </c>
      <c r="I732" s="564">
        <v>0</v>
      </c>
      <c r="J732" s="564">
        <v>0</v>
      </c>
      <c r="K732" s="564">
        <v>0</v>
      </c>
      <c r="L732" s="564">
        <v>0</v>
      </c>
      <c r="M732" s="564">
        <v>0</v>
      </c>
      <c r="N732" s="564">
        <v>0</v>
      </c>
      <c r="O732" s="564">
        <v>0</v>
      </c>
      <c r="P732" s="564">
        <v>0</v>
      </c>
      <c r="Q732" s="564">
        <v>0</v>
      </c>
      <c r="R732" s="564">
        <v>0</v>
      </c>
      <c r="S732" s="564">
        <v>0</v>
      </c>
      <c r="T732" s="564">
        <v>0</v>
      </c>
      <c r="U732" s="564">
        <v>0</v>
      </c>
      <c r="V732" s="564">
        <v>0</v>
      </c>
      <c r="W732" s="564">
        <v>0</v>
      </c>
      <c r="X732" s="564">
        <v>0</v>
      </c>
      <c r="Y732" s="564">
        <v>0</v>
      </c>
      <c r="Z732" s="564">
        <v>0</v>
      </c>
      <c r="AA732" s="564">
        <v>0</v>
      </c>
      <c r="AB732" s="564">
        <v>0</v>
      </c>
      <c r="AC732" s="564">
        <v>0</v>
      </c>
      <c r="AD732" s="564">
        <v>0</v>
      </c>
      <c r="AE732" s="564">
        <v>0</v>
      </c>
      <c r="AF732" s="564">
        <v>0</v>
      </c>
      <c r="AG732" s="564">
        <v>0</v>
      </c>
      <c r="AH732" s="564">
        <v>0</v>
      </c>
      <c r="AI732" s="564">
        <v>0</v>
      </c>
      <c r="AJ732" s="564">
        <v>0</v>
      </c>
      <c r="AK732" s="564">
        <v>0</v>
      </c>
    </row>
    <row r="733" spans="1:37">
      <c r="A733">
        <v>729</v>
      </c>
      <c r="B733" s="564">
        <f t="shared" ca="1" si="72"/>
        <v>20</v>
      </c>
      <c r="C733" s="564">
        <f t="shared" ca="1" si="67"/>
        <v>400</v>
      </c>
      <c r="D733" s="564">
        <f t="shared" ca="1" si="70"/>
        <v>20</v>
      </c>
      <c r="E733" s="564">
        <f t="shared" ca="1" si="68"/>
        <v>0</v>
      </c>
      <c r="F733" s="564">
        <f t="shared" ca="1" si="71"/>
        <v>1</v>
      </c>
      <c r="G733" s="564">
        <f t="shared" ca="1" si="69"/>
        <v>-0.88623963923803561</v>
      </c>
      <c r="H733" s="564">
        <v>1</v>
      </c>
      <c r="I733" s="564">
        <v>1</v>
      </c>
      <c r="J733" s="564">
        <v>1</v>
      </c>
      <c r="K733" s="564">
        <v>1</v>
      </c>
      <c r="L733" s="564">
        <v>1</v>
      </c>
      <c r="M733" s="564">
        <v>1</v>
      </c>
      <c r="N733" s="564">
        <v>1</v>
      </c>
      <c r="O733" s="564">
        <v>1</v>
      </c>
      <c r="P733" s="564">
        <v>1</v>
      </c>
      <c r="Q733" s="564">
        <v>1</v>
      </c>
      <c r="R733" s="564">
        <v>1</v>
      </c>
      <c r="S733" s="564">
        <v>1</v>
      </c>
      <c r="T733" s="564">
        <v>1</v>
      </c>
      <c r="U733" s="564">
        <v>1</v>
      </c>
      <c r="V733" s="564">
        <v>1</v>
      </c>
      <c r="W733" s="564">
        <v>1</v>
      </c>
      <c r="X733" s="564">
        <v>1</v>
      </c>
      <c r="Y733" s="564">
        <v>1</v>
      </c>
      <c r="Z733" s="564">
        <v>1</v>
      </c>
      <c r="AA733" s="564">
        <v>1</v>
      </c>
      <c r="AB733" s="564">
        <v>1</v>
      </c>
      <c r="AC733" s="564">
        <v>1</v>
      </c>
      <c r="AD733" s="564">
        <v>1</v>
      </c>
      <c r="AE733" s="564">
        <v>1</v>
      </c>
      <c r="AF733" s="564">
        <v>1</v>
      </c>
      <c r="AG733" s="564">
        <v>1</v>
      </c>
      <c r="AH733" s="564">
        <v>1</v>
      </c>
      <c r="AI733" s="564">
        <v>1</v>
      </c>
      <c r="AJ733" s="564">
        <v>1</v>
      </c>
      <c r="AK733" s="564">
        <v>1</v>
      </c>
    </row>
    <row r="734" spans="1:37">
      <c r="A734">
        <v>730</v>
      </c>
      <c r="B734" s="564">
        <f t="shared" ca="1" si="72"/>
        <v>0</v>
      </c>
      <c r="C734" s="564">
        <f t="shared" ca="1" si="67"/>
        <v>0</v>
      </c>
      <c r="D734" s="564">
        <f t="shared" ca="1" si="70"/>
        <v>0</v>
      </c>
      <c r="E734" s="564">
        <f t="shared" ca="1" si="68"/>
        <v>0</v>
      </c>
      <c r="F734" s="564">
        <f t="shared" ca="1" si="71"/>
        <v>1</v>
      </c>
      <c r="G734" s="564">
        <f t="shared" ca="1" si="69"/>
        <v>2.8346012076377685</v>
      </c>
      <c r="H734" s="564">
        <v>0</v>
      </c>
      <c r="I734" s="564">
        <v>0</v>
      </c>
      <c r="J734" s="564">
        <v>0</v>
      </c>
      <c r="K734" s="564">
        <v>0</v>
      </c>
      <c r="L734" s="564">
        <v>0</v>
      </c>
      <c r="M734" s="564">
        <v>0</v>
      </c>
      <c r="N734" s="564">
        <v>0</v>
      </c>
      <c r="O734" s="564">
        <v>0</v>
      </c>
      <c r="P734" s="564">
        <v>0</v>
      </c>
      <c r="Q734" s="564">
        <v>0</v>
      </c>
      <c r="R734" s="564">
        <v>0</v>
      </c>
      <c r="S734" s="564">
        <v>0</v>
      </c>
      <c r="T734" s="564">
        <v>0</v>
      </c>
      <c r="U734" s="564">
        <v>0</v>
      </c>
      <c r="V734" s="564">
        <v>0</v>
      </c>
      <c r="W734" s="564">
        <v>0</v>
      </c>
      <c r="X734" s="564">
        <v>0</v>
      </c>
      <c r="Y734" s="564">
        <v>0</v>
      </c>
      <c r="Z734" s="564">
        <v>0</v>
      </c>
      <c r="AA734" s="564">
        <v>0</v>
      </c>
      <c r="AB734" s="564">
        <v>0</v>
      </c>
      <c r="AC734" s="564">
        <v>0</v>
      </c>
      <c r="AD734" s="564">
        <v>0</v>
      </c>
      <c r="AE734" s="564">
        <v>0</v>
      </c>
      <c r="AF734" s="564">
        <v>0</v>
      </c>
      <c r="AG734" s="564">
        <v>0</v>
      </c>
      <c r="AH734" s="564">
        <v>0</v>
      </c>
      <c r="AI734" s="564">
        <v>0</v>
      </c>
      <c r="AJ734" s="564">
        <v>0</v>
      </c>
      <c r="AK734" s="564">
        <v>0</v>
      </c>
    </row>
    <row r="735" spans="1:37">
      <c r="A735">
        <v>731</v>
      </c>
      <c r="B735" s="564">
        <f t="shared" ca="1" si="72"/>
        <v>20</v>
      </c>
      <c r="C735" s="564">
        <f t="shared" ca="1" si="67"/>
        <v>400</v>
      </c>
      <c r="D735" s="564">
        <f t="shared" ca="1" si="70"/>
        <v>20</v>
      </c>
      <c r="E735" s="564">
        <f t="shared" ca="1" si="68"/>
        <v>0</v>
      </c>
      <c r="F735" s="564">
        <f t="shared" ca="1" si="71"/>
        <v>1</v>
      </c>
      <c r="G735" s="564">
        <f t="shared" ca="1" si="69"/>
        <v>-2.5711143114874404</v>
      </c>
      <c r="H735" s="564">
        <v>1</v>
      </c>
      <c r="I735" s="564">
        <v>1</v>
      </c>
      <c r="J735" s="564">
        <v>1</v>
      </c>
      <c r="K735" s="564">
        <v>1</v>
      </c>
      <c r="L735" s="564">
        <v>1</v>
      </c>
      <c r="M735" s="564">
        <v>1</v>
      </c>
      <c r="N735" s="564">
        <v>1</v>
      </c>
      <c r="O735" s="564">
        <v>1</v>
      </c>
      <c r="P735" s="564">
        <v>1</v>
      </c>
      <c r="Q735" s="564">
        <v>1</v>
      </c>
      <c r="R735" s="564">
        <v>1</v>
      </c>
      <c r="S735" s="564">
        <v>1</v>
      </c>
      <c r="T735" s="564">
        <v>1</v>
      </c>
      <c r="U735" s="564">
        <v>1</v>
      </c>
      <c r="V735" s="564">
        <v>1</v>
      </c>
      <c r="W735" s="564">
        <v>1</v>
      </c>
      <c r="X735" s="564">
        <v>1</v>
      </c>
      <c r="Y735" s="564">
        <v>1</v>
      </c>
      <c r="Z735" s="564">
        <v>1</v>
      </c>
      <c r="AA735" s="564">
        <v>1</v>
      </c>
      <c r="AB735" s="564">
        <v>1</v>
      </c>
      <c r="AC735" s="564">
        <v>1</v>
      </c>
      <c r="AD735" s="564">
        <v>1</v>
      </c>
      <c r="AE735" s="564">
        <v>1</v>
      </c>
      <c r="AF735" s="564">
        <v>1</v>
      </c>
      <c r="AG735" s="564">
        <v>1</v>
      </c>
      <c r="AH735" s="564">
        <v>1</v>
      </c>
      <c r="AI735" s="564">
        <v>1</v>
      </c>
      <c r="AJ735" s="564">
        <v>1</v>
      </c>
      <c r="AK735" s="564">
        <v>1</v>
      </c>
    </row>
    <row r="736" spans="1:37">
      <c r="A736">
        <v>732</v>
      </c>
      <c r="B736" s="564">
        <f t="shared" ca="1" si="72"/>
        <v>0</v>
      </c>
      <c r="C736" s="564">
        <f t="shared" ca="1" si="67"/>
        <v>0</v>
      </c>
      <c r="D736" s="564">
        <f t="shared" ca="1" si="70"/>
        <v>0</v>
      </c>
      <c r="E736" s="564">
        <f t="shared" ca="1" si="68"/>
        <v>0</v>
      </c>
      <c r="F736" s="564">
        <f t="shared" ca="1" si="71"/>
        <v>1</v>
      </c>
      <c r="G736" s="564">
        <f t="shared" ca="1" si="69"/>
        <v>1.8337591554855637</v>
      </c>
      <c r="H736" s="564">
        <v>0</v>
      </c>
      <c r="I736" s="564">
        <v>0</v>
      </c>
      <c r="J736" s="564">
        <v>0</v>
      </c>
      <c r="K736" s="564">
        <v>0</v>
      </c>
      <c r="L736" s="564">
        <v>0</v>
      </c>
      <c r="M736" s="564">
        <v>0</v>
      </c>
      <c r="N736" s="564">
        <v>0</v>
      </c>
      <c r="O736" s="564">
        <v>0</v>
      </c>
      <c r="P736" s="564">
        <v>0</v>
      </c>
      <c r="Q736" s="564">
        <v>0</v>
      </c>
      <c r="R736" s="564">
        <v>0</v>
      </c>
      <c r="S736" s="564">
        <v>0</v>
      </c>
      <c r="T736" s="564">
        <v>0</v>
      </c>
      <c r="U736" s="564">
        <v>0</v>
      </c>
      <c r="V736" s="564">
        <v>0</v>
      </c>
      <c r="W736" s="564">
        <v>0</v>
      </c>
      <c r="X736" s="564">
        <v>0</v>
      </c>
      <c r="Y736" s="564">
        <v>0</v>
      </c>
      <c r="Z736" s="564">
        <v>0</v>
      </c>
      <c r="AA736" s="564">
        <v>0</v>
      </c>
      <c r="AB736" s="564">
        <v>0</v>
      </c>
      <c r="AC736" s="564">
        <v>0</v>
      </c>
      <c r="AD736" s="564">
        <v>0</v>
      </c>
      <c r="AE736" s="564">
        <v>0</v>
      </c>
      <c r="AF736" s="564">
        <v>0</v>
      </c>
      <c r="AG736" s="564">
        <v>0</v>
      </c>
      <c r="AH736" s="564">
        <v>0</v>
      </c>
      <c r="AI736" s="564">
        <v>0</v>
      </c>
      <c r="AJ736" s="564">
        <v>0</v>
      </c>
      <c r="AK736" s="564">
        <v>0</v>
      </c>
    </row>
    <row r="737" spans="1:37">
      <c r="A737">
        <v>733</v>
      </c>
      <c r="B737" s="564">
        <f t="shared" ca="1" si="72"/>
        <v>20</v>
      </c>
      <c r="C737" s="564">
        <f t="shared" ca="1" si="67"/>
        <v>400</v>
      </c>
      <c r="D737" s="564">
        <f t="shared" ca="1" si="70"/>
        <v>20</v>
      </c>
      <c r="E737" s="564">
        <f t="shared" ca="1" si="68"/>
        <v>0</v>
      </c>
      <c r="F737" s="564">
        <f t="shared" ca="1" si="71"/>
        <v>1</v>
      </c>
      <c r="G737" s="564">
        <f t="shared" ca="1" si="69"/>
        <v>9.1622695866270316</v>
      </c>
      <c r="H737" s="564">
        <v>1</v>
      </c>
      <c r="I737" s="564">
        <v>1</v>
      </c>
      <c r="J737" s="564">
        <v>1</v>
      </c>
      <c r="K737" s="564">
        <v>1</v>
      </c>
      <c r="L737" s="564">
        <v>1</v>
      </c>
      <c r="M737" s="564">
        <v>1</v>
      </c>
      <c r="N737" s="564">
        <v>1</v>
      </c>
      <c r="O737" s="564">
        <v>1</v>
      </c>
      <c r="P737" s="564">
        <v>1</v>
      </c>
      <c r="Q737" s="564">
        <v>1</v>
      </c>
      <c r="R737" s="564">
        <v>1</v>
      </c>
      <c r="S737" s="564">
        <v>1</v>
      </c>
      <c r="T737" s="564">
        <v>1</v>
      </c>
      <c r="U737" s="564">
        <v>1</v>
      </c>
      <c r="V737" s="564">
        <v>1</v>
      </c>
      <c r="W737" s="564">
        <v>1</v>
      </c>
      <c r="X737" s="564">
        <v>1</v>
      </c>
      <c r="Y737" s="564">
        <v>1</v>
      </c>
      <c r="Z737" s="564">
        <v>1</v>
      </c>
      <c r="AA737" s="564">
        <v>1</v>
      </c>
      <c r="AB737" s="564">
        <v>1</v>
      </c>
      <c r="AC737" s="564">
        <v>1</v>
      </c>
      <c r="AD737" s="564">
        <v>1</v>
      </c>
      <c r="AE737" s="564">
        <v>1</v>
      </c>
      <c r="AF737" s="564">
        <v>1</v>
      </c>
      <c r="AG737" s="564">
        <v>1</v>
      </c>
      <c r="AH737" s="564">
        <v>1</v>
      </c>
      <c r="AI737" s="564">
        <v>1</v>
      </c>
      <c r="AJ737" s="564">
        <v>1</v>
      </c>
      <c r="AK737" s="564">
        <v>1</v>
      </c>
    </row>
    <row r="738" spans="1:37">
      <c r="A738">
        <v>734</v>
      </c>
      <c r="B738" s="564">
        <f t="shared" ca="1" si="72"/>
        <v>2</v>
      </c>
      <c r="C738" s="564">
        <f t="shared" ca="1" si="67"/>
        <v>4</v>
      </c>
      <c r="D738" s="564">
        <f t="shared" ca="1" si="70"/>
        <v>2</v>
      </c>
      <c r="E738" s="564">
        <f t="shared" ca="1" si="68"/>
        <v>1.8</v>
      </c>
      <c r="F738" s="564">
        <f t="shared" ca="1" si="71"/>
        <v>0.81052631578947365</v>
      </c>
      <c r="G738" s="564">
        <f t="shared" ca="1" si="69"/>
        <v>-8.9237321762568467</v>
      </c>
      <c r="H738" s="564">
        <v>1</v>
      </c>
      <c r="I738" s="564">
        <v>0</v>
      </c>
      <c r="J738" s="564">
        <v>0</v>
      </c>
      <c r="K738" s="564">
        <v>0</v>
      </c>
      <c r="L738" s="564">
        <v>0</v>
      </c>
      <c r="M738" s="564">
        <v>0</v>
      </c>
      <c r="N738" s="564">
        <v>0</v>
      </c>
      <c r="O738" s="564">
        <v>0</v>
      </c>
      <c r="P738" s="564">
        <v>0</v>
      </c>
      <c r="Q738" s="564">
        <v>0</v>
      </c>
      <c r="R738" s="564">
        <v>0</v>
      </c>
      <c r="S738" s="564">
        <v>0</v>
      </c>
      <c r="T738" s="564">
        <v>0</v>
      </c>
      <c r="U738" s="564">
        <v>0</v>
      </c>
      <c r="V738" s="564">
        <v>0</v>
      </c>
      <c r="W738" s="564">
        <v>0</v>
      </c>
      <c r="X738" s="564">
        <v>0</v>
      </c>
      <c r="Y738" s="564">
        <v>1</v>
      </c>
      <c r="Z738" s="564">
        <v>0</v>
      </c>
      <c r="AA738" s="564">
        <v>0</v>
      </c>
      <c r="AB738" s="564">
        <v>0</v>
      </c>
      <c r="AC738" s="564">
        <v>0</v>
      </c>
      <c r="AD738" s="564">
        <v>0</v>
      </c>
      <c r="AE738" s="564">
        <v>0</v>
      </c>
      <c r="AF738" s="564">
        <v>0</v>
      </c>
      <c r="AG738" s="564">
        <v>0</v>
      </c>
      <c r="AH738" s="564">
        <v>0</v>
      </c>
      <c r="AI738" s="564">
        <v>0</v>
      </c>
      <c r="AJ738" s="564">
        <v>0</v>
      </c>
      <c r="AK738" s="564">
        <v>0</v>
      </c>
    </row>
    <row r="739" spans="1:37">
      <c r="A739">
        <v>735</v>
      </c>
      <c r="B739" s="564">
        <f t="shared" ca="1" si="72"/>
        <v>0</v>
      </c>
      <c r="C739" s="564">
        <f t="shared" ca="1" si="67"/>
        <v>0</v>
      </c>
      <c r="D739" s="564">
        <f t="shared" ca="1" si="70"/>
        <v>0</v>
      </c>
      <c r="E739" s="564">
        <f t="shared" ca="1" si="68"/>
        <v>0</v>
      </c>
      <c r="F739" s="564">
        <f t="shared" ca="1" si="71"/>
        <v>1</v>
      </c>
      <c r="G739" s="564">
        <f t="shared" ca="1" si="69"/>
        <v>12.381472050757569</v>
      </c>
      <c r="H739" s="564">
        <v>0</v>
      </c>
      <c r="I739" s="564">
        <v>0</v>
      </c>
      <c r="J739" s="564">
        <v>0</v>
      </c>
      <c r="K739" s="564">
        <v>0</v>
      </c>
      <c r="L739" s="564">
        <v>0</v>
      </c>
      <c r="M739" s="564">
        <v>0</v>
      </c>
      <c r="N739" s="564">
        <v>0</v>
      </c>
      <c r="O739" s="564">
        <v>0</v>
      </c>
      <c r="P739" s="564">
        <v>0</v>
      </c>
      <c r="Q739" s="564">
        <v>0</v>
      </c>
      <c r="R739" s="564">
        <v>0</v>
      </c>
      <c r="S739" s="564">
        <v>0</v>
      </c>
      <c r="T739" s="564">
        <v>0</v>
      </c>
      <c r="U739" s="564">
        <v>0</v>
      </c>
      <c r="V739" s="564">
        <v>0</v>
      </c>
      <c r="W739" s="564">
        <v>0</v>
      </c>
      <c r="X739" s="564">
        <v>0</v>
      </c>
      <c r="Y739" s="564">
        <v>0</v>
      </c>
      <c r="Z739" s="564">
        <v>0</v>
      </c>
      <c r="AA739" s="564">
        <v>0</v>
      </c>
      <c r="AB739" s="564">
        <v>0</v>
      </c>
      <c r="AC739" s="564">
        <v>0</v>
      </c>
      <c r="AD739" s="564">
        <v>0</v>
      </c>
      <c r="AE739" s="564">
        <v>0</v>
      </c>
      <c r="AF739" s="564">
        <v>0</v>
      </c>
      <c r="AG739" s="564">
        <v>0</v>
      </c>
      <c r="AH739" s="564">
        <v>0</v>
      </c>
      <c r="AI739" s="564">
        <v>0</v>
      </c>
      <c r="AJ739" s="564">
        <v>0</v>
      </c>
      <c r="AK739" s="564">
        <v>0</v>
      </c>
    </row>
    <row r="740" spans="1:37">
      <c r="A740">
        <v>736</v>
      </c>
      <c r="B740" s="564">
        <f t="shared" ca="1" si="72"/>
        <v>20</v>
      </c>
      <c r="C740" s="564">
        <f t="shared" ca="1" si="67"/>
        <v>400</v>
      </c>
      <c r="D740" s="564">
        <f t="shared" ca="1" si="70"/>
        <v>20</v>
      </c>
      <c r="E740" s="564">
        <f t="shared" ca="1" si="68"/>
        <v>0</v>
      </c>
      <c r="F740" s="564">
        <f t="shared" ca="1" si="71"/>
        <v>1</v>
      </c>
      <c r="G740" s="564">
        <f t="shared" ca="1" si="69"/>
        <v>-0.56312718317367527</v>
      </c>
      <c r="H740" s="564">
        <v>1</v>
      </c>
      <c r="I740" s="564">
        <v>1</v>
      </c>
      <c r="J740" s="564">
        <v>1</v>
      </c>
      <c r="K740" s="564">
        <v>1</v>
      </c>
      <c r="L740" s="564">
        <v>1</v>
      </c>
      <c r="M740" s="564">
        <v>1</v>
      </c>
      <c r="N740" s="564">
        <v>1</v>
      </c>
      <c r="O740" s="564">
        <v>1</v>
      </c>
      <c r="P740" s="564">
        <v>1</v>
      </c>
      <c r="Q740" s="564">
        <v>1</v>
      </c>
      <c r="R740" s="564">
        <v>1</v>
      </c>
      <c r="S740" s="564">
        <v>1</v>
      </c>
      <c r="T740" s="564">
        <v>1</v>
      </c>
      <c r="U740" s="564">
        <v>1</v>
      </c>
      <c r="V740" s="564">
        <v>1</v>
      </c>
      <c r="W740" s="564">
        <v>1</v>
      </c>
      <c r="X740" s="564">
        <v>1</v>
      </c>
      <c r="Y740" s="564">
        <v>1</v>
      </c>
      <c r="Z740" s="564">
        <v>1</v>
      </c>
      <c r="AA740" s="564">
        <v>1</v>
      </c>
      <c r="AB740" s="564">
        <v>1</v>
      </c>
      <c r="AC740" s="564">
        <v>1</v>
      </c>
      <c r="AD740" s="564">
        <v>1</v>
      </c>
      <c r="AE740" s="564">
        <v>1</v>
      </c>
      <c r="AF740" s="564">
        <v>1</v>
      </c>
      <c r="AG740" s="564">
        <v>1</v>
      </c>
      <c r="AH740" s="564">
        <v>1</v>
      </c>
      <c r="AI740" s="564">
        <v>1</v>
      </c>
      <c r="AJ740" s="564">
        <v>1</v>
      </c>
      <c r="AK740" s="564">
        <v>1</v>
      </c>
    </row>
    <row r="741" spans="1:37">
      <c r="A741">
        <v>737</v>
      </c>
      <c r="B741" s="564">
        <f t="shared" ca="1" si="72"/>
        <v>0</v>
      </c>
      <c r="C741" s="564">
        <f t="shared" ca="1" si="67"/>
        <v>0</v>
      </c>
      <c r="D741" s="564">
        <f t="shared" ca="1" si="70"/>
        <v>0</v>
      </c>
      <c r="E741" s="564">
        <f t="shared" ca="1" si="68"/>
        <v>0</v>
      </c>
      <c r="F741" s="564">
        <f t="shared" ca="1" si="71"/>
        <v>1</v>
      </c>
      <c r="G741" s="564">
        <f t="shared" ca="1" si="69"/>
        <v>9.0036824355872902</v>
      </c>
      <c r="H741" s="564">
        <v>0</v>
      </c>
      <c r="I741" s="564">
        <v>0</v>
      </c>
      <c r="J741" s="564">
        <v>0</v>
      </c>
      <c r="K741" s="564">
        <v>0</v>
      </c>
      <c r="L741" s="564">
        <v>0</v>
      </c>
      <c r="M741" s="564">
        <v>0</v>
      </c>
      <c r="N741" s="564">
        <v>0</v>
      </c>
      <c r="O741" s="564">
        <v>0</v>
      </c>
      <c r="P741" s="564">
        <v>0</v>
      </c>
      <c r="Q741" s="564">
        <v>0</v>
      </c>
      <c r="R741" s="564">
        <v>0</v>
      </c>
      <c r="S741" s="564">
        <v>0</v>
      </c>
      <c r="T741" s="564">
        <v>0</v>
      </c>
      <c r="U741" s="564">
        <v>0</v>
      </c>
      <c r="V741" s="564">
        <v>0</v>
      </c>
      <c r="W741" s="564">
        <v>0</v>
      </c>
      <c r="X741" s="564">
        <v>0</v>
      </c>
      <c r="Y741" s="564">
        <v>0</v>
      </c>
      <c r="Z741" s="564">
        <v>0</v>
      </c>
      <c r="AA741" s="564">
        <v>0</v>
      </c>
      <c r="AB741" s="564">
        <v>0</v>
      </c>
      <c r="AC741" s="564">
        <v>0</v>
      </c>
      <c r="AD741" s="564">
        <v>0</v>
      </c>
      <c r="AE741" s="564">
        <v>0</v>
      </c>
      <c r="AF741" s="564">
        <v>0</v>
      </c>
      <c r="AG741" s="564">
        <v>0</v>
      </c>
      <c r="AH741" s="564">
        <v>0</v>
      </c>
      <c r="AI741" s="564">
        <v>0</v>
      </c>
      <c r="AJ741" s="564">
        <v>0</v>
      </c>
      <c r="AK741" s="564">
        <v>0</v>
      </c>
    </row>
    <row r="742" spans="1:37">
      <c r="A742">
        <v>738</v>
      </c>
      <c r="B742" s="564">
        <f t="shared" ca="1" si="72"/>
        <v>20</v>
      </c>
      <c r="C742" s="564">
        <f t="shared" ca="1" si="67"/>
        <v>400</v>
      </c>
      <c r="D742" s="564">
        <f t="shared" ca="1" si="70"/>
        <v>20</v>
      </c>
      <c r="E742" s="564">
        <f t="shared" ca="1" si="68"/>
        <v>0</v>
      </c>
      <c r="F742" s="564">
        <f t="shared" ca="1" si="71"/>
        <v>1</v>
      </c>
      <c r="G742" s="564">
        <f t="shared" ca="1" si="69"/>
        <v>3.3798408584452724</v>
      </c>
      <c r="H742" s="564">
        <v>1</v>
      </c>
      <c r="I742" s="564">
        <v>1</v>
      </c>
      <c r="J742" s="564">
        <v>1</v>
      </c>
      <c r="K742" s="564">
        <v>1</v>
      </c>
      <c r="L742" s="564">
        <v>1</v>
      </c>
      <c r="M742" s="564">
        <v>1</v>
      </c>
      <c r="N742" s="564">
        <v>1</v>
      </c>
      <c r="O742" s="564">
        <v>1</v>
      </c>
      <c r="P742" s="564">
        <v>1</v>
      </c>
      <c r="Q742" s="564">
        <v>1</v>
      </c>
      <c r="R742" s="564">
        <v>1</v>
      </c>
      <c r="S742" s="564">
        <v>1</v>
      </c>
      <c r="T742" s="564">
        <v>1</v>
      </c>
      <c r="U742" s="564">
        <v>1</v>
      </c>
      <c r="V742" s="564">
        <v>1</v>
      </c>
      <c r="W742" s="564">
        <v>1</v>
      </c>
      <c r="X742" s="564">
        <v>1</v>
      </c>
      <c r="Y742" s="564">
        <v>1</v>
      </c>
      <c r="Z742" s="564">
        <v>1</v>
      </c>
      <c r="AA742" s="564">
        <v>1</v>
      </c>
      <c r="AB742" s="564">
        <v>1</v>
      </c>
      <c r="AC742" s="564">
        <v>1</v>
      </c>
      <c r="AD742" s="564">
        <v>1</v>
      </c>
      <c r="AE742" s="564">
        <v>1</v>
      </c>
      <c r="AF742" s="564">
        <v>1</v>
      </c>
      <c r="AG742" s="564">
        <v>1</v>
      </c>
      <c r="AH742" s="564">
        <v>1</v>
      </c>
      <c r="AI742" s="564">
        <v>1</v>
      </c>
      <c r="AJ742" s="564">
        <v>1</v>
      </c>
      <c r="AK742" s="564">
        <v>1</v>
      </c>
    </row>
    <row r="743" spans="1:37">
      <c r="A743">
        <v>739</v>
      </c>
      <c r="B743" s="564">
        <f t="shared" ca="1" si="72"/>
        <v>0</v>
      </c>
      <c r="C743" s="564">
        <f t="shared" ca="1" si="67"/>
        <v>0</v>
      </c>
      <c r="D743" s="564">
        <f t="shared" ca="1" si="70"/>
        <v>0</v>
      </c>
      <c r="E743" s="564">
        <f t="shared" ca="1" si="68"/>
        <v>0</v>
      </c>
      <c r="F743" s="564">
        <f t="shared" ca="1" si="71"/>
        <v>1</v>
      </c>
      <c r="G743" s="564">
        <f t="shared" ca="1" si="69"/>
        <v>0.12304053558314931</v>
      </c>
      <c r="H743" s="564">
        <v>0</v>
      </c>
      <c r="I743" s="564">
        <v>0</v>
      </c>
      <c r="J743" s="564">
        <v>0</v>
      </c>
      <c r="K743" s="564">
        <v>0</v>
      </c>
      <c r="L743" s="564">
        <v>0</v>
      </c>
      <c r="M743" s="564">
        <v>0</v>
      </c>
      <c r="N743" s="564">
        <v>0</v>
      </c>
      <c r="O743" s="564">
        <v>0</v>
      </c>
      <c r="P743" s="564">
        <v>0</v>
      </c>
      <c r="Q743" s="564">
        <v>0</v>
      </c>
      <c r="R743" s="564">
        <v>0</v>
      </c>
      <c r="S743" s="564">
        <v>0</v>
      </c>
      <c r="T743" s="564">
        <v>0</v>
      </c>
      <c r="U743" s="564">
        <v>0</v>
      </c>
      <c r="V743" s="564">
        <v>0</v>
      </c>
      <c r="W743" s="564">
        <v>0</v>
      </c>
      <c r="X743" s="564">
        <v>0</v>
      </c>
      <c r="Y743" s="564">
        <v>0</v>
      </c>
      <c r="Z743" s="564">
        <v>0</v>
      </c>
      <c r="AA743" s="564">
        <v>0</v>
      </c>
      <c r="AB743" s="564">
        <v>0</v>
      </c>
      <c r="AC743" s="564">
        <v>0</v>
      </c>
      <c r="AD743" s="564">
        <v>0</v>
      </c>
      <c r="AE743" s="564">
        <v>0</v>
      </c>
      <c r="AF743" s="564">
        <v>0</v>
      </c>
      <c r="AG743" s="564">
        <v>0</v>
      </c>
      <c r="AH743" s="564">
        <v>0</v>
      </c>
      <c r="AI743" s="564">
        <v>0</v>
      </c>
      <c r="AJ743" s="564">
        <v>0</v>
      </c>
      <c r="AK743" s="564">
        <v>0</v>
      </c>
    </row>
    <row r="744" spans="1:37">
      <c r="A744">
        <v>740</v>
      </c>
      <c r="B744" s="564">
        <f t="shared" ca="1" si="72"/>
        <v>20</v>
      </c>
      <c r="C744" s="564">
        <f t="shared" ca="1" si="67"/>
        <v>400</v>
      </c>
      <c r="D744" s="564">
        <f t="shared" ca="1" si="70"/>
        <v>20</v>
      </c>
      <c r="E744" s="564">
        <f t="shared" ca="1" si="68"/>
        <v>0</v>
      </c>
      <c r="F744" s="564">
        <f t="shared" ca="1" si="71"/>
        <v>1</v>
      </c>
      <c r="G744" s="564">
        <f t="shared" ca="1" si="69"/>
        <v>2.1679047872696069</v>
      </c>
      <c r="H744" s="564">
        <v>1</v>
      </c>
      <c r="I744" s="564">
        <v>1</v>
      </c>
      <c r="J744" s="564">
        <v>1</v>
      </c>
      <c r="K744" s="564">
        <v>1</v>
      </c>
      <c r="L744" s="564">
        <v>1</v>
      </c>
      <c r="M744" s="564">
        <v>1</v>
      </c>
      <c r="N744" s="564">
        <v>1</v>
      </c>
      <c r="O744" s="564">
        <v>1</v>
      </c>
      <c r="P744" s="564">
        <v>1</v>
      </c>
      <c r="Q744" s="564">
        <v>1</v>
      </c>
      <c r="R744" s="564">
        <v>1</v>
      </c>
      <c r="S744" s="564">
        <v>1</v>
      </c>
      <c r="T744" s="564">
        <v>1</v>
      </c>
      <c r="U744" s="564">
        <v>1</v>
      </c>
      <c r="V744" s="564">
        <v>1</v>
      </c>
      <c r="W744" s="564">
        <v>1</v>
      </c>
      <c r="X744" s="564">
        <v>1</v>
      </c>
      <c r="Y744" s="564">
        <v>1</v>
      </c>
      <c r="Z744" s="564">
        <v>1</v>
      </c>
      <c r="AA744" s="564">
        <v>1</v>
      </c>
      <c r="AB744" s="564">
        <v>1</v>
      </c>
      <c r="AC744" s="564">
        <v>1</v>
      </c>
      <c r="AD744" s="564">
        <v>1</v>
      </c>
      <c r="AE744" s="564">
        <v>1</v>
      </c>
      <c r="AF744" s="564">
        <v>1</v>
      </c>
      <c r="AG744" s="564">
        <v>1</v>
      </c>
      <c r="AH744" s="564">
        <v>1</v>
      </c>
      <c r="AI744" s="564">
        <v>1</v>
      </c>
      <c r="AJ744" s="564">
        <v>1</v>
      </c>
      <c r="AK744" s="564">
        <v>1</v>
      </c>
    </row>
    <row r="745" spans="1:37">
      <c r="A745">
        <v>741</v>
      </c>
      <c r="B745" s="564">
        <f t="shared" ca="1" si="72"/>
        <v>0</v>
      </c>
      <c r="C745" s="564">
        <f t="shared" ca="1" si="67"/>
        <v>0</v>
      </c>
      <c r="D745" s="564">
        <f t="shared" ca="1" si="70"/>
        <v>0</v>
      </c>
      <c r="E745" s="564">
        <f t="shared" ca="1" si="68"/>
        <v>0</v>
      </c>
      <c r="F745" s="564">
        <f t="shared" ca="1" si="71"/>
        <v>1</v>
      </c>
      <c r="G745" s="564">
        <f t="shared" ca="1" si="69"/>
        <v>-3.8612730186339665</v>
      </c>
      <c r="H745" s="564">
        <v>0</v>
      </c>
      <c r="I745" s="564">
        <v>0</v>
      </c>
      <c r="J745" s="564">
        <v>0</v>
      </c>
      <c r="K745" s="564">
        <v>0</v>
      </c>
      <c r="L745" s="564">
        <v>0</v>
      </c>
      <c r="M745" s="564">
        <v>0</v>
      </c>
      <c r="N745" s="564">
        <v>0</v>
      </c>
      <c r="O745" s="564">
        <v>0</v>
      </c>
      <c r="P745" s="564">
        <v>0</v>
      </c>
      <c r="Q745" s="564">
        <v>0</v>
      </c>
      <c r="R745" s="564">
        <v>0</v>
      </c>
      <c r="S745" s="564">
        <v>0</v>
      </c>
      <c r="T745" s="564">
        <v>0</v>
      </c>
      <c r="U745" s="564">
        <v>0</v>
      </c>
      <c r="V745" s="564">
        <v>0</v>
      </c>
      <c r="W745" s="564">
        <v>0</v>
      </c>
      <c r="X745" s="564">
        <v>0</v>
      </c>
      <c r="Y745" s="564">
        <v>0</v>
      </c>
      <c r="Z745" s="564">
        <v>0</v>
      </c>
      <c r="AA745" s="564">
        <v>0</v>
      </c>
      <c r="AB745" s="564">
        <v>0</v>
      </c>
      <c r="AC745" s="564">
        <v>0</v>
      </c>
      <c r="AD745" s="564">
        <v>0</v>
      </c>
      <c r="AE745" s="564">
        <v>0</v>
      </c>
      <c r="AF745" s="564">
        <v>0</v>
      </c>
      <c r="AG745" s="564">
        <v>0</v>
      </c>
      <c r="AH745" s="564">
        <v>0</v>
      </c>
      <c r="AI745" s="564">
        <v>0</v>
      </c>
      <c r="AJ745" s="564">
        <v>0</v>
      </c>
      <c r="AK745" s="564">
        <v>0</v>
      </c>
    </row>
    <row r="746" spans="1:37">
      <c r="A746">
        <v>742</v>
      </c>
      <c r="B746" s="564">
        <f t="shared" ca="1" si="72"/>
        <v>0</v>
      </c>
      <c r="C746" s="564">
        <f t="shared" ca="1" si="67"/>
        <v>0</v>
      </c>
      <c r="D746" s="564">
        <f t="shared" ca="1" si="70"/>
        <v>0</v>
      </c>
      <c r="E746" s="564">
        <f t="shared" ca="1" si="68"/>
        <v>0</v>
      </c>
      <c r="F746" s="564">
        <f t="shared" ca="1" si="71"/>
        <v>1</v>
      </c>
      <c r="G746" s="564">
        <f t="shared" ca="1" si="69"/>
        <v>5.5541537322675421</v>
      </c>
      <c r="H746" s="564">
        <v>0</v>
      </c>
      <c r="I746" s="564">
        <v>0</v>
      </c>
      <c r="J746" s="564">
        <v>0</v>
      </c>
      <c r="K746" s="564">
        <v>0</v>
      </c>
      <c r="L746" s="564">
        <v>0</v>
      </c>
      <c r="M746" s="564">
        <v>0</v>
      </c>
      <c r="N746" s="564">
        <v>0</v>
      </c>
      <c r="O746" s="564">
        <v>0</v>
      </c>
      <c r="P746" s="564">
        <v>0</v>
      </c>
      <c r="Q746" s="564">
        <v>0</v>
      </c>
      <c r="R746" s="564">
        <v>0</v>
      </c>
      <c r="S746" s="564">
        <v>0</v>
      </c>
      <c r="T746" s="564">
        <v>0</v>
      </c>
      <c r="U746" s="564">
        <v>0</v>
      </c>
      <c r="V746" s="564">
        <v>0</v>
      </c>
      <c r="W746" s="564">
        <v>0</v>
      </c>
      <c r="X746" s="564">
        <v>0</v>
      </c>
      <c r="Y746" s="564">
        <v>0</v>
      </c>
      <c r="Z746" s="564">
        <v>0</v>
      </c>
      <c r="AA746" s="564">
        <v>0</v>
      </c>
      <c r="AB746" s="564">
        <v>0</v>
      </c>
      <c r="AC746" s="564">
        <v>0</v>
      </c>
      <c r="AD746" s="564">
        <v>0</v>
      </c>
      <c r="AE746" s="564">
        <v>0</v>
      </c>
      <c r="AF746" s="564">
        <v>0</v>
      </c>
      <c r="AG746" s="564">
        <v>0</v>
      </c>
      <c r="AH746" s="564">
        <v>0</v>
      </c>
      <c r="AI746" s="564">
        <v>0</v>
      </c>
      <c r="AJ746" s="564">
        <v>0</v>
      </c>
      <c r="AK746" s="564">
        <v>0</v>
      </c>
    </row>
    <row r="747" spans="1:37">
      <c r="A747">
        <v>743</v>
      </c>
      <c r="B747" s="564">
        <f t="shared" ca="1" si="72"/>
        <v>20</v>
      </c>
      <c r="C747" s="564">
        <f t="shared" ca="1" si="67"/>
        <v>400</v>
      </c>
      <c r="D747" s="564">
        <f t="shared" ca="1" si="70"/>
        <v>20</v>
      </c>
      <c r="E747" s="564">
        <f t="shared" ca="1" si="68"/>
        <v>0</v>
      </c>
      <c r="F747" s="564">
        <f t="shared" ca="1" si="71"/>
        <v>1</v>
      </c>
      <c r="G747" s="564">
        <f t="shared" ca="1" si="69"/>
        <v>0.32679654906441236</v>
      </c>
      <c r="H747" s="564">
        <v>1</v>
      </c>
      <c r="I747" s="564">
        <v>1</v>
      </c>
      <c r="J747" s="564">
        <v>1</v>
      </c>
      <c r="K747" s="564">
        <v>1</v>
      </c>
      <c r="L747" s="564">
        <v>1</v>
      </c>
      <c r="M747" s="564">
        <v>1</v>
      </c>
      <c r="N747" s="564">
        <v>1</v>
      </c>
      <c r="O747" s="564">
        <v>1</v>
      </c>
      <c r="P747" s="564">
        <v>1</v>
      </c>
      <c r="Q747" s="564">
        <v>1</v>
      </c>
      <c r="R747" s="564">
        <v>1</v>
      </c>
      <c r="S747" s="564">
        <v>1</v>
      </c>
      <c r="T747" s="564">
        <v>1</v>
      </c>
      <c r="U747" s="564">
        <v>1</v>
      </c>
      <c r="V747" s="564">
        <v>1</v>
      </c>
      <c r="W747" s="564">
        <v>1</v>
      </c>
      <c r="X747" s="564">
        <v>1</v>
      </c>
      <c r="Y747" s="564">
        <v>1</v>
      </c>
      <c r="Z747" s="564">
        <v>1</v>
      </c>
      <c r="AA747" s="564">
        <v>1</v>
      </c>
      <c r="AB747" s="564">
        <v>1</v>
      </c>
      <c r="AC747" s="564">
        <v>1</v>
      </c>
      <c r="AD747" s="564">
        <v>1</v>
      </c>
      <c r="AE747" s="564">
        <v>1</v>
      </c>
      <c r="AF747" s="564">
        <v>1</v>
      </c>
      <c r="AG747" s="564">
        <v>1</v>
      </c>
      <c r="AH747" s="564">
        <v>1</v>
      </c>
      <c r="AI747" s="564">
        <v>1</v>
      </c>
      <c r="AJ747" s="564">
        <v>1</v>
      </c>
      <c r="AK747" s="564">
        <v>1</v>
      </c>
    </row>
    <row r="748" spans="1:37">
      <c r="A748">
        <v>744</v>
      </c>
      <c r="B748" s="564">
        <f t="shared" ca="1" si="72"/>
        <v>0</v>
      </c>
      <c r="C748" s="564">
        <f t="shared" ca="1" si="67"/>
        <v>0</v>
      </c>
      <c r="D748" s="564">
        <f t="shared" ca="1" si="70"/>
        <v>0</v>
      </c>
      <c r="E748" s="564">
        <f t="shared" ca="1" si="68"/>
        <v>0</v>
      </c>
      <c r="F748" s="564">
        <f t="shared" ca="1" si="71"/>
        <v>1</v>
      </c>
      <c r="G748" s="564">
        <f t="shared" ca="1" si="69"/>
        <v>-1.0385976697149677</v>
      </c>
      <c r="H748" s="564">
        <v>0</v>
      </c>
      <c r="I748" s="564">
        <v>0</v>
      </c>
      <c r="J748" s="564">
        <v>0</v>
      </c>
      <c r="K748" s="564">
        <v>0</v>
      </c>
      <c r="L748" s="564">
        <v>0</v>
      </c>
      <c r="M748" s="564">
        <v>0</v>
      </c>
      <c r="N748" s="564">
        <v>0</v>
      </c>
      <c r="O748" s="564">
        <v>0</v>
      </c>
      <c r="P748" s="564">
        <v>0</v>
      </c>
      <c r="Q748" s="564">
        <v>0</v>
      </c>
      <c r="R748" s="564">
        <v>0</v>
      </c>
      <c r="S748" s="564">
        <v>0</v>
      </c>
      <c r="T748" s="564">
        <v>0</v>
      </c>
      <c r="U748" s="564">
        <v>0</v>
      </c>
      <c r="V748" s="564">
        <v>0</v>
      </c>
      <c r="W748" s="564">
        <v>0</v>
      </c>
      <c r="X748" s="564">
        <v>0</v>
      </c>
      <c r="Y748" s="564">
        <v>0</v>
      </c>
      <c r="Z748" s="564">
        <v>0</v>
      </c>
      <c r="AA748" s="564">
        <v>0</v>
      </c>
      <c r="AB748" s="564">
        <v>0</v>
      </c>
      <c r="AC748" s="564">
        <v>0</v>
      </c>
      <c r="AD748" s="564">
        <v>0</v>
      </c>
      <c r="AE748" s="564">
        <v>0</v>
      </c>
      <c r="AF748" s="564">
        <v>0</v>
      </c>
      <c r="AG748" s="564">
        <v>0</v>
      </c>
      <c r="AH748" s="564">
        <v>0</v>
      </c>
      <c r="AI748" s="564">
        <v>0</v>
      </c>
      <c r="AJ748" s="564">
        <v>0</v>
      </c>
      <c r="AK748" s="564">
        <v>0</v>
      </c>
    </row>
    <row r="749" spans="1:37">
      <c r="A749">
        <v>745</v>
      </c>
      <c r="B749" s="564">
        <f t="shared" ca="1" si="72"/>
        <v>0</v>
      </c>
      <c r="C749" s="564">
        <f t="shared" ca="1" si="67"/>
        <v>0</v>
      </c>
      <c r="D749" s="564">
        <f t="shared" ca="1" si="70"/>
        <v>0</v>
      </c>
      <c r="E749" s="564">
        <f t="shared" ca="1" si="68"/>
        <v>0</v>
      </c>
      <c r="F749" s="564">
        <f t="shared" ca="1" si="71"/>
        <v>1</v>
      </c>
      <c r="G749" s="564">
        <f t="shared" ca="1" si="69"/>
        <v>2.5365383675034292</v>
      </c>
      <c r="H749" s="564">
        <v>0</v>
      </c>
      <c r="I749" s="564">
        <v>0</v>
      </c>
      <c r="J749" s="564">
        <v>0</v>
      </c>
      <c r="K749" s="564">
        <v>0</v>
      </c>
      <c r="L749" s="564">
        <v>0</v>
      </c>
      <c r="M749" s="564">
        <v>0</v>
      </c>
      <c r="N749" s="564">
        <v>0</v>
      </c>
      <c r="O749" s="564">
        <v>0</v>
      </c>
      <c r="P749" s="564">
        <v>0</v>
      </c>
      <c r="Q749" s="564">
        <v>0</v>
      </c>
      <c r="R749" s="564">
        <v>0</v>
      </c>
      <c r="S749" s="564">
        <v>0</v>
      </c>
      <c r="T749" s="564">
        <v>0</v>
      </c>
      <c r="U749" s="564">
        <v>0</v>
      </c>
      <c r="V749" s="564">
        <v>0</v>
      </c>
      <c r="W749" s="564">
        <v>0</v>
      </c>
      <c r="X749" s="564">
        <v>0</v>
      </c>
      <c r="Y749" s="564">
        <v>0</v>
      </c>
      <c r="Z749" s="564">
        <v>0</v>
      </c>
      <c r="AA749" s="564">
        <v>0</v>
      </c>
      <c r="AB749" s="564">
        <v>0</v>
      </c>
      <c r="AC749" s="564">
        <v>0</v>
      </c>
      <c r="AD749" s="564">
        <v>0</v>
      </c>
      <c r="AE749" s="564">
        <v>0</v>
      </c>
      <c r="AF749" s="564">
        <v>0</v>
      </c>
      <c r="AG749" s="564">
        <v>0</v>
      </c>
      <c r="AH749" s="564">
        <v>0</v>
      </c>
      <c r="AI749" s="564">
        <v>0</v>
      </c>
      <c r="AJ749" s="564">
        <v>0</v>
      </c>
      <c r="AK749" s="564">
        <v>0</v>
      </c>
    </row>
    <row r="750" spans="1:37">
      <c r="A750">
        <v>746</v>
      </c>
      <c r="B750" s="564">
        <f t="shared" ca="1" si="72"/>
        <v>0</v>
      </c>
      <c r="C750" s="564">
        <f t="shared" ca="1" si="67"/>
        <v>0</v>
      </c>
      <c r="D750" s="564">
        <f t="shared" ca="1" si="70"/>
        <v>0</v>
      </c>
      <c r="E750" s="564">
        <f t="shared" ca="1" si="68"/>
        <v>0</v>
      </c>
      <c r="F750" s="564">
        <f t="shared" ca="1" si="71"/>
        <v>1</v>
      </c>
      <c r="G750" s="564">
        <f t="shared" ca="1" si="69"/>
        <v>7.2795761384686131</v>
      </c>
      <c r="H750" s="564">
        <v>0</v>
      </c>
      <c r="I750" s="564">
        <v>0</v>
      </c>
      <c r="J750" s="564">
        <v>0</v>
      </c>
      <c r="K750" s="564">
        <v>0</v>
      </c>
      <c r="L750" s="564">
        <v>0</v>
      </c>
      <c r="M750" s="564">
        <v>0</v>
      </c>
      <c r="N750" s="564">
        <v>0</v>
      </c>
      <c r="O750" s="564">
        <v>0</v>
      </c>
      <c r="P750" s="564">
        <v>0</v>
      </c>
      <c r="Q750" s="564">
        <v>0</v>
      </c>
      <c r="R750" s="564">
        <v>0</v>
      </c>
      <c r="S750" s="564">
        <v>0</v>
      </c>
      <c r="T750" s="564">
        <v>0</v>
      </c>
      <c r="U750" s="564">
        <v>0</v>
      </c>
      <c r="V750" s="564">
        <v>0</v>
      </c>
      <c r="W750" s="564">
        <v>0</v>
      </c>
      <c r="X750" s="564">
        <v>0</v>
      </c>
      <c r="Y750" s="564">
        <v>0</v>
      </c>
      <c r="Z750" s="564">
        <v>0</v>
      </c>
      <c r="AA750" s="564">
        <v>0</v>
      </c>
      <c r="AB750" s="564">
        <v>0</v>
      </c>
      <c r="AC750" s="564">
        <v>0</v>
      </c>
      <c r="AD750" s="564">
        <v>0</v>
      </c>
      <c r="AE750" s="564">
        <v>0</v>
      </c>
      <c r="AF750" s="564">
        <v>0</v>
      </c>
      <c r="AG750" s="564">
        <v>0</v>
      </c>
      <c r="AH750" s="564">
        <v>0</v>
      </c>
      <c r="AI750" s="564">
        <v>0</v>
      </c>
      <c r="AJ750" s="564">
        <v>0</v>
      </c>
      <c r="AK750" s="564">
        <v>0</v>
      </c>
    </row>
    <row r="751" spans="1:37">
      <c r="A751">
        <v>747</v>
      </c>
      <c r="B751" s="564">
        <f t="shared" ca="1" si="72"/>
        <v>20</v>
      </c>
      <c r="C751" s="564">
        <f t="shared" ca="1" si="67"/>
        <v>400</v>
      </c>
      <c r="D751" s="564">
        <f t="shared" ca="1" si="70"/>
        <v>20</v>
      </c>
      <c r="E751" s="564">
        <f t="shared" ca="1" si="68"/>
        <v>0</v>
      </c>
      <c r="F751" s="564">
        <f t="shared" ca="1" si="71"/>
        <v>1</v>
      </c>
      <c r="G751" s="564">
        <f t="shared" ca="1" si="69"/>
        <v>-4.8011056408711603</v>
      </c>
      <c r="H751" s="564">
        <v>1</v>
      </c>
      <c r="I751" s="564">
        <v>1</v>
      </c>
      <c r="J751" s="564">
        <v>1</v>
      </c>
      <c r="K751" s="564">
        <v>1</v>
      </c>
      <c r="L751" s="564">
        <v>1</v>
      </c>
      <c r="M751" s="564">
        <v>1</v>
      </c>
      <c r="N751" s="564">
        <v>1</v>
      </c>
      <c r="O751" s="564">
        <v>1</v>
      </c>
      <c r="P751" s="564">
        <v>1</v>
      </c>
      <c r="Q751" s="564">
        <v>1</v>
      </c>
      <c r="R751" s="564">
        <v>1</v>
      </c>
      <c r="S751" s="564">
        <v>1</v>
      </c>
      <c r="T751" s="564">
        <v>1</v>
      </c>
      <c r="U751" s="564">
        <v>1</v>
      </c>
      <c r="V751" s="564">
        <v>1</v>
      </c>
      <c r="W751" s="564">
        <v>1</v>
      </c>
      <c r="X751" s="564">
        <v>1</v>
      </c>
      <c r="Y751" s="564">
        <v>1</v>
      </c>
      <c r="Z751" s="564">
        <v>1</v>
      </c>
      <c r="AA751" s="564">
        <v>1</v>
      </c>
      <c r="AB751" s="564">
        <v>1</v>
      </c>
      <c r="AC751" s="564">
        <v>1</v>
      </c>
      <c r="AD751" s="564">
        <v>1</v>
      </c>
      <c r="AE751" s="564">
        <v>1</v>
      </c>
      <c r="AF751" s="564">
        <v>1</v>
      </c>
      <c r="AG751" s="564">
        <v>1</v>
      </c>
      <c r="AH751" s="564">
        <v>1</v>
      </c>
      <c r="AI751" s="564">
        <v>1</v>
      </c>
      <c r="AJ751" s="564">
        <v>1</v>
      </c>
      <c r="AK751" s="564">
        <v>1</v>
      </c>
    </row>
    <row r="752" spans="1:37">
      <c r="A752">
        <v>748</v>
      </c>
      <c r="B752" s="564">
        <f t="shared" ca="1" si="72"/>
        <v>13</v>
      </c>
      <c r="C752" s="564">
        <f t="shared" ca="1" si="67"/>
        <v>169</v>
      </c>
      <c r="D752" s="564">
        <f t="shared" ca="1" si="70"/>
        <v>13</v>
      </c>
      <c r="E752" s="564">
        <f t="shared" ca="1" si="68"/>
        <v>4.5500000000000007</v>
      </c>
      <c r="F752" s="564">
        <f t="shared" ca="1" si="71"/>
        <v>0.52105263157894743</v>
      </c>
      <c r="G752" s="564">
        <f t="shared" ca="1" si="69"/>
        <v>0.51723492335162458</v>
      </c>
      <c r="H752" s="564">
        <v>1</v>
      </c>
      <c r="I752" s="564">
        <v>1</v>
      </c>
      <c r="J752" s="564">
        <v>1</v>
      </c>
      <c r="K752" s="564">
        <v>1</v>
      </c>
      <c r="L752" s="564">
        <v>1</v>
      </c>
      <c r="M752" s="564">
        <v>1</v>
      </c>
      <c r="N752" s="564">
        <v>0</v>
      </c>
      <c r="O752" s="564">
        <v>0</v>
      </c>
      <c r="P752" s="564">
        <v>1</v>
      </c>
      <c r="Q752" s="564">
        <v>0</v>
      </c>
      <c r="R752" s="564">
        <v>0</v>
      </c>
      <c r="S752" s="564">
        <v>0</v>
      </c>
      <c r="T752" s="564">
        <v>1</v>
      </c>
      <c r="U752" s="564">
        <v>1</v>
      </c>
      <c r="V752" s="564">
        <v>1</v>
      </c>
      <c r="W752" s="564">
        <v>1</v>
      </c>
      <c r="X752" s="564">
        <v>0</v>
      </c>
      <c r="Y752" s="564">
        <v>1</v>
      </c>
      <c r="Z752" s="564">
        <v>1</v>
      </c>
      <c r="AA752" s="564">
        <v>0</v>
      </c>
      <c r="AB752" s="564">
        <v>1</v>
      </c>
      <c r="AC752" s="564">
        <v>0</v>
      </c>
      <c r="AD752" s="564">
        <v>1</v>
      </c>
      <c r="AE752" s="564">
        <v>1</v>
      </c>
      <c r="AF752" s="564">
        <v>1</v>
      </c>
      <c r="AG752" s="564">
        <v>1</v>
      </c>
      <c r="AH752" s="564">
        <v>1</v>
      </c>
      <c r="AI752" s="564">
        <v>1</v>
      </c>
      <c r="AJ752" s="564">
        <v>1</v>
      </c>
      <c r="AK752" s="564">
        <v>0</v>
      </c>
    </row>
    <row r="753" spans="1:37">
      <c r="A753">
        <v>749</v>
      </c>
      <c r="B753" s="564">
        <f t="shared" ca="1" si="72"/>
        <v>0</v>
      </c>
      <c r="C753" s="564">
        <f t="shared" ca="1" si="67"/>
        <v>0</v>
      </c>
      <c r="D753" s="564">
        <f t="shared" ca="1" si="70"/>
        <v>0</v>
      </c>
      <c r="E753" s="564">
        <f t="shared" ca="1" si="68"/>
        <v>0</v>
      </c>
      <c r="F753" s="564">
        <f t="shared" ca="1" si="71"/>
        <v>1</v>
      </c>
      <c r="G753" s="564">
        <f t="shared" ca="1" si="69"/>
        <v>7.1798468454506921</v>
      </c>
      <c r="H753" s="564">
        <v>0</v>
      </c>
      <c r="I753" s="564">
        <v>0</v>
      </c>
      <c r="J753" s="564">
        <v>0</v>
      </c>
      <c r="K753" s="564">
        <v>0</v>
      </c>
      <c r="L753" s="564">
        <v>0</v>
      </c>
      <c r="M753" s="564">
        <v>0</v>
      </c>
      <c r="N753" s="564">
        <v>0</v>
      </c>
      <c r="O753" s="564">
        <v>0</v>
      </c>
      <c r="P753" s="564">
        <v>0</v>
      </c>
      <c r="Q753" s="564">
        <v>0</v>
      </c>
      <c r="R753" s="564">
        <v>0</v>
      </c>
      <c r="S753" s="564">
        <v>0</v>
      </c>
      <c r="T753" s="564">
        <v>0</v>
      </c>
      <c r="U753" s="564">
        <v>0</v>
      </c>
      <c r="V753" s="564">
        <v>0</v>
      </c>
      <c r="W753" s="564">
        <v>0</v>
      </c>
      <c r="X753" s="564">
        <v>0</v>
      </c>
      <c r="Y753" s="564">
        <v>0</v>
      </c>
      <c r="Z753" s="564">
        <v>0</v>
      </c>
      <c r="AA753" s="564">
        <v>0</v>
      </c>
      <c r="AB753" s="564">
        <v>0</v>
      </c>
      <c r="AC753" s="564">
        <v>0</v>
      </c>
      <c r="AD753" s="564">
        <v>0</v>
      </c>
      <c r="AE753" s="564">
        <v>0</v>
      </c>
      <c r="AF753" s="564">
        <v>0</v>
      </c>
      <c r="AG753" s="564">
        <v>0</v>
      </c>
      <c r="AH753" s="564">
        <v>0</v>
      </c>
      <c r="AI753" s="564">
        <v>0</v>
      </c>
      <c r="AJ753" s="564">
        <v>0</v>
      </c>
      <c r="AK753" s="564">
        <v>0</v>
      </c>
    </row>
    <row r="754" spans="1:37">
      <c r="A754">
        <v>750</v>
      </c>
      <c r="B754" s="564">
        <f t="shared" ca="1" si="72"/>
        <v>0</v>
      </c>
      <c r="C754" s="564">
        <f t="shared" ca="1" si="67"/>
        <v>0</v>
      </c>
      <c r="D754" s="564">
        <f t="shared" ca="1" si="70"/>
        <v>0</v>
      </c>
      <c r="E754" s="564">
        <f t="shared" ca="1" si="68"/>
        <v>0</v>
      </c>
      <c r="F754" s="564">
        <f t="shared" ca="1" si="71"/>
        <v>1</v>
      </c>
      <c r="G754" s="564">
        <f t="shared" ca="1" si="69"/>
        <v>4.8859591307616981</v>
      </c>
      <c r="H754" s="564">
        <v>0</v>
      </c>
      <c r="I754" s="564">
        <v>0</v>
      </c>
      <c r="J754" s="564">
        <v>0</v>
      </c>
      <c r="K754" s="564">
        <v>0</v>
      </c>
      <c r="L754" s="564">
        <v>0</v>
      </c>
      <c r="M754" s="564">
        <v>0</v>
      </c>
      <c r="N754" s="564">
        <v>0</v>
      </c>
      <c r="O754" s="564">
        <v>0</v>
      </c>
      <c r="P754" s="564">
        <v>0</v>
      </c>
      <c r="Q754" s="564">
        <v>0</v>
      </c>
      <c r="R754" s="564">
        <v>0</v>
      </c>
      <c r="S754" s="564">
        <v>0</v>
      </c>
      <c r="T754" s="564">
        <v>0</v>
      </c>
      <c r="U754" s="564">
        <v>0</v>
      </c>
      <c r="V754" s="564">
        <v>0</v>
      </c>
      <c r="W754" s="564">
        <v>0</v>
      </c>
      <c r="X754" s="564">
        <v>0</v>
      </c>
      <c r="Y754" s="564">
        <v>0</v>
      </c>
      <c r="Z754" s="564">
        <v>0</v>
      </c>
      <c r="AA754" s="564">
        <v>0</v>
      </c>
      <c r="AB754" s="564">
        <v>0</v>
      </c>
      <c r="AC754" s="564">
        <v>0</v>
      </c>
      <c r="AD754" s="564">
        <v>0</v>
      </c>
      <c r="AE754" s="564">
        <v>0</v>
      </c>
      <c r="AF754" s="564">
        <v>0</v>
      </c>
      <c r="AG754" s="564">
        <v>0</v>
      </c>
      <c r="AH754" s="564">
        <v>0</v>
      </c>
      <c r="AI754" s="564">
        <v>0</v>
      </c>
      <c r="AJ754" s="564">
        <v>0</v>
      </c>
      <c r="AK754" s="564">
        <v>0</v>
      </c>
    </row>
    <row r="755" spans="1:37">
      <c r="A755">
        <v>751</v>
      </c>
      <c r="B755" s="564">
        <f t="shared" ca="1" si="72"/>
        <v>0</v>
      </c>
      <c r="C755" s="564">
        <f t="shared" ca="1" si="67"/>
        <v>0</v>
      </c>
      <c r="D755" s="564">
        <f t="shared" ca="1" si="70"/>
        <v>0</v>
      </c>
      <c r="E755" s="564">
        <f t="shared" ca="1" si="68"/>
        <v>0</v>
      </c>
      <c r="F755" s="564">
        <f t="shared" ca="1" si="71"/>
        <v>1</v>
      </c>
      <c r="G755" s="564">
        <f t="shared" ca="1" si="69"/>
        <v>0.72497132572406264</v>
      </c>
      <c r="H755" s="564">
        <v>0</v>
      </c>
      <c r="I755" s="564">
        <v>0</v>
      </c>
      <c r="J755" s="564">
        <v>0</v>
      </c>
      <c r="K755" s="564">
        <v>0</v>
      </c>
      <c r="L755" s="564">
        <v>0</v>
      </c>
      <c r="M755" s="564">
        <v>0</v>
      </c>
      <c r="N755" s="564">
        <v>0</v>
      </c>
      <c r="O755" s="564">
        <v>0</v>
      </c>
      <c r="P755" s="564">
        <v>0</v>
      </c>
      <c r="Q755" s="564">
        <v>0</v>
      </c>
      <c r="R755" s="564">
        <v>0</v>
      </c>
      <c r="S755" s="564">
        <v>0</v>
      </c>
      <c r="T755" s="564">
        <v>0</v>
      </c>
      <c r="U755" s="564">
        <v>0</v>
      </c>
      <c r="V755" s="564">
        <v>0</v>
      </c>
      <c r="W755" s="564">
        <v>0</v>
      </c>
      <c r="X755" s="564">
        <v>0</v>
      </c>
      <c r="Y755" s="564">
        <v>0</v>
      </c>
      <c r="Z755" s="564">
        <v>0</v>
      </c>
      <c r="AA755" s="564">
        <v>0</v>
      </c>
      <c r="AB755" s="564">
        <v>0</v>
      </c>
      <c r="AC755" s="564">
        <v>0</v>
      </c>
      <c r="AD755" s="564">
        <v>0</v>
      </c>
      <c r="AE755" s="564">
        <v>0</v>
      </c>
      <c r="AF755" s="564">
        <v>0</v>
      </c>
      <c r="AG755" s="564">
        <v>0</v>
      </c>
      <c r="AH755" s="564">
        <v>0</v>
      </c>
      <c r="AI755" s="564">
        <v>0</v>
      </c>
      <c r="AJ755" s="564">
        <v>0</v>
      </c>
      <c r="AK755" s="564">
        <v>0</v>
      </c>
    </row>
    <row r="756" spans="1:37">
      <c r="A756">
        <v>752</v>
      </c>
      <c r="B756" s="564">
        <f t="shared" ca="1" si="72"/>
        <v>0</v>
      </c>
      <c r="C756" s="564">
        <f t="shared" ca="1" si="67"/>
        <v>0</v>
      </c>
      <c r="D756" s="564">
        <f t="shared" ca="1" si="70"/>
        <v>0</v>
      </c>
      <c r="E756" s="564">
        <f t="shared" ca="1" si="68"/>
        <v>0</v>
      </c>
      <c r="F756" s="564">
        <f t="shared" ca="1" si="71"/>
        <v>1</v>
      </c>
      <c r="G756" s="564">
        <f t="shared" ca="1" si="69"/>
        <v>12.068561547940048</v>
      </c>
      <c r="H756" s="564">
        <v>0</v>
      </c>
      <c r="I756" s="564">
        <v>0</v>
      </c>
      <c r="J756" s="564">
        <v>0</v>
      </c>
      <c r="K756" s="564">
        <v>0</v>
      </c>
      <c r="L756" s="564">
        <v>0</v>
      </c>
      <c r="M756" s="564">
        <v>0</v>
      </c>
      <c r="N756" s="564">
        <v>0</v>
      </c>
      <c r="O756" s="564">
        <v>0</v>
      </c>
      <c r="P756" s="564">
        <v>0</v>
      </c>
      <c r="Q756" s="564">
        <v>0</v>
      </c>
      <c r="R756" s="564">
        <v>0</v>
      </c>
      <c r="S756" s="564">
        <v>0</v>
      </c>
      <c r="T756" s="564">
        <v>0</v>
      </c>
      <c r="U756" s="564">
        <v>0</v>
      </c>
      <c r="V756" s="564">
        <v>0</v>
      </c>
      <c r="W756" s="564">
        <v>0</v>
      </c>
      <c r="X756" s="564">
        <v>0</v>
      </c>
      <c r="Y756" s="564">
        <v>0</v>
      </c>
      <c r="Z756" s="564">
        <v>0</v>
      </c>
      <c r="AA756" s="564">
        <v>0</v>
      </c>
      <c r="AB756" s="564">
        <v>0</v>
      </c>
      <c r="AC756" s="564">
        <v>0</v>
      </c>
      <c r="AD756" s="564">
        <v>0</v>
      </c>
      <c r="AE756" s="564">
        <v>0</v>
      </c>
      <c r="AF756" s="564">
        <v>0</v>
      </c>
      <c r="AG756" s="564">
        <v>0</v>
      </c>
      <c r="AH756" s="564">
        <v>0</v>
      </c>
      <c r="AI756" s="564">
        <v>0</v>
      </c>
      <c r="AJ756" s="564">
        <v>0</v>
      </c>
      <c r="AK756" s="564">
        <v>0</v>
      </c>
    </row>
    <row r="757" spans="1:37">
      <c r="A757">
        <v>753</v>
      </c>
      <c r="B757" s="564">
        <f t="shared" ca="1" si="72"/>
        <v>20</v>
      </c>
      <c r="C757" s="564">
        <f t="shared" ca="1" si="67"/>
        <v>400</v>
      </c>
      <c r="D757" s="564">
        <f t="shared" ca="1" si="70"/>
        <v>20</v>
      </c>
      <c r="E757" s="564">
        <f t="shared" ca="1" si="68"/>
        <v>0</v>
      </c>
      <c r="F757" s="564">
        <f t="shared" ca="1" si="71"/>
        <v>1</v>
      </c>
      <c r="G757" s="564">
        <f t="shared" ca="1" si="69"/>
        <v>2.3583665657343937</v>
      </c>
      <c r="H757" s="564">
        <v>1</v>
      </c>
      <c r="I757" s="564">
        <v>1</v>
      </c>
      <c r="J757" s="564">
        <v>1</v>
      </c>
      <c r="K757" s="564">
        <v>1</v>
      </c>
      <c r="L757" s="564">
        <v>1</v>
      </c>
      <c r="M757" s="564">
        <v>1</v>
      </c>
      <c r="N757" s="564">
        <v>1</v>
      </c>
      <c r="O757" s="564">
        <v>1</v>
      </c>
      <c r="P757" s="564">
        <v>1</v>
      </c>
      <c r="Q757" s="564">
        <v>1</v>
      </c>
      <c r="R757" s="564">
        <v>1</v>
      </c>
      <c r="S757" s="564">
        <v>1</v>
      </c>
      <c r="T757" s="564">
        <v>1</v>
      </c>
      <c r="U757" s="564">
        <v>1</v>
      </c>
      <c r="V757" s="564">
        <v>1</v>
      </c>
      <c r="W757" s="564">
        <v>1</v>
      </c>
      <c r="X757" s="564">
        <v>1</v>
      </c>
      <c r="Y757" s="564">
        <v>1</v>
      </c>
      <c r="Z757" s="564">
        <v>1</v>
      </c>
      <c r="AA757" s="564">
        <v>1</v>
      </c>
      <c r="AB757" s="564">
        <v>1</v>
      </c>
      <c r="AC757" s="564">
        <v>1</v>
      </c>
      <c r="AD757" s="564">
        <v>1</v>
      </c>
      <c r="AE757" s="564">
        <v>1</v>
      </c>
      <c r="AF757" s="564">
        <v>1</v>
      </c>
      <c r="AG757" s="564">
        <v>1</v>
      </c>
      <c r="AH757" s="564">
        <v>1</v>
      </c>
      <c r="AI757" s="564">
        <v>1</v>
      </c>
      <c r="AJ757" s="564">
        <v>1</v>
      </c>
      <c r="AK757" s="564">
        <v>1</v>
      </c>
    </row>
    <row r="758" spans="1:37">
      <c r="A758">
        <v>754</v>
      </c>
      <c r="B758" s="564">
        <f t="shared" ca="1" si="72"/>
        <v>20</v>
      </c>
      <c r="C758" s="564">
        <f t="shared" ca="1" si="67"/>
        <v>400</v>
      </c>
      <c r="D758" s="564">
        <f t="shared" ca="1" si="70"/>
        <v>20</v>
      </c>
      <c r="E758" s="564">
        <f t="shared" ca="1" si="68"/>
        <v>0</v>
      </c>
      <c r="F758" s="564">
        <f t="shared" ca="1" si="71"/>
        <v>1</v>
      </c>
      <c r="G758" s="564">
        <f t="shared" ca="1" si="69"/>
        <v>1.9144774459758964</v>
      </c>
      <c r="H758" s="564">
        <v>1</v>
      </c>
      <c r="I758" s="564">
        <v>1</v>
      </c>
      <c r="J758" s="564">
        <v>1</v>
      </c>
      <c r="K758" s="564">
        <v>1</v>
      </c>
      <c r="L758" s="564">
        <v>1</v>
      </c>
      <c r="M758" s="564">
        <v>1</v>
      </c>
      <c r="N758" s="564">
        <v>1</v>
      </c>
      <c r="O758" s="564">
        <v>1</v>
      </c>
      <c r="P758" s="564">
        <v>1</v>
      </c>
      <c r="Q758" s="564">
        <v>1</v>
      </c>
      <c r="R758" s="564">
        <v>1</v>
      </c>
      <c r="S758" s="564">
        <v>1</v>
      </c>
      <c r="T758" s="564">
        <v>1</v>
      </c>
      <c r="U758" s="564">
        <v>1</v>
      </c>
      <c r="V758" s="564">
        <v>1</v>
      </c>
      <c r="W758" s="564">
        <v>1</v>
      </c>
      <c r="X758" s="564">
        <v>1</v>
      </c>
      <c r="Y758" s="564">
        <v>1</v>
      </c>
      <c r="Z758" s="564">
        <v>1</v>
      </c>
      <c r="AA758" s="564">
        <v>1</v>
      </c>
      <c r="AB758" s="564">
        <v>1</v>
      </c>
      <c r="AC758" s="564">
        <v>1</v>
      </c>
      <c r="AD758" s="564">
        <v>1</v>
      </c>
      <c r="AE758" s="564">
        <v>1</v>
      </c>
      <c r="AF758" s="564">
        <v>1</v>
      </c>
      <c r="AG758" s="564">
        <v>1</v>
      </c>
      <c r="AH758" s="564">
        <v>1</v>
      </c>
      <c r="AI758" s="564">
        <v>1</v>
      </c>
      <c r="AJ758" s="564">
        <v>1</v>
      </c>
      <c r="AK758" s="564">
        <v>1</v>
      </c>
    </row>
    <row r="759" spans="1:37">
      <c r="A759">
        <v>755</v>
      </c>
      <c r="B759" s="564">
        <f t="shared" ca="1" si="72"/>
        <v>20</v>
      </c>
      <c r="C759" s="564">
        <f t="shared" ca="1" si="67"/>
        <v>400</v>
      </c>
      <c r="D759" s="564">
        <f t="shared" ca="1" si="70"/>
        <v>20</v>
      </c>
      <c r="E759" s="564">
        <f t="shared" ca="1" si="68"/>
        <v>0</v>
      </c>
      <c r="F759" s="564">
        <f t="shared" ca="1" si="71"/>
        <v>1</v>
      </c>
      <c r="G759" s="564">
        <f t="shared" ca="1" si="69"/>
        <v>-2.918167410066888</v>
      </c>
      <c r="H759" s="564">
        <v>1</v>
      </c>
      <c r="I759" s="564">
        <v>1</v>
      </c>
      <c r="J759" s="564">
        <v>1</v>
      </c>
      <c r="K759" s="564">
        <v>1</v>
      </c>
      <c r="L759" s="564">
        <v>1</v>
      </c>
      <c r="M759" s="564">
        <v>1</v>
      </c>
      <c r="N759" s="564">
        <v>1</v>
      </c>
      <c r="O759" s="564">
        <v>1</v>
      </c>
      <c r="P759" s="564">
        <v>1</v>
      </c>
      <c r="Q759" s="564">
        <v>1</v>
      </c>
      <c r="R759" s="564">
        <v>1</v>
      </c>
      <c r="S759" s="564">
        <v>1</v>
      </c>
      <c r="T759" s="564">
        <v>1</v>
      </c>
      <c r="U759" s="564">
        <v>1</v>
      </c>
      <c r="V759" s="564">
        <v>1</v>
      </c>
      <c r="W759" s="564">
        <v>1</v>
      </c>
      <c r="X759" s="564">
        <v>1</v>
      </c>
      <c r="Y759" s="564">
        <v>1</v>
      </c>
      <c r="Z759" s="564">
        <v>1</v>
      </c>
      <c r="AA759" s="564">
        <v>1</v>
      </c>
      <c r="AB759" s="564">
        <v>1</v>
      </c>
      <c r="AC759" s="564">
        <v>1</v>
      </c>
      <c r="AD759" s="564">
        <v>1</v>
      </c>
      <c r="AE759" s="564">
        <v>1</v>
      </c>
      <c r="AF759" s="564">
        <v>1</v>
      </c>
      <c r="AG759" s="564">
        <v>1</v>
      </c>
      <c r="AH759" s="564">
        <v>1</v>
      </c>
      <c r="AI759" s="564">
        <v>1</v>
      </c>
      <c r="AJ759" s="564">
        <v>1</v>
      </c>
      <c r="AK759" s="564">
        <v>1</v>
      </c>
    </row>
    <row r="760" spans="1:37">
      <c r="A760">
        <v>756</v>
      </c>
      <c r="B760" s="564">
        <f t="shared" ca="1" si="72"/>
        <v>0</v>
      </c>
      <c r="C760" s="564">
        <f t="shared" ca="1" si="67"/>
        <v>0</v>
      </c>
      <c r="D760" s="564">
        <f t="shared" ca="1" si="70"/>
        <v>0</v>
      </c>
      <c r="E760" s="564">
        <f t="shared" ca="1" si="68"/>
        <v>0</v>
      </c>
      <c r="F760" s="564">
        <f t="shared" ca="1" si="71"/>
        <v>1</v>
      </c>
      <c r="G760" s="564">
        <f t="shared" ca="1" si="69"/>
        <v>-1.2748631882821062</v>
      </c>
      <c r="H760" s="564">
        <v>0</v>
      </c>
      <c r="I760" s="564">
        <v>0</v>
      </c>
      <c r="J760" s="564">
        <v>0</v>
      </c>
      <c r="K760" s="564">
        <v>0</v>
      </c>
      <c r="L760" s="564">
        <v>0</v>
      </c>
      <c r="M760" s="564">
        <v>0</v>
      </c>
      <c r="N760" s="564">
        <v>0</v>
      </c>
      <c r="O760" s="564">
        <v>0</v>
      </c>
      <c r="P760" s="564">
        <v>0</v>
      </c>
      <c r="Q760" s="564">
        <v>0</v>
      </c>
      <c r="R760" s="564">
        <v>0</v>
      </c>
      <c r="S760" s="564">
        <v>0</v>
      </c>
      <c r="T760" s="564">
        <v>0</v>
      </c>
      <c r="U760" s="564">
        <v>0</v>
      </c>
      <c r="V760" s="564">
        <v>0</v>
      </c>
      <c r="W760" s="564">
        <v>0</v>
      </c>
      <c r="X760" s="564">
        <v>0</v>
      </c>
      <c r="Y760" s="564">
        <v>0</v>
      </c>
      <c r="Z760" s="564">
        <v>0</v>
      </c>
      <c r="AA760" s="564">
        <v>0</v>
      </c>
      <c r="AB760" s="564">
        <v>0</v>
      </c>
      <c r="AC760" s="564">
        <v>0</v>
      </c>
      <c r="AD760" s="564">
        <v>0</v>
      </c>
      <c r="AE760" s="564">
        <v>0</v>
      </c>
      <c r="AF760" s="564">
        <v>0</v>
      </c>
      <c r="AG760" s="564">
        <v>0</v>
      </c>
      <c r="AH760" s="564">
        <v>0</v>
      </c>
      <c r="AI760" s="564">
        <v>0</v>
      </c>
      <c r="AJ760" s="564">
        <v>0</v>
      </c>
      <c r="AK760" s="564">
        <v>0</v>
      </c>
    </row>
    <row r="761" spans="1:37">
      <c r="A761">
        <v>757</v>
      </c>
      <c r="B761" s="564">
        <f t="shared" ca="1" si="72"/>
        <v>19</v>
      </c>
      <c r="C761" s="564">
        <f t="shared" ca="1" si="67"/>
        <v>361</v>
      </c>
      <c r="D761" s="564">
        <f t="shared" ca="1" si="70"/>
        <v>19</v>
      </c>
      <c r="E761" s="564">
        <f t="shared" ca="1" si="68"/>
        <v>0.94999999999999929</v>
      </c>
      <c r="F761" s="564">
        <f t="shared" ca="1" si="71"/>
        <v>0.9</v>
      </c>
      <c r="G761" s="564">
        <f t="shared" ca="1" si="69"/>
        <v>0.33271307896629221</v>
      </c>
      <c r="H761" s="564">
        <v>1</v>
      </c>
      <c r="I761" s="564">
        <v>1</v>
      </c>
      <c r="J761" s="564">
        <v>1</v>
      </c>
      <c r="K761" s="564">
        <v>1</v>
      </c>
      <c r="L761" s="564">
        <v>1</v>
      </c>
      <c r="M761" s="564">
        <v>1</v>
      </c>
      <c r="N761" s="564">
        <v>1</v>
      </c>
      <c r="O761" s="564">
        <v>1</v>
      </c>
      <c r="P761" s="564">
        <v>1</v>
      </c>
      <c r="Q761" s="564">
        <v>0</v>
      </c>
      <c r="R761" s="564">
        <v>1</v>
      </c>
      <c r="S761" s="564">
        <v>1</v>
      </c>
      <c r="T761" s="564">
        <v>1</v>
      </c>
      <c r="U761" s="564">
        <v>1</v>
      </c>
      <c r="V761" s="564">
        <v>1</v>
      </c>
      <c r="W761" s="564">
        <v>1</v>
      </c>
      <c r="X761" s="564">
        <v>1</v>
      </c>
      <c r="Y761" s="564">
        <v>1</v>
      </c>
      <c r="Z761" s="564">
        <v>1</v>
      </c>
      <c r="AA761" s="564">
        <v>1</v>
      </c>
      <c r="AB761" s="564">
        <v>1</v>
      </c>
      <c r="AC761" s="564">
        <v>1</v>
      </c>
      <c r="AD761" s="564">
        <v>1</v>
      </c>
      <c r="AE761" s="564">
        <v>1</v>
      </c>
      <c r="AF761" s="564">
        <v>1</v>
      </c>
      <c r="AG761" s="564">
        <v>1</v>
      </c>
      <c r="AH761" s="564">
        <v>1</v>
      </c>
      <c r="AI761" s="564">
        <v>1</v>
      </c>
      <c r="AJ761" s="564">
        <v>1</v>
      </c>
      <c r="AK761" s="564">
        <v>1</v>
      </c>
    </row>
    <row r="762" spans="1:37">
      <c r="A762">
        <v>758</v>
      </c>
      <c r="B762" s="564">
        <f t="shared" ca="1" si="72"/>
        <v>0</v>
      </c>
      <c r="C762" s="564">
        <f t="shared" ca="1" si="67"/>
        <v>0</v>
      </c>
      <c r="D762" s="564">
        <f t="shared" ca="1" si="70"/>
        <v>0</v>
      </c>
      <c r="E762" s="564">
        <f t="shared" ca="1" si="68"/>
        <v>0</v>
      </c>
      <c r="F762" s="564">
        <f t="shared" ca="1" si="71"/>
        <v>1</v>
      </c>
      <c r="G762" s="564">
        <f t="shared" ca="1" si="69"/>
        <v>6.8249499288923747</v>
      </c>
      <c r="H762" s="564">
        <v>0</v>
      </c>
      <c r="I762" s="564">
        <v>0</v>
      </c>
      <c r="J762" s="564">
        <v>0</v>
      </c>
      <c r="K762" s="564">
        <v>0</v>
      </c>
      <c r="L762" s="564">
        <v>0</v>
      </c>
      <c r="M762" s="564">
        <v>0</v>
      </c>
      <c r="N762" s="564">
        <v>0</v>
      </c>
      <c r="O762" s="564">
        <v>0</v>
      </c>
      <c r="P762" s="564">
        <v>0</v>
      </c>
      <c r="Q762" s="564">
        <v>0</v>
      </c>
      <c r="R762" s="564">
        <v>0</v>
      </c>
      <c r="S762" s="564">
        <v>0</v>
      </c>
      <c r="T762" s="564">
        <v>0</v>
      </c>
      <c r="U762" s="564">
        <v>0</v>
      </c>
      <c r="V762" s="564">
        <v>0</v>
      </c>
      <c r="W762" s="564">
        <v>0</v>
      </c>
      <c r="X762" s="564">
        <v>0</v>
      </c>
      <c r="Y762" s="564">
        <v>0</v>
      </c>
      <c r="Z762" s="564">
        <v>0</v>
      </c>
      <c r="AA762" s="564">
        <v>0</v>
      </c>
      <c r="AB762" s="564">
        <v>0</v>
      </c>
      <c r="AC762" s="564">
        <v>0</v>
      </c>
      <c r="AD762" s="564">
        <v>0</v>
      </c>
      <c r="AE762" s="564">
        <v>0</v>
      </c>
      <c r="AF762" s="564">
        <v>0</v>
      </c>
      <c r="AG762" s="564">
        <v>0</v>
      </c>
      <c r="AH762" s="564">
        <v>0</v>
      </c>
      <c r="AI762" s="564">
        <v>0</v>
      </c>
      <c r="AJ762" s="564">
        <v>0</v>
      </c>
      <c r="AK762" s="564">
        <v>0</v>
      </c>
    </row>
    <row r="763" spans="1:37">
      <c r="A763">
        <v>759</v>
      </c>
      <c r="B763" s="564">
        <f t="shared" ca="1" si="72"/>
        <v>20</v>
      </c>
      <c r="C763" s="564">
        <f t="shared" ca="1" si="67"/>
        <v>400</v>
      </c>
      <c r="D763" s="564">
        <f t="shared" ca="1" si="70"/>
        <v>20</v>
      </c>
      <c r="E763" s="564">
        <f t="shared" ca="1" si="68"/>
        <v>0</v>
      </c>
      <c r="F763" s="564">
        <f t="shared" ca="1" si="71"/>
        <v>1</v>
      </c>
      <c r="G763" s="564">
        <f t="shared" ca="1" si="69"/>
        <v>2.5212531201994737</v>
      </c>
      <c r="H763" s="564">
        <v>1</v>
      </c>
      <c r="I763" s="564">
        <v>1</v>
      </c>
      <c r="J763" s="564">
        <v>1</v>
      </c>
      <c r="K763" s="564">
        <v>1</v>
      </c>
      <c r="L763" s="564">
        <v>1</v>
      </c>
      <c r="M763" s="564">
        <v>1</v>
      </c>
      <c r="N763" s="564">
        <v>1</v>
      </c>
      <c r="O763" s="564">
        <v>1</v>
      </c>
      <c r="P763" s="564">
        <v>1</v>
      </c>
      <c r="Q763" s="564">
        <v>1</v>
      </c>
      <c r="R763" s="564">
        <v>1</v>
      </c>
      <c r="S763" s="564">
        <v>1</v>
      </c>
      <c r="T763" s="564">
        <v>1</v>
      </c>
      <c r="U763" s="564">
        <v>1</v>
      </c>
      <c r="V763" s="564">
        <v>1</v>
      </c>
      <c r="W763" s="564">
        <v>1</v>
      </c>
      <c r="X763" s="564">
        <v>1</v>
      </c>
      <c r="Y763" s="564">
        <v>1</v>
      </c>
      <c r="Z763" s="564">
        <v>1</v>
      </c>
      <c r="AA763" s="564">
        <v>1</v>
      </c>
      <c r="AB763" s="564">
        <v>1</v>
      </c>
      <c r="AC763" s="564">
        <v>1</v>
      </c>
      <c r="AD763" s="564">
        <v>1</v>
      </c>
      <c r="AE763" s="564">
        <v>1</v>
      </c>
      <c r="AF763" s="564">
        <v>1</v>
      </c>
      <c r="AG763" s="564">
        <v>1</v>
      </c>
      <c r="AH763" s="564">
        <v>1</v>
      </c>
      <c r="AI763" s="564">
        <v>1</v>
      </c>
      <c r="AJ763" s="564">
        <v>1</v>
      </c>
      <c r="AK763" s="564">
        <v>1</v>
      </c>
    </row>
    <row r="764" spans="1:37">
      <c r="A764">
        <v>760</v>
      </c>
      <c r="B764" s="564">
        <f t="shared" ca="1" si="72"/>
        <v>0</v>
      </c>
      <c r="C764" s="564">
        <f t="shared" ca="1" si="67"/>
        <v>0</v>
      </c>
      <c r="D764" s="564">
        <f t="shared" ca="1" si="70"/>
        <v>0</v>
      </c>
      <c r="E764" s="564">
        <f t="shared" ca="1" si="68"/>
        <v>0</v>
      </c>
      <c r="F764" s="564">
        <f t="shared" ca="1" si="71"/>
        <v>1</v>
      </c>
      <c r="G764" s="564">
        <f t="shared" ca="1" si="69"/>
        <v>1.3361418912129228</v>
      </c>
      <c r="H764" s="564">
        <v>0</v>
      </c>
      <c r="I764" s="564">
        <v>0</v>
      </c>
      <c r="J764" s="564">
        <v>0</v>
      </c>
      <c r="K764" s="564">
        <v>0</v>
      </c>
      <c r="L764" s="564">
        <v>0</v>
      </c>
      <c r="M764" s="564">
        <v>0</v>
      </c>
      <c r="N764" s="564">
        <v>0</v>
      </c>
      <c r="O764" s="564">
        <v>0</v>
      </c>
      <c r="P764" s="564">
        <v>0</v>
      </c>
      <c r="Q764" s="564">
        <v>0</v>
      </c>
      <c r="R764" s="564">
        <v>0</v>
      </c>
      <c r="S764" s="564">
        <v>0</v>
      </c>
      <c r="T764" s="564">
        <v>0</v>
      </c>
      <c r="U764" s="564">
        <v>0</v>
      </c>
      <c r="V764" s="564">
        <v>0</v>
      </c>
      <c r="W764" s="564">
        <v>0</v>
      </c>
      <c r="X764" s="564">
        <v>0</v>
      </c>
      <c r="Y764" s="564">
        <v>0</v>
      </c>
      <c r="Z764" s="564">
        <v>0</v>
      </c>
      <c r="AA764" s="564">
        <v>0</v>
      </c>
      <c r="AB764" s="564">
        <v>0</v>
      </c>
      <c r="AC764" s="564">
        <v>0</v>
      </c>
      <c r="AD764" s="564">
        <v>0</v>
      </c>
      <c r="AE764" s="564">
        <v>0</v>
      </c>
      <c r="AF764" s="564">
        <v>0</v>
      </c>
      <c r="AG764" s="564">
        <v>0</v>
      </c>
      <c r="AH764" s="564">
        <v>0</v>
      </c>
      <c r="AI764" s="564">
        <v>0</v>
      </c>
      <c r="AJ764" s="564">
        <v>0</v>
      </c>
      <c r="AK764" s="564">
        <v>0</v>
      </c>
    </row>
    <row r="765" spans="1:37">
      <c r="A765">
        <v>761</v>
      </c>
      <c r="B765" s="564">
        <f t="shared" ca="1" si="72"/>
        <v>20</v>
      </c>
      <c r="C765" s="564">
        <f t="shared" ca="1" si="67"/>
        <v>400</v>
      </c>
      <c r="D765" s="564">
        <f t="shared" ca="1" si="70"/>
        <v>20</v>
      </c>
      <c r="E765" s="564">
        <f t="shared" ca="1" si="68"/>
        <v>0</v>
      </c>
      <c r="F765" s="564">
        <f t="shared" ca="1" si="71"/>
        <v>1</v>
      </c>
      <c r="G765" s="564">
        <f t="shared" ca="1" si="69"/>
        <v>-2.4697922581356462</v>
      </c>
      <c r="H765" s="564">
        <v>1</v>
      </c>
      <c r="I765" s="564">
        <v>1</v>
      </c>
      <c r="J765" s="564">
        <v>1</v>
      </c>
      <c r="K765" s="564">
        <v>1</v>
      </c>
      <c r="L765" s="564">
        <v>1</v>
      </c>
      <c r="M765" s="564">
        <v>1</v>
      </c>
      <c r="N765" s="564">
        <v>1</v>
      </c>
      <c r="O765" s="564">
        <v>1</v>
      </c>
      <c r="P765" s="564">
        <v>1</v>
      </c>
      <c r="Q765" s="564">
        <v>1</v>
      </c>
      <c r="R765" s="564">
        <v>1</v>
      </c>
      <c r="S765" s="564">
        <v>1</v>
      </c>
      <c r="T765" s="564">
        <v>1</v>
      </c>
      <c r="U765" s="564">
        <v>1</v>
      </c>
      <c r="V765" s="564">
        <v>1</v>
      </c>
      <c r="W765" s="564">
        <v>1</v>
      </c>
      <c r="X765" s="564">
        <v>1</v>
      </c>
      <c r="Y765" s="564">
        <v>1</v>
      </c>
      <c r="Z765" s="564">
        <v>1</v>
      </c>
      <c r="AA765" s="564">
        <v>1</v>
      </c>
      <c r="AB765" s="564">
        <v>1</v>
      </c>
      <c r="AC765" s="564">
        <v>1</v>
      </c>
      <c r="AD765" s="564">
        <v>1</v>
      </c>
      <c r="AE765" s="564">
        <v>1</v>
      </c>
      <c r="AF765" s="564">
        <v>1</v>
      </c>
      <c r="AG765" s="564">
        <v>1</v>
      </c>
      <c r="AH765" s="564">
        <v>1</v>
      </c>
      <c r="AI765" s="564">
        <v>1</v>
      </c>
      <c r="AJ765" s="564">
        <v>1</v>
      </c>
      <c r="AK765" s="564">
        <v>1</v>
      </c>
    </row>
    <row r="766" spans="1:37">
      <c r="A766">
        <v>762</v>
      </c>
      <c r="B766" s="564">
        <f t="shared" ca="1" si="72"/>
        <v>0</v>
      </c>
      <c r="C766" s="564">
        <f t="shared" ca="1" si="67"/>
        <v>0</v>
      </c>
      <c r="D766" s="564">
        <f t="shared" ca="1" si="70"/>
        <v>0</v>
      </c>
      <c r="E766" s="564">
        <f t="shared" ca="1" si="68"/>
        <v>0</v>
      </c>
      <c r="F766" s="564">
        <f t="shared" ca="1" si="71"/>
        <v>1</v>
      </c>
      <c r="G766" s="564">
        <f t="shared" ca="1" si="69"/>
        <v>1.3529792038613833</v>
      </c>
      <c r="H766" s="564">
        <v>0</v>
      </c>
      <c r="I766" s="564">
        <v>0</v>
      </c>
      <c r="J766" s="564">
        <v>0</v>
      </c>
      <c r="K766" s="564">
        <v>0</v>
      </c>
      <c r="L766" s="564">
        <v>0</v>
      </c>
      <c r="M766" s="564">
        <v>0</v>
      </c>
      <c r="N766" s="564">
        <v>0</v>
      </c>
      <c r="O766" s="564">
        <v>0</v>
      </c>
      <c r="P766" s="564">
        <v>0</v>
      </c>
      <c r="Q766" s="564">
        <v>0</v>
      </c>
      <c r="R766" s="564">
        <v>0</v>
      </c>
      <c r="S766" s="564">
        <v>0</v>
      </c>
      <c r="T766" s="564">
        <v>0</v>
      </c>
      <c r="U766" s="564">
        <v>0</v>
      </c>
      <c r="V766" s="564">
        <v>0</v>
      </c>
      <c r="W766" s="564">
        <v>0</v>
      </c>
      <c r="X766" s="564">
        <v>0</v>
      </c>
      <c r="Y766" s="564">
        <v>0</v>
      </c>
      <c r="Z766" s="564">
        <v>0</v>
      </c>
      <c r="AA766" s="564">
        <v>0</v>
      </c>
      <c r="AB766" s="564">
        <v>0</v>
      </c>
      <c r="AC766" s="564">
        <v>0</v>
      </c>
      <c r="AD766" s="564">
        <v>0</v>
      </c>
      <c r="AE766" s="564">
        <v>0</v>
      </c>
      <c r="AF766" s="564">
        <v>0</v>
      </c>
      <c r="AG766" s="564">
        <v>0</v>
      </c>
      <c r="AH766" s="564">
        <v>0</v>
      </c>
      <c r="AI766" s="564">
        <v>0</v>
      </c>
      <c r="AJ766" s="564">
        <v>0</v>
      </c>
      <c r="AK766" s="564">
        <v>0</v>
      </c>
    </row>
    <row r="767" spans="1:37">
      <c r="A767">
        <v>763</v>
      </c>
      <c r="B767" s="564">
        <f t="shared" ca="1" si="72"/>
        <v>20</v>
      </c>
      <c r="C767" s="564">
        <f t="shared" ca="1" si="67"/>
        <v>400</v>
      </c>
      <c r="D767" s="564">
        <f t="shared" ca="1" si="70"/>
        <v>20</v>
      </c>
      <c r="E767" s="564">
        <f t="shared" ca="1" si="68"/>
        <v>0</v>
      </c>
      <c r="F767" s="564">
        <f t="shared" ca="1" si="71"/>
        <v>1</v>
      </c>
      <c r="G767" s="564">
        <f t="shared" ca="1" si="69"/>
        <v>-1.7761513219739333</v>
      </c>
      <c r="H767" s="564">
        <v>1</v>
      </c>
      <c r="I767" s="564">
        <v>1</v>
      </c>
      <c r="J767" s="564">
        <v>1</v>
      </c>
      <c r="K767" s="564">
        <v>1</v>
      </c>
      <c r="L767" s="564">
        <v>1</v>
      </c>
      <c r="M767" s="564">
        <v>1</v>
      </c>
      <c r="N767" s="564">
        <v>1</v>
      </c>
      <c r="O767" s="564">
        <v>1</v>
      </c>
      <c r="P767" s="564">
        <v>1</v>
      </c>
      <c r="Q767" s="564">
        <v>1</v>
      </c>
      <c r="R767" s="564">
        <v>1</v>
      </c>
      <c r="S767" s="564">
        <v>1</v>
      </c>
      <c r="T767" s="564">
        <v>1</v>
      </c>
      <c r="U767" s="564">
        <v>1</v>
      </c>
      <c r="V767" s="564">
        <v>1</v>
      </c>
      <c r="W767" s="564">
        <v>1</v>
      </c>
      <c r="X767" s="564">
        <v>1</v>
      </c>
      <c r="Y767" s="564">
        <v>1</v>
      </c>
      <c r="Z767" s="564">
        <v>1</v>
      </c>
      <c r="AA767" s="564">
        <v>1</v>
      </c>
      <c r="AB767" s="564">
        <v>1</v>
      </c>
      <c r="AC767" s="564">
        <v>1</v>
      </c>
      <c r="AD767" s="564">
        <v>1</v>
      </c>
      <c r="AE767" s="564">
        <v>1</v>
      </c>
      <c r="AF767" s="564">
        <v>1</v>
      </c>
      <c r="AG767" s="564">
        <v>1</v>
      </c>
      <c r="AH767" s="564">
        <v>1</v>
      </c>
      <c r="AI767" s="564">
        <v>1</v>
      </c>
      <c r="AJ767" s="564">
        <v>1</v>
      </c>
      <c r="AK767" s="564">
        <v>1</v>
      </c>
    </row>
    <row r="768" spans="1:37">
      <c r="A768">
        <v>764</v>
      </c>
      <c r="B768" s="564">
        <f t="shared" ca="1" si="72"/>
        <v>0</v>
      </c>
      <c r="C768" s="564">
        <f t="shared" ca="1" si="67"/>
        <v>0</v>
      </c>
      <c r="D768" s="564">
        <f t="shared" ca="1" si="70"/>
        <v>0</v>
      </c>
      <c r="E768" s="564">
        <f t="shared" ca="1" si="68"/>
        <v>0</v>
      </c>
      <c r="F768" s="564">
        <f t="shared" ca="1" si="71"/>
        <v>1</v>
      </c>
      <c r="G768" s="564">
        <f t="shared" ca="1" si="69"/>
        <v>2.5551828709166347</v>
      </c>
      <c r="H768" s="564">
        <v>0</v>
      </c>
      <c r="I768" s="564">
        <v>0</v>
      </c>
      <c r="J768" s="564">
        <v>0</v>
      </c>
      <c r="K768" s="564">
        <v>0</v>
      </c>
      <c r="L768" s="564">
        <v>0</v>
      </c>
      <c r="M768" s="564">
        <v>0</v>
      </c>
      <c r="N768" s="564">
        <v>0</v>
      </c>
      <c r="O768" s="564">
        <v>0</v>
      </c>
      <c r="P768" s="564">
        <v>0</v>
      </c>
      <c r="Q768" s="564">
        <v>0</v>
      </c>
      <c r="R768" s="564">
        <v>0</v>
      </c>
      <c r="S768" s="564">
        <v>0</v>
      </c>
      <c r="T768" s="564">
        <v>0</v>
      </c>
      <c r="U768" s="564">
        <v>0</v>
      </c>
      <c r="V768" s="564">
        <v>0</v>
      </c>
      <c r="W768" s="564">
        <v>0</v>
      </c>
      <c r="X768" s="564">
        <v>0</v>
      </c>
      <c r="Y768" s="564">
        <v>0</v>
      </c>
      <c r="Z768" s="564">
        <v>0</v>
      </c>
      <c r="AA768" s="564">
        <v>0</v>
      </c>
      <c r="AB768" s="564">
        <v>0</v>
      </c>
      <c r="AC768" s="564">
        <v>0</v>
      </c>
      <c r="AD768" s="564">
        <v>0</v>
      </c>
      <c r="AE768" s="564">
        <v>0</v>
      </c>
      <c r="AF768" s="564">
        <v>0</v>
      </c>
      <c r="AG768" s="564">
        <v>0</v>
      </c>
      <c r="AH768" s="564">
        <v>0</v>
      </c>
      <c r="AI768" s="564">
        <v>0</v>
      </c>
      <c r="AJ768" s="564">
        <v>0</v>
      </c>
      <c r="AK768" s="564">
        <v>0</v>
      </c>
    </row>
    <row r="769" spans="1:37">
      <c r="A769">
        <v>765</v>
      </c>
      <c r="B769" s="564">
        <f t="shared" ca="1" si="72"/>
        <v>20</v>
      </c>
      <c r="C769" s="564">
        <f t="shared" ca="1" si="67"/>
        <v>400</v>
      </c>
      <c r="D769" s="564">
        <f t="shared" ca="1" si="70"/>
        <v>20</v>
      </c>
      <c r="E769" s="564">
        <f t="shared" ca="1" si="68"/>
        <v>0</v>
      </c>
      <c r="F769" s="564">
        <f t="shared" ca="1" si="71"/>
        <v>1</v>
      </c>
      <c r="G769" s="564">
        <f t="shared" ca="1" si="69"/>
        <v>-4.1187530845970581</v>
      </c>
      <c r="H769" s="564">
        <v>1</v>
      </c>
      <c r="I769" s="564">
        <v>1</v>
      </c>
      <c r="J769" s="564">
        <v>1</v>
      </c>
      <c r="K769" s="564">
        <v>1</v>
      </c>
      <c r="L769" s="564">
        <v>1</v>
      </c>
      <c r="M769" s="564">
        <v>1</v>
      </c>
      <c r="N769" s="564">
        <v>1</v>
      </c>
      <c r="O769" s="564">
        <v>1</v>
      </c>
      <c r="P769" s="564">
        <v>1</v>
      </c>
      <c r="Q769" s="564">
        <v>1</v>
      </c>
      <c r="R769" s="564">
        <v>1</v>
      </c>
      <c r="S769" s="564">
        <v>1</v>
      </c>
      <c r="T769" s="564">
        <v>1</v>
      </c>
      <c r="U769" s="564">
        <v>1</v>
      </c>
      <c r="V769" s="564">
        <v>1</v>
      </c>
      <c r="W769" s="564">
        <v>1</v>
      </c>
      <c r="X769" s="564">
        <v>1</v>
      </c>
      <c r="Y769" s="564">
        <v>1</v>
      </c>
      <c r="Z769" s="564">
        <v>1</v>
      </c>
      <c r="AA769" s="564">
        <v>1</v>
      </c>
      <c r="AB769" s="564">
        <v>1</v>
      </c>
      <c r="AC769" s="564">
        <v>1</v>
      </c>
      <c r="AD769" s="564">
        <v>1</v>
      </c>
      <c r="AE769" s="564">
        <v>1</v>
      </c>
      <c r="AF769" s="564">
        <v>1</v>
      </c>
      <c r="AG769" s="564">
        <v>1</v>
      </c>
      <c r="AH769" s="564">
        <v>1</v>
      </c>
      <c r="AI769" s="564">
        <v>1</v>
      </c>
      <c r="AJ769" s="564">
        <v>1</v>
      </c>
      <c r="AK769" s="564">
        <v>1</v>
      </c>
    </row>
    <row r="770" spans="1:37">
      <c r="A770">
        <v>766</v>
      </c>
      <c r="B770" s="564">
        <f t="shared" ca="1" si="72"/>
        <v>0</v>
      </c>
      <c r="C770" s="564">
        <f t="shared" ca="1" si="67"/>
        <v>0</v>
      </c>
      <c r="D770" s="564">
        <f t="shared" ca="1" si="70"/>
        <v>0</v>
      </c>
      <c r="E770" s="564">
        <f t="shared" ca="1" si="68"/>
        <v>0</v>
      </c>
      <c r="F770" s="564">
        <f t="shared" ca="1" si="71"/>
        <v>1</v>
      </c>
      <c r="G770" s="564">
        <f t="shared" ca="1" si="69"/>
        <v>3.1293517537867377</v>
      </c>
      <c r="H770" s="564">
        <v>0</v>
      </c>
      <c r="I770" s="564">
        <v>0</v>
      </c>
      <c r="J770" s="564">
        <v>0</v>
      </c>
      <c r="K770" s="564">
        <v>0</v>
      </c>
      <c r="L770" s="564">
        <v>0</v>
      </c>
      <c r="M770" s="564">
        <v>0</v>
      </c>
      <c r="N770" s="564">
        <v>0</v>
      </c>
      <c r="O770" s="564">
        <v>0</v>
      </c>
      <c r="P770" s="564">
        <v>0</v>
      </c>
      <c r="Q770" s="564">
        <v>0</v>
      </c>
      <c r="R770" s="564">
        <v>0</v>
      </c>
      <c r="S770" s="564">
        <v>0</v>
      </c>
      <c r="T770" s="564">
        <v>0</v>
      </c>
      <c r="U770" s="564">
        <v>0</v>
      </c>
      <c r="V770" s="564">
        <v>0</v>
      </c>
      <c r="W770" s="564">
        <v>0</v>
      </c>
      <c r="X770" s="564">
        <v>0</v>
      </c>
      <c r="Y770" s="564">
        <v>0</v>
      </c>
      <c r="Z770" s="564">
        <v>0</v>
      </c>
      <c r="AA770" s="564">
        <v>0</v>
      </c>
      <c r="AB770" s="564">
        <v>0</v>
      </c>
      <c r="AC770" s="564">
        <v>0</v>
      </c>
      <c r="AD770" s="564">
        <v>0</v>
      </c>
      <c r="AE770" s="564">
        <v>0</v>
      </c>
      <c r="AF770" s="564">
        <v>0</v>
      </c>
      <c r="AG770" s="564">
        <v>0</v>
      </c>
      <c r="AH770" s="564">
        <v>0</v>
      </c>
      <c r="AI770" s="564">
        <v>0</v>
      </c>
      <c r="AJ770" s="564">
        <v>0</v>
      </c>
      <c r="AK770" s="564">
        <v>0</v>
      </c>
    </row>
    <row r="771" spans="1:37">
      <c r="A771">
        <v>767</v>
      </c>
      <c r="B771" s="564">
        <f t="shared" ca="1" si="72"/>
        <v>0</v>
      </c>
      <c r="C771" s="564">
        <f t="shared" ca="1" si="67"/>
        <v>0</v>
      </c>
      <c r="D771" s="564">
        <f t="shared" ca="1" si="70"/>
        <v>0</v>
      </c>
      <c r="E771" s="564">
        <f t="shared" ca="1" si="68"/>
        <v>0</v>
      </c>
      <c r="F771" s="564">
        <f t="shared" ca="1" si="71"/>
        <v>1</v>
      </c>
      <c r="G771" s="564">
        <f t="shared" ca="1" si="69"/>
        <v>6.536997467409364</v>
      </c>
      <c r="H771" s="564">
        <v>0</v>
      </c>
      <c r="I771" s="564">
        <v>0</v>
      </c>
      <c r="J771" s="564">
        <v>0</v>
      </c>
      <c r="K771" s="564">
        <v>0</v>
      </c>
      <c r="L771" s="564">
        <v>0</v>
      </c>
      <c r="M771" s="564">
        <v>0</v>
      </c>
      <c r="N771" s="564">
        <v>0</v>
      </c>
      <c r="O771" s="564">
        <v>0</v>
      </c>
      <c r="P771" s="564">
        <v>0</v>
      </c>
      <c r="Q771" s="564">
        <v>0</v>
      </c>
      <c r="R771" s="564">
        <v>0</v>
      </c>
      <c r="S771" s="564">
        <v>0</v>
      </c>
      <c r="T771" s="564">
        <v>0</v>
      </c>
      <c r="U771" s="564">
        <v>0</v>
      </c>
      <c r="V771" s="564">
        <v>0</v>
      </c>
      <c r="W771" s="564">
        <v>0</v>
      </c>
      <c r="X771" s="564">
        <v>0</v>
      </c>
      <c r="Y771" s="564">
        <v>0</v>
      </c>
      <c r="Z771" s="564">
        <v>0</v>
      </c>
      <c r="AA771" s="564">
        <v>0</v>
      </c>
      <c r="AB771" s="564">
        <v>0</v>
      </c>
      <c r="AC771" s="564">
        <v>0</v>
      </c>
      <c r="AD771" s="564">
        <v>0</v>
      </c>
      <c r="AE771" s="564">
        <v>0</v>
      </c>
      <c r="AF771" s="564">
        <v>0</v>
      </c>
      <c r="AG771" s="564">
        <v>0</v>
      </c>
      <c r="AH771" s="564">
        <v>0</v>
      </c>
      <c r="AI771" s="564">
        <v>0</v>
      </c>
      <c r="AJ771" s="564">
        <v>0</v>
      </c>
      <c r="AK771" s="564">
        <v>0</v>
      </c>
    </row>
    <row r="772" spans="1:37">
      <c r="A772">
        <v>768</v>
      </c>
      <c r="B772" s="564">
        <f t="shared" ca="1" si="72"/>
        <v>0</v>
      </c>
      <c r="C772" s="564">
        <f t="shared" ca="1" si="67"/>
        <v>0</v>
      </c>
      <c r="D772" s="564">
        <f t="shared" ca="1" si="70"/>
        <v>0</v>
      </c>
      <c r="E772" s="564">
        <f t="shared" ca="1" si="68"/>
        <v>0</v>
      </c>
      <c r="F772" s="564">
        <f t="shared" ca="1" si="71"/>
        <v>1</v>
      </c>
      <c r="G772" s="564">
        <f t="shared" ca="1" si="69"/>
        <v>2.2902438883234897</v>
      </c>
      <c r="H772" s="564">
        <v>0</v>
      </c>
      <c r="I772" s="564">
        <v>0</v>
      </c>
      <c r="J772" s="564">
        <v>0</v>
      </c>
      <c r="K772" s="564">
        <v>0</v>
      </c>
      <c r="L772" s="564">
        <v>0</v>
      </c>
      <c r="M772" s="564">
        <v>0</v>
      </c>
      <c r="N772" s="564">
        <v>0</v>
      </c>
      <c r="O772" s="564">
        <v>0</v>
      </c>
      <c r="P772" s="564">
        <v>0</v>
      </c>
      <c r="Q772" s="564">
        <v>0</v>
      </c>
      <c r="R772" s="564">
        <v>0</v>
      </c>
      <c r="S772" s="564">
        <v>0</v>
      </c>
      <c r="T772" s="564">
        <v>0</v>
      </c>
      <c r="U772" s="564">
        <v>0</v>
      </c>
      <c r="V772" s="564">
        <v>0</v>
      </c>
      <c r="W772" s="564">
        <v>0</v>
      </c>
      <c r="X772" s="564">
        <v>0</v>
      </c>
      <c r="Y772" s="564">
        <v>0</v>
      </c>
      <c r="Z772" s="564">
        <v>0</v>
      </c>
      <c r="AA772" s="564">
        <v>0</v>
      </c>
      <c r="AB772" s="564">
        <v>0</v>
      </c>
      <c r="AC772" s="564">
        <v>0</v>
      </c>
      <c r="AD772" s="564">
        <v>0</v>
      </c>
      <c r="AE772" s="564">
        <v>0</v>
      </c>
      <c r="AF772" s="564">
        <v>0</v>
      </c>
      <c r="AG772" s="564">
        <v>0</v>
      </c>
      <c r="AH772" s="564">
        <v>0</v>
      </c>
      <c r="AI772" s="564">
        <v>0</v>
      </c>
      <c r="AJ772" s="564">
        <v>0</v>
      </c>
      <c r="AK772" s="564">
        <v>0</v>
      </c>
    </row>
    <row r="773" spans="1:37">
      <c r="A773">
        <v>769</v>
      </c>
      <c r="B773" s="564">
        <f t="shared" ca="1" si="72"/>
        <v>0</v>
      </c>
      <c r="C773" s="564">
        <f t="shared" ref="C773:C836" ca="1" si="73">B773^2</f>
        <v>0</v>
      </c>
      <c r="D773" s="564">
        <f t="shared" ca="1" si="70"/>
        <v>0</v>
      </c>
      <c r="E773" s="564">
        <f t="shared" ref="E773:E836" ca="1" si="74">D773-((B773^2)/H$1)</f>
        <v>0</v>
      </c>
      <c r="F773" s="564">
        <f t="shared" ca="1" si="71"/>
        <v>1</v>
      </c>
      <c r="G773" s="564">
        <f t="shared" ref="G773:G836" ca="1" si="75">I$2+NORMSINV(RAND())*K$2</f>
        <v>2.4840171424575459</v>
      </c>
      <c r="H773" s="564">
        <v>0</v>
      </c>
      <c r="I773" s="564">
        <v>0</v>
      </c>
      <c r="J773" s="564">
        <v>0</v>
      </c>
      <c r="K773" s="564">
        <v>0</v>
      </c>
      <c r="L773" s="564">
        <v>0</v>
      </c>
      <c r="M773" s="564">
        <v>0</v>
      </c>
      <c r="N773" s="564">
        <v>0</v>
      </c>
      <c r="O773" s="564">
        <v>0</v>
      </c>
      <c r="P773" s="564">
        <v>0</v>
      </c>
      <c r="Q773" s="564">
        <v>0</v>
      </c>
      <c r="R773" s="564">
        <v>0</v>
      </c>
      <c r="S773" s="564">
        <v>0</v>
      </c>
      <c r="T773" s="564">
        <v>0</v>
      </c>
      <c r="U773" s="564">
        <v>0</v>
      </c>
      <c r="V773" s="564">
        <v>0</v>
      </c>
      <c r="W773" s="564">
        <v>0</v>
      </c>
      <c r="X773" s="564">
        <v>0</v>
      </c>
      <c r="Y773" s="564">
        <v>0</v>
      </c>
      <c r="Z773" s="564">
        <v>0</v>
      </c>
      <c r="AA773" s="564">
        <v>0</v>
      </c>
      <c r="AB773" s="564">
        <v>0</v>
      </c>
      <c r="AC773" s="564">
        <v>0</v>
      </c>
      <c r="AD773" s="564">
        <v>0</v>
      </c>
      <c r="AE773" s="564">
        <v>0</v>
      </c>
      <c r="AF773" s="564">
        <v>0</v>
      </c>
      <c r="AG773" s="564">
        <v>0</v>
      </c>
      <c r="AH773" s="564">
        <v>0</v>
      </c>
      <c r="AI773" s="564">
        <v>0</v>
      </c>
      <c r="AJ773" s="564">
        <v>0</v>
      </c>
      <c r="AK773" s="564">
        <v>0</v>
      </c>
    </row>
    <row r="774" spans="1:37">
      <c r="A774">
        <v>770</v>
      </c>
      <c r="B774" s="564">
        <f t="shared" ca="1" si="72"/>
        <v>0</v>
      </c>
      <c r="C774" s="564">
        <f t="shared" ca="1" si="73"/>
        <v>0</v>
      </c>
      <c r="D774" s="564">
        <f t="shared" ref="D774:D837" ca="1" si="76">B774</f>
        <v>0</v>
      </c>
      <c r="E774" s="564">
        <f t="shared" ca="1" si="74"/>
        <v>0</v>
      </c>
      <c r="F774" s="564">
        <f t="shared" ref="F774:F837" ca="1" si="77">1-(2*B774*(H$1-B774)/(H$1*(H$1-1)))</f>
        <v>1</v>
      </c>
      <c r="G774" s="564">
        <f t="shared" ca="1" si="75"/>
        <v>-1.9291816632640106</v>
      </c>
      <c r="H774" s="564">
        <v>0</v>
      </c>
      <c r="I774" s="564">
        <v>0</v>
      </c>
      <c r="J774" s="564">
        <v>0</v>
      </c>
      <c r="K774" s="564">
        <v>0</v>
      </c>
      <c r="L774" s="564">
        <v>0</v>
      </c>
      <c r="M774" s="564">
        <v>0</v>
      </c>
      <c r="N774" s="564">
        <v>0</v>
      </c>
      <c r="O774" s="564">
        <v>0</v>
      </c>
      <c r="P774" s="564">
        <v>0</v>
      </c>
      <c r="Q774" s="564">
        <v>0</v>
      </c>
      <c r="R774" s="564">
        <v>0</v>
      </c>
      <c r="S774" s="564">
        <v>0</v>
      </c>
      <c r="T774" s="564">
        <v>0</v>
      </c>
      <c r="U774" s="564">
        <v>0</v>
      </c>
      <c r="V774" s="564">
        <v>0</v>
      </c>
      <c r="W774" s="564">
        <v>0</v>
      </c>
      <c r="X774" s="564">
        <v>0</v>
      </c>
      <c r="Y774" s="564">
        <v>0</v>
      </c>
      <c r="Z774" s="564">
        <v>0</v>
      </c>
      <c r="AA774" s="564">
        <v>0</v>
      </c>
      <c r="AB774" s="564">
        <v>0</v>
      </c>
      <c r="AC774" s="564">
        <v>0</v>
      </c>
      <c r="AD774" s="564">
        <v>0</v>
      </c>
      <c r="AE774" s="564">
        <v>0</v>
      </c>
      <c r="AF774" s="564">
        <v>0</v>
      </c>
      <c r="AG774" s="564">
        <v>0</v>
      </c>
      <c r="AH774" s="564">
        <v>0</v>
      </c>
      <c r="AI774" s="564">
        <v>0</v>
      </c>
      <c r="AJ774" s="564">
        <v>0</v>
      </c>
      <c r="AK774" s="564">
        <v>0</v>
      </c>
    </row>
    <row r="775" spans="1:37">
      <c r="A775">
        <v>771</v>
      </c>
      <c r="B775" s="564">
        <f t="shared" ref="B775:B838" ca="1" si="78">SUM(INDIRECT("H"&amp;A775+4&amp;":"&amp;HLOOKUP(H$1,$AA$1:$BD$2,2,0)&amp;A775+4))</f>
        <v>0</v>
      </c>
      <c r="C775" s="564">
        <f t="shared" ca="1" si="73"/>
        <v>0</v>
      </c>
      <c r="D775" s="564">
        <f t="shared" ca="1" si="76"/>
        <v>0</v>
      </c>
      <c r="E775" s="564">
        <f t="shared" ca="1" si="74"/>
        <v>0</v>
      </c>
      <c r="F775" s="564">
        <f t="shared" ca="1" si="77"/>
        <v>1</v>
      </c>
      <c r="G775" s="564">
        <f t="shared" ca="1" si="75"/>
        <v>8.4657230107345622</v>
      </c>
      <c r="H775" s="564">
        <v>0</v>
      </c>
      <c r="I775" s="564">
        <v>0</v>
      </c>
      <c r="J775" s="564">
        <v>0</v>
      </c>
      <c r="K775" s="564">
        <v>0</v>
      </c>
      <c r="L775" s="564">
        <v>0</v>
      </c>
      <c r="M775" s="564">
        <v>0</v>
      </c>
      <c r="N775" s="564">
        <v>0</v>
      </c>
      <c r="O775" s="564">
        <v>0</v>
      </c>
      <c r="P775" s="564">
        <v>0</v>
      </c>
      <c r="Q775" s="564">
        <v>0</v>
      </c>
      <c r="R775" s="564">
        <v>0</v>
      </c>
      <c r="S775" s="564">
        <v>0</v>
      </c>
      <c r="T775" s="564">
        <v>0</v>
      </c>
      <c r="U775" s="564">
        <v>0</v>
      </c>
      <c r="V775" s="564">
        <v>0</v>
      </c>
      <c r="W775" s="564">
        <v>0</v>
      </c>
      <c r="X775" s="564">
        <v>0</v>
      </c>
      <c r="Y775" s="564">
        <v>0</v>
      </c>
      <c r="Z775" s="564">
        <v>0</v>
      </c>
      <c r="AA775" s="564">
        <v>0</v>
      </c>
      <c r="AB775" s="564">
        <v>0</v>
      </c>
      <c r="AC775" s="564">
        <v>0</v>
      </c>
      <c r="AD775" s="564">
        <v>0</v>
      </c>
      <c r="AE775" s="564">
        <v>0</v>
      </c>
      <c r="AF775" s="564">
        <v>0</v>
      </c>
      <c r="AG775" s="564">
        <v>0</v>
      </c>
      <c r="AH775" s="564">
        <v>0</v>
      </c>
      <c r="AI775" s="564">
        <v>0</v>
      </c>
      <c r="AJ775" s="564">
        <v>0</v>
      </c>
      <c r="AK775" s="564">
        <v>0</v>
      </c>
    </row>
    <row r="776" spans="1:37">
      <c r="A776">
        <v>772</v>
      </c>
      <c r="B776" s="564">
        <f t="shared" ca="1" si="78"/>
        <v>0</v>
      </c>
      <c r="C776" s="564">
        <f t="shared" ca="1" si="73"/>
        <v>0</v>
      </c>
      <c r="D776" s="564">
        <f t="shared" ca="1" si="76"/>
        <v>0</v>
      </c>
      <c r="E776" s="564">
        <f t="shared" ca="1" si="74"/>
        <v>0</v>
      </c>
      <c r="F776" s="564">
        <f t="shared" ca="1" si="77"/>
        <v>1</v>
      </c>
      <c r="G776" s="564">
        <f t="shared" ca="1" si="75"/>
        <v>1.4139417099888203</v>
      </c>
      <c r="H776" s="564">
        <v>0</v>
      </c>
      <c r="I776" s="564">
        <v>0</v>
      </c>
      <c r="J776" s="564">
        <v>0</v>
      </c>
      <c r="K776" s="564">
        <v>0</v>
      </c>
      <c r="L776" s="564">
        <v>0</v>
      </c>
      <c r="M776" s="564">
        <v>0</v>
      </c>
      <c r="N776" s="564">
        <v>0</v>
      </c>
      <c r="O776" s="564">
        <v>0</v>
      </c>
      <c r="P776" s="564">
        <v>0</v>
      </c>
      <c r="Q776" s="564">
        <v>0</v>
      </c>
      <c r="R776" s="564">
        <v>0</v>
      </c>
      <c r="S776" s="564">
        <v>0</v>
      </c>
      <c r="T776" s="564">
        <v>0</v>
      </c>
      <c r="U776" s="564">
        <v>0</v>
      </c>
      <c r="V776" s="564">
        <v>0</v>
      </c>
      <c r="W776" s="564">
        <v>0</v>
      </c>
      <c r="X776" s="564">
        <v>0</v>
      </c>
      <c r="Y776" s="564">
        <v>0</v>
      </c>
      <c r="Z776" s="564">
        <v>0</v>
      </c>
      <c r="AA776" s="564">
        <v>0</v>
      </c>
      <c r="AB776" s="564">
        <v>0</v>
      </c>
      <c r="AC776" s="564">
        <v>0</v>
      </c>
      <c r="AD776" s="564">
        <v>0</v>
      </c>
      <c r="AE776" s="564">
        <v>0</v>
      </c>
      <c r="AF776" s="564">
        <v>0</v>
      </c>
      <c r="AG776" s="564">
        <v>0</v>
      </c>
      <c r="AH776" s="564">
        <v>0</v>
      </c>
      <c r="AI776" s="564">
        <v>0</v>
      </c>
      <c r="AJ776" s="564">
        <v>0</v>
      </c>
      <c r="AK776" s="564">
        <v>0</v>
      </c>
    </row>
    <row r="777" spans="1:37">
      <c r="A777">
        <v>773</v>
      </c>
      <c r="B777" s="564">
        <f t="shared" ca="1" si="78"/>
        <v>0</v>
      </c>
      <c r="C777" s="564">
        <f t="shared" ca="1" si="73"/>
        <v>0</v>
      </c>
      <c r="D777" s="564">
        <f t="shared" ca="1" si="76"/>
        <v>0</v>
      </c>
      <c r="E777" s="564">
        <f t="shared" ca="1" si="74"/>
        <v>0</v>
      </c>
      <c r="F777" s="564">
        <f t="shared" ca="1" si="77"/>
        <v>1</v>
      </c>
      <c r="G777" s="564">
        <f t="shared" ca="1" si="75"/>
        <v>-0.43280628562022549</v>
      </c>
      <c r="H777" s="564">
        <v>0</v>
      </c>
      <c r="I777" s="564">
        <v>0</v>
      </c>
      <c r="J777" s="564">
        <v>0</v>
      </c>
      <c r="K777" s="564">
        <v>0</v>
      </c>
      <c r="L777" s="564">
        <v>0</v>
      </c>
      <c r="M777" s="564">
        <v>0</v>
      </c>
      <c r="N777" s="564">
        <v>0</v>
      </c>
      <c r="O777" s="564">
        <v>0</v>
      </c>
      <c r="P777" s="564">
        <v>0</v>
      </c>
      <c r="Q777" s="564">
        <v>0</v>
      </c>
      <c r="R777" s="564">
        <v>0</v>
      </c>
      <c r="S777" s="564">
        <v>0</v>
      </c>
      <c r="T777" s="564">
        <v>0</v>
      </c>
      <c r="U777" s="564">
        <v>0</v>
      </c>
      <c r="V777" s="564">
        <v>0</v>
      </c>
      <c r="W777" s="564">
        <v>0</v>
      </c>
      <c r="X777" s="564">
        <v>0</v>
      </c>
      <c r="Y777" s="564">
        <v>0</v>
      </c>
      <c r="Z777" s="564">
        <v>0</v>
      </c>
      <c r="AA777" s="564">
        <v>0</v>
      </c>
      <c r="AB777" s="564">
        <v>0</v>
      </c>
      <c r="AC777" s="564">
        <v>0</v>
      </c>
      <c r="AD777" s="564">
        <v>0</v>
      </c>
      <c r="AE777" s="564">
        <v>0</v>
      </c>
      <c r="AF777" s="564">
        <v>0</v>
      </c>
      <c r="AG777" s="564">
        <v>0</v>
      </c>
      <c r="AH777" s="564">
        <v>0</v>
      </c>
      <c r="AI777" s="564">
        <v>0</v>
      </c>
      <c r="AJ777" s="564">
        <v>0</v>
      </c>
      <c r="AK777" s="564">
        <v>0</v>
      </c>
    </row>
    <row r="778" spans="1:37">
      <c r="A778">
        <v>774</v>
      </c>
      <c r="B778" s="564">
        <f t="shared" ca="1" si="78"/>
        <v>20</v>
      </c>
      <c r="C778" s="564">
        <f t="shared" ca="1" si="73"/>
        <v>400</v>
      </c>
      <c r="D778" s="564">
        <f t="shared" ca="1" si="76"/>
        <v>20</v>
      </c>
      <c r="E778" s="564">
        <f t="shared" ca="1" si="74"/>
        <v>0</v>
      </c>
      <c r="F778" s="564">
        <f t="shared" ca="1" si="77"/>
        <v>1</v>
      </c>
      <c r="G778" s="564">
        <f t="shared" ca="1" si="75"/>
        <v>-2.2914143960958238</v>
      </c>
      <c r="H778" s="564">
        <v>1</v>
      </c>
      <c r="I778" s="564">
        <v>1</v>
      </c>
      <c r="J778" s="564">
        <v>1</v>
      </c>
      <c r="K778" s="564">
        <v>1</v>
      </c>
      <c r="L778" s="564">
        <v>1</v>
      </c>
      <c r="M778" s="564">
        <v>1</v>
      </c>
      <c r="N778" s="564">
        <v>1</v>
      </c>
      <c r="O778" s="564">
        <v>1</v>
      </c>
      <c r="P778" s="564">
        <v>1</v>
      </c>
      <c r="Q778" s="564">
        <v>1</v>
      </c>
      <c r="R778" s="564">
        <v>1</v>
      </c>
      <c r="S778" s="564">
        <v>1</v>
      </c>
      <c r="T778" s="564">
        <v>1</v>
      </c>
      <c r="U778" s="564">
        <v>1</v>
      </c>
      <c r="V778" s="564">
        <v>1</v>
      </c>
      <c r="W778" s="564">
        <v>1</v>
      </c>
      <c r="X778" s="564">
        <v>1</v>
      </c>
      <c r="Y778" s="564">
        <v>1</v>
      </c>
      <c r="Z778" s="564">
        <v>1</v>
      </c>
      <c r="AA778" s="564">
        <v>1</v>
      </c>
      <c r="AB778" s="564">
        <v>1</v>
      </c>
      <c r="AC778" s="564">
        <v>1</v>
      </c>
      <c r="AD778" s="564">
        <v>1</v>
      </c>
      <c r="AE778" s="564">
        <v>1</v>
      </c>
      <c r="AF778" s="564">
        <v>1</v>
      </c>
      <c r="AG778" s="564">
        <v>1</v>
      </c>
      <c r="AH778" s="564">
        <v>1</v>
      </c>
      <c r="AI778" s="564">
        <v>1</v>
      </c>
      <c r="AJ778" s="564">
        <v>1</v>
      </c>
      <c r="AK778" s="564">
        <v>1</v>
      </c>
    </row>
    <row r="779" spans="1:37">
      <c r="A779">
        <v>775</v>
      </c>
      <c r="B779" s="564">
        <f t="shared" ca="1" si="78"/>
        <v>20</v>
      </c>
      <c r="C779" s="564">
        <f t="shared" ca="1" si="73"/>
        <v>400</v>
      </c>
      <c r="D779" s="564">
        <f t="shared" ca="1" si="76"/>
        <v>20</v>
      </c>
      <c r="E779" s="564">
        <f t="shared" ca="1" si="74"/>
        <v>0</v>
      </c>
      <c r="F779" s="564">
        <f t="shared" ca="1" si="77"/>
        <v>1</v>
      </c>
      <c r="G779" s="564">
        <f t="shared" ca="1" si="75"/>
        <v>-3.0032785096406869</v>
      </c>
      <c r="H779" s="564">
        <v>1</v>
      </c>
      <c r="I779" s="564">
        <v>1</v>
      </c>
      <c r="J779" s="564">
        <v>1</v>
      </c>
      <c r="K779" s="564">
        <v>1</v>
      </c>
      <c r="L779" s="564">
        <v>1</v>
      </c>
      <c r="M779" s="564">
        <v>1</v>
      </c>
      <c r="N779" s="564">
        <v>1</v>
      </c>
      <c r="O779" s="564">
        <v>1</v>
      </c>
      <c r="P779" s="564">
        <v>1</v>
      </c>
      <c r="Q779" s="564">
        <v>1</v>
      </c>
      <c r="R779" s="564">
        <v>1</v>
      </c>
      <c r="S779" s="564">
        <v>1</v>
      </c>
      <c r="T779" s="564">
        <v>1</v>
      </c>
      <c r="U779" s="564">
        <v>1</v>
      </c>
      <c r="V779" s="564">
        <v>1</v>
      </c>
      <c r="W779" s="564">
        <v>1</v>
      </c>
      <c r="X779" s="564">
        <v>1</v>
      </c>
      <c r="Y779" s="564">
        <v>1</v>
      </c>
      <c r="Z779" s="564">
        <v>1</v>
      </c>
      <c r="AA779" s="564">
        <v>1</v>
      </c>
      <c r="AB779" s="564">
        <v>1</v>
      </c>
      <c r="AC779" s="564">
        <v>1</v>
      </c>
      <c r="AD779" s="564">
        <v>1</v>
      </c>
      <c r="AE779" s="564">
        <v>1</v>
      </c>
      <c r="AF779" s="564">
        <v>1</v>
      </c>
      <c r="AG779" s="564">
        <v>1</v>
      </c>
      <c r="AH779" s="564">
        <v>1</v>
      </c>
      <c r="AI779" s="564">
        <v>1</v>
      </c>
      <c r="AJ779" s="564">
        <v>1</v>
      </c>
      <c r="AK779" s="564">
        <v>1</v>
      </c>
    </row>
    <row r="780" spans="1:37">
      <c r="A780">
        <v>776</v>
      </c>
      <c r="B780" s="564">
        <f t="shared" ca="1" si="78"/>
        <v>20</v>
      </c>
      <c r="C780" s="564">
        <f t="shared" ca="1" si="73"/>
        <v>400</v>
      </c>
      <c r="D780" s="564">
        <f t="shared" ca="1" si="76"/>
        <v>20</v>
      </c>
      <c r="E780" s="564">
        <f t="shared" ca="1" si="74"/>
        <v>0</v>
      </c>
      <c r="F780" s="564">
        <f t="shared" ca="1" si="77"/>
        <v>1</v>
      </c>
      <c r="G780" s="564">
        <f t="shared" ca="1" si="75"/>
        <v>3.1197046189910784</v>
      </c>
      <c r="H780" s="564">
        <v>1</v>
      </c>
      <c r="I780" s="564">
        <v>1</v>
      </c>
      <c r="J780" s="564">
        <v>1</v>
      </c>
      <c r="K780" s="564">
        <v>1</v>
      </c>
      <c r="L780" s="564">
        <v>1</v>
      </c>
      <c r="M780" s="564">
        <v>1</v>
      </c>
      <c r="N780" s="564">
        <v>1</v>
      </c>
      <c r="O780" s="564">
        <v>1</v>
      </c>
      <c r="P780" s="564">
        <v>1</v>
      </c>
      <c r="Q780" s="564">
        <v>1</v>
      </c>
      <c r="R780" s="564">
        <v>1</v>
      </c>
      <c r="S780" s="564">
        <v>1</v>
      </c>
      <c r="T780" s="564">
        <v>1</v>
      </c>
      <c r="U780" s="564">
        <v>1</v>
      </c>
      <c r="V780" s="564">
        <v>1</v>
      </c>
      <c r="W780" s="564">
        <v>1</v>
      </c>
      <c r="X780" s="564">
        <v>1</v>
      </c>
      <c r="Y780" s="564">
        <v>1</v>
      </c>
      <c r="Z780" s="564">
        <v>1</v>
      </c>
      <c r="AA780" s="564">
        <v>1</v>
      </c>
      <c r="AB780" s="564">
        <v>1</v>
      </c>
      <c r="AC780" s="564">
        <v>1</v>
      </c>
      <c r="AD780" s="564">
        <v>1</v>
      </c>
      <c r="AE780" s="564">
        <v>1</v>
      </c>
      <c r="AF780" s="564">
        <v>1</v>
      </c>
      <c r="AG780" s="564">
        <v>1</v>
      </c>
      <c r="AH780" s="564">
        <v>1</v>
      </c>
      <c r="AI780" s="564">
        <v>1</v>
      </c>
      <c r="AJ780" s="564">
        <v>1</v>
      </c>
      <c r="AK780" s="564">
        <v>1</v>
      </c>
    </row>
    <row r="781" spans="1:37">
      <c r="A781">
        <v>777</v>
      </c>
      <c r="B781" s="564">
        <f t="shared" ca="1" si="78"/>
        <v>16</v>
      </c>
      <c r="C781" s="564">
        <f t="shared" ca="1" si="73"/>
        <v>256</v>
      </c>
      <c r="D781" s="564">
        <f t="shared" ca="1" si="76"/>
        <v>16</v>
      </c>
      <c r="E781" s="564">
        <f t="shared" ca="1" si="74"/>
        <v>3.1999999999999993</v>
      </c>
      <c r="F781" s="564">
        <f t="shared" ca="1" si="77"/>
        <v>0.66315789473684217</v>
      </c>
      <c r="G781" s="564">
        <f t="shared" ca="1" si="75"/>
        <v>7.0860161161075865</v>
      </c>
      <c r="H781" s="564">
        <v>1</v>
      </c>
      <c r="I781" s="564">
        <v>1</v>
      </c>
      <c r="J781" s="564">
        <v>1</v>
      </c>
      <c r="K781" s="564">
        <v>1</v>
      </c>
      <c r="L781" s="564">
        <v>1</v>
      </c>
      <c r="M781" s="564">
        <v>1</v>
      </c>
      <c r="N781" s="564">
        <v>1</v>
      </c>
      <c r="O781" s="564">
        <v>0</v>
      </c>
      <c r="P781" s="564">
        <v>1</v>
      </c>
      <c r="Q781" s="564">
        <v>1</v>
      </c>
      <c r="R781" s="564">
        <v>1</v>
      </c>
      <c r="S781" s="564">
        <v>1</v>
      </c>
      <c r="T781" s="564">
        <v>1</v>
      </c>
      <c r="U781" s="564">
        <v>0</v>
      </c>
      <c r="V781" s="564">
        <v>1</v>
      </c>
      <c r="W781" s="564">
        <v>1</v>
      </c>
      <c r="X781" s="564">
        <v>0</v>
      </c>
      <c r="Y781" s="564">
        <v>1</v>
      </c>
      <c r="Z781" s="564">
        <v>0</v>
      </c>
      <c r="AA781" s="564">
        <v>1</v>
      </c>
      <c r="AB781" s="564">
        <v>1</v>
      </c>
      <c r="AC781" s="564">
        <v>1</v>
      </c>
      <c r="AD781" s="564">
        <v>1</v>
      </c>
      <c r="AE781" s="564">
        <v>0</v>
      </c>
      <c r="AF781" s="564">
        <v>1</v>
      </c>
      <c r="AG781" s="564">
        <v>1</v>
      </c>
      <c r="AH781" s="564">
        <v>0</v>
      </c>
      <c r="AI781" s="564">
        <v>1</v>
      </c>
      <c r="AJ781" s="564">
        <v>1</v>
      </c>
      <c r="AK781" s="564">
        <v>1</v>
      </c>
    </row>
    <row r="782" spans="1:37">
      <c r="A782">
        <v>778</v>
      </c>
      <c r="B782" s="564">
        <f t="shared" ca="1" si="78"/>
        <v>6</v>
      </c>
      <c r="C782" s="564">
        <f t="shared" ca="1" si="73"/>
        <v>36</v>
      </c>
      <c r="D782" s="564">
        <f t="shared" ca="1" si="76"/>
        <v>6</v>
      </c>
      <c r="E782" s="564">
        <f t="shared" ca="1" si="74"/>
        <v>4.2</v>
      </c>
      <c r="F782" s="564">
        <f t="shared" ca="1" si="77"/>
        <v>0.55789473684210522</v>
      </c>
      <c r="G782" s="564">
        <f t="shared" ca="1" si="75"/>
        <v>-6.7247677357316178</v>
      </c>
      <c r="H782" s="564">
        <v>1</v>
      </c>
      <c r="I782" s="564">
        <v>0</v>
      </c>
      <c r="J782" s="564">
        <v>1</v>
      </c>
      <c r="K782" s="564">
        <v>0</v>
      </c>
      <c r="L782" s="564">
        <v>0</v>
      </c>
      <c r="M782" s="564">
        <v>0</v>
      </c>
      <c r="N782" s="564">
        <v>0</v>
      </c>
      <c r="O782" s="564">
        <v>1</v>
      </c>
      <c r="P782" s="564">
        <v>0</v>
      </c>
      <c r="Q782" s="564">
        <v>0</v>
      </c>
      <c r="R782" s="564">
        <v>1</v>
      </c>
      <c r="S782" s="564">
        <v>0</v>
      </c>
      <c r="T782" s="564">
        <v>0</v>
      </c>
      <c r="U782" s="564">
        <v>0</v>
      </c>
      <c r="V782" s="564">
        <v>1</v>
      </c>
      <c r="W782" s="564">
        <v>1</v>
      </c>
      <c r="X782" s="564">
        <v>0</v>
      </c>
      <c r="Y782" s="564">
        <v>0</v>
      </c>
      <c r="Z782" s="564">
        <v>0</v>
      </c>
      <c r="AA782" s="564">
        <v>0</v>
      </c>
      <c r="AB782" s="564">
        <v>0</v>
      </c>
      <c r="AC782" s="564">
        <v>0</v>
      </c>
      <c r="AD782" s="564">
        <v>1</v>
      </c>
      <c r="AE782" s="564">
        <v>0</v>
      </c>
      <c r="AF782" s="564">
        <v>1</v>
      </c>
      <c r="AG782" s="564">
        <v>0</v>
      </c>
      <c r="AH782" s="564">
        <v>0</v>
      </c>
      <c r="AI782" s="564">
        <v>0</v>
      </c>
      <c r="AJ782" s="564">
        <v>0</v>
      </c>
      <c r="AK782" s="564">
        <v>0</v>
      </c>
    </row>
    <row r="783" spans="1:37">
      <c r="A783">
        <v>779</v>
      </c>
      <c r="B783" s="564">
        <f t="shared" ca="1" si="78"/>
        <v>0</v>
      </c>
      <c r="C783" s="564">
        <f t="shared" ca="1" si="73"/>
        <v>0</v>
      </c>
      <c r="D783" s="564">
        <f t="shared" ca="1" si="76"/>
        <v>0</v>
      </c>
      <c r="E783" s="564">
        <f t="shared" ca="1" si="74"/>
        <v>0</v>
      </c>
      <c r="F783" s="564">
        <f t="shared" ca="1" si="77"/>
        <v>1</v>
      </c>
      <c r="G783" s="564">
        <f t="shared" ca="1" si="75"/>
        <v>0.1411502269610373</v>
      </c>
      <c r="H783" s="564">
        <v>0</v>
      </c>
      <c r="I783" s="564">
        <v>0</v>
      </c>
      <c r="J783" s="564">
        <v>0</v>
      </c>
      <c r="K783" s="564">
        <v>0</v>
      </c>
      <c r="L783" s="564">
        <v>0</v>
      </c>
      <c r="M783" s="564">
        <v>0</v>
      </c>
      <c r="N783" s="564">
        <v>0</v>
      </c>
      <c r="O783" s="564">
        <v>0</v>
      </c>
      <c r="P783" s="564">
        <v>0</v>
      </c>
      <c r="Q783" s="564">
        <v>0</v>
      </c>
      <c r="R783" s="564">
        <v>0</v>
      </c>
      <c r="S783" s="564">
        <v>0</v>
      </c>
      <c r="T783" s="564">
        <v>0</v>
      </c>
      <c r="U783" s="564">
        <v>0</v>
      </c>
      <c r="V783" s="564">
        <v>0</v>
      </c>
      <c r="W783" s="564">
        <v>0</v>
      </c>
      <c r="X783" s="564">
        <v>0</v>
      </c>
      <c r="Y783" s="564">
        <v>0</v>
      </c>
      <c r="Z783" s="564">
        <v>0</v>
      </c>
      <c r="AA783" s="564">
        <v>0</v>
      </c>
      <c r="AB783" s="564">
        <v>0</v>
      </c>
      <c r="AC783" s="564">
        <v>0</v>
      </c>
      <c r="AD783" s="564">
        <v>0</v>
      </c>
      <c r="AE783" s="564">
        <v>0</v>
      </c>
      <c r="AF783" s="564">
        <v>0</v>
      </c>
      <c r="AG783" s="564">
        <v>0</v>
      </c>
      <c r="AH783" s="564">
        <v>0</v>
      </c>
      <c r="AI783" s="564">
        <v>0</v>
      </c>
      <c r="AJ783" s="564">
        <v>0</v>
      </c>
      <c r="AK783" s="564">
        <v>0</v>
      </c>
    </row>
    <row r="784" spans="1:37">
      <c r="A784">
        <v>780</v>
      </c>
      <c r="B784" s="564">
        <f t="shared" ca="1" si="78"/>
        <v>0</v>
      </c>
      <c r="C784" s="564">
        <f t="shared" ca="1" si="73"/>
        <v>0</v>
      </c>
      <c r="D784" s="564">
        <f t="shared" ca="1" si="76"/>
        <v>0</v>
      </c>
      <c r="E784" s="564">
        <f t="shared" ca="1" si="74"/>
        <v>0</v>
      </c>
      <c r="F784" s="564">
        <f t="shared" ca="1" si="77"/>
        <v>1</v>
      </c>
      <c r="G784" s="564">
        <f t="shared" ca="1" si="75"/>
        <v>2.7903566615607884</v>
      </c>
      <c r="H784" s="564">
        <v>0</v>
      </c>
      <c r="I784" s="564">
        <v>0</v>
      </c>
      <c r="J784" s="564">
        <v>0</v>
      </c>
      <c r="K784" s="564">
        <v>0</v>
      </c>
      <c r="L784" s="564">
        <v>0</v>
      </c>
      <c r="M784" s="564">
        <v>0</v>
      </c>
      <c r="N784" s="564">
        <v>0</v>
      </c>
      <c r="O784" s="564">
        <v>0</v>
      </c>
      <c r="P784" s="564">
        <v>0</v>
      </c>
      <c r="Q784" s="564">
        <v>0</v>
      </c>
      <c r="R784" s="564">
        <v>0</v>
      </c>
      <c r="S784" s="564">
        <v>0</v>
      </c>
      <c r="T784" s="564">
        <v>0</v>
      </c>
      <c r="U784" s="564">
        <v>0</v>
      </c>
      <c r="V784" s="564">
        <v>0</v>
      </c>
      <c r="W784" s="564">
        <v>0</v>
      </c>
      <c r="X784" s="564">
        <v>0</v>
      </c>
      <c r="Y784" s="564">
        <v>0</v>
      </c>
      <c r="Z784" s="564">
        <v>0</v>
      </c>
      <c r="AA784" s="564">
        <v>0</v>
      </c>
      <c r="AB784" s="564">
        <v>0</v>
      </c>
      <c r="AC784" s="564">
        <v>0</v>
      </c>
      <c r="AD784" s="564">
        <v>0</v>
      </c>
      <c r="AE784" s="564">
        <v>0</v>
      </c>
      <c r="AF784" s="564">
        <v>0</v>
      </c>
      <c r="AG784" s="564">
        <v>0</v>
      </c>
      <c r="AH784" s="564">
        <v>0</v>
      </c>
      <c r="AI784" s="564">
        <v>0</v>
      </c>
      <c r="AJ784" s="564">
        <v>0</v>
      </c>
      <c r="AK784" s="564">
        <v>0</v>
      </c>
    </row>
    <row r="785" spans="1:37">
      <c r="A785">
        <v>781</v>
      </c>
      <c r="B785" s="564">
        <f t="shared" ca="1" si="78"/>
        <v>20</v>
      </c>
      <c r="C785" s="564">
        <f t="shared" ca="1" si="73"/>
        <v>400</v>
      </c>
      <c r="D785" s="564">
        <f t="shared" ca="1" si="76"/>
        <v>20</v>
      </c>
      <c r="E785" s="564">
        <f t="shared" ca="1" si="74"/>
        <v>0</v>
      </c>
      <c r="F785" s="564">
        <f t="shared" ca="1" si="77"/>
        <v>1</v>
      </c>
      <c r="G785" s="564">
        <f t="shared" ca="1" si="75"/>
        <v>-5.4746600430700276</v>
      </c>
      <c r="H785" s="564">
        <v>1</v>
      </c>
      <c r="I785" s="564">
        <v>1</v>
      </c>
      <c r="J785" s="564">
        <v>1</v>
      </c>
      <c r="K785" s="564">
        <v>1</v>
      </c>
      <c r="L785" s="564">
        <v>1</v>
      </c>
      <c r="M785" s="564">
        <v>1</v>
      </c>
      <c r="N785" s="564">
        <v>1</v>
      </c>
      <c r="O785" s="564">
        <v>1</v>
      </c>
      <c r="P785" s="564">
        <v>1</v>
      </c>
      <c r="Q785" s="564">
        <v>1</v>
      </c>
      <c r="R785" s="564">
        <v>1</v>
      </c>
      <c r="S785" s="564">
        <v>1</v>
      </c>
      <c r="T785" s="564">
        <v>1</v>
      </c>
      <c r="U785" s="564">
        <v>1</v>
      </c>
      <c r="V785" s="564">
        <v>1</v>
      </c>
      <c r="W785" s="564">
        <v>1</v>
      </c>
      <c r="X785" s="564">
        <v>1</v>
      </c>
      <c r="Y785" s="564">
        <v>1</v>
      </c>
      <c r="Z785" s="564">
        <v>1</v>
      </c>
      <c r="AA785" s="564">
        <v>1</v>
      </c>
      <c r="AB785" s="564">
        <v>1</v>
      </c>
      <c r="AC785" s="564">
        <v>1</v>
      </c>
      <c r="AD785" s="564">
        <v>1</v>
      </c>
      <c r="AE785" s="564">
        <v>1</v>
      </c>
      <c r="AF785" s="564">
        <v>1</v>
      </c>
      <c r="AG785" s="564">
        <v>1</v>
      </c>
      <c r="AH785" s="564">
        <v>1</v>
      </c>
      <c r="AI785" s="564">
        <v>1</v>
      </c>
      <c r="AJ785" s="564">
        <v>1</v>
      </c>
      <c r="AK785" s="564">
        <v>1</v>
      </c>
    </row>
    <row r="786" spans="1:37">
      <c r="A786">
        <v>782</v>
      </c>
      <c r="B786" s="564">
        <f t="shared" ca="1" si="78"/>
        <v>0</v>
      </c>
      <c r="C786" s="564">
        <f t="shared" ca="1" si="73"/>
        <v>0</v>
      </c>
      <c r="D786" s="564">
        <f t="shared" ca="1" si="76"/>
        <v>0</v>
      </c>
      <c r="E786" s="564">
        <f t="shared" ca="1" si="74"/>
        <v>0</v>
      </c>
      <c r="F786" s="564">
        <f t="shared" ca="1" si="77"/>
        <v>1</v>
      </c>
      <c r="G786" s="564">
        <f t="shared" ca="1" si="75"/>
        <v>5.3539198845527718</v>
      </c>
      <c r="H786" s="564">
        <v>0</v>
      </c>
      <c r="I786" s="564">
        <v>0</v>
      </c>
      <c r="J786" s="564">
        <v>0</v>
      </c>
      <c r="K786" s="564">
        <v>0</v>
      </c>
      <c r="L786" s="564">
        <v>0</v>
      </c>
      <c r="M786" s="564">
        <v>0</v>
      </c>
      <c r="N786" s="564">
        <v>0</v>
      </c>
      <c r="O786" s="564">
        <v>0</v>
      </c>
      <c r="P786" s="564">
        <v>0</v>
      </c>
      <c r="Q786" s="564">
        <v>0</v>
      </c>
      <c r="R786" s="564">
        <v>0</v>
      </c>
      <c r="S786" s="564">
        <v>0</v>
      </c>
      <c r="T786" s="564">
        <v>0</v>
      </c>
      <c r="U786" s="564">
        <v>0</v>
      </c>
      <c r="V786" s="564">
        <v>0</v>
      </c>
      <c r="W786" s="564">
        <v>0</v>
      </c>
      <c r="X786" s="564">
        <v>0</v>
      </c>
      <c r="Y786" s="564">
        <v>0</v>
      </c>
      <c r="Z786" s="564">
        <v>0</v>
      </c>
      <c r="AA786" s="564">
        <v>0</v>
      </c>
      <c r="AB786" s="564">
        <v>0</v>
      </c>
      <c r="AC786" s="564">
        <v>0</v>
      </c>
      <c r="AD786" s="564">
        <v>0</v>
      </c>
      <c r="AE786" s="564">
        <v>0</v>
      </c>
      <c r="AF786" s="564">
        <v>0</v>
      </c>
      <c r="AG786" s="564">
        <v>0</v>
      </c>
      <c r="AH786" s="564">
        <v>0</v>
      </c>
      <c r="AI786" s="564">
        <v>0</v>
      </c>
      <c r="AJ786" s="564">
        <v>0</v>
      </c>
      <c r="AK786" s="564">
        <v>0</v>
      </c>
    </row>
    <row r="787" spans="1:37">
      <c r="A787">
        <v>783</v>
      </c>
      <c r="B787" s="564">
        <f t="shared" ca="1" si="78"/>
        <v>0</v>
      </c>
      <c r="C787" s="564">
        <f t="shared" ca="1" si="73"/>
        <v>0</v>
      </c>
      <c r="D787" s="564">
        <f t="shared" ca="1" si="76"/>
        <v>0</v>
      </c>
      <c r="E787" s="564">
        <f t="shared" ca="1" si="74"/>
        <v>0</v>
      </c>
      <c r="F787" s="564">
        <f t="shared" ca="1" si="77"/>
        <v>1</v>
      </c>
      <c r="G787" s="564">
        <f t="shared" ca="1" si="75"/>
        <v>-5.8047403221258573</v>
      </c>
      <c r="H787" s="564">
        <v>0</v>
      </c>
      <c r="I787" s="564">
        <v>0</v>
      </c>
      <c r="J787" s="564">
        <v>0</v>
      </c>
      <c r="K787" s="564">
        <v>0</v>
      </c>
      <c r="L787" s="564">
        <v>0</v>
      </c>
      <c r="M787" s="564">
        <v>0</v>
      </c>
      <c r="N787" s="564">
        <v>0</v>
      </c>
      <c r="O787" s="564">
        <v>0</v>
      </c>
      <c r="P787" s="564">
        <v>0</v>
      </c>
      <c r="Q787" s="564">
        <v>0</v>
      </c>
      <c r="R787" s="564">
        <v>0</v>
      </c>
      <c r="S787" s="564">
        <v>0</v>
      </c>
      <c r="T787" s="564">
        <v>0</v>
      </c>
      <c r="U787" s="564">
        <v>0</v>
      </c>
      <c r="V787" s="564">
        <v>0</v>
      </c>
      <c r="W787" s="564">
        <v>0</v>
      </c>
      <c r="X787" s="564">
        <v>0</v>
      </c>
      <c r="Y787" s="564">
        <v>0</v>
      </c>
      <c r="Z787" s="564">
        <v>0</v>
      </c>
      <c r="AA787" s="564">
        <v>0</v>
      </c>
      <c r="AB787" s="564">
        <v>0</v>
      </c>
      <c r="AC787" s="564">
        <v>0</v>
      </c>
      <c r="AD787" s="564">
        <v>0</v>
      </c>
      <c r="AE787" s="564">
        <v>0</v>
      </c>
      <c r="AF787" s="564">
        <v>0</v>
      </c>
      <c r="AG787" s="564">
        <v>0</v>
      </c>
      <c r="AH787" s="564">
        <v>0</v>
      </c>
      <c r="AI787" s="564">
        <v>0</v>
      </c>
      <c r="AJ787" s="564">
        <v>0</v>
      </c>
      <c r="AK787" s="564">
        <v>0</v>
      </c>
    </row>
    <row r="788" spans="1:37">
      <c r="A788">
        <v>784</v>
      </c>
      <c r="B788" s="564">
        <f t="shared" ca="1" si="78"/>
        <v>0</v>
      </c>
      <c r="C788" s="564">
        <f t="shared" ca="1" si="73"/>
        <v>0</v>
      </c>
      <c r="D788" s="564">
        <f t="shared" ca="1" si="76"/>
        <v>0</v>
      </c>
      <c r="E788" s="564">
        <f t="shared" ca="1" si="74"/>
        <v>0</v>
      </c>
      <c r="F788" s="564">
        <f t="shared" ca="1" si="77"/>
        <v>1</v>
      </c>
      <c r="G788" s="564">
        <f t="shared" ca="1" si="75"/>
        <v>3.9977897857818485</v>
      </c>
      <c r="H788" s="564">
        <v>0</v>
      </c>
      <c r="I788" s="564">
        <v>0</v>
      </c>
      <c r="J788" s="564">
        <v>0</v>
      </c>
      <c r="K788" s="564">
        <v>0</v>
      </c>
      <c r="L788" s="564">
        <v>0</v>
      </c>
      <c r="M788" s="564">
        <v>0</v>
      </c>
      <c r="N788" s="564">
        <v>0</v>
      </c>
      <c r="O788" s="564">
        <v>0</v>
      </c>
      <c r="P788" s="564">
        <v>0</v>
      </c>
      <c r="Q788" s="564">
        <v>0</v>
      </c>
      <c r="R788" s="564">
        <v>0</v>
      </c>
      <c r="S788" s="564">
        <v>0</v>
      </c>
      <c r="T788" s="564">
        <v>0</v>
      </c>
      <c r="U788" s="564">
        <v>0</v>
      </c>
      <c r="V788" s="564">
        <v>0</v>
      </c>
      <c r="W788" s="564">
        <v>0</v>
      </c>
      <c r="X788" s="564">
        <v>0</v>
      </c>
      <c r="Y788" s="564">
        <v>0</v>
      </c>
      <c r="Z788" s="564">
        <v>0</v>
      </c>
      <c r="AA788" s="564">
        <v>0</v>
      </c>
      <c r="AB788" s="564">
        <v>0</v>
      </c>
      <c r="AC788" s="564">
        <v>0</v>
      </c>
      <c r="AD788" s="564">
        <v>0</v>
      </c>
      <c r="AE788" s="564">
        <v>0</v>
      </c>
      <c r="AF788" s="564">
        <v>0</v>
      </c>
      <c r="AG788" s="564">
        <v>0</v>
      </c>
      <c r="AH788" s="564">
        <v>0</v>
      </c>
      <c r="AI788" s="564">
        <v>0</v>
      </c>
      <c r="AJ788" s="564">
        <v>0</v>
      </c>
      <c r="AK788" s="564">
        <v>0</v>
      </c>
    </row>
    <row r="789" spans="1:37">
      <c r="A789">
        <v>785</v>
      </c>
      <c r="B789" s="564">
        <f t="shared" ca="1" si="78"/>
        <v>0</v>
      </c>
      <c r="C789" s="564">
        <f t="shared" ca="1" si="73"/>
        <v>0</v>
      </c>
      <c r="D789" s="564">
        <f t="shared" ca="1" si="76"/>
        <v>0</v>
      </c>
      <c r="E789" s="564">
        <f t="shared" ca="1" si="74"/>
        <v>0</v>
      </c>
      <c r="F789" s="564">
        <f t="shared" ca="1" si="77"/>
        <v>1</v>
      </c>
      <c r="G789" s="564">
        <f t="shared" ca="1" si="75"/>
        <v>0.92847034594327083</v>
      </c>
      <c r="H789" s="564">
        <v>0</v>
      </c>
      <c r="I789" s="564">
        <v>0</v>
      </c>
      <c r="J789" s="564">
        <v>0</v>
      </c>
      <c r="K789" s="564">
        <v>0</v>
      </c>
      <c r="L789" s="564">
        <v>0</v>
      </c>
      <c r="M789" s="564">
        <v>0</v>
      </c>
      <c r="N789" s="564">
        <v>0</v>
      </c>
      <c r="O789" s="564">
        <v>0</v>
      </c>
      <c r="P789" s="564">
        <v>0</v>
      </c>
      <c r="Q789" s="564">
        <v>0</v>
      </c>
      <c r="R789" s="564">
        <v>0</v>
      </c>
      <c r="S789" s="564">
        <v>0</v>
      </c>
      <c r="T789" s="564">
        <v>0</v>
      </c>
      <c r="U789" s="564">
        <v>0</v>
      </c>
      <c r="V789" s="564">
        <v>0</v>
      </c>
      <c r="W789" s="564">
        <v>0</v>
      </c>
      <c r="X789" s="564">
        <v>0</v>
      </c>
      <c r="Y789" s="564">
        <v>0</v>
      </c>
      <c r="Z789" s="564">
        <v>0</v>
      </c>
      <c r="AA789" s="564">
        <v>0</v>
      </c>
      <c r="AB789" s="564">
        <v>0</v>
      </c>
      <c r="AC789" s="564">
        <v>0</v>
      </c>
      <c r="AD789" s="564">
        <v>0</v>
      </c>
      <c r="AE789" s="564">
        <v>0</v>
      </c>
      <c r="AF789" s="564">
        <v>0</v>
      </c>
      <c r="AG789" s="564">
        <v>0</v>
      </c>
      <c r="AH789" s="564">
        <v>0</v>
      </c>
      <c r="AI789" s="564">
        <v>0</v>
      </c>
      <c r="AJ789" s="564">
        <v>0</v>
      </c>
      <c r="AK789" s="564">
        <v>0</v>
      </c>
    </row>
    <row r="790" spans="1:37">
      <c r="A790">
        <v>786</v>
      </c>
      <c r="B790" s="564">
        <f t="shared" ca="1" si="78"/>
        <v>0</v>
      </c>
      <c r="C790" s="564">
        <f t="shared" ca="1" si="73"/>
        <v>0</v>
      </c>
      <c r="D790" s="564">
        <f t="shared" ca="1" si="76"/>
        <v>0</v>
      </c>
      <c r="E790" s="564">
        <f t="shared" ca="1" si="74"/>
        <v>0</v>
      </c>
      <c r="F790" s="564">
        <f t="shared" ca="1" si="77"/>
        <v>1</v>
      </c>
      <c r="G790" s="564">
        <f t="shared" ca="1" si="75"/>
        <v>-6.211784510526849</v>
      </c>
      <c r="H790" s="564">
        <v>0</v>
      </c>
      <c r="I790" s="564">
        <v>0</v>
      </c>
      <c r="J790" s="564">
        <v>0</v>
      </c>
      <c r="K790" s="564">
        <v>0</v>
      </c>
      <c r="L790" s="564">
        <v>0</v>
      </c>
      <c r="M790" s="564">
        <v>0</v>
      </c>
      <c r="N790" s="564">
        <v>0</v>
      </c>
      <c r="O790" s="564">
        <v>0</v>
      </c>
      <c r="P790" s="564">
        <v>0</v>
      </c>
      <c r="Q790" s="564">
        <v>0</v>
      </c>
      <c r="R790" s="564">
        <v>0</v>
      </c>
      <c r="S790" s="564">
        <v>0</v>
      </c>
      <c r="T790" s="564">
        <v>0</v>
      </c>
      <c r="U790" s="564">
        <v>0</v>
      </c>
      <c r="V790" s="564">
        <v>0</v>
      </c>
      <c r="W790" s="564">
        <v>0</v>
      </c>
      <c r="X790" s="564">
        <v>0</v>
      </c>
      <c r="Y790" s="564">
        <v>0</v>
      </c>
      <c r="Z790" s="564">
        <v>0</v>
      </c>
      <c r="AA790" s="564">
        <v>0</v>
      </c>
      <c r="AB790" s="564">
        <v>0</v>
      </c>
      <c r="AC790" s="564">
        <v>0</v>
      </c>
      <c r="AD790" s="564">
        <v>0</v>
      </c>
      <c r="AE790" s="564">
        <v>0</v>
      </c>
      <c r="AF790" s="564">
        <v>0</v>
      </c>
      <c r="AG790" s="564">
        <v>0</v>
      </c>
      <c r="AH790" s="564">
        <v>0</v>
      </c>
      <c r="AI790" s="564">
        <v>0</v>
      </c>
      <c r="AJ790" s="564">
        <v>0</v>
      </c>
      <c r="AK790" s="564">
        <v>0</v>
      </c>
    </row>
    <row r="791" spans="1:37">
      <c r="A791">
        <v>787</v>
      </c>
      <c r="B791" s="564">
        <f t="shared" ca="1" si="78"/>
        <v>20</v>
      </c>
      <c r="C791" s="564">
        <f t="shared" ca="1" si="73"/>
        <v>400</v>
      </c>
      <c r="D791" s="564">
        <f t="shared" ca="1" si="76"/>
        <v>20</v>
      </c>
      <c r="E791" s="564">
        <f t="shared" ca="1" si="74"/>
        <v>0</v>
      </c>
      <c r="F791" s="564">
        <f t="shared" ca="1" si="77"/>
        <v>1</v>
      </c>
      <c r="G791" s="564">
        <f t="shared" ca="1" si="75"/>
        <v>-2.4741142397690976</v>
      </c>
      <c r="H791" s="564">
        <v>1</v>
      </c>
      <c r="I791" s="564">
        <v>1</v>
      </c>
      <c r="J791" s="564">
        <v>1</v>
      </c>
      <c r="K791" s="564">
        <v>1</v>
      </c>
      <c r="L791" s="564">
        <v>1</v>
      </c>
      <c r="M791" s="564">
        <v>1</v>
      </c>
      <c r="N791" s="564">
        <v>1</v>
      </c>
      <c r="O791" s="564">
        <v>1</v>
      </c>
      <c r="P791" s="564">
        <v>1</v>
      </c>
      <c r="Q791" s="564">
        <v>1</v>
      </c>
      <c r="R791" s="564">
        <v>1</v>
      </c>
      <c r="S791" s="564">
        <v>1</v>
      </c>
      <c r="T791" s="564">
        <v>1</v>
      </c>
      <c r="U791" s="564">
        <v>1</v>
      </c>
      <c r="V791" s="564">
        <v>1</v>
      </c>
      <c r="W791" s="564">
        <v>1</v>
      </c>
      <c r="X791" s="564">
        <v>1</v>
      </c>
      <c r="Y791" s="564">
        <v>1</v>
      </c>
      <c r="Z791" s="564">
        <v>1</v>
      </c>
      <c r="AA791" s="564">
        <v>1</v>
      </c>
      <c r="AB791" s="564">
        <v>1</v>
      </c>
      <c r="AC791" s="564">
        <v>1</v>
      </c>
      <c r="AD791" s="564">
        <v>1</v>
      </c>
      <c r="AE791" s="564">
        <v>1</v>
      </c>
      <c r="AF791" s="564">
        <v>1</v>
      </c>
      <c r="AG791" s="564">
        <v>1</v>
      </c>
      <c r="AH791" s="564">
        <v>1</v>
      </c>
      <c r="AI791" s="564">
        <v>1</v>
      </c>
      <c r="AJ791" s="564">
        <v>1</v>
      </c>
      <c r="AK791" s="564">
        <v>1</v>
      </c>
    </row>
    <row r="792" spans="1:37">
      <c r="A792">
        <v>788</v>
      </c>
      <c r="B792" s="564">
        <f t="shared" ca="1" si="78"/>
        <v>20</v>
      </c>
      <c r="C792" s="564">
        <f t="shared" ca="1" si="73"/>
        <v>400</v>
      </c>
      <c r="D792" s="564">
        <f t="shared" ca="1" si="76"/>
        <v>20</v>
      </c>
      <c r="E792" s="564">
        <f t="shared" ca="1" si="74"/>
        <v>0</v>
      </c>
      <c r="F792" s="564">
        <f t="shared" ca="1" si="77"/>
        <v>1</v>
      </c>
      <c r="G792" s="564">
        <f t="shared" ca="1" si="75"/>
        <v>-2.7000767826498819</v>
      </c>
      <c r="H792" s="564">
        <v>1</v>
      </c>
      <c r="I792" s="564">
        <v>1</v>
      </c>
      <c r="J792" s="564">
        <v>1</v>
      </c>
      <c r="K792" s="564">
        <v>1</v>
      </c>
      <c r="L792" s="564">
        <v>1</v>
      </c>
      <c r="M792" s="564">
        <v>1</v>
      </c>
      <c r="N792" s="564">
        <v>1</v>
      </c>
      <c r="O792" s="564">
        <v>1</v>
      </c>
      <c r="P792" s="564">
        <v>1</v>
      </c>
      <c r="Q792" s="564">
        <v>1</v>
      </c>
      <c r="R792" s="564">
        <v>1</v>
      </c>
      <c r="S792" s="564">
        <v>1</v>
      </c>
      <c r="T792" s="564">
        <v>1</v>
      </c>
      <c r="U792" s="564">
        <v>1</v>
      </c>
      <c r="V792" s="564">
        <v>1</v>
      </c>
      <c r="W792" s="564">
        <v>1</v>
      </c>
      <c r="X792" s="564">
        <v>1</v>
      </c>
      <c r="Y792" s="564">
        <v>1</v>
      </c>
      <c r="Z792" s="564">
        <v>1</v>
      </c>
      <c r="AA792" s="564">
        <v>1</v>
      </c>
      <c r="AB792" s="564">
        <v>1</v>
      </c>
      <c r="AC792" s="564">
        <v>1</v>
      </c>
      <c r="AD792" s="564">
        <v>1</v>
      </c>
      <c r="AE792" s="564">
        <v>1</v>
      </c>
      <c r="AF792" s="564">
        <v>1</v>
      </c>
      <c r="AG792" s="564">
        <v>1</v>
      </c>
      <c r="AH792" s="564">
        <v>1</v>
      </c>
      <c r="AI792" s="564">
        <v>1</v>
      </c>
      <c r="AJ792" s="564">
        <v>1</v>
      </c>
      <c r="AK792" s="564">
        <v>1</v>
      </c>
    </row>
    <row r="793" spans="1:37">
      <c r="A793">
        <v>789</v>
      </c>
      <c r="B793" s="564">
        <f t="shared" ca="1" si="78"/>
        <v>20</v>
      </c>
      <c r="C793" s="564">
        <f t="shared" ca="1" si="73"/>
        <v>400</v>
      </c>
      <c r="D793" s="564">
        <f t="shared" ca="1" si="76"/>
        <v>20</v>
      </c>
      <c r="E793" s="564">
        <f t="shared" ca="1" si="74"/>
        <v>0</v>
      </c>
      <c r="F793" s="564">
        <f t="shared" ca="1" si="77"/>
        <v>1</v>
      </c>
      <c r="G793" s="564">
        <f t="shared" ca="1" si="75"/>
        <v>4.4731526293558321</v>
      </c>
      <c r="H793" s="564">
        <v>1</v>
      </c>
      <c r="I793" s="564">
        <v>1</v>
      </c>
      <c r="J793" s="564">
        <v>1</v>
      </c>
      <c r="K793" s="564">
        <v>1</v>
      </c>
      <c r="L793" s="564">
        <v>1</v>
      </c>
      <c r="M793" s="564">
        <v>1</v>
      </c>
      <c r="N793" s="564">
        <v>1</v>
      </c>
      <c r="O793" s="564">
        <v>1</v>
      </c>
      <c r="P793" s="564">
        <v>1</v>
      </c>
      <c r="Q793" s="564">
        <v>1</v>
      </c>
      <c r="R793" s="564">
        <v>1</v>
      </c>
      <c r="S793" s="564">
        <v>1</v>
      </c>
      <c r="T793" s="564">
        <v>1</v>
      </c>
      <c r="U793" s="564">
        <v>1</v>
      </c>
      <c r="V793" s="564">
        <v>1</v>
      </c>
      <c r="W793" s="564">
        <v>1</v>
      </c>
      <c r="X793" s="564">
        <v>1</v>
      </c>
      <c r="Y793" s="564">
        <v>1</v>
      </c>
      <c r="Z793" s="564">
        <v>1</v>
      </c>
      <c r="AA793" s="564">
        <v>1</v>
      </c>
      <c r="AB793" s="564">
        <v>1</v>
      </c>
      <c r="AC793" s="564">
        <v>1</v>
      </c>
      <c r="AD793" s="564">
        <v>1</v>
      </c>
      <c r="AE793" s="564">
        <v>1</v>
      </c>
      <c r="AF793" s="564">
        <v>1</v>
      </c>
      <c r="AG793" s="564">
        <v>1</v>
      </c>
      <c r="AH793" s="564">
        <v>1</v>
      </c>
      <c r="AI793" s="564">
        <v>1</v>
      </c>
      <c r="AJ793" s="564">
        <v>1</v>
      </c>
      <c r="AK793" s="564">
        <v>1</v>
      </c>
    </row>
    <row r="794" spans="1:37">
      <c r="A794">
        <v>790</v>
      </c>
      <c r="B794" s="564">
        <f t="shared" ca="1" si="78"/>
        <v>0</v>
      </c>
      <c r="C794" s="564">
        <f t="shared" ca="1" si="73"/>
        <v>0</v>
      </c>
      <c r="D794" s="564">
        <f t="shared" ca="1" si="76"/>
        <v>0</v>
      </c>
      <c r="E794" s="564">
        <f t="shared" ca="1" si="74"/>
        <v>0</v>
      </c>
      <c r="F794" s="564">
        <f t="shared" ca="1" si="77"/>
        <v>1</v>
      </c>
      <c r="G794" s="564">
        <f t="shared" ca="1" si="75"/>
        <v>0.92158051196431712</v>
      </c>
      <c r="H794" s="564">
        <v>0</v>
      </c>
      <c r="I794" s="564">
        <v>0</v>
      </c>
      <c r="J794" s="564">
        <v>0</v>
      </c>
      <c r="K794" s="564">
        <v>0</v>
      </c>
      <c r="L794" s="564">
        <v>0</v>
      </c>
      <c r="M794" s="564">
        <v>0</v>
      </c>
      <c r="N794" s="564">
        <v>0</v>
      </c>
      <c r="O794" s="564">
        <v>0</v>
      </c>
      <c r="P794" s="564">
        <v>0</v>
      </c>
      <c r="Q794" s="564">
        <v>0</v>
      </c>
      <c r="R794" s="564">
        <v>0</v>
      </c>
      <c r="S794" s="564">
        <v>0</v>
      </c>
      <c r="T794" s="564">
        <v>0</v>
      </c>
      <c r="U794" s="564">
        <v>0</v>
      </c>
      <c r="V794" s="564">
        <v>0</v>
      </c>
      <c r="W794" s="564">
        <v>0</v>
      </c>
      <c r="X794" s="564">
        <v>0</v>
      </c>
      <c r="Y794" s="564">
        <v>0</v>
      </c>
      <c r="Z794" s="564">
        <v>0</v>
      </c>
      <c r="AA794" s="564">
        <v>0</v>
      </c>
      <c r="AB794" s="564">
        <v>0</v>
      </c>
      <c r="AC794" s="564">
        <v>0</v>
      </c>
      <c r="AD794" s="564">
        <v>0</v>
      </c>
      <c r="AE794" s="564">
        <v>0</v>
      </c>
      <c r="AF794" s="564">
        <v>0</v>
      </c>
      <c r="AG794" s="564">
        <v>0</v>
      </c>
      <c r="AH794" s="564">
        <v>0</v>
      </c>
      <c r="AI794" s="564">
        <v>0</v>
      </c>
      <c r="AJ794" s="564">
        <v>0</v>
      </c>
      <c r="AK794" s="564">
        <v>0</v>
      </c>
    </row>
    <row r="795" spans="1:37">
      <c r="A795">
        <v>791</v>
      </c>
      <c r="B795" s="564">
        <f t="shared" ca="1" si="78"/>
        <v>20</v>
      </c>
      <c r="C795" s="564">
        <f t="shared" ca="1" si="73"/>
        <v>400</v>
      </c>
      <c r="D795" s="564">
        <f t="shared" ca="1" si="76"/>
        <v>20</v>
      </c>
      <c r="E795" s="564">
        <f t="shared" ca="1" si="74"/>
        <v>0</v>
      </c>
      <c r="F795" s="564">
        <f t="shared" ca="1" si="77"/>
        <v>1</v>
      </c>
      <c r="G795" s="564">
        <f t="shared" ca="1" si="75"/>
        <v>4.1961814538089746</v>
      </c>
      <c r="H795" s="564">
        <v>1</v>
      </c>
      <c r="I795" s="564">
        <v>1</v>
      </c>
      <c r="J795" s="564">
        <v>1</v>
      </c>
      <c r="K795" s="564">
        <v>1</v>
      </c>
      <c r="L795" s="564">
        <v>1</v>
      </c>
      <c r="M795" s="564">
        <v>1</v>
      </c>
      <c r="N795" s="564">
        <v>1</v>
      </c>
      <c r="O795" s="564">
        <v>1</v>
      </c>
      <c r="P795" s="564">
        <v>1</v>
      </c>
      <c r="Q795" s="564">
        <v>1</v>
      </c>
      <c r="R795" s="564">
        <v>1</v>
      </c>
      <c r="S795" s="564">
        <v>1</v>
      </c>
      <c r="T795" s="564">
        <v>1</v>
      </c>
      <c r="U795" s="564">
        <v>1</v>
      </c>
      <c r="V795" s="564">
        <v>1</v>
      </c>
      <c r="W795" s="564">
        <v>1</v>
      </c>
      <c r="X795" s="564">
        <v>1</v>
      </c>
      <c r="Y795" s="564">
        <v>1</v>
      </c>
      <c r="Z795" s="564">
        <v>1</v>
      </c>
      <c r="AA795" s="564">
        <v>1</v>
      </c>
      <c r="AB795" s="564">
        <v>1</v>
      </c>
      <c r="AC795" s="564">
        <v>1</v>
      </c>
      <c r="AD795" s="564">
        <v>1</v>
      </c>
      <c r="AE795" s="564">
        <v>1</v>
      </c>
      <c r="AF795" s="564">
        <v>1</v>
      </c>
      <c r="AG795" s="564">
        <v>1</v>
      </c>
      <c r="AH795" s="564">
        <v>1</v>
      </c>
      <c r="AI795" s="564">
        <v>1</v>
      </c>
      <c r="AJ795" s="564">
        <v>1</v>
      </c>
      <c r="AK795" s="564">
        <v>1</v>
      </c>
    </row>
    <row r="796" spans="1:37">
      <c r="A796">
        <v>792</v>
      </c>
      <c r="B796" s="564">
        <f t="shared" ca="1" si="78"/>
        <v>20</v>
      </c>
      <c r="C796" s="564">
        <f t="shared" ca="1" si="73"/>
        <v>400</v>
      </c>
      <c r="D796" s="564">
        <f t="shared" ca="1" si="76"/>
        <v>20</v>
      </c>
      <c r="E796" s="564">
        <f t="shared" ca="1" si="74"/>
        <v>0</v>
      </c>
      <c r="F796" s="564">
        <f t="shared" ca="1" si="77"/>
        <v>1</v>
      </c>
      <c r="G796" s="564">
        <f t="shared" ca="1" si="75"/>
        <v>4.3195928670291455</v>
      </c>
      <c r="H796" s="564">
        <v>1</v>
      </c>
      <c r="I796" s="564">
        <v>1</v>
      </c>
      <c r="J796" s="564">
        <v>1</v>
      </c>
      <c r="K796" s="564">
        <v>1</v>
      </c>
      <c r="L796" s="564">
        <v>1</v>
      </c>
      <c r="M796" s="564">
        <v>1</v>
      </c>
      <c r="N796" s="564">
        <v>1</v>
      </c>
      <c r="O796" s="564">
        <v>1</v>
      </c>
      <c r="P796" s="564">
        <v>1</v>
      </c>
      <c r="Q796" s="564">
        <v>1</v>
      </c>
      <c r="R796" s="564">
        <v>1</v>
      </c>
      <c r="S796" s="564">
        <v>1</v>
      </c>
      <c r="T796" s="564">
        <v>1</v>
      </c>
      <c r="U796" s="564">
        <v>1</v>
      </c>
      <c r="V796" s="564">
        <v>1</v>
      </c>
      <c r="W796" s="564">
        <v>1</v>
      </c>
      <c r="X796" s="564">
        <v>1</v>
      </c>
      <c r="Y796" s="564">
        <v>1</v>
      </c>
      <c r="Z796" s="564">
        <v>1</v>
      </c>
      <c r="AA796" s="564">
        <v>1</v>
      </c>
      <c r="AB796" s="564">
        <v>1</v>
      </c>
      <c r="AC796" s="564">
        <v>1</v>
      </c>
      <c r="AD796" s="564">
        <v>1</v>
      </c>
      <c r="AE796" s="564">
        <v>1</v>
      </c>
      <c r="AF796" s="564">
        <v>1</v>
      </c>
      <c r="AG796" s="564">
        <v>1</v>
      </c>
      <c r="AH796" s="564">
        <v>1</v>
      </c>
      <c r="AI796" s="564">
        <v>1</v>
      </c>
      <c r="AJ796" s="564">
        <v>1</v>
      </c>
      <c r="AK796" s="564">
        <v>1</v>
      </c>
    </row>
    <row r="797" spans="1:37">
      <c r="A797">
        <v>793</v>
      </c>
      <c r="B797" s="564">
        <f t="shared" ca="1" si="78"/>
        <v>20</v>
      </c>
      <c r="C797" s="564">
        <f t="shared" ca="1" si="73"/>
        <v>400</v>
      </c>
      <c r="D797" s="564">
        <f t="shared" ca="1" si="76"/>
        <v>20</v>
      </c>
      <c r="E797" s="564">
        <f t="shared" ca="1" si="74"/>
        <v>0</v>
      </c>
      <c r="F797" s="564">
        <f t="shared" ca="1" si="77"/>
        <v>1</v>
      </c>
      <c r="G797" s="564">
        <f t="shared" ca="1" si="75"/>
        <v>-9.7430316481252746</v>
      </c>
      <c r="H797" s="564">
        <v>1</v>
      </c>
      <c r="I797" s="564">
        <v>1</v>
      </c>
      <c r="J797" s="564">
        <v>1</v>
      </c>
      <c r="K797" s="564">
        <v>1</v>
      </c>
      <c r="L797" s="564">
        <v>1</v>
      </c>
      <c r="M797" s="564">
        <v>1</v>
      </c>
      <c r="N797" s="564">
        <v>1</v>
      </c>
      <c r="O797" s="564">
        <v>1</v>
      </c>
      <c r="P797" s="564">
        <v>1</v>
      </c>
      <c r="Q797" s="564">
        <v>1</v>
      </c>
      <c r="R797" s="564">
        <v>1</v>
      </c>
      <c r="S797" s="564">
        <v>1</v>
      </c>
      <c r="T797" s="564">
        <v>1</v>
      </c>
      <c r="U797" s="564">
        <v>1</v>
      </c>
      <c r="V797" s="564">
        <v>1</v>
      </c>
      <c r="W797" s="564">
        <v>1</v>
      </c>
      <c r="X797" s="564">
        <v>1</v>
      </c>
      <c r="Y797" s="564">
        <v>1</v>
      </c>
      <c r="Z797" s="564">
        <v>1</v>
      </c>
      <c r="AA797" s="564">
        <v>1</v>
      </c>
      <c r="AB797" s="564">
        <v>1</v>
      </c>
      <c r="AC797" s="564">
        <v>1</v>
      </c>
      <c r="AD797" s="564">
        <v>1</v>
      </c>
      <c r="AE797" s="564">
        <v>1</v>
      </c>
      <c r="AF797" s="564">
        <v>1</v>
      </c>
      <c r="AG797" s="564">
        <v>1</v>
      </c>
      <c r="AH797" s="564">
        <v>1</v>
      </c>
      <c r="AI797" s="564">
        <v>1</v>
      </c>
      <c r="AJ797" s="564">
        <v>1</v>
      </c>
      <c r="AK797" s="564">
        <v>1</v>
      </c>
    </row>
    <row r="798" spans="1:37">
      <c r="A798">
        <v>794</v>
      </c>
      <c r="B798" s="564">
        <f t="shared" ca="1" si="78"/>
        <v>20</v>
      </c>
      <c r="C798" s="564">
        <f t="shared" ca="1" si="73"/>
        <v>400</v>
      </c>
      <c r="D798" s="564">
        <f t="shared" ca="1" si="76"/>
        <v>20</v>
      </c>
      <c r="E798" s="564">
        <f t="shared" ca="1" si="74"/>
        <v>0</v>
      </c>
      <c r="F798" s="564">
        <f t="shared" ca="1" si="77"/>
        <v>1</v>
      </c>
      <c r="G798" s="564">
        <f t="shared" ca="1" si="75"/>
        <v>-1.1592374970539843</v>
      </c>
      <c r="H798" s="564">
        <v>1</v>
      </c>
      <c r="I798" s="564">
        <v>1</v>
      </c>
      <c r="J798" s="564">
        <v>1</v>
      </c>
      <c r="K798" s="564">
        <v>1</v>
      </c>
      <c r="L798" s="564">
        <v>1</v>
      </c>
      <c r="M798" s="564">
        <v>1</v>
      </c>
      <c r="N798" s="564">
        <v>1</v>
      </c>
      <c r="O798" s="564">
        <v>1</v>
      </c>
      <c r="P798" s="564">
        <v>1</v>
      </c>
      <c r="Q798" s="564">
        <v>1</v>
      </c>
      <c r="R798" s="564">
        <v>1</v>
      </c>
      <c r="S798" s="564">
        <v>1</v>
      </c>
      <c r="T798" s="564">
        <v>1</v>
      </c>
      <c r="U798" s="564">
        <v>1</v>
      </c>
      <c r="V798" s="564">
        <v>1</v>
      </c>
      <c r="W798" s="564">
        <v>1</v>
      </c>
      <c r="X798" s="564">
        <v>1</v>
      </c>
      <c r="Y798" s="564">
        <v>1</v>
      </c>
      <c r="Z798" s="564">
        <v>1</v>
      </c>
      <c r="AA798" s="564">
        <v>1</v>
      </c>
      <c r="AB798" s="564">
        <v>1</v>
      </c>
      <c r="AC798" s="564">
        <v>1</v>
      </c>
      <c r="AD798" s="564">
        <v>1</v>
      </c>
      <c r="AE798" s="564">
        <v>1</v>
      </c>
      <c r="AF798" s="564">
        <v>1</v>
      </c>
      <c r="AG798" s="564">
        <v>1</v>
      </c>
      <c r="AH798" s="564">
        <v>1</v>
      </c>
      <c r="AI798" s="564">
        <v>1</v>
      </c>
      <c r="AJ798" s="564">
        <v>1</v>
      </c>
      <c r="AK798" s="564">
        <v>1</v>
      </c>
    </row>
    <row r="799" spans="1:37">
      <c r="A799">
        <v>795</v>
      </c>
      <c r="B799" s="564">
        <f t="shared" ca="1" si="78"/>
        <v>20</v>
      </c>
      <c r="C799" s="564">
        <f t="shared" ca="1" si="73"/>
        <v>400</v>
      </c>
      <c r="D799" s="564">
        <f t="shared" ca="1" si="76"/>
        <v>20</v>
      </c>
      <c r="E799" s="564">
        <f t="shared" ca="1" si="74"/>
        <v>0</v>
      </c>
      <c r="F799" s="564">
        <f t="shared" ca="1" si="77"/>
        <v>1</v>
      </c>
      <c r="G799" s="564">
        <f t="shared" ca="1" si="75"/>
        <v>6.3691057342537913</v>
      </c>
      <c r="H799" s="564">
        <v>1</v>
      </c>
      <c r="I799" s="564">
        <v>1</v>
      </c>
      <c r="J799" s="564">
        <v>1</v>
      </c>
      <c r="K799" s="564">
        <v>1</v>
      </c>
      <c r="L799" s="564">
        <v>1</v>
      </c>
      <c r="M799" s="564">
        <v>1</v>
      </c>
      <c r="N799" s="564">
        <v>1</v>
      </c>
      <c r="O799" s="564">
        <v>1</v>
      </c>
      <c r="P799" s="564">
        <v>1</v>
      </c>
      <c r="Q799" s="564">
        <v>1</v>
      </c>
      <c r="R799" s="564">
        <v>1</v>
      </c>
      <c r="S799" s="564">
        <v>1</v>
      </c>
      <c r="T799" s="564">
        <v>1</v>
      </c>
      <c r="U799" s="564">
        <v>1</v>
      </c>
      <c r="V799" s="564">
        <v>1</v>
      </c>
      <c r="W799" s="564">
        <v>1</v>
      </c>
      <c r="X799" s="564">
        <v>1</v>
      </c>
      <c r="Y799" s="564">
        <v>1</v>
      </c>
      <c r="Z799" s="564">
        <v>1</v>
      </c>
      <c r="AA799" s="564">
        <v>1</v>
      </c>
      <c r="AB799" s="564">
        <v>1</v>
      </c>
      <c r="AC799" s="564">
        <v>1</v>
      </c>
      <c r="AD799" s="564">
        <v>1</v>
      </c>
      <c r="AE799" s="564">
        <v>1</v>
      </c>
      <c r="AF799" s="564">
        <v>1</v>
      </c>
      <c r="AG799" s="564">
        <v>1</v>
      </c>
      <c r="AH799" s="564">
        <v>1</v>
      </c>
      <c r="AI799" s="564">
        <v>1</v>
      </c>
      <c r="AJ799" s="564">
        <v>1</v>
      </c>
      <c r="AK799" s="564">
        <v>1</v>
      </c>
    </row>
    <row r="800" spans="1:37">
      <c r="A800">
        <v>796</v>
      </c>
      <c r="B800" s="564">
        <f t="shared" ca="1" si="78"/>
        <v>20</v>
      </c>
      <c r="C800" s="564">
        <f t="shared" ca="1" si="73"/>
        <v>400</v>
      </c>
      <c r="D800" s="564">
        <f t="shared" ca="1" si="76"/>
        <v>20</v>
      </c>
      <c r="E800" s="564">
        <f t="shared" ca="1" si="74"/>
        <v>0</v>
      </c>
      <c r="F800" s="564">
        <f t="shared" ca="1" si="77"/>
        <v>1</v>
      </c>
      <c r="G800" s="564">
        <f t="shared" ca="1" si="75"/>
        <v>1.8100516154935749</v>
      </c>
      <c r="H800" s="564">
        <v>1</v>
      </c>
      <c r="I800" s="564">
        <v>1</v>
      </c>
      <c r="J800" s="564">
        <v>1</v>
      </c>
      <c r="K800" s="564">
        <v>1</v>
      </c>
      <c r="L800" s="564">
        <v>1</v>
      </c>
      <c r="M800" s="564">
        <v>1</v>
      </c>
      <c r="N800" s="564">
        <v>1</v>
      </c>
      <c r="O800" s="564">
        <v>1</v>
      </c>
      <c r="P800" s="564">
        <v>1</v>
      </c>
      <c r="Q800" s="564">
        <v>1</v>
      </c>
      <c r="R800" s="564">
        <v>1</v>
      </c>
      <c r="S800" s="564">
        <v>1</v>
      </c>
      <c r="T800" s="564">
        <v>1</v>
      </c>
      <c r="U800" s="564">
        <v>1</v>
      </c>
      <c r="V800" s="564">
        <v>1</v>
      </c>
      <c r="W800" s="564">
        <v>1</v>
      </c>
      <c r="X800" s="564">
        <v>1</v>
      </c>
      <c r="Y800" s="564">
        <v>1</v>
      </c>
      <c r="Z800" s="564">
        <v>1</v>
      </c>
      <c r="AA800" s="564">
        <v>1</v>
      </c>
      <c r="AB800" s="564">
        <v>1</v>
      </c>
      <c r="AC800" s="564">
        <v>1</v>
      </c>
      <c r="AD800" s="564">
        <v>1</v>
      </c>
      <c r="AE800" s="564">
        <v>1</v>
      </c>
      <c r="AF800" s="564">
        <v>1</v>
      </c>
      <c r="AG800" s="564">
        <v>1</v>
      </c>
      <c r="AH800" s="564">
        <v>1</v>
      </c>
      <c r="AI800" s="564">
        <v>1</v>
      </c>
      <c r="AJ800" s="564">
        <v>1</v>
      </c>
      <c r="AK800" s="564">
        <v>1</v>
      </c>
    </row>
    <row r="801" spans="1:37">
      <c r="A801">
        <v>797</v>
      </c>
      <c r="B801" s="564">
        <f t="shared" ca="1" si="78"/>
        <v>20</v>
      </c>
      <c r="C801" s="564">
        <f t="shared" ca="1" si="73"/>
        <v>400</v>
      </c>
      <c r="D801" s="564">
        <f t="shared" ca="1" si="76"/>
        <v>20</v>
      </c>
      <c r="E801" s="564">
        <f t="shared" ca="1" si="74"/>
        <v>0</v>
      </c>
      <c r="F801" s="564">
        <f t="shared" ca="1" si="77"/>
        <v>1</v>
      </c>
      <c r="G801" s="564">
        <f t="shared" ca="1" si="75"/>
        <v>3.255753875885004</v>
      </c>
      <c r="H801" s="564">
        <v>1</v>
      </c>
      <c r="I801" s="564">
        <v>1</v>
      </c>
      <c r="J801" s="564">
        <v>1</v>
      </c>
      <c r="K801" s="564">
        <v>1</v>
      </c>
      <c r="L801" s="564">
        <v>1</v>
      </c>
      <c r="M801" s="564">
        <v>1</v>
      </c>
      <c r="N801" s="564">
        <v>1</v>
      </c>
      <c r="O801" s="564">
        <v>1</v>
      </c>
      <c r="P801" s="564">
        <v>1</v>
      </c>
      <c r="Q801" s="564">
        <v>1</v>
      </c>
      <c r="R801" s="564">
        <v>1</v>
      </c>
      <c r="S801" s="564">
        <v>1</v>
      </c>
      <c r="T801" s="564">
        <v>1</v>
      </c>
      <c r="U801" s="564">
        <v>1</v>
      </c>
      <c r="V801" s="564">
        <v>1</v>
      </c>
      <c r="W801" s="564">
        <v>1</v>
      </c>
      <c r="X801" s="564">
        <v>1</v>
      </c>
      <c r="Y801" s="564">
        <v>1</v>
      </c>
      <c r="Z801" s="564">
        <v>1</v>
      </c>
      <c r="AA801" s="564">
        <v>1</v>
      </c>
      <c r="AB801" s="564">
        <v>1</v>
      </c>
      <c r="AC801" s="564">
        <v>1</v>
      </c>
      <c r="AD801" s="564">
        <v>1</v>
      </c>
      <c r="AE801" s="564">
        <v>1</v>
      </c>
      <c r="AF801" s="564">
        <v>1</v>
      </c>
      <c r="AG801" s="564">
        <v>1</v>
      </c>
      <c r="AH801" s="564">
        <v>1</v>
      </c>
      <c r="AI801" s="564">
        <v>1</v>
      </c>
      <c r="AJ801" s="564">
        <v>1</v>
      </c>
      <c r="AK801" s="564">
        <v>1</v>
      </c>
    </row>
    <row r="802" spans="1:37">
      <c r="A802">
        <v>798</v>
      </c>
      <c r="B802" s="564">
        <f t="shared" ca="1" si="78"/>
        <v>0</v>
      </c>
      <c r="C802" s="564">
        <f t="shared" ca="1" si="73"/>
        <v>0</v>
      </c>
      <c r="D802" s="564">
        <f t="shared" ca="1" si="76"/>
        <v>0</v>
      </c>
      <c r="E802" s="564">
        <f t="shared" ca="1" si="74"/>
        <v>0</v>
      </c>
      <c r="F802" s="564">
        <f t="shared" ca="1" si="77"/>
        <v>1</v>
      </c>
      <c r="G802" s="564">
        <f t="shared" ca="1" si="75"/>
        <v>-4.1082962903447111</v>
      </c>
      <c r="H802" s="564">
        <v>0</v>
      </c>
      <c r="I802" s="564">
        <v>0</v>
      </c>
      <c r="J802" s="564">
        <v>0</v>
      </c>
      <c r="K802" s="564">
        <v>0</v>
      </c>
      <c r="L802" s="564">
        <v>0</v>
      </c>
      <c r="M802" s="564">
        <v>0</v>
      </c>
      <c r="N802" s="564">
        <v>0</v>
      </c>
      <c r="O802" s="564">
        <v>0</v>
      </c>
      <c r="P802" s="564">
        <v>0</v>
      </c>
      <c r="Q802" s="564">
        <v>0</v>
      </c>
      <c r="R802" s="564">
        <v>0</v>
      </c>
      <c r="S802" s="564">
        <v>0</v>
      </c>
      <c r="T802" s="564">
        <v>0</v>
      </c>
      <c r="U802" s="564">
        <v>0</v>
      </c>
      <c r="V802" s="564">
        <v>0</v>
      </c>
      <c r="W802" s="564">
        <v>0</v>
      </c>
      <c r="X802" s="564">
        <v>0</v>
      </c>
      <c r="Y802" s="564">
        <v>0</v>
      </c>
      <c r="Z802" s="564">
        <v>0</v>
      </c>
      <c r="AA802" s="564">
        <v>0</v>
      </c>
      <c r="AB802" s="564">
        <v>0</v>
      </c>
      <c r="AC802" s="564">
        <v>0</v>
      </c>
      <c r="AD802" s="564">
        <v>0</v>
      </c>
      <c r="AE802" s="564">
        <v>0</v>
      </c>
      <c r="AF802" s="564">
        <v>0</v>
      </c>
      <c r="AG802" s="564">
        <v>0</v>
      </c>
      <c r="AH802" s="564">
        <v>0</v>
      </c>
      <c r="AI802" s="564">
        <v>0</v>
      </c>
      <c r="AJ802" s="564">
        <v>0</v>
      </c>
      <c r="AK802" s="564">
        <v>0</v>
      </c>
    </row>
    <row r="803" spans="1:37">
      <c r="A803">
        <v>799</v>
      </c>
      <c r="B803" s="564">
        <f t="shared" ca="1" si="78"/>
        <v>0</v>
      </c>
      <c r="C803" s="564">
        <f t="shared" ca="1" si="73"/>
        <v>0</v>
      </c>
      <c r="D803" s="564">
        <f t="shared" ca="1" si="76"/>
        <v>0</v>
      </c>
      <c r="E803" s="564">
        <f t="shared" ca="1" si="74"/>
        <v>0</v>
      </c>
      <c r="F803" s="564">
        <f t="shared" ca="1" si="77"/>
        <v>1</v>
      </c>
      <c r="G803" s="564">
        <f t="shared" ca="1" si="75"/>
        <v>-0.88898505390018112</v>
      </c>
      <c r="H803" s="564">
        <v>0</v>
      </c>
      <c r="I803" s="564">
        <v>0</v>
      </c>
      <c r="J803" s="564">
        <v>0</v>
      </c>
      <c r="K803" s="564">
        <v>0</v>
      </c>
      <c r="L803" s="564">
        <v>0</v>
      </c>
      <c r="M803" s="564">
        <v>0</v>
      </c>
      <c r="N803" s="564">
        <v>0</v>
      </c>
      <c r="O803" s="564">
        <v>0</v>
      </c>
      <c r="P803" s="564">
        <v>0</v>
      </c>
      <c r="Q803" s="564">
        <v>0</v>
      </c>
      <c r="R803" s="564">
        <v>0</v>
      </c>
      <c r="S803" s="564">
        <v>0</v>
      </c>
      <c r="T803" s="564">
        <v>0</v>
      </c>
      <c r="U803" s="564">
        <v>0</v>
      </c>
      <c r="V803" s="564">
        <v>0</v>
      </c>
      <c r="W803" s="564">
        <v>0</v>
      </c>
      <c r="X803" s="564">
        <v>0</v>
      </c>
      <c r="Y803" s="564">
        <v>0</v>
      </c>
      <c r="Z803" s="564">
        <v>0</v>
      </c>
      <c r="AA803" s="564">
        <v>0</v>
      </c>
      <c r="AB803" s="564">
        <v>0</v>
      </c>
      <c r="AC803" s="564">
        <v>0</v>
      </c>
      <c r="AD803" s="564">
        <v>0</v>
      </c>
      <c r="AE803" s="564">
        <v>0</v>
      </c>
      <c r="AF803" s="564">
        <v>0</v>
      </c>
      <c r="AG803" s="564">
        <v>0</v>
      </c>
      <c r="AH803" s="564">
        <v>0</v>
      </c>
      <c r="AI803" s="564">
        <v>0</v>
      </c>
      <c r="AJ803" s="564">
        <v>0</v>
      </c>
      <c r="AK803" s="564">
        <v>0</v>
      </c>
    </row>
    <row r="804" spans="1:37">
      <c r="A804">
        <v>800</v>
      </c>
      <c r="B804" s="564">
        <f t="shared" ca="1" si="78"/>
        <v>20</v>
      </c>
      <c r="C804" s="564">
        <f t="shared" ca="1" si="73"/>
        <v>400</v>
      </c>
      <c r="D804" s="564">
        <f t="shared" ca="1" si="76"/>
        <v>20</v>
      </c>
      <c r="E804" s="564">
        <f t="shared" ca="1" si="74"/>
        <v>0</v>
      </c>
      <c r="F804" s="564">
        <f t="shared" ca="1" si="77"/>
        <v>1</v>
      </c>
      <c r="G804" s="564">
        <f t="shared" ca="1" si="75"/>
        <v>0.13700106208994023</v>
      </c>
      <c r="H804" s="564">
        <v>1</v>
      </c>
      <c r="I804" s="564">
        <v>1</v>
      </c>
      <c r="J804" s="564">
        <v>1</v>
      </c>
      <c r="K804" s="564">
        <v>1</v>
      </c>
      <c r="L804" s="564">
        <v>1</v>
      </c>
      <c r="M804" s="564">
        <v>1</v>
      </c>
      <c r="N804" s="564">
        <v>1</v>
      </c>
      <c r="O804" s="564">
        <v>1</v>
      </c>
      <c r="P804" s="564">
        <v>1</v>
      </c>
      <c r="Q804" s="564">
        <v>1</v>
      </c>
      <c r="R804" s="564">
        <v>1</v>
      </c>
      <c r="S804" s="564">
        <v>1</v>
      </c>
      <c r="T804" s="564">
        <v>1</v>
      </c>
      <c r="U804" s="564">
        <v>1</v>
      </c>
      <c r="V804" s="564">
        <v>1</v>
      </c>
      <c r="W804" s="564">
        <v>1</v>
      </c>
      <c r="X804" s="564">
        <v>1</v>
      </c>
      <c r="Y804" s="564">
        <v>1</v>
      </c>
      <c r="Z804" s="564">
        <v>1</v>
      </c>
      <c r="AA804" s="564">
        <v>1</v>
      </c>
      <c r="AB804" s="564">
        <v>1</v>
      </c>
      <c r="AC804" s="564">
        <v>1</v>
      </c>
      <c r="AD804" s="564">
        <v>1</v>
      </c>
      <c r="AE804" s="564">
        <v>1</v>
      </c>
      <c r="AF804" s="564">
        <v>1</v>
      </c>
      <c r="AG804" s="564">
        <v>1</v>
      </c>
      <c r="AH804" s="564">
        <v>1</v>
      </c>
      <c r="AI804" s="564">
        <v>1</v>
      </c>
      <c r="AJ804" s="564">
        <v>1</v>
      </c>
      <c r="AK804" s="564">
        <v>1</v>
      </c>
    </row>
    <row r="805" spans="1:37">
      <c r="A805">
        <v>801</v>
      </c>
      <c r="B805" s="564">
        <f t="shared" ca="1" si="78"/>
        <v>0</v>
      </c>
      <c r="C805" s="564">
        <f t="shared" ca="1" si="73"/>
        <v>0</v>
      </c>
      <c r="D805" s="564">
        <f t="shared" ca="1" si="76"/>
        <v>0</v>
      </c>
      <c r="E805" s="564">
        <f t="shared" ca="1" si="74"/>
        <v>0</v>
      </c>
      <c r="F805" s="564">
        <f t="shared" ca="1" si="77"/>
        <v>1</v>
      </c>
      <c r="G805" s="564">
        <f t="shared" ca="1" si="75"/>
        <v>-2.6925803237770074</v>
      </c>
      <c r="H805" s="564">
        <v>0</v>
      </c>
      <c r="I805" s="564">
        <v>0</v>
      </c>
      <c r="J805" s="564">
        <v>0</v>
      </c>
      <c r="K805" s="564">
        <v>0</v>
      </c>
      <c r="L805" s="564">
        <v>0</v>
      </c>
      <c r="M805" s="564">
        <v>0</v>
      </c>
      <c r="N805" s="564">
        <v>0</v>
      </c>
      <c r="O805" s="564">
        <v>0</v>
      </c>
      <c r="P805" s="564">
        <v>0</v>
      </c>
      <c r="Q805" s="564">
        <v>0</v>
      </c>
      <c r="R805" s="564">
        <v>0</v>
      </c>
      <c r="S805" s="564">
        <v>0</v>
      </c>
      <c r="T805" s="564">
        <v>0</v>
      </c>
      <c r="U805" s="564">
        <v>0</v>
      </c>
      <c r="V805" s="564">
        <v>0</v>
      </c>
      <c r="W805" s="564">
        <v>0</v>
      </c>
      <c r="X805" s="564">
        <v>0</v>
      </c>
      <c r="Y805" s="564">
        <v>0</v>
      </c>
      <c r="Z805" s="564">
        <v>0</v>
      </c>
      <c r="AA805" s="564">
        <v>0</v>
      </c>
      <c r="AB805" s="564">
        <v>0</v>
      </c>
      <c r="AC805" s="564">
        <v>0</v>
      </c>
      <c r="AD805" s="564">
        <v>0</v>
      </c>
      <c r="AE805" s="564">
        <v>0</v>
      </c>
      <c r="AF805" s="564">
        <v>0</v>
      </c>
      <c r="AG805" s="564">
        <v>0</v>
      </c>
      <c r="AH805" s="564">
        <v>0</v>
      </c>
      <c r="AI805" s="564">
        <v>0</v>
      </c>
      <c r="AJ805" s="564">
        <v>0</v>
      </c>
      <c r="AK805" s="564">
        <v>0</v>
      </c>
    </row>
    <row r="806" spans="1:37">
      <c r="A806">
        <v>802</v>
      </c>
      <c r="B806" s="564">
        <f t="shared" ca="1" si="78"/>
        <v>20</v>
      </c>
      <c r="C806" s="564">
        <f t="shared" ca="1" si="73"/>
        <v>400</v>
      </c>
      <c r="D806" s="564">
        <f t="shared" ca="1" si="76"/>
        <v>20</v>
      </c>
      <c r="E806" s="564">
        <f t="shared" ca="1" si="74"/>
        <v>0</v>
      </c>
      <c r="F806" s="564">
        <f t="shared" ca="1" si="77"/>
        <v>1</v>
      </c>
      <c r="G806" s="564">
        <f t="shared" ca="1" si="75"/>
        <v>-1.7846709051448983</v>
      </c>
      <c r="H806" s="564">
        <v>1</v>
      </c>
      <c r="I806" s="564">
        <v>1</v>
      </c>
      <c r="J806" s="564">
        <v>1</v>
      </c>
      <c r="K806" s="564">
        <v>1</v>
      </c>
      <c r="L806" s="564">
        <v>1</v>
      </c>
      <c r="M806" s="564">
        <v>1</v>
      </c>
      <c r="N806" s="564">
        <v>1</v>
      </c>
      <c r="O806" s="564">
        <v>1</v>
      </c>
      <c r="P806" s="564">
        <v>1</v>
      </c>
      <c r="Q806" s="564">
        <v>1</v>
      </c>
      <c r="R806" s="564">
        <v>1</v>
      </c>
      <c r="S806" s="564">
        <v>1</v>
      </c>
      <c r="T806" s="564">
        <v>1</v>
      </c>
      <c r="U806" s="564">
        <v>1</v>
      </c>
      <c r="V806" s="564">
        <v>1</v>
      </c>
      <c r="W806" s="564">
        <v>1</v>
      </c>
      <c r="X806" s="564">
        <v>1</v>
      </c>
      <c r="Y806" s="564">
        <v>1</v>
      </c>
      <c r="Z806" s="564">
        <v>1</v>
      </c>
      <c r="AA806" s="564">
        <v>1</v>
      </c>
      <c r="AB806" s="564">
        <v>1</v>
      </c>
      <c r="AC806" s="564">
        <v>1</v>
      </c>
      <c r="AD806" s="564">
        <v>1</v>
      </c>
      <c r="AE806" s="564">
        <v>1</v>
      </c>
      <c r="AF806" s="564">
        <v>1</v>
      </c>
      <c r="AG806" s="564">
        <v>1</v>
      </c>
      <c r="AH806" s="564">
        <v>1</v>
      </c>
      <c r="AI806" s="564">
        <v>1</v>
      </c>
      <c r="AJ806" s="564">
        <v>1</v>
      </c>
      <c r="AK806" s="564">
        <v>1</v>
      </c>
    </row>
    <row r="807" spans="1:37">
      <c r="A807">
        <v>803</v>
      </c>
      <c r="B807" s="564">
        <f t="shared" ca="1" si="78"/>
        <v>20</v>
      </c>
      <c r="C807" s="564">
        <f t="shared" ca="1" si="73"/>
        <v>400</v>
      </c>
      <c r="D807" s="564">
        <f t="shared" ca="1" si="76"/>
        <v>20</v>
      </c>
      <c r="E807" s="564">
        <f t="shared" ca="1" si="74"/>
        <v>0</v>
      </c>
      <c r="F807" s="564">
        <f t="shared" ca="1" si="77"/>
        <v>1</v>
      </c>
      <c r="G807" s="564">
        <f t="shared" ca="1" si="75"/>
        <v>9.0448575334456045</v>
      </c>
      <c r="H807" s="564">
        <v>1</v>
      </c>
      <c r="I807" s="564">
        <v>1</v>
      </c>
      <c r="J807" s="564">
        <v>1</v>
      </c>
      <c r="K807" s="564">
        <v>1</v>
      </c>
      <c r="L807" s="564">
        <v>1</v>
      </c>
      <c r="M807" s="564">
        <v>1</v>
      </c>
      <c r="N807" s="564">
        <v>1</v>
      </c>
      <c r="O807" s="564">
        <v>1</v>
      </c>
      <c r="P807" s="564">
        <v>1</v>
      </c>
      <c r="Q807" s="564">
        <v>1</v>
      </c>
      <c r="R807" s="564">
        <v>1</v>
      </c>
      <c r="S807" s="564">
        <v>1</v>
      </c>
      <c r="T807" s="564">
        <v>1</v>
      </c>
      <c r="U807" s="564">
        <v>1</v>
      </c>
      <c r="V807" s="564">
        <v>1</v>
      </c>
      <c r="W807" s="564">
        <v>1</v>
      </c>
      <c r="X807" s="564">
        <v>1</v>
      </c>
      <c r="Y807" s="564">
        <v>1</v>
      </c>
      <c r="Z807" s="564">
        <v>1</v>
      </c>
      <c r="AA807" s="564">
        <v>1</v>
      </c>
      <c r="AB807" s="564">
        <v>1</v>
      </c>
      <c r="AC807" s="564">
        <v>1</v>
      </c>
      <c r="AD807" s="564">
        <v>1</v>
      </c>
      <c r="AE807" s="564">
        <v>1</v>
      </c>
      <c r="AF807" s="564">
        <v>1</v>
      </c>
      <c r="AG807" s="564">
        <v>1</v>
      </c>
      <c r="AH807" s="564">
        <v>1</v>
      </c>
      <c r="AI807" s="564">
        <v>1</v>
      </c>
      <c r="AJ807" s="564">
        <v>1</v>
      </c>
      <c r="AK807" s="564">
        <v>1</v>
      </c>
    </row>
    <row r="808" spans="1:37">
      <c r="A808">
        <v>804</v>
      </c>
      <c r="B808" s="564">
        <f t="shared" ca="1" si="78"/>
        <v>10</v>
      </c>
      <c r="C808" s="564">
        <f t="shared" ca="1" si="73"/>
        <v>100</v>
      </c>
      <c r="D808" s="564">
        <f t="shared" ca="1" si="76"/>
        <v>10</v>
      </c>
      <c r="E808" s="564">
        <f t="shared" ca="1" si="74"/>
        <v>5</v>
      </c>
      <c r="F808" s="564">
        <f t="shared" ca="1" si="77"/>
        <v>0.47368421052631582</v>
      </c>
      <c r="G808" s="564">
        <f t="shared" ca="1" si="75"/>
        <v>0.96983746421199668</v>
      </c>
      <c r="H808" s="564">
        <v>0</v>
      </c>
      <c r="I808" s="564">
        <v>0</v>
      </c>
      <c r="J808" s="564">
        <v>0</v>
      </c>
      <c r="K808" s="564">
        <v>0</v>
      </c>
      <c r="L808" s="564">
        <v>1</v>
      </c>
      <c r="M808" s="564">
        <v>1</v>
      </c>
      <c r="N808" s="564">
        <v>1</v>
      </c>
      <c r="O808" s="564">
        <v>1</v>
      </c>
      <c r="P808" s="564">
        <v>1</v>
      </c>
      <c r="Q808" s="564">
        <v>0</v>
      </c>
      <c r="R808" s="564">
        <v>0</v>
      </c>
      <c r="S808" s="564">
        <v>0</v>
      </c>
      <c r="T808" s="564">
        <v>1</v>
      </c>
      <c r="U808" s="564">
        <v>0</v>
      </c>
      <c r="V808" s="564">
        <v>1</v>
      </c>
      <c r="W808" s="564">
        <v>0</v>
      </c>
      <c r="X808" s="564">
        <v>0</v>
      </c>
      <c r="Y808" s="564">
        <v>1</v>
      </c>
      <c r="Z808" s="564">
        <v>1</v>
      </c>
      <c r="AA808" s="564">
        <v>1</v>
      </c>
      <c r="AB808" s="564">
        <v>0</v>
      </c>
      <c r="AC808" s="564">
        <v>0</v>
      </c>
      <c r="AD808" s="564">
        <v>1</v>
      </c>
      <c r="AE808" s="564">
        <v>0</v>
      </c>
      <c r="AF808" s="564">
        <v>1</v>
      </c>
      <c r="AG808" s="564">
        <v>1</v>
      </c>
      <c r="AH808" s="564">
        <v>0</v>
      </c>
      <c r="AI808" s="564">
        <v>0</v>
      </c>
      <c r="AJ808" s="564">
        <v>1</v>
      </c>
      <c r="AK808" s="564">
        <v>0</v>
      </c>
    </row>
    <row r="809" spans="1:37">
      <c r="A809">
        <v>805</v>
      </c>
      <c r="B809" s="564">
        <f t="shared" ca="1" si="78"/>
        <v>20</v>
      </c>
      <c r="C809" s="564">
        <f t="shared" ca="1" si="73"/>
        <v>400</v>
      </c>
      <c r="D809" s="564">
        <f t="shared" ca="1" si="76"/>
        <v>20</v>
      </c>
      <c r="E809" s="564">
        <f t="shared" ca="1" si="74"/>
        <v>0</v>
      </c>
      <c r="F809" s="564">
        <f t="shared" ca="1" si="77"/>
        <v>1</v>
      </c>
      <c r="G809" s="564">
        <f t="shared" ca="1" si="75"/>
        <v>5.8173199517838015</v>
      </c>
      <c r="H809" s="564">
        <v>1</v>
      </c>
      <c r="I809" s="564">
        <v>1</v>
      </c>
      <c r="J809" s="564">
        <v>1</v>
      </c>
      <c r="K809" s="564">
        <v>1</v>
      </c>
      <c r="L809" s="564">
        <v>1</v>
      </c>
      <c r="M809" s="564">
        <v>1</v>
      </c>
      <c r="N809" s="564">
        <v>1</v>
      </c>
      <c r="O809" s="564">
        <v>1</v>
      </c>
      <c r="P809" s="564">
        <v>1</v>
      </c>
      <c r="Q809" s="564">
        <v>1</v>
      </c>
      <c r="R809" s="564">
        <v>1</v>
      </c>
      <c r="S809" s="564">
        <v>1</v>
      </c>
      <c r="T809" s="564">
        <v>1</v>
      </c>
      <c r="U809" s="564">
        <v>1</v>
      </c>
      <c r="V809" s="564">
        <v>1</v>
      </c>
      <c r="W809" s="564">
        <v>1</v>
      </c>
      <c r="X809" s="564">
        <v>1</v>
      </c>
      <c r="Y809" s="564">
        <v>1</v>
      </c>
      <c r="Z809" s="564">
        <v>1</v>
      </c>
      <c r="AA809" s="564">
        <v>1</v>
      </c>
      <c r="AB809" s="564">
        <v>1</v>
      </c>
      <c r="AC809" s="564">
        <v>1</v>
      </c>
      <c r="AD809" s="564">
        <v>1</v>
      </c>
      <c r="AE809" s="564">
        <v>1</v>
      </c>
      <c r="AF809" s="564">
        <v>1</v>
      </c>
      <c r="AG809" s="564">
        <v>1</v>
      </c>
      <c r="AH809" s="564">
        <v>1</v>
      </c>
      <c r="AI809" s="564">
        <v>1</v>
      </c>
      <c r="AJ809" s="564">
        <v>1</v>
      </c>
      <c r="AK809" s="564">
        <v>1</v>
      </c>
    </row>
    <row r="810" spans="1:37">
      <c r="A810">
        <v>806</v>
      </c>
      <c r="B810" s="564">
        <f t="shared" ca="1" si="78"/>
        <v>0</v>
      </c>
      <c r="C810" s="564">
        <f t="shared" ca="1" si="73"/>
        <v>0</v>
      </c>
      <c r="D810" s="564">
        <f t="shared" ca="1" si="76"/>
        <v>0</v>
      </c>
      <c r="E810" s="564">
        <f t="shared" ca="1" si="74"/>
        <v>0</v>
      </c>
      <c r="F810" s="564">
        <f t="shared" ca="1" si="77"/>
        <v>1</v>
      </c>
      <c r="G810" s="564">
        <f t="shared" ca="1" si="75"/>
        <v>-2.2545096819467858</v>
      </c>
      <c r="H810" s="564">
        <v>0</v>
      </c>
      <c r="I810" s="564">
        <v>0</v>
      </c>
      <c r="J810" s="564">
        <v>0</v>
      </c>
      <c r="K810" s="564">
        <v>0</v>
      </c>
      <c r="L810" s="564">
        <v>0</v>
      </c>
      <c r="M810" s="564">
        <v>0</v>
      </c>
      <c r="N810" s="564">
        <v>0</v>
      </c>
      <c r="O810" s="564">
        <v>0</v>
      </c>
      <c r="P810" s="564">
        <v>0</v>
      </c>
      <c r="Q810" s="564">
        <v>0</v>
      </c>
      <c r="R810" s="564">
        <v>0</v>
      </c>
      <c r="S810" s="564">
        <v>0</v>
      </c>
      <c r="T810" s="564">
        <v>0</v>
      </c>
      <c r="U810" s="564">
        <v>0</v>
      </c>
      <c r="V810" s="564">
        <v>0</v>
      </c>
      <c r="W810" s="564">
        <v>0</v>
      </c>
      <c r="X810" s="564">
        <v>0</v>
      </c>
      <c r="Y810" s="564">
        <v>0</v>
      </c>
      <c r="Z810" s="564">
        <v>0</v>
      </c>
      <c r="AA810" s="564">
        <v>0</v>
      </c>
      <c r="AB810" s="564">
        <v>0</v>
      </c>
      <c r="AC810" s="564">
        <v>0</v>
      </c>
      <c r="AD810" s="564">
        <v>0</v>
      </c>
      <c r="AE810" s="564">
        <v>0</v>
      </c>
      <c r="AF810" s="564">
        <v>0</v>
      </c>
      <c r="AG810" s="564">
        <v>0</v>
      </c>
      <c r="AH810" s="564">
        <v>0</v>
      </c>
      <c r="AI810" s="564">
        <v>0</v>
      </c>
      <c r="AJ810" s="564">
        <v>0</v>
      </c>
      <c r="AK810" s="564">
        <v>0</v>
      </c>
    </row>
    <row r="811" spans="1:37">
      <c r="A811">
        <v>807</v>
      </c>
      <c r="B811" s="564">
        <f t="shared" ca="1" si="78"/>
        <v>0</v>
      </c>
      <c r="C811" s="564">
        <f t="shared" ca="1" si="73"/>
        <v>0</v>
      </c>
      <c r="D811" s="564">
        <f t="shared" ca="1" si="76"/>
        <v>0</v>
      </c>
      <c r="E811" s="564">
        <f t="shared" ca="1" si="74"/>
        <v>0</v>
      </c>
      <c r="F811" s="564">
        <f t="shared" ca="1" si="77"/>
        <v>1</v>
      </c>
      <c r="G811" s="564">
        <f t="shared" ca="1" si="75"/>
        <v>-7.9757030503178648</v>
      </c>
      <c r="H811" s="564">
        <v>0</v>
      </c>
      <c r="I811" s="564">
        <v>0</v>
      </c>
      <c r="J811" s="564">
        <v>0</v>
      </c>
      <c r="K811" s="564">
        <v>0</v>
      </c>
      <c r="L811" s="564">
        <v>0</v>
      </c>
      <c r="M811" s="564">
        <v>0</v>
      </c>
      <c r="N811" s="564">
        <v>0</v>
      </c>
      <c r="O811" s="564">
        <v>0</v>
      </c>
      <c r="P811" s="564">
        <v>0</v>
      </c>
      <c r="Q811" s="564">
        <v>0</v>
      </c>
      <c r="R811" s="564">
        <v>0</v>
      </c>
      <c r="S811" s="564">
        <v>0</v>
      </c>
      <c r="T811" s="564">
        <v>0</v>
      </c>
      <c r="U811" s="564">
        <v>0</v>
      </c>
      <c r="V811" s="564">
        <v>0</v>
      </c>
      <c r="W811" s="564">
        <v>0</v>
      </c>
      <c r="X811" s="564">
        <v>0</v>
      </c>
      <c r="Y811" s="564">
        <v>0</v>
      </c>
      <c r="Z811" s="564">
        <v>0</v>
      </c>
      <c r="AA811" s="564">
        <v>0</v>
      </c>
      <c r="AB811" s="564">
        <v>0</v>
      </c>
      <c r="AC811" s="564">
        <v>0</v>
      </c>
      <c r="AD811" s="564">
        <v>0</v>
      </c>
      <c r="AE811" s="564">
        <v>0</v>
      </c>
      <c r="AF811" s="564">
        <v>0</v>
      </c>
      <c r="AG811" s="564">
        <v>0</v>
      </c>
      <c r="AH811" s="564">
        <v>0</v>
      </c>
      <c r="AI811" s="564">
        <v>0</v>
      </c>
      <c r="AJ811" s="564">
        <v>0</v>
      </c>
      <c r="AK811" s="564">
        <v>0</v>
      </c>
    </row>
    <row r="812" spans="1:37">
      <c r="A812">
        <v>808</v>
      </c>
      <c r="B812" s="564">
        <f t="shared" ca="1" si="78"/>
        <v>0</v>
      </c>
      <c r="C812" s="564">
        <f t="shared" ca="1" si="73"/>
        <v>0</v>
      </c>
      <c r="D812" s="564">
        <f t="shared" ca="1" si="76"/>
        <v>0</v>
      </c>
      <c r="E812" s="564">
        <f t="shared" ca="1" si="74"/>
        <v>0</v>
      </c>
      <c r="F812" s="564">
        <f t="shared" ca="1" si="77"/>
        <v>1</v>
      </c>
      <c r="G812" s="564">
        <f t="shared" ca="1" si="75"/>
        <v>-2.8024522640523544</v>
      </c>
      <c r="H812" s="564">
        <v>0</v>
      </c>
      <c r="I812" s="564">
        <v>0</v>
      </c>
      <c r="J812" s="564">
        <v>0</v>
      </c>
      <c r="K812" s="564">
        <v>0</v>
      </c>
      <c r="L812" s="564">
        <v>0</v>
      </c>
      <c r="M812" s="564">
        <v>0</v>
      </c>
      <c r="N812" s="564">
        <v>0</v>
      </c>
      <c r="O812" s="564">
        <v>0</v>
      </c>
      <c r="P812" s="564">
        <v>0</v>
      </c>
      <c r="Q812" s="564">
        <v>0</v>
      </c>
      <c r="R812" s="564">
        <v>0</v>
      </c>
      <c r="S812" s="564">
        <v>0</v>
      </c>
      <c r="T812" s="564">
        <v>0</v>
      </c>
      <c r="U812" s="564">
        <v>0</v>
      </c>
      <c r="V812" s="564">
        <v>0</v>
      </c>
      <c r="W812" s="564">
        <v>0</v>
      </c>
      <c r="X812" s="564">
        <v>0</v>
      </c>
      <c r="Y812" s="564">
        <v>0</v>
      </c>
      <c r="Z812" s="564">
        <v>0</v>
      </c>
      <c r="AA812" s="564">
        <v>0</v>
      </c>
      <c r="AB812" s="564">
        <v>0</v>
      </c>
      <c r="AC812" s="564">
        <v>0</v>
      </c>
      <c r="AD812" s="564">
        <v>0</v>
      </c>
      <c r="AE812" s="564">
        <v>0</v>
      </c>
      <c r="AF812" s="564">
        <v>0</v>
      </c>
      <c r="AG812" s="564">
        <v>0</v>
      </c>
      <c r="AH812" s="564">
        <v>0</v>
      </c>
      <c r="AI812" s="564">
        <v>0</v>
      </c>
      <c r="AJ812" s="564">
        <v>0</v>
      </c>
      <c r="AK812" s="564">
        <v>0</v>
      </c>
    </row>
    <row r="813" spans="1:37">
      <c r="A813">
        <v>809</v>
      </c>
      <c r="B813" s="564">
        <f t="shared" ca="1" si="78"/>
        <v>20</v>
      </c>
      <c r="C813" s="564">
        <f t="shared" ca="1" si="73"/>
        <v>400</v>
      </c>
      <c r="D813" s="564">
        <f t="shared" ca="1" si="76"/>
        <v>20</v>
      </c>
      <c r="E813" s="564">
        <f t="shared" ca="1" si="74"/>
        <v>0</v>
      </c>
      <c r="F813" s="564">
        <f t="shared" ca="1" si="77"/>
        <v>1</v>
      </c>
      <c r="G813" s="564">
        <f t="shared" ca="1" si="75"/>
        <v>0.91670382145173546</v>
      </c>
      <c r="H813" s="564">
        <v>1</v>
      </c>
      <c r="I813" s="564">
        <v>1</v>
      </c>
      <c r="J813" s="564">
        <v>1</v>
      </c>
      <c r="K813" s="564">
        <v>1</v>
      </c>
      <c r="L813" s="564">
        <v>1</v>
      </c>
      <c r="M813" s="564">
        <v>1</v>
      </c>
      <c r="N813" s="564">
        <v>1</v>
      </c>
      <c r="O813" s="564">
        <v>1</v>
      </c>
      <c r="P813" s="564">
        <v>1</v>
      </c>
      <c r="Q813" s="564">
        <v>1</v>
      </c>
      <c r="R813" s="564">
        <v>1</v>
      </c>
      <c r="S813" s="564">
        <v>1</v>
      </c>
      <c r="T813" s="564">
        <v>1</v>
      </c>
      <c r="U813" s="564">
        <v>1</v>
      </c>
      <c r="V813" s="564">
        <v>1</v>
      </c>
      <c r="W813" s="564">
        <v>1</v>
      </c>
      <c r="X813" s="564">
        <v>1</v>
      </c>
      <c r="Y813" s="564">
        <v>1</v>
      </c>
      <c r="Z813" s="564">
        <v>1</v>
      </c>
      <c r="AA813" s="564">
        <v>1</v>
      </c>
      <c r="AB813" s="564">
        <v>1</v>
      </c>
      <c r="AC813" s="564">
        <v>1</v>
      </c>
      <c r="AD813" s="564">
        <v>1</v>
      </c>
      <c r="AE813" s="564">
        <v>1</v>
      </c>
      <c r="AF813" s="564">
        <v>1</v>
      </c>
      <c r="AG813" s="564">
        <v>1</v>
      </c>
      <c r="AH813" s="564">
        <v>1</v>
      </c>
      <c r="AI813" s="564">
        <v>1</v>
      </c>
      <c r="AJ813" s="564">
        <v>1</v>
      </c>
      <c r="AK813" s="564">
        <v>1</v>
      </c>
    </row>
    <row r="814" spans="1:37">
      <c r="A814">
        <v>810</v>
      </c>
      <c r="B814" s="564">
        <f t="shared" ca="1" si="78"/>
        <v>0</v>
      </c>
      <c r="C814" s="564">
        <f t="shared" ca="1" si="73"/>
        <v>0</v>
      </c>
      <c r="D814" s="564">
        <f t="shared" ca="1" si="76"/>
        <v>0</v>
      </c>
      <c r="E814" s="564">
        <f t="shared" ca="1" si="74"/>
        <v>0</v>
      </c>
      <c r="F814" s="564">
        <f t="shared" ca="1" si="77"/>
        <v>1</v>
      </c>
      <c r="G814" s="564">
        <f t="shared" ca="1" si="75"/>
        <v>-0.10541577520147527</v>
      </c>
      <c r="H814" s="564">
        <v>0</v>
      </c>
      <c r="I814" s="564">
        <v>0</v>
      </c>
      <c r="J814" s="564">
        <v>0</v>
      </c>
      <c r="K814" s="564">
        <v>0</v>
      </c>
      <c r="L814" s="564">
        <v>0</v>
      </c>
      <c r="M814" s="564">
        <v>0</v>
      </c>
      <c r="N814" s="564">
        <v>0</v>
      </c>
      <c r="O814" s="564">
        <v>0</v>
      </c>
      <c r="P814" s="564">
        <v>0</v>
      </c>
      <c r="Q814" s="564">
        <v>0</v>
      </c>
      <c r="R814" s="564">
        <v>0</v>
      </c>
      <c r="S814" s="564">
        <v>0</v>
      </c>
      <c r="T814" s="564">
        <v>0</v>
      </c>
      <c r="U814" s="564">
        <v>0</v>
      </c>
      <c r="V814" s="564">
        <v>0</v>
      </c>
      <c r="W814" s="564">
        <v>0</v>
      </c>
      <c r="X814" s="564">
        <v>0</v>
      </c>
      <c r="Y814" s="564">
        <v>0</v>
      </c>
      <c r="Z814" s="564">
        <v>0</v>
      </c>
      <c r="AA814" s="564">
        <v>0</v>
      </c>
      <c r="AB814" s="564">
        <v>0</v>
      </c>
      <c r="AC814" s="564">
        <v>0</v>
      </c>
      <c r="AD814" s="564">
        <v>0</v>
      </c>
      <c r="AE814" s="564">
        <v>0</v>
      </c>
      <c r="AF814" s="564">
        <v>0</v>
      </c>
      <c r="AG814" s="564">
        <v>0</v>
      </c>
      <c r="AH814" s="564">
        <v>0</v>
      </c>
      <c r="AI814" s="564">
        <v>0</v>
      </c>
      <c r="AJ814" s="564">
        <v>0</v>
      </c>
      <c r="AK814" s="564">
        <v>0</v>
      </c>
    </row>
    <row r="815" spans="1:37">
      <c r="A815">
        <v>811</v>
      </c>
      <c r="B815" s="564">
        <f t="shared" ca="1" si="78"/>
        <v>0</v>
      </c>
      <c r="C815" s="564">
        <f t="shared" ca="1" si="73"/>
        <v>0</v>
      </c>
      <c r="D815" s="564">
        <f t="shared" ca="1" si="76"/>
        <v>0</v>
      </c>
      <c r="E815" s="564">
        <f t="shared" ca="1" si="74"/>
        <v>0</v>
      </c>
      <c r="F815" s="564">
        <f t="shared" ca="1" si="77"/>
        <v>1</v>
      </c>
      <c r="G815" s="564">
        <f t="shared" ca="1" si="75"/>
        <v>-0.15030723140107871</v>
      </c>
      <c r="H815" s="564">
        <v>0</v>
      </c>
      <c r="I815" s="564">
        <v>0</v>
      </c>
      <c r="J815" s="564">
        <v>0</v>
      </c>
      <c r="K815" s="564">
        <v>0</v>
      </c>
      <c r="L815" s="564">
        <v>0</v>
      </c>
      <c r="M815" s="564">
        <v>0</v>
      </c>
      <c r="N815" s="564">
        <v>0</v>
      </c>
      <c r="O815" s="564">
        <v>0</v>
      </c>
      <c r="P815" s="564">
        <v>0</v>
      </c>
      <c r="Q815" s="564">
        <v>0</v>
      </c>
      <c r="R815" s="564">
        <v>0</v>
      </c>
      <c r="S815" s="564">
        <v>0</v>
      </c>
      <c r="T815" s="564">
        <v>0</v>
      </c>
      <c r="U815" s="564">
        <v>0</v>
      </c>
      <c r="V815" s="564">
        <v>0</v>
      </c>
      <c r="W815" s="564">
        <v>0</v>
      </c>
      <c r="X815" s="564">
        <v>0</v>
      </c>
      <c r="Y815" s="564">
        <v>0</v>
      </c>
      <c r="Z815" s="564">
        <v>0</v>
      </c>
      <c r="AA815" s="564">
        <v>0</v>
      </c>
      <c r="AB815" s="564">
        <v>0</v>
      </c>
      <c r="AC815" s="564">
        <v>0</v>
      </c>
      <c r="AD815" s="564">
        <v>0</v>
      </c>
      <c r="AE815" s="564">
        <v>0</v>
      </c>
      <c r="AF815" s="564">
        <v>0</v>
      </c>
      <c r="AG815" s="564">
        <v>0</v>
      </c>
      <c r="AH815" s="564">
        <v>0</v>
      </c>
      <c r="AI815" s="564">
        <v>0</v>
      </c>
      <c r="AJ815" s="564">
        <v>0</v>
      </c>
      <c r="AK815" s="564">
        <v>0</v>
      </c>
    </row>
    <row r="816" spans="1:37">
      <c r="A816">
        <v>812</v>
      </c>
      <c r="B816" s="564">
        <f t="shared" ca="1" si="78"/>
        <v>0</v>
      </c>
      <c r="C816" s="564">
        <f t="shared" ca="1" si="73"/>
        <v>0</v>
      </c>
      <c r="D816" s="564">
        <f t="shared" ca="1" si="76"/>
        <v>0</v>
      </c>
      <c r="E816" s="564">
        <f t="shared" ca="1" si="74"/>
        <v>0</v>
      </c>
      <c r="F816" s="564">
        <f t="shared" ca="1" si="77"/>
        <v>1</v>
      </c>
      <c r="G816" s="564">
        <f t="shared" ca="1" si="75"/>
        <v>2.1782945189096159</v>
      </c>
      <c r="H816" s="564">
        <v>0</v>
      </c>
      <c r="I816" s="564">
        <v>0</v>
      </c>
      <c r="J816" s="564">
        <v>0</v>
      </c>
      <c r="K816" s="564">
        <v>0</v>
      </c>
      <c r="L816" s="564">
        <v>0</v>
      </c>
      <c r="M816" s="564">
        <v>0</v>
      </c>
      <c r="N816" s="564">
        <v>0</v>
      </c>
      <c r="O816" s="564">
        <v>0</v>
      </c>
      <c r="P816" s="564">
        <v>0</v>
      </c>
      <c r="Q816" s="564">
        <v>0</v>
      </c>
      <c r="R816" s="564">
        <v>0</v>
      </c>
      <c r="S816" s="564">
        <v>0</v>
      </c>
      <c r="T816" s="564">
        <v>0</v>
      </c>
      <c r="U816" s="564">
        <v>0</v>
      </c>
      <c r="V816" s="564">
        <v>0</v>
      </c>
      <c r="W816" s="564">
        <v>0</v>
      </c>
      <c r="X816" s="564">
        <v>0</v>
      </c>
      <c r="Y816" s="564">
        <v>0</v>
      </c>
      <c r="Z816" s="564">
        <v>0</v>
      </c>
      <c r="AA816" s="564">
        <v>0</v>
      </c>
      <c r="AB816" s="564">
        <v>0</v>
      </c>
      <c r="AC816" s="564">
        <v>0</v>
      </c>
      <c r="AD816" s="564">
        <v>0</v>
      </c>
      <c r="AE816" s="564">
        <v>0</v>
      </c>
      <c r="AF816" s="564">
        <v>0</v>
      </c>
      <c r="AG816" s="564">
        <v>0</v>
      </c>
      <c r="AH816" s="564">
        <v>0</v>
      </c>
      <c r="AI816" s="564">
        <v>0</v>
      </c>
      <c r="AJ816" s="564">
        <v>0</v>
      </c>
      <c r="AK816" s="564">
        <v>0</v>
      </c>
    </row>
    <row r="817" spans="1:37">
      <c r="A817">
        <v>813</v>
      </c>
      <c r="B817" s="564">
        <f t="shared" ca="1" si="78"/>
        <v>0</v>
      </c>
      <c r="C817" s="564">
        <f t="shared" ca="1" si="73"/>
        <v>0</v>
      </c>
      <c r="D817" s="564">
        <f t="shared" ca="1" si="76"/>
        <v>0</v>
      </c>
      <c r="E817" s="564">
        <f t="shared" ca="1" si="74"/>
        <v>0</v>
      </c>
      <c r="F817" s="564">
        <f t="shared" ca="1" si="77"/>
        <v>1</v>
      </c>
      <c r="G817" s="564">
        <f t="shared" ca="1" si="75"/>
        <v>0.12005157100409958</v>
      </c>
      <c r="H817" s="564">
        <v>0</v>
      </c>
      <c r="I817" s="564">
        <v>0</v>
      </c>
      <c r="J817" s="564">
        <v>0</v>
      </c>
      <c r="K817" s="564">
        <v>0</v>
      </c>
      <c r="L817" s="564">
        <v>0</v>
      </c>
      <c r="M817" s="564">
        <v>0</v>
      </c>
      <c r="N817" s="564">
        <v>0</v>
      </c>
      <c r="O817" s="564">
        <v>0</v>
      </c>
      <c r="P817" s="564">
        <v>0</v>
      </c>
      <c r="Q817" s="564">
        <v>0</v>
      </c>
      <c r="R817" s="564">
        <v>0</v>
      </c>
      <c r="S817" s="564">
        <v>0</v>
      </c>
      <c r="T817" s="564">
        <v>0</v>
      </c>
      <c r="U817" s="564">
        <v>0</v>
      </c>
      <c r="V817" s="564">
        <v>0</v>
      </c>
      <c r="W817" s="564">
        <v>0</v>
      </c>
      <c r="X817" s="564">
        <v>0</v>
      </c>
      <c r="Y817" s="564">
        <v>0</v>
      </c>
      <c r="Z817" s="564">
        <v>0</v>
      </c>
      <c r="AA817" s="564">
        <v>0</v>
      </c>
      <c r="AB817" s="564">
        <v>0</v>
      </c>
      <c r="AC817" s="564">
        <v>0</v>
      </c>
      <c r="AD817" s="564">
        <v>0</v>
      </c>
      <c r="AE817" s="564">
        <v>0</v>
      </c>
      <c r="AF817" s="564">
        <v>0</v>
      </c>
      <c r="AG817" s="564">
        <v>0</v>
      </c>
      <c r="AH817" s="564">
        <v>0</v>
      </c>
      <c r="AI817" s="564">
        <v>0</v>
      </c>
      <c r="AJ817" s="564">
        <v>0</v>
      </c>
      <c r="AK817" s="564">
        <v>0</v>
      </c>
    </row>
    <row r="818" spans="1:37">
      <c r="A818">
        <v>814</v>
      </c>
      <c r="B818" s="564">
        <f t="shared" ca="1" si="78"/>
        <v>0</v>
      </c>
      <c r="C818" s="564">
        <f t="shared" ca="1" si="73"/>
        <v>0</v>
      </c>
      <c r="D818" s="564">
        <f t="shared" ca="1" si="76"/>
        <v>0</v>
      </c>
      <c r="E818" s="564">
        <f t="shared" ca="1" si="74"/>
        <v>0</v>
      </c>
      <c r="F818" s="564">
        <f t="shared" ca="1" si="77"/>
        <v>1</v>
      </c>
      <c r="G818" s="564">
        <f t="shared" ca="1" si="75"/>
        <v>4.6723240951860632</v>
      </c>
      <c r="H818" s="564">
        <v>0</v>
      </c>
      <c r="I818" s="564">
        <v>0</v>
      </c>
      <c r="J818" s="564">
        <v>0</v>
      </c>
      <c r="K818" s="564">
        <v>0</v>
      </c>
      <c r="L818" s="564">
        <v>0</v>
      </c>
      <c r="M818" s="564">
        <v>0</v>
      </c>
      <c r="N818" s="564">
        <v>0</v>
      </c>
      <c r="O818" s="564">
        <v>0</v>
      </c>
      <c r="P818" s="564">
        <v>0</v>
      </c>
      <c r="Q818" s="564">
        <v>0</v>
      </c>
      <c r="R818" s="564">
        <v>0</v>
      </c>
      <c r="S818" s="564">
        <v>0</v>
      </c>
      <c r="T818" s="564">
        <v>0</v>
      </c>
      <c r="U818" s="564">
        <v>0</v>
      </c>
      <c r="V818" s="564">
        <v>0</v>
      </c>
      <c r="W818" s="564">
        <v>0</v>
      </c>
      <c r="X818" s="564">
        <v>0</v>
      </c>
      <c r="Y818" s="564">
        <v>0</v>
      </c>
      <c r="Z818" s="564">
        <v>0</v>
      </c>
      <c r="AA818" s="564">
        <v>0</v>
      </c>
      <c r="AB818" s="564">
        <v>0</v>
      </c>
      <c r="AC818" s="564">
        <v>0</v>
      </c>
      <c r="AD818" s="564">
        <v>0</v>
      </c>
      <c r="AE818" s="564">
        <v>0</v>
      </c>
      <c r="AF818" s="564">
        <v>0</v>
      </c>
      <c r="AG818" s="564">
        <v>0</v>
      </c>
      <c r="AH818" s="564">
        <v>0</v>
      </c>
      <c r="AI818" s="564">
        <v>0</v>
      </c>
      <c r="AJ818" s="564">
        <v>0</v>
      </c>
      <c r="AK818" s="564">
        <v>0</v>
      </c>
    </row>
    <row r="819" spans="1:37">
      <c r="A819">
        <v>815</v>
      </c>
      <c r="B819" s="564">
        <f t="shared" ca="1" si="78"/>
        <v>0</v>
      </c>
      <c r="C819" s="564">
        <f t="shared" ca="1" si="73"/>
        <v>0</v>
      </c>
      <c r="D819" s="564">
        <f t="shared" ca="1" si="76"/>
        <v>0</v>
      </c>
      <c r="E819" s="564">
        <f t="shared" ca="1" si="74"/>
        <v>0</v>
      </c>
      <c r="F819" s="564">
        <f t="shared" ca="1" si="77"/>
        <v>1</v>
      </c>
      <c r="G819" s="564">
        <f t="shared" ca="1" si="75"/>
        <v>11.045219012448674</v>
      </c>
      <c r="H819" s="564">
        <v>0</v>
      </c>
      <c r="I819" s="564">
        <v>0</v>
      </c>
      <c r="J819" s="564">
        <v>0</v>
      </c>
      <c r="K819" s="564">
        <v>0</v>
      </c>
      <c r="L819" s="564">
        <v>0</v>
      </c>
      <c r="M819" s="564">
        <v>0</v>
      </c>
      <c r="N819" s="564">
        <v>0</v>
      </c>
      <c r="O819" s="564">
        <v>0</v>
      </c>
      <c r="P819" s="564">
        <v>0</v>
      </c>
      <c r="Q819" s="564">
        <v>0</v>
      </c>
      <c r="R819" s="564">
        <v>0</v>
      </c>
      <c r="S819" s="564">
        <v>0</v>
      </c>
      <c r="T819" s="564">
        <v>0</v>
      </c>
      <c r="U819" s="564">
        <v>0</v>
      </c>
      <c r="V819" s="564">
        <v>0</v>
      </c>
      <c r="W819" s="564">
        <v>0</v>
      </c>
      <c r="X819" s="564">
        <v>0</v>
      </c>
      <c r="Y819" s="564">
        <v>0</v>
      </c>
      <c r="Z819" s="564">
        <v>0</v>
      </c>
      <c r="AA819" s="564">
        <v>0</v>
      </c>
      <c r="AB819" s="564">
        <v>0</v>
      </c>
      <c r="AC819" s="564">
        <v>0</v>
      </c>
      <c r="AD819" s="564">
        <v>0</v>
      </c>
      <c r="AE819" s="564">
        <v>0</v>
      </c>
      <c r="AF819" s="564">
        <v>0</v>
      </c>
      <c r="AG819" s="564">
        <v>0</v>
      </c>
      <c r="AH819" s="564">
        <v>0</v>
      </c>
      <c r="AI819" s="564">
        <v>0</v>
      </c>
      <c r="AJ819" s="564">
        <v>0</v>
      </c>
      <c r="AK819" s="564">
        <v>0</v>
      </c>
    </row>
    <row r="820" spans="1:37">
      <c r="A820">
        <v>816</v>
      </c>
      <c r="B820" s="564">
        <f t="shared" ca="1" si="78"/>
        <v>20</v>
      </c>
      <c r="C820" s="564">
        <f t="shared" ca="1" si="73"/>
        <v>400</v>
      </c>
      <c r="D820" s="564">
        <f t="shared" ca="1" si="76"/>
        <v>20</v>
      </c>
      <c r="E820" s="564">
        <f t="shared" ca="1" si="74"/>
        <v>0</v>
      </c>
      <c r="F820" s="564">
        <f t="shared" ca="1" si="77"/>
        <v>1</v>
      </c>
      <c r="G820" s="564">
        <f t="shared" ca="1" si="75"/>
        <v>5.7083839733078445</v>
      </c>
      <c r="H820" s="564">
        <v>1</v>
      </c>
      <c r="I820" s="564">
        <v>1</v>
      </c>
      <c r="J820" s="564">
        <v>1</v>
      </c>
      <c r="K820" s="564">
        <v>1</v>
      </c>
      <c r="L820" s="564">
        <v>1</v>
      </c>
      <c r="M820" s="564">
        <v>1</v>
      </c>
      <c r="N820" s="564">
        <v>1</v>
      </c>
      <c r="O820" s="564">
        <v>1</v>
      </c>
      <c r="P820" s="564">
        <v>1</v>
      </c>
      <c r="Q820" s="564">
        <v>1</v>
      </c>
      <c r="R820" s="564">
        <v>1</v>
      </c>
      <c r="S820" s="564">
        <v>1</v>
      </c>
      <c r="T820" s="564">
        <v>1</v>
      </c>
      <c r="U820" s="564">
        <v>1</v>
      </c>
      <c r="V820" s="564">
        <v>1</v>
      </c>
      <c r="W820" s="564">
        <v>1</v>
      </c>
      <c r="X820" s="564">
        <v>1</v>
      </c>
      <c r="Y820" s="564">
        <v>1</v>
      </c>
      <c r="Z820" s="564">
        <v>1</v>
      </c>
      <c r="AA820" s="564">
        <v>1</v>
      </c>
      <c r="AB820" s="564">
        <v>1</v>
      </c>
      <c r="AC820" s="564">
        <v>1</v>
      </c>
      <c r="AD820" s="564">
        <v>1</v>
      </c>
      <c r="AE820" s="564">
        <v>1</v>
      </c>
      <c r="AF820" s="564">
        <v>1</v>
      </c>
      <c r="AG820" s="564">
        <v>1</v>
      </c>
      <c r="AH820" s="564">
        <v>1</v>
      </c>
      <c r="AI820" s="564">
        <v>1</v>
      </c>
      <c r="AJ820" s="564">
        <v>1</v>
      </c>
      <c r="AK820" s="564">
        <v>1</v>
      </c>
    </row>
    <row r="821" spans="1:37">
      <c r="A821">
        <v>817</v>
      </c>
      <c r="B821" s="564">
        <f t="shared" ca="1" si="78"/>
        <v>20</v>
      </c>
      <c r="C821" s="564">
        <f t="shared" ca="1" si="73"/>
        <v>400</v>
      </c>
      <c r="D821" s="564">
        <f t="shared" ca="1" si="76"/>
        <v>20</v>
      </c>
      <c r="E821" s="564">
        <f t="shared" ca="1" si="74"/>
        <v>0</v>
      </c>
      <c r="F821" s="564">
        <f t="shared" ca="1" si="77"/>
        <v>1</v>
      </c>
      <c r="G821" s="564">
        <f t="shared" ca="1" si="75"/>
        <v>-0.38760334864430157</v>
      </c>
      <c r="H821" s="564">
        <v>1</v>
      </c>
      <c r="I821" s="564">
        <v>1</v>
      </c>
      <c r="J821" s="564">
        <v>1</v>
      </c>
      <c r="K821" s="564">
        <v>1</v>
      </c>
      <c r="L821" s="564">
        <v>1</v>
      </c>
      <c r="M821" s="564">
        <v>1</v>
      </c>
      <c r="N821" s="564">
        <v>1</v>
      </c>
      <c r="O821" s="564">
        <v>1</v>
      </c>
      <c r="P821" s="564">
        <v>1</v>
      </c>
      <c r="Q821" s="564">
        <v>1</v>
      </c>
      <c r="R821" s="564">
        <v>1</v>
      </c>
      <c r="S821" s="564">
        <v>1</v>
      </c>
      <c r="T821" s="564">
        <v>1</v>
      </c>
      <c r="U821" s="564">
        <v>1</v>
      </c>
      <c r="V821" s="564">
        <v>1</v>
      </c>
      <c r="W821" s="564">
        <v>1</v>
      </c>
      <c r="X821" s="564">
        <v>1</v>
      </c>
      <c r="Y821" s="564">
        <v>1</v>
      </c>
      <c r="Z821" s="564">
        <v>1</v>
      </c>
      <c r="AA821" s="564">
        <v>1</v>
      </c>
      <c r="AB821" s="564">
        <v>1</v>
      </c>
      <c r="AC821" s="564">
        <v>1</v>
      </c>
      <c r="AD821" s="564">
        <v>1</v>
      </c>
      <c r="AE821" s="564">
        <v>1</v>
      </c>
      <c r="AF821" s="564">
        <v>1</v>
      </c>
      <c r="AG821" s="564">
        <v>1</v>
      </c>
      <c r="AH821" s="564">
        <v>1</v>
      </c>
      <c r="AI821" s="564">
        <v>1</v>
      </c>
      <c r="AJ821" s="564">
        <v>1</v>
      </c>
      <c r="AK821" s="564">
        <v>1</v>
      </c>
    </row>
    <row r="822" spans="1:37">
      <c r="A822">
        <v>818</v>
      </c>
      <c r="B822" s="564">
        <f t="shared" ca="1" si="78"/>
        <v>20</v>
      </c>
      <c r="C822" s="564">
        <f t="shared" ca="1" si="73"/>
        <v>400</v>
      </c>
      <c r="D822" s="564">
        <f t="shared" ca="1" si="76"/>
        <v>20</v>
      </c>
      <c r="E822" s="564">
        <f t="shared" ca="1" si="74"/>
        <v>0</v>
      </c>
      <c r="F822" s="564">
        <f t="shared" ca="1" si="77"/>
        <v>1</v>
      </c>
      <c r="G822" s="564">
        <f t="shared" ca="1" si="75"/>
        <v>4.6499292140416983</v>
      </c>
      <c r="H822" s="564">
        <v>1</v>
      </c>
      <c r="I822" s="564">
        <v>1</v>
      </c>
      <c r="J822" s="564">
        <v>1</v>
      </c>
      <c r="K822" s="564">
        <v>1</v>
      </c>
      <c r="L822" s="564">
        <v>1</v>
      </c>
      <c r="M822" s="564">
        <v>1</v>
      </c>
      <c r="N822" s="564">
        <v>1</v>
      </c>
      <c r="O822" s="564">
        <v>1</v>
      </c>
      <c r="P822" s="564">
        <v>1</v>
      </c>
      <c r="Q822" s="564">
        <v>1</v>
      </c>
      <c r="R822" s="564">
        <v>1</v>
      </c>
      <c r="S822" s="564">
        <v>1</v>
      </c>
      <c r="T822" s="564">
        <v>1</v>
      </c>
      <c r="U822" s="564">
        <v>1</v>
      </c>
      <c r="V822" s="564">
        <v>1</v>
      </c>
      <c r="W822" s="564">
        <v>1</v>
      </c>
      <c r="X822" s="564">
        <v>1</v>
      </c>
      <c r="Y822" s="564">
        <v>1</v>
      </c>
      <c r="Z822" s="564">
        <v>1</v>
      </c>
      <c r="AA822" s="564">
        <v>1</v>
      </c>
      <c r="AB822" s="564">
        <v>1</v>
      </c>
      <c r="AC822" s="564">
        <v>1</v>
      </c>
      <c r="AD822" s="564">
        <v>1</v>
      </c>
      <c r="AE822" s="564">
        <v>1</v>
      </c>
      <c r="AF822" s="564">
        <v>1</v>
      </c>
      <c r="AG822" s="564">
        <v>1</v>
      </c>
      <c r="AH822" s="564">
        <v>1</v>
      </c>
      <c r="AI822" s="564">
        <v>1</v>
      </c>
      <c r="AJ822" s="564">
        <v>1</v>
      </c>
      <c r="AK822" s="564">
        <v>1</v>
      </c>
    </row>
    <row r="823" spans="1:37">
      <c r="A823">
        <v>819</v>
      </c>
      <c r="B823" s="564">
        <f t="shared" ca="1" si="78"/>
        <v>0</v>
      </c>
      <c r="C823" s="564">
        <f t="shared" ca="1" si="73"/>
        <v>0</v>
      </c>
      <c r="D823" s="564">
        <f t="shared" ca="1" si="76"/>
        <v>0</v>
      </c>
      <c r="E823" s="564">
        <f t="shared" ca="1" si="74"/>
        <v>0</v>
      </c>
      <c r="F823" s="564">
        <f t="shared" ca="1" si="77"/>
        <v>1</v>
      </c>
      <c r="G823" s="564">
        <f t="shared" ca="1" si="75"/>
        <v>4.3716625272473983</v>
      </c>
      <c r="H823" s="564">
        <v>0</v>
      </c>
      <c r="I823" s="564">
        <v>0</v>
      </c>
      <c r="J823" s="564">
        <v>0</v>
      </c>
      <c r="K823" s="564">
        <v>0</v>
      </c>
      <c r="L823" s="564">
        <v>0</v>
      </c>
      <c r="M823" s="564">
        <v>0</v>
      </c>
      <c r="N823" s="564">
        <v>0</v>
      </c>
      <c r="O823" s="564">
        <v>0</v>
      </c>
      <c r="P823" s="564">
        <v>0</v>
      </c>
      <c r="Q823" s="564">
        <v>0</v>
      </c>
      <c r="R823" s="564">
        <v>0</v>
      </c>
      <c r="S823" s="564">
        <v>0</v>
      </c>
      <c r="T823" s="564">
        <v>0</v>
      </c>
      <c r="U823" s="564">
        <v>0</v>
      </c>
      <c r="V823" s="564">
        <v>0</v>
      </c>
      <c r="W823" s="564">
        <v>0</v>
      </c>
      <c r="X823" s="564">
        <v>0</v>
      </c>
      <c r="Y823" s="564">
        <v>0</v>
      </c>
      <c r="Z823" s="564">
        <v>0</v>
      </c>
      <c r="AA823" s="564">
        <v>0</v>
      </c>
      <c r="AB823" s="564">
        <v>0</v>
      </c>
      <c r="AC823" s="564">
        <v>0</v>
      </c>
      <c r="AD823" s="564">
        <v>0</v>
      </c>
      <c r="AE823" s="564">
        <v>0</v>
      </c>
      <c r="AF823" s="564">
        <v>0</v>
      </c>
      <c r="AG823" s="564">
        <v>0</v>
      </c>
      <c r="AH823" s="564">
        <v>0</v>
      </c>
      <c r="AI823" s="564">
        <v>0</v>
      </c>
      <c r="AJ823" s="564">
        <v>0</v>
      </c>
      <c r="AK823" s="564">
        <v>0</v>
      </c>
    </row>
    <row r="824" spans="1:37">
      <c r="A824">
        <v>820</v>
      </c>
      <c r="B824" s="564">
        <f t="shared" ca="1" si="78"/>
        <v>20</v>
      </c>
      <c r="C824" s="564">
        <f t="shared" ca="1" si="73"/>
        <v>400</v>
      </c>
      <c r="D824" s="564">
        <f t="shared" ca="1" si="76"/>
        <v>20</v>
      </c>
      <c r="E824" s="564">
        <f t="shared" ca="1" si="74"/>
        <v>0</v>
      </c>
      <c r="F824" s="564">
        <f t="shared" ca="1" si="77"/>
        <v>1</v>
      </c>
      <c r="G824" s="564">
        <f t="shared" ca="1" si="75"/>
        <v>-2.4536282057143479</v>
      </c>
      <c r="H824" s="564">
        <v>1</v>
      </c>
      <c r="I824" s="564">
        <v>1</v>
      </c>
      <c r="J824" s="564">
        <v>1</v>
      </c>
      <c r="K824" s="564">
        <v>1</v>
      </c>
      <c r="L824" s="564">
        <v>1</v>
      </c>
      <c r="M824" s="564">
        <v>1</v>
      </c>
      <c r="N824" s="564">
        <v>1</v>
      </c>
      <c r="O824" s="564">
        <v>1</v>
      </c>
      <c r="P824" s="564">
        <v>1</v>
      </c>
      <c r="Q824" s="564">
        <v>1</v>
      </c>
      <c r="R824" s="564">
        <v>1</v>
      </c>
      <c r="S824" s="564">
        <v>1</v>
      </c>
      <c r="T824" s="564">
        <v>1</v>
      </c>
      <c r="U824" s="564">
        <v>1</v>
      </c>
      <c r="V824" s="564">
        <v>1</v>
      </c>
      <c r="W824" s="564">
        <v>1</v>
      </c>
      <c r="X824" s="564">
        <v>1</v>
      </c>
      <c r="Y824" s="564">
        <v>1</v>
      </c>
      <c r="Z824" s="564">
        <v>1</v>
      </c>
      <c r="AA824" s="564">
        <v>1</v>
      </c>
      <c r="AB824" s="564">
        <v>1</v>
      </c>
      <c r="AC824" s="564">
        <v>1</v>
      </c>
      <c r="AD824" s="564">
        <v>1</v>
      </c>
      <c r="AE824" s="564">
        <v>1</v>
      </c>
      <c r="AF824" s="564">
        <v>1</v>
      </c>
      <c r="AG824" s="564">
        <v>1</v>
      </c>
      <c r="AH824" s="564">
        <v>1</v>
      </c>
      <c r="AI824" s="564">
        <v>1</v>
      </c>
      <c r="AJ824" s="564">
        <v>1</v>
      </c>
      <c r="AK824" s="564">
        <v>1</v>
      </c>
    </row>
    <row r="825" spans="1:37">
      <c r="A825">
        <v>821</v>
      </c>
      <c r="B825" s="564">
        <f t="shared" ca="1" si="78"/>
        <v>0</v>
      </c>
      <c r="C825" s="564">
        <f t="shared" ca="1" si="73"/>
        <v>0</v>
      </c>
      <c r="D825" s="564">
        <f t="shared" ca="1" si="76"/>
        <v>0</v>
      </c>
      <c r="E825" s="564">
        <f t="shared" ca="1" si="74"/>
        <v>0</v>
      </c>
      <c r="F825" s="564">
        <f t="shared" ca="1" si="77"/>
        <v>1</v>
      </c>
      <c r="G825" s="564">
        <f t="shared" ca="1" si="75"/>
        <v>5.6366774964757749</v>
      </c>
      <c r="H825" s="564">
        <v>0</v>
      </c>
      <c r="I825" s="564">
        <v>0</v>
      </c>
      <c r="J825" s="564">
        <v>0</v>
      </c>
      <c r="K825" s="564">
        <v>0</v>
      </c>
      <c r="L825" s="564">
        <v>0</v>
      </c>
      <c r="M825" s="564">
        <v>0</v>
      </c>
      <c r="N825" s="564">
        <v>0</v>
      </c>
      <c r="O825" s="564">
        <v>0</v>
      </c>
      <c r="P825" s="564">
        <v>0</v>
      </c>
      <c r="Q825" s="564">
        <v>0</v>
      </c>
      <c r="R825" s="564">
        <v>0</v>
      </c>
      <c r="S825" s="564">
        <v>0</v>
      </c>
      <c r="T825" s="564">
        <v>0</v>
      </c>
      <c r="U825" s="564">
        <v>0</v>
      </c>
      <c r="V825" s="564">
        <v>0</v>
      </c>
      <c r="W825" s="564">
        <v>0</v>
      </c>
      <c r="X825" s="564">
        <v>0</v>
      </c>
      <c r="Y825" s="564">
        <v>0</v>
      </c>
      <c r="Z825" s="564">
        <v>0</v>
      </c>
      <c r="AA825" s="564">
        <v>0</v>
      </c>
      <c r="AB825" s="564">
        <v>0</v>
      </c>
      <c r="AC825" s="564">
        <v>0</v>
      </c>
      <c r="AD825" s="564">
        <v>0</v>
      </c>
      <c r="AE825" s="564">
        <v>0</v>
      </c>
      <c r="AF825" s="564">
        <v>0</v>
      </c>
      <c r="AG825" s="564">
        <v>0</v>
      </c>
      <c r="AH825" s="564">
        <v>0</v>
      </c>
      <c r="AI825" s="564">
        <v>0</v>
      </c>
      <c r="AJ825" s="564">
        <v>0</v>
      </c>
      <c r="AK825" s="564">
        <v>0</v>
      </c>
    </row>
    <row r="826" spans="1:37">
      <c r="A826">
        <v>822</v>
      </c>
      <c r="B826" s="564">
        <f t="shared" ca="1" si="78"/>
        <v>7</v>
      </c>
      <c r="C826" s="564">
        <f t="shared" ca="1" si="73"/>
        <v>49</v>
      </c>
      <c r="D826" s="564">
        <f t="shared" ca="1" si="76"/>
        <v>7</v>
      </c>
      <c r="E826" s="564">
        <f t="shared" ca="1" si="74"/>
        <v>4.55</v>
      </c>
      <c r="F826" s="564">
        <f t="shared" ca="1" si="77"/>
        <v>0.52105263157894743</v>
      </c>
      <c r="G826" s="564">
        <f t="shared" ca="1" si="75"/>
        <v>-3.5193682440784664</v>
      </c>
      <c r="H826" s="564">
        <v>0</v>
      </c>
      <c r="I826" s="564">
        <v>1</v>
      </c>
      <c r="J826" s="564">
        <v>1</v>
      </c>
      <c r="K826" s="564">
        <v>1</v>
      </c>
      <c r="L826" s="564">
        <v>0</v>
      </c>
      <c r="M826" s="564">
        <v>1</v>
      </c>
      <c r="N826" s="564">
        <v>0</v>
      </c>
      <c r="O826" s="564">
        <v>0</v>
      </c>
      <c r="P826" s="564">
        <v>0</v>
      </c>
      <c r="Q826" s="564">
        <v>0</v>
      </c>
      <c r="R826" s="564">
        <v>0</v>
      </c>
      <c r="S826" s="564">
        <v>1</v>
      </c>
      <c r="T826" s="564">
        <v>0</v>
      </c>
      <c r="U826" s="564">
        <v>0</v>
      </c>
      <c r="V826" s="564">
        <v>1</v>
      </c>
      <c r="W826" s="564">
        <v>1</v>
      </c>
      <c r="X826" s="564">
        <v>0</v>
      </c>
      <c r="Y826" s="564">
        <v>0</v>
      </c>
      <c r="Z826" s="564">
        <v>0</v>
      </c>
      <c r="AA826" s="564">
        <v>0</v>
      </c>
      <c r="AB826" s="564">
        <v>1</v>
      </c>
      <c r="AC826" s="564">
        <v>0</v>
      </c>
      <c r="AD826" s="564">
        <v>0</v>
      </c>
      <c r="AE826" s="564">
        <v>0</v>
      </c>
      <c r="AF826" s="564">
        <v>1</v>
      </c>
      <c r="AG826" s="564">
        <v>1</v>
      </c>
      <c r="AH826" s="564">
        <v>0</v>
      </c>
      <c r="AI826" s="564">
        <v>0</v>
      </c>
      <c r="AJ826" s="564">
        <v>0</v>
      </c>
      <c r="AK826" s="564">
        <v>0</v>
      </c>
    </row>
    <row r="827" spans="1:37">
      <c r="A827">
        <v>823</v>
      </c>
      <c r="B827" s="564">
        <f t="shared" ca="1" si="78"/>
        <v>0</v>
      </c>
      <c r="C827" s="564">
        <f t="shared" ca="1" si="73"/>
        <v>0</v>
      </c>
      <c r="D827" s="564">
        <f t="shared" ca="1" si="76"/>
        <v>0</v>
      </c>
      <c r="E827" s="564">
        <f t="shared" ca="1" si="74"/>
        <v>0</v>
      </c>
      <c r="F827" s="564">
        <f t="shared" ca="1" si="77"/>
        <v>1</v>
      </c>
      <c r="G827" s="564">
        <f t="shared" ca="1" si="75"/>
        <v>-8.0349217551020899</v>
      </c>
      <c r="H827" s="564">
        <v>0</v>
      </c>
      <c r="I827" s="564">
        <v>0</v>
      </c>
      <c r="J827" s="564">
        <v>0</v>
      </c>
      <c r="K827" s="564">
        <v>0</v>
      </c>
      <c r="L827" s="564">
        <v>0</v>
      </c>
      <c r="M827" s="564">
        <v>0</v>
      </c>
      <c r="N827" s="564">
        <v>0</v>
      </c>
      <c r="O827" s="564">
        <v>0</v>
      </c>
      <c r="P827" s="564">
        <v>0</v>
      </c>
      <c r="Q827" s="564">
        <v>0</v>
      </c>
      <c r="R827" s="564">
        <v>0</v>
      </c>
      <c r="S827" s="564">
        <v>0</v>
      </c>
      <c r="T827" s="564">
        <v>0</v>
      </c>
      <c r="U827" s="564">
        <v>0</v>
      </c>
      <c r="V827" s="564">
        <v>0</v>
      </c>
      <c r="W827" s="564">
        <v>0</v>
      </c>
      <c r="X827" s="564">
        <v>0</v>
      </c>
      <c r="Y827" s="564">
        <v>0</v>
      </c>
      <c r="Z827" s="564">
        <v>0</v>
      </c>
      <c r="AA827" s="564">
        <v>0</v>
      </c>
      <c r="AB827" s="564">
        <v>0</v>
      </c>
      <c r="AC827" s="564">
        <v>0</v>
      </c>
      <c r="AD827" s="564">
        <v>0</v>
      </c>
      <c r="AE827" s="564">
        <v>0</v>
      </c>
      <c r="AF827" s="564">
        <v>0</v>
      </c>
      <c r="AG827" s="564">
        <v>0</v>
      </c>
      <c r="AH827" s="564">
        <v>0</v>
      </c>
      <c r="AI827" s="564">
        <v>0</v>
      </c>
      <c r="AJ827" s="564">
        <v>0</v>
      </c>
      <c r="AK827" s="564">
        <v>0</v>
      </c>
    </row>
    <row r="828" spans="1:37">
      <c r="A828">
        <v>824</v>
      </c>
      <c r="B828" s="564">
        <f t="shared" ca="1" si="78"/>
        <v>7</v>
      </c>
      <c r="C828" s="564">
        <f t="shared" ca="1" si="73"/>
        <v>49</v>
      </c>
      <c r="D828" s="564">
        <f t="shared" ca="1" si="76"/>
        <v>7</v>
      </c>
      <c r="E828" s="564">
        <f t="shared" ca="1" si="74"/>
        <v>4.55</v>
      </c>
      <c r="F828" s="564">
        <f t="shared" ca="1" si="77"/>
        <v>0.52105263157894743</v>
      </c>
      <c r="G828" s="564">
        <f t="shared" ca="1" si="75"/>
        <v>1.496567482368226</v>
      </c>
      <c r="H828" s="564">
        <v>0</v>
      </c>
      <c r="I828" s="564">
        <v>1</v>
      </c>
      <c r="J828" s="564">
        <v>1</v>
      </c>
      <c r="K828" s="564">
        <v>0</v>
      </c>
      <c r="L828" s="564">
        <v>1</v>
      </c>
      <c r="M828" s="564">
        <v>1</v>
      </c>
      <c r="N828" s="564">
        <v>0</v>
      </c>
      <c r="O828" s="564">
        <v>0</v>
      </c>
      <c r="P828" s="564">
        <v>1</v>
      </c>
      <c r="Q828" s="564">
        <v>0</v>
      </c>
      <c r="R828" s="564">
        <v>0</v>
      </c>
      <c r="S828" s="564">
        <v>1</v>
      </c>
      <c r="T828" s="564">
        <v>0</v>
      </c>
      <c r="U828" s="564">
        <v>0</v>
      </c>
      <c r="V828" s="564">
        <v>0</v>
      </c>
      <c r="W828" s="564">
        <v>0</v>
      </c>
      <c r="X828" s="564">
        <v>0</v>
      </c>
      <c r="Y828" s="564">
        <v>1</v>
      </c>
      <c r="Z828" s="564">
        <v>0</v>
      </c>
      <c r="AA828" s="564">
        <v>0</v>
      </c>
      <c r="AB828" s="564">
        <v>0</v>
      </c>
      <c r="AC828" s="564">
        <v>0</v>
      </c>
      <c r="AD828" s="564">
        <v>1</v>
      </c>
      <c r="AE828" s="564">
        <v>0</v>
      </c>
      <c r="AF828" s="564">
        <v>1</v>
      </c>
      <c r="AG828" s="564">
        <v>0</v>
      </c>
      <c r="AH828" s="564">
        <v>1</v>
      </c>
      <c r="AI828" s="564">
        <v>0</v>
      </c>
      <c r="AJ828" s="564">
        <v>0</v>
      </c>
      <c r="AK828" s="564">
        <v>1</v>
      </c>
    </row>
    <row r="829" spans="1:37">
      <c r="A829">
        <v>825</v>
      </c>
      <c r="B829" s="564">
        <f t="shared" ca="1" si="78"/>
        <v>0</v>
      </c>
      <c r="C829" s="564">
        <f t="shared" ca="1" si="73"/>
        <v>0</v>
      </c>
      <c r="D829" s="564">
        <f t="shared" ca="1" si="76"/>
        <v>0</v>
      </c>
      <c r="E829" s="564">
        <f t="shared" ca="1" si="74"/>
        <v>0</v>
      </c>
      <c r="F829" s="564">
        <f t="shared" ca="1" si="77"/>
        <v>1</v>
      </c>
      <c r="G829" s="564">
        <f t="shared" ca="1" si="75"/>
        <v>-1.0204397296418475</v>
      </c>
      <c r="H829" s="564">
        <v>0</v>
      </c>
      <c r="I829" s="564">
        <v>0</v>
      </c>
      <c r="J829" s="564">
        <v>0</v>
      </c>
      <c r="K829" s="564">
        <v>0</v>
      </c>
      <c r="L829" s="564">
        <v>0</v>
      </c>
      <c r="M829" s="564">
        <v>0</v>
      </c>
      <c r="N829" s="564">
        <v>0</v>
      </c>
      <c r="O829" s="564">
        <v>0</v>
      </c>
      <c r="P829" s="564">
        <v>0</v>
      </c>
      <c r="Q829" s="564">
        <v>0</v>
      </c>
      <c r="R829" s="564">
        <v>0</v>
      </c>
      <c r="S829" s="564">
        <v>0</v>
      </c>
      <c r="T829" s="564">
        <v>0</v>
      </c>
      <c r="U829" s="564">
        <v>0</v>
      </c>
      <c r="V829" s="564">
        <v>0</v>
      </c>
      <c r="W829" s="564">
        <v>0</v>
      </c>
      <c r="X829" s="564">
        <v>0</v>
      </c>
      <c r="Y829" s="564">
        <v>0</v>
      </c>
      <c r="Z829" s="564">
        <v>0</v>
      </c>
      <c r="AA829" s="564">
        <v>0</v>
      </c>
      <c r="AB829" s="564">
        <v>0</v>
      </c>
      <c r="AC829" s="564">
        <v>0</v>
      </c>
      <c r="AD829" s="564">
        <v>0</v>
      </c>
      <c r="AE829" s="564">
        <v>0</v>
      </c>
      <c r="AF829" s="564">
        <v>0</v>
      </c>
      <c r="AG829" s="564">
        <v>0</v>
      </c>
      <c r="AH829" s="564">
        <v>0</v>
      </c>
      <c r="AI829" s="564">
        <v>0</v>
      </c>
      <c r="AJ829" s="564">
        <v>0</v>
      </c>
      <c r="AK829" s="564">
        <v>0</v>
      </c>
    </row>
    <row r="830" spans="1:37">
      <c r="A830">
        <v>826</v>
      </c>
      <c r="B830" s="564">
        <f t="shared" ca="1" si="78"/>
        <v>20</v>
      </c>
      <c r="C830" s="564">
        <f t="shared" ca="1" si="73"/>
        <v>400</v>
      </c>
      <c r="D830" s="564">
        <f t="shared" ca="1" si="76"/>
        <v>20</v>
      </c>
      <c r="E830" s="564">
        <f t="shared" ca="1" si="74"/>
        <v>0</v>
      </c>
      <c r="F830" s="564">
        <f t="shared" ca="1" si="77"/>
        <v>1</v>
      </c>
      <c r="G830" s="564">
        <f t="shared" ca="1" si="75"/>
        <v>2.311360944974493</v>
      </c>
      <c r="H830" s="564">
        <v>1</v>
      </c>
      <c r="I830" s="564">
        <v>1</v>
      </c>
      <c r="J830" s="564">
        <v>1</v>
      </c>
      <c r="K830" s="564">
        <v>1</v>
      </c>
      <c r="L830" s="564">
        <v>1</v>
      </c>
      <c r="M830" s="564">
        <v>1</v>
      </c>
      <c r="N830" s="564">
        <v>1</v>
      </c>
      <c r="O830" s="564">
        <v>1</v>
      </c>
      <c r="P830" s="564">
        <v>1</v>
      </c>
      <c r="Q830" s="564">
        <v>1</v>
      </c>
      <c r="R830" s="564">
        <v>1</v>
      </c>
      <c r="S830" s="564">
        <v>1</v>
      </c>
      <c r="T830" s="564">
        <v>1</v>
      </c>
      <c r="U830" s="564">
        <v>1</v>
      </c>
      <c r="V830" s="564">
        <v>1</v>
      </c>
      <c r="W830" s="564">
        <v>1</v>
      </c>
      <c r="X830" s="564">
        <v>1</v>
      </c>
      <c r="Y830" s="564">
        <v>1</v>
      </c>
      <c r="Z830" s="564">
        <v>1</v>
      </c>
      <c r="AA830" s="564">
        <v>1</v>
      </c>
      <c r="AB830" s="564">
        <v>1</v>
      </c>
      <c r="AC830" s="564">
        <v>1</v>
      </c>
      <c r="AD830" s="564">
        <v>1</v>
      </c>
      <c r="AE830" s="564">
        <v>1</v>
      </c>
      <c r="AF830" s="564">
        <v>1</v>
      </c>
      <c r="AG830" s="564">
        <v>1</v>
      </c>
      <c r="AH830" s="564">
        <v>1</v>
      </c>
      <c r="AI830" s="564">
        <v>1</v>
      </c>
      <c r="AJ830" s="564">
        <v>1</v>
      </c>
      <c r="AK830" s="564">
        <v>1</v>
      </c>
    </row>
    <row r="831" spans="1:37">
      <c r="A831">
        <v>827</v>
      </c>
      <c r="B831" s="564">
        <f t="shared" ca="1" si="78"/>
        <v>0</v>
      </c>
      <c r="C831" s="564">
        <f t="shared" ca="1" si="73"/>
        <v>0</v>
      </c>
      <c r="D831" s="564">
        <f t="shared" ca="1" si="76"/>
        <v>0</v>
      </c>
      <c r="E831" s="564">
        <f t="shared" ca="1" si="74"/>
        <v>0</v>
      </c>
      <c r="F831" s="564">
        <f t="shared" ca="1" si="77"/>
        <v>1</v>
      </c>
      <c r="G831" s="564">
        <f t="shared" ca="1" si="75"/>
        <v>2.3506016664030724</v>
      </c>
      <c r="H831" s="564">
        <v>0</v>
      </c>
      <c r="I831" s="564">
        <v>0</v>
      </c>
      <c r="J831" s="564">
        <v>0</v>
      </c>
      <c r="K831" s="564">
        <v>0</v>
      </c>
      <c r="L831" s="564">
        <v>0</v>
      </c>
      <c r="M831" s="564">
        <v>0</v>
      </c>
      <c r="N831" s="564">
        <v>0</v>
      </c>
      <c r="O831" s="564">
        <v>0</v>
      </c>
      <c r="P831" s="564">
        <v>0</v>
      </c>
      <c r="Q831" s="564">
        <v>0</v>
      </c>
      <c r="R831" s="564">
        <v>0</v>
      </c>
      <c r="S831" s="564">
        <v>0</v>
      </c>
      <c r="T831" s="564">
        <v>0</v>
      </c>
      <c r="U831" s="564">
        <v>0</v>
      </c>
      <c r="V831" s="564">
        <v>0</v>
      </c>
      <c r="W831" s="564">
        <v>0</v>
      </c>
      <c r="X831" s="564">
        <v>0</v>
      </c>
      <c r="Y831" s="564">
        <v>0</v>
      </c>
      <c r="Z831" s="564">
        <v>0</v>
      </c>
      <c r="AA831" s="564">
        <v>0</v>
      </c>
      <c r="AB831" s="564">
        <v>0</v>
      </c>
      <c r="AC831" s="564">
        <v>0</v>
      </c>
      <c r="AD831" s="564">
        <v>0</v>
      </c>
      <c r="AE831" s="564">
        <v>0</v>
      </c>
      <c r="AF831" s="564">
        <v>0</v>
      </c>
      <c r="AG831" s="564">
        <v>0</v>
      </c>
      <c r="AH831" s="564">
        <v>0</v>
      </c>
      <c r="AI831" s="564">
        <v>0</v>
      </c>
      <c r="AJ831" s="564">
        <v>0</v>
      </c>
      <c r="AK831" s="564">
        <v>0</v>
      </c>
    </row>
    <row r="832" spans="1:37">
      <c r="A832">
        <v>828</v>
      </c>
      <c r="B832" s="564">
        <f t="shared" ca="1" si="78"/>
        <v>0</v>
      </c>
      <c r="C832" s="564">
        <f t="shared" ca="1" si="73"/>
        <v>0</v>
      </c>
      <c r="D832" s="564">
        <f t="shared" ca="1" si="76"/>
        <v>0</v>
      </c>
      <c r="E832" s="564">
        <f t="shared" ca="1" si="74"/>
        <v>0</v>
      </c>
      <c r="F832" s="564">
        <f t="shared" ca="1" si="77"/>
        <v>1</v>
      </c>
      <c r="G832" s="564">
        <f t="shared" ca="1" si="75"/>
        <v>0.59677388838185985</v>
      </c>
      <c r="H832" s="564">
        <v>0</v>
      </c>
      <c r="I832" s="564">
        <v>0</v>
      </c>
      <c r="J832" s="564">
        <v>0</v>
      </c>
      <c r="K832" s="564">
        <v>0</v>
      </c>
      <c r="L832" s="564">
        <v>0</v>
      </c>
      <c r="M832" s="564">
        <v>0</v>
      </c>
      <c r="N832" s="564">
        <v>0</v>
      </c>
      <c r="O832" s="564">
        <v>0</v>
      </c>
      <c r="P832" s="564">
        <v>0</v>
      </c>
      <c r="Q832" s="564">
        <v>0</v>
      </c>
      <c r="R832" s="564">
        <v>0</v>
      </c>
      <c r="S832" s="564">
        <v>0</v>
      </c>
      <c r="T832" s="564">
        <v>0</v>
      </c>
      <c r="U832" s="564">
        <v>0</v>
      </c>
      <c r="V832" s="564">
        <v>0</v>
      </c>
      <c r="W832" s="564">
        <v>0</v>
      </c>
      <c r="X832" s="564">
        <v>0</v>
      </c>
      <c r="Y832" s="564">
        <v>0</v>
      </c>
      <c r="Z832" s="564">
        <v>0</v>
      </c>
      <c r="AA832" s="564">
        <v>0</v>
      </c>
      <c r="AB832" s="564">
        <v>0</v>
      </c>
      <c r="AC832" s="564">
        <v>0</v>
      </c>
      <c r="AD832" s="564">
        <v>0</v>
      </c>
      <c r="AE832" s="564">
        <v>0</v>
      </c>
      <c r="AF832" s="564">
        <v>0</v>
      </c>
      <c r="AG832" s="564">
        <v>0</v>
      </c>
      <c r="AH832" s="564">
        <v>0</v>
      </c>
      <c r="AI832" s="564">
        <v>0</v>
      </c>
      <c r="AJ832" s="564">
        <v>0</v>
      </c>
      <c r="AK832" s="564">
        <v>0</v>
      </c>
    </row>
    <row r="833" spans="1:37">
      <c r="A833">
        <v>829</v>
      </c>
      <c r="B833" s="564">
        <f t="shared" ca="1" si="78"/>
        <v>20</v>
      </c>
      <c r="C833" s="564">
        <f t="shared" ca="1" si="73"/>
        <v>400</v>
      </c>
      <c r="D833" s="564">
        <f t="shared" ca="1" si="76"/>
        <v>20</v>
      </c>
      <c r="E833" s="564">
        <f t="shared" ca="1" si="74"/>
        <v>0</v>
      </c>
      <c r="F833" s="564">
        <f t="shared" ca="1" si="77"/>
        <v>1</v>
      </c>
      <c r="G833" s="564">
        <f t="shared" ca="1" si="75"/>
        <v>2.1509765469201656</v>
      </c>
      <c r="H833" s="564">
        <v>1</v>
      </c>
      <c r="I833" s="564">
        <v>1</v>
      </c>
      <c r="J833" s="564">
        <v>1</v>
      </c>
      <c r="K833" s="564">
        <v>1</v>
      </c>
      <c r="L833" s="564">
        <v>1</v>
      </c>
      <c r="M833" s="564">
        <v>1</v>
      </c>
      <c r="N833" s="564">
        <v>1</v>
      </c>
      <c r="O833" s="564">
        <v>1</v>
      </c>
      <c r="P833" s="564">
        <v>1</v>
      </c>
      <c r="Q833" s="564">
        <v>1</v>
      </c>
      <c r="R833" s="564">
        <v>1</v>
      </c>
      <c r="S833" s="564">
        <v>1</v>
      </c>
      <c r="T833" s="564">
        <v>1</v>
      </c>
      <c r="U833" s="564">
        <v>1</v>
      </c>
      <c r="V833" s="564">
        <v>1</v>
      </c>
      <c r="W833" s="564">
        <v>1</v>
      </c>
      <c r="X833" s="564">
        <v>1</v>
      </c>
      <c r="Y833" s="564">
        <v>1</v>
      </c>
      <c r="Z833" s="564">
        <v>1</v>
      </c>
      <c r="AA833" s="564">
        <v>1</v>
      </c>
      <c r="AB833" s="564">
        <v>1</v>
      </c>
      <c r="AC833" s="564">
        <v>1</v>
      </c>
      <c r="AD833" s="564">
        <v>1</v>
      </c>
      <c r="AE833" s="564">
        <v>1</v>
      </c>
      <c r="AF833" s="564">
        <v>1</v>
      </c>
      <c r="AG833" s="564">
        <v>1</v>
      </c>
      <c r="AH833" s="564">
        <v>1</v>
      </c>
      <c r="AI833" s="564">
        <v>1</v>
      </c>
      <c r="AJ833" s="564">
        <v>1</v>
      </c>
      <c r="AK833" s="564">
        <v>1</v>
      </c>
    </row>
    <row r="834" spans="1:37">
      <c r="A834">
        <v>830</v>
      </c>
      <c r="B834" s="564">
        <f t="shared" ca="1" si="78"/>
        <v>20</v>
      </c>
      <c r="C834" s="564">
        <f t="shared" ca="1" si="73"/>
        <v>400</v>
      </c>
      <c r="D834" s="564">
        <f t="shared" ca="1" si="76"/>
        <v>20</v>
      </c>
      <c r="E834" s="564">
        <f t="shared" ca="1" si="74"/>
        <v>0</v>
      </c>
      <c r="F834" s="564">
        <f t="shared" ca="1" si="77"/>
        <v>1</v>
      </c>
      <c r="G834" s="564">
        <f t="shared" ca="1" si="75"/>
        <v>4.1380346076345713</v>
      </c>
      <c r="H834" s="564">
        <v>1</v>
      </c>
      <c r="I834" s="564">
        <v>1</v>
      </c>
      <c r="J834" s="564">
        <v>1</v>
      </c>
      <c r="K834" s="564">
        <v>1</v>
      </c>
      <c r="L834" s="564">
        <v>1</v>
      </c>
      <c r="M834" s="564">
        <v>1</v>
      </c>
      <c r="N834" s="564">
        <v>1</v>
      </c>
      <c r="O834" s="564">
        <v>1</v>
      </c>
      <c r="P834" s="564">
        <v>1</v>
      </c>
      <c r="Q834" s="564">
        <v>1</v>
      </c>
      <c r="R834" s="564">
        <v>1</v>
      </c>
      <c r="S834" s="564">
        <v>1</v>
      </c>
      <c r="T834" s="564">
        <v>1</v>
      </c>
      <c r="U834" s="564">
        <v>1</v>
      </c>
      <c r="V834" s="564">
        <v>1</v>
      </c>
      <c r="W834" s="564">
        <v>1</v>
      </c>
      <c r="X834" s="564">
        <v>1</v>
      </c>
      <c r="Y834" s="564">
        <v>1</v>
      </c>
      <c r="Z834" s="564">
        <v>1</v>
      </c>
      <c r="AA834" s="564">
        <v>1</v>
      </c>
      <c r="AB834" s="564">
        <v>1</v>
      </c>
      <c r="AC834" s="564">
        <v>1</v>
      </c>
      <c r="AD834" s="564">
        <v>1</v>
      </c>
      <c r="AE834" s="564">
        <v>1</v>
      </c>
      <c r="AF834" s="564">
        <v>1</v>
      </c>
      <c r="AG834" s="564">
        <v>1</v>
      </c>
      <c r="AH834" s="564">
        <v>1</v>
      </c>
      <c r="AI834" s="564">
        <v>1</v>
      </c>
      <c r="AJ834" s="564">
        <v>1</v>
      </c>
      <c r="AK834" s="564">
        <v>1</v>
      </c>
    </row>
    <row r="835" spans="1:37">
      <c r="A835">
        <v>831</v>
      </c>
      <c r="B835" s="564">
        <f t="shared" ca="1" si="78"/>
        <v>0</v>
      </c>
      <c r="C835" s="564">
        <f t="shared" ca="1" si="73"/>
        <v>0</v>
      </c>
      <c r="D835" s="564">
        <f t="shared" ca="1" si="76"/>
        <v>0</v>
      </c>
      <c r="E835" s="564">
        <f t="shared" ca="1" si="74"/>
        <v>0</v>
      </c>
      <c r="F835" s="564">
        <f t="shared" ca="1" si="77"/>
        <v>1</v>
      </c>
      <c r="G835" s="564">
        <f t="shared" ca="1" si="75"/>
        <v>2.9055815689695228</v>
      </c>
      <c r="H835" s="564">
        <v>0</v>
      </c>
      <c r="I835" s="564">
        <v>0</v>
      </c>
      <c r="J835" s="564">
        <v>0</v>
      </c>
      <c r="K835" s="564">
        <v>0</v>
      </c>
      <c r="L835" s="564">
        <v>0</v>
      </c>
      <c r="M835" s="564">
        <v>0</v>
      </c>
      <c r="N835" s="564">
        <v>0</v>
      </c>
      <c r="O835" s="564">
        <v>0</v>
      </c>
      <c r="P835" s="564">
        <v>0</v>
      </c>
      <c r="Q835" s="564">
        <v>0</v>
      </c>
      <c r="R835" s="564">
        <v>0</v>
      </c>
      <c r="S835" s="564">
        <v>0</v>
      </c>
      <c r="T835" s="564">
        <v>0</v>
      </c>
      <c r="U835" s="564">
        <v>0</v>
      </c>
      <c r="V835" s="564">
        <v>0</v>
      </c>
      <c r="W835" s="564">
        <v>0</v>
      </c>
      <c r="X835" s="564">
        <v>0</v>
      </c>
      <c r="Y835" s="564">
        <v>0</v>
      </c>
      <c r="Z835" s="564">
        <v>0</v>
      </c>
      <c r="AA835" s="564">
        <v>0</v>
      </c>
      <c r="AB835" s="564">
        <v>0</v>
      </c>
      <c r="AC835" s="564">
        <v>0</v>
      </c>
      <c r="AD835" s="564">
        <v>0</v>
      </c>
      <c r="AE835" s="564">
        <v>0</v>
      </c>
      <c r="AF835" s="564">
        <v>0</v>
      </c>
      <c r="AG835" s="564">
        <v>0</v>
      </c>
      <c r="AH835" s="564">
        <v>0</v>
      </c>
      <c r="AI835" s="564">
        <v>0</v>
      </c>
      <c r="AJ835" s="564">
        <v>0</v>
      </c>
      <c r="AK835" s="564">
        <v>0</v>
      </c>
    </row>
    <row r="836" spans="1:37">
      <c r="A836">
        <v>832</v>
      </c>
      <c r="B836" s="564">
        <f t="shared" ca="1" si="78"/>
        <v>0</v>
      </c>
      <c r="C836" s="564">
        <f t="shared" ca="1" si="73"/>
        <v>0</v>
      </c>
      <c r="D836" s="564">
        <f t="shared" ca="1" si="76"/>
        <v>0</v>
      </c>
      <c r="E836" s="564">
        <f t="shared" ca="1" si="74"/>
        <v>0</v>
      </c>
      <c r="F836" s="564">
        <f t="shared" ca="1" si="77"/>
        <v>1</v>
      </c>
      <c r="G836" s="564">
        <f t="shared" ca="1" si="75"/>
        <v>14.394110109577376</v>
      </c>
      <c r="H836" s="564">
        <v>0</v>
      </c>
      <c r="I836" s="564">
        <v>0</v>
      </c>
      <c r="J836" s="564">
        <v>0</v>
      </c>
      <c r="K836" s="564">
        <v>0</v>
      </c>
      <c r="L836" s="564">
        <v>0</v>
      </c>
      <c r="M836" s="564">
        <v>0</v>
      </c>
      <c r="N836" s="564">
        <v>0</v>
      </c>
      <c r="O836" s="564">
        <v>0</v>
      </c>
      <c r="P836" s="564">
        <v>0</v>
      </c>
      <c r="Q836" s="564">
        <v>0</v>
      </c>
      <c r="R836" s="564">
        <v>0</v>
      </c>
      <c r="S836" s="564">
        <v>0</v>
      </c>
      <c r="T836" s="564">
        <v>0</v>
      </c>
      <c r="U836" s="564">
        <v>0</v>
      </c>
      <c r="V836" s="564">
        <v>0</v>
      </c>
      <c r="W836" s="564">
        <v>0</v>
      </c>
      <c r="X836" s="564">
        <v>0</v>
      </c>
      <c r="Y836" s="564">
        <v>0</v>
      </c>
      <c r="Z836" s="564">
        <v>0</v>
      </c>
      <c r="AA836" s="564">
        <v>0</v>
      </c>
      <c r="AB836" s="564">
        <v>0</v>
      </c>
      <c r="AC836" s="564">
        <v>0</v>
      </c>
      <c r="AD836" s="564">
        <v>0</v>
      </c>
      <c r="AE836" s="564">
        <v>0</v>
      </c>
      <c r="AF836" s="564">
        <v>0</v>
      </c>
      <c r="AG836" s="564">
        <v>0</v>
      </c>
      <c r="AH836" s="564">
        <v>0</v>
      </c>
      <c r="AI836" s="564">
        <v>0</v>
      </c>
      <c r="AJ836" s="564">
        <v>0</v>
      </c>
      <c r="AK836" s="564">
        <v>0</v>
      </c>
    </row>
    <row r="837" spans="1:37">
      <c r="A837">
        <v>833</v>
      </c>
      <c r="B837" s="564">
        <f t="shared" ca="1" si="78"/>
        <v>20</v>
      </c>
      <c r="C837" s="564">
        <f t="shared" ref="C837:C900" ca="1" si="79">B837^2</f>
        <v>400</v>
      </c>
      <c r="D837" s="564">
        <f t="shared" ca="1" si="76"/>
        <v>20</v>
      </c>
      <c r="E837" s="564">
        <f t="shared" ref="E837:E900" ca="1" si="80">D837-((B837^2)/H$1)</f>
        <v>0</v>
      </c>
      <c r="F837" s="564">
        <f t="shared" ca="1" si="77"/>
        <v>1</v>
      </c>
      <c r="G837" s="564">
        <f t="shared" ref="G837:G900" ca="1" si="81">I$2+NORMSINV(RAND())*K$2</f>
        <v>-10.060005627426087</v>
      </c>
      <c r="H837" s="564">
        <v>1</v>
      </c>
      <c r="I837" s="564">
        <v>1</v>
      </c>
      <c r="J837" s="564">
        <v>1</v>
      </c>
      <c r="K837" s="564">
        <v>1</v>
      </c>
      <c r="L837" s="564">
        <v>1</v>
      </c>
      <c r="M837" s="564">
        <v>1</v>
      </c>
      <c r="N837" s="564">
        <v>1</v>
      </c>
      <c r="O837" s="564">
        <v>1</v>
      </c>
      <c r="P837" s="564">
        <v>1</v>
      </c>
      <c r="Q837" s="564">
        <v>1</v>
      </c>
      <c r="R837" s="564">
        <v>1</v>
      </c>
      <c r="S837" s="564">
        <v>1</v>
      </c>
      <c r="T837" s="564">
        <v>1</v>
      </c>
      <c r="U837" s="564">
        <v>1</v>
      </c>
      <c r="V837" s="564">
        <v>1</v>
      </c>
      <c r="W837" s="564">
        <v>1</v>
      </c>
      <c r="X837" s="564">
        <v>1</v>
      </c>
      <c r="Y837" s="564">
        <v>1</v>
      </c>
      <c r="Z837" s="564">
        <v>1</v>
      </c>
      <c r="AA837" s="564">
        <v>1</v>
      </c>
      <c r="AB837" s="564">
        <v>1</v>
      </c>
      <c r="AC837" s="564">
        <v>1</v>
      </c>
      <c r="AD837" s="564">
        <v>1</v>
      </c>
      <c r="AE837" s="564">
        <v>1</v>
      </c>
      <c r="AF837" s="564">
        <v>1</v>
      </c>
      <c r="AG837" s="564">
        <v>1</v>
      </c>
      <c r="AH837" s="564">
        <v>1</v>
      </c>
      <c r="AI837" s="564">
        <v>1</v>
      </c>
      <c r="AJ837" s="564">
        <v>1</v>
      </c>
      <c r="AK837" s="564">
        <v>1</v>
      </c>
    </row>
    <row r="838" spans="1:37">
      <c r="A838">
        <v>834</v>
      </c>
      <c r="B838" s="564">
        <f t="shared" ca="1" si="78"/>
        <v>20</v>
      </c>
      <c r="C838" s="564">
        <f t="shared" ca="1" si="79"/>
        <v>400</v>
      </c>
      <c r="D838" s="564">
        <f t="shared" ref="D838:D901" ca="1" si="82">B838</f>
        <v>20</v>
      </c>
      <c r="E838" s="564">
        <f t="shared" ca="1" si="80"/>
        <v>0</v>
      </c>
      <c r="F838" s="564">
        <f t="shared" ref="F838:F901" ca="1" si="83">1-(2*B838*(H$1-B838)/(H$1*(H$1-1)))</f>
        <v>1</v>
      </c>
      <c r="G838" s="564">
        <f t="shared" ca="1" si="81"/>
        <v>6.7124906898970877</v>
      </c>
      <c r="H838" s="564">
        <v>1</v>
      </c>
      <c r="I838" s="564">
        <v>1</v>
      </c>
      <c r="J838" s="564">
        <v>1</v>
      </c>
      <c r="K838" s="564">
        <v>1</v>
      </c>
      <c r="L838" s="564">
        <v>1</v>
      </c>
      <c r="M838" s="564">
        <v>1</v>
      </c>
      <c r="N838" s="564">
        <v>1</v>
      </c>
      <c r="O838" s="564">
        <v>1</v>
      </c>
      <c r="P838" s="564">
        <v>1</v>
      </c>
      <c r="Q838" s="564">
        <v>1</v>
      </c>
      <c r="R838" s="564">
        <v>1</v>
      </c>
      <c r="S838" s="564">
        <v>1</v>
      </c>
      <c r="T838" s="564">
        <v>1</v>
      </c>
      <c r="U838" s="564">
        <v>1</v>
      </c>
      <c r="V838" s="564">
        <v>1</v>
      </c>
      <c r="W838" s="564">
        <v>1</v>
      </c>
      <c r="X838" s="564">
        <v>1</v>
      </c>
      <c r="Y838" s="564">
        <v>1</v>
      </c>
      <c r="Z838" s="564">
        <v>1</v>
      </c>
      <c r="AA838" s="564">
        <v>1</v>
      </c>
      <c r="AB838" s="564">
        <v>1</v>
      </c>
      <c r="AC838" s="564">
        <v>1</v>
      </c>
      <c r="AD838" s="564">
        <v>1</v>
      </c>
      <c r="AE838" s="564">
        <v>1</v>
      </c>
      <c r="AF838" s="564">
        <v>1</v>
      </c>
      <c r="AG838" s="564">
        <v>1</v>
      </c>
      <c r="AH838" s="564">
        <v>1</v>
      </c>
      <c r="AI838" s="564">
        <v>1</v>
      </c>
      <c r="AJ838" s="564">
        <v>1</v>
      </c>
      <c r="AK838" s="564">
        <v>1</v>
      </c>
    </row>
    <row r="839" spans="1:37">
      <c r="A839">
        <v>835</v>
      </c>
      <c r="B839" s="564">
        <f t="shared" ref="B839:B902" ca="1" si="84">SUM(INDIRECT("H"&amp;A839+4&amp;":"&amp;HLOOKUP(H$1,$AA$1:$BD$2,2,0)&amp;A839+4))</f>
        <v>20</v>
      </c>
      <c r="C839" s="564">
        <f t="shared" ca="1" si="79"/>
        <v>400</v>
      </c>
      <c r="D839" s="564">
        <f t="shared" ca="1" si="82"/>
        <v>20</v>
      </c>
      <c r="E839" s="564">
        <f t="shared" ca="1" si="80"/>
        <v>0</v>
      </c>
      <c r="F839" s="564">
        <f t="shared" ca="1" si="83"/>
        <v>1</v>
      </c>
      <c r="G839" s="564">
        <f t="shared" ca="1" si="81"/>
        <v>-3.4594017591336566</v>
      </c>
      <c r="H839" s="564">
        <v>1</v>
      </c>
      <c r="I839" s="564">
        <v>1</v>
      </c>
      <c r="J839" s="564">
        <v>1</v>
      </c>
      <c r="K839" s="564">
        <v>1</v>
      </c>
      <c r="L839" s="564">
        <v>1</v>
      </c>
      <c r="M839" s="564">
        <v>1</v>
      </c>
      <c r="N839" s="564">
        <v>1</v>
      </c>
      <c r="O839" s="564">
        <v>1</v>
      </c>
      <c r="P839" s="564">
        <v>1</v>
      </c>
      <c r="Q839" s="564">
        <v>1</v>
      </c>
      <c r="R839" s="564">
        <v>1</v>
      </c>
      <c r="S839" s="564">
        <v>1</v>
      </c>
      <c r="T839" s="564">
        <v>1</v>
      </c>
      <c r="U839" s="564">
        <v>1</v>
      </c>
      <c r="V839" s="564">
        <v>1</v>
      </c>
      <c r="W839" s="564">
        <v>1</v>
      </c>
      <c r="X839" s="564">
        <v>1</v>
      </c>
      <c r="Y839" s="564">
        <v>1</v>
      </c>
      <c r="Z839" s="564">
        <v>1</v>
      </c>
      <c r="AA839" s="564">
        <v>1</v>
      </c>
      <c r="AB839" s="564">
        <v>1</v>
      </c>
      <c r="AC839" s="564">
        <v>1</v>
      </c>
      <c r="AD839" s="564">
        <v>1</v>
      </c>
      <c r="AE839" s="564">
        <v>1</v>
      </c>
      <c r="AF839" s="564">
        <v>1</v>
      </c>
      <c r="AG839" s="564">
        <v>1</v>
      </c>
      <c r="AH839" s="564">
        <v>1</v>
      </c>
      <c r="AI839" s="564">
        <v>1</v>
      </c>
      <c r="AJ839" s="564">
        <v>1</v>
      </c>
      <c r="AK839" s="564">
        <v>1</v>
      </c>
    </row>
    <row r="840" spans="1:37">
      <c r="A840">
        <v>836</v>
      </c>
      <c r="B840" s="564">
        <f t="shared" ca="1" si="84"/>
        <v>0</v>
      </c>
      <c r="C840" s="564">
        <f t="shared" ca="1" si="79"/>
        <v>0</v>
      </c>
      <c r="D840" s="564">
        <f t="shared" ca="1" si="82"/>
        <v>0</v>
      </c>
      <c r="E840" s="564">
        <f t="shared" ca="1" si="80"/>
        <v>0</v>
      </c>
      <c r="F840" s="564">
        <f t="shared" ca="1" si="83"/>
        <v>1</v>
      </c>
      <c r="G840" s="564">
        <f t="shared" ca="1" si="81"/>
        <v>0.44582061059295264</v>
      </c>
      <c r="H840" s="564">
        <v>0</v>
      </c>
      <c r="I840" s="564">
        <v>0</v>
      </c>
      <c r="J840" s="564">
        <v>0</v>
      </c>
      <c r="K840" s="564">
        <v>0</v>
      </c>
      <c r="L840" s="564">
        <v>0</v>
      </c>
      <c r="M840" s="564">
        <v>0</v>
      </c>
      <c r="N840" s="564">
        <v>0</v>
      </c>
      <c r="O840" s="564">
        <v>0</v>
      </c>
      <c r="P840" s="564">
        <v>0</v>
      </c>
      <c r="Q840" s="564">
        <v>0</v>
      </c>
      <c r="R840" s="564">
        <v>0</v>
      </c>
      <c r="S840" s="564">
        <v>0</v>
      </c>
      <c r="T840" s="564">
        <v>0</v>
      </c>
      <c r="U840" s="564">
        <v>0</v>
      </c>
      <c r="V840" s="564">
        <v>0</v>
      </c>
      <c r="W840" s="564">
        <v>0</v>
      </c>
      <c r="X840" s="564">
        <v>0</v>
      </c>
      <c r="Y840" s="564">
        <v>0</v>
      </c>
      <c r="Z840" s="564">
        <v>0</v>
      </c>
      <c r="AA840" s="564">
        <v>0</v>
      </c>
      <c r="AB840" s="564">
        <v>0</v>
      </c>
      <c r="AC840" s="564">
        <v>0</v>
      </c>
      <c r="AD840" s="564">
        <v>0</v>
      </c>
      <c r="AE840" s="564">
        <v>0</v>
      </c>
      <c r="AF840" s="564">
        <v>0</v>
      </c>
      <c r="AG840" s="564">
        <v>0</v>
      </c>
      <c r="AH840" s="564">
        <v>0</v>
      </c>
      <c r="AI840" s="564">
        <v>0</v>
      </c>
      <c r="AJ840" s="564">
        <v>0</v>
      </c>
      <c r="AK840" s="564">
        <v>0</v>
      </c>
    </row>
    <row r="841" spans="1:37">
      <c r="A841">
        <v>837</v>
      </c>
      <c r="B841" s="564">
        <f t="shared" ca="1" si="84"/>
        <v>0</v>
      </c>
      <c r="C841" s="564">
        <f t="shared" ca="1" si="79"/>
        <v>0</v>
      </c>
      <c r="D841" s="564">
        <f t="shared" ca="1" si="82"/>
        <v>0</v>
      </c>
      <c r="E841" s="564">
        <f t="shared" ca="1" si="80"/>
        <v>0</v>
      </c>
      <c r="F841" s="564">
        <f t="shared" ca="1" si="83"/>
        <v>1</v>
      </c>
      <c r="G841" s="564">
        <f t="shared" ca="1" si="81"/>
        <v>-8.0396487647853991</v>
      </c>
      <c r="H841" s="564">
        <v>0</v>
      </c>
      <c r="I841" s="564">
        <v>0</v>
      </c>
      <c r="J841" s="564">
        <v>0</v>
      </c>
      <c r="K841" s="564">
        <v>0</v>
      </c>
      <c r="L841" s="564">
        <v>0</v>
      </c>
      <c r="M841" s="564">
        <v>0</v>
      </c>
      <c r="N841" s="564">
        <v>0</v>
      </c>
      <c r="O841" s="564">
        <v>0</v>
      </c>
      <c r="P841" s="564">
        <v>0</v>
      </c>
      <c r="Q841" s="564">
        <v>0</v>
      </c>
      <c r="R841" s="564">
        <v>0</v>
      </c>
      <c r="S841" s="564">
        <v>0</v>
      </c>
      <c r="T841" s="564">
        <v>0</v>
      </c>
      <c r="U841" s="564">
        <v>0</v>
      </c>
      <c r="V841" s="564">
        <v>0</v>
      </c>
      <c r="W841" s="564">
        <v>0</v>
      </c>
      <c r="X841" s="564">
        <v>0</v>
      </c>
      <c r="Y841" s="564">
        <v>0</v>
      </c>
      <c r="Z841" s="564">
        <v>0</v>
      </c>
      <c r="AA841" s="564">
        <v>0</v>
      </c>
      <c r="AB841" s="564">
        <v>0</v>
      </c>
      <c r="AC841" s="564">
        <v>0</v>
      </c>
      <c r="AD841" s="564">
        <v>0</v>
      </c>
      <c r="AE841" s="564">
        <v>0</v>
      </c>
      <c r="AF841" s="564">
        <v>0</v>
      </c>
      <c r="AG841" s="564">
        <v>0</v>
      </c>
      <c r="AH841" s="564">
        <v>0</v>
      </c>
      <c r="AI841" s="564">
        <v>0</v>
      </c>
      <c r="AJ841" s="564">
        <v>0</v>
      </c>
      <c r="AK841" s="564">
        <v>0</v>
      </c>
    </row>
    <row r="842" spans="1:37">
      <c r="A842">
        <v>838</v>
      </c>
      <c r="B842" s="564">
        <f t="shared" ca="1" si="84"/>
        <v>0</v>
      </c>
      <c r="C842" s="564">
        <f t="shared" ca="1" si="79"/>
        <v>0</v>
      </c>
      <c r="D842" s="564">
        <f t="shared" ca="1" si="82"/>
        <v>0</v>
      </c>
      <c r="E842" s="564">
        <f t="shared" ca="1" si="80"/>
        <v>0</v>
      </c>
      <c r="F842" s="564">
        <f t="shared" ca="1" si="83"/>
        <v>1</v>
      </c>
      <c r="G842" s="564">
        <f t="shared" ca="1" si="81"/>
        <v>2.5862231814211167</v>
      </c>
      <c r="H842" s="564">
        <v>0</v>
      </c>
      <c r="I842" s="564">
        <v>0</v>
      </c>
      <c r="J842" s="564">
        <v>0</v>
      </c>
      <c r="K842" s="564">
        <v>0</v>
      </c>
      <c r="L842" s="564">
        <v>0</v>
      </c>
      <c r="M842" s="564">
        <v>0</v>
      </c>
      <c r="N842" s="564">
        <v>0</v>
      </c>
      <c r="O842" s="564">
        <v>0</v>
      </c>
      <c r="P842" s="564">
        <v>0</v>
      </c>
      <c r="Q842" s="564">
        <v>0</v>
      </c>
      <c r="R842" s="564">
        <v>0</v>
      </c>
      <c r="S842" s="564">
        <v>0</v>
      </c>
      <c r="T842" s="564">
        <v>0</v>
      </c>
      <c r="U842" s="564">
        <v>0</v>
      </c>
      <c r="V842" s="564">
        <v>0</v>
      </c>
      <c r="W842" s="564">
        <v>0</v>
      </c>
      <c r="X842" s="564">
        <v>0</v>
      </c>
      <c r="Y842" s="564">
        <v>0</v>
      </c>
      <c r="Z842" s="564">
        <v>0</v>
      </c>
      <c r="AA842" s="564">
        <v>0</v>
      </c>
      <c r="AB842" s="564">
        <v>0</v>
      </c>
      <c r="AC842" s="564">
        <v>0</v>
      </c>
      <c r="AD842" s="564">
        <v>0</v>
      </c>
      <c r="AE842" s="564">
        <v>0</v>
      </c>
      <c r="AF842" s="564">
        <v>0</v>
      </c>
      <c r="AG842" s="564">
        <v>0</v>
      </c>
      <c r="AH842" s="564">
        <v>0</v>
      </c>
      <c r="AI842" s="564">
        <v>0</v>
      </c>
      <c r="AJ842" s="564">
        <v>0</v>
      </c>
      <c r="AK842" s="564">
        <v>0</v>
      </c>
    </row>
    <row r="843" spans="1:37">
      <c r="A843">
        <v>839</v>
      </c>
      <c r="B843" s="564">
        <f t="shared" ca="1" si="84"/>
        <v>20</v>
      </c>
      <c r="C843" s="564">
        <f t="shared" ca="1" si="79"/>
        <v>400</v>
      </c>
      <c r="D843" s="564">
        <f t="shared" ca="1" si="82"/>
        <v>20</v>
      </c>
      <c r="E843" s="564">
        <f t="shared" ca="1" si="80"/>
        <v>0</v>
      </c>
      <c r="F843" s="564">
        <f t="shared" ca="1" si="83"/>
        <v>1</v>
      </c>
      <c r="G843" s="564">
        <f t="shared" ca="1" si="81"/>
        <v>1.7842242700517956</v>
      </c>
      <c r="H843" s="564">
        <v>1</v>
      </c>
      <c r="I843" s="564">
        <v>1</v>
      </c>
      <c r="J843" s="564">
        <v>1</v>
      </c>
      <c r="K843" s="564">
        <v>1</v>
      </c>
      <c r="L843" s="564">
        <v>1</v>
      </c>
      <c r="M843" s="564">
        <v>1</v>
      </c>
      <c r="N843" s="564">
        <v>1</v>
      </c>
      <c r="O843" s="564">
        <v>1</v>
      </c>
      <c r="P843" s="564">
        <v>1</v>
      </c>
      <c r="Q843" s="564">
        <v>1</v>
      </c>
      <c r="R843" s="564">
        <v>1</v>
      </c>
      <c r="S843" s="564">
        <v>1</v>
      </c>
      <c r="T843" s="564">
        <v>1</v>
      </c>
      <c r="U843" s="564">
        <v>1</v>
      </c>
      <c r="V843" s="564">
        <v>1</v>
      </c>
      <c r="W843" s="564">
        <v>1</v>
      </c>
      <c r="X843" s="564">
        <v>1</v>
      </c>
      <c r="Y843" s="564">
        <v>1</v>
      </c>
      <c r="Z843" s="564">
        <v>1</v>
      </c>
      <c r="AA843" s="564">
        <v>1</v>
      </c>
      <c r="AB843" s="564">
        <v>1</v>
      </c>
      <c r="AC843" s="564">
        <v>1</v>
      </c>
      <c r="AD843" s="564">
        <v>1</v>
      </c>
      <c r="AE843" s="564">
        <v>1</v>
      </c>
      <c r="AF843" s="564">
        <v>1</v>
      </c>
      <c r="AG843" s="564">
        <v>1</v>
      </c>
      <c r="AH843" s="564">
        <v>1</v>
      </c>
      <c r="AI843" s="564">
        <v>1</v>
      </c>
      <c r="AJ843" s="564">
        <v>1</v>
      </c>
      <c r="AK843" s="564">
        <v>1</v>
      </c>
    </row>
    <row r="844" spans="1:37">
      <c r="A844">
        <v>840</v>
      </c>
      <c r="B844" s="564">
        <f t="shared" ca="1" si="84"/>
        <v>0</v>
      </c>
      <c r="C844" s="564">
        <f t="shared" ca="1" si="79"/>
        <v>0</v>
      </c>
      <c r="D844" s="564">
        <f t="shared" ca="1" si="82"/>
        <v>0</v>
      </c>
      <c r="E844" s="564">
        <f t="shared" ca="1" si="80"/>
        <v>0</v>
      </c>
      <c r="F844" s="564">
        <f t="shared" ca="1" si="83"/>
        <v>1</v>
      </c>
      <c r="G844" s="564">
        <f t="shared" ca="1" si="81"/>
        <v>-7.8015173748391593</v>
      </c>
      <c r="H844" s="564">
        <v>0</v>
      </c>
      <c r="I844" s="564">
        <v>0</v>
      </c>
      <c r="J844" s="564">
        <v>0</v>
      </c>
      <c r="K844" s="564">
        <v>0</v>
      </c>
      <c r="L844" s="564">
        <v>0</v>
      </c>
      <c r="M844" s="564">
        <v>0</v>
      </c>
      <c r="N844" s="564">
        <v>0</v>
      </c>
      <c r="O844" s="564">
        <v>0</v>
      </c>
      <c r="P844" s="564">
        <v>0</v>
      </c>
      <c r="Q844" s="564">
        <v>0</v>
      </c>
      <c r="R844" s="564">
        <v>0</v>
      </c>
      <c r="S844" s="564">
        <v>0</v>
      </c>
      <c r="T844" s="564">
        <v>0</v>
      </c>
      <c r="U844" s="564">
        <v>0</v>
      </c>
      <c r="V844" s="564">
        <v>0</v>
      </c>
      <c r="W844" s="564">
        <v>0</v>
      </c>
      <c r="X844" s="564">
        <v>0</v>
      </c>
      <c r="Y844" s="564">
        <v>0</v>
      </c>
      <c r="Z844" s="564">
        <v>0</v>
      </c>
      <c r="AA844" s="564">
        <v>0</v>
      </c>
      <c r="AB844" s="564">
        <v>0</v>
      </c>
      <c r="AC844" s="564">
        <v>0</v>
      </c>
      <c r="AD844" s="564">
        <v>0</v>
      </c>
      <c r="AE844" s="564">
        <v>0</v>
      </c>
      <c r="AF844" s="564">
        <v>0</v>
      </c>
      <c r="AG844" s="564">
        <v>0</v>
      </c>
      <c r="AH844" s="564">
        <v>0</v>
      </c>
      <c r="AI844" s="564">
        <v>0</v>
      </c>
      <c r="AJ844" s="564">
        <v>0</v>
      </c>
      <c r="AK844" s="564">
        <v>0</v>
      </c>
    </row>
    <row r="845" spans="1:37">
      <c r="A845">
        <v>841</v>
      </c>
      <c r="B845" s="564">
        <f t="shared" ca="1" si="84"/>
        <v>20</v>
      </c>
      <c r="C845" s="564">
        <f t="shared" ca="1" si="79"/>
        <v>400</v>
      </c>
      <c r="D845" s="564">
        <f t="shared" ca="1" si="82"/>
        <v>20</v>
      </c>
      <c r="E845" s="564">
        <f t="shared" ca="1" si="80"/>
        <v>0</v>
      </c>
      <c r="F845" s="564">
        <f t="shared" ca="1" si="83"/>
        <v>1</v>
      </c>
      <c r="G845" s="564">
        <f t="shared" ca="1" si="81"/>
        <v>3.5398015430717709</v>
      </c>
      <c r="H845" s="564">
        <v>1</v>
      </c>
      <c r="I845" s="564">
        <v>1</v>
      </c>
      <c r="J845" s="564">
        <v>1</v>
      </c>
      <c r="K845" s="564">
        <v>1</v>
      </c>
      <c r="L845" s="564">
        <v>1</v>
      </c>
      <c r="M845" s="564">
        <v>1</v>
      </c>
      <c r="N845" s="564">
        <v>1</v>
      </c>
      <c r="O845" s="564">
        <v>1</v>
      </c>
      <c r="P845" s="564">
        <v>1</v>
      </c>
      <c r="Q845" s="564">
        <v>1</v>
      </c>
      <c r="R845" s="564">
        <v>1</v>
      </c>
      <c r="S845" s="564">
        <v>1</v>
      </c>
      <c r="T845" s="564">
        <v>1</v>
      </c>
      <c r="U845" s="564">
        <v>1</v>
      </c>
      <c r="V845" s="564">
        <v>1</v>
      </c>
      <c r="W845" s="564">
        <v>1</v>
      </c>
      <c r="X845" s="564">
        <v>1</v>
      </c>
      <c r="Y845" s="564">
        <v>1</v>
      </c>
      <c r="Z845" s="564">
        <v>1</v>
      </c>
      <c r="AA845" s="564">
        <v>1</v>
      </c>
      <c r="AB845" s="564">
        <v>1</v>
      </c>
      <c r="AC845" s="564">
        <v>1</v>
      </c>
      <c r="AD845" s="564">
        <v>1</v>
      </c>
      <c r="AE845" s="564">
        <v>1</v>
      </c>
      <c r="AF845" s="564">
        <v>1</v>
      </c>
      <c r="AG845" s="564">
        <v>1</v>
      </c>
      <c r="AH845" s="564">
        <v>1</v>
      </c>
      <c r="AI845" s="564">
        <v>1</v>
      </c>
      <c r="AJ845" s="564">
        <v>1</v>
      </c>
      <c r="AK845" s="564">
        <v>1</v>
      </c>
    </row>
    <row r="846" spans="1:37">
      <c r="A846">
        <v>842</v>
      </c>
      <c r="B846" s="564">
        <f t="shared" ca="1" si="84"/>
        <v>0</v>
      </c>
      <c r="C846" s="564">
        <f t="shared" ca="1" si="79"/>
        <v>0</v>
      </c>
      <c r="D846" s="564">
        <f t="shared" ca="1" si="82"/>
        <v>0</v>
      </c>
      <c r="E846" s="564">
        <f t="shared" ca="1" si="80"/>
        <v>0</v>
      </c>
      <c r="F846" s="564">
        <f t="shared" ca="1" si="83"/>
        <v>1</v>
      </c>
      <c r="G846" s="564">
        <f t="shared" ca="1" si="81"/>
        <v>2.2490073963731798</v>
      </c>
      <c r="H846" s="564">
        <v>0</v>
      </c>
      <c r="I846" s="564">
        <v>0</v>
      </c>
      <c r="J846" s="564">
        <v>0</v>
      </c>
      <c r="K846" s="564">
        <v>0</v>
      </c>
      <c r="L846" s="564">
        <v>0</v>
      </c>
      <c r="M846" s="564">
        <v>0</v>
      </c>
      <c r="N846" s="564">
        <v>0</v>
      </c>
      <c r="O846" s="564">
        <v>0</v>
      </c>
      <c r="P846" s="564">
        <v>0</v>
      </c>
      <c r="Q846" s="564">
        <v>0</v>
      </c>
      <c r="R846" s="564">
        <v>0</v>
      </c>
      <c r="S846" s="564">
        <v>0</v>
      </c>
      <c r="T846" s="564">
        <v>0</v>
      </c>
      <c r="U846" s="564">
        <v>0</v>
      </c>
      <c r="V846" s="564">
        <v>0</v>
      </c>
      <c r="W846" s="564">
        <v>0</v>
      </c>
      <c r="X846" s="564">
        <v>0</v>
      </c>
      <c r="Y846" s="564">
        <v>0</v>
      </c>
      <c r="Z846" s="564">
        <v>0</v>
      </c>
      <c r="AA846" s="564">
        <v>0</v>
      </c>
      <c r="AB846" s="564">
        <v>0</v>
      </c>
      <c r="AC846" s="564">
        <v>0</v>
      </c>
      <c r="AD846" s="564">
        <v>0</v>
      </c>
      <c r="AE846" s="564">
        <v>0</v>
      </c>
      <c r="AF846" s="564">
        <v>0</v>
      </c>
      <c r="AG846" s="564">
        <v>0</v>
      </c>
      <c r="AH846" s="564">
        <v>0</v>
      </c>
      <c r="AI846" s="564">
        <v>0</v>
      </c>
      <c r="AJ846" s="564">
        <v>0</v>
      </c>
      <c r="AK846" s="564">
        <v>0</v>
      </c>
    </row>
    <row r="847" spans="1:37">
      <c r="A847">
        <v>843</v>
      </c>
      <c r="B847" s="564">
        <f t="shared" ca="1" si="84"/>
        <v>20</v>
      </c>
      <c r="C847" s="564">
        <f t="shared" ca="1" si="79"/>
        <v>400</v>
      </c>
      <c r="D847" s="564">
        <f t="shared" ca="1" si="82"/>
        <v>20</v>
      </c>
      <c r="E847" s="564">
        <f t="shared" ca="1" si="80"/>
        <v>0</v>
      </c>
      <c r="F847" s="564">
        <f t="shared" ca="1" si="83"/>
        <v>1</v>
      </c>
      <c r="G847" s="564">
        <f t="shared" ca="1" si="81"/>
        <v>3.6858446905788815</v>
      </c>
      <c r="H847" s="564">
        <v>1</v>
      </c>
      <c r="I847" s="564">
        <v>1</v>
      </c>
      <c r="J847" s="564">
        <v>1</v>
      </c>
      <c r="K847" s="564">
        <v>1</v>
      </c>
      <c r="L847" s="564">
        <v>1</v>
      </c>
      <c r="M847" s="564">
        <v>1</v>
      </c>
      <c r="N847" s="564">
        <v>1</v>
      </c>
      <c r="O847" s="564">
        <v>1</v>
      </c>
      <c r="P847" s="564">
        <v>1</v>
      </c>
      <c r="Q847" s="564">
        <v>1</v>
      </c>
      <c r="R847" s="564">
        <v>1</v>
      </c>
      <c r="S847" s="564">
        <v>1</v>
      </c>
      <c r="T847" s="564">
        <v>1</v>
      </c>
      <c r="U847" s="564">
        <v>1</v>
      </c>
      <c r="V847" s="564">
        <v>1</v>
      </c>
      <c r="W847" s="564">
        <v>1</v>
      </c>
      <c r="X847" s="564">
        <v>1</v>
      </c>
      <c r="Y847" s="564">
        <v>1</v>
      </c>
      <c r="Z847" s="564">
        <v>1</v>
      </c>
      <c r="AA847" s="564">
        <v>1</v>
      </c>
      <c r="AB847" s="564">
        <v>1</v>
      </c>
      <c r="AC847" s="564">
        <v>1</v>
      </c>
      <c r="AD847" s="564">
        <v>1</v>
      </c>
      <c r="AE847" s="564">
        <v>1</v>
      </c>
      <c r="AF847" s="564">
        <v>1</v>
      </c>
      <c r="AG847" s="564">
        <v>1</v>
      </c>
      <c r="AH847" s="564">
        <v>1</v>
      </c>
      <c r="AI847" s="564">
        <v>1</v>
      </c>
      <c r="AJ847" s="564">
        <v>1</v>
      </c>
      <c r="AK847" s="564">
        <v>1</v>
      </c>
    </row>
    <row r="848" spans="1:37">
      <c r="A848">
        <v>844</v>
      </c>
      <c r="B848" s="564">
        <f t="shared" ca="1" si="84"/>
        <v>20</v>
      </c>
      <c r="C848" s="564">
        <f t="shared" ca="1" si="79"/>
        <v>400</v>
      </c>
      <c r="D848" s="564">
        <f t="shared" ca="1" si="82"/>
        <v>20</v>
      </c>
      <c r="E848" s="564">
        <f t="shared" ca="1" si="80"/>
        <v>0</v>
      </c>
      <c r="F848" s="564">
        <f t="shared" ca="1" si="83"/>
        <v>1</v>
      </c>
      <c r="G848" s="564">
        <f t="shared" ca="1" si="81"/>
        <v>2.1898416598260182</v>
      </c>
      <c r="H848" s="564">
        <v>1</v>
      </c>
      <c r="I848" s="564">
        <v>1</v>
      </c>
      <c r="J848" s="564">
        <v>1</v>
      </c>
      <c r="K848" s="564">
        <v>1</v>
      </c>
      <c r="L848" s="564">
        <v>1</v>
      </c>
      <c r="M848" s="564">
        <v>1</v>
      </c>
      <c r="N848" s="564">
        <v>1</v>
      </c>
      <c r="O848" s="564">
        <v>1</v>
      </c>
      <c r="P848" s="564">
        <v>1</v>
      </c>
      <c r="Q848" s="564">
        <v>1</v>
      </c>
      <c r="R848" s="564">
        <v>1</v>
      </c>
      <c r="S848" s="564">
        <v>1</v>
      </c>
      <c r="T848" s="564">
        <v>1</v>
      </c>
      <c r="U848" s="564">
        <v>1</v>
      </c>
      <c r="V848" s="564">
        <v>1</v>
      </c>
      <c r="W848" s="564">
        <v>1</v>
      </c>
      <c r="X848" s="564">
        <v>1</v>
      </c>
      <c r="Y848" s="564">
        <v>1</v>
      </c>
      <c r="Z848" s="564">
        <v>1</v>
      </c>
      <c r="AA848" s="564">
        <v>1</v>
      </c>
      <c r="AB848" s="564">
        <v>1</v>
      </c>
      <c r="AC848" s="564">
        <v>1</v>
      </c>
      <c r="AD848" s="564">
        <v>1</v>
      </c>
      <c r="AE848" s="564">
        <v>1</v>
      </c>
      <c r="AF848" s="564">
        <v>1</v>
      </c>
      <c r="AG848" s="564">
        <v>1</v>
      </c>
      <c r="AH848" s="564">
        <v>1</v>
      </c>
      <c r="AI848" s="564">
        <v>1</v>
      </c>
      <c r="AJ848" s="564">
        <v>1</v>
      </c>
      <c r="AK848" s="564">
        <v>1</v>
      </c>
    </row>
    <row r="849" spans="1:37">
      <c r="A849">
        <v>845</v>
      </c>
      <c r="B849" s="564">
        <f t="shared" ca="1" si="84"/>
        <v>0</v>
      </c>
      <c r="C849" s="564">
        <f t="shared" ca="1" si="79"/>
        <v>0</v>
      </c>
      <c r="D849" s="564">
        <f t="shared" ca="1" si="82"/>
        <v>0</v>
      </c>
      <c r="E849" s="564">
        <f t="shared" ca="1" si="80"/>
        <v>0</v>
      </c>
      <c r="F849" s="564">
        <f t="shared" ca="1" si="83"/>
        <v>1</v>
      </c>
      <c r="G849" s="564">
        <f t="shared" ca="1" si="81"/>
        <v>-0.31580871684727718</v>
      </c>
      <c r="H849" s="564">
        <v>0</v>
      </c>
      <c r="I849" s="564">
        <v>0</v>
      </c>
      <c r="J849" s="564">
        <v>0</v>
      </c>
      <c r="K849" s="564">
        <v>0</v>
      </c>
      <c r="L849" s="564">
        <v>0</v>
      </c>
      <c r="M849" s="564">
        <v>0</v>
      </c>
      <c r="N849" s="564">
        <v>0</v>
      </c>
      <c r="O849" s="564">
        <v>0</v>
      </c>
      <c r="P849" s="564">
        <v>0</v>
      </c>
      <c r="Q849" s="564">
        <v>0</v>
      </c>
      <c r="R849" s="564">
        <v>0</v>
      </c>
      <c r="S849" s="564">
        <v>0</v>
      </c>
      <c r="T849" s="564">
        <v>0</v>
      </c>
      <c r="U849" s="564">
        <v>0</v>
      </c>
      <c r="V849" s="564">
        <v>0</v>
      </c>
      <c r="W849" s="564">
        <v>0</v>
      </c>
      <c r="X849" s="564">
        <v>0</v>
      </c>
      <c r="Y849" s="564">
        <v>0</v>
      </c>
      <c r="Z849" s="564">
        <v>0</v>
      </c>
      <c r="AA849" s="564">
        <v>0</v>
      </c>
      <c r="AB849" s="564">
        <v>0</v>
      </c>
      <c r="AC849" s="564">
        <v>0</v>
      </c>
      <c r="AD849" s="564">
        <v>0</v>
      </c>
      <c r="AE849" s="564">
        <v>0</v>
      </c>
      <c r="AF849" s="564">
        <v>0</v>
      </c>
      <c r="AG849" s="564">
        <v>0</v>
      </c>
      <c r="AH849" s="564">
        <v>0</v>
      </c>
      <c r="AI849" s="564">
        <v>0</v>
      </c>
      <c r="AJ849" s="564">
        <v>0</v>
      </c>
      <c r="AK849" s="564">
        <v>0</v>
      </c>
    </row>
    <row r="850" spans="1:37">
      <c r="A850">
        <v>846</v>
      </c>
      <c r="B850" s="564">
        <f t="shared" ca="1" si="84"/>
        <v>20</v>
      </c>
      <c r="C850" s="564">
        <f t="shared" ca="1" si="79"/>
        <v>400</v>
      </c>
      <c r="D850" s="564">
        <f t="shared" ca="1" si="82"/>
        <v>20</v>
      </c>
      <c r="E850" s="564">
        <f t="shared" ca="1" si="80"/>
        <v>0</v>
      </c>
      <c r="F850" s="564">
        <f t="shared" ca="1" si="83"/>
        <v>1</v>
      </c>
      <c r="G850" s="564">
        <f t="shared" ca="1" si="81"/>
        <v>-0.75138873699327835</v>
      </c>
      <c r="H850" s="564">
        <v>1</v>
      </c>
      <c r="I850" s="564">
        <v>1</v>
      </c>
      <c r="J850" s="564">
        <v>1</v>
      </c>
      <c r="K850" s="564">
        <v>1</v>
      </c>
      <c r="L850" s="564">
        <v>1</v>
      </c>
      <c r="M850" s="564">
        <v>1</v>
      </c>
      <c r="N850" s="564">
        <v>1</v>
      </c>
      <c r="O850" s="564">
        <v>1</v>
      </c>
      <c r="P850" s="564">
        <v>1</v>
      </c>
      <c r="Q850" s="564">
        <v>1</v>
      </c>
      <c r="R850" s="564">
        <v>1</v>
      </c>
      <c r="S850" s="564">
        <v>1</v>
      </c>
      <c r="T850" s="564">
        <v>1</v>
      </c>
      <c r="U850" s="564">
        <v>1</v>
      </c>
      <c r="V850" s="564">
        <v>1</v>
      </c>
      <c r="W850" s="564">
        <v>1</v>
      </c>
      <c r="X850" s="564">
        <v>1</v>
      </c>
      <c r="Y850" s="564">
        <v>1</v>
      </c>
      <c r="Z850" s="564">
        <v>1</v>
      </c>
      <c r="AA850" s="564">
        <v>1</v>
      </c>
      <c r="AB850" s="564">
        <v>1</v>
      </c>
      <c r="AC850" s="564">
        <v>1</v>
      </c>
      <c r="AD850" s="564">
        <v>1</v>
      </c>
      <c r="AE850" s="564">
        <v>1</v>
      </c>
      <c r="AF850" s="564">
        <v>1</v>
      </c>
      <c r="AG850" s="564">
        <v>1</v>
      </c>
      <c r="AH850" s="564">
        <v>1</v>
      </c>
      <c r="AI850" s="564">
        <v>1</v>
      </c>
      <c r="AJ850" s="564">
        <v>1</v>
      </c>
      <c r="AK850" s="564">
        <v>1</v>
      </c>
    </row>
    <row r="851" spans="1:37">
      <c r="A851">
        <v>847</v>
      </c>
      <c r="B851" s="564">
        <f t="shared" ca="1" si="84"/>
        <v>20</v>
      </c>
      <c r="C851" s="564">
        <f t="shared" ca="1" si="79"/>
        <v>400</v>
      </c>
      <c r="D851" s="564">
        <f t="shared" ca="1" si="82"/>
        <v>20</v>
      </c>
      <c r="E851" s="564">
        <f t="shared" ca="1" si="80"/>
        <v>0</v>
      </c>
      <c r="F851" s="564">
        <f t="shared" ca="1" si="83"/>
        <v>1</v>
      </c>
      <c r="G851" s="564">
        <f t="shared" ca="1" si="81"/>
        <v>-7.547518642763773E-2</v>
      </c>
      <c r="H851" s="564">
        <v>1</v>
      </c>
      <c r="I851" s="564">
        <v>1</v>
      </c>
      <c r="J851" s="564">
        <v>1</v>
      </c>
      <c r="K851" s="564">
        <v>1</v>
      </c>
      <c r="L851" s="564">
        <v>1</v>
      </c>
      <c r="M851" s="564">
        <v>1</v>
      </c>
      <c r="N851" s="564">
        <v>1</v>
      </c>
      <c r="O851" s="564">
        <v>1</v>
      </c>
      <c r="P851" s="564">
        <v>1</v>
      </c>
      <c r="Q851" s="564">
        <v>1</v>
      </c>
      <c r="R851" s="564">
        <v>1</v>
      </c>
      <c r="S851" s="564">
        <v>1</v>
      </c>
      <c r="T851" s="564">
        <v>1</v>
      </c>
      <c r="U851" s="564">
        <v>1</v>
      </c>
      <c r="V851" s="564">
        <v>1</v>
      </c>
      <c r="W851" s="564">
        <v>1</v>
      </c>
      <c r="X851" s="564">
        <v>1</v>
      </c>
      <c r="Y851" s="564">
        <v>1</v>
      </c>
      <c r="Z851" s="564">
        <v>1</v>
      </c>
      <c r="AA851" s="564">
        <v>1</v>
      </c>
      <c r="AB851" s="564">
        <v>1</v>
      </c>
      <c r="AC851" s="564">
        <v>1</v>
      </c>
      <c r="AD851" s="564">
        <v>1</v>
      </c>
      <c r="AE851" s="564">
        <v>1</v>
      </c>
      <c r="AF851" s="564">
        <v>1</v>
      </c>
      <c r="AG851" s="564">
        <v>1</v>
      </c>
      <c r="AH851" s="564">
        <v>1</v>
      </c>
      <c r="AI851" s="564">
        <v>1</v>
      </c>
      <c r="AJ851" s="564">
        <v>1</v>
      </c>
      <c r="AK851" s="564">
        <v>1</v>
      </c>
    </row>
    <row r="852" spans="1:37">
      <c r="A852">
        <v>848</v>
      </c>
      <c r="B852" s="564">
        <f t="shared" ca="1" si="84"/>
        <v>20</v>
      </c>
      <c r="C852" s="564">
        <f t="shared" ca="1" si="79"/>
        <v>400</v>
      </c>
      <c r="D852" s="564">
        <f t="shared" ca="1" si="82"/>
        <v>20</v>
      </c>
      <c r="E852" s="564">
        <f t="shared" ca="1" si="80"/>
        <v>0</v>
      </c>
      <c r="F852" s="564">
        <f t="shared" ca="1" si="83"/>
        <v>1</v>
      </c>
      <c r="G852" s="564">
        <f t="shared" ca="1" si="81"/>
        <v>-1.111137117481646</v>
      </c>
      <c r="H852" s="564">
        <v>1</v>
      </c>
      <c r="I852" s="564">
        <v>1</v>
      </c>
      <c r="J852" s="564">
        <v>1</v>
      </c>
      <c r="K852" s="564">
        <v>1</v>
      </c>
      <c r="L852" s="564">
        <v>1</v>
      </c>
      <c r="M852" s="564">
        <v>1</v>
      </c>
      <c r="N852" s="564">
        <v>1</v>
      </c>
      <c r="O852" s="564">
        <v>1</v>
      </c>
      <c r="P852" s="564">
        <v>1</v>
      </c>
      <c r="Q852" s="564">
        <v>1</v>
      </c>
      <c r="R852" s="564">
        <v>1</v>
      </c>
      <c r="S852" s="564">
        <v>1</v>
      </c>
      <c r="T852" s="564">
        <v>1</v>
      </c>
      <c r="U852" s="564">
        <v>1</v>
      </c>
      <c r="V852" s="564">
        <v>1</v>
      </c>
      <c r="W852" s="564">
        <v>1</v>
      </c>
      <c r="X852" s="564">
        <v>1</v>
      </c>
      <c r="Y852" s="564">
        <v>1</v>
      </c>
      <c r="Z852" s="564">
        <v>1</v>
      </c>
      <c r="AA852" s="564">
        <v>1</v>
      </c>
      <c r="AB852" s="564">
        <v>1</v>
      </c>
      <c r="AC852" s="564">
        <v>1</v>
      </c>
      <c r="AD852" s="564">
        <v>1</v>
      </c>
      <c r="AE852" s="564">
        <v>1</v>
      </c>
      <c r="AF852" s="564">
        <v>1</v>
      </c>
      <c r="AG852" s="564">
        <v>1</v>
      </c>
      <c r="AH852" s="564">
        <v>1</v>
      </c>
      <c r="AI852" s="564">
        <v>1</v>
      </c>
      <c r="AJ852" s="564">
        <v>1</v>
      </c>
      <c r="AK852" s="564">
        <v>1</v>
      </c>
    </row>
    <row r="853" spans="1:37">
      <c r="A853">
        <v>849</v>
      </c>
      <c r="B853" s="564">
        <f t="shared" ca="1" si="84"/>
        <v>0</v>
      </c>
      <c r="C853" s="564">
        <f t="shared" ca="1" si="79"/>
        <v>0</v>
      </c>
      <c r="D853" s="564">
        <f t="shared" ca="1" si="82"/>
        <v>0</v>
      </c>
      <c r="E853" s="564">
        <f t="shared" ca="1" si="80"/>
        <v>0</v>
      </c>
      <c r="F853" s="564">
        <f t="shared" ca="1" si="83"/>
        <v>1</v>
      </c>
      <c r="G853" s="564">
        <f t="shared" ca="1" si="81"/>
        <v>5.7064117393338387E-3</v>
      </c>
      <c r="H853" s="564">
        <v>0</v>
      </c>
      <c r="I853" s="564">
        <v>0</v>
      </c>
      <c r="J853" s="564">
        <v>0</v>
      </c>
      <c r="K853" s="564">
        <v>0</v>
      </c>
      <c r="L853" s="564">
        <v>0</v>
      </c>
      <c r="M853" s="564">
        <v>0</v>
      </c>
      <c r="N853" s="564">
        <v>0</v>
      </c>
      <c r="O853" s="564">
        <v>0</v>
      </c>
      <c r="P853" s="564">
        <v>0</v>
      </c>
      <c r="Q853" s="564">
        <v>0</v>
      </c>
      <c r="R853" s="564">
        <v>0</v>
      </c>
      <c r="S853" s="564">
        <v>0</v>
      </c>
      <c r="T853" s="564">
        <v>0</v>
      </c>
      <c r="U853" s="564">
        <v>0</v>
      </c>
      <c r="V853" s="564">
        <v>0</v>
      </c>
      <c r="W853" s="564">
        <v>0</v>
      </c>
      <c r="X853" s="564">
        <v>0</v>
      </c>
      <c r="Y853" s="564">
        <v>0</v>
      </c>
      <c r="Z853" s="564">
        <v>0</v>
      </c>
      <c r="AA853" s="564">
        <v>0</v>
      </c>
      <c r="AB853" s="564">
        <v>0</v>
      </c>
      <c r="AC853" s="564">
        <v>0</v>
      </c>
      <c r="AD853" s="564">
        <v>0</v>
      </c>
      <c r="AE853" s="564">
        <v>0</v>
      </c>
      <c r="AF853" s="564">
        <v>0</v>
      </c>
      <c r="AG853" s="564">
        <v>0</v>
      </c>
      <c r="AH853" s="564">
        <v>0</v>
      </c>
      <c r="AI853" s="564">
        <v>0</v>
      </c>
      <c r="AJ853" s="564">
        <v>0</v>
      </c>
      <c r="AK853" s="564">
        <v>0</v>
      </c>
    </row>
    <row r="854" spans="1:37">
      <c r="A854">
        <v>850</v>
      </c>
      <c r="B854" s="564">
        <f t="shared" ca="1" si="84"/>
        <v>20</v>
      </c>
      <c r="C854" s="564">
        <f t="shared" ca="1" si="79"/>
        <v>400</v>
      </c>
      <c r="D854" s="564">
        <f t="shared" ca="1" si="82"/>
        <v>20</v>
      </c>
      <c r="E854" s="564">
        <f t="shared" ca="1" si="80"/>
        <v>0</v>
      </c>
      <c r="F854" s="564">
        <f t="shared" ca="1" si="83"/>
        <v>1</v>
      </c>
      <c r="G854" s="564">
        <f t="shared" ca="1" si="81"/>
        <v>-10.002200176882587</v>
      </c>
      <c r="H854" s="564">
        <v>1</v>
      </c>
      <c r="I854" s="564">
        <v>1</v>
      </c>
      <c r="J854" s="564">
        <v>1</v>
      </c>
      <c r="K854" s="564">
        <v>1</v>
      </c>
      <c r="L854" s="564">
        <v>1</v>
      </c>
      <c r="M854" s="564">
        <v>1</v>
      </c>
      <c r="N854" s="564">
        <v>1</v>
      </c>
      <c r="O854" s="564">
        <v>1</v>
      </c>
      <c r="P854" s="564">
        <v>1</v>
      </c>
      <c r="Q854" s="564">
        <v>1</v>
      </c>
      <c r="R854" s="564">
        <v>1</v>
      </c>
      <c r="S854" s="564">
        <v>1</v>
      </c>
      <c r="T854" s="564">
        <v>1</v>
      </c>
      <c r="U854" s="564">
        <v>1</v>
      </c>
      <c r="V854" s="564">
        <v>1</v>
      </c>
      <c r="W854" s="564">
        <v>1</v>
      </c>
      <c r="X854" s="564">
        <v>1</v>
      </c>
      <c r="Y854" s="564">
        <v>1</v>
      </c>
      <c r="Z854" s="564">
        <v>1</v>
      </c>
      <c r="AA854" s="564">
        <v>1</v>
      </c>
      <c r="AB854" s="564">
        <v>1</v>
      </c>
      <c r="AC854" s="564">
        <v>1</v>
      </c>
      <c r="AD854" s="564">
        <v>1</v>
      </c>
      <c r="AE854" s="564">
        <v>1</v>
      </c>
      <c r="AF854" s="564">
        <v>1</v>
      </c>
      <c r="AG854" s="564">
        <v>1</v>
      </c>
      <c r="AH854" s="564">
        <v>1</v>
      </c>
      <c r="AI854" s="564">
        <v>1</v>
      </c>
      <c r="AJ854" s="564">
        <v>1</v>
      </c>
      <c r="AK854" s="564">
        <v>1</v>
      </c>
    </row>
    <row r="855" spans="1:37">
      <c r="A855">
        <v>851</v>
      </c>
      <c r="B855" s="564">
        <f t="shared" ca="1" si="84"/>
        <v>20</v>
      </c>
      <c r="C855" s="564">
        <f t="shared" ca="1" si="79"/>
        <v>400</v>
      </c>
      <c r="D855" s="564">
        <f t="shared" ca="1" si="82"/>
        <v>20</v>
      </c>
      <c r="E855" s="564">
        <f t="shared" ca="1" si="80"/>
        <v>0</v>
      </c>
      <c r="F855" s="564">
        <f t="shared" ca="1" si="83"/>
        <v>1</v>
      </c>
      <c r="G855" s="564">
        <f t="shared" ca="1" si="81"/>
        <v>0.63068150593449346</v>
      </c>
      <c r="H855" s="564">
        <v>1</v>
      </c>
      <c r="I855" s="564">
        <v>1</v>
      </c>
      <c r="J855" s="564">
        <v>1</v>
      </c>
      <c r="K855" s="564">
        <v>1</v>
      </c>
      <c r="L855" s="564">
        <v>1</v>
      </c>
      <c r="M855" s="564">
        <v>1</v>
      </c>
      <c r="N855" s="564">
        <v>1</v>
      </c>
      <c r="O855" s="564">
        <v>1</v>
      </c>
      <c r="P855" s="564">
        <v>1</v>
      </c>
      <c r="Q855" s="564">
        <v>1</v>
      </c>
      <c r="R855" s="564">
        <v>1</v>
      </c>
      <c r="S855" s="564">
        <v>1</v>
      </c>
      <c r="T855" s="564">
        <v>1</v>
      </c>
      <c r="U855" s="564">
        <v>1</v>
      </c>
      <c r="V855" s="564">
        <v>1</v>
      </c>
      <c r="W855" s="564">
        <v>1</v>
      </c>
      <c r="X855" s="564">
        <v>1</v>
      </c>
      <c r="Y855" s="564">
        <v>1</v>
      </c>
      <c r="Z855" s="564">
        <v>1</v>
      </c>
      <c r="AA855" s="564">
        <v>1</v>
      </c>
      <c r="AB855" s="564">
        <v>1</v>
      </c>
      <c r="AC855" s="564">
        <v>1</v>
      </c>
      <c r="AD855" s="564">
        <v>1</v>
      </c>
      <c r="AE855" s="564">
        <v>1</v>
      </c>
      <c r="AF855" s="564">
        <v>1</v>
      </c>
      <c r="AG855" s="564">
        <v>1</v>
      </c>
      <c r="AH855" s="564">
        <v>1</v>
      </c>
      <c r="AI855" s="564">
        <v>1</v>
      </c>
      <c r="AJ855" s="564">
        <v>1</v>
      </c>
      <c r="AK855" s="564">
        <v>1</v>
      </c>
    </row>
    <row r="856" spans="1:37">
      <c r="A856">
        <v>852</v>
      </c>
      <c r="B856" s="564">
        <f t="shared" ca="1" si="84"/>
        <v>20</v>
      </c>
      <c r="C856" s="564">
        <f t="shared" ca="1" si="79"/>
        <v>400</v>
      </c>
      <c r="D856" s="564">
        <f t="shared" ca="1" si="82"/>
        <v>20</v>
      </c>
      <c r="E856" s="564">
        <f t="shared" ca="1" si="80"/>
        <v>0</v>
      </c>
      <c r="F856" s="564">
        <f t="shared" ca="1" si="83"/>
        <v>1</v>
      </c>
      <c r="G856" s="564">
        <f t="shared" ca="1" si="81"/>
        <v>-3.5031305879334025</v>
      </c>
      <c r="H856" s="564">
        <v>1</v>
      </c>
      <c r="I856" s="564">
        <v>1</v>
      </c>
      <c r="J856" s="564">
        <v>1</v>
      </c>
      <c r="K856" s="564">
        <v>1</v>
      </c>
      <c r="L856" s="564">
        <v>1</v>
      </c>
      <c r="M856" s="564">
        <v>1</v>
      </c>
      <c r="N856" s="564">
        <v>1</v>
      </c>
      <c r="O856" s="564">
        <v>1</v>
      </c>
      <c r="P856" s="564">
        <v>1</v>
      </c>
      <c r="Q856" s="564">
        <v>1</v>
      </c>
      <c r="R856" s="564">
        <v>1</v>
      </c>
      <c r="S856" s="564">
        <v>1</v>
      </c>
      <c r="T856" s="564">
        <v>1</v>
      </c>
      <c r="U856" s="564">
        <v>1</v>
      </c>
      <c r="V856" s="564">
        <v>1</v>
      </c>
      <c r="W856" s="564">
        <v>1</v>
      </c>
      <c r="X856" s="564">
        <v>1</v>
      </c>
      <c r="Y856" s="564">
        <v>1</v>
      </c>
      <c r="Z856" s="564">
        <v>1</v>
      </c>
      <c r="AA856" s="564">
        <v>1</v>
      </c>
      <c r="AB856" s="564">
        <v>1</v>
      </c>
      <c r="AC856" s="564">
        <v>1</v>
      </c>
      <c r="AD856" s="564">
        <v>1</v>
      </c>
      <c r="AE856" s="564">
        <v>1</v>
      </c>
      <c r="AF856" s="564">
        <v>1</v>
      </c>
      <c r="AG856" s="564">
        <v>1</v>
      </c>
      <c r="AH856" s="564">
        <v>1</v>
      </c>
      <c r="AI856" s="564">
        <v>1</v>
      </c>
      <c r="AJ856" s="564">
        <v>1</v>
      </c>
      <c r="AK856" s="564">
        <v>1</v>
      </c>
    </row>
    <row r="857" spans="1:37">
      <c r="A857">
        <v>853</v>
      </c>
      <c r="B857" s="564">
        <f t="shared" ca="1" si="84"/>
        <v>20</v>
      </c>
      <c r="C857" s="564">
        <f t="shared" ca="1" si="79"/>
        <v>400</v>
      </c>
      <c r="D857" s="564">
        <f t="shared" ca="1" si="82"/>
        <v>20</v>
      </c>
      <c r="E857" s="564">
        <f t="shared" ca="1" si="80"/>
        <v>0</v>
      </c>
      <c r="F857" s="564">
        <f t="shared" ca="1" si="83"/>
        <v>1</v>
      </c>
      <c r="G857" s="564">
        <f t="shared" ca="1" si="81"/>
        <v>2.431032065948739</v>
      </c>
      <c r="H857" s="564">
        <v>1</v>
      </c>
      <c r="I857" s="564">
        <v>1</v>
      </c>
      <c r="J857" s="564">
        <v>1</v>
      </c>
      <c r="K857" s="564">
        <v>1</v>
      </c>
      <c r="L857" s="564">
        <v>1</v>
      </c>
      <c r="M857" s="564">
        <v>1</v>
      </c>
      <c r="N857" s="564">
        <v>1</v>
      </c>
      <c r="O857" s="564">
        <v>1</v>
      </c>
      <c r="P857" s="564">
        <v>1</v>
      </c>
      <c r="Q857" s="564">
        <v>1</v>
      </c>
      <c r="R857" s="564">
        <v>1</v>
      </c>
      <c r="S857" s="564">
        <v>1</v>
      </c>
      <c r="T857" s="564">
        <v>1</v>
      </c>
      <c r="U857" s="564">
        <v>1</v>
      </c>
      <c r="V857" s="564">
        <v>1</v>
      </c>
      <c r="W857" s="564">
        <v>1</v>
      </c>
      <c r="X857" s="564">
        <v>1</v>
      </c>
      <c r="Y857" s="564">
        <v>1</v>
      </c>
      <c r="Z857" s="564">
        <v>1</v>
      </c>
      <c r="AA857" s="564">
        <v>1</v>
      </c>
      <c r="AB857" s="564">
        <v>1</v>
      </c>
      <c r="AC857" s="564">
        <v>1</v>
      </c>
      <c r="AD857" s="564">
        <v>1</v>
      </c>
      <c r="AE857" s="564">
        <v>1</v>
      </c>
      <c r="AF857" s="564">
        <v>1</v>
      </c>
      <c r="AG857" s="564">
        <v>1</v>
      </c>
      <c r="AH857" s="564">
        <v>1</v>
      </c>
      <c r="AI857" s="564">
        <v>1</v>
      </c>
      <c r="AJ857" s="564">
        <v>1</v>
      </c>
      <c r="AK857" s="564">
        <v>1</v>
      </c>
    </row>
    <row r="858" spans="1:37">
      <c r="A858">
        <v>854</v>
      </c>
      <c r="B858" s="564">
        <f t="shared" ca="1" si="84"/>
        <v>20</v>
      </c>
      <c r="C858" s="564">
        <f t="shared" ca="1" si="79"/>
        <v>400</v>
      </c>
      <c r="D858" s="564">
        <f t="shared" ca="1" si="82"/>
        <v>20</v>
      </c>
      <c r="E858" s="564">
        <f t="shared" ca="1" si="80"/>
        <v>0</v>
      </c>
      <c r="F858" s="564">
        <f t="shared" ca="1" si="83"/>
        <v>1</v>
      </c>
      <c r="G858" s="564">
        <f t="shared" ca="1" si="81"/>
        <v>3.7612166276531003</v>
      </c>
      <c r="H858" s="564">
        <v>1</v>
      </c>
      <c r="I858" s="564">
        <v>1</v>
      </c>
      <c r="J858" s="564">
        <v>1</v>
      </c>
      <c r="K858" s="564">
        <v>1</v>
      </c>
      <c r="L858" s="564">
        <v>1</v>
      </c>
      <c r="M858" s="564">
        <v>1</v>
      </c>
      <c r="N858" s="564">
        <v>1</v>
      </c>
      <c r="O858" s="564">
        <v>1</v>
      </c>
      <c r="P858" s="564">
        <v>1</v>
      </c>
      <c r="Q858" s="564">
        <v>1</v>
      </c>
      <c r="R858" s="564">
        <v>1</v>
      </c>
      <c r="S858" s="564">
        <v>1</v>
      </c>
      <c r="T858" s="564">
        <v>1</v>
      </c>
      <c r="U858" s="564">
        <v>1</v>
      </c>
      <c r="V858" s="564">
        <v>1</v>
      </c>
      <c r="W858" s="564">
        <v>1</v>
      </c>
      <c r="X858" s="564">
        <v>1</v>
      </c>
      <c r="Y858" s="564">
        <v>1</v>
      </c>
      <c r="Z858" s="564">
        <v>1</v>
      </c>
      <c r="AA858" s="564">
        <v>1</v>
      </c>
      <c r="AB858" s="564">
        <v>1</v>
      </c>
      <c r="AC858" s="564">
        <v>1</v>
      </c>
      <c r="AD858" s="564">
        <v>1</v>
      </c>
      <c r="AE858" s="564">
        <v>1</v>
      </c>
      <c r="AF858" s="564">
        <v>1</v>
      </c>
      <c r="AG858" s="564">
        <v>1</v>
      </c>
      <c r="AH858" s="564">
        <v>1</v>
      </c>
      <c r="AI858" s="564">
        <v>1</v>
      </c>
      <c r="AJ858" s="564">
        <v>1</v>
      </c>
      <c r="AK858" s="564">
        <v>1</v>
      </c>
    </row>
    <row r="859" spans="1:37">
      <c r="A859">
        <v>855</v>
      </c>
      <c r="B859" s="564">
        <f t="shared" ca="1" si="84"/>
        <v>20</v>
      </c>
      <c r="C859" s="564">
        <f t="shared" ca="1" si="79"/>
        <v>400</v>
      </c>
      <c r="D859" s="564">
        <f t="shared" ca="1" si="82"/>
        <v>20</v>
      </c>
      <c r="E859" s="564">
        <f t="shared" ca="1" si="80"/>
        <v>0</v>
      </c>
      <c r="F859" s="564">
        <f t="shared" ca="1" si="83"/>
        <v>1</v>
      </c>
      <c r="G859" s="564">
        <f t="shared" ca="1" si="81"/>
        <v>-1.8912189391022709</v>
      </c>
      <c r="H859" s="564">
        <v>1</v>
      </c>
      <c r="I859" s="564">
        <v>1</v>
      </c>
      <c r="J859" s="564">
        <v>1</v>
      </c>
      <c r="K859" s="564">
        <v>1</v>
      </c>
      <c r="L859" s="564">
        <v>1</v>
      </c>
      <c r="M859" s="564">
        <v>1</v>
      </c>
      <c r="N859" s="564">
        <v>1</v>
      </c>
      <c r="O859" s="564">
        <v>1</v>
      </c>
      <c r="P859" s="564">
        <v>1</v>
      </c>
      <c r="Q859" s="564">
        <v>1</v>
      </c>
      <c r="R859" s="564">
        <v>1</v>
      </c>
      <c r="S859" s="564">
        <v>1</v>
      </c>
      <c r="T859" s="564">
        <v>1</v>
      </c>
      <c r="U859" s="564">
        <v>1</v>
      </c>
      <c r="V859" s="564">
        <v>1</v>
      </c>
      <c r="W859" s="564">
        <v>1</v>
      </c>
      <c r="X859" s="564">
        <v>1</v>
      </c>
      <c r="Y859" s="564">
        <v>1</v>
      </c>
      <c r="Z859" s="564">
        <v>1</v>
      </c>
      <c r="AA859" s="564">
        <v>1</v>
      </c>
      <c r="AB859" s="564">
        <v>1</v>
      </c>
      <c r="AC859" s="564">
        <v>1</v>
      </c>
      <c r="AD859" s="564">
        <v>1</v>
      </c>
      <c r="AE859" s="564">
        <v>1</v>
      </c>
      <c r="AF859" s="564">
        <v>1</v>
      </c>
      <c r="AG859" s="564">
        <v>1</v>
      </c>
      <c r="AH859" s="564">
        <v>1</v>
      </c>
      <c r="AI859" s="564">
        <v>1</v>
      </c>
      <c r="AJ859" s="564">
        <v>1</v>
      </c>
      <c r="AK859" s="564">
        <v>1</v>
      </c>
    </row>
    <row r="860" spans="1:37">
      <c r="A860">
        <v>856</v>
      </c>
      <c r="B860" s="564">
        <f t="shared" ca="1" si="84"/>
        <v>0</v>
      </c>
      <c r="C860" s="564">
        <f t="shared" ca="1" si="79"/>
        <v>0</v>
      </c>
      <c r="D860" s="564">
        <f t="shared" ca="1" si="82"/>
        <v>0</v>
      </c>
      <c r="E860" s="564">
        <f t="shared" ca="1" si="80"/>
        <v>0</v>
      </c>
      <c r="F860" s="564">
        <f t="shared" ca="1" si="83"/>
        <v>1</v>
      </c>
      <c r="G860" s="564">
        <f t="shared" ca="1" si="81"/>
        <v>0.63403006323120192</v>
      </c>
      <c r="H860" s="564">
        <v>0</v>
      </c>
      <c r="I860" s="564">
        <v>0</v>
      </c>
      <c r="J860" s="564">
        <v>0</v>
      </c>
      <c r="K860" s="564">
        <v>0</v>
      </c>
      <c r="L860" s="564">
        <v>0</v>
      </c>
      <c r="M860" s="564">
        <v>0</v>
      </c>
      <c r="N860" s="564">
        <v>0</v>
      </c>
      <c r="O860" s="564">
        <v>0</v>
      </c>
      <c r="P860" s="564">
        <v>0</v>
      </c>
      <c r="Q860" s="564">
        <v>0</v>
      </c>
      <c r="R860" s="564">
        <v>0</v>
      </c>
      <c r="S860" s="564">
        <v>0</v>
      </c>
      <c r="T860" s="564">
        <v>0</v>
      </c>
      <c r="U860" s="564">
        <v>0</v>
      </c>
      <c r="V860" s="564">
        <v>0</v>
      </c>
      <c r="W860" s="564">
        <v>0</v>
      </c>
      <c r="X860" s="564">
        <v>0</v>
      </c>
      <c r="Y860" s="564">
        <v>0</v>
      </c>
      <c r="Z860" s="564">
        <v>0</v>
      </c>
      <c r="AA860" s="564">
        <v>0</v>
      </c>
      <c r="AB860" s="564">
        <v>0</v>
      </c>
      <c r="AC860" s="564">
        <v>0</v>
      </c>
      <c r="AD860" s="564">
        <v>0</v>
      </c>
      <c r="AE860" s="564">
        <v>0</v>
      </c>
      <c r="AF860" s="564">
        <v>0</v>
      </c>
      <c r="AG860" s="564">
        <v>0</v>
      </c>
      <c r="AH860" s="564">
        <v>0</v>
      </c>
      <c r="AI860" s="564">
        <v>0</v>
      </c>
      <c r="AJ860" s="564">
        <v>0</v>
      </c>
      <c r="AK860" s="564">
        <v>0</v>
      </c>
    </row>
    <row r="861" spans="1:37">
      <c r="A861">
        <v>857</v>
      </c>
      <c r="B861" s="564">
        <f t="shared" ca="1" si="84"/>
        <v>20</v>
      </c>
      <c r="C861" s="564">
        <f t="shared" ca="1" si="79"/>
        <v>400</v>
      </c>
      <c r="D861" s="564">
        <f t="shared" ca="1" si="82"/>
        <v>20</v>
      </c>
      <c r="E861" s="564">
        <f t="shared" ca="1" si="80"/>
        <v>0</v>
      </c>
      <c r="F861" s="564">
        <f t="shared" ca="1" si="83"/>
        <v>1</v>
      </c>
      <c r="G861" s="564">
        <f t="shared" ca="1" si="81"/>
        <v>6.9107481509380229</v>
      </c>
      <c r="H861" s="564">
        <v>1</v>
      </c>
      <c r="I861" s="564">
        <v>1</v>
      </c>
      <c r="J861" s="564">
        <v>1</v>
      </c>
      <c r="K861" s="564">
        <v>1</v>
      </c>
      <c r="L861" s="564">
        <v>1</v>
      </c>
      <c r="M861" s="564">
        <v>1</v>
      </c>
      <c r="N861" s="564">
        <v>1</v>
      </c>
      <c r="O861" s="564">
        <v>1</v>
      </c>
      <c r="P861" s="564">
        <v>1</v>
      </c>
      <c r="Q861" s="564">
        <v>1</v>
      </c>
      <c r="R861" s="564">
        <v>1</v>
      </c>
      <c r="S861" s="564">
        <v>1</v>
      </c>
      <c r="T861" s="564">
        <v>1</v>
      </c>
      <c r="U861" s="564">
        <v>1</v>
      </c>
      <c r="V861" s="564">
        <v>1</v>
      </c>
      <c r="W861" s="564">
        <v>1</v>
      </c>
      <c r="X861" s="564">
        <v>1</v>
      </c>
      <c r="Y861" s="564">
        <v>1</v>
      </c>
      <c r="Z861" s="564">
        <v>1</v>
      </c>
      <c r="AA861" s="564">
        <v>1</v>
      </c>
      <c r="AB861" s="564">
        <v>1</v>
      </c>
      <c r="AC861" s="564">
        <v>1</v>
      </c>
      <c r="AD861" s="564">
        <v>1</v>
      </c>
      <c r="AE861" s="564">
        <v>1</v>
      </c>
      <c r="AF861" s="564">
        <v>1</v>
      </c>
      <c r="AG861" s="564">
        <v>1</v>
      </c>
      <c r="AH861" s="564">
        <v>1</v>
      </c>
      <c r="AI861" s="564">
        <v>1</v>
      </c>
      <c r="AJ861" s="564">
        <v>1</v>
      </c>
      <c r="AK861" s="564">
        <v>1</v>
      </c>
    </row>
    <row r="862" spans="1:37">
      <c r="A862">
        <v>858</v>
      </c>
      <c r="B862" s="564">
        <f t="shared" ca="1" si="84"/>
        <v>20</v>
      </c>
      <c r="C862" s="564">
        <f t="shared" ca="1" si="79"/>
        <v>400</v>
      </c>
      <c r="D862" s="564">
        <f t="shared" ca="1" si="82"/>
        <v>20</v>
      </c>
      <c r="E862" s="564">
        <f t="shared" ca="1" si="80"/>
        <v>0</v>
      </c>
      <c r="F862" s="564">
        <f t="shared" ca="1" si="83"/>
        <v>1</v>
      </c>
      <c r="G862" s="564">
        <f t="shared" ca="1" si="81"/>
        <v>3.6270912832440616</v>
      </c>
      <c r="H862" s="564">
        <v>1</v>
      </c>
      <c r="I862" s="564">
        <v>1</v>
      </c>
      <c r="J862" s="564">
        <v>1</v>
      </c>
      <c r="K862" s="564">
        <v>1</v>
      </c>
      <c r="L862" s="564">
        <v>1</v>
      </c>
      <c r="M862" s="564">
        <v>1</v>
      </c>
      <c r="N862" s="564">
        <v>1</v>
      </c>
      <c r="O862" s="564">
        <v>1</v>
      </c>
      <c r="P862" s="564">
        <v>1</v>
      </c>
      <c r="Q862" s="564">
        <v>1</v>
      </c>
      <c r="R862" s="564">
        <v>1</v>
      </c>
      <c r="S862" s="564">
        <v>1</v>
      </c>
      <c r="T862" s="564">
        <v>1</v>
      </c>
      <c r="U862" s="564">
        <v>1</v>
      </c>
      <c r="V862" s="564">
        <v>1</v>
      </c>
      <c r="W862" s="564">
        <v>1</v>
      </c>
      <c r="X862" s="564">
        <v>1</v>
      </c>
      <c r="Y862" s="564">
        <v>1</v>
      </c>
      <c r="Z862" s="564">
        <v>1</v>
      </c>
      <c r="AA862" s="564">
        <v>1</v>
      </c>
      <c r="AB862" s="564">
        <v>1</v>
      </c>
      <c r="AC862" s="564">
        <v>1</v>
      </c>
      <c r="AD862" s="564">
        <v>1</v>
      </c>
      <c r="AE862" s="564">
        <v>1</v>
      </c>
      <c r="AF862" s="564">
        <v>1</v>
      </c>
      <c r="AG862" s="564">
        <v>1</v>
      </c>
      <c r="AH862" s="564">
        <v>1</v>
      </c>
      <c r="AI862" s="564">
        <v>1</v>
      </c>
      <c r="AJ862" s="564">
        <v>1</v>
      </c>
      <c r="AK862" s="564">
        <v>1</v>
      </c>
    </row>
    <row r="863" spans="1:37">
      <c r="A863">
        <v>859</v>
      </c>
      <c r="B863" s="564">
        <f t="shared" ca="1" si="84"/>
        <v>20</v>
      </c>
      <c r="C863" s="564">
        <f t="shared" ca="1" si="79"/>
        <v>400</v>
      </c>
      <c r="D863" s="564">
        <f t="shared" ca="1" si="82"/>
        <v>20</v>
      </c>
      <c r="E863" s="564">
        <f t="shared" ca="1" si="80"/>
        <v>0</v>
      </c>
      <c r="F863" s="564">
        <f t="shared" ca="1" si="83"/>
        <v>1</v>
      </c>
      <c r="G863" s="564">
        <f t="shared" ca="1" si="81"/>
        <v>7.0706343106965797</v>
      </c>
      <c r="H863" s="564">
        <v>1</v>
      </c>
      <c r="I863" s="564">
        <v>1</v>
      </c>
      <c r="J863" s="564">
        <v>1</v>
      </c>
      <c r="K863" s="564">
        <v>1</v>
      </c>
      <c r="L863" s="564">
        <v>1</v>
      </c>
      <c r="M863" s="564">
        <v>1</v>
      </c>
      <c r="N863" s="564">
        <v>1</v>
      </c>
      <c r="O863" s="564">
        <v>1</v>
      </c>
      <c r="P863" s="564">
        <v>1</v>
      </c>
      <c r="Q863" s="564">
        <v>1</v>
      </c>
      <c r="R863" s="564">
        <v>1</v>
      </c>
      <c r="S863" s="564">
        <v>1</v>
      </c>
      <c r="T863" s="564">
        <v>1</v>
      </c>
      <c r="U863" s="564">
        <v>1</v>
      </c>
      <c r="V863" s="564">
        <v>1</v>
      </c>
      <c r="W863" s="564">
        <v>1</v>
      </c>
      <c r="X863" s="564">
        <v>1</v>
      </c>
      <c r="Y863" s="564">
        <v>1</v>
      </c>
      <c r="Z863" s="564">
        <v>1</v>
      </c>
      <c r="AA863" s="564">
        <v>1</v>
      </c>
      <c r="AB863" s="564">
        <v>1</v>
      </c>
      <c r="AC863" s="564">
        <v>1</v>
      </c>
      <c r="AD863" s="564">
        <v>1</v>
      </c>
      <c r="AE863" s="564">
        <v>1</v>
      </c>
      <c r="AF863" s="564">
        <v>1</v>
      </c>
      <c r="AG863" s="564">
        <v>1</v>
      </c>
      <c r="AH863" s="564">
        <v>1</v>
      </c>
      <c r="AI863" s="564">
        <v>1</v>
      </c>
      <c r="AJ863" s="564">
        <v>1</v>
      </c>
      <c r="AK863" s="564">
        <v>1</v>
      </c>
    </row>
    <row r="864" spans="1:37">
      <c r="A864">
        <v>860</v>
      </c>
      <c r="B864" s="564">
        <f t="shared" ca="1" si="84"/>
        <v>0</v>
      </c>
      <c r="C864" s="564">
        <f t="shared" ca="1" si="79"/>
        <v>0</v>
      </c>
      <c r="D864" s="564">
        <f t="shared" ca="1" si="82"/>
        <v>0</v>
      </c>
      <c r="E864" s="564">
        <f t="shared" ca="1" si="80"/>
        <v>0</v>
      </c>
      <c r="F864" s="564">
        <f t="shared" ca="1" si="83"/>
        <v>1</v>
      </c>
      <c r="G864" s="564">
        <f t="shared" ca="1" si="81"/>
        <v>0.95173002308055121</v>
      </c>
      <c r="H864" s="564">
        <v>0</v>
      </c>
      <c r="I864" s="564">
        <v>0</v>
      </c>
      <c r="J864" s="564">
        <v>0</v>
      </c>
      <c r="K864" s="564">
        <v>0</v>
      </c>
      <c r="L864" s="564">
        <v>0</v>
      </c>
      <c r="M864" s="564">
        <v>0</v>
      </c>
      <c r="N864" s="564">
        <v>0</v>
      </c>
      <c r="O864" s="564">
        <v>0</v>
      </c>
      <c r="P864" s="564">
        <v>0</v>
      </c>
      <c r="Q864" s="564">
        <v>0</v>
      </c>
      <c r="R864" s="564">
        <v>0</v>
      </c>
      <c r="S864" s="564">
        <v>0</v>
      </c>
      <c r="T864" s="564">
        <v>0</v>
      </c>
      <c r="U864" s="564">
        <v>0</v>
      </c>
      <c r="V864" s="564">
        <v>0</v>
      </c>
      <c r="W864" s="564">
        <v>0</v>
      </c>
      <c r="X864" s="564">
        <v>0</v>
      </c>
      <c r="Y864" s="564">
        <v>0</v>
      </c>
      <c r="Z864" s="564">
        <v>0</v>
      </c>
      <c r="AA864" s="564">
        <v>0</v>
      </c>
      <c r="AB864" s="564">
        <v>0</v>
      </c>
      <c r="AC864" s="564">
        <v>0</v>
      </c>
      <c r="AD864" s="564">
        <v>0</v>
      </c>
      <c r="AE864" s="564">
        <v>0</v>
      </c>
      <c r="AF864" s="564">
        <v>0</v>
      </c>
      <c r="AG864" s="564">
        <v>0</v>
      </c>
      <c r="AH864" s="564">
        <v>0</v>
      </c>
      <c r="AI864" s="564">
        <v>0</v>
      </c>
      <c r="AJ864" s="564">
        <v>0</v>
      </c>
      <c r="AK864" s="564">
        <v>0</v>
      </c>
    </row>
    <row r="865" spans="1:37">
      <c r="A865">
        <v>861</v>
      </c>
      <c r="B865" s="564">
        <f t="shared" ca="1" si="84"/>
        <v>0</v>
      </c>
      <c r="C865" s="564">
        <f t="shared" ca="1" si="79"/>
        <v>0</v>
      </c>
      <c r="D865" s="564">
        <f t="shared" ca="1" si="82"/>
        <v>0</v>
      </c>
      <c r="E865" s="564">
        <f t="shared" ca="1" si="80"/>
        <v>0</v>
      </c>
      <c r="F865" s="564">
        <f t="shared" ca="1" si="83"/>
        <v>1</v>
      </c>
      <c r="G865" s="564">
        <f t="shared" ca="1" si="81"/>
        <v>9.9078992062164666</v>
      </c>
      <c r="H865" s="564">
        <v>0</v>
      </c>
      <c r="I865" s="564">
        <v>0</v>
      </c>
      <c r="J865" s="564">
        <v>0</v>
      </c>
      <c r="K865" s="564">
        <v>0</v>
      </c>
      <c r="L865" s="564">
        <v>0</v>
      </c>
      <c r="M865" s="564">
        <v>0</v>
      </c>
      <c r="N865" s="564">
        <v>0</v>
      </c>
      <c r="O865" s="564">
        <v>0</v>
      </c>
      <c r="P865" s="564">
        <v>0</v>
      </c>
      <c r="Q865" s="564">
        <v>0</v>
      </c>
      <c r="R865" s="564">
        <v>0</v>
      </c>
      <c r="S865" s="564">
        <v>0</v>
      </c>
      <c r="T865" s="564">
        <v>0</v>
      </c>
      <c r="U865" s="564">
        <v>0</v>
      </c>
      <c r="V865" s="564">
        <v>0</v>
      </c>
      <c r="W865" s="564">
        <v>0</v>
      </c>
      <c r="X865" s="564">
        <v>0</v>
      </c>
      <c r="Y865" s="564">
        <v>0</v>
      </c>
      <c r="Z865" s="564">
        <v>0</v>
      </c>
      <c r="AA865" s="564">
        <v>0</v>
      </c>
      <c r="AB865" s="564">
        <v>0</v>
      </c>
      <c r="AC865" s="564">
        <v>0</v>
      </c>
      <c r="AD865" s="564">
        <v>0</v>
      </c>
      <c r="AE865" s="564">
        <v>0</v>
      </c>
      <c r="AF865" s="564">
        <v>0</v>
      </c>
      <c r="AG865" s="564">
        <v>0</v>
      </c>
      <c r="AH865" s="564">
        <v>0</v>
      </c>
      <c r="AI865" s="564">
        <v>0</v>
      </c>
      <c r="AJ865" s="564">
        <v>0</v>
      </c>
      <c r="AK865" s="564">
        <v>0</v>
      </c>
    </row>
    <row r="866" spans="1:37">
      <c r="A866">
        <v>862</v>
      </c>
      <c r="B866" s="564">
        <f t="shared" ca="1" si="84"/>
        <v>0</v>
      </c>
      <c r="C866" s="564">
        <f t="shared" ca="1" si="79"/>
        <v>0</v>
      </c>
      <c r="D866" s="564">
        <f t="shared" ca="1" si="82"/>
        <v>0</v>
      </c>
      <c r="E866" s="564">
        <f t="shared" ca="1" si="80"/>
        <v>0</v>
      </c>
      <c r="F866" s="564">
        <f t="shared" ca="1" si="83"/>
        <v>1</v>
      </c>
      <c r="G866" s="564">
        <f t="shared" ca="1" si="81"/>
        <v>-3.2617909832078396</v>
      </c>
      <c r="H866" s="564">
        <v>0</v>
      </c>
      <c r="I866" s="564">
        <v>0</v>
      </c>
      <c r="J866" s="564">
        <v>0</v>
      </c>
      <c r="K866" s="564">
        <v>0</v>
      </c>
      <c r="L866" s="564">
        <v>0</v>
      </c>
      <c r="M866" s="564">
        <v>0</v>
      </c>
      <c r="N866" s="564">
        <v>0</v>
      </c>
      <c r="O866" s="564">
        <v>0</v>
      </c>
      <c r="P866" s="564">
        <v>0</v>
      </c>
      <c r="Q866" s="564">
        <v>0</v>
      </c>
      <c r="R866" s="564">
        <v>0</v>
      </c>
      <c r="S866" s="564">
        <v>0</v>
      </c>
      <c r="T866" s="564">
        <v>0</v>
      </c>
      <c r="U866" s="564">
        <v>0</v>
      </c>
      <c r="V866" s="564">
        <v>0</v>
      </c>
      <c r="W866" s="564">
        <v>0</v>
      </c>
      <c r="X866" s="564">
        <v>0</v>
      </c>
      <c r="Y866" s="564">
        <v>0</v>
      </c>
      <c r="Z866" s="564">
        <v>0</v>
      </c>
      <c r="AA866" s="564">
        <v>0</v>
      </c>
      <c r="AB866" s="564">
        <v>0</v>
      </c>
      <c r="AC866" s="564">
        <v>0</v>
      </c>
      <c r="AD866" s="564">
        <v>0</v>
      </c>
      <c r="AE866" s="564">
        <v>0</v>
      </c>
      <c r="AF866" s="564">
        <v>0</v>
      </c>
      <c r="AG866" s="564">
        <v>0</v>
      </c>
      <c r="AH866" s="564">
        <v>0</v>
      </c>
      <c r="AI866" s="564">
        <v>0</v>
      </c>
      <c r="AJ866" s="564">
        <v>0</v>
      </c>
      <c r="AK866" s="564">
        <v>0</v>
      </c>
    </row>
    <row r="867" spans="1:37">
      <c r="A867">
        <v>863</v>
      </c>
      <c r="B867" s="564">
        <f t="shared" ca="1" si="84"/>
        <v>0</v>
      </c>
      <c r="C867" s="564">
        <f t="shared" ca="1" si="79"/>
        <v>0</v>
      </c>
      <c r="D867" s="564">
        <f t="shared" ca="1" si="82"/>
        <v>0</v>
      </c>
      <c r="E867" s="564">
        <f t="shared" ca="1" si="80"/>
        <v>0</v>
      </c>
      <c r="F867" s="564">
        <f t="shared" ca="1" si="83"/>
        <v>1</v>
      </c>
      <c r="G867" s="564">
        <f t="shared" ca="1" si="81"/>
        <v>-0.1427525993554617</v>
      </c>
      <c r="H867" s="564">
        <v>0</v>
      </c>
      <c r="I867" s="564">
        <v>0</v>
      </c>
      <c r="J867" s="564">
        <v>0</v>
      </c>
      <c r="K867" s="564">
        <v>0</v>
      </c>
      <c r="L867" s="564">
        <v>0</v>
      </c>
      <c r="M867" s="564">
        <v>0</v>
      </c>
      <c r="N867" s="564">
        <v>0</v>
      </c>
      <c r="O867" s="564">
        <v>0</v>
      </c>
      <c r="P867" s="564">
        <v>0</v>
      </c>
      <c r="Q867" s="564">
        <v>0</v>
      </c>
      <c r="R867" s="564">
        <v>0</v>
      </c>
      <c r="S867" s="564">
        <v>0</v>
      </c>
      <c r="T867" s="564">
        <v>0</v>
      </c>
      <c r="U867" s="564">
        <v>0</v>
      </c>
      <c r="V867" s="564">
        <v>0</v>
      </c>
      <c r="W867" s="564">
        <v>0</v>
      </c>
      <c r="X867" s="564">
        <v>0</v>
      </c>
      <c r="Y867" s="564">
        <v>0</v>
      </c>
      <c r="Z867" s="564">
        <v>0</v>
      </c>
      <c r="AA867" s="564">
        <v>0</v>
      </c>
      <c r="AB867" s="564">
        <v>0</v>
      </c>
      <c r="AC867" s="564">
        <v>0</v>
      </c>
      <c r="AD867" s="564">
        <v>0</v>
      </c>
      <c r="AE867" s="564">
        <v>0</v>
      </c>
      <c r="AF867" s="564">
        <v>0</v>
      </c>
      <c r="AG867" s="564">
        <v>0</v>
      </c>
      <c r="AH867" s="564">
        <v>0</v>
      </c>
      <c r="AI867" s="564">
        <v>0</v>
      </c>
      <c r="AJ867" s="564">
        <v>0</v>
      </c>
      <c r="AK867" s="564">
        <v>0</v>
      </c>
    </row>
    <row r="868" spans="1:37">
      <c r="A868">
        <v>864</v>
      </c>
      <c r="B868" s="564">
        <f t="shared" ca="1" si="84"/>
        <v>20</v>
      </c>
      <c r="C868" s="564">
        <f t="shared" ca="1" si="79"/>
        <v>400</v>
      </c>
      <c r="D868" s="564">
        <f t="shared" ca="1" si="82"/>
        <v>20</v>
      </c>
      <c r="E868" s="564">
        <f t="shared" ca="1" si="80"/>
        <v>0</v>
      </c>
      <c r="F868" s="564">
        <f t="shared" ca="1" si="83"/>
        <v>1</v>
      </c>
      <c r="G868" s="564">
        <f t="shared" ca="1" si="81"/>
        <v>-2.1552606208727694</v>
      </c>
      <c r="H868" s="564">
        <v>1</v>
      </c>
      <c r="I868" s="564">
        <v>1</v>
      </c>
      <c r="J868" s="564">
        <v>1</v>
      </c>
      <c r="K868" s="564">
        <v>1</v>
      </c>
      <c r="L868" s="564">
        <v>1</v>
      </c>
      <c r="M868" s="564">
        <v>1</v>
      </c>
      <c r="N868" s="564">
        <v>1</v>
      </c>
      <c r="O868" s="564">
        <v>1</v>
      </c>
      <c r="P868" s="564">
        <v>1</v>
      </c>
      <c r="Q868" s="564">
        <v>1</v>
      </c>
      <c r="R868" s="564">
        <v>1</v>
      </c>
      <c r="S868" s="564">
        <v>1</v>
      </c>
      <c r="T868" s="564">
        <v>1</v>
      </c>
      <c r="U868" s="564">
        <v>1</v>
      </c>
      <c r="V868" s="564">
        <v>1</v>
      </c>
      <c r="W868" s="564">
        <v>1</v>
      </c>
      <c r="X868" s="564">
        <v>1</v>
      </c>
      <c r="Y868" s="564">
        <v>1</v>
      </c>
      <c r="Z868" s="564">
        <v>1</v>
      </c>
      <c r="AA868" s="564">
        <v>1</v>
      </c>
      <c r="AB868" s="564">
        <v>1</v>
      </c>
      <c r="AC868" s="564">
        <v>1</v>
      </c>
      <c r="AD868" s="564">
        <v>1</v>
      </c>
      <c r="AE868" s="564">
        <v>1</v>
      </c>
      <c r="AF868" s="564">
        <v>1</v>
      </c>
      <c r="AG868" s="564">
        <v>1</v>
      </c>
      <c r="AH868" s="564">
        <v>1</v>
      </c>
      <c r="AI868" s="564">
        <v>1</v>
      </c>
      <c r="AJ868" s="564">
        <v>1</v>
      </c>
      <c r="AK868" s="564">
        <v>1</v>
      </c>
    </row>
    <row r="869" spans="1:37">
      <c r="A869">
        <v>865</v>
      </c>
      <c r="B869" s="564">
        <f t="shared" ca="1" si="84"/>
        <v>20</v>
      </c>
      <c r="C869" s="564">
        <f t="shared" ca="1" si="79"/>
        <v>400</v>
      </c>
      <c r="D869" s="564">
        <f t="shared" ca="1" si="82"/>
        <v>20</v>
      </c>
      <c r="E869" s="564">
        <f t="shared" ca="1" si="80"/>
        <v>0</v>
      </c>
      <c r="F869" s="564">
        <f t="shared" ca="1" si="83"/>
        <v>1</v>
      </c>
      <c r="G869" s="564">
        <f t="shared" ca="1" si="81"/>
        <v>6.0200377258170246</v>
      </c>
      <c r="H869" s="564">
        <v>1</v>
      </c>
      <c r="I869" s="564">
        <v>1</v>
      </c>
      <c r="J869" s="564">
        <v>1</v>
      </c>
      <c r="K869" s="564">
        <v>1</v>
      </c>
      <c r="L869" s="564">
        <v>1</v>
      </c>
      <c r="M869" s="564">
        <v>1</v>
      </c>
      <c r="N869" s="564">
        <v>1</v>
      </c>
      <c r="O869" s="564">
        <v>1</v>
      </c>
      <c r="P869" s="564">
        <v>1</v>
      </c>
      <c r="Q869" s="564">
        <v>1</v>
      </c>
      <c r="R869" s="564">
        <v>1</v>
      </c>
      <c r="S869" s="564">
        <v>1</v>
      </c>
      <c r="T869" s="564">
        <v>1</v>
      </c>
      <c r="U869" s="564">
        <v>1</v>
      </c>
      <c r="V869" s="564">
        <v>1</v>
      </c>
      <c r="W869" s="564">
        <v>1</v>
      </c>
      <c r="X869" s="564">
        <v>1</v>
      </c>
      <c r="Y869" s="564">
        <v>1</v>
      </c>
      <c r="Z869" s="564">
        <v>1</v>
      </c>
      <c r="AA869" s="564">
        <v>1</v>
      </c>
      <c r="AB869" s="564">
        <v>1</v>
      </c>
      <c r="AC869" s="564">
        <v>1</v>
      </c>
      <c r="AD869" s="564">
        <v>1</v>
      </c>
      <c r="AE869" s="564">
        <v>1</v>
      </c>
      <c r="AF869" s="564">
        <v>1</v>
      </c>
      <c r="AG869" s="564">
        <v>1</v>
      </c>
      <c r="AH869" s="564">
        <v>1</v>
      </c>
      <c r="AI869" s="564">
        <v>1</v>
      </c>
      <c r="AJ869" s="564">
        <v>1</v>
      </c>
      <c r="AK869" s="564">
        <v>1</v>
      </c>
    </row>
    <row r="870" spans="1:37">
      <c r="A870">
        <v>866</v>
      </c>
      <c r="B870" s="564">
        <f t="shared" ca="1" si="84"/>
        <v>0</v>
      </c>
      <c r="C870" s="564">
        <f t="shared" ca="1" si="79"/>
        <v>0</v>
      </c>
      <c r="D870" s="564">
        <f t="shared" ca="1" si="82"/>
        <v>0</v>
      </c>
      <c r="E870" s="564">
        <f t="shared" ca="1" si="80"/>
        <v>0</v>
      </c>
      <c r="F870" s="564">
        <f t="shared" ca="1" si="83"/>
        <v>1</v>
      </c>
      <c r="G870" s="564">
        <f t="shared" ca="1" si="81"/>
        <v>4.8708309506989904</v>
      </c>
      <c r="H870" s="564">
        <v>0</v>
      </c>
      <c r="I870" s="564">
        <v>0</v>
      </c>
      <c r="J870" s="564">
        <v>0</v>
      </c>
      <c r="K870" s="564">
        <v>0</v>
      </c>
      <c r="L870" s="564">
        <v>0</v>
      </c>
      <c r="M870" s="564">
        <v>0</v>
      </c>
      <c r="N870" s="564">
        <v>0</v>
      </c>
      <c r="O870" s="564">
        <v>0</v>
      </c>
      <c r="P870" s="564">
        <v>0</v>
      </c>
      <c r="Q870" s="564">
        <v>0</v>
      </c>
      <c r="R870" s="564">
        <v>0</v>
      </c>
      <c r="S870" s="564">
        <v>0</v>
      </c>
      <c r="T870" s="564">
        <v>0</v>
      </c>
      <c r="U870" s="564">
        <v>0</v>
      </c>
      <c r="V870" s="564">
        <v>0</v>
      </c>
      <c r="W870" s="564">
        <v>0</v>
      </c>
      <c r="X870" s="564">
        <v>0</v>
      </c>
      <c r="Y870" s="564">
        <v>0</v>
      </c>
      <c r="Z870" s="564">
        <v>0</v>
      </c>
      <c r="AA870" s="564">
        <v>0</v>
      </c>
      <c r="AB870" s="564">
        <v>0</v>
      </c>
      <c r="AC870" s="564">
        <v>0</v>
      </c>
      <c r="AD870" s="564">
        <v>0</v>
      </c>
      <c r="AE870" s="564">
        <v>0</v>
      </c>
      <c r="AF870" s="564">
        <v>0</v>
      </c>
      <c r="AG870" s="564">
        <v>0</v>
      </c>
      <c r="AH870" s="564">
        <v>0</v>
      </c>
      <c r="AI870" s="564">
        <v>0</v>
      </c>
      <c r="AJ870" s="564">
        <v>0</v>
      </c>
      <c r="AK870" s="564">
        <v>0</v>
      </c>
    </row>
    <row r="871" spans="1:37">
      <c r="A871">
        <v>867</v>
      </c>
      <c r="B871" s="564">
        <f t="shared" ca="1" si="84"/>
        <v>20</v>
      </c>
      <c r="C871" s="564">
        <f t="shared" ca="1" si="79"/>
        <v>400</v>
      </c>
      <c r="D871" s="564">
        <f t="shared" ca="1" si="82"/>
        <v>20</v>
      </c>
      <c r="E871" s="564">
        <f t="shared" ca="1" si="80"/>
        <v>0</v>
      </c>
      <c r="F871" s="564">
        <f t="shared" ca="1" si="83"/>
        <v>1</v>
      </c>
      <c r="G871" s="564">
        <f t="shared" ca="1" si="81"/>
        <v>2.1099603580665822</v>
      </c>
      <c r="H871" s="564">
        <v>1</v>
      </c>
      <c r="I871" s="564">
        <v>1</v>
      </c>
      <c r="J871" s="564">
        <v>1</v>
      </c>
      <c r="K871" s="564">
        <v>1</v>
      </c>
      <c r="L871" s="564">
        <v>1</v>
      </c>
      <c r="M871" s="564">
        <v>1</v>
      </c>
      <c r="N871" s="564">
        <v>1</v>
      </c>
      <c r="O871" s="564">
        <v>1</v>
      </c>
      <c r="P871" s="564">
        <v>1</v>
      </c>
      <c r="Q871" s="564">
        <v>1</v>
      </c>
      <c r="R871" s="564">
        <v>1</v>
      </c>
      <c r="S871" s="564">
        <v>1</v>
      </c>
      <c r="T871" s="564">
        <v>1</v>
      </c>
      <c r="U871" s="564">
        <v>1</v>
      </c>
      <c r="V871" s="564">
        <v>1</v>
      </c>
      <c r="W871" s="564">
        <v>1</v>
      </c>
      <c r="X871" s="564">
        <v>1</v>
      </c>
      <c r="Y871" s="564">
        <v>1</v>
      </c>
      <c r="Z871" s="564">
        <v>1</v>
      </c>
      <c r="AA871" s="564">
        <v>1</v>
      </c>
      <c r="AB871" s="564">
        <v>1</v>
      </c>
      <c r="AC871" s="564">
        <v>1</v>
      </c>
      <c r="AD871" s="564">
        <v>1</v>
      </c>
      <c r="AE871" s="564">
        <v>1</v>
      </c>
      <c r="AF871" s="564">
        <v>1</v>
      </c>
      <c r="AG871" s="564">
        <v>1</v>
      </c>
      <c r="AH871" s="564">
        <v>1</v>
      </c>
      <c r="AI871" s="564">
        <v>1</v>
      </c>
      <c r="AJ871" s="564">
        <v>1</v>
      </c>
      <c r="AK871" s="564">
        <v>1</v>
      </c>
    </row>
    <row r="872" spans="1:37">
      <c r="A872">
        <v>868</v>
      </c>
      <c r="B872" s="564">
        <f t="shared" ca="1" si="84"/>
        <v>20</v>
      </c>
      <c r="C872" s="564">
        <f t="shared" ca="1" si="79"/>
        <v>400</v>
      </c>
      <c r="D872" s="564">
        <f t="shared" ca="1" si="82"/>
        <v>20</v>
      </c>
      <c r="E872" s="564">
        <f t="shared" ca="1" si="80"/>
        <v>0</v>
      </c>
      <c r="F872" s="564">
        <f t="shared" ca="1" si="83"/>
        <v>1</v>
      </c>
      <c r="G872" s="564">
        <f t="shared" ca="1" si="81"/>
        <v>2.8930444875077912</v>
      </c>
      <c r="H872" s="564">
        <v>1</v>
      </c>
      <c r="I872" s="564">
        <v>1</v>
      </c>
      <c r="J872" s="564">
        <v>1</v>
      </c>
      <c r="K872" s="564">
        <v>1</v>
      </c>
      <c r="L872" s="564">
        <v>1</v>
      </c>
      <c r="M872" s="564">
        <v>1</v>
      </c>
      <c r="N872" s="564">
        <v>1</v>
      </c>
      <c r="O872" s="564">
        <v>1</v>
      </c>
      <c r="P872" s="564">
        <v>1</v>
      </c>
      <c r="Q872" s="564">
        <v>1</v>
      </c>
      <c r="R872" s="564">
        <v>1</v>
      </c>
      <c r="S872" s="564">
        <v>1</v>
      </c>
      <c r="T872" s="564">
        <v>1</v>
      </c>
      <c r="U872" s="564">
        <v>1</v>
      </c>
      <c r="V872" s="564">
        <v>1</v>
      </c>
      <c r="W872" s="564">
        <v>1</v>
      </c>
      <c r="X872" s="564">
        <v>1</v>
      </c>
      <c r="Y872" s="564">
        <v>1</v>
      </c>
      <c r="Z872" s="564">
        <v>1</v>
      </c>
      <c r="AA872" s="564">
        <v>1</v>
      </c>
      <c r="AB872" s="564">
        <v>1</v>
      </c>
      <c r="AC872" s="564">
        <v>1</v>
      </c>
      <c r="AD872" s="564">
        <v>1</v>
      </c>
      <c r="AE872" s="564">
        <v>1</v>
      </c>
      <c r="AF872" s="564">
        <v>1</v>
      </c>
      <c r="AG872" s="564">
        <v>1</v>
      </c>
      <c r="AH872" s="564">
        <v>1</v>
      </c>
      <c r="AI872" s="564">
        <v>1</v>
      </c>
      <c r="AJ872" s="564">
        <v>1</v>
      </c>
      <c r="AK872" s="564">
        <v>1</v>
      </c>
    </row>
    <row r="873" spans="1:37">
      <c r="A873">
        <v>869</v>
      </c>
      <c r="B873" s="564">
        <f t="shared" ca="1" si="84"/>
        <v>20</v>
      </c>
      <c r="C873" s="564">
        <f t="shared" ca="1" si="79"/>
        <v>400</v>
      </c>
      <c r="D873" s="564">
        <f t="shared" ca="1" si="82"/>
        <v>20</v>
      </c>
      <c r="E873" s="564">
        <f t="shared" ca="1" si="80"/>
        <v>0</v>
      </c>
      <c r="F873" s="564">
        <f t="shared" ca="1" si="83"/>
        <v>1</v>
      </c>
      <c r="G873" s="564">
        <f t="shared" ca="1" si="81"/>
        <v>2.4926743177881763</v>
      </c>
      <c r="H873" s="564">
        <v>1</v>
      </c>
      <c r="I873" s="564">
        <v>1</v>
      </c>
      <c r="J873" s="564">
        <v>1</v>
      </c>
      <c r="K873" s="564">
        <v>1</v>
      </c>
      <c r="L873" s="564">
        <v>1</v>
      </c>
      <c r="M873" s="564">
        <v>1</v>
      </c>
      <c r="N873" s="564">
        <v>1</v>
      </c>
      <c r="O873" s="564">
        <v>1</v>
      </c>
      <c r="P873" s="564">
        <v>1</v>
      </c>
      <c r="Q873" s="564">
        <v>1</v>
      </c>
      <c r="R873" s="564">
        <v>1</v>
      </c>
      <c r="S873" s="564">
        <v>1</v>
      </c>
      <c r="T873" s="564">
        <v>1</v>
      </c>
      <c r="U873" s="564">
        <v>1</v>
      </c>
      <c r="V873" s="564">
        <v>1</v>
      </c>
      <c r="W873" s="564">
        <v>1</v>
      </c>
      <c r="X873" s="564">
        <v>1</v>
      </c>
      <c r="Y873" s="564">
        <v>1</v>
      </c>
      <c r="Z873" s="564">
        <v>1</v>
      </c>
      <c r="AA873" s="564">
        <v>1</v>
      </c>
      <c r="AB873" s="564">
        <v>1</v>
      </c>
      <c r="AC873" s="564">
        <v>1</v>
      </c>
      <c r="AD873" s="564">
        <v>1</v>
      </c>
      <c r="AE873" s="564">
        <v>1</v>
      </c>
      <c r="AF873" s="564">
        <v>1</v>
      </c>
      <c r="AG873" s="564">
        <v>1</v>
      </c>
      <c r="AH873" s="564">
        <v>1</v>
      </c>
      <c r="AI873" s="564">
        <v>1</v>
      </c>
      <c r="AJ873" s="564">
        <v>1</v>
      </c>
      <c r="AK873" s="564">
        <v>1</v>
      </c>
    </row>
    <row r="874" spans="1:37">
      <c r="A874">
        <v>870</v>
      </c>
      <c r="B874" s="564">
        <f t="shared" ca="1" si="84"/>
        <v>9</v>
      </c>
      <c r="C874" s="564">
        <f t="shared" ca="1" si="79"/>
        <v>81</v>
      </c>
      <c r="D874" s="564">
        <f t="shared" ca="1" si="82"/>
        <v>9</v>
      </c>
      <c r="E874" s="564">
        <f t="shared" ca="1" si="80"/>
        <v>4.95</v>
      </c>
      <c r="F874" s="564">
        <f t="shared" ca="1" si="83"/>
        <v>0.47894736842105268</v>
      </c>
      <c r="G874" s="564">
        <f t="shared" ca="1" si="81"/>
        <v>2.7197510059275598</v>
      </c>
      <c r="H874" s="564">
        <v>0</v>
      </c>
      <c r="I874" s="564">
        <v>0</v>
      </c>
      <c r="J874" s="564">
        <v>1</v>
      </c>
      <c r="K874" s="564">
        <v>1</v>
      </c>
      <c r="L874" s="564">
        <v>0</v>
      </c>
      <c r="M874" s="564">
        <v>0</v>
      </c>
      <c r="N874" s="564">
        <v>0</v>
      </c>
      <c r="O874" s="564">
        <v>0</v>
      </c>
      <c r="P874" s="564">
        <v>1</v>
      </c>
      <c r="Q874" s="564">
        <v>1</v>
      </c>
      <c r="R874" s="564">
        <v>1</v>
      </c>
      <c r="S874" s="564">
        <v>1</v>
      </c>
      <c r="T874" s="564">
        <v>0</v>
      </c>
      <c r="U874" s="564">
        <v>0</v>
      </c>
      <c r="V874" s="564">
        <v>0</v>
      </c>
      <c r="W874" s="564">
        <v>1</v>
      </c>
      <c r="X874" s="564">
        <v>1</v>
      </c>
      <c r="Y874" s="564">
        <v>1</v>
      </c>
      <c r="Z874" s="564">
        <v>0</v>
      </c>
      <c r="AA874" s="564">
        <v>0</v>
      </c>
      <c r="AB874" s="564">
        <v>1</v>
      </c>
      <c r="AC874" s="564">
        <v>1</v>
      </c>
      <c r="AD874" s="564">
        <v>1</v>
      </c>
      <c r="AE874" s="564">
        <v>1</v>
      </c>
      <c r="AF874" s="564">
        <v>0</v>
      </c>
      <c r="AG874" s="564">
        <v>0</v>
      </c>
      <c r="AH874" s="564">
        <v>0</v>
      </c>
      <c r="AI874" s="564">
        <v>0</v>
      </c>
      <c r="AJ874" s="564">
        <v>0</v>
      </c>
      <c r="AK874" s="564">
        <v>1</v>
      </c>
    </row>
    <row r="875" spans="1:37">
      <c r="A875">
        <v>871</v>
      </c>
      <c r="B875" s="564">
        <f t="shared" ca="1" si="84"/>
        <v>20</v>
      </c>
      <c r="C875" s="564">
        <f t="shared" ca="1" si="79"/>
        <v>400</v>
      </c>
      <c r="D875" s="564">
        <f t="shared" ca="1" si="82"/>
        <v>20</v>
      </c>
      <c r="E875" s="564">
        <f t="shared" ca="1" si="80"/>
        <v>0</v>
      </c>
      <c r="F875" s="564">
        <f t="shared" ca="1" si="83"/>
        <v>1</v>
      </c>
      <c r="G875" s="564">
        <f t="shared" ca="1" si="81"/>
        <v>3.3026759538846306</v>
      </c>
      <c r="H875" s="564">
        <v>1</v>
      </c>
      <c r="I875" s="564">
        <v>1</v>
      </c>
      <c r="J875" s="564">
        <v>1</v>
      </c>
      <c r="K875" s="564">
        <v>1</v>
      </c>
      <c r="L875" s="564">
        <v>1</v>
      </c>
      <c r="M875" s="564">
        <v>1</v>
      </c>
      <c r="N875" s="564">
        <v>1</v>
      </c>
      <c r="O875" s="564">
        <v>1</v>
      </c>
      <c r="P875" s="564">
        <v>1</v>
      </c>
      <c r="Q875" s="564">
        <v>1</v>
      </c>
      <c r="R875" s="564">
        <v>1</v>
      </c>
      <c r="S875" s="564">
        <v>1</v>
      </c>
      <c r="T875" s="564">
        <v>1</v>
      </c>
      <c r="U875" s="564">
        <v>1</v>
      </c>
      <c r="V875" s="564">
        <v>1</v>
      </c>
      <c r="W875" s="564">
        <v>1</v>
      </c>
      <c r="X875" s="564">
        <v>1</v>
      </c>
      <c r="Y875" s="564">
        <v>1</v>
      </c>
      <c r="Z875" s="564">
        <v>1</v>
      </c>
      <c r="AA875" s="564">
        <v>1</v>
      </c>
      <c r="AB875" s="564">
        <v>1</v>
      </c>
      <c r="AC875" s="564">
        <v>1</v>
      </c>
      <c r="AD875" s="564">
        <v>1</v>
      </c>
      <c r="AE875" s="564">
        <v>1</v>
      </c>
      <c r="AF875" s="564">
        <v>1</v>
      </c>
      <c r="AG875" s="564">
        <v>1</v>
      </c>
      <c r="AH875" s="564">
        <v>1</v>
      </c>
      <c r="AI875" s="564">
        <v>1</v>
      </c>
      <c r="AJ875" s="564">
        <v>1</v>
      </c>
      <c r="AK875" s="564">
        <v>1</v>
      </c>
    </row>
    <row r="876" spans="1:37">
      <c r="A876">
        <v>872</v>
      </c>
      <c r="B876" s="564">
        <f t="shared" ca="1" si="84"/>
        <v>0</v>
      </c>
      <c r="C876" s="564">
        <f t="shared" ca="1" si="79"/>
        <v>0</v>
      </c>
      <c r="D876" s="564">
        <f t="shared" ca="1" si="82"/>
        <v>0</v>
      </c>
      <c r="E876" s="564">
        <f t="shared" ca="1" si="80"/>
        <v>0</v>
      </c>
      <c r="F876" s="564">
        <f t="shared" ca="1" si="83"/>
        <v>1</v>
      </c>
      <c r="G876" s="564">
        <f t="shared" ca="1" si="81"/>
        <v>-0.84584895641197</v>
      </c>
      <c r="H876" s="564">
        <v>0</v>
      </c>
      <c r="I876" s="564">
        <v>0</v>
      </c>
      <c r="J876" s="564">
        <v>0</v>
      </c>
      <c r="K876" s="564">
        <v>0</v>
      </c>
      <c r="L876" s="564">
        <v>0</v>
      </c>
      <c r="M876" s="564">
        <v>0</v>
      </c>
      <c r="N876" s="564">
        <v>0</v>
      </c>
      <c r="O876" s="564">
        <v>0</v>
      </c>
      <c r="P876" s="564">
        <v>0</v>
      </c>
      <c r="Q876" s="564">
        <v>0</v>
      </c>
      <c r="R876" s="564">
        <v>0</v>
      </c>
      <c r="S876" s="564">
        <v>0</v>
      </c>
      <c r="T876" s="564">
        <v>0</v>
      </c>
      <c r="U876" s="564">
        <v>0</v>
      </c>
      <c r="V876" s="564">
        <v>0</v>
      </c>
      <c r="W876" s="564">
        <v>0</v>
      </c>
      <c r="X876" s="564">
        <v>0</v>
      </c>
      <c r="Y876" s="564">
        <v>0</v>
      </c>
      <c r="Z876" s="564">
        <v>0</v>
      </c>
      <c r="AA876" s="564">
        <v>0</v>
      </c>
      <c r="AB876" s="564">
        <v>0</v>
      </c>
      <c r="AC876" s="564">
        <v>0</v>
      </c>
      <c r="AD876" s="564">
        <v>0</v>
      </c>
      <c r="AE876" s="564">
        <v>0</v>
      </c>
      <c r="AF876" s="564">
        <v>0</v>
      </c>
      <c r="AG876" s="564">
        <v>0</v>
      </c>
      <c r="AH876" s="564">
        <v>0</v>
      </c>
      <c r="AI876" s="564">
        <v>0</v>
      </c>
      <c r="AJ876" s="564">
        <v>0</v>
      </c>
      <c r="AK876" s="564">
        <v>0</v>
      </c>
    </row>
    <row r="877" spans="1:37">
      <c r="A877">
        <v>873</v>
      </c>
      <c r="B877" s="564">
        <f t="shared" ca="1" si="84"/>
        <v>0</v>
      </c>
      <c r="C877" s="564">
        <f t="shared" ca="1" si="79"/>
        <v>0</v>
      </c>
      <c r="D877" s="564">
        <f t="shared" ca="1" si="82"/>
        <v>0</v>
      </c>
      <c r="E877" s="564">
        <f t="shared" ca="1" si="80"/>
        <v>0</v>
      </c>
      <c r="F877" s="564">
        <f t="shared" ca="1" si="83"/>
        <v>1</v>
      </c>
      <c r="G877" s="564">
        <f t="shared" ca="1" si="81"/>
        <v>-4.8138060757077543</v>
      </c>
      <c r="H877" s="564">
        <v>0</v>
      </c>
      <c r="I877" s="564">
        <v>0</v>
      </c>
      <c r="J877" s="564">
        <v>0</v>
      </c>
      <c r="K877" s="564">
        <v>0</v>
      </c>
      <c r="L877" s="564">
        <v>0</v>
      </c>
      <c r="M877" s="564">
        <v>0</v>
      </c>
      <c r="N877" s="564">
        <v>0</v>
      </c>
      <c r="O877" s="564">
        <v>0</v>
      </c>
      <c r="P877" s="564">
        <v>0</v>
      </c>
      <c r="Q877" s="564">
        <v>0</v>
      </c>
      <c r="R877" s="564">
        <v>0</v>
      </c>
      <c r="S877" s="564">
        <v>0</v>
      </c>
      <c r="T877" s="564">
        <v>0</v>
      </c>
      <c r="U877" s="564">
        <v>0</v>
      </c>
      <c r="V877" s="564">
        <v>0</v>
      </c>
      <c r="W877" s="564">
        <v>0</v>
      </c>
      <c r="X877" s="564">
        <v>0</v>
      </c>
      <c r="Y877" s="564">
        <v>0</v>
      </c>
      <c r="Z877" s="564">
        <v>0</v>
      </c>
      <c r="AA877" s="564">
        <v>0</v>
      </c>
      <c r="AB877" s="564">
        <v>0</v>
      </c>
      <c r="AC877" s="564">
        <v>0</v>
      </c>
      <c r="AD877" s="564">
        <v>0</v>
      </c>
      <c r="AE877" s="564">
        <v>0</v>
      </c>
      <c r="AF877" s="564">
        <v>0</v>
      </c>
      <c r="AG877" s="564">
        <v>0</v>
      </c>
      <c r="AH877" s="564">
        <v>0</v>
      </c>
      <c r="AI877" s="564">
        <v>0</v>
      </c>
      <c r="AJ877" s="564">
        <v>0</v>
      </c>
      <c r="AK877" s="564">
        <v>0</v>
      </c>
    </row>
    <row r="878" spans="1:37">
      <c r="A878">
        <v>874</v>
      </c>
      <c r="B878" s="564">
        <f t="shared" ca="1" si="84"/>
        <v>0</v>
      </c>
      <c r="C878" s="564">
        <f t="shared" ca="1" si="79"/>
        <v>0</v>
      </c>
      <c r="D878" s="564">
        <f t="shared" ca="1" si="82"/>
        <v>0</v>
      </c>
      <c r="E878" s="564">
        <f t="shared" ca="1" si="80"/>
        <v>0</v>
      </c>
      <c r="F878" s="564">
        <f t="shared" ca="1" si="83"/>
        <v>1</v>
      </c>
      <c r="G878" s="564">
        <f t="shared" ca="1" si="81"/>
        <v>-1.9666803756952622</v>
      </c>
      <c r="H878" s="564">
        <v>0</v>
      </c>
      <c r="I878" s="564">
        <v>0</v>
      </c>
      <c r="J878" s="564">
        <v>0</v>
      </c>
      <c r="K878" s="564">
        <v>0</v>
      </c>
      <c r="L878" s="564">
        <v>0</v>
      </c>
      <c r="M878" s="564">
        <v>0</v>
      </c>
      <c r="N878" s="564">
        <v>0</v>
      </c>
      <c r="O878" s="564">
        <v>0</v>
      </c>
      <c r="P878" s="564">
        <v>0</v>
      </c>
      <c r="Q878" s="564">
        <v>0</v>
      </c>
      <c r="R878" s="564">
        <v>0</v>
      </c>
      <c r="S878" s="564">
        <v>0</v>
      </c>
      <c r="T878" s="564">
        <v>0</v>
      </c>
      <c r="U878" s="564">
        <v>0</v>
      </c>
      <c r="V878" s="564">
        <v>0</v>
      </c>
      <c r="W878" s="564">
        <v>0</v>
      </c>
      <c r="X878" s="564">
        <v>0</v>
      </c>
      <c r="Y878" s="564">
        <v>0</v>
      </c>
      <c r="Z878" s="564">
        <v>0</v>
      </c>
      <c r="AA878" s="564">
        <v>0</v>
      </c>
      <c r="AB878" s="564">
        <v>0</v>
      </c>
      <c r="AC878" s="564">
        <v>0</v>
      </c>
      <c r="AD878" s="564">
        <v>0</v>
      </c>
      <c r="AE878" s="564">
        <v>0</v>
      </c>
      <c r="AF878" s="564">
        <v>0</v>
      </c>
      <c r="AG878" s="564">
        <v>0</v>
      </c>
      <c r="AH878" s="564">
        <v>0</v>
      </c>
      <c r="AI878" s="564">
        <v>0</v>
      </c>
      <c r="AJ878" s="564">
        <v>0</v>
      </c>
      <c r="AK878" s="564">
        <v>0</v>
      </c>
    </row>
    <row r="879" spans="1:37">
      <c r="A879">
        <v>875</v>
      </c>
      <c r="B879" s="564">
        <f t="shared" ca="1" si="84"/>
        <v>20</v>
      </c>
      <c r="C879" s="564">
        <f t="shared" ca="1" si="79"/>
        <v>400</v>
      </c>
      <c r="D879" s="564">
        <f t="shared" ca="1" si="82"/>
        <v>20</v>
      </c>
      <c r="E879" s="564">
        <f t="shared" ca="1" si="80"/>
        <v>0</v>
      </c>
      <c r="F879" s="564">
        <f t="shared" ca="1" si="83"/>
        <v>1</v>
      </c>
      <c r="G879" s="564">
        <f t="shared" ca="1" si="81"/>
        <v>3.9141547166424111</v>
      </c>
      <c r="H879" s="564">
        <v>1</v>
      </c>
      <c r="I879" s="564">
        <v>1</v>
      </c>
      <c r="J879" s="564">
        <v>1</v>
      </c>
      <c r="K879" s="564">
        <v>1</v>
      </c>
      <c r="L879" s="564">
        <v>1</v>
      </c>
      <c r="M879" s="564">
        <v>1</v>
      </c>
      <c r="N879" s="564">
        <v>1</v>
      </c>
      <c r="O879" s="564">
        <v>1</v>
      </c>
      <c r="P879" s="564">
        <v>1</v>
      </c>
      <c r="Q879" s="564">
        <v>1</v>
      </c>
      <c r="R879" s="564">
        <v>1</v>
      </c>
      <c r="S879" s="564">
        <v>1</v>
      </c>
      <c r="T879" s="564">
        <v>1</v>
      </c>
      <c r="U879" s="564">
        <v>1</v>
      </c>
      <c r="V879" s="564">
        <v>1</v>
      </c>
      <c r="W879" s="564">
        <v>1</v>
      </c>
      <c r="X879" s="564">
        <v>1</v>
      </c>
      <c r="Y879" s="564">
        <v>1</v>
      </c>
      <c r="Z879" s="564">
        <v>1</v>
      </c>
      <c r="AA879" s="564">
        <v>1</v>
      </c>
      <c r="AB879" s="564">
        <v>1</v>
      </c>
      <c r="AC879" s="564">
        <v>1</v>
      </c>
      <c r="AD879" s="564">
        <v>1</v>
      </c>
      <c r="AE879" s="564">
        <v>1</v>
      </c>
      <c r="AF879" s="564">
        <v>1</v>
      </c>
      <c r="AG879" s="564">
        <v>1</v>
      </c>
      <c r="AH879" s="564">
        <v>1</v>
      </c>
      <c r="AI879" s="564">
        <v>1</v>
      </c>
      <c r="AJ879" s="564">
        <v>1</v>
      </c>
      <c r="AK879" s="564">
        <v>1</v>
      </c>
    </row>
    <row r="880" spans="1:37">
      <c r="A880">
        <v>876</v>
      </c>
      <c r="B880" s="564">
        <f t="shared" ca="1" si="84"/>
        <v>20</v>
      </c>
      <c r="C880" s="564">
        <f t="shared" ca="1" si="79"/>
        <v>400</v>
      </c>
      <c r="D880" s="564">
        <f t="shared" ca="1" si="82"/>
        <v>20</v>
      </c>
      <c r="E880" s="564">
        <f t="shared" ca="1" si="80"/>
        <v>0</v>
      </c>
      <c r="F880" s="564">
        <f t="shared" ca="1" si="83"/>
        <v>1</v>
      </c>
      <c r="G880" s="564">
        <f t="shared" ca="1" si="81"/>
        <v>9.0974831202399677</v>
      </c>
      <c r="H880" s="564">
        <v>1</v>
      </c>
      <c r="I880" s="564">
        <v>1</v>
      </c>
      <c r="J880" s="564">
        <v>1</v>
      </c>
      <c r="K880" s="564">
        <v>1</v>
      </c>
      <c r="L880" s="564">
        <v>1</v>
      </c>
      <c r="M880" s="564">
        <v>1</v>
      </c>
      <c r="N880" s="564">
        <v>1</v>
      </c>
      <c r="O880" s="564">
        <v>1</v>
      </c>
      <c r="P880" s="564">
        <v>1</v>
      </c>
      <c r="Q880" s="564">
        <v>1</v>
      </c>
      <c r="R880" s="564">
        <v>1</v>
      </c>
      <c r="S880" s="564">
        <v>1</v>
      </c>
      <c r="T880" s="564">
        <v>1</v>
      </c>
      <c r="U880" s="564">
        <v>1</v>
      </c>
      <c r="V880" s="564">
        <v>1</v>
      </c>
      <c r="W880" s="564">
        <v>1</v>
      </c>
      <c r="X880" s="564">
        <v>1</v>
      </c>
      <c r="Y880" s="564">
        <v>1</v>
      </c>
      <c r="Z880" s="564">
        <v>1</v>
      </c>
      <c r="AA880" s="564">
        <v>1</v>
      </c>
      <c r="AB880" s="564">
        <v>1</v>
      </c>
      <c r="AC880" s="564">
        <v>1</v>
      </c>
      <c r="AD880" s="564">
        <v>1</v>
      </c>
      <c r="AE880" s="564">
        <v>1</v>
      </c>
      <c r="AF880" s="564">
        <v>1</v>
      </c>
      <c r="AG880" s="564">
        <v>1</v>
      </c>
      <c r="AH880" s="564">
        <v>1</v>
      </c>
      <c r="AI880" s="564">
        <v>1</v>
      </c>
      <c r="AJ880" s="564">
        <v>1</v>
      </c>
      <c r="AK880" s="564">
        <v>1</v>
      </c>
    </row>
    <row r="881" spans="1:37">
      <c r="A881">
        <v>877</v>
      </c>
      <c r="B881" s="564">
        <f t="shared" ca="1" si="84"/>
        <v>20</v>
      </c>
      <c r="C881" s="564">
        <f t="shared" ca="1" si="79"/>
        <v>400</v>
      </c>
      <c r="D881" s="564">
        <f t="shared" ca="1" si="82"/>
        <v>20</v>
      </c>
      <c r="E881" s="564">
        <f t="shared" ca="1" si="80"/>
        <v>0</v>
      </c>
      <c r="F881" s="564">
        <f t="shared" ca="1" si="83"/>
        <v>1</v>
      </c>
      <c r="G881" s="564">
        <f t="shared" ca="1" si="81"/>
        <v>-0.54663991951989965</v>
      </c>
      <c r="H881" s="564">
        <v>1</v>
      </c>
      <c r="I881" s="564">
        <v>1</v>
      </c>
      <c r="J881" s="564">
        <v>1</v>
      </c>
      <c r="K881" s="564">
        <v>1</v>
      </c>
      <c r="L881" s="564">
        <v>1</v>
      </c>
      <c r="M881" s="564">
        <v>1</v>
      </c>
      <c r="N881" s="564">
        <v>1</v>
      </c>
      <c r="O881" s="564">
        <v>1</v>
      </c>
      <c r="P881" s="564">
        <v>1</v>
      </c>
      <c r="Q881" s="564">
        <v>1</v>
      </c>
      <c r="R881" s="564">
        <v>1</v>
      </c>
      <c r="S881" s="564">
        <v>1</v>
      </c>
      <c r="T881" s="564">
        <v>1</v>
      </c>
      <c r="U881" s="564">
        <v>1</v>
      </c>
      <c r="V881" s="564">
        <v>1</v>
      </c>
      <c r="W881" s="564">
        <v>1</v>
      </c>
      <c r="X881" s="564">
        <v>1</v>
      </c>
      <c r="Y881" s="564">
        <v>1</v>
      </c>
      <c r="Z881" s="564">
        <v>1</v>
      </c>
      <c r="AA881" s="564">
        <v>1</v>
      </c>
      <c r="AB881" s="564">
        <v>1</v>
      </c>
      <c r="AC881" s="564">
        <v>1</v>
      </c>
      <c r="AD881" s="564">
        <v>1</v>
      </c>
      <c r="AE881" s="564">
        <v>1</v>
      </c>
      <c r="AF881" s="564">
        <v>1</v>
      </c>
      <c r="AG881" s="564">
        <v>1</v>
      </c>
      <c r="AH881" s="564">
        <v>1</v>
      </c>
      <c r="AI881" s="564">
        <v>1</v>
      </c>
      <c r="AJ881" s="564">
        <v>1</v>
      </c>
      <c r="AK881" s="564">
        <v>1</v>
      </c>
    </row>
    <row r="882" spans="1:37">
      <c r="A882">
        <v>878</v>
      </c>
      <c r="B882" s="564">
        <f t="shared" ca="1" si="84"/>
        <v>0</v>
      </c>
      <c r="C882" s="564">
        <f t="shared" ca="1" si="79"/>
        <v>0</v>
      </c>
      <c r="D882" s="564">
        <f t="shared" ca="1" si="82"/>
        <v>0</v>
      </c>
      <c r="E882" s="564">
        <f t="shared" ca="1" si="80"/>
        <v>0</v>
      </c>
      <c r="F882" s="564">
        <f t="shared" ca="1" si="83"/>
        <v>1</v>
      </c>
      <c r="G882" s="564">
        <f t="shared" ca="1" si="81"/>
        <v>2.9896195550601439</v>
      </c>
      <c r="H882" s="564">
        <v>0</v>
      </c>
      <c r="I882" s="564">
        <v>0</v>
      </c>
      <c r="J882" s="564">
        <v>0</v>
      </c>
      <c r="K882" s="564">
        <v>0</v>
      </c>
      <c r="L882" s="564">
        <v>0</v>
      </c>
      <c r="M882" s="564">
        <v>0</v>
      </c>
      <c r="N882" s="564">
        <v>0</v>
      </c>
      <c r="O882" s="564">
        <v>0</v>
      </c>
      <c r="P882" s="564">
        <v>0</v>
      </c>
      <c r="Q882" s="564">
        <v>0</v>
      </c>
      <c r="R882" s="564">
        <v>0</v>
      </c>
      <c r="S882" s="564">
        <v>0</v>
      </c>
      <c r="T882" s="564">
        <v>0</v>
      </c>
      <c r="U882" s="564">
        <v>0</v>
      </c>
      <c r="V882" s="564">
        <v>0</v>
      </c>
      <c r="W882" s="564">
        <v>0</v>
      </c>
      <c r="X882" s="564">
        <v>0</v>
      </c>
      <c r="Y882" s="564">
        <v>0</v>
      </c>
      <c r="Z882" s="564">
        <v>0</v>
      </c>
      <c r="AA882" s="564">
        <v>0</v>
      </c>
      <c r="AB882" s="564">
        <v>0</v>
      </c>
      <c r="AC882" s="564">
        <v>0</v>
      </c>
      <c r="AD882" s="564">
        <v>0</v>
      </c>
      <c r="AE882" s="564">
        <v>0</v>
      </c>
      <c r="AF882" s="564">
        <v>0</v>
      </c>
      <c r="AG882" s="564">
        <v>0</v>
      </c>
      <c r="AH882" s="564">
        <v>0</v>
      </c>
      <c r="AI882" s="564">
        <v>0</v>
      </c>
      <c r="AJ882" s="564">
        <v>0</v>
      </c>
      <c r="AK882" s="564">
        <v>0</v>
      </c>
    </row>
    <row r="883" spans="1:37">
      <c r="A883">
        <v>879</v>
      </c>
      <c r="B883" s="564">
        <f t="shared" ca="1" si="84"/>
        <v>20</v>
      </c>
      <c r="C883" s="564">
        <f t="shared" ca="1" si="79"/>
        <v>400</v>
      </c>
      <c r="D883" s="564">
        <f t="shared" ca="1" si="82"/>
        <v>20</v>
      </c>
      <c r="E883" s="564">
        <f t="shared" ca="1" si="80"/>
        <v>0</v>
      </c>
      <c r="F883" s="564">
        <f t="shared" ca="1" si="83"/>
        <v>1</v>
      </c>
      <c r="G883" s="564">
        <f t="shared" ca="1" si="81"/>
        <v>-1.3359743019755861</v>
      </c>
      <c r="H883" s="564">
        <v>1</v>
      </c>
      <c r="I883" s="564">
        <v>1</v>
      </c>
      <c r="J883" s="564">
        <v>1</v>
      </c>
      <c r="K883" s="564">
        <v>1</v>
      </c>
      <c r="L883" s="564">
        <v>1</v>
      </c>
      <c r="M883" s="564">
        <v>1</v>
      </c>
      <c r="N883" s="564">
        <v>1</v>
      </c>
      <c r="O883" s="564">
        <v>1</v>
      </c>
      <c r="P883" s="564">
        <v>1</v>
      </c>
      <c r="Q883" s="564">
        <v>1</v>
      </c>
      <c r="R883" s="564">
        <v>1</v>
      </c>
      <c r="S883" s="564">
        <v>1</v>
      </c>
      <c r="T883" s="564">
        <v>1</v>
      </c>
      <c r="U883" s="564">
        <v>1</v>
      </c>
      <c r="V883" s="564">
        <v>1</v>
      </c>
      <c r="W883" s="564">
        <v>1</v>
      </c>
      <c r="X883" s="564">
        <v>1</v>
      </c>
      <c r="Y883" s="564">
        <v>1</v>
      </c>
      <c r="Z883" s="564">
        <v>1</v>
      </c>
      <c r="AA883" s="564">
        <v>1</v>
      </c>
      <c r="AB883" s="564">
        <v>1</v>
      </c>
      <c r="AC883" s="564">
        <v>1</v>
      </c>
      <c r="AD883" s="564">
        <v>1</v>
      </c>
      <c r="AE883" s="564">
        <v>1</v>
      </c>
      <c r="AF883" s="564">
        <v>1</v>
      </c>
      <c r="AG883" s="564">
        <v>1</v>
      </c>
      <c r="AH883" s="564">
        <v>1</v>
      </c>
      <c r="AI883" s="564">
        <v>1</v>
      </c>
      <c r="AJ883" s="564">
        <v>1</v>
      </c>
      <c r="AK883" s="564">
        <v>1</v>
      </c>
    </row>
    <row r="884" spans="1:37">
      <c r="A884">
        <v>880</v>
      </c>
      <c r="B884" s="564">
        <f t="shared" ca="1" si="84"/>
        <v>0</v>
      </c>
      <c r="C884" s="564">
        <f t="shared" ca="1" si="79"/>
        <v>0</v>
      </c>
      <c r="D884" s="564">
        <f t="shared" ca="1" si="82"/>
        <v>0</v>
      </c>
      <c r="E884" s="564">
        <f t="shared" ca="1" si="80"/>
        <v>0</v>
      </c>
      <c r="F884" s="564">
        <f t="shared" ca="1" si="83"/>
        <v>1</v>
      </c>
      <c r="G884" s="564">
        <f t="shared" ca="1" si="81"/>
        <v>-2.6000037990009779</v>
      </c>
      <c r="H884" s="564">
        <v>0</v>
      </c>
      <c r="I884" s="564">
        <v>0</v>
      </c>
      <c r="J884" s="564">
        <v>0</v>
      </c>
      <c r="K884" s="564">
        <v>0</v>
      </c>
      <c r="L884" s="564">
        <v>0</v>
      </c>
      <c r="M884" s="564">
        <v>0</v>
      </c>
      <c r="N884" s="564">
        <v>0</v>
      </c>
      <c r="O884" s="564">
        <v>0</v>
      </c>
      <c r="P884" s="564">
        <v>0</v>
      </c>
      <c r="Q884" s="564">
        <v>0</v>
      </c>
      <c r="R884" s="564">
        <v>0</v>
      </c>
      <c r="S884" s="564">
        <v>0</v>
      </c>
      <c r="T884" s="564">
        <v>0</v>
      </c>
      <c r="U884" s="564">
        <v>0</v>
      </c>
      <c r="V884" s="564">
        <v>0</v>
      </c>
      <c r="W884" s="564">
        <v>0</v>
      </c>
      <c r="X884" s="564">
        <v>0</v>
      </c>
      <c r="Y884" s="564">
        <v>0</v>
      </c>
      <c r="Z884" s="564">
        <v>0</v>
      </c>
      <c r="AA884" s="564">
        <v>0</v>
      </c>
      <c r="AB884" s="564">
        <v>0</v>
      </c>
      <c r="AC884" s="564">
        <v>0</v>
      </c>
      <c r="AD884" s="564">
        <v>0</v>
      </c>
      <c r="AE884" s="564">
        <v>0</v>
      </c>
      <c r="AF884" s="564">
        <v>0</v>
      </c>
      <c r="AG884" s="564">
        <v>0</v>
      </c>
      <c r="AH884" s="564">
        <v>0</v>
      </c>
      <c r="AI884" s="564">
        <v>0</v>
      </c>
      <c r="AJ884" s="564">
        <v>0</v>
      </c>
      <c r="AK884" s="564">
        <v>0</v>
      </c>
    </row>
    <row r="885" spans="1:37">
      <c r="A885">
        <v>881</v>
      </c>
      <c r="B885" s="564">
        <f t="shared" ca="1" si="84"/>
        <v>20</v>
      </c>
      <c r="C885" s="564">
        <f t="shared" ca="1" si="79"/>
        <v>400</v>
      </c>
      <c r="D885" s="564">
        <f t="shared" ca="1" si="82"/>
        <v>20</v>
      </c>
      <c r="E885" s="564">
        <f t="shared" ca="1" si="80"/>
        <v>0</v>
      </c>
      <c r="F885" s="564">
        <f t="shared" ca="1" si="83"/>
        <v>1</v>
      </c>
      <c r="G885" s="564">
        <f t="shared" ca="1" si="81"/>
        <v>1.4472051339478567</v>
      </c>
      <c r="H885" s="564">
        <v>1</v>
      </c>
      <c r="I885" s="564">
        <v>1</v>
      </c>
      <c r="J885" s="564">
        <v>1</v>
      </c>
      <c r="K885" s="564">
        <v>1</v>
      </c>
      <c r="L885" s="564">
        <v>1</v>
      </c>
      <c r="M885" s="564">
        <v>1</v>
      </c>
      <c r="N885" s="564">
        <v>1</v>
      </c>
      <c r="O885" s="564">
        <v>1</v>
      </c>
      <c r="P885" s="564">
        <v>1</v>
      </c>
      <c r="Q885" s="564">
        <v>1</v>
      </c>
      <c r="R885" s="564">
        <v>1</v>
      </c>
      <c r="S885" s="564">
        <v>1</v>
      </c>
      <c r="T885" s="564">
        <v>1</v>
      </c>
      <c r="U885" s="564">
        <v>1</v>
      </c>
      <c r="V885" s="564">
        <v>1</v>
      </c>
      <c r="W885" s="564">
        <v>1</v>
      </c>
      <c r="X885" s="564">
        <v>1</v>
      </c>
      <c r="Y885" s="564">
        <v>1</v>
      </c>
      <c r="Z885" s="564">
        <v>1</v>
      </c>
      <c r="AA885" s="564">
        <v>1</v>
      </c>
      <c r="AB885" s="564">
        <v>1</v>
      </c>
      <c r="AC885" s="564">
        <v>1</v>
      </c>
      <c r="AD885" s="564">
        <v>1</v>
      </c>
      <c r="AE885" s="564">
        <v>1</v>
      </c>
      <c r="AF885" s="564">
        <v>1</v>
      </c>
      <c r="AG885" s="564">
        <v>1</v>
      </c>
      <c r="AH885" s="564">
        <v>1</v>
      </c>
      <c r="AI885" s="564">
        <v>1</v>
      </c>
      <c r="AJ885" s="564">
        <v>1</v>
      </c>
      <c r="AK885" s="564">
        <v>1</v>
      </c>
    </row>
    <row r="886" spans="1:37">
      <c r="A886">
        <v>882</v>
      </c>
      <c r="B886" s="564">
        <f t="shared" ca="1" si="84"/>
        <v>0</v>
      </c>
      <c r="C886" s="564">
        <f t="shared" ca="1" si="79"/>
        <v>0</v>
      </c>
      <c r="D886" s="564">
        <f t="shared" ca="1" si="82"/>
        <v>0</v>
      </c>
      <c r="E886" s="564">
        <f t="shared" ca="1" si="80"/>
        <v>0</v>
      </c>
      <c r="F886" s="564">
        <f t="shared" ca="1" si="83"/>
        <v>1</v>
      </c>
      <c r="G886" s="564">
        <f t="shared" ca="1" si="81"/>
        <v>1.2467297077835093</v>
      </c>
      <c r="H886" s="564">
        <v>0</v>
      </c>
      <c r="I886" s="564">
        <v>0</v>
      </c>
      <c r="J886" s="564">
        <v>0</v>
      </c>
      <c r="K886" s="564">
        <v>0</v>
      </c>
      <c r="L886" s="564">
        <v>0</v>
      </c>
      <c r="M886" s="564">
        <v>0</v>
      </c>
      <c r="N886" s="564">
        <v>0</v>
      </c>
      <c r="O886" s="564">
        <v>0</v>
      </c>
      <c r="P886" s="564">
        <v>0</v>
      </c>
      <c r="Q886" s="564">
        <v>0</v>
      </c>
      <c r="R886" s="564">
        <v>0</v>
      </c>
      <c r="S886" s="564">
        <v>0</v>
      </c>
      <c r="T886" s="564">
        <v>0</v>
      </c>
      <c r="U886" s="564">
        <v>0</v>
      </c>
      <c r="V886" s="564">
        <v>0</v>
      </c>
      <c r="W886" s="564">
        <v>0</v>
      </c>
      <c r="X886" s="564">
        <v>0</v>
      </c>
      <c r="Y886" s="564">
        <v>0</v>
      </c>
      <c r="Z886" s="564">
        <v>0</v>
      </c>
      <c r="AA886" s="564">
        <v>0</v>
      </c>
      <c r="AB886" s="564">
        <v>0</v>
      </c>
      <c r="AC886" s="564">
        <v>0</v>
      </c>
      <c r="AD886" s="564">
        <v>0</v>
      </c>
      <c r="AE886" s="564">
        <v>0</v>
      </c>
      <c r="AF886" s="564">
        <v>0</v>
      </c>
      <c r="AG886" s="564">
        <v>0</v>
      </c>
      <c r="AH886" s="564">
        <v>0</v>
      </c>
      <c r="AI886" s="564">
        <v>0</v>
      </c>
      <c r="AJ886" s="564">
        <v>0</v>
      </c>
      <c r="AK886" s="564">
        <v>0</v>
      </c>
    </row>
    <row r="887" spans="1:37">
      <c r="A887">
        <v>883</v>
      </c>
      <c r="B887" s="564">
        <f t="shared" ca="1" si="84"/>
        <v>0</v>
      </c>
      <c r="C887" s="564">
        <f t="shared" ca="1" si="79"/>
        <v>0</v>
      </c>
      <c r="D887" s="564">
        <f t="shared" ca="1" si="82"/>
        <v>0</v>
      </c>
      <c r="E887" s="564">
        <f t="shared" ca="1" si="80"/>
        <v>0</v>
      </c>
      <c r="F887" s="564">
        <f t="shared" ca="1" si="83"/>
        <v>1</v>
      </c>
      <c r="G887" s="564">
        <f t="shared" ca="1" si="81"/>
        <v>-4.2878395208450204</v>
      </c>
      <c r="H887" s="564">
        <v>0</v>
      </c>
      <c r="I887" s="564">
        <v>0</v>
      </c>
      <c r="J887" s="564">
        <v>0</v>
      </c>
      <c r="K887" s="564">
        <v>0</v>
      </c>
      <c r="L887" s="564">
        <v>0</v>
      </c>
      <c r="M887" s="564">
        <v>0</v>
      </c>
      <c r="N887" s="564">
        <v>0</v>
      </c>
      <c r="O887" s="564">
        <v>0</v>
      </c>
      <c r="P887" s="564">
        <v>0</v>
      </c>
      <c r="Q887" s="564">
        <v>0</v>
      </c>
      <c r="R887" s="564">
        <v>0</v>
      </c>
      <c r="S887" s="564">
        <v>0</v>
      </c>
      <c r="T887" s="564">
        <v>0</v>
      </c>
      <c r="U887" s="564">
        <v>0</v>
      </c>
      <c r="V887" s="564">
        <v>0</v>
      </c>
      <c r="W887" s="564">
        <v>0</v>
      </c>
      <c r="X887" s="564">
        <v>0</v>
      </c>
      <c r="Y887" s="564">
        <v>0</v>
      </c>
      <c r="Z887" s="564">
        <v>0</v>
      </c>
      <c r="AA887" s="564">
        <v>0</v>
      </c>
      <c r="AB887" s="564">
        <v>0</v>
      </c>
      <c r="AC887" s="564">
        <v>0</v>
      </c>
      <c r="AD887" s="564">
        <v>0</v>
      </c>
      <c r="AE887" s="564">
        <v>0</v>
      </c>
      <c r="AF887" s="564">
        <v>0</v>
      </c>
      <c r="AG887" s="564">
        <v>0</v>
      </c>
      <c r="AH887" s="564">
        <v>0</v>
      </c>
      <c r="AI887" s="564">
        <v>0</v>
      </c>
      <c r="AJ887" s="564">
        <v>0</v>
      </c>
      <c r="AK887" s="564">
        <v>0</v>
      </c>
    </row>
    <row r="888" spans="1:37">
      <c r="A888">
        <v>884</v>
      </c>
      <c r="B888" s="564">
        <f t="shared" ca="1" si="84"/>
        <v>20</v>
      </c>
      <c r="C888" s="564">
        <f t="shared" ca="1" si="79"/>
        <v>400</v>
      </c>
      <c r="D888" s="564">
        <f t="shared" ca="1" si="82"/>
        <v>20</v>
      </c>
      <c r="E888" s="564">
        <f t="shared" ca="1" si="80"/>
        <v>0</v>
      </c>
      <c r="F888" s="564">
        <f t="shared" ca="1" si="83"/>
        <v>1</v>
      </c>
      <c r="G888" s="564">
        <f t="shared" ca="1" si="81"/>
        <v>-0.85802148818914814</v>
      </c>
      <c r="H888" s="564">
        <v>1</v>
      </c>
      <c r="I888" s="564">
        <v>1</v>
      </c>
      <c r="J888" s="564">
        <v>1</v>
      </c>
      <c r="K888" s="564">
        <v>1</v>
      </c>
      <c r="L888" s="564">
        <v>1</v>
      </c>
      <c r="M888" s="564">
        <v>1</v>
      </c>
      <c r="N888" s="564">
        <v>1</v>
      </c>
      <c r="O888" s="564">
        <v>1</v>
      </c>
      <c r="P888" s="564">
        <v>1</v>
      </c>
      <c r="Q888" s="564">
        <v>1</v>
      </c>
      <c r="R888" s="564">
        <v>1</v>
      </c>
      <c r="S888" s="564">
        <v>1</v>
      </c>
      <c r="T888" s="564">
        <v>1</v>
      </c>
      <c r="U888" s="564">
        <v>1</v>
      </c>
      <c r="V888" s="564">
        <v>1</v>
      </c>
      <c r="W888" s="564">
        <v>1</v>
      </c>
      <c r="X888" s="564">
        <v>1</v>
      </c>
      <c r="Y888" s="564">
        <v>1</v>
      </c>
      <c r="Z888" s="564">
        <v>1</v>
      </c>
      <c r="AA888" s="564">
        <v>1</v>
      </c>
      <c r="AB888" s="564">
        <v>1</v>
      </c>
      <c r="AC888" s="564">
        <v>1</v>
      </c>
      <c r="AD888" s="564">
        <v>1</v>
      </c>
      <c r="AE888" s="564">
        <v>1</v>
      </c>
      <c r="AF888" s="564">
        <v>1</v>
      </c>
      <c r="AG888" s="564">
        <v>1</v>
      </c>
      <c r="AH888" s="564">
        <v>1</v>
      </c>
      <c r="AI888" s="564">
        <v>1</v>
      </c>
      <c r="AJ888" s="564">
        <v>1</v>
      </c>
      <c r="AK888" s="564">
        <v>1</v>
      </c>
    </row>
    <row r="889" spans="1:37">
      <c r="A889">
        <v>885</v>
      </c>
      <c r="B889" s="564">
        <f t="shared" ca="1" si="84"/>
        <v>15</v>
      </c>
      <c r="C889" s="564">
        <f t="shared" ca="1" si="79"/>
        <v>225</v>
      </c>
      <c r="D889" s="564">
        <f t="shared" ca="1" si="82"/>
        <v>15</v>
      </c>
      <c r="E889" s="564">
        <f t="shared" ca="1" si="80"/>
        <v>3.75</v>
      </c>
      <c r="F889" s="564">
        <f t="shared" ca="1" si="83"/>
        <v>0.60526315789473684</v>
      </c>
      <c r="G889" s="564">
        <f t="shared" ca="1" si="81"/>
        <v>-0.77128076165359971</v>
      </c>
      <c r="H889" s="564">
        <v>1</v>
      </c>
      <c r="I889" s="564">
        <v>1</v>
      </c>
      <c r="J889" s="564">
        <v>0</v>
      </c>
      <c r="K889" s="564">
        <v>0</v>
      </c>
      <c r="L889" s="564">
        <v>1</v>
      </c>
      <c r="M889" s="564">
        <v>1</v>
      </c>
      <c r="N889" s="564">
        <v>0</v>
      </c>
      <c r="O889" s="564">
        <v>1</v>
      </c>
      <c r="P889" s="564">
        <v>1</v>
      </c>
      <c r="Q889" s="564">
        <v>1</v>
      </c>
      <c r="R889" s="564">
        <v>1</v>
      </c>
      <c r="S889" s="564">
        <v>1</v>
      </c>
      <c r="T889" s="564">
        <v>0</v>
      </c>
      <c r="U889" s="564">
        <v>1</v>
      </c>
      <c r="V889" s="564">
        <v>1</v>
      </c>
      <c r="W889" s="564">
        <v>1</v>
      </c>
      <c r="X889" s="564">
        <v>1</v>
      </c>
      <c r="Y889" s="564">
        <v>1</v>
      </c>
      <c r="Z889" s="564">
        <v>0</v>
      </c>
      <c r="AA889" s="564">
        <v>1</v>
      </c>
      <c r="AB889" s="564">
        <v>0</v>
      </c>
      <c r="AC889" s="564">
        <v>0</v>
      </c>
      <c r="AD889" s="564">
        <v>1</v>
      </c>
      <c r="AE889" s="564">
        <v>1</v>
      </c>
      <c r="AF889" s="564">
        <v>1</v>
      </c>
      <c r="AG889" s="564">
        <v>1</v>
      </c>
      <c r="AH889" s="564">
        <v>1</v>
      </c>
      <c r="AI889" s="564">
        <v>0</v>
      </c>
      <c r="AJ889" s="564">
        <v>1</v>
      </c>
      <c r="AK889" s="564">
        <v>1</v>
      </c>
    </row>
    <row r="890" spans="1:37">
      <c r="A890">
        <v>886</v>
      </c>
      <c r="B890" s="564">
        <f t="shared" ca="1" si="84"/>
        <v>0</v>
      </c>
      <c r="C890" s="564">
        <f t="shared" ca="1" si="79"/>
        <v>0</v>
      </c>
      <c r="D890" s="564">
        <f t="shared" ca="1" si="82"/>
        <v>0</v>
      </c>
      <c r="E890" s="564">
        <f t="shared" ca="1" si="80"/>
        <v>0</v>
      </c>
      <c r="F890" s="564">
        <f t="shared" ca="1" si="83"/>
        <v>1</v>
      </c>
      <c r="G890" s="564">
        <f t="shared" ca="1" si="81"/>
        <v>2.6533466891707405</v>
      </c>
      <c r="H890" s="564">
        <v>0</v>
      </c>
      <c r="I890" s="564">
        <v>0</v>
      </c>
      <c r="J890" s="564">
        <v>0</v>
      </c>
      <c r="K890" s="564">
        <v>0</v>
      </c>
      <c r="L890" s="564">
        <v>0</v>
      </c>
      <c r="M890" s="564">
        <v>0</v>
      </c>
      <c r="N890" s="564">
        <v>0</v>
      </c>
      <c r="O890" s="564">
        <v>0</v>
      </c>
      <c r="P890" s="564">
        <v>0</v>
      </c>
      <c r="Q890" s="564">
        <v>0</v>
      </c>
      <c r="R890" s="564">
        <v>0</v>
      </c>
      <c r="S890" s="564">
        <v>0</v>
      </c>
      <c r="T890" s="564">
        <v>0</v>
      </c>
      <c r="U890" s="564">
        <v>0</v>
      </c>
      <c r="V890" s="564">
        <v>0</v>
      </c>
      <c r="W890" s="564">
        <v>0</v>
      </c>
      <c r="X890" s="564">
        <v>0</v>
      </c>
      <c r="Y890" s="564">
        <v>0</v>
      </c>
      <c r="Z890" s="564">
        <v>0</v>
      </c>
      <c r="AA890" s="564">
        <v>0</v>
      </c>
      <c r="AB890" s="564">
        <v>0</v>
      </c>
      <c r="AC890" s="564">
        <v>0</v>
      </c>
      <c r="AD890" s="564">
        <v>0</v>
      </c>
      <c r="AE890" s="564">
        <v>0</v>
      </c>
      <c r="AF890" s="564">
        <v>0</v>
      </c>
      <c r="AG890" s="564">
        <v>0</v>
      </c>
      <c r="AH890" s="564">
        <v>0</v>
      </c>
      <c r="AI890" s="564">
        <v>0</v>
      </c>
      <c r="AJ890" s="564">
        <v>0</v>
      </c>
      <c r="AK890" s="564">
        <v>0</v>
      </c>
    </row>
    <row r="891" spans="1:37">
      <c r="A891">
        <v>887</v>
      </c>
      <c r="B891" s="564">
        <f t="shared" ca="1" si="84"/>
        <v>0</v>
      </c>
      <c r="C891" s="564">
        <f t="shared" ca="1" si="79"/>
        <v>0</v>
      </c>
      <c r="D891" s="564">
        <f t="shared" ca="1" si="82"/>
        <v>0</v>
      </c>
      <c r="E891" s="564">
        <f t="shared" ca="1" si="80"/>
        <v>0</v>
      </c>
      <c r="F891" s="564">
        <f t="shared" ca="1" si="83"/>
        <v>1</v>
      </c>
      <c r="G891" s="564">
        <f t="shared" ca="1" si="81"/>
        <v>1.9420129560797059</v>
      </c>
      <c r="H891" s="564">
        <v>0</v>
      </c>
      <c r="I891" s="564">
        <v>0</v>
      </c>
      <c r="J891" s="564">
        <v>0</v>
      </c>
      <c r="K891" s="564">
        <v>0</v>
      </c>
      <c r="L891" s="564">
        <v>0</v>
      </c>
      <c r="M891" s="564">
        <v>0</v>
      </c>
      <c r="N891" s="564">
        <v>0</v>
      </c>
      <c r="O891" s="564">
        <v>0</v>
      </c>
      <c r="P891" s="564">
        <v>0</v>
      </c>
      <c r="Q891" s="564">
        <v>0</v>
      </c>
      <c r="R891" s="564">
        <v>0</v>
      </c>
      <c r="S891" s="564">
        <v>0</v>
      </c>
      <c r="T891" s="564">
        <v>0</v>
      </c>
      <c r="U891" s="564">
        <v>0</v>
      </c>
      <c r="V891" s="564">
        <v>0</v>
      </c>
      <c r="W891" s="564">
        <v>0</v>
      </c>
      <c r="X891" s="564">
        <v>0</v>
      </c>
      <c r="Y891" s="564">
        <v>0</v>
      </c>
      <c r="Z891" s="564">
        <v>0</v>
      </c>
      <c r="AA891" s="564">
        <v>0</v>
      </c>
      <c r="AB891" s="564">
        <v>0</v>
      </c>
      <c r="AC891" s="564">
        <v>0</v>
      </c>
      <c r="AD891" s="564">
        <v>0</v>
      </c>
      <c r="AE891" s="564">
        <v>0</v>
      </c>
      <c r="AF891" s="564">
        <v>0</v>
      </c>
      <c r="AG891" s="564">
        <v>0</v>
      </c>
      <c r="AH891" s="564">
        <v>0</v>
      </c>
      <c r="AI891" s="564">
        <v>0</v>
      </c>
      <c r="AJ891" s="564">
        <v>0</v>
      </c>
      <c r="AK891" s="564">
        <v>0</v>
      </c>
    </row>
    <row r="892" spans="1:37">
      <c r="A892">
        <v>888</v>
      </c>
      <c r="B892" s="564">
        <f t="shared" ca="1" si="84"/>
        <v>20</v>
      </c>
      <c r="C892" s="564">
        <f t="shared" ca="1" si="79"/>
        <v>400</v>
      </c>
      <c r="D892" s="564">
        <f t="shared" ca="1" si="82"/>
        <v>20</v>
      </c>
      <c r="E892" s="564">
        <f t="shared" ca="1" si="80"/>
        <v>0</v>
      </c>
      <c r="F892" s="564">
        <f t="shared" ca="1" si="83"/>
        <v>1</v>
      </c>
      <c r="G892" s="564">
        <f t="shared" ca="1" si="81"/>
        <v>1.5298445508323617</v>
      </c>
      <c r="H892" s="564">
        <v>1</v>
      </c>
      <c r="I892" s="564">
        <v>1</v>
      </c>
      <c r="J892" s="564">
        <v>1</v>
      </c>
      <c r="K892" s="564">
        <v>1</v>
      </c>
      <c r="L892" s="564">
        <v>1</v>
      </c>
      <c r="M892" s="564">
        <v>1</v>
      </c>
      <c r="N892" s="564">
        <v>1</v>
      </c>
      <c r="O892" s="564">
        <v>1</v>
      </c>
      <c r="P892" s="564">
        <v>1</v>
      </c>
      <c r="Q892" s="564">
        <v>1</v>
      </c>
      <c r="R892" s="564">
        <v>1</v>
      </c>
      <c r="S892" s="564">
        <v>1</v>
      </c>
      <c r="T892" s="564">
        <v>1</v>
      </c>
      <c r="U892" s="564">
        <v>1</v>
      </c>
      <c r="V892" s="564">
        <v>1</v>
      </c>
      <c r="W892" s="564">
        <v>1</v>
      </c>
      <c r="X892" s="564">
        <v>1</v>
      </c>
      <c r="Y892" s="564">
        <v>1</v>
      </c>
      <c r="Z892" s="564">
        <v>1</v>
      </c>
      <c r="AA892" s="564">
        <v>1</v>
      </c>
      <c r="AB892" s="564">
        <v>1</v>
      </c>
      <c r="AC892" s="564">
        <v>1</v>
      </c>
      <c r="AD892" s="564">
        <v>1</v>
      </c>
      <c r="AE892" s="564">
        <v>1</v>
      </c>
      <c r="AF892" s="564">
        <v>1</v>
      </c>
      <c r="AG892" s="564">
        <v>1</v>
      </c>
      <c r="AH892" s="564">
        <v>1</v>
      </c>
      <c r="AI892" s="564">
        <v>1</v>
      </c>
      <c r="AJ892" s="564">
        <v>1</v>
      </c>
      <c r="AK892" s="564">
        <v>1</v>
      </c>
    </row>
    <row r="893" spans="1:37">
      <c r="A893">
        <v>889</v>
      </c>
      <c r="B893" s="564">
        <f t="shared" ca="1" si="84"/>
        <v>0</v>
      </c>
      <c r="C893" s="564">
        <f t="shared" ca="1" si="79"/>
        <v>0</v>
      </c>
      <c r="D893" s="564">
        <f t="shared" ca="1" si="82"/>
        <v>0</v>
      </c>
      <c r="E893" s="564">
        <f t="shared" ca="1" si="80"/>
        <v>0</v>
      </c>
      <c r="F893" s="564">
        <f t="shared" ca="1" si="83"/>
        <v>1</v>
      </c>
      <c r="G893" s="564">
        <f t="shared" ca="1" si="81"/>
        <v>8.0759990502375008</v>
      </c>
      <c r="H893" s="564">
        <v>0</v>
      </c>
      <c r="I893" s="564">
        <v>0</v>
      </c>
      <c r="J893" s="564">
        <v>0</v>
      </c>
      <c r="K893" s="564">
        <v>0</v>
      </c>
      <c r="L893" s="564">
        <v>0</v>
      </c>
      <c r="M893" s="564">
        <v>0</v>
      </c>
      <c r="N893" s="564">
        <v>0</v>
      </c>
      <c r="O893" s="564">
        <v>0</v>
      </c>
      <c r="P893" s="564">
        <v>0</v>
      </c>
      <c r="Q893" s="564">
        <v>0</v>
      </c>
      <c r="R893" s="564">
        <v>0</v>
      </c>
      <c r="S893" s="564">
        <v>0</v>
      </c>
      <c r="T893" s="564">
        <v>0</v>
      </c>
      <c r="U893" s="564">
        <v>0</v>
      </c>
      <c r="V893" s="564">
        <v>0</v>
      </c>
      <c r="W893" s="564">
        <v>0</v>
      </c>
      <c r="X893" s="564">
        <v>0</v>
      </c>
      <c r="Y893" s="564">
        <v>0</v>
      </c>
      <c r="Z893" s="564">
        <v>0</v>
      </c>
      <c r="AA893" s="564">
        <v>0</v>
      </c>
      <c r="AB893" s="564">
        <v>0</v>
      </c>
      <c r="AC893" s="564">
        <v>0</v>
      </c>
      <c r="AD893" s="564">
        <v>0</v>
      </c>
      <c r="AE893" s="564">
        <v>0</v>
      </c>
      <c r="AF893" s="564">
        <v>0</v>
      </c>
      <c r="AG893" s="564">
        <v>0</v>
      </c>
      <c r="AH893" s="564">
        <v>0</v>
      </c>
      <c r="AI893" s="564">
        <v>0</v>
      </c>
      <c r="AJ893" s="564">
        <v>0</v>
      </c>
      <c r="AK893" s="564">
        <v>0</v>
      </c>
    </row>
    <row r="894" spans="1:37">
      <c r="A894">
        <v>890</v>
      </c>
      <c r="B894" s="564">
        <f t="shared" ca="1" si="84"/>
        <v>20</v>
      </c>
      <c r="C894" s="564">
        <f t="shared" ca="1" si="79"/>
        <v>400</v>
      </c>
      <c r="D894" s="564">
        <f t="shared" ca="1" si="82"/>
        <v>20</v>
      </c>
      <c r="E894" s="564">
        <f t="shared" ca="1" si="80"/>
        <v>0</v>
      </c>
      <c r="F894" s="564">
        <f t="shared" ca="1" si="83"/>
        <v>1</v>
      </c>
      <c r="G894" s="564">
        <f t="shared" ca="1" si="81"/>
        <v>-2.0138288838277156</v>
      </c>
      <c r="H894" s="564">
        <v>1</v>
      </c>
      <c r="I894" s="564">
        <v>1</v>
      </c>
      <c r="J894" s="564">
        <v>1</v>
      </c>
      <c r="K894" s="564">
        <v>1</v>
      </c>
      <c r="L894" s="564">
        <v>1</v>
      </c>
      <c r="M894" s="564">
        <v>1</v>
      </c>
      <c r="N894" s="564">
        <v>1</v>
      </c>
      <c r="O894" s="564">
        <v>1</v>
      </c>
      <c r="P894" s="564">
        <v>1</v>
      </c>
      <c r="Q894" s="564">
        <v>1</v>
      </c>
      <c r="R894" s="564">
        <v>1</v>
      </c>
      <c r="S894" s="564">
        <v>1</v>
      </c>
      <c r="T894" s="564">
        <v>1</v>
      </c>
      <c r="U894" s="564">
        <v>1</v>
      </c>
      <c r="V894" s="564">
        <v>1</v>
      </c>
      <c r="W894" s="564">
        <v>1</v>
      </c>
      <c r="X894" s="564">
        <v>1</v>
      </c>
      <c r="Y894" s="564">
        <v>1</v>
      </c>
      <c r="Z894" s="564">
        <v>1</v>
      </c>
      <c r="AA894" s="564">
        <v>1</v>
      </c>
      <c r="AB894" s="564">
        <v>1</v>
      </c>
      <c r="AC894" s="564">
        <v>1</v>
      </c>
      <c r="AD894" s="564">
        <v>1</v>
      </c>
      <c r="AE894" s="564">
        <v>1</v>
      </c>
      <c r="AF894" s="564">
        <v>1</v>
      </c>
      <c r="AG894" s="564">
        <v>1</v>
      </c>
      <c r="AH894" s="564">
        <v>1</v>
      </c>
      <c r="AI894" s="564">
        <v>1</v>
      </c>
      <c r="AJ894" s="564">
        <v>1</v>
      </c>
      <c r="AK894" s="564">
        <v>1</v>
      </c>
    </row>
    <row r="895" spans="1:37">
      <c r="A895">
        <v>891</v>
      </c>
      <c r="B895" s="564">
        <f t="shared" ca="1" si="84"/>
        <v>20</v>
      </c>
      <c r="C895" s="564">
        <f t="shared" ca="1" si="79"/>
        <v>400</v>
      </c>
      <c r="D895" s="564">
        <f t="shared" ca="1" si="82"/>
        <v>20</v>
      </c>
      <c r="E895" s="564">
        <f t="shared" ca="1" si="80"/>
        <v>0</v>
      </c>
      <c r="F895" s="564">
        <f t="shared" ca="1" si="83"/>
        <v>1</v>
      </c>
      <c r="G895" s="564">
        <f t="shared" ca="1" si="81"/>
        <v>-4.1365066443747489E-2</v>
      </c>
      <c r="H895" s="564">
        <v>1</v>
      </c>
      <c r="I895" s="564">
        <v>1</v>
      </c>
      <c r="J895" s="564">
        <v>1</v>
      </c>
      <c r="K895" s="564">
        <v>1</v>
      </c>
      <c r="L895" s="564">
        <v>1</v>
      </c>
      <c r="M895" s="564">
        <v>1</v>
      </c>
      <c r="N895" s="564">
        <v>1</v>
      </c>
      <c r="O895" s="564">
        <v>1</v>
      </c>
      <c r="P895" s="564">
        <v>1</v>
      </c>
      <c r="Q895" s="564">
        <v>1</v>
      </c>
      <c r="R895" s="564">
        <v>1</v>
      </c>
      <c r="S895" s="564">
        <v>1</v>
      </c>
      <c r="T895" s="564">
        <v>1</v>
      </c>
      <c r="U895" s="564">
        <v>1</v>
      </c>
      <c r="V895" s="564">
        <v>1</v>
      </c>
      <c r="W895" s="564">
        <v>1</v>
      </c>
      <c r="X895" s="564">
        <v>1</v>
      </c>
      <c r="Y895" s="564">
        <v>1</v>
      </c>
      <c r="Z895" s="564">
        <v>1</v>
      </c>
      <c r="AA895" s="564">
        <v>1</v>
      </c>
      <c r="AB895" s="564">
        <v>1</v>
      </c>
      <c r="AC895" s="564">
        <v>1</v>
      </c>
      <c r="AD895" s="564">
        <v>1</v>
      </c>
      <c r="AE895" s="564">
        <v>1</v>
      </c>
      <c r="AF895" s="564">
        <v>1</v>
      </c>
      <c r="AG895" s="564">
        <v>1</v>
      </c>
      <c r="AH895" s="564">
        <v>1</v>
      </c>
      <c r="AI895" s="564">
        <v>1</v>
      </c>
      <c r="AJ895" s="564">
        <v>1</v>
      </c>
      <c r="AK895" s="564">
        <v>1</v>
      </c>
    </row>
    <row r="896" spans="1:37">
      <c r="A896">
        <v>892</v>
      </c>
      <c r="B896" s="564">
        <f t="shared" ca="1" si="84"/>
        <v>0</v>
      </c>
      <c r="C896" s="564">
        <f t="shared" ca="1" si="79"/>
        <v>0</v>
      </c>
      <c r="D896" s="564">
        <f t="shared" ca="1" si="82"/>
        <v>0</v>
      </c>
      <c r="E896" s="564">
        <f t="shared" ca="1" si="80"/>
        <v>0</v>
      </c>
      <c r="F896" s="564">
        <f t="shared" ca="1" si="83"/>
        <v>1</v>
      </c>
      <c r="G896" s="564">
        <f t="shared" ca="1" si="81"/>
        <v>4.0353653418306337</v>
      </c>
      <c r="H896" s="564">
        <v>0</v>
      </c>
      <c r="I896" s="564">
        <v>0</v>
      </c>
      <c r="J896" s="564">
        <v>0</v>
      </c>
      <c r="K896" s="564">
        <v>0</v>
      </c>
      <c r="L896" s="564">
        <v>0</v>
      </c>
      <c r="M896" s="564">
        <v>0</v>
      </c>
      <c r="N896" s="564">
        <v>0</v>
      </c>
      <c r="O896" s="564">
        <v>0</v>
      </c>
      <c r="P896" s="564">
        <v>0</v>
      </c>
      <c r="Q896" s="564">
        <v>0</v>
      </c>
      <c r="R896" s="564">
        <v>0</v>
      </c>
      <c r="S896" s="564">
        <v>0</v>
      </c>
      <c r="T896" s="564">
        <v>0</v>
      </c>
      <c r="U896" s="564">
        <v>0</v>
      </c>
      <c r="V896" s="564">
        <v>0</v>
      </c>
      <c r="W896" s="564">
        <v>0</v>
      </c>
      <c r="X896" s="564">
        <v>0</v>
      </c>
      <c r="Y896" s="564">
        <v>0</v>
      </c>
      <c r="Z896" s="564">
        <v>0</v>
      </c>
      <c r="AA896" s="564">
        <v>0</v>
      </c>
      <c r="AB896" s="564">
        <v>0</v>
      </c>
      <c r="AC896" s="564">
        <v>0</v>
      </c>
      <c r="AD896" s="564">
        <v>0</v>
      </c>
      <c r="AE896" s="564">
        <v>0</v>
      </c>
      <c r="AF896" s="564">
        <v>0</v>
      </c>
      <c r="AG896" s="564">
        <v>0</v>
      </c>
      <c r="AH896" s="564">
        <v>0</v>
      </c>
      <c r="AI896" s="564">
        <v>0</v>
      </c>
      <c r="AJ896" s="564">
        <v>0</v>
      </c>
      <c r="AK896" s="564">
        <v>0</v>
      </c>
    </row>
    <row r="897" spans="1:37">
      <c r="A897">
        <v>893</v>
      </c>
      <c r="B897" s="564">
        <f t="shared" ca="1" si="84"/>
        <v>18</v>
      </c>
      <c r="C897" s="564">
        <f t="shared" ca="1" si="79"/>
        <v>324</v>
      </c>
      <c r="D897" s="564">
        <f t="shared" ca="1" si="82"/>
        <v>18</v>
      </c>
      <c r="E897" s="564">
        <f t="shared" ca="1" si="80"/>
        <v>1.8000000000000007</v>
      </c>
      <c r="F897" s="564">
        <f t="shared" ca="1" si="83"/>
        <v>0.81052631578947365</v>
      </c>
      <c r="G897" s="564">
        <f t="shared" ca="1" si="81"/>
        <v>0.46694747591540886</v>
      </c>
      <c r="H897" s="564">
        <v>0</v>
      </c>
      <c r="I897" s="564">
        <v>1</v>
      </c>
      <c r="J897" s="564">
        <v>1</v>
      </c>
      <c r="K897" s="564">
        <v>1</v>
      </c>
      <c r="L897" s="564">
        <v>1</v>
      </c>
      <c r="M897" s="564">
        <v>1</v>
      </c>
      <c r="N897" s="564">
        <v>1</v>
      </c>
      <c r="O897" s="564">
        <v>1</v>
      </c>
      <c r="P897" s="564">
        <v>1</v>
      </c>
      <c r="Q897" s="564">
        <v>1</v>
      </c>
      <c r="R897" s="564">
        <v>1</v>
      </c>
      <c r="S897" s="564">
        <v>1</v>
      </c>
      <c r="T897" s="564">
        <v>1</v>
      </c>
      <c r="U897" s="564">
        <v>1</v>
      </c>
      <c r="V897" s="564">
        <v>1</v>
      </c>
      <c r="W897" s="564">
        <v>1</v>
      </c>
      <c r="X897" s="564">
        <v>0</v>
      </c>
      <c r="Y897" s="564">
        <v>1</v>
      </c>
      <c r="Z897" s="564">
        <v>1</v>
      </c>
      <c r="AA897" s="564">
        <v>1</v>
      </c>
      <c r="AB897" s="564">
        <v>1</v>
      </c>
      <c r="AC897" s="564">
        <v>1</v>
      </c>
      <c r="AD897" s="564">
        <v>1</v>
      </c>
      <c r="AE897" s="564">
        <v>1</v>
      </c>
      <c r="AF897" s="564">
        <v>1</v>
      </c>
      <c r="AG897" s="564">
        <v>1</v>
      </c>
      <c r="AH897" s="564">
        <v>1</v>
      </c>
      <c r="AI897" s="564">
        <v>1</v>
      </c>
      <c r="AJ897" s="564">
        <v>1</v>
      </c>
      <c r="AK897" s="564">
        <v>1</v>
      </c>
    </row>
    <row r="898" spans="1:37">
      <c r="A898">
        <v>894</v>
      </c>
      <c r="B898" s="564">
        <f t="shared" ca="1" si="84"/>
        <v>0</v>
      </c>
      <c r="C898" s="564">
        <f t="shared" ca="1" si="79"/>
        <v>0</v>
      </c>
      <c r="D898" s="564">
        <f t="shared" ca="1" si="82"/>
        <v>0</v>
      </c>
      <c r="E898" s="564">
        <f t="shared" ca="1" si="80"/>
        <v>0</v>
      </c>
      <c r="F898" s="564">
        <f t="shared" ca="1" si="83"/>
        <v>1</v>
      </c>
      <c r="G898" s="564">
        <f t="shared" ca="1" si="81"/>
        <v>4.9309082295559712</v>
      </c>
      <c r="H898" s="564">
        <v>0</v>
      </c>
      <c r="I898" s="564">
        <v>0</v>
      </c>
      <c r="J898" s="564">
        <v>0</v>
      </c>
      <c r="K898" s="564">
        <v>0</v>
      </c>
      <c r="L898" s="564">
        <v>0</v>
      </c>
      <c r="M898" s="564">
        <v>0</v>
      </c>
      <c r="N898" s="564">
        <v>0</v>
      </c>
      <c r="O898" s="564">
        <v>0</v>
      </c>
      <c r="P898" s="564">
        <v>0</v>
      </c>
      <c r="Q898" s="564">
        <v>0</v>
      </c>
      <c r="R898" s="564">
        <v>0</v>
      </c>
      <c r="S898" s="564">
        <v>0</v>
      </c>
      <c r="T898" s="564">
        <v>0</v>
      </c>
      <c r="U898" s="564">
        <v>0</v>
      </c>
      <c r="V898" s="564">
        <v>0</v>
      </c>
      <c r="W898" s="564">
        <v>0</v>
      </c>
      <c r="X898" s="564">
        <v>0</v>
      </c>
      <c r="Y898" s="564">
        <v>0</v>
      </c>
      <c r="Z898" s="564">
        <v>0</v>
      </c>
      <c r="AA898" s="564">
        <v>0</v>
      </c>
      <c r="AB898" s="564">
        <v>0</v>
      </c>
      <c r="AC898" s="564">
        <v>0</v>
      </c>
      <c r="AD898" s="564">
        <v>0</v>
      </c>
      <c r="AE898" s="564">
        <v>0</v>
      </c>
      <c r="AF898" s="564">
        <v>1</v>
      </c>
      <c r="AG898" s="564">
        <v>1</v>
      </c>
      <c r="AH898" s="564">
        <v>0</v>
      </c>
      <c r="AI898" s="564">
        <v>0</v>
      </c>
      <c r="AJ898" s="564">
        <v>0</v>
      </c>
      <c r="AK898" s="564">
        <v>1</v>
      </c>
    </row>
    <row r="899" spans="1:37">
      <c r="A899">
        <v>895</v>
      </c>
      <c r="B899" s="564">
        <f t="shared" ca="1" si="84"/>
        <v>20</v>
      </c>
      <c r="C899" s="564">
        <f t="shared" ca="1" si="79"/>
        <v>400</v>
      </c>
      <c r="D899" s="564">
        <f t="shared" ca="1" si="82"/>
        <v>20</v>
      </c>
      <c r="E899" s="564">
        <f t="shared" ca="1" si="80"/>
        <v>0</v>
      </c>
      <c r="F899" s="564">
        <f t="shared" ca="1" si="83"/>
        <v>1</v>
      </c>
      <c r="G899" s="564">
        <f t="shared" ca="1" si="81"/>
        <v>0.97007361741919307</v>
      </c>
      <c r="H899" s="564">
        <v>1</v>
      </c>
      <c r="I899" s="564">
        <v>1</v>
      </c>
      <c r="J899" s="564">
        <v>1</v>
      </c>
      <c r="K899" s="564">
        <v>1</v>
      </c>
      <c r="L899" s="564">
        <v>1</v>
      </c>
      <c r="M899" s="564">
        <v>1</v>
      </c>
      <c r="N899" s="564">
        <v>1</v>
      </c>
      <c r="O899" s="564">
        <v>1</v>
      </c>
      <c r="P899" s="564">
        <v>1</v>
      </c>
      <c r="Q899" s="564">
        <v>1</v>
      </c>
      <c r="R899" s="564">
        <v>1</v>
      </c>
      <c r="S899" s="564">
        <v>1</v>
      </c>
      <c r="T899" s="564">
        <v>1</v>
      </c>
      <c r="U899" s="564">
        <v>1</v>
      </c>
      <c r="V899" s="564">
        <v>1</v>
      </c>
      <c r="W899" s="564">
        <v>1</v>
      </c>
      <c r="X899" s="564">
        <v>1</v>
      </c>
      <c r="Y899" s="564">
        <v>1</v>
      </c>
      <c r="Z899" s="564">
        <v>1</v>
      </c>
      <c r="AA899" s="564">
        <v>1</v>
      </c>
      <c r="AB899" s="564">
        <v>1</v>
      </c>
      <c r="AC899" s="564">
        <v>1</v>
      </c>
      <c r="AD899" s="564">
        <v>1</v>
      </c>
      <c r="AE899" s="564">
        <v>1</v>
      </c>
      <c r="AF899" s="564">
        <v>1</v>
      </c>
      <c r="AG899" s="564">
        <v>1</v>
      </c>
      <c r="AH899" s="564">
        <v>1</v>
      </c>
      <c r="AI899" s="564">
        <v>1</v>
      </c>
      <c r="AJ899" s="564">
        <v>1</v>
      </c>
      <c r="AK899" s="564">
        <v>1</v>
      </c>
    </row>
    <row r="900" spans="1:37">
      <c r="A900">
        <v>896</v>
      </c>
      <c r="B900" s="564">
        <f t="shared" ca="1" si="84"/>
        <v>0</v>
      </c>
      <c r="C900" s="564">
        <f t="shared" ca="1" si="79"/>
        <v>0</v>
      </c>
      <c r="D900" s="564">
        <f t="shared" ca="1" si="82"/>
        <v>0</v>
      </c>
      <c r="E900" s="564">
        <f t="shared" ca="1" si="80"/>
        <v>0</v>
      </c>
      <c r="F900" s="564">
        <f t="shared" ca="1" si="83"/>
        <v>1</v>
      </c>
      <c r="G900" s="564">
        <f t="shared" ca="1" si="81"/>
        <v>3.3469637425102055</v>
      </c>
      <c r="H900" s="564">
        <v>0</v>
      </c>
      <c r="I900" s="564">
        <v>0</v>
      </c>
      <c r="J900" s="564">
        <v>0</v>
      </c>
      <c r="K900" s="564">
        <v>0</v>
      </c>
      <c r="L900" s="564">
        <v>0</v>
      </c>
      <c r="M900" s="564">
        <v>0</v>
      </c>
      <c r="N900" s="564">
        <v>0</v>
      </c>
      <c r="O900" s="564">
        <v>0</v>
      </c>
      <c r="P900" s="564">
        <v>0</v>
      </c>
      <c r="Q900" s="564">
        <v>0</v>
      </c>
      <c r="R900" s="564">
        <v>0</v>
      </c>
      <c r="S900" s="564">
        <v>0</v>
      </c>
      <c r="T900" s="564">
        <v>0</v>
      </c>
      <c r="U900" s="564">
        <v>0</v>
      </c>
      <c r="V900" s="564">
        <v>0</v>
      </c>
      <c r="W900" s="564">
        <v>0</v>
      </c>
      <c r="X900" s="564">
        <v>0</v>
      </c>
      <c r="Y900" s="564">
        <v>0</v>
      </c>
      <c r="Z900" s="564">
        <v>0</v>
      </c>
      <c r="AA900" s="564">
        <v>0</v>
      </c>
      <c r="AB900" s="564">
        <v>0</v>
      </c>
      <c r="AC900" s="564">
        <v>0</v>
      </c>
      <c r="AD900" s="564">
        <v>0</v>
      </c>
      <c r="AE900" s="564">
        <v>0</v>
      </c>
      <c r="AF900" s="564">
        <v>0</v>
      </c>
      <c r="AG900" s="564">
        <v>0</v>
      </c>
      <c r="AH900" s="564">
        <v>0</v>
      </c>
      <c r="AI900" s="564">
        <v>0</v>
      </c>
      <c r="AJ900" s="564">
        <v>0</v>
      </c>
      <c r="AK900" s="564">
        <v>0</v>
      </c>
    </row>
    <row r="901" spans="1:37">
      <c r="A901">
        <v>897</v>
      </c>
      <c r="B901" s="564">
        <f t="shared" ca="1" si="84"/>
        <v>0</v>
      </c>
      <c r="C901" s="564">
        <f t="shared" ref="C901:C964" ca="1" si="85">B901^2</f>
        <v>0</v>
      </c>
      <c r="D901" s="564">
        <f t="shared" ca="1" si="82"/>
        <v>0</v>
      </c>
      <c r="E901" s="564">
        <f t="shared" ref="E901:E964" ca="1" si="86">D901-((B901^2)/H$1)</f>
        <v>0</v>
      </c>
      <c r="F901" s="564">
        <f t="shared" ca="1" si="83"/>
        <v>1</v>
      </c>
      <c r="G901" s="564">
        <f t="shared" ref="G901:G964" ca="1" si="87">I$2+NORMSINV(RAND())*K$2</f>
        <v>8.7023358773240354</v>
      </c>
      <c r="H901" s="564">
        <v>0</v>
      </c>
      <c r="I901" s="564">
        <v>0</v>
      </c>
      <c r="J901" s="564">
        <v>0</v>
      </c>
      <c r="K901" s="564">
        <v>0</v>
      </c>
      <c r="L901" s="564">
        <v>0</v>
      </c>
      <c r="M901" s="564">
        <v>0</v>
      </c>
      <c r="N901" s="564">
        <v>0</v>
      </c>
      <c r="O901" s="564">
        <v>0</v>
      </c>
      <c r="P901" s="564">
        <v>0</v>
      </c>
      <c r="Q901" s="564">
        <v>0</v>
      </c>
      <c r="R901" s="564">
        <v>0</v>
      </c>
      <c r="S901" s="564">
        <v>0</v>
      </c>
      <c r="T901" s="564">
        <v>0</v>
      </c>
      <c r="U901" s="564">
        <v>0</v>
      </c>
      <c r="V901" s="564">
        <v>0</v>
      </c>
      <c r="W901" s="564">
        <v>0</v>
      </c>
      <c r="X901" s="564">
        <v>0</v>
      </c>
      <c r="Y901" s="564">
        <v>0</v>
      </c>
      <c r="Z901" s="564">
        <v>0</v>
      </c>
      <c r="AA901" s="564">
        <v>0</v>
      </c>
      <c r="AB901" s="564">
        <v>0</v>
      </c>
      <c r="AC901" s="564">
        <v>0</v>
      </c>
      <c r="AD901" s="564">
        <v>0</v>
      </c>
      <c r="AE901" s="564">
        <v>0</v>
      </c>
      <c r="AF901" s="564">
        <v>0</v>
      </c>
      <c r="AG901" s="564">
        <v>0</v>
      </c>
      <c r="AH901" s="564">
        <v>0</v>
      </c>
      <c r="AI901" s="564">
        <v>0</v>
      </c>
      <c r="AJ901" s="564">
        <v>0</v>
      </c>
      <c r="AK901" s="564">
        <v>0</v>
      </c>
    </row>
    <row r="902" spans="1:37">
      <c r="A902">
        <v>898</v>
      </c>
      <c r="B902" s="564">
        <f t="shared" ca="1" si="84"/>
        <v>20</v>
      </c>
      <c r="C902" s="564">
        <f t="shared" ca="1" si="85"/>
        <v>400</v>
      </c>
      <c r="D902" s="564">
        <f t="shared" ref="D902:D965" ca="1" si="88">B902</f>
        <v>20</v>
      </c>
      <c r="E902" s="564">
        <f t="shared" ca="1" si="86"/>
        <v>0</v>
      </c>
      <c r="F902" s="564">
        <f t="shared" ref="F902:F965" ca="1" si="89">1-(2*B902*(H$1-B902)/(H$1*(H$1-1)))</f>
        <v>1</v>
      </c>
      <c r="G902" s="564">
        <f t="shared" ca="1" si="87"/>
        <v>4.3808280934210551</v>
      </c>
      <c r="H902" s="564">
        <v>1</v>
      </c>
      <c r="I902" s="564">
        <v>1</v>
      </c>
      <c r="J902" s="564">
        <v>1</v>
      </c>
      <c r="K902" s="564">
        <v>1</v>
      </c>
      <c r="L902" s="564">
        <v>1</v>
      </c>
      <c r="M902" s="564">
        <v>1</v>
      </c>
      <c r="N902" s="564">
        <v>1</v>
      </c>
      <c r="O902" s="564">
        <v>1</v>
      </c>
      <c r="P902" s="564">
        <v>1</v>
      </c>
      <c r="Q902" s="564">
        <v>1</v>
      </c>
      <c r="R902" s="564">
        <v>1</v>
      </c>
      <c r="S902" s="564">
        <v>1</v>
      </c>
      <c r="T902" s="564">
        <v>1</v>
      </c>
      <c r="U902" s="564">
        <v>1</v>
      </c>
      <c r="V902" s="564">
        <v>1</v>
      </c>
      <c r="W902" s="564">
        <v>1</v>
      </c>
      <c r="X902" s="564">
        <v>1</v>
      </c>
      <c r="Y902" s="564">
        <v>1</v>
      </c>
      <c r="Z902" s="564">
        <v>1</v>
      </c>
      <c r="AA902" s="564">
        <v>1</v>
      </c>
      <c r="AB902" s="564">
        <v>1</v>
      </c>
      <c r="AC902" s="564">
        <v>1</v>
      </c>
      <c r="AD902" s="564">
        <v>1</v>
      </c>
      <c r="AE902" s="564">
        <v>1</v>
      </c>
      <c r="AF902" s="564">
        <v>1</v>
      </c>
      <c r="AG902" s="564">
        <v>1</v>
      </c>
      <c r="AH902" s="564">
        <v>1</v>
      </c>
      <c r="AI902" s="564">
        <v>1</v>
      </c>
      <c r="AJ902" s="564">
        <v>1</v>
      </c>
      <c r="AK902" s="564">
        <v>1</v>
      </c>
    </row>
    <row r="903" spans="1:37">
      <c r="A903">
        <v>899</v>
      </c>
      <c r="B903" s="564">
        <f t="shared" ref="B903:B966" ca="1" si="90">SUM(INDIRECT("H"&amp;A903+4&amp;":"&amp;HLOOKUP(H$1,$AA$1:$BD$2,2,0)&amp;A903+4))</f>
        <v>20</v>
      </c>
      <c r="C903" s="564">
        <f t="shared" ca="1" si="85"/>
        <v>400</v>
      </c>
      <c r="D903" s="564">
        <f t="shared" ca="1" si="88"/>
        <v>20</v>
      </c>
      <c r="E903" s="564">
        <f t="shared" ca="1" si="86"/>
        <v>0</v>
      </c>
      <c r="F903" s="564">
        <f t="shared" ca="1" si="89"/>
        <v>1</v>
      </c>
      <c r="G903" s="564">
        <f t="shared" ca="1" si="87"/>
        <v>4.9723851016251439</v>
      </c>
      <c r="H903" s="564">
        <v>1</v>
      </c>
      <c r="I903" s="564">
        <v>1</v>
      </c>
      <c r="J903" s="564">
        <v>1</v>
      </c>
      <c r="K903" s="564">
        <v>1</v>
      </c>
      <c r="L903" s="564">
        <v>1</v>
      </c>
      <c r="M903" s="564">
        <v>1</v>
      </c>
      <c r="N903" s="564">
        <v>1</v>
      </c>
      <c r="O903" s="564">
        <v>1</v>
      </c>
      <c r="P903" s="564">
        <v>1</v>
      </c>
      <c r="Q903" s="564">
        <v>1</v>
      </c>
      <c r="R903" s="564">
        <v>1</v>
      </c>
      <c r="S903" s="564">
        <v>1</v>
      </c>
      <c r="T903" s="564">
        <v>1</v>
      </c>
      <c r="U903" s="564">
        <v>1</v>
      </c>
      <c r="V903" s="564">
        <v>1</v>
      </c>
      <c r="W903" s="564">
        <v>1</v>
      </c>
      <c r="X903" s="564">
        <v>1</v>
      </c>
      <c r="Y903" s="564">
        <v>1</v>
      </c>
      <c r="Z903" s="564">
        <v>1</v>
      </c>
      <c r="AA903" s="564">
        <v>1</v>
      </c>
      <c r="AB903" s="564">
        <v>1</v>
      </c>
      <c r="AC903" s="564">
        <v>1</v>
      </c>
      <c r="AD903" s="564">
        <v>1</v>
      </c>
      <c r="AE903" s="564">
        <v>1</v>
      </c>
      <c r="AF903" s="564">
        <v>1</v>
      </c>
      <c r="AG903" s="564">
        <v>1</v>
      </c>
      <c r="AH903" s="564">
        <v>1</v>
      </c>
      <c r="AI903" s="564">
        <v>1</v>
      </c>
      <c r="AJ903" s="564">
        <v>1</v>
      </c>
      <c r="AK903" s="564">
        <v>1</v>
      </c>
    </row>
    <row r="904" spans="1:37">
      <c r="A904">
        <v>900</v>
      </c>
      <c r="B904" s="564">
        <f t="shared" ca="1" si="90"/>
        <v>20</v>
      </c>
      <c r="C904" s="564">
        <f t="shared" ca="1" si="85"/>
        <v>400</v>
      </c>
      <c r="D904" s="564">
        <f t="shared" ca="1" si="88"/>
        <v>20</v>
      </c>
      <c r="E904" s="564">
        <f t="shared" ca="1" si="86"/>
        <v>0</v>
      </c>
      <c r="F904" s="564">
        <f t="shared" ca="1" si="89"/>
        <v>1</v>
      </c>
      <c r="G904" s="564">
        <f t="shared" ca="1" si="87"/>
        <v>5.6674145671146263</v>
      </c>
      <c r="H904" s="564">
        <v>1</v>
      </c>
      <c r="I904" s="564">
        <v>1</v>
      </c>
      <c r="J904" s="564">
        <v>1</v>
      </c>
      <c r="K904" s="564">
        <v>1</v>
      </c>
      <c r="L904" s="564">
        <v>1</v>
      </c>
      <c r="M904" s="564">
        <v>1</v>
      </c>
      <c r="N904" s="564">
        <v>1</v>
      </c>
      <c r="O904" s="564">
        <v>1</v>
      </c>
      <c r="P904" s="564">
        <v>1</v>
      </c>
      <c r="Q904" s="564">
        <v>1</v>
      </c>
      <c r="R904" s="564">
        <v>1</v>
      </c>
      <c r="S904" s="564">
        <v>1</v>
      </c>
      <c r="T904" s="564">
        <v>1</v>
      </c>
      <c r="U904" s="564">
        <v>1</v>
      </c>
      <c r="V904" s="564">
        <v>1</v>
      </c>
      <c r="W904" s="564">
        <v>1</v>
      </c>
      <c r="X904" s="564">
        <v>1</v>
      </c>
      <c r="Y904" s="564">
        <v>1</v>
      </c>
      <c r="Z904" s="564">
        <v>1</v>
      </c>
      <c r="AA904" s="564">
        <v>1</v>
      </c>
      <c r="AB904" s="564">
        <v>1</v>
      </c>
      <c r="AC904" s="564">
        <v>1</v>
      </c>
      <c r="AD904" s="564">
        <v>1</v>
      </c>
      <c r="AE904" s="564">
        <v>1</v>
      </c>
      <c r="AF904" s="564">
        <v>1</v>
      </c>
      <c r="AG904" s="564">
        <v>1</v>
      </c>
      <c r="AH904" s="564">
        <v>1</v>
      </c>
      <c r="AI904" s="564">
        <v>1</v>
      </c>
      <c r="AJ904" s="564">
        <v>1</v>
      </c>
      <c r="AK904" s="564">
        <v>1</v>
      </c>
    </row>
    <row r="905" spans="1:37">
      <c r="A905">
        <v>901</v>
      </c>
      <c r="B905" s="564">
        <f t="shared" ca="1" si="90"/>
        <v>0</v>
      </c>
      <c r="C905" s="564">
        <f t="shared" ca="1" si="85"/>
        <v>0</v>
      </c>
      <c r="D905" s="564">
        <f t="shared" ca="1" si="88"/>
        <v>0</v>
      </c>
      <c r="E905" s="564">
        <f t="shared" ca="1" si="86"/>
        <v>0</v>
      </c>
      <c r="F905" s="564">
        <f t="shared" ca="1" si="89"/>
        <v>1</v>
      </c>
      <c r="G905" s="564">
        <f t="shared" ca="1" si="87"/>
        <v>1.8234434311512113</v>
      </c>
      <c r="H905" s="564">
        <v>0</v>
      </c>
      <c r="I905" s="564">
        <v>0</v>
      </c>
      <c r="J905" s="564">
        <v>0</v>
      </c>
      <c r="K905" s="564">
        <v>0</v>
      </c>
      <c r="L905" s="564">
        <v>0</v>
      </c>
      <c r="M905" s="564">
        <v>0</v>
      </c>
      <c r="N905" s="564">
        <v>0</v>
      </c>
      <c r="O905" s="564">
        <v>0</v>
      </c>
      <c r="P905" s="564">
        <v>0</v>
      </c>
      <c r="Q905" s="564">
        <v>0</v>
      </c>
      <c r="R905" s="564">
        <v>0</v>
      </c>
      <c r="S905" s="564">
        <v>0</v>
      </c>
      <c r="T905" s="564">
        <v>0</v>
      </c>
      <c r="U905" s="564">
        <v>0</v>
      </c>
      <c r="V905" s="564">
        <v>0</v>
      </c>
      <c r="W905" s="564">
        <v>0</v>
      </c>
      <c r="X905" s="564">
        <v>0</v>
      </c>
      <c r="Y905" s="564">
        <v>0</v>
      </c>
      <c r="Z905" s="564">
        <v>0</v>
      </c>
      <c r="AA905" s="564">
        <v>0</v>
      </c>
      <c r="AB905" s="564">
        <v>0</v>
      </c>
      <c r="AC905" s="564">
        <v>0</v>
      </c>
      <c r="AD905" s="564">
        <v>0</v>
      </c>
      <c r="AE905" s="564">
        <v>0</v>
      </c>
      <c r="AF905" s="564">
        <v>0</v>
      </c>
      <c r="AG905" s="564">
        <v>0</v>
      </c>
      <c r="AH905" s="564">
        <v>0</v>
      </c>
      <c r="AI905" s="564">
        <v>0</v>
      </c>
      <c r="AJ905" s="564">
        <v>0</v>
      </c>
      <c r="AK905" s="564">
        <v>0</v>
      </c>
    </row>
    <row r="906" spans="1:37">
      <c r="A906">
        <v>902</v>
      </c>
      <c r="B906" s="564">
        <f t="shared" ca="1" si="90"/>
        <v>0</v>
      </c>
      <c r="C906" s="564">
        <f t="shared" ca="1" si="85"/>
        <v>0</v>
      </c>
      <c r="D906" s="564">
        <f t="shared" ca="1" si="88"/>
        <v>0</v>
      </c>
      <c r="E906" s="564">
        <f t="shared" ca="1" si="86"/>
        <v>0</v>
      </c>
      <c r="F906" s="564">
        <f t="shared" ca="1" si="89"/>
        <v>1</v>
      </c>
      <c r="G906" s="564">
        <f t="shared" ca="1" si="87"/>
        <v>2.1916253553329863</v>
      </c>
      <c r="H906" s="564">
        <v>0</v>
      </c>
      <c r="I906" s="564">
        <v>0</v>
      </c>
      <c r="J906" s="564">
        <v>0</v>
      </c>
      <c r="K906" s="564">
        <v>0</v>
      </c>
      <c r="L906" s="564">
        <v>0</v>
      </c>
      <c r="M906" s="564">
        <v>0</v>
      </c>
      <c r="N906" s="564">
        <v>0</v>
      </c>
      <c r="O906" s="564">
        <v>0</v>
      </c>
      <c r="P906" s="564">
        <v>0</v>
      </c>
      <c r="Q906" s="564">
        <v>0</v>
      </c>
      <c r="R906" s="564">
        <v>0</v>
      </c>
      <c r="S906" s="564">
        <v>0</v>
      </c>
      <c r="T906" s="564">
        <v>0</v>
      </c>
      <c r="U906" s="564">
        <v>0</v>
      </c>
      <c r="V906" s="564">
        <v>0</v>
      </c>
      <c r="W906" s="564">
        <v>0</v>
      </c>
      <c r="X906" s="564">
        <v>0</v>
      </c>
      <c r="Y906" s="564">
        <v>0</v>
      </c>
      <c r="Z906" s="564">
        <v>0</v>
      </c>
      <c r="AA906" s="564">
        <v>0</v>
      </c>
      <c r="AB906" s="564">
        <v>0</v>
      </c>
      <c r="AC906" s="564">
        <v>0</v>
      </c>
      <c r="AD906" s="564">
        <v>0</v>
      </c>
      <c r="AE906" s="564">
        <v>0</v>
      </c>
      <c r="AF906" s="564">
        <v>0</v>
      </c>
      <c r="AG906" s="564">
        <v>0</v>
      </c>
      <c r="AH906" s="564">
        <v>0</v>
      </c>
      <c r="AI906" s="564">
        <v>0</v>
      </c>
      <c r="AJ906" s="564">
        <v>0</v>
      </c>
      <c r="AK906" s="564">
        <v>0</v>
      </c>
    </row>
    <row r="907" spans="1:37">
      <c r="A907">
        <v>903</v>
      </c>
      <c r="B907" s="564">
        <f t="shared" ca="1" si="90"/>
        <v>20</v>
      </c>
      <c r="C907" s="564">
        <f t="shared" ca="1" si="85"/>
        <v>400</v>
      </c>
      <c r="D907" s="564">
        <f t="shared" ca="1" si="88"/>
        <v>20</v>
      </c>
      <c r="E907" s="564">
        <f t="shared" ca="1" si="86"/>
        <v>0</v>
      </c>
      <c r="F907" s="564">
        <f t="shared" ca="1" si="89"/>
        <v>1</v>
      </c>
      <c r="G907" s="564">
        <f t="shared" ca="1" si="87"/>
        <v>2.4420412406248548</v>
      </c>
      <c r="H907" s="564">
        <v>1</v>
      </c>
      <c r="I907" s="564">
        <v>1</v>
      </c>
      <c r="J907" s="564">
        <v>1</v>
      </c>
      <c r="K907" s="564">
        <v>1</v>
      </c>
      <c r="L907" s="564">
        <v>1</v>
      </c>
      <c r="M907" s="564">
        <v>1</v>
      </c>
      <c r="N907" s="564">
        <v>1</v>
      </c>
      <c r="O907" s="564">
        <v>1</v>
      </c>
      <c r="P907" s="564">
        <v>1</v>
      </c>
      <c r="Q907" s="564">
        <v>1</v>
      </c>
      <c r="R907" s="564">
        <v>1</v>
      </c>
      <c r="S907" s="564">
        <v>1</v>
      </c>
      <c r="T907" s="564">
        <v>1</v>
      </c>
      <c r="U907" s="564">
        <v>1</v>
      </c>
      <c r="V907" s="564">
        <v>1</v>
      </c>
      <c r="W907" s="564">
        <v>1</v>
      </c>
      <c r="X907" s="564">
        <v>1</v>
      </c>
      <c r="Y907" s="564">
        <v>1</v>
      </c>
      <c r="Z907" s="564">
        <v>1</v>
      </c>
      <c r="AA907" s="564">
        <v>1</v>
      </c>
      <c r="AB907" s="564">
        <v>1</v>
      </c>
      <c r="AC907" s="564">
        <v>1</v>
      </c>
      <c r="AD907" s="564">
        <v>1</v>
      </c>
      <c r="AE907" s="564">
        <v>1</v>
      </c>
      <c r="AF907" s="564">
        <v>1</v>
      </c>
      <c r="AG907" s="564">
        <v>1</v>
      </c>
      <c r="AH907" s="564">
        <v>1</v>
      </c>
      <c r="AI907" s="564">
        <v>1</v>
      </c>
      <c r="AJ907" s="564">
        <v>1</v>
      </c>
      <c r="AK907" s="564">
        <v>1</v>
      </c>
    </row>
    <row r="908" spans="1:37">
      <c r="A908">
        <v>904</v>
      </c>
      <c r="B908" s="564">
        <f t="shared" ca="1" si="90"/>
        <v>0</v>
      </c>
      <c r="C908" s="564">
        <f t="shared" ca="1" si="85"/>
        <v>0</v>
      </c>
      <c r="D908" s="564">
        <f t="shared" ca="1" si="88"/>
        <v>0</v>
      </c>
      <c r="E908" s="564">
        <f t="shared" ca="1" si="86"/>
        <v>0</v>
      </c>
      <c r="F908" s="564">
        <f t="shared" ca="1" si="89"/>
        <v>1</v>
      </c>
      <c r="G908" s="564">
        <f t="shared" ca="1" si="87"/>
        <v>5.1438261297554604</v>
      </c>
      <c r="H908" s="564">
        <v>0</v>
      </c>
      <c r="I908" s="564">
        <v>0</v>
      </c>
      <c r="J908" s="564">
        <v>0</v>
      </c>
      <c r="K908" s="564">
        <v>0</v>
      </c>
      <c r="L908" s="564">
        <v>0</v>
      </c>
      <c r="M908" s="564">
        <v>0</v>
      </c>
      <c r="N908" s="564">
        <v>0</v>
      </c>
      <c r="O908" s="564">
        <v>0</v>
      </c>
      <c r="P908" s="564">
        <v>0</v>
      </c>
      <c r="Q908" s="564">
        <v>0</v>
      </c>
      <c r="R908" s="564">
        <v>0</v>
      </c>
      <c r="S908" s="564">
        <v>0</v>
      </c>
      <c r="T908" s="564">
        <v>0</v>
      </c>
      <c r="U908" s="564">
        <v>0</v>
      </c>
      <c r="V908" s="564">
        <v>0</v>
      </c>
      <c r="W908" s="564">
        <v>0</v>
      </c>
      <c r="X908" s="564">
        <v>0</v>
      </c>
      <c r="Y908" s="564">
        <v>0</v>
      </c>
      <c r="Z908" s="564">
        <v>0</v>
      </c>
      <c r="AA908" s="564">
        <v>0</v>
      </c>
      <c r="AB908" s="564">
        <v>0</v>
      </c>
      <c r="AC908" s="564">
        <v>0</v>
      </c>
      <c r="AD908" s="564">
        <v>0</v>
      </c>
      <c r="AE908" s="564">
        <v>0</v>
      </c>
      <c r="AF908" s="564">
        <v>0</v>
      </c>
      <c r="AG908" s="564">
        <v>0</v>
      </c>
      <c r="AH908" s="564">
        <v>0</v>
      </c>
      <c r="AI908" s="564">
        <v>0</v>
      </c>
      <c r="AJ908" s="564">
        <v>0</v>
      </c>
      <c r="AK908" s="564">
        <v>0</v>
      </c>
    </row>
    <row r="909" spans="1:37">
      <c r="A909">
        <v>905</v>
      </c>
      <c r="B909" s="564">
        <f t="shared" ca="1" si="90"/>
        <v>20</v>
      </c>
      <c r="C909" s="564">
        <f t="shared" ca="1" si="85"/>
        <v>400</v>
      </c>
      <c r="D909" s="564">
        <f t="shared" ca="1" si="88"/>
        <v>20</v>
      </c>
      <c r="E909" s="564">
        <f t="shared" ca="1" si="86"/>
        <v>0</v>
      </c>
      <c r="F909" s="564">
        <f t="shared" ca="1" si="89"/>
        <v>1</v>
      </c>
      <c r="G909" s="564">
        <f t="shared" ca="1" si="87"/>
        <v>6.3477926573434349</v>
      </c>
      <c r="H909" s="564">
        <v>1</v>
      </c>
      <c r="I909" s="564">
        <v>1</v>
      </c>
      <c r="J909" s="564">
        <v>1</v>
      </c>
      <c r="K909" s="564">
        <v>1</v>
      </c>
      <c r="L909" s="564">
        <v>1</v>
      </c>
      <c r="M909" s="564">
        <v>1</v>
      </c>
      <c r="N909" s="564">
        <v>1</v>
      </c>
      <c r="O909" s="564">
        <v>1</v>
      </c>
      <c r="P909" s="564">
        <v>1</v>
      </c>
      <c r="Q909" s="564">
        <v>1</v>
      </c>
      <c r="R909" s="564">
        <v>1</v>
      </c>
      <c r="S909" s="564">
        <v>1</v>
      </c>
      <c r="T909" s="564">
        <v>1</v>
      </c>
      <c r="U909" s="564">
        <v>1</v>
      </c>
      <c r="V909" s="564">
        <v>1</v>
      </c>
      <c r="W909" s="564">
        <v>1</v>
      </c>
      <c r="X909" s="564">
        <v>1</v>
      </c>
      <c r="Y909" s="564">
        <v>1</v>
      </c>
      <c r="Z909" s="564">
        <v>1</v>
      </c>
      <c r="AA909" s="564">
        <v>1</v>
      </c>
      <c r="AB909" s="564">
        <v>1</v>
      </c>
      <c r="AC909" s="564">
        <v>1</v>
      </c>
      <c r="AD909" s="564">
        <v>1</v>
      </c>
      <c r="AE909" s="564">
        <v>1</v>
      </c>
      <c r="AF909" s="564">
        <v>1</v>
      </c>
      <c r="AG909" s="564">
        <v>1</v>
      </c>
      <c r="AH909" s="564">
        <v>1</v>
      </c>
      <c r="AI909" s="564">
        <v>1</v>
      </c>
      <c r="AJ909" s="564">
        <v>1</v>
      </c>
      <c r="AK909" s="564">
        <v>1</v>
      </c>
    </row>
    <row r="910" spans="1:37">
      <c r="A910">
        <v>906</v>
      </c>
      <c r="B910" s="564">
        <f t="shared" ca="1" si="90"/>
        <v>20</v>
      </c>
      <c r="C910" s="564">
        <f t="shared" ca="1" si="85"/>
        <v>400</v>
      </c>
      <c r="D910" s="564">
        <f t="shared" ca="1" si="88"/>
        <v>20</v>
      </c>
      <c r="E910" s="564">
        <f t="shared" ca="1" si="86"/>
        <v>0</v>
      </c>
      <c r="F910" s="564">
        <f t="shared" ca="1" si="89"/>
        <v>1</v>
      </c>
      <c r="G910" s="564">
        <f t="shared" ca="1" si="87"/>
        <v>2.5705085863468731</v>
      </c>
      <c r="H910" s="564">
        <v>1</v>
      </c>
      <c r="I910" s="564">
        <v>1</v>
      </c>
      <c r="J910" s="564">
        <v>1</v>
      </c>
      <c r="K910" s="564">
        <v>1</v>
      </c>
      <c r="L910" s="564">
        <v>1</v>
      </c>
      <c r="M910" s="564">
        <v>1</v>
      </c>
      <c r="N910" s="564">
        <v>1</v>
      </c>
      <c r="O910" s="564">
        <v>1</v>
      </c>
      <c r="P910" s="564">
        <v>1</v>
      </c>
      <c r="Q910" s="564">
        <v>1</v>
      </c>
      <c r="R910" s="564">
        <v>1</v>
      </c>
      <c r="S910" s="564">
        <v>1</v>
      </c>
      <c r="T910" s="564">
        <v>1</v>
      </c>
      <c r="U910" s="564">
        <v>1</v>
      </c>
      <c r="V910" s="564">
        <v>1</v>
      </c>
      <c r="W910" s="564">
        <v>1</v>
      </c>
      <c r="X910" s="564">
        <v>1</v>
      </c>
      <c r="Y910" s="564">
        <v>1</v>
      </c>
      <c r="Z910" s="564">
        <v>1</v>
      </c>
      <c r="AA910" s="564">
        <v>1</v>
      </c>
      <c r="AB910" s="564">
        <v>1</v>
      </c>
      <c r="AC910" s="564">
        <v>1</v>
      </c>
      <c r="AD910" s="564">
        <v>1</v>
      </c>
      <c r="AE910" s="564">
        <v>1</v>
      </c>
      <c r="AF910" s="564">
        <v>1</v>
      </c>
      <c r="AG910" s="564">
        <v>1</v>
      </c>
      <c r="AH910" s="564">
        <v>1</v>
      </c>
      <c r="AI910" s="564">
        <v>1</v>
      </c>
      <c r="AJ910" s="564">
        <v>1</v>
      </c>
      <c r="AK910" s="564">
        <v>1</v>
      </c>
    </row>
    <row r="911" spans="1:37">
      <c r="A911">
        <v>907</v>
      </c>
      <c r="B911" s="564">
        <f t="shared" ca="1" si="90"/>
        <v>20</v>
      </c>
      <c r="C911" s="564">
        <f t="shared" ca="1" si="85"/>
        <v>400</v>
      </c>
      <c r="D911" s="564">
        <f t="shared" ca="1" si="88"/>
        <v>20</v>
      </c>
      <c r="E911" s="564">
        <f t="shared" ca="1" si="86"/>
        <v>0</v>
      </c>
      <c r="F911" s="564">
        <f t="shared" ca="1" si="89"/>
        <v>1</v>
      </c>
      <c r="G911" s="564">
        <f t="shared" ca="1" si="87"/>
        <v>5.2056831332681739</v>
      </c>
      <c r="H911" s="564">
        <v>1</v>
      </c>
      <c r="I911" s="564">
        <v>1</v>
      </c>
      <c r="J911" s="564">
        <v>1</v>
      </c>
      <c r="K911" s="564">
        <v>1</v>
      </c>
      <c r="L911" s="564">
        <v>1</v>
      </c>
      <c r="M911" s="564">
        <v>1</v>
      </c>
      <c r="N911" s="564">
        <v>1</v>
      </c>
      <c r="O911" s="564">
        <v>1</v>
      </c>
      <c r="P911" s="564">
        <v>1</v>
      </c>
      <c r="Q911" s="564">
        <v>1</v>
      </c>
      <c r="R911" s="564">
        <v>1</v>
      </c>
      <c r="S911" s="564">
        <v>1</v>
      </c>
      <c r="T911" s="564">
        <v>1</v>
      </c>
      <c r="U911" s="564">
        <v>1</v>
      </c>
      <c r="V911" s="564">
        <v>1</v>
      </c>
      <c r="W911" s="564">
        <v>1</v>
      </c>
      <c r="X911" s="564">
        <v>1</v>
      </c>
      <c r="Y911" s="564">
        <v>1</v>
      </c>
      <c r="Z911" s="564">
        <v>1</v>
      </c>
      <c r="AA911" s="564">
        <v>1</v>
      </c>
      <c r="AB911" s="564">
        <v>1</v>
      </c>
      <c r="AC911" s="564">
        <v>1</v>
      </c>
      <c r="AD911" s="564">
        <v>1</v>
      </c>
      <c r="AE911" s="564">
        <v>1</v>
      </c>
      <c r="AF911" s="564">
        <v>1</v>
      </c>
      <c r="AG911" s="564">
        <v>1</v>
      </c>
      <c r="AH911" s="564">
        <v>1</v>
      </c>
      <c r="AI911" s="564">
        <v>1</v>
      </c>
      <c r="AJ911" s="564">
        <v>1</v>
      </c>
      <c r="AK911" s="564">
        <v>1</v>
      </c>
    </row>
    <row r="912" spans="1:37">
      <c r="A912">
        <v>908</v>
      </c>
      <c r="B912" s="564">
        <f t="shared" ca="1" si="90"/>
        <v>0</v>
      </c>
      <c r="C912" s="564">
        <f t="shared" ca="1" si="85"/>
        <v>0</v>
      </c>
      <c r="D912" s="564">
        <f t="shared" ca="1" si="88"/>
        <v>0</v>
      </c>
      <c r="E912" s="564">
        <f t="shared" ca="1" si="86"/>
        <v>0</v>
      </c>
      <c r="F912" s="564">
        <f t="shared" ca="1" si="89"/>
        <v>1</v>
      </c>
      <c r="G912" s="564">
        <f t="shared" ca="1" si="87"/>
        <v>1.8701158661159276</v>
      </c>
      <c r="H912" s="564">
        <v>0</v>
      </c>
      <c r="I912" s="564">
        <v>0</v>
      </c>
      <c r="J912" s="564">
        <v>0</v>
      </c>
      <c r="K912" s="564">
        <v>0</v>
      </c>
      <c r="L912" s="564">
        <v>0</v>
      </c>
      <c r="M912" s="564">
        <v>0</v>
      </c>
      <c r="N912" s="564">
        <v>0</v>
      </c>
      <c r="O912" s="564">
        <v>0</v>
      </c>
      <c r="P912" s="564">
        <v>0</v>
      </c>
      <c r="Q912" s="564">
        <v>0</v>
      </c>
      <c r="R912" s="564">
        <v>0</v>
      </c>
      <c r="S912" s="564">
        <v>0</v>
      </c>
      <c r="T912" s="564">
        <v>0</v>
      </c>
      <c r="U912" s="564">
        <v>0</v>
      </c>
      <c r="V912" s="564">
        <v>0</v>
      </c>
      <c r="W912" s="564">
        <v>0</v>
      </c>
      <c r="X912" s="564">
        <v>0</v>
      </c>
      <c r="Y912" s="564">
        <v>0</v>
      </c>
      <c r="Z912" s="564">
        <v>0</v>
      </c>
      <c r="AA912" s="564">
        <v>0</v>
      </c>
      <c r="AB912" s="564">
        <v>0</v>
      </c>
      <c r="AC912" s="564">
        <v>0</v>
      </c>
      <c r="AD912" s="564">
        <v>0</v>
      </c>
      <c r="AE912" s="564">
        <v>0</v>
      </c>
      <c r="AF912" s="564">
        <v>0</v>
      </c>
      <c r="AG912" s="564">
        <v>0</v>
      </c>
      <c r="AH912" s="564">
        <v>0</v>
      </c>
      <c r="AI912" s="564">
        <v>0</v>
      </c>
      <c r="AJ912" s="564">
        <v>0</v>
      </c>
      <c r="AK912" s="564">
        <v>0</v>
      </c>
    </row>
    <row r="913" spans="1:37">
      <c r="A913">
        <v>909</v>
      </c>
      <c r="B913" s="564">
        <f t="shared" ca="1" si="90"/>
        <v>0</v>
      </c>
      <c r="C913" s="564">
        <f t="shared" ca="1" si="85"/>
        <v>0</v>
      </c>
      <c r="D913" s="564">
        <f t="shared" ca="1" si="88"/>
        <v>0</v>
      </c>
      <c r="E913" s="564">
        <f t="shared" ca="1" si="86"/>
        <v>0</v>
      </c>
      <c r="F913" s="564">
        <f t="shared" ca="1" si="89"/>
        <v>1</v>
      </c>
      <c r="G913" s="564">
        <f t="shared" ca="1" si="87"/>
        <v>5.6258404934485089</v>
      </c>
      <c r="H913" s="564">
        <v>0</v>
      </c>
      <c r="I913" s="564">
        <v>0</v>
      </c>
      <c r="J913" s="564">
        <v>0</v>
      </c>
      <c r="K913" s="564">
        <v>0</v>
      </c>
      <c r="L913" s="564">
        <v>0</v>
      </c>
      <c r="M913" s="564">
        <v>0</v>
      </c>
      <c r="N913" s="564">
        <v>0</v>
      </c>
      <c r="O913" s="564">
        <v>0</v>
      </c>
      <c r="P913" s="564">
        <v>0</v>
      </c>
      <c r="Q913" s="564">
        <v>0</v>
      </c>
      <c r="R913" s="564">
        <v>0</v>
      </c>
      <c r="S913" s="564">
        <v>0</v>
      </c>
      <c r="T913" s="564">
        <v>0</v>
      </c>
      <c r="U913" s="564">
        <v>0</v>
      </c>
      <c r="V913" s="564">
        <v>0</v>
      </c>
      <c r="W913" s="564">
        <v>0</v>
      </c>
      <c r="X913" s="564">
        <v>0</v>
      </c>
      <c r="Y913" s="564">
        <v>0</v>
      </c>
      <c r="Z913" s="564">
        <v>0</v>
      </c>
      <c r="AA913" s="564">
        <v>0</v>
      </c>
      <c r="AB913" s="564">
        <v>0</v>
      </c>
      <c r="AC913" s="564">
        <v>0</v>
      </c>
      <c r="AD913" s="564">
        <v>0</v>
      </c>
      <c r="AE913" s="564">
        <v>0</v>
      </c>
      <c r="AF913" s="564">
        <v>0</v>
      </c>
      <c r="AG913" s="564">
        <v>0</v>
      </c>
      <c r="AH913" s="564">
        <v>0</v>
      </c>
      <c r="AI913" s="564">
        <v>0</v>
      </c>
      <c r="AJ913" s="564">
        <v>0</v>
      </c>
      <c r="AK913" s="564">
        <v>0</v>
      </c>
    </row>
    <row r="914" spans="1:37">
      <c r="A914">
        <v>910</v>
      </c>
      <c r="B914" s="564">
        <f t="shared" ca="1" si="90"/>
        <v>0</v>
      </c>
      <c r="C914" s="564">
        <f t="shared" ca="1" si="85"/>
        <v>0</v>
      </c>
      <c r="D914" s="564">
        <f t="shared" ca="1" si="88"/>
        <v>0</v>
      </c>
      <c r="E914" s="564">
        <f t="shared" ca="1" si="86"/>
        <v>0</v>
      </c>
      <c r="F914" s="564">
        <f t="shared" ca="1" si="89"/>
        <v>1</v>
      </c>
      <c r="G914" s="564">
        <f t="shared" ca="1" si="87"/>
        <v>-1.2541851525270111</v>
      </c>
      <c r="H914" s="564">
        <v>0</v>
      </c>
      <c r="I914" s="564">
        <v>0</v>
      </c>
      <c r="J914" s="564">
        <v>0</v>
      </c>
      <c r="K914" s="564">
        <v>0</v>
      </c>
      <c r="L914" s="564">
        <v>0</v>
      </c>
      <c r="M914" s="564">
        <v>0</v>
      </c>
      <c r="N914" s="564">
        <v>0</v>
      </c>
      <c r="O914" s="564">
        <v>0</v>
      </c>
      <c r="P914" s="564">
        <v>0</v>
      </c>
      <c r="Q914" s="564">
        <v>0</v>
      </c>
      <c r="R914" s="564">
        <v>0</v>
      </c>
      <c r="S914" s="564">
        <v>0</v>
      </c>
      <c r="T914" s="564">
        <v>0</v>
      </c>
      <c r="U914" s="564">
        <v>0</v>
      </c>
      <c r="V914" s="564">
        <v>0</v>
      </c>
      <c r="W914" s="564">
        <v>0</v>
      </c>
      <c r="X914" s="564">
        <v>0</v>
      </c>
      <c r="Y914" s="564">
        <v>0</v>
      </c>
      <c r="Z914" s="564">
        <v>0</v>
      </c>
      <c r="AA914" s="564">
        <v>0</v>
      </c>
      <c r="AB914" s="564">
        <v>0</v>
      </c>
      <c r="AC914" s="564">
        <v>0</v>
      </c>
      <c r="AD914" s="564">
        <v>0</v>
      </c>
      <c r="AE914" s="564">
        <v>0</v>
      </c>
      <c r="AF914" s="564">
        <v>0</v>
      </c>
      <c r="AG914" s="564">
        <v>0</v>
      </c>
      <c r="AH914" s="564">
        <v>0</v>
      </c>
      <c r="AI914" s="564">
        <v>0</v>
      </c>
      <c r="AJ914" s="564">
        <v>0</v>
      </c>
      <c r="AK914" s="564">
        <v>0</v>
      </c>
    </row>
    <row r="915" spans="1:37">
      <c r="A915">
        <v>911</v>
      </c>
      <c r="B915" s="564">
        <f t="shared" ca="1" si="90"/>
        <v>0</v>
      </c>
      <c r="C915" s="564">
        <f t="shared" ca="1" si="85"/>
        <v>0</v>
      </c>
      <c r="D915" s="564">
        <f t="shared" ca="1" si="88"/>
        <v>0</v>
      </c>
      <c r="E915" s="564">
        <f t="shared" ca="1" si="86"/>
        <v>0</v>
      </c>
      <c r="F915" s="564">
        <f t="shared" ca="1" si="89"/>
        <v>1</v>
      </c>
      <c r="G915" s="564">
        <f t="shared" ca="1" si="87"/>
        <v>7.3936950131338399</v>
      </c>
      <c r="H915" s="564">
        <v>0</v>
      </c>
      <c r="I915" s="564">
        <v>0</v>
      </c>
      <c r="J915" s="564">
        <v>0</v>
      </c>
      <c r="K915" s="564">
        <v>0</v>
      </c>
      <c r="L915" s="564">
        <v>0</v>
      </c>
      <c r="M915" s="564">
        <v>0</v>
      </c>
      <c r="N915" s="564">
        <v>0</v>
      </c>
      <c r="O915" s="564">
        <v>0</v>
      </c>
      <c r="P915" s="564">
        <v>0</v>
      </c>
      <c r="Q915" s="564">
        <v>0</v>
      </c>
      <c r="R915" s="564">
        <v>0</v>
      </c>
      <c r="S915" s="564">
        <v>0</v>
      </c>
      <c r="T915" s="564">
        <v>0</v>
      </c>
      <c r="U915" s="564">
        <v>0</v>
      </c>
      <c r="V915" s="564">
        <v>0</v>
      </c>
      <c r="W915" s="564">
        <v>0</v>
      </c>
      <c r="X915" s="564">
        <v>0</v>
      </c>
      <c r="Y915" s="564">
        <v>0</v>
      </c>
      <c r="Z915" s="564">
        <v>0</v>
      </c>
      <c r="AA915" s="564">
        <v>0</v>
      </c>
      <c r="AB915" s="564">
        <v>0</v>
      </c>
      <c r="AC915" s="564">
        <v>0</v>
      </c>
      <c r="AD915" s="564">
        <v>0</v>
      </c>
      <c r="AE915" s="564">
        <v>0</v>
      </c>
      <c r="AF915" s="564">
        <v>0</v>
      </c>
      <c r="AG915" s="564">
        <v>0</v>
      </c>
      <c r="AH915" s="564">
        <v>0</v>
      </c>
      <c r="AI915" s="564">
        <v>0</v>
      </c>
      <c r="AJ915" s="564">
        <v>0</v>
      </c>
      <c r="AK915" s="564">
        <v>0</v>
      </c>
    </row>
    <row r="916" spans="1:37">
      <c r="A916">
        <v>912</v>
      </c>
      <c r="B916" s="564">
        <f t="shared" ca="1" si="90"/>
        <v>20</v>
      </c>
      <c r="C916" s="564">
        <f t="shared" ca="1" si="85"/>
        <v>400</v>
      </c>
      <c r="D916" s="564">
        <f t="shared" ca="1" si="88"/>
        <v>20</v>
      </c>
      <c r="E916" s="564">
        <f t="shared" ca="1" si="86"/>
        <v>0</v>
      </c>
      <c r="F916" s="564">
        <f t="shared" ca="1" si="89"/>
        <v>1</v>
      </c>
      <c r="G916" s="564">
        <f t="shared" ca="1" si="87"/>
        <v>1.3524714465762924</v>
      </c>
      <c r="H916" s="564">
        <v>1</v>
      </c>
      <c r="I916" s="564">
        <v>1</v>
      </c>
      <c r="J916" s="564">
        <v>1</v>
      </c>
      <c r="K916" s="564">
        <v>1</v>
      </c>
      <c r="L916" s="564">
        <v>1</v>
      </c>
      <c r="M916" s="564">
        <v>1</v>
      </c>
      <c r="N916" s="564">
        <v>1</v>
      </c>
      <c r="O916" s="564">
        <v>1</v>
      </c>
      <c r="P916" s="564">
        <v>1</v>
      </c>
      <c r="Q916" s="564">
        <v>1</v>
      </c>
      <c r="R916" s="564">
        <v>1</v>
      </c>
      <c r="S916" s="564">
        <v>1</v>
      </c>
      <c r="T916" s="564">
        <v>1</v>
      </c>
      <c r="U916" s="564">
        <v>1</v>
      </c>
      <c r="V916" s="564">
        <v>1</v>
      </c>
      <c r="W916" s="564">
        <v>1</v>
      </c>
      <c r="X916" s="564">
        <v>1</v>
      </c>
      <c r="Y916" s="564">
        <v>1</v>
      </c>
      <c r="Z916" s="564">
        <v>1</v>
      </c>
      <c r="AA916" s="564">
        <v>1</v>
      </c>
      <c r="AB916" s="564">
        <v>1</v>
      </c>
      <c r="AC916" s="564">
        <v>1</v>
      </c>
      <c r="AD916" s="564">
        <v>1</v>
      </c>
      <c r="AE916" s="564">
        <v>1</v>
      </c>
      <c r="AF916" s="564">
        <v>1</v>
      </c>
      <c r="AG916" s="564">
        <v>1</v>
      </c>
      <c r="AH916" s="564">
        <v>1</v>
      </c>
      <c r="AI916" s="564">
        <v>1</v>
      </c>
      <c r="AJ916" s="564">
        <v>1</v>
      </c>
      <c r="AK916" s="564">
        <v>1</v>
      </c>
    </row>
    <row r="917" spans="1:37">
      <c r="A917">
        <v>913</v>
      </c>
      <c r="B917" s="564">
        <f t="shared" ca="1" si="90"/>
        <v>0</v>
      </c>
      <c r="C917" s="564">
        <f t="shared" ca="1" si="85"/>
        <v>0</v>
      </c>
      <c r="D917" s="564">
        <f t="shared" ca="1" si="88"/>
        <v>0</v>
      </c>
      <c r="E917" s="564">
        <f t="shared" ca="1" si="86"/>
        <v>0</v>
      </c>
      <c r="F917" s="564">
        <f t="shared" ca="1" si="89"/>
        <v>1</v>
      </c>
      <c r="G917" s="564">
        <f t="shared" ca="1" si="87"/>
        <v>-1.9315029764053637</v>
      </c>
      <c r="H917" s="564">
        <v>0</v>
      </c>
      <c r="I917" s="564">
        <v>0</v>
      </c>
      <c r="J917" s="564">
        <v>0</v>
      </c>
      <c r="K917" s="564">
        <v>0</v>
      </c>
      <c r="L917" s="564">
        <v>0</v>
      </c>
      <c r="M917" s="564">
        <v>0</v>
      </c>
      <c r="N917" s="564">
        <v>0</v>
      </c>
      <c r="O917" s="564">
        <v>0</v>
      </c>
      <c r="P917" s="564">
        <v>0</v>
      </c>
      <c r="Q917" s="564">
        <v>0</v>
      </c>
      <c r="R917" s="564">
        <v>0</v>
      </c>
      <c r="S917" s="564">
        <v>0</v>
      </c>
      <c r="T917" s="564">
        <v>0</v>
      </c>
      <c r="U917" s="564">
        <v>0</v>
      </c>
      <c r="V917" s="564">
        <v>0</v>
      </c>
      <c r="W917" s="564">
        <v>0</v>
      </c>
      <c r="X917" s="564">
        <v>0</v>
      </c>
      <c r="Y917" s="564">
        <v>0</v>
      </c>
      <c r="Z917" s="564">
        <v>0</v>
      </c>
      <c r="AA917" s="564">
        <v>0</v>
      </c>
      <c r="AB917" s="564">
        <v>0</v>
      </c>
      <c r="AC917" s="564">
        <v>0</v>
      </c>
      <c r="AD917" s="564">
        <v>0</v>
      </c>
      <c r="AE917" s="564">
        <v>0</v>
      </c>
      <c r="AF917" s="564">
        <v>0</v>
      </c>
      <c r="AG917" s="564">
        <v>0</v>
      </c>
      <c r="AH917" s="564">
        <v>0</v>
      </c>
      <c r="AI917" s="564">
        <v>0</v>
      </c>
      <c r="AJ917" s="564">
        <v>0</v>
      </c>
      <c r="AK917" s="564">
        <v>0</v>
      </c>
    </row>
    <row r="918" spans="1:37">
      <c r="A918">
        <v>914</v>
      </c>
      <c r="B918" s="564">
        <f t="shared" ca="1" si="90"/>
        <v>11</v>
      </c>
      <c r="C918" s="564">
        <f t="shared" ca="1" si="85"/>
        <v>121</v>
      </c>
      <c r="D918" s="564">
        <f t="shared" ca="1" si="88"/>
        <v>11</v>
      </c>
      <c r="E918" s="564">
        <f t="shared" ca="1" si="86"/>
        <v>4.95</v>
      </c>
      <c r="F918" s="564">
        <f t="shared" ca="1" si="89"/>
        <v>0.47894736842105268</v>
      </c>
      <c r="G918" s="564">
        <f t="shared" ca="1" si="87"/>
        <v>0.26541915907932712</v>
      </c>
      <c r="H918" s="564">
        <v>0</v>
      </c>
      <c r="I918" s="564">
        <v>0</v>
      </c>
      <c r="J918" s="564">
        <v>0</v>
      </c>
      <c r="K918" s="564">
        <v>0</v>
      </c>
      <c r="L918" s="564">
        <v>1</v>
      </c>
      <c r="M918" s="564">
        <v>1</v>
      </c>
      <c r="N918" s="564">
        <v>0</v>
      </c>
      <c r="O918" s="564">
        <v>1</v>
      </c>
      <c r="P918" s="564">
        <v>1</v>
      </c>
      <c r="Q918" s="564">
        <v>0</v>
      </c>
      <c r="R918" s="564">
        <v>1</v>
      </c>
      <c r="S918" s="564">
        <v>0</v>
      </c>
      <c r="T918" s="564">
        <v>0</v>
      </c>
      <c r="U918" s="564">
        <v>1</v>
      </c>
      <c r="V918" s="564">
        <v>1</v>
      </c>
      <c r="W918" s="564">
        <v>0</v>
      </c>
      <c r="X918" s="564">
        <v>1</v>
      </c>
      <c r="Y918" s="564">
        <v>1</v>
      </c>
      <c r="Z918" s="564">
        <v>1</v>
      </c>
      <c r="AA918" s="564">
        <v>1</v>
      </c>
      <c r="AB918" s="564">
        <v>0</v>
      </c>
      <c r="AC918" s="564">
        <v>1</v>
      </c>
      <c r="AD918" s="564">
        <v>0</v>
      </c>
      <c r="AE918" s="564">
        <v>0</v>
      </c>
      <c r="AF918" s="564">
        <v>1</v>
      </c>
      <c r="AG918" s="564">
        <v>0</v>
      </c>
      <c r="AH918" s="564">
        <v>1</v>
      </c>
      <c r="AI918" s="564">
        <v>0</v>
      </c>
      <c r="AJ918" s="564">
        <v>1</v>
      </c>
      <c r="AK918" s="564">
        <v>0</v>
      </c>
    </row>
    <row r="919" spans="1:37">
      <c r="A919">
        <v>915</v>
      </c>
      <c r="B919" s="564">
        <f t="shared" ca="1" si="90"/>
        <v>0</v>
      </c>
      <c r="C919" s="564">
        <f t="shared" ca="1" si="85"/>
        <v>0</v>
      </c>
      <c r="D919" s="564">
        <f t="shared" ca="1" si="88"/>
        <v>0</v>
      </c>
      <c r="E919" s="564">
        <f t="shared" ca="1" si="86"/>
        <v>0</v>
      </c>
      <c r="F919" s="564">
        <f t="shared" ca="1" si="89"/>
        <v>1</v>
      </c>
      <c r="G919" s="564">
        <f t="shared" ca="1" si="87"/>
        <v>-1.5287684615169321</v>
      </c>
      <c r="H919" s="564">
        <v>0</v>
      </c>
      <c r="I919" s="564">
        <v>0</v>
      </c>
      <c r="J919" s="564">
        <v>0</v>
      </c>
      <c r="K919" s="564">
        <v>0</v>
      </c>
      <c r="L919" s="564">
        <v>0</v>
      </c>
      <c r="M919" s="564">
        <v>0</v>
      </c>
      <c r="N919" s="564">
        <v>0</v>
      </c>
      <c r="O919" s="564">
        <v>0</v>
      </c>
      <c r="P919" s="564">
        <v>0</v>
      </c>
      <c r="Q919" s="564">
        <v>0</v>
      </c>
      <c r="R919" s="564">
        <v>0</v>
      </c>
      <c r="S919" s="564">
        <v>0</v>
      </c>
      <c r="T919" s="564">
        <v>0</v>
      </c>
      <c r="U919" s="564">
        <v>0</v>
      </c>
      <c r="V919" s="564">
        <v>0</v>
      </c>
      <c r="W919" s="564">
        <v>0</v>
      </c>
      <c r="X919" s="564">
        <v>0</v>
      </c>
      <c r="Y919" s="564">
        <v>0</v>
      </c>
      <c r="Z919" s="564">
        <v>0</v>
      </c>
      <c r="AA919" s="564">
        <v>0</v>
      </c>
      <c r="AB919" s="564">
        <v>0</v>
      </c>
      <c r="AC919" s="564">
        <v>0</v>
      </c>
      <c r="AD919" s="564">
        <v>0</v>
      </c>
      <c r="AE919" s="564">
        <v>0</v>
      </c>
      <c r="AF919" s="564">
        <v>0</v>
      </c>
      <c r="AG919" s="564">
        <v>0</v>
      </c>
      <c r="AH919" s="564">
        <v>0</v>
      </c>
      <c r="AI919" s="564">
        <v>0</v>
      </c>
      <c r="AJ919" s="564">
        <v>0</v>
      </c>
      <c r="AK919" s="564">
        <v>0</v>
      </c>
    </row>
    <row r="920" spans="1:37">
      <c r="A920">
        <v>916</v>
      </c>
      <c r="B920" s="564">
        <f t="shared" ca="1" si="90"/>
        <v>20</v>
      </c>
      <c r="C920" s="564">
        <f t="shared" ca="1" si="85"/>
        <v>400</v>
      </c>
      <c r="D920" s="564">
        <f t="shared" ca="1" si="88"/>
        <v>20</v>
      </c>
      <c r="E920" s="564">
        <f t="shared" ca="1" si="86"/>
        <v>0</v>
      </c>
      <c r="F920" s="564">
        <f t="shared" ca="1" si="89"/>
        <v>1</v>
      </c>
      <c r="G920" s="564">
        <f t="shared" ca="1" si="87"/>
        <v>-6.3589800315136831</v>
      </c>
      <c r="H920" s="564">
        <v>1</v>
      </c>
      <c r="I920" s="564">
        <v>1</v>
      </c>
      <c r="J920" s="564">
        <v>1</v>
      </c>
      <c r="K920" s="564">
        <v>1</v>
      </c>
      <c r="L920" s="564">
        <v>1</v>
      </c>
      <c r="M920" s="564">
        <v>1</v>
      </c>
      <c r="N920" s="564">
        <v>1</v>
      </c>
      <c r="O920" s="564">
        <v>1</v>
      </c>
      <c r="P920" s="564">
        <v>1</v>
      </c>
      <c r="Q920" s="564">
        <v>1</v>
      </c>
      <c r="R920" s="564">
        <v>1</v>
      </c>
      <c r="S920" s="564">
        <v>1</v>
      </c>
      <c r="T920" s="564">
        <v>1</v>
      </c>
      <c r="U920" s="564">
        <v>1</v>
      </c>
      <c r="V920" s="564">
        <v>1</v>
      </c>
      <c r="W920" s="564">
        <v>1</v>
      </c>
      <c r="X920" s="564">
        <v>1</v>
      </c>
      <c r="Y920" s="564">
        <v>1</v>
      </c>
      <c r="Z920" s="564">
        <v>1</v>
      </c>
      <c r="AA920" s="564">
        <v>1</v>
      </c>
      <c r="AB920" s="564">
        <v>1</v>
      </c>
      <c r="AC920" s="564">
        <v>1</v>
      </c>
      <c r="AD920" s="564">
        <v>1</v>
      </c>
      <c r="AE920" s="564">
        <v>1</v>
      </c>
      <c r="AF920" s="564">
        <v>1</v>
      </c>
      <c r="AG920" s="564">
        <v>1</v>
      </c>
      <c r="AH920" s="564">
        <v>1</v>
      </c>
      <c r="AI920" s="564">
        <v>1</v>
      </c>
      <c r="AJ920" s="564">
        <v>1</v>
      </c>
      <c r="AK920" s="564">
        <v>1</v>
      </c>
    </row>
    <row r="921" spans="1:37">
      <c r="A921">
        <v>917</v>
      </c>
      <c r="B921" s="564">
        <f t="shared" ca="1" si="90"/>
        <v>20</v>
      </c>
      <c r="C921" s="564">
        <f t="shared" ca="1" si="85"/>
        <v>400</v>
      </c>
      <c r="D921" s="564">
        <f t="shared" ca="1" si="88"/>
        <v>20</v>
      </c>
      <c r="E921" s="564">
        <f t="shared" ca="1" si="86"/>
        <v>0</v>
      </c>
      <c r="F921" s="564">
        <f t="shared" ca="1" si="89"/>
        <v>1</v>
      </c>
      <c r="G921" s="564">
        <f t="shared" ca="1" si="87"/>
        <v>6.1017985907232255</v>
      </c>
      <c r="H921" s="564">
        <v>1</v>
      </c>
      <c r="I921" s="564">
        <v>1</v>
      </c>
      <c r="J921" s="564">
        <v>1</v>
      </c>
      <c r="K921" s="564">
        <v>1</v>
      </c>
      <c r="L921" s="564">
        <v>1</v>
      </c>
      <c r="M921" s="564">
        <v>1</v>
      </c>
      <c r="N921" s="564">
        <v>1</v>
      </c>
      <c r="O921" s="564">
        <v>1</v>
      </c>
      <c r="P921" s="564">
        <v>1</v>
      </c>
      <c r="Q921" s="564">
        <v>1</v>
      </c>
      <c r="R921" s="564">
        <v>1</v>
      </c>
      <c r="S921" s="564">
        <v>1</v>
      </c>
      <c r="T921" s="564">
        <v>1</v>
      </c>
      <c r="U921" s="564">
        <v>1</v>
      </c>
      <c r="V921" s="564">
        <v>1</v>
      </c>
      <c r="W921" s="564">
        <v>1</v>
      </c>
      <c r="X921" s="564">
        <v>1</v>
      </c>
      <c r="Y921" s="564">
        <v>1</v>
      </c>
      <c r="Z921" s="564">
        <v>1</v>
      </c>
      <c r="AA921" s="564">
        <v>1</v>
      </c>
      <c r="AB921" s="564">
        <v>1</v>
      </c>
      <c r="AC921" s="564">
        <v>1</v>
      </c>
      <c r="AD921" s="564">
        <v>1</v>
      </c>
      <c r="AE921" s="564">
        <v>1</v>
      </c>
      <c r="AF921" s="564">
        <v>1</v>
      </c>
      <c r="AG921" s="564">
        <v>1</v>
      </c>
      <c r="AH921" s="564">
        <v>1</v>
      </c>
      <c r="AI921" s="564">
        <v>1</v>
      </c>
      <c r="AJ921" s="564">
        <v>1</v>
      </c>
      <c r="AK921" s="564">
        <v>1</v>
      </c>
    </row>
    <row r="922" spans="1:37">
      <c r="A922">
        <v>918</v>
      </c>
      <c r="B922" s="564">
        <f t="shared" ca="1" si="90"/>
        <v>20</v>
      </c>
      <c r="C922" s="564">
        <f t="shared" ca="1" si="85"/>
        <v>400</v>
      </c>
      <c r="D922" s="564">
        <f t="shared" ca="1" si="88"/>
        <v>20</v>
      </c>
      <c r="E922" s="564">
        <f t="shared" ca="1" si="86"/>
        <v>0</v>
      </c>
      <c r="F922" s="564">
        <f t="shared" ca="1" si="89"/>
        <v>1</v>
      </c>
      <c r="G922" s="564">
        <f t="shared" ca="1" si="87"/>
        <v>4.8583069013350837</v>
      </c>
      <c r="H922" s="564">
        <v>1</v>
      </c>
      <c r="I922" s="564">
        <v>1</v>
      </c>
      <c r="J922" s="564">
        <v>1</v>
      </c>
      <c r="K922" s="564">
        <v>1</v>
      </c>
      <c r="L922" s="564">
        <v>1</v>
      </c>
      <c r="M922" s="564">
        <v>1</v>
      </c>
      <c r="N922" s="564">
        <v>1</v>
      </c>
      <c r="O922" s="564">
        <v>1</v>
      </c>
      <c r="P922" s="564">
        <v>1</v>
      </c>
      <c r="Q922" s="564">
        <v>1</v>
      </c>
      <c r="R922" s="564">
        <v>1</v>
      </c>
      <c r="S922" s="564">
        <v>1</v>
      </c>
      <c r="T922" s="564">
        <v>1</v>
      </c>
      <c r="U922" s="564">
        <v>1</v>
      </c>
      <c r="V922" s="564">
        <v>1</v>
      </c>
      <c r="W922" s="564">
        <v>1</v>
      </c>
      <c r="X922" s="564">
        <v>1</v>
      </c>
      <c r="Y922" s="564">
        <v>1</v>
      </c>
      <c r="Z922" s="564">
        <v>1</v>
      </c>
      <c r="AA922" s="564">
        <v>1</v>
      </c>
      <c r="AB922" s="564">
        <v>1</v>
      </c>
      <c r="AC922" s="564">
        <v>1</v>
      </c>
      <c r="AD922" s="564">
        <v>1</v>
      </c>
      <c r="AE922" s="564">
        <v>1</v>
      </c>
      <c r="AF922" s="564">
        <v>1</v>
      </c>
      <c r="AG922" s="564">
        <v>1</v>
      </c>
      <c r="AH922" s="564">
        <v>1</v>
      </c>
      <c r="AI922" s="564">
        <v>1</v>
      </c>
      <c r="AJ922" s="564">
        <v>1</v>
      </c>
      <c r="AK922" s="564">
        <v>1</v>
      </c>
    </row>
    <row r="923" spans="1:37">
      <c r="A923">
        <v>919</v>
      </c>
      <c r="B923" s="564">
        <f t="shared" ca="1" si="90"/>
        <v>20</v>
      </c>
      <c r="C923" s="564">
        <f t="shared" ca="1" si="85"/>
        <v>400</v>
      </c>
      <c r="D923" s="564">
        <f t="shared" ca="1" si="88"/>
        <v>20</v>
      </c>
      <c r="E923" s="564">
        <f t="shared" ca="1" si="86"/>
        <v>0</v>
      </c>
      <c r="F923" s="564">
        <f t="shared" ca="1" si="89"/>
        <v>1</v>
      </c>
      <c r="G923" s="564">
        <f t="shared" ca="1" si="87"/>
        <v>4.7827493267314907</v>
      </c>
      <c r="H923" s="564">
        <v>1</v>
      </c>
      <c r="I923" s="564">
        <v>1</v>
      </c>
      <c r="J923" s="564">
        <v>1</v>
      </c>
      <c r="K923" s="564">
        <v>1</v>
      </c>
      <c r="L923" s="564">
        <v>1</v>
      </c>
      <c r="M923" s="564">
        <v>1</v>
      </c>
      <c r="N923" s="564">
        <v>1</v>
      </c>
      <c r="O923" s="564">
        <v>1</v>
      </c>
      <c r="P923" s="564">
        <v>1</v>
      </c>
      <c r="Q923" s="564">
        <v>1</v>
      </c>
      <c r="R923" s="564">
        <v>1</v>
      </c>
      <c r="S923" s="564">
        <v>1</v>
      </c>
      <c r="T923" s="564">
        <v>1</v>
      </c>
      <c r="U923" s="564">
        <v>1</v>
      </c>
      <c r="V923" s="564">
        <v>1</v>
      </c>
      <c r="W923" s="564">
        <v>1</v>
      </c>
      <c r="X923" s="564">
        <v>1</v>
      </c>
      <c r="Y923" s="564">
        <v>1</v>
      </c>
      <c r="Z923" s="564">
        <v>1</v>
      </c>
      <c r="AA923" s="564">
        <v>1</v>
      </c>
      <c r="AB923" s="564">
        <v>1</v>
      </c>
      <c r="AC923" s="564">
        <v>1</v>
      </c>
      <c r="AD923" s="564">
        <v>1</v>
      </c>
      <c r="AE923" s="564">
        <v>1</v>
      </c>
      <c r="AF923" s="564">
        <v>1</v>
      </c>
      <c r="AG923" s="564">
        <v>1</v>
      </c>
      <c r="AH923" s="564">
        <v>1</v>
      </c>
      <c r="AI923" s="564">
        <v>1</v>
      </c>
      <c r="AJ923" s="564">
        <v>1</v>
      </c>
      <c r="AK923" s="564">
        <v>1</v>
      </c>
    </row>
    <row r="924" spans="1:37">
      <c r="A924">
        <v>920</v>
      </c>
      <c r="B924" s="564">
        <f t="shared" ca="1" si="90"/>
        <v>0</v>
      </c>
      <c r="C924" s="564">
        <f t="shared" ca="1" si="85"/>
        <v>0</v>
      </c>
      <c r="D924" s="564">
        <f t="shared" ca="1" si="88"/>
        <v>0</v>
      </c>
      <c r="E924" s="564">
        <f t="shared" ca="1" si="86"/>
        <v>0</v>
      </c>
      <c r="F924" s="564">
        <f t="shared" ca="1" si="89"/>
        <v>1</v>
      </c>
      <c r="G924" s="564">
        <f t="shared" ca="1" si="87"/>
        <v>-4.5646384306033418</v>
      </c>
      <c r="H924" s="564">
        <v>0</v>
      </c>
      <c r="I924" s="564">
        <v>0</v>
      </c>
      <c r="J924" s="564">
        <v>0</v>
      </c>
      <c r="K924" s="564">
        <v>0</v>
      </c>
      <c r="L924" s="564">
        <v>0</v>
      </c>
      <c r="M924" s="564">
        <v>0</v>
      </c>
      <c r="N924" s="564">
        <v>0</v>
      </c>
      <c r="O924" s="564">
        <v>0</v>
      </c>
      <c r="P924" s="564">
        <v>0</v>
      </c>
      <c r="Q924" s="564">
        <v>0</v>
      </c>
      <c r="R924" s="564">
        <v>0</v>
      </c>
      <c r="S924" s="564">
        <v>0</v>
      </c>
      <c r="T924" s="564">
        <v>0</v>
      </c>
      <c r="U924" s="564">
        <v>0</v>
      </c>
      <c r="V924" s="564">
        <v>0</v>
      </c>
      <c r="W924" s="564">
        <v>0</v>
      </c>
      <c r="X924" s="564">
        <v>0</v>
      </c>
      <c r="Y924" s="564">
        <v>0</v>
      </c>
      <c r="Z924" s="564">
        <v>0</v>
      </c>
      <c r="AA924" s="564">
        <v>0</v>
      </c>
      <c r="AB924" s="564">
        <v>0</v>
      </c>
      <c r="AC924" s="564">
        <v>0</v>
      </c>
      <c r="AD924" s="564">
        <v>0</v>
      </c>
      <c r="AE924" s="564">
        <v>0</v>
      </c>
      <c r="AF924" s="564">
        <v>0</v>
      </c>
      <c r="AG924" s="564">
        <v>0</v>
      </c>
      <c r="AH924" s="564">
        <v>0</v>
      </c>
      <c r="AI924" s="564">
        <v>0</v>
      </c>
      <c r="AJ924" s="564">
        <v>0</v>
      </c>
      <c r="AK924" s="564">
        <v>0</v>
      </c>
    </row>
    <row r="925" spans="1:37">
      <c r="A925">
        <v>921</v>
      </c>
      <c r="B925" s="564">
        <f t="shared" ca="1" si="90"/>
        <v>0</v>
      </c>
      <c r="C925" s="564">
        <f t="shared" ca="1" si="85"/>
        <v>0</v>
      </c>
      <c r="D925" s="564">
        <f t="shared" ca="1" si="88"/>
        <v>0</v>
      </c>
      <c r="E925" s="564">
        <f t="shared" ca="1" si="86"/>
        <v>0</v>
      </c>
      <c r="F925" s="564">
        <f t="shared" ca="1" si="89"/>
        <v>1</v>
      </c>
      <c r="G925" s="564">
        <f t="shared" ca="1" si="87"/>
        <v>1.2074772541477197</v>
      </c>
      <c r="H925" s="564">
        <v>0</v>
      </c>
      <c r="I925" s="564">
        <v>0</v>
      </c>
      <c r="J925" s="564">
        <v>0</v>
      </c>
      <c r="K925" s="564">
        <v>0</v>
      </c>
      <c r="L925" s="564">
        <v>0</v>
      </c>
      <c r="M925" s="564">
        <v>0</v>
      </c>
      <c r="N925" s="564">
        <v>0</v>
      </c>
      <c r="O925" s="564">
        <v>0</v>
      </c>
      <c r="P925" s="564">
        <v>0</v>
      </c>
      <c r="Q925" s="564">
        <v>0</v>
      </c>
      <c r="R925" s="564">
        <v>0</v>
      </c>
      <c r="S925" s="564">
        <v>0</v>
      </c>
      <c r="T925" s="564">
        <v>0</v>
      </c>
      <c r="U925" s="564">
        <v>0</v>
      </c>
      <c r="V925" s="564">
        <v>0</v>
      </c>
      <c r="W925" s="564">
        <v>0</v>
      </c>
      <c r="X925" s="564">
        <v>0</v>
      </c>
      <c r="Y925" s="564">
        <v>0</v>
      </c>
      <c r="Z925" s="564">
        <v>0</v>
      </c>
      <c r="AA925" s="564">
        <v>0</v>
      </c>
      <c r="AB925" s="564">
        <v>0</v>
      </c>
      <c r="AC925" s="564">
        <v>0</v>
      </c>
      <c r="AD925" s="564">
        <v>0</v>
      </c>
      <c r="AE925" s="564">
        <v>0</v>
      </c>
      <c r="AF925" s="564">
        <v>0</v>
      </c>
      <c r="AG925" s="564">
        <v>0</v>
      </c>
      <c r="AH925" s="564">
        <v>0</v>
      </c>
      <c r="AI925" s="564">
        <v>0</v>
      </c>
      <c r="AJ925" s="564">
        <v>0</v>
      </c>
      <c r="AK925" s="564">
        <v>0</v>
      </c>
    </row>
    <row r="926" spans="1:37">
      <c r="A926">
        <v>922</v>
      </c>
      <c r="B926" s="564">
        <f t="shared" ca="1" si="90"/>
        <v>20</v>
      </c>
      <c r="C926" s="564">
        <f t="shared" ca="1" si="85"/>
        <v>400</v>
      </c>
      <c r="D926" s="564">
        <f t="shared" ca="1" si="88"/>
        <v>20</v>
      </c>
      <c r="E926" s="564">
        <f t="shared" ca="1" si="86"/>
        <v>0</v>
      </c>
      <c r="F926" s="564">
        <f t="shared" ca="1" si="89"/>
        <v>1</v>
      </c>
      <c r="G926" s="564">
        <f t="shared" ca="1" si="87"/>
        <v>3.3680921930015555</v>
      </c>
      <c r="H926" s="564">
        <v>1</v>
      </c>
      <c r="I926" s="564">
        <v>1</v>
      </c>
      <c r="J926" s="564">
        <v>1</v>
      </c>
      <c r="K926" s="564">
        <v>1</v>
      </c>
      <c r="L926" s="564">
        <v>1</v>
      </c>
      <c r="M926" s="564">
        <v>1</v>
      </c>
      <c r="N926" s="564">
        <v>1</v>
      </c>
      <c r="O926" s="564">
        <v>1</v>
      </c>
      <c r="P926" s="564">
        <v>1</v>
      </c>
      <c r="Q926" s="564">
        <v>1</v>
      </c>
      <c r="R926" s="564">
        <v>1</v>
      </c>
      <c r="S926" s="564">
        <v>1</v>
      </c>
      <c r="T926" s="564">
        <v>1</v>
      </c>
      <c r="U926" s="564">
        <v>1</v>
      </c>
      <c r="V926" s="564">
        <v>1</v>
      </c>
      <c r="W926" s="564">
        <v>1</v>
      </c>
      <c r="X926" s="564">
        <v>1</v>
      </c>
      <c r="Y926" s="564">
        <v>1</v>
      </c>
      <c r="Z926" s="564">
        <v>1</v>
      </c>
      <c r="AA926" s="564">
        <v>1</v>
      </c>
      <c r="AB926" s="564">
        <v>1</v>
      </c>
      <c r="AC926" s="564">
        <v>1</v>
      </c>
      <c r="AD926" s="564">
        <v>1</v>
      </c>
      <c r="AE926" s="564">
        <v>1</v>
      </c>
      <c r="AF926" s="564">
        <v>1</v>
      </c>
      <c r="AG926" s="564">
        <v>1</v>
      </c>
      <c r="AH926" s="564">
        <v>1</v>
      </c>
      <c r="AI926" s="564">
        <v>1</v>
      </c>
      <c r="AJ926" s="564">
        <v>1</v>
      </c>
      <c r="AK926" s="564">
        <v>1</v>
      </c>
    </row>
    <row r="927" spans="1:37">
      <c r="A927">
        <v>923</v>
      </c>
      <c r="B927" s="564">
        <f t="shared" ca="1" si="90"/>
        <v>0</v>
      </c>
      <c r="C927" s="564">
        <f t="shared" ca="1" si="85"/>
        <v>0</v>
      </c>
      <c r="D927" s="564">
        <f t="shared" ca="1" si="88"/>
        <v>0</v>
      </c>
      <c r="E927" s="564">
        <f t="shared" ca="1" si="86"/>
        <v>0</v>
      </c>
      <c r="F927" s="564">
        <f t="shared" ca="1" si="89"/>
        <v>1</v>
      </c>
      <c r="G927" s="564">
        <f t="shared" ca="1" si="87"/>
        <v>7.2329965241052108</v>
      </c>
      <c r="H927" s="564">
        <v>0</v>
      </c>
      <c r="I927" s="564">
        <v>0</v>
      </c>
      <c r="J927" s="564">
        <v>0</v>
      </c>
      <c r="K927" s="564">
        <v>0</v>
      </c>
      <c r="L927" s="564">
        <v>0</v>
      </c>
      <c r="M927" s="564">
        <v>0</v>
      </c>
      <c r="N927" s="564">
        <v>0</v>
      </c>
      <c r="O927" s="564">
        <v>0</v>
      </c>
      <c r="P927" s="564">
        <v>0</v>
      </c>
      <c r="Q927" s="564">
        <v>0</v>
      </c>
      <c r="R927" s="564">
        <v>0</v>
      </c>
      <c r="S927" s="564">
        <v>0</v>
      </c>
      <c r="T927" s="564">
        <v>0</v>
      </c>
      <c r="U927" s="564">
        <v>0</v>
      </c>
      <c r="V927" s="564">
        <v>0</v>
      </c>
      <c r="W927" s="564">
        <v>0</v>
      </c>
      <c r="X927" s="564">
        <v>0</v>
      </c>
      <c r="Y927" s="564">
        <v>0</v>
      </c>
      <c r="Z927" s="564">
        <v>0</v>
      </c>
      <c r="AA927" s="564">
        <v>0</v>
      </c>
      <c r="AB927" s="564">
        <v>0</v>
      </c>
      <c r="AC927" s="564">
        <v>0</v>
      </c>
      <c r="AD927" s="564">
        <v>0</v>
      </c>
      <c r="AE927" s="564">
        <v>0</v>
      </c>
      <c r="AF927" s="564">
        <v>0</v>
      </c>
      <c r="AG927" s="564">
        <v>0</v>
      </c>
      <c r="AH927" s="564">
        <v>0</v>
      </c>
      <c r="AI927" s="564">
        <v>0</v>
      </c>
      <c r="AJ927" s="564">
        <v>0</v>
      </c>
      <c r="AK927" s="564">
        <v>0</v>
      </c>
    </row>
    <row r="928" spans="1:37">
      <c r="A928">
        <v>924</v>
      </c>
      <c r="B928" s="564">
        <f t="shared" ca="1" si="90"/>
        <v>20</v>
      </c>
      <c r="C928" s="564">
        <f t="shared" ca="1" si="85"/>
        <v>400</v>
      </c>
      <c r="D928" s="564">
        <f t="shared" ca="1" si="88"/>
        <v>20</v>
      </c>
      <c r="E928" s="564">
        <f t="shared" ca="1" si="86"/>
        <v>0</v>
      </c>
      <c r="F928" s="564">
        <f t="shared" ca="1" si="89"/>
        <v>1</v>
      </c>
      <c r="G928" s="564">
        <f t="shared" ca="1" si="87"/>
        <v>5.418788261920195</v>
      </c>
      <c r="H928" s="564">
        <v>1</v>
      </c>
      <c r="I928" s="564">
        <v>1</v>
      </c>
      <c r="J928" s="564">
        <v>1</v>
      </c>
      <c r="K928" s="564">
        <v>1</v>
      </c>
      <c r="L928" s="564">
        <v>1</v>
      </c>
      <c r="M928" s="564">
        <v>1</v>
      </c>
      <c r="N928" s="564">
        <v>1</v>
      </c>
      <c r="O928" s="564">
        <v>1</v>
      </c>
      <c r="P928" s="564">
        <v>1</v>
      </c>
      <c r="Q928" s="564">
        <v>1</v>
      </c>
      <c r="R928" s="564">
        <v>1</v>
      </c>
      <c r="S928" s="564">
        <v>1</v>
      </c>
      <c r="T928" s="564">
        <v>1</v>
      </c>
      <c r="U928" s="564">
        <v>1</v>
      </c>
      <c r="V928" s="564">
        <v>1</v>
      </c>
      <c r="W928" s="564">
        <v>1</v>
      </c>
      <c r="X928" s="564">
        <v>1</v>
      </c>
      <c r="Y928" s="564">
        <v>1</v>
      </c>
      <c r="Z928" s="564">
        <v>1</v>
      </c>
      <c r="AA928" s="564">
        <v>1</v>
      </c>
      <c r="AB928" s="564">
        <v>1</v>
      </c>
      <c r="AC928" s="564">
        <v>1</v>
      </c>
      <c r="AD928" s="564">
        <v>1</v>
      </c>
      <c r="AE928" s="564">
        <v>1</v>
      </c>
      <c r="AF928" s="564">
        <v>1</v>
      </c>
      <c r="AG928" s="564">
        <v>1</v>
      </c>
      <c r="AH928" s="564">
        <v>1</v>
      </c>
      <c r="AI928" s="564">
        <v>1</v>
      </c>
      <c r="AJ928" s="564">
        <v>1</v>
      </c>
      <c r="AK928" s="564">
        <v>1</v>
      </c>
    </row>
    <row r="929" spans="1:37">
      <c r="A929">
        <v>925</v>
      </c>
      <c r="B929" s="564">
        <f t="shared" ca="1" si="90"/>
        <v>20</v>
      </c>
      <c r="C929" s="564">
        <f t="shared" ca="1" si="85"/>
        <v>400</v>
      </c>
      <c r="D929" s="564">
        <f t="shared" ca="1" si="88"/>
        <v>20</v>
      </c>
      <c r="E929" s="564">
        <f t="shared" ca="1" si="86"/>
        <v>0</v>
      </c>
      <c r="F929" s="564">
        <f t="shared" ca="1" si="89"/>
        <v>1</v>
      </c>
      <c r="G929" s="564">
        <f t="shared" ca="1" si="87"/>
        <v>-1.6405339044729881</v>
      </c>
      <c r="H929" s="564">
        <v>1</v>
      </c>
      <c r="I929" s="564">
        <v>1</v>
      </c>
      <c r="J929" s="564">
        <v>1</v>
      </c>
      <c r="K929" s="564">
        <v>1</v>
      </c>
      <c r="L929" s="564">
        <v>1</v>
      </c>
      <c r="M929" s="564">
        <v>1</v>
      </c>
      <c r="N929" s="564">
        <v>1</v>
      </c>
      <c r="O929" s="564">
        <v>1</v>
      </c>
      <c r="P929" s="564">
        <v>1</v>
      </c>
      <c r="Q929" s="564">
        <v>1</v>
      </c>
      <c r="R929" s="564">
        <v>1</v>
      </c>
      <c r="S929" s="564">
        <v>1</v>
      </c>
      <c r="T929" s="564">
        <v>1</v>
      </c>
      <c r="U929" s="564">
        <v>1</v>
      </c>
      <c r="V929" s="564">
        <v>1</v>
      </c>
      <c r="W929" s="564">
        <v>1</v>
      </c>
      <c r="X929" s="564">
        <v>1</v>
      </c>
      <c r="Y929" s="564">
        <v>1</v>
      </c>
      <c r="Z929" s="564">
        <v>1</v>
      </c>
      <c r="AA929" s="564">
        <v>1</v>
      </c>
      <c r="AB929" s="564">
        <v>1</v>
      </c>
      <c r="AC929" s="564">
        <v>1</v>
      </c>
      <c r="AD929" s="564">
        <v>1</v>
      </c>
      <c r="AE929" s="564">
        <v>1</v>
      </c>
      <c r="AF929" s="564">
        <v>1</v>
      </c>
      <c r="AG929" s="564">
        <v>1</v>
      </c>
      <c r="AH929" s="564">
        <v>1</v>
      </c>
      <c r="AI929" s="564">
        <v>1</v>
      </c>
      <c r="AJ929" s="564">
        <v>1</v>
      </c>
      <c r="AK929" s="564">
        <v>1</v>
      </c>
    </row>
    <row r="930" spans="1:37">
      <c r="A930">
        <v>926</v>
      </c>
      <c r="B930" s="564">
        <f t="shared" ca="1" si="90"/>
        <v>0</v>
      </c>
      <c r="C930" s="564">
        <f t="shared" ca="1" si="85"/>
        <v>0</v>
      </c>
      <c r="D930" s="564">
        <f t="shared" ca="1" si="88"/>
        <v>0</v>
      </c>
      <c r="E930" s="564">
        <f t="shared" ca="1" si="86"/>
        <v>0</v>
      </c>
      <c r="F930" s="564">
        <f t="shared" ca="1" si="89"/>
        <v>1</v>
      </c>
      <c r="G930" s="564">
        <f t="shared" ca="1" si="87"/>
        <v>-1.5648020263864271</v>
      </c>
      <c r="H930" s="564">
        <v>0</v>
      </c>
      <c r="I930" s="564">
        <v>0</v>
      </c>
      <c r="J930" s="564">
        <v>0</v>
      </c>
      <c r="K930" s="564">
        <v>0</v>
      </c>
      <c r="L930" s="564">
        <v>0</v>
      </c>
      <c r="M930" s="564">
        <v>0</v>
      </c>
      <c r="N930" s="564">
        <v>0</v>
      </c>
      <c r="O930" s="564">
        <v>0</v>
      </c>
      <c r="P930" s="564">
        <v>0</v>
      </c>
      <c r="Q930" s="564">
        <v>0</v>
      </c>
      <c r="R930" s="564">
        <v>0</v>
      </c>
      <c r="S930" s="564">
        <v>0</v>
      </c>
      <c r="T930" s="564">
        <v>0</v>
      </c>
      <c r="U930" s="564">
        <v>0</v>
      </c>
      <c r="V930" s="564">
        <v>0</v>
      </c>
      <c r="W930" s="564">
        <v>0</v>
      </c>
      <c r="X930" s="564">
        <v>0</v>
      </c>
      <c r="Y930" s="564">
        <v>0</v>
      </c>
      <c r="Z930" s="564">
        <v>0</v>
      </c>
      <c r="AA930" s="564">
        <v>0</v>
      </c>
      <c r="AB930" s="564">
        <v>0</v>
      </c>
      <c r="AC930" s="564">
        <v>0</v>
      </c>
      <c r="AD930" s="564">
        <v>0</v>
      </c>
      <c r="AE930" s="564">
        <v>0</v>
      </c>
      <c r="AF930" s="564">
        <v>0</v>
      </c>
      <c r="AG930" s="564">
        <v>0</v>
      </c>
      <c r="AH930" s="564">
        <v>0</v>
      </c>
      <c r="AI930" s="564">
        <v>0</v>
      </c>
      <c r="AJ930" s="564">
        <v>0</v>
      </c>
      <c r="AK930" s="564">
        <v>0</v>
      </c>
    </row>
    <row r="931" spans="1:37">
      <c r="A931">
        <v>927</v>
      </c>
      <c r="B931" s="564">
        <f t="shared" ca="1" si="90"/>
        <v>20</v>
      </c>
      <c r="C931" s="564">
        <f t="shared" ca="1" si="85"/>
        <v>400</v>
      </c>
      <c r="D931" s="564">
        <f t="shared" ca="1" si="88"/>
        <v>20</v>
      </c>
      <c r="E931" s="564">
        <f t="shared" ca="1" si="86"/>
        <v>0</v>
      </c>
      <c r="F931" s="564">
        <f t="shared" ca="1" si="89"/>
        <v>1</v>
      </c>
      <c r="G931" s="564">
        <f t="shared" ca="1" si="87"/>
        <v>0.77534621707642337</v>
      </c>
      <c r="H931" s="564">
        <v>1</v>
      </c>
      <c r="I931" s="564">
        <v>1</v>
      </c>
      <c r="J931" s="564">
        <v>1</v>
      </c>
      <c r="K931" s="564">
        <v>1</v>
      </c>
      <c r="L931" s="564">
        <v>1</v>
      </c>
      <c r="M931" s="564">
        <v>1</v>
      </c>
      <c r="N931" s="564">
        <v>1</v>
      </c>
      <c r="O931" s="564">
        <v>1</v>
      </c>
      <c r="P931" s="564">
        <v>1</v>
      </c>
      <c r="Q931" s="564">
        <v>1</v>
      </c>
      <c r="R931" s="564">
        <v>1</v>
      </c>
      <c r="S931" s="564">
        <v>1</v>
      </c>
      <c r="T931" s="564">
        <v>1</v>
      </c>
      <c r="U931" s="564">
        <v>1</v>
      </c>
      <c r="V931" s="564">
        <v>1</v>
      </c>
      <c r="W931" s="564">
        <v>1</v>
      </c>
      <c r="X931" s="564">
        <v>1</v>
      </c>
      <c r="Y931" s="564">
        <v>1</v>
      </c>
      <c r="Z931" s="564">
        <v>1</v>
      </c>
      <c r="AA931" s="564">
        <v>1</v>
      </c>
      <c r="AB931" s="564">
        <v>1</v>
      </c>
      <c r="AC931" s="564">
        <v>1</v>
      </c>
      <c r="AD931" s="564">
        <v>1</v>
      </c>
      <c r="AE931" s="564">
        <v>1</v>
      </c>
      <c r="AF931" s="564">
        <v>1</v>
      </c>
      <c r="AG931" s="564">
        <v>1</v>
      </c>
      <c r="AH931" s="564">
        <v>1</v>
      </c>
      <c r="AI931" s="564">
        <v>1</v>
      </c>
      <c r="AJ931" s="564">
        <v>1</v>
      </c>
      <c r="AK931" s="564">
        <v>1</v>
      </c>
    </row>
    <row r="932" spans="1:37">
      <c r="A932">
        <v>928</v>
      </c>
      <c r="B932" s="564">
        <f t="shared" ca="1" si="90"/>
        <v>20</v>
      </c>
      <c r="C932" s="564">
        <f t="shared" ca="1" si="85"/>
        <v>400</v>
      </c>
      <c r="D932" s="564">
        <f t="shared" ca="1" si="88"/>
        <v>20</v>
      </c>
      <c r="E932" s="564">
        <f t="shared" ca="1" si="86"/>
        <v>0</v>
      </c>
      <c r="F932" s="564">
        <f t="shared" ca="1" si="89"/>
        <v>1</v>
      </c>
      <c r="G932" s="564">
        <f t="shared" ca="1" si="87"/>
        <v>-3.5895946395990932</v>
      </c>
      <c r="H932" s="564">
        <v>1</v>
      </c>
      <c r="I932" s="564">
        <v>1</v>
      </c>
      <c r="J932" s="564">
        <v>1</v>
      </c>
      <c r="K932" s="564">
        <v>1</v>
      </c>
      <c r="L932" s="564">
        <v>1</v>
      </c>
      <c r="M932" s="564">
        <v>1</v>
      </c>
      <c r="N932" s="564">
        <v>1</v>
      </c>
      <c r="O932" s="564">
        <v>1</v>
      </c>
      <c r="P932" s="564">
        <v>1</v>
      </c>
      <c r="Q932" s="564">
        <v>1</v>
      </c>
      <c r="R932" s="564">
        <v>1</v>
      </c>
      <c r="S932" s="564">
        <v>1</v>
      </c>
      <c r="T932" s="564">
        <v>1</v>
      </c>
      <c r="U932" s="564">
        <v>1</v>
      </c>
      <c r="V932" s="564">
        <v>1</v>
      </c>
      <c r="W932" s="564">
        <v>1</v>
      </c>
      <c r="X932" s="564">
        <v>1</v>
      </c>
      <c r="Y932" s="564">
        <v>1</v>
      </c>
      <c r="Z932" s="564">
        <v>1</v>
      </c>
      <c r="AA932" s="564">
        <v>1</v>
      </c>
      <c r="AB932" s="564">
        <v>1</v>
      </c>
      <c r="AC932" s="564">
        <v>1</v>
      </c>
      <c r="AD932" s="564">
        <v>1</v>
      </c>
      <c r="AE932" s="564">
        <v>1</v>
      </c>
      <c r="AF932" s="564">
        <v>1</v>
      </c>
      <c r="AG932" s="564">
        <v>1</v>
      </c>
      <c r="AH932" s="564">
        <v>1</v>
      </c>
      <c r="AI932" s="564">
        <v>1</v>
      </c>
      <c r="AJ932" s="564">
        <v>1</v>
      </c>
      <c r="AK932" s="564">
        <v>1</v>
      </c>
    </row>
    <row r="933" spans="1:37">
      <c r="A933">
        <v>929</v>
      </c>
      <c r="B933" s="564">
        <f t="shared" ca="1" si="90"/>
        <v>0</v>
      </c>
      <c r="C933" s="564">
        <f t="shared" ca="1" si="85"/>
        <v>0</v>
      </c>
      <c r="D933" s="564">
        <f t="shared" ca="1" si="88"/>
        <v>0</v>
      </c>
      <c r="E933" s="564">
        <f t="shared" ca="1" si="86"/>
        <v>0</v>
      </c>
      <c r="F933" s="564">
        <f t="shared" ca="1" si="89"/>
        <v>1</v>
      </c>
      <c r="G933" s="564">
        <f t="shared" ca="1" si="87"/>
        <v>1.5191020436209861</v>
      </c>
      <c r="H933" s="564">
        <v>0</v>
      </c>
      <c r="I933" s="564">
        <v>0</v>
      </c>
      <c r="J933" s="564">
        <v>0</v>
      </c>
      <c r="K933" s="564">
        <v>0</v>
      </c>
      <c r="L933" s="564">
        <v>0</v>
      </c>
      <c r="M933" s="564">
        <v>0</v>
      </c>
      <c r="N933" s="564">
        <v>0</v>
      </c>
      <c r="O933" s="564">
        <v>0</v>
      </c>
      <c r="P933" s="564">
        <v>0</v>
      </c>
      <c r="Q933" s="564">
        <v>0</v>
      </c>
      <c r="R933" s="564">
        <v>0</v>
      </c>
      <c r="S933" s="564">
        <v>0</v>
      </c>
      <c r="T933" s="564">
        <v>0</v>
      </c>
      <c r="U933" s="564">
        <v>0</v>
      </c>
      <c r="V933" s="564">
        <v>0</v>
      </c>
      <c r="W933" s="564">
        <v>0</v>
      </c>
      <c r="X933" s="564">
        <v>0</v>
      </c>
      <c r="Y933" s="564">
        <v>0</v>
      </c>
      <c r="Z933" s="564">
        <v>0</v>
      </c>
      <c r="AA933" s="564">
        <v>0</v>
      </c>
      <c r="AB933" s="564">
        <v>0</v>
      </c>
      <c r="AC933" s="564">
        <v>0</v>
      </c>
      <c r="AD933" s="564">
        <v>0</v>
      </c>
      <c r="AE933" s="564">
        <v>0</v>
      </c>
      <c r="AF933" s="564">
        <v>0</v>
      </c>
      <c r="AG933" s="564">
        <v>0</v>
      </c>
      <c r="AH933" s="564">
        <v>0</v>
      </c>
      <c r="AI933" s="564">
        <v>0</v>
      </c>
      <c r="AJ933" s="564">
        <v>0</v>
      </c>
      <c r="AK933" s="564">
        <v>0</v>
      </c>
    </row>
    <row r="934" spans="1:37">
      <c r="A934">
        <v>930</v>
      </c>
      <c r="B934" s="564">
        <f t="shared" ca="1" si="90"/>
        <v>20</v>
      </c>
      <c r="C934" s="564">
        <f t="shared" ca="1" si="85"/>
        <v>400</v>
      </c>
      <c r="D934" s="564">
        <f t="shared" ca="1" si="88"/>
        <v>20</v>
      </c>
      <c r="E934" s="564">
        <f t="shared" ca="1" si="86"/>
        <v>0</v>
      </c>
      <c r="F934" s="564">
        <f t="shared" ca="1" si="89"/>
        <v>1</v>
      </c>
      <c r="G934" s="564">
        <f t="shared" ca="1" si="87"/>
        <v>2.3326842314551675</v>
      </c>
      <c r="H934" s="564">
        <v>1</v>
      </c>
      <c r="I934" s="564">
        <v>1</v>
      </c>
      <c r="J934" s="564">
        <v>1</v>
      </c>
      <c r="K934" s="564">
        <v>1</v>
      </c>
      <c r="L934" s="564">
        <v>1</v>
      </c>
      <c r="M934" s="564">
        <v>1</v>
      </c>
      <c r="N934" s="564">
        <v>1</v>
      </c>
      <c r="O934" s="564">
        <v>1</v>
      </c>
      <c r="P934" s="564">
        <v>1</v>
      </c>
      <c r="Q934" s="564">
        <v>1</v>
      </c>
      <c r="R934" s="564">
        <v>1</v>
      </c>
      <c r="S934" s="564">
        <v>1</v>
      </c>
      <c r="T934" s="564">
        <v>1</v>
      </c>
      <c r="U934" s="564">
        <v>1</v>
      </c>
      <c r="V934" s="564">
        <v>1</v>
      </c>
      <c r="W934" s="564">
        <v>1</v>
      </c>
      <c r="X934" s="564">
        <v>1</v>
      </c>
      <c r="Y934" s="564">
        <v>1</v>
      </c>
      <c r="Z934" s="564">
        <v>1</v>
      </c>
      <c r="AA934" s="564">
        <v>1</v>
      </c>
      <c r="AB934" s="564">
        <v>1</v>
      </c>
      <c r="AC934" s="564">
        <v>1</v>
      </c>
      <c r="AD934" s="564">
        <v>1</v>
      </c>
      <c r="AE934" s="564">
        <v>1</v>
      </c>
      <c r="AF934" s="564">
        <v>1</v>
      </c>
      <c r="AG934" s="564">
        <v>1</v>
      </c>
      <c r="AH934" s="564">
        <v>1</v>
      </c>
      <c r="AI934" s="564">
        <v>1</v>
      </c>
      <c r="AJ934" s="564">
        <v>1</v>
      </c>
      <c r="AK934" s="564">
        <v>1</v>
      </c>
    </row>
    <row r="935" spans="1:37">
      <c r="A935">
        <v>931</v>
      </c>
      <c r="B935" s="564">
        <f t="shared" ca="1" si="90"/>
        <v>20</v>
      </c>
      <c r="C935" s="564">
        <f t="shared" ca="1" si="85"/>
        <v>400</v>
      </c>
      <c r="D935" s="564">
        <f t="shared" ca="1" si="88"/>
        <v>20</v>
      </c>
      <c r="E935" s="564">
        <f t="shared" ca="1" si="86"/>
        <v>0</v>
      </c>
      <c r="F935" s="564">
        <f t="shared" ca="1" si="89"/>
        <v>1</v>
      </c>
      <c r="G935" s="564">
        <f t="shared" ca="1" si="87"/>
        <v>4.0965471497745867</v>
      </c>
      <c r="H935" s="564">
        <v>1</v>
      </c>
      <c r="I935" s="564">
        <v>1</v>
      </c>
      <c r="J935" s="564">
        <v>1</v>
      </c>
      <c r="K935" s="564">
        <v>1</v>
      </c>
      <c r="L935" s="564">
        <v>1</v>
      </c>
      <c r="M935" s="564">
        <v>1</v>
      </c>
      <c r="N935" s="564">
        <v>1</v>
      </c>
      <c r="O935" s="564">
        <v>1</v>
      </c>
      <c r="P935" s="564">
        <v>1</v>
      </c>
      <c r="Q935" s="564">
        <v>1</v>
      </c>
      <c r="R935" s="564">
        <v>1</v>
      </c>
      <c r="S935" s="564">
        <v>1</v>
      </c>
      <c r="T935" s="564">
        <v>1</v>
      </c>
      <c r="U935" s="564">
        <v>1</v>
      </c>
      <c r="V935" s="564">
        <v>1</v>
      </c>
      <c r="W935" s="564">
        <v>1</v>
      </c>
      <c r="X935" s="564">
        <v>1</v>
      </c>
      <c r="Y935" s="564">
        <v>1</v>
      </c>
      <c r="Z935" s="564">
        <v>1</v>
      </c>
      <c r="AA935" s="564">
        <v>1</v>
      </c>
      <c r="AB935" s="564">
        <v>1</v>
      </c>
      <c r="AC935" s="564">
        <v>1</v>
      </c>
      <c r="AD935" s="564">
        <v>1</v>
      </c>
      <c r="AE935" s="564">
        <v>1</v>
      </c>
      <c r="AF935" s="564">
        <v>1</v>
      </c>
      <c r="AG935" s="564">
        <v>1</v>
      </c>
      <c r="AH935" s="564">
        <v>1</v>
      </c>
      <c r="AI935" s="564">
        <v>1</v>
      </c>
      <c r="AJ935" s="564">
        <v>1</v>
      </c>
      <c r="AK935" s="564">
        <v>1</v>
      </c>
    </row>
    <row r="936" spans="1:37">
      <c r="A936">
        <v>932</v>
      </c>
      <c r="B936" s="564">
        <f t="shared" ca="1" si="90"/>
        <v>0</v>
      </c>
      <c r="C936" s="564">
        <f t="shared" ca="1" si="85"/>
        <v>0</v>
      </c>
      <c r="D936" s="564">
        <f t="shared" ca="1" si="88"/>
        <v>0</v>
      </c>
      <c r="E936" s="564">
        <f t="shared" ca="1" si="86"/>
        <v>0</v>
      </c>
      <c r="F936" s="564">
        <f t="shared" ca="1" si="89"/>
        <v>1</v>
      </c>
      <c r="G936" s="564">
        <f t="shared" ca="1" si="87"/>
        <v>3.9196945622260406</v>
      </c>
      <c r="H936" s="564">
        <v>0</v>
      </c>
      <c r="I936" s="564">
        <v>0</v>
      </c>
      <c r="J936" s="564">
        <v>0</v>
      </c>
      <c r="K936" s="564">
        <v>0</v>
      </c>
      <c r="L936" s="564">
        <v>0</v>
      </c>
      <c r="M936" s="564">
        <v>0</v>
      </c>
      <c r="N936" s="564">
        <v>0</v>
      </c>
      <c r="O936" s="564">
        <v>0</v>
      </c>
      <c r="P936" s="564">
        <v>0</v>
      </c>
      <c r="Q936" s="564">
        <v>0</v>
      </c>
      <c r="R936" s="564">
        <v>0</v>
      </c>
      <c r="S936" s="564">
        <v>0</v>
      </c>
      <c r="T936" s="564">
        <v>0</v>
      </c>
      <c r="U936" s="564">
        <v>0</v>
      </c>
      <c r="V936" s="564">
        <v>0</v>
      </c>
      <c r="W936" s="564">
        <v>0</v>
      </c>
      <c r="X936" s="564">
        <v>0</v>
      </c>
      <c r="Y936" s="564">
        <v>0</v>
      </c>
      <c r="Z936" s="564">
        <v>0</v>
      </c>
      <c r="AA936" s="564">
        <v>0</v>
      </c>
      <c r="AB936" s="564">
        <v>0</v>
      </c>
      <c r="AC936" s="564">
        <v>0</v>
      </c>
      <c r="AD936" s="564">
        <v>0</v>
      </c>
      <c r="AE936" s="564">
        <v>0</v>
      </c>
      <c r="AF936" s="564">
        <v>0</v>
      </c>
      <c r="AG936" s="564">
        <v>0</v>
      </c>
      <c r="AH936" s="564">
        <v>0</v>
      </c>
      <c r="AI936" s="564">
        <v>0</v>
      </c>
      <c r="AJ936" s="564">
        <v>0</v>
      </c>
      <c r="AK936" s="564">
        <v>0</v>
      </c>
    </row>
    <row r="937" spans="1:37">
      <c r="A937">
        <v>933</v>
      </c>
      <c r="B937" s="564">
        <f t="shared" ca="1" si="90"/>
        <v>20</v>
      </c>
      <c r="C937" s="564">
        <f t="shared" ca="1" si="85"/>
        <v>400</v>
      </c>
      <c r="D937" s="564">
        <f t="shared" ca="1" si="88"/>
        <v>20</v>
      </c>
      <c r="E937" s="564">
        <f t="shared" ca="1" si="86"/>
        <v>0</v>
      </c>
      <c r="F937" s="564">
        <f t="shared" ca="1" si="89"/>
        <v>1</v>
      </c>
      <c r="G937" s="564">
        <f t="shared" ca="1" si="87"/>
        <v>-1.6382233312791947</v>
      </c>
      <c r="H937" s="564">
        <v>1</v>
      </c>
      <c r="I937" s="564">
        <v>1</v>
      </c>
      <c r="J937" s="564">
        <v>1</v>
      </c>
      <c r="K937" s="564">
        <v>1</v>
      </c>
      <c r="L937" s="564">
        <v>1</v>
      </c>
      <c r="M937" s="564">
        <v>1</v>
      </c>
      <c r="N937" s="564">
        <v>1</v>
      </c>
      <c r="O937" s="564">
        <v>1</v>
      </c>
      <c r="P937" s="564">
        <v>1</v>
      </c>
      <c r="Q937" s="564">
        <v>1</v>
      </c>
      <c r="R937" s="564">
        <v>1</v>
      </c>
      <c r="S937" s="564">
        <v>1</v>
      </c>
      <c r="T937" s="564">
        <v>1</v>
      </c>
      <c r="U937" s="564">
        <v>1</v>
      </c>
      <c r="V937" s="564">
        <v>1</v>
      </c>
      <c r="W937" s="564">
        <v>1</v>
      </c>
      <c r="X937" s="564">
        <v>1</v>
      </c>
      <c r="Y937" s="564">
        <v>1</v>
      </c>
      <c r="Z937" s="564">
        <v>1</v>
      </c>
      <c r="AA937" s="564">
        <v>1</v>
      </c>
      <c r="AB937" s="564">
        <v>1</v>
      </c>
      <c r="AC937" s="564">
        <v>1</v>
      </c>
      <c r="AD937" s="564">
        <v>1</v>
      </c>
      <c r="AE937" s="564">
        <v>1</v>
      </c>
      <c r="AF937" s="564">
        <v>1</v>
      </c>
      <c r="AG937" s="564">
        <v>1</v>
      </c>
      <c r="AH937" s="564">
        <v>1</v>
      </c>
      <c r="AI937" s="564">
        <v>1</v>
      </c>
      <c r="AJ937" s="564">
        <v>1</v>
      </c>
      <c r="AK937" s="564">
        <v>1</v>
      </c>
    </row>
    <row r="938" spans="1:37">
      <c r="A938">
        <v>934</v>
      </c>
      <c r="B938" s="564">
        <f t="shared" ca="1" si="90"/>
        <v>0</v>
      </c>
      <c r="C938" s="564">
        <f t="shared" ca="1" si="85"/>
        <v>0</v>
      </c>
      <c r="D938" s="564">
        <f t="shared" ca="1" si="88"/>
        <v>0</v>
      </c>
      <c r="E938" s="564">
        <f t="shared" ca="1" si="86"/>
        <v>0</v>
      </c>
      <c r="F938" s="564">
        <f t="shared" ca="1" si="89"/>
        <v>1</v>
      </c>
      <c r="G938" s="564">
        <f t="shared" ca="1" si="87"/>
        <v>4.3969978938150609</v>
      </c>
      <c r="H938" s="564">
        <v>0</v>
      </c>
      <c r="I938" s="564">
        <v>0</v>
      </c>
      <c r="J938" s="564">
        <v>0</v>
      </c>
      <c r="K938" s="564">
        <v>0</v>
      </c>
      <c r="L938" s="564">
        <v>0</v>
      </c>
      <c r="M938" s="564">
        <v>0</v>
      </c>
      <c r="N938" s="564">
        <v>0</v>
      </c>
      <c r="O938" s="564">
        <v>0</v>
      </c>
      <c r="P938" s="564">
        <v>0</v>
      </c>
      <c r="Q938" s="564">
        <v>0</v>
      </c>
      <c r="R938" s="564">
        <v>0</v>
      </c>
      <c r="S938" s="564">
        <v>0</v>
      </c>
      <c r="T938" s="564">
        <v>0</v>
      </c>
      <c r="U938" s="564">
        <v>0</v>
      </c>
      <c r="V938" s="564">
        <v>0</v>
      </c>
      <c r="W938" s="564">
        <v>0</v>
      </c>
      <c r="X938" s="564">
        <v>0</v>
      </c>
      <c r="Y938" s="564">
        <v>0</v>
      </c>
      <c r="Z938" s="564">
        <v>0</v>
      </c>
      <c r="AA938" s="564">
        <v>0</v>
      </c>
      <c r="AB938" s="564">
        <v>0</v>
      </c>
      <c r="AC938" s="564">
        <v>0</v>
      </c>
      <c r="AD938" s="564">
        <v>0</v>
      </c>
      <c r="AE938" s="564">
        <v>0</v>
      </c>
      <c r="AF938" s="564">
        <v>0</v>
      </c>
      <c r="AG938" s="564">
        <v>0</v>
      </c>
      <c r="AH938" s="564">
        <v>0</v>
      </c>
      <c r="AI938" s="564">
        <v>0</v>
      </c>
      <c r="AJ938" s="564">
        <v>0</v>
      </c>
      <c r="AK938" s="564">
        <v>0</v>
      </c>
    </row>
    <row r="939" spans="1:37">
      <c r="A939">
        <v>935</v>
      </c>
      <c r="B939" s="564">
        <f t="shared" ca="1" si="90"/>
        <v>20</v>
      </c>
      <c r="C939" s="564">
        <f t="shared" ca="1" si="85"/>
        <v>400</v>
      </c>
      <c r="D939" s="564">
        <f t="shared" ca="1" si="88"/>
        <v>20</v>
      </c>
      <c r="E939" s="564">
        <f t="shared" ca="1" si="86"/>
        <v>0</v>
      </c>
      <c r="F939" s="564">
        <f t="shared" ca="1" si="89"/>
        <v>1</v>
      </c>
      <c r="G939" s="564">
        <f t="shared" ca="1" si="87"/>
        <v>1.750146094016352</v>
      </c>
      <c r="H939" s="564">
        <v>1</v>
      </c>
      <c r="I939" s="564">
        <v>1</v>
      </c>
      <c r="J939" s="564">
        <v>1</v>
      </c>
      <c r="K939" s="564">
        <v>1</v>
      </c>
      <c r="L939" s="564">
        <v>1</v>
      </c>
      <c r="M939" s="564">
        <v>1</v>
      </c>
      <c r="N939" s="564">
        <v>1</v>
      </c>
      <c r="O939" s="564">
        <v>1</v>
      </c>
      <c r="P939" s="564">
        <v>1</v>
      </c>
      <c r="Q939" s="564">
        <v>1</v>
      </c>
      <c r="R939" s="564">
        <v>1</v>
      </c>
      <c r="S939" s="564">
        <v>1</v>
      </c>
      <c r="T939" s="564">
        <v>1</v>
      </c>
      <c r="U939" s="564">
        <v>1</v>
      </c>
      <c r="V939" s="564">
        <v>1</v>
      </c>
      <c r="W939" s="564">
        <v>1</v>
      </c>
      <c r="X939" s="564">
        <v>1</v>
      </c>
      <c r="Y939" s="564">
        <v>1</v>
      </c>
      <c r="Z939" s="564">
        <v>1</v>
      </c>
      <c r="AA939" s="564">
        <v>1</v>
      </c>
      <c r="AB939" s="564">
        <v>1</v>
      </c>
      <c r="AC939" s="564">
        <v>1</v>
      </c>
      <c r="AD939" s="564">
        <v>1</v>
      </c>
      <c r="AE939" s="564">
        <v>1</v>
      </c>
      <c r="AF939" s="564">
        <v>1</v>
      </c>
      <c r="AG939" s="564">
        <v>1</v>
      </c>
      <c r="AH939" s="564">
        <v>1</v>
      </c>
      <c r="AI939" s="564">
        <v>1</v>
      </c>
      <c r="AJ939" s="564">
        <v>1</v>
      </c>
      <c r="AK939" s="564">
        <v>1</v>
      </c>
    </row>
    <row r="940" spans="1:37">
      <c r="A940">
        <v>936</v>
      </c>
      <c r="B940" s="564">
        <f t="shared" ca="1" si="90"/>
        <v>0</v>
      </c>
      <c r="C940" s="564">
        <f t="shared" ca="1" si="85"/>
        <v>0</v>
      </c>
      <c r="D940" s="564">
        <f t="shared" ca="1" si="88"/>
        <v>0</v>
      </c>
      <c r="E940" s="564">
        <f t="shared" ca="1" si="86"/>
        <v>0</v>
      </c>
      <c r="F940" s="564">
        <f t="shared" ca="1" si="89"/>
        <v>1</v>
      </c>
      <c r="G940" s="564">
        <f t="shared" ca="1" si="87"/>
        <v>-0.94747233501316441</v>
      </c>
      <c r="H940" s="564">
        <v>0</v>
      </c>
      <c r="I940" s="564">
        <v>0</v>
      </c>
      <c r="J940" s="564">
        <v>0</v>
      </c>
      <c r="K940" s="564">
        <v>0</v>
      </c>
      <c r="L940" s="564">
        <v>0</v>
      </c>
      <c r="M940" s="564">
        <v>0</v>
      </c>
      <c r="N940" s="564">
        <v>0</v>
      </c>
      <c r="O940" s="564">
        <v>0</v>
      </c>
      <c r="P940" s="564">
        <v>0</v>
      </c>
      <c r="Q940" s="564">
        <v>0</v>
      </c>
      <c r="R940" s="564">
        <v>0</v>
      </c>
      <c r="S940" s="564">
        <v>0</v>
      </c>
      <c r="T940" s="564">
        <v>0</v>
      </c>
      <c r="U940" s="564">
        <v>0</v>
      </c>
      <c r="V940" s="564">
        <v>0</v>
      </c>
      <c r="W940" s="564">
        <v>0</v>
      </c>
      <c r="X940" s="564">
        <v>0</v>
      </c>
      <c r="Y940" s="564">
        <v>0</v>
      </c>
      <c r="Z940" s="564">
        <v>0</v>
      </c>
      <c r="AA940" s="564">
        <v>0</v>
      </c>
      <c r="AB940" s="564">
        <v>0</v>
      </c>
      <c r="AC940" s="564">
        <v>0</v>
      </c>
      <c r="AD940" s="564">
        <v>0</v>
      </c>
      <c r="AE940" s="564">
        <v>0</v>
      </c>
      <c r="AF940" s="564">
        <v>0</v>
      </c>
      <c r="AG940" s="564">
        <v>0</v>
      </c>
      <c r="AH940" s="564">
        <v>0</v>
      </c>
      <c r="AI940" s="564">
        <v>0</v>
      </c>
      <c r="AJ940" s="564">
        <v>0</v>
      </c>
      <c r="AK940" s="564">
        <v>0</v>
      </c>
    </row>
    <row r="941" spans="1:37">
      <c r="A941">
        <v>937</v>
      </c>
      <c r="B941" s="564">
        <f t="shared" ca="1" si="90"/>
        <v>0</v>
      </c>
      <c r="C941" s="564">
        <f t="shared" ca="1" si="85"/>
        <v>0</v>
      </c>
      <c r="D941" s="564">
        <f t="shared" ca="1" si="88"/>
        <v>0</v>
      </c>
      <c r="E941" s="564">
        <f t="shared" ca="1" si="86"/>
        <v>0</v>
      </c>
      <c r="F941" s="564">
        <f t="shared" ca="1" si="89"/>
        <v>1</v>
      </c>
      <c r="G941" s="564">
        <f t="shared" ca="1" si="87"/>
        <v>-5.6738052314122367</v>
      </c>
      <c r="H941" s="564">
        <v>0</v>
      </c>
      <c r="I941" s="564">
        <v>0</v>
      </c>
      <c r="J941" s="564">
        <v>0</v>
      </c>
      <c r="K941" s="564">
        <v>0</v>
      </c>
      <c r="L941" s="564">
        <v>0</v>
      </c>
      <c r="M941" s="564">
        <v>0</v>
      </c>
      <c r="N941" s="564">
        <v>0</v>
      </c>
      <c r="O941" s="564">
        <v>0</v>
      </c>
      <c r="P941" s="564">
        <v>0</v>
      </c>
      <c r="Q941" s="564">
        <v>0</v>
      </c>
      <c r="R941" s="564">
        <v>0</v>
      </c>
      <c r="S941" s="564">
        <v>0</v>
      </c>
      <c r="T941" s="564">
        <v>0</v>
      </c>
      <c r="U941" s="564">
        <v>0</v>
      </c>
      <c r="V941" s="564">
        <v>0</v>
      </c>
      <c r="W941" s="564">
        <v>0</v>
      </c>
      <c r="X941" s="564">
        <v>0</v>
      </c>
      <c r="Y941" s="564">
        <v>0</v>
      </c>
      <c r="Z941" s="564">
        <v>0</v>
      </c>
      <c r="AA941" s="564">
        <v>0</v>
      </c>
      <c r="AB941" s="564">
        <v>0</v>
      </c>
      <c r="AC941" s="564">
        <v>0</v>
      </c>
      <c r="AD941" s="564">
        <v>0</v>
      </c>
      <c r="AE941" s="564">
        <v>0</v>
      </c>
      <c r="AF941" s="564">
        <v>0</v>
      </c>
      <c r="AG941" s="564">
        <v>0</v>
      </c>
      <c r="AH941" s="564">
        <v>0</v>
      </c>
      <c r="AI941" s="564">
        <v>0</v>
      </c>
      <c r="AJ941" s="564">
        <v>0</v>
      </c>
      <c r="AK941" s="564">
        <v>0</v>
      </c>
    </row>
    <row r="942" spans="1:37">
      <c r="A942">
        <v>938</v>
      </c>
      <c r="B942" s="564">
        <f t="shared" ca="1" si="90"/>
        <v>0</v>
      </c>
      <c r="C942" s="564">
        <f t="shared" ca="1" si="85"/>
        <v>0</v>
      </c>
      <c r="D942" s="564">
        <f t="shared" ca="1" si="88"/>
        <v>0</v>
      </c>
      <c r="E942" s="564">
        <f t="shared" ca="1" si="86"/>
        <v>0</v>
      </c>
      <c r="F942" s="564">
        <f t="shared" ca="1" si="89"/>
        <v>1</v>
      </c>
      <c r="G942" s="564">
        <f t="shared" ca="1" si="87"/>
        <v>-6.5579855810870065</v>
      </c>
      <c r="H942" s="564">
        <v>0</v>
      </c>
      <c r="I942" s="564">
        <v>0</v>
      </c>
      <c r="J942" s="564">
        <v>0</v>
      </c>
      <c r="K942" s="564">
        <v>0</v>
      </c>
      <c r="L942" s="564">
        <v>0</v>
      </c>
      <c r="M942" s="564">
        <v>0</v>
      </c>
      <c r="N942" s="564">
        <v>0</v>
      </c>
      <c r="O942" s="564">
        <v>0</v>
      </c>
      <c r="P942" s="564">
        <v>0</v>
      </c>
      <c r="Q942" s="564">
        <v>0</v>
      </c>
      <c r="R942" s="564">
        <v>0</v>
      </c>
      <c r="S942" s="564">
        <v>0</v>
      </c>
      <c r="T942" s="564">
        <v>0</v>
      </c>
      <c r="U942" s="564">
        <v>0</v>
      </c>
      <c r="V942" s="564">
        <v>0</v>
      </c>
      <c r="W942" s="564">
        <v>0</v>
      </c>
      <c r="X942" s="564">
        <v>0</v>
      </c>
      <c r="Y942" s="564">
        <v>0</v>
      </c>
      <c r="Z942" s="564">
        <v>0</v>
      </c>
      <c r="AA942" s="564">
        <v>0</v>
      </c>
      <c r="AB942" s="564">
        <v>0</v>
      </c>
      <c r="AC942" s="564">
        <v>0</v>
      </c>
      <c r="AD942" s="564">
        <v>0</v>
      </c>
      <c r="AE942" s="564">
        <v>0</v>
      </c>
      <c r="AF942" s="564">
        <v>0</v>
      </c>
      <c r="AG942" s="564">
        <v>0</v>
      </c>
      <c r="AH942" s="564">
        <v>0</v>
      </c>
      <c r="AI942" s="564">
        <v>0</v>
      </c>
      <c r="AJ942" s="564">
        <v>0</v>
      </c>
      <c r="AK942" s="564">
        <v>0</v>
      </c>
    </row>
    <row r="943" spans="1:37">
      <c r="A943">
        <v>939</v>
      </c>
      <c r="B943" s="564">
        <f t="shared" ca="1" si="90"/>
        <v>20</v>
      </c>
      <c r="C943" s="564">
        <f t="shared" ca="1" si="85"/>
        <v>400</v>
      </c>
      <c r="D943" s="564">
        <f t="shared" ca="1" si="88"/>
        <v>20</v>
      </c>
      <c r="E943" s="564">
        <f t="shared" ca="1" si="86"/>
        <v>0</v>
      </c>
      <c r="F943" s="564">
        <f t="shared" ca="1" si="89"/>
        <v>1</v>
      </c>
      <c r="G943" s="564">
        <f t="shared" ca="1" si="87"/>
        <v>-4.3922065872246261</v>
      </c>
      <c r="H943" s="564">
        <v>1</v>
      </c>
      <c r="I943" s="564">
        <v>1</v>
      </c>
      <c r="J943" s="564">
        <v>1</v>
      </c>
      <c r="K943" s="564">
        <v>1</v>
      </c>
      <c r="L943" s="564">
        <v>1</v>
      </c>
      <c r="M943" s="564">
        <v>1</v>
      </c>
      <c r="N943" s="564">
        <v>1</v>
      </c>
      <c r="O943" s="564">
        <v>1</v>
      </c>
      <c r="P943" s="564">
        <v>1</v>
      </c>
      <c r="Q943" s="564">
        <v>1</v>
      </c>
      <c r="R943" s="564">
        <v>1</v>
      </c>
      <c r="S943" s="564">
        <v>1</v>
      </c>
      <c r="T943" s="564">
        <v>1</v>
      </c>
      <c r="U943" s="564">
        <v>1</v>
      </c>
      <c r="V943" s="564">
        <v>1</v>
      </c>
      <c r="W943" s="564">
        <v>1</v>
      </c>
      <c r="X943" s="564">
        <v>1</v>
      </c>
      <c r="Y943" s="564">
        <v>1</v>
      </c>
      <c r="Z943" s="564">
        <v>1</v>
      </c>
      <c r="AA943" s="564">
        <v>1</v>
      </c>
      <c r="AB943" s="564">
        <v>1</v>
      </c>
      <c r="AC943" s="564">
        <v>1</v>
      </c>
      <c r="AD943" s="564">
        <v>1</v>
      </c>
      <c r="AE943" s="564">
        <v>1</v>
      </c>
      <c r="AF943" s="564">
        <v>1</v>
      </c>
      <c r="AG943" s="564">
        <v>1</v>
      </c>
      <c r="AH943" s="564">
        <v>1</v>
      </c>
      <c r="AI943" s="564">
        <v>1</v>
      </c>
      <c r="AJ943" s="564">
        <v>1</v>
      </c>
      <c r="AK943" s="564">
        <v>1</v>
      </c>
    </row>
    <row r="944" spans="1:37">
      <c r="A944">
        <v>940</v>
      </c>
      <c r="B944" s="564">
        <f t="shared" ca="1" si="90"/>
        <v>20</v>
      </c>
      <c r="C944" s="564">
        <f t="shared" ca="1" si="85"/>
        <v>400</v>
      </c>
      <c r="D944" s="564">
        <f t="shared" ca="1" si="88"/>
        <v>20</v>
      </c>
      <c r="E944" s="564">
        <f t="shared" ca="1" si="86"/>
        <v>0</v>
      </c>
      <c r="F944" s="564">
        <f t="shared" ca="1" si="89"/>
        <v>1</v>
      </c>
      <c r="G944" s="564">
        <f t="shared" ca="1" si="87"/>
        <v>0.16088514504763074</v>
      </c>
      <c r="H944" s="564">
        <v>1</v>
      </c>
      <c r="I944" s="564">
        <v>1</v>
      </c>
      <c r="J944" s="564">
        <v>1</v>
      </c>
      <c r="K944" s="564">
        <v>1</v>
      </c>
      <c r="L944" s="564">
        <v>1</v>
      </c>
      <c r="M944" s="564">
        <v>1</v>
      </c>
      <c r="N944" s="564">
        <v>1</v>
      </c>
      <c r="O944" s="564">
        <v>1</v>
      </c>
      <c r="P944" s="564">
        <v>1</v>
      </c>
      <c r="Q944" s="564">
        <v>1</v>
      </c>
      <c r="R944" s="564">
        <v>1</v>
      </c>
      <c r="S944" s="564">
        <v>1</v>
      </c>
      <c r="T944" s="564">
        <v>1</v>
      </c>
      <c r="U944" s="564">
        <v>1</v>
      </c>
      <c r="V944" s="564">
        <v>1</v>
      </c>
      <c r="W944" s="564">
        <v>1</v>
      </c>
      <c r="X944" s="564">
        <v>1</v>
      </c>
      <c r="Y944" s="564">
        <v>1</v>
      </c>
      <c r="Z944" s="564">
        <v>1</v>
      </c>
      <c r="AA944" s="564">
        <v>1</v>
      </c>
      <c r="AB944" s="564">
        <v>1</v>
      </c>
      <c r="AC944" s="564">
        <v>1</v>
      </c>
      <c r="AD944" s="564">
        <v>1</v>
      </c>
      <c r="AE944" s="564">
        <v>1</v>
      </c>
      <c r="AF944" s="564">
        <v>1</v>
      </c>
      <c r="AG944" s="564">
        <v>1</v>
      </c>
      <c r="AH944" s="564">
        <v>1</v>
      </c>
      <c r="AI944" s="564">
        <v>1</v>
      </c>
      <c r="AJ944" s="564">
        <v>1</v>
      </c>
      <c r="AK944" s="564">
        <v>1</v>
      </c>
    </row>
    <row r="945" spans="1:37">
      <c r="A945">
        <v>941</v>
      </c>
      <c r="B945" s="564">
        <f t="shared" ca="1" si="90"/>
        <v>20</v>
      </c>
      <c r="C945" s="564">
        <f t="shared" ca="1" si="85"/>
        <v>400</v>
      </c>
      <c r="D945" s="564">
        <f t="shared" ca="1" si="88"/>
        <v>20</v>
      </c>
      <c r="E945" s="564">
        <f t="shared" ca="1" si="86"/>
        <v>0</v>
      </c>
      <c r="F945" s="564">
        <f t="shared" ca="1" si="89"/>
        <v>1</v>
      </c>
      <c r="G945" s="564">
        <f t="shared" ca="1" si="87"/>
        <v>3.545625733888246</v>
      </c>
      <c r="H945" s="564">
        <v>1</v>
      </c>
      <c r="I945" s="564">
        <v>1</v>
      </c>
      <c r="J945" s="564">
        <v>1</v>
      </c>
      <c r="K945" s="564">
        <v>1</v>
      </c>
      <c r="L945" s="564">
        <v>1</v>
      </c>
      <c r="M945" s="564">
        <v>1</v>
      </c>
      <c r="N945" s="564">
        <v>1</v>
      </c>
      <c r="O945" s="564">
        <v>1</v>
      </c>
      <c r="P945" s="564">
        <v>1</v>
      </c>
      <c r="Q945" s="564">
        <v>1</v>
      </c>
      <c r="R945" s="564">
        <v>1</v>
      </c>
      <c r="S945" s="564">
        <v>1</v>
      </c>
      <c r="T945" s="564">
        <v>1</v>
      </c>
      <c r="U945" s="564">
        <v>1</v>
      </c>
      <c r="V945" s="564">
        <v>1</v>
      </c>
      <c r="W945" s="564">
        <v>1</v>
      </c>
      <c r="X945" s="564">
        <v>1</v>
      </c>
      <c r="Y945" s="564">
        <v>1</v>
      </c>
      <c r="Z945" s="564">
        <v>1</v>
      </c>
      <c r="AA945" s="564">
        <v>1</v>
      </c>
      <c r="AB945" s="564">
        <v>1</v>
      </c>
      <c r="AC945" s="564">
        <v>1</v>
      </c>
      <c r="AD945" s="564">
        <v>1</v>
      </c>
      <c r="AE945" s="564">
        <v>1</v>
      </c>
      <c r="AF945" s="564">
        <v>1</v>
      </c>
      <c r="AG945" s="564">
        <v>1</v>
      </c>
      <c r="AH945" s="564">
        <v>1</v>
      </c>
      <c r="AI945" s="564">
        <v>1</v>
      </c>
      <c r="AJ945" s="564">
        <v>1</v>
      </c>
      <c r="AK945" s="564">
        <v>1</v>
      </c>
    </row>
    <row r="946" spans="1:37">
      <c r="A946">
        <v>942</v>
      </c>
      <c r="B946" s="564">
        <f t="shared" ca="1" si="90"/>
        <v>20</v>
      </c>
      <c r="C946" s="564">
        <f t="shared" ca="1" si="85"/>
        <v>400</v>
      </c>
      <c r="D946" s="564">
        <f t="shared" ca="1" si="88"/>
        <v>20</v>
      </c>
      <c r="E946" s="564">
        <f t="shared" ca="1" si="86"/>
        <v>0</v>
      </c>
      <c r="F946" s="564">
        <f t="shared" ca="1" si="89"/>
        <v>1</v>
      </c>
      <c r="G946" s="564">
        <f t="shared" ca="1" si="87"/>
        <v>3.7004910162162306</v>
      </c>
      <c r="H946" s="564">
        <v>1</v>
      </c>
      <c r="I946" s="564">
        <v>1</v>
      </c>
      <c r="J946" s="564">
        <v>1</v>
      </c>
      <c r="K946" s="564">
        <v>1</v>
      </c>
      <c r="L946" s="564">
        <v>1</v>
      </c>
      <c r="M946" s="564">
        <v>1</v>
      </c>
      <c r="N946" s="564">
        <v>1</v>
      </c>
      <c r="O946" s="564">
        <v>1</v>
      </c>
      <c r="P946" s="564">
        <v>1</v>
      </c>
      <c r="Q946" s="564">
        <v>1</v>
      </c>
      <c r="R946" s="564">
        <v>1</v>
      </c>
      <c r="S946" s="564">
        <v>1</v>
      </c>
      <c r="T946" s="564">
        <v>1</v>
      </c>
      <c r="U946" s="564">
        <v>1</v>
      </c>
      <c r="V946" s="564">
        <v>1</v>
      </c>
      <c r="W946" s="564">
        <v>1</v>
      </c>
      <c r="X946" s="564">
        <v>1</v>
      </c>
      <c r="Y946" s="564">
        <v>1</v>
      </c>
      <c r="Z946" s="564">
        <v>1</v>
      </c>
      <c r="AA946" s="564">
        <v>1</v>
      </c>
      <c r="AB946" s="564">
        <v>1</v>
      </c>
      <c r="AC946" s="564">
        <v>1</v>
      </c>
      <c r="AD946" s="564">
        <v>1</v>
      </c>
      <c r="AE946" s="564">
        <v>1</v>
      </c>
      <c r="AF946" s="564">
        <v>1</v>
      </c>
      <c r="AG946" s="564">
        <v>1</v>
      </c>
      <c r="AH946" s="564">
        <v>1</v>
      </c>
      <c r="AI946" s="564">
        <v>1</v>
      </c>
      <c r="AJ946" s="564">
        <v>1</v>
      </c>
      <c r="AK946" s="564">
        <v>1</v>
      </c>
    </row>
    <row r="947" spans="1:37">
      <c r="A947">
        <v>943</v>
      </c>
      <c r="B947" s="564">
        <f t="shared" ca="1" si="90"/>
        <v>20</v>
      </c>
      <c r="C947" s="564">
        <f t="shared" ca="1" si="85"/>
        <v>400</v>
      </c>
      <c r="D947" s="564">
        <f t="shared" ca="1" si="88"/>
        <v>20</v>
      </c>
      <c r="E947" s="564">
        <f t="shared" ca="1" si="86"/>
        <v>0</v>
      </c>
      <c r="F947" s="564">
        <f t="shared" ca="1" si="89"/>
        <v>1</v>
      </c>
      <c r="G947" s="564">
        <f t="shared" ca="1" si="87"/>
        <v>1.9588094318590306</v>
      </c>
      <c r="H947" s="564">
        <v>1</v>
      </c>
      <c r="I947" s="564">
        <v>1</v>
      </c>
      <c r="J947" s="564">
        <v>1</v>
      </c>
      <c r="K947" s="564">
        <v>1</v>
      </c>
      <c r="L947" s="564">
        <v>1</v>
      </c>
      <c r="M947" s="564">
        <v>1</v>
      </c>
      <c r="N947" s="564">
        <v>1</v>
      </c>
      <c r="O947" s="564">
        <v>1</v>
      </c>
      <c r="P947" s="564">
        <v>1</v>
      </c>
      <c r="Q947" s="564">
        <v>1</v>
      </c>
      <c r="R947" s="564">
        <v>1</v>
      </c>
      <c r="S947" s="564">
        <v>1</v>
      </c>
      <c r="T947" s="564">
        <v>1</v>
      </c>
      <c r="U947" s="564">
        <v>1</v>
      </c>
      <c r="V947" s="564">
        <v>1</v>
      </c>
      <c r="W947" s="564">
        <v>1</v>
      </c>
      <c r="X947" s="564">
        <v>1</v>
      </c>
      <c r="Y947" s="564">
        <v>1</v>
      </c>
      <c r="Z947" s="564">
        <v>1</v>
      </c>
      <c r="AA947" s="564">
        <v>1</v>
      </c>
      <c r="AB947" s="564">
        <v>1</v>
      </c>
      <c r="AC947" s="564">
        <v>1</v>
      </c>
      <c r="AD947" s="564">
        <v>1</v>
      </c>
      <c r="AE947" s="564">
        <v>1</v>
      </c>
      <c r="AF947" s="564">
        <v>1</v>
      </c>
      <c r="AG947" s="564">
        <v>1</v>
      </c>
      <c r="AH947" s="564">
        <v>1</v>
      </c>
      <c r="AI947" s="564">
        <v>1</v>
      </c>
      <c r="AJ947" s="564">
        <v>1</v>
      </c>
      <c r="AK947" s="564">
        <v>1</v>
      </c>
    </row>
    <row r="948" spans="1:37">
      <c r="A948">
        <v>944</v>
      </c>
      <c r="B948" s="564">
        <f t="shared" ca="1" si="90"/>
        <v>0</v>
      </c>
      <c r="C948" s="564">
        <f t="shared" ca="1" si="85"/>
        <v>0</v>
      </c>
      <c r="D948" s="564">
        <f t="shared" ca="1" si="88"/>
        <v>0</v>
      </c>
      <c r="E948" s="564">
        <f t="shared" ca="1" si="86"/>
        <v>0</v>
      </c>
      <c r="F948" s="564">
        <f t="shared" ca="1" si="89"/>
        <v>1</v>
      </c>
      <c r="G948" s="564">
        <f t="shared" ca="1" si="87"/>
        <v>3.0075321161669764</v>
      </c>
      <c r="H948" s="564">
        <v>0</v>
      </c>
      <c r="I948" s="564">
        <v>0</v>
      </c>
      <c r="J948" s="564">
        <v>0</v>
      </c>
      <c r="K948" s="564">
        <v>0</v>
      </c>
      <c r="L948" s="564">
        <v>0</v>
      </c>
      <c r="M948" s="564">
        <v>0</v>
      </c>
      <c r="N948" s="564">
        <v>0</v>
      </c>
      <c r="O948" s="564">
        <v>0</v>
      </c>
      <c r="P948" s="564">
        <v>0</v>
      </c>
      <c r="Q948" s="564">
        <v>0</v>
      </c>
      <c r="R948" s="564">
        <v>0</v>
      </c>
      <c r="S948" s="564">
        <v>0</v>
      </c>
      <c r="T948" s="564">
        <v>0</v>
      </c>
      <c r="U948" s="564">
        <v>0</v>
      </c>
      <c r="V948" s="564">
        <v>0</v>
      </c>
      <c r="W948" s="564">
        <v>0</v>
      </c>
      <c r="X948" s="564">
        <v>0</v>
      </c>
      <c r="Y948" s="564">
        <v>0</v>
      </c>
      <c r="Z948" s="564">
        <v>0</v>
      </c>
      <c r="AA948" s="564">
        <v>0</v>
      </c>
      <c r="AB948" s="564">
        <v>0</v>
      </c>
      <c r="AC948" s="564">
        <v>0</v>
      </c>
      <c r="AD948" s="564">
        <v>0</v>
      </c>
      <c r="AE948" s="564">
        <v>0</v>
      </c>
      <c r="AF948" s="564">
        <v>0</v>
      </c>
      <c r="AG948" s="564">
        <v>0</v>
      </c>
      <c r="AH948" s="564">
        <v>0</v>
      </c>
      <c r="AI948" s="564">
        <v>0</v>
      </c>
      <c r="AJ948" s="564">
        <v>0</v>
      </c>
      <c r="AK948" s="564">
        <v>0</v>
      </c>
    </row>
    <row r="949" spans="1:37">
      <c r="A949">
        <v>945</v>
      </c>
      <c r="B949" s="564">
        <f t="shared" ca="1" si="90"/>
        <v>0</v>
      </c>
      <c r="C949" s="564">
        <f t="shared" ca="1" si="85"/>
        <v>0</v>
      </c>
      <c r="D949" s="564">
        <f t="shared" ca="1" si="88"/>
        <v>0</v>
      </c>
      <c r="E949" s="564">
        <f t="shared" ca="1" si="86"/>
        <v>0</v>
      </c>
      <c r="F949" s="564">
        <f t="shared" ca="1" si="89"/>
        <v>1</v>
      </c>
      <c r="G949" s="564">
        <f t="shared" ca="1" si="87"/>
        <v>3.1721057937814963</v>
      </c>
      <c r="H949" s="564">
        <v>0</v>
      </c>
      <c r="I949" s="564">
        <v>0</v>
      </c>
      <c r="J949" s="564">
        <v>0</v>
      </c>
      <c r="K949" s="564">
        <v>0</v>
      </c>
      <c r="L949" s="564">
        <v>0</v>
      </c>
      <c r="M949" s="564">
        <v>0</v>
      </c>
      <c r="N949" s="564">
        <v>0</v>
      </c>
      <c r="O949" s="564">
        <v>0</v>
      </c>
      <c r="P949" s="564">
        <v>0</v>
      </c>
      <c r="Q949" s="564">
        <v>0</v>
      </c>
      <c r="R949" s="564">
        <v>0</v>
      </c>
      <c r="S949" s="564">
        <v>0</v>
      </c>
      <c r="T949" s="564">
        <v>0</v>
      </c>
      <c r="U949" s="564">
        <v>0</v>
      </c>
      <c r="V949" s="564">
        <v>0</v>
      </c>
      <c r="W949" s="564">
        <v>0</v>
      </c>
      <c r="X949" s="564">
        <v>0</v>
      </c>
      <c r="Y949" s="564">
        <v>0</v>
      </c>
      <c r="Z949" s="564">
        <v>0</v>
      </c>
      <c r="AA949" s="564">
        <v>0</v>
      </c>
      <c r="AB949" s="564">
        <v>0</v>
      </c>
      <c r="AC949" s="564">
        <v>0</v>
      </c>
      <c r="AD949" s="564">
        <v>0</v>
      </c>
      <c r="AE949" s="564">
        <v>0</v>
      </c>
      <c r="AF949" s="564">
        <v>0</v>
      </c>
      <c r="AG949" s="564">
        <v>0</v>
      </c>
      <c r="AH949" s="564">
        <v>0</v>
      </c>
      <c r="AI949" s="564">
        <v>0</v>
      </c>
      <c r="AJ949" s="564">
        <v>0</v>
      </c>
      <c r="AK949" s="564">
        <v>0</v>
      </c>
    </row>
    <row r="950" spans="1:37">
      <c r="A950">
        <v>946</v>
      </c>
      <c r="B950" s="564">
        <f t="shared" ca="1" si="90"/>
        <v>20</v>
      </c>
      <c r="C950" s="564">
        <f t="shared" ca="1" si="85"/>
        <v>400</v>
      </c>
      <c r="D950" s="564">
        <f t="shared" ca="1" si="88"/>
        <v>20</v>
      </c>
      <c r="E950" s="564">
        <f t="shared" ca="1" si="86"/>
        <v>0</v>
      </c>
      <c r="F950" s="564">
        <f t="shared" ca="1" si="89"/>
        <v>1</v>
      </c>
      <c r="G950" s="564">
        <f t="shared" ca="1" si="87"/>
        <v>1.7457564099937977</v>
      </c>
      <c r="H950" s="564">
        <v>1</v>
      </c>
      <c r="I950" s="564">
        <v>1</v>
      </c>
      <c r="J950" s="564">
        <v>1</v>
      </c>
      <c r="K950" s="564">
        <v>1</v>
      </c>
      <c r="L950" s="564">
        <v>1</v>
      </c>
      <c r="M950" s="564">
        <v>1</v>
      </c>
      <c r="N950" s="564">
        <v>1</v>
      </c>
      <c r="O950" s="564">
        <v>1</v>
      </c>
      <c r="P950" s="564">
        <v>1</v>
      </c>
      <c r="Q950" s="564">
        <v>1</v>
      </c>
      <c r="R950" s="564">
        <v>1</v>
      </c>
      <c r="S950" s="564">
        <v>1</v>
      </c>
      <c r="T950" s="564">
        <v>1</v>
      </c>
      <c r="U950" s="564">
        <v>1</v>
      </c>
      <c r="V950" s="564">
        <v>1</v>
      </c>
      <c r="W950" s="564">
        <v>1</v>
      </c>
      <c r="X950" s="564">
        <v>1</v>
      </c>
      <c r="Y950" s="564">
        <v>1</v>
      </c>
      <c r="Z950" s="564">
        <v>1</v>
      </c>
      <c r="AA950" s="564">
        <v>1</v>
      </c>
      <c r="AB950" s="564">
        <v>1</v>
      </c>
      <c r="AC950" s="564">
        <v>1</v>
      </c>
      <c r="AD950" s="564">
        <v>1</v>
      </c>
      <c r="AE950" s="564">
        <v>1</v>
      </c>
      <c r="AF950" s="564">
        <v>1</v>
      </c>
      <c r="AG950" s="564">
        <v>1</v>
      </c>
      <c r="AH950" s="564">
        <v>1</v>
      </c>
      <c r="AI950" s="564">
        <v>1</v>
      </c>
      <c r="AJ950" s="564">
        <v>1</v>
      </c>
      <c r="AK950" s="564">
        <v>1</v>
      </c>
    </row>
    <row r="951" spans="1:37">
      <c r="A951">
        <v>947</v>
      </c>
      <c r="B951" s="564">
        <f t="shared" ca="1" si="90"/>
        <v>0</v>
      </c>
      <c r="C951" s="564">
        <f t="shared" ca="1" si="85"/>
        <v>0</v>
      </c>
      <c r="D951" s="564">
        <f t="shared" ca="1" si="88"/>
        <v>0</v>
      </c>
      <c r="E951" s="564">
        <f t="shared" ca="1" si="86"/>
        <v>0</v>
      </c>
      <c r="F951" s="564">
        <f t="shared" ca="1" si="89"/>
        <v>1</v>
      </c>
      <c r="G951" s="564">
        <f t="shared" ca="1" si="87"/>
        <v>9.2458477650402084</v>
      </c>
      <c r="H951" s="564">
        <v>0</v>
      </c>
      <c r="I951" s="564">
        <v>0</v>
      </c>
      <c r="J951" s="564">
        <v>0</v>
      </c>
      <c r="K951" s="564">
        <v>0</v>
      </c>
      <c r="L951" s="564">
        <v>0</v>
      </c>
      <c r="M951" s="564">
        <v>0</v>
      </c>
      <c r="N951" s="564">
        <v>0</v>
      </c>
      <c r="O951" s="564">
        <v>0</v>
      </c>
      <c r="P951" s="564">
        <v>0</v>
      </c>
      <c r="Q951" s="564">
        <v>0</v>
      </c>
      <c r="R951" s="564">
        <v>0</v>
      </c>
      <c r="S951" s="564">
        <v>0</v>
      </c>
      <c r="T951" s="564">
        <v>0</v>
      </c>
      <c r="U951" s="564">
        <v>0</v>
      </c>
      <c r="V951" s="564">
        <v>0</v>
      </c>
      <c r="W951" s="564">
        <v>0</v>
      </c>
      <c r="X951" s="564">
        <v>0</v>
      </c>
      <c r="Y951" s="564">
        <v>0</v>
      </c>
      <c r="Z951" s="564">
        <v>0</v>
      </c>
      <c r="AA951" s="564">
        <v>0</v>
      </c>
      <c r="AB951" s="564">
        <v>0</v>
      </c>
      <c r="AC951" s="564">
        <v>0</v>
      </c>
      <c r="AD951" s="564">
        <v>0</v>
      </c>
      <c r="AE951" s="564">
        <v>0</v>
      </c>
      <c r="AF951" s="564">
        <v>0</v>
      </c>
      <c r="AG951" s="564">
        <v>0</v>
      </c>
      <c r="AH951" s="564">
        <v>0</v>
      </c>
      <c r="AI951" s="564">
        <v>0</v>
      </c>
      <c r="AJ951" s="564">
        <v>0</v>
      </c>
      <c r="AK951" s="564">
        <v>0</v>
      </c>
    </row>
    <row r="952" spans="1:37">
      <c r="A952">
        <v>948</v>
      </c>
      <c r="B952" s="564">
        <f t="shared" ca="1" si="90"/>
        <v>8</v>
      </c>
      <c r="C952" s="564">
        <f t="shared" ca="1" si="85"/>
        <v>64</v>
      </c>
      <c r="D952" s="564">
        <f t="shared" ca="1" si="88"/>
        <v>8</v>
      </c>
      <c r="E952" s="564">
        <f t="shared" ca="1" si="86"/>
        <v>4.8</v>
      </c>
      <c r="F952" s="564">
        <f t="shared" ca="1" si="89"/>
        <v>0.49473684210526314</v>
      </c>
      <c r="G952" s="564">
        <f t="shared" ca="1" si="87"/>
        <v>2.4320529533437441E-2</v>
      </c>
      <c r="H952" s="564">
        <v>1</v>
      </c>
      <c r="I952" s="564">
        <v>1</v>
      </c>
      <c r="J952" s="564">
        <v>1</v>
      </c>
      <c r="K952" s="564">
        <v>1</v>
      </c>
      <c r="L952" s="564">
        <v>0</v>
      </c>
      <c r="M952" s="564">
        <v>0</v>
      </c>
      <c r="N952" s="564">
        <v>1</v>
      </c>
      <c r="O952" s="564">
        <v>0</v>
      </c>
      <c r="P952" s="564">
        <v>0</v>
      </c>
      <c r="Q952" s="564">
        <v>0</v>
      </c>
      <c r="R952" s="564">
        <v>0</v>
      </c>
      <c r="S952" s="564">
        <v>0</v>
      </c>
      <c r="T952" s="564">
        <v>0</v>
      </c>
      <c r="U952" s="564">
        <v>1</v>
      </c>
      <c r="V952" s="564">
        <v>1</v>
      </c>
      <c r="W952" s="564">
        <v>1</v>
      </c>
      <c r="X952" s="564">
        <v>0</v>
      </c>
      <c r="Y952" s="564">
        <v>0</v>
      </c>
      <c r="Z952" s="564">
        <v>0</v>
      </c>
      <c r="AA952" s="564">
        <v>0</v>
      </c>
      <c r="AB952" s="564">
        <v>1</v>
      </c>
      <c r="AC952" s="564">
        <v>0</v>
      </c>
      <c r="AD952" s="564">
        <v>0</v>
      </c>
      <c r="AE952" s="564">
        <v>0</v>
      </c>
      <c r="AF952" s="564">
        <v>0</v>
      </c>
      <c r="AG952" s="564">
        <v>1</v>
      </c>
      <c r="AH952" s="564">
        <v>0</v>
      </c>
      <c r="AI952" s="564">
        <v>0</v>
      </c>
      <c r="AJ952" s="564">
        <v>1</v>
      </c>
      <c r="AK952" s="564">
        <v>1</v>
      </c>
    </row>
    <row r="953" spans="1:37">
      <c r="A953">
        <v>949</v>
      </c>
      <c r="B953" s="564">
        <f t="shared" ca="1" si="90"/>
        <v>18</v>
      </c>
      <c r="C953" s="564">
        <f t="shared" ca="1" si="85"/>
        <v>324</v>
      </c>
      <c r="D953" s="564">
        <f t="shared" ca="1" si="88"/>
        <v>18</v>
      </c>
      <c r="E953" s="564">
        <f t="shared" ca="1" si="86"/>
        <v>1.8000000000000007</v>
      </c>
      <c r="F953" s="564">
        <f t="shared" ca="1" si="89"/>
        <v>0.81052631578947365</v>
      </c>
      <c r="G953" s="564">
        <f t="shared" ca="1" si="87"/>
        <v>-6.1742894329036346E-2</v>
      </c>
      <c r="H953" s="564">
        <v>1</v>
      </c>
      <c r="I953" s="564">
        <v>1</v>
      </c>
      <c r="J953" s="564">
        <v>1</v>
      </c>
      <c r="K953" s="564">
        <v>1</v>
      </c>
      <c r="L953" s="564">
        <v>1</v>
      </c>
      <c r="M953" s="564">
        <v>1</v>
      </c>
      <c r="N953" s="564">
        <v>1</v>
      </c>
      <c r="O953" s="564">
        <v>1</v>
      </c>
      <c r="P953" s="564">
        <v>1</v>
      </c>
      <c r="Q953" s="564">
        <v>1</v>
      </c>
      <c r="R953" s="564">
        <v>1</v>
      </c>
      <c r="S953" s="564">
        <v>1</v>
      </c>
      <c r="T953" s="564">
        <v>1</v>
      </c>
      <c r="U953" s="564">
        <v>1</v>
      </c>
      <c r="V953" s="564">
        <v>1</v>
      </c>
      <c r="W953" s="564">
        <v>0</v>
      </c>
      <c r="X953" s="564">
        <v>1</v>
      </c>
      <c r="Y953" s="564">
        <v>0</v>
      </c>
      <c r="Z953" s="564">
        <v>1</v>
      </c>
      <c r="AA953" s="564">
        <v>1</v>
      </c>
      <c r="AB953" s="564">
        <v>1</v>
      </c>
      <c r="AC953" s="564">
        <v>1</v>
      </c>
      <c r="AD953" s="564">
        <v>1</v>
      </c>
      <c r="AE953" s="564">
        <v>1</v>
      </c>
      <c r="AF953" s="564">
        <v>1</v>
      </c>
      <c r="AG953" s="564">
        <v>1</v>
      </c>
      <c r="AH953" s="564">
        <v>1</v>
      </c>
      <c r="AI953" s="564">
        <v>1</v>
      </c>
      <c r="AJ953" s="564">
        <v>1</v>
      </c>
      <c r="AK953" s="564">
        <v>1</v>
      </c>
    </row>
    <row r="954" spans="1:37">
      <c r="A954">
        <v>950</v>
      </c>
      <c r="B954" s="564">
        <f t="shared" ca="1" si="90"/>
        <v>20</v>
      </c>
      <c r="C954" s="564">
        <f t="shared" ca="1" si="85"/>
        <v>400</v>
      </c>
      <c r="D954" s="564">
        <f t="shared" ca="1" si="88"/>
        <v>20</v>
      </c>
      <c r="E954" s="564">
        <f t="shared" ca="1" si="86"/>
        <v>0</v>
      </c>
      <c r="F954" s="564">
        <f t="shared" ca="1" si="89"/>
        <v>1</v>
      </c>
      <c r="G954" s="564">
        <f t="shared" ca="1" si="87"/>
        <v>-2.2773807319381749</v>
      </c>
      <c r="H954" s="564">
        <v>1</v>
      </c>
      <c r="I954" s="564">
        <v>1</v>
      </c>
      <c r="J954" s="564">
        <v>1</v>
      </c>
      <c r="K954" s="564">
        <v>1</v>
      </c>
      <c r="L954" s="564">
        <v>1</v>
      </c>
      <c r="M954" s="564">
        <v>1</v>
      </c>
      <c r="N954" s="564">
        <v>1</v>
      </c>
      <c r="O954" s="564">
        <v>1</v>
      </c>
      <c r="P954" s="564">
        <v>1</v>
      </c>
      <c r="Q954" s="564">
        <v>1</v>
      </c>
      <c r="R954" s="564">
        <v>1</v>
      </c>
      <c r="S954" s="564">
        <v>1</v>
      </c>
      <c r="T954" s="564">
        <v>1</v>
      </c>
      <c r="U954" s="564">
        <v>1</v>
      </c>
      <c r="V954" s="564">
        <v>1</v>
      </c>
      <c r="W954" s="564">
        <v>1</v>
      </c>
      <c r="X954" s="564">
        <v>1</v>
      </c>
      <c r="Y954" s="564">
        <v>1</v>
      </c>
      <c r="Z954" s="564">
        <v>1</v>
      </c>
      <c r="AA954" s="564">
        <v>1</v>
      </c>
      <c r="AB954" s="564">
        <v>1</v>
      </c>
      <c r="AC954" s="564">
        <v>1</v>
      </c>
      <c r="AD954" s="564">
        <v>1</v>
      </c>
      <c r="AE954" s="564">
        <v>1</v>
      </c>
      <c r="AF954" s="564">
        <v>1</v>
      </c>
      <c r="AG954" s="564">
        <v>1</v>
      </c>
      <c r="AH954" s="564">
        <v>1</v>
      </c>
      <c r="AI954" s="564">
        <v>1</v>
      </c>
      <c r="AJ954" s="564">
        <v>1</v>
      </c>
      <c r="AK954" s="564">
        <v>1</v>
      </c>
    </row>
    <row r="955" spans="1:37">
      <c r="A955">
        <v>951</v>
      </c>
      <c r="B955" s="564">
        <f t="shared" ca="1" si="90"/>
        <v>20</v>
      </c>
      <c r="C955" s="564">
        <f t="shared" ca="1" si="85"/>
        <v>400</v>
      </c>
      <c r="D955" s="564">
        <f t="shared" ca="1" si="88"/>
        <v>20</v>
      </c>
      <c r="E955" s="564">
        <f t="shared" ca="1" si="86"/>
        <v>0</v>
      </c>
      <c r="F955" s="564">
        <f t="shared" ca="1" si="89"/>
        <v>1</v>
      </c>
      <c r="G955" s="564">
        <f t="shared" ca="1" si="87"/>
        <v>3.5762220010743833</v>
      </c>
      <c r="H955" s="564">
        <v>1</v>
      </c>
      <c r="I955" s="564">
        <v>1</v>
      </c>
      <c r="J955" s="564">
        <v>1</v>
      </c>
      <c r="K955" s="564">
        <v>1</v>
      </c>
      <c r="L955" s="564">
        <v>1</v>
      </c>
      <c r="M955" s="564">
        <v>1</v>
      </c>
      <c r="N955" s="564">
        <v>1</v>
      </c>
      <c r="O955" s="564">
        <v>1</v>
      </c>
      <c r="P955" s="564">
        <v>1</v>
      </c>
      <c r="Q955" s="564">
        <v>1</v>
      </c>
      <c r="R955" s="564">
        <v>1</v>
      </c>
      <c r="S955" s="564">
        <v>1</v>
      </c>
      <c r="T955" s="564">
        <v>1</v>
      </c>
      <c r="U955" s="564">
        <v>1</v>
      </c>
      <c r="V955" s="564">
        <v>1</v>
      </c>
      <c r="W955" s="564">
        <v>1</v>
      </c>
      <c r="X955" s="564">
        <v>1</v>
      </c>
      <c r="Y955" s="564">
        <v>1</v>
      </c>
      <c r="Z955" s="564">
        <v>1</v>
      </c>
      <c r="AA955" s="564">
        <v>1</v>
      </c>
      <c r="AB955" s="564">
        <v>1</v>
      </c>
      <c r="AC955" s="564">
        <v>1</v>
      </c>
      <c r="AD955" s="564">
        <v>1</v>
      </c>
      <c r="AE955" s="564">
        <v>1</v>
      </c>
      <c r="AF955" s="564">
        <v>1</v>
      </c>
      <c r="AG955" s="564">
        <v>1</v>
      </c>
      <c r="AH955" s="564">
        <v>1</v>
      </c>
      <c r="AI955" s="564">
        <v>1</v>
      </c>
      <c r="AJ955" s="564">
        <v>1</v>
      </c>
      <c r="AK955" s="564">
        <v>1</v>
      </c>
    </row>
    <row r="956" spans="1:37">
      <c r="A956">
        <v>952</v>
      </c>
      <c r="B956" s="564">
        <f t="shared" ca="1" si="90"/>
        <v>0</v>
      </c>
      <c r="C956" s="564">
        <f t="shared" ca="1" si="85"/>
        <v>0</v>
      </c>
      <c r="D956" s="564">
        <f t="shared" ca="1" si="88"/>
        <v>0</v>
      </c>
      <c r="E956" s="564">
        <f t="shared" ca="1" si="86"/>
        <v>0</v>
      </c>
      <c r="F956" s="564">
        <f t="shared" ca="1" si="89"/>
        <v>1</v>
      </c>
      <c r="G956" s="564">
        <f t="shared" ca="1" si="87"/>
        <v>1.014697789931297</v>
      </c>
      <c r="H956" s="564">
        <v>0</v>
      </c>
      <c r="I956" s="564">
        <v>0</v>
      </c>
      <c r="J956" s="564">
        <v>0</v>
      </c>
      <c r="K956" s="564">
        <v>0</v>
      </c>
      <c r="L956" s="564">
        <v>0</v>
      </c>
      <c r="M956" s="564">
        <v>0</v>
      </c>
      <c r="N956" s="564">
        <v>0</v>
      </c>
      <c r="O956" s="564">
        <v>0</v>
      </c>
      <c r="P956" s="564">
        <v>0</v>
      </c>
      <c r="Q956" s="564">
        <v>0</v>
      </c>
      <c r="R956" s="564">
        <v>0</v>
      </c>
      <c r="S956" s="564">
        <v>0</v>
      </c>
      <c r="T956" s="564">
        <v>0</v>
      </c>
      <c r="U956" s="564">
        <v>0</v>
      </c>
      <c r="V956" s="564">
        <v>0</v>
      </c>
      <c r="W956" s="564">
        <v>0</v>
      </c>
      <c r="X956" s="564">
        <v>0</v>
      </c>
      <c r="Y956" s="564">
        <v>0</v>
      </c>
      <c r="Z956" s="564">
        <v>0</v>
      </c>
      <c r="AA956" s="564">
        <v>0</v>
      </c>
      <c r="AB956" s="564">
        <v>0</v>
      </c>
      <c r="AC956" s="564">
        <v>0</v>
      </c>
      <c r="AD956" s="564">
        <v>0</v>
      </c>
      <c r="AE956" s="564">
        <v>0</v>
      </c>
      <c r="AF956" s="564">
        <v>0</v>
      </c>
      <c r="AG956" s="564">
        <v>0</v>
      </c>
      <c r="AH956" s="564">
        <v>0</v>
      </c>
      <c r="AI956" s="564">
        <v>0</v>
      </c>
      <c r="AJ956" s="564">
        <v>0</v>
      </c>
      <c r="AK956" s="564">
        <v>0</v>
      </c>
    </row>
    <row r="957" spans="1:37">
      <c r="A957">
        <v>953</v>
      </c>
      <c r="B957" s="564">
        <f t="shared" ca="1" si="90"/>
        <v>20</v>
      </c>
      <c r="C957" s="564">
        <f t="shared" ca="1" si="85"/>
        <v>400</v>
      </c>
      <c r="D957" s="564">
        <f t="shared" ca="1" si="88"/>
        <v>20</v>
      </c>
      <c r="E957" s="564">
        <f t="shared" ca="1" si="86"/>
        <v>0</v>
      </c>
      <c r="F957" s="564">
        <f t="shared" ca="1" si="89"/>
        <v>1</v>
      </c>
      <c r="G957" s="564">
        <f t="shared" ca="1" si="87"/>
        <v>-5.5132941481422524</v>
      </c>
      <c r="H957" s="564">
        <v>1</v>
      </c>
      <c r="I957" s="564">
        <v>1</v>
      </c>
      <c r="J957" s="564">
        <v>1</v>
      </c>
      <c r="K957" s="564">
        <v>1</v>
      </c>
      <c r="L957" s="564">
        <v>1</v>
      </c>
      <c r="M957" s="564">
        <v>1</v>
      </c>
      <c r="N957" s="564">
        <v>1</v>
      </c>
      <c r="O957" s="564">
        <v>1</v>
      </c>
      <c r="P957" s="564">
        <v>1</v>
      </c>
      <c r="Q957" s="564">
        <v>1</v>
      </c>
      <c r="R957" s="564">
        <v>1</v>
      </c>
      <c r="S957" s="564">
        <v>1</v>
      </c>
      <c r="T957" s="564">
        <v>1</v>
      </c>
      <c r="U957" s="564">
        <v>1</v>
      </c>
      <c r="V957" s="564">
        <v>1</v>
      </c>
      <c r="W957" s="564">
        <v>1</v>
      </c>
      <c r="X957" s="564">
        <v>1</v>
      </c>
      <c r="Y957" s="564">
        <v>1</v>
      </c>
      <c r="Z957" s="564">
        <v>1</v>
      </c>
      <c r="AA957" s="564">
        <v>1</v>
      </c>
      <c r="AB957" s="564">
        <v>1</v>
      </c>
      <c r="AC957" s="564">
        <v>1</v>
      </c>
      <c r="AD957" s="564">
        <v>1</v>
      </c>
      <c r="AE957" s="564">
        <v>1</v>
      </c>
      <c r="AF957" s="564">
        <v>1</v>
      </c>
      <c r="AG957" s="564">
        <v>1</v>
      </c>
      <c r="AH957" s="564">
        <v>1</v>
      </c>
      <c r="AI957" s="564">
        <v>1</v>
      </c>
      <c r="AJ957" s="564">
        <v>1</v>
      </c>
      <c r="AK957" s="564">
        <v>1</v>
      </c>
    </row>
    <row r="958" spans="1:37">
      <c r="A958">
        <v>954</v>
      </c>
      <c r="B958" s="564">
        <f t="shared" ca="1" si="90"/>
        <v>0</v>
      </c>
      <c r="C958" s="564">
        <f t="shared" ca="1" si="85"/>
        <v>0</v>
      </c>
      <c r="D958" s="564">
        <f t="shared" ca="1" si="88"/>
        <v>0</v>
      </c>
      <c r="E958" s="564">
        <f t="shared" ca="1" si="86"/>
        <v>0</v>
      </c>
      <c r="F958" s="564">
        <f t="shared" ca="1" si="89"/>
        <v>1</v>
      </c>
      <c r="G958" s="564">
        <f t="shared" ca="1" si="87"/>
        <v>6.1530342321221916</v>
      </c>
      <c r="H958" s="564">
        <v>0</v>
      </c>
      <c r="I958" s="564">
        <v>0</v>
      </c>
      <c r="J958" s="564">
        <v>0</v>
      </c>
      <c r="K958" s="564">
        <v>0</v>
      </c>
      <c r="L958" s="564">
        <v>0</v>
      </c>
      <c r="M958" s="564">
        <v>0</v>
      </c>
      <c r="N958" s="564">
        <v>0</v>
      </c>
      <c r="O958" s="564">
        <v>0</v>
      </c>
      <c r="P958" s="564">
        <v>0</v>
      </c>
      <c r="Q958" s="564">
        <v>0</v>
      </c>
      <c r="R958" s="564">
        <v>0</v>
      </c>
      <c r="S958" s="564">
        <v>0</v>
      </c>
      <c r="T958" s="564">
        <v>0</v>
      </c>
      <c r="U958" s="564">
        <v>0</v>
      </c>
      <c r="V958" s="564">
        <v>0</v>
      </c>
      <c r="W958" s="564">
        <v>0</v>
      </c>
      <c r="X958" s="564">
        <v>0</v>
      </c>
      <c r="Y958" s="564">
        <v>0</v>
      </c>
      <c r="Z958" s="564">
        <v>0</v>
      </c>
      <c r="AA958" s="564">
        <v>0</v>
      </c>
      <c r="AB958" s="564">
        <v>0</v>
      </c>
      <c r="AC958" s="564">
        <v>0</v>
      </c>
      <c r="AD958" s="564">
        <v>0</v>
      </c>
      <c r="AE958" s="564">
        <v>0</v>
      </c>
      <c r="AF958" s="564">
        <v>0</v>
      </c>
      <c r="AG958" s="564">
        <v>0</v>
      </c>
      <c r="AH958" s="564">
        <v>0</v>
      </c>
      <c r="AI958" s="564">
        <v>0</v>
      </c>
      <c r="AJ958" s="564">
        <v>0</v>
      </c>
      <c r="AK958" s="564">
        <v>0</v>
      </c>
    </row>
    <row r="959" spans="1:37">
      <c r="A959">
        <v>955</v>
      </c>
      <c r="B959" s="564">
        <f t="shared" ca="1" si="90"/>
        <v>0</v>
      </c>
      <c r="C959" s="564">
        <f t="shared" ca="1" si="85"/>
        <v>0</v>
      </c>
      <c r="D959" s="564">
        <f t="shared" ca="1" si="88"/>
        <v>0</v>
      </c>
      <c r="E959" s="564">
        <f t="shared" ca="1" si="86"/>
        <v>0</v>
      </c>
      <c r="F959" s="564">
        <f t="shared" ca="1" si="89"/>
        <v>1</v>
      </c>
      <c r="G959" s="564">
        <f t="shared" ca="1" si="87"/>
        <v>-3.1074328561184612</v>
      </c>
      <c r="H959" s="564">
        <v>0</v>
      </c>
      <c r="I959" s="564">
        <v>0</v>
      </c>
      <c r="J959" s="564">
        <v>0</v>
      </c>
      <c r="K959" s="564">
        <v>0</v>
      </c>
      <c r="L959" s="564">
        <v>0</v>
      </c>
      <c r="M959" s="564">
        <v>0</v>
      </c>
      <c r="N959" s="564">
        <v>0</v>
      </c>
      <c r="O959" s="564">
        <v>0</v>
      </c>
      <c r="P959" s="564">
        <v>0</v>
      </c>
      <c r="Q959" s="564">
        <v>0</v>
      </c>
      <c r="R959" s="564">
        <v>0</v>
      </c>
      <c r="S959" s="564">
        <v>0</v>
      </c>
      <c r="T959" s="564">
        <v>0</v>
      </c>
      <c r="U959" s="564">
        <v>0</v>
      </c>
      <c r="V959" s="564">
        <v>0</v>
      </c>
      <c r="W959" s="564">
        <v>0</v>
      </c>
      <c r="X959" s="564">
        <v>0</v>
      </c>
      <c r="Y959" s="564">
        <v>0</v>
      </c>
      <c r="Z959" s="564">
        <v>0</v>
      </c>
      <c r="AA959" s="564">
        <v>0</v>
      </c>
      <c r="AB959" s="564">
        <v>0</v>
      </c>
      <c r="AC959" s="564">
        <v>0</v>
      </c>
      <c r="AD959" s="564">
        <v>0</v>
      </c>
      <c r="AE959" s="564">
        <v>0</v>
      </c>
      <c r="AF959" s="564">
        <v>0</v>
      </c>
      <c r="AG959" s="564">
        <v>0</v>
      </c>
      <c r="AH959" s="564">
        <v>0</v>
      </c>
      <c r="AI959" s="564">
        <v>0</v>
      </c>
      <c r="AJ959" s="564">
        <v>0</v>
      </c>
      <c r="AK959" s="564">
        <v>0</v>
      </c>
    </row>
    <row r="960" spans="1:37">
      <c r="A960">
        <v>956</v>
      </c>
      <c r="B960" s="564">
        <f t="shared" ca="1" si="90"/>
        <v>20</v>
      </c>
      <c r="C960" s="564">
        <f t="shared" ca="1" si="85"/>
        <v>400</v>
      </c>
      <c r="D960" s="564">
        <f t="shared" ca="1" si="88"/>
        <v>20</v>
      </c>
      <c r="E960" s="564">
        <f t="shared" ca="1" si="86"/>
        <v>0</v>
      </c>
      <c r="F960" s="564">
        <f t="shared" ca="1" si="89"/>
        <v>1</v>
      </c>
      <c r="G960" s="564">
        <f t="shared" ca="1" si="87"/>
        <v>-2.8181207715450451</v>
      </c>
      <c r="H960" s="564">
        <v>1</v>
      </c>
      <c r="I960" s="564">
        <v>1</v>
      </c>
      <c r="J960" s="564">
        <v>1</v>
      </c>
      <c r="K960" s="564">
        <v>1</v>
      </c>
      <c r="L960" s="564">
        <v>1</v>
      </c>
      <c r="M960" s="564">
        <v>1</v>
      </c>
      <c r="N960" s="564">
        <v>1</v>
      </c>
      <c r="O960" s="564">
        <v>1</v>
      </c>
      <c r="P960" s="564">
        <v>1</v>
      </c>
      <c r="Q960" s="564">
        <v>1</v>
      </c>
      <c r="R960" s="564">
        <v>1</v>
      </c>
      <c r="S960" s="564">
        <v>1</v>
      </c>
      <c r="T960" s="564">
        <v>1</v>
      </c>
      <c r="U960" s="564">
        <v>1</v>
      </c>
      <c r="V960" s="564">
        <v>1</v>
      </c>
      <c r="W960" s="564">
        <v>1</v>
      </c>
      <c r="X960" s="564">
        <v>1</v>
      </c>
      <c r="Y960" s="564">
        <v>1</v>
      </c>
      <c r="Z960" s="564">
        <v>1</v>
      </c>
      <c r="AA960" s="564">
        <v>1</v>
      </c>
      <c r="AB960" s="564">
        <v>1</v>
      </c>
      <c r="AC960" s="564">
        <v>1</v>
      </c>
      <c r="AD960" s="564">
        <v>1</v>
      </c>
      <c r="AE960" s="564">
        <v>1</v>
      </c>
      <c r="AF960" s="564">
        <v>1</v>
      </c>
      <c r="AG960" s="564">
        <v>1</v>
      </c>
      <c r="AH960" s="564">
        <v>1</v>
      </c>
      <c r="AI960" s="564">
        <v>1</v>
      </c>
      <c r="AJ960" s="564">
        <v>1</v>
      </c>
      <c r="AK960" s="564">
        <v>1</v>
      </c>
    </row>
    <row r="961" spans="1:37">
      <c r="A961">
        <v>957</v>
      </c>
      <c r="B961" s="564">
        <f t="shared" ca="1" si="90"/>
        <v>20</v>
      </c>
      <c r="C961" s="564">
        <f t="shared" ca="1" si="85"/>
        <v>400</v>
      </c>
      <c r="D961" s="564">
        <f t="shared" ca="1" si="88"/>
        <v>20</v>
      </c>
      <c r="E961" s="564">
        <f t="shared" ca="1" si="86"/>
        <v>0</v>
      </c>
      <c r="F961" s="564">
        <f t="shared" ca="1" si="89"/>
        <v>1</v>
      </c>
      <c r="G961" s="564">
        <f t="shared" ca="1" si="87"/>
        <v>-10.104433469495536</v>
      </c>
      <c r="H961" s="564">
        <v>1</v>
      </c>
      <c r="I961" s="564">
        <v>1</v>
      </c>
      <c r="J961" s="564">
        <v>1</v>
      </c>
      <c r="K961" s="564">
        <v>1</v>
      </c>
      <c r="L961" s="564">
        <v>1</v>
      </c>
      <c r="M961" s="564">
        <v>1</v>
      </c>
      <c r="N961" s="564">
        <v>1</v>
      </c>
      <c r="O961" s="564">
        <v>1</v>
      </c>
      <c r="P961" s="564">
        <v>1</v>
      </c>
      <c r="Q961" s="564">
        <v>1</v>
      </c>
      <c r="R961" s="564">
        <v>1</v>
      </c>
      <c r="S961" s="564">
        <v>1</v>
      </c>
      <c r="T961" s="564">
        <v>1</v>
      </c>
      <c r="U961" s="564">
        <v>1</v>
      </c>
      <c r="V961" s="564">
        <v>1</v>
      </c>
      <c r="W961" s="564">
        <v>1</v>
      </c>
      <c r="X961" s="564">
        <v>1</v>
      </c>
      <c r="Y961" s="564">
        <v>1</v>
      </c>
      <c r="Z961" s="564">
        <v>1</v>
      </c>
      <c r="AA961" s="564">
        <v>1</v>
      </c>
      <c r="AB961" s="564">
        <v>1</v>
      </c>
      <c r="AC961" s="564">
        <v>1</v>
      </c>
      <c r="AD961" s="564">
        <v>1</v>
      </c>
      <c r="AE961" s="564">
        <v>1</v>
      </c>
      <c r="AF961" s="564">
        <v>1</v>
      </c>
      <c r="AG961" s="564">
        <v>1</v>
      </c>
      <c r="AH961" s="564">
        <v>1</v>
      </c>
      <c r="AI961" s="564">
        <v>1</v>
      </c>
      <c r="AJ961" s="564">
        <v>1</v>
      </c>
      <c r="AK961" s="564">
        <v>1</v>
      </c>
    </row>
    <row r="962" spans="1:37">
      <c r="A962">
        <v>958</v>
      </c>
      <c r="B962" s="564">
        <f t="shared" ca="1" si="90"/>
        <v>0</v>
      </c>
      <c r="C962" s="564">
        <f t="shared" ca="1" si="85"/>
        <v>0</v>
      </c>
      <c r="D962" s="564">
        <f t="shared" ca="1" si="88"/>
        <v>0</v>
      </c>
      <c r="E962" s="564">
        <f t="shared" ca="1" si="86"/>
        <v>0</v>
      </c>
      <c r="F962" s="564">
        <f t="shared" ca="1" si="89"/>
        <v>1</v>
      </c>
      <c r="G962" s="564">
        <f t="shared" ca="1" si="87"/>
        <v>-1.5497659894419691</v>
      </c>
      <c r="H962" s="564">
        <v>0</v>
      </c>
      <c r="I962" s="564">
        <v>0</v>
      </c>
      <c r="J962" s="564">
        <v>0</v>
      </c>
      <c r="K962" s="564">
        <v>0</v>
      </c>
      <c r="L962" s="564">
        <v>0</v>
      </c>
      <c r="M962" s="564">
        <v>0</v>
      </c>
      <c r="N962" s="564">
        <v>0</v>
      </c>
      <c r="O962" s="564">
        <v>0</v>
      </c>
      <c r="P962" s="564">
        <v>0</v>
      </c>
      <c r="Q962" s="564">
        <v>0</v>
      </c>
      <c r="R962" s="564">
        <v>0</v>
      </c>
      <c r="S962" s="564">
        <v>0</v>
      </c>
      <c r="T962" s="564">
        <v>0</v>
      </c>
      <c r="U962" s="564">
        <v>0</v>
      </c>
      <c r="V962" s="564">
        <v>0</v>
      </c>
      <c r="W962" s="564">
        <v>0</v>
      </c>
      <c r="X962" s="564">
        <v>0</v>
      </c>
      <c r="Y962" s="564">
        <v>0</v>
      </c>
      <c r="Z962" s="564">
        <v>0</v>
      </c>
      <c r="AA962" s="564">
        <v>0</v>
      </c>
      <c r="AB962" s="564">
        <v>0</v>
      </c>
      <c r="AC962" s="564">
        <v>0</v>
      </c>
      <c r="AD962" s="564">
        <v>0</v>
      </c>
      <c r="AE962" s="564">
        <v>0</v>
      </c>
      <c r="AF962" s="564">
        <v>0</v>
      </c>
      <c r="AG962" s="564">
        <v>0</v>
      </c>
      <c r="AH962" s="564">
        <v>0</v>
      </c>
      <c r="AI962" s="564">
        <v>0</v>
      </c>
      <c r="AJ962" s="564">
        <v>0</v>
      </c>
      <c r="AK962" s="564">
        <v>0</v>
      </c>
    </row>
    <row r="963" spans="1:37">
      <c r="A963">
        <v>959</v>
      </c>
      <c r="B963" s="564">
        <f t="shared" ca="1" si="90"/>
        <v>20</v>
      </c>
      <c r="C963" s="564">
        <f t="shared" ca="1" si="85"/>
        <v>400</v>
      </c>
      <c r="D963" s="564">
        <f t="shared" ca="1" si="88"/>
        <v>20</v>
      </c>
      <c r="E963" s="564">
        <f t="shared" ca="1" si="86"/>
        <v>0</v>
      </c>
      <c r="F963" s="564">
        <f t="shared" ca="1" si="89"/>
        <v>1</v>
      </c>
      <c r="G963" s="564">
        <f t="shared" ca="1" si="87"/>
        <v>-2.661126130393852</v>
      </c>
      <c r="H963" s="564">
        <v>1</v>
      </c>
      <c r="I963" s="564">
        <v>1</v>
      </c>
      <c r="J963" s="564">
        <v>1</v>
      </c>
      <c r="K963" s="564">
        <v>1</v>
      </c>
      <c r="L963" s="564">
        <v>1</v>
      </c>
      <c r="M963" s="564">
        <v>1</v>
      </c>
      <c r="N963" s="564">
        <v>1</v>
      </c>
      <c r="O963" s="564">
        <v>1</v>
      </c>
      <c r="P963" s="564">
        <v>1</v>
      </c>
      <c r="Q963" s="564">
        <v>1</v>
      </c>
      <c r="R963" s="564">
        <v>1</v>
      </c>
      <c r="S963" s="564">
        <v>1</v>
      </c>
      <c r="T963" s="564">
        <v>1</v>
      </c>
      <c r="U963" s="564">
        <v>1</v>
      </c>
      <c r="V963" s="564">
        <v>1</v>
      </c>
      <c r="W963" s="564">
        <v>1</v>
      </c>
      <c r="X963" s="564">
        <v>1</v>
      </c>
      <c r="Y963" s="564">
        <v>1</v>
      </c>
      <c r="Z963" s="564">
        <v>1</v>
      </c>
      <c r="AA963" s="564">
        <v>1</v>
      </c>
      <c r="AB963" s="564">
        <v>1</v>
      </c>
      <c r="AC963" s="564">
        <v>1</v>
      </c>
      <c r="AD963" s="564">
        <v>1</v>
      </c>
      <c r="AE963" s="564">
        <v>1</v>
      </c>
      <c r="AF963" s="564">
        <v>1</v>
      </c>
      <c r="AG963" s="564">
        <v>1</v>
      </c>
      <c r="AH963" s="564">
        <v>1</v>
      </c>
      <c r="AI963" s="564">
        <v>1</v>
      </c>
      <c r="AJ963" s="564">
        <v>1</v>
      </c>
      <c r="AK963" s="564">
        <v>1</v>
      </c>
    </row>
    <row r="964" spans="1:37">
      <c r="A964">
        <v>960</v>
      </c>
      <c r="B964" s="564">
        <f t="shared" ca="1" si="90"/>
        <v>12</v>
      </c>
      <c r="C964" s="564">
        <f t="shared" ca="1" si="85"/>
        <v>144</v>
      </c>
      <c r="D964" s="564">
        <f t="shared" ca="1" si="88"/>
        <v>12</v>
      </c>
      <c r="E964" s="564">
        <f t="shared" ca="1" si="86"/>
        <v>4.8</v>
      </c>
      <c r="F964" s="564">
        <f t="shared" ca="1" si="89"/>
        <v>0.49473684210526314</v>
      </c>
      <c r="G964" s="564">
        <f t="shared" ca="1" si="87"/>
        <v>5.6592771175856011</v>
      </c>
      <c r="H964" s="564">
        <v>1</v>
      </c>
      <c r="I964" s="564">
        <v>1</v>
      </c>
      <c r="J964" s="564">
        <v>0</v>
      </c>
      <c r="K964" s="564">
        <v>0</v>
      </c>
      <c r="L964" s="564">
        <v>0</v>
      </c>
      <c r="M964" s="564">
        <v>0</v>
      </c>
      <c r="N964" s="564">
        <v>1</v>
      </c>
      <c r="O964" s="564">
        <v>1</v>
      </c>
      <c r="P964" s="564">
        <v>1</v>
      </c>
      <c r="Q964" s="564">
        <v>0</v>
      </c>
      <c r="R964" s="564">
        <v>0</v>
      </c>
      <c r="S964" s="564">
        <v>1</v>
      </c>
      <c r="T964" s="564">
        <v>1</v>
      </c>
      <c r="U964" s="564">
        <v>1</v>
      </c>
      <c r="V964" s="564">
        <v>1</v>
      </c>
      <c r="W964" s="564">
        <v>1</v>
      </c>
      <c r="X964" s="564">
        <v>1</v>
      </c>
      <c r="Y964" s="564">
        <v>0</v>
      </c>
      <c r="Z964" s="564">
        <v>1</v>
      </c>
      <c r="AA964" s="564">
        <v>0</v>
      </c>
      <c r="AB964" s="564">
        <v>0</v>
      </c>
      <c r="AC964" s="564">
        <v>1</v>
      </c>
      <c r="AD964" s="564">
        <v>0</v>
      </c>
      <c r="AE964" s="564">
        <v>0</v>
      </c>
      <c r="AF964" s="564">
        <v>1</v>
      </c>
      <c r="AG964" s="564">
        <v>0</v>
      </c>
      <c r="AH964" s="564">
        <v>1</v>
      </c>
      <c r="AI964" s="564">
        <v>0</v>
      </c>
      <c r="AJ964" s="564">
        <v>0</v>
      </c>
      <c r="AK964" s="564">
        <v>1</v>
      </c>
    </row>
    <row r="965" spans="1:37">
      <c r="A965">
        <v>961</v>
      </c>
      <c r="B965" s="564">
        <f t="shared" ca="1" si="90"/>
        <v>19</v>
      </c>
      <c r="C965" s="564">
        <f t="shared" ref="C965:C1028" ca="1" si="91">B965^2</f>
        <v>361</v>
      </c>
      <c r="D965" s="564">
        <f t="shared" ca="1" si="88"/>
        <v>19</v>
      </c>
      <c r="E965" s="564">
        <f t="shared" ref="E965:E1028" ca="1" si="92">D965-((B965^2)/H$1)</f>
        <v>0.94999999999999929</v>
      </c>
      <c r="F965" s="564">
        <f t="shared" ca="1" si="89"/>
        <v>0.9</v>
      </c>
      <c r="G965" s="564">
        <f t="shared" ref="G965:G1028" ca="1" si="93">I$2+NORMSINV(RAND())*K$2</f>
        <v>-5.2240453796052737</v>
      </c>
      <c r="H965" s="564">
        <v>1</v>
      </c>
      <c r="I965" s="564">
        <v>1</v>
      </c>
      <c r="J965" s="564">
        <v>1</v>
      </c>
      <c r="K965" s="564">
        <v>1</v>
      </c>
      <c r="L965" s="564">
        <v>1</v>
      </c>
      <c r="M965" s="564">
        <v>1</v>
      </c>
      <c r="N965" s="564">
        <v>1</v>
      </c>
      <c r="O965" s="564">
        <v>1</v>
      </c>
      <c r="P965" s="564">
        <v>1</v>
      </c>
      <c r="Q965" s="564">
        <v>1</v>
      </c>
      <c r="R965" s="564">
        <v>1</v>
      </c>
      <c r="S965" s="564">
        <v>1</v>
      </c>
      <c r="T965" s="564">
        <v>1</v>
      </c>
      <c r="U965" s="564">
        <v>0</v>
      </c>
      <c r="V965" s="564">
        <v>1</v>
      </c>
      <c r="W965" s="564">
        <v>1</v>
      </c>
      <c r="X965" s="564">
        <v>1</v>
      </c>
      <c r="Y965" s="564">
        <v>1</v>
      </c>
      <c r="Z965" s="564">
        <v>1</v>
      </c>
      <c r="AA965" s="564">
        <v>1</v>
      </c>
      <c r="AB965" s="564">
        <v>1</v>
      </c>
      <c r="AC965" s="564">
        <v>1</v>
      </c>
      <c r="AD965" s="564">
        <v>1</v>
      </c>
      <c r="AE965" s="564">
        <v>1</v>
      </c>
      <c r="AF965" s="564">
        <v>1</v>
      </c>
      <c r="AG965" s="564">
        <v>1</v>
      </c>
      <c r="AH965" s="564">
        <v>1</v>
      </c>
      <c r="AI965" s="564">
        <v>1</v>
      </c>
      <c r="AJ965" s="564">
        <v>0</v>
      </c>
      <c r="AK965" s="564">
        <v>0</v>
      </c>
    </row>
    <row r="966" spans="1:37">
      <c r="A966">
        <v>962</v>
      </c>
      <c r="B966" s="564">
        <f t="shared" ca="1" si="90"/>
        <v>0</v>
      </c>
      <c r="C966" s="564">
        <f t="shared" ca="1" si="91"/>
        <v>0</v>
      </c>
      <c r="D966" s="564">
        <f t="shared" ref="D966:D1029" ca="1" si="94">B966</f>
        <v>0</v>
      </c>
      <c r="E966" s="564">
        <f t="shared" ca="1" si="92"/>
        <v>0</v>
      </c>
      <c r="F966" s="564">
        <f t="shared" ref="F966:F1029" ca="1" si="95">1-(2*B966*(H$1-B966)/(H$1*(H$1-1)))</f>
        <v>1</v>
      </c>
      <c r="G966" s="564">
        <f t="shared" ca="1" si="93"/>
        <v>7.8547006066303204</v>
      </c>
      <c r="H966" s="564">
        <v>0</v>
      </c>
      <c r="I966" s="564">
        <v>0</v>
      </c>
      <c r="J966" s="564">
        <v>0</v>
      </c>
      <c r="K966" s="564">
        <v>0</v>
      </c>
      <c r="L966" s="564">
        <v>0</v>
      </c>
      <c r="M966" s="564">
        <v>0</v>
      </c>
      <c r="N966" s="564">
        <v>0</v>
      </c>
      <c r="O966" s="564">
        <v>0</v>
      </c>
      <c r="P966" s="564">
        <v>0</v>
      </c>
      <c r="Q966" s="564">
        <v>0</v>
      </c>
      <c r="R966" s="564">
        <v>0</v>
      </c>
      <c r="S966" s="564">
        <v>0</v>
      </c>
      <c r="T966" s="564">
        <v>0</v>
      </c>
      <c r="U966" s="564">
        <v>0</v>
      </c>
      <c r="V966" s="564">
        <v>0</v>
      </c>
      <c r="W966" s="564">
        <v>0</v>
      </c>
      <c r="X966" s="564">
        <v>0</v>
      </c>
      <c r="Y966" s="564">
        <v>0</v>
      </c>
      <c r="Z966" s="564">
        <v>0</v>
      </c>
      <c r="AA966" s="564">
        <v>0</v>
      </c>
      <c r="AB966" s="564">
        <v>0</v>
      </c>
      <c r="AC966" s="564">
        <v>0</v>
      </c>
      <c r="AD966" s="564">
        <v>0</v>
      </c>
      <c r="AE966" s="564">
        <v>0</v>
      </c>
      <c r="AF966" s="564">
        <v>0</v>
      </c>
      <c r="AG966" s="564">
        <v>0</v>
      </c>
      <c r="AH966" s="564">
        <v>0</v>
      </c>
      <c r="AI966" s="564">
        <v>0</v>
      </c>
      <c r="AJ966" s="564">
        <v>0</v>
      </c>
      <c r="AK966" s="564">
        <v>0</v>
      </c>
    </row>
    <row r="967" spans="1:37">
      <c r="A967">
        <v>963</v>
      </c>
      <c r="B967" s="564">
        <f t="shared" ref="B967:B1030" ca="1" si="96">SUM(INDIRECT("H"&amp;A967+4&amp;":"&amp;HLOOKUP(H$1,$AA$1:$BD$2,2,0)&amp;A967+4))</f>
        <v>20</v>
      </c>
      <c r="C967" s="564">
        <f t="shared" ca="1" si="91"/>
        <v>400</v>
      </c>
      <c r="D967" s="564">
        <f t="shared" ca="1" si="94"/>
        <v>20</v>
      </c>
      <c r="E967" s="564">
        <f t="shared" ca="1" si="92"/>
        <v>0</v>
      </c>
      <c r="F967" s="564">
        <f t="shared" ca="1" si="95"/>
        <v>1</v>
      </c>
      <c r="G967" s="564">
        <f t="shared" ca="1" si="93"/>
        <v>6.2493399357764261</v>
      </c>
      <c r="H967" s="564">
        <v>1</v>
      </c>
      <c r="I967" s="564">
        <v>1</v>
      </c>
      <c r="J967" s="564">
        <v>1</v>
      </c>
      <c r="K967" s="564">
        <v>1</v>
      </c>
      <c r="L967" s="564">
        <v>1</v>
      </c>
      <c r="M967" s="564">
        <v>1</v>
      </c>
      <c r="N967" s="564">
        <v>1</v>
      </c>
      <c r="O967" s="564">
        <v>1</v>
      </c>
      <c r="P967" s="564">
        <v>1</v>
      </c>
      <c r="Q967" s="564">
        <v>1</v>
      </c>
      <c r="R967" s="564">
        <v>1</v>
      </c>
      <c r="S967" s="564">
        <v>1</v>
      </c>
      <c r="T967" s="564">
        <v>1</v>
      </c>
      <c r="U967" s="564">
        <v>1</v>
      </c>
      <c r="V967" s="564">
        <v>1</v>
      </c>
      <c r="W967" s="564">
        <v>1</v>
      </c>
      <c r="X967" s="564">
        <v>1</v>
      </c>
      <c r="Y967" s="564">
        <v>1</v>
      </c>
      <c r="Z967" s="564">
        <v>1</v>
      </c>
      <c r="AA967" s="564">
        <v>1</v>
      </c>
      <c r="AB967" s="564">
        <v>1</v>
      </c>
      <c r="AC967" s="564">
        <v>1</v>
      </c>
      <c r="AD967" s="564">
        <v>1</v>
      </c>
      <c r="AE967" s="564">
        <v>1</v>
      </c>
      <c r="AF967" s="564">
        <v>1</v>
      </c>
      <c r="AG967" s="564">
        <v>1</v>
      </c>
      <c r="AH967" s="564">
        <v>1</v>
      </c>
      <c r="AI967" s="564">
        <v>1</v>
      </c>
      <c r="AJ967" s="564">
        <v>1</v>
      </c>
      <c r="AK967" s="564">
        <v>1</v>
      </c>
    </row>
    <row r="968" spans="1:37">
      <c r="A968">
        <v>964</v>
      </c>
      <c r="B968" s="564">
        <f t="shared" ca="1" si="96"/>
        <v>0</v>
      </c>
      <c r="C968" s="564">
        <f t="shared" ca="1" si="91"/>
        <v>0</v>
      </c>
      <c r="D968" s="564">
        <f t="shared" ca="1" si="94"/>
        <v>0</v>
      </c>
      <c r="E968" s="564">
        <f t="shared" ca="1" si="92"/>
        <v>0</v>
      </c>
      <c r="F968" s="564">
        <f t="shared" ca="1" si="95"/>
        <v>1</v>
      </c>
      <c r="G968" s="564">
        <f t="shared" ca="1" si="93"/>
        <v>0.31311360440551073</v>
      </c>
      <c r="H968" s="564">
        <v>0</v>
      </c>
      <c r="I968" s="564">
        <v>0</v>
      </c>
      <c r="J968" s="564">
        <v>0</v>
      </c>
      <c r="K968" s="564">
        <v>0</v>
      </c>
      <c r="L968" s="564">
        <v>0</v>
      </c>
      <c r="M968" s="564">
        <v>0</v>
      </c>
      <c r="N968" s="564">
        <v>0</v>
      </c>
      <c r="O968" s="564">
        <v>0</v>
      </c>
      <c r="P968" s="564">
        <v>0</v>
      </c>
      <c r="Q968" s="564">
        <v>0</v>
      </c>
      <c r="R968" s="564">
        <v>0</v>
      </c>
      <c r="S968" s="564">
        <v>0</v>
      </c>
      <c r="T968" s="564">
        <v>0</v>
      </c>
      <c r="U968" s="564">
        <v>0</v>
      </c>
      <c r="V968" s="564">
        <v>0</v>
      </c>
      <c r="W968" s="564">
        <v>0</v>
      </c>
      <c r="X968" s="564">
        <v>0</v>
      </c>
      <c r="Y968" s="564">
        <v>0</v>
      </c>
      <c r="Z968" s="564">
        <v>0</v>
      </c>
      <c r="AA968" s="564">
        <v>0</v>
      </c>
      <c r="AB968" s="564">
        <v>0</v>
      </c>
      <c r="AC968" s="564">
        <v>0</v>
      </c>
      <c r="AD968" s="564">
        <v>0</v>
      </c>
      <c r="AE968" s="564">
        <v>0</v>
      </c>
      <c r="AF968" s="564">
        <v>0</v>
      </c>
      <c r="AG968" s="564">
        <v>0</v>
      </c>
      <c r="AH968" s="564">
        <v>0</v>
      </c>
      <c r="AI968" s="564">
        <v>0</v>
      </c>
      <c r="AJ968" s="564">
        <v>0</v>
      </c>
      <c r="AK968" s="564">
        <v>0</v>
      </c>
    </row>
    <row r="969" spans="1:37">
      <c r="A969">
        <v>965</v>
      </c>
      <c r="B969" s="564">
        <f t="shared" ca="1" si="96"/>
        <v>0</v>
      </c>
      <c r="C969" s="564">
        <f t="shared" ca="1" si="91"/>
        <v>0</v>
      </c>
      <c r="D969" s="564">
        <f t="shared" ca="1" si="94"/>
        <v>0</v>
      </c>
      <c r="E969" s="564">
        <f t="shared" ca="1" si="92"/>
        <v>0</v>
      </c>
      <c r="F969" s="564">
        <f t="shared" ca="1" si="95"/>
        <v>1</v>
      </c>
      <c r="G969" s="564">
        <f t="shared" ca="1" si="93"/>
        <v>4.6450086187405759</v>
      </c>
      <c r="H969" s="564">
        <v>0</v>
      </c>
      <c r="I969" s="564">
        <v>0</v>
      </c>
      <c r="J969" s="564">
        <v>0</v>
      </c>
      <c r="K969" s="564">
        <v>0</v>
      </c>
      <c r="L969" s="564">
        <v>0</v>
      </c>
      <c r="M969" s="564">
        <v>0</v>
      </c>
      <c r="N969" s="564">
        <v>0</v>
      </c>
      <c r="O969" s="564">
        <v>0</v>
      </c>
      <c r="P969" s="564">
        <v>0</v>
      </c>
      <c r="Q969" s="564">
        <v>0</v>
      </c>
      <c r="R969" s="564">
        <v>0</v>
      </c>
      <c r="S969" s="564">
        <v>0</v>
      </c>
      <c r="T969" s="564">
        <v>0</v>
      </c>
      <c r="U969" s="564">
        <v>0</v>
      </c>
      <c r="V969" s="564">
        <v>0</v>
      </c>
      <c r="W969" s="564">
        <v>0</v>
      </c>
      <c r="X969" s="564">
        <v>0</v>
      </c>
      <c r="Y969" s="564">
        <v>0</v>
      </c>
      <c r="Z969" s="564">
        <v>0</v>
      </c>
      <c r="AA969" s="564">
        <v>0</v>
      </c>
      <c r="AB969" s="564">
        <v>0</v>
      </c>
      <c r="AC969" s="564">
        <v>0</v>
      </c>
      <c r="AD969" s="564">
        <v>0</v>
      </c>
      <c r="AE969" s="564">
        <v>0</v>
      </c>
      <c r="AF969" s="564">
        <v>0</v>
      </c>
      <c r="AG969" s="564">
        <v>0</v>
      </c>
      <c r="AH969" s="564">
        <v>0</v>
      </c>
      <c r="AI969" s="564">
        <v>0</v>
      </c>
      <c r="AJ969" s="564">
        <v>0</v>
      </c>
      <c r="AK969" s="564">
        <v>0</v>
      </c>
    </row>
    <row r="970" spans="1:37">
      <c r="A970">
        <v>966</v>
      </c>
      <c r="B970" s="564">
        <f t="shared" ca="1" si="96"/>
        <v>0</v>
      </c>
      <c r="C970" s="564">
        <f t="shared" ca="1" si="91"/>
        <v>0</v>
      </c>
      <c r="D970" s="564">
        <f t="shared" ca="1" si="94"/>
        <v>0</v>
      </c>
      <c r="E970" s="564">
        <f t="shared" ca="1" si="92"/>
        <v>0</v>
      </c>
      <c r="F970" s="564">
        <f t="shared" ca="1" si="95"/>
        <v>1</v>
      </c>
      <c r="G970" s="564">
        <f t="shared" ca="1" si="93"/>
        <v>-1.3873895189102985</v>
      </c>
      <c r="H970" s="564">
        <v>0</v>
      </c>
      <c r="I970" s="564">
        <v>0</v>
      </c>
      <c r="J970" s="564">
        <v>0</v>
      </c>
      <c r="K970" s="564">
        <v>0</v>
      </c>
      <c r="L970" s="564">
        <v>0</v>
      </c>
      <c r="M970" s="564">
        <v>0</v>
      </c>
      <c r="N970" s="564">
        <v>0</v>
      </c>
      <c r="O970" s="564">
        <v>0</v>
      </c>
      <c r="P970" s="564">
        <v>0</v>
      </c>
      <c r="Q970" s="564">
        <v>0</v>
      </c>
      <c r="R970" s="564">
        <v>0</v>
      </c>
      <c r="S970" s="564">
        <v>0</v>
      </c>
      <c r="T970" s="564">
        <v>0</v>
      </c>
      <c r="U970" s="564">
        <v>0</v>
      </c>
      <c r="V970" s="564">
        <v>0</v>
      </c>
      <c r="W970" s="564">
        <v>0</v>
      </c>
      <c r="X970" s="564">
        <v>0</v>
      </c>
      <c r="Y970" s="564">
        <v>0</v>
      </c>
      <c r="Z970" s="564">
        <v>0</v>
      </c>
      <c r="AA970" s="564">
        <v>0</v>
      </c>
      <c r="AB970" s="564">
        <v>0</v>
      </c>
      <c r="AC970" s="564">
        <v>0</v>
      </c>
      <c r="AD970" s="564">
        <v>0</v>
      </c>
      <c r="AE970" s="564">
        <v>0</v>
      </c>
      <c r="AF970" s="564">
        <v>0</v>
      </c>
      <c r="AG970" s="564">
        <v>0</v>
      </c>
      <c r="AH970" s="564">
        <v>0</v>
      </c>
      <c r="AI970" s="564">
        <v>0</v>
      </c>
      <c r="AJ970" s="564">
        <v>0</v>
      </c>
      <c r="AK970" s="564">
        <v>0</v>
      </c>
    </row>
    <row r="971" spans="1:37">
      <c r="A971">
        <v>967</v>
      </c>
      <c r="B971" s="564">
        <f t="shared" ca="1" si="96"/>
        <v>0</v>
      </c>
      <c r="C971" s="564">
        <f t="shared" ca="1" si="91"/>
        <v>0</v>
      </c>
      <c r="D971" s="564">
        <f t="shared" ca="1" si="94"/>
        <v>0</v>
      </c>
      <c r="E971" s="564">
        <f t="shared" ca="1" si="92"/>
        <v>0</v>
      </c>
      <c r="F971" s="564">
        <f t="shared" ca="1" si="95"/>
        <v>1</v>
      </c>
      <c r="G971" s="564">
        <f t="shared" ca="1" si="93"/>
        <v>-1.6166660860614246</v>
      </c>
      <c r="H971" s="564">
        <v>0</v>
      </c>
      <c r="I971" s="564">
        <v>0</v>
      </c>
      <c r="J971" s="564">
        <v>0</v>
      </c>
      <c r="K971" s="564">
        <v>0</v>
      </c>
      <c r="L971" s="564">
        <v>0</v>
      </c>
      <c r="M971" s="564">
        <v>0</v>
      </c>
      <c r="N971" s="564">
        <v>0</v>
      </c>
      <c r="O971" s="564">
        <v>0</v>
      </c>
      <c r="P971" s="564">
        <v>0</v>
      </c>
      <c r="Q971" s="564">
        <v>0</v>
      </c>
      <c r="R971" s="564">
        <v>0</v>
      </c>
      <c r="S971" s="564">
        <v>0</v>
      </c>
      <c r="T971" s="564">
        <v>0</v>
      </c>
      <c r="U971" s="564">
        <v>0</v>
      </c>
      <c r="V971" s="564">
        <v>0</v>
      </c>
      <c r="W971" s="564">
        <v>0</v>
      </c>
      <c r="X971" s="564">
        <v>0</v>
      </c>
      <c r="Y971" s="564">
        <v>0</v>
      </c>
      <c r="Z971" s="564">
        <v>0</v>
      </c>
      <c r="AA971" s="564">
        <v>0</v>
      </c>
      <c r="AB971" s="564">
        <v>0</v>
      </c>
      <c r="AC971" s="564">
        <v>0</v>
      </c>
      <c r="AD971" s="564">
        <v>0</v>
      </c>
      <c r="AE971" s="564">
        <v>0</v>
      </c>
      <c r="AF971" s="564">
        <v>0</v>
      </c>
      <c r="AG971" s="564">
        <v>0</v>
      </c>
      <c r="AH971" s="564">
        <v>0</v>
      </c>
      <c r="AI971" s="564">
        <v>0</v>
      </c>
      <c r="AJ971" s="564">
        <v>0</v>
      </c>
      <c r="AK971" s="564">
        <v>0</v>
      </c>
    </row>
    <row r="972" spans="1:37">
      <c r="A972">
        <v>968</v>
      </c>
      <c r="B972" s="564">
        <f t="shared" ca="1" si="96"/>
        <v>0</v>
      </c>
      <c r="C972" s="564">
        <f t="shared" ca="1" si="91"/>
        <v>0</v>
      </c>
      <c r="D972" s="564">
        <f t="shared" ca="1" si="94"/>
        <v>0</v>
      </c>
      <c r="E972" s="564">
        <f t="shared" ca="1" si="92"/>
        <v>0</v>
      </c>
      <c r="F972" s="564">
        <f t="shared" ca="1" si="95"/>
        <v>1</v>
      </c>
      <c r="G972" s="564">
        <f t="shared" ca="1" si="93"/>
        <v>6.3763315068630124</v>
      </c>
      <c r="H972" s="564">
        <v>0</v>
      </c>
      <c r="I972" s="564">
        <v>0</v>
      </c>
      <c r="J972" s="564">
        <v>0</v>
      </c>
      <c r="K972" s="564">
        <v>0</v>
      </c>
      <c r="L972" s="564">
        <v>0</v>
      </c>
      <c r="M972" s="564">
        <v>0</v>
      </c>
      <c r="N972" s="564">
        <v>0</v>
      </c>
      <c r="O972" s="564">
        <v>0</v>
      </c>
      <c r="P972" s="564">
        <v>0</v>
      </c>
      <c r="Q972" s="564">
        <v>0</v>
      </c>
      <c r="R972" s="564">
        <v>0</v>
      </c>
      <c r="S972" s="564">
        <v>0</v>
      </c>
      <c r="T972" s="564">
        <v>0</v>
      </c>
      <c r="U972" s="564">
        <v>0</v>
      </c>
      <c r="V972" s="564">
        <v>0</v>
      </c>
      <c r="W972" s="564">
        <v>0</v>
      </c>
      <c r="X972" s="564">
        <v>0</v>
      </c>
      <c r="Y972" s="564">
        <v>0</v>
      </c>
      <c r="Z972" s="564">
        <v>0</v>
      </c>
      <c r="AA972" s="564">
        <v>0</v>
      </c>
      <c r="AB972" s="564">
        <v>0</v>
      </c>
      <c r="AC972" s="564">
        <v>0</v>
      </c>
      <c r="AD972" s="564">
        <v>0</v>
      </c>
      <c r="AE972" s="564">
        <v>0</v>
      </c>
      <c r="AF972" s="564">
        <v>0</v>
      </c>
      <c r="AG972" s="564">
        <v>0</v>
      </c>
      <c r="AH972" s="564">
        <v>0</v>
      </c>
      <c r="AI972" s="564">
        <v>0</v>
      </c>
      <c r="AJ972" s="564">
        <v>0</v>
      </c>
      <c r="AK972" s="564">
        <v>0</v>
      </c>
    </row>
    <row r="973" spans="1:37">
      <c r="A973">
        <v>969</v>
      </c>
      <c r="B973" s="564">
        <f t="shared" ca="1" si="96"/>
        <v>20</v>
      </c>
      <c r="C973" s="564">
        <f t="shared" ca="1" si="91"/>
        <v>400</v>
      </c>
      <c r="D973" s="564">
        <f t="shared" ca="1" si="94"/>
        <v>20</v>
      </c>
      <c r="E973" s="564">
        <f t="shared" ca="1" si="92"/>
        <v>0</v>
      </c>
      <c r="F973" s="564">
        <f t="shared" ca="1" si="95"/>
        <v>1</v>
      </c>
      <c r="G973" s="564">
        <f t="shared" ca="1" si="93"/>
        <v>1.6078909254008411</v>
      </c>
      <c r="H973" s="564">
        <v>1</v>
      </c>
      <c r="I973" s="564">
        <v>1</v>
      </c>
      <c r="J973" s="564">
        <v>1</v>
      </c>
      <c r="K973" s="564">
        <v>1</v>
      </c>
      <c r="L973" s="564">
        <v>1</v>
      </c>
      <c r="M973" s="564">
        <v>1</v>
      </c>
      <c r="N973" s="564">
        <v>1</v>
      </c>
      <c r="O973" s="564">
        <v>1</v>
      </c>
      <c r="P973" s="564">
        <v>1</v>
      </c>
      <c r="Q973" s="564">
        <v>1</v>
      </c>
      <c r="R973" s="564">
        <v>1</v>
      </c>
      <c r="S973" s="564">
        <v>1</v>
      </c>
      <c r="T973" s="564">
        <v>1</v>
      </c>
      <c r="U973" s="564">
        <v>1</v>
      </c>
      <c r="V973" s="564">
        <v>1</v>
      </c>
      <c r="W973" s="564">
        <v>1</v>
      </c>
      <c r="X973" s="564">
        <v>1</v>
      </c>
      <c r="Y973" s="564">
        <v>1</v>
      </c>
      <c r="Z973" s="564">
        <v>1</v>
      </c>
      <c r="AA973" s="564">
        <v>1</v>
      </c>
      <c r="AB973" s="564">
        <v>1</v>
      </c>
      <c r="AC973" s="564">
        <v>1</v>
      </c>
      <c r="AD973" s="564">
        <v>1</v>
      </c>
      <c r="AE973" s="564">
        <v>1</v>
      </c>
      <c r="AF973" s="564">
        <v>1</v>
      </c>
      <c r="AG973" s="564">
        <v>1</v>
      </c>
      <c r="AH973" s="564">
        <v>1</v>
      </c>
      <c r="AI973" s="564">
        <v>1</v>
      </c>
      <c r="AJ973" s="564">
        <v>1</v>
      </c>
      <c r="AK973" s="564">
        <v>1</v>
      </c>
    </row>
    <row r="974" spans="1:37">
      <c r="A974">
        <v>970</v>
      </c>
      <c r="B974" s="564">
        <f t="shared" ca="1" si="96"/>
        <v>0</v>
      </c>
      <c r="C974" s="564">
        <f t="shared" ca="1" si="91"/>
        <v>0</v>
      </c>
      <c r="D974" s="564">
        <f t="shared" ca="1" si="94"/>
        <v>0</v>
      </c>
      <c r="E974" s="564">
        <f t="shared" ca="1" si="92"/>
        <v>0</v>
      </c>
      <c r="F974" s="564">
        <f t="shared" ca="1" si="95"/>
        <v>1</v>
      </c>
      <c r="G974" s="564">
        <f t="shared" ca="1" si="93"/>
        <v>-6.3727580262966868</v>
      </c>
      <c r="H974" s="564">
        <v>0</v>
      </c>
      <c r="I974" s="564">
        <v>0</v>
      </c>
      <c r="J974" s="564">
        <v>0</v>
      </c>
      <c r="K974" s="564">
        <v>0</v>
      </c>
      <c r="L974" s="564">
        <v>0</v>
      </c>
      <c r="M974" s="564">
        <v>0</v>
      </c>
      <c r="N974" s="564">
        <v>0</v>
      </c>
      <c r="O974" s="564">
        <v>0</v>
      </c>
      <c r="P974" s="564">
        <v>0</v>
      </c>
      <c r="Q974" s="564">
        <v>0</v>
      </c>
      <c r="R974" s="564">
        <v>0</v>
      </c>
      <c r="S974" s="564">
        <v>0</v>
      </c>
      <c r="T974" s="564">
        <v>0</v>
      </c>
      <c r="U974" s="564">
        <v>0</v>
      </c>
      <c r="V974" s="564">
        <v>0</v>
      </c>
      <c r="W974" s="564">
        <v>0</v>
      </c>
      <c r="X974" s="564">
        <v>0</v>
      </c>
      <c r="Y974" s="564">
        <v>0</v>
      </c>
      <c r="Z974" s="564">
        <v>0</v>
      </c>
      <c r="AA974" s="564">
        <v>0</v>
      </c>
      <c r="AB974" s="564">
        <v>0</v>
      </c>
      <c r="AC974" s="564">
        <v>0</v>
      </c>
      <c r="AD974" s="564">
        <v>0</v>
      </c>
      <c r="AE974" s="564">
        <v>0</v>
      </c>
      <c r="AF974" s="564">
        <v>0</v>
      </c>
      <c r="AG974" s="564">
        <v>0</v>
      </c>
      <c r="AH974" s="564">
        <v>0</v>
      </c>
      <c r="AI974" s="564">
        <v>0</v>
      </c>
      <c r="AJ974" s="564">
        <v>0</v>
      </c>
      <c r="AK974" s="564">
        <v>0</v>
      </c>
    </row>
    <row r="975" spans="1:37">
      <c r="A975">
        <v>971</v>
      </c>
      <c r="B975" s="564">
        <f t="shared" ca="1" si="96"/>
        <v>0</v>
      </c>
      <c r="C975" s="564">
        <f t="shared" ca="1" si="91"/>
        <v>0</v>
      </c>
      <c r="D975" s="564">
        <f t="shared" ca="1" si="94"/>
        <v>0</v>
      </c>
      <c r="E975" s="564">
        <f t="shared" ca="1" si="92"/>
        <v>0</v>
      </c>
      <c r="F975" s="564">
        <f t="shared" ca="1" si="95"/>
        <v>1</v>
      </c>
      <c r="G975" s="564">
        <f t="shared" ca="1" si="93"/>
        <v>-1.4520447462693586</v>
      </c>
      <c r="H975" s="564">
        <v>0</v>
      </c>
      <c r="I975" s="564">
        <v>0</v>
      </c>
      <c r="J975" s="564">
        <v>0</v>
      </c>
      <c r="K975" s="564">
        <v>0</v>
      </c>
      <c r="L975" s="564">
        <v>0</v>
      </c>
      <c r="M975" s="564">
        <v>0</v>
      </c>
      <c r="N975" s="564">
        <v>0</v>
      </c>
      <c r="O975" s="564">
        <v>0</v>
      </c>
      <c r="P975" s="564">
        <v>0</v>
      </c>
      <c r="Q975" s="564">
        <v>0</v>
      </c>
      <c r="R975" s="564">
        <v>0</v>
      </c>
      <c r="S975" s="564">
        <v>0</v>
      </c>
      <c r="T975" s="564">
        <v>0</v>
      </c>
      <c r="U975" s="564">
        <v>0</v>
      </c>
      <c r="V975" s="564">
        <v>0</v>
      </c>
      <c r="W975" s="564">
        <v>0</v>
      </c>
      <c r="X975" s="564">
        <v>0</v>
      </c>
      <c r="Y975" s="564">
        <v>0</v>
      </c>
      <c r="Z975" s="564">
        <v>0</v>
      </c>
      <c r="AA975" s="564">
        <v>0</v>
      </c>
      <c r="AB975" s="564">
        <v>0</v>
      </c>
      <c r="AC975" s="564">
        <v>0</v>
      </c>
      <c r="AD975" s="564">
        <v>0</v>
      </c>
      <c r="AE975" s="564">
        <v>0</v>
      </c>
      <c r="AF975" s="564">
        <v>0</v>
      </c>
      <c r="AG975" s="564">
        <v>0</v>
      </c>
      <c r="AH975" s="564">
        <v>0</v>
      </c>
      <c r="AI975" s="564">
        <v>0</v>
      </c>
      <c r="AJ975" s="564">
        <v>0</v>
      </c>
      <c r="AK975" s="564">
        <v>0</v>
      </c>
    </row>
    <row r="976" spans="1:37">
      <c r="A976">
        <v>972</v>
      </c>
      <c r="B976" s="564">
        <f t="shared" ca="1" si="96"/>
        <v>0</v>
      </c>
      <c r="C976" s="564">
        <f t="shared" ca="1" si="91"/>
        <v>0</v>
      </c>
      <c r="D976" s="564">
        <f t="shared" ca="1" si="94"/>
        <v>0</v>
      </c>
      <c r="E976" s="564">
        <f t="shared" ca="1" si="92"/>
        <v>0</v>
      </c>
      <c r="F976" s="564">
        <f t="shared" ca="1" si="95"/>
        <v>1</v>
      </c>
      <c r="G976" s="564">
        <f t="shared" ca="1" si="93"/>
        <v>4.3187680773969515</v>
      </c>
      <c r="H976" s="564">
        <v>0</v>
      </c>
      <c r="I976" s="564">
        <v>0</v>
      </c>
      <c r="J976" s="564">
        <v>0</v>
      </c>
      <c r="K976" s="564">
        <v>0</v>
      </c>
      <c r="L976" s="564">
        <v>0</v>
      </c>
      <c r="M976" s="564">
        <v>0</v>
      </c>
      <c r="N976" s="564">
        <v>0</v>
      </c>
      <c r="O976" s="564">
        <v>0</v>
      </c>
      <c r="P976" s="564">
        <v>0</v>
      </c>
      <c r="Q976" s="564">
        <v>0</v>
      </c>
      <c r="R976" s="564">
        <v>0</v>
      </c>
      <c r="S976" s="564">
        <v>0</v>
      </c>
      <c r="T976" s="564">
        <v>0</v>
      </c>
      <c r="U976" s="564">
        <v>0</v>
      </c>
      <c r="V976" s="564">
        <v>0</v>
      </c>
      <c r="W976" s="564">
        <v>0</v>
      </c>
      <c r="X976" s="564">
        <v>0</v>
      </c>
      <c r="Y976" s="564">
        <v>0</v>
      </c>
      <c r="Z976" s="564">
        <v>0</v>
      </c>
      <c r="AA976" s="564">
        <v>0</v>
      </c>
      <c r="AB976" s="564">
        <v>0</v>
      </c>
      <c r="AC976" s="564">
        <v>0</v>
      </c>
      <c r="AD976" s="564">
        <v>0</v>
      </c>
      <c r="AE976" s="564">
        <v>0</v>
      </c>
      <c r="AF976" s="564">
        <v>0</v>
      </c>
      <c r="AG976" s="564">
        <v>0</v>
      </c>
      <c r="AH976" s="564">
        <v>0</v>
      </c>
      <c r="AI976" s="564">
        <v>0</v>
      </c>
      <c r="AJ976" s="564">
        <v>0</v>
      </c>
      <c r="AK976" s="564">
        <v>0</v>
      </c>
    </row>
    <row r="977" spans="1:37">
      <c r="A977">
        <v>973</v>
      </c>
      <c r="B977" s="564">
        <f t="shared" ca="1" si="96"/>
        <v>20</v>
      </c>
      <c r="C977" s="564">
        <f t="shared" ca="1" si="91"/>
        <v>400</v>
      </c>
      <c r="D977" s="564">
        <f t="shared" ca="1" si="94"/>
        <v>20</v>
      </c>
      <c r="E977" s="564">
        <f t="shared" ca="1" si="92"/>
        <v>0</v>
      </c>
      <c r="F977" s="564">
        <f t="shared" ca="1" si="95"/>
        <v>1</v>
      </c>
      <c r="G977" s="564">
        <f t="shared" ca="1" si="93"/>
        <v>8.1574298740641744</v>
      </c>
      <c r="H977" s="564">
        <v>1</v>
      </c>
      <c r="I977" s="564">
        <v>1</v>
      </c>
      <c r="J977" s="564">
        <v>1</v>
      </c>
      <c r="K977" s="564">
        <v>1</v>
      </c>
      <c r="L977" s="564">
        <v>1</v>
      </c>
      <c r="M977" s="564">
        <v>1</v>
      </c>
      <c r="N977" s="564">
        <v>1</v>
      </c>
      <c r="O977" s="564">
        <v>1</v>
      </c>
      <c r="P977" s="564">
        <v>1</v>
      </c>
      <c r="Q977" s="564">
        <v>1</v>
      </c>
      <c r="R977" s="564">
        <v>1</v>
      </c>
      <c r="S977" s="564">
        <v>1</v>
      </c>
      <c r="T977" s="564">
        <v>1</v>
      </c>
      <c r="U977" s="564">
        <v>1</v>
      </c>
      <c r="V977" s="564">
        <v>1</v>
      </c>
      <c r="W977" s="564">
        <v>1</v>
      </c>
      <c r="X977" s="564">
        <v>1</v>
      </c>
      <c r="Y977" s="564">
        <v>1</v>
      </c>
      <c r="Z977" s="564">
        <v>1</v>
      </c>
      <c r="AA977" s="564">
        <v>1</v>
      </c>
      <c r="AB977" s="564">
        <v>1</v>
      </c>
      <c r="AC977" s="564">
        <v>1</v>
      </c>
      <c r="AD977" s="564">
        <v>1</v>
      </c>
      <c r="AE977" s="564">
        <v>1</v>
      </c>
      <c r="AF977" s="564">
        <v>1</v>
      </c>
      <c r="AG977" s="564">
        <v>1</v>
      </c>
      <c r="AH977" s="564">
        <v>1</v>
      </c>
      <c r="AI977" s="564">
        <v>1</v>
      </c>
      <c r="AJ977" s="564">
        <v>1</v>
      </c>
      <c r="AK977" s="564">
        <v>1</v>
      </c>
    </row>
    <row r="978" spans="1:37">
      <c r="A978">
        <v>974</v>
      </c>
      <c r="B978" s="564">
        <f t="shared" ca="1" si="96"/>
        <v>13</v>
      </c>
      <c r="C978" s="564">
        <f t="shared" ca="1" si="91"/>
        <v>169</v>
      </c>
      <c r="D978" s="564">
        <f t="shared" ca="1" si="94"/>
        <v>13</v>
      </c>
      <c r="E978" s="564">
        <f t="shared" ca="1" si="92"/>
        <v>4.5500000000000007</v>
      </c>
      <c r="F978" s="564">
        <f t="shared" ca="1" si="95"/>
        <v>0.52105263157894743</v>
      </c>
      <c r="G978" s="564">
        <f t="shared" ca="1" si="93"/>
        <v>-5.1681437263133319</v>
      </c>
      <c r="H978" s="564">
        <v>1</v>
      </c>
      <c r="I978" s="564">
        <v>1</v>
      </c>
      <c r="J978" s="564">
        <v>1</v>
      </c>
      <c r="K978" s="564">
        <v>0</v>
      </c>
      <c r="L978" s="564">
        <v>1</v>
      </c>
      <c r="M978" s="564">
        <v>0</v>
      </c>
      <c r="N978" s="564">
        <v>1</v>
      </c>
      <c r="O978" s="564">
        <v>1</v>
      </c>
      <c r="P978" s="564">
        <v>1</v>
      </c>
      <c r="Q978" s="564">
        <v>0</v>
      </c>
      <c r="R978" s="564">
        <v>1</v>
      </c>
      <c r="S978" s="564">
        <v>0</v>
      </c>
      <c r="T978" s="564">
        <v>1</v>
      </c>
      <c r="U978" s="564">
        <v>1</v>
      </c>
      <c r="V978" s="564">
        <v>1</v>
      </c>
      <c r="W978" s="564">
        <v>1</v>
      </c>
      <c r="X978" s="564">
        <v>0</v>
      </c>
      <c r="Y978" s="564">
        <v>0</v>
      </c>
      <c r="Z978" s="564">
        <v>0</v>
      </c>
      <c r="AA978" s="564">
        <v>1</v>
      </c>
      <c r="AB978" s="564">
        <v>1</v>
      </c>
      <c r="AC978" s="564">
        <v>1</v>
      </c>
      <c r="AD978" s="564">
        <v>1</v>
      </c>
      <c r="AE978" s="564">
        <v>0</v>
      </c>
      <c r="AF978" s="564">
        <v>1</v>
      </c>
      <c r="AG978" s="564">
        <v>1</v>
      </c>
      <c r="AH978" s="564">
        <v>1</v>
      </c>
      <c r="AI978" s="564">
        <v>1</v>
      </c>
      <c r="AJ978" s="564">
        <v>1</v>
      </c>
      <c r="AK978" s="564">
        <v>0</v>
      </c>
    </row>
    <row r="979" spans="1:37">
      <c r="A979">
        <v>975</v>
      </c>
      <c r="B979" s="564">
        <f t="shared" ca="1" si="96"/>
        <v>0</v>
      </c>
      <c r="C979" s="564">
        <f t="shared" ca="1" si="91"/>
        <v>0</v>
      </c>
      <c r="D979" s="564">
        <f t="shared" ca="1" si="94"/>
        <v>0</v>
      </c>
      <c r="E979" s="564">
        <f t="shared" ca="1" si="92"/>
        <v>0</v>
      </c>
      <c r="F979" s="564">
        <f t="shared" ca="1" si="95"/>
        <v>1</v>
      </c>
      <c r="G979" s="564">
        <f t="shared" ca="1" si="93"/>
        <v>8.9917690964914136</v>
      </c>
      <c r="H979" s="564">
        <v>0</v>
      </c>
      <c r="I979" s="564">
        <v>0</v>
      </c>
      <c r="J979" s="564">
        <v>0</v>
      </c>
      <c r="K979" s="564">
        <v>0</v>
      </c>
      <c r="L979" s="564">
        <v>0</v>
      </c>
      <c r="M979" s="564">
        <v>0</v>
      </c>
      <c r="N979" s="564">
        <v>0</v>
      </c>
      <c r="O979" s="564">
        <v>0</v>
      </c>
      <c r="P979" s="564">
        <v>0</v>
      </c>
      <c r="Q979" s="564">
        <v>0</v>
      </c>
      <c r="R979" s="564">
        <v>0</v>
      </c>
      <c r="S979" s="564">
        <v>0</v>
      </c>
      <c r="T979" s="564">
        <v>0</v>
      </c>
      <c r="U979" s="564">
        <v>0</v>
      </c>
      <c r="V979" s="564">
        <v>0</v>
      </c>
      <c r="W979" s="564">
        <v>0</v>
      </c>
      <c r="X979" s="564">
        <v>0</v>
      </c>
      <c r="Y979" s="564">
        <v>0</v>
      </c>
      <c r="Z979" s="564">
        <v>0</v>
      </c>
      <c r="AA979" s="564">
        <v>0</v>
      </c>
      <c r="AB979" s="564">
        <v>0</v>
      </c>
      <c r="AC979" s="564">
        <v>0</v>
      </c>
      <c r="AD979" s="564">
        <v>0</v>
      </c>
      <c r="AE979" s="564">
        <v>0</v>
      </c>
      <c r="AF979" s="564">
        <v>0</v>
      </c>
      <c r="AG979" s="564">
        <v>0</v>
      </c>
      <c r="AH979" s="564">
        <v>0</v>
      </c>
      <c r="AI979" s="564">
        <v>0</v>
      </c>
      <c r="AJ979" s="564">
        <v>0</v>
      </c>
      <c r="AK979" s="564">
        <v>0</v>
      </c>
    </row>
    <row r="980" spans="1:37">
      <c r="A980">
        <v>976</v>
      </c>
      <c r="B980" s="564">
        <f t="shared" ca="1" si="96"/>
        <v>20</v>
      </c>
      <c r="C980" s="564">
        <f t="shared" ca="1" si="91"/>
        <v>400</v>
      </c>
      <c r="D980" s="564">
        <f t="shared" ca="1" si="94"/>
        <v>20</v>
      </c>
      <c r="E980" s="564">
        <f t="shared" ca="1" si="92"/>
        <v>0</v>
      </c>
      <c r="F980" s="564">
        <f t="shared" ca="1" si="95"/>
        <v>1</v>
      </c>
      <c r="G980" s="564">
        <f t="shared" ca="1" si="93"/>
        <v>-1.4714078052337936</v>
      </c>
      <c r="H980" s="564">
        <v>1</v>
      </c>
      <c r="I980" s="564">
        <v>1</v>
      </c>
      <c r="J980" s="564">
        <v>1</v>
      </c>
      <c r="K980" s="564">
        <v>1</v>
      </c>
      <c r="L980" s="564">
        <v>1</v>
      </c>
      <c r="M980" s="564">
        <v>1</v>
      </c>
      <c r="N980" s="564">
        <v>1</v>
      </c>
      <c r="O980" s="564">
        <v>1</v>
      </c>
      <c r="P980" s="564">
        <v>1</v>
      </c>
      <c r="Q980" s="564">
        <v>1</v>
      </c>
      <c r="R980" s="564">
        <v>1</v>
      </c>
      <c r="S980" s="564">
        <v>1</v>
      </c>
      <c r="T980" s="564">
        <v>1</v>
      </c>
      <c r="U980" s="564">
        <v>1</v>
      </c>
      <c r="V980" s="564">
        <v>1</v>
      </c>
      <c r="W980" s="564">
        <v>1</v>
      </c>
      <c r="X980" s="564">
        <v>1</v>
      </c>
      <c r="Y980" s="564">
        <v>1</v>
      </c>
      <c r="Z980" s="564">
        <v>1</v>
      </c>
      <c r="AA980" s="564">
        <v>1</v>
      </c>
      <c r="AB980" s="564">
        <v>1</v>
      </c>
      <c r="AC980" s="564">
        <v>1</v>
      </c>
      <c r="AD980" s="564">
        <v>1</v>
      </c>
      <c r="AE980" s="564">
        <v>1</v>
      </c>
      <c r="AF980" s="564">
        <v>1</v>
      </c>
      <c r="AG980" s="564">
        <v>1</v>
      </c>
      <c r="AH980" s="564">
        <v>1</v>
      </c>
      <c r="AI980" s="564">
        <v>1</v>
      </c>
      <c r="AJ980" s="564">
        <v>1</v>
      </c>
      <c r="AK980" s="564">
        <v>1</v>
      </c>
    </row>
    <row r="981" spans="1:37">
      <c r="A981">
        <v>977</v>
      </c>
      <c r="B981" s="564">
        <f t="shared" ca="1" si="96"/>
        <v>0</v>
      </c>
      <c r="C981" s="564">
        <f t="shared" ca="1" si="91"/>
        <v>0</v>
      </c>
      <c r="D981" s="564">
        <f t="shared" ca="1" si="94"/>
        <v>0</v>
      </c>
      <c r="E981" s="564">
        <f t="shared" ca="1" si="92"/>
        <v>0</v>
      </c>
      <c r="F981" s="564">
        <f t="shared" ca="1" si="95"/>
        <v>1</v>
      </c>
      <c r="G981" s="564">
        <f t="shared" ca="1" si="93"/>
        <v>1.5265973540024418</v>
      </c>
      <c r="H981" s="564">
        <v>0</v>
      </c>
      <c r="I981" s="564">
        <v>0</v>
      </c>
      <c r="J981" s="564">
        <v>0</v>
      </c>
      <c r="K981" s="564">
        <v>0</v>
      </c>
      <c r="L981" s="564">
        <v>0</v>
      </c>
      <c r="M981" s="564">
        <v>0</v>
      </c>
      <c r="N981" s="564">
        <v>0</v>
      </c>
      <c r="O981" s="564">
        <v>0</v>
      </c>
      <c r="P981" s="564">
        <v>0</v>
      </c>
      <c r="Q981" s="564">
        <v>0</v>
      </c>
      <c r="R981" s="564">
        <v>0</v>
      </c>
      <c r="S981" s="564">
        <v>0</v>
      </c>
      <c r="T981" s="564">
        <v>0</v>
      </c>
      <c r="U981" s="564">
        <v>0</v>
      </c>
      <c r="V981" s="564">
        <v>0</v>
      </c>
      <c r="W981" s="564">
        <v>0</v>
      </c>
      <c r="X981" s="564">
        <v>0</v>
      </c>
      <c r="Y981" s="564">
        <v>0</v>
      </c>
      <c r="Z981" s="564">
        <v>0</v>
      </c>
      <c r="AA981" s="564">
        <v>0</v>
      </c>
      <c r="AB981" s="564">
        <v>0</v>
      </c>
      <c r="AC981" s="564">
        <v>0</v>
      </c>
      <c r="AD981" s="564">
        <v>0</v>
      </c>
      <c r="AE981" s="564">
        <v>0</v>
      </c>
      <c r="AF981" s="564">
        <v>0</v>
      </c>
      <c r="AG981" s="564">
        <v>0</v>
      </c>
      <c r="AH981" s="564">
        <v>0</v>
      </c>
      <c r="AI981" s="564">
        <v>0</v>
      </c>
      <c r="AJ981" s="564">
        <v>0</v>
      </c>
      <c r="AK981" s="564">
        <v>0</v>
      </c>
    </row>
    <row r="982" spans="1:37">
      <c r="A982">
        <v>978</v>
      </c>
      <c r="B982" s="564">
        <f t="shared" ca="1" si="96"/>
        <v>0</v>
      </c>
      <c r="C982" s="564">
        <f t="shared" ca="1" si="91"/>
        <v>0</v>
      </c>
      <c r="D982" s="564">
        <f t="shared" ca="1" si="94"/>
        <v>0</v>
      </c>
      <c r="E982" s="564">
        <f t="shared" ca="1" si="92"/>
        <v>0</v>
      </c>
      <c r="F982" s="564">
        <f t="shared" ca="1" si="95"/>
        <v>1</v>
      </c>
      <c r="G982" s="564">
        <f t="shared" ca="1" si="93"/>
        <v>-0.64806903638838165</v>
      </c>
      <c r="H982" s="564">
        <v>0</v>
      </c>
      <c r="I982" s="564">
        <v>0</v>
      </c>
      <c r="J982" s="564">
        <v>0</v>
      </c>
      <c r="K982" s="564">
        <v>0</v>
      </c>
      <c r="L982" s="564">
        <v>0</v>
      </c>
      <c r="M982" s="564">
        <v>0</v>
      </c>
      <c r="N982" s="564">
        <v>0</v>
      </c>
      <c r="O982" s="564">
        <v>0</v>
      </c>
      <c r="P982" s="564">
        <v>0</v>
      </c>
      <c r="Q982" s="564">
        <v>0</v>
      </c>
      <c r="R982" s="564">
        <v>0</v>
      </c>
      <c r="S982" s="564">
        <v>0</v>
      </c>
      <c r="T982" s="564">
        <v>0</v>
      </c>
      <c r="U982" s="564">
        <v>0</v>
      </c>
      <c r="V982" s="564">
        <v>0</v>
      </c>
      <c r="W982" s="564">
        <v>0</v>
      </c>
      <c r="X982" s="564">
        <v>0</v>
      </c>
      <c r="Y982" s="564">
        <v>0</v>
      </c>
      <c r="Z982" s="564">
        <v>0</v>
      </c>
      <c r="AA982" s="564">
        <v>0</v>
      </c>
      <c r="AB982" s="564">
        <v>0</v>
      </c>
      <c r="AC982" s="564">
        <v>0</v>
      </c>
      <c r="AD982" s="564">
        <v>0</v>
      </c>
      <c r="AE982" s="564">
        <v>0</v>
      </c>
      <c r="AF982" s="564">
        <v>0</v>
      </c>
      <c r="AG982" s="564">
        <v>0</v>
      </c>
      <c r="AH982" s="564">
        <v>0</v>
      </c>
      <c r="AI982" s="564">
        <v>0</v>
      </c>
      <c r="AJ982" s="564">
        <v>0</v>
      </c>
      <c r="AK982" s="564">
        <v>0</v>
      </c>
    </row>
    <row r="983" spans="1:37">
      <c r="A983">
        <v>979</v>
      </c>
      <c r="B983" s="564">
        <f t="shared" ca="1" si="96"/>
        <v>0</v>
      </c>
      <c r="C983" s="564">
        <f t="shared" ca="1" si="91"/>
        <v>0</v>
      </c>
      <c r="D983" s="564">
        <f t="shared" ca="1" si="94"/>
        <v>0</v>
      </c>
      <c r="E983" s="564">
        <f t="shared" ca="1" si="92"/>
        <v>0</v>
      </c>
      <c r="F983" s="564">
        <f t="shared" ca="1" si="95"/>
        <v>1</v>
      </c>
      <c r="G983" s="564">
        <f t="shared" ca="1" si="93"/>
        <v>2.0004734509566897</v>
      </c>
      <c r="H983" s="564">
        <v>0</v>
      </c>
      <c r="I983" s="564">
        <v>0</v>
      </c>
      <c r="J983" s="564">
        <v>0</v>
      </c>
      <c r="K983" s="564">
        <v>0</v>
      </c>
      <c r="L983" s="564">
        <v>0</v>
      </c>
      <c r="M983" s="564">
        <v>0</v>
      </c>
      <c r="N983" s="564">
        <v>0</v>
      </c>
      <c r="O983" s="564">
        <v>0</v>
      </c>
      <c r="P983" s="564">
        <v>0</v>
      </c>
      <c r="Q983" s="564">
        <v>0</v>
      </c>
      <c r="R983" s="564">
        <v>0</v>
      </c>
      <c r="S983" s="564">
        <v>0</v>
      </c>
      <c r="T983" s="564">
        <v>0</v>
      </c>
      <c r="U983" s="564">
        <v>0</v>
      </c>
      <c r="V983" s="564">
        <v>0</v>
      </c>
      <c r="W983" s="564">
        <v>0</v>
      </c>
      <c r="X983" s="564">
        <v>0</v>
      </c>
      <c r="Y983" s="564">
        <v>0</v>
      </c>
      <c r="Z983" s="564">
        <v>0</v>
      </c>
      <c r="AA983" s="564">
        <v>0</v>
      </c>
      <c r="AB983" s="564">
        <v>0</v>
      </c>
      <c r="AC983" s="564">
        <v>0</v>
      </c>
      <c r="AD983" s="564">
        <v>0</v>
      </c>
      <c r="AE983" s="564">
        <v>0</v>
      </c>
      <c r="AF983" s="564">
        <v>0</v>
      </c>
      <c r="AG983" s="564">
        <v>0</v>
      </c>
      <c r="AH983" s="564">
        <v>0</v>
      </c>
      <c r="AI983" s="564">
        <v>0</v>
      </c>
      <c r="AJ983" s="564">
        <v>0</v>
      </c>
      <c r="AK983" s="564">
        <v>0</v>
      </c>
    </row>
    <row r="984" spans="1:37">
      <c r="A984">
        <v>980</v>
      </c>
      <c r="B984" s="564">
        <f t="shared" ca="1" si="96"/>
        <v>20</v>
      </c>
      <c r="C984" s="564">
        <f t="shared" ca="1" si="91"/>
        <v>400</v>
      </c>
      <c r="D984" s="564">
        <f t="shared" ca="1" si="94"/>
        <v>20</v>
      </c>
      <c r="E984" s="564">
        <f t="shared" ca="1" si="92"/>
        <v>0</v>
      </c>
      <c r="F984" s="564">
        <f t="shared" ca="1" si="95"/>
        <v>1</v>
      </c>
      <c r="G984" s="564">
        <f t="shared" ca="1" si="93"/>
        <v>5.9124735942747364</v>
      </c>
      <c r="H984" s="564">
        <v>1</v>
      </c>
      <c r="I984" s="564">
        <v>1</v>
      </c>
      <c r="J984" s="564">
        <v>1</v>
      </c>
      <c r="K984" s="564">
        <v>1</v>
      </c>
      <c r="L984" s="564">
        <v>1</v>
      </c>
      <c r="M984" s="564">
        <v>1</v>
      </c>
      <c r="N984" s="564">
        <v>1</v>
      </c>
      <c r="O984" s="564">
        <v>1</v>
      </c>
      <c r="P984" s="564">
        <v>1</v>
      </c>
      <c r="Q984" s="564">
        <v>1</v>
      </c>
      <c r="R984" s="564">
        <v>1</v>
      </c>
      <c r="S984" s="564">
        <v>1</v>
      </c>
      <c r="T984" s="564">
        <v>1</v>
      </c>
      <c r="U984" s="564">
        <v>1</v>
      </c>
      <c r="V984" s="564">
        <v>1</v>
      </c>
      <c r="W984" s="564">
        <v>1</v>
      </c>
      <c r="X984" s="564">
        <v>1</v>
      </c>
      <c r="Y984" s="564">
        <v>1</v>
      </c>
      <c r="Z984" s="564">
        <v>1</v>
      </c>
      <c r="AA984" s="564">
        <v>1</v>
      </c>
      <c r="AB984" s="564">
        <v>1</v>
      </c>
      <c r="AC984" s="564">
        <v>1</v>
      </c>
      <c r="AD984" s="564">
        <v>1</v>
      </c>
      <c r="AE984" s="564">
        <v>1</v>
      </c>
      <c r="AF984" s="564">
        <v>1</v>
      </c>
      <c r="AG984" s="564">
        <v>1</v>
      </c>
      <c r="AH984" s="564">
        <v>1</v>
      </c>
      <c r="AI984" s="564">
        <v>1</v>
      </c>
      <c r="AJ984" s="564">
        <v>1</v>
      </c>
      <c r="AK984" s="564">
        <v>1</v>
      </c>
    </row>
    <row r="985" spans="1:37">
      <c r="A985">
        <v>981</v>
      </c>
      <c r="B985" s="564">
        <f t="shared" ca="1" si="96"/>
        <v>0</v>
      </c>
      <c r="C985" s="564">
        <f t="shared" ca="1" si="91"/>
        <v>0</v>
      </c>
      <c r="D985" s="564">
        <f t="shared" ca="1" si="94"/>
        <v>0</v>
      </c>
      <c r="E985" s="564">
        <f t="shared" ca="1" si="92"/>
        <v>0</v>
      </c>
      <c r="F985" s="564">
        <f t="shared" ca="1" si="95"/>
        <v>1</v>
      </c>
      <c r="G985" s="564">
        <f t="shared" ca="1" si="93"/>
        <v>-3.7659335099948348</v>
      </c>
      <c r="H985" s="564">
        <v>0</v>
      </c>
      <c r="I985" s="564">
        <v>0</v>
      </c>
      <c r="J985" s="564">
        <v>0</v>
      </c>
      <c r="K985" s="564">
        <v>0</v>
      </c>
      <c r="L985" s="564">
        <v>0</v>
      </c>
      <c r="M985" s="564">
        <v>0</v>
      </c>
      <c r="N985" s="564">
        <v>0</v>
      </c>
      <c r="O985" s="564">
        <v>0</v>
      </c>
      <c r="P985" s="564">
        <v>0</v>
      </c>
      <c r="Q985" s="564">
        <v>0</v>
      </c>
      <c r="R985" s="564">
        <v>0</v>
      </c>
      <c r="S985" s="564">
        <v>0</v>
      </c>
      <c r="T985" s="564">
        <v>0</v>
      </c>
      <c r="U985" s="564">
        <v>0</v>
      </c>
      <c r="V985" s="564">
        <v>0</v>
      </c>
      <c r="W985" s="564">
        <v>0</v>
      </c>
      <c r="X985" s="564">
        <v>0</v>
      </c>
      <c r="Y985" s="564">
        <v>0</v>
      </c>
      <c r="Z985" s="564">
        <v>0</v>
      </c>
      <c r="AA985" s="564">
        <v>0</v>
      </c>
      <c r="AB985" s="564">
        <v>0</v>
      </c>
      <c r="AC985" s="564">
        <v>0</v>
      </c>
      <c r="AD985" s="564">
        <v>0</v>
      </c>
      <c r="AE985" s="564">
        <v>0</v>
      </c>
      <c r="AF985" s="564">
        <v>0</v>
      </c>
      <c r="AG985" s="564">
        <v>0</v>
      </c>
      <c r="AH985" s="564">
        <v>0</v>
      </c>
      <c r="AI985" s="564">
        <v>0</v>
      </c>
      <c r="AJ985" s="564">
        <v>0</v>
      </c>
      <c r="AK985" s="564">
        <v>0</v>
      </c>
    </row>
    <row r="986" spans="1:37">
      <c r="A986">
        <v>982</v>
      </c>
      <c r="B986" s="564">
        <f t="shared" ca="1" si="96"/>
        <v>20</v>
      </c>
      <c r="C986" s="564">
        <f t="shared" ca="1" si="91"/>
        <v>400</v>
      </c>
      <c r="D986" s="564">
        <f t="shared" ca="1" si="94"/>
        <v>20</v>
      </c>
      <c r="E986" s="564">
        <f t="shared" ca="1" si="92"/>
        <v>0</v>
      </c>
      <c r="F986" s="564">
        <f t="shared" ca="1" si="95"/>
        <v>1</v>
      </c>
      <c r="G986" s="564">
        <f t="shared" ca="1" si="93"/>
        <v>7.7343640682930981E-2</v>
      </c>
      <c r="H986" s="564">
        <v>1</v>
      </c>
      <c r="I986" s="564">
        <v>1</v>
      </c>
      <c r="J986" s="564">
        <v>1</v>
      </c>
      <c r="K986" s="564">
        <v>1</v>
      </c>
      <c r="L986" s="564">
        <v>1</v>
      </c>
      <c r="M986" s="564">
        <v>1</v>
      </c>
      <c r="N986" s="564">
        <v>1</v>
      </c>
      <c r="O986" s="564">
        <v>1</v>
      </c>
      <c r="P986" s="564">
        <v>1</v>
      </c>
      <c r="Q986" s="564">
        <v>1</v>
      </c>
      <c r="R986" s="564">
        <v>1</v>
      </c>
      <c r="S986" s="564">
        <v>1</v>
      </c>
      <c r="T986" s="564">
        <v>1</v>
      </c>
      <c r="U986" s="564">
        <v>1</v>
      </c>
      <c r="V986" s="564">
        <v>1</v>
      </c>
      <c r="W986" s="564">
        <v>1</v>
      </c>
      <c r="X986" s="564">
        <v>1</v>
      </c>
      <c r="Y986" s="564">
        <v>1</v>
      </c>
      <c r="Z986" s="564">
        <v>1</v>
      </c>
      <c r="AA986" s="564">
        <v>1</v>
      </c>
      <c r="AB986" s="564">
        <v>1</v>
      </c>
      <c r="AC986" s="564">
        <v>1</v>
      </c>
      <c r="AD986" s="564">
        <v>1</v>
      </c>
      <c r="AE986" s="564">
        <v>1</v>
      </c>
      <c r="AF986" s="564">
        <v>1</v>
      </c>
      <c r="AG986" s="564">
        <v>1</v>
      </c>
      <c r="AH986" s="564">
        <v>1</v>
      </c>
      <c r="AI986" s="564">
        <v>1</v>
      </c>
      <c r="AJ986" s="564">
        <v>1</v>
      </c>
      <c r="AK986" s="564">
        <v>1</v>
      </c>
    </row>
    <row r="987" spans="1:37">
      <c r="A987">
        <v>983</v>
      </c>
      <c r="B987" s="564">
        <f t="shared" ca="1" si="96"/>
        <v>0</v>
      </c>
      <c r="C987" s="564">
        <f t="shared" ca="1" si="91"/>
        <v>0</v>
      </c>
      <c r="D987" s="564">
        <f t="shared" ca="1" si="94"/>
        <v>0</v>
      </c>
      <c r="E987" s="564">
        <f t="shared" ca="1" si="92"/>
        <v>0</v>
      </c>
      <c r="F987" s="564">
        <f t="shared" ca="1" si="95"/>
        <v>1</v>
      </c>
      <c r="G987" s="564">
        <f t="shared" ca="1" si="93"/>
        <v>1.3262089973240263</v>
      </c>
      <c r="H987" s="564">
        <v>0</v>
      </c>
      <c r="I987" s="564">
        <v>0</v>
      </c>
      <c r="J987" s="564">
        <v>0</v>
      </c>
      <c r="K987" s="564">
        <v>0</v>
      </c>
      <c r="L987" s="564">
        <v>0</v>
      </c>
      <c r="M987" s="564">
        <v>0</v>
      </c>
      <c r="N987" s="564">
        <v>0</v>
      </c>
      <c r="O987" s="564">
        <v>0</v>
      </c>
      <c r="P987" s="564">
        <v>0</v>
      </c>
      <c r="Q987" s="564">
        <v>0</v>
      </c>
      <c r="R987" s="564">
        <v>0</v>
      </c>
      <c r="S987" s="564">
        <v>0</v>
      </c>
      <c r="T987" s="564">
        <v>0</v>
      </c>
      <c r="U987" s="564">
        <v>0</v>
      </c>
      <c r="V987" s="564">
        <v>0</v>
      </c>
      <c r="W987" s="564">
        <v>0</v>
      </c>
      <c r="X987" s="564">
        <v>0</v>
      </c>
      <c r="Y987" s="564">
        <v>0</v>
      </c>
      <c r="Z987" s="564">
        <v>0</v>
      </c>
      <c r="AA987" s="564">
        <v>0</v>
      </c>
      <c r="AB987" s="564">
        <v>0</v>
      </c>
      <c r="AC987" s="564">
        <v>0</v>
      </c>
      <c r="AD987" s="564">
        <v>0</v>
      </c>
      <c r="AE987" s="564">
        <v>0</v>
      </c>
      <c r="AF987" s="564">
        <v>0</v>
      </c>
      <c r="AG987" s="564">
        <v>0</v>
      </c>
      <c r="AH987" s="564">
        <v>0</v>
      </c>
      <c r="AI987" s="564">
        <v>0</v>
      </c>
      <c r="AJ987" s="564">
        <v>0</v>
      </c>
      <c r="AK987" s="564">
        <v>0</v>
      </c>
    </row>
    <row r="988" spans="1:37">
      <c r="A988">
        <v>984</v>
      </c>
      <c r="B988" s="564">
        <f t="shared" ca="1" si="96"/>
        <v>11</v>
      </c>
      <c r="C988" s="564">
        <f t="shared" ca="1" si="91"/>
        <v>121</v>
      </c>
      <c r="D988" s="564">
        <f t="shared" ca="1" si="94"/>
        <v>11</v>
      </c>
      <c r="E988" s="564">
        <f t="shared" ca="1" si="92"/>
        <v>4.95</v>
      </c>
      <c r="F988" s="564">
        <f t="shared" ca="1" si="95"/>
        <v>0.47894736842105268</v>
      </c>
      <c r="G988" s="564">
        <f t="shared" ca="1" si="93"/>
        <v>3.5402655877258149</v>
      </c>
      <c r="H988" s="564">
        <v>1</v>
      </c>
      <c r="I988" s="564">
        <v>1</v>
      </c>
      <c r="J988" s="564">
        <v>0</v>
      </c>
      <c r="K988" s="564">
        <v>1</v>
      </c>
      <c r="L988" s="564">
        <v>1</v>
      </c>
      <c r="M988" s="564">
        <v>1</v>
      </c>
      <c r="N988" s="564">
        <v>0</v>
      </c>
      <c r="O988" s="564">
        <v>1</v>
      </c>
      <c r="P988" s="564">
        <v>1</v>
      </c>
      <c r="Q988" s="564">
        <v>1</v>
      </c>
      <c r="R988" s="564">
        <v>1</v>
      </c>
      <c r="S988" s="564">
        <v>0</v>
      </c>
      <c r="T988" s="564">
        <v>0</v>
      </c>
      <c r="U988" s="564">
        <v>1</v>
      </c>
      <c r="V988" s="564">
        <v>0</v>
      </c>
      <c r="W988" s="564">
        <v>1</v>
      </c>
      <c r="X988" s="564">
        <v>0</v>
      </c>
      <c r="Y988" s="564">
        <v>0</v>
      </c>
      <c r="Z988" s="564">
        <v>0</v>
      </c>
      <c r="AA988" s="564">
        <v>0</v>
      </c>
      <c r="AB988" s="564">
        <v>1</v>
      </c>
      <c r="AC988" s="564">
        <v>1</v>
      </c>
      <c r="AD988" s="564">
        <v>1</v>
      </c>
      <c r="AE988" s="564">
        <v>0</v>
      </c>
      <c r="AF988" s="564">
        <v>0</v>
      </c>
      <c r="AG988" s="564">
        <v>0</v>
      </c>
      <c r="AH988" s="564">
        <v>0</v>
      </c>
      <c r="AI988" s="564">
        <v>0</v>
      </c>
      <c r="AJ988" s="564">
        <v>0</v>
      </c>
      <c r="AK988" s="564">
        <v>0</v>
      </c>
    </row>
    <row r="989" spans="1:37">
      <c r="A989">
        <v>985</v>
      </c>
      <c r="B989" s="564">
        <f t="shared" ca="1" si="96"/>
        <v>0</v>
      </c>
      <c r="C989" s="564">
        <f t="shared" ca="1" si="91"/>
        <v>0</v>
      </c>
      <c r="D989" s="564">
        <f t="shared" ca="1" si="94"/>
        <v>0</v>
      </c>
      <c r="E989" s="564">
        <f t="shared" ca="1" si="92"/>
        <v>0</v>
      </c>
      <c r="F989" s="564">
        <f t="shared" ca="1" si="95"/>
        <v>1</v>
      </c>
      <c r="G989" s="564">
        <f t="shared" ca="1" si="93"/>
        <v>2.6270095993427436</v>
      </c>
      <c r="H989" s="564">
        <v>0</v>
      </c>
      <c r="I989" s="564">
        <v>0</v>
      </c>
      <c r="J989" s="564">
        <v>0</v>
      </c>
      <c r="K989" s="564">
        <v>0</v>
      </c>
      <c r="L989" s="564">
        <v>0</v>
      </c>
      <c r="M989" s="564">
        <v>0</v>
      </c>
      <c r="N989" s="564">
        <v>0</v>
      </c>
      <c r="O989" s="564">
        <v>0</v>
      </c>
      <c r="P989" s="564">
        <v>0</v>
      </c>
      <c r="Q989" s="564">
        <v>0</v>
      </c>
      <c r="R989" s="564">
        <v>0</v>
      </c>
      <c r="S989" s="564">
        <v>0</v>
      </c>
      <c r="T989" s="564">
        <v>0</v>
      </c>
      <c r="U989" s="564">
        <v>0</v>
      </c>
      <c r="V989" s="564">
        <v>0</v>
      </c>
      <c r="W989" s="564">
        <v>0</v>
      </c>
      <c r="X989" s="564">
        <v>0</v>
      </c>
      <c r="Y989" s="564">
        <v>0</v>
      </c>
      <c r="Z989" s="564">
        <v>0</v>
      </c>
      <c r="AA989" s="564">
        <v>0</v>
      </c>
      <c r="AB989" s="564">
        <v>0</v>
      </c>
      <c r="AC989" s="564">
        <v>0</v>
      </c>
      <c r="AD989" s="564">
        <v>0</v>
      </c>
      <c r="AE989" s="564">
        <v>0</v>
      </c>
      <c r="AF989" s="564">
        <v>0</v>
      </c>
      <c r="AG989" s="564">
        <v>0</v>
      </c>
      <c r="AH989" s="564">
        <v>0</v>
      </c>
      <c r="AI989" s="564">
        <v>0</v>
      </c>
      <c r="AJ989" s="564">
        <v>0</v>
      </c>
      <c r="AK989" s="564">
        <v>0</v>
      </c>
    </row>
    <row r="990" spans="1:37">
      <c r="A990">
        <v>986</v>
      </c>
      <c r="B990" s="564">
        <f t="shared" ca="1" si="96"/>
        <v>0</v>
      </c>
      <c r="C990" s="564">
        <f t="shared" ca="1" si="91"/>
        <v>0</v>
      </c>
      <c r="D990" s="564">
        <f t="shared" ca="1" si="94"/>
        <v>0</v>
      </c>
      <c r="E990" s="564">
        <f t="shared" ca="1" si="92"/>
        <v>0</v>
      </c>
      <c r="F990" s="564">
        <f t="shared" ca="1" si="95"/>
        <v>1</v>
      </c>
      <c r="G990" s="564">
        <f t="shared" ca="1" si="93"/>
        <v>-2.8149589752980075</v>
      </c>
      <c r="H990" s="564">
        <v>0</v>
      </c>
      <c r="I990" s="564">
        <v>0</v>
      </c>
      <c r="J990" s="564">
        <v>0</v>
      </c>
      <c r="K990" s="564">
        <v>0</v>
      </c>
      <c r="L990" s="564">
        <v>0</v>
      </c>
      <c r="M990" s="564">
        <v>0</v>
      </c>
      <c r="N990" s="564">
        <v>0</v>
      </c>
      <c r="O990" s="564">
        <v>0</v>
      </c>
      <c r="P990" s="564">
        <v>0</v>
      </c>
      <c r="Q990" s="564">
        <v>0</v>
      </c>
      <c r="R990" s="564">
        <v>0</v>
      </c>
      <c r="S990" s="564">
        <v>0</v>
      </c>
      <c r="T990" s="564">
        <v>0</v>
      </c>
      <c r="U990" s="564">
        <v>0</v>
      </c>
      <c r="V990" s="564">
        <v>0</v>
      </c>
      <c r="W990" s="564">
        <v>0</v>
      </c>
      <c r="X990" s="564">
        <v>0</v>
      </c>
      <c r="Y990" s="564">
        <v>0</v>
      </c>
      <c r="Z990" s="564">
        <v>0</v>
      </c>
      <c r="AA990" s="564">
        <v>0</v>
      </c>
      <c r="AB990" s="564">
        <v>0</v>
      </c>
      <c r="AC990" s="564">
        <v>0</v>
      </c>
      <c r="AD990" s="564">
        <v>0</v>
      </c>
      <c r="AE990" s="564">
        <v>0</v>
      </c>
      <c r="AF990" s="564">
        <v>0</v>
      </c>
      <c r="AG990" s="564">
        <v>0</v>
      </c>
      <c r="AH990" s="564">
        <v>0</v>
      </c>
      <c r="AI990" s="564">
        <v>0</v>
      </c>
      <c r="AJ990" s="564">
        <v>0</v>
      </c>
      <c r="AK990" s="564">
        <v>0</v>
      </c>
    </row>
    <row r="991" spans="1:37">
      <c r="A991">
        <v>987</v>
      </c>
      <c r="B991" s="564">
        <f t="shared" ca="1" si="96"/>
        <v>0</v>
      </c>
      <c r="C991" s="564">
        <f t="shared" ca="1" si="91"/>
        <v>0</v>
      </c>
      <c r="D991" s="564">
        <f t="shared" ca="1" si="94"/>
        <v>0</v>
      </c>
      <c r="E991" s="564">
        <f t="shared" ca="1" si="92"/>
        <v>0</v>
      </c>
      <c r="F991" s="564">
        <f t="shared" ca="1" si="95"/>
        <v>1</v>
      </c>
      <c r="G991" s="564">
        <f t="shared" ca="1" si="93"/>
        <v>3.258835608964056</v>
      </c>
      <c r="H991" s="564">
        <v>0</v>
      </c>
      <c r="I991" s="564">
        <v>0</v>
      </c>
      <c r="J991" s="564">
        <v>0</v>
      </c>
      <c r="K991" s="564">
        <v>0</v>
      </c>
      <c r="L991" s="564">
        <v>0</v>
      </c>
      <c r="M991" s="564">
        <v>0</v>
      </c>
      <c r="N991" s="564">
        <v>0</v>
      </c>
      <c r="O991" s="564">
        <v>0</v>
      </c>
      <c r="P991" s="564">
        <v>0</v>
      </c>
      <c r="Q991" s="564">
        <v>0</v>
      </c>
      <c r="R991" s="564">
        <v>0</v>
      </c>
      <c r="S991" s="564">
        <v>0</v>
      </c>
      <c r="T991" s="564">
        <v>0</v>
      </c>
      <c r="U991" s="564">
        <v>0</v>
      </c>
      <c r="V991" s="564">
        <v>0</v>
      </c>
      <c r="W991" s="564">
        <v>0</v>
      </c>
      <c r="X991" s="564">
        <v>0</v>
      </c>
      <c r="Y991" s="564">
        <v>0</v>
      </c>
      <c r="Z991" s="564">
        <v>0</v>
      </c>
      <c r="AA991" s="564">
        <v>0</v>
      </c>
      <c r="AB991" s="564">
        <v>0</v>
      </c>
      <c r="AC991" s="564">
        <v>0</v>
      </c>
      <c r="AD991" s="564">
        <v>0</v>
      </c>
      <c r="AE991" s="564">
        <v>0</v>
      </c>
      <c r="AF991" s="564">
        <v>0</v>
      </c>
      <c r="AG991" s="564">
        <v>0</v>
      </c>
      <c r="AH991" s="564">
        <v>0</v>
      </c>
      <c r="AI991" s="564">
        <v>0</v>
      </c>
      <c r="AJ991" s="564">
        <v>0</v>
      </c>
      <c r="AK991" s="564">
        <v>0</v>
      </c>
    </row>
    <row r="992" spans="1:37">
      <c r="A992">
        <v>988</v>
      </c>
      <c r="B992" s="564">
        <f t="shared" ca="1" si="96"/>
        <v>20</v>
      </c>
      <c r="C992" s="564">
        <f t="shared" ca="1" si="91"/>
        <v>400</v>
      </c>
      <c r="D992" s="564">
        <f t="shared" ca="1" si="94"/>
        <v>20</v>
      </c>
      <c r="E992" s="564">
        <f t="shared" ca="1" si="92"/>
        <v>0</v>
      </c>
      <c r="F992" s="564">
        <f t="shared" ca="1" si="95"/>
        <v>1</v>
      </c>
      <c r="G992" s="564">
        <f t="shared" ca="1" si="93"/>
        <v>4.0942503251777387</v>
      </c>
      <c r="H992" s="564">
        <v>1</v>
      </c>
      <c r="I992" s="564">
        <v>1</v>
      </c>
      <c r="J992" s="564">
        <v>1</v>
      </c>
      <c r="K992" s="564">
        <v>1</v>
      </c>
      <c r="L992" s="564">
        <v>1</v>
      </c>
      <c r="M992" s="564">
        <v>1</v>
      </c>
      <c r="N992" s="564">
        <v>1</v>
      </c>
      <c r="O992" s="564">
        <v>1</v>
      </c>
      <c r="P992" s="564">
        <v>1</v>
      </c>
      <c r="Q992" s="564">
        <v>1</v>
      </c>
      <c r="R992" s="564">
        <v>1</v>
      </c>
      <c r="S992" s="564">
        <v>1</v>
      </c>
      <c r="T992" s="564">
        <v>1</v>
      </c>
      <c r="U992" s="564">
        <v>1</v>
      </c>
      <c r="V992" s="564">
        <v>1</v>
      </c>
      <c r="W992" s="564">
        <v>1</v>
      </c>
      <c r="X992" s="564">
        <v>1</v>
      </c>
      <c r="Y992" s="564">
        <v>1</v>
      </c>
      <c r="Z992" s="564">
        <v>1</v>
      </c>
      <c r="AA992" s="564">
        <v>1</v>
      </c>
      <c r="AB992" s="564">
        <v>1</v>
      </c>
      <c r="AC992" s="564">
        <v>1</v>
      </c>
      <c r="AD992" s="564">
        <v>1</v>
      </c>
      <c r="AE992" s="564">
        <v>1</v>
      </c>
      <c r="AF992" s="564">
        <v>1</v>
      </c>
      <c r="AG992" s="564">
        <v>1</v>
      </c>
      <c r="AH992" s="564">
        <v>1</v>
      </c>
      <c r="AI992" s="564">
        <v>1</v>
      </c>
      <c r="AJ992" s="564">
        <v>1</v>
      </c>
      <c r="AK992" s="564">
        <v>1</v>
      </c>
    </row>
    <row r="993" spans="1:37">
      <c r="A993">
        <v>989</v>
      </c>
      <c r="B993" s="564">
        <f t="shared" ca="1" si="96"/>
        <v>20</v>
      </c>
      <c r="C993" s="564">
        <f t="shared" ca="1" si="91"/>
        <v>400</v>
      </c>
      <c r="D993" s="564">
        <f t="shared" ca="1" si="94"/>
        <v>20</v>
      </c>
      <c r="E993" s="564">
        <f t="shared" ca="1" si="92"/>
        <v>0</v>
      </c>
      <c r="F993" s="564">
        <f t="shared" ca="1" si="95"/>
        <v>1</v>
      </c>
      <c r="G993" s="564">
        <f t="shared" ca="1" si="93"/>
        <v>-3.6487386047845969</v>
      </c>
      <c r="H993" s="564">
        <v>1</v>
      </c>
      <c r="I993" s="564">
        <v>1</v>
      </c>
      <c r="J993" s="564">
        <v>1</v>
      </c>
      <c r="K993" s="564">
        <v>1</v>
      </c>
      <c r="L993" s="564">
        <v>1</v>
      </c>
      <c r="M993" s="564">
        <v>1</v>
      </c>
      <c r="N993" s="564">
        <v>1</v>
      </c>
      <c r="O993" s="564">
        <v>1</v>
      </c>
      <c r="P993" s="564">
        <v>1</v>
      </c>
      <c r="Q993" s="564">
        <v>1</v>
      </c>
      <c r="R993" s="564">
        <v>1</v>
      </c>
      <c r="S993" s="564">
        <v>1</v>
      </c>
      <c r="T993" s="564">
        <v>1</v>
      </c>
      <c r="U993" s="564">
        <v>1</v>
      </c>
      <c r="V993" s="564">
        <v>1</v>
      </c>
      <c r="W993" s="564">
        <v>1</v>
      </c>
      <c r="X993" s="564">
        <v>1</v>
      </c>
      <c r="Y993" s="564">
        <v>1</v>
      </c>
      <c r="Z993" s="564">
        <v>1</v>
      </c>
      <c r="AA993" s="564">
        <v>1</v>
      </c>
      <c r="AB993" s="564">
        <v>1</v>
      </c>
      <c r="AC993" s="564">
        <v>1</v>
      </c>
      <c r="AD993" s="564">
        <v>1</v>
      </c>
      <c r="AE993" s="564">
        <v>1</v>
      </c>
      <c r="AF993" s="564">
        <v>1</v>
      </c>
      <c r="AG993" s="564">
        <v>1</v>
      </c>
      <c r="AH993" s="564">
        <v>1</v>
      </c>
      <c r="AI993" s="564">
        <v>1</v>
      </c>
      <c r="AJ993" s="564">
        <v>1</v>
      </c>
      <c r="AK993" s="564">
        <v>1</v>
      </c>
    </row>
    <row r="994" spans="1:37">
      <c r="A994">
        <v>990</v>
      </c>
      <c r="B994" s="564">
        <f t="shared" ca="1" si="96"/>
        <v>20</v>
      </c>
      <c r="C994" s="564">
        <f t="shared" ca="1" si="91"/>
        <v>400</v>
      </c>
      <c r="D994" s="564">
        <f t="shared" ca="1" si="94"/>
        <v>20</v>
      </c>
      <c r="E994" s="564">
        <f t="shared" ca="1" si="92"/>
        <v>0</v>
      </c>
      <c r="F994" s="564">
        <f t="shared" ca="1" si="95"/>
        <v>1</v>
      </c>
      <c r="G994" s="564">
        <f t="shared" ca="1" si="93"/>
        <v>3.5225107926287329</v>
      </c>
      <c r="H994" s="564">
        <v>1</v>
      </c>
      <c r="I994" s="564">
        <v>1</v>
      </c>
      <c r="J994" s="564">
        <v>1</v>
      </c>
      <c r="K994" s="564">
        <v>1</v>
      </c>
      <c r="L994" s="564">
        <v>1</v>
      </c>
      <c r="M994" s="564">
        <v>1</v>
      </c>
      <c r="N994" s="564">
        <v>1</v>
      </c>
      <c r="O994" s="564">
        <v>1</v>
      </c>
      <c r="P994" s="564">
        <v>1</v>
      </c>
      <c r="Q994" s="564">
        <v>1</v>
      </c>
      <c r="R994" s="564">
        <v>1</v>
      </c>
      <c r="S994" s="564">
        <v>1</v>
      </c>
      <c r="T994" s="564">
        <v>1</v>
      </c>
      <c r="U994" s="564">
        <v>1</v>
      </c>
      <c r="V994" s="564">
        <v>1</v>
      </c>
      <c r="W994" s="564">
        <v>1</v>
      </c>
      <c r="X994" s="564">
        <v>1</v>
      </c>
      <c r="Y994" s="564">
        <v>1</v>
      </c>
      <c r="Z994" s="564">
        <v>1</v>
      </c>
      <c r="AA994" s="564">
        <v>1</v>
      </c>
      <c r="AB994" s="564">
        <v>1</v>
      </c>
      <c r="AC994" s="564">
        <v>1</v>
      </c>
      <c r="AD994" s="564">
        <v>1</v>
      </c>
      <c r="AE994" s="564">
        <v>1</v>
      </c>
      <c r="AF994" s="564">
        <v>1</v>
      </c>
      <c r="AG994" s="564">
        <v>1</v>
      </c>
      <c r="AH994" s="564">
        <v>1</v>
      </c>
      <c r="AI994" s="564">
        <v>1</v>
      </c>
      <c r="AJ994" s="564">
        <v>1</v>
      </c>
      <c r="AK994" s="564">
        <v>1</v>
      </c>
    </row>
    <row r="995" spans="1:37">
      <c r="A995">
        <v>991</v>
      </c>
      <c r="B995" s="564">
        <f t="shared" ca="1" si="96"/>
        <v>0</v>
      </c>
      <c r="C995" s="564">
        <f t="shared" ca="1" si="91"/>
        <v>0</v>
      </c>
      <c r="D995" s="564">
        <f t="shared" ca="1" si="94"/>
        <v>0</v>
      </c>
      <c r="E995" s="564">
        <f t="shared" ca="1" si="92"/>
        <v>0</v>
      </c>
      <c r="F995" s="564">
        <f t="shared" ca="1" si="95"/>
        <v>1</v>
      </c>
      <c r="G995" s="564">
        <f t="shared" ca="1" si="93"/>
        <v>0.67340213445991237</v>
      </c>
      <c r="H995" s="564">
        <v>0</v>
      </c>
      <c r="I995" s="564">
        <v>0</v>
      </c>
      <c r="J995" s="564">
        <v>0</v>
      </c>
      <c r="K995" s="564">
        <v>0</v>
      </c>
      <c r="L995" s="564">
        <v>0</v>
      </c>
      <c r="M995" s="564">
        <v>0</v>
      </c>
      <c r="N995" s="564">
        <v>0</v>
      </c>
      <c r="O995" s="564">
        <v>0</v>
      </c>
      <c r="P995" s="564">
        <v>0</v>
      </c>
      <c r="Q995" s="564">
        <v>0</v>
      </c>
      <c r="R995" s="564">
        <v>0</v>
      </c>
      <c r="S995" s="564">
        <v>0</v>
      </c>
      <c r="T995" s="564">
        <v>0</v>
      </c>
      <c r="U995" s="564">
        <v>0</v>
      </c>
      <c r="V995" s="564">
        <v>0</v>
      </c>
      <c r="W995" s="564">
        <v>0</v>
      </c>
      <c r="X995" s="564">
        <v>0</v>
      </c>
      <c r="Y995" s="564">
        <v>0</v>
      </c>
      <c r="Z995" s="564">
        <v>0</v>
      </c>
      <c r="AA995" s="564">
        <v>0</v>
      </c>
      <c r="AB995" s="564">
        <v>0</v>
      </c>
      <c r="AC995" s="564">
        <v>0</v>
      </c>
      <c r="AD995" s="564">
        <v>0</v>
      </c>
      <c r="AE995" s="564">
        <v>0</v>
      </c>
      <c r="AF995" s="564">
        <v>0</v>
      </c>
      <c r="AG995" s="564">
        <v>0</v>
      </c>
      <c r="AH995" s="564">
        <v>0</v>
      </c>
      <c r="AI995" s="564">
        <v>0</v>
      </c>
      <c r="AJ995" s="564">
        <v>0</v>
      </c>
      <c r="AK995" s="564">
        <v>0</v>
      </c>
    </row>
    <row r="996" spans="1:37">
      <c r="A996">
        <v>992</v>
      </c>
      <c r="B996" s="564">
        <f t="shared" ca="1" si="96"/>
        <v>20</v>
      </c>
      <c r="C996" s="564">
        <f t="shared" ca="1" si="91"/>
        <v>400</v>
      </c>
      <c r="D996" s="564">
        <f t="shared" ca="1" si="94"/>
        <v>20</v>
      </c>
      <c r="E996" s="564">
        <f t="shared" ca="1" si="92"/>
        <v>0</v>
      </c>
      <c r="F996" s="564">
        <f t="shared" ca="1" si="95"/>
        <v>1</v>
      </c>
      <c r="G996" s="564">
        <f t="shared" ca="1" si="93"/>
        <v>2.6013131903726574</v>
      </c>
      <c r="H996" s="564">
        <v>1</v>
      </c>
      <c r="I996" s="564">
        <v>1</v>
      </c>
      <c r="J996" s="564">
        <v>1</v>
      </c>
      <c r="K996" s="564">
        <v>1</v>
      </c>
      <c r="L996" s="564">
        <v>1</v>
      </c>
      <c r="M996" s="564">
        <v>1</v>
      </c>
      <c r="N996" s="564">
        <v>1</v>
      </c>
      <c r="O996" s="564">
        <v>1</v>
      </c>
      <c r="P996" s="564">
        <v>1</v>
      </c>
      <c r="Q996" s="564">
        <v>1</v>
      </c>
      <c r="R996" s="564">
        <v>1</v>
      </c>
      <c r="S996" s="564">
        <v>1</v>
      </c>
      <c r="T996" s="564">
        <v>1</v>
      </c>
      <c r="U996" s="564">
        <v>1</v>
      </c>
      <c r="V996" s="564">
        <v>1</v>
      </c>
      <c r="W996" s="564">
        <v>1</v>
      </c>
      <c r="X996" s="564">
        <v>1</v>
      </c>
      <c r="Y996" s="564">
        <v>1</v>
      </c>
      <c r="Z996" s="564">
        <v>1</v>
      </c>
      <c r="AA996" s="564">
        <v>1</v>
      </c>
      <c r="AB996" s="564">
        <v>1</v>
      </c>
      <c r="AC996" s="564">
        <v>1</v>
      </c>
      <c r="AD996" s="564">
        <v>1</v>
      </c>
      <c r="AE996" s="564">
        <v>1</v>
      </c>
      <c r="AF996" s="564">
        <v>1</v>
      </c>
      <c r="AG996" s="564">
        <v>1</v>
      </c>
      <c r="AH996" s="564">
        <v>1</v>
      </c>
      <c r="AI996" s="564">
        <v>1</v>
      </c>
      <c r="AJ996" s="564">
        <v>1</v>
      </c>
      <c r="AK996" s="564">
        <v>1</v>
      </c>
    </row>
    <row r="997" spans="1:37">
      <c r="A997">
        <v>993</v>
      </c>
      <c r="B997" s="564">
        <f t="shared" ca="1" si="96"/>
        <v>0</v>
      </c>
      <c r="C997" s="564">
        <f t="shared" ca="1" si="91"/>
        <v>0</v>
      </c>
      <c r="D997" s="564">
        <f t="shared" ca="1" si="94"/>
        <v>0</v>
      </c>
      <c r="E997" s="564">
        <f t="shared" ca="1" si="92"/>
        <v>0</v>
      </c>
      <c r="F997" s="564">
        <f t="shared" ca="1" si="95"/>
        <v>1</v>
      </c>
      <c r="G997" s="564">
        <f t="shared" ca="1" si="93"/>
        <v>5.8075284565434213</v>
      </c>
      <c r="H997" s="564">
        <v>0</v>
      </c>
      <c r="I997" s="564">
        <v>0</v>
      </c>
      <c r="J997" s="564">
        <v>0</v>
      </c>
      <c r="K997" s="564">
        <v>0</v>
      </c>
      <c r="L997" s="564">
        <v>0</v>
      </c>
      <c r="M997" s="564">
        <v>0</v>
      </c>
      <c r="N997" s="564">
        <v>0</v>
      </c>
      <c r="O997" s="564">
        <v>0</v>
      </c>
      <c r="P997" s="564">
        <v>0</v>
      </c>
      <c r="Q997" s="564">
        <v>0</v>
      </c>
      <c r="R997" s="564">
        <v>0</v>
      </c>
      <c r="S997" s="564">
        <v>0</v>
      </c>
      <c r="T997" s="564">
        <v>0</v>
      </c>
      <c r="U997" s="564">
        <v>0</v>
      </c>
      <c r="V997" s="564">
        <v>0</v>
      </c>
      <c r="W997" s="564">
        <v>0</v>
      </c>
      <c r="X997" s="564">
        <v>0</v>
      </c>
      <c r="Y997" s="564">
        <v>0</v>
      </c>
      <c r="Z997" s="564">
        <v>0</v>
      </c>
      <c r="AA997" s="564">
        <v>0</v>
      </c>
      <c r="AB997" s="564">
        <v>0</v>
      </c>
      <c r="AC997" s="564">
        <v>0</v>
      </c>
      <c r="AD997" s="564">
        <v>0</v>
      </c>
      <c r="AE997" s="564">
        <v>0</v>
      </c>
      <c r="AF997" s="564">
        <v>0</v>
      </c>
      <c r="AG997" s="564">
        <v>0</v>
      </c>
      <c r="AH997" s="564">
        <v>0</v>
      </c>
      <c r="AI997" s="564">
        <v>0</v>
      </c>
      <c r="AJ997" s="564">
        <v>0</v>
      </c>
      <c r="AK997" s="564">
        <v>0</v>
      </c>
    </row>
    <row r="998" spans="1:37">
      <c r="A998">
        <v>994</v>
      </c>
      <c r="B998" s="564">
        <f t="shared" ca="1" si="96"/>
        <v>0</v>
      </c>
      <c r="C998" s="564">
        <f t="shared" ca="1" si="91"/>
        <v>0</v>
      </c>
      <c r="D998" s="564">
        <f t="shared" ca="1" si="94"/>
        <v>0</v>
      </c>
      <c r="E998" s="564">
        <f t="shared" ca="1" si="92"/>
        <v>0</v>
      </c>
      <c r="F998" s="564">
        <f t="shared" ca="1" si="95"/>
        <v>1</v>
      </c>
      <c r="G998" s="564">
        <f t="shared" ca="1" si="93"/>
        <v>1.9872306815935512</v>
      </c>
      <c r="H998" s="564">
        <v>0</v>
      </c>
      <c r="I998" s="564">
        <v>0</v>
      </c>
      <c r="J998" s="564">
        <v>0</v>
      </c>
      <c r="K998" s="564">
        <v>0</v>
      </c>
      <c r="L998" s="564">
        <v>0</v>
      </c>
      <c r="M998" s="564">
        <v>0</v>
      </c>
      <c r="N998" s="564">
        <v>0</v>
      </c>
      <c r="O998" s="564">
        <v>0</v>
      </c>
      <c r="P998" s="564">
        <v>0</v>
      </c>
      <c r="Q998" s="564">
        <v>0</v>
      </c>
      <c r="R998" s="564">
        <v>0</v>
      </c>
      <c r="S998" s="564">
        <v>0</v>
      </c>
      <c r="T998" s="564">
        <v>0</v>
      </c>
      <c r="U998" s="564">
        <v>0</v>
      </c>
      <c r="V998" s="564">
        <v>0</v>
      </c>
      <c r="W998" s="564">
        <v>0</v>
      </c>
      <c r="X998" s="564">
        <v>0</v>
      </c>
      <c r="Y998" s="564">
        <v>0</v>
      </c>
      <c r="Z998" s="564">
        <v>0</v>
      </c>
      <c r="AA998" s="564">
        <v>0</v>
      </c>
      <c r="AB998" s="564">
        <v>0</v>
      </c>
      <c r="AC998" s="564">
        <v>0</v>
      </c>
      <c r="AD998" s="564">
        <v>0</v>
      </c>
      <c r="AE998" s="564">
        <v>0</v>
      </c>
      <c r="AF998" s="564">
        <v>0</v>
      </c>
      <c r="AG998" s="564">
        <v>0</v>
      </c>
      <c r="AH998" s="564">
        <v>0</v>
      </c>
      <c r="AI998" s="564">
        <v>0</v>
      </c>
      <c r="AJ998" s="564">
        <v>0</v>
      </c>
      <c r="AK998" s="564">
        <v>0</v>
      </c>
    </row>
    <row r="999" spans="1:37">
      <c r="A999">
        <v>995</v>
      </c>
      <c r="B999" s="564">
        <f t="shared" ca="1" si="96"/>
        <v>0</v>
      </c>
      <c r="C999" s="564">
        <f t="shared" ca="1" si="91"/>
        <v>0</v>
      </c>
      <c r="D999" s="564">
        <f t="shared" ca="1" si="94"/>
        <v>0</v>
      </c>
      <c r="E999" s="564">
        <f t="shared" ca="1" si="92"/>
        <v>0</v>
      </c>
      <c r="F999" s="564">
        <f t="shared" ca="1" si="95"/>
        <v>1</v>
      </c>
      <c r="G999" s="564">
        <f t="shared" ca="1" si="93"/>
        <v>4.5499928596104677</v>
      </c>
      <c r="H999" s="564">
        <v>0</v>
      </c>
      <c r="I999" s="564">
        <v>0</v>
      </c>
      <c r="J999" s="564">
        <v>0</v>
      </c>
      <c r="K999" s="564">
        <v>0</v>
      </c>
      <c r="L999" s="564">
        <v>0</v>
      </c>
      <c r="M999" s="564">
        <v>0</v>
      </c>
      <c r="N999" s="564">
        <v>0</v>
      </c>
      <c r="O999" s="564">
        <v>0</v>
      </c>
      <c r="P999" s="564">
        <v>0</v>
      </c>
      <c r="Q999" s="564">
        <v>0</v>
      </c>
      <c r="R999" s="564">
        <v>0</v>
      </c>
      <c r="S999" s="564">
        <v>0</v>
      </c>
      <c r="T999" s="564">
        <v>0</v>
      </c>
      <c r="U999" s="564">
        <v>0</v>
      </c>
      <c r="V999" s="564">
        <v>0</v>
      </c>
      <c r="W999" s="564">
        <v>0</v>
      </c>
      <c r="X999" s="564">
        <v>0</v>
      </c>
      <c r="Y999" s="564">
        <v>0</v>
      </c>
      <c r="Z999" s="564">
        <v>0</v>
      </c>
      <c r="AA999" s="564">
        <v>0</v>
      </c>
      <c r="AB999" s="564">
        <v>0</v>
      </c>
      <c r="AC999" s="564">
        <v>0</v>
      </c>
      <c r="AD999" s="564">
        <v>0</v>
      </c>
      <c r="AE999" s="564">
        <v>0</v>
      </c>
      <c r="AF999" s="564">
        <v>0</v>
      </c>
      <c r="AG999" s="564">
        <v>0</v>
      </c>
      <c r="AH999" s="564">
        <v>0</v>
      </c>
      <c r="AI999" s="564">
        <v>0</v>
      </c>
      <c r="AJ999" s="564">
        <v>0</v>
      </c>
      <c r="AK999" s="564">
        <v>0</v>
      </c>
    </row>
    <row r="1000" spans="1:37">
      <c r="A1000">
        <v>996</v>
      </c>
      <c r="B1000" s="564">
        <f t="shared" ca="1" si="96"/>
        <v>20</v>
      </c>
      <c r="C1000" s="564">
        <f t="shared" ca="1" si="91"/>
        <v>400</v>
      </c>
      <c r="D1000" s="564">
        <f t="shared" ca="1" si="94"/>
        <v>20</v>
      </c>
      <c r="E1000" s="564">
        <f t="shared" ca="1" si="92"/>
        <v>0</v>
      </c>
      <c r="F1000" s="564">
        <f t="shared" ca="1" si="95"/>
        <v>1</v>
      </c>
      <c r="G1000" s="564">
        <f t="shared" ca="1" si="93"/>
        <v>2.2677441955710629</v>
      </c>
      <c r="H1000" s="564">
        <v>1</v>
      </c>
      <c r="I1000" s="564">
        <v>1</v>
      </c>
      <c r="J1000" s="564">
        <v>1</v>
      </c>
      <c r="K1000" s="564">
        <v>1</v>
      </c>
      <c r="L1000" s="564">
        <v>1</v>
      </c>
      <c r="M1000" s="564">
        <v>1</v>
      </c>
      <c r="N1000" s="564">
        <v>1</v>
      </c>
      <c r="O1000" s="564">
        <v>1</v>
      </c>
      <c r="P1000" s="564">
        <v>1</v>
      </c>
      <c r="Q1000" s="564">
        <v>1</v>
      </c>
      <c r="R1000" s="564">
        <v>1</v>
      </c>
      <c r="S1000" s="564">
        <v>1</v>
      </c>
      <c r="T1000" s="564">
        <v>1</v>
      </c>
      <c r="U1000" s="564">
        <v>1</v>
      </c>
      <c r="V1000" s="564">
        <v>1</v>
      </c>
      <c r="W1000" s="564">
        <v>1</v>
      </c>
      <c r="X1000" s="564">
        <v>1</v>
      </c>
      <c r="Y1000" s="564">
        <v>1</v>
      </c>
      <c r="Z1000" s="564">
        <v>1</v>
      </c>
      <c r="AA1000" s="564">
        <v>1</v>
      </c>
      <c r="AB1000" s="564">
        <v>1</v>
      </c>
      <c r="AC1000" s="564">
        <v>1</v>
      </c>
      <c r="AD1000" s="564">
        <v>1</v>
      </c>
      <c r="AE1000" s="564">
        <v>1</v>
      </c>
      <c r="AF1000" s="564">
        <v>1</v>
      </c>
      <c r="AG1000" s="564">
        <v>1</v>
      </c>
      <c r="AH1000" s="564">
        <v>1</v>
      </c>
      <c r="AI1000" s="564">
        <v>1</v>
      </c>
      <c r="AJ1000" s="564">
        <v>1</v>
      </c>
      <c r="AK1000" s="564">
        <v>1</v>
      </c>
    </row>
    <row r="1001" spans="1:37">
      <c r="A1001">
        <v>997</v>
      </c>
      <c r="B1001" s="564">
        <f t="shared" ca="1" si="96"/>
        <v>20</v>
      </c>
      <c r="C1001" s="564">
        <f t="shared" ca="1" si="91"/>
        <v>400</v>
      </c>
      <c r="D1001" s="564">
        <f t="shared" ca="1" si="94"/>
        <v>20</v>
      </c>
      <c r="E1001" s="564">
        <f t="shared" ca="1" si="92"/>
        <v>0</v>
      </c>
      <c r="F1001" s="564">
        <f t="shared" ca="1" si="95"/>
        <v>1</v>
      </c>
      <c r="G1001" s="564">
        <f t="shared" ca="1" si="93"/>
        <v>-3.269069535909185</v>
      </c>
      <c r="H1001" s="564">
        <v>1</v>
      </c>
      <c r="I1001" s="564">
        <v>1</v>
      </c>
      <c r="J1001" s="564">
        <v>1</v>
      </c>
      <c r="K1001" s="564">
        <v>1</v>
      </c>
      <c r="L1001" s="564">
        <v>1</v>
      </c>
      <c r="M1001" s="564">
        <v>1</v>
      </c>
      <c r="N1001" s="564">
        <v>1</v>
      </c>
      <c r="O1001" s="564">
        <v>1</v>
      </c>
      <c r="P1001" s="564">
        <v>1</v>
      </c>
      <c r="Q1001" s="564">
        <v>1</v>
      </c>
      <c r="R1001" s="564">
        <v>1</v>
      </c>
      <c r="S1001" s="564">
        <v>1</v>
      </c>
      <c r="T1001" s="564">
        <v>1</v>
      </c>
      <c r="U1001" s="564">
        <v>1</v>
      </c>
      <c r="V1001" s="564">
        <v>1</v>
      </c>
      <c r="W1001" s="564">
        <v>1</v>
      </c>
      <c r="X1001" s="564">
        <v>1</v>
      </c>
      <c r="Y1001" s="564">
        <v>1</v>
      </c>
      <c r="Z1001" s="564">
        <v>1</v>
      </c>
      <c r="AA1001" s="564">
        <v>1</v>
      </c>
      <c r="AB1001" s="564">
        <v>1</v>
      </c>
      <c r="AC1001" s="564">
        <v>1</v>
      </c>
      <c r="AD1001" s="564">
        <v>1</v>
      </c>
      <c r="AE1001" s="564">
        <v>1</v>
      </c>
      <c r="AF1001" s="564">
        <v>1</v>
      </c>
      <c r="AG1001" s="564">
        <v>1</v>
      </c>
      <c r="AH1001" s="564">
        <v>1</v>
      </c>
      <c r="AI1001" s="564">
        <v>1</v>
      </c>
      <c r="AJ1001" s="564">
        <v>1</v>
      </c>
      <c r="AK1001" s="564">
        <v>1</v>
      </c>
    </row>
    <row r="1002" spans="1:37">
      <c r="A1002">
        <v>998</v>
      </c>
      <c r="B1002" s="564">
        <f t="shared" ca="1" si="96"/>
        <v>0</v>
      </c>
      <c r="C1002" s="564">
        <f t="shared" ca="1" si="91"/>
        <v>0</v>
      </c>
      <c r="D1002" s="564">
        <f t="shared" ca="1" si="94"/>
        <v>0</v>
      </c>
      <c r="E1002" s="564">
        <f t="shared" ca="1" si="92"/>
        <v>0</v>
      </c>
      <c r="F1002" s="564">
        <f t="shared" ca="1" si="95"/>
        <v>1</v>
      </c>
      <c r="G1002" s="564">
        <f t="shared" ca="1" si="93"/>
        <v>0.95385355209829858</v>
      </c>
      <c r="H1002" s="564">
        <v>0</v>
      </c>
      <c r="I1002" s="564">
        <v>0</v>
      </c>
      <c r="J1002" s="564">
        <v>0</v>
      </c>
      <c r="K1002" s="564">
        <v>0</v>
      </c>
      <c r="L1002" s="564">
        <v>0</v>
      </c>
      <c r="M1002" s="564">
        <v>0</v>
      </c>
      <c r="N1002" s="564">
        <v>0</v>
      </c>
      <c r="O1002" s="564">
        <v>0</v>
      </c>
      <c r="P1002" s="564">
        <v>0</v>
      </c>
      <c r="Q1002" s="564">
        <v>0</v>
      </c>
      <c r="R1002" s="564">
        <v>0</v>
      </c>
      <c r="S1002" s="564">
        <v>0</v>
      </c>
      <c r="T1002" s="564">
        <v>0</v>
      </c>
      <c r="U1002" s="564">
        <v>0</v>
      </c>
      <c r="V1002" s="564">
        <v>0</v>
      </c>
      <c r="W1002" s="564">
        <v>0</v>
      </c>
      <c r="X1002" s="564">
        <v>0</v>
      </c>
      <c r="Y1002" s="564">
        <v>0</v>
      </c>
      <c r="Z1002" s="564">
        <v>0</v>
      </c>
      <c r="AA1002" s="564">
        <v>0</v>
      </c>
      <c r="AB1002" s="564">
        <v>0</v>
      </c>
      <c r="AC1002" s="564">
        <v>0</v>
      </c>
      <c r="AD1002" s="564">
        <v>0</v>
      </c>
      <c r="AE1002" s="564">
        <v>0</v>
      </c>
      <c r="AF1002" s="564">
        <v>0</v>
      </c>
      <c r="AG1002" s="564">
        <v>0</v>
      </c>
      <c r="AH1002" s="564">
        <v>0</v>
      </c>
      <c r="AI1002" s="564">
        <v>0</v>
      </c>
      <c r="AJ1002" s="564">
        <v>0</v>
      </c>
      <c r="AK1002" s="564">
        <v>0</v>
      </c>
    </row>
    <row r="1003" spans="1:37">
      <c r="A1003">
        <v>999</v>
      </c>
      <c r="B1003" s="564">
        <f t="shared" ca="1" si="96"/>
        <v>5</v>
      </c>
      <c r="C1003" s="564">
        <f t="shared" ca="1" si="91"/>
        <v>25</v>
      </c>
      <c r="D1003" s="564">
        <f t="shared" ca="1" si="94"/>
        <v>5</v>
      </c>
      <c r="E1003" s="564">
        <f t="shared" ca="1" si="92"/>
        <v>3.75</v>
      </c>
      <c r="F1003" s="564">
        <f t="shared" ca="1" si="95"/>
        <v>0.60526315789473684</v>
      </c>
      <c r="G1003" s="564">
        <f t="shared" ca="1" si="93"/>
        <v>-0.17640072985944433</v>
      </c>
      <c r="H1003" s="564">
        <v>1</v>
      </c>
      <c r="I1003" s="564">
        <v>0</v>
      </c>
      <c r="J1003" s="564">
        <v>0</v>
      </c>
      <c r="K1003" s="564">
        <v>0</v>
      </c>
      <c r="L1003" s="564">
        <v>0</v>
      </c>
      <c r="M1003" s="564">
        <v>1</v>
      </c>
      <c r="N1003" s="564">
        <v>0</v>
      </c>
      <c r="O1003" s="564">
        <v>1</v>
      </c>
      <c r="P1003" s="564">
        <v>1</v>
      </c>
      <c r="Q1003" s="564">
        <v>0</v>
      </c>
      <c r="R1003" s="564">
        <v>0</v>
      </c>
      <c r="S1003" s="564">
        <v>0</v>
      </c>
      <c r="T1003" s="564">
        <v>0</v>
      </c>
      <c r="U1003" s="564">
        <v>0</v>
      </c>
      <c r="V1003" s="564">
        <v>1</v>
      </c>
      <c r="W1003" s="564">
        <v>0</v>
      </c>
      <c r="X1003" s="564">
        <v>0</v>
      </c>
      <c r="Y1003" s="564">
        <v>0</v>
      </c>
      <c r="Z1003" s="564">
        <v>0</v>
      </c>
      <c r="AA1003" s="564">
        <v>0</v>
      </c>
      <c r="AB1003" s="564">
        <v>0</v>
      </c>
      <c r="AC1003" s="564">
        <v>0</v>
      </c>
      <c r="AD1003" s="564">
        <v>0</v>
      </c>
      <c r="AE1003" s="564">
        <v>0</v>
      </c>
      <c r="AF1003" s="564">
        <v>1</v>
      </c>
      <c r="AG1003" s="564">
        <v>0</v>
      </c>
      <c r="AH1003" s="564">
        <v>0</v>
      </c>
      <c r="AI1003" s="564">
        <v>0</v>
      </c>
      <c r="AJ1003" s="564">
        <v>0</v>
      </c>
      <c r="AK1003" s="564">
        <v>0</v>
      </c>
    </row>
    <row r="1004" spans="1:37">
      <c r="A1004">
        <v>1000</v>
      </c>
      <c r="B1004" s="564">
        <f t="shared" ca="1" si="96"/>
        <v>20</v>
      </c>
      <c r="C1004" s="564">
        <f t="shared" ca="1" si="91"/>
        <v>400</v>
      </c>
      <c r="D1004" s="564">
        <f t="shared" ca="1" si="94"/>
        <v>20</v>
      </c>
      <c r="E1004" s="564">
        <f t="shared" ca="1" si="92"/>
        <v>0</v>
      </c>
      <c r="F1004" s="564">
        <f t="shared" ca="1" si="95"/>
        <v>1</v>
      </c>
      <c r="G1004" s="564">
        <f t="shared" ca="1" si="93"/>
        <v>0.2887752540507057</v>
      </c>
      <c r="H1004" s="564">
        <v>1</v>
      </c>
      <c r="I1004" s="564">
        <v>1</v>
      </c>
      <c r="J1004" s="564">
        <v>1</v>
      </c>
      <c r="K1004" s="564">
        <v>1</v>
      </c>
      <c r="L1004" s="564">
        <v>1</v>
      </c>
      <c r="M1004" s="564">
        <v>1</v>
      </c>
      <c r="N1004" s="564">
        <v>1</v>
      </c>
      <c r="O1004" s="564">
        <v>1</v>
      </c>
      <c r="P1004" s="564">
        <v>1</v>
      </c>
      <c r="Q1004" s="564">
        <v>1</v>
      </c>
      <c r="R1004" s="564">
        <v>1</v>
      </c>
      <c r="S1004" s="564">
        <v>1</v>
      </c>
      <c r="T1004" s="564">
        <v>1</v>
      </c>
      <c r="U1004" s="564">
        <v>1</v>
      </c>
      <c r="V1004" s="564">
        <v>1</v>
      </c>
      <c r="W1004" s="564">
        <v>1</v>
      </c>
      <c r="X1004" s="564">
        <v>1</v>
      </c>
      <c r="Y1004" s="564">
        <v>1</v>
      </c>
      <c r="Z1004" s="564">
        <v>1</v>
      </c>
      <c r="AA1004" s="564">
        <v>1</v>
      </c>
      <c r="AB1004" s="564">
        <v>1</v>
      </c>
      <c r="AC1004" s="564">
        <v>1</v>
      </c>
      <c r="AD1004" s="564">
        <v>1</v>
      </c>
      <c r="AE1004" s="564">
        <v>1</v>
      </c>
      <c r="AF1004" s="564">
        <v>1</v>
      </c>
      <c r="AG1004" s="564">
        <v>1</v>
      </c>
      <c r="AH1004" s="564">
        <v>1</v>
      </c>
      <c r="AI1004" s="564">
        <v>1</v>
      </c>
      <c r="AJ1004" s="564">
        <v>1</v>
      </c>
      <c r="AK1004" s="564">
        <v>1</v>
      </c>
    </row>
    <row r="1005" spans="1:37">
      <c r="A1005">
        <v>1001</v>
      </c>
      <c r="B1005" s="564">
        <f t="shared" ca="1" si="96"/>
        <v>20</v>
      </c>
      <c r="C1005" s="564">
        <f t="shared" ca="1" si="91"/>
        <v>400</v>
      </c>
      <c r="D1005" s="564">
        <f t="shared" ca="1" si="94"/>
        <v>20</v>
      </c>
      <c r="E1005" s="564">
        <f t="shared" ca="1" si="92"/>
        <v>0</v>
      </c>
      <c r="F1005" s="564">
        <f t="shared" ca="1" si="95"/>
        <v>1</v>
      </c>
      <c r="G1005" s="564">
        <f t="shared" ca="1" si="93"/>
        <v>3.9329299323535003</v>
      </c>
      <c r="H1005" s="564">
        <v>1</v>
      </c>
      <c r="I1005" s="564">
        <v>1</v>
      </c>
      <c r="J1005" s="564">
        <v>1</v>
      </c>
      <c r="K1005" s="564">
        <v>1</v>
      </c>
      <c r="L1005" s="564">
        <v>1</v>
      </c>
      <c r="M1005" s="564">
        <v>1</v>
      </c>
      <c r="N1005" s="564">
        <v>1</v>
      </c>
      <c r="O1005" s="564">
        <v>1</v>
      </c>
      <c r="P1005" s="564">
        <v>1</v>
      </c>
      <c r="Q1005" s="564">
        <v>1</v>
      </c>
      <c r="R1005" s="564">
        <v>1</v>
      </c>
      <c r="S1005" s="564">
        <v>1</v>
      </c>
      <c r="T1005" s="564">
        <v>1</v>
      </c>
      <c r="U1005" s="564">
        <v>1</v>
      </c>
      <c r="V1005" s="564">
        <v>1</v>
      </c>
      <c r="W1005" s="564">
        <v>1</v>
      </c>
      <c r="X1005" s="564">
        <v>1</v>
      </c>
      <c r="Y1005" s="564">
        <v>1</v>
      </c>
      <c r="Z1005" s="564">
        <v>1</v>
      </c>
      <c r="AA1005" s="564">
        <v>1</v>
      </c>
      <c r="AB1005" s="564">
        <v>1</v>
      </c>
      <c r="AC1005" s="564">
        <v>1</v>
      </c>
      <c r="AD1005" s="564">
        <v>1</v>
      </c>
      <c r="AE1005" s="564">
        <v>1</v>
      </c>
      <c r="AF1005" s="564">
        <v>1</v>
      </c>
      <c r="AG1005" s="564">
        <v>1</v>
      </c>
      <c r="AH1005" s="564">
        <v>1</v>
      </c>
      <c r="AI1005" s="564">
        <v>1</v>
      </c>
      <c r="AJ1005" s="564">
        <v>1</v>
      </c>
      <c r="AK1005" s="564">
        <v>1</v>
      </c>
    </row>
    <row r="1006" spans="1:37">
      <c r="A1006">
        <v>1002</v>
      </c>
      <c r="B1006" s="564">
        <f t="shared" ca="1" si="96"/>
        <v>18</v>
      </c>
      <c r="C1006" s="564">
        <f t="shared" ca="1" si="91"/>
        <v>324</v>
      </c>
      <c r="D1006" s="564">
        <f t="shared" ca="1" si="94"/>
        <v>18</v>
      </c>
      <c r="E1006" s="564">
        <f t="shared" ca="1" si="92"/>
        <v>1.8000000000000007</v>
      </c>
      <c r="F1006" s="564">
        <f t="shared" ca="1" si="95"/>
        <v>0.81052631578947365</v>
      </c>
      <c r="G1006" s="564">
        <f t="shared" ca="1" si="93"/>
        <v>0.2411445818114305</v>
      </c>
      <c r="H1006" s="564">
        <v>1</v>
      </c>
      <c r="I1006" s="564">
        <v>1</v>
      </c>
      <c r="J1006" s="564">
        <v>1</v>
      </c>
      <c r="K1006" s="564">
        <v>1</v>
      </c>
      <c r="L1006" s="564">
        <v>1</v>
      </c>
      <c r="M1006" s="564">
        <v>1</v>
      </c>
      <c r="N1006" s="564">
        <v>1</v>
      </c>
      <c r="O1006" s="564">
        <v>1</v>
      </c>
      <c r="P1006" s="564">
        <v>1</v>
      </c>
      <c r="Q1006" s="564">
        <v>1</v>
      </c>
      <c r="R1006" s="564">
        <v>1</v>
      </c>
      <c r="S1006" s="564">
        <v>1</v>
      </c>
      <c r="T1006" s="564">
        <v>1</v>
      </c>
      <c r="U1006" s="564">
        <v>1</v>
      </c>
      <c r="V1006" s="564">
        <v>1</v>
      </c>
      <c r="W1006" s="564">
        <v>1</v>
      </c>
      <c r="X1006" s="564">
        <v>1</v>
      </c>
      <c r="Y1006" s="564">
        <v>0</v>
      </c>
      <c r="Z1006" s="564">
        <v>1</v>
      </c>
      <c r="AA1006" s="564">
        <v>0</v>
      </c>
      <c r="AB1006" s="564">
        <v>1</v>
      </c>
      <c r="AC1006" s="564">
        <v>1</v>
      </c>
      <c r="AD1006" s="564">
        <v>0</v>
      </c>
      <c r="AE1006" s="564">
        <v>1</v>
      </c>
      <c r="AF1006" s="564">
        <v>1</v>
      </c>
      <c r="AG1006" s="564">
        <v>1</v>
      </c>
      <c r="AH1006" s="564">
        <v>1</v>
      </c>
      <c r="AI1006" s="564">
        <v>1</v>
      </c>
      <c r="AJ1006" s="564">
        <v>1</v>
      </c>
      <c r="AK1006" s="564">
        <v>1</v>
      </c>
    </row>
    <row r="1007" spans="1:37">
      <c r="A1007">
        <v>1003</v>
      </c>
      <c r="B1007" s="564">
        <f t="shared" ca="1" si="96"/>
        <v>10</v>
      </c>
      <c r="C1007" s="564">
        <f t="shared" ca="1" si="91"/>
        <v>100</v>
      </c>
      <c r="D1007" s="564">
        <f t="shared" ca="1" si="94"/>
        <v>10</v>
      </c>
      <c r="E1007" s="564">
        <f t="shared" ca="1" si="92"/>
        <v>5</v>
      </c>
      <c r="F1007" s="564">
        <f t="shared" ca="1" si="95"/>
        <v>0.47368421052631582</v>
      </c>
      <c r="G1007" s="564">
        <f t="shared" ca="1" si="93"/>
        <v>-0.70625896220532658</v>
      </c>
      <c r="H1007" s="564">
        <v>0</v>
      </c>
      <c r="I1007" s="564">
        <v>0</v>
      </c>
      <c r="J1007" s="564">
        <v>0</v>
      </c>
      <c r="K1007" s="564">
        <v>0</v>
      </c>
      <c r="L1007" s="564">
        <v>0</v>
      </c>
      <c r="M1007" s="564">
        <v>1</v>
      </c>
      <c r="N1007" s="564">
        <v>1</v>
      </c>
      <c r="O1007" s="564">
        <v>0</v>
      </c>
      <c r="P1007" s="564">
        <v>0</v>
      </c>
      <c r="Q1007" s="564">
        <v>0</v>
      </c>
      <c r="R1007" s="564">
        <v>1</v>
      </c>
      <c r="S1007" s="564">
        <v>1</v>
      </c>
      <c r="T1007" s="564">
        <v>1</v>
      </c>
      <c r="U1007" s="564">
        <v>1</v>
      </c>
      <c r="V1007" s="564">
        <v>1</v>
      </c>
      <c r="W1007" s="564">
        <v>0</v>
      </c>
      <c r="X1007" s="564">
        <v>1</v>
      </c>
      <c r="Y1007" s="564">
        <v>0</v>
      </c>
      <c r="Z1007" s="564">
        <v>1</v>
      </c>
      <c r="AA1007" s="564">
        <v>1</v>
      </c>
      <c r="AB1007" s="564">
        <v>1</v>
      </c>
      <c r="AC1007" s="564">
        <v>1</v>
      </c>
      <c r="AD1007" s="564">
        <v>0</v>
      </c>
      <c r="AE1007" s="564">
        <v>0</v>
      </c>
      <c r="AF1007" s="564">
        <v>1</v>
      </c>
      <c r="AG1007" s="564">
        <v>1</v>
      </c>
      <c r="AH1007" s="564">
        <v>1</v>
      </c>
      <c r="AI1007" s="564">
        <v>0</v>
      </c>
      <c r="AJ1007" s="564">
        <v>0</v>
      </c>
      <c r="AK1007" s="564">
        <v>0</v>
      </c>
    </row>
    <row r="1008" spans="1:37">
      <c r="A1008">
        <v>1004</v>
      </c>
      <c r="B1008" s="564">
        <f t="shared" ca="1" si="96"/>
        <v>0</v>
      </c>
      <c r="C1008" s="564">
        <f t="shared" ca="1" si="91"/>
        <v>0</v>
      </c>
      <c r="D1008" s="564">
        <f t="shared" ca="1" si="94"/>
        <v>0</v>
      </c>
      <c r="E1008" s="564">
        <f t="shared" ca="1" si="92"/>
        <v>0</v>
      </c>
      <c r="F1008" s="564">
        <f t="shared" ca="1" si="95"/>
        <v>1</v>
      </c>
      <c r="G1008" s="564">
        <f t="shared" ca="1" si="93"/>
        <v>4.2334126052775236</v>
      </c>
      <c r="H1008" s="564">
        <v>0</v>
      </c>
      <c r="I1008" s="564">
        <v>0</v>
      </c>
      <c r="J1008" s="564">
        <v>0</v>
      </c>
      <c r="K1008" s="564">
        <v>0</v>
      </c>
      <c r="L1008" s="564">
        <v>0</v>
      </c>
      <c r="M1008" s="564">
        <v>0</v>
      </c>
      <c r="N1008" s="564">
        <v>0</v>
      </c>
      <c r="O1008" s="564">
        <v>0</v>
      </c>
      <c r="P1008" s="564">
        <v>0</v>
      </c>
      <c r="Q1008" s="564">
        <v>0</v>
      </c>
      <c r="R1008" s="564">
        <v>0</v>
      </c>
      <c r="S1008" s="564">
        <v>0</v>
      </c>
      <c r="T1008" s="564">
        <v>0</v>
      </c>
      <c r="U1008" s="564">
        <v>0</v>
      </c>
      <c r="V1008" s="564">
        <v>0</v>
      </c>
      <c r="W1008" s="564">
        <v>0</v>
      </c>
      <c r="X1008" s="564">
        <v>0</v>
      </c>
      <c r="Y1008" s="564">
        <v>0</v>
      </c>
      <c r="Z1008" s="564">
        <v>0</v>
      </c>
      <c r="AA1008" s="564">
        <v>0</v>
      </c>
      <c r="AB1008" s="564">
        <v>0</v>
      </c>
      <c r="AC1008" s="564">
        <v>0</v>
      </c>
      <c r="AD1008" s="564">
        <v>0</v>
      </c>
      <c r="AE1008" s="564">
        <v>0</v>
      </c>
      <c r="AF1008" s="564">
        <v>0</v>
      </c>
      <c r="AG1008" s="564">
        <v>0</v>
      </c>
      <c r="AH1008" s="564">
        <v>0</v>
      </c>
      <c r="AI1008" s="564">
        <v>0</v>
      </c>
      <c r="AJ1008" s="564">
        <v>0</v>
      </c>
      <c r="AK1008" s="564">
        <v>0</v>
      </c>
    </row>
    <row r="1009" spans="1:37">
      <c r="A1009">
        <v>1005</v>
      </c>
      <c r="B1009" s="564">
        <f t="shared" ca="1" si="96"/>
        <v>10</v>
      </c>
      <c r="C1009" s="564">
        <f t="shared" ca="1" si="91"/>
        <v>100</v>
      </c>
      <c r="D1009" s="564">
        <f t="shared" ca="1" si="94"/>
        <v>10</v>
      </c>
      <c r="E1009" s="564">
        <f t="shared" ca="1" si="92"/>
        <v>5</v>
      </c>
      <c r="F1009" s="564">
        <f t="shared" ca="1" si="95"/>
        <v>0.47368421052631582</v>
      </c>
      <c r="G1009" s="564">
        <f t="shared" ca="1" si="93"/>
        <v>3.3398657828859055</v>
      </c>
      <c r="H1009" s="564">
        <v>1</v>
      </c>
      <c r="I1009" s="564">
        <v>0</v>
      </c>
      <c r="J1009" s="564">
        <v>1</v>
      </c>
      <c r="K1009" s="564">
        <v>1</v>
      </c>
      <c r="L1009" s="564">
        <v>0</v>
      </c>
      <c r="M1009" s="564">
        <v>0</v>
      </c>
      <c r="N1009" s="564">
        <v>0</v>
      </c>
      <c r="O1009" s="564">
        <v>1</v>
      </c>
      <c r="P1009" s="564">
        <v>0</v>
      </c>
      <c r="Q1009" s="564">
        <v>0</v>
      </c>
      <c r="R1009" s="564">
        <v>1</v>
      </c>
      <c r="S1009" s="564">
        <v>0</v>
      </c>
      <c r="T1009" s="564">
        <v>1</v>
      </c>
      <c r="U1009" s="564">
        <v>1</v>
      </c>
      <c r="V1009" s="564">
        <v>0</v>
      </c>
      <c r="W1009" s="564">
        <v>0</v>
      </c>
      <c r="X1009" s="564">
        <v>0</v>
      </c>
      <c r="Y1009" s="564">
        <v>1</v>
      </c>
      <c r="Z1009" s="564">
        <v>1</v>
      </c>
      <c r="AA1009" s="564">
        <v>1</v>
      </c>
      <c r="AB1009" s="564">
        <v>0</v>
      </c>
      <c r="AC1009" s="564">
        <v>1</v>
      </c>
      <c r="AD1009" s="564">
        <v>0</v>
      </c>
      <c r="AE1009" s="564">
        <v>1</v>
      </c>
      <c r="AF1009" s="564">
        <v>0</v>
      </c>
      <c r="AG1009" s="564">
        <v>1</v>
      </c>
      <c r="AH1009" s="564">
        <v>1</v>
      </c>
      <c r="AI1009" s="564">
        <v>0</v>
      </c>
      <c r="AJ1009" s="564">
        <v>1</v>
      </c>
      <c r="AK1009" s="564">
        <v>0</v>
      </c>
    </row>
    <row r="1010" spans="1:37">
      <c r="A1010">
        <v>1006</v>
      </c>
      <c r="B1010" s="564">
        <f t="shared" ca="1" si="96"/>
        <v>0</v>
      </c>
      <c r="C1010" s="564">
        <f t="shared" ca="1" si="91"/>
        <v>0</v>
      </c>
      <c r="D1010" s="564">
        <f t="shared" ca="1" si="94"/>
        <v>0</v>
      </c>
      <c r="E1010" s="564">
        <f t="shared" ca="1" si="92"/>
        <v>0</v>
      </c>
      <c r="F1010" s="564">
        <f t="shared" ca="1" si="95"/>
        <v>1</v>
      </c>
      <c r="G1010" s="564">
        <f t="shared" ca="1" si="93"/>
        <v>-6.3016632586576158</v>
      </c>
      <c r="H1010" s="564">
        <v>0</v>
      </c>
      <c r="I1010" s="564">
        <v>0</v>
      </c>
      <c r="J1010" s="564">
        <v>0</v>
      </c>
      <c r="K1010" s="564">
        <v>0</v>
      </c>
      <c r="L1010" s="564">
        <v>0</v>
      </c>
      <c r="M1010" s="564">
        <v>0</v>
      </c>
      <c r="N1010" s="564">
        <v>0</v>
      </c>
      <c r="O1010" s="564">
        <v>0</v>
      </c>
      <c r="P1010" s="564">
        <v>0</v>
      </c>
      <c r="Q1010" s="564">
        <v>0</v>
      </c>
      <c r="R1010" s="564">
        <v>0</v>
      </c>
      <c r="S1010" s="564">
        <v>0</v>
      </c>
      <c r="T1010" s="564">
        <v>0</v>
      </c>
      <c r="U1010" s="564">
        <v>0</v>
      </c>
      <c r="V1010" s="564">
        <v>0</v>
      </c>
      <c r="W1010" s="564">
        <v>0</v>
      </c>
      <c r="X1010" s="564">
        <v>0</v>
      </c>
      <c r="Y1010" s="564">
        <v>0</v>
      </c>
      <c r="Z1010" s="564">
        <v>0</v>
      </c>
      <c r="AA1010" s="564">
        <v>0</v>
      </c>
      <c r="AB1010" s="564">
        <v>0</v>
      </c>
      <c r="AC1010" s="564">
        <v>0</v>
      </c>
      <c r="AD1010" s="564">
        <v>0</v>
      </c>
      <c r="AE1010" s="564">
        <v>0</v>
      </c>
      <c r="AF1010" s="564">
        <v>0</v>
      </c>
      <c r="AG1010" s="564">
        <v>0</v>
      </c>
      <c r="AH1010" s="564">
        <v>0</v>
      </c>
      <c r="AI1010" s="564">
        <v>0</v>
      </c>
      <c r="AJ1010" s="564">
        <v>0</v>
      </c>
      <c r="AK1010" s="564">
        <v>0</v>
      </c>
    </row>
    <row r="1011" spans="1:37">
      <c r="A1011">
        <v>1007</v>
      </c>
      <c r="B1011" s="564">
        <f t="shared" ca="1" si="96"/>
        <v>0</v>
      </c>
      <c r="C1011" s="564">
        <f t="shared" ca="1" si="91"/>
        <v>0</v>
      </c>
      <c r="D1011" s="564">
        <f t="shared" ca="1" si="94"/>
        <v>0</v>
      </c>
      <c r="E1011" s="564">
        <f t="shared" ca="1" si="92"/>
        <v>0</v>
      </c>
      <c r="F1011" s="564">
        <f t="shared" ca="1" si="95"/>
        <v>1</v>
      </c>
      <c r="G1011" s="564">
        <f t="shared" ca="1" si="93"/>
        <v>-1.2599124201486021</v>
      </c>
      <c r="H1011" s="564">
        <v>0</v>
      </c>
      <c r="I1011" s="564">
        <v>0</v>
      </c>
      <c r="J1011" s="564">
        <v>0</v>
      </c>
      <c r="K1011" s="564">
        <v>0</v>
      </c>
      <c r="L1011" s="564">
        <v>0</v>
      </c>
      <c r="M1011" s="564">
        <v>0</v>
      </c>
      <c r="N1011" s="564">
        <v>0</v>
      </c>
      <c r="O1011" s="564">
        <v>0</v>
      </c>
      <c r="P1011" s="564">
        <v>0</v>
      </c>
      <c r="Q1011" s="564">
        <v>0</v>
      </c>
      <c r="R1011" s="564">
        <v>0</v>
      </c>
      <c r="S1011" s="564">
        <v>0</v>
      </c>
      <c r="T1011" s="564">
        <v>0</v>
      </c>
      <c r="U1011" s="564">
        <v>0</v>
      </c>
      <c r="V1011" s="564">
        <v>0</v>
      </c>
      <c r="W1011" s="564">
        <v>0</v>
      </c>
      <c r="X1011" s="564">
        <v>0</v>
      </c>
      <c r="Y1011" s="564">
        <v>0</v>
      </c>
      <c r="Z1011" s="564">
        <v>0</v>
      </c>
      <c r="AA1011" s="564">
        <v>0</v>
      </c>
      <c r="AB1011" s="564">
        <v>0</v>
      </c>
      <c r="AC1011" s="564">
        <v>0</v>
      </c>
      <c r="AD1011" s="564">
        <v>0</v>
      </c>
      <c r="AE1011" s="564">
        <v>0</v>
      </c>
      <c r="AF1011" s="564">
        <v>0</v>
      </c>
      <c r="AG1011" s="564">
        <v>0</v>
      </c>
      <c r="AH1011" s="564">
        <v>0</v>
      </c>
      <c r="AI1011" s="564">
        <v>0</v>
      </c>
      <c r="AJ1011" s="564">
        <v>0</v>
      </c>
      <c r="AK1011" s="564">
        <v>0</v>
      </c>
    </row>
    <row r="1012" spans="1:37">
      <c r="A1012">
        <v>1008</v>
      </c>
      <c r="B1012" s="564">
        <f t="shared" ca="1" si="96"/>
        <v>0</v>
      </c>
      <c r="C1012" s="564">
        <f t="shared" ca="1" si="91"/>
        <v>0</v>
      </c>
      <c r="D1012" s="564">
        <f t="shared" ca="1" si="94"/>
        <v>0</v>
      </c>
      <c r="E1012" s="564">
        <f t="shared" ca="1" si="92"/>
        <v>0</v>
      </c>
      <c r="F1012" s="564">
        <f t="shared" ca="1" si="95"/>
        <v>1</v>
      </c>
      <c r="G1012" s="564">
        <f t="shared" ca="1" si="93"/>
        <v>-0.7922786087258602</v>
      </c>
      <c r="H1012" s="564">
        <v>0</v>
      </c>
      <c r="I1012" s="564">
        <v>0</v>
      </c>
      <c r="J1012" s="564">
        <v>0</v>
      </c>
      <c r="K1012" s="564">
        <v>0</v>
      </c>
      <c r="L1012" s="564">
        <v>0</v>
      </c>
      <c r="M1012" s="564">
        <v>0</v>
      </c>
      <c r="N1012" s="564">
        <v>0</v>
      </c>
      <c r="O1012" s="564">
        <v>0</v>
      </c>
      <c r="P1012" s="564">
        <v>0</v>
      </c>
      <c r="Q1012" s="564">
        <v>0</v>
      </c>
      <c r="R1012" s="564">
        <v>0</v>
      </c>
      <c r="S1012" s="564">
        <v>0</v>
      </c>
      <c r="T1012" s="564">
        <v>0</v>
      </c>
      <c r="U1012" s="564">
        <v>0</v>
      </c>
      <c r="V1012" s="564">
        <v>0</v>
      </c>
      <c r="W1012" s="564">
        <v>0</v>
      </c>
      <c r="X1012" s="564">
        <v>0</v>
      </c>
      <c r="Y1012" s="564">
        <v>0</v>
      </c>
      <c r="Z1012" s="564">
        <v>0</v>
      </c>
      <c r="AA1012" s="564">
        <v>0</v>
      </c>
      <c r="AB1012" s="564">
        <v>0</v>
      </c>
      <c r="AC1012" s="564">
        <v>0</v>
      </c>
      <c r="AD1012" s="564">
        <v>0</v>
      </c>
      <c r="AE1012" s="564">
        <v>0</v>
      </c>
      <c r="AF1012" s="564">
        <v>0</v>
      </c>
      <c r="AG1012" s="564">
        <v>0</v>
      </c>
      <c r="AH1012" s="564">
        <v>0</v>
      </c>
      <c r="AI1012" s="564">
        <v>0</v>
      </c>
      <c r="AJ1012" s="564">
        <v>0</v>
      </c>
      <c r="AK1012" s="564">
        <v>0</v>
      </c>
    </row>
    <row r="1013" spans="1:37">
      <c r="A1013">
        <v>1009</v>
      </c>
      <c r="B1013" s="564">
        <f t="shared" ca="1" si="96"/>
        <v>20</v>
      </c>
      <c r="C1013" s="564">
        <f t="shared" ca="1" si="91"/>
        <v>400</v>
      </c>
      <c r="D1013" s="564">
        <f t="shared" ca="1" si="94"/>
        <v>20</v>
      </c>
      <c r="E1013" s="564">
        <f t="shared" ca="1" si="92"/>
        <v>0</v>
      </c>
      <c r="F1013" s="564">
        <f t="shared" ca="1" si="95"/>
        <v>1</v>
      </c>
      <c r="G1013" s="564">
        <f t="shared" ca="1" si="93"/>
        <v>-2.2261679624870458</v>
      </c>
      <c r="H1013" s="564">
        <v>1</v>
      </c>
      <c r="I1013" s="564">
        <v>1</v>
      </c>
      <c r="J1013" s="564">
        <v>1</v>
      </c>
      <c r="K1013" s="564">
        <v>1</v>
      </c>
      <c r="L1013" s="564">
        <v>1</v>
      </c>
      <c r="M1013" s="564">
        <v>1</v>
      </c>
      <c r="N1013" s="564">
        <v>1</v>
      </c>
      <c r="O1013" s="564">
        <v>1</v>
      </c>
      <c r="P1013" s="564">
        <v>1</v>
      </c>
      <c r="Q1013" s="564">
        <v>1</v>
      </c>
      <c r="R1013" s="564">
        <v>1</v>
      </c>
      <c r="S1013" s="564">
        <v>1</v>
      </c>
      <c r="T1013" s="564">
        <v>1</v>
      </c>
      <c r="U1013" s="564">
        <v>1</v>
      </c>
      <c r="V1013" s="564">
        <v>1</v>
      </c>
      <c r="W1013" s="564">
        <v>1</v>
      </c>
      <c r="X1013" s="564">
        <v>1</v>
      </c>
      <c r="Y1013" s="564">
        <v>1</v>
      </c>
      <c r="Z1013" s="564">
        <v>1</v>
      </c>
      <c r="AA1013" s="564">
        <v>1</v>
      </c>
      <c r="AB1013" s="564">
        <v>1</v>
      </c>
      <c r="AC1013" s="564">
        <v>1</v>
      </c>
      <c r="AD1013" s="564">
        <v>1</v>
      </c>
      <c r="AE1013" s="564">
        <v>1</v>
      </c>
      <c r="AF1013" s="564">
        <v>1</v>
      </c>
      <c r="AG1013" s="564">
        <v>1</v>
      </c>
      <c r="AH1013" s="564">
        <v>1</v>
      </c>
      <c r="AI1013" s="564">
        <v>1</v>
      </c>
      <c r="AJ1013" s="564">
        <v>1</v>
      </c>
      <c r="AK1013" s="564">
        <v>1</v>
      </c>
    </row>
    <row r="1014" spans="1:37">
      <c r="A1014">
        <v>1010</v>
      </c>
      <c r="B1014" s="564">
        <f t="shared" ca="1" si="96"/>
        <v>20</v>
      </c>
      <c r="C1014" s="564">
        <f t="shared" ca="1" si="91"/>
        <v>400</v>
      </c>
      <c r="D1014" s="564">
        <f t="shared" ca="1" si="94"/>
        <v>20</v>
      </c>
      <c r="E1014" s="564">
        <f t="shared" ca="1" si="92"/>
        <v>0</v>
      </c>
      <c r="F1014" s="564">
        <f t="shared" ca="1" si="95"/>
        <v>1</v>
      </c>
      <c r="G1014" s="564">
        <f t="shared" ca="1" si="93"/>
        <v>5.9631829523193289</v>
      </c>
      <c r="H1014" s="564">
        <v>1</v>
      </c>
      <c r="I1014" s="564">
        <v>1</v>
      </c>
      <c r="J1014" s="564">
        <v>1</v>
      </c>
      <c r="K1014" s="564">
        <v>1</v>
      </c>
      <c r="L1014" s="564">
        <v>1</v>
      </c>
      <c r="M1014" s="564">
        <v>1</v>
      </c>
      <c r="N1014" s="564">
        <v>1</v>
      </c>
      <c r="O1014" s="564">
        <v>1</v>
      </c>
      <c r="P1014" s="564">
        <v>1</v>
      </c>
      <c r="Q1014" s="564">
        <v>1</v>
      </c>
      <c r="R1014" s="564">
        <v>1</v>
      </c>
      <c r="S1014" s="564">
        <v>1</v>
      </c>
      <c r="T1014" s="564">
        <v>1</v>
      </c>
      <c r="U1014" s="564">
        <v>1</v>
      </c>
      <c r="V1014" s="564">
        <v>1</v>
      </c>
      <c r="W1014" s="564">
        <v>1</v>
      </c>
      <c r="X1014" s="564">
        <v>1</v>
      </c>
      <c r="Y1014" s="564">
        <v>1</v>
      </c>
      <c r="Z1014" s="564">
        <v>1</v>
      </c>
      <c r="AA1014" s="564">
        <v>1</v>
      </c>
      <c r="AB1014" s="564">
        <v>1</v>
      </c>
      <c r="AC1014" s="564">
        <v>1</v>
      </c>
      <c r="AD1014" s="564">
        <v>1</v>
      </c>
      <c r="AE1014" s="564">
        <v>1</v>
      </c>
      <c r="AF1014" s="564">
        <v>1</v>
      </c>
      <c r="AG1014" s="564">
        <v>1</v>
      </c>
      <c r="AH1014" s="564">
        <v>1</v>
      </c>
      <c r="AI1014" s="564">
        <v>1</v>
      </c>
      <c r="AJ1014" s="564">
        <v>1</v>
      </c>
      <c r="AK1014" s="564">
        <v>1</v>
      </c>
    </row>
    <row r="1015" spans="1:37">
      <c r="A1015">
        <v>1011</v>
      </c>
      <c r="B1015" s="564">
        <f t="shared" ca="1" si="96"/>
        <v>20</v>
      </c>
      <c r="C1015" s="564">
        <f t="shared" ca="1" si="91"/>
        <v>400</v>
      </c>
      <c r="D1015" s="564">
        <f t="shared" ca="1" si="94"/>
        <v>20</v>
      </c>
      <c r="E1015" s="564">
        <f t="shared" ca="1" si="92"/>
        <v>0</v>
      </c>
      <c r="F1015" s="564">
        <f t="shared" ca="1" si="95"/>
        <v>1</v>
      </c>
      <c r="G1015" s="564">
        <f t="shared" ca="1" si="93"/>
        <v>4.5584659123093427</v>
      </c>
      <c r="H1015" s="564">
        <v>1</v>
      </c>
      <c r="I1015" s="564">
        <v>1</v>
      </c>
      <c r="J1015" s="564">
        <v>1</v>
      </c>
      <c r="K1015" s="564">
        <v>1</v>
      </c>
      <c r="L1015" s="564">
        <v>1</v>
      </c>
      <c r="M1015" s="564">
        <v>1</v>
      </c>
      <c r="N1015" s="564">
        <v>1</v>
      </c>
      <c r="O1015" s="564">
        <v>1</v>
      </c>
      <c r="P1015" s="564">
        <v>1</v>
      </c>
      <c r="Q1015" s="564">
        <v>1</v>
      </c>
      <c r="R1015" s="564">
        <v>1</v>
      </c>
      <c r="S1015" s="564">
        <v>1</v>
      </c>
      <c r="T1015" s="564">
        <v>1</v>
      </c>
      <c r="U1015" s="564">
        <v>1</v>
      </c>
      <c r="V1015" s="564">
        <v>1</v>
      </c>
      <c r="W1015" s="564">
        <v>1</v>
      </c>
      <c r="X1015" s="564">
        <v>1</v>
      </c>
      <c r="Y1015" s="564">
        <v>1</v>
      </c>
      <c r="Z1015" s="564">
        <v>1</v>
      </c>
      <c r="AA1015" s="564">
        <v>1</v>
      </c>
      <c r="AB1015" s="564">
        <v>1</v>
      </c>
      <c r="AC1015" s="564">
        <v>1</v>
      </c>
      <c r="AD1015" s="564">
        <v>1</v>
      </c>
      <c r="AE1015" s="564">
        <v>1</v>
      </c>
      <c r="AF1015" s="564">
        <v>1</v>
      </c>
      <c r="AG1015" s="564">
        <v>1</v>
      </c>
      <c r="AH1015" s="564">
        <v>1</v>
      </c>
      <c r="AI1015" s="564">
        <v>1</v>
      </c>
      <c r="AJ1015" s="564">
        <v>1</v>
      </c>
      <c r="AK1015" s="564">
        <v>1</v>
      </c>
    </row>
    <row r="1016" spans="1:37">
      <c r="A1016">
        <v>1012</v>
      </c>
      <c r="B1016" s="564">
        <f t="shared" ca="1" si="96"/>
        <v>0</v>
      </c>
      <c r="C1016" s="564">
        <f t="shared" ca="1" si="91"/>
        <v>0</v>
      </c>
      <c r="D1016" s="564">
        <f t="shared" ca="1" si="94"/>
        <v>0</v>
      </c>
      <c r="E1016" s="564">
        <f t="shared" ca="1" si="92"/>
        <v>0</v>
      </c>
      <c r="F1016" s="564">
        <f t="shared" ca="1" si="95"/>
        <v>1</v>
      </c>
      <c r="G1016" s="564">
        <f t="shared" ca="1" si="93"/>
        <v>-0.45216090495845429</v>
      </c>
      <c r="H1016" s="564">
        <v>0</v>
      </c>
      <c r="I1016" s="564">
        <v>0</v>
      </c>
      <c r="J1016" s="564">
        <v>0</v>
      </c>
      <c r="K1016" s="564">
        <v>0</v>
      </c>
      <c r="L1016" s="564">
        <v>0</v>
      </c>
      <c r="M1016" s="564">
        <v>0</v>
      </c>
      <c r="N1016" s="564">
        <v>0</v>
      </c>
      <c r="O1016" s="564">
        <v>0</v>
      </c>
      <c r="P1016" s="564">
        <v>0</v>
      </c>
      <c r="Q1016" s="564">
        <v>0</v>
      </c>
      <c r="R1016" s="564">
        <v>0</v>
      </c>
      <c r="S1016" s="564">
        <v>0</v>
      </c>
      <c r="T1016" s="564">
        <v>0</v>
      </c>
      <c r="U1016" s="564">
        <v>0</v>
      </c>
      <c r="V1016" s="564">
        <v>0</v>
      </c>
      <c r="W1016" s="564">
        <v>0</v>
      </c>
      <c r="X1016" s="564">
        <v>0</v>
      </c>
      <c r="Y1016" s="564">
        <v>0</v>
      </c>
      <c r="Z1016" s="564">
        <v>0</v>
      </c>
      <c r="AA1016" s="564">
        <v>0</v>
      </c>
      <c r="AB1016" s="564">
        <v>0</v>
      </c>
      <c r="AC1016" s="564">
        <v>0</v>
      </c>
      <c r="AD1016" s="564">
        <v>0</v>
      </c>
      <c r="AE1016" s="564">
        <v>0</v>
      </c>
      <c r="AF1016" s="564">
        <v>0</v>
      </c>
      <c r="AG1016" s="564">
        <v>0</v>
      </c>
      <c r="AH1016" s="564">
        <v>0</v>
      </c>
      <c r="AI1016" s="564">
        <v>0</v>
      </c>
      <c r="AJ1016" s="564">
        <v>0</v>
      </c>
      <c r="AK1016" s="564">
        <v>0</v>
      </c>
    </row>
    <row r="1017" spans="1:37">
      <c r="A1017">
        <v>1013</v>
      </c>
      <c r="B1017" s="564">
        <f t="shared" ca="1" si="96"/>
        <v>20</v>
      </c>
      <c r="C1017" s="564">
        <f t="shared" ca="1" si="91"/>
        <v>400</v>
      </c>
      <c r="D1017" s="564">
        <f t="shared" ca="1" si="94"/>
        <v>20</v>
      </c>
      <c r="E1017" s="564">
        <f t="shared" ca="1" si="92"/>
        <v>0</v>
      </c>
      <c r="F1017" s="564">
        <f t="shared" ca="1" si="95"/>
        <v>1</v>
      </c>
      <c r="G1017" s="564">
        <f t="shared" ca="1" si="93"/>
        <v>5.3675769469039185</v>
      </c>
      <c r="H1017" s="564">
        <v>1</v>
      </c>
      <c r="I1017" s="564">
        <v>1</v>
      </c>
      <c r="J1017" s="564">
        <v>1</v>
      </c>
      <c r="K1017" s="564">
        <v>1</v>
      </c>
      <c r="L1017" s="564">
        <v>1</v>
      </c>
      <c r="M1017" s="564">
        <v>1</v>
      </c>
      <c r="N1017" s="564">
        <v>1</v>
      </c>
      <c r="O1017" s="564">
        <v>1</v>
      </c>
      <c r="P1017" s="564">
        <v>1</v>
      </c>
      <c r="Q1017" s="564">
        <v>1</v>
      </c>
      <c r="R1017" s="564">
        <v>1</v>
      </c>
      <c r="S1017" s="564">
        <v>1</v>
      </c>
      <c r="T1017" s="564">
        <v>1</v>
      </c>
      <c r="U1017" s="564">
        <v>1</v>
      </c>
      <c r="V1017" s="564">
        <v>1</v>
      </c>
      <c r="W1017" s="564">
        <v>1</v>
      </c>
      <c r="X1017" s="564">
        <v>1</v>
      </c>
      <c r="Y1017" s="564">
        <v>1</v>
      </c>
      <c r="Z1017" s="564">
        <v>1</v>
      </c>
      <c r="AA1017" s="564">
        <v>1</v>
      </c>
      <c r="AB1017" s="564">
        <v>1</v>
      </c>
      <c r="AC1017" s="564">
        <v>1</v>
      </c>
      <c r="AD1017" s="564">
        <v>1</v>
      </c>
      <c r="AE1017" s="564">
        <v>1</v>
      </c>
      <c r="AF1017" s="564">
        <v>1</v>
      </c>
      <c r="AG1017" s="564">
        <v>1</v>
      </c>
      <c r="AH1017" s="564">
        <v>1</v>
      </c>
      <c r="AI1017" s="564">
        <v>1</v>
      </c>
      <c r="AJ1017" s="564">
        <v>1</v>
      </c>
      <c r="AK1017" s="564">
        <v>1</v>
      </c>
    </row>
    <row r="1018" spans="1:37">
      <c r="A1018">
        <v>1014</v>
      </c>
      <c r="B1018" s="564">
        <f t="shared" ca="1" si="96"/>
        <v>0</v>
      </c>
      <c r="C1018" s="564">
        <f t="shared" ca="1" si="91"/>
        <v>0</v>
      </c>
      <c r="D1018" s="564">
        <f t="shared" ca="1" si="94"/>
        <v>0</v>
      </c>
      <c r="E1018" s="564">
        <f t="shared" ca="1" si="92"/>
        <v>0</v>
      </c>
      <c r="F1018" s="564">
        <f t="shared" ca="1" si="95"/>
        <v>1</v>
      </c>
      <c r="G1018" s="564">
        <f t="shared" ca="1" si="93"/>
        <v>4.0118066034290507</v>
      </c>
      <c r="H1018" s="564">
        <v>0</v>
      </c>
      <c r="I1018" s="564">
        <v>0</v>
      </c>
      <c r="J1018" s="564">
        <v>0</v>
      </c>
      <c r="K1018" s="564">
        <v>0</v>
      </c>
      <c r="L1018" s="564">
        <v>0</v>
      </c>
      <c r="M1018" s="564">
        <v>0</v>
      </c>
      <c r="N1018" s="564">
        <v>0</v>
      </c>
      <c r="O1018" s="564">
        <v>0</v>
      </c>
      <c r="P1018" s="564">
        <v>0</v>
      </c>
      <c r="Q1018" s="564">
        <v>0</v>
      </c>
      <c r="R1018" s="564">
        <v>0</v>
      </c>
      <c r="S1018" s="564">
        <v>0</v>
      </c>
      <c r="T1018" s="564">
        <v>0</v>
      </c>
      <c r="U1018" s="564">
        <v>0</v>
      </c>
      <c r="V1018" s="564">
        <v>0</v>
      </c>
      <c r="W1018" s="564">
        <v>0</v>
      </c>
      <c r="X1018" s="564">
        <v>0</v>
      </c>
      <c r="Y1018" s="564">
        <v>0</v>
      </c>
      <c r="Z1018" s="564">
        <v>0</v>
      </c>
      <c r="AA1018" s="564">
        <v>0</v>
      </c>
      <c r="AB1018" s="564">
        <v>0</v>
      </c>
      <c r="AC1018" s="564">
        <v>0</v>
      </c>
      <c r="AD1018" s="564">
        <v>0</v>
      </c>
      <c r="AE1018" s="564">
        <v>0</v>
      </c>
      <c r="AF1018" s="564">
        <v>0</v>
      </c>
      <c r="AG1018" s="564">
        <v>0</v>
      </c>
      <c r="AH1018" s="564">
        <v>0</v>
      </c>
      <c r="AI1018" s="564">
        <v>0</v>
      </c>
      <c r="AJ1018" s="564">
        <v>0</v>
      </c>
      <c r="AK1018" s="564">
        <v>0</v>
      </c>
    </row>
    <row r="1019" spans="1:37">
      <c r="A1019">
        <v>1015</v>
      </c>
      <c r="B1019" s="564">
        <f t="shared" ca="1" si="96"/>
        <v>20</v>
      </c>
      <c r="C1019" s="564">
        <f t="shared" ca="1" si="91"/>
        <v>400</v>
      </c>
      <c r="D1019" s="564">
        <f t="shared" ca="1" si="94"/>
        <v>20</v>
      </c>
      <c r="E1019" s="564">
        <f t="shared" ca="1" si="92"/>
        <v>0</v>
      </c>
      <c r="F1019" s="564">
        <f t="shared" ca="1" si="95"/>
        <v>1</v>
      </c>
      <c r="G1019" s="564">
        <f t="shared" ca="1" si="93"/>
        <v>-1.2387061020467467</v>
      </c>
      <c r="H1019" s="564">
        <v>1</v>
      </c>
      <c r="I1019" s="564">
        <v>1</v>
      </c>
      <c r="J1019" s="564">
        <v>1</v>
      </c>
      <c r="K1019" s="564">
        <v>1</v>
      </c>
      <c r="L1019" s="564">
        <v>1</v>
      </c>
      <c r="M1019" s="564">
        <v>1</v>
      </c>
      <c r="N1019" s="564">
        <v>1</v>
      </c>
      <c r="O1019" s="564">
        <v>1</v>
      </c>
      <c r="P1019" s="564">
        <v>1</v>
      </c>
      <c r="Q1019" s="564">
        <v>1</v>
      </c>
      <c r="R1019" s="564">
        <v>1</v>
      </c>
      <c r="S1019" s="564">
        <v>1</v>
      </c>
      <c r="T1019" s="564">
        <v>1</v>
      </c>
      <c r="U1019" s="564">
        <v>1</v>
      </c>
      <c r="V1019" s="564">
        <v>1</v>
      </c>
      <c r="W1019" s="564">
        <v>1</v>
      </c>
      <c r="X1019" s="564">
        <v>1</v>
      </c>
      <c r="Y1019" s="564">
        <v>1</v>
      </c>
      <c r="Z1019" s="564">
        <v>1</v>
      </c>
      <c r="AA1019" s="564">
        <v>1</v>
      </c>
      <c r="AB1019" s="564">
        <v>1</v>
      </c>
      <c r="AC1019" s="564">
        <v>1</v>
      </c>
      <c r="AD1019" s="564">
        <v>1</v>
      </c>
      <c r="AE1019" s="564">
        <v>1</v>
      </c>
      <c r="AF1019" s="564">
        <v>1</v>
      </c>
      <c r="AG1019" s="564">
        <v>1</v>
      </c>
      <c r="AH1019" s="564">
        <v>1</v>
      </c>
      <c r="AI1019" s="564">
        <v>1</v>
      </c>
      <c r="AJ1019" s="564">
        <v>1</v>
      </c>
      <c r="AK1019" s="564">
        <v>1</v>
      </c>
    </row>
    <row r="1020" spans="1:37">
      <c r="A1020">
        <v>1016</v>
      </c>
      <c r="B1020" s="564">
        <f t="shared" ca="1" si="96"/>
        <v>20</v>
      </c>
      <c r="C1020" s="564">
        <f t="shared" ca="1" si="91"/>
        <v>400</v>
      </c>
      <c r="D1020" s="564">
        <f t="shared" ca="1" si="94"/>
        <v>20</v>
      </c>
      <c r="E1020" s="564">
        <f t="shared" ca="1" si="92"/>
        <v>0</v>
      </c>
      <c r="F1020" s="564">
        <f t="shared" ca="1" si="95"/>
        <v>1</v>
      </c>
      <c r="G1020" s="564">
        <f t="shared" ca="1" si="93"/>
        <v>-0.22584967945133805</v>
      </c>
      <c r="H1020" s="564">
        <v>1</v>
      </c>
      <c r="I1020" s="564">
        <v>1</v>
      </c>
      <c r="J1020" s="564">
        <v>1</v>
      </c>
      <c r="K1020" s="564">
        <v>1</v>
      </c>
      <c r="L1020" s="564">
        <v>1</v>
      </c>
      <c r="M1020" s="564">
        <v>1</v>
      </c>
      <c r="N1020" s="564">
        <v>1</v>
      </c>
      <c r="O1020" s="564">
        <v>1</v>
      </c>
      <c r="P1020" s="564">
        <v>1</v>
      </c>
      <c r="Q1020" s="564">
        <v>1</v>
      </c>
      <c r="R1020" s="564">
        <v>1</v>
      </c>
      <c r="S1020" s="564">
        <v>1</v>
      </c>
      <c r="T1020" s="564">
        <v>1</v>
      </c>
      <c r="U1020" s="564">
        <v>1</v>
      </c>
      <c r="V1020" s="564">
        <v>1</v>
      </c>
      <c r="W1020" s="564">
        <v>1</v>
      </c>
      <c r="X1020" s="564">
        <v>1</v>
      </c>
      <c r="Y1020" s="564">
        <v>1</v>
      </c>
      <c r="Z1020" s="564">
        <v>1</v>
      </c>
      <c r="AA1020" s="564">
        <v>1</v>
      </c>
      <c r="AB1020" s="564">
        <v>1</v>
      </c>
      <c r="AC1020" s="564">
        <v>1</v>
      </c>
      <c r="AD1020" s="564">
        <v>1</v>
      </c>
      <c r="AE1020" s="564">
        <v>1</v>
      </c>
      <c r="AF1020" s="564">
        <v>1</v>
      </c>
      <c r="AG1020" s="564">
        <v>1</v>
      </c>
      <c r="AH1020" s="564">
        <v>1</v>
      </c>
      <c r="AI1020" s="564">
        <v>1</v>
      </c>
      <c r="AJ1020" s="564">
        <v>1</v>
      </c>
      <c r="AK1020" s="564">
        <v>1</v>
      </c>
    </row>
    <row r="1021" spans="1:37">
      <c r="A1021">
        <v>1017</v>
      </c>
      <c r="B1021" s="564">
        <f t="shared" ca="1" si="96"/>
        <v>20</v>
      </c>
      <c r="C1021" s="564">
        <f t="shared" ca="1" si="91"/>
        <v>400</v>
      </c>
      <c r="D1021" s="564">
        <f t="shared" ca="1" si="94"/>
        <v>20</v>
      </c>
      <c r="E1021" s="564">
        <f t="shared" ca="1" si="92"/>
        <v>0</v>
      </c>
      <c r="F1021" s="564">
        <f t="shared" ca="1" si="95"/>
        <v>1</v>
      </c>
      <c r="G1021" s="564">
        <f t="shared" ca="1" si="93"/>
        <v>-2.6484398164409222</v>
      </c>
      <c r="H1021" s="564">
        <v>1</v>
      </c>
      <c r="I1021" s="564">
        <v>1</v>
      </c>
      <c r="J1021" s="564">
        <v>1</v>
      </c>
      <c r="K1021" s="564">
        <v>1</v>
      </c>
      <c r="L1021" s="564">
        <v>1</v>
      </c>
      <c r="M1021" s="564">
        <v>1</v>
      </c>
      <c r="N1021" s="564">
        <v>1</v>
      </c>
      <c r="O1021" s="564">
        <v>1</v>
      </c>
      <c r="P1021" s="564">
        <v>1</v>
      </c>
      <c r="Q1021" s="564">
        <v>1</v>
      </c>
      <c r="R1021" s="564">
        <v>1</v>
      </c>
      <c r="S1021" s="564">
        <v>1</v>
      </c>
      <c r="T1021" s="564">
        <v>1</v>
      </c>
      <c r="U1021" s="564">
        <v>1</v>
      </c>
      <c r="V1021" s="564">
        <v>1</v>
      </c>
      <c r="W1021" s="564">
        <v>1</v>
      </c>
      <c r="X1021" s="564">
        <v>1</v>
      </c>
      <c r="Y1021" s="564">
        <v>1</v>
      </c>
      <c r="Z1021" s="564">
        <v>1</v>
      </c>
      <c r="AA1021" s="564">
        <v>1</v>
      </c>
      <c r="AB1021" s="564">
        <v>1</v>
      </c>
      <c r="AC1021" s="564">
        <v>1</v>
      </c>
      <c r="AD1021" s="564">
        <v>1</v>
      </c>
      <c r="AE1021" s="564">
        <v>1</v>
      </c>
      <c r="AF1021" s="564">
        <v>1</v>
      </c>
      <c r="AG1021" s="564">
        <v>1</v>
      </c>
      <c r="AH1021" s="564">
        <v>1</v>
      </c>
      <c r="AI1021" s="564">
        <v>1</v>
      </c>
      <c r="AJ1021" s="564">
        <v>1</v>
      </c>
      <c r="AK1021" s="564">
        <v>1</v>
      </c>
    </row>
    <row r="1022" spans="1:37">
      <c r="A1022">
        <v>1018</v>
      </c>
      <c r="B1022" s="564">
        <f t="shared" ca="1" si="96"/>
        <v>5</v>
      </c>
      <c r="C1022" s="564">
        <f t="shared" ca="1" si="91"/>
        <v>25</v>
      </c>
      <c r="D1022" s="564">
        <f t="shared" ca="1" si="94"/>
        <v>5</v>
      </c>
      <c r="E1022" s="564">
        <f t="shared" ca="1" si="92"/>
        <v>3.75</v>
      </c>
      <c r="F1022" s="564">
        <f t="shared" ca="1" si="95"/>
        <v>0.60526315789473684</v>
      </c>
      <c r="G1022" s="564">
        <f t="shared" ca="1" si="93"/>
        <v>4.1057509605464553</v>
      </c>
      <c r="H1022" s="564">
        <v>1</v>
      </c>
      <c r="I1022" s="564">
        <v>0</v>
      </c>
      <c r="J1022" s="564">
        <v>0</v>
      </c>
      <c r="K1022" s="564">
        <v>0</v>
      </c>
      <c r="L1022" s="564">
        <v>1</v>
      </c>
      <c r="M1022" s="564">
        <v>0</v>
      </c>
      <c r="N1022" s="564">
        <v>0</v>
      </c>
      <c r="O1022" s="564">
        <v>0</v>
      </c>
      <c r="P1022" s="564">
        <v>1</v>
      </c>
      <c r="Q1022" s="564">
        <v>1</v>
      </c>
      <c r="R1022" s="564">
        <v>0</v>
      </c>
      <c r="S1022" s="564">
        <v>0</v>
      </c>
      <c r="T1022" s="564">
        <v>0</v>
      </c>
      <c r="U1022" s="564">
        <v>1</v>
      </c>
      <c r="V1022" s="564">
        <v>0</v>
      </c>
      <c r="W1022" s="564">
        <v>0</v>
      </c>
      <c r="X1022" s="564">
        <v>0</v>
      </c>
      <c r="Y1022" s="564">
        <v>0</v>
      </c>
      <c r="Z1022" s="564">
        <v>0</v>
      </c>
      <c r="AA1022" s="564">
        <v>0</v>
      </c>
      <c r="AB1022" s="564">
        <v>0</v>
      </c>
      <c r="AC1022" s="564">
        <v>1</v>
      </c>
      <c r="AD1022" s="564">
        <v>0</v>
      </c>
      <c r="AE1022" s="564">
        <v>0</v>
      </c>
      <c r="AF1022" s="564">
        <v>0</v>
      </c>
      <c r="AG1022" s="564">
        <v>1</v>
      </c>
      <c r="AH1022" s="564">
        <v>0</v>
      </c>
      <c r="AI1022" s="564">
        <v>0</v>
      </c>
      <c r="AJ1022" s="564">
        <v>0</v>
      </c>
      <c r="AK1022" s="564">
        <v>0</v>
      </c>
    </row>
    <row r="1023" spans="1:37">
      <c r="A1023">
        <v>1019</v>
      </c>
      <c r="B1023" s="564">
        <f t="shared" ca="1" si="96"/>
        <v>0</v>
      </c>
      <c r="C1023" s="564">
        <f t="shared" ca="1" si="91"/>
        <v>0</v>
      </c>
      <c r="D1023" s="564">
        <f t="shared" ca="1" si="94"/>
        <v>0</v>
      </c>
      <c r="E1023" s="564">
        <f t="shared" ca="1" si="92"/>
        <v>0</v>
      </c>
      <c r="F1023" s="564">
        <f t="shared" ca="1" si="95"/>
        <v>1</v>
      </c>
      <c r="G1023" s="564">
        <f t="shared" ca="1" si="93"/>
        <v>-0.94751667262350336</v>
      </c>
      <c r="H1023" s="564">
        <v>0</v>
      </c>
      <c r="I1023" s="564">
        <v>0</v>
      </c>
      <c r="J1023" s="564">
        <v>0</v>
      </c>
      <c r="K1023" s="564">
        <v>0</v>
      </c>
      <c r="L1023" s="564">
        <v>0</v>
      </c>
      <c r="M1023" s="564">
        <v>0</v>
      </c>
      <c r="N1023" s="564">
        <v>0</v>
      </c>
      <c r="O1023" s="564">
        <v>0</v>
      </c>
      <c r="P1023" s="564">
        <v>0</v>
      </c>
      <c r="Q1023" s="564">
        <v>0</v>
      </c>
      <c r="R1023" s="564">
        <v>0</v>
      </c>
      <c r="S1023" s="564">
        <v>0</v>
      </c>
      <c r="T1023" s="564">
        <v>0</v>
      </c>
      <c r="U1023" s="564">
        <v>0</v>
      </c>
      <c r="V1023" s="564">
        <v>0</v>
      </c>
      <c r="W1023" s="564">
        <v>0</v>
      </c>
      <c r="X1023" s="564">
        <v>0</v>
      </c>
      <c r="Y1023" s="564">
        <v>0</v>
      </c>
      <c r="Z1023" s="564">
        <v>0</v>
      </c>
      <c r="AA1023" s="564">
        <v>0</v>
      </c>
      <c r="AB1023" s="564">
        <v>0</v>
      </c>
      <c r="AC1023" s="564">
        <v>0</v>
      </c>
      <c r="AD1023" s="564">
        <v>0</v>
      </c>
      <c r="AE1023" s="564">
        <v>0</v>
      </c>
      <c r="AF1023" s="564">
        <v>0</v>
      </c>
      <c r="AG1023" s="564">
        <v>0</v>
      </c>
      <c r="AH1023" s="564">
        <v>0</v>
      </c>
      <c r="AI1023" s="564">
        <v>0</v>
      </c>
      <c r="AJ1023" s="564">
        <v>0</v>
      </c>
      <c r="AK1023" s="564">
        <v>0</v>
      </c>
    </row>
    <row r="1024" spans="1:37">
      <c r="A1024">
        <v>1020</v>
      </c>
      <c r="B1024" s="564">
        <f t="shared" ca="1" si="96"/>
        <v>17</v>
      </c>
      <c r="C1024" s="564">
        <f t="shared" ca="1" si="91"/>
        <v>289</v>
      </c>
      <c r="D1024" s="564">
        <f t="shared" ca="1" si="94"/>
        <v>17</v>
      </c>
      <c r="E1024" s="564">
        <f t="shared" ca="1" si="92"/>
        <v>2.5500000000000007</v>
      </c>
      <c r="F1024" s="564">
        <f t="shared" ca="1" si="95"/>
        <v>0.73157894736842111</v>
      </c>
      <c r="G1024" s="564">
        <f t="shared" ca="1" si="93"/>
        <v>1.4677827701533155</v>
      </c>
      <c r="H1024" s="564">
        <v>1</v>
      </c>
      <c r="I1024" s="564">
        <v>1</v>
      </c>
      <c r="J1024" s="564">
        <v>1</v>
      </c>
      <c r="K1024" s="564">
        <v>1</v>
      </c>
      <c r="L1024" s="564">
        <v>0</v>
      </c>
      <c r="M1024" s="564">
        <v>1</v>
      </c>
      <c r="N1024" s="564">
        <v>1</v>
      </c>
      <c r="O1024" s="564">
        <v>1</v>
      </c>
      <c r="P1024" s="564">
        <v>0</v>
      </c>
      <c r="Q1024" s="564">
        <v>1</v>
      </c>
      <c r="R1024" s="564">
        <v>1</v>
      </c>
      <c r="S1024" s="564">
        <v>1</v>
      </c>
      <c r="T1024" s="564">
        <v>1</v>
      </c>
      <c r="U1024" s="564">
        <v>1</v>
      </c>
      <c r="V1024" s="564">
        <v>1</v>
      </c>
      <c r="W1024" s="564">
        <v>1</v>
      </c>
      <c r="X1024" s="564">
        <v>1</v>
      </c>
      <c r="Y1024" s="564">
        <v>1</v>
      </c>
      <c r="Z1024" s="564">
        <v>0</v>
      </c>
      <c r="AA1024" s="564">
        <v>1</v>
      </c>
      <c r="AB1024" s="564">
        <v>1</v>
      </c>
      <c r="AC1024" s="564">
        <v>1</v>
      </c>
      <c r="AD1024" s="564">
        <v>1</v>
      </c>
      <c r="AE1024" s="564">
        <v>1</v>
      </c>
      <c r="AF1024" s="564">
        <v>1</v>
      </c>
      <c r="AG1024" s="564">
        <v>1</v>
      </c>
      <c r="AH1024" s="564">
        <v>0</v>
      </c>
      <c r="AI1024" s="564">
        <v>1</v>
      </c>
      <c r="AJ1024" s="564">
        <v>1</v>
      </c>
      <c r="AK1024" s="564">
        <v>1</v>
      </c>
    </row>
    <row r="1025" spans="1:37">
      <c r="A1025">
        <v>1021</v>
      </c>
      <c r="B1025" s="564">
        <f t="shared" ca="1" si="96"/>
        <v>19</v>
      </c>
      <c r="C1025" s="564">
        <f t="shared" ca="1" si="91"/>
        <v>361</v>
      </c>
      <c r="D1025" s="564">
        <f t="shared" ca="1" si="94"/>
        <v>19</v>
      </c>
      <c r="E1025" s="564">
        <f t="shared" ca="1" si="92"/>
        <v>0.94999999999999929</v>
      </c>
      <c r="F1025" s="564">
        <f t="shared" ca="1" si="95"/>
        <v>0.9</v>
      </c>
      <c r="G1025" s="564">
        <f t="shared" ca="1" si="93"/>
        <v>8.8499964810437</v>
      </c>
      <c r="H1025" s="564">
        <v>1</v>
      </c>
      <c r="I1025" s="564">
        <v>1</v>
      </c>
      <c r="J1025" s="564">
        <v>1</v>
      </c>
      <c r="K1025" s="564">
        <v>1</v>
      </c>
      <c r="L1025" s="564">
        <v>1</v>
      </c>
      <c r="M1025" s="564">
        <v>1</v>
      </c>
      <c r="N1025" s="564">
        <v>0</v>
      </c>
      <c r="O1025" s="564">
        <v>1</v>
      </c>
      <c r="P1025" s="564">
        <v>1</v>
      </c>
      <c r="Q1025" s="564">
        <v>1</v>
      </c>
      <c r="R1025" s="564">
        <v>1</v>
      </c>
      <c r="S1025" s="564">
        <v>1</v>
      </c>
      <c r="T1025" s="564">
        <v>1</v>
      </c>
      <c r="U1025" s="564">
        <v>1</v>
      </c>
      <c r="V1025" s="564">
        <v>1</v>
      </c>
      <c r="W1025" s="564">
        <v>1</v>
      </c>
      <c r="X1025" s="564">
        <v>1</v>
      </c>
      <c r="Y1025" s="564">
        <v>1</v>
      </c>
      <c r="Z1025" s="564">
        <v>1</v>
      </c>
      <c r="AA1025" s="564">
        <v>1</v>
      </c>
      <c r="AB1025" s="564">
        <v>1</v>
      </c>
      <c r="AC1025" s="564">
        <v>1</v>
      </c>
      <c r="AD1025" s="564">
        <v>1</v>
      </c>
      <c r="AE1025" s="564">
        <v>1</v>
      </c>
      <c r="AF1025" s="564">
        <v>1</v>
      </c>
      <c r="AG1025" s="564">
        <v>1</v>
      </c>
      <c r="AH1025" s="564">
        <v>1</v>
      </c>
      <c r="AI1025" s="564">
        <v>1</v>
      </c>
      <c r="AJ1025" s="564">
        <v>1</v>
      </c>
      <c r="AK1025" s="564">
        <v>1</v>
      </c>
    </row>
    <row r="1026" spans="1:37">
      <c r="A1026">
        <v>1022</v>
      </c>
      <c r="B1026" s="564">
        <f t="shared" ca="1" si="96"/>
        <v>20</v>
      </c>
      <c r="C1026" s="564">
        <f t="shared" ca="1" si="91"/>
        <v>400</v>
      </c>
      <c r="D1026" s="564">
        <f t="shared" ca="1" si="94"/>
        <v>20</v>
      </c>
      <c r="E1026" s="564">
        <f t="shared" ca="1" si="92"/>
        <v>0</v>
      </c>
      <c r="F1026" s="564">
        <f t="shared" ca="1" si="95"/>
        <v>1</v>
      </c>
      <c r="G1026" s="564">
        <f t="shared" ca="1" si="93"/>
        <v>5.1585790323502465</v>
      </c>
      <c r="H1026" s="564">
        <v>1</v>
      </c>
      <c r="I1026" s="564">
        <v>1</v>
      </c>
      <c r="J1026" s="564">
        <v>1</v>
      </c>
      <c r="K1026" s="564">
        <v>1</v>
      </c>
      <c r="L1026" s="564">
        <v>1</v>
      </c>
      <c r="M1026" s="564">
        <v>1</v>
      </c>
      <c r="N1026" s="564">
        <v>1</v>
      </c>
      <c r="O1026" s="564">
        <v>1</v>
      </c>
      <c r="P1026" s="564">
        <v>1</v>
      </c>
      <c r="Q1026" s="564">
        <v>1</v>
      </c>
      <c r="R1026" s="564">
        <v>1</v>
      </c>
      <c r="S1026" s="564">
        <v>1</v>
      </c>
      <c r="T1026" s="564">
        <v>1</v>
      </c>
      <c r="U1026" s="564">
        <v>1</v>
      </c>
      <c r="V1026" s="564">
        <v>1</v>
      </c>
      <c r="W1026" s="564">
        <v>1</v>
      </c>
      <c r="X1026" s="564">
        <v>1</v>
      </c>
      <c r="Y1026" s="564">
        <v>1</v>
      </c>
      <c r="Z1026" s="564">
        <v>1</v>
      </c>
      <c r="AA1026" s="564">
        <v>1</v>
      </c>
      <c r="AB1026" s="564">
        <v>1</v>
      </c>
      <c r="AC1026" s="564">
        <v>1</v>
      </c>
      <c r="AD1026" s="564">
        <v>1</v>
      </c>
      <c r="AE1026" s="564">
        <v>1</v>
      </c>
      <c r="AF1026" s="564">
        <v>1</v>
      </c>
      <c r="AG1026" s="564">
        <v>1</v>
      </c>
      <c r="AH1026" s="564">
        <v>1</v>
      </c>
      <c r="AI1026" s="564">
        <v>1</v>
      </c>
      <c r="AJ1026" s="564">
        <v>1</v>
      </c>
      <c r="AK1026" s="564">
        <v>1</v>
      </c>
    </row>
    <row r="1027" spans="1:37">
      <c r="A1027">
        <v>1023</v>
      </c>
      <c r="B1027" s="564">
        <f t="shared" ca="1" si="96"/>
        <v>20</v>
      </c>
      <c r="C1027" s="564">
        <f t="shared" ca="1" si="91"/>
        <v>400</v>
      </c>
      <c r="D1027" s="564">
        <f t="shared" ca="1" si="94"/>
        <v>20</v>
      </c>
      <c r="E1027" s="564">
        <f t="shared" ca="1" si="92"/>
        <v>0</v>
      </c>
      <c r="F1027" s="564">
        <f t="shared" ca="1" si="95"/>
        <v>1</v>
      </c>
      <c r="G1027" s="564">
        <f t="shared" ca="1" si="93"/>
        <v>-6.3392270529826327</v>
      </c>
      <c r="H1027" s="564">
        <v>1</v>
      </c>
      <c r="I1027" s="564">
        <v>1</v>
      </c>
      <c r="J1027" s="564">
        <v>1</v>
      </c>
      <c r="K1027" s="564">
        <v>1</v>
      </c>
      <c r="L1027" s="564">
        <v>1</v>
      </c>
      <c r="M1027" s="564">
        <v>1</v>
      </c>
      <c r="N1027" s="564">
        <v>1</v>
      </c>
      <c r="O1027" s="564">
        <v>1</v>
      </c>
      <c r="P1027" s="564">
        <v>1</v>
      </c>
      <c r="Q1027" s="564">
        <v>1</v>
      </c>
      <c r="R1027" s="564">
        <v>1</v>
      </c>
      <c r="S1027" s="564">
        <v>1</v>
      </c>
      <c r="T1027" s="564">
        <v>1</v>
      </c>
      <c r="U1027" s="564">
        <v>1</v>
      </c>
      <c r="V1027" s="564">
        <v>1</v>
      </c>
      <c r="W1027" s="564">
        <v>1</v>
      </c>
      <c r="X1027" s="564">
        <v>1</v>
      </c>
      <c r="Y1027" s="564">
        <v>1</v>
      </c>
      <c r="Z1027" s="564">
        <v>1</v>
      </c>
      <c r="AA1027" s="564">
        <v>1</v>
      </c>
      <c r="AB1027" s="564">
        <v>1</v>
      </c>
      <c r="AC1027" s="564">
        <v>1</v>
      </c>
      <c r="AD1027" s="564">
        <v>1</v>
      </c>
      <c r="AE1027" s="564">
        <v>1</v>
      </c>
      <c r="AF1027" s="564">
        <v>1</v>
      </c>
      <c r="AG1027" s="564">
        <v>1</v>
      </c>
      <c r="AH1027" s="564">
        <v>1</v>
      </c>
      <c r="AI1027" s="564">
        <v>1</v>
      </c>
      <c r="AJ1027" s="564">
        <v>1</v>
      </c>
      <c r="AK1027" s="564">
        <v>1</v>
      </c>
    </row>
    <row r="1028" spans="1:37">
      <c r="A1028">
        <v>1024</v>
      </c>
      <c r="B1028" s="564">
        <f t="shared" ca="1" si="96"/>
        <v>0</v>
      </c>
      <c r="C1028" s="564">
        <f t="shared" ca="1" si="91"/>
        <v>0</v>
      </c>
      <c r="D1028" s="564">
        <f t="shared" ca="1" si="94"/>
        <v>0</v>
      </c>
      <c r="E1028" s="564">
        <f t="shared" ca="1" si="92"/>
        <v>0</v>
      </c>
      <c r="F1028" s="564">
        <f t="shared" ca="1" si="95"/>
        <v>1</v>
      </c>
      <c r="G1028" s="564">
        <f t="shared" ca="1" si="93"/>
        <v>1.8260762582407062</v>
      </c>
      <c r="H1028" s="564">
        <v>0</v>
      </c>
      <c r="I1028" s="564">
        <v>0</v>
      </c>
      <c r="J1028" s="564">
        <v>0</v>
      </c>
      <c r="K1028" s="564">
        <v>0</v>
      </c>
      <c r="L1028" s="564">
        <v>0</v>
      </c>
      <c r="M1028" s="564">
        <v>0</v>
      </c>
      <c r="N1028" s="564">
        <v>0</v>
      </c>
      <c r="O1028" s="564">
        <v>0</v>
      </c>
      <c r="P1028" s="564">
        <v>0</v>
      </c>
      <c r="Q1028" s="564">
        <v>0</v>
      </c>
      <c r="R1028" s="564">
        <v>0</v>
      </c>
      <c r="S1028" s="564">
        <v>0</v>
      </c>
      <c r="T1028" s="564">
        <v>0</v>
      </c>
      <c r="U1028" s="564">
        <v>0</v>
      </c>
      <c r="V1028" s="564">
        <v>0</v>
      </c>
      <c r="W1028" s="564">
        <v>0</v>
      </c>
      <c r="X1028" s="564">
        <v>0</v>
      </c>
      <c r="Y1028" s="564">
        <v>0</v>
      </c>
      <c r="Z1028" s="564">
        <v>0</v>
      </c>
      <c r="AA1028" s="564">
        <v>0</v>
      </c>
      <c r="AB1028" s="564">
        <v>0</v>
      </c>
      <c r="AC1028" s="564">
        <v>0</v>
      </c>
      <c r="AD1028" s="564">
        <v>0</v>
      </c>
      <c r="AE1028" s="564">
        <v>0</v>
      </c>
      <c r="AF1028" s="564">
        <v>0</v>
      </c>
      <c r="AG1028" s="564">
        <v>0</v>
      </c>
      <c r="AH1028" s="564">
        <v>0</v>
      </c>
      <c r="AI1028" s="564">
        <v>0</v>
      </c>
      <c r="AJ1028" s="564">
        <v>0</v>
      </c>
      <c r="AK1028" s="564">
        <v>0</v>
      </c>
    </row>
    <row r="1029" spans="1:37">
      <c r="A1029">
        <v>1025</v>
      </c>
      <c r="B1029" s="564">
        <f t="shared" ca="1" si="96"/>
        <v>20</v>
      </c>
      <c r="C1029" s="564">
        <f t="shared" ref="C1029:C1092" ca="1" si="97">B1029^2</f>
        <v>400</v>
      </c>
      <c r="D1029" s="564">
        <f t="shared" ca="1" si="94"/>
        <v>20</v>
      </c>
      <c r="E1029" s="564">
        <f t="shared" ref="E1029:E1092" ca="1" si="98">D1029-((B1029^2)/H$1)</f>
        <v>0</v>
      </c>
      <c r="F1029" s="564">
        <f t="shared" ca="1" si="95"/>
        <v>1</v>
      </c>
      <c r="G1029" s="564">
        <f t="shared" ref="G1029:G1092" ca="1" si="99">I$2+NORMSINV(RAND())*K$2</f>
        <v>-4.9568968706686185</v>
      </c>
      <c r="H1029" s="564">
        <v>1</v>
      </c>
      <c r="I1029" s="564">
        <v>1</v>
      </c>
      <c r="J1029" s="564">
        <v>1</v>
      </c>
      <c r="K1029" s="564">
        <v>1</v>
      </c>
      <c r="L1029" s="564">
        <v>1</v>
      </c>
      <c r="M1029" s="564">
        <v>1</v>
      </c>
      <c r="N1029" s="564">
        <v>1</v>
      </c>
      <c r="O1029" s="564">
        <v>1</v>
      </c>
      <c r="P1029" s="564">
        <v>1</v>
      </c>
      <c r="Q1029" s="564">
        <v>1</v>
      </c>
      <c r="R1029" s="564">
        <v>1</v>
      </c>
      <c r="S1029" s="564">
        <v>1</v>
      </c>
      <c r="T1029" s="564">
        <v>1</v>
      </c>
      <c r="U1029" s="564">
        <v>1</v>
      </c>
      <c r="V1029" s="564">
        <v>1</v>
      </c>
      <c r="W1029" s="564">
        <v>1</v>
      </c>
      <c r="X1029" s="564">
        <v>1</v>
      </c>
      <c r="Y1029" s="564">
        <v>1</v>
      </c>
      <c r="Z1029" s="564">
        <v>1</v>
      </c>
      <c r="AA1029" s="564">
        <v>1</v>
      </c>
      <c r="AB1029" s="564">
        <v>1</v>
      </c>
      <c r="AC1029" s="564">
        <v>1</v>
      </c>
      <c r="AD1029" s="564">
        <v>1</v>
      </c>
      <c r="AE1029" s="564">
        <v>1</v>
      </c>
      <c r="AF1029" s="564">
        <v>1</v>
      </c>
      <c r="AG1029" s="564">
        <v>1</v>
      </c>
      <c r="AH1029" s="564">
        <v>1</v>
      </c>
      <c r="AI1029" s="564">
        <v>1</v>
      </c>
      <c r="AJ1029" s="564">
        <v>1</v>
      </c>
      <c r="AK1029" s="564">
        <v>1</v>
      </c>
    </row>
    <row r="1030" spans="1:37">
      <c r="A1030">
        <v>1026</v>
      </c>
      <c r="B1030" s="564">
        <f t="shared" ca="1" si="96"/>
        <v>0</v>
      </c>
      <c r="C1030" s="564">
        <f t="shared" ca="1" si="97"/>
        <v>0</v>
      </c>
      <c r="D1030" s="564">
        <f t="shared" ref="D1030:D1093" ca="1" si="100">B1030</f>
        <v>0</v>
      </c>
      <c r="E1030" s="564">
        <f t="shared" ca="1" si="98"/>
        <v>0</v>
      </c>
      <c r="F1030" s="564">
        <f t="shared" ref="F1030:F1093" ca="1" si="101">1-(2*B1030*(H$1-B1030)/(H$1*(H$1-1)))</f>
        <v>1</v>
      </c>
      <c r="G1030" s="564">
        <f t="shared" ca="1" si="99"/>
        <v>-4.2111923784995309</v>
      </c>
      <c r="H1030" s="564">
        <v>0</v>
      </c>
      <c r="I1030" s="564">
        <v>0</v>
      </c>
      <c r="J1030" s="564">
        <v>0</v>
      </c>
      <c r="K1030" s="564">
        <v>0</v>
      </c>
      <c r="L1030" s="564">
        <v>0</v>
      </c>
      <c r="M1030" s="564">
        <v>0</v>
      </c>
      <c r="N1030" s="564">
        <v>0</v>
      </c>
      <c r="O1030" s="564">
        <v>0</v>
      </c>
      <c r="P1030" s="564">
        <v>0</v>
      </c>
      <c r="Q1030" s="564">
        <v>0</v>
      </c>
      <c r="R1030" s="564">
        <v>0</v>
      </c>
      <c r="S1030" s="564">
        <v>0</v>
      </c>
      <c r="T1030" s="564">
        <v>0</v>
      </c>
      <c r="U1030" s="564">
        <v>0</v>
      </c>
      <c r="V1030" s="564">
        <v>0</v>
      </c>
      <c r="W1030" s="564">
        <v>0</v>
      </c>
      <c r="X1030" s="564">
        <v>0</v>
      </c>
      <c r="Y1030" s="564">
        <v>0</v>
      </c>
      <c r="Z1030" s="564">
        <v>0</v>
      </c>
      <c r="AA1030" s="564">
        <v>0</v>
      </c>
      <c r="AB1030" s="564">
        <v>0</v>
      </c>
      <c r="AC1030" s="564">
        <v>0</v>
      </c>
      <c r="AD1030" s="564">
        <v>0</v>
      </c>
      <c r="AE1030" s="564">
        <v>0</v>
      </c>
      <c r="AF1030" s="564">
        <v>0</v>
      </c>
      <c r="AG1030" s="564">
        <v>0</v>
      </c>
      <c r="AH1030" s="564">
        <v>0</v>
      </c>
      <c r="AI1030" s="564">
        <v>0</v>
      </c>
      <c r="AJ1030" s="564">
        <v>0</v>
      </c>
      <c r="AK1030" s="564">
        <v>0</v>
      </c>
    </row>
    <row r="1031" spans="1:37">
      <c r="A1031">
        <v>1027</v>
      </c>
      <c r="B1031" s="564">
        <f t="shared" ref="B1031:B1094" ca="1" si="102">SUM(INDIRECT("H"&amp;A1031+4&amp;":"&amp;HLOOKUP(H$1,$AA$1:$BD$2,2,0)&amp;A1031+4))</f>
        <v>0</v>
      </c>
      <c r="C1031" s="564">
        <f t="shared" ca="1" si="97"/>
        <v>0</v>
      </c>
      <c r="D1031" s="564">
        <f t="shared" ca="1" si="100"/>
        <v>0</v>
      </c>
      <c r="E1031" s="564">
        <f t="shared" ca="1" si="98"/>
        <v>0</v>
      </c>
      <c r="F1031" s="564">
        <f t="shared" ca="1" si="101"/>
        <v>1</v>
      </c>
      <c r="G1031" s="564">
        <f t="shared" ca="1" si="99"/>
        <v>-0.54218560409879624</v>
      </c>
      <c r="H1031" s="564">
        <v>0</v>
      </c>
      <c r="I1031" s="564">
        <v>0</v>
      </c>
      <c r="J1031" s="564">
        <v>0</v>
      </c>
      <c r="K1031" s="564">
        <v>0</v>
      </c>
      <c r="L1031" s="564">
        <v>0</v>
      </c>
      <c r="M1031" s="564">
        <v>0</v>
      </c>
      <c r="N1031" s="564">
        <v>0</v>
      </c>
      <c r="O1031" s="564">
        <v>0</v>
      </c>
      <c r="P1031" s="564">
        <v>0</v>
      </c>
      <c r="Q1031" s="564">
        <v>0</v>
      </c>
      <c r="R1031" s="564">
        <v>0</v>
      </c>
      <c r="S1031" s="564">
        <v>0</v>
      </c>
      <c r="T1031" s="564">
        <v>0</v>
      </c>
      <c r="U1031" s="564">
        <v>0</v>
      </c>
      <c r="V1031" s="564">
        <v>0</v>
      </c>
      <c r="W1031" s="564">
        <v>0</v>
      </c>
      <c r="X1031" s="564">
        <v>0</v>
      </c>
      <c r="Y1031" s="564">
        <v>0</v>
      </c>
      <c r="Z1031" s="564">
        <v>0</v>
      </c>
      <c r="AA1031" s="564">
        <v>0</v>
      </c>
      <c r="AB1031" s="564">
        <v>0</v>
      </c>
      <c r="AC1031" s="564">
        <v>0</v>
      </c>
      <c r="AD1031" s="564">
        <v>0</v>
      </c>
      <c r="AE1031" s="564">
        <v>0</v>
      </c>
      <c r="AF1031" s="564">
        <v>0</v>
      </c>
      <c r="AG1031" s="564">
        <v>0</v>
      </c>
      <c r="AH1031" s="564">
        <v>0</v>
      </c>
      <c r="AI1031" s="564">
        <v>0</v>
      </c>
      <c r="AJ1031" s="564">
        <v>0</v>
      </c>
      <c r="AK1031" s="564">
        <v>0</v>
      </c>
    </row>
    <row r="1032" spans="1:37">
      <c r="A1032">
        <v>1028</v>
      </c>
      <c r="B1032" s="564">
        <f t="shared" ca="1" si="102"/>
        <v>20</v>
      </c>
      <c r="C1032" s="564">
        <f t="shared" ca="1" si="97"/>
        <v>400</v>
      </c>
      <c r="D1032" s="564">
        <f t="shared" ca="1" si="100"/>
        <v>20</v>
      </c>
      <c r="E1032" s="564">
        <f t="shared" ca="1" si="98"/>
        <v>0</v>
      </c>
      <c r="F1032" s="564">
        <f t="shared" ca="1" si="101"/>
        <v>1</v>
      </c>
      <c r="G1032" s="564">
        <f t="shared" ca="1" si="99"/>
        <v>5.0181206643746012</v>
      </c>
      <c r="H1032" s="564">
        <v>1</v>
      </c>
      <c r="I1032" s="564">
        <v>1</v>
      </c>
      <c r="J1032" s="564">
        <v>1</v>
      </c>
      <c r="K1032" s="564">
        <v>1</v>
      </c>
      <c r="L1032" s="564">
        <v>1</v>
      </c>
      <c r="M1032" s="564">
        <v>1</v>
      </c>
      <c r="N1032" s="564">
        <v>1</v>
      </c>
      <c r="O1032" s="564">
        <v>1</v>
      </c>
      <c r="P1032" s="564">
        <v>1</v>
      </c>
      <c r="Q1032" s="564">
        <v>1</v>
      </c>
      <c r="R1032" s="564">
        <v>1</v>
      </c>
      <c r="S1032" s="564">
        <v>1</v>
      </c>
      <c r="T1032" s="564">
        <v>1</v>
      </c>
      <c r="U1032" s="564">
        <v>1</v>
      </c>
      <c r="V1032" s="564">
        <v>1</v>
      </c>
      <c r="W1032" s="564">
        <v>1</v>
      </c>
      <c r="X1032" s="564">
        <v>1</v>
      </c>
      <c r="Y1032" s="564">
        <v>1</v>
      </c>
      <c r="Z1032" s="564">
        <v>1</v>
      </c>
      <c r="AA1032" s="564">
        <v>1</v>
      </c>
      <c r="AB1032" s="564">
        <v>1</v>
      </c>
      <c r="AC1032" s="564">
        <v>1</v>
      </c>
      <c r="AD1032" s="564">
        <v>1</v>
      </c>
      <c r="AE1032" s="564">
        <v>1</v>
      </c>
      <c r="AF1032" s="564">
        <v>1</v>
      </c>
      <c r="AG1032" s="564">
        <v>1</v>
      </c>
      <c r="AH1032" s="564">
        <v>1</v>
      </c>
      <c r="AI1032" s="564">
        <v>1</v>
      </c>
      <c r="AJ1032" s="564">
        <v>1</v>
      </c>
      <c r="AK1032" s="564">
        <v>1</v>
      </c>
    </row>
    <row r="1033" spans="1:37">
      <c r="A1033">
        <v>1029</v>
      </c>
      <c r="B1033" s="564">
        <f t="shared" ca="1" si="102"/>
        <v>2</v>
      </c>
      <c r="C1033" s="564">
        <f t="shared" ca="1" si="97"/>
        <v>4</v>
      </c>
      <c r="D1033" s="564">
        <f t="shared" ca="1" si="100"/>
        <v>2</v>
      </c>
      <c r="E1033" s="564">
        <f t="shared" ca="1" si="98"/>
        <v>1.8</v>
      </c>
      <c r="F1033" s="564">
        <f t="shared" ca="1" si="101"/>
        <v>0.81052631578947365</v>
      </c>
      <c r="G1033" s="564">
        <f t="shared" ca="1" si="99"/>
        <v>-6.3344621629382534</v>
      </c>
      <c r="H1033" s="564">
        <v>0</v>
      </c>
      <c r="I1033" s="564">
        <v>0</v>
      </c>
      <c r="J1033" s="564">
        <v>0</v>
      </c>
      <c r="K1033" s="564">
        <v>0</v>
      </c>
      <c r="L1033" s="564">
        <v>1</v>
      </c>
      <c r="M1033" s="564">
        <v>0</v>
      </c>
      <c r="N1033" s="564">
        <v>0</v>
      </c>
      <c r="O1033" s="564">
        <v>0</v>
      </c>
      <c r="P1033" s="564">
        <v>0</v>
      </c>
      <c r="Q1033" s="564">
        <v>0</v>
      </c>
      <c r="R1033" s="564">
        <v>0</v>
      </c>
      <c r="S1033" s="564">
        <v>0</v>
      </c>
      <c r="T1033" s="564">
        <v>0</v>
      </c>
      <c r="U1033" s="564">
        <v>0</v>
      </c>
      <c r="V1033" s="564">
        <v>0</v>
      </c>
      <c r="W1033" s="564">
        <v>1</v>
      </c>
      <c r="X1033" s="564">
        <v>0</v>
      </c>
      <c r="Y1033" s="564">
        <v>0</v>
      </c>
      <c r="Z1033" s="564">
        <v>0</v>
      </c>
      <c r="AA1033" s="564">
        <v>0</v>
      </c>
      <c r="AB1033" s="564">
        <v>0</v>
      </c>
      <c r="AC1033" s="564">
        <v>0</v>
      </c>
      <c r="AD1033" s="564">
        <v>0</v>
      </c>
      <c r="AE1033" s="564">
        <v>0</v>
      </c>
      <c r="AF1033" s="564">
        <v>0</v>
      </c>
      <c r="AG1033" s="564">
        <v>0</v>
      </c>
      <c r="AH1033" s="564">
        <v>0</v>
      </c>
      <c r="AI1033" s="564">
        <v>0</v>
      </c>
      <c r="AJ1033" s="564">
        <v>1</v>
      </c>
      <c r="AK1033" s="564">
        <v>1</v>
      </c>
    </row>
    <row r="1034" spans="1:37">
      <c r="A1034">
        <v>1030</v>
      </c>
      <c r="B1034" s="564">
        <f t="shared" ca="1" si="102"/>
        <v>0</v>
      </c>
      <c r="C1034" s="564">
        <f t="shared" ca="1" si="97"/>
        <v>0</v>
      </c>
      <c r="D1034" s="564">
        <f t="shared" ca="1" si="100"/>
        <v>0</v>
      </c>
      <c r="E1034" s="564">
        <f t="shared" ca="1" si="98"/>
        <v>0</v>
      </c>
      <c r="F1034" s="564">
        <f t="shared" ca="1" si="101"/>
        <v>1</v>
      </c>
      <c r="G1034" s="564">
        <f t="shared" ca="1" si="99"/>
        <v>-7.3121149991862282</v>
      </c>
      <c r="H1034" s="564">
        <v>0</v>
      </c>
      <c r="I1034" s="564">
        <v>0</v>
      </c>
      <c r="J1034" s="564">
        <v>0</v>
      </c>
      <c r="K1034" s="564">
        <v>0</v>
      </c>
      <c r="L1034" s="564">
        <v>0</v>
      </c>
      <c r="M1034" s="564">
        <v>0</v>
      </c>
      <c r="N1034" s="564">
        <v>0</v>
      </c>
      <c r="O1034" s="564">
        <v>0</v>
      </c>
      <c r="P1034" s="564">
        <v>0</v>
      </c>
      <c r="Q1034" s="564">
        <v>0</v>
      </c>
      <c r="R1034" s="564">
        <v>0</v>
      </c>
      <c r="S1034" s="564">
        <v>0</v>
      </c>
      <c r="T1034" s="564">
        <v>0</v>
      </c>
      <c r="U1034" s="564">
        <v>0</v>
      </c>
      <c r="V1034" s="564">
        <v>0</v>
      </c>
      <c r="W1034" s="564">
        <v>0</v>
      </c>
      <c r="X1034" s="564">
        <v>0</v>
      </c>
      <c r="Y1034" s="564">
        <v>0</v>
      </c>
      <c r="Z1034" s="564">
        <v>0</v>
      </c>
      <c r="AA1034" s="564">
        <v>0</v>
      </c>
      <c r="AB1034" s="564">
        <v>0</v>
      </c>
      <c r="AC1034" s="564">
        <v>0</v>
      </c>
      <c r="AD1034" s="564">
        <v>0</v>
      </c>
      <c r="AE1034" s="564">
        <v>0</v>
      </c>
      <c r="AF1034" s="564">
        <v>0</v>
      </c>
      <c r="AG1034" s="564">
        <v>0</v>
      </c>
      <c r="AH1034" s="564">
        <v>0</v>
      </c>
      <c r="AI1034" s="564">
        <v>0</v>
      </c>
      <c r="AJ1034" s="564">
        <v>0</v>
      </c>
      <c r="AK1034" s="564">
        <v>0</v>
      </c>
    </row>
    <row r="1035" spans="1:37">
      <c r="A1035">
        <v>1031</v>
      </c>
      <c r="B1035" s="564">
        <f t="shared" ca="1" si="102"/>
        <v>20</v>
      </c>
      <c r="C1035" s="564">
        <f t="shared" ca="1" si="97"/>
        <v>400</v>
      </c>
      <c r="D1035" s="564">
        <f t="shared" ca="1" si="100"/>
        <v>20</v>
      </c>
      <c r="E1035" s="564">
        <f t="shared" ca="1" si="98"/>
        <v>0</v>
      </c>
      <c r="F1035" s="564">
        <f t="shared" ca="1" si="101"/>
        <v>1</v>
      </c>
      <c r="G1035" s="564">
        <f t="shared" ca="1" si="99"/>
        <v>10.370274388958741</v>
      </c>
      <c r="H1035" s="564">
        <v>1</v>
      </c>
      <c r="I1035" s="564">
        <v>1</v>
      </c>
      <c r="J1035" s="564">
        <v>1</v>
      </c>
      <c r="K1035" s="564">
        <v>1</v>
      </c>
      <c r="L1035" s="564">
        <v>1</v>
      </c>
      <c r="M1035" s="564">
        <v>1</v>
      </c>
      <c r="N1035" s="564">
        <v>1</v>
      </c>
      <c r="O1035" s="564">
        <v>1</v>
      </c>
      <c r="P1035" s="564">
        <v>1</v>
      </c>
      <c r="Q1035" s="564">
        <v>1</v>
      </c>
      <c r="R1035" s="564">
        <v>1</v>
      </c>
      <c r="S1035" s="564">
        <v>1</v>
      </c>
      <c r="T1035" s="564">
        <v>1</v>
      </c>
      <c r="U1035" s="564">
        <v>1</v>
      </c>
      <c r="V1035" s="564">
        <v>1</v>
      </c>
      <c r="W1035" s="564">
        <v>1</v>
      </c>
      <c r="X1035" s="564">
        <v>1</v>
      </c>
      <c r="Y1035" s="564">
        <v>1</v>
      </c>
      <c r="Z1035" s="564">
        <v>1</v>
      </c>
      <c r="AA1035" s="564">
        <v>1</v>
      </c>
      <c r="AB1035" s="564">
        <v>1</v>
      </c>
      <c r="AC1035" s="564">
        <v>1</v>
      </c>
      <c r="AD1035" s="564">
        <v>1</v>
      </c>
      <c r="AE1035" s="564">
        <v>1</v>
      </c>
      <c r="AF1035" s="564">
        <v>1</v>
      </c>
      <c r="AG1035" s="564">
        <v>1</v>
      </c>
      <c r="AH1035" s="564">
        <v>1</v>
      </c>
      <c r="AI1035" s="564">
        <v>1</v>
      </c>
      <c r="AJ1035" s="564">
        <v>1</v>
      </c>
      <c r="AK1035" s="564">
        <v>1</v>
      </c>
    </row>
    <row r="1036" spans="1:37">
      <c r="A1036">
        <v>1032</v>
      </c>
      <c r="B1036" s="564">
        <f t="shared" ca="1" si="102"/>
        <v>20</v>
      </c>
      <c r="C1036" s="564">
        <f t="shared" ca="1" si="97"/>
        <v>400</v>
      </c>
      <c r="D1036" s="564">
        <f t="shared" ca="1" si="100"/>
        <v>20</v>
      </c>
      <c r="E1036" s="564">
        <f t="shared" ca="1" si="98"/>
        <v>0</v>
      </c>
      <c r="F1036" s="564">
        <f t="shared" ca="1" si="101"/>
        <v>1</v>
      </c>
      <c r="G1036" s="564">
        <f t="shared" ca="1" si="99"/>
        <v>0.25757992934893048</v>
      </c>
      <c r="H1036" s="564">
        <v>1</v>
      </c>
      <c r="I1036" s="564">
        <v>1</v>
      </c>
      <c r="J1036" s="564">
        <v>1</v>
      </c>
      <c r="K1036" s="564">
        <v>1</v>
      </c>
      <c r="L1036" s="564">
        <v>1</v>
      </c>
      <c r="M1036" s="564">
        <v>1</v>
      </c>
      <c r="N1036" s="564">
        <v>1</v>
      </c>
      <c r="O1036" s="564">
        <v>1</v>
      </c>
      <c r="P1036" s="564">
        <v>1</v>
      </c>
      <c r="Q1036" s="564">
        <v>1</v>
      </c>
      <c r="R1036" s="564">
        <v>1</v>
      </c>
      <c r="S1036" s="564">
        <v>1</v>
      </c>
      <c r="T1036" s="564">
        <v>1</v>
      </c>
      <c r="U1036" s="564">
        <v>1</v>
      </c>
      <c r="V1036" s="564">
        <v>1</v>
      </c>
      <c r="W1036" s="564">
        <v>1</v>
      </c>
      <c r="X1036" s="564">
        <v>1</v>
      </c>
      <c r="Y1036" s="564">
        <v>1</v>
      </c>
      <c r="Z1036" s="564">
        <v>1</v>
      </c>
      <c r="AA1036" s="564">
        <v>1</v>
      </c>
      <c r="AB1036" s="564">
        <v>1</v>
      </c>
      <c r="AC1036" s="564">
        <v>1</v>
      </c>
      <c r="AD1036" s="564">
        <v>1</v>
      </c>
      <c r="AE1036" s="564">
        <v>1</v>
      </c>
      <c r="AF1036" s="564">
        <v>1</v>
      </c>
      <c r="AG1036" s="564">
        <v>1</v>
      </c>
      <c r="AH1036" s="564">
        <v>1</v>
      </c>
      <c r="AI1036" s="564">
        <v>1</v>
      </c>
      <c r="AJ1036" s="564">
        <v>1</v>
      </c>
      <c r="AK1036" s="564">
        <v>1</v>
      </c>
    </row>
    <row r="1037" spans="1:37">
      <c r="A1037">
        <v>1033</v>
      </c>
      <c r="B1037" s="564">
        <f t="shared" ca="1" si="102"/>
        <v>20</v>
      </c>
      <c r="C1037" s="564">
        <f t="shared" ca="1" si="97"/>
        <v>400</v>
      </c>
      <c r="D1037" s="564">
        <f t="shared" ca="1" si="100"/>
        <v>20</v>
      </c>
      <c r="E1037" s="564">
        <f t="shared" ca="1" si="98"/>
        <v>0</v>
      </c>
      <c r="F1037" s="564">
        <f t="shared" ca="1" si="101"/>
        <v>1</v>
      </c>
      <c r="G1037" s="564">
        <f t="shared" ca="1" si="99"/>
        <v>-0.70965119822388623</v>
      </c>
      <c r="H1037" s="564">
        <v>1</v>
      </c>
      <c r="I1037" s="564">
        <v>1</v>
      </c>
      <c r="J1037" s="564">
        <v>1</v>
      </c>
      <c r="K1037" s="564">
        <v>1</v>
      </c>
      <c r="L1037" s="564">
        <v>1</v>
      </c>
      <c r="M1037" s="564">
        <v>1</v>
      </c>
      <c r="N1037" s="564">
        <v>1</v>
      </c>
      <c r="O1037" s="564">
        <v>1</v>
      </c>
      <c r="P1037" s="564">
        <v>1</v>
      </c>
      <c r="Q1037" s="564">
        <v>1</v>
      </c>
      <c r="R1037" s="564">
        <v>1</v>
      </c>
      <c r="S1037" s="564">
        <v>1</v>
      </c>
      <c r="T1037" s="564">
        <v>1</v>
      </c>
      <c r="U1037" s="564">
        <v>1</v>
      </c>
      <c r="V1037" s="564">
        <v>1</v>
      </c>
      <c r="W1037" s="564">
        <v>1</v>
      </c>
      <c r="X1037" s="564">
        <v>1</v>
      </c>
      <c r="Y1037" s="564">
        <v>1</v>
      </c>
      <c r="Z1037" s="564">
        <v>1</v>
      </c>
      <c r="AA1037" s="564">
        <v>1</v>
      </c>
      <c r="AB1037" s="564">
        <v>1</v>
      </c>
      <c r="AC1037" s="564">
        <v>1</v>
      </c>
      <c r="AD1037" s="564">
        <v>1</v>
      </c>
      <c r="AE1037" s="564">
        <v>1</v>
      </c>
      <c r="AF1037" s="564">
        <v>1</v>
      </c>
      <c r="AG1037" s="564">
        <v>1</v>
      </c>
      <c r="AH1037" s="564">
        <v>1</v>
      </c>
      <c r="AI1037" s="564">
        <v>1</v>
      </c>
      <c r="AJ1037" s="564">
        <v>1</v>
      </c>
      <c r="AK1037" s="564">
        <v>1</v>
      </c>
    </row>
    <row r="1038" spans="1:37">
      <c r="A1038">
        <v>1034</v>
      </c>
      <c r="B1038" s="564">
        <f t="shared" ca="1" si="102"/>
        <v>20</v>
      </c>
      <c r="C1038" s="564">
        <f t="shared" ca="1" si="97"/>
        <v>400</v>
      </c>
      <c r="D1038" s="564">
        <f t="shared" ca="1" si="100"/>
        <v>20</v>
      </c>
      <c r="E1038" s="564">
        <f t="shared" ca="1" si="98"/>
        <v>0</v>
      </c>
      <c r="F1038" s="564">
        <f t="shared" ca="1" si="101"/>
        <v>1</v>
      </c>
      <c r="G1038" s="564">
        <f t="shared" ca="1" si="99"/>
        <v>0.16752559801969902</v>
      </c>
      <c r="H1038" s="564">
        <v>1</v>
      </c>
      <c r="I1038" s="564">
        <v>1</v>
      </c>
      <c r="J1038" s="564">
        <v>1</v>
      </c>
      <c r="K1038" s="564">
        <v>1</v>
      </c>
      <c r="L1038" s="564">
        <v>1</v>
      </c>
      <c r="M1038" s="564">
        <v>1</v>
      </c>
      <c r="N1038" s="564">
        <v>1</v>
      </c>
      <c r="O1038" s="564">
        <v>1</v>
      </c>
      <c r="P1038" s="564">
        <v>1</v>
      </c>
      <c r="Q1038" s="564">
        <v>1</v>
      </c>
      <c r="R1038" s="564">
        <v>1</v>
      </c>
      <c r="S1038" s="564">
        <v>1</v>
      </c>
      <c r="T1038" s="564">
        <v>1</v>
      </c>
      <c r="U1038" s="564">
        <v>1</v>
      </c>
      <c r="V1038" s="564">
        <v>1</v>
      </c>
      <c r="W1038" s="564">
        <v>1</v>
      </c>
      <c r="X1038" s="564">
        <v>1</v>
      </c>
      <c r="Y1038" s="564">
        <v>1</v>
      </c>
      <c r="Z1038" s="564">
        <v>1</v>
      </c>
      <c r="AA1038" s="564">
        <v>1</v>
      </c>
      <c r="AB1038" s="564">
        <v>1</v>
      </c>
      <c r="AC1038" s="564">
        <v>1</v>
      </c>
      <c r="AD1038" s="564">
        <v>1</v>
      </c>
      <c r="AE1038" s="564">
        <v>1</v>
      </c>
      <c r="AF1038" s="564">
        <v>1</v>
      </c>
      <c r="AG1038" s="564">
        <v>1</v>
      </c>
      <c r="AH1038" s="564">
        <v>1</v>
      </c>
      <c r="AI1038" s="564">
        <v>1</v>
      </c>
      <c r="AJ1038" s="564">
        <v>1</v>
      </c>
      <c r="AK1038" s="564">
        <v>1</v>
      </c>
    </row>
    <row r="1039" spans="1:37">
      <c r="A1039">
        <v>1035</v>
      </c>
      <c r="B1039" s="564">
        <f t="shared" ca="1" si="102"/>
        <v>0</v>
      </c>
      <c r="C1039" s="564">
        <f t="shared" ca="1" si="97"/>
        <v>0</v>
      </c>
      <c r="D1039" s="564">
        <f t="shared" ca="1" si="100"/>
        <v>0</v>
      </c>
      <c r="E1039" s="564">
        <f t="shared" ca="1" si="98"/>
        <v>0</v>
      </c>
      <c r="F1039" s="564">
        <f t="shared" ca="1" si="101"/>
        <v>1</v>
      </c>
      <c r="G1039" s="564">
        <f t="shared" ca="1" si="99"/>
        <v>-6.3389581398442267</v>
      </c>
      <c r="H1039" s="564">
        <v>0</v>
      </c>
      <c r="I1039" s="564">
        <v>0</v>
      </c>
      <c r="J1039" s="564">
        <v>0</v>
      </c>
      <c r="K1039" s="564">
        <v>0</v>
      </c>
      <c r="L1039" s="564">
        <v>0</v>
      </c>
      <c r="M1039" s="564">
        <v>0</v>
      </c>
      <c r="N1039" s="564">
        <v>0</v>
      </c>
      <c r="O1039" s="564">
        <v>0</v>
      </c>
      <c r="P1039" s="564">
        <v>0</v>
      </c>
      <c r="Q1039" s="564">
        <v>0</v>
      </c>
      <c r="R1039" s="564">
        <v>0</v>
      </c>
      <c r="S1039" s="564">
        <v>0</v>
      </c>
      <c r="T1039" s="564">
        <v>0</v>
      </c>
      <c r="U1039" s="564">
        <v>0</v>
      </c>
      <c r="V1039" s="564">
        <v>0</v>
      </c>
      <c r="W1039" s="564">
        <v>0</v>
      </c>
      <c r="X1039" s="564">
        <v>0</v>
      </c>
      <c r="Y1039" s="564">
        <v>0</v>
      </c>
      <c r="Z1039" s="564">
        <v>0</v>
      </c>
      <c r="AA1039" s="564">
        <v>0</v>
      </c>
      <c r="AB1039" s="564">
        <v>0</v>
      </c>
      <c r="AC1039" s="564">
        <v>0</v>
      </c>
      <c r="AD1039" s="564">
        <v>0</v>
      </c>
      <c r="AE1039" s="564">
        <v>0</v>
      </c>
      <c r="AF1039" s="564">
        <v>0</v>
      </c>
      <c r="AG1039" s="564">
        <v>0</v>
      </c>
      <c r="AH1039" s="564">
        <v>0</v>
      </c>
      <c r="AI1039" s="564">
        <v>0</v>
      </c>
      <c r="AJ1039" s="564">
        <v>0</v>
      </c>
      <c r="AK1039" s="564">
        <v>0</v>
      </c>
    </row>
    <row r="1040" spans="1:37">
      <c r="A1040">
        <v>1036</v>
      </c>
      <c r="B1040" s="564">
        <f t="shared" ca="1" si="102"/>
        <v>20</v>
      </c>
      <c r="C1040" s="564">
        <f t="shared" ca="1" si="97"/>
        <v>400</v>
      </c>
      <c r="D1040" s="564">
        <f t="shared" ca="1" si="100"/>
        <v>20</v>
      </c>
      <c r="E1040" s="564">
        <f t="shared" ca="1" si="98"/>
        <v>0</v>
      </c>
      <c r="F1040" s="564">
        <f t="shared" ca="1" si="101"/>
        <v>1</v>
      </c>
      <c r="G1040" s="564">
        <f t="shared" ca="1" si="99"/>
        <v>-1.268919121724005</v>
      </c>
      <c r="H1040" s="564">
        <v>1</v>
      </c>
      <c r="I1040" s="564">
        <v>1</v>
      </c>
      <c r="J1040" s="564">
        <v>1</v>
      </c>
      <c r="K1040" s="564">
        <v>1</v>
      </c>
      <c r="L1040" s="564">
        <v>1</v>
      </c>
      <c r="M1040" s="564">
        <v>1</v>
      </c>
      <c r="N1040" s="564">
        <v>1</v>
      </c>
      <c r="O1040" s="564">
        <v>1</v>
      </c>
      <c r="P1040" s="564">
        <v>1</v>
      </c>
      <c r="Q1040" s="564">
        <v>1</v>
      </c>
      <c r="R1040" s="564">
        <v>1</v>
      </c>
      <c r="S1040" s="564">
        <v>1</v>
      </c>
      <c r="T1040" s="564">
        <v>1</v>
      </c>
      <c r="U1040" s="564">
        <v>1</v>
      </c>
      <c r="V1040" s="564">
        <v>1</v>
      </c>
      <c r="W1040" s="564">
        <v>1</v>
      </c>
      <c r="X1040" s="564">
        <v>1</v>
      </c>
      <c r="Y1040" s="564">
        <v>1</v>
      </c>
      <c r="Z1040" s="564">
        <v>1</v>
      </c>
      <c r="AA1040" s="564">
        <v>1</v>
      </c>
      <c r="AB1040" s="564">
        <v>1</v>
      </c>
      <c r="AC1040" s="564">
        <v>1</v>
      </c>
      <c r="AD1040" s="564">
        <v>1</v>
      </c>
      <c r="AE1040" s="564">
        <v>1</v>
      </c>
      <c r="AF1040" s="564">
        <v>1</v>
      </c>
      <c r="AG1040" s="564">
        <v>1</v>
      </c>
      <c r="AH1040" s="564">
        <v>1</v>
      </c>
      <c r="AI1040" s="564">
        <v>1</v>
      </c>
      <c r="AJ1040" s="564">
        <v>1</v>
      </c>
      <c r="AK1040" s="564">
        <v>1</v>
      </c>
    </row>
    <row r="1041" spans="1:37">
      <c r="A1041">
        <v>1037</v>
      </c>
      <c r="B1041" s="564">
        <f t="shared" ca="1" si="102"/>
        <v>0</v>
      </c>
      <c r="C1041" s="564">
        <f t="shared" ca="1" si="97"/>
        <v>0</v>
      </c>
      <c r="D1041" s="564">
        <f t="shared" ca="1" si="100"/>
        <v>0</v>
      </c>
      <c r="E1041" s="564">
        <f t="shared" ca="1" si="98"/>
        <v>0</v>
      </c>
      <c r="F1041" s="564">
        <f t="shared" ca="1" si="101"/>
        <v>1</v>
      </c>
      <c r="G1041" s="564">
        <f t="shared" ca="1" si="99"/>
        <v>6.5464491766335424</v>
      </c>
      <c r="H1041" s="564">
        <v>0</v>
      </c>
      <c r="I1041" s="564">
        <v>0</v>
      </c>
      <c r="J1041" s="564">
        <v>0</v>
      </c>
      <c r="K1041" s="564">
        <v>0</v>
      </c>
      <c r="L1041" s="564">
        <v>0</v>
      </c>
      <c r="M1041" s="564">
        <v>0</v>
      </c>
      <c r="N1041" s="564">
        <v>0</v>
      </c>
      <c r="O1041" s="564">
        <v>0</v>
      </c>
      <c r="P1041" s="564">
        <v>0</v>
      </c>
      <c r="Q1041" s="564">
        <v>0</v>
      </c>
      <c r="R1041" s="564">
        <v>0</v>
      </c>
      <c r="S1041" s="564">
        <v>0</v>
      </c>
      <c r="T1041" s="564">
        <v>0</v>
      </c>
      <c r="U1041" s="564">
        <v>0</v>
      </c>
      <c r="V1041" s="564">
        <v>0</v>
      </c>
      <c r="W1041" s="564">
        <v>0</v>
      </c>
      <c r="X1041" s="564">
        <v>0</v>
      </c>
      <c r="Y1041" s="564">
        <v>0</v>
      </c>
      <c r="Z1041" s="564">
        <v>0</v>
      </c>
      <c r="AA1041" s="564">
        <v>0</v>
      </c>
      <c r="AB1041" s="564">
        <v>0</v>
      </c>
      <c r="AC1041" s="564">
        <v>0</v>
      </c>
      <c r="AD1041" s="564">
        <v>0</v>
      </c>
      <c r="AE1041" s="564">
        <v>0</v>
      </c>
      <c r="AF1041" s="564">
        <v>0</v>
      </c>
      <c r="AG1041" s="564">
        <v>0</v>
      </c>
      <c r="AH1041" s="564">
        <v>0</v>
      </c>
      <c r="AI1041" s="564">
        <v>0</v>
      </c>
      <c r="AJ1041" s="564">
        <v>0</v>
      </c>
      <c r="AK1041" s="564">
        <v>0</v>
      </c>
    </row>
    <row r="1042" spans="1:37">
      <c r="A1042">
        <v>1038</v>
      </c>
      <c r="B1042" s="564">
        <f t="shared" ca="1" si="102"/>
        <v>20</v>
      </c>
      <c r="C1042" s="564">
        <f t="shared" ca="1" si="97"/>
        <v>400</v>
      </c>
      <c r="D1042" s="564">
        <f t="shared" ca="1" si="100"/>
        <v>20</v>
      </c>
      <c r="E1042" s="564">
        <f t="shared" ca="1" si="98"/>
        <v>0</v>
      </c>
      <c r="F1042" s="564">
        <f t="shared" ca="1" si="101"/>
        <v>1</v>
      </c>
      <c r="G1042" s="564">
        <f t="shared" ca="1" si="99"/>
        <v>0.77013262421505291</v>
      </c>
      <c r="H1042" s="564">
        <v>1</v>
      </c>
      <c r="I1042" s="564">
        <v>1</v>
      </c>
      <c r="J1042" s="564">
        <v>1</v>
      </c>
      <c r="K1042" s="564">
        <v>1</v>
      </c>
      <c r="L1042" s="564">
        <v>1</v>
      </c>
      <c r="M1042" s="564">
        <v>1</v>
      </c>
      <c r="N1042" s="564">
        <v>1</v>
      </c>
      <c r="O1042" s="564">
        <v>1</v>
      </c>
      <c r="P1042" s="564">
        <v>1</v>
      </c>
      <c r="Q1042" s="564">
        <v>1</v>
      </c>
      <c r="R1042" s="564">
        <v>1</v>
      </c>
      <c r="S1042" s="564">
        <v>1</v>
      </c>
      <c r="T1042" s="564">
        <v>1</v>
      </c>
      <c r="U1042" s="564">
        <v>1</v>
      </c>
      <c r="V1042" s="564">
        <v>1</v>
      </c>
      <c r="W1042" s="564">
        <v>1</v>
      </c>
      <c r="X1042" s="564">
        <v>1</v>
      </c>
      <c r="Y1042" s="564">
        <v>1</v>
      </c>
      <c r="Z1042" s="564">
        <v>1</v>
      </c>
      <c r="AA1042" s="564">
        <v>1</v>
      </c>
      <c r="AB1042" s="564">
        <v>1</v>
      </c>
      <c r="AC1042" s="564">
        <v>1</v>
      </c>
      <c r="AD1042" s="564">
        <v>1</v>
      </c>
      <c r="AE1042" s="564">
        <v>1</v>
      </c>
      <c r="AF1042" s="564">
        <v>1</v>
      </c>
      <c r="AG1042" s="564">
        <v>1</v>
      </c>
      <c r="AH1042" s="564">
        <v>1</v>
      </c>
      <c r="AI1042" s="564">
        <v>1</v>
      </c>
      <c r="AJ1042" s="564">
        <v>1</v>
      </c>
      <c r="AK1042" s="564">
        <v>1</v>
      </c>
    </row>
    <row r="1043" spans="1:37">
      <c r="A1043">
        <v>1039</v>
      </c>
      <c r="B1043" s="564">
        <f t="shared" ca="1" si="102"/>
        <v>3</v>
      </c>
      <c r="C1043" s="564">
        <f t="shared" ca="1" si="97"/>
        <v>9</v>
      </c>
      <c r="D1043" s="564">
        <f t="shared" ca="1" si="100"/>
        <v>3</v>
      </c>
      <c r="E1043" s="564">
        <f t="shared" ca="1" si="98"/>
        <v>2.5499999999999998</v>
      </c>
      <c r="F1043" s="564">
        <f t="shared" ca="1" si="101"/>
        <v>0.73157894736842111</v>
      </c>
      <c r="G1043" s="564">
        <f t="shared" ca="1" si="99"/>
        <v>8.2847346867277807</v>
      </c>
      <c r="H1043" s="564">
        <v>0</v>
      </c>
      <c r="I1043" s="564">
        <v>1</v>
      </c>
      <c r="J1043" s="564">
        <v>0</v>
      </c>
      <c r="K1043" s="564">
        <v>0</v>
      </c>
      <c r="L1043" s="564">
        <v>0</v>
      </c>
      <c r="M1043" s="564">
        <v>1</v>
      </c>
      <c r="N1043" s="564">
        <v>0</v>
      </c>
      <c r="O1043" s="564">
        <v>0</v>
      </c>
      <c r="P1043" s="564">
        <v>0</v>
      </c>
      <c r="Q1043" s="564">
        <v>0</v>
      </c>
      <c r="R1043" s="564">
        <v>0</v>
      </c>
      <c r="S1043" s="564">
        <v>0</v>
      </c>
      <c r="T1043" s="564">
        <v>0</v>
      </c>
      <c r="U1043" s="564">
        <v>0</v>
      </c>
      <c r="V1043" s="564">
        <v>0</v>
      </c>
      <c r="W1043" s="564">
        <v>0</v>
      </c>
      <c r="X1043" s="564">
        <v>1</v>
      </c>
      <c r="Y1043" s="564">
        <v>0</v>
      </c>
      <c r="Z1043" s="564">
        <v>0</v>
      </c>
      <c r="AA1043" s="564">
        <v>0</v>
      </c>
      <c r="AB1043" s="564">
        <v>0</v>
      </c>
      <c r="AC1043" s="564">
        <v>0</v>
      </c>
      <c r="AD1043" s="564">
        <v>0</v>
      </c>
      <c r="AE1043" s="564">
        <v>0</v>
      </c>
      <c r="AF1043" s="564">
        <v>1</v>
      </c>
      <c r="AG1043" s="564">
        <v>0</v>
      </c>
      <c r="AH1043" s="564">
        <v>0</v>
      </c>
      <c r="AI1043" s="564">
        <v>0</v>
      </c>
      <c r="AJ1043" s="564">
        <v>1</v>
      </c>
      <c r="AK1043" s="564">
        <v>0</v>
      </c>
    </row>
    <row r="1044" spans="1:37">
      <c r="A1044">
        <v>1040</v>
      </c>
      <c r="B1044" s="564">
        <f t="shared" ca="1" si="102"/>
        <v>20</v>
      </c>
      <c r="C1044" s="564">
        <f t="shared" ca="1" si="97"/>
        <v>400</v>
      </c>
      <c r="D1044" s="564">
        <f t="shared" ca="1" si="100"/>
        <v>20</v>
      </c>
      <c r="E1044" s="564">
        <f t="shared" ca="1" si="98"/>
        <v>0</v>
      </c>
      <c r="F1044" s="564">
        <f t="shared" ca="1" si="101"/>
        <v>1</v>
      </c>
      <c r="G1044" s="564">
        <f t="shared" ca="1" si="99"/>
        <v>1.1360998203477943</v>
      </c>
      <c r="H1044" s="564">
        <v>1</v>
      </c>
      <c r="I1044" s="564">
        <v>1</v>
      </c>
      <c r="J1044" s="564">
        <v>1</v>
      </c>
      <c r="K1044" s="564">
        <v>1</v>
      </c>
      <c r="L1044" s="564">
        <v>1</v>
      </c>
      <c r="M1044" s="564">
        <v>1</v>
      </c>
      <c r="N1044" s="564">
        <v>1</v>
      </c>
      <c r="O1044" s="564">
        <v>1</v>
      </c>
      <c r="P1044" s="564">
        <v>1</v>
      </c>
      <c r="Q1044" s="564">
        <v>1</v>
      </c>
      <c r="R1044" s="564">
        <v>1</v>
      </c>
      <c r="S1044" s="564">
        <v>1</v>
      </c>
      <c r="T1044" s="564">
        <v>1</v>
      </c>
      <c r="U1044" s="564">
        <v>1</v>
      </c>
      <c r="V1044" s="564">
        <v>1</v>
      </c>
      <c r="W1044" s="564">
        <v>1</v>
      </c>
      <c r="X1044" s="564">
        <v>1</v>
      </c>
      <c r="Y1044" s="564">
        <v>1</v>
      </c>
      <c r="Z1044" s="564">
        <v>1</v>
      </c>
      <c r="AA1044" s="564">
        <v>1</v>
      </c>
      <c r="AB1044" s="564">
        <v>1</v>
      </c>
      <c r="AC1044" s="564">
        <v>1</v>
      </c>
      <c r="AD1044" s="564">
        <v>1</v>
      </c>
      <c r="AE1044" s="564">
        <v>1</v>
      </c>
      <c r="AF1044" s="564">
        <v>1</v>
      </c>
      <c r="AG1044" s="564">
        <v>1</v>
      </c>
      <c r="AH1044" s="564">
        <v>1</v>
      </c>
      <c r="AI1044" s="564">
        <v>1</v>
      </c>
      <c r="AJ1044" s="564">
        <v>1</v>
      </c>
      <c r="AK1044" s="564">
        <v>1</v>
      </c>
    </row>
    <row r="1045" spans="1:37">
      <c r="A1045">
        <v>1041</v>
      </c>
      <c r="B1045" s="564">
        <f t="shared" ca="1" si="102"/>
        <v>0</v>
      </c>
      <c r="C1045" s="564">
        <f t="shared" ca="1" si="97"/>
        <v>0</v>
      </c>
      <c r="D1045" s="564">
        <f t="shared" ca="1" si="100"/>
        <v>0</v>
      </c>
      <c r="E1045" s="564">
        <f t="shared" ca="1" si="98"/>
        <v>0</v>
      </c>
      <c r="F1045" s="564">
        <f t="shared" ca="1" si="101"/>
        <v>1</v>
      </c>
      <c r="G1045" s="564">
        <f t="shared" ca="1" si="99"/>
        <v>0.63100800391925216</v>
      </c>
      <c r="H1045" s="564">
        <v>0</v>
      </c>
      <c r="I1045" s="564">
        <v>0</v>
      </c>
      <c r="J1045" s="564">
        <v>0</v>
      </c>
      <c r="K1045" s="564">
        <v>0</v>
      </c>
      <c r="L1045" s="564">
        <v>0</v>
      </c>
      <c r="M1045" s="564">
        <v>0</v>
      </c>
      <c r="N1045" s="564">
        <v>0</v>
      </c>
      <c r="O1045" s="564">
        <v>0</v>
      </c>
      <c r="P1045" s="564">
        <v>0</v>
      </c>
      <c r="Q1045" s="564">
        <v>0</v>
      </c>
      <c r="R1045" s="564">
        <v>0</v>
      </c>
      <c r="S1045" s="564">
        <v>0</v>
      </c>
      <c r="T1045" s="564">
        <v>0</v>
      </c>
      <c r="U1045" s="564">
        <v>0</v>
      </c>
      <c r="V1045" s="564">
        <v>0</v>
      </c>
      <c r="W1045" s="564">
        <v>0</v>
      </c>
      <c r="X1045" s="564">
        <v>0</v>
      </c>
      <c r="Y1045" s="564">
        <v>0</v>
      </c>
      <c r="Z1045" s="564">
        <v>0</v>
      </c>
      <c r="AA1045" s="564">
        <v>0</v>
      </c>
      <c r="AB1045" s="564">
        <v>0</v>
      </c>
      <c r="AC1045" s="564">
        <v>0</v>
      </c>
      <c r="AD1045" s="564">
        <v>0</v>
      </c>
      <c r="AE1045" s="564">
        <v>0</v>
      </c>
      <c r="AF1045" s="564">
        <v>0</v>
      </c>
      <c r="AG1045" s="564">
        <v>0</v>
      </c>
      <c r="AH1045" s="564">
        <v>0</v>
      </c>
      <c r="AI1045" s="564">
        <v>0</v>
      </c>
      <c r="AJ1045" s="564">
        <v>0</v>
      </c>
      <c r="AK1045" s="564">
        <v>0</v>
      </c>
    </row>
    <row r="1046" spans="1:37">
      <c r="A1046">
        <v>1042</v>
      </c>
      <c r="B1046" s="564">
        <f t="shared" ca="1" si="102"/>
        <v>0</v>
      </c>
      <c r="C1046" s="564">
        <f t="shared" ca="1" si="97"/>
        <v>0</v>
      </c>
      <c r="D1046" s="564">
        <f t="shared" ca="1" si="100"/>
        <v>0</v>
      </c>
      <c r="E1046" s="564">
        <f t="shared" ca="1" si="98"/>
        <v>0</v>
      </c>
      <c r="F1046" s="564">
        <f t="shared" ca="1" si="101"/>
        <v>1</v>
      </c>
      <c r="G1046" s="564">
        <f t="shared" ca="1" si="99"/>
        <v>3.5302323607061039</v>
      </c>
      <c r="H1046" s="564">
        <v>0</v>
      </c>
      <c r="I1046" s="564">
        <v>0</v>
      </c>
      <c r="J1046" s="564">
        <v>0</v>
      </c>
      <c r="K1046" s="564">
        <v>0</v>
      </c>
      <c r="L1046" s="564">
        <v>0</v>
      </c>
      <c r="M1046" s="564">
        <v>0</v>
      </c>
      <c r="N1046" s="564">
        <v>0</v>
      </c>
      <c r="O1046" s="564">
        <v>0</v>
      </c>
      <c r="P1046" s="564">
        <v>0</v>
      </c>
      <c r="Q1046" s="564">
        <v>0</v>
      </c>
      <c r="R1046" s="564">
        <v>0</v>
      </c>
      <c r="S1046" s="564">
        <v>0</v>
      </c>
      <c r="T1046" s="564">
        <v>0</v>
      </c>
      <c r="U1046" s="564">
        <v>0</v>
      </c>
      <c r="V1046" s="564">
        <v>0</v>
      </c>
      <c r="W1046" s="564">
        <v>0</v>
      </c>
      <c r="X1046" s="564">
        <v>0</v>
      </c>
      <c r="Y1046" s="564">
        <v>0</v>
      </c>
      <c r="Z1046" s="564">
        <v>0</v>
      </c>
      <c r="AA1046" s="564">
        <v>0</v>
      </c>
      <c r="AB1046" s="564">
        <v>0</v>
      </c>
      <c r="AC1046" s="564">
        <v>0</v>
      </c>
      <c r="AD1046" s="564">
        <v>0</v>
      </c>
      <c r="AE1046" s="564">
        <v>0</v>
      </c>
      <c r="AF1046" s="564">
        <v>0</v>
      </c>
      <c r="AG1046" s="564">
        <v>0</v>
      </c>
      <c r="AH1046" s="564">
        <v>0</v>
      </c>
      <c r="AI1046" s="564">
        <v>0</v>
      </c>
      <c r="AJ1046" s="564">
        <v>0</v>
      </c>
      <c r="AK1046" s="564">
        <v>0</v>
      </c>
    </row>
    <row r="1047" spans="1:37">
      <c r="A1047">
        <v>1043</v>
      </c>
      <c r="B1047" s="564">
        <f t="shared" ca="1" si="102"/>
        <v>20</v>
      </c>
      <c r="C1047" s="564">
        <f t="shared" ca="1" si="97"/>
        <v>400</v>
      </c>
      <c r="D1047" s="564">
        <f t="shared" ca="1" si="100"/>
        <v>20</v>
      </c>
      <c r="E1047" s="564">
        <f t="shared" ca="1" si="98"/>
        <v>0</v>
      </c>
      <c r="F1047" s="564">
        <f t="shared" ca="1" si="101"/>
        <v>1</v>
      </c>
      <c r="G1047" s="564">
        <f t="shared" ca="1" si="99"/>
        <v>-5.9252774722622483</v>
      </c>
      <c r="H1047" s="564">
        <v>1</v>
      </c>
      <c r="I1047" s="564">
        <v>1</v>
      </c>
      <c r="J1047" s="564">
        <v>1</v>
      </c>
      <c r="K1047" s="564">
        <v>1</v>
      </c>
      <c r="L1047" s="564">
        <v>1</v>
      </c>
      <c r="M1047" s="564">
        <v>1</v>
      </c>
      <c r="N1047" s="564">
        <v>1</v>
      </c>
      <c r="O1047" s="564">
        <v>1</v>
      </c>
      <c r="P1047" s="564">
        <v>1</v>
      </c>
      <c r="Q1047" s="564">
        <v>1</v>
      </c>
      <c r="R1047" s="564">
        <v>1</v>
      </c>
      <c r="S1047" s="564">
        <v>1</v>
      </c>
      <c r="T1047" s="564">
        <v>1</v>
      </c>
      <c r="U1047" s="564">
        <v>1</v>
      </c>
      <c r="V1047" s="564">
        <v>1</v>
      </c>
      <c r="W1047" s="564">
        <v>1</v>
      </c>
      <c r="X1047" s="564">
        <v>1</v>
      </c>
      <c r="Y1047" s="564">
        <v>1</v>
      </c>
      <c r="Z1047" s="564">
        <v>1</v>
      </c>
      <c r="AA1047" s="564">
        <v>1</v>
      </c>
      <c r="AB1047" s="564">
        <v>1</v>
      </c>
      <c r="AC1047" s="564">
        <v>1</v>
      </c>
      <c r="AD1047" s="564">
        <v>1</v>
      </c>
      <c r="AE1047" s="564">
        <v>1</v>
      </c>
      <c r="AF1047" s="564">
        <v>1</v>
      </c>
      <c r="AG1047" s="564">
        <v>1</v>
      </c>
      <c r="AH1047" s="564">
        <v>1</v>
      </c>
      <c r="AI1047" s="564">
        <v>1</v>
      </c>
      <c r="AJ1047" s="564">
        <v>1</v>
      </c>
      <c r="AK1047" s="564">
        <v>1</v>
      </c>
    </row>
    <row r="1048" spans="1:37">
      <c r="A1048">
        <v>1044</v>
      </c>
      <c r="B1048" s="564">
        <f t="shared" ca="1" si="102"/>
        <v>20</v>
      </c>
      <c r="C1048" s="564">
        <f t="shared" ca="1" si="97"/>
        <v>400</v>
      </c>
      <c r="D1048" s="564">
        <f t="shared" ca="1" si="100"/>
        <v>20</v>
      </c>
      <c r="E1048" s="564">
        <f t="shared" ca="1" si="98"/>
        <v>0</v>
      </c>
      <c r="F1048" s="564">
        <f t="shared" ca="1" si="101"/>
        <v>1</v>
      </c>
      <c r="G1048" s="564">
        <f t="shared" ca="1" si="99"/>
        <v>-1.0584061543943299</v>
      </c>
      <c r="H1048" s="564">
        <v>1</v>
      </c>
      <c r="I1048" s="564">
        <v>1</v>
      </c>
      <c r="J1048" s="564">
        <v>1</v>
      </c>
      <c r="K1048" s="564">
        <v>1</v>
      </c>
      <c r="L1048" s="564">
        <v>1</v>
      </c>
      <c r="M1048" s="564">
        <v>1</v>
      </c>
      <c r="N1048" s="564">
        <v>1</v>
      </c>
      <c r="O1048" s="564">
        <v>1</v>
      </c>
      <c r="P1048" s="564">
        <v>1</v>
      </c>
      <c r="Q1048" s="564">
        <v>1</v>
      </c>
      <c r="R1048" s="564">
        <v>1</v>
      </c>
      <c r="S1048" s="564">
        <v>1</v>
      </c>
      <c r="T1048" s="564">
        <v>1</v>
      </c>
      <c r="U1048" s="564">
        <v>1</v>
      </c>
      <c r="V1048" s="564">
        <v>1</v>
      </c>
      <c r="W1048" s="564">
        <v>1</v>
      </c>
      <c r="X1048" s="564">
        <v>1</v>
      </c>
      <c r="Y1048" s="564">
        <v>1</v>
      </c>
      <c r="Z1048" s="564">
        <v>1</v>
      </c>
      <c r="AA1048" s="564">
        <v>1</v>
      </c>
      <c r="AB1048" s="564">
        <v>1</v>
      </c>
      <c r="AC1048" s="564">
        <v>1</v>
      </c>
      <c r="AD1048" s="564">
        <v>1</v>
      </c>
      <c r="AE1048" s="564">
        <v>1</v>
      </c>
      <c r="AF1048" s="564">
        <v>1</v>
      </c>
      <c r="AG1048" s="564">
        <v>1</v>
      </c>
      <c r="AH1048" s="564">
        <v>1</v>
      </c>
      <c r="AI1048" s="564">
        <v>1</v>
      </c>
      <c r="AJ1048" s="564">
        <v>1</v>
      </c>
      <c r="AK1048" s="564">
        <v>1</v>
      </c>
    </row>
    <row r="1049" spans="1:37">
      <c r="A1049">
        <v>1045</v>
      </c>
      <c r="B1049" s="564">
        <f t="shared" ca="1" si="102"/>
        <v>0</v>
      </c>
      <c r="C1049" s="564">
        <f t="shared" ca="1" si="97"/>
        <v>0</v>
      </c>
      <c r="D1049" s="564">
        <f t="shared" ca="1" si="100"/>
        <v>0</v>
      </c>
      <c r="E1049" s="564">
        <f t="shared" ca="1" si="98"/>
        <v>0</v>
      </c>
      <c r="F1049" s="564">
        <f t="shared" ca="1" si="101"/>
        <v>1</v>
      </c>
      <c r="G1049" s="564">
        <f t="shared" ca="1" si="99"/>
        <v>0.58251355266147287</v>
      </c>
      <c r="H1049" s="564">
        <v>0</v>
      </c>
      <c r="I1049" s="564">
        <v>0</v>
      </c>
      <c r="J1049" s="564">
        <v>0</v>
      </c>
      <c r="K1049" s="564">
        <v>0</v>
      </c>
      <c r="L1049" s="564">
        <v>0</v>
      </c>
      <c r="M1049" s="564">
        <v>0</v>
      </c>
      <c r="N1049" s="564">
        <v>0</v>
      </c>
      <c r="O1049" s="564">
        <v>0</v>
      </c>
      <c r="P1049" s="564">
        <v>0</v>
      </c>
      <c r="Q1049" s="564">
        <v>0</v>
      </c>
      <c r="R1049" s="564">
        <v>0</v>
      </c>
      <c r="S1049" s="564">
        <v>0</v>
      </c>
      <c r="T1049" s="564">
        <v>0</v>
      </c>
      <c r="U1049" s="564">
        <v>0</v>
      </c>
      <c r="V1049" s="564">
        <v>0</v>
      </c>
      <c r="W1049" s="564">
        <v>0</v>
      </c>
      <c r="X1049" s="564">
        <v>0</v>
      </c>
      <c r="Y1049" s="564">
        <v>0</v>
      </c>
      <c r="Z1049" s="564">
        <v>0</v>
      </c>
      <c r="AA1049" s="564">
        <v>0</v>
      </c>
      <c r="AB1049" s="564">
        <v>0</v>
      </c>
      <c r="AC1049" s="564">
        <v>0</v>
      </c>
      <c r="AD1049" s="564">
        <v>0</v>
      </c>
      <c r="AE1049" s="564">
        <v>0</v>
      </c>
      <c r="AF1049" s="564">
        <v>0</v>
      </c>
      <c r="AG1049" s="564">
        <v>0</v>
      </c>
      <c r="AH1049" s="564">
        <v>0</v>
      </c>
      <c r="AI1049" s="564">
        <v>0</v>
      </c>
      <c r="AJ1049" s="564">
        <v>0</v>
      </c>
      <c r="AK1049" s="564">
        <v>0</v>
      </c>
    </row>
    <row r="1050" spans="1:37">
      <c r="A1050">
        <v>1046</v>
      </c>
      <c r="B1050" s="564">
        <f t="shared" ca="1" si="102"/>
        <v>0</v>
      </c>
      <c r="C1050" s="564">
        <f t="shared" ca="1" si="97"/>
        <v>0</v>
      </c>
      <c r="D1050" s="564">
        <f t="shared" ca="1" si="100"/>
        <v>0</v>
      </c>
      <c r="E1050" s="564">
        <f t="shared" ca="1" si="98"/>
        <v>0</v>
      </c>
      <c r="F1050" s="564">
        <f t="shared" ca="1" si="101"/>
        <v>1</v>
      </c>
      <c r="G1050" s="564">
        <f t="shared" ca="1" si="99"/>
        <v>5.354764745898839</v>
      </c>
      <c r="H1050" s="564">
        <v>0</v>
      </c>
      <c r="I1050" s="564">
        <v>0</v>
      </c>
      <c r="J1050" s="564">
        <v>0</v>
      </c>
      <c r="K1050" s="564">
        <v>0</v>
      </c>
      <c r="L1050" s="564">
        <v>0</v>
      </c>
      <c r="M1050" s="564">
        <v>0</v>
      </c>
      <c r="N1050" s="564">
        <v>0</v>
      </c>
      <c r="O1050" s="564">
        <v>0</v>
      </c>
      <c r="P1050" s="564">
        <v>0</v>
      </c>
      <c r="Q1050" s="564">
        <v>0</v>
      </c>
      <c r="R1050" s="564">
        <v>0</v>
      </c>
      <c r="S1050" s="564">
        <v>0</v>
      </c>
      <c r="T1050" s="564">
        <v>0</v>
      </c>
      <c r="U1050" s="564">
        <v>0</v>
      </c>
      <c r="V1050" s="564">
        <v>0</v>
      </c>
      <c r="W1050" s="564">
        <v>0</v>
      </c>
      <c r="X1050" s="564">
        <v>0</v>
      </c>
      <c r="Y1050" s="564">
        <v>0</v>
      </c>
      <c r="Z1050" s="564">
        <v>0</v>
      </c>
      <c r="AA1050" s="564">
        <v>0</v>
      </c>
      <c r="AB1050" s="564">
        <v>0</v>
      </c>
      <c r="AC1050" s="564">
        <v>0</v>
      </c>
      <c r="AD1050" s="564">
        <v>0</v>
      </c>
      <c r="AE1050" s="564">
        <v>0</v>
      </c>
      <c r="AF1050" s="564">
        <v>0</v>
      </c>
      <c r="AG1050" s="564">
        <v>0</v>
      </c>
      <c r="AH1050" s="564">
        <v>0</v>
      </c>
      <c r="AI1050" s="564">
        <v>0</v>
      </c>
      <c r="AJ1050" s="564">
        <v>0</v>
      </c>
      <c r="AK1050" s="564">
        <v>0</v>
      </c>
    </row>
    <row r="1051" spans="1:37">
      <c r="A1051">
        <v>1047</v>
      </c>
      <c r="B1051" s="564">
        <f t="shared" ca="1" si="102"/>
        <v>19</v>
      </c>
      <c r="C1051" s="564">
        <f t="shared" ca="1" si="97"/>
        <v>361</v>
      </c>
      <c r="D1051" s="564">
        <f t="shared" ca="1" si="100"/>
        <v>19</v>
      </c>
      <c r="E1051" s="564">
        <f t="shared" ca="1" si="98"/>
        <v>0.94999999999999929</v>
      </c>
      <c r="F1051" s="564">
        <f t="shared" ca="1" si="101"/>
        <v>0.9</v>
      </c>
      <c r="G1051" s="564">
        <f t="shared" ca="1" si="99"/>
        <v>3.7742278367142346</v>
      </c>
      <c r="H1051" s="564">
        <v>1</v>
      </c>
      <c r="I1051" s="564">
        <v>1</v>
      </c>
      <c r="J1051" s="564">
        <v>1</v>
      </c>
      <c r="K1051" s="564">
        <v>1</v>
      </c>
      <c r="L1051" s="564">
        <v>1</v>
      </c>
      <c r="M1051" s="564">
        <v>1</v>
      </c>
      <c r="N1051" s="564">
        <v>1</v>
      </c>
      <c r="O1051" s="564">
        <v>1</v>
      </c>
      <c r="P1051" s="564">
        <v>1</v>
      </c>
      <c r="Q1051" s="564">
        <v>1</v>
      </c>
      <c r="R1051" s="564">
        <v>1</v>
      </c>
      <c r="S1051" s="564">
        <v>1</v>
      </c>
      <c r="T1051" s="564">
        <v>1</v>
      </c>
      <c r="U1051" s="564">
        <v>1</v>
      </c>
      <c r="V1051" s="564">
        <v>1</v>
      </c>
      <c r="W1051" s="564">
        <v>1</v>
      </c>
      <c r="X1051" s="564">
        <v>1</v>
      </c>
      <c r="Y1051" s="564">
        <v>1</v>
      </c>
      <c r="Z1051" s="564">
        <v>1</v>
      </c>
      <c r="AA1051" s="564">
        <v>0</v>
      </c>
      <c r="AB1051" s="564">
        <v>1</v>
      </c>
      <c r="AC1051" s="564">
        <v>1</v>
      </c>
      <c r="AD1051" s="564">
        <v>1</v>
      </c>
      <c r="AE1051" s="564">
        <v>0</v>
      </c>
      <c r="AF1051" s="564">
        <v>1</v>
      </c>
      <c r="AG1051" s="564">
        <v>1</v>
      </c>
      <c r="AH1051" s="564">
        <v>1</v>
      </c>
      <c r="AI1051" s="564">
        <v>1</v>
      </c>
      <c r="AJ1051" s="564">
        <v>1</v>
      </c>
      <c r="AK1051" s="564">
        <v>1</v>
      </c>
    </row>
    <row r="1052" spans="1:37">
      <c r="A1052">
        <v>1048</v>
      </c>
      <c r="B1052" s="564">
        <f t="shared" ca="1" si="102"/>
        <v>20</v>
      </c>
      <c r="C1052" s="564">
        <f t="shared" ca="1" si="97"/>
        <v>400</v>
      </c>
      <c r="D1052" s="564">
        <f t="shared" ca="1" si="100"/>
        <v>20</v>
      </c>
      <c r="E1052" s="564">
        <f t="shared" ca="1" si="98"/>
        <v>0</v>
      </c>
      <c r="F1052" s="564">
        <f t="shared" ca="1" si="101"/>
        <v>1</v>
      </c>
      <c r="G1052" s="564">
        <f t="shared" ca="1" si="99"/>
        <v>-7.7478540734003261</v>
      </c>
      <c r="H1052" s="564">
        <v>1</v>
      </c>
      <c r="I1052" s="564">
        <v>1</v>
      </c>
      <c r="J1052" s="564">
        <v>1</v>
      </c>
      <c r="K1052" s="564">
        <v>1</v>
      </c>
      <c r="L1052" s="564">
        <v>1</v>
      </c>
      <c r="M1052" s="564">
        <v>1</v>
      </c>
      <c r="N1052" s="564">
        <v>1</v>
      </c>
      <c r="O1052" s="564">
        <v>1</v>
      </c>
      <c r="P1052" s="564">
        <v>1</v>
      </c>
      <c r="Q1052" s="564">
        <v>1</v>
      </c>
      <c r="R1052" s="564">
        <v>1</v>
      </c>
      <c r="S1052" s="564">
        <v>1</v>
      </c>
      <c r="T1052" s="564">
        <v>1</v>
      </c>
      <c r="U1052" s="564">
        <v>1</v>
      </c>
      <c r="V1052" s="564">
        <v>1</v>
      </c>
      <c r="W1052" s="564">
        <v>1</v>
      </c>
      <c r="X1052" s="564">
        <v>1</v>
      </c>
      <c r="Y1052" s="564">
        <v>1</v>
      </c>
      <c r="Z1052" s="564">
        <v>1</v>
      </c>
      <c r="AA1052" s="564">
        <v>1</v>
      </c>
      <c r="AB1052" s="564">
        <v>1</v>
      </c>
      <c r="AC1052" s="564">
        <v>1</v>
      </c>
      <c r="AD1052" s="564">
        <v>1</v>
      </c>
      <c r="AE1052" s="564">
        <v>1</v>
      </c>
      <c r="AF1052" s="564">
        <v>1</v>
      </c>
      <c r="AG1052" s="564">
        <v>1</v>
      </c>
      <c r="AH1052" s="564">
        <v>1</v>
      </c>
      <c r="AI1052" s="564">
        <v>1</v>
      </c>
      <c r="AJ1052" s="564">
        <v>1</v>
      </c>
      <c r="AK1052" s="564">
        <v>1</v>
      </c>
    </row>
    <row r="1053" spans="1:37">
      <c r="A1053">
        <v>1049</v>
      </c>
      <c r="B1053" s="564">
        <f t="shared" ca="1" si="102"/>
        <v>20</v>
      </c>
      <c r="C1053" s="564">
        <f t="shared" ca="1" si="97"/>
        <v>400</v>
      </c>
      <c r="D1053" s="564">
        <f t="shared" ca="1" si="100"/>
        <v>20</v>
      </c>
      <c r="E1053" s="564">
        <f t="shared" ca="1" si="98"/>
        <v>0</v>
      </c>
      <c r="F1053" s="564">
        <f t="shared" ca="1" si="101"/>
        <v>1</v>
      </c>
      <c r="G1053" s="564">
        <f t="shared" ca="1" si="99"/>
        <v>1.9903792417369555</v>
      </c>
      <c r="H1053" s="564">
        <v>1</v>
      </c>
      <c r="I1053" s="564">
        <v>1</v>
      </c>
      <c r="J1053" s="564">
        <v>1</v>
      </c>
      <c r="K1053" s="564">
        <v>1</v>
      </c>
      <c r="L1053" s="564">
        <v>1</v>
      </c>
      <c r="M1053" s="564">
        <v>1</v>
      </c>
      <c r="N1053" s="564">
        <v>1</v>
      </c>
      <c r="O1053" s="564">
        <v>1</v>
      </c>
      <c r="P1053" s="564">
        <v>1</v>
      </c>
      <c r="Q1053" s="564">
        <v>1</v>
      </c>
      <c r="R1053" s="564">
        <v>1</v>
      </c>
      <c r="S1053" s="564">
        <v>1</v>
      </c>
      <c r="T1053" s="564">
        <v>1</v>
      </c>
      <c r="U1053" s="564">
        <v>1</v>
      </c>
      <c r="V1053" s="564">
        <v>1</v>
      </c>
      <c r="W1053" s="564">
        <v>1</v>
      </c>
      <c r="X1053" s="564">
        <v>1</v>
      </c>
      <c r="Y1053" s="564">
        <v>1</v>
      </c>
      <c r="Z1053" s="564">
        <v>1</v>
      </c>
      <c r="AA1053" s="564">
        <v>1</v>
      </c>
      <c r="AB1053" s="564">
        <v>1</v>
      </c>
      <c r="AC1053" s="564">
        <v>1</v>
      </c>
      <c r="AD1053" s="564">
        <v>1</v>
      </c>
      <c r="AE1053" s="564">
        <v>1</v>
      </c>
      <c r="AF1053" s="564">
        <v>1</v>
      </c>
      <c r="AG1053" s="564">
        <v>1</v>
      </c>
      <c r="AH1053" s="564">
        <v>1</v>
      </c>
      <c r="AI1053" s="564">
        <v>1</v>
      </c>
      <c r="AJ1053" s="564">
        <v>1</v>
      </c>
      <c r="AK1053" s="564">
        <v>1</v>
      </c>
    </row>
    <row r="1054" spans="1:37">
      <c r="A1054">
        <v>1050</v>
      </c>
      <c r="B1054" s="564">
        <f t="shared" ca="1" si="102"/>
        <v>0</v>
      </c>
      <c r="C1054" s="564">
        <f t="shared" ca="1" si="97"/>
        <v>0</v>
      </c>
      <c r="D1054" s="564">
        <f t="shared" ca="1" si="100"/>
        <v>0</v>
      </c>
      <c r="E1054" s="564">
        <f t="shared" ca="1" si="98"/>
        <v>0</v>
      </c>
      <c r="F1054" s="564">
        <f t="shared" ca="1" si="101"/>
        <v>1</v>
      </c>
      <c r="G1054" s="564">
        <f t="shared" ca="1" si="99"/>
        <v>0.74688391084103278</v>
      </c>
      <c r="H1054" s="564">
        <v>0</v>
      </c>
      <c r="I1054" s="564">
        <v>0</v>
      </c>
      <c r="J1054" s="564">
        <v>0</v>
      </c>
      <c r="K1054" s="564">
        <v>0</v>
      </c>
      <c r="L1054" s="564">
        <v>0</v>
      </c>
      <c r="M1054" s="564">
        <v>0</v>
      </c>
      <c r="N1054" s="564">
        <v>0</v>
      </c>
      <c r="O1054" s="564">
        <v>0</v>
      </c>
      <c r="P1054" s="564">
        <v>0</v>
      </c>
      <c r="Q1054" s="564">
        <v>0</v>
      </c>
      <c r="R1054" s="564">
        <v>0</v>
      </c>
      <c r="S1054" s="564">
        <v>0</v>
      </c>
      <c r="T1054" s="564">
        <v>0</v>
      </c>
      <c r="U1054" s="564">
        <v>0</v>
      </c>
      <c r="V1054" s="564">
        <v>0</v>
      </c>
      <c r="W1054" s="564">
        <v>0</v>
      </c>
      <c r="X1054" s="564">
        <v>0</v>
      </c>
      <c r="Y1054" s="564">
        <v>0</v>
      </c>
      <c r="Z1054" s="564">
        <v>0</v>
      </c>
      <c r="AA1054" s="564">
        <v>0</v>
      </c>
      <c r="AB1054" s="564">
        <v>0</v>
      </c>
      <c r="AC1054" s="564">
        <v>0</v>
      </c>
      <c r="AD1054" s="564">
        <v>0</v>
      </c>
      <c r="AE1054" s="564">
        <v>0</v>
      </c>
      <c r="AF1054" s="564">
        <v>0</v>
      </c>
      <c r="AG1054" s="564">
        <v>0</v>
      </c>
      <c r="AH1054" s="564">
        <v>0</v>
      </c>
      <c r="AI1054" s="564">
        <v>0</v>
      </c>
      <c r="AJ1054" s="564">
        <v>0</v>
      </c>
      <c r="AK1054" s="564">
        <v>0</v>
      </c>
    </row>
    <row r="1055" spans="1:37">
      <c r="A1055">
        <v>1051</v>
      </c>
      <c r="B1055" s="564">
        <f t="shared" ca="1" si="102"/>
        <v>0</v>
      </c>
      <c r="C1055" s="564">
        <f t="shared" ca="1" si="97"/>
        <v>0</v>
      </c>
      <c r="D1055" s="564">
        <f t="shared" ca="1" si="100"/>
        <v>0</v>
      </c>
      <c r="E1055" s="564">
        <f t="shared" ca="1" si="98"/>
        <v>0</v>
      </c>
      <c r="F1055" s="564">
        <f t="shared" ca="1" si="101"/>
        <v>1</v>
      </c>
      <c r="G1055" s="564">
        <f t="shared" ca="1" si="99"/>
        <v>2.22032634632306</v>
      </c>
      <c r="H1055" s="564">
        <v>0</v>
      </c>
      <c r="I1055" s="564">
        <v>0</v>
      </c>
      <c r="J1055" s="564">
        <v>0</v>
      </c>
      <c r="K1055" s="564">
        <v>0</v>
      </c>
      <c r="L1055" s="564">
        <v>0</v>
      </c>
      <c r="M1055" s="564">
        <v>0</v>
      </c>
      <c r="N1055" s="564">
        <v>0</v>
      </c>
      <c r="O1055" s="564">
        <v>0</v>
      </c>
      <c r="P1055" s="564">
        <v>0</v>
      </c>
      <c r="Q1055" s="564">
        <v>0</v>
      </c>
      <c r="R1055" s="564">
        <v>0</v>
      </c>
      <c r="S1055" s="564">
        <v>0</v>
      </c>
      <c r="T1055" s="564">
        <v>0</v>
      </c>
      <c r="U1055" s="564">
        <v>0</v>
      </c>
      <c r="V1055" s="564">
        <v>0</v>
      </c>
      <c r="W1055" s="564">
        <v>0</v>
      </c>
      <c r="X1055" s="564">
        <v>0</v>
      </c>
      <c r="Y1055" s="564">
        <v>0</v>
      </c>
      <c r="Z1055" s="564">
        <v>0</v>
      </c>
      <c r="AA1055" s="564">
        <v>0</v>
      </c>
      <c r="AB1055" s="564">
        <v>0</v>
      </c>
      <c r="AC1055" s="564">
        <v>0</v>
      </c>
      <c r="AD1055" s="564">
        <v>0</v>
      </c>
      <c r="AE1055" s="564">
        <v>0</v>
      </c>
      <c r="AF1055" s="564">
        <v>0</v>
      </c>
      <c r="AG1055" s="564">
        <v>0</v>
      </c>
      <c r="AH1055" s="564">
        <v>0</v>
      </c>
      <c r="AI1055" s="564">
        <v>0</v>
      </c>
      <c r="AJ1055" s="564">
        <v>0</v>
      </c>
      <c r="AK1055" s="564">
        <v>0</v>
      </c>
    </row>
    <row r="1056" spans="1:37">
      <c r="A1056">
        <v>1052</v>
      </c>
      <c r="B1056" s="564">
        <f t="shared" ca="1" si="102"/>
        <v>20</v>
      </c>
      <c r="C1056" s="564">
        <f t="shared" ca="1" si="97"/>
        <v>400</v>
      </c>
      <c r="D1056" s="564">
        <f t="shared" ca="1" si="100"/>
        <v>20</v>
      </c>
      <c r="E1056" s="564">
        <f t="shared" ca="1" si="98"/>
        <v>0</v>
      </c>
      <c r="F1056" s="564">
        <f t="shared" ca="1" si="101"/>
        <v>1</v>
      </c>
      <c r="G1056" s="564">
        <f t="shared" ca="1" si="99"/>
        <v>4.1879274175520518</v>
      </c>
      <c r="H1056" s="564">
        <v>1</v>
      </c>
      <c r="I1056" s="564">
        <v>1</v>
      </c>
      <c r="J1056" s="564">
        <v>1</v>
      </c>
      <c r="K1056" s="564">
        <v>1</v>
      </c>
      <c r="L1056" s="564">
        <v>1</v>
      </c>
      <c r="M1056" s="564">
        <v>1</v>
      </c>
      <c r="N1056" s="564">
        <v>1</v>
      </c>
      <c r="O1056" s="564">
        <v>1</v>
      </c>
      <c r="P1056" s="564">
        <v>1</v>
      </c>
      <c r="Q1056" s="564">
        <v>1</v>
      </c>
      <c r="R1056" s="564">
        <v>1</v>
      </c>
      <c r="S1056" s="564">
        <v>1</v>
      </c>
      <c r="T1056" s="564">
        <v>1</v>
      </c>
      <c r="U1056" s="564">
        <v>1</v>
      </c>
      <c r="V1056" s="564">
        <v>1</v>
      </c>
      <c r="W1056" s="564">
        <v>1</v>
      </c>
      <c r="X1056" s="564">
        <v>1</v>
      </c>
      <c r="Y1056" s="564">
        <v>1</v>
      </c>
      <c r="Z1056" s="564">
        <v>1</v>
      </c>
      <c r="AA1056" s="564">
        <v>1</v>
      </c>
      <c r="AB1056" s="564">
        <v>1</v>
      </c>
      <c r="AC1056" s="564">
        <v>1</v>
      </c>
      <c r="AD1056" s="564">
        <v>1</v>
      </c>
      <c r="AE1056" s="564">
        <v>1</v>
      </c>
      <c r="AF1056" s="564">
        <v>1</v>
      </c>
      <c r="AG1056" s="564">
        <v>1</v>
      </c>
      <c r="AH1056" s="564">
        <v>1</v>
      </c>
      <c r="AI1056" s="564">
        <v>1</v>
      </c>
      <c r="AJ1056" s="564">
        <v>1</v>
      </c>
      <c r="AK1056" s="564">
        <v>1</v>
      </c>
    </row>
    <row r="1057" spans="1:37">
      <c r="A1057">
        <v>1053</v>
      </c>
      <c r="B1057" s="564">
        <f t="shared" ca="1" si="102"/>
        <v>4</v>
      </c>
      <c r="C1057" s="564">
        <f t="shared" ca="1" si="97"/>
        <v>16</v>
      </c>
      <c r="D1057" s="564">
        <f t="shared" ca="1" si="100"/>
        <v>4</v>
      </c>
      <c r="E1057" s="564">
        <f t="shared" ca="1" si="98"/>
        <v>3.2</v>
      </c>
      <c r="F1057" s="564">
        <f t="shared" ca="1" si="101"/>
        <v>0.66315789473684217</v>
      </c>
      <c r="G1057" s="564">
        <f t="shared" ca="1" si="99"/>
        <v>0.65058276840191565</v>
      </c>
      <c r="H1057" s="564">
        <v>0</v>
      </c>
      <c r="I1057" s="564">
        <v>0</v>
      </c>
      <c r="J1057" s="564">
        <v>0</v>
      </c>
      <c r="K1057" s="564">
        <v>0</v>
      </c>
      <c r="L1057" s="564">
        <v>0</v>
      </c>
      <c r="M1057" s="564">
        <v>0</v>
      </c>
      <c r="N1057" s="564">
        <v>1</v>
      </c>
      <c r="O1057" s="564">
        <v>1</v>
      </c>
      <c r="P1057" s="564">
        <v>0</v>
      </c>
      <c r="Q1057" s="564">
        <v>0</v>
      </c>
      <c r="R1057" s="564">
        <v>0</v>
      </c>
      <c r="S1057" s="564">
        <v>0</v>
      </c>
      <c r="T1057" s="564">
        <v>0</v>
      </c>
      <c r="U1057" s="564">
        <v>0</v>
      </c>
      <c r="V1057" s="564">
        <v>0</v>
      </c>
      <c r="W1057" s="564">
        <v>0</v>
      </c>
      <c r="X1057" s="564">
        <v>0</v>
      </c>
      <c r="Y1057" s="564">
        <v>1</v>
      </c>
      <c r="Z1057" s="564">
        <v>1</v>
      </c>
      <c r="AA1057" s="564">
        <v>0</v>
      </c>
      <c r="AB1057" s="564">
        <v>0</v>
      </c>
      <c r="AC1057" s="564">
        <v>0</v>
      </c>
      <c r="AD1057" s="564">
        <v>0</v>
      </c>
      <c r="AE1057" s="564">
        <v>0</v>
      </c>
      <c r="AF1057" s="564">
        <v>0</v>
      </c>
      <c r="AG1057" s="564">
        <v>0</v>
      </c>
      <c r="AH1057" s="564">
        <v>0</v>
      </c>
      <c r="AI1057" s="564">
        <v>0</v>
      </c>
      <c r="AJ1057" s="564">
        <v>0</v>
      </c>
      <c r="AK1057" s="564">
        <v>0</v>
      </c>
    </row>
    <row r="1058" spans="1:37">
      <c r="A1058">
        <v>1054</v>
      </c>
      <c r="B1058" s="564">
        <f t="shared" ca="1" si="102"/>
        <v>20</v>
      </c>
      <c r="C1058" s="564">
        <f t="shared" ca="1" si="97"/>
        <v>400</v>
      </c>
      <c r="D1058" s="564">
        <f t="shared" ca="1" si="100"/>
        <v>20</v>
      </c>
      <c r="E1058" s="564">
        <f t="shared" ca="1" si="98"/>
        <v>0</v>
      </c>
      <c r="F1058" s="564">
        <f t="shared" ca="1" si="101"/>
        <v>1</v>
      </c>
      <c r="G1058" s="564">
        <f t="shared" ca="1" si="99"/>
        <v>-2.6718962624228917</v>
      </c>
      <c r="H1058" s="564">
        <v>1</v>
      </c>
      <c r="I1058" s="564">
        <v>1</v>
      </c>
      <c r="J1058" s="564">
        <v>1</v>
      </c>
      <c r="K1058" s="564">
        <v>1</v>
      </c>
      <c r="L1058" s="564">
        <v>1</v>
      </c>
      <c r="M1058" s="564">
        <v>1</v>
      </c>
      <c r="N1058" s="564">
        <v>1</v>
      </c>
      <c r="O1058" s="564">
        <v>1</v>
      </c>
      <c r="P1058" s="564">
        <v>1</v>
      </c>
      <c r="Q1058" s="564">
        <v>1</v>
      </c>
      <c r="R1058" s="564">
        <v>1</v>
      </c>
      <c r="S1058" s="564">
        <v>1</v>
      </c>
      <c r="T1058" s="564">
        <v>1</v>
      </c>
      <c r="U1058" s="564">
        <v>1</v>
      </c>
      <c r="V1058" s="564">
        <v>1</v>
      </c>
      <c r="W1058" s="564">
        <v>1</v>
      </c>
      <c r="X1058" s="564">
        <v>1</v>
      </c>
      <c r="Y1058" s="564">
        <v>1</v>
      </c>
      <c r="Z1058" s="564">
        <v>1</v>
      </c>
      <c r="AA1058" s="564">
        <v>1</v>
      </c>
      <c r="AB1058" s="564">
        <v>1</v>
      </c>
      <c r="AC1058" s="564">
        <v>1</v>
      </c>
      <c r="AD1058" s="564">
        <v>1</v>
      </c>
      <c r="AE1058" s="564">
        <v>1</v>
      </c>
      <c r="AF1058" s="564">
        <v>1</v>
      </c>
      <c r="AG1058" s="564">
        <v>1</v>
      </c>
      <c r="AH1058" s="564">
        <v>1</v>
      </c>
      <c r="AI1058" s="564">
        <v>1</v>
      </c>
      <c r="AJ1058" s="564">
        <v>1</v>
      </c>
      <c r="AK1058" s="564">
        <v>1</v>
      </c>
    </row>
    <row r="1059" spans="1:37">
      <c r="A1059">
        <v>1055</v>
      </c>
      <c r="B1059" s="564">
        <f t="shared" ca="1" si="102"/>
        <v>0</v>
      </c>
      <c r="C1059" s="564">
        <f t="shared" ca="1" si="97"/>
        <v>0</v>
      </c>
      <c r="D1059" s="564">
        <f t="shared" ca="1" si="100"/>
        <v>0</v>
      </c>
      <c r="E1059" s="564">
        <f t="shared" ca="1" si="98"/>
        <v>0</v>
      </c>
      <c r="F1059" s="564">
        <f t="shared" ca="1" si="101"/>
        <v>1</v>
      </c>
      <c r="G1059" s="564">
        <f t="shared" ca="1" si="99"/>
        <v>5.6022128787400991</v>
      </c>
      <c r="H1059" s="564">
        <v>0</v>
      </c>
      <c r="I1059" s="564">
        <v>0</v>
      </c>
      <c r="J1059" s="564">
        <v>0</v>
      </c>
      <c r="K1059" s="564">
        <v>0</v>
      </c>
      <c r="L1059" s="564">
        <v>0</v>
      </c>
      <c r="M1059" s="564">
        <v>0</v>
      </c>
      <c r="N1059" s="564">
        <v>0</v>
      </c>
      <c r="O1059" s="564">
        <v>0</v>
      </c>
      <c r="P1059" s="564">
        <v>0</v>
      </c>
      <c r="Q1059" s="564">
        <v>0</v>
      </c>
      <c r="R1059" s="564">
        <v>0</v>
      </c>
      <c r="S1059" s="564">
        <v>0</v>
      </c>
      <c r="T1059" s="564">
        <v>0</v>
      </c>
      <c r="U1059" s="564">
        <v>0</v>
      </c>
      <c r="V1059" s="564">
        <v>0</v>
      </c>
      <c r="W1059" s="564">
        <v>0</v>
      </c>
      <c r="X1059" s="564">
        <v>0</v>
      </c>
      <c r="Y1059" s="564">
        <v>0</v>
      </c>
      <c r="Z1059" s="564">
        <v>0</v>
      </c>
      <c r="AA1059" s="564">
        <v>0</v>
      </c>
      <c r="AB1059" s="564">
        <v>0</v>
      </c>
      <c r="AC1059" s="564">
        <v>0</v>
      </c>
      <c r="AD1059" s="564">
        <v>0</v>
      </c>
      <c r="AE1059" s="564">
        <v>0</v>
      </c>
      <c r="AF1059" s="564">
        <v>0</v>
      </c>
      <c r="AG1059" s="564">
        <v>0</v>
      </c>
      <c r="AH1059" s="564">
        <v>0</v>
      </c>
      <c r="AI1059" s="564">
        <v>0</v>
      </c>
      <c r="AJ1059" s="564">
        <v>0</v>
      </c>
      <c r="AK1059" s="564">
        <v>0</v>
      </c>
    </row>
    <row r="1060" spans="1:37">
      <c r="A1060">
        <v>1056</v>
      </c>
      <c r="B1060" s="564">
        <f t="shared" ca="1" si="102"/>
        <v>20</v>
      </c>
      <c r="C1060" s="564">
        <f t="shared" ca="1" si="97"/>
        <v>400</v>
      </c>
      <c r="D1060" s="564">
        <f t="shared" ca="1" si="100"/>
        <v>20</v>
      </c>
      <c r="E1060" s="564">
        <f t="shared" ca="1" si="98"/>
        <v>0</v>
      </c>
      <c r="F1060" s="564">
        <f t="shared" ca="1" si="101"/>
        <v>1</v>
      </c>
      <c r="G1060" s="564">
        <f t="shared" ca="1" si="99"/>
        <v>0.81088673635653219</v>
      </c>
      <c r="H1060" s="564">
        <v>1</v>
      </c>
      <c r="I1060" s="564">
        <v>1</v>
      </c>
      <c r="J1060" s="564">
        <v>1</v>
      </c>
      <c r="K1060" s="564">
        <v>1</v>
      </c>
      <c r="L1060" s="564">
        <v>1</v>
      </c>
      <c r="M1060" s="564">
        <v>1</v>
      </c>
      <c r="N1060" s="564">
        <v>1</v>
      </c>
      <c r="O1060" s="564">
        <v>1</v>
      </c>
      <c r="P1060" s="564">
        <v>1</v>
      </c>
      <c r="Q1060" s="564">
        <v>1</v>
      </c>
      <c r="R1060" s="564">
        <v>1</v>
      </c>
      <c r="S1060" s="564">
        <v>1</v>
      </c>
      <c r="T1060" s="564">
        <v>1</v>
      </c>
      <c r="U1060" s="564">
        <v>1</v>
      </c>
      <c r="V1060" s="564">
        <v>1</v>
      </c>
      <c r="W1060" s="564">
        <v>1</v>
      </c>
      <c r="X1060" s="564">
        <v>1</v>
      </c>
      <c r="Y1060" s="564">
        <v>1</v>
      </c>
      <c r="Z1060" s="564">
        <v>1</v>
      </c>
      <c r="AA1060" s="564">
        <v>1</v>
      </c>
      <c r="AB1060" s="564">
        <v>1</v>
      </c>
      <c r="AC1060" s="564">
        <v>1</v>
      </c>
      <c r="AD1060" s="564">
        <v>1</v>
      </c>
      <c r="AE1060" s="564">
        <v>1</v>
      </c>
      <c r="AF1060" s="564">
        <v>1</v>
      </c>
      <c r="AG1060" s="564">
        <v>1</v>
      </c>
      <c r="AH1060" s="564">
        <v>1</v>
      </c>
      <c r="AI1060" s="564">
        <v>1</v>
      </c>
      <c r="AJ1060" s="564">
        <v>1</v>
      </c>
      <c r="AK1060" s="564">
        <v>1</v>
      </c>
    </row>
    <row r="1061" spans="1:37">
      <c r="A1061">
        <v>1057</v>
      </c>
      <c r="B1061" s="564">
        <f t="shared" ca="1" si="102"/>
        <v>20</v>
      </c>
      <c r="C1061" s="564">
        <f t="shared" ca="1" si="97"/>
        <v>400</v>
      </c>
      <c r="D1061" s="564">
        <f t="shared" ca="1" si="100"/>
        <v>20</v>
      </c>
      <c r="E1061" s="564">
        <f t="shared" ca="1" si="98"/>
        <v>0</v>
      </c>
      <c r="F1061" s="564">
        <f t="shared" ca="1" si="101"/>
        <v>1</v>
      </c>
      <c r="G1061" s="564">
        <f t="shared" ca="1" si="99"/>
        <v>2.5337185280254388</v>
      </c>
      <c r="H1061" s="564">
        <v>1</v>
      </c>
      <c r="I1061" s="564">
        <v>1</v>
      </c>
      <c r="J1061" s="564">
        <v>1</v>
      </c>
      <c r="K1061" s="564">
        <v>1</v>
      </c>
      <c r="L1061" s="564">
        <v>1</v>
      </c>
      <c r="M1061" s="564">
        <v>1</v>
      </c>
      <c r="N1061" s="564">
        <v>1</v>
      </c>
      <c r="O1061" s="564">
        <v>1</v>
      </c>
      <c r="P1061" s="564">
        <v>1</v>
      </c>
      <c r="Q1061" s="564">
        <v>1</v>
      </c>
      <c r="R1061" s="564">
        <v>1</v>
      </c>
      <c r="S1061" s="564">
        <v>1</v>
      </c>
      <c r="T1061" s="564">
        <v>1</v>
      </c>
      <c r="U1061" s="564">
        <v>1</v>
      </c>
      <c r="V1061" s="564">
        <v>1</v>
      </c>
      <c r="W1061" s="564">
        <v>1</v>
      </c>
      <c r="X1061" s="564">
        <v>1</v>
      </c>
      <c r="Y1061" s="564">
        <v>1</v>
      </c>
      <c r="Z1061" s="564">
        <v>1</v>
      </c>
      <c r="AA1061" s="564">
        <v>1</v>
      </c>
      <c r="AB1061" s="564">
        <v>1</v>
      </c>
      <c r="AC1061" s="564">
        <v>1</v>
      </c>
      <c r="AD1061" s="564">
        <v>1</v>
      </c>
      <c r="AE1061" s="564">
        <v>1</v>
      </c>
      <c r="AF1061" s="564">
        <v>1</v>
      </c>
      <c r="AG1061" s="564">
        <v>1</v>
      </c>
      <c r="AH1061" s="564">
        <v>1</v>
      </c>
      <c r="AI1061" s="564">
        <v>1</v>
      </c>
      <c r="AJ1061" s="564">
        <v>1</v>
      </c>
      <c r="AK1061" s="564">
        <v>1</v>
      </c>
    </row>
    <row r="1062" spans="1:37">
      <c r="A1062">
        <v>1058</v>
      </c>
      <c r="B1062" s="564">
        <f t="shared" ca="1" si="102"/>
        <v>20</v>
      </c>
      <c r="C1062" s="564">
        <f t="shared" ca="1" si="97"/>
        <v>400</v>
      </c>
      <c r="D1062" s="564">
        <f t="shared" ca="1" si="100"/>
        <v>20</v>
      </c>
      <c r="E1062" s="564">
        <f t="shared" ca="1" si="98"/>
        <v>0</v>
      </c>
      <c r="F1062" s="564">
        <f t="shared" ca="1" si="101"/>
        <v>1</v>
      </c>
      <c r="G1062" s="564">
        <f t="shared" ca="1" si="99"/>
        <v>4.1231408979149826</v>
      </c>
      <c r="H1062" s="564">
        <v>1</v>
      </c>
      <c r="I1062" s="564">
        <v>1</v>
      </c>
      <c r="J1062" s="564">
        <v>1</v>
      </c>
      <c r="K1062" s="564">
        <v>1</v>
      </c>
      <c r="L1062" s="564">
        <v>1</v>
      </c>
      <c r="M1062" s="564">
        <v>1</v>
      </c>
      <c r="N1062" s="564">
        <v>1</v>
      </c>
      <c r="O1062" s="564">
        <v>1</v>
      </c>
      <c r="P1062" s="564">
        <v>1</v>
      </c>
      <c r="Q1062" s="564">
        <v>1</v>
      </c>
      <c r="R1062" s="564">
        <v>1</v>
      </c>
      <c r="S1062" s="564">
        <v>1</v>
      </c>
      <c r="T1062" s="564">
        <v>1</v>
      </c>
      <c r="U1062" s="564">
        <v>1</v>
      </c>
      <c r="V1062" s="564">
        <v>1</v>
      </c>
      <c r="W1062" s="564">
        <v>1</v>
      </c>
      <c r="X1062" s="564">
        <v>1</v>
      </c>
      <c r="Y1062" s="564">
        <v>1</v>
      </c>
      <c r="Z1062" s="564">
        <v>1</v>
      </c>
      <c r="AA1062" s="564">
        <v>1</v>
      </c>
      <c r="AB1062" s="564">
        <v>1</v>
      </c>
      <c r="AC1062" s="564">
        <v>1</v>
      </c>
      <c r="AD1062" s="564">
        <v>1</v>
      </c>
      <c r="AE1062" s="564">
        <v>1</v>
      </c>
      <c r="AF1062" s="564">
        <v>1</v>
      </c>
      <c r="AG1062" s="564">
        <v>1</v>
      </c>
      <c r="AH1062" s="564">
        <v>1</v>
      </c>
      <c r="AI1062" s="564">
        <v>1</v>
      </c>
      <c r="AJ1062" s="564">
        <v>1</v>
      </c>
      <c r="AK1062" s="564">
        <v>1</v>
      </c>
    </row>
    <row r="1063" spans="1:37">
      <c r="A1063">
        <v>1059</v>
      </c>
      <c r="B1063" s="564">
        <f t="shared" ca="1" si="102"/>
        <v>0</v>
      </c>
      <c r="C1063" s="564">
        <f t="shared" ca="1" si="97"/>
        <v>0</v>
      </c>
      <c r="D1063" s="564">
        <f t="shared" ca="1" si="100"/>
        <v>0</v>
      </c>
      <c r="E1063" s="564">
        <f t="shared" ca="1" si="98"/>
        <v>0</v>
      </c>
      <c r="F1063" s="564">
        <f t="shared" ca="1" si="101"/>
        <v>1</v>
      </c>
      <c r="G1063" s="564">
        <f t="shared" ca="1" si="99"/>
        <v>2.5073843960170139</v>
      </c>
      <c r="H1063" s="564">
        <v>0</v>
      </c>
      <c r="I1063" s="564">
        <v>0</v>
      </c>
      <c r="J1063" s="564">
        <v>0</v>
      </c>
      <c r="K1063" s="564">
        <v>0</v>
      </c>
      <c r="L1063" s="564">
        <v>0</v>
      </c>
      <c r="M1063" s="564">
        <v>0</v>
      </c>
      <c r="N1063" s="564">
        <v>0</v>
      </c>
      <c r="O1063" s="564">
        <v>0</v>
      </c>
      <c r="P1063" s="564">
        <v>0</v>
      </c>
      <c r="Q1063" s="564">
        <v>0</v>
      </c>
      <c r="R1063" s="564">
        <v>0</v>
      </c>
      <c r="S1063" s="564">
        <v>0</v>
      </c>
      <c r="T1063" s="564">
        <v>0</v>
      </c>
      <c r="U1063" s="564">
        <v>0</v>
      </c>
      <c r="V1063" s="564">
        <v>0</v>
      </c>
      <c r="W1063" s="564">
        <v>0</v>
      </c>
      <c r="X1063" s="564">
        <v>0</v>
      </c>
      <c r="Y1063" s="564">
        <v>0</v>
      </c>
      <c r="Z1063" s="564">
        <v>0</v>
      </c>
      <c r="AA1063" s="564">
        <v>0</v>
      </c>
      <c r="AB1063" s="564">
        <v>0</v>
      </c>
      <c r="AC1063" s="564">
        <v>0</v>
      </c>
      <c r="AD1063" s="564">
        <v>0</v>
      </c>
      <c r="AE1063" s="564">
        <v>0</v>
      </c>
      <c r="AF1063" s="564">
        <v>0</v>
      </c>
      <c r="AG1063" s="564">
        <v>0</v>
      </c>
      <c r="AH1063" s="564">
        <v>0</v>
      </c>
      <c r="AI1063" s="564">
        <v>0</v>
      </c>
      <c r="AJ1063" s="564">
        <v>0</v>
      </c>
      <c r="AK1063" s="564">
        <v>0</v>
      </c>
    </row>
    <row r="1064" spans="1:37">
      <c r="A1064">
        <v>1060</v>
      </c>
      <c r="B1064" s="564">
        <f t="shared" ca="1" si="102"/>
        <v>1</v>
      </c>
      <c r="C1064" s="564">
        <f t="shared" ca="1" si="97"/>
        <v>1</v>
      </c>
      <c r="D1064" s="564">
        <f t="shared" ca="1" si="100"/>
        <v>1</v>
      </c>
      <c r="E1064" s="564">
        <f t="shared" ca="1" si="98"/>
        <v>0.95</v>
      </c>
      <c r="F1064" s="564">
        <f t="shared" ca="1" si="101"/>
        <v>0.9</v>
      </c>
      <c r="G1064" s="564">
        <f t="shared" ca="1" si="99"/>
        <v>6.2583236602586734</v>
      </c>
      <c r="H1064" s="564">
        <v>0</v>
      </c>
      <c r="I1064" s="564">
        <v>0</v>
      </c>
      <c r="J1064" s="564">
        <v>0</v>
      </c>
      <c r="K1064" s="564">
        <v>0</v>
      </c>
      <c r="L1064" s="564">
        <v>0</v>
      </c>
      <c r="M1064" s="564">
        <v>0</v>
      </c>
      <c r="N1064" s="564">
        <v>0</v>
      </c>
      <c r="O1064" s="564">
        <v>0</v>
      </c>
      <c r="P1064" s="564">
        <v>0</v>
      </c>
      <c r="Q1064" s="564">
        <v>0</v>
      </c>
      <c r="R1064" s="564">
        <v>1</v>
      </c>
      <c r="S1064" s="564">
        <v>0</v>
      </c>
      <c r="T1064" s="564">
        <v>0</v>
      </c>
      <c r="U1064" s="564">
        <v>0</v>
      </c>
      <c r="V1064" s="564">
        <v>0</v>
      </c>
      <c r="W1064" s="564">
        <v>0</v>
      </c>
      <c r="X1064" s="564">
        <v>0</v>
      </c>
      <c r="Y1064" s="564">
        <v>0</v>
      </c>
      <c r="Z1064" s="564">
        <v>0</v>
      </c>
      <c r="AA1064" s="564">
        <v>0</v>
      </c>
      <c r="AB1064" s="564">
        <v>0</v>
      </c>
      <c r="AC1064" s="564">
        <v>0</v>
      </c>
      <c r="AD1064" s="564">
        <v>0</v>
      </c>
      <c r="AE1064" s="564">
        <v>1</v>
      </c>
      <c r="AF1064" s="564">
        <v>1</v>
      </c>
      <c r="AG1064" s="564">
        <v>0</v>
      </c>
      <c r="AH1064" s="564">
        <v>0</v>
      </c>
      <c r="AI1064" s="564">
        <v>0</v>
      </c>
      <c r="AJ1064" s="564">
        <v>1</v>
      </c>
      <c r="AK1064" s="564">
        <v>0</v>
      </c>
    </row>
    <row r="1065" spans="1:37">
      <c r="A1065">
        <v>1061</v>
      </c>
      <c r="B1065" s="564">
        <f t="shared" ca="1" si="102"/>
        <v>18</v>
      </c>
      <c r="C1065" s="564">
        <f t="shared" ca="1" si="97"/>
        <v>324</v>
      </c>
      <c r="D1065" s="564">
        <f t="shared" ca="1" si="100"/>
        <v>18</v>
      </c>
      <c r="E1065" s="564">
        <f t="shared" ca="1" si="98"/>
        <v>1.8000000000000007</v>
      </c>
      <c r="F1065" s="564">
        <f t="shared" ca="1" si="101"/>
        <v>0.81052631578947365</v>
      </c>
      <c r="G1065" s="564">
        <f t="shared" ca="1" si="99"/>
        <v>7.3449322156460219</v>
      </c>
      <c r="H1065" s="564">
        <v>1</v>
      </c>
      <c r="I1065" s="564">
        <v>1</v>
      </c>
      <c r="J1065" s="564">
        <v>1</v>
      </c>
      <c r="K1065" s="564">
        <v>1</v>
      </c>
      <c r="L1065" s="564">
        <v>1</v>
      </c>
      <c r="M1065" s="564">
        <v>1</v>
      </c>
      <c r="N1065" s="564">
        <v>1</v>
      </c>
      <c r="O1065" s="564">
        <v>1</v>
      </c>
      <c r="P1065" s="564">
        <v>0</v>
      </c>
      <c r="Q1065" s="564">
        <v>0</v>
      </c>
      <c r="R1065" s="564">
        <v>1</v>
      </c>
      <c r="S1065" s="564">
        <v>1</v>
      </c>
      <c r="T1065" s="564">
        <v>1</v>
      </c>
      <c r="U1065" s="564">
        <v>1</v>
      </c>
      <c r="V1065" s="564">
        <v>1</v>
      </c>
      <c r="W1065" s="564">
        <v>1</v>
      </c>
      <c r="X1065" s="564">
        <v>1</v>
      </c>
      <c r="Y1065" s="564">
        <v>1</v>
      </c>
      <c r="Z1065" s="564">
        <v>1</v>
      </c>
      <c r="AA1065" s="564">
        <v>1</v>
      </c>
      <c r="AB1065" s="564">
        <v>1</v>
      </c>
      <c r="AC1065" s="564">
        <v>1</v>
      </c>
      <c r="AD1065" s="564">
        <v>1</v>
      </c>
      <c r="AE1065" s="564">
        <v>1</v>
      </c>
      <c r="AF1065" s="564">
        <v>1</v>
      </c>
      <c r="AG1065" s="564">
        <v>1</v>
      </c>
      <c r="AH1065" s="564">
        <v>1</v>
      </c>
      <c r="AI1065" s="564">
        <v>1</v>
      </c>
      <c r="AJ1065" s="564">
        <v>1</v>
      </c>
      <c r="AK1065" s="564">
        <v>1</v>
      </c>
    </row>
    <row r="1066" spans="1:37">
      <c r="A1066">
        <v>1062</v>
      </c>
      <c r="B1066" s="564">
        <f t="shared" ca="1" si="102"/>
        <v>20</v>
      </c>
      <c r="C1066" s="564">
        <f t="shared" ca="1" si="97"/>
        <v>400</v>
      </c>
      <c r="D1066" s="564">
        <f t="shared" ca="1" si="100"/>
        <v>20</v>
      </c>
      <c r="E1066" s="564">
        <f t="shared" ca="1" si="98"/>
        <v>0</v>
      </c>
      <c r="F1066" s="564">
        <f t="shared" ca="1" si="101"/>
        <v>1</v>
      </c>
      <c r="G1066" s="564">
        <f t="shared" ca="1" si="99"/>
        <v>-2.9997536562908858</v>
      </c>
      <c r="H1066" s="564">
        <v>1</v>
      </c>
      <c r="I1066" s="564">
        <v>1</v>
      </c>
      <c r="J1066" s="564">
        <v>1</v>
      </c>
      <c r="K1066" s="564">
        <v>1</v>
      </c>
      <c r="L1066" s="564">
        <v>1</v>
      </c>
      <c r="M1066" s="564">
        <v>1</v>
      </c>
      <c r="N1066" s="564">
        <v>1</v>
      </c>
      <c r="O1066" s="564">
        <v>1</v>
      </c>
      <c r="P1066" s="564">
        <v>1</v>
      </c>
      <c r="Q1066" s="564">
        <v>1</v>
      </c>
      <c r="R1066" s="564">
        <v>1</v>
      </c>
      <c r="S1066" s="564">
        <v>1</v>
      </c>
      <c r="T1066" s="564">
        <v>1</v>
      </c>
      <c r="U1066" s="564">
        <v>1</v>
      </c>
      <c r="V1066" s="564">
        <v>1</v>
      </c>
      <c r="W1066" s="564">
        <v>1</v>
      </c>
      <c r="X1066" s="564">
        <v>1</v>
      </c>
      <c r="Y1066" s="564">
        <v>1</v>
      </c>
      <c r="Z1066" s="564">
        <v>1</v>
      </c>
      <c r="AA1066" s="564">
        <v>1</v>
      </c>
      <c r="AB1066" s="564">
        <v>1</v>
      </c>
      <c r="AC1066" s="564">
        <v>1</v>
      </c>
      <c r="AD1066" s="564">
        <v>1</v>
      </c>
      <c r="AE1066" s="564">
        <v>1</v>
      </c>
      <c r="AF1066" s="564">
        <v>1</v>
      </c>
      <c r="AG1066" s="564">
        <v>1</v>
      </c>
      <c r="AH1066" s="564">
        <v>1</v>
      </c>
      <c r="AI1066" s="564">
        <v>1</v>
      </c>
      <c r="AJ1066" s="564">
        <v>1</v>
      </c>
      <c r="AK1066" s="564">
        <v>1</v>
      </c>
    </row>
    <row r="1067" spans="1:37">
      <c r="A1067">
        <v>1063</v>
      </c>
      <c r="B1067" s="564">
        <f t="shared" ca="1" si="102"/>
        <v>12</v>
      </c>
      <c r="C1067" s="564">
        <f t="shared" ca="1" si="97"/>
        <v>144</v>
      </c>
      <c r="D1067" s="564">
        <f t="shared" ca="1" si="100"/>
        <v>12</v>
      </c>
      <c r="E1067" s="564">
        <f t="shared" ca="1" si="98"/>
        <v>4.8</v>
      </c>
      <c r="F1067" s="564">
        <f t="shared" ca="1" si="101"/>
        <v>0.49473684210526314</v>
      </c>
      <c r="G1067" s="564">
        <f t="shared" ca="1" si="99"/>
        <v>1.9581963276508558</v>
      </c>
      <c r="H1067" s="564">
        <v>0</v>
      </c>
      <c r="I1067" s="564">
        <v>0</v>
      </c>
      <c r="J1067" s="564">
        <v>0</v>
      </c>
      <c r="K1067" s="564">
        <v>0</v>
      </c>
      <c r="L1067" s="564">
        <v>1</v>
      </c>
      <c r="M1067" s="564">
        <v>1</v>
      </c>
      <c r="N1067" s="564">
        <v>1</v>
      </c>
      <c r="O1067" s="564">
        <v>0</v>
      </c>
      <c r="P1067" s="564">
        <v>1</v>
      </c>
      <c r="Q1067" s="564">
        <v>1</v>
      </c>
      <c r="R1067" s="564">
        <v>0</v>
      </c>
      <c r="S1067" s="564">
        <v>1</v>
      </c>
      <c r="T1067" s="564">
        <v>1</v>
      </c>
      <c r="U1067" s="564">
        <v>1</v>
      </c>
      <c r="V1067" s="564">
        <v>1</v>
      </c>
      <c r="W1067" s="564">
        <v>0</v>
      </c>
      <c r="X1067" s="564">
        <v>1</v>
      </c>
      <c r="Y1067" s="564">
        <v>1</v>
      </c>
      <c r="Z1067" s="564">
        <v>0</v>
      </c>
      <c r="AA1067" s="564">
        <v>1</v>
      </c>
      <c r="AB1067" s="564">
        <v>1</v>
      </c>
      <c r="AC1067" s="564">
        <v>0</v>
      </c>
      <c r="AD1067" s="564">
        <v>1</v>
      </c>
      <c r="AE1067" s="564">
        <v>1</v>
      </c>
      <c r="AF1067" s="564">
        <v>1</v>
      </c>
      <c r="AG1067" s="564">
        <v>1</v>
      </c>
      <c r="AH1067" s="564">
        <v>0</v>
      </c>
      <c r="AI1067" s="564">
        <v>1</v>
      </c>
      <c r="AJ1067" s="564">
        <v>1</v>
      </c>
      <c r="AK1067" s="564">
        <v>0</v>
      </c>
    </row>
    <row r="1068" spans="1:37">
      <c r="A1068">
        <v>1064</v>
      </c>
      <c r="B1068" s="564">
        <f t="shared" ca="1" si="102"/>
        <v>0</v>
      </c>
      <c r="C1068" s="564">
        <f t="shared" ca="1" si="97"/>
        <v>0</v>
      </c>
      <c r="D1068" s="564">
        <f t="shared" ca="1" si="100"/>
        <v>0</v>
      </c>
      <c r="E1068" s="564">
        <f t="shared" ca="1" si="98"/>
        <v>0</v>
      </c>
      <c r="F1068" s="564">
        <f t="shared" ca="1" si="101"/>
        <v>1</v>
      </c>
      <c r="G1068" s="564">
        <f t="shared" ca="1" si="99"/>
        <v>-6.1589475338671829</v>
      </c>
      <c r="H1068" s="564">
        <v>0</v>
      </c>
      <c r="I1068" s="564">
        <v>0</v>
      </c>
      <c r="J1068" s="564">
        <v>0</v>
      </c>
      <c r="K1068" s="564">
        <v>0</v>
      </c>
      <c r="L1068" s="564">
        <v>0</v>
      </c>
      <c r="M1068" s="564">
        <v>0</v>
      </c>
      <c r="N1068" s="564">
        <v>0</v>
      </c>
      <c r="O1068" s="564">
        <v>0</v>
      </c>
      <c r="P1068" s="564">
        <v>0</v>
      </c>
      <c r="Q1068" s="564">
        <v>0</v>
      </c>
      <c r="R1068" s="564">
        <v>0</v>
      </c>
      <c r="S1068" s="564">
        <v>0</v>
      </c>
      <c r="T1068" s="564">
        <v>0</v>
      </c>
      <c r="U1068" s="564">
        <v>0</v>
      </c>
      <c r="V1068" s="564">
        <v>0</v>
      </c>
      <c r="W1068" s="564">
        <v>0</v>
      </c>
      <c r="X1068" s="564">
        <v>0</v>
      </c>
      <c r="Y1068" s="564">
        <v>0</v>
      </c>
      <c r="Z1068" s="564">
        <v>0</v>
      </c>
      <c r="AA1068" s="564">
        <v>0</v>
      </c>
      <c r="AB1068" s="564">
        <v>0</v>
      </c>
      <c r="AC1068" s="564">
        <v>0</v>
      </c>
      <c r="AD1068" s="564">
        <v>0</v>
      </c>
      <c r="AE1068" s="564">
        <v>0</v>
      </c>
      <c r="AF1068" s="564">
        <v>0</v>
      </c>
      <c r="AG1068" s="564">
        <v>0</v>
      </c>
      <c r="AH1068" s="564">
        <v>0</v>
      </c>
      <c r="AI1068" s="564">
        <v>0</v>
      </c>
      <c r="AJ1068" s="564">
        <v>0</v>
      </c>
      <c r="AK1068" s="564">
        <v>0</v>
      </c>
    </row>
    <row r="1069" spans="1:37">
      <c r="A1069">
        <v>1065</v>
      </c>
      <c r="B1069" s="564">
        <f t="shared" ca="1" si="102"/>
        <v>0</v>
      </c>
      <c r="C1069" s="564">
        <f t="shared" ca="1" si="97"/>
        <v>0</v>
      </c>
      <c r="D1069" s="564">
        <f t="shared" ca="1" si="100"/>
        <v>0</v>
      </c>
      <c r="E1069" s="564">
        <f t="shared" ca="1" si="98"/>
        <v>0</v>
      </c>
      <c r="F1069" s="564">
        <f t="shared" ca="1" si="101"/>
        <v>1</v>
      </c>
      <c r="G1069" s="564">
        <f t="shared" ca="1" si="99"/>
        <v>0.81591058076525436</v>
      </c>
      <c r="H1069" s="564">
        <v>0</v>
      </c>
      <c r="I1069" s="564">
        <v>0</v>
      </c>
      <c r="J1069" s="564">
        <v>0</v>
      </c>
      <c r="K1069" s="564">
        <v>0</v>
      </c>
      <c r="L1069" s="564">
        <v>0</v>
      </c>
      <c r="M1069" s="564">
        <v>0</v>
      </c>
      <c r="N1069" s="564">
        <v>0</v>
      </c>
      <c r="O1069" s="564">
        <v>0</v>
      </c>
      <c r="P1069" s="564">
        <v>0</v>
      </c>
      <c r="Q1069" s="564">
        <v>0</v>
      </c>
      <c r="R1069" s="564">
        <v>0</v>
      </c>
      <c r="S1069" s="564">
        <v>0</v>
      </c>
      <c r="T1069" s="564">
        <v>0</v>
      </c>
      <c r="U1069" s="564">
        <v>0</v>
      </c>
      <c r="V1069" s="564">
        <v>0</v>
      </c>
      <c r="W1069" s="564">
        <v>0</v>
      </c>
      <c r="X1069" s="564">
        <v>0</v>
      </c>
      <c r="Y1069" s="564">
        <v>0</v>
      </c>
      <c r="Z1069" s="564">
        <v>0</v>
      </c>
      <c r="AA1069" s="564">
        <v>0</v>
      </c>
      <c r="AB1069" s="564">
        <v>0</v>
      </c>
      <c r="AC1069" s="564">
        <v>0</v>
      </c>
      <c r="AD1069" s="564">
        <v>0</v>
      </c>
      <c r="AE1069" s="564">
        <v>0</v>
      </c>
      <c r="AF1069" s="564">
        <v>0</v>
      </c>
      <c r="AG1069" s="564">
        <v>0</v>
      </c>
      <c r="AH1069" s="564">
        <v>0</v>
      </c>
      <c r="AI1069" s="564">
        <v>0</v>
      </c>
      <c r="AJ1069" s="564">
        <v>0</v>
      </c>
      <c r="AK1069" s="564">
        <v>0</v>
      </c>
    </row>
    <row r="1070" spans="1:37">
      <c r="A1070">
        <v>1066</v>
      </c>
      <c r="B1070" s="564">
        <f t="shared" ca="1" si="102"/>
        <v>20</v>
      </c>
      <c r="C1070" s="564">
        <f t="shared" ca="1" si="97"/>
        <v>400</v>
      </c>
      <c r="D1070" s="564">
        <f t="shared" ca="1" si="100"/>
        <v>20</v>
      </c>
      <c r="E1070" s="564">
        <f t="shared" ca="1" si="98"/>
        <v>0</v>
      </c>
      <c r="F1070" s="564">
        <f t="shared" ca="1" si="101"/>
        <v>1</v>
      </c>
      <c r="G1070" s="564">
        <f t="shared" ca="1" si="99"/>
        <v>-3.6548794773588242</v>
      </c>
      <c r="H1070" s="564">
        <v>1</v>
      </c>
      <c r="I1070" s="564">
        <v>1</v>
      </c>
      <c r="J1070" s="564">
        <v>1</v>
      </c>
      <c r="K1070" s="564">
        <v>1</v>
      </c>
      <c r="L1070" s="564">
        <v>1</v>
      </c>
      <c r="M1070" s="564">
        <v>1</v>
      </c>
      <c r="N1070" s="564">
        <v>1</v>
      </c>
      <c r="O1070" s="564">
        <v>1</v>
      </c>
      <c r="P1070" s="564">
        <v>1</v>
      </c>
      <c r="Q1070" s="564">
        <v>1</v>
      </c>
      <c r="R1070" s="564">
        <v>1</v>
      </c>
      <c r="S1070" s="564">
        <v>1</v>
      </c>
      <c r="T1070" s="564">
        <v>1</v>
      </c>
      <c r="U1070" s="564">
        <v>1</v>
      </c>
      <c r="V1070" s="564">
        <v>1</v>
      </c>
      <c r="W1070" s="564">
        <v>1</v>
      </c>
      <c r="X1070" s="564">
        <v>1</v>
      </c>
      <c r="Y1070" s="564">
        <v>1</v>
      </c>
      <c r="Z1070" s="564">
        <v>1</v>
      </c>
      <c r="AA1070" s="564">
        <v>1</v>
      </c>
      <c r="AB1070" s="564">
        <v>1</v>
      </c>
      <c r="AC1070" s="564">
        <v>1</v>
      </c>
      <c r="AD1070" s="564">
        <v>1</v>
      </c>
      <c r="AE1070" s="564">
        <v>1</v>
      </c>
      <c r="AF1070" s="564">
        <v>1</v>
      </c>
      <c r="AG1070" s="564">
        <v>1</v>
      </c>
      <c r="AH1070" s="564">
        <v>1</v>
      </c>
      <c r="AI1070" s="564">
        <v>1</v>
      </c>
      <c r="AJ1070" s="564">
        <v>1</v>
      </c>
      <c r="AK1070" s="564">
        <v>1</v>
      </c>
    </row>
    <row r="1071" spans="1:37">
      <c r="A1071">
        <v>1067</v>
      </c>
      <c r="B1071" s="564">
        <f t="shared" ca="1" si="102"/>
        <v>0</v>
      </c>
      <c r="C1071" s="564">
        <f t="shared" ca="1" si="97"/>
        <v>0</v>
      </c>
      <c r="D1071" s="564">
        <f t="shared" ca="1" si="100"/>
        <v>0</v>
      </c>
      <c r="E1071" s="564">
        <f t="shared" ca="1" si="98"/>
        <v>0</v>
      </c>
      <c r="F1071" s="564">
        <f t="shared" ca="1" si="101"/>
        <v>1</v>
      </c>
      <c r="G1071" s="564">
        <f t="shared" ca="1" si="99"/>
        <v>5.9544423564959672</v>
      </c>
      <c r="H1071" s="564">
        <v>0</v>
      </c>
      <c r="I1071" s="564">
        <v>0</v>
      </c>
      <c r="J1071" s="564">
        <v>0</v>
      </c>
      <c r="K1071" s="564">
        <v>0</v>
      </c>
      <c r="L1071" s="564">
        <v>0</v>
      </c>
      <c r="M1071" s="564">
        <v>0</v>
      </c>
      <c r="N1071" s="564">
        <v>0</v>
      </c>
      <c r="O1071" s="564">
        <v>0</v>
      </c>
      <c r="P1071" s="564">
        <v>0</v>
      </c>
      <c r="Q1071" s="564">
        <v>0</v>
      </c>
      <c r="R1071" s="564">
        <v>0</v>
      </c>
      <c r="S1071" s="564">
        <v>0</v>
      </c>
      <c r="T1071" s="564">
        <v>0</v>
      </c>
      <c r="U1071" s="564">
        <v>0</v>
      </c>
      <c r="V1071" s="564">
        <v>0</v>
      </c>
      <c r="W1071" s="564">
        <v>0</v>
      </c>
      <c r="X1071" s="564">
        <v>0</v>
      </c>
      <c r="Y1071" s="564">
        <v>0</v>
      </c>
      <c r="Z1071" s="564">
        <v>0</v>
      </c>
      <c r="AA1071" s="564">
        <v>0</v>
      </c>
      <c r="AB1071" s="564">
        <v>0</v>
      </c>
      <c r="AC1071" s="564">
        <v>0</v>
      </c>
      <c r="AD1071" s="564">
        <v>0</v>
      </c>
      <c r="AE1071" s="564">
        <v>0</v>
      </c>
      <c r="AF1071" s="564">
        <v>0</v>
      </c>
      <c r="AG1071" s="564">
        <v>0</v>
      </c>
      <c r="AH1071" s="564">
        <v>0</v>
      </c>
      <c r="AI1071" s="564">
        <v>0</v>
      </c>
      <c r="AJ1071" s="564">
        <v>0</v>
      </c>
      <c r="AK1071" s="564">
        <v>0</v>
      </c>
    </row>
    <row r="1072" spans="1:37">
      <c r="A1072">
        <v>1068</v>
      </c>
      <c r="B1072" s="564">
        <f t="shared" ca="1" si="102"/>
        <v>0</v>
      </c>
      <c r="C1072" s="564">
        <f t="shared" ca="1" si="97"/>
        <v>0</v>
      </c>
      <c r="D1072" s="564">
        <f t="shared" ca="1" si="100"/>
        <v>0</v>
      </c>
      <c r="E1072" s="564">
        <f t="shared" ca="1" si="98"/>
        <v>0</v>
      </c>
      <c r="F1072" s="564">
        <f t="shared" ca="1" si="101"/>
        <v>1</v>
      </c>
      <c r="G1072" s="564">
        <f t="shared" ca="1" si="99"/>
        <v>-6.0674298631383454</v>
      </c>
      <c r="H1072" s="564">
        <v>0</v>
      </c>
      <c r="I1072" s="564">
        <v>0</v>
      </c>
      <c r="J1072" s="564">
        <v>0</v>
      </c>
      <c r="K1072" s="564">
        <v>0</v>
      </c>
      <c r="L1072" s="564">
        <v>0</v>
      </c>
      <c r="M1072" s="564">
        <v>0</v>
      </c>
      <c r="N1072" s="564">
        <v>0</v>
      </c>
      <c r="O1072" s="564">
        <v>0</v>
      </c>
      <c r="P1072" s="564">
        <v>0</v>
      </c>
      <c r="Q1072" s="564">
        <v>0</v>
      </c>
      <c r="R1072" s="564">
        <v>0</v>
      </c>
      <c r="S1072" s="564">
        <v>0</v>
      </c>
      <c r="T1072" s="564">
        <v>0</v>
      </c>
      <c r="U1072" s="564">
        <v>0</v>
      </c>
      <c r="V1072" s="564">
        <v>0</v>
      </c>
      <c r="W1072" s="564">
        <v>0</v>
      </c>
      <c r="X1072" s="564">
        <v>0</v>
      </c>
      <c r="Y1072" s="564">
        <v>0</v>
      </c>
      <c r="Z1072" s="564">
        <v>0</v>
      </c>
      <c r="AA1072" s="564">
        <v>0</v>
      </c>
      <c r="AB1072" s="564">
        <v>0</v>
      </c>
      <c r="AC1072" s="564">
        <v>0</v>
      </c>
      <c r="AD1072" s="564">
        <v>0</v>
      </c>
      <c r="AE1072" s="564">
        <v>0</v>
      </c>
      <c r="AF1072" s="564">
        <v>0</v>
      </c>
      <c r="AG1072" s="564">
        <v>0</v>
      </c>
      <c r="AH1072" s="564">
        <v>0</v>
      </c>
      <c r="AI1072" s="564">
        <v>0</v>
      </c>
      <c r="AJ1072" s="564">
        <v>0</v>
      </c>
      <c r="AK1072" s="564">
        <v>0</v>
      </c>
    </row>
    <row r="1073" spans="1:37">
      <c r="A1073">
        <v>1069</v>
      </c>
      <c r="B1073" s="564">
        <f t="shared" ca="1" si="102"/>
        <v>0</v>
      </c>
      <c r="C1073" s="564">
        <f t="shared" ca="1" si="97"/>
        <v>0</v>
      </c>
      <c r="D1073" s="564">
        <f t="shared" ca="1" si="100"/>
        <v>0</v>
      </c>
      <c r="E1073" s="564">
        <f t="shared" ca="1" si="98"/>
        <v>0</v>
      </c>
      <c r="F1073" s="564">
        <f t="shared" ca="1" si="101"/>
        <v>1</v>
      </c>
      <c r="G1073" s="564">
        <f t="shared" ca="1" si="99"/>
        <v>2.5610691863904833</v>
      </c>
      <c r="H1073" s="564">
        <v>0</v>
      </c>
      <c r="I1073" s="564">
        <v>0</v>
      </c>
      <c r="J1073" s="564">
        <v>0</v>
      </c>
      <c r="K1073" s="564">
        <v>0</v>
      </c>
      <c r="L1073" s="564">
        <v>0</v>
      </c>
      <c r="M1073" s="564">
        <v>0</v>
      </c>
      <c r="N1073" s="564">
        <v>0</v>
      </c>
      <c r="O1073" s="564">
        <v>0</v>
      </c>
      <c r="P1073" s="564">
        <v>0</v>
      </c>
      <c r="Q1073" s="564">
        <v>0</v>
      </c>
      <c r="R1073" s="564">
        <v>0</v>
      </c>
      <c r="S1073" s="564">
        <v>0</v>
      </c>
      <c r="T1073" s="564">
        <v>0</v>
      </c>
      <c r="U1073" s="564">
        <v>0</v>
      </c>
      <c r="V1073" s="564">
        <v>0</v>
      </c>
      <c r="W1073" s="564">
        <v>0</v>
      </c>
      <c r="X1073" s="564">
        <v>0</v>
      </c>
      <c r="Y1073" s="564">
        <v>0</v>
      </c>
      <c r="Z1073" s="564">
        <v>0</v>
      </c>
      <c r="AA1073" s="564">
        <v>0</v>
      </c>
      <c r="AB1073" s="564">
        <v>0</v>
      </c>
      <c r="AC1073" s="564">
        <v>0</v>
      </c>
      <c r="AD1073" s="564">
        <v>0</v>
      </c>
      <c r="AE1073" s="564">
        <v>0</v>
      </c>
      <c r="AF1073" s="564">
        <v>0</v>
      </c>
      <c r="AG1073" s="564">
        <v>0</v>
      </c>
      <c r="AH1073" s="564">
        <v>0</v>
      </c>
      <c r="AI1073" s="564">
        <v>0</v>
      </c>
      <c r="AJ1073" s="564">
        <v>0</v>
      </c>
      <c r="AK1073" s="564">
        <v>0</v>
      </c>
    </row>
    <row r="1074" spans="1:37">
      <c r="A1074">
        <v>1070</v>
      </c>
      <c r="B1074" s="564">
        <f t="shared" ca="1" si="102"/>
        <v>0</v>
      </c>
      <c r="C1074" s="564">
        <f t="shared" ca="1" si="97"/>
        <v>0</v>
      </c>
      <c r="D1074" s="564">
        <f t="shared" ca="1" si="100"/>
        <v>0</v>
      </c>
      <c r="E1074" s="564">
        <f t="shared" ca="1" si="98"/>
        <v>0</v>
      </c>
      <c r="F1074" s="564">
        <f t="shared" ca="1" si="101"/>
        <v>1</v>
      </c>
      <c r="G1074" s="564">
        <f t="shared" ca="1" si="99"/>
        <v>2.0321959750452878</v>
      </c>
      <c r="H1074" s="564">
        <v>0</v>
      </c>
      <c r="I1074" s="564">
        <v>0</v>
      </c>
      <c r="J1074" s="564">
        <v>0</v>
      </c>
      <c r="K1074" s="564">
        <v>0</v>
      </c>
      <c r="L1074" s="564">
        <v>0</v>
      </c>
      <c r="M1074" s="564">
        <v>0</v>
      </c>
      <c r="N1074" s="564">
        <v>0</v>
      </c>
      <c r="O1074" s="564">
        <v>0</v>
      </c>
      <c r="P1074" s="564">
        <v>0</v>
      </c>
      <c r="Q1074" s="564">
        <v>0</v>
      </c>
      <c r="R1074" s="564">
        <v>0</v>
      </c>
      <c r="S1074" s="564">
        <v>0</v>
      </c>
      <c r="T1074" s="564">
        <v>0</v>
      </c>
      <c r="U1074" s="564">
        <v>0</v>
      </c>
      <c r="V1074" s="564">
        <v>0</v>
      </c>
      <c r="W1074" s="564">
        <v>0</v>
      </c>
      <c r="X1074" s="564">
        <v>0</v>
      </c>
      <c r="Y1074" s="564">
        <v>0</v>
      </c>
      <c r="Z1074" s="564">
        <v>0</v>
      </c>
      <c r="AA1074" s="564">
        <v>0</v>
      </c>
      <c r="AB1074" s="564">
        <v>0</v>
      </c>
      <c r="AC1074" s="564">
        <v>0</v>
      </c>
      <c r="AD1074" s="564">
        <v>0</v>
      </c>
      <c r="AE1074" s="564">
        <v>0</v>
      </c>
      <c r="AF1074" s="564">
        <v>0</v>
      </c>
      <c r="AG1074" s="564">
        <v>0</v>
      </c>
      <c r="AH1074" s="564">
        <v>0</v>
      </c>
      <c r="AI1074" s="564">
        <v>0</v>
      </c>
      <c r="AJ1074" s="564">
        <v>0</v>
      </c>
      <c r="AK1074" s="564">
        <v>0</v>
      </c>
    </row>
    <row r="1075" spans="1:37">
      <c r="A1075">
        <v>1071</v>
      </c>
      <c r="B1075" s="564">
        <f t="shared" ca="1" si="102"/>
        <v>20</v>
      </c>
      <c r="C1075" s="564">
        <f t="shared" ca="1" si="97"/>
        <v>400</v>
      </c>
      <c r="D1075" s="564">
        <f t="shared" ca="1" si="100"/>
        <v>20</v>
      </c>
      <c r="E1075" s="564">
        <f t="shared" ca="1" si="98"/>
        <v>0</v>
      </c>
      <c r="F1075" s="564">
        <f t="shared" ca="1" si="101"/>
        <v>1</v>
      </c>
      <c r="G1075" s="564">
        <f t="shared" ca="1" si="99"/>
        <v>0.19784230082085708</v>
      </c>
      <c r="H1075" s="564">
        <v>1</v>
      </c>
      <c r="I1075" s="564">
        <v>1</v>
      </c>
      <c r="J1075" s="564">
        <v>1</v>
      </c>
      <c r="K1075" s="564">
        <v>1</v>
      </c>
      <c r="L1075" s="564">
        <v>1</v>
      </c>
      <c r="M1075" s="564">
        <v>1</v>
      </c>
      <c r="N1075" s="564">
        <v>1</v>
      </c>
      <c r="O1075" s="564">
        <v>1</v>
      </c>
      <c r="P1075" s="564">
        <v>1</v>
      </c>
      <c r="Q1075" s="564">
        <v>1</v>
      </c>
      <c r="R1075" s="564">
        <v>1</v>
      </c>
      <c r="S1075" s="564">
        <v>1</v>
      </c>
      <c r="T1075" s="564">
        <v>1</v>
      </c>
      <c r="U1075" s="564">
        <v>1</v>
      </c>
      <c r="V1075" s="564">
        <v>1</v>
      </c>
      <c r="W1075" s="564">
        <v>1</v>
      </c>
      <c r="X1075" s="564">
        <v>1</v>
      </c>
      <c r="Y1075" s="564">
        <v>1</v>
      </c>
      <c r="Z1075" s="564">
        <v>1</v>
      </c>
      <c r="AA1075" s="564">
        <v>1</v>
      </c>
      <c r="AB1075" s="564">
        <v>1</v>
      </c>
      <c r="AC1075" s="564">
        <v>1</v>
      </c>
      <c r="AD1075" s="564">
        <v>1</v>
      </c>
      <c r="AE1075" s="564">
        <v>1</v>
      </c>
      <c r="AF1075" s="564">
        <v>1</v>
      </c>
      <c r="AG1075" s="564">
        <v>1</v>
      </c>
      <c r="AH1075" s="564">
        <v>1</v>
      </c>
      <c r="AI1075" s="564">
        <v>1</v>
      </c>
      <c r="AJ1075" s="564">
        <v>1</v>
      </c>
      <c r="AK1075" s="564">
        <v>1</v>
      </c>
    </row>
    <row r="1076" spans="1:37">
      <c r="A1076">
        <v>1072</v>
      </c>
      <c r="B1076" s="564">
        <f t="shared" ca="1" si="102"/>
        <v>20</v>
      </c>
      <c r="C1076" s="564">
        <f t="shared" ca="1" si="97"/>
        <v>400</v>
      </c>
      <c r="D1076" s="564">
        <f t="shared" ca="1" si="100"/>
        <v>20</v>
      </c>
      <c r="E1076" s="564">
        <f t="shared" ca="1" si="98"/>
        <v>0</v>
      </c>
      <c r="F1076" s="564">
        <f t="shared" ca="1" si="101"/>
        <v>1</v>
      </c>
      <c r="G1076" s="564">
        <f t="shared" ca="1" si="99"/>
        <v>3.2938995140419243</v>
      </c>
      <c r="H1076" s="564">
        <v>1</v>
      </c>
      <c r="I1076" s="564">
        <v>1</v>
      </c>
      <c r="J1076" s="564">
        <v>1</v>
      </c>
      <c r="K1076" s="564">
        <v>1</v>
      </c>
      <c r="L1076" s="564">
        <v>1</v>
      </c>
      <c r="M1076" s="564">
        <v>1</v>
      </c>
      <c r="N1076" s="564">
        <v>1</v>
      </c>
      <c r="O1076" s="564">
        <v>1</v>
      </c>
      <c r="P1076" s="564">
        <v>1</v>
      </c>
      <c r="Q1076" s="564">
        <v>1</v>
      </c>
      <c r="R1076" s="564">
        <v>1</v>
      </c>
      <c r="S1076" s="564">
        <v>1</v>
      </c>
      <c r="T1076" s="564">
        <v>1</v>
      </c>
      <c r="U1076" s="564">
        <v>1</v>
      </c>
      <c r="V1076" s="564">
        <v>1</v>
      </c>
      <c r="W1076" s="564">
        <v>1</v>
      </c>
      <c r="X1076" s="564">
        <v>1</v>
      </c>
      <c r="Y1076" s="564">
        <v>1</v>
      </c>
      <c r="Z1076" s="564">
        <v>1</v>
      </c>
      <c r="AA1076" s="564">
        <v>1</v>
      </c>
      <c r="AB1076" s="564">
        <v>1</v>
      </c>
      <c r="AC1076" s="564">
        <v>1</v>
      </c>
      <c r="AD1076" s="564">
        <v>1</v>
      </c>
      <c r="AE1076" s="564">
        <v>1</v>
      </c>
      <c r="AF1076" s="564">
        <v>1</v>
      </c>
      <c r="AG1076" s="564">
        <v>1</v>
      </c>
      <c r="AH1076" s="564">
        <v>1</v>
      </c>
      <c r="AI1076" s="564">
        <v>1</v>
      </c>
      <c r="AJ1076" s="564">
        <v>1</v>
      </c>
      <c r="AK1076" s="564">
        <v>1</v>
      </c>
    </row>
    <row r="1077" spans="1:37">
      <c r="A1077">
        <v>1073</v>
      </c>
      <c r="B1077" s="564">
        <f t="shared" ca="1" si="102"/>
        <v>20</v>
      </c>
      <c r="C1077" s="564">
        <f t="shared" ca="1" si="97"/>
        <v>400</v>
      </c>
      <c r="D1077" s="564">
        <f t="shared" ca="1" si="100"/>
        <v>20</v>
      </c>
      <c r="E1077" s="564">
        <f t="shared" ca="1" si="98"/>
        <v>0</v>
      </c>
      <c r="F1077" s="564">
        <f t="shared" ca="1" si="101"/>
        <v>1</v>
      </c>
      <c r="G1077" s="564">
        <f t="shared" ca="1" si="99"/>
        <v>9.4314821768725778</v>
      </c>
      <c r="H1077" s="564">
        <v>1</v>
      </c>
      <c r="I1077" s="564">
        <v>1</v>
      </c>
      <c r="J1077" s="564">
        <v>1</v>
      </c>
      <c r="K1077" s="564">
        <v>1</v>
      </c>
      <c r="L1077" s="564">
        <v>1</v>
      </c>
      <c r="M1077" s="564">
        <v>1</v>
      </c>
      <c r="N1077" s="564">
        <v>1</v>
      </c>
      <c r="O1077" s="564">
        <v>1</v>
      </c>
      <c r="P1077" s="564">
        <v>1</v>
      </c>
      <c r="Q1077" s="564">
        <v>1</v>
      </c>
      <c r="R1077" s="564">
        <v>1</v>
      </c>
      <c r="S1077" s="564">
        <v>1</v>
      </c>
      <c r="T1077" s="564">
        <v>1</v>
      </c>
      <c r="U1077" s="564">
        <v>1</v>
      </c>
      <c r="V1077" s="564">
        <v>1</v>
      </c>
      <c r="W1077" s="564">
        <v>1</v>
      </c>
      <c r="X1077" s="564">
        <v>1</v>
      </c>
      <c r="Y1077" s="564">
        <v>1</v>
      </c>
      <c r="Z1077" s="564">
        <v>1</v>
      </c>
      <c r="AA1077" s="564">
        <v>1</v>
      </c>
      <c r="AB1077" s="564">
        <v>1</v>
      </c>
      <c r="AC1077" s="564">
        <v>1</v>
      </c>
      <c r="AD1077" s="564">
        <v>1</v>
      </c>
      <c r="AE1077" s="564">
        <v>1</v>
      </c>
      <c r="AF1077" s="564">
        <v>1</v>
      </c>
      <c r="AG1077" s="564">
        <v>1</v>
      </c>
      <c r="AH1077" s="564">
        <v>1</v>
      </c>
      <c r="AI1077" s="564">
        <v>1</v>
      </c>
      <c r="AJ1077" s="564">
        <v>1</v>
      </c>
      <c r="AK1077" s="564">
        <v>1</v>
      </c>
    </row>
    <row r="1078" spans="1:37">
      <c r="A1078">
        <v>1074</v>
      </c>
      <c r="B1078" s="564">
        <f t="shared" ca="1" si="102"/>
        <v>20</v>
      </c>
      <c r="C1078" s="564">
        <f t="shared" ca="1" si="97"/>
        <v>400</v>
      </c>
      <c r="D1078" s="564">
        <f t="shared" ca="1" si="100"/>
        <v>20</v>
      </c>
      <c r="E1078" s="564">
        <f t="shared" ca="1" si="98"/>
        <v>0</v>
      </c>
      <c r="F1078" s="564">
        <f t="shared" ca="1" si="101"/>
        <v>1</v>
      </c>
      <c r="G1078" s="564">
        <f t="shared" ca="1" si="99"/>
        <v>-5.3535532121050533</v>
      </c>
      <c r="H1078" s="564">
        <v>1</v>
      </c>
      <c r="I1078" s="564">
        <v>1</v>
      </c>
      <c r="J1078" s="564">
        <v>1</v>
      </c>
      <c r="K1078" s="564">
        <v>1</v>
      </c>
      <c r="L1078" s="564">
        <v>1</v>
      </c>
      <c r="M1078" s="564">
        <v>1</v>
      </c>
      <c r="N1078" s="564">
        <v>1</v>
      </c>
      <c r="O1078" s="564">
        <v>1</v>
      </c>
      <c r="P1078" s="564">
        <v>1</v>
      </c>
      <c r="Q1078" s="564">
        <v>1</v>
      </c>
      <c r="R1078" s="564">
        <v>1</v>
      </c>
      <c r="S1078" s="564">
        <v>1</v>
      </c>
      <c r="T1078" s="564">
        <v>1</v>
      </c>
      <c r="U1078" s="564">
        <v>1</v>
      </c>
      <c r="V1078" s="564">
        <v>1</v>
      </c>
      <c r="W1078" s="564">
        <v>1</v>
      </c>
      <c r="X1078" s="564">
        <v>1</v>
      </c>
      <c r="Y1078" s="564">
        <v>1</v>
      </c>
      <c r="Z1078" s="564">
        <v>1</v>
      </c>
      <c r="AA1078" s="564">
        <v>1</v>
      </c>
      <c r="AB1078" s="564">
        <v>1</v>
      </c>
      <c r="AC1078" s="564">
        <v>1</v>
      </c>
      <c r="AD1078" s="564">
        <v>1</v>
      </c>
      <c r="AE1078" s="564">
        <v>1</v>
      </c>
      <c r="AF1078" s="564">
        <v>1</v>
      </c>
      <c r="AG1078" s="564">
        <v>1</v>
      </c>
      <c r="AH1078" s="564">
        <v>1</v>
      </c>
      <c r="AI1078" s="564">
        <v>1</v>
      </c>
      <c r="AJ1078" s="564">
        <v>1</v>
      </c>
      <c r="AK1078" s="564">
        <v>1</v>
      </c>
    </row>
    <row r="1079" spans="1:37">
      <c r="A1079">
        <v>1075</v>
      </c>
      <c r="B1079" s="564">
        <f t="shared" ca="1" si="102"/>
        <v>0</v>
      </c>
      <c r="C1079" s="564">
        <f t="shared" ca="1" si="97"/>
        <v>0</v>
      </c>
      <c r="D1079" s="564">
        <f t="shared" ca="1" si="100"/>
        <v>0</v>
      </c>
      <c r="E1079" s="564">
        <f t="shared" ca="1" si="98"/>
        <v>0</v>
      </c>
      <c r="F1079" s="564">
        <f t="shared" ca="1" si="101"/>
        <v>1</v>
      </c>
      <c r="G1079" s="564">
        <f t="shared" ca="1" si="99"/>
        <v>-2.992544699033612</v>
      </c>
      <c r="H1079" s="564">
        <v>0</v>
      </c>
      <c r="I1079" s="564">
        <v>0</v>
      </c>
      <c r="J1079" s="564">
        <v>0</v>
      </c>
      <c r="K1079" s="564">
        <v>0</v>
      </c>
      <c r="L1079" s="564">
        <v>0</v>
      </c>
      <c r="M1079" s="564">
        <v>0</v>
      </c>
      <c r="N1079" s="564">
        <v>0</v>
      </c>
      <c r="O1079" s="564">
        <v>0</v>
      </c>
      <c r="P1079" s="564">
        <v>0</v>
      </c>
      <c r="Q1079" s="564">
        <v>0</v>
      </c>
      <c r="R1079" s="564">
        <v>0</v>
      </c>
      <c r="S1079" s="564">
        <v>0</v>
      </c>
      <c r="T1079" s="564">
        <v>0</v>
      </c>
      <c r="U1079" s="564">
        <v>0</v>
      </c>
      <c r="V1079" s="564">
        <v>0</v>
      </c>
      <c r="W1079" s="564">
        <v>0</v>
      </c>
      <c r="X1079" s="564">
        <v>0</v>
      </c>
      <c r="Y1079" s="564">
        <v>0</v>
      </c>
      <c r="Z1079" s="564">
        <v>0</v>
      </c>
      <c r="AA1079" s="564">
        <v>0</v>
      </c>
      <c r="AB1079" s="564">
        <v>0</v>
      </c>
      <c r="AC1079" s="564">
        <v>0</v>
      </c>
      <c r="AD1079" s="564">
        <v>0</v>
      </c>
      <c r="AE1079" s="564">
        <v>0</v>
      </c>
      <c r="AF1079" s="564">
        <v>0</v>
      </c>
      <c r="AG1079" s="564">
        <v>0</v>
      </c>
      <c r="AH1079" s="564">
        <v>0</v>
      </c>
      <c r="AI1079" s="564">
        <v>0</v>
      </c>
      <c r="AJ1079" s="564">
        <v>0</v>
      </c>
      <c r="AK1079" s="564">
        <v>0</v>
      </c>
    </row>
    <row r="1080" spans="1:37">
      <c r="A1080">
        <v>1076</v>
      </c>
      <c r="B1080" s="564">
        <f t="shared" ca="1" si="102"/>
        <v>0</v>
      </c>
      <c r="C1080" s="564">
        <f t="shared" ca="1" si="97"/>
        <v>0</v>
      </c>
      <c r="D1080" s="564">
        <f t="shared" ca="1" si="100"/>
        <v>0</v>
      </c>
      <c r="E1080" s="564">
        <f t="shared" ca="1" si="98"/>
        <v>0</v>
      </c>
      <c r="F1080" s="564">
        <f t="shared" ca="1" si="101"/>
        <v>1</v>
      </c>
      <c r="G1080" s="564">
        <f t="shared" ca="1" si="99"/>
        <v>-6.9163842131689801E-3</v>
      </c>
      <c r="H1080" s="564">
        <v>0</v>
      </c>
      <c r="I1080" s="564">
        <v>0</v>
      </c>
      <c r="J1080" s="564">
        <v>0</v>
      </c>
      <c r="K1080" s="564">
        <v>0</v>
      </c>
      <c r="L1080" s="564">
        <v>0</v>
      </c>
      <c r="M1080" s="564">
        <v>0</v>
      </c>
      <c r="N1080" s="564">
        <v>0</v>
      </c>
      <c r="O1080" s="564">
        <v>0</v>
      </c>
      <c r="P1080" s="564">
        <v>0</v>
      </c>
      <c r="Q1080" s="564">
        <v>0</v>
      </c>
      <c r="R1080" s="564">
        <v>0</v>
      </c>
      <c r="S1080" s="564">
        <v>0</v>
      </c>
      <c r="T1080" s="564">
        <v>0</v>
      </c>
      <c r="U1080" s="564">
        <v>0</v>
      </c>
      <c r="V1080" s="564">
        <v>0</v>
      </c>
      <c r="W1080" s="564">
        <v>0</v>
      </c>
      <c r="X1080" s="564">
        <v>0</v>
      </c>
      <c r="Y1080" s="564">
        <v>0</v>
      </c>
      <c r="Z1080" s="564">
        <v>0</v>
      </c>
      <c r="AA1080" s="564">
        <v>0</v>
      </c>
      <c r="AB1080" s="564">
        <v>0</v>
      </c>
      <c r="AC1080" s="564">
        <v>0</v>
      </c>
      <c r="AD1080" s="564">
        <v>0</v>
      </c>
      <c r="AE1080" s="564">
        <v>0</v>
      </c>
      <c r="AF1080" s="564">
        <v>0</v>
      </c>
      <c r="AG1080" s="564">
        <v>0</v>
      </c>
      <c r="AH1080" s="564">
        <v>0</v>
      </c>
      <c r="AI1080" s="564">
        <v>0</v>
      </c>
      <c r="AJ1080" s="564">
        <v>0</v>
      </c>
      <c r="AK1080" s="564">
        <v>0</v>
      </c>
    </row>
    <row r="1081" spans="1:37">
      <c r="A1081">
        <v>1077</v>
      </c>
      <c r="B1081" s="564">
        <f t="shared" ca="1" si="102"/>
        <v>0</v>
      </c>
      <c r="C1081" s="564">
        <f t="shared" ca="1" si="97"/>
        <v>0</v>
      </c>
      <c r="D1081" s="564">
        <f t="shared" ca="1" si="100"/>
        <v>0</v>
      </c>
      <c r="E1081" s="564">
        <f t="shared" ca="1" si="98"/>
        <v>0</v>
      </c>
      <c r="F1081" s="564">
        <f t="shared" ca="1" si="101"/>
        <v>1</v>
      </c>
      <c r="G1081" s="564">
        <f t="shared" ca="1" si="99"/>
        <v>-0.64858545760227093</v>
      </c>
      <c r="H1081" s="564">
        <v>0</v>
      </c>
      <c r="I1081" s="564">
        <v>0</v>
      </c>
      <c r="J1081" s="564">
        <v>0</v>
      </c>
      <c r="K1081" s="564">
        <v>0</v>
      </c>
      <c r="L1081" s="564">
        <v>0</v>
      </c>
      <c r="M1081" s="564">
        <v>0</v>
      </c>
      <c r="N1081" s="564">
        <v>0</v>
      </c>
      <c r="O1081" s="564">
        <v>0</v>
      </c>
      <c r="P1081" s="564">
        <v>0</v>
      </c>
      <c r="Q1081" s="564">
        <v>0</v>
      </c>
      <c r="R1081" s="564">
        <v>0</v>
      </c>
      <c r="S1081" s="564">
        <v>0</v>
      </c>
      <c r="T1081" s="564">
        <v>0</v>
      </c>
      <c r="U1081" s="564">
        <v>0</v>
      </c>
      <c r="V1081" s="564">
        <v>0</v>
      </c>
      <c r="W1081" s="564">
        <v>0</v>
      </c>
      <c r="X1081" s="564">
        <v>0</v>
      </c>
      <c r="Y1081" s="564">
        <v>0</v>
      </c>
      <c r="Z1081" s="564">
        <v>0</v>
      </c>
      <c r="AA1081" s="564">
        <v>0</v>
      </c>
      <c r="AB1081" s="564">
        <v>0</v>
      </c>
      <c r="AC1081" s="564">
        <v>0</v>
      </c>
      <c r="AD1081" s="564">
        <v>0</v>
      </c>
      <c r="AE1081" s="564">
        <v>0</v>
      </c>
      <c r="AF1081" s="564">
        <v>0</v>
      </c>
      <c r="AG1081" s="564">
        <v>0</v>
      </c>
      <c r="AH1081" s="564">
        <v>0</v>
      </c>
      <c r="AI1081" s="564">
        <v>0</v>
      </c>
      <c r="AJ1081" s="564">
        <v>0</v>
      </c>
      <c r="AK1081" s="564">
        <v>0</v>
      </c>
    </row>
    <row r="1082" spans="1:37">
      <c r="A1082">
        <v>1078</v>
      </c>
      <c r="B1082" s="564">
        <f t="shared" ca="1" si="102"/>
        <v>3</v>
      </c>
      <c r="C1082" s="564">
        <f t="shared" ca="1" si="97"/>
        <v>9</v>
      </c>
      <c r="D1082" s="564">
        <f t="shared" ca="1" si="100"/>
        <v>3</v>
      </c>
      <c r="E1082" s="564">
        <f t="shared" ca="1" si="98"/>
        <v>2.5499999999999998</v>
      </c>
      <c r="F1082" s="564">
        <f t="shared" ca="1" si="101"/>
        <v>0.73157894736842111</v>
      </c>
      <c r="G1082" s="564">
        <f t="shared" ca="1" si="99"/>
        <v>8.1993388701678782</v>
      </c>
      <c r="H1082" s="564">
        <v>1</v>
      </c>
      <c r="I1082" s="564">
        <v>0</v>
      </c>
      <c r="J1082" s="564">
        <v>0</v>
      </c>
      <c r="K1082" s="564">
        <v>0</v>
      </c>
      <c r="L1082" s="564">
        <v>1</v>
      </c>
      <c r="M1082" s="564">
        <v>0</v>
      </c>
      <c r="N1082" s="564">
        <v>1</v>
      </c>
      <c r="O1082" s="564">
        <v>0</v>
      </c>
      <c r="P1082" s="564">
        <v>0</v>
      </c>
      <c r="Q1082" s="564">
        <v>0</v>
      </c>
      <c r="R1082" s="564">
        <v>0</v>
      </c>
      <c r="S1082" s="564">
        <v>0</v>
      </c>
      <c r="T1082" s="564">
        <v>0</v>
      </c>
      <c r="U1082" s="564">
        <v>0</v>
      </c>
      <c r="V1082" s="564">
        <v>0</v>
      </c>
      <c r="W1082" s="564">
        <v>0</v>
      </c>
      <c r="X1082" s="564">
        <v>0</v>
      </c>
      <c r="Y1082" s="564">
        <v>0</v>
      </c>
      <c r="Z1082" s="564">
        <v>0</v>
      </c>
      <c r="AA1082" s="564">
        <v>0</v>
      </c>
      <c r="AB1082" s="564">
        <v>0</v>
      </c>
      <c r="AC1082" s="564">
        <v>0</v>
      </c>
      <c r="AD1082" s="564">
        <v>0</v>
      </c>
      <c r="AE1082" s="564">
        <v>0</v>
      </c>
      <c r="AF1082" s="564">
        <v>0</v>
      </c>
      <c r="AG1082" s="564">
        <v>0</v>
      </c>
      <c r="AH1082" s="564">
        <v>0</v>
      </c>
      <c r="AI1082" s="564">
        <v>0</v>
      </c>
      <c r="AJ1082" s="564">
        <v>0</v>
      </c>
      <c r="AK1082" s="564">
        <v>0</v>
      </c>
    </row>
    <row r="1083" spans="1:37">
      <c r="A1083">
        <v>1079</v>
      </c>
      <c r="B1083" s="564">
        <f t="shared" ca="1" si="102"/>
        <v>0</v>
      </c>
      <c r="C1083" s="564">
        <f t="shared" ca="1" si="97"/>
        <v>0</v>
      </c>
      <c r="D1083" s="564">
        <f t="shared" ca="1" si="100"/>
        <v>0</v>
      </c>
      <c r="E1083" s="564">
        <f t="shared" ca="1" si="98"/>
        <v>0</v>
      </c>
      <c r="F1083" s="564">
        <f t="shared" ca="1" si="101"/>
        <v>1</v>
      </c>
      <c r="G1083" s="564">
        <f t="shared" ca="1" si="99"/>
        <v>2.6897127170895172</v>
      </c>
      <c r="H1083" s="564">
        <v>0</v>
      </c>
      <c r="I1083" s="564">
        <v>0</v>
      </c>
      <c r="J1083" s="564">
        <v>0</v>
      </c>
      <c r="K1083" s="564">
        <v>0</v>
      </c>
      <c r="L1083" s="564">
        <v>0</v>
      </c>
      <c r="M1083" s="564">
        <v>0</v>
      </c>
      <c r="N1083" s="564">
        <v>0</v>
      </c>
      <c r="O1083" s="564">
        <v>0</v>
      </c>
      <c r="P1083" s="564">
        <v>0</v>
      </c>
      <c r="Q1083" s="564">
        <v>0</v>
      </c>
      <c r="R1083" s="564">
        <v>0</v>
      </c>
      <c r="S1083" s="564">
        <v>0</v>
      </c>
      <c r="T1083" s="564">
        <v>0</v>
      </c>
      <c r="U1083" s="564">
        <v>0</v>
      </c>
      <c r="V1083" s="564">
        <v>0</v>
      </c>
      <c r="W1083" s="564">
        <v>0</v>
      </c>
      <c r="X1083" s="564">
        <v>0</v>
      </c>
      <c r="Y1083" s="564">
        <v>0</v>
      </c>
      <c r="Z1083" s="564">
        <v>0</v>
      </c>
      <c r="AA1083" s="564">
        <v>0</v>
      </c>
      <c r="AB1083" s="564">
        <v>0</v>
      </c>
      <c r="AC1083" s="564">
        <v>0</v>
      </c>
      <c r="AD1083" s="564">
        <v>0</v>
      </c>
      <c r="AE1083" s="564">
        <v>0</v>
      </c>
      <c r="AF1083" s="564">
        <v>0</v>
      </c>
      <c r="AG1083" s="564">
        <v>0</v>
      </c>
      <c r="AH1083" s="564">
        <v>0</v>
      </c>
      <c r="AI1083" s="564">
        <v>0</v>
      </c>
      <c r="AJ1083" s="564">
        <v>0</v>
      </c>
      <c r="AK1083" s="564">
        <v>0</v>
      </c>
    </row>
    <row r="1084" spans="1:37">
      <c r="A1084">
        <v>1080</v>
      </c>
      <c r="B1084" s="564">
        <f t="shared" ca="1" si="102"/>
        <v>0</v>
      </c>
      <c r="C1084" s="564">
        <f t="shared" ca="1" si="97"/>
        <v>0</v>
      </c>
      <c r="D1084" s="564">
        <f t="shared" ca="1" si="100"/>
        <v>0</v>
      </c>
      <c r="E1084" s="564">
        <f t="shared" ca="1" si="98"/>
        <v>0</v>
      </c>
      <c r="F1084" s="564">
        <f t="shared" ca="1" si="101"/>
        <v>1</v>
      </c>
      <c r="G1084" s="564">
        <f t="shared" ca="1" si="99"/>
        <v>2.1367625845199312</v>
      </c>
      <c r="H1084" s="564">
        <v>0</v>
      </c>
      <c r="I1084" s="564">
        <v>0</v>
      </c>
      <c r="J1084" s="564">
        <v>0</v>
      </c>
      <c r="K1084" s="564">
        <v>0</v>
      </c>
      <c r="L1084" s="564">
        <v>0</v>
      </c>
      <c r="M1084" s="564">
        <v>0</v>
      </c>
      <c r="N1084" s="564">
        <v>0</v>
      </c>
      <c r="O1084" s="564">
        <v>0</v>
      </c>
      <c r="P1084" s="564">
        <v>0</v>
      </c>
      <c r="Q1084" s="564">
        <v>0</v>
      </c>
      <c r="R1084" s="564">
        <v>0</v>
      </c>
      <c r="S1084" s="564">
        <v>0</v>
      </c>
      <c r="T1084" s="564">
        <v>0</v>
      </c>
      <c r="U1084" s="564">
        <v>0</v>
      </c>
      <c r="V1084" s="564">
        <v>0</v>
      </c>
      <c r="W1084" s="564">
        <v>0</v>
      </c>
      <c r="X1084" s="564">
        <v>0</v>
      </c>
      <c r="Y1084" s="564">
        <v>0</v>
      </c>
      <c r="Z1084" s="564">
        <v>0</v>
      </c>
      <c r="AA1084" s="564">
        <v>0</v>
      </c>
      <c r="AB1084" s="564">
        <v>0</v>
      </c>
      <c r="AC1084" s="564">
        <v>0</v>
      </c>
      <c r="AD1084" s="564">
        <v>0</v>
      </c>
      <c r="AE1084" s="564">
        <v>0</v>
      </c>
      <c r="AF1084" s="564">
        <v>0</v>
      </c>
      <c r="AG1084" s="564">
        <v>0</v>
      </c>
      <c r="AH1084" s="564">
        <v>0</v>
      </c>
      <c r="AI1084" s="564">
        <v>0</v>
      </c>
      <c r="AJ1084" s="564">
        <v>0</v>
      </c>
      <c r="AK1084" s="564">
        <v>0</v>
      </c>
    </row>
    <row r="1085" spans="1:37">
      <c r="A1085">
        <v>1081</v>
      </c>
      <c r="B1085" s="564">
        <f t="shared" ca="1" si="102"/>
        <v>0</v>
      </c>
      <c r="C1085" s="564">
        <f t="shared" ca="1" si="97"/>
        <v>0</v>
      </c>
      <c r="D1085" s="564">
        <f t="shared" ca="1" si="100"/>
        <v>0</v>
      </c>
      <c r="E1085" s="564">
        <f t="shared" ca="1" si="98"/>
        <v>0</v>
      </c>
      <c r="F1085" s="564">
        <f t="shared" ca="1" si="101"/>
        <v>1</v>
      </c>
      <c r="G1085" s="564">
        <f t="shared" ca="1" si="99"/>
        <v>-3.8555777295746414</v>
      </c>
      <c r="H1085" s="564">
        <v>0</v>
      </c>
      <c r="I1085" s="564">
        <v>0</v>
      </c>
      <c r="J1085" s="564">
        <v>0</v>
      </c>
      <c r="K1085" s="564">
        <v>0</v>
      </c>
      <c r="L1085" s="564">
        <v>0</v>
      </c>
      <c r="M1085" s="564">
        <v>0</v>
      </c>
      <c r="N1085" s="564">
        <v>0</v>
      </c>
      <c r="O1085" s="564">
        <v>0</v>
      </c>
      <c r="P1085" s="564">
        <v>0</v>
      </c>
      <c r="Q1085" s="564">
        <v>0</v>
      </c>
      <c r="R1085" s="564">
        <v>0</v>
      </c>
      <c r="S1085" s="564">
        <v>0</v>
      </c>
      <c r="T1085" s="564">
        <v>0</v>
      </c>
      <c r="U1085" s="564">
        <v>0</v>
      </c>
      <c r="V1085" s="564">
        <v>0</v>
      </c>
      <c r="W1085" s="564">
        <v>0</v>
      </c>
      <c r="X1085" s="564">
        <v>0</v>
      </c>
      <c r="Y1085" s="564">
        <v>0</v>
      </c>
      <c r="Z1085" s="564">
        <v>0</v>
      </c>
      <c r="AA1085" s="564">
        <v>0</v>
      </c>
      <c r="AB1085" s="564">
        <v>0</v>
      </c>
      <c r="AC1085" s="564">
        <v>0</v>
      </c>
      <c r="AD1085" s="564">
        <v>0</v>
      </c>
      <c r="AE1085" s="564">
        <v>0</v>
      </c>
      <c r="AF1085" s="564">
        <v>0</v>
      </c>
      <c r="AG1085" s="564">
        <v>0</v>
      </c>
      <c r="AH1085" s="564">
        <v>0</v>
      </c>
      <c r="AI1085" s="564">
        <v>0</v>
      </c>
      <c r="AJ1085" s="564">
        <v>0</v>
      </c>
      <c r="AK1085" s="564">
        <v>0</v>
      </c>
    </row>
    <row r="1086" spans="1:37">
      <c r="A1086">
        <v>1082</v>
      </c>
      <c r="B1086" s="564">
        <f t="shared" ca="1" si="102"/>
        <v>20</v>
      </c>
      <c r="C1086" s="564">
        <f t="shared" ca="1" si="97"/>
        <v>400</v>
      </c>
      <c r="D1086" s="564">
        <f t="shared" ca="1" si="100"/>
        <v>20</v>
      </c>
      <c r="E1086" s="564">
        <f t="shared" ca="1" si="98"/>
        <v>0</v>
      </c>
      <c r="F1086" s="564">
        <f t="shared" ca="1" si="101"/>
        <v>1</v>
      </c>
      <c r="G1086" s="564">
        <f t="shared" ca="1" si="99"/>
        <v>-2.9200506645671265</v>
      </c>
      <c r="H1086" s="564">
        <v>1</v>
      </c>
      <c r="I1086" s="564">
        <v>1</v>
      </c>
      <c r="J1086" s="564">
        <v>1</v>
      </c>
      <c r="K1086" s="564">
        <v>1</v>
      </c>
      <c r="L1086" s="564">
        <v>1</v>
      </c>
      <c r="M1086" s="564">
        <v>1</v>
      </c>
      <c r="N1086" s="564">
        <v>1</v>
      </c>
      <c r="O1086" s="564">
        <v>1</v>
      </c>
      <c r="P1086" s="564">
        <v>1</v>
      </c>
      <c r="Q1086" s="564">
        <v>1</v>
      </c>
      <c r="R1086" s="564">
        <v>1</v>
      </c>
      <c r="S1086" s="564">
        <v>1</v>
      </c>
      <c r="T1086" s="564">
        <v>1</v>
      </c>
      <c r="U1086" s="564">
        <v>1</v>
      </c>
      <c r="V1086" s="564">
        <v>1</v>
      </c>
      <c r="W1086" s="564">
        <v>1</v>
      </c>
      <c r="X1086" s="564">
        <v>1</v>
      </c>
      <c r="Y1086" s="564">
        <v>1</v>
      </c>
      <c r="Z1086" s="564">
        <v>1</v>
      </c>
      <c r="AA1086" s="564">
        <v>1</v>
      </c>
      <c r="AB1086" s="564">
        <v>1</v>
      </c>
      <c r="AC1086" s="564">
        <v>1</v>
      </c>
      <c r="AD1086" s="564">
        <v>1</v>
      </c>
      <c r="AE1086" s="564">
        <v>1</v>
      </c>
      <c r="AF1086" s="564">
        <v>1</v>
      </c>
      <c r="AG1086" s="564">
        <v>1</v>
      </c>
      <c r="AH1086" s="564">
        <v>1</v>
      </c>
      <c r="AI1086" s="564">
        <v>1</v>
      </c>
      <c r="AJ1086" s="564">
        <v>1</v>
      </c>
      <c r="AK1086" s="564">
        <v>1</v>
      </c>
    </row>
    <row r="1087" spans="1:37">
      <c r="A1087">
        <v>1083</v>
      </c>
      <c r="B1087" s="564">
        <f t="shared" ca="1" si="102"/>
        <v>0</v>
      </c>
      <c r="C1087" s="564">
        <f t="shared" ca="1" si="97"/>
        <v>0</v>
      </c>
      <c r="D1087" s="564">
        <f t="shared" ca="1" si="100"/>
        <v>0</v>
      </c>
      <c r="E1087" s="564">
        <f t="shared" ca="1" si="98"/>
        <v>0</v>
      </c>
      <c r="F1087" s="564">
        <f t="shared" ca="1" si="101"/>
        <v>1</v>
      </c>
      <c r="G1087" s="564">
        <f t="shared" ca="1" si="99"/>
        <v>-0.86968217618351473</v>
      </c>
      <c r="H1087" s="564">
        <v>0</v>
      </c>
      <c r="I1087" s="564">
        <v>0</v>
      </c>
      <c r="J1087" s="564">
        <v>0</v>
      </c>
      <c r="K1087" s="564">
        <v>0</v>
      </c>
      <c r="L1087" s="564">
        <v>0</v>
      </c>
      <c r="M1087" s="564">
        <v>0</v>
      </c>
      <c r="N1087" s="564">
        <v>0</v>
      </c>
      <c r="O1087" s="564">
        <v>0</v>
      </c>
      <c r="P1087" s="564">
        <v>0</v>
      </c>
      <c r="Q1087" s="564">
        <v>0</v>
      </c>
      <c r="R1087" s="564">
        <v>0</v>
      </c>
      <c r="S1087" s="564">
        <v>0</v>
      </c>
      <c r="T1087" s="564">
        <v>0</v>
      </c>
      <c r="U1087" s="564">
        <v>0</v>
      </c>
      <c r="V1087" s="564">
        <v>0</v>
      </c>
      <c r="W1087" s="564">
        <v>0</v>
      </c>
      <c r="X1087" s="564">
        <v>0</v>
      </c>
      <c r="Y1087" s="564">
        <v>0</v>
      </c>
      <c r="Z1087" s="564">
        <v>0</v>
      </c>
      <c r="AA1087" s="564">
        <v>0</v>
      </c>
      <c r="AB1087" s="564">
        <v>0</v>
      </c>
      <c r="AC1087" s="564">
        <v>0</v>
      </c>
      <c r="AD1087" s="564">
        <v>0</v>
      </c>
      <c r="AE1087" s="564">
        <v>0</v>
      </c>
      <c r="AF1087" s="564">
        <v>0</v>
      </c>
      <c r="AG1087" s="564">
        <v>0</v>
      </c>
      <c r="AH1087" s="564">
        <v>0</v>
      </c>
      <c r="AI1087" s="564">
        <v>0</v>
      </c>
      <c r="AJ1087" s="564">
        <v>0</v>
      </c>
      <c r="AK1087" s="564">
        <v>0</v>
      </c>
    </row>
    <row r="1088" spans="1:37">
      <c r="A1088">
        <v>1084</v>
      </c>
      <c r="B1088" s="564">
        <f t="shared" ca="1" si="102"/>
        <v>20</v>
      </c>
      <c r="C1088" s="564">
        <f t="shared" ca="1" si="97"/>
        <v>400</v>
      </c>
      <c r="D1088" s="564">
        <f t="shared" ca="1" si="100"/>
        <v>20</v>
      </c>
      <c r="E1088" s="564">
        <f t="shared" ca="1" si="98"/>
        <v>0</v>
      </c>
      <c r="F1088" s="564">
        <f t="shared" ca="1" si="101"/>
        <v>1</v>
      </c>
      <c r="G1088" s="564">
        <f t="shared" ca="1" si="99"/>
        <v>-4.2662966838273615</v>
      </c>
      <c r="H1088" s="564">
        <v>1</v>
      </c>
      <c r="I1088" s="564">
        <v>1</v>
      </c>
      <c r="J1088" s="564">
        <v>1</v>
      </c>
      <c r="K1088" s="564">
        <v>1</v>
      </c>
      <c r="L1088" s="564">
        <v>1</v>
      </c>
      <c r="M1088" s="564">
        <v>1</v>
      </c>
      <c r="N1088" s="564">
        <v>1</v>
      </c>
      <c r="O1088" s="564">
        <v>1</v>
      </c>
      <c r="P1088" s="564">
        <v>1</v>
      </c>
      <c r="Q1088" s="564">
        <v>1</v>
      </c>
      <c r="R1088" s="564">
        <v>1</v>
      </c>
      <c r="S1088" s="564">
        <v>1</v>
      </c>
      <c r="T1088" s="564">
        <v>1</v>
      </c>
      <c r="U1088" s="564">
        <v>1</v>
      </c>
      <c r="V1088" s="564">
        <v>1</v>
      </c>
      <c r="W1088" s="564">
        <v>1</v>
      </c>
      <c r="X1088" s="564">
        <v>1</v>
      </c>
      <c r="Y1088" s="564">
        <v>1</v>
      </c>
      <c r="Z1088" s="564">
        <v>1</v>
      </c>
      <c r="AA1088" s="564">
        <v>1</v>
      </c>
      <c r="AB1088" s="564">
        <v>1</v>
      </c>
      <c r="AC1088" s="564">
        <v>1</v>
      </c>
      <c r="AD1088" s="564">
        <v>1</v>
      </c>
      <c r="AE1088" s="564">
        <v>1</v>
      </c>
      <c r="AF1088" s="564">
        <v>1</v>
      </c>
      <c r="AG1088" s="564">
        <v>1</v>
      </c>
      <c r="AH1088" s="564">
        <v>1</v>
      </c>
      <c r="AI1088" s="564">
        <v>1</v>
      </c>
      <c r="AJ1088" s="564">
        <v>1</v>
      </c>
      <c r="AK1088" s="564">
        <v>1</v>
      </c>
    </row>
    <row r="1089" spans="1:37">
      <c r="A1089">
        <v>1085</v>
      </c>
      <c r="B1089" s="564">
        <f t="shared" ca="1" si="102"/>
        <v>0</v>
      </c>
      <c r="C1089" s="564">
        <f t="shared" ca="1" si="97"/>
        <v>0</v>
      </c>
      <c r="D1089" s="564">
        <f t="shared" ca="1" si="100"/>
        <v>0</v>
      </c>
      <c r="E1089" s="564">
        <f t="shared" ca="1" si="98"/>
        <v>0</v>
      </c>
      <c r="F1089" s="564">
        <f t="shared" ca="1" si="101"/>
        <v>1</v>
      </c>
      <c r="G1089" s="564">
        <f t="shared" ca="1" si="99"/>
        <v>4.4574257926687189</v>
      </c>
      <c r="H1089" s="564">
        <v>0</v>
      </c>
      <c r="I1089" s="564">
        <v>0</v>
      </c>
      <c r="J1089" s="564">
        <v>0</v>
      </c>
      <c r="K1089" s="564">
        <v>0</v>
      </c>
      <c r="L1089" s="564">
        <v>0</v>
      </c>
      <c r="M1089" s="564">
        <v>0</v>
      </c>
      <c r="N1089" s="564">
        <v>0</v>
      </c>
      <c r="O1089" s="564">
        <v>0</v>
      </c>
      <c r="P1089" s="564">
        <v>0</v>
      </c>
      <c r="Q1089" s="564">
        <v>0</v>
      </c>
      <c r="R1089" s="564">
        <v>0</v>
      </c>
      <c r="S1089" s="564">
        <v>0</v>
      </c>
      <c r="T1089" s="564">
        <v>0</v>
      </c>
      <c r="U1089" s="564">
        <v>0</v>
      </c>
      <c r="V1089" s="564">
        <v>0</v>
      </c>
      <c r="W1089" s="564">
        <v>0</v>
      </c>
      <c r="X1089" s="564">
        <v>0</v>
      </c>
      <c r="Y1089" s="564">
        <v>0</v>
      </c>
      <c r="Z1089" s="564">
        <v>0</v>
      </c>
      <c r="AA1089" s="564">
        <v>0</v>
      </c>
      <c r="AB1089" s="564">
        <v>0</v>
      </c>
      <c r="AC1089" s="564">
        <v>0</v>
      </c>
      <c r="AD1089" s="564">
        <v>0</v>
      </c>
      <c r="AE1089" s="564">
        <v>0</v>
      </c>
      <c r="AF1089" s="564">
        <v>0</v>
      </c>
      <c r="AG1089" s="564">
        <v>0</v>
      </c>
      <c r="AH1089" s="564">
        <v>0</v>
      </c>
      <c r="AI1089" s="564">
        <v>0</v>
      </c>
      <c r="AJ1089" s="564">
        <v>0</v>
      </c>
      <c r="AK1089" s="564">
        <v>0</v>
      </c>
    </row>
    <row r="1090" spans="1:37">
      <c r="A1090">
        <v>1086</v>
      </c>
      <c r="B1090" s="564">
        <f t="shared" ca="1" si="102"/>
        <v>0</v>
      </c>
      <c r="C1090" s="564">
        <f t="shared" ca="1" si="97"/>
        <v>0</v>
      </c>
      <c r="D1090" s="564">
        <f t="shared" ca="1" si="100"/>
        <v>0</v>
      </c>
      <c r="E1090" s="564">
        <f t="shared" ca="1" si="98"/>
        <v>0</v>
      </c>
      <c r="F1090" s="564">
        <f t="shared" ca="1" si="101"/>
        <v>1</v>
      </c>
      <c r="G1090" s="564">
        <f t="shared" ca="1" si="99"/>
        <v>6.6400213541827231</v>
      </c>
      <c r="H1090" s="564">
        <v>0</v>
      </c>
      <c r="I1090" s="564">
        <v>0</v>
      </c>
      <c r="J1090" s="564">
        <v>0</v>
      </c>
      <c r="K1090" s="564">
        <v>0</v>
      </c>
      <c r="L1090" s="564">
        <v>0</v>
      </c>
      <c r="M1090" s="564">
        <v>0</v>
      </c>
      <c r="N1090" s="564">
        <v>0</v>
      </c>
      <c r="O1090" s="564">
        <v>0</v>
      </c>
      <c r="P1090" s="564">
        <v>0</v>
      </c>
      <c r="Q1090" s="564">
        <v>0</v>
      </c>
      <c r="R1090" s="564">
        <v>0</v>
      </c>
      <c r="S1090" s="564">
        <v>0</v>
      </c>
      <c r="T1090" s="564">
        <v>0</v>
      </c>
      <c r="U1090" s="564">
        <v>0</v>
      </c>
      <c r="V1090" s="564">
        <v>0</v>
      </c>
      <c r="W1090" s="564">
        <v>0</v>
      </c>
      <c r="X1090" s="564">
        <v>0</v>
      </c>
      <c r="Y1090" s="564">
        <v>0</v>
      </c>
      <c r="Z1090" s="564">
        <v>0</v>
      </c>
      <c r="AA1090" s="564">
        <v>0</v>
      </c>
      <c r="AB1090" s="564">
        <v>0</v>
      </c>
      <c r="AC1090" s="564">
        <v>0</v>
      </c>
      <c r="AD1090" s="564">
        <v>0</v>
      </c>
      <c r="AE1090" s="564">
        <v>0</v>
      </c>
      <c r="AF1090" s="564">
        <v>0</v>
      </c>
      <c r="AG1090" s="564">
        <v>0</v>
      </c>
      <c r="AH1090" s="564">
        <v>0</v>
      </c>
      <c r="AI1090" s="564">
        <v>0</v>
      </c>
      <c r="AJ1090" s="564">
        <v>0</v>
      </c>
      <c r="AK1090" s="564">
        <v>0</v>
      </c>
    </row>
    <row r="1091" spans="1:37">
      <c r="A1091">
        <v>1087</v>
      </c>
      <c r="B1091" s="564">
        <f t="shared" ca="1" si="102"/>
        <v>20</v>
      </c>
      <c r="C1091" s="564">
        <f t="shared" ca="1" si="97"/>
        <v>400</v>
      </c>
      <c r="D1091" s="564">
        <f t="shared" ca="1" si="100"/>
        <v>20</v>
      </c>
      <c r="E1091" s="564">
        <f t="shared" ca="1" si="98"/>
        <v>0</v>
      </c>
      <c r="F1091" s="564">
        <f t="shared" ca="1" si="101"/>
        <v>1</v>
      </c>
      <c r="G1091" s="564">
        <f t="shared" ca="1" si="99"/>
        <v>7.1691364487092226</v>
      </c>
      <c r="H1091" s="564">
        <v>1</v>
      </c>
      <c r="I1091" s="564">
        <v>1</v>
      </c>
      <c r="J1091" s="564">
        <v>1</v>
      </c>
      <c r="K1091" s="564">
        <v>1</v>
      </c>
      <c r="L1091" s="564">
        <v>1</v>
      </c>
      <c r="M1091" s="564">
        <v>1</v>
      </c>
      <c r="N1091" s="564">
        <v>1</v>
      </c>
      <c r="O1091" s="564">
        <v>1</v>
      </c>
      <c r="P1091" s="564">
        <v>1</v>
      </c>
      <c r="Q1091" s="564">
        <v>1</v>
      </c>
      <c r="R1091" s="564">
        <v>1</v>
      </c>
      <c r="S1091" s="564">
        <v>1</v>
      </c>
      <c r="T1091" s="564">
        <v>1</v>
      </c>
      <c r="U1091" s="564">
        <v>1</v>
      </c>
      <c r="V1091" s="564">
        <v>1</v>
      </c>
      <c r="W1091" s="564">
        <v>1</v>
      </c>
      <c r="X1091" s="564">
        <v>1</v>
      </c>
      <c r="Y1091" s="564">
        <v>1</v>
      </c>
      <c r="Z1091" s="564">
        <v>1</v>
      </c>
      <c r="AA1091" s="564">
        <v>1</v>
      </c>
      <c r="AB1091" s="564">
        <v>1</v>
      </c>
      <c r="AC1091" s="564">
        <v>1</v>
      </c>
      <c r="AD1091" s="564">
        <v>1</v>
      </c>
      <c r="AE1091" s="564">
        <v>1</v>
      </c>
      <c r="AF1091" s="564">
        <v>1</v>
      </c>
      <c r="AG1091" s="564">
        <v>1</v>
      </c>
      <c r="AH1091" s="564">
        <v>1</v>
      </c>
      <c r="AI1091" s="564">
        <v>1</v>
      </c>
      <c r="AJ1091" s="564">
        <v>1</v>
      </c>
      <c r="AK1091" s="564">
        <v>1</v>
      </c>
    </row>
    <row r="1092" spans="1:37">
      <c r="A1092">
        <v>1088</v>
      </c>
      <c r="B1092" s="564">
        <f t="shared" ca="1" si="102"/>
        <v>20</v>
      </c>
      <c r="C1092" s="564">
        <f t="shared" ca="1" si="97"/>
        <v>400</v>
      </c>
      <c r="D1092" s="564">
        <f t="shared" ca="1" si="100"/>
        <v>20</v>
      </c>
      <c r="E1092" s="564">
        <f t="shared" ca="1" si="98"/>
        <v>0</v>
      </c>
      <c r="F1092" s="564">
        <f t="shared" ca="1" si="101"/>
        <v>1</v>
      </c>
      <c r="G1092" s="564">
        <f t="shared" ca="1" si="99"/>
        <v>4.5672820430369523</v>
      </c>
      <c r="H1092" s="564">
        <v>1</v>
      </c>
      <c r="I1092" s="564">
        <v>1</v>
      </c>
      <c r="J1092" s="564">
        <v>1</v>
      </c>
      <c r="K1092" s="564">
        <v>1</v>
      </c>
      <c r="L1092" s="564">
        <v>1</v>
      </c>
      <c r="M1092" s="564">
        <v>1</v>
      </c>
      <c r="N1092" s="564">
        <v>1</v>
      </c>
      <c r="O1092" s="564">
        <v>1</v>
      </c>
      <c r="P1092" s="564">
        <v>1</v>
      </c>
      <c r="Q1092" s="564">
        <v>1</v>
      </c>
      <c r="R1092" s="564">
        <v>1</v>
      </c>
      <c r="S1092" s="564">
        <v>1</v>
      </c>
      <c r="T1092" s="564">
        <v>1</v>
      </c>
      <c r="U1092" s="564">
        <v>1</v>
      </c>
      <c r="V1092" s="564">
        <v>1</v>
      </c>
      <c r="W1092" s="564">
        <v>1</v>
      </c>
      <c r="X1092" s="564">
        <v>1</v>
      </c>
      <c r="Y1092" s="564">
        <v>1</v>
      </c>
      <c r="Z1092" s="564">
        <v>1</v>
      </c>
      <c r="AA1092" s="564">
        <v>1</v>
      </c>
      <c r="AB1092" s="564">
        <v>1</v>
      </c>
      <c r="AC1092" s="564">
        <v>1</v>
      </c>
      <c r="AD1092" s="564">
        <v>1</v>
      </c>
      <c r="AE1092" s="564">
        <v>1</v>
      </c>
      <c r="AF1092" s="564">
        <v>1</v>
      </c>
      <c r="AG1092" s="564">
        <v>1</v>
      </c>
      <c r="AH1092" s="564">
        <v>1</v>
      </c>
      <c r="AI1092" s="564">
        <v>1</v>
      </c>
      <c r="AJ1092" s="564">
        <v>1</v>
      </c>
      <c r="AK1092" s="564">
        <v>1</v>
      </c>
    </row>
    <row r="1093" spans="1:37">
      <c r="A1093">
        <v>1089</v>
      </c>
      <c r="B1093" s="564">
        <f t="shared" ca="1" si="102"/>
        <v>0</v>
      </c>
      <c r="C1093" s="564">
        <f t="shared" ref="C1093:C1156" ca="1" si="103">B1093^2</f>
        <v>0</v>
      </c>
      <c r="D1093" s="564">
        <f t="shared" ca="1" si="100"/>
        <v>0</v>
      </c>
      <c r="E1093" s="564">
        <f t="shared" ref="E1093:E1156" ca="1" si="104">D1093-((B1093^2)/H$1)</f>
        <v>0</v>
      </c>
      <c r="F1093" s="564">
        <f t="shared" ca="1" si="101"/>
        <v>1</v>
      </c>
      <c r="G1093" s="564">
        <f t="shared" ref="G1093:G1156" ca="1" si="105">I$2+NORMSINV(RAND())*K$2</f>
        <v>6.0669254795493543</v>
      </c>
      <c r="H1093" s="564">
        <v>0</v>
      </c>
      <c r="I1093" s="564">
        <v>0</v>
      </c>
      <c r="J1093" s="564">
        <v>0</v>
      </c>
      <c r="K1093" s="564">
        <v>0</v>
      </c>
      <c r="L1093" s="564">
        <v>0</v>
      </c>
      <c r="M1093" s="564">
        <v>0</v>
      </c>
      <c r="N1093" s="564">
        <v>0</v>
      </c>
      <c r="O1093" s="564">
        <v>0</v>
      </c>
      <c r="P1093" s="564">
        <v>0</v>
      </c>
      <c r="Q1093" s="564">
        <v>0</v>
      </c>
      <c r="R1093" s="564">
        <v>0</v>
      </c>
      <c r="S1093" s="564">
        <v>0</v>
      </c>
      <c r="T1093" s="564">
        <v>0</v>
      </c>
      <c r="U1093" s="564">
        <v>0</v>
      </c>
      <c r="V1093" s="564">
        <v>0</v>
      </c>
      <c r="W1093" s="564">
        <v>0</v>
      </c>
      <c r="X1093" s="564">
        <v>0</v>
      </c>
      <c r="Y1093" s="564">
        <v>0</v>
      </c>
      <c r="Z1093" s="564">
        <v>0</v>
      </c>
      <c r="AA1093" s="564">
        <v>0</v>
      </c>
      <c r="AB1093" s="564">
        <v>0</v>
      </c>
      <c r="AC1093" s="564">
        <v>0</v>
      </c>
      <c r="AD1093" s="564">
        <v>0</v>
      </c>
      <c r="AE1093" s="564">
        <v>0</v>
      </c>
      <c r="AF1093" s="564">
        <v>0</v>
      </c>
      <c r="AG1093" s="564">
        <v>0</v>
      </c>
      <c r="AH1093" s="564">
        <v>0</v>
      </c>
      <c r="AI1093" s="564">
        <v>0</v>
      </c>
      <c r="AJ1093" s="564">
        <v>0</v>
      </c>
      <c r="AK1093" s="564">
        <v>0</v>
      </c>
    </row>
    <row r="1094" spans="1:37">
      <c r="A1094">
        <v>1090</v>
      </c>
      <c r="B1094" s="564">
        <f t="shared" ca="1" si="102"/>
        <v>0</v>
      </c>
      <c r="C1094" s="564">
        <f t="shared" ca="1" si="103"/>
        <v>0</v>
      </c>
      <c r="D1094" s="564">
        <f t="shared" ref="D1094:D1157" ca="1" si="106">B1094</f>
        <v>0</v>
      </c>
      <c r="E1094" s="564">
        <f t="shared" ca="1" si="104"/>
        <v>0</v>
      </c>
      <c r="F1094" s="564">
        <f t="shared" ref="F1094:F1157" ca="1" si="107">1-(2*B1094*(H$1-B1094)/(H$1*(H$1-1)))</f>
        <v>1</v>
      </c>
      <c r="G1094" s="564">
        <f t="shared" ca="1" si="105"/>
        <v>5.2855477728307658</v>
      </c>
      <c r="H1094" s="564">
        <v>0</v>
      </c>
      <c r="I1094" s="564">
        <v>0</v>
      </c>
      <c r="J1094" s="564">
        <v>0</v>
      </c>
      <c r="K1094" s="564">
        <v>0</v>
      </c>
      <c r="L1094" s="564">
        <v>0</v>
      </c>
      <c r="M1094" s="564">
        <v>0</v>
      </c>
      <c r="N1094" s="564">
        <v>0</v>
      </c>
      <c r="O1094" s="564">
        <v>0</v>
      </c>
      <c r="P1094" s="564">
        <v>0</v>
      </c>
      <c r="Q1094" s="564">
        <v>0</v>
      </c>
      <c r="R1094" s="564">
        <v>0</v>
      </c>
      <c r="S1094" s="564">
        <v>0</v>
      </c>
      <c r="T1094" s="564">
        <v>0</v>
      </c>
      <c r="U1094" s="564">
        <v>0</v>
      </c>
      <c r="V1094" s="564">
        <v>0</v>
      </c>
      <c r="W1094" s="564">
        <v>0</v>
      </c>
      <c r="X1094" s="564">
        <v>0</v>
      </c>
      <c r="Y1094" s="564">
        <v>0</v>
      </c>
      <c r="Z1094" s="564">
        <v>0</v>
      </c>
      <c r="AA1094" s="564">
        <v>0</v>
      </c>
      <c r="AB1094" s="564">
        <v>0</v>
      </c>
      <c r="AC1094" s="564">
        <v>0</v>
      </c>
      <c r="AD1094" s="564">
        <v>0</v>
      </c>
      <c r="AE1094" s="564">
        <v>0</v>
      </c>
      <c r="AF1094" s="564">
        <v>0</v>
      </c>
      <c r="AG1094" s="564">
        <v>0</v>
      </c>
      <c r="AH1094" s="564">
        <v>0</v>
      </c>
      <c r="AI1094" s="564">
        <v>0</v>
      </c>
      <c r="AJ1094" s="564">
        <v>0</v>
      </c>
      <c r="AK1094" s="564">
        <v>0</v>
      </c>
    </row>
    <row r="1095" spans="1:37">
      <c r="A1095">
        <v>1091</v>
      </c>
      <c r="B1095" s="564">
        <f t="shared" ref="B1095:B1158" ca="1" si="108">SUM(INDIRECT("H"&amp;A1095+4&amp;":"&amp;HLOOKUP(H$1,$AA$1:$BD$2,2,0)&amp;A1095+4))</f>
        <v>0</v>
      </c>
      <c r="C1095" s="564">
        <f t="shared" ca="1" si="103"/>
        <v>0</v>
      </c>
      <c r="D1095" s="564">
        <f t="shared" ca="1" si="106"/>
        <v>0</v>
      </c>
      <c r="E1095" s="564">
        <f t="shared" ca="1" si="104"/>
        <v>0</v>
      </c>
      <c r="F1095" s="564">
        <f t="shared" ca="1" si="107"/>
        <v>1</v>
      </c>
      <c r="G1095" s="564">
        <f t="shared" ca="1" si="105"/>
        <v>1.4526496098185133</v>
      </c>
      <c r="H1095" s="564">
        <v>0</v>
      </c>
      <c r="I1095" s="564">
        <v>0</v>
      </c>
      <c r="J1095" s="564">
        <v>0</v>
      </c>
      <c r="K1095" s="564">
        <v>0</v>
      </c>
      <c r="L1095" s="564">
        <v>0</v>
      </c>
      <c r="M1095" s="564">
        <v>0</v>
      </c>
      <c r="N1095" s="564">
        <v>0</v>
      </c>
      <c r="O1095" s="564">
        <v>0</v>
      </c>
      <c r="P1095" s="564">
        <v>0</v>
      </c>
      <c r="Q1095" s="564">
        <v>0</v>
      </c>
      <c r="R1095" s="564">
        <v>0</v>
      </c>
      <c r="S1095" s="564">
        <v>0</v>
      </c>
      <c r="T1095" s="564">
        <v>0</v>
      </c>
      <c r="U1095" s="564">
        <v>0</v>
      </c>
      <c r="V1095" s="564">
        <v>0</v>
      </c>
      <c r="W1095" s="564">
        <v>0</v>
      </c>
      <c r="X1095" s="564">
        <v>0</v>
      </c>
      <c r="Y1095" s="564">
        <v>0</v>
      </c>
      <c r="Z1095" s="564">
        <v>0</v>
      </c>
      <c r="AA1095" s="564">
        <v>0</v>
      </c>
      <c r="AB1095" s="564">
        <v>0</v>
      </c>
      <c r="AC1095" s="564">
        <v>0</v>
      </c>
      <c r="AD1095" s="564">
        <v>0</v>
      </c>
      <c r="AE1095" s="564">
        <v>0</v>
      </c>
      <c r="AF1095" s="564">
        <v>0</v>
      </c>
      <c r="AG1095" s="564">
        <v>0</v>
      </c>
      <c r="AH1095" s="564">
        <v>0</v>
      </c>
      <c r="AI1095" s="564">
        <v>0</v>
      </c>
      <c r="AJ1095" s="564">
        <v>0</v>
      </c>
      <c r="AK1095" s="564">
        <v>0</v>
      </c>
    </row>
    <row r="1096" spans="1:37">
      <c r="A1096">
        <v>1092</v>
      </c>
      <c r="B1096" s="564">
        <f t="shared" ca="1" si="108"/>
        <v>0</v>
      </c>
      <c r="C1096" s="564">
        <f t="shared" ca="1" si="103"/>
        <v>0</v>
      </c>
      <c r="D1096" s="564">
        <f t="shared" ca="1" si="106"/>
        <v>0</v>
      </c>
      <c r="E1096" s="564">
        <f t="shared" ca="1" si="104"/>
        <v>0</v>
      </c>
      <c r="F1096" s="564">
        <f t="shared" ca="1" si="107"/>
        <v>1</v>
      </c>
      <c r="G1096" s="564">
        <f t="shared" ca="1" si="105"/>
        <v>4.8521379280100785</v>
      </c>
      <c r="H1096" s="564">
        <v>0</v>
      </c>
      <c r="I1096" s="564">
        <v>0</v>
      </c>
      <c r="J1096" s="564">
        <v>0</v>
      </c>
      <c r="K1096" s="564">
        <v>0</v>
      </c>
      <c r="L1096" s="564">
        <v>0</v>
      </c>
      <c r="M1096" s="564">
        <v>0</v>
      </c>
      <c r="N1096" s="564">
        <v>0</v>
      </c>
      <c r="O1096" s="564">
        <v>0</v>
      </c>
      <c r="P1096" s="564">
        <v>0</v>
      </c>
      <c r="Q1096" s="564">
        <v>0</v>
      </c>
      <c r="R1096" s="564">
        <v>0</v>
      </c>
      <c r="S1096" s="564">
        <v>0</v>
      </c>
      <c r="T1096" s="564">
        <v>0</v>
      </c>
      <c r="U1096" s="564">
        <v>0</v>
      </c>
      <c r="V1096" s="564">
        <v>0</v>
      </c>
      <c r="W1096" s="564">
        <v>0</v>
      </c>
      <c r="X1096" s="564">
        <v>0</v>
      </c>
      <c r="Y1096" s="564">
        <v>0</v>
      </c>
      <c r="Z1096" s="564">
        <v>0</v>
      </c>
      <c r="AA1096" s="564">
        <v>0</v>
      </c>
      <c r="AB1096" s="564">
        <v>0</v>
      </c>
      <c r="AC1096" s="564">
        <v>0</v>
      </c>
      <c r="AD1096" s="564">
        <v>0</v>
      </c>
      <c r="AE1096" s="564">
        <v>0</v>
      </c>
      <c r="AF1096" s="564">
        <v>0</v>
      </c>
      <c r="AG1096" s="564">
        <v>0</v>
      </c>
      <c r="AH1096" s="564">
        <v>0</v>
      </c>
      <c r="AI1096" s="564">
        <v>0</v>
      </c>
      <c r="AJ1096" s="564">
        <v>0</v>
      </c>
      <c r="AK1096" s="564">
        <v>0</v>
      </c>
    </row>
    <row r="1097" spans="1:37">
      <c r="A1097">
        <v>1093</v>
      </c>
      <c r="B1097" s="564">
        <f t="shared" ca="1" si="108"/>
        <v>20</v>
      </c>
      <c r="C1097" s="564">
        <f t="shared" ca="1" si="103"/>
        <v>400</v>
      </c>
      <c r="D1097" s="564">
        <f t="shared" ca="1" si="106"/>
        <v>20</v>
      </c>
      <c r="E1097" s="564">
        <f t="shared" ca="1" si="104"/>
        <v>0</v>
      </c>
      <c r="F1097" s="564">
        <f t="shared" ca="1" si="107"/>
        <v>1</v>
      </c>
      <c r="G1097" s="564">
        <f t="shared" ca="1" si="105"/>
        <v>4.3149507432702663</v>
      </c>
      <c r="H1097" s="564">
        <v>1</v>
      </c>
      <c r="I1097" s="564">
        <v>1</v>
      </c>
      <c r="J1097" s="564">
        <v>1</v>
      </c>
      <c r="K1097" s="564">
        <v>1</v>
      </c>
      <c r="L1097" s="564">
        <v>1</v>
      </c>
      <c r="M1097" s="564">
        <v>1</v>
      </c>
      <c r="N1097" s="564">
        <v>1</v>
      </c>
      <c r="O1097" s="564">
        <v>1</v>
      </c>
      <c r="P1097" s="564">
        <v>1</v>
      </c>
      <c r="Q1097" s="564">
        <v>1</v>
      </c>
      <c r="R1097" s="564">
        <v>1</v>
      </c>
      <c r="S1097" s="564">
        <v>1</v>
      </c>
      <c r="T1097" s="564">
        <v>1</v>
      </c>
      <c r="U1097" s="564">
        <v>1</v>
      </c>
      <c r="V1097" s="564">
        <v>1</v>
      </c>
      <c r="W1097" s="564">
        <v>1</v>
      </c>
      <c r="X1097" s="564">
        <v>1</v>
      </c>
      <c r="Y1097" s="564">
        <v>1</v>
      </c>
      <c r="Z1097" s="564">
        <v>1</v>
      </c>
      <c r="AA1097" s="564">
        <v>1</v>
      </c>
      <c r="AB1097" s="564">
        <v>1</v>
      </c>
      <c r="AC1097" s="564">
        <v>1</v>
      </c>
      <c r="AD1097" s="564">
        <v>1</v>
      </c>
      <c r="AE1097" s="564">
        <v>1</v>
      </c>
      <c r="AF1097" s="564">
        <v>1</v>
      </c>
      <c r="AG1097" s="564">
        <v>1</v>
      </c>
      <c r="AH1097" s="564">
        <v>1</v>
      </c>
      <c r="AI1097" s="564">
        <v>1</v>
      </c>
      <c r="AJ1097" s="564">
        <v>1</v>
      </c>
      <c r="AK1097" s="564">
        <v>1</v>
      </c>
    </row>
    <row r="1098" spans="1:37">
      <c r="A1098">
        <v>1094</v>
      </c>
      <c r="B1098" s="564">
        <f t="shared" ca="1" si="108"/>
        <v>0</v>
      </c>
      <c r="C1098" s="564">
        <f t="shared" ca="1" si="103"/>
        <v>0</v>
      </c>
      <c r="D1098" s="564">
        <f t="shared" ca="1" si="106"/>
        <v>0</v>
      </c>
      <c r="E1098" s="564">
        <f t="shared" ca="1" si="104"/>
        <v>0</v>
      </c>
      <c r="F1098" s="564">
        <f t="shared" ca="1" si="107"/>
        <v>1</v>
      </c>
      <c r="G1098" s="564">
        <f t="shared" ca="1" si="105"/>
        <v>5.2578895540430217</v>
      </c>
      <c r="H1098" s="564">
        <v>0</v>
      </c>
      <c r="I1098" s="564">
        <v>0</v>
      </c>
      <c r="J1098" s="564">
        <v>0</v>
      </c>
      <c r="K1098" s="564">
        <v>0</v>
      </c>
      <c r="L1098" s="564">
        <v>0</v>
      </c>
      <c r="M1098" s="564">
        <v>0</v>
      </c>
      <c r="N1098" s="564">
        <v>0</v>
      </c>
      <c r="O1098" s="564">
        <v>0</v>
      </c>
      <c r="P1098" s="564">
        <v>0</v>
      </c>
      <c r="Q1098" s="564">
        <v>0</v>
      </c>
      <c r="R1098" s="564">
        <v>0</v>
      </c>
      <c r="S1098" s="564">
        <v>0</v>
      </c>
      <c r="T1098" s="564">
        <v>0</v>
      </c>
      <c r="U1098" s="564">
        <v>0</v>
      </c>
      <c r="V1098" s="564">
        <v>0</v>
      </c>
      <c r="W1098" s="564">
        <v>0</v>
      </c>
      <c r="X1098" s="564">
        <v>0</v>
      </c>
      <c r="Y1098" s="564">
        <v>0</v>
      </c>
      <c r="Z1098" s="564">
        <v>0</v>
      </c>
      <c r="AA1098" s="564">
        <v>0</v>
      </c>
      <c r="AB1098" s="564">
        <v>0</v>
      </c>
      <c r="AC1098" s="564">
        <v>0</v>
      </c>
      <c r="AD1098" s="564">
        <v>0</v>
      </c>
      <c r="AE1098" s="564">
        <v>0</v>
      </c>
      <c r="AF1098" s="564">
        <v>0</v>
      </c>
      <c r="AG1098" s="564">
        <v>0</v>
      </c>
      <c r="AH1098" s="564">
        <v>0</v>
      </c>
      <c r="AI1098" s="564">
        <v>0</v>
      </c>
      <c r="AJ1098" s="564">
        <v>0</v>
      </c>
      <c r="AK1098" s="564">
        <v>0</v>
      </c>
    </row>
    <row r="1099" spans="1:37">
      <c r="A1099">
        <v>1095</v>
      </c>
      <c r="B1099" s="564">
        <f t="shared" ca="1" si="108"/>
        <v>20</v>
      </c>
      <c r="C1099" s="564">
        <f t="shared" ca="1" si="103"/>
        <v>400</v>
      </c>
      <c r="D1099" s="564">
        <f t="shared" ca="1" si="106"/>
        <v>20</v>
      </c>
      <c r="E1099" s="564">
        <f t="shared" ca="1" si="104"/>
        <v>0</v>
      </c>
      <c r="F1099" s="564">
        <f t="shared" ca="1" si="107"/>
        <v>1</v>
      </c>
      <c r="G1099" s="564">
        <f t="shared" ca="1" si="105"/>
        <v>-0.74454209923953862</v>
      </c>
      <c r="H1099" s="564">
        <v>1</v>
      </c>
      <c r="I1099" s="564">
        <v>1</v>
      </c>
      <c r="J1099" s="564">
        <v>1</v>
      </c>
      <c r="K1099" s="564">
        <v>1</v>
      </c>
      <c r="L1099" s="564">
        <v>1</v>
      </c>
      <c r="M1099" s="564">
        <v>1</v>
      </c>
      <c r="N1099" s="564">
        <v>1</v>
      </c>
      <c r="O1099" s="564">
        <v>1</v>
      </c>
      <c r="P1099" s="564">
        <v>1</v>
      </c>
      <c r="Q1099" s="564">
        <v>1</v>
      </c>
      <c r="R1099" s="564">
        <v>1</v>
      </c>
      <c r="S1099" s="564">
        <v>1</v>
      </c>
      <c r="T1099" s="564">
        <v>1</v>
      </c>
      <c r="U1099" s="564">
        <v>1</v>
      </c>
      <c r="V1099" s="564">
        <v>1</v>
      </c>
      <c r="W1099" s="564">
        <v>1</v>
      </c>
      <c r="X1099" s="564">
        <v>1</v>
      </c>
      <c r="Y1099" s="564">
        <v>1</v>
      </c>
      <c r="Z1099" s="564">
        <v>1</v>
      </c>
      <c r="AA1099" s="564">
        <v>1</v>
      </c>
      <c r="AB1099" s="564">
        <v>1</v>
      </c>
      <c r="AC1099" s="564">
        <v>1</v>
      </c>
      <c r="AD1099" s="564">
        <v>1</v>
      </c>
      <c r="AE1099" s="564">
        <v>1</v>
      </c>
      <c r="AF1099" s="564">
        <v>1</v>
      </c>
      <c r="AG1099" s="564">
        <v>1</v>
      </c>
      <c r="AH1099" s="564">
        <v>1</v>
      </c>
      <c r="AI1099" s="564">
        <v>1</v>
      </c>
      <c r="AJ1099" s="564">
        <v>1</v>
      </c>
      <c r="AK1099" s="564">
        <v>1</v>
      </c>
    </row>
    <row r="1100" spans="1:37">
      <c r="A1100">
        <v>1096</v>
      </c>
      <c r="B1100" s="564">
        <f t="shared" ca="1" si="108"/>
        <v>0</v>
      </c>
      <c r="C1100" s="564">
        <f t="shared" ca="1" si="103"/>
        <v>0</v>
      </c>
      <c r="D1100" s="564">
        <f t="shared" ca="1" si="106"/>
        <v>0</v>
      </c>
      <c r="E1100" s="564">
        <f t="shared" ca="1" si="104"/>
        <v>0</v>
      </c>
      <c r="F1100" s="564">
        <f t="shared" ca="1" si="107"/>
        <v>1</v>
      </c>
      <c r="G1100" s="564">
        <f t="shared" ca="1" si="105"/>
        <v>5.5146177440126163</v>
      </c>
      <c r="H1100" s="564">
        <v>0</v>
      </c>
      <c r="I1100" s="564">
        <v>0</v>
      </c>
      <c r="J1100" s="564">
        <v>0</v>
      </c>
      <c r="K1100" s="564">
        <v>0</v>
      </c>
      <c r="L1100" s="564">
        <v>0</v>
      </c>
      <c r="M1100" s="564">
        <v>0</v>
      </c>
      <c r="N1100" s="564">
        <v>0</v>
      </c>
      <c r="O1100" s="564">
        <v>0</v>
      </c>
      <c r="P1100" s="564">
        <v>0</v>
      </c>
      <c r="Q1100" s="564">
        <v>0</v>
      </c>
      <c r="R1100" s="564">
        <v>0</v>
      </c>
      <c r="S1100" s="564">
        <v>0</v>
      </c>
      <c r="T1100" s="564">
        <v>0</v>
      </c>
      <c r="U1100" s="564">
        <v>0</v>
      </c>
      <c r="V1100" s="564">
        <v>0</v>
      </c>
      <c r="W1100" s="564">
        <v>0</v>
      </c>
      <c r="X1100" s="564">
        <v>0</v>
      </c>
      <c r="Y1100" s="564">
        <v>0</v>
      </c>
      <c r="Z1100" s="564">
        <v>0</v>
      </c>
      <c r="AA1100" s="564">
        <v>0</v>
      </c>
      <c r="AB1100" s="564">
        <v>0</v>
      </c>
      <c r="AC1100" s="564">
        <v>0</v>
      </c>
      <c r="AD1100" s="564">
        <v>0</v>
      </c>
      <c r="AE1100" s="564">
        <v>0</v>
      </c>
      <c r="AF1100" s="564">
        <v>0</v>
      </c>
      <c r="AG1100" s="564">
        <v>0</v>
      </c>
      <c r="AH1100" s="564">
        <v>0</v>
      </c>
      <c r="AI1100" s="564">
        <v>0</v>
      </c>
      <c r="AJ1100" s="564">
        <v>0</v>
      </c>
      <c r="AK1100" s="564">
        <v>0</v>
      </c>
    </row>
    <row r="1101" spans="1:37">
      <c r="A1101">
        <v>1097</v>
      </c>
      <c r="B1101" s="564">
        <f t="shared" ca="1" si="108"/>
        <v>20</v>
      </c>
      <c r="C1101" s="564">
        <f t="shared" ca="1" si="103"/>
        <v>400</v>
      </c>
      <c r="D1101" s="564">
        <f t="shared" ca="1" si="106"/>
        <v>20</v>
      </c>
      <c r="E1101" s="564">
        <f t="shared" ca="1" si="104"/>
        <v>0</v>
      </c>
      <c r="F1101" s="564">
        <f t="shared" ca="1" si="107"/>
        <v>1</v>
      </c>
      <c r="G1101" s="564">
        <f t="shared" ca="1" si="105"/>
        <v>4.4159356464041712</v>
      </c>
      <c r="H1101" s="564">
        <v>1</v>
      </c>
      <c r="I1101" s="564">
        <v>1</v>
      </c>
      <c r="J1101" s="564">
        <v>1</v>
      </c>
      <c r="K1101" s="564">
        <v>1</v>
      </c>
      <c r="L1101" s="564">
        <v>1</v>
      </c>
      <c r="M1101" s="564">
        <v>1</v>
      </c>
      <c r="N1101" s="564">
        <v>1</v>
      </c>
      <c r="O1101" s="564">
        <v>1</v>
      </c>
      <c r="P1101" s="564">
        <v>1</v>
      </c>
      <c r="Q1101" s="564">
        <v>1</v>
      </c>
      <c r="R1101" s="564">
        <v>1</v>
      </c>
      <c r="S1101" s="564">
        <v>1</v>
      </c>
      <c r="T1101" s="564">
        <v>1</v>
      </c>
      <c r="U1101" s="564">
        <v>1</v>
      </c>
      <c r="V1101" s="564">
        <v>1</v>
      </c>
      <c r="W1101" s="564">
        <v>1</v>
      </c>
      <c r="X1101" s="564">
        <v>1</v>
      </c>
      <c r="Y1101" s="564">
        <v>1</v>
      </c>
      <c r="Z1101" s="564">
        <v>1</v>
      </c>
      <c r="AA1101" s="564">
        <v>1</v>
      </c>
      <c r="AB1101" s="564">
        <v>1</v>
      </c>
      <c r="AC1101" s="564">
        <v>1</v>
      </c>
      <c r="AD1101" s="564">
        <v>1</v>
      </c>
      <c r="AE1101" s="564">
        <v>1</v>
      </c>
      <c r="AF1101" s="564">
        <v>1</v>
      </c>
      <c r="AG1101" s="564">
        <v>1</v>
      </c>
      <c r="AH1101" s="564">
        <v>1</v>
      </c>
      <c r="AI1101" s="564">
        <v>1</v>
      </c>
      <c r="AJ1101" s="564">
        <v>1</v>
      </c>
      <c r="AK1101" s="564">
        <v>1</v>
      </c>
    </row>
    <row r="1102" spans="1:37">
      <c r="A1102">
        <v>1098</v>
      </c>
      <c r="B1102" s="564">
        <f t="shared" ca="1" si="108"/>
        <v>0</v>
      </c>
      <c r="C1102" s="564">
        <f t="shared" ca="1" si="103"/>
        <v>0</v>
      </c>
      <c r="D1102" s="564">
        <f t="shared" ca="1" si="106"/>
        <v>0</v>
      </c>
      <c r="E1102" s="564">
        <f t="shared" ca="1" si="104"/>
        <v>0</v>
      </c>
      <c r="F1102" s="564">
        <f t="shared" ca="1" si="107"/>
        <v>1</v>
      </c>
      <c r="G1102" s="564">
        <f t="shared" ca="1" si="105"/>
        <v>-7.0868081186554743</v>
      </c>
      <c r="H1102" s="564">
        <v>0</v>
      </c>
      <c r="I1102" s="564">
        <v>0</v>
      </c>
      <c r="J1102" s="564">
        <v>0</v>
      </c>
      <c r="K1102" s="564">
        <v>0</v>
      </c>
      <c r="L1102" s="564">
        <v>0</v>
      </c>
      <c r="M1102" s="564">
        <v>0</v>
      </c>
      <c r="N1102" s="564">
        <v>0</v>
      </c>
      <c r="O1102" s="564">
        <v>0</v>
      </c>
      <c r="P1102" s="564">
        <v>0</v>
      </c>
      <c r="Q1102" s="564">
        <v>0</v>
      </c>
      <c r="R1102" s="564">
        <v>0</v>
      </c>
      <c r="S1102" s="564">
        <v>0</v>
      </c>
      <c r="T1102" s="564">
        <v>0</v>
      </c>
      <c r="U1102" s="564">
        <v>0</v>
      </c>
      <c r="V1102" s="564">
        <v>0</v>
      </c>
      <c r="W1102" s="564">
        <v>0</v>
      </c>
      <c r="X1102" s="564">
        <v>0</v>
      </c>
      <c r="Y1102" s="564">
        <v>0</v>
      </c>
      <c r="Z1102" s="564">
        <v>0</v>
      </c>
      <c r="AA1102" s="564">
        <v>0</v>
      </c>
      <c r="AB1102" s="564">
        <v>0</v>
      </c>
      <c r="AC1102" s="564">
        <v>0</v>
      </c>
      <c r="AD1102" s="564">
        <v>0</v>
      </c>
      <c r="AE1102" s="564">
        <v>0</v>
      </c>
      <c r="AF1102" s="564">
        <v>0</v>
      </c>
      <c r="AG1102" s="564">
        <v>0</v>
      </c>
      <c r="AH1102" s="564">
        <v>0</v>
      </c>
      <c r="AI1102" s="564">
        <v>0</v>
      </c>
      <c r="AJ1102" s="564">
        <v>0</v>
      </c>
      <c r="AK1102" s="564">
        <v>0</v>
      </c>
    </row>
    <row r="1103" spans="1:37">
      <c r="A1103">
        <v>1099</v>
      </c>
      <c r="B1103" s="564">
        <f t="shared" ca="1" si="108"/>
        <v>0</v>
      </c>
      <c r="C1103" s="564">
        <f t="shared" ca="1" si="103"/>
        <v>0</v>
      </c>
      <c r="D1103" s="564">
        <f t="shared" ca="1" si="106"/>
        <v>0</v>
      </c>
      <c r="E1103" s="564">
        <f t="shared" ca="1" si="104"/>
        <v>0</v>
      </c>
      <c r="F1103" s="564">
        <f t="shared" ca="1" si="107"/>
        <v>1</v>
      </c>
      <c r="G1103" s="564">
        <f t="shared" ca="1" si="105"/>
        <v>-2.1415531649224349</v>
      </c>
      <c r="H1103" s="564">
        <v>0</v>
      </c>
      <c r="I1103" s="564">
        <v>0</v>
      </c>
      <c r="J1103" s="564">
        <v>0</v>
      </c>
      <c r="K1103" s="564">
        <v>0</v>
      </c>
      <c r="L1103" s="564">
        <v>0</v>
      </c>
      <c r="M1103" s="564">
        <v>0</v>
      </c>
      <c r="N1103" s="564">
        <v>0</v>
      </c>
      <c r="O1103" s="564">
        <v>0</v>
      </c>
      <c r="P1103" s="564">
        <v>0</v>
      </c>
      <c r="Q1103" s="564">
        <v>0</v>
      </c>
      <c r="R1103" s="564">
        <v>0</v>
      </c>
      <c r="S1103" s="564">
        <v>0</v>
      </c>
      <c r="T1103" s="564">
        <v>0</v>
      </c>
      <c r="U1103" s="564">
        <v>0</v>
      </c>
      <c r="V1103" s="564">
        <v>0</v>
      </c>
      <c r="W1103" s="564">
        <v>0</v>
      </c>
      <c r="X1103" s="564">
        <v>0</v>
      </c>
      <c r="Y1103" s="564">
        <v>0</v>
      </c>
      <c r="Z1103" s="564">
        <v>0</v>
      </c>
      <c r="AA1103" s="564">
        <v>0</v>
      </c>
      <c r="AB1103" s="564">
        <v>0</v>
      </c>
      <c r="AC1103" s="564">
        <v>0</v>
      </c>
      <c r="AD1103" s="564">
        <v>0</v>
      </c>
      <c r="AE1103" s="564">
        <v>0</v>
      </c>
      <c r="AF1103" s="564">
        <v>0</v>
      </c>
      <c r="AG1103" s="564">
        <v>0</v>
      </c>
      <c r="AH1103" s="564">
        <v>0</v>
      </c>
      <c r="AI1103" s="564">
        <v>0</v>
      </c>
      <c r="AJ1103" s="564">
        <v>0</v>
      </c>
      <c r="AK1103" s="564">
        <v>0</v>
      </c>
    </row>
    <row r="1104" spans="1:37">
      <c r="A1104">
        <v>1100</v>
      </c>
      <c r="B1104" s="564">
        <f t="shared" ca="1" si="108"/>
        <v>20</v>
      </c>
      <c r="C1104" s="564">
        <f t="shared" ca="1" si="103"/>
        <v>400</v>
      </c>
      <c r="D1104" s="564">
        <f t="shared" ca="1" si="106"/>
        <v>20</v>
      </c>
      <c r="E1104" s="564">
        <f t="shared" ca="1" si="104"/>
        <v>0</v>
      </c>
      <c r="F1104" s="564">
        <f t="shared" ca="1" si="107"/>
        <v>1</v>
      </c>
      <c r="G1104" s="564">
        <f t="shared" ca="1" si="105"/>
        <v>3.7467281738548546</v>
      </c>
      <c r="H1104" s="564">
        <v>1</v>
      </c>
      <c r="I1104" s="564">
        <v>1</v>
      </c>
      <c r="J1104" s="564">
        <v>1</v>
      </c>
      <c r="K1104" s="564">
        <v>1</v>
      </c>
      <c r="L1104" s="564">
        <v>1</v>
      </c>
      <c r="M1104" s="564">
        <v>1</v>
      </c>
      <c r="N1104" s="564">
        <v>1</v>
      </c>
      <c r="O1104" s="564">
        <v>1</v>
      </c>
      <c r="P1104" s="564">
        <v>1</v>
      </c>
      <c r="Q1104" s="564">
        <v>1</v>
      </c>
      <c r="R1104" s="564">
        <v>1</v>
      </c>
      <c r="S1104" s="564">
        <v>1</v>
      </c>
      <c r="T1104" s="564">
        <v>1</v>
      </c>
      <c r="U1104" s="564">
        <v>1</v>
      </c>
      <c r="V1104" s="564">
        <v>1</v>
      </c>
      <c r="W1104" s="564">
        <v>1</v>
      </c>
      <c r="X1104" s="564">
        <v>1</v>
      </c>
      <c r="Y1104" s="564">
        <v>1</v>
      </c>
      <c r="Z1104" s="564">
        <v>1</v>
      </c>
      <c r="AA1104" s="564">
        <v>1</v>
      </c>
      <c r="AB1104" s="564">
        <v>1</v>
      </c>
      <c r="AC1104" s="564">
        <v>1</v>
      </c>
      <c r="AD1104" s="564">
        <v>1</v>
      </c>
      <c r="AE1104" s="564">
        <v>1</v>
      </c>
      <c r="AF1104" s="564">
        <v>1</v>
      </c>
      <c r="AG1104" s="564">
        <v>1</v>
      </c>
      <c r="AH1104" s="564">
        <v>1</v>
      </c>
      <c r="AI1104" s="564">
        <v>1</v>
      </c>
      <c r="AJ1104" s="564">
        <v>1</v>
      </c>
      <c r="AK1104" s="564">
        <v>1</v>
      </c>
    </row>
    <row r="1105" spans="1:37">
      <c r="A1105">
        <v>1101</v>
      </c>
      <c r="B1105" s="564">
        <f t="shared" ca="1" si="108"/>
        <v>0</v>
      </c>
      <c r="C1105" s="564">
        <f t="shared" ca="1" si="103"/>
        <v>0</v>
      </c>
      <c r="D1105" s="564">
        <f t="shared" ca="1" si="106"/>
        <v>0</v>
      </c>
      <c r="E1105" s="564">
        <f t="shared" ca="1" si="104"/>
        <v>0</v>
      </c>
      <c r="F1105" s="564">
        <f t="shared" ca="1" si="107"/>
        <v>1</v>
      </c>
      <c r="G1105" s="564">
        <f t="shared" ca="1" si="105"/>
        <v>11.346303454746153</v>
      </c>
      <c r="H1105" s="564">
        <v>0</v>
      </c>
      <c r="I1105" s="564">
        <v>0</v>
      </c>
      <c r="J1105" s="564">
        <v>0</v>
      </c>
      <c r="K1105" s="564">
        <v>0</v>
      </c>
      <c r="L1105" s="564">
        <v>0</v>
      </c>
      <c r="M1105" s="564">
        <v>0</v>
      </c>
      <c r="N1105" s="564">
        <v>0</v>
      </c>
      <c r="O1105" s="564">
        <v>0</v>
      </c>
      <c r="P1105" s="564">
        <v>0</v>
      </c>
      <c r="Q1105" s="564">
        <v>0</v>
      </c>
      <c r="R1105" s="564">
        <v>0</v>
      </c>
      <c r="S1105" s="564">
        <v>0</v>
      </c>
      <c r="T1105" s="564">
        <v>0</v>
      </c>
      <c r="U1105" s="564">
        <v>0</v>
      </c>
      <c r="V1105" s="564">
        <v>0</v>
      </c>
      <c r="W1105" s="564">
        <v>0</v>
      </c>
      <c r="X1105" s="564">
        <v>0</v>
      </c>
      <c r="Y1105" s="564">
        <v>0</v>
      </c>
      <c r="Z1105" s="564">
        <v>0</v>
      </c>
      <c r="AA1105" s="564">
        <v>0</v>
      </c>
      <c r="AB1105" s="564">
        <v>0</v>
      </c>
      <c r="AC1105" s="564">
        <v>0</v>
      </c>
      <c r="AD1105" s="564">
        <v>0</v>
      </c>
      <c r="AE1105" s="564">
        <v>0</v>
      </c>
      <c r="AF1105" s="564">
        <v>0</v>
      </c>
      <c r="AG1105" s="564">
        <v>0</v>
      </c>
      <c r="AH1105" s="564">
        <v>0</v>
      </c>
      <c r="AI1105" s="564">
        <v>0</v>
      </c>
      <c r="AJ1105" s="564">
        <v>0</v>
      </c>
      <c r="AK1105" s="564">
        <v>0</v>
      </c>
    </row>
    <row r="1106" spans="1:37">
      <c r="A1106">
        <v>1102</v>
      </c>
      <c r="B1106" s="564">
        <f t="shared" ca="1" si="108"/>
        <v>20</v>
      </c>
      <c r="C1106" s="564">
        <f t="shared" ca="1" si="103"/>
        <v>400</v>
      </c>
      <c r="D1106" s="564">
        <f t="shared" ca="1" si="106"/>
        <v>20</v>
      </c>
      <c r="E1106" s="564">
        <f t="shared" ca="1" si="104"/>
        <v>0</v>
      </c>
      <c r="F1106" s="564">
        <f t="shared" ca="1" si="107"/>
        <v>1</v>
      </c>
      <c r="G1106" s="564">
        <f t="shared" ca="1" si="105"/>
        <v>-0.15637000843254034</v>
      </c>
      <c r="H1106" s="564">
        <v>1</v>
      </c>
      <c r="I1106" s="564">
        <v>1</v>
      </c>
      <c r="J1106" s="564">
        <v>1</v>
      </c>
      <c r="K1106" s="564">
        <v>1</v>
      </c>
      <c r="L1106" s="564">
        <v>1</v>
      </c>
      <c r="M1106" s="564">
        <v>1</v>
      </c>
      <c r="N1106" s="564">
        <v>1</v>
      </c>
      <c r="O1106" s="564">
        <v>1</v>
      </c>
      <c r="P1106" s="564">
        <v>1</v>
      </c>
      <c r="Q1106" s="564">
        <v>1</v>
      </c>
      <c r="R1106" s="564">
        <v>1</v>
      </c>
      <c r="S1106" s="564">
        <v>1</v>
      </c>
      <c r="T1106" s="564">
        <v>1</v>
      </c>
      <c r="U1106" s="564">
        <v>1</v>
      </c>
      <c r="V1106" s="564">
        <v>1</v>
      </c>
      <c r="W1106" s="564">
        <v>1</v>
      </c>
      <c r="X1106" s="564">
        <v>1</v>
      </c>
      <c r="Y1106" s="564">
        <v>1</v>
      </c>
      <c r="Z1106" s="564">
        <v>1</v>
      </c>
      <c r="AA1106" s="564">
        <v>1</v>
      </c>
      <c r="AB1106" s="564">
        <v>1</v>
      </c>
      <c r="AC1106" s="564">
        <v>1</v>
      </c>
      <c r="AD1106" s="564">
        <v>1</v>
      </c>
      <c r="AE1106" s="564">
        <v>1</v>
      </c>
      <c r="AF1106" s="564">
        <v>1</v>
      </c>
      <c r="AG1106" s="564">
        <v>1</v>
      </c>
      <c r="AH1106" s="564">
        <v>1</v>
      </c>
      <c r="AI1106" s="564">
        <v>1</v>
      </c>
      <c r="AJ1106" s="564">
        <v>1</v>
      </c>
      <c r="AK1106" s="564">
        <v>1</v>
      </c>
    </row>
    <row r="1107" spans="1:37">
      <c r="A1107">
        <v>1103</v>
      </c>
      <c r="B1107" s="564">
        <f t="shared" ca="1" si="108"/>
        <v>0</v>
      </c>
      <c r="C1107" s="564">
        <f t="shared" ca="1" si="103"/>
        <v>0</v>
      </c>
      <c r="D1107" s="564">
        <f t="shared" ca="1" si="106"/>
        <v>0</v>
      </c>
      <c r="E1107" s="564">
        <f t="shared" ca="1" si="104"/>
        <v>0</v>
      </c>
      <c r="F1107" s="564">
        <f t="shared" ca="1" si="107"/>
        <v>1</v>
      </c>
      <c r="G1107" s="564">
        <f t="shared" ca="1" si="105"/>
        <v>1.9569337602646169</v>
      </c>
      <c r="H1107" s="564">
        <v>0</v>
      </c>
      <c r="I1107" s="564">
        <v>0</v>
      </c>
      <c r="J1107" s="564">
        <v>0</v>
      </c>
      <c r="K1107" s="564">
        <v>0</v>
      </c>
      <c r="L1107" s="564">
        <v>0</v>
      </c>
      <c r="M1107" s="564">
        <v>0</v>
      </c>
      <c r="N1107" s="564">
        <v>0</v>
      </c>
      <c r="O1107" s="564">
        <v>0</v>
      </c>
      <c r="P1107" s="564">
        <v>0</v>
      </c>
      <c r="Q1107" s="564">
        <v>0</v>
      </c>
      <c r="R1107" s="564">
        <v>0</v>
      </c>
      <c r="S1107" s="564">
        <v>0</v>
      </c>
      <c r="T1107" s="564">
        <v>0</v>
      </c>
      <c r="U1107" s="564">
        <v>0</v>
      </c>
      <c r="V1107" s="564">
        <v>0</v>
      </c>
      <c r="W1107" s="564">
        <v>0</v>
      </c>
      <c r="X1107" s="564">
        <v>0</v>
      </c>
      <c r="Y1107" s="564">
        <v>0</v>
      </c>
      <c r="Z1107" s="564">
        <v>0</v>
      </c>
      <c r="AA1107" s="564">
        <v>0</v>
      </c>
      <c r="AB1107" s="564">
        <v>0</v>
      </c>
      <c r="AC1107" s="564">
        <v>0</v>
      </c>
      <c r="AD1107" s="564">
        <v>0</v>
      </c>
      <c r="AE1107" s="564">
        <v>0</v>
      </c>
      <c r="AF1107" s="564">
        <v>0</v>
      </c>
      <c r="AG1107" s="564">
        <v>0</v>
      </c>
      <c r="AH1107" s="564">
        <v>0</v>
      </c>
      <c r="AI1107" s="564">
        <v>0</v>
      </c>
      <c r="AJ1107" s="564">
        <v>0</v>
      </c>
      <c r="AK1107" s="564">
        <v>0</v>
      </c>
    </row>
    <row r="1108" spans="1:37">
      <c r="A1108">
        <v>1104</v>
      </c>
      <c r="B1108" s="564">
        <f t="shared" ca="1" si="108"/>
        <v>0</v>
      </c>
      <c r="C1108" s="564">
        <f t="shared" ca="1" si="103"/>
        <v>0</v>
      </c>
      <c r="D1108" s="564">
        <f t="shared" ca="1" si="106"/>
        <v>0</v>
      </c>
      <c r="E1108" s="564">
        <f t="shared" ca="1" si="104"/>
        <v>0</v>
      </c>
      <c r="F1108" s="564">
        <f t="shared" ca="1" si="107"/>
        <v>1</v>
      </c>
      <c r="G1108" s="564">
        <f t="shared" ca="1" si="105"/>
        <v>2.317780310393017</v>
      </c>
      <c r="H1108" s="564">
        <v>0</v>
      </c>
      <c r="I1108" s="564">
        <v>0</v>
      </c>
      <c r="J1108" s="564">
        <v>0</v>
      </c>
      <c r="K1108" s="564">
        <v>0</v>
      </c>
      <c r="L1108" s="564">
        <v>0</v>
      </c>
      <c r="M1108" s="564">
        <v>0</v>
      </c>
      <c r="N1108" s="564">
        <v>0</v>
      </c>
      <c r="O1108" s="564">
        <v>0</v>
      </c>
      <c r="P1108" s="564">
        <v>0</v>
      </c>
      <c r="Q1108" s="564">
        <v>0</v>
      </c>
      <c r="R1108" s="564">
        <v>0</v>
      </c>
      <c r="S1108" s="564">
        <v>0</v>
      </c>
      <c r="T1108" s="564">
        <v>0</v>
      </c>
      <c r="U1108" s="564">
        <v>0</v>
      </c>
      <c r="V1108" s="564">
        <v>0</v>
      </c>
      <c r="W1108" s="564">
        <v>0</v>
      </c>
      <c r="X1108" s="564">
        <v>0</v>
      </c>
      <c r="Y1108" s="564">
        <v>0</v>
      </c>
      <c r="Z1108" s="564">
        <v>0</v>
      </c>
      <c r="AA1108" s="564">
        <v>0</v>
      </c>
      <c r="AB1108" s="564">
        <v>0</v>
      </c>
      <c r="AC1108" s="564">
        <v>0</v>
      </c>
      <c r="AD1108" s="564">
        <v>0</v>
      </c>
      <c r="AE1108" s="564">
        <v>0</v>
      </c>
      <c r="AF1108" s="564">
        <v>0</v>
      </c>
      <c r="AG1108" s="564">
        <v>0</v>
      </c>
      <c r="AH1108" s="564">
        <v>0</v>
      </c>
      <c r="AI1108" s="564">
        <v>0</v>
      </c>
      <c r="AJ1108" s="564">
        <v>0</v>
      </c>
      <c r="AK1108" s="564">
        <v>0</v>
      </c>
    </row>
    <row r="1109" spans="1:37">
      <c r="A1109">
        <v>1105</v>
      </c>
      <c r="B1109" s="564">
        <f t="shared" ca="1" si="108"/>
        <v>20</v>
      </c>
      <c r="C1109" s="564">
        <f t="shared" ca="1" si="103"/>
        <v>400</v>
      </c>
      <c r="D1109" s="564">
        <f t="shared" ca="1" si="106"/>
        <v>20</v>
      </c>
      <c r="E1109" s="564">
        <f t="shared" ca="1" si="104"/>
        <v>0</v>
      </c>
      <c r="F1109" s="564">
        <f t="shared" ca="1" si="107"/>
        <v>1</v>
      </c>
      <c r="G1109" s="564">
        <f t="shared" ca="1" si="105"/>
        <v>-1.77713516359516</v>
      </c>
      <c r="H1109" s="564">
        <v>1</v>
      </c>
      <c r="I1109" s="564">
        <v>1</v>
      </c>
      <c r="J1109" s="564">
        <v>1</v>
      </c>
      <c r="K1109" s="564">
        <v>1</v>
      </c>
      <c r="L1109" s="564">
        <v>1</v>
      </c>
      <c r="M1109" s="564">
        <v>1</v>
      </c>
      <c r="N1109" s="564">
        <v>1</v>
      </c>
      <c r="O1109" s="564">
        <v>1</v>
      </c>
      <c r="P1109" s="564">
        <v>1</v>
      </c>
      <c r="Q1109" s="564">
        <v>1</v>
      </c>
      <c r="R1109" s="564">
        <v>1</v>
      </c>
      <c r="S1109" s="564">
        <v>1</v>
      </c>
      <c r="T1109" s="564">
        <v>1</v>
      </c>
      <c r="U1109" s="564">
        <v>1</v>
      </c>
      <c r="V1109" s="564">
        <v>1</v>
      </c>
      <c r="W1109" s="564">
        <v>1</v>
      </c>
      <c r="X1109" s="564">
        <v>1</v>
      </c>
      <c r="Y1109" s="564">
        <v>1</v>
      </c>
      <c r="Z1109" s="564">
        <v>1</v>
      </c>
      <c r="AA1109" s="564">
        <v>1</v>
      </c>
      <c r="AB1109" s="564">
        <v>1</v>
      </c>
      <c r="AC1109" s="564">
        <v>1</v>
      </c>
      <c r="AD1109" s="564">
        <v>1</v>
      </c>
      <c r="AE1109" s="564">
        <v>1</v>
      </c>
      <c r="AF1109" s="564">
        <v>1</v>
      </c>
      <c r="AG1109" s="564">
        <v>1</v>
      </c>
      <c r="AH1109" s="564">
        <v>1</v>
      </c>
      <c r="AI1109" s="564">
        <v>1</v>
      </c>
      <c r="AJ1109" s="564">
        <v>1</v>
      </c>
      <c r="AK1109" s="564">
        <v>1</v>
      </c>
    </row>
    <row r="1110" spans="1:37">
      <c r="A1110">
        <v>1106</v>
      </c>
      <c r="B1110" s="564">
        <f t="shared" ca="1" si="108"/>
        <v>20</v>
      </c>
      <c r="C1110" s="564">
        <f t="shared" ca="1" si="103"/>
        <v>400</v>
      </c>
      <c r="D1110" s="564">
        <f t="shared" ca="1" si="106"/>
        <v>20</v>
      </c>
      <c r="E1110" s="564">
        <f t="shared" ca="1" si="104"/>
        <v>0</v>
      </c>
      <c r="F1110" s="564">
        <f t="shared" ca="1" si="107"/>
        <v>1</v>
      </c>
      <c r="G1110" s="564">
        <f t="shared" ca="1" si="105"/>
        <v>3.2037295663916421</v>
      </c>
      <c r="H1110" s="564">
        <v>1</v>
      </c>
      <c r="I1110" s="564">
        <v>1</v>
      </c>
      <c r="J1110" s="564">
        <v>1</v>
      </c>
      <c r="K1110" s="564">
        <v>1</v>
      </c>
      <c r="L1110" s="564">
        <v>1</v>
      </c>
      <c r="M1110" s="564">
        <v>1</v>
      </c>
      <c r="N1110" s="564">
        <v>1</v>
      </c>
      <c r="O1110" s="564">
        <v>1</v>
      </c>
      <c r="P1110" s="564">
        <v>1</v>
      </c>
      <c r="Q1110" s="564">
        <v>1</v>
      </c>
      <c r="R1110" s="564">
        <v>1</v>
      </c>
      <c r="S1110" s="564">
        <v>1</v>
      </c>
      <c r="T1110" s="564">
        <v>1</v>
      </c>
      <c r="U1110" s="564">
        <v>1</v>
      </c>
      <c r="V1110" s="564">
        <v>1</v>
      </c>
      <c r="W1110" s="564">
        <v>1</v>
      </c>
      <c r="X1110" s="564">
        <v>1</v>
      </c>
      <c r="Y1110" s="564">
        <v>1</v>
      </c>
      <c r="Z1110" s="564">
        <v>1</v>
      </c>
      <c r="AA1110" s="564">
        <v>1</v>
      </c>
      <c r="AB1110" s="564">
        <v>1</v>
      </c>
      <c r="AC1110" s="564">
        <v>1</v>
      </c>
      <c r="AD1110" s="564">
        <v>1</v>
      </c>
      <c r="AE1110" s="564">
        <v>1</v>
      </c>
      <c r="AF1110" s="564">
        <v>1</v>
      </c>
      <c r="AG1110" s="564">
        <v>1</v>
      </c>
      <c r="AH1110" s="564">
        <v>1</v>
      </c>
      <c r="AI1110" s="564">
        <v>1</v>
      </c>
      <c r="AJ1110" s="564">
        <v>1</v>
      </c>
      <c r="AK1110" s="564">
        <v>1</v>
      </c>
    </row>
    <row r="1111" spans="1:37">
      <c r="A1111">
        <v>1107</v>
      </c>
      <c r="B1111" s="564">
        <f t="shared" ca="1" si="108"/>
        <v>0</v>
      </c>
      <c r="C1111" s="564">
        <f t="shared" ca="1" si="103"/>
        <v>0</v>
      </c>
      <c r="D1111" s="564">
        <f t="shared" ca="1" si="106"/>
        <v>0</v>
      </c>
      <c r="E1111" s="564">
        <f t="shared" ca="1" si="104"/>
        <v>0</v>
      </c>
      <c r="F1111" s="564">
        <f t="shared" ca="1" si="107"/>
        <v>1</v>
      </c>
      <c r="G1111" s="564">
        <f t="shared" ca="1" si="105"/>
        <v>3.3861704288481511</v>
      </c>
      <c r="H1111" s="564">
        <v>0</v>
      </c>
      <c r="I1111" s="564">
        <v>0</v>
      </c>
      <c r="J1111" s="564">
        <v>0</v>
      </c>
      <c r="K1111" s="564">
        <v>0</v>
      </c>
      <c r="L1111" s="564">
        <v>0</v>
      </c>
      <c r="M1111" s="564">
        <v>0</v>
      </c>
      <c r="N1111" s="564">
        <v>0</v>
      </c>
      <c r="O1111" s="564">
        <v>0</v>
      </c>
      <c r="P1111" s="564">
        <v>0</v>
      </c>
      <c r="Q1111" s="564">
        <v>0</v>
      </c>
      <c r="R1111" s="564">
        <v>0</v>
      </c>
      <c r="S1111" s="564">
        <v>0</v>
      </c>
      <c r="T1111" s="564">
        <v>0</v>
      </c>
      <c r="U1111" s="564">
        <v>0</v>
      </c>
      <c r="V1111" s="564">
        <v>0</v>
      </c>
      <c r="W1111" s="564">
        <v>0</v>
      </c>
      <c r="X1111" s="564">
        <v>0</v>
      </c>
      <c r="Y1111" s="564">
        <v>0</v>
      </c>
      <c r="Z1111" s="564">
        <v>0</v>
      </c>
      <c r="AA1111" s="564">
        <v>0</v>
      </c>
      <c r="AB1111" s="564">
        <v>0</v>
      </c>
      <c r="AC1111" s="564">
        <v>0</v>
      </c>
      <c r="AD1111" s="564">
        <v>0</v>
      </c>
      <c r="AE1111" s="564">
        <v>0</v>
      </c>
      <c r="AF1111" s="564">
        <v>0</v>
      </c>
      <c r="AG1111" s="564">
        <v>0</v>
      </c>
      <c r="AH1111" s="564">
        <v>0</v>
      </c>
      <c r="AI1111" s="564">
        <v>0</v>
      </c>
      <c r="AJ1111" s="564">
        <v>0</v>
      </c>
      <c r="AK1111" s="564">
        <v>0</v>
      </c>
    </row>
    <row r="1112" spans="1:37">
      <c r="A1112">
        <v>1108</v>
      </c>
      <c r="B1112" s="564">
        <f t="shared" ca="1" si="108"/>
        <v>20</v>
      </c>
      <c r="C1112" s="564">
        <f t="shared" ca="1" si="103"/>
        <v>400</v>
      </c>
      <c r="D1112" s="564">
        <f t="shared" ca="1" si="106"/>
        <v>20</v>
      </c>
      <c r="E1112" s="564">
        <f t="shared" ca="1" si="104"/>
        <v>0</v>
      </c>
      <c r="F1112" s="564">
        <f t="shared" ca="1" si="107"/>
        <v>1</v>
      </c>
      <c r="G1112" s="564">
        <f t="shared" ca="1" si="105"/>
        <v>7.0317112285683248</v>
      </c>
      <c r="H1112" s="564">
        <v>1</v>
      </c>
      <c r="I1112" s="564">
        <v>1</v>
      </c>
      <c r="J1112" s="564">
        <v>1</v>
      </c>
      <c r="K1112" s="564">
        <v>1</v>
      </c>
      <c r="L1112" s="564">
        <v>1</v>
      </c>
      <c r="M1112" s="564">
        <v>1</v>
      </c>
      <c r="N1112" s="564">
        <v>1</v>
      </c>
      <c r="O1112" s="564">
        <v>1</v>
      </c>
      <c r="P1112" s="564">
        <v>1</v>
      </c>
      <c r="Q1112" s="564">
        <v>1</v>
      </c>
      <c r="R1112" s="564">
        <v>1</v>
      </c>
      <c r="S1112" s="564">
        <v>1</v>
      </c>
      <c r="T1112" s="564">
        <v>1</v>
      </c>
      <c r="U1112" s="564">
        <v>1</v>
      </c>
      <c r="V1112" s="564">
        <v>1</v>
      </c>
      <c r="W1112" s="564">
        <v>1</v>
      </c>
      <c r="X1112" s="564">
        <v>1</v>
      </c>
      <c r="Y1112" s="564">
        <v>1</v>
      </c>
      <c r="Z1112" s="564">
        <v>1</v>
      </c>
      <c r="AA1112" s="564">
        <v>1</v>
      </c>
      <c r="AB1112" s="564">
        <v>1</v>
      </c>
      <c r="AC1112" s="564">
        <v>1</v>
      </c>
      <c r="AD1112" s="564">
        <v>1</v>
      </c>
      <c r="AE1112" s="564">
        <v>1</v>
      </c>
      <c r="AF1112" s="564">
        <v>1</v>
      </c>
      <c r="AG1112" s="564">
        <v>1</v>
      </c>
      <c r="AH1112" s="564">
        <v>1</v>
      </c>
      <c r="AI1112" s="564">
        <v>1</v>
      </c>
      <c r="AJ1112" s="564">
        <v>1</v>
      </c>
      <c r="AK1112" s="564">
        <v>1</v>
      </c>
    </row>
    <row r="1113" spans="1:37">
      <c r="A1113">
        <v>1109</v>
      </c>
      <c r="B1113" s="564">
        <f t="shared" ca="1" si="108"/>
        <v>19</v>
      </c>
      <c r="C1113" s="564">
        <f t="shared" ca="1" si="103"/>
        <v>361</v>
      </c>
      <c r="D1113" s="564">
        <f t="shared" ca="1" si="106"/>
        <v>19</v>
      </c>
      <c r="E1113" s="564">
        <f t="shared" ca="1" si="104"/>
        <v>0.94999999999999929</v>
      </c>
      <c r="F1113" s="564">
        <f t="shared" ca="1" si="107"/>
        <v>0.9</v>
      </c>
      <c r="G1113" s="564">
        <f t="shared" ca="1" si="105"/>
        <v>3.7266384633473155</v>
      </c>
      <c r="H1113" s="564">
        <v>1</v>
      </c>
      <c r="I1113" s="564">
        <v>1</v>
      </c>
      <c r="J1113" s="564">
        <v>1</v>
      </c>
      <c r="K1113" s="564">
        <v>1</v>
      </c>
      <c r="L1113" s="564">
        <v>1</v>
      </c>
      <c r="M1113" s="564">
        <v>1</v>
      </c>
      <c r="N1113" s="564">
        <v>1</v>
      </c>
      <c r="O1113" s="564">
        <v>1</v>
      </c>
      <c r="P1113" s="564">
        <v>1</v>
      </c>
      <c r="Q1113" s="564">
        <v>1</v>
      </c>
      <c r="R1113" s="564">
        <v>1</v>
      </c>
      <c r="S1113" s="564">
        <v>0</v>
      </c>
      <c r="T1113" s="564">
        <v>1</v>
      </c>
      <c r="U1113" s="564">
        <v>1</v>
      </c>
      <c r="V1113" s="564">
        <v>1</v>
      </c>
      <c r="W1113" s="564">
        <v>1</v>
      </c>
      <c r="X1113" s="564">
        <v>1</v>
      </c>
      <c r="Y1113" s="564">
        <v>1</v>
      </c>
      <c r="Z1113" s="564">
        <v>1</v>
      </c>
      <c r="AA1113" s="564">
        <v>1</v>
      </c>
      <c r="AB1113" s="564">
        <v>1</v>
      </c>
      <c r="AC1113" s="564">
        <v>1</v>
      </c>
      <c r="AD1113" s="564">
        <v>0</v>
      </c>
      <c r="AE1113" s="564">
        <v>0</v>
      </c>
      <c r="AF1113" s="564">
        <v>1</v>
      </c>
      <c r="AG1113" s="564">
        <v>1</v>
      </c>
      <c r="AH1113" s="564">
        <v>1</v>
      </c>
      <c r="AI1113" s="564">
        <v>1</v>
      </c>
      <c r="AJ1113" s="564">
        <v>1</v>
      </c>
      <c r="AK1113" s="564">
        <v>1</v>
      </c>
    </row>
    <row r="1114" spans="1:37">
      <c r="A1114">
        <v>1110</v>
      </c>
      <c r="B1114" s="564">
        <f t="shared" ca="1" si="108"/>
        <v>0</v>
      </c>
      <c r="C1114" s="564">
        <f t="shared" ca="1" si="103"/>
        <v>0</v>
      </c>
      <c r="D1114" s="564">
        <f t="shared" ca="1" si="106"/>
        <v>0</v>
      </c>
      <c r="E1114" s="564">
        <f t="shared" ca="1" si="104"/>
        <v>0</v>
      </c>
      <c r="F1114" s="564">
        <f t="shared" ca="1" si="107"/>
        <v>1</v>
      </c>
      <c r="G1114" s="564">
        <f t="shared" ca="1" si="105"/>
        <v>-2.57745450047367</v>
      </c>
      <c r="H1114" s="564">
        <v>0</v>
      </c>
      <c r="I1114" s="564">
        <v>0</v>
      </c>
      <c r="J1114" s="564">
        <v>0</v>
      </c>
      <c r="K1114" s="564">
        <v>0</v>
      </c>
      <c r="L1114" s="564">
        <v>0</v>
      </c>
      <c r="M1114" s="564">
        <v>0</v>
      </c>
      <c r="N1114" s="564">
        <v>0</v>
      </c>
      <c r="O1114" s="564">
        <v>0</v>
      </c>
      <c r="P1114" s="564">
        <v>0</v>
      </c>
      <c r="Q1114" s="564">
        <v>0</v>
      </c>
      <c r="R1114" s="564">
        <v>0</v>
      </c>
      <c r="S1114" s="564">
        <v>0</v>
      </c>
      <c r="T1114" s="564">
        <v>0</v>
      </c>
      <c r="U1114" s="564">
        <v>0</v>
      </c>
      <c r="V1114" s="564">
        <v>0</v>
      </c>
      <c r="W1114" s="564">
        <v>0</v>
      </c>
      <c r="X1114" s="564">
        <v>0</v>
      </c>
      <c r="Y1114" s="564">
        <v>0</v>
      </c>
      <c r="Z1114" s="564">
        <v>0</v>
      </c>
      <c r="AA1114" s="564">
        <v>0</v>
      </c>
      <c r="AB1114" s="564">
        <v>0</v>
      </c>
      <c r="AC1114" s="564">
        <v>0</v>
      </c>
      <c r="AD1114" s="564">
        <v>0</v>
      </c>
      <c r="AE1114" s="564">
        <v>0</v>
      </c>
      <c r="AF1114" s="564">
        <v>0</v>
      </c>
      <c r="AG1114" s="564">
        <v>0</v>
      </c>
      <c r="AH1114" s="564">
        <v>0</v>
      </c>
      <c r="AI1114" s="564">
        <v>0</v>
      </c>
      <c r="AJ1114" s="564">
        <v>0</v>
      </c>
      <c r="AK1114" s="564">
        <v>0</v>
      </c>
    </row>
    <row r="1115" spans="1:37">
      <c r="A1115">
        <v>1111</v>
      </c>
      <c r="B1115" s="564">
        <f t="shared" ca="1" si="108"/>
        <v>2</v>
      </c>
      <c r="C1115" s="564">
        <f t="shared" ca="1" si="103"/>
        <v>4</v>
      </c>
      <c r="D1115" s="564">
        <f t="shared" ca="1" si="106"/>
        <v>2</v>
      </c>
      <c r="E1115" s="564">
        <f t="shared" ca="1" si="104"/>
        <v>1.8</v>
      </c>
      <c r="F1115" s="564">
        <f t="shared" ca="1" si="107"/>
        <v>0.81052631578947365</v>
      </c>
      <c r="G1115" s="564">
        <f t="shared" ca="1" si="105"/>
        <v>-8.7973477246015097</v>
      </c>
      <c r="H1115" s="564">
        <v>0</v>
      </c>
      <c r="I1115" s="564">
        <v>0</v>
      </c>
      <c r="J1115" s="564">
        <v>0</v>
      </c>
      <c r="K1115" s="564">
        <v>1</v>
      </c>
      <c r="L1115" s="564">
        <v>0</v>
      </c>
      <c r="M1115" s="564">
        <v>0</v>
      </c>
      <c r="N1115" s="564">
        <v>0</v>
      </c>
      <c r="O1115" s="564">
        <v>0</v>
      </c>
      <c r="P1115" s="564">
        <v>0</v>
      </c>
      <c r="Q1115" s="564">
        <v>0</v>
      </c>
      <c r="R1115" s="564">
        <v>0</v>
      </c>
      <c r="S1115" s="564">
        <v>0</v>
      </c>
      <c r="T1115" s="564">
        <v>0</v>
      </c>
      <c r="U1115" s="564">
        <v>0</v>
      </c>
      <c r="V1115" s="564">
        <v>0</v>
      </c>
      <c r="W1115" s="564">
        <v>0</v>
      </c>
      <c r="X1115" s="564">
        <v>0</v>
      </c>
      <c r="Y1115" s="564">
        <v>0</v>
      </c>
      <c r="Z1115" s="564">
        <v>0</v>
      </c>
      <c r="AA1115" s="564">
        <v>1</v>
      </c>
      <c r="AB1115" s="564">
        <v>1</v>
      </c>
      <c r="AC1115" s="564">
        <v>0</v>
      </c>
      <c r="AD1115" s="564">
        <v>0</v>
      </c>
      <c r="AE1115" s="564">
        <v>0</v>
      </c>
      <c r="AF1115" s="564">
        <v>1</v>
      </c>
      <c r="AG1115" s="564">
        <v>1</v>
      </c>
      <c r="AH1115" s="564">
        <v>0</v>
      </c>
      <c r="AI1115" s="564">
        <v>0</v>
      </c>
      <c r="AJ1115" s="564">
        <v>1</v>
      </c>
      <c r="AK1115" s="564">
        <v>0</v>
      </c>
    </row>
    <row r="1116" spans="1:37">
      <c r="A1116">
        <v>1112</v>
      </c>
      <c r="B1116" s="564">
        <f t="shared" ca="1" si="108"/>
        <v>20</v>
      </c>
      <c r="C1116" s="564">
        <f t="shared" ca="1" si="103"/>
        <v>400</v>
      </c>
      <c r="D1116" s="564">
        <f t="shared" ca="1" si="106"/>
        <v>20</v>
      </c>
      <c r="E1116" s="564">
        <f t="shared" ca="1" si="104"/>
        <v>0</v>
      </c>
      <c r="F1116" s="564">
        <f t="shared" ca="1" si="107"/>
        <v>1</v>
      </c>
      <c r="G1116" s="564">
        <f t="shared" ca="1" si="105"/>
        <v>6.2293576249625158</v>
      </c>
      <c r="H1116" s="564">
        <v>1</v>
      </c>
      <c r="I1116" s="564">
        <v>1</v>
      </c>
      <c r="J1116" s="564">
        <v>1</v>
      </c>
      <c r="K1116" s="564">
        <v>1</v>
      </c>
      <c r="L1116" s="564">
        <v>1</v>
      </c>
      <c r="M1116" s="564">
        <v>1</v>
      </c>
      <c r="N1116" s="564">
        <v>1</v>
      </c>
      <c r="O1116" s="564">
        <v>1</v>
      </c>
      <c r="P1116" s="564">
        <v>1</v>
      </c>
      <c r="Q1116" s="564">
        <v>1</v>
      </c>
      <c r="R1116" s="564">
        <v>1</v>
      </c>
      <c r="S1116" s="564">
        <v>1</v>
      </c>
      <c r="T1116" s="564">
        <v>1</v>
      </c>
      <c r="U1116" s="564">
        <v>1</v>
      </c>
      <c r="V1116" s="564">
        <v>1</v>
      </c>
      <c r="W1116" s="564">
        <v>1</v>
      </c>
      <c r="X1116" s="564">
        <v>1</v>
      </c>
      <c r="Y1116" s="564">
        <v>1</v>
      </c>
      <c r="Z1116" s="564">
        <v>1</v>
      </c>
      <c r="AA1116" s="564">
        <v>1</v>
      </c>
      <c r="AB1116" s="564">
        <v>1</v>
      </c>
      <c r="AC1116" s="564">
        <v>1</v>
      </c>
      <c r="AD1116" s="564">
        <v>1</v>
      </c>
      <c r="AE1116" s="564">
        <v>1</v>
      </c>
      <c r="AF1116" s="564">
        <v>1</v>
      </c>
      <c r="AG1116" s="564">
        <v>1</v>
      </c>
      <c r="AH1116" s="564">
        <v>1</v>
      </c>
      <c r="AI1116" s="564">
        <v>1</v>
      </c>
      <c r="AJ1116" s="564">
        <v>1</v>
      </c>
      <c r="AK1116" s="564">
        <v>1</v>
      </c>
    </row>
    <row r="1117" spans="1:37">
      <c r="A1117">
        <v>1113</v>
      </c>
      <c r="B1117" s="564">
        <f t="shared" ca="1" si="108"/>
        <v>0</v>
      </c>
      <c r="C1117" s="564">
        <f t="shared" ca="1" si="103"/>
        <v>0</v>
      </c>
      <c r="D1117" s="564">
        <f t="shared" ca="1" si="106"/>
        <v>0</v>
      </c>
      <c r="E1117" s="564">
        <f t="shared" ca="1" si="104"/>
        <v>0</v>
      </c>
      <c r="F1117" s="564">
        <f t="shared" ca="1" si="107"/>
        <v>1</v>
      </c>
      <c r="G1117" s="564">
        <f t="shared" ca="1" si="105"/>
        <v>5.8341365706238086</v>
      </c>
      <c r="H1117" s="564">
        <v>0</v>
      </c>
      <c r="I1117" s="564">
        <v>0</v>
      </c>
      <c r="J1117" s="564">
        <v>0</v>
      </c>
      <c r="K1117" s="564">
        <v>0</v>
      </c>
      <c r="L1117" s="564">
        <v>0</v>
      </c>
      <c r="M1117" s="564">
        <v>0</v>
      </c>
      <c r="N1117" s="564">
        <v>0</v>
      </c>
      <c r="O1117" s="564">
        <v>0</v>
      </c>
      <c r="P1117" s="564">
        <v>0</v>
      </c>
      <c r="Q1117" s="564">
        <v>0</v>
      </c>
      <c r="R1117" s="564">
        <v>0</v>
      </c>
      <c r="S1117" s="564">
        <v>0</v>
      </c>
      <c r="T1117" s="564">
        <v>0</v>
      </c>
      <c r="U1117" s="564">
        <v>0</v>
      </c>
      <c r="V1117" s="564">
        <v>0</v>
      </c>
      <c r="W1117" s="564">
        <v>0</v>
      </c>
      <c r="X1117" s="564">
        <v>0</v>
      </c>
      <c r="Y1117" s="564">
        <v>0</v>
      </c>
      <c r="Z1117" s="564">
        <v>0</v>
      </c>
      <c r="AA1117" s="564">
        <v>0</v>
      </c>
      <c r="AB1117" s="564">
        <v>0</v>
      </c>
      <c r="AC1117" s="564">
        <v>0</v>
      </c>
      <c r="AD1117" s="564">
        <v>0</v>
      </c>
      <c r="AE1117" s="564">
        <v>0</v>
      </c>
      <c r="AF1117" s="564">
        <v>0</v>
      </c>
      <c r="AG1117" s="564">
        <v>0</v>
      </c>
      <c r="AH1117" s="564">
        <v>0</v>
      </c>
      <c r="AI1117" s="564">
        <v>0</v>
      </c>
      <c r="AJ1117" s="564">
        <v>0</v>
      </c>
      <c r="AK1117" s="564">
        <v>0</v>
      </c>
    </row>
    <row r="1118" spans="1:37">
      <c r="A1118">
        <v>1114</v>
      </c>
      <c r="B1118" s="564">
        <f t="shared" ca="1" si="108"/>
        <v>0</v>
      </c>
      <c r="C1118" s="564">
        <f t="shared" ca="1" si="103"/>
        <v>0</v>
      </c>
      <c r="D1118" s="564">
        <f t="shared" ca="1" si="106"/>
        <v>0</v>
      </c>
      <c r="E1118" s="564">
        <f t="shared" ca="1" si="104"/>
        <v>0</v>
      </c>
      <c r="F1118" s="564">
        <f t="shared" ca="1" si="107"/>
        <v>1</v>
      </c>
      <c r="G1118" s="564">
        <f t="shared" ca="1" si="105"/>
        <v>-2.6909022860529852</v>
      </c>
      <c r="H1118" s="564">
        <v>0</v>
      </c>
      <c r="I1118" s="564">
        <v>0</v>
      </c>
      <c r="J1118" s="564">
        <v>0</v>
      </c>
      <c r="K1118" s="564">
        <v>0</v>
      </c>
      <c r="L1118" s="564">
        <v>0</v>
      </c>
      <c r="M1118" s="564">
        <v>0</v>
      </c>
      <c r="N1118" s="564">
        <v>0</v>
      </c>
      <c r="O1118" s="564">
        <v>0</v>
      </c>
      <c r="P1118" s="564">
        <v>0</v>
      </c>
      <c r="Q1118" s="564">
        <v>0</v>
      </c>
      <c r="R1118" s="564">
        <v>0</v>
      </c>
      <c r="S1118" s="564">
        <v>0</v>
      </c>
      <c r="T1118" s="564">
        <v>0</v>
      </c>
      <c r="U1118" s="564">
        <v>0</v>
      </c>
      <c r="V1118" s="564">
        <v>0</v>
      </c>
      <c r="W1118" s="564">
        <v>0</v>
      </c>
      <c r="X1118" s="564">
        <v>0</v>
      </c>
      <c r="Y1118" s="564">
        <v>0</v>
      </c>
      <c r="Z1118" s="564">
        <v>0</v>
      </c>
      <c r="AA1118" s="564">
        <v>0</v>
      </c>
      <c r="AB1118" s="564">
        <v>0</v>
      </c>
      <c r="AC1118" s="564">
        <v>0</v>
      </c>
      <c r="AD1118" s="564">
        <v>0</v>
      </c>
      <c r="AE1118" s="564">
        <v>0</v>
      </c>
      <c r="AF1118" s="564">
        <v>0</v>
      </c>
      <c r="AG1118" s="564">
        <v>0</v>
      </c>
      <c r="AH1118" s="564">
        <v>0</v>
      </c>
      <c r="AI1118" s="564">
        <v>0</v>
      </c>
      <c r="AJ1118" s="564">
        <v>0</v>
      </c>
      <c r="AK1118" s="564">
        <v>0</v>
      </c>
    </row>
    <row r="1119" spans="1:37">
      <c r="A1119">
        <v>1115</v>
      </c>
      <c r="B1119" s="564">
        <f t="shared" ca="1" si="108"/>
        <v>20</v>
      </c>
      <c r="C1119" s="564">
        <f t="shared" ca="1" si="103"/>
        <v>400</v>
      </c>
      <c r="D1119" s="564">
        <f t="shared" ca="1" si="106"/>
        <v>20</v>
      </c>
      <c r="E1119" s="564">
        <f t="shared" ca="1" si="104"/>
        <v>0</v>
      </c>
      <c r="F1119" s="564">
        <f t="shared" ca="1" si="107"/>
        <v>1</v>
      </c>
      <c r="G1119" s="564">
        <f t="shared" ca="1" si="105"/>
        <v>-1.5846270670731819</v>
      </c>
      <c r="H1119" s="564">
        <v>1</v>
      </c>
      <c r="I1119" s="564">
        <v>1</v>
      </c>
      <c r="J1119" s="564">
        <v>1</v>
      </c>
      <c r="K1119" s="564">
        <v>1</v>
      </c>
      <c r="L1119" s="564">
        <v>1</v>
      </c>
      <c r="M1119" s="564">
        <v>1</v>
      </c>
      <c r="N1119" s="564">
        <v>1</v>
      </c>
      <c r="O1119" s="564">
        <v>1</v>
      </c>
      <c r="P1119" s="564">
        <v>1</v>
      </c>
      <c r="Q1119" s="564">
        <v>1</v>
      </c>
      <c r="R1119" s="564">
        <v>1</v>
      </c>
      <c r="S1119" s="564">
        <v>1</v>
      </c>
      <c r="T1119" s="564">
        <v>1</v>
      </c>
      <c r="U1119" s="564">
        <v>1</v>
      </c>
      <c r="V1119" s="564">
        <v>1</v>
      </c>
      <c r="W1119" s="564">
        <v>1</v>
      </c>
      <c r="X1119" s="564">
        <v>1</v>
      </c>
      <c r="Y1119" s="564">
        <v>1</v>
      </c>
      <c r="Z1119" s="564">
        <v>1</v>
      </c>
      <c r="AA1119" s="564">
        <v>1</v>
      </c>
      <c r="AB1119" s="564">
        <v>1</v>
      </c>
      <c r="AC1119" s="564">
        <v>1</v>
      </c>
      <c r="AD1119" s="564">
        <v>1</v>
      </c>
      <c r="AE1119" s="564">
        <v>1</v>
      </c>
      <c r="AF1119" s="564">
        <v>1</v>
      </c>
      <c r="AG1119" s="564">
        <v>1</v>
      </c>
      <c r="AH1119" s="564">
        <v>1</v>
      </c>
      <c r="AI1119" s="564">
        <v>1</v>
      </c>
      <c r="AJ1119" s="564">
        <v>1</v>
      </c>
      <c r="AK1119" s="564">
        <v>1</v>
      </c>
    </row>
    <row r="1120" spans="1:37">
      <c r="A1120">
        <v>1116</v>
      </c>
      <c r="B1120" s="564">
        <f t="shared" ca="1" si="108"/>
        <v>0</v>
      </c>
      <c r="C1120" s="564">
        <f t="shared" ca="1" si="103"/>
        <v>0</v>
      </c>
      <c r="D1120" s="564">
        <f t="shared" ca="1" si="106"/>
        <v>0</v>
      </c>
      <c r="E1120" s="564">
        <f t="shared" ca="1" si="104"/>
        <v>0</v>
      </c>
      <c r="F1120" s="564">
        <f t="shared" ca="1" si="107"/>
        <v>1</v>
      </c>
      <c r="G1120" s="564">
        <f t="shared" ca="1" si="105"/>
        <v>4.2392106529245783</v>
      </c>
      <c r="H1120" s="564">
        <v>0</v>
      </c>
      <c r="I1120" s="564">
        <v>0</v>
      </c>
      <c r="J1120" s="564">
        <v>0</v>
      </c>
      <c r="K1120" s="564">
        <v>0</v>
      </c>
      <c r="L1120" s="564">
        <v>0</v>
      </c>
      <c r="M1120" s="564">
        <v>0</v>
      </c>
      <c r="N1120" s="564">
        <v>0</v>
      </c>
      <c r="O1120" s="564">
        <v>0</v>
      </c>
      <c r="P1120" s="564">
        <v>0</v>
      </c>
      <c r="Q1120" s="564">
        <v>0</v>
      </c>
      <c r="R1120" s="564">
        <v>0</v>
      </c>
      <c r="S1120" s="564">
        <v>0</v>
      </c>
      <c r="T1120" s="564">
        <v>0</v>
      </c>
      <c r="U1120" s="564">
        <v>0</v>
      </c>
      <c r="V1120" s="564">
        <v>0</v>
      </c>
      <c r="W1120" s="564">
        <v>0</v>
      </c>
      <c r="X1120" s="564">
        <v>0</v>
      </c>
      <c r="Y1120" s="564">
        <v>0</v>
      </c>
      <c r="Z1120" s="564">
        <v>0</v>
      </c>
      <c r="AA1120" s="564">
        <v>0</v>
      </c>
      <c r="AB1120" s="564">
        <v>0</v>
      </c>
      <c r="AC1120" s="564">
        <v>0</v>
      </c>
      <c r="AD1120" s="564">
        <v>0</v>
      </c>
      <c r="AE1120" s="564">
        <v>0</v>
      </c>
      <c r="AF1120" s="564">
        <v>0</v>
      </c>
      <c r="AG1120" s="564">
        <v>0</v>
      </c>
      <c r="AH1120" s="564">
        <v>0</v>
      </c>
      <c r="AI1120" s="564">
        <v>0</v>
      </c>
      <c r="AJ1120" s="564">
        <v>0</v>
      </c>
      <c r="AK1120" s="564">
        <v>0</v>
      </c>
    </row>
    <row r="1121" spans="1:37">
      <c r="A1121">
        <v>1117</v>
      </c>
      <c r="B1121" s="564">
        <f t="shared" ca="1" si="108"/>
        <v>20</v>
      </c>
      <c r="C1121" s="564">
        <f t="shared" ca="1" si="103"/>
        <v>400</v>
      </c>
      <c r="D1121" s="564">
        <f t="shared" ca="1" si="106"/>
        <v>20</v>
      </c>
      <c r="E1121" s="564">
        <f t="shared" ca="1" si="104"/>
        <v>0</v>
      </c>
      <c r="F1121" s="564">
        <f t="shared" ca="1" si="107"/>
        <v>1</v>
      </c>
      <c r="G1121" s="564">
        <f t="shared" ca="1" si="105"/>
        <v>0.38993518941705696</v>
      </c>
      <c r="H1121" s="564">
        <v>1</v>
      </c>
      <c r="I1121" s="564">
        <v>1</v>
      </c>
      <c r="J1121" s="564">
        <v>1</v>
      </c>
      <c r="K1121" s="564">
        <v>1</v>
      </c>
      <c r="L1121" s="564">
        <v>1</v>
      </c>
      <c r="M1121" s="564">
        <v>1</v>
      </c>
      <c r="N1121" s="564">
        <v>1</v>
      </c>
      <c r="O1121" s="564">
        <v>1</v>
      </c>
      <c r="P1121" s="564">
        <v>1</v>
      </c>
      <c r="Q1121" s="564">
        <v>1</v>
      </c>
      <c r="R1121" s="564">
        <v>1</v>
      </c>
      <c r="S1121" s="564">
        <v>1</v>
      </c>
      <c r="T1121" s="564">
        <v>1</v>
      </c>
      <c r="U1121" s="564">
        <v>1</v>
      </c>
      <c r="V1121" s="564">
        <v>1</v>
      </c>
      <c r="W1121" s="564">
        <v>1</v>
      </c>
      <c r="X1121" s="564">
        <v>1</v>
      </c>
      <c r="Y1121" s="564">
        <v>1</v>
      </c>
      <c r="Z1121" s="564">
        <v>1</v>
      </c>
      <c r="AA1121" s="564">
        <v>1</v>
      </c>
      <c r="AB1121" s="564">
        <v>1</v>
      </c>
      <c r="AC1121" s="564">
        <v>1</v>
      </c>
      <c r="AD1121" s="564">
        <v>1</v>
      </c>
      <c r="AE1121" s="564">
        <v>1</v>
      </c>
      <c r="AF1121" s="564">
        <v>1</v>
      </c>
      <c r="AG1121" s="564">
        <v>1</v>
      </c>
      <c r="AH1121" s="564">
        <v>1</v>
      </c>
      <c r="AI1121" s="564">
        <v>1</v>
      </c>
      <c r="AJ1121" s="564">
        <v>1</v>
      </c>
      <c r="AK1121" s="564">
        <v>1</v>
      </c>
    </row>
    <row r="1122" spans="1:37">
      <c r="A1122">
        <v>1118</v>
      </c>
      <c r="B1122" s="564">
        <f t="shared" ca="1" si="108"/>
        <v>20</v>
      </c>
      <c r="C1122" s="564">
        <f t="shared" ca="1" si="103"/>
        <v>400</v>
      </c>
      <c r="D1122" s="564">
        <f t="shared" ca="1" si="106"/>
        <v>20</v>
      </c>
      <c r="E1122" s="564">
        <f t="shared" ca="1" si="104"/>
        <v>0</v>
      </c>
      <c r="F1122" s="564">
        <f t="shared" ca="1" si="107"/>
        <v>1</v>
      </c>
      <c r="G1122" s="564">
        <f t="shared" ca="1" si="105"/>
        <v>1.1396588748499485</v>
      </c>
      <c r="H1122" s="564">
        <v>1</v>
      </c>
      <c r="I1122" s="564">
        <v>1</v>
      </c>
      <c r="J1122" s="564">
        <v>1</v>
      </c>
      <c r="K1122" s="564">
        <v>1</v>
      </c>
      <c r="L1122" s="564">
        <v>1</v>
      </c>
      <c r="M1122" s="564">
        <v>1</v>
      </c>
      <c r="N1122" s="564">
        <v>1</v>
      </c>
      <c r="O1122" s="564">
        <v>1</v>
      </c>
      <c r="P1122" s="564">
        <v>1</v>
      </c>
      <c r="Q1122" s="564">
        <v>1</v>
      </c>
      <c r="R1122" s="564">
        <v>1</v>
      </c>
      <c r="S1122" s="564">
        <v>1</v>
      </c>
      <c r="T1122" s="564">
        <v>1</v>
      </c>
      <c r="U1122" s="564">
        <v>1</v>
      </c>
      <c r="V1122" s="564">
        <v>1</v>
      </c>
      <c r="W1122" s="564">
        <v>1</v>
      </c>
      <c r="X1122" s="564">
        <v>1</v>
      </c>
      <c r="Y1122" s="564">
        <v>1</v>
      </c>
      <c r="Z1122" s="564">
        <v>1</v>
      </c>
      <c r="AA1122" s="564">
        <v>1</v>
      </c>
      <c r="AB1122" s="564">
        <v>1</v>
      </c>
      <c r="AC1122" s="564">
        <v>1</v>
      </c>
      <c r="AD1122" s="564">
        <v>1</v>
      </c>
      <c r="AE1122" s="564">
        <v>1</v>
      </c>
      <c r="AF1122" s="564">
        <v>1</v>
      </c>
      <c r="AG1122" s="564">
        <v>1</v>
      </c>
      <c r="AH1122" s="564">
        <v>1</v>
      </c>
      <c r="AI1122" s="564">
        <v>1</v>
      </c>
      <c r="AJ1122" s="564">
        <v>1</v>
      </c>
      <c r="AK1122" s="564">
        <v>1</v>
      </c>
    </row>
    <row r="1123" spans="1:37">
      <c r="A1123">
        <v>1119</v>
      </c>
      <c r="B1123" s="564">
        <f t="shared" ca="1" si="108"/>
        <v>0</v>
      </c>
      <c r="C1123" s="564">
        <f t="shared" ca="1" si="103"/>
        <v>0</v>
      </c>
      <c r="D1123" s="564">
        <f t="shared" ca="1" si="106"/>
        <v>0</v>
      </c>
      <c r="E1123" s="564">
        <f t="shared" ca="1" si="104"/>
        <v>0</v>
      </c>
      <c r="F1123" s="564">
        <f t="shared" ca="1" si="107"/>
        <v>1</v>
      </c>
      <c r="G1123" s="564">
        <f t="shared" ca="1" si="105"/>
        <v>4.1782772135060799</v>
      </c>
      <c r="H1123" s="564">
        <v>0</v>
      </c>
      <c r="I1123" s="564">
        <v>0</v>
      </c>
      <c r="J1123" s="564">
        <v>0</v>
      </c>
      <c r="K1123" s="564">
        <v>0</v>
      </c>
      <c r="L1123" s="564">
        <v>0</v>
      </c>
      <c r="M1123" s="564">
        <v>0</v>
      </c>
      <c r="N1123" s="564">
        <v>0</v>
      </c>
      <c r="O1123" s="564">
        <v>0</v>
      </c>
      <c r="P1123" s="564">
        <v>0</v>
      </c>
      <c r="Q1123" s="564">
        <v>0</v>
      </c>
      <c r="R1123" s="564">
        <v>0</v>
      </c>
      <c r="S1123" s="564">
        <v>0</v>
      </c>
      <c r="T1123" s="564">
        <v>0</v>
      </c>
      <c r="U1123" s="564">
        <v>0</v>
      </c>
      <c r="V1123" s="564">
        <v>0</v>
      </c>
      <c r="W1123" s="564">
        <v>0</v>
      </c>
      <c r="X1123" s="564">
        <v>0</v>
      </c>
      <c r="Y1123" s="564">
        <v>0</v>
      </c>
      <c r="Z1123" s="564">
        <v>0</v>
      </c>
      <c r="AA1123" s="564">
        <v>0</v>
      </c>
      <c r="AB1123" s="564">
        <v>0</v>
      </c>
      <c r="AC1123" s="564">
        <v>0</v>
      </c>
      <c r="AD1123" s="564">
        <v>0</v>
      </c>
      <c r="AE1123" s="564">
        <v>0</v>
      </c>
      <c r="AF1123" s="564">
        <v>0</v>
      </c>
      <c r="AG1123" s="564">
        <v>0</v>
      </c>
      <c r="AH1123" s="564">
        <v>0</v>
      </c>
      <c r="AI1123" s="564">
        <v>0</v>
      </c>
      <c r="AJ1123" s="564">
        <v>0</v>
      </c>
      <c r="AK1123" s="564">
        <v>0</v>
      </c>
    </row>
    <row r="1124" spans="1:37">
      <c r="A1124">
        <v>1120</v>
      </c>
      <c r="B1124" s="564">
        <f t="shared" ca="1" si="108"/>
        <v>20</v>
      </c>
      <c r="C1124" s="564">
        <f t="shared" ca="1" si="103"/>
        <v>400</v>
      </c>
      <c r="D1124" s="564">
        <f t="shared" ca="1" si="106"/>
        <v>20</v>
      </c>
      <c r="E1124" s="564">
        <f t="shared" ca="1" si="104"/>
        <v>0</v>
      </c>
      <c r="F1124" s="564">
        <f t="shared" ca="1" si="107"/>
        <v>1</v>
      </c>
      <c r="G1124" s="564">
        <f t="shared" ca="1" si="105"/>
        <v>2.0457592976540928</v>
      </c>
      <c r="H1124" s="564">
        <v>1</v>
      </c>
      <c r="I1124" s="564">
        <v>1</v>
      </c>
      <c r="J1124" s="564">
        <v>1</v>
      </c>
      <c r="K1124" s="564">
        <v>1</v>
      </c>
      <c r="L1124" s="564">
        <v>1</v>
      </c>
      <c r="M1124" s="564">
        <v>1</v>
      </c>
      <c r="N1124" s="564">
        <v>1</v>
      </c>
      <c r="O1124" s="564">
        <v>1</v>
      </c>
      <c r="P1124" s="564">
        <v>1</v>
      </c>
      <c r="Q1124" s="564">
        <v>1</v>
      </c>
      <c r="R1124" s="564">
        <v>1</v>
      </c>
      <c r="S1124" s="564">
        <v>1</v>
      </c>
      <c r="T1124" s="564">
        <v>1</v>
      </c>
      <c r="U1124" s="564">
        <v>1</v>
      </c>
      <c r="V1124" s="564">
        <v>1</v>
      </c>
      <c r="W1124" s="564">
        <v>1</v>
      </c>
      <c r="X1124" s="564">
        <v>1</v>
      </c>
      <c r="Y1124" s="564">
        <v>1</v>
      </c>
      <c r="Z1124" s="564">
        <v>1</v>
      </c>
      <c r="AA1124" s="564">
        <v>1</v>
      </c>
      <c r="AB1124" s="564">
        <v>1</v>
      </c>
      <c r="AC1124" s="564">
        <v>1</v>
      </c>
      <c r="AD1124" s="564">
        <v>1</v>
      </c>
      <c r="AE1124" s="564">
        <v>1</v>
      </c>
      <c r="AF1124" s="564">
        <v>1</v>
      </c>
      <c r="AG1124" s="564">
        <v>1</v>
      </c>
      <c r="AH1124" s="564">
        <v>1</v>
      </c>
      <c r="AI1124" s="564">
        <v>1</v>
      </c>
      <c r="AJ1124" s="564">
        <v>1</v>
      </c>
      <c r="AK1124" s="564">
        <v>1</v>
      </c>
    </row>
    <row r="1125" spans="1:37">
      <c r="A1125">
        <v>1121</v>
      </c>
      <c r="B1125" s="564">
        <f t="shared" ca="1" si="108"/>
        <v>20</v>
      </c>
      <c r="C1125" s="564">
        <f t="shared" ca="1" si="103"/>
        <v>400</v>
      </c>
      <c r="D1125" s="564">
        <f t="shared" ca="1" si="106"/>
        <v>20</v>
      </c>
      <c r="E1125" s="564">
        <f t="shared" ca="1" si="104"/>
        <v>0</v>
      </c>
      <c r="F1125" s="564">
        <f t="shared" ca="1" si="107"/>
        <v>1</v>
      </c>
      <c r="G1125" s="564">
        <f t="shared" ca="1" si="105"/>
        <v>-0.97623641482765855</v>
      </c>
      <c r="H1125" s="564">
        <v>1</v>
      </c>
      <c r="I1125" s="564">
        <v>1</v>
      </c>
      <c r="J1125" s="564">
        <v>1</v>
      </c>
      <c r="K1125" s="564">
        <v>1</v>
      </c>
      <c r="L1125" s="564">
        <v>1</v>
      </c>
      <c r="M1125" s="564">
        <v>1</v>
      </c>
      <c r="N1125" s="564">
        <v>1</v>
      </c>
      <c r="O1125" s="564">
        <v>1</v>
      </c>
      <c r="P1125" s="564">
        <v>1</v>
      </c>
      <c r="Q1125" s="564">
        <v>1</v>
      </c>
      <c r="R1125" s="564">
        <v>1</v>
      </c>
      <c r="S1125" s="564">
        <v>1</v>
      </c>
      <c r="T1125" s="564">
        <v>1</v>
      </c>
      <c r="U1125" s="564">
        <v>1</v>
      </c>
      <c r="V1125" s="564">
        <v>1</v>
      </c>
      <c r="W1125" s="564">
        <v>1</v>
      </c>
      <c r="X1125" s="564">
        <v>1</v>
      </c>
      <c r="Y1125" s="564">
        <v>1</v>
      </c>
      <c r="Z1125" s="564">
        <v>1</v>
      </c>
      <c r="AA1125" s="564">
        <v>1</v>
      </c>
      <c r="AB1125" s="564">
        <v>1</v>
      </c>
      <c r="AC1125" s="564">
        <v>1</v>
      </c>
      <c r="AD1125" s="564">
        <v>1</v>
      </c>
      <c r="AE1125" s="564">
        <v>1</v>
      </c>
      <c r="AF1125" s="564">
        <v>1</v>
      </c>
      <c r="AG1125" s="564">
        <v>1</v>
      </c>
      <c r="AH1125" s="564">
        <v>1</v>
      </c>
      <c r="AI1125" s="564">
        <v>1</v>
      </c>
      <c r="AJ1125" s="564">
        <v>1</v>
      </c>
      <c r="AK1125" s="564">
        <v>1</v>
      </c>
    </row>
    <row r="1126" spans="1:37">
      <c r="A1126">
        <v>1122</v>
      </c>
      <c r="B1126" s="564">
        <f t="shared" ca="1" si="108"/>
        <v>0</v>
      </c>
      <c r="C1126" s="564">
        <f t="shared" ca="1" si="103"/>
        <v>0</v>
      </c>
      <c r="D1126" s="564">
        <f t="shared" ca="1" si="106"/>
        <v>0</v>
      </c>
      <c r="E1126" s="564">
        <f t="shared" ca="1" si="104"/>
        <v>0</v>
      </c>
      <c r="F1126" s="564">
        <f t="shared" ca="1" si="107"/>
        <v>1</v>
      </c>
      <c r="G1126" s="564">
        <f t="shared" ca="1" si="105"/>
        <v>2.2262900625004365</v>
      </c>
      <c r="H1126" s="564">
        <v>0</v>
      </c>
      <c r="I1126" s="564">
        <v>0</v>
      </c>
      <c r="J1126" s="564">
        <v>0</v>
      </c>
      <c r="K1126" s="564">
        <v>0</v>
      </c>
      <c r="L1126" s="564">
        <v>0</v>
      </c>
      <c r="M1126" s="564">
        <v>0</v>
      </c>
      <c r="N1126" s="564">
        <v>0</v>
      </c>
      <c r="O1126" s="564">
        <v>0</v>
      </c>
      <c r="P1126" s="564">
        <v>0</v>
      </c>
      <c r="Q1126" s="564">
        <v>0</v>
      </c>
      <c r="R1126" s="564">
        <v>0</v>
      </c>
      <c r="S1126" s="564">
        <v>0</v>
      </c>
      <c r="T1126" s="564">
        <v>0</v>
      </c>
      <c r="U1126" s="564">
        <v>0</v>
      </c>
      <c r="V1126" s="564">
        <v>0</v>
      </c>
      <c r="W1126" s="564">
        <v>0</v>
      </c>
      <c r="X1126" s="564">
        <v>0</v>
      </c>
      <c r="Y1126" s="564">
        <v>0</v>
      </c>
      <c r="Z1126" s="564">
        <v>0</v>
      </c>
      <c r="AA1126" s="564">
        <v>0</v>
      </c>
      <c r="AB1126" s="564">
        <v>0</v>
      </c>
      <c r="AC1126" s="564">
        <v>0</v>
      </c>
      <c r="AD1126" s="564">
        <v>0</v>
      </c>
      <c r="AE1126" s="564">
        <v>0</v>
      </c>
      <c r="AF1126" s="564">
        <v>0</v>
      </c>
      <c r="AG1126" s="564">
        <v>0</v>
      </c>
      <c r="AH1126" s="564">
        <v>0</v>
      </c>
      <c r="AI1126" s="564">
        <v>0</v>
      </c>
      <c r="AJ1126" s="564">
        <v>0</v>
      </c>
      <c r="AK1126" s="564">
        <v>0</v>
      </c>
    </row>
    <row r="1127" spans="1:37">
      <c r="A1127">
        <v>1123</v>
      </c>
      <c r="B1127" s="564">
        <f t="shared" ca="1" si="108"/>
        <v>20</v>
      </c>
      <c r="C1127" s="564">
        <f t="shared" ca="1" si="103"/>
        <v>400</v>
      </c>
      <c r="D1127" s="564">
        <f t="shared" ca="1" si="106"/>
        <v>20</v>
      </c>
      <c r="E1127" s="564">
        <f t="shared" ca="1" si="104"/>
        <v>0</v>
      </c>
      <c r="F1127" s="564">
        <f t="shared" ca="1" si="107"/>
        <v>1</v>
      </c>
      <c r="G1127" s="564">
        <f t="shared" ca="1" si="105"/>
        <v>0.6363263181384079</v>
      </c>
      <c r="H1127" s="564">
        <v>1</v>
      </c>
      <c r="I1127" s="564">
        <v>1</v>
      </c>
      <c r="J1127" s="564">
        <v>1</v>
      </c>
      <c r="K1127" s="564">
        <v>1</v>
      </c>
      <c r="L1127" s="564">
        <v>1</v>
      </c>
      <c r="M1127" s="564">
        <v>1</v>
      </c>
      <c r="N1127" s="564">
        <v>1</v>
      </c>
      <c r="O1127" s="564">
        <v>1</v>
      </c>
      <c r="P1127" s="564">
        <v>1</v>
      </c>
      <c r="Q1127" s="564">
        <v>1</v>
      </c>
      <c r="R1127" s="564">
        <v>1</v>
      </c>
      <c r="S1127" s="564">
        <v>1</v>
      </c>
      <c r="T1127" s="564">
        <v>1</v>
      </c>
      <c r="U1127" s="564">
        <v>1</v>
      </c>
      <c r="V1127" s="564">
        <v>1</v>
      </c>
      <c r="W1127" s="564">
        <v>1</v>
      </c>
      <c r="X1127" s="564">
        <v>1</v>
      </c>
      <c r="Y1127" s="564">
        <v>1</v>
      </c>
      <c r="Z1127" s="564">
        <v>1</v>
      </c>
      <c r="AA1127" s="564">
        <v>1</v>
      </c>
      <c r="AB1127" s="564">
        <v>1</v>
      </c>
      <c r="AC1127" s="564">
        <v>1</v>
      </c>
      <c r="AD1127" s="564">
        <v>1</v>
      </c>
      <c r="AE1127" s="564">
        <v>1</v>
      </c>
      <c r="AF1127" s="564">
        <v>1</v>
      </c>
      <c r="AG1127" s="564">
        <v>1</v>
      </c>
      <c r="AH1127" s="564">
        <v>1</v>
      </c>
      <c r="AI1127" s="564">
        <v>1</v>
      </c>
      <c r="AJ1127" s="564">
        <v>1</v>
      </c>
      <c r="AK1127" s="564">
        <v>1</v>
      </c>
    </row>
    <row r="1128" spans="1:37">
      <c r="A1128">
        <v>1124</v>
      </c>
      <c r="B1128" s="564">
        <f t="shared" ca="1" si="108"/>
        <v>0</v>
      </c>
      <c r="C1128" s="564">
        <f t="shared" ca="1" si="103"/>
        <v>0</v>
      </c>
      <c r="D1128" s="564">
        <f t="shared" ca="1" si="106"/>
        <v>0</v>
      </c>
      <c r="E1128" s="564">
        <f t="shared" ca="1" si="104"/>
        <v>0</v>
      </c>
      <c r="F1128" s="564">
        <f t="shared" ca="1" si="107"/>
        <v>1</v>
      </c>
      <c r="G1128" s="564">
        <f t="shared" ca="1" si="105"/>
        <v>-1.9214493275415641</v>
      </c>
      <c r="H1128" s="564">
        <v>0</v>
      </c>
      <c r="I1128" s="564">
        <v>0</v>
      </c>
      <c r="J1128" s="564">
        <v>0</v>
      </c>
      <c r="K1128" s="564">
        <v>0</v>
      </c>
      <c r="L1128" s="564">
        <v>0</v>
      </c>
      <c r="M1128" s="564">
        <v>0</v>
      </c>
      <c r="N1128" s="564">
        <v>0</v>
      </c>
      <c r="O1128" s="564">
        <v>0</v>
      </c>
      <c r="P1128" s="564">
        <v>0</v>
      </c>
      <c r="Q1128" s="564">
        <v>0</v>
      </c>
      <c r="R1128" s="564">
        <v>0</v>
      </c>
      <c r="S1128" s="564">
        <v>0</v>
      </c>
      <c r="T1128" s="564">
        <v>0</v>
      </c>
      <c r="U1128" s="564">
        <v>0</v>
      </c>
      <c r="V1128" s="564">
        <v>0</v>
      </c>
      <c r="W1128" s="564">
        <v>0</v>
      </c>
      <c r="X1128" s="564">
        <v>0</v>
      </c>
      <c r="Y1128" s="564">
        <v>0</v>
      </c>
      <c r="Z1128" s="564">
        <v>0</v>
      </c>
      <c r="AA1128" s="564">
        <v>0</v>
      </c>
      <c r="AB1128" s="564">
        <v>0</v>
      </c>
      <c r="AC1128" s="564">
        <v>0</v>
      </c>
      <c r="AD1128" s="564">
        <v>0</v>
      </c>
      <c r="AE1128" s="564">
        <v>0</v>
      </c>
      <c r="AF1128" s="564">
        <v>0</v>
      </c>
      <c r="AG1128" s="564">
        <v>0</v>
      </c>
      <c r="AH1128" s="564">
        <v>0</v>
      </c>
      <c r="AI1128" s="564">
        <v>0</v>
      </c>
      <c r="AJ1128" s="564">
        <v>0</v>
      </c>
      <c r="AK1128" s="564">
        <v>0</v>
      </c>
    </row>
    <row r="1129" spans="1:37">
      <c r="A1129">
        <v>1125</v>
      </c>
      <c r="B1129" s="564">
        <f t="shared" ca="1" si="108"/>
        <v>20</v>
      </c>
      <c r="C1129" s="564">
        <f t="shared" ca="1" si="103"/>
        <v>400</v>
      </c>
      <c r="D1129" s="564">
        <f t="shared" ca="1" si="106"/>
        <v>20</v>
      </c>
      <c r="E1129" s="564">
        <f t="shared" ca="1" si="104"/>
        <v>0</v>
      </c>
      <c r="F1129" s="564">
        <f t="shared" ca="1" si="107"/>
        <v>1</v>
      </c>
      <c r="G1129" s="564">
        <f t="shared" ca="1" si="105"/>
        <v>8.4767291354483181</v>
      </c>
      <c r="H1129" s="564">
        <v>1</v>
      </c>
      <c r="I1129" s="564">
        <v>1</v>
      </c>
      <c r="J1129" s="564">
        <v>1</v>
      </c>
      <c r="K1129" s="564">
        <v>1</v>
      </c>
      <c r="L1129" s="564">
        <v>1</v>
      </c>
      <c r="M1129" s="564">
        <v>1</v>
      </c>
      <c r="N1129" s="564">
        <v>1</v>
      </c>
      <c r="O1129" s="564">
        <v>1</v>
      </c>
      <c r="P1129" s="564">
        <v>1</v>
      </c>
      <c r="Q1129" s="564">
        <v>1</v>
      </c>
      <c r="R1129" s="564">
        <v>1</v>
      </c>
      <c r="S1129" s="564">
        <v>1</v>
      </c>
      <c r="T1129" s="564">
        <v>1</v>
      </c>
      <c r="U1129" s="564">
        <v>1</v>
      </c>
      <c r="V1129" s="564">
        <v>1</v>
      </c>
      <c r="W1129" s="564">
        <v>1</v>
      </c>
      <c r="X1129" s="564">
        <v>1</v>
      </c>
      <c r="Y1129" s="564">
        <v>1</v>
      </c>
      <c r="Z1129" s="564">
        <v>1</v>
      </c>
      <c r="AA1129" s="564">
        <v>1</v>
      </c>
      <c r="AB1129" s="564">
        <v>1</v>
      </c>
      <c r="AC1129" s="564">
        <v>1</v>
      </c>
      <c r="AD1129" s="564">
        <v>1</v>
      </c>
      <c r="AE1129" s="564">
        <v>1</v>
      </c>
      <c r="AF1129" s="564">
        <v>1</v>
      </c>
      <c r="AG1129" s="564">
        <v>1</v>
      </c>
      <c r="AH1129" s="564">
        <v>1</v>
      </c>
      <c r="AI1129" s="564">
        <v>1</v>
      </c>
      <c r="AJ1129" s="564">
        <v>1</v>
      </c>
      <c r="AK1129" s="564">
        <v>1</v>
      </c>
    </row>
    <row r="1130" spans="1:37">
      <c r="A1130">
        <v>1126</v>
      </c>
      <c r="B1130" s="564">
        <f t="shared" ca="1" si="108"/>
        <v>20</v>
      </c>
      <c r="C1130" s="564">
        <f t="shared" ca="1" si="103"/>
        <v>400</v>
      </c>
      <c r="D1130" s="564">
        <f t="shared" ca="1" si="106"/>
        <v>20</v>
      </c>
      <c r="E1130" s="564">
        <f t="shared" ca="1" si="104"/>
        <v>0</v>
      </c>
      <c r="F1130" s="564">
        <f t="shared" ca="1" si="107"/>
        <v>1</v>
      </c>
      <c r="G1130" s="564">
        <f t="shared" ca="1" si="105"/>
        <v>1.4977948097233791</v>
      </c>
      <c r="H1130" s="564">
        <v>1</v>
      </c>
      <c r="I1130" s="564">
        <v>1</v>
      </c>
      <c r="J1130" s="564">
        <v>1</v>
      </c>
      <c r="K1130" s="564">
        <v>1</v>
      </c>
      <c r="L1130" s="564">
        <v>1</v>
      </c>
      <c r="M1130" s="564">
        <v>1</v>
      </c>
      <c r="N1130" s="564">
        <v>1</v>
      </c>
      <c r="O1130" s="564">
        <v>1</v>
      </c>
      <c r="P1130" s="564">
        <v>1</v>
      </c>
      <c r="Q1130" s="564">
        <v>1</v>
      </c>
      <c r="R1130" s="564">
        <v>1</v>
      </c>
      <c r="S1130" s="564">
        <v>1</v>
      </c>
      <c r="T1130" s="564">
        <v>1</v>
      </c>
      <c r="U1130" s="564">
        <v>1</v>
      </c>
      <c r="V1130" s="564">
        <v>1</v>
      </c>
      <c r="W1130" s="564">
        <v>1</v>
      </c>
      <c r="X1130" s="564">
        <v>1</v>
      </c>
      <c r="Y1130" s="564">
        <v>1</v>
      </c>
      <c r="Z1130" s="564">
        <v>1</v>
      </c>
      <c r="AA1130" s="564">
        <v>1</v>
      </c>
      <c r="AB1130" s="564">
        <v>1</v>
      </c>
      <c r="AC1130" s="564">
        <v>1</v>
      </c>
      <c r="AD1130" s="564">
        <v>1</v>
      </c>
      <c r="AE1130" s="564">
        <v>1</v>
      </c>
      <c r="AF1130" s="564">
        <v>1</v>
      </c>
      <c r="AG1130" s="564">
        <v>1</v>
      </c>
      <c r="AH1130" s="564">
        <v>1</v>
      </c>
      <c r="AI1130" s="564">
        <v>1</v>
      </c>
      <c r="AJ1130" s="564">
        <v>1</v>
      </c>
      <c r="AK1130" s="564">
        <v>1</v>
      </c>
    </row>
    <row r="1131" spans="1:37">
      <c r="A1131">
        <v>1127</v>
      </c>
      <c r="B1131" s="564">
        <f t="shared" ca="1" si="108"/>
        <v>20</v>
      </c>
      <c r="C1131" s="564">
        <f t="shared" ca="1" si="103"/>
        <v>400</v>
      </c>
      <c r="D1131" s="564">
        <f t="shared" ca="1" si="106"/>
        <v>20</v>
      </c>
      <c r="E1131" s="564">
        <f t="shared" ca="1" si="104"/>
        <v>0</v>
      </c>
      <c r="F1131" s="564">
        <f t="shared" ca="1" si="107"/>
        <v>1</v>
      </c>
      <c r="G1131" s="564">
        <f t="shared" ca="1" si="105"/>
        <v>6.7821823136330686</v>
      </c>
      <c r="H1131" s="564">
        <v>1</v>
      </c>
      <c r="I1131" s="564">
        <v>1</v>
      </c>
      <c r="J1131" s="564">
        <v>1</v>
      </c>
      <c r="K1131" s="564">
        <v>1</v>
      </c>
      <c r="L1131" s="564">
        <v>1</v>
      </c>
      <c r="M1131" s="564">
        <v>1</v>
      </c>
      <c r="N1131" s="564">
        <v>1</v>
      </c>
      <c r="O1131" s="564">
        <v>1</v>
      </c>
      <c r="P1131" s="564">
        <v>1</v>
      </c>
      <c r="Q1131" s="564">
        <v>1</v>
      </c>
      <c r="R1131" s="564">
        <v>1</v>
      </c>
      <c r="S1131" s="564">
        <v>1</v>
      </c>
      <c r="T1131" s="564">
        <v>1</v>
      </c>
      <c r="U1131" s="564">
        <v>1</v>
      </c>
      <c r="V1131" s="564">
        <v>1</v>
      </c>
      <c r="W1131" s="564">
        <v>1</v>
      </c>
      <c r="X1131" s="564">
        <v>1</v>
      </c>
      <c r="Y1131" s="564">
        <v>1</v>
      </c>
      <c r="Z1131" s="564">
        <v>1</v>
      </c>
      <c r="AA1131" s="564">
        <v>1</v>
      </c>
      <c r="AB1131" s="564">
        <v>1</v>
      </c>
      <c r="AC1131" s="564">
        <v>1</v>
      </c>
      <c r="AD1131" s="564">
        <v>1</v>
      </c>
      <c r="AE1131" s="564">
        <v>1</v>
      </c>
      <c r="AF1131" s="564">
        <v>1</v>
      </c>
      <c r="AG1131" s="564">
        <v>1</v>
      </c>
      <c r="AH1131" s="564">
        <v>1</v>
      </c>
      <c r="AI1131" s="564">
        <v>1</v>
      </c>
      <c r="AJ1131" s="564">
        <v>1</v>
      </c>
      <c r="AK1131" s="564">
        <v>1</v>
      </c>
    </row>
    <row r="1132" spans="1:37">
      <c r="A1132">
        <v>1128</v>
      </c>
      <c r="B1132" s="564">
        <f t="shared" ca="1" si="108"/>
        <v>20</v>
      </c>
      <c r="C1132" s="564">
        <f t="shared" ca="1" si="103"/>
        <v>400</v>
      </c>
      <c r="D1132" s="564">
        <f t="shared" ca="1" si="106"/>
        <v>20</v>
      </c>
      <c r="E1132" s="564">
        <f t="shared" ca="1" si="104"/>
        <v>0</v>
      </c>
      <c r="F1132" s="564">
        <f t="shared" ca="1" si="107"/>
        <v>1</v>
      </c>
      <c r="G1132" s="564">
        <f t="shared" ca="1" si="105"/>
        <v>5.3233986546777281</v>
      </c>
      <c r="H1132" s="564">
        <v>1</v>
      </c>
      <c r="I1132" s="564">
        <v>1</v>
      </c>
      <c r="J1132" s="564">
        <v>1</v>
      </c>
      <c r="K1132" s="564">
        <v>1</v>
      </c>
      <c r="L1132" s="564">
        <v>1</v>
      </c>
      <c r="M1132" s="564">
        <v>1</v>
      </c>
      <c r="N1132" s="564">
        <v>1</v>
      </c>
      <c r="O1132" s="564">
        <v>1</v>
      </c>
      <c r="P1132" s="564">
        <v>1</v>
      </c>
      <c r="Q1132" s="564">
        <v>1</v>
      </c>
      <c r="R1132" s="564">
        <v>1</v>
      </c>
      <c r="S1132" s="564">
        <v>1</v>
      </c>
      <c r="T1132" s="564">
        <v>1</v>
      </c>
      <c r="U1132" s="564">
        <v>1</v>
      </c>
      <c r="V1132" s="564">
        <v>1</v>
      </c>
      <c r="W1132" s="564">
        <v>1</v>
      </c>
      <c r="X1132" s="564">
        <v>1</v>
      </c>
      <c r="Y1132" s="564">
        <v>1</v>
      </c>
      <c r="Z1132" s="564">
        <v>1</v>
      </c>
      <c r="AA1132" s="564">
        <v>1</v>
      </c>
      <c r="AB1132" s="564">
        <v>1</v>
      </c>
      <c r="AC1132" s="564">
        <v>1</v>
      </c>
      <c r="AD1132" s="564">
        <v>1</v>
      </c>
      <c r="AE1132" s="564">
        <v>1</v>
      </c>
      <c r="AF1132" s="564">
        <v>1</v>
      </c>
      <c r="AG1132" s="564">
        <v>1</v>
      </c>
      <c r="AH1132" s="564">
        <v>1</v>
      </c>
      <c r="AI1132" s="564">
        <v>1</v>
      </c>
      <c r="AJ1132" s="564">
        <v>1</v>
      </c>
      <c r="AK1132" s="564">
        <v>1</v>
      </c>
    </row>
    <row r="1133" spans="1:37">
      <c r="A1133">
        <v>1129</v>
      </c>
      <c r="B1133" s="564">
        <f t="shared" ca="1" si="108"/>
        <v>20</v>
      </c>
      <c r="C1133" s="564">
        <f t="shared" ca="1" si="103"/>
        <v>400</v>
      </c>
      <c r="D1133" s="564">
        <f t="shared" ca="1" si="106"/>
        <v>20</v>
      </c>
      <c r="E1133" s="564">
        <f t="shared" ca="1" si="104"/>
        <v>0</v>
      </c>
      <c r="F1133" s="564">
        <f t="shared" ca="1" si="107"/>
        <v>1</v>
      </c>
      <c r="G1133" s="564">
        <f t="shared" ca="1" si="105"/>
        <v>-0.88396041871109743</v>
      </c>
      <c r="H1133" s="564">
        <v>1</v>
      </c>
      <c r="I1133" s="564">
        <v>1</v>
      </c>
      <c r="J1133" s="564">
        <v>1</v>
      </c>
      <c r="K1133" s="564">
        <v>1</v>
      </c>
      <c r="L1133" s="564">
        <v>1</v>
      </c>
      <c r="M1133" s="564">
        <v>1</v>
      </c>
      <c r="N1133" s="564">
        <v>1</v>
      </c>
      <c r="O1133" s="564">
        <v>1</v>
      </c>
      <c r="P1133" s="564">
        <v>1</v>
      </c>
      <c r="Q1133" s="564">
        <v>1</v>
      </c>
      <c r="R1133" s="564">
        <v>1</v>
      </c>
      <c r="S1133" s="564">
        <v>1</v>
      </c>
      <c r="T1133" s="564">
        <v>1</v>
      </c>
      <c r="U1133" s="564">
        <v>1</v>
      </c>
      <c r="V1133" s="564">
        <v>1</v>
      </c>
      <c r="W1133" s="564">
        <v>1</v>
      </c>
      <c r="X1133" s="564">
        <v>1</v>
      </c>
      <c r="Y1133" s="564">
        <v>1</v>
      </c>
      <c r="Z1133" s="564">
        <v>1</v>
      </c>
      <c r="AA1133" s="564">
        <v>1</v>
      </c>
      <c r="AB1133" s="564">
        <v>1</v>
      </c>
      <c r="AC1133" s="564">
        <v>1</v>
      </c>
      <c r="AD1133" s="564">
        <v>1</v>
      </c>
      <c r="AE1133" s="564">
        <v>1</v>
      </c>
      <c r="AF1133" s="564">
        <v>1</v>
      </c>
      <c r="AG1133" s="564">
        <v>1</v>
      </c>
      <c r="AH1133" s="564">
        <v>1</v>
      </c>
      <c r="AI1133" s="564">
        <v>1</v>
      </c>
      <c r="AJ1133" s="564">
        <v>1</v>
      </c>
      <c r="AK1133" s="564">
        <v>1</v>
      </c>
    </row>
    <row r="1134" spans="1:37">
      <c r="A1134">
        <v>1130</v>
      </c>
      <c r="B1134" s="564">
        <f t="shared" ca="1" si="108"/>
        <v>0</v>
      </c>
      <c r="C1134" s="564">
        <f t="shared" ca="1" si="103"/>
        <v>0</v>
      </c>
      <c r="D1134" s="564">
        <f t="shared" ca="1" si="106"/>
        <v>0</v>
      </c>
      <c r="E1134" s="564">
        <f t="shared" ca="1" si="104"/>
        <v>0</v>
      </c>
      <c r="F1134" s="564">
        <f t="shared" ca="1" si="107"/>
        <v>1</v>
      </c>
      <c r="G1134" s="564">
        <f t="shared" ca="1" si="105"/>
        <v>-3.2841192275940876</v>
      </c>
      <c r="H1134" s="564">
        <v>0</v>
      </c>
      <c r="I1134" s="564">
        <v>0</v>
      </c>
      <c r="J1134" s="564">
        <v>0</v>
      </c>
      <c r="K1134" s="564">
        <v>0</v>
      </c>
      <c r="L1134" s="564">
        <v>0</v>
      </c>
      <c r="M1134" s="564">
        <v>0</v>
      </c>
      <c r="N1134" s="564">
        <v>0</v>
      </c>
      <c r="O1134" s="564">
        <v>0</v>
      </c>
      <c r="P1134" s="564">
        <v>0</v>
      </c>
      <c r="Q1134" s="564">
        <v>0</v>
      </c>
      <c r="R1134" s="564">
        <v>0</v>
      </c>
      <c r="S1134" s="564">
        <v>0</v>
      </c>
      <c r="T1134" s="564">
        <v>0</v>
      </c>
      <c r="U1134" s="564">
        <v>0</v>
      </c>
      <c r="V1134" s="564">
        <v>0</v>
      </c>
      <c r="W1134" s="564">
        <v>0</v>
      </c>
      <c r="X1134" s="564">
        <v>0</v>
      </c>
      <c r="Y1134" s="564">
        <v>0</v>
      </c>
      <c r="Z1134" s="564">
        <v>0</v>
      </c>
      <c r="AA1134" s="564">
        <v>0</v>
      </c>
      <c r="AB1134" s="564">
        <v>0</v>
      </c>
      <c r="AC1134" s="564">
        <v>0</v>
      </c>
      <c r="AD1134" s="564">
        <v>0</v>
      </c>
      <c r="AE1134" s="564">
        <v>0</v>
      </c>
      <c r="AF1134" s="564">
        <v>0</v>
      </c>
      <c r="AG1134" s="564">
        <v>0</v>
      </c>
      <c r="AH1134" s="564">
        <v>0</v>
      </c>
      <c r="AI1134" s="564">
        <v>0</v>
      </c>
      <c r="AJ1134" s="564">
        <v>0</v>
      </c>
      <c r="AK1134" s="564">
        <v>0</v>
      </c>
    </row>
    <row r="1135" spans="1:37">
      <c r="A1135">
        <v>1131</v>
      </c>
      <c r="B1135" s="564">
        <f t="shared" ca="1" si="108"/>
        <v>20</v>
      </c>
      <c r="C1135" s="564">
        <f t="shared" ca="1" si="103"/>
        <v>400</v>
      </c>
      <c r="D1135" s="564">
        <f t="shared" ca="1" si="106"/>
        <v>20</v>
      </c>
      <c r="E1135" s="564">
        <f t="shared" ca="1" si="104"/>
        <v>0</v>
      </c>
      <c r="F1135" s="564">
        <f t="shared" ca="1" si="107"/>
        <v>1</v>
      </c>
      <c r="G1135" s="564">
        <f t="shared" ca="1" si="105"/>
        <v>8.4590379411657963</v>
      </c>
      <c r="H1135" s="564">
        <v>1</v>
      </c>
      <c r="I1135" s="564">
        <v>1</v>
      </c>
      <c r="J1135" s="564">
        <v>1</v>
      </c>
      <c r="K1135" s="564">
        <v>1</v>
      </c>
      <c r="L1135" s="564">
        <v>1</v>
      </c>
      <c r="M1135" s="564">
        <v>1</v>
      </c>
      <c r="N1135" s="564">
        <v>1</v>
      </c>
      <c r="O1135" s="564">
        <v>1</v>
      </c>
      <c r="P1135" s="564">
        <v>1</v>
      </c>
      <c r="Q1135" s="564">
        <v>1</v>
      </c>
      <c r="R1135" s="564">
        <v>1</v>
      </c>
      <c r="S1135" s="564">
        <v>1</v>
      </c>
      <c r="T1135" s="564">
        <v>1</v>
      </c>
      <c r="U1135" s="564">
        <v>1</v>
      </c>
      <c r="V1135" s="564">
        <v>1</v>
      </c>
      <c r="W1135" s="564">
        <v>1</v>
      </c>
      <c r="X1135" s="564">
        <v>1</v>
      </c>
      <c r="Y1135" s="564">
        <v>1</v>
      </c>
      <c r="Z1135" s="564">
        <v>1</v>
      </c>
      <c r="AA1135" s="564">
        <v>1</v>
      </c>
      <c r="AB1135" s="564">
        <v>1</v>
      </c>
      <c r="AC1135" s="564">
        <v>1</v>
      </c>
      <c r="AD1135" s="564">
        <v>1</v>
      </c>
      <c r="AE1135" s="564">
        <v>1</v>
      </c>
      <c r="AF1135" s="564">
        <v>1</v>
      </c>
      <c r="AG1135" s="564">
        <v>1</v>
      </c>
      <c r="AH1135" s="564">
        <v>1</v>
      </c>
      <c r="AI1135" s="564">
        <v>1</v>
      </c>
      <c r="AJ1135" s="564">
        <v>1</v>
      </c>
      <c r="AK1135" s="564">
        <v>1</v>
      </c>
    </row>
    <row r="1136" spans="1:37">
      <c r="A1136">
        <v>1132</v>
      </c>
      <c r="B1136" s="564">
        <f t="shared" ca="1" si="108"/>
        <v>20</v>
      </c>
      <c r="C1136" s="564">
        <f t="shared" ca="1" si="103"/>
        <v>400</v>
      </c>
      <c r="D1136" s="564">
        <f t="shared" ca="1" si="106"/>
        <v>20</v>
      </c>
      <c r="E1136" s="564">
        <f t="shared" ca="1" si="104"/>
        <v>0</v>
      </c>
      <c r="F1136" s="564">
        <f t="shared" ca="1" si="107"/>
        <v>1</v>
      </c>
      <c r="G1136" s="564">
        <f t="shared" ca="1" si="105"/>
        <v>0.93762991621647951</v>
      </c>
      <c r="H1136" s="564">
        <v>1</v>
      </c>
      <c r="I1136" s="564">
        <v>1</v>
      </c>
      <c r="J1136" s="564">
        <v>1</v>
      </c>
      <c r="K1136" s="564">
        <v>1</v>
      </c>
      <c r="L1136" s="564">
        <v>1</v>
      </c>
      <c r="M1136" s="564">
        <v>1</v>
      </c>
      <c r="N1136" s="564">
        <v>1</v>
      </c>
      <c r="O1136" s="564">
        <v>1</v>
      </c>
      <c r="P1136" s="564">
        <v>1</v>
      </c>
      <c r="Q1136" s="564">
        <v>1</v>
      </c>
      <c r="R1136" s="564">
        <v>1</v>
      </c>
      <c r="S1136" s="564">
        <v>1</v>
      </c>
      <c r="T1136" s="564">
        <v>1</v>
      </c>
      <c r="U1136" s="564">
        <v>1</v>
      </c>
      <c r="V1136" s="564">
        <v>1</v>
      </c>
      <c r="W1136" s="564">
        <v>1</v>
      </c>
      <c r="X1136" s="564">
        <v>1</v>
      </c>
      <c r="Y1136" s="564">
        <v>1</v>
      </c>
      <c r="Z1136" s="564">
        <v>1</v>
      </c>
      <c r="AA1136" s="564">
        <v>1</v>
      </c>
      <c r="AB1136" s="564">
        <v>1</v>
      </c>
      <c r="AC1136" s="564">
        <v>1</v>
      </c>
      <c r="AD1136" s="564">
        <v>1</v>
      </c>
      <c r="AE1136" s="564">
        <v>1</v>
      </c>
      <c r="AF1136" s="564">
        <v>1</v>
      </c>
      <c r="AG1136" s="564">
        <v>1</v>
      </c>
      <c r="AH1136" s="564">
        <v>1</v>
      </c>
      <c r="AI1136" s="564">
        <v>1</v>
      </c>
      <c r="AJ1136" s="564">
        <v>1</v>
      </c>
      <c r="AK1136" s="564">
        <v>1</v>
      </c>
    </row>
    <row r="1137" spans="1:37">
      <c r="A1137">
        <v>1133</v>
      </c>
      <c r="B1137" s="564">
        <f t="shared" ca="1" si="108"/>
        <v>20</v>
      </c>
      <c r="C1137" s="564">
        <f t="shared" ca="1" si="103"/>
        <v>400</v>
      </c>
      <c r="D1137" s="564">
        <f t="shared" ca="1" si="106"/>
        <v>20</v>
      </c>
      <c r="E1137" s="564">
        <f t="shared" ca="1" si="104"/>
        <v>0</v>
      </c>
      <c r="F1137" s="564">
        <f t="shared" ca="1" si="107"/>
        <v>1</v>
      </c>
      <c r="G1137" s="564">
        <f t="shared" ca="1" si="105"/>
        <v>6.958373004365292</v>
      </c>
      <c r="H1137" s="564">
        <v>1</v>
      </c>
      <c r="I1137" s="564">
        <v>1</v>
      </c>
      <c r="J1137" s="564">
        <v>1</v>
      </c>
      <c r="K1137" s="564">
        <v>1</v>
      </c>
      <c r="L1137" s="564">
        <v>1</v>
      </c>
      <c r="M1137" s="564">
        <v>1</v>
      </c>
      <c r="N1137" s="564">
        <v>1</v>
      </c>
      <c r="O1137" s="564">
        <v>1</v>
      </c>
      <c r="P1137" s="564">
        <v>1</v>
      </c>
      <c r="Q1137" s="564">
        <v>1</v>
      </c>
      <c r="R1137" s="564">
        <v>1</v>
      </c>
      <c r="S1137" s="564">
        <v>1</v>
      </c>
      <c r="T1137" s="564">
        <v>1</v>
      </c>
      <c r="U1137" s="564">
        <v>1</v>
      </c>
      <c r="V1137" s="564">
        <v>1</v>
      </c>
      <c r="W1137" s="564">
        <v>1</v>
      </c>
      <c r="X1137" s="564">
        <v>1</v>
      </c>
      <c r="Y1137" s="564">
        <v>1</v>
      </c>
      <c r="Z1137" s="564">
        <v>1</v>
      </c>
      <c r="AA1137" s="564">
        <v>1</v>
      </c>
      <c r="AB1137" s="564">
        <v>1</v>
      </c>
      <c r="AC1137" s="564">
        <v>1</v>
      </c>
      <c r="AD1137" s="564">
        <v>1</v>
      </c>
      <c r="AE1137" s="564">
        <v>1</v>
      </c>
      <c r="AF1137" s="564">
        <v>1</v>
      </c>
      <c r="AG1137" s="564">
        <v>1</v>
      </c>
      <c r="AH1137" s="564">
        <v>1</v>
      </c>
      <c r="AI1137" s="564">
        <v>1</v>
      </c>
      <c r="AJ1137" s="564">
        <v>1</v>
      </c>
      <c r="AK1137" s="564">
        <v>1</v>
      </c>
    </row>
    <row r="1138" spans="1:37">
      <c r="A1138">
        <v>1134</v>
      </c>
      <c r="B1138" s="564">
        <f t="shared" ca="1" si="108"/>
        <v>20</v>
      </c>
      <c r="C1138" s="564">
        <f t="shared" ca="1" si="103"/>
        <v>400</v>
      </c>
      <c r="D1138" s="564">
        <f t="shared" ca="1" si="106"/>
        <v>20</v>
      </c>
      <c r="E1138" s="564">
        <f t="shared" ca="1" si="104"/>
        <v>0</v>
      </c>
      <c r="F1138" s="564">
        <f t="shared" ca="1" si="107"/>
        <v>1</v>
      </c>
      <c r="G1138" s="564">
        <f t="shared" ca="1" si="105"/>
        <v>-1.9135296252360123</v>
      </c>
      <c r="H1138" s="564">
        <v>1</v>
      </c>
      <c r="I1138" s="564">
        <v>1</v>
      </c>
      <c r="J1138" s="564">
        <v>1</v>
      </c>
      <c r="K1138" s="564">
        <v>1</v>
      </c>
      <c r="L1138" s="564">
        <v>1</v>
      </c>
      <c r="M1138" s="564">
        <v>1</v>
      </c>
      <c r="N1138" s="564">
        <v>1</v>
      </c>
      <c r="O1138" s="564">
        <v>1</v>
      </c>
      <c r="P1138" s="564">
        <v>1</v>
      </c>
      <c r="Q1138" s="564">
        <v>1</v>
      </c>
      <c r="R1138" s="564">
        <v>1</v>
      </c>
      <c r="S1138" s="564">
        <v>1</v>
      </c>
      <c r="T1138" s="564">
        <v>1</v>
      </c>
      <c r="U1138" s="564">
        <v>1</v>
      </c>
      <c r="V1138" s="564">
        <v>1</v>
      </c>
      <c r="W1138" s="564">
        <v>1</v>
      </c>
      <c r="X1138" s="564">
        <v>1</v>
      </c>
      <c r="Y1138" s="564">
        <v>1</v>
      </c>
      <c r="Z1138" s="564">
        <v>1</v>
      </c>
      <c r="AA1138" s="564">
        <v>1</v>
      </c>
      <c r="AB1138" s="564">
        <v>1</v>
      </c>
      <c r="AC1138" s="564">
        <v>1</v>
      </c>
      <c r="AD1138" s="564">
        <v>1</v>
      </c>
      <c r="AE1138" s="564">
        <v>1</v>
      </c>
      <c r="AF1138" s="564">
        <v>1</v>
      </c>
      <c r="AG1138" s="564">
        <v>1</v>
      </c>
      <c r="AH1138" s="564">
        <v>1</v>
      </c>
      <c r="AI1138" s="564">
        <v>1</v>
      </c>
      <c r="AJ1138" s="564">
        <v>1</v>
      </c>
      <c r="AK1138" s="564">
        <v>1</v>
      </c>
    </row>
    <row r="1139" spans="1:37">
      <c r="A1139">
        <v>1135</v>
      </c>
      <c r="B1139" s="564">
        <f t="shared" ca="1" si="108"/>
        <v>0</v>
      </c>
      <c r="C1139" s="564">
        <f t="shared" ca="1" si="103"/>
        <v>0</v>
      </c>
      <c r="D1139" s="564">
        <f t="shared" ca="1" si="106"/>
        <v>0</v>
      </c>
      <c r="E1139" s="564">
        <f t="shared" ca="1" si="104"/>
        <v>0</v>
      </c>
      <c r="F1139" s="564">
        <f t="shared" ca="1" si="107"/>
        <v>1</v>
      </c>
      <c r="G1139" s="564">
        <f t="shared" ca="1" si="105"/>
        <v>-1.0860205804970535</v>
      </c>
      <c r="H1139" s="564">
        <v>0</v>
      </c>
      <c r="I1139" s="564">
        <v>0</v>
      </c>
      <c r="J1139" s="564">
        <v>0</v>
      </c>
      <c r="K1139" s="564">
        <v>0</v>
      </c>
      <c r="L1139" s="564">
        <v>0</v>
      </c>
      <c r="M1139" s="564">
        <v>0</v>
      </c>
      <c r="N1139" s="564">
        <v>0</v>
      </c>
      <c r="O1139" s="564">
        <v>0</v>
      </c>
      <c r="P1139" s="564">
        <v>0</v>
      </c>
      <c r="Q1139" s="564">
        <v>0</v>
      </c>
      <c r="R1139" s="564">
        <v>0</v>
      </c>
      <c r="S1139" s="564">
        <v>0</v>
      </c>
      <c r="T1139" s="564">
        <v>0</v>
      </c>
      <c r="U1139" s="564">
        <v>0</v>
      </c>
      <c r="V1139" s="564">
        <v>0</v>
      </c>
      <c r="W1139" s="564">
        <v>0</v>
      </c>
      <c r="X1139" s="564">
        <v>0</v>
      </c>
      <c r="Y1139" s="564">
        <v>0</v>
      </c>
      <c r="Z1139" s="564">
        <v>0</v>
      </c>
      <c r="AA1139" s="564">
        <v>0</v>
      </c>
      <c r="AB1139" s="564">
        <v>0</v>
      </c>
      <c r="AC1139" s="564">
        <v>0</v>
      </c>
      <c r="AD1139" s="564">
        <v>0</v>
      </c>
      <c r="AE1139" s="564">
        <v>0</v>
      </c>
      <c r="AF1139" s="564">
        <v>0</v>
      </c>
      <c r="AG1139" s="564">
        <v>0</v>
      </c>
      <c r="AH1139" s="564">
        <v>0</v>
      </c>
      <c r="AI1139" s="564">
        <v>0</v>
      </c>
      <c r="AJ1139" s="564">
        <v>0</v>
      </c>
      <c r="AK1139" s="564">
        <v>0</v>
      </c>
    </row>
    <row r="1140" spans="1:37">
      <c r="A1140">
        <v>1136</v>
      </c>
      <c r="B1140" s="564">
        <f t="shared" ca="1" si="108"/>
        <v>0</v>
      </c>
      <c r="C1140" s="564">
        <f t="shared" ca="1" si="103"/>
        <v>0</v>
      </c>
      <c r="D1140" s="564">
        <f t="shared" ca="1" si="106"/>
        <v>0</v>
      </c>
      <c r="E1140" s="564">
        <f t="shared" ca="1" si="104"/>
        <v>0</v>
      </c>
      <c r="F1140" s="564">
        <f t="shared" ca="1" si="107"/>
        <v>1</v>
      </c>
      <c r="G1140" s="564">
        <f t="shared" ca="1" si="105"/>
        <v>-4.2422127939118202</v>
      </c>
      <c r="H1140" s="564">
        <v>0</v>
      </c>
      <c r="I1140" s="564">
        <v>0</v>
      </c>
      <c r="J1140" s="564">
        <v>0</v>
      </c>
      <c r="K1140" s="564">
        <v>0</v>
      </c>
      <c r="L1140" s="564">
        <v>0</v>
      </c>
      <c r="M1140" s="564">
        <v>0</v>
      </c>
      <c r="N1140" s="564">
        <v>0</v>
      </c>
      <c r="O1140" s="564">
        <v>0</v>
      </c>
      <c r="P1140" s="564">
        <v>0</v>
      </c>
      <c r="Q1140" s="564">
        <v>0</v>
      </c>
      <c r="R1140" s="564">
        <v>0</v>
      </c>
      <c r="S1140" s="564">
        <v>0</v>
      </c>
      <c r="T1140" s="564">
        <v>0</v>
      </c>
      <c r="U1140" s="564">
        <v>0</v>
      </c>
      <c r="V1140" s="564">
        <v>0</v>
      </c>
      <c r="W1140" s="564">
        <v>0</v>
      </c>
      <c r="X1140" s="564">
        <v>0</v>
      </c>
      <c r="Y1140" s="564">
        <v>0</v>
      </c>
      <c r="Z1140" s="564">
        <v>0</v>
      </c>
      <c r="AA1140" s="564">
        <v>0</v>
      </c>
      <c r="AB1140" s="564">
        <v>0</v>
      </c>
      <c r="AC1140" s="564">
        <v>0</v>
      </c>
      <c r="AD1140" s="564">
        <v>0</v>
      </c>
      <c r="AE1140" s="564">
        <v>0</v>
      </c>
      <c r="AF1140" s="564">
        <v>0</v>
      </c>
      <c r="AG1140" s="564">
        <v>0</v>
      </c>
      <c r="AH1140" s="564">
        <v>0</v>
      </c>
      <c r="AI1140" s="564">
        <v>0</v>
      </c>
      <c r="AJ1140" s="564">
        <v>0</v>
      </c>
      <c r="AK1140" s="564">
        <v>0</v>
      </c>
    </row>
    <row r="1141" spans="1:37">
      <c r="A1141">
        <v>1137</v>
      </c>
      <c r="B1141" s="564">
        <f t="shared" ca="1" si="108"/>
        <v>0</v>
      </c>
      <c r="C1141" s="564">
        <f t="shared" ca="1" si="103"/>
        <v>0</v>
      </c>
      <c r="D1141" s="564">
        <f t="shared" ca="1" si="106"/>
        <v>0</v>
      </c>
      <c r="E1141" s="564">
        <f t="shared" ca="1" si="104"/>
        <v>0</v>
      </c>
      <c r="F1141" s="564">
        <f t="shared" ca="1" si="107"/>
        <v>1</v>
      </c>
      <c r="G1141" s="564">
        <f t="shared" ca="1" si="105"/>
        <v>-5.4653211354232916</v>
      </c>
      <c r="H1141" s="564">
        <v>0</v>
      </c>
      <c r="I1141" s="564">
        <v>0</v>
      </c>
      <c r="J1141" s="564">
        <v>0</v>
      </c>
      <c r="K1141" s="564">
        <v>0</v>
      </c>
      <c r="L1141" s="564">
        <v>0</v>
      </c>
      <c r="M1141" s="564">
        <v>0</v>
      </c>
      <c r="N1141" s="564">
        <v>0</v>
      </c>
      <c r="O1141" s="564">
        <v>0</v>
      </c>
      <c r="P1141" s="564">
        <v>0</v>
      </c>
      <c r="Q1141" s="564">
        <v>0</v>
      </c>
      <c r="R1141" s="564">
        <v>0</v>
      </c>
      <c r="S1141" s="564">
        <v>0</v>
      </c>
      <c r="T1141" s="564">
        <v>0</v>
      </c>
      <c r="U1141" s="564">
        <v>0</v>
      </c>
      <c r="V1141" s="564">
        <v>0</v>
      </c>
      <c r="W1141" s="564">
        <v>0</v>
      </c>
      <c r="X1141" s="564">
        <v>0</v>
      </c>
      <c r="Y1141" s="564">
        <v>0</v>
      </c>
      <c r="Z1141" s="564">
        <v>0</v>
      </c>
      <c r="AA1141" s="564">
        <v>0</v>
      </c>
      <c r="AB1141" s="564">
        <v>0</v>
      </c>
      <c r="AC1141" s="564">
        <v>0</v>
      </c>
      <c r="AD1141" s="564">
        <v>0</v>
      </c>
      <c r="AE1141" s="564">
        <v>0</v>
      </c>
      <c r="AF1141" s="564">
        <v>0</v>
      </c>
      <c r="AG1141" s="564">
        <v>0</v>
      </c>
      <c r="AH1141" s="564">
        <v>0</v>
      </c>
      <c r="AI1141" s="564">
        <v>0</v>
      </c>
      <c r="AJ1141" s="564">
        <v>0</v>
      </c>
      <c r="AK1141" s="564">
        <v>0</v>
      </c>
    </row>
    <row r="1142" spans="1:37">
      <c r="A1142">
        <v>1138</v>
      </c>
      <c r="B1142" s="564">
        <f t="shared" ca="1" si="108"/>
        <v>20</v>
      </c>
      <c r="C1142" s="564">
        <f t="shared" ca="1" si="103"/>
        <v>400</v>
      </c>
      <c r="D1142" s="564">
        <f t="shared" ca="1" si="106"/>
        <v>20</v>
      </c>
      <c r="E1142" s="564">
        <f t="shared" ca="1" si="104"/>
        <v>0</v>
      </c>
      <c r="F1142" s="564">
        <f t="shared" ca="1" si="107"/>
        <v>1</v>
      </c>
      <c r="G1142" s="564">
        <f t="shared" ca="1" si="105"/>
        <v>-2.3916680640050427</v>
      </c>
      <c r="H1142" s="564">
        <v>1</v>
      </c>
      <c r="I1142" s="564">
        <v>1</v>
      </c>
      <c r="J1142" s="564">
        <v>1</v>
      </c>
      <c r="K1142" s="564">
        <v>1</v>
      </c>
      <c r="L1142" s="564">
        <v>1</v>
      </c>
      <c r="M1142" s="564">
        <v>1</v>
      </c>
      <c r="N1142" s="564">
        <v>1</v>
      </c>
      <c r="O1142" s="564">
        <v>1</v>
      </c>
      <c r="P1142" s="564">
        <v>1</v>
      </c>
      <c r="Q1142" s="564">
        <v>1</v>
      </c>
      <c r="R1142" s="564">
        <v>1</v>
      </c>
      <c r="S1142" s="564">
        <v>1</v>
      </c>
      <c r="T1142" s="564">
        <v>1</v>
      </c>
      <c r="U1142" s="564">
        <v>1</v>
      </c>
      <c r="V1142" s="564">
        <v>1</v>
      </c>
      <c r="W1142" s="564">
        <v>1</v>
      </c>
      <c r="X1142" s="564">
        <v>1</v>
      </c>
      <c r="Y1142" s="564">
        <v>1</v>
      </c>
      <c r="Z1142" s="564">
        <v>1</v>
      </c>
      <c r="AA1142" s="564">
        <v>1</v>
      </c>
      <c r="AB1142" s="564">
        <v>1</v>
      </c>
      <c r="AC1142" s="564">
        <v>1</v>
      </c>
      <c r="AD1142" s="564">
        <v>1</v>
      </c>
      <c r="AE1142" s="564">
        <v>1</v>
      </c>
      <c r="AF1142" s="564">
        <v>1</v>
      </c>
      <c r="AG1142" s="564">
        <v>1</v>
      </c>
      <c r="AH1142" s="564">
        <v>1</v>
      </c>
      <c r="AI1142" s="564">
        <v>1</v>
      </c>
      <c r="AJ1142" s="564">
        <v>1</v>
      </c>
      <c r="AK1142" s="564">
        <v>1</v>
      </c>
    </row>
    <row r="1143" spans="1:37">
      <c r="A1143">
        <v>1139</v>
      </c>
      <c r="B1143" s="564">
        <f t="shared" ca="1" si="108"/>
        <v>0</v>
      </c>
      <c r="C1143" s="564">
        <f t="shared" ca="1" si="103"/>
        <v>0</v>
      </c>
      <c r="D1143" s="564">
        <f t="shared" ca="1" si="106"/>
        <v>0</v>
      </c>
      <c r="E1143" s="564">
        <f t="shared" ca="1" si="104"/>
        <v>0</v>
      </c>
      <c r="F1143" s="564">
        <f t="shared" ca="1" si="107"/>
        <v>1</v>
      </c>
      <c r="G1143" s="564">
        <f t="shared" ca="1" si="105"/>
        <v>-1.4148895801243664</v>
      </c>
      <c r="H1143" s="564">
        <v>0</v>
      </c>
      <c r="I1143" s="564">
        <v>0</v>
      </c>
      <c r="J1143" s="564">
        <v>0</v>
      </c>
      <c r="K1143" s="564">
        <v>0</v>
      </c>
      <c r="L1143" s="564">
        <v>0</v>
      </c>
      <c r="M1143" s="564">
        <v>0</v>
      </c>
      <c r="N1143" s="564">
        <v>0</v>
      </c>
      <c r="O1143" s="564">
        <v>0</v>
      </c>
      <c r="P1143" s="564">
        <v>0</v>
      </c>
      <c r="Q1143" s="564">
        <v>0</v>
      </c>
      <c r="R1143" s="564">
        <v>0</v>
      </c>
      <c r="S1143" s="564">
        <v>0</v>
      </c>
      <c r="T1143" s="564">
        <v>0</v>
      </c>
      <c r="U1143" s="564">
        <v>0</v>
      </c>
      <c r="V1143" s="564">
        <v>0</v>
      </c>
      <c r="W1143" s="564">
        <v>0</v>
      </c>
      <c r="X1143" s="564">
        <v>0</v>
      </c>
      <c r="Y1143" s="564">
        <v>0</v>
      </c>
      <c r="Z1143" s="564">
        <v>0</v>
      </c>
      <c r="AA1143" s="564">
        <v>0</v>
      </c>
      <c r="AB1143" s="564">
        <v>0</v>
      </c>
      <c r="AC1143" s="564">
        <v>0</v>
      </c>
      <c r="AD1143" s="564">
        <v>0</v>
      </c>
      <c r="AE1143" s="564">
        <v>0</v>
      </c>
      <c r="AF1143" s="564">
        <v>0</v>
      </c>
      <c r="AG1143" s="564">
        <v>0</v>
      </c>
      <c r="AH1143" s="564">
        <v>0</v>
      </c>
      <c r="AI1143" s="564">
        <v>0</v>
      </c>
      <c r="AJ1143" s="564">
        <v>0</v>
      </c>
      <c r="AK1143" s="564">
        <v>0</v>
      </c>
    </row>
    <row r="1144" spans="1:37">
      <c r="A1144">
        <v>1140</v>
      </c>
      <c r="B1144" s="564">
        <f t="shared" ca="1" si="108"/>
        <v>20</v>
      </c>
      <c r="C1144" s="564">
        <f t="shared" ca="1" si="103"/>
        <v>400</v>
      </c>
      <c r="D1144" s="564">
        <f t="shared" ca="1" si="106"/>
        <v>20</v>
      </c>
      <c r="E1144" s="564">
        <f t="shared" ca="1" si="104"/>
        <v>0</v>
      </c>
      <c r="F1144" s="564">
        <f t="shared" ca="1" si="107"/>
        <v>1</v>
      </c>
      <c r="G1144" s="564">
        <f t="shared" ca="1" si="105"/>
        <v>0.38830954702390386</v>
      </c>
      <c r="H1144" s="564">
        <v>1</v>
      </c>
      <c r="I1144" s="564">
        <v>1</v>
      </c>
      <c r="J1144" s="564">
        <v>1</v>
      </c>
      <c r="K1144" s="564">
        <v>1</v>
      </c>
      <c r="L1144" s="564">
        <v>1</v>
      </c>
      <c r="M1144" s="564">
        <v>1</v>
      </c>
      <c r="N1144" s="564">
        <v>1</v>
      </c>
      <c r="O1144" s="564">
        <v>1</v>
      </c>
      <c r="P1144" s="564">
        <v>1</v>
      </c>
      <c r="Q1144" s="564">
        <v>1</v>
      </c>
      <c r="R1144" s="564">
        <v>1</v>
      </c>
      <c r="S1144" s="564">
        <v>1</v>
      </c>
      <c r="T1144" s="564">
        <v>1</v>
      </c>
      <c r="U1144" s="564">
        <v>1</v>
      </c>
      <c r="V1144" s="564">
        <v>1</v>
      </c>
      <c r="W1144" s="564">
        <v>1</v>
      </c>
      <c r="X1144" s="564">
        <v>1</v>
      </c>
      <c r="Y1144" s="564">
        <v>1</v>
      </c>
      <c r="Z1144" s="564">
        <v>1</v>
      </c>
      <c r="AA1144" s="564">
        <v>1</v>
      </c>
      <c r="AB1144" s="564">
        <v>1</v>
      </c>
      <c r="AC1144" s="564">
        <v>1</v>
      </c>
      <c r="AD1144" s="564">
        <v>1</v>
      </c>
      <c r="AE1144" s="564">
        <v>1</v>
      </c>
      <c r="AF1144" s="564">
        <v>1</v>
      </c>
      <c r="AG1144" s="564">
        <v>1</v>
      </c>
      <c r="AH1144" s="564">
        <v>1</v>
      </c>
      <c r="AI1144" s="564">
        <v>1</v>
      </c>
      <c r="AJ1144" s="564">
        <v>1</v>
      </c>
      <c r="AK1144" s="564">
        <v>1</v>
      </c>
    </row>
    <row r="1145" spans="1:37">
      <c r="A1145">
        <v>1141</v>
      </c>
      <c r="B1145" s="564">
        <f t="shared" ca="1" si="108"/>
        <v>20</v>
      </c>
      <c r="C1145" s="564">
        <f t="shared" ca="1" si="103"/>
        <v>400</v>
      </c>
      <c r="D1145" s="564">
        <f t="shared" ca="1" si="106"/>
        <v>20</v>
      </c>
      <c r="E1145" s="564">
        <f t="shared" ca="1" si="104"/>
        <v>0</v>
      </c>
      <c r="F1145" s="564">
        <f t="shared" ca="1" si="107"/>
        <v>1</v>
      </c>
      <c r="G1145" s="564">
        <f t="shared" ca="1" si="105"/>
        <v>2.9166582526511924</v>
      </c>
      <c r="H1145" s="564">
        <v>1</v>
      </c>
      <c r="I1145" s="564">
        <v>1</v>
      </c>
      <c r="J1145" s="564">
        <v>1</v>
      </c>
      <c r="K1145" s="564">
        <v>1</v>
      </c>
      <c r="L1145" s="564">
        <v>1</v>
      </c>
      <c r="M1145" s="564">
        <v>1</v>
      </c>
      <c r="N1145" s="564">
        <v>1</v>
      </c>
      <c r="O1145" s="564">
        <v>1</v>
      </c>
      <c r="P1145" s="564">
        <v>1</v>
      </c>
      <c r="Q1145" s="564">
        <v>1</v>
      </c>
      <c r="R1145" s="564">
        <v>1</v>
      </c>
      <c r="S1145" s="564">
        <v>1</v>
      </c>
      <c r="T1145" s="564">
        <v>1</v>
      </c>
      <c r="U1145" s="564">
        <v>1</v>
      </c>
      <c r="V1145" s="564">
        <v>1</v>
      </c>
      <c r="W1145" s="564">
        <v>1</v>
      </c>
      <c r="X1145" s="564">
        <v>1</v>
      </c>
      <c r="Y1145" s="564">
        <v>1</v>
      </c>
      <c r="Z1145" s="564">
        <v>1</v>
      </c>
      <c r="AA1145" s="564">
        <v>1</v>
      </c>
      <c r="AB1145" s="564">
        <v>1</v>
      </c>
      <c r="AC1145" s="564">
        <v>1</v>
      </c>
      <c r="AD1145" s="564">
        <v>1</v>
      </c>
      <c r="AE1145" s="564">
        <v>1</v>
      </c>
      <c r="AF1145" s="564">
        <v>1</v>
      </c>
      <c r="AG1145" s="564">
        <v>1</v>
      </c>
      <c r="AH1145" s="564">
        <v>1</v>
      </c>
      <c r="AI1145" s="564">
        <v>1</v>
      </c>
      <c r="AJ1145" s="564">
        <v>1</v>
      </c>
      <c r="AK1145" s="564">
        <v>1</v>
      </c>
    </row>
    <row r="1146" spans="1:37">
      <c r="A1146">
        <v>1142</v>
      </c>
      <c r="B1146" s="564">
        <f t="shared" ca="1" si="108"/>
        <v>20</v>
      </c>
      <c r="C1146" s="564">
        <f t="shared" ca="1" si="103"/>
        <v>400</v>
      </c>
      <c r="D1146" s="564">
        <f t="shared" ca="1" si="106"/>
        <v>20</v>
      </c>
      <c r="E1146" s="564">
        <f t="shared" ca="1" si="104"/>
        <v>0</v>
      </c>
      <c r="F1146" s="564">
        <f t="shared" ca="1" si="107"/>
        <v>1</v>
      </c>
      <c r="G1146" s="564">
        <f t="shared" ca="1" si="105"/>
        <v>5.1142488437873954</v>
      </c>
      <c r="H1146" s="564">
        <v>1</v>
      </c>
      <c r="I1146" s="564">
        <v>1</v>
      </c>
      <c r="J1146" s="564">
        <v>1</v>
      </c>
      <c r="K1146" s="564">
        <v>1</v>
      </c>
      <c r="L1146" s="564">
        <v>1</v>
      </c>
      <c r="M1146" s="564">
        <v>1</v>
      </c>
      <c r="N1146" s="564">
        <v>1</v>
      </c>
      <c r="O1146" s="564">
        <v>1</v>
      </c>
      <c r="P1146" s="564">
        <v>1</v>
      </c>
      <c r="Q1146" s="564">
        <v>1</v>
      </c>
      <c r="R1146" s="564">
        <v>1</v>
      </c>
      <c r="S1146" s="564">
        <v>1</v>
      </c>
      <c r="T1146" s="564">
        <v>1</v>
      </c>
      <c r="U1146" s="564">
        <v>1</v>
      </c>
      <c r="V1146" s="564">
        <v>1</v>
      </c>
      <c r="W1146" s="564">
        <v>1</v>
      </c>
      <c r="X1146" s="564">
        <v>1</v>
      </c>
      <c r="Y1146" s="564">
        <v>1</v>
      </c>
      <c r="Z1146" s="564">
        <v>1</v>
      </c>
      <c r="AA1146" s="564">
        <v>1</v>
      </c>
      <c r="AB1146" s="564">
        <v>1</v>
      </c>
      <c r="AC1146" s="564">
        <v>1</v>
      </c>
      <c r="AD1146" s="564">
        <v>1</v>
      </c>
      <c r="AE1146" s="564">
        <v>1</v>
      </c>
      <c r="AF1146" s="564">
        <v>1</v>
      </c>
      <c r="AG1146" s="564">
        <v>1</v>
      </c>
      <c r="AH1146" s="564">
        <v>1</v>
      </c>
      <c r="AI1146" s="564">
        <v>1</v>
      </c>
      <c r="AJ1146" s="564">
        <v>1</v>
      </c>
      <c r="AK1146" s="564">
        <v>1</v>
      </c>
    </row>
    <row r="1147" spans="1:37">
      <c r="A1147">
        <v>1143</v>
      </c>
      <c r="B1147" s="564">
        <f t="shared" ca="1" si="108"/>
        <v>20</v>
      </c>
      <c r="C1147" s="564">
        <f t="shared" ca="1" si="103"/>
        <v>400</v>
      </c>
      <c r="D1147" s="564">
        <f t="shared" ca="1" si="106"/>
        <v>20</v>
      </c>
      <c r="E1147" s="564">
        <f t="shared" ca="1" si="104"/>
        <v>0</v>
      </c>
      <c r="F1147" s="564">
        <f t="shared" ca="1" si="107"/>
        <v>1</v>
      </c>
      <c r="G1147" s="564">
        <f t="shared" ca="1" si="105"/>
        <v>-5.2803386180559642</v>
      </c>
      <c r="H1147" s="564">
        <v>1</v>
      </c>
      <c r="I1147" s="564">
        <v>1</v>
      </c>
      <c r="J1147" s="564">
        <v>1</v>
      </c>
      <c r="K1147" s="564">
        <v>1</v>
      </c>
      <c r="L1147" s="564">
        <v>1</v>
      </c>
      <c r="M1147" s="564">
        <v>1</v>
      </c>
      <c r="N1147" s="564">
        <v>1</v>
      </c>
      <c r="O1147" s="564">
        <v>1</v>
      </c>
      <c r="P1147" s="564">
        <v>1</v>
      </c>
      <c r="Q1147" s="564">
        <v>1</v>
      </c>
      <c r="R1147" s="564">
        <v>1</v>
      </c>
      <c r="S1147" s="564">
        <v>1</v>
      </c>
      <c r="T1147" s="564">
        <v>1</v>
      </c>
      <c r="U1147" s="564">
        <v>1</v>
      </c>
      <c r="V1147" s="564">
        <v>1</v>
      </c>
      <c r="W1147" s="564">
        <v>1</v>
      </c>
      <c r="X1147" s="564">
        <v>1</v>
      </c>
      <c r="Y1147" s="564">
        <v>1</v>
      </c>
      <c r="Z1147" s="564">
        <v>1</v>
      </c>
      <c r="AA1147" s="564">
        <v>1</v>
      </c>
      <c r="AB1147" s="564">
        <v>1</v>
      </c>
      <c r="AC1147" s="564">
        <v>1</v>
      </c>
      <c r="AD1147" s="564">
        <v>1</v>
      </c>
      <c r="AE1147" s="564">
        <v>1</v>
      </c>
      <c r="AF1147" s="564">
        <v>1</v>
      </c>
      <c r="AG1147" s="564">
        <v>1</v>
      </c>
      <c r="AH1147" s="564">
        <v>1</v>
      </c>
      <c r="AI1147" s="564">
        <v>1</v>
      </c>
      <c r="AJ1147" s="564">
        <v>1</v>
      </c>
      <c r="AK1147" s="564">
        <v>1</v>
      </c>
    </row>
    <row r="1148" spans="1:37">
      <c r="A1148">
        <v>1144</v>
      </c>
      <c r="B1148" s="564">
        <f t="shared" ca="1" si="108"/>
        <v>0</v>
      </c>
      <c r="C1148" s="564">
        <f t="shared" ca="1" si="103"/>
        <v>0</v>
      </c>
      <c r="D1148" s="564">
        <f t="shared" ca="1" si="106"/>
        <v>0</v>
      </c>
      <c r="E1148" s="564">
        <f t="shared" ca="1" si="104"/>
        <v>0</v>
      </c>
      <c r="F1148" s="564">
        <f t="shared" ca="1" si="107"/>
        <v>1</v>
      </c>
      <c r="G1148" s="564">
        <f t="shared" ca="1" si="105"/>
        <v>4.241451230680811</v>
      </c>
      <c r="H1148" s="564">
        <v>0</v>
      </c>
      <c r="I1148" s="564">
        <v>0</v>
      </c>
      <c r="J1148" s="564">
        <v>0</v>
      </c>
      <c r="K1148" s="564">
        <v>0</v>
      </c>
      <c r="L1148" s="564">
        <v>0</v>
      </c>
      <c r="M1148" s="564">
        <v>0</v>
      </c>
      <c r="N1148" s="564">
        <v>0</v>
      </c>
      <c r="O1148" s="564">
        <v>0</v>
      </c>
      <c r="P1148" s="564">
        <v>0</v>
      </c>
      <c r="Q1148" s="564">
        <v>0</v>
      </c>
      <c r="R1148" s="564">
        <v>0</v>
      </c>
      <c r="S1148" s="564">
        <v>0</v>
      </c>
      <c r="T1148" s="564">
        <v>0</v>
      </c>
      <c r="U1148" s="564">
        <v>0</v>
      </c>
      <c r="V1148" s="564">
        <v>0</v>
      </c>
      <c r="W1148" s="564">
        <v>0</v>
      </c>
      <c r="X1148" s="564">
        <v>0</v>
      </c>
      <c r="Y1148" s="564">
        <v>0</v>
      </c>
      <c r="Z1148" s="564">
        <v>0</v>
      </c>
      <c r="AA1148" s="564">
        <v>0</v>
      </c>
      <c r="AB1148" s="564">
        <v>0</v>
      </c>
      <c r="AC1148" s="564">
        <v>0</v>
      </c>
      <c r="AD1148" s="564">
        <v>0</v>
      </c>
      <c r="AE1148" s="564">
        <v>0</v>
      </c>
      <c r="AF1148" s="564">
        <v>0</v>
      </c>
      <c r="AG1148" s="564">
        <v>0</v>
      </c>
      <c r="AH1148" s="564">
        <v>0</v>
      </c>
      <c r="AI1148" s="564">
        <v>0</v>
      </c>
      <c r="AJ1148" s="564">
        <v>0</v>
      </c>
      <c r="AK1148" s="564">
        <v>0</v>
      </c>
    </row>
    <row r="1149" spans="1:37">
      <c r="A1149">
        <v>1145</v>
      </c>
      <c r="B1149" s="564">
        <f t="shared" ca="1" si="108"/>
        <v>20</v>
      </c>
      <c r="C1149" s="564">
        <f t="shared" ca="1" si="103"/>
        <v>400</v>
      </c>
      <c r="D1149" s="564">
        <f t="shared" ca="1" si="106"/>
        <v>20</v>
      </c>
      <c r="E1149" s="564">
        <f t="shared" ca="1" si="104"/>
        <v>0</v>
      </c>
      <c r="F1149" s="564">
        <f t="shared" ca="1" si="107"/>
        <v>1</v>
      </c>
      <c r="G1149" s="564">
        <f t="shared" ca="1" si="105"/>
        <v>3.5103790004948632</v>
      </c>
      <c r="H1149" s="564">
        <v>1</v>
      </c>
      <c r="I1149" s="564">
        <v>1</v>
      </c>
      <c r="J1149" s="564">
        <v>1</v>
      </c>
      <c r="K1149" s="564">
        <v>1</v>
      </c>
      <c r="L1149" s="564">
        <v>1</v>
      </c>
      <c r="M1149" s="564">
        <v>1</v>
      </c>
      <c r="N1149" s="564">
        <v>1</v>
      </c>
      <c r="O1149" s="564">
        <v>1</v>
      </c>
      <c r="P1149" s="564">
        <v>1</v>
      </c>
      <c r="Q1149" s="564">
        <v>1</v>
      </c>
      <c r="R1149" s="564">
        <v>1</v>
      </c>
      <c r="S1149" s="564">
        <v>1</v>
      </c>
      <c r="T1149" s="564">
        <v>1</v>
      </c>
      <c r="U1149" s="564">
        <v>1</v>
      </c>
      <c r="V1149" s="564">
        <v>1</v>
      </c>
      <c r="W1149" s="564">
        <v>1</v>
      </c>
      <c r="X1149" s="564">
        <v>1</v>
      </c>
      <c r="Y1149" s="564">
        <v>1</v>
      </c>
      <c r="Z1149" s="564">
        <v>1</v>
      </c>
      <c r="AA1149" s="564">
        <v>1</v>
      </c>
      <c r="AB1149" s="564">
        <v>1</v>
      </c>
      <c r="AC1149" s="564">
        <v>1</v>
      </c>
      <c r="AD1149" s="564">
        <v>1</v>
      </c>
      <c r="AE1149" s="564">
        <v>1</v>
      </c>
      <c r="AF1149" s="564">
        <v>1</v>
      </c>
      <c r="AG1149" s="564">
        <v>1</v>
      </c>
      <c r="AH1149" s="564">
        <v>1</v>
      </c>
      <c r="AI1149" s="564">
        <v>1</v>
      </c>
      <c r="AJ1149" s="564">
        <v>1</v>
      </c>
      <c r="AK1149" s="564">
        <v>1</v>
      </c>
    </row>
    <row r="1150" spans="1:37">
      <c r="A1150">
        <v>1146</v>
      </c>
      <c r="B1150" s="564">
        <f t="shared" ca="1" si="108"/>
        <v>0</v>
      </c>
      <c r="C1150" s="564">
        <f t="shared" ca="1" si="103"/>
        <v>0</v>
      </c>
      <c r="D1150" s="564">
        <f t="shared" ca="1" si="106"/>
        <v>0</v>
      </c>
      <c r="E1150" s="564">
        <f t="shared" ca="1" si="104"/>
        <v>0</v>
      </c>
      <c r="F1150" s="564">
        <f t="shared" ca="1" si="107"/>
        <v>1</v>
      </c>
      <c r="G1150" s="564">
        <f t="shared" ca="1" si="105"/>
        <v>-5.9533185626816554</v>
      </c>
      <c r="H1150" s="564">
        <v>0</v>
      </c>
      <c r="I1150" s="564">
        <v>0</v>
      </c>
      <c r="J1150" s="564">
        <v>0</v>
      </c>
      <c r="K1150" s="564">
        <v>0</v>
      </c>
      <c r="L1150" s="564">
        <v>0</v>
      </c>
      <c r="M1150" s="564">
        <v>0</v>
      </c>
      <c r="N1150" s="564">
        <v>0</v>
      </c>
      <c r="O1150" s="564">
        <v>0</v>
      </c>
      <c r="P1150" s="564">
        <v>0</v>
      </c>
      <c r="Q1150" s="564">
        <v>0</v>
      </c>
      <c r="R1150" s="564">
        <v>0</v>
      </c>
      <c r="S1150" s="564">
        <v>0</v>
      </c>
      <c r="T1150" s="564">
        <v>0</v>
      </c>
      <c r="U1150" s="564">
        <v>0</v>
      </c>
      <c r="V1150" s="564">
        <v>0</v>
      </c>
      <c r="W1150" s="564">
        <v>0</v>
      </c>
      <c r="X1150" s="564">
        <v>0</v>
      </c>
      <c r="Y1150" s="564">
        <v>0</v>
      </c>
      <c r="Z1150" s="564">
        <v>0</v>
      </c>
      <c r="AA1150" s="564">
        <v>0</v>
      </c>
      <c r="AB1150" s="564">
        <v>0</v>
      </c>
      <c r="AC1150" s="564">
        <v>0</v>
      </c>
      <c r="AD1150" s="564">
        <v>0</v>
      </c>
      <c r="AE1150" s="564">
        <v>0</v>
      </c>
      <c r="AF1150" s="564">
        <v>0</v>
      </c>
      <c r="AG1150" s="564">
        <v>0</v>
      </c>
      <c r="AH1150" s="564">
        <v>0</v>
      </c>
      <c r="AI1150" s="564">
        <v>0</v>
      </c>
      <c r="AJ1150" s="564">
        <v>0</v>
      </c>
      <c r="AK1150" s="564">
        <v>0</v>
      </c>
    </row>
    <row r="1151" spans="1:37">
      <c r="A1151">
        <v>1147</v>
      </c>
      <c r="B1151" s="564">
        <f t="shared" ca="1" si="108"/>
        <v>20</v>
      </c>
      <c r="C1151" s="564">
        <f t="shared" ca="1" si="103"/>
        <v>400</v>
      </c>
      <c r="D1151" s="564">
        <f t="shared" ca="1" si="106"/>
        <v>20</v>
      </c>
      <c r="E1151" s="564">
        <f t="shared" ca="1" si="104"/>
        <v>0</v>
      </c>
      <c r="F1151" s="564">
        <f t="shared" ca="1" si="107"/>
        <v>1</v>
      </c>
      <c r="G1151" s="564">
        <f t="shared" ca="1" si="105"/>
        <v>3.7955640751811255</v>
      </c>
      <c r="H1151" s="564">
        <v>1</v>
      </c>
      <c r="I1151" s="564">
        <v>1</v>
      </c>
      <c r="J1151" s="564">
        <v>1</v>
      </c>
      <c r="K1151" s="564">
        <v>1</v>
      </c>
      <c r="L1151" s="564">
        <v>1</v>
      </c>
      <c r="M1151" s="564">
        <v>1</v>
      </c>
      <c r="N1151" s="564">
        <v>1</v>
      </c>
      <c r="O1151" s="564">
        <v>1</v>
      </c>
      <c r="P1151" s="564">
        <v>1</v>
      </c>
      <c r="Q1151" s="564">
        <v>1</v>
      </c>
      <c r="R1151" s="564">
        <v>1</v>
      </c>
      <c r="S1151" s="564">
        <v>1</v>
      </c>
      <c r="T1151" s="564">
        <v>1</v>
      </c>
      <c r="U1151" s="564">
        <v>1</v>
      </c>
      <c r="V1151" s="564">
        <v>1</v>
      </c>
      <c r="W1151" s="564">
        <v>1</v>
      </c>
      <c r="X1151" s="564">
        <v>1</v>
      </c>
      <c r="Y1151" s="564">
        <v>1</v>
      </c>
      <c r="Z1151" s="564">
        <v>1</v>
      </c>
      <c r="AA1151" s="564">
        <v>1</v>
      </c>
      <c r="AB1151" s="564">
        <v>1</v>
      </c>
      <c r="AC1151" s="564">
        <v>1</v>
      </c>
      <c r="AD1151" s="564">
        <v>1</v>
      </c>
      <c r="AE1151" s="564">
        <v>1</v>
      </c>
      <c r="AF1151" s="564">
        <v>1</v>
      </c>
      <c r="AG1151" s="564">
        <v>1</v>
      </c>
      <c r="AH1151" s="564">
        <v>1</v>
      </c>
      <c r="AI1151" s="564">
        <v>1</v>
      </c>
      <c r="AJ1151" s="564">
        <v>1</v>
      </c>
      <c r="AK1151" s="564">
        <v>1</v>
      </c>
    </row>
    <row r="1152" spans="1:37">
      <c r="A1152">
        <v>1148</v>
      </c>
      <c r="B1152" s="564">
        <f t="shared" ca="1" si="108"/>
        <v>19</v>
      </c>
      <c r="C1152" s="564">
        <f t="shared" ca="1" si="103"/>
        <v>361</v>
      </c>
      <c r="D1152" s="564">
        <f t="shared" ca="1" si="106"/>
        <v>19</v>
      </c>
      <c r="E1152" s="564">
        <f t="shared" ca="1" si="104"/>
        <v>0.94999999999999929</v>
      </c>
      <c r="F1152" s="564">
        <f t="shared" ca="1" si="107"/>
        <v>0.9</v>
      </c>
      <c r="G1152" s="564">
        <f t="shared" ca="1" si="105"/>
        <v>9.4752884470821765</v>
      </c>
      <c r="H1152" s="564">
        <v>1</v>
      </c>
      <c r="I1152" s="564">
        <v>1</v>
      </c>
      <c r="J1152" s="564">
        <v>1</v>
      </c>
      <c r="K1152" s="564">
        <v>1</v>
      </c>
      <c r="L1152" s="564">
        <v>1</v>
      </c>
      <c r="M1152" s="564">
        <v>1</v>
      </c>
      <c r="N1152" s="564">
        <v>1</v>
      </c>
      <c r="O1152" s="564">
        <v>1</v>
      </c>
      <c r="P1152" s="564">
        <v>1</v>
      </c>
      <c r="Q1152" s="564">
        <v>1</v>
      </c>
      <c r="R1152" s="564">
        <v>1</v>
      </c>
      <c r="S1152" s="564">
        <v>1</v>
      </c>
      <c r="T1152" s="564">
        <v>1</v>
      </c>
      <c r="U1152" s="564">
        <v>1</v>
      </c>
      <c r="V1152" s="564">
        <v>1</v>
      </c>
      <c r="W1152" s="564">
        <v>1</v>
      </c>
      <c r="X1152" s="564">
        <v>0</v>
      </c>
      <c r="Y1152" s="564">
        <v>1</v>
      </c>
      <c r="Z1152" s="564">
        <v>1</v>
      </c>
      <c r="AA1152" s="564">
        <v>1</v>
      </c>
      <c r="AB1152" s="564">
        <v>1</v>
      </c>
      <c r="AC1152" s="564">
        <v>1</v>
      </c>
      <c r="AD1152" s="564">
        <v>1</v>
      </c>
      <c r="AE1152" s="564">
        <v>1</v>
      </c>
      <c r="AF1152" s="564">
        <v>1</v>
      </c>
      <c r="AG1152" s="564">
        <v>1</v>
      </c>
      <c r="AH1152" s="564">
        <v>1</v>
      </c>
      <c r="AI1152" s="564">
        <v>1</v>
      </c>
      <c r="AJ1152" s="564">
        <v>1</v>
      </c>
      <c r="AK1152" s="564">
        <v>1</v>
      </c>
    </row>
    <row r="1153" spans="1:37">
      <c r="A1153">
        <v>1149</v>
      </c>
      <c r="B1153" s="564">
        <f t="shared" ca="1" si="108"/>
        <v>20</v>
      </c>
      <c r="C1153" s="564">
        <f t="shared" ca="1" si="103"/>
        <v>400</v>
      </c>
      <c r="D1153" s="564">
        <f t="shared" ca="1" si="106"/>
        <v>20</v>
      </c>
      <c r="E1153" s="564">
        <f t="shared" ca="1" si="104"/>
        <v>0</v>
      </c>
      <c r="F1153" s="564">
        <f t="shared" ca="1" si="107"/>
        <v>1</v>
      </c>
      <c r="G1153" s="564">
        <f t="shared" ca="1" si="105"/>
        <v>3.1537130289982311</v>
      </c>
      <c r="H1153" s="564">
        <v>1</v>
      </c>
      <c r="I1153" s="564">
        <v>1</v>
      </c>
      <c r="J1153" s="564">
        <v>1</v>
      </c>
      <c r="K1153" s="564">
        <v>1</v>
      </c>
      <c r="L1153" s="564">
        <v>1</v>
      </c>
      <c r="M1153" s="564">
        <v>1</v>
      </c>
      <c r="N1153" s="564">
        <v>1</v>
      </c>
      <c r="O1153" s="564">
        <v>1</v>
      </c>
      <c r="P1153" s="564">
        <v>1</v>
      </c>
      <c r="Q1153" s="564">
        <v>1</v>
      </c>
      <c r="R1153" s="564">
        <v>1</v>
      </c>
      <c r="S1153" s="564">
        <v>1</v>
      </c>
      <c r="T1153" s="564">
        <v>1</v>
      </c>
      <c r="U1153" s="564">
        <v>1</v>
      </c>
      <c r="V1153" s="564">
        <v>1</v>
      </c>
      <c r="W1153" s="564">
        <v>1</v>
      </c>
      <c r="X1153" s="564">
        <v>1</v>
      </c>
      <c r="Y1153" s="564">
        <v>1</v>
      </c>
      <c r="Z1153" s="564">
        <v>1</v>
      </c>
      <c r="AA1153" s="564">
        <v>1</v>
      </c>
      <c r="AB1153" s="564">
        <v>1</v>
      </c>
      <c r="AC1153" s="564">
        <v>1</v>
      </c>
      <c r="AD1153" s="564">
        <v>1</v>
      </c>
      <c r="AE1153" s="564">
        <v>1</v>
      </c>
      <c r="AF1153" s="564">
        <v>1</v>
      </c>
      <c r="AG1153" s="564">
        <v>1</v>
      </c>
      <c r="AH1153" s="564">
        <v>1</v>
      </c>
      <c r="AI1153" s="564">
        <v>1</v>
      </c>
      <c r="AJ1153" s="564">
        <v>1</v>
      </c>
      <c r="AK1153" s="564">
        <v>1</v>
      </c>
    </row>
    <row r="1154" spans="1:37">
      <c r="A1154">
        <v>1150</v>
      </c>
      <c r="B1154" s="564">
        <f t="shared" ca="1" si="108"/>
        <v>20</v>
      </c>
      <c r="C1154" s="564">
        <f t="shared" ca="1" si="103"/>
        <v>400</v>
      </c>
      <c r="D1154" s="564">
        <f t="shared" ca="1" si="106"/>
        <v>20</v>
      </c>
      <c r="E1154" s="564">
        <f t="shared" ca="1" si="104"/>
        <v>0</v>
      </c>
      <c r="F1154" s="564">
        <f t="shared" ca="1" si="107"/>
        <v>1</v>
      </c>
      <c r="G1154" s="564">
        <f t="shared" ca="1" si="105"/>
        <v>1.5270393817572401</v>
      </c>
      <c r="H1154" s="564">
        <v>1</v>
      </c>
      <c r="I1154" s="564">
        <v>1</v>
      </c>
      <c r="J1154" s="564">
        <v>1</v>
      </c>
      <c r="K1154" s="564">
        <v>1</v>
      </c>
      <c r="L1154" s="564">
        <v>1</v>
      </c>
      <c r="M1154" s="564">
        <v>1</v>
      </c>
      <c r="N1154" s="564">
        <v>1</v>
      </c>
      <c r="O1154" s="564">
        <v>1</v>
      </c>
      <c r="P1154" s="564">
        <v>1</v>
      </c>
      <c r="Q1154" s="564">
        <v>1</v>
      </c>
      <c r="R1154" s="564">
        <v>1</v>
      </c>
      <c r="S1154" s="564">
        <v>1</v>
      </c>
      <c r="T1154" s="564">
        <v>1</v>
      </c>
      <c r="U1154" s="564">
        <v>1</v>
      </c>
      <c r="V1154" s="564">
        <v>1</v>
      </c>
      <c r="W1154" s="564">
        <v>1</v>
      </c>
      <c r="X1154" s="564">
        <v>1</v>
      </c>
      <c r="Y1154" s="564">
        <v>1</v>
      </c>
      <c r="Z1154" s="564">
        <v>1</v>
      </c>
      <c r="AA1154" s="564">
        <v>1</v>
      </c>
      <c r="AB1154" s="564">
        <v>1</v>
      </c>
      <c r="AC1154" s="564">
        <v>1</v>
      </c>
      <c r="AD1154" s="564">
        <v>1</v>
      </c>
      <c r="AE1154" s="564">
        <v>1</v>
      </c>
      <c r="AF1154" s="564">
        <v>1</v>
      </c>
      <c r="AG1154" s="564">
        <v>0</v>
      </c>
      <c r="AH1154" s="564">
        <v>1</v>
      </c>
      <c r="AI1154" s="564">
        <v>1</v>
      </c>
      <c r="AJ1154" s="564">
        <v>1</v>
      </c>
      <c r="AK1154" s="564">
        <v>1</v>
      </c>
    </row>
    <row r="1155" spans="1:37">
      <c r="A1155">
        <v>1151</v>
      </c>
      <c r="B1155" s="564">
        <f t="shared" ca="1" si="108"/>
        <v>20</v>
      </c>
      <c r="C1155" s="564">
        <f t="shared" ca="1" si="103"/>
        <v>400</v>
      </c>
      <c r="D1155" s="564">
        <f t="shared" ca="1" si="106"/>
        <v>20</v>
      </c>
      <c r="E1155" s="564">
        <f t="shared" ca="1" si="104"/>
        <v>0</v>
      </c>
      <c r="F1155" s="564">
        <f t="shared" ca="1" si="107"/>
        <v>1</v>
      </c>
      <c r="G1155" s="564">
        <f t="shared" ca="1" si="105"/>
        <v>-2.8024144350628704</v>
      </c>
      <c r="H1155" s="564">
        <v>1</v>
      </c>
      <c r="I1155" s="564">
        <v>1</v>
      </c>
      <c r="J1155" s="564">
        <v>1</v>
      </c>
      <c r="K1155" s="564">
        <v>1</v>
      </c>
      <c r="L1155" s="564">
        <v>1</v>
      </c>
      <c r="M1155" s="564">
        <v>1</v>
      </c>
      <c r="N1155" s="564">
        <v>1</v>
      </c>
      <c r="O1155" s="564">
        <v>1</v>
      </c>
      <c r="P1155" s="564">
        <v>1</v>
      </c>
      <c r="Q1155" s="564">
        <v>1</v>
      </c>
      <c r="R1155" s="564">
        <v>1</v>
      </c>
      <c r="S1155" s="564">
        <v>1</v>
      </c>
      <c r="T1155" s="564">
        <v>1</v>
      </c>
      <c r="U1155" s="564">
        <v>1</v>
      </c>
      <c r="V1155" s="564">
        <v>1</v>
      </c>
      <c r="W1155" s="564">
        <v>1</v>
      </c>
      <c r="X1155" s="564">
        <v>1</v>
      </c>
      <c r="Y1155" s="564">
        <v>1</v>
      </c>
      <c r="Z1155" s="564">
        <v>1</v>
      </c>
      <c r="AA1155" s="564">
        <v>1</v>
      </c>
      <c r="AB1155" s="564">
        <v>1</v>
      </c>
      <c r="AC1155" s="564">
        <v>1</v>
      </c>
      <c r="AD1155" s="564">
        <v>1</v>
      </c>
      <c r="AE1155" s="564">
        <v>1</v>
      </c>
      <c r="AF1155" s="564">
        <v>1</v>
      </c>
      <c r="AG1155" s="564">
        <v>1</v>
      </c>
      <c r="AH1155" s="564">
        <v>1</v>
      </c>
      <c r="AI1155" s="564">
        <v>1</v>
      </c>
      <c r="AJ1155" s="564">
        <v>1</v>
      </c>
      <c r="AK1155" s="564">
        <v>1</v>
      </c>
    </row>
    <row r="1156" spans="1:37">
      <c r="A1156">
        <v>1152</v>
      </c>
      <c r="B1156" s="564">
        <f t="shared" ca="1" si="108"/>
        <v>20</v>
      </c>
      <c r="C1156" s="564">
        <f t="shared" ca="1" si="103"/>
        <v>400</v>
      </c>
      <c r="D1156" s="564">
        <f t="shared" ca="1" si="106"/>
        <v>20</v>
      </c>
      <c r="E1156" s="564">
        <f t="shared" ca="1" si="104"/>
        <v>0</v>
      </c>
      <c r="F1156" s="564">
        <f t="shared" ca="1" si="107"/>
        <v>1</v>
      </c>
      <c r="G1156" s="564">
        <f t="shared" ca="1" si="105"/>
        <v>-0.66373478642904571</v>
      </c>
      <c r="H1156" s="564">
        <v>1</v>
      </c>
      <c r="I1156" s="564">
        <v>1</v>
      </c>
      <c r="J1156" s="564">
        <v>1</v>
      </c>
      <c r="K1156" s="564">
        <v>1</v>
      </c>
      <c r="L1156" s="564">
        <v>1</v>
      </c>
      <c r="M1156" s="564">
        <v>1</v>
      </c>
      <c r="N1156" s="564">
        <v>1</v>
      </c>
      <c r="O1156" s="564">
        <v>1</v>
      </c>
      <c r="P1156" s="564">
        <v>1</v>
      </c>
      <c r="Q1156" s="564">
        <v>1</v>
      </c>
      <c r="R1156" s="564">
        <v>1</v>
      </c>
      <c r="S1156" s="564">
        <v>1</v>
      </c>
      <c r="T1156" s="564">
        <v>1</v>
      </c>
      <c r="U1156" s="564">
        <v>1</v>
      </c>
      <c r="V1156" s="564">
        <v>1</v>
      </c>
      <c r="W1156" s="564">
        <v>1</v>
      </c>
      <c r="X1156" s="564">
        <v>1</v>
      </c>
      <c r="Y1156" s="564">
        <v>1</v>
      </c>
      <c r="Z1156" s="564">
        <v>1</v>
      </c>
      <c r="AA1156" s="564">
        <v>1</v>
      </c>
      <c r="AB1156" s="564">
        <v>1</v>
      </c>
      <c r="AC1156" s="564">
        <v>1</v>
      </c>
      <c r="AD1156" s="564">
        <v>1</v>
      </c>
      <c r="AE1156" s="564">
        <v>1</v>
      </c>
      <c r="AF1156" s="564">
        <v>1</v>
      </c>
      <c r="AG1156" s="564">
        <v>1</v>
      </c>
      <c r="AH1156" s="564">
        <v>1</v>
      </c>
      <c r="AI1156" s="564">
        <v>1</v>
      </c>
      <c r="AJ1156" s="564">
        <v>1</v>
      </c>
      <c r="AK1156" s="564">
        <v>1</v>
      </c>
    </row>
    <row r="1157" spans="1:37">
      <c r="A1157">
        <v>1153</v>
      </c>
      <c r="B1157" s="564">
        <f t="shared" ca="1" si="108"/>
        <v>20</v>
      </c>
      <c r="C1157" s="564">
        <f t="shared" ref="C1157:C1220" ca="1" si="109">B1157^2</f>
        <v>400</v>
      </c>
      <c r="D1157" s="564">
        <f t="shared" ca="1" si="106"/>
        <v>20</v>
      </c>
      <c r="E1157" s="564">
        <f t="shared" ref="E1157:E1220" ca="1" si="110">D1157-((B1157^2)/H$1)</f>
        <v>0</v>
      </c>
      <c r="F1157" s="564">
        <f t="shared" ca="1" si="107"/>
        <v>1</v>
      </c>
      <c r="G1157" s="564">
        <f t="shared" ref="G1157:G1220" ca="1" si="111">I$2+NORMSINV(RAND())*K$2</f>
        <v>0.64496364136539963</v>
      </c>
      <c r="H1157" s="564">
        <v>1</v>
      </c>
      <c r="I1157" s="564">
        <v>1</v>
      </c>
      <c r="J1157" s="564">
        <v>1</v>
      </c>
      <c r="K1157" s="564">
        <v>1</v>
      </c>
      <c r="L1157" s="564">
        <v>1</v>
      </c>
      <c r="M1157" s="564">
        <v>1</v>
      </c>
      <c r="N1157" s="564">
        <v>1</v>
      </c>
      <c r="O1157" s="564">
        <v>1</v>
      </c>
      <c r="P1157" s="564">
        <v>1</v>
      </c>
      <c r="Q1157" s="564">
        <v>1</v>
      </c>
      <c r="R1157" s="564">
        <v>1</v>
      </c>
      <c r="S1157" s="564">
        <v>1</v>
      </c>
      <c r="T1157" s="564">
        <v>1</v>
      </c>
      <c r="U1157" s="564">
        <v>1</v>
      </c>
      <c r="V1157" s="564">
        <v>1</v>
      </c>
      <c r="W1157" s="564">
        <v>1</v>
      </c>
      <c r="X1157" s="564">
        <v>1</v>
      </c>
      <c r="Y1157" s="564">
        <v>1</v>
      </c>
      <c r="Z1157" s="564">
        <v>1</v>
      </c>
      <c r="AA1157" s="564">
        <v>1</v>
      </c>
      <c r="AB1157" s="564">
        <v>1</v>
      </c>
      <c r="AC1157" s="564">
        <v>1</v>
      </c>
      <c r="AD1157" s="564">
        <v>1</v>
      </c>
      <c r="AE1157" s="564">
        <v>1</v>
      </c>
      <c r="AF1157" s="564">
        <v>1</v>
      </c>
      <c r="AG1157" s="564">
        <v>1</v>
      </c>
      <c r="AH1157" s="564">
        <v>1</v>
      </c>
      <c r="AI1157" s="564">
        <v>1</v>
      </c>
      <c r="AJ1157" s="564">
        <v>1</v>
      </c>
      <c r="AK1157" s="564">
        <v>1</v>
      </c>
    </row>
    <row r="1158" spans="1:37">
      <c r="A1158">
        <v>1154</v>
      </c>
      <c r="B1158" s="564">
        <f t="shared" ca="1" si="108"/>
        <v>20</v>
      </c>
      <c r="C1158" s="564">
        <f t="shared" ca="1" si="109"/>
        <v>400</v>
      </c>
      <c r="D1158" s="564">
        <f t="shared" ref="D1158:D1221" ca="1" si="112">B1158</f>
        <v>20</v>
      </c>
      <c r="E1158" s="564">
        <f t="shared" ca="1" si="110"/>
        <v>0</v>
      </c>
      <c r="F1158" s="564">
        <f t="shared" ref="F1158:F1221" ca="1" si="113">1-(2*B1158*(H$1-B1158)/(H$1*(H$1-1)))</f>
        <v>1</v>
      </c>
      <c r="G1158" s="564">
        <f t="shared" ca="1" si="111"/>
        <v>1.8847384643548808</v>
      </c>
      <c r="H1158" s="564">
        <v>1</v>
      </c>
      <c r="I1158" s="564">
        <v>1</v>
      </c>
      <c r="J1158" s="564">
        <v>1</v>
      </c>
      <c r="K1158" s="564">
        <v>1</v>
      </c>
      <c r="L1158" s="564">
        <v>1</v>
      </c>
      <c r="M1158" s="564">
        <v>1</v>
      </c>
      <c r="N1158" s="564">
        <v>1</v>
      </c>
      <c r="O1158" s="564">
        <v>1</v>
      </c>
      <c r="P1158" s="564">
        <v>1</v>
      </c>
      <c r="Q1158" s="564">
        <v>1</v>
      </c>
      <c r="R1158" s="564">
        <v>1</v>
      </c>
      <c r="S1158" s="564">
        <v>1</v>
      </c>
      <c r="T1158" s="564">
        <v>1</v>
      </c>
      <c r="U1158" s="564">
        <v>1</v>
      </c>
      <c r="V1158" s="564">
        <v>1</v>
      </c>
      <c r="W1158" s="564">
        <v>1</v>
      </c>
      <c r="X1158" s="564">
        <v>1</v>
      </c>
      <c r="Y1158" s="564">
        <v>1</v>
      </c>
      <c r="Z1158" s="564">
        <v>1</v>
      </c>
      <c r="AA1158" s="564">
        <v>1</v>
      </c>
      <c r="AB1158" s="564">
        <v>1</v>
      </c>
      <c r="AC1158" s="564">
        <v>1</v>
      </c>
      <c r="AD1158" s="564">
        <v>1</v>
      </c>
      <c r="AE1158" s="564">
        <v>1</v>
      </c>
      <c r="AF1158" s="564">
        <v>1</v>
      </c>
      <c r="AG1158" s="564">
        <v>1</v>
      </c>
      <c r="AH1158" s="564">
        <v>1</v>
      </c>
      <c r="AI1158" s="564">
        <v>1</v>
      </c>
      <c r="AJ1158" s="564">
        <v>1</v>
      </c>
      <c r="AK1158" s="564">
        <v>1</v>
      </c>
    </row>
    <row r="1159" spans="1:37">
      <c r="A1159">
        <v>1155</v>
      </c>
      <c r="B1159" s="564">
        <f t="shared" ref="B1159:B1222" ca="1" si="114">SUM(INDIRECT("H"&amp;A1159+4&amp;":"&amp;HLOOKUP(H$1,$AA$1:$BD$2,2,0)&amp;A1159+4))</f>
        <v>0</v>
      </c>
      <c r="C1159" s="564">
        <f t="shared" ca="1" si="109"/>
        <v>0</v>
      </c>
      <c r="D1159" s="564">
        <f t="shared" ca="1" si="112"/>
        <v>0</v>
      </c>
      <c r="E1159" s="564">
        <f t="shared" ca="1" si="110"/>
        <v>0</v>
      </c>
      <c r="F1159" s="564">
        <f t="shared" ca="1" si="113"/>
        <v>1</v>
      </c>
      <c r="G1159" s="564">
        <f t="shared" ca="1" si="111"/>
        <v>4.9410778028257045</v>
      </c>
      <c r="H1159" s="564">
        <v>0</v>
      </c>
      <c r="I1159" s="564">
        <v>0</v>
      </c>
      <c r="J1159" s="564">
        <v>0</v>
      </c>
      <c r="K1159" s="564">
        <v>0</v>
      </c>
      <c r="L1159" s="564">
        <v>0</v>
      </c>
      <c r="M1159" s="564">
        <v>0</v>
      </c>
      <c r="N1159" s="564">
        <v>0</v>
      </c>
      <c r="O1159" s="564">
        <v>0</v>
      </c>
      <c r="P1159" s="564">
        <v>0</v>
      </c>
      <c r="Q1159" s="564">
        <v>0</v>
      </c>
      <c r="R1159" s="564">
        <v>0</v>
      </c>
      <c r="S1159" s="564">
        <v>0</v>
      </c>
      <c r="T1159" s="564">
        <v>0</v>
      </c>
      <c r="U1159" s="564">
        <v>0</v>
      </c>
      <c r="V1159" s="564">
        <v>0</v>
      </c>
      <c r="W1159" s="564">
        <v>0</v>
      </c>
      <c r="X1159" s="564">
        <v>0</v>
      </c>
      <c r="Y1159" s="564">
        <v>0</v>
      </c>
      <c r="Z1159" s="564">
        <v>0</v>
      </c>
      <c r="AA1159" s="564">
        <v>0</v>
      </c>
      <c r="AB1159" s="564">
        <v>0</v>
      </c>
      <c r="AC1159" s="564">
        <v>0</v>
      </c>
      <c r="AD1159" s="564">
        <v>0</v>
      </c>
      <c r="AE1159" s="564">
        <v>0</v>
      </c>
      <c r="AF1159" s="564">
        <v>0</v>
      </c>
      <c r="AG1159" s="564">
        <v>0</v>
      </c>
      <c r="AH1159" s="564">
        <v>0</v>
      </c>
      <c r="AI1159" s="564">
        <v>0</v>
      </c>
      <c r="AJ1159" s="564">
        <v>0</v>
      </c>
      <c r="AK1159" s="564">
        <v>0</v>
      </c>
    </row>
    <row r="1160" spans="1:37">
      <c r="A1160">
        <v>1156</v>
      </c>
      <c r="B1160" s="564">
        <f t="shared" ca="1" si="114"/>
        <v>0</v>
      </c>
      <c r="C1160" s="564">
        <f t="shared" ca="1" si="109"/>
        <v>0</v>
      </c>
      <c r="D1160" s="564">
        <f t="shared" ca="1" si="112"/>
        <v>0</v>
      </c>
      <c r="E1160" s="564">
        <f t="shared" ca="1" si="110"/>
        <v>0</v>
      </c>
      <c r="F1160" s="564">
        <f t="shared" ca="1" si="113"/>
        <v>1</v>
      </c>
      <c r="G1160" s="564">
        <f t="shared" ca="1" si="111"/>
        <v>3.4495016178626079</v>
      </c>
      <c r="H1160" s="564">
        <v>0</v>
      </c>
      <c r="I1160" s="564">
        <v>0</v>
      </c>
      <c r="J1160" s="564">
        <v>0</v>
      </c>
      <c r="K1160" s="564">
        <v>0</v>
      </c>
      <c r="L1160" s="564">
        <v>0</v>
      </c>
      <c r="M1160" s="564">
        <v>0</v>
      </c>
      <c r="N1160" s="564">
        <v>0</v>
      </c>
      <c r="O1160" s="564">
        <v>0</v>
      </c>
      <c r="P1160" s="564">
        <v>0</v>
      </c>
      <c r="Q1160" s="564">
        <v>0</v>
      </c>
      <c r="R1160" s="564">
        <v>0</v>
      </c>
      <c r="S1160" s="564">
        <v>0</v>
      </c>
      <c r="T1160" s="564">
        <v>0</v>
      </c>
      <c r="U1160" s="564">
        <v>0</v>
      </c>
      <c r="V1160" s="564">
        <v>0</v>
      </c>
      <c r="W1160" s="564">
        <v>0</v>
      </c>
      <c r="X1160" s="564">
        <v>0</v>
      </c>
      <c r="Y1160" s="564">
        <v>0</v>
      </c>
      <c r="Z1160" s="564">
        <v>0</v>
      </c>
      <c r="AA1160" s="564">
        <v>0</v>
      </c>
      <c r="AB1160" s="564">
        <v>0</v>
      </c>
      <c r="AC1160" s="564">
        <v>0</v>
      </c>
      <c r="AD1160" s="564">
        <v>0</v>
      </c>
      <c r="AE1160" s="564">
        <v>0</v>
      </c>
      <c r="AF1160" s="564">
        <v>0</v>
      </c>
      <c r="AG1160" s="564">
        <v>0</v>
      </c>
      <c r="AH1160" s="564">
        <v>0</v>
      </c>
      <c r="AI1160" s="564">
        <v>0</v>
      </c>
      <c r="AJ1160" s="564">
        <v>0</v>
      </c>
      <c r="AK1160" s="564">
        <v>0</v>
      </c>
    </row>
    <row r="1161" spans="1:37">
      <c r="A1161">
        <v>1157</v>
      </c>
      <c r="B1161" s="564">
        <f t="shared" ca="1" si="114"/>
        <v>0</v>
      </c>
      <c r="C1161" s="564">
        <f t="shared" ca="1" si="109"/>
        <v>0</v>
      </c>
      <c r="D1161" s="564">
        <f t="shared" ca="1" si="112"/>
        <v>0</v>
      </c>
      <c r="E1161" s="564">
        <f t="shared" ca="1" si="110"/>
        <v>0</v>
      </c>
      <c r="F1161" s="564">
        <f t="shared" ca="1" si="113"/>
        <v>1</v>
      </c>
      <c r="G1161" s="564">
        <f t="shared" ca="1" si="111"/>
        <v>7.9474914686048166</v>
      </c>
      <c r="H1161" s="564">
        <v>0</v>
      </c>
      <c r="I1161" s="564">
        <v>0</v>
      </c>
      <c r="J1161" s="564">
        <v>0</v>
      </c>
      <c r="K1161" s="564">
        <v>0</v>
      </c>
      <c r="L1161" s="564">
        <v>0</v>
      </c>
      <c r="M1161" s="564">
        <v>0</v>
      </c>
      <c r="N1161" s="564">
        <v>0</v>
      </c>
      <c r="O1161" s="564">
        <v>0</v>
      </c>
      <c r="P1161" s="564">
        <v>0</v>
      </c>
      <c r="Q1161" s="564">
        <v>0</v>
      </c>
      <c r="R1161" s="564">
        <v>0</v>
      </c>
      <c r="S1161" s="564">
        <v>0</v>
      </c>
      <c r="T1161" s="564">
        <v>0</v>
      </c>
      <c r="U1161" s="564">
        <v>0</v>
      </c>
      <c r="V1161" s="564">
        <v>0</v>
      </c>
      <c r="W1161" s="564">
        <v>0</v>
      </c>
      <c r="X1161" s="564">
        <v>0</v>
      </c>
      <c r="Y1161" s="564">
        <v>0</v>
      </c>
      <c r="Z1161" s="564">
        <v>0</v>
      </c>
      <c r="AA1161" s="564">
        <v>0</v>
      </c>
      <c r="AB1161" s="564">
        <v>0</v>
      </c>
      <c r="AC1161" s="564">
        <v>0</v>
      </c>
      <c r="AD1161" s="564">
        <v>0</v>
      </c>
      <c r="AE1161" s="564">
        <v>0</v>
      </c>
      <c r="AF1161" s="564">
        <v>0</v>
      </c>
      <c r="AG1161" s="564">
        <v>0</v>
      </c>
      <c r="AH1161" s="564">
        <v>0</v>
      </c>
      <c r="AI1161" s="564">
        <v>0</v>
      </c>
      <c r="AJ1161" s="564">
        <v>0</v>
      </c>
      <c r="AK1161" s="564">
        <v>0</v>
      </c>
    </row>
    <row r="1162" spans="1:37">
      <c r="A1162">
        <v>1158</v>
      </c>
      <c r="B1162" s="564">
        <f t="shared" ca="1" si="114"/>
        <v>0</v>
      </c>
      <c r="C1162" s="564">
        <f t="shared" ca="1" si="109"/>
        <v>0</v>
      </c>
      <c r="D1162" s="564">
        <f t="shared" ca="1" si="112"/>
        <v>0</v>
      </c>
      <c r="E1162" s="564">
        <f t="shared" ca="1" si="110"/>
        <v>0</v>
      </c>
      <c r="F1162" s="564">
        <f t="shared" ca="1" si="113"/>
        <v>1</v>
      </c>
      <c r="G1162" s="564">
        <f t="shared" ca="1" si="111"/>
        <v>-2.748450861872064</v>
      </c>
      <c r="H1162" s="564">
        <v>0</v>
      </c>
      <c r="I1162" s="564">
        <v>0</v>
      </c>
      <c r="J1162" s="564">
        <v>0</v>
      </c>
      <c r="K1162" s="564">
        <v>0</v>
      </c>
      <c r="L1162" s="564">
        <v>0</v>
      </c>
      <c r="M1162" s="564">
        <v>0</v>
      </c>
      <c r="N1162" s="564">
        <v>0</v>
      </c>
      <c r="O1162" s="564">
        <v>0</v>
      </c>
      <c r="P1162" s="564">
        <v>0</v>
      </c>
      <c r="Q1162" s="564">
        <v>0</v>
      </c>
      <c r="R1162" s="564">
        <v>0</v>
      </c>
      <c r="S1162" s="564">
        <v>0</v>
      </c>
      <c r="T1162" s="564">
        <v>0</v>
      </c>
      <c r="U1162" s="564">
        <v>0</v>
      </c>
      <c r="V1162" s="564">
        <v>0</v>
      </c>
      <c r="W1162" s="564">
        <v>0</v>
      </c>
      <c r="X1162" s="564">
        <v>0</v>
      </c>
      <c r="Y1162" s="564">
        <v>0</v>
      </c>
      <c r="Z1162" s="564">
        <v>0</v>
      </c>
      <c r="AA1162" s="564">
        <v>0</v>
      </c>
      <c r="AB1162" s="564">
        <v>0</v>
      </c>
      <c r="AC1162" s="564">
        <v>0</v>
      </c>
      <c r="AD1162" s="564">
        <v>0</v>
      </c>
      <c r="AE1162" s="564">
        <v>0</v>
      </c>
      <c r="AF1162" s="564">
        <v>0</v>
      </c>
      <c r="AG1162" s="564">
        <v>0</v>
      </c>
      <c r="AH1162" s="564">
        <v>0</v>
      </c>
      <c r="AI1162" s="564">
        <v>0</v>
      </c>
      <c r="AJ1162" s="564">
        <v>0</v>
      </c>
      <c r="AK1162" s="564">
        <v>0</v>
      </c>
    </row>
    <row r="1163" spans="1:37">
      <c r="A1163">
        <v>1159</v>
      </c>
      <c r="B1163" s="564">
        <f t="shared" ca="1" si="114"/>
        <v>20</v>
      </c>
      <c r="C1163" s="564">
        <f t="shared" ca="1" si="109"/>
        <v>400</v>
      </c>
      <c r="D1163" s="564">
        <f t="shared" ca="1" si="112"/>
        <v>20</v>
      </c>
      <c r="E1163" s="564">
        <f t="shared" ca="1" si="110"/>
        <v>0</v>
      </c>
      <c r="F1163" s="564">
        <f t="shared" ca="1" si="113"/>
        <v>1</v>
      </c>
      <c r="G1163" s="564">
        <f t="shared" ca="1" si="111"/>
        <v>-4.4746273129178586</v>
      </c>
      <c r="H1163" s="564">
        <v>1</v>
      </c>
      <c r="I1163" s="564">
        <v>1</v>
      </c>
      <c r="J1163" s="564">
        <v>1</v>
      </c>
      <c r="K1163" s="564">
        <v>1</v>
      </c>
      <c r="L1163" s="564">
        <v>1</v>
      </c>
      <c r="M1163" s="564">
        <v>1</v>
      </c>
      <c r="N1163" s="564">
        <v>1</v>
      </c>
      <c r="O1163" s="564">
        <v>1</v>
      </c>
      <c r="P1163" s="564">
        <v>1</v>
      </c>
      <c r="Q1163" s="564">
        <v>1</v>
      </c>
      <c r="R1163" s="564">
        <v>1</v>
      </c>
      <c r="S1163" s="564">
        <v>1</v>
      </c>
      <c r="T1163" s="564">
        <v>1</v>
      </c>
      <c r="U1163" s="564">
        <v>1</v>
      </c>
      <c r="V1163" s="564">
        <v>1</v>
      </c>
      <c r="W1163" s="564">
        <v>1</v>
      </c>
      <c r="X1163" s="564">
        <v>1</v>
      </c>
      <c r="Y1163" s="564">
        <v>1</v>
      </c>
      <c r="Z1163" s="564">
        <v>1</v>
      </c>
      <c r="AA1163" s="564">
        <v>1</v>
      </c>
      <c r="AB1163" s="564">
        <v>1</v>
      </c>
      <c r="AC1163" s="564">
        <v>1</v>
      </c>
      <c r="AD1163" s="564">
        <v>1</v>
      </c>
      <c r="AE1163" s="564">
        <v>1</v>
      </c>
      <c r="AF1163" s="564">
        <v>1</v>
      </c>
      <c r="AG1163" s="564">
        <v>1</v>
      </c>
      <c r="AH1163" s="564">
        <v>1</v>
      </c>
      <c r="AI1163" s="564">
        <v>1</v>
      </c>
      <c r="AJ1163" s="564">
        <v>1</v>
      </c>
      <c r="AK1163" s="564">
        <v>1</v>
      </c>
    </row>
    <row r="1164" spans="1:37">
      <c r="A1164">
        <v>1160</v>
      </c>
      <c r="B1164" s="564">
        <f t="shared" ca="1" si="114"/>
        <v>14</v>
      </c>
      <c r="C1164" s="564">
        <f t="shared" ca="1" si="109"/>
        <v>196</v>
      </c>
      <c r="D1164" s="564">
        <f t="shared" ca="1" si="112"/>
        <v>14</v>
      </c>
      <c r="E1164" s="564">
        <f t="shared" ca="1" si="110"/>
        <v>4.1999999999999993</v>
      </c>
      <c r="F1164" s="564">
        <f t="shared" ca="1" si="113"/>
        <v>0.55789473684210522</v>
      </c>
      <c r="G1164" s="564">
        <f t="shared" ca="1" si="111"/>
        <v>4.0665726122149515</v>
      </c>
      <c r="H1164" s="564">
        <v>1</v>
      </c>
      <c r="I1164" s="564">
        <v>1</v>
      </c>
      <c r="J1164" s="564">
        <v>1</v>
      </c>
      <c r="K1164" s="564">
        <v>1</v>
      </c>
      <c r="L1164" s="564">
        <v>1</v>
      </c>
      <c r="M1164" s="564">
        <v>1</v>
      </c>
      <c r="N1164" s="564">
        <v>1</v>
      </c>
      <c r="O1164" s="564">
        <v>1</v>
      </c>
      <c r="P1164" s="564">
        <v>1</v>
      </c>
      <c r="Q1164" s="564">
        <v>0</v>
      </c>
      <c r="R1164" s="564">
        <v>0</v>
      </c>
      <c r="S1164" s="564">
        <v>1</v>
      </c>
      <c r="T1164" s="564">
        <v>1</v>
      </c>
      <c r="U1164" s="564">
        <v>0</v>
      </c>
      <c r="V1164" s="564">
        <v>1</v>
      </c>
      <c r="W1164" s="564">
        <v>0</v>
      </c>
      <c r="X1164" s="564">
        <v>0</v>
      </c>
      <c r="Y1164" s="564">
        <v>0</v>
      </c>
      <c r="Z1164" s="564">
        <v>1</v>
      </c>
      <c r="AA1164" s="564">
        <v>1</v>
      </c>
      <c r="AB1164" s="564">
        <v>1</v>
      </c>
      <c r="AC1164" s="564">
        <v>1</v>
      </c>
      <c r="AD1164" s="564">
        <v>0</v>
      </c>
      <c r="AE1164" s="564">
        <v>0</v>
      </c>
      <c r="AF1164" s="564">
        <v>0</v>
      </c>
      <c r="AG1164" s="564">
        <v>1</v>
      </c>
      <c r="AH1164" s="564">
        <v>1</v>
      </c>
      <c r="AI1164" s="564">
        <v>1</v>
      </c>
      <c r="AJ1164" s="564">
        <v>1</v>
      </c>
      <c r="AK1164" s="564">
        <v>1</v>
      </c>
    </row>
    <row r="1165" spans="1:37">
      <c r="A1165">
        <v>1161</v>
      </c>
      <c r="B1165" s="564">
        <f t="shared" ca="1" si="114"/>
        <v>0</v>
      </c>
      <c r="C1165" s="564">
        <f t="shared" ca="1" si="109"/>
        <v>0</v>
      </c>
      <c r="D1165" s="564">
        <f t="shared" ca="1" si="112"/>
        <v>0</v>
      </c>
      <c r="E1165" s="564">
        <f t="shared" ca="1" si="110"/>
        <v>0</v>
      </c>
      <c r="F1165" s="564">
        <f t="shared" ca="1" si="113"/>
        <v>1</v>
      </c>
      <c r="G1165" s="564">
        <f t="shared" ca="1" si="111"/>
        <v>2.7913312533457209</v>
      </c>
      <c r="H1165" s="564">
        <v>0</v>
      </c>
      <c r="I1165" s="564">
        <v>0</v>
      </c>
      <c r="J1165" s="564">
        <v>0</v>
      </c>
      <c r="K1165" s="564">
        <v>0</v>
      </c>
      <c r="L1165" s="564">
        <v>0</v>
      </c>
      <c r="M1165" s="564">
        <v>0</v>
      </c>
      <c r="N1165" s="564">
        <v>0</v>
      </c>
      <c r="O1165" s="564">
        <v>0</v>
      </c>
      <c r="P1165" s="564">
        <v>0</v>
      </c>
      <c r="Q1165" s="564">
        <v>0</v>
      </c>
      <c r="R1165" s="564">
        <v>0</v>
      </c>
      <c r="S1165" s="564">
        <v>0</v>
      </c>
      <c r="T1165" s="564">
        <v>0</v>
      </c>
      <c r="U1165" s="564">
        <v>0</v>
      </c>
      <c r="V1165" s="564">
        <v>0</v>
      </c>
      <c r="W1165" s="564">
        <v>0</v>
      </c>
      <c r="X1165" s="564">
        <v>0</v>
      </c>
      <c r="Y1165" s="564">
        <v>0</v>
      </c>
      <c r="Z1165" s="564">
        <v>0</v>
      </c>
      <c r="AA1165" s="564">
        <v>0</v>
      </c>
      <c r="AB1165" s="564">
        <v>0</v>
      </c>
      <c r="AC1165" s="564">
        <v>0</v>
      </c>
      <c r="AD1165" s="564">
        <v>0</v>
      </c>
      <c r="AE1165" s="564">
        <v>0</v>
      </c>
      <c r="AF1165" s="564">
        <v>0</v>
      </c>
      <c r="AG1165" s="564">
        <v>0</v>
      </c>
      <c r="AH1165" s="564">
        <v>0</v>
      </c>
      <c r="AI1165" s="564">
        <v>0</v>
      </c>
      <c r="AJ1165" s="564">
        <v>0</v>
      </c>
      <c r="AK1165" s="564">
        <v>0</v>
      </c>
    </row>
    <row r="1166" spans="1:37">
      <c r="A1166">
        <v>1162</v>
      </c>
      <c r="B1166" s="564">
        <f t="shared" ca="1" si="114"/>
        <v>0</v>
      </c>
      <c r="C1166" s="564">
        <f t="shared" ca="1" si="109"/>
        <v>0</v>
      </c>
      <c r="D1166" s="564">
        <f t="shared" ca="1" si="112"/>
        <v>0</v>
      </c>
      <c r="E1166" s="564">
        <f t="shared" ca="1" si="110"/>
        <v>0</v>
      </c>
      <c r="F1166" s="564">
        <f t="shared" ca="1" si="113"/>
        <v>1</v>
      </c>
      <c r="G1166" s="564">
        <f t="shared" ca="1" si="111"/>
        <v>4.3399292336048401</v>
      </c>
      <c r="H1166" s="564">
        <v>0</v>
      </c>
      <c r="I1166" s="564">
        <v>0</v>
      </c>
      <c r="J1166" s="564">
        <v>0</v>
      </c>
      <c r="K1166" s="564">
        <v>0</v>
      </c>
      <c r="L1166" s="564">
        <v>0</v>
      </c>
      <c r="M1166" s="564">
        <v>0</v>
      </c>
      <c r="N1166" s="564">
        <v>0</v>
      </c>
      <c r="O1166" s="564">
        <v>0</v>
      </c>
      <c r="P1166" s="564">
        <v>0</v>
      </c>
      <c r="Q1166" s="564">
        <v>0</v>
      </c>
      <c r="R1166" s="564">
        <v>0</v>
      </c>
      <c r="S1166" s="564">
        <v>0</v>
      </c>
      <c r="T1166" s="564">
        <v>0</v>
      </c>
      <c r="U1166" s="564">
        <v>0</v>
      </c>
      <c r="V1166" s="564">
        <v>0</v>
      </c>
      <c r="W1166" s="564">
        <v>0</v>
      </c>
      <c r="X1166" s="564">
        <v>0</v>
      </c>
      <c r="Y1166" s="564">
        <v>0</v>
      </c>
      <c r="Z1166" s="564">
        <v>0</v>
      </c>
      <c r="AA1166" s="564">
        <v>0</v>
      </c>
      <c r="AB1166" s="564">
        <v>0</v>
      </c>
      <c r="AC1166" s="564">
        <v>0</v>
      </c>
      <c r="AD1166" s="564">
        <v>0</v>
      </c>
      <c r="AE1166" s="564">
        <v>0</v>
      </c>
      <c r="AF1166" s="564">
        <v>0</v>
      </c>
      <c r="AG1166" s="564">
        <v>0</v>
      </c>
      <c r="AH1166" s="564">
        <v>0</v>
      </c>
      <c r="AI1166" s="564">
        <v>0</v>
      </c>
      <c r="AJ1166" s="564">
        <v>0</v>
      </c>
      <c r="AK1166" s="564">
        <v>0</v>
      </c>
    </row>
    <row r="1167" spans="1:37">
      <c r="A1167">
        <v>1163</v>
      </c>
      <c r="B1167" s="564">
        <f t="shared" ca="1" si="114"/>
        <v>0</v>
      </c>
      <c r="C1167" s="564">
        <f t="shared" ca="1" si="109"/>
        <v>0</v>
      </c>
      <c r="D1167" s="564">
        <f t="shared" ca="1" si="112"/>
        <v>0</v>
      </c>
      <c r="E1167" s="564">
        <f t="shared" ca="1" si="110"/>
        <v>0</v>
      </c>
      <c r="F1167" s="564">
        <f t="shared" ca="1" si="113"/>
        <v>1</v>
      </c>
      <c r="G1167" s="564">
        <f t="shared" ca="1" si="111"/>
        <v>1.1443559878170233</v>
      </c>
      <c r="H1167" s="564">
        <v>0</v>
      </c>
      <c r="I1167" s="564">
        <v>0</v>
      </c>
      <c r="J1167" s="564">
        <v>0</v>
      </c>
      <c r="K1167" s="564">
        <v>0</v>
      </c>
      <c r="L1167" s="564">
        <v>0</v>
      </c>
      <c r="M1167" s="564">
        <v>0</v>
      </c>
      <c r="N1167" s="564">
        <v>0</v>
      </c>
      <c r="O1167" s="564">
        <v>0</v>
      </c>
      <c r="P1167" s="564">
        <v>0</v>
      </c>
      <c r="Q1167" s="564">
        <v>0</v>
      </c>
      <c r="R1167" s="564">
        <v>0</v>
      </c>
      <c r="S1167" s="564">
        <v>0</v>
      </c>
      <c r="T1167" s="564">
        <v>0</v>
      </c>
      <c r="U1167" s="564">
        <v>0</v>
      </c>
      <c r="V1167" s="564">
        <v>0</v>
      </c>
      <c r="W1167" s="564">
        <v>0</v>
      </c>
      <c r="X1167" s="564">
        <v>0</v>
      </c>
      <c r="Y1167" s="564">
        <v>0</v>
      </c>
      <c r="Z1167" s="564">
        <v>0</v>
      </c>
      <c r="AA1167" s="564">
        <v>0</v>
      </c>
      <c r="AB1167" s="564">
        <v>0</v>
      </c>
      <c r="AC1167" s="564">
        <v>0</v>
      </c>
      <c r="AD1167" s="564">
        <v>0</v>
      </c>
      <c r="AE1167" s="564">
        <v>0</v>
      </c>
      <c r="AF1167" s="564">
        <v>0</v>
      </c>
      <c r="AG1167" s="564">
        <v>0</v>
      </c>
      <c r="AH1167" s="564">
        <v>0</v>
      </c>
      <c r="AI1167" s="564">
        <v>0</v>
      </c>
      <c r="AJ1167" s="564">
        <v>0</v>
      </c>
      <c r="AK1167" s="564">
        <v>0</v>
      </c>
    </row>
    <row r="1168" spans="1:37">
      <c r="A1168">
        <v>1164</v>
      </c>
      <c r="B1168" s="564">
        <f t="shared" ca="1" si="114"/>
        <v>0</v>
      </c>
      <c r="C1168" s="564">
        <f t="shared" ca="1" si="109"/>
        <v>0</v>
      </c>
      <c r="D1168" s="564">
        <f t="shared" ca="1" si="112"/>
        <v>0</v>
      </c>
      <c r="E1168" s="564">
        <f t="shared" ca="1" si="110"/>
        <v>0</v>
      </c>
      <c r="F1168" s="564">
        <f t="shared" ca="1" si="113"/>
        <v>1</v>
      </c>
      <c r="G1168" s="564">
        <f t="shared" ca="1" si="111"/>
        <v>2.2375417224646164</v>
      </c>
      <c r="H1168" s="564">
        <v>0</v>
      </c>
      <c r="I1168" s="564">
        <v>0</v>
      </c>
      <c r="J1168" s="564">
        <v>0</v>
      </c>
      <c r="K1168" s="564">
        <v>0</v>
      </c>
      <c r="L1168" s="564">
        <v>0</v>
      </c>
      <c r="M1168" s="564">
        <v>0</v>
      </c>
      <c r="N1168" s="564">
        <v>0</v>
      </c>
      <c r="O1168" s="564">
        <v>0</v>
      </c>
      <c r="P1168" s="564">
        <v>0</v>
      </c>
      <c r="Q1168" s="564">
        <v>0</v>
      </c>
      <c r="R1168" s="564">
        <v>0</v>
      </c>
      <c r="S1168" s="564">
        <v>0</v>
      </c>
      <c r="T1168" s="564">
        <v>0</v>
      </c>
      <c r="U1168" s="564">
        <v>0</v>
      </c>
      <c r="V1168" s="564">
        <v>0</v>
      </c>
      <c r="W1168" s="564">
        <v>0</v>
      </c>
      <c r="X1168" s="564">
        <v>0</v>
      </c>
      <c r="Y1168" s="564">
        <v>0</v>
      </c>
      <c r="Z1168" s="564">
        <v>0</v>
      </c>
      <c r="AA1168" s="564">
        <v>0</v>
      </c>
      <c r="AB1168" s="564">
        <v>0</v>
      </c>
      <c r="AC1168" s="564">
        <v>0</v>
      </c>
      <c r="AD1168" s="564">
        <v>0</v>
      </c>
      <c r="AE1168" s="564">
        <v>0</v>
      </c>
      <c r="AF1168" s="564">
        <v>0</v>
      </c>
      <c r="AG1168" s="564">
        <v>0</v>
      </c>
      <c r="AH1168" s="564">
        <v>0</v>
      </c>
      <c r="AI1168" s="564">
        <v>0</v>
      </c>
      <c r="AJ1168" s="564">
        <v>0</v>
      </c>
      <c r="AK1168" s="564">
        <v>0</v>
      </c>
    </row>
    <row r="1169" spans="1:37">
      <c r="A1169">
        <v>1165</v>
      </c>
      <c r="B1169" s="564">
        <f t="shared" ca="1" si="114"/>
        <v>20</v>
      </c>
      <c r="C1169" s="564">
        <f t="shared" ca="1" si="109"/>
        <v>400</v>
      </c>
      <c r="D1169" s="564">
        <f t="shared" ca="1" si="112"/>
        <v>20</v>
      </c>
      <c r="E1169" s="564">
        <f t="shared" ca="1" si="110"/>
        <v>0</v>
      </c>
      <c r="F1169" s="564">
        <f t="shared" ca="1" si="113"/>
        <v>1</v>
      </c>
      <c r="G1169" s="564">
        <f t="shared" ca="1" si="111"/>
        <v>7.8457205376617853</v>
      </c>
      <c r="H1169" s="564">
        <v>1</v>
      </c>
      <c r="I1169" s="564">
        <v>1</v>
      </c>
      <c r="J1169" s="564">
        <v>1</v>
      </c>
      <c r="K1169" s="564">
        <v>1</v>
      </c>
      <c r="L1169" s="564">
        <v>1</v>
      </c>
      <c r="M1169" s="564">
        <v>1</v>
      </c>
      <c r="N1169" s="564">
        <v>1</v>
      </c>
      <c r="O1169" s="564">
        <v>1</v>
      </c>
      <c r="P1169" s="564">
        <v>1</v>
      </c>
      <c r="Q1169" s="564">
        <v>1</v>
      </c>
      <c r="R1169" s="564">
        <v>1</v>
      </c>
      <c r="S1169" s="564">
        <v>1</v>
      </c>
      <c r="T1169" s="564">
        <v>1</v>
      </c>
      <c r="U1169" s="564">
        <v>1</v>
      </c>
      <c r="V1169" s="564">
        <v>1</v>
      </c>
      <c r="W1169" s="564">
        <v>1</v>
      </c>
      <c r="X1169" s="564">
        <v>1</v>
      </c>
      <c r="Y1169" s="564">
        <v>1</v>
      </c>
      <c r="Z1169" s="564">
        <v>1</v>
      </c>
      <c r="AA1169" s="564">
        <v>1</v>
      </c>
      <c r="AB1169" s="564">
        <v>1</v>
      </c>
      <c r="AC1169" s="564">
        <v>1</v>
      </c>
      <c r="AD1169" s="564">
        <v>1</v>
      </c>
      <c r="AE1169" s="564">
        <v>1</v>
      </c>
      <c r="AF1169" s="564">
        <v>1</v>
      </c>
      <c r="AG1169" s="564">
        <v>1</v>
      </c>
      <c r="AH1169" s="564">
        <v>1</v>
      </c>
      <c r="AI1169" s="564">
        <v>1</v>
      </c>
      <c r="AJ1169" s="564">
        <v>1</v>
      </c>
      <c r="AK1169" s="564">
        <v>1</v>
      </c>
    </row>
    <row r="1170" spans="1:37">
      <c r="A1170">
        <v>1166</v>
      </c>
      <c r="B1170" s="564">
        <f t="shared" ca="1" si="114"/>
        <v>0</v>
      </c>
      <c r="C1170" s="564">
        <f t="shared" ca="1" si="109"/>
        <v>0</v>
      </c>
      <c r="D1170" s="564">
        <f t="shared" ca="1" si="112"/>
        <v>0</v>
      </c>
      <c r="E1170" s="564">
        <f t="shared" ca="1" si="110"/>
        <v>0</v>
      </c>
      <c r="F1170" s="564">
        <f t="shared" ca="1" si="113"/>
        <v>1</v>
      </c>
      <c r="G1170" s="564">
        <f t="shared" ca="1" si="111"/>
        <v>-4.4108215825812476</v>
      </c>
      <c r="H1170" s="564">
        <v>0</v>
      </c>
      <c r="I1170" s="564">
        <v>0</v>
      </c>
      <c r="J1170" s="564">
        <v>0</v>
      </c>
      <c r="K1170" s="564">
        <v>0</v>
      </c>
      <c r="L1170" s="564">
        <v>0</v>
      </c>
      <c r="M1170" s="564">
        <v>0</v>
      </c>
      <c r="N1170" s="564">
        <v>0</v>
      </c>
      <c r="O1170" s="564">
        <v>0</v>
      </c>
      <c r="P1170" s="564">
        <v>0</v>
      </c>
      <c r="Q1170" s="564">
        <v>0</v>
      </c>
      <c r="R1170" s="564">
        <v>0</v>
      </c>
      <c r="S1170" s="564">
        <v>0</v>
      </c>
      <c r="T1170" s="564">
        <v>0</v>
      </c>
      <c r="U1170" s="564">
        <v>0</v>
      </c>
      <c r="V1170" s="564">
        <v>0</v>
      </c>
      <c r="W1170" s="564">
        <v>0</v>
      </c>
      <c r="X1170" s="564">
        <v>0</v>
      </c>
      <c r="Y1170" s="564">
        <v>0</v>
      </c>
      <c r="Z1170" s="564">
        <v>0</v>
      </c>
      <c r="AA1170" s="564">
        <v>0</v>
      </c>
      <c r="AB1170" s="564">
        <v>0</v>
      </c>
      <c r="AC1170" s="564">
        <v>0</v>
      </c>
      <c r="AD1170" s="564">
        <v>0</v>
      </c>
      <c r="AE1170" s="564">
        <v>0</v>
      </c>
      <c r="AF1170" s="564">
        <v>0</v>
      </c>
      <c r="AG1170" s="564">
        <v>0</v>
      </c>
      <c r="AH1170" s="564">
        <v>0</v>
      </c>
      <c r="AI1170" s="564">
        <v>0</v>
      </c>
      <c r="AJ1170" s="564">
        <v>0</v>
      </c>
      <c r="AK1170" s="564">
        <v>0</v>
      </c>
    </row>
    <row r="1171" spans="1:37">
      <c r="A1171">
        <v>1167</v>
      </c>
      <c r="B1171" s="564">
        <f t="shared" ca="1" si="114"/>
        <v>20</v>
      </c>
      <c r="C1171" s="564">
        <f t="shared" ca="1" si="109"/>
        <v>400</v>
      </c>
      <c r="D1171" s="564">
        <f t="shared" ca="1" si="112"/>
        <v>20</v>
      </c>
      <c r="E1171" s="564">
        <f t="shared" ca="1" si="110"/>
        <v>0</v>
      </c>
      <c r="F1171" s="564">
        <f t="shared" ca="1" si="113"/>
        <v>1</v>
      </c>
      <c r="G1171" s="564">
        <f t="shared" ca="1" si="111"/>
        <v>7.4630900606457047</v>
      </c>
      <c r="H1171" s="564">
        <v>1</v>
      </c>
      <c r="I1171" s="564">
        <v>1</v>
      </c>
      <c r="J1171" s="564">
        <v>1</v>
      </c>
      <c r="K1171" s="564">
        <v>1</v>
      </c>
      <c r="L1171" s="564">
        <v>1</v>
      </c>
      <c r="M1171" s="564">
        <v>1</v>
      </c>
      <c r="N1171" s="564">
        <v>1</v>
      </c>
      <c r="O1171" s="564">
        <v>1</v>
      </c>
      <c r="P1171" s="564">
        <v>1</v>
      </c>
      <c r="Q1171" s="564">
        <v>1</v>
      </c>
      <c r="R1171" s="564">
        <v>1</v>
      </c>
      <c r="S1171" s="564">
        <v>1</v>
      </c>
      <c r="T1171" s="564">
        <v>1</v>
      </c>
      <c r="U1171" s="564">
        <v>1</v>
      </c>
      <c r="V1171" s="564">
        <v>1</v>
      </c>
      <c r="W1171" s="564">
        <v>1</v>
      </c>
      <c r="X1171" s="564">
        <v>1</v>
      </c>
      <c r="Y1171" s="564">
        <v>1</v>
      </c>
      <c r="Z1171" s="564">
        <v>1</v>
      </c>
      <c r="AA1171" s="564">
        <v>1</v>
      </c>
      <c r="AB1171" s="564">
        <v>1</v>
      </c>
      <c r="AC1171" s="564">
        <v>1</v>
      </c>
      <c r="AD1171" s="564">
        <v>1</v>
      </c>
      <c r="AE1171" s="564">
        <v>1</v>
      </c>
      <c r="AF1171" s="564">
        <v>1</v>
      </c>
      <c r="AG1171" s="564">
        <v>1</v>
      </c>
      <c r="AH1171" s="564">
        <v>1</v>
      </c>
      <c r="AI1171" s="564">
        <v>1</v>
      </c>
      <c r="AJ1171" s="564">
        <v>1</v>
      </c>
      <c r="AK1171" s="564">
        <v>1</v>
      </c>
    </row>
    <row r="1172" spans="1:37">
      <c r="A1172">
        <v>1168</v>
      </c>
      <c r="B1172" s="564">
        <f t="shared" ca="1" si="114"/>
        <v>0</v>
      </c>
      <c r="C1172" s="564">
        <f t="shared" ca="1" si="109"/>
        <v>0</v>
      </c>
      <c r="D1172" s="564">
        <f t="shared" ca="1" si="112"/>
        <v>0</v>
      </c>
      <c r="E1172" s="564">
        <f t="shared" ca="1" si="110"/>
        <v>0</v>
      </c>
      <c r="F1172" s="564">
        <f t="shared" ca="1" si="113"/>
        <v>1</v>
      </c>
      <c r="G1172" s="564">
        <f t="shared" ca="1" si="111"/>
        <v>2.5905103537051866</v>
      </c>
      <c r="H1172" s="564">
        <v>0</v>
      </c>
      <c r="I1172" s="564">
        <v>0</v>
      </c>
      <c r="J1172" s="564">
        <v>0</v>
      </c>
      <c r="K1172" s="564">
        <v>0</v>
      </c>
      <c r="L1172" s="564">
        <v>0</v>
      </c>
      <c r="M1172" s="564">
        <v>0</v>
      </c>
      <c r="N1172" s="564">
        <v>0</v>
      </c>
      <c r="O1172" s="564">
        <v>0</v>
      </c>
      <c r="P1172" s="564">
        <v>0</v>
      </c>
      <c r="Q1172" s="564">
        <v>0</v>
      </c>
      <c r="R1172" s="564">
        <v>0</v>
      </c>
      <c r="S1172" s="564">
        <v>0</v>
      </c>
      <c r="T1172" s="564">
        <v>0</v>
      </c>
      <c r="U1172" s="564">
        <v>0</v>
      </c>
      <c r="V1172" s="564">
        <v>0</v>
      </c>
      <c r="W1172" s="564">
        <v>0</v>
      </c>
      <c r="X1172" s="564">
        <v>0</v>
      </c>
      <c r="Y1172" s="564">
        <v>0</v>
      </c>
      <c r="Z1172" s="564">
        <v>0</v>
      </c>
      <c r="AA1172" s="564">
        <v>0</v>
      </c>
      <c r="AB1172" s="564">
        <v>0</v>
      </c>
      <c r="AC1172" s="564">
        <v>0</v>
      </c>
      <c r="AD1172" s="564">
        <v>0</v>
      </c>
      <c r="AE1172" s="564">
        <v>0</v>
      </c>
      <c r="AF1172" s="564">
        <v>0</v>
      </c>
      <c r="AG1172" s="564">
        <v>0</v>
      </c>
      <c r="AH1172" s="564">
        <v>0</v>
      </c>
      <c r="AI1172" s="564">
        <v>0</v>
      </c>
      <c r="AJ1172" s="564">
        <v>0</v>
      </c>
      <c r="AK1172" s="564">
        <v>0</v>
      </c>
    </row>
    <row r="1173" spans="1:37">
      <c r="A1173">
        <v>1169</v>
      </c>
      <c r="B1173" s="564">
        <f t="shared" ca="1" si="114"/>
        <v>0</v>
      </c>
      <c r="C1173" s="564">
        <f t="shared" ca="1" si="109"/>
        <v>0</v>
      </c>
      <c r="D1173" s="564">
        <f t="shared" ca="1" si="112"/>
        <v>0</v>
      </c>
      <c r="E1173" s="564">
        <f t="shared" ca="1" si="110"/>
        <v>0</v>
      </c>
      <c r="F1173" s="564">
        <f t="shared" ca="1" si="113"/>
        <v>1</v>
      </c>
      <c r="G1173" s="564">
        <f t="shared" ca="1" si="111"/>
        <v>4.7657334514706609</v>
      </c>
      <c r="H1173" s="564">
        <v>0</v>
      </c>
      <c r="I1173" s="564">
        <v>0</v>
      </c>
      <c r="J1173" s="564">
        <v>0</v>
      </c>
      <c r="K1173" s="564">
        <v>0</v>
      </c>
      <c r="L1173" s="564">
        <v>0</v>
      </c>
      <c r="M1173" s="564">
        <v>0</v>
      </c>
      <c r="N1173" s="564">
        <v>0</v>
      </c>
      <c r="O1173" s="564">
        <v>0</v>
      </c>
      <c r="P1173" s="564">
        <v>0</v>
      </c>
      <c r="Q1173" s="564">
        <v>0</v>
      </c>
      <c r="R1173" s="564">
        <v>0</v>
      </c>
      <c r="S1173" s="564">
        <v>0</v>
      </c>
      <c r="T1173" s="564">
        <v>0</v>
      </c>
      <c r="U1173" s="564">
        <v>0</v>
      </c>
      <c r="V1173" s="564">
        <v>0</v>
      </c>
      <c r="W1173" s="564">
        <v>0</v>
      </c>
      <c r="X1173" s="564">
        <v>0</v>
      </c>
      <c r="Y1173" s="564">
        <v>0</v>
      </c>
      <c r="Z1173" s="564">
        <v>0</v>
      </c>
      <c r="AA1173" s="564">
        <v>0</v>
      </c>
      <c r="AB1173" s="564">
        <v>0</v>
      </c>
      <c r="AC1173" s="564">
        <v>0</v>
      </c>
      <c r="AD1173" s="564">
        <v>0</v>
      </c>
      <c r="AE1173" s="564">
        <v>0</v>
      </c>
      <c r="AF1173" s="564">
        <v>0</v>
      </c>
      <c r="AG1173" s="564">
        <v>0</v>
      </c>
      <c r="AH1173" s="564">
        <v>0</v>
      </c>
      <c r="AI1173" s="564">
        <v>0</v>
      </c>
      <c r="AJ1173" s="564">
        <v>0</v>
      </c>
      <c r="AK1173" s="564">
        <v>0</v>
      </c>
    </row>
    <row r="1174" spans="1:37">
      <c r="A1174">
        <v>1170</v>
      </c>
      <c r="B1174" s="564">
        <f t="shared" ca="1" si="114"/>
        <v>20</v>
      </c>
      <c r="C1174" s="564">
        <f t="shared" ca="1" si="109"/>
        <v>400</v>
      </c>
      <c r="D1174" s="564">
        <f t="shared" ca="1" si="112"/>
        <v>20</v>
      </c>
      <c r="E1174" s="564">
        <f t="shared" ca="1" si="110"/>
        <v>0</v>
      </c>
      <c r="F1174" s="564">
        <f t="shared" ca="1" si="113"/>
        <v>1</v>
      </c>
      <c r="G1174" s="564">
        <f t="shared" ca="1" si="111"/>
        <v>0.52243055000768268</v>
      </c>
      <c r="H1174" s="564">
        <v>1</v>
      </c>
      <c r="I1174" s="564">
        <v>1</v>
      </c>
      <c r="J1174" s="564">
        <v>1</v>
      </c>
      <c r="K1174" s="564">
        <v>1</v>
      </c>
      <c r="L1174" s="564">
        <v>1</v>
      </c>
      <c r="M1174" s="564">
        <v>1</v>
      </c>
      <c r="N1174" s="564">
        <v>1</v>
      </c>
      <c r="O1174" s="564">
        <v>1</v>
      </c>
      <c r="P1174" s="564">
        <v>1</v>
      </c>
      <c r="Q1174" s="564">
        <v>1</v>
      </c>
      <c r="R1174" s="564">
        <v>1</v>
      </c>
      <c r="S1174" s="564">
        <v>1</v>
      </c>
      <c r="T1174" s="564">
        <v>1</v>
      </c>
      <c r="U1174" s="564">
        <v>1</v>
      </c>
      <c r="V1174" s="564">
        <v>1</v>
      </c>
      <c r="W1174" s="564">
        <v>1</v>
      </c>
      <c r="X1174" s="564">
        <v>1</v>
      </c>
      <c r="Y1174" s="564">
        <v>1</v>
      </c>
      <c r="Z1174" s="564">
        <v>1</v>
      </c>
      <c r="AA1174" s="564">
        <v>1</v>
      </c>
      <c r="AB1174" s="564">
        <v>1</v>
      </c>
      <c r="AC1174" s="564">
        <v>1</v>
      </c>
      <c r="AD1174" s="564">
        <v>1</v>
      </c>
      <c r="AE1174" s="564">
        <v>1</v>
      </c>
      <c r="AF1174" s="564">
        <v>1</v>
      </c>
      <c r="AG1174" s="564">
        <v>1</v>
      </c>
      <c r="AH1174" s="564">
        <v>1</v>
      </c>
      <c r="AI1174" s="564">
        <v>1</v>
      </c>
      <c r="AJ1174" s="564">
        <v>1</v>
      </c>
      <c r="AK1174" s="564">
        <v>1</v>
      </c>
    </row>
    <row r="1175" spans="1:37">
      <c r="A1175">
        <v>1171</v>
      </c>
      <c r="B1175" s="564">
        <f t="shared" ca="1" si="114"/>
        <v>20</v>
      </c>
      <c r="C1175" s="564">
        <f t="shared" ca="1" si="109"/>
        <v>400</v>
      </c>
      <c r="D1175" s="564">
        <f t="shared" ca="1" si="112"/>
        <v>20</v>
      </c>
      <c r="E1175" s="564">
        <f t="shared" ca="1" si="110"/>
        <v>0</v>
      </c>
      <c r="F1175" s="564">
        <f t="shared" ca="1" si="113"/>
        <v>1</v>
      </c>
      <c r="G1175" s="564">
        <f t="shared" ca="1" si="111"/>
        <v>-0.47705540081697628</v>
      </c>
      <c r="H1175" s="564">
        <v>1</v>
      </c>
      <c r="I1175" s="564">
        <v>1</v>
      </c>
      <c r="J1175" s="564">
        <v>1</v>
      </c>
      <c r="K1175" s="564">
        <v>1</v>
      </c>
      <c r="L1175" s="564">
        <v>1</v>
      </c>
      <c r="M1175" s="564">
        <v>1</v>
      </c>
      <c r="N1175" s="564">
        <v>1</v>
      </c>
      <c r="O1175" s="564">
        <v>1</v>
      </c>
      <c r="P1175" s="564">
        <v>1</v>
      </c>
      <c r="Q1175" s="564">
        <v>1</v>
      </c>
      <c r="R1175" s="564">
        <v>1</v>
      </c>
      <c r="S1175" s="564">
        <v>1</v>
      </c>
      <c r="T1175" s="564">
        <v>1</v>
      </c>
      <c r="U1175" s="564">
        <v>1</v>
      </c>
      <c r="V1175" s="564">
        <v>1</v>
      </c>
      <c r="W1175" s="564">
        <v>1</v>
      </c>
      <c r="X1175" s="564">
        <v>1</v>
      </c>
      <c r="Y1175" s="564">
        <v>1</v>
      </c>
      <c r="Z1175" s="564">
        <v>1</v>
      </c>
      <c r="AA1175" s="564">
        <v>1</v>
      </c>
      <c r="AB1175" s="564">
        <v>1</v>
      </c>
      <c r="AC1175" s="564">
        <v>1</v>
      </c>
      <c r="AD1175" s="564">
        <v>1</v>
      </c>
      <c r="AE1175" s="564">
        <v>1</v>
      </c>
      <c r="AF1175" s="564">
        <v>1</v>
      </c>
      <c r="AG1175" s="564">
        <v>1</v>
      </c>
      <c r="AH1175" s="564">
        <v>1</v>
      </c>
      <c r="AI1175" s="564">
        <v>1</v>
      </c>
      <c r="AJ1175" s="564">
        <v>1</v>
      </c>
      <c r="AK1175" s="564">
        <v>1</v>
      </c>
    </row>
    <row r="1176" spans="1:37">
      <c r="A1176">
        <v>1172</v>
      </c>
      <c r="B1176" s="564">
        <f t="shared" ca="1" si="114"/>
        <v>0</v>
      </c>
      <c r="C1176" s="564">
        <f t="shared" ca="1" si="109"/>
        <v>0</v>
      </c>
      <c r="D1176" s="564">
        <f t="shared" ca="1" si="112"/>
        <v>0</v>
      </c>
      <c r="E1176" s="564">
        <f t="shared" ca="1" si="110"/>
        <v>0</v>
      </c>
      <c r="F1176" s="564">
        <f t="shared" ca="1" si="113"/>
        <v>1</v>
      </c>
      <c r="G1176" s="564">
        <f t="shared" ca="1" si="111"/>
        <v>3.0947866688455465</v>
      </c>
      <c r="H1176" s="564">
        <v>0</v>
      </c>
      <c r="I1176" s="564">
        <v>0</v>
      </c>
      <c r="J1176" s="564">
        <v>0</v>
      </c>
      <c r="K1176" s="564">
        <v>0</v>
      </c>
      <c r="L1176" s="564">
        <v>0</v>
      </c>
      <c r="M1176" s="564">
        <v>0</v>
      </c>
      <c r="N1176" s="564">
        <v>0</v>
      </c>
      <c r="O1176" s="564">
        <v>0</v>
      </c>
      <c r="P1176" s="564">
        <v>0</v>
      </c>
      <c r="Q1176" s="564">
        <v>0</v>
      </c>
      <c r="R1176" s="564">
        <v>0</v>
      </c>
      <c r="S1176" s="564">
        <v>0</v>
      </c>
      <c r="T1176" s="564">
        <v>0</v>
      </c>
      <c r="U1176" s="564">
        <v>0</v>
      </c>
      <c r="V1176" s="564">
        <v>0</v>
      </c>
      <c r="W1176" s="564">
        <v>0</v>
      </c>
      <c r="X1176" s="564">
        <v>0</v>
      </c>
      <c r="Y1176" s="564">
        <v>0</v>
      </c>
      <c r="Z1176" s="564">
        <v>0</v>
      </c>
      <c r="AA1176" s="564">
        <v>0</v>
      </c>
      <c r="AB1176" s="564">
        <v>0</v>
      </c>
      <c r="AC1176" s="564">
        <v>0</v>
      </c>
      <c r="AD1176" s="564">
        <v>0</v>
      </c>
      <c r="AE1176" s="564">
        <v>0</v>
      </c>
      <c r="AF1176" s="564">
        <v>0</v>
      </c>
      <c r="AG1176" s="564">
        <v>0</v>
      </c>
      <c r="AH1176" s="564">
        <v>0</v>
      </c>
      <c r="AI1176" s="564">
        <v>0</v>
      </c>
      <c r="AJ1176" s="564">
        <v>0</v>
      </c>
      <c r="AK1176" s="564">
        <v>0</v>
      </c>
    </row>
    <row r="1177" spans="1:37">
      <c r="A1177">
        <v>1173</v>
      </c>
      <c r="B1177" s="564">
        <f t="shared" ca="1" si="114"/>
        <v>20</v>
      </c>
      <c r="C1177" s="564">
        <f t="shared" ca="1" si="109"/>
        <v>400</v>
      </c>
      <c r="D1177" s="564">
        <f t="shared" ca="1" si="112"/>
        <v>20</v>
      </c>
      <c r="E1177" s="564">
        <f t="shared" ca="1" si="110"/>
        <v>0</v>
      </c>
      <c r="F1177" s="564">
        <f t="shared" ca="1" si="113"/>
        <v>1</v>
      </c>
      <c r="G1177" s="564">
        <f t="shared" ca="1" si="111"/>
        <v>5.6198371041910171</v>
      </c>
      <c r="H1177" s="564">
        <v>1</v>
      </c>
      <c r="I1177" s="564">
        <v>1</v>
      </c>
      <c r="J1177" s="564">
        <v>1</v>
      </c>
      <c r="K1177" s="564">
        <v>1</v>
      </c>
      <c r="L1177" s="564">
        <v>1</v>
      </c>
      <c r="M1177" s="564">
        <v>1</v>
      </c>
      <c r="N1177" s="564">
        <v>1</v>
      </c>
      <c r="O1177" s="564">
        <v>1</v>
      </c>
      <c r="P1177" s="564">
        <v>1</v>
      </c>
      <c r="Q1177" s="564">
        <v>1</v>
      </c>
      <c r="R1177" s="564">
        <v>1</v>
      </c>
      <c r="S1177" s="564">
        <v>1</v>
      </c>
      <c r="T1177" s="564">
        <v>1</v>
      </c>
      <c r="U1177" s="564">
        <v>1</v>
      </c>
      <c r="V1177" s="564">
        <v>1</v>
      </c>
      <c r="W1177" s="564">
        <v>1</v>
      </c>
      <c r="X1177" s="564">
        <v>1</v>
      </c>
      <c r="Y1177" s="564">
        <v>1</v>
      </c>
      <c r="Z1177" s="564">
        <v>1</v>
      </c>
      <c r="AA1177" s="564">
        <v>1</v>
      </c>
      <c r="AB1177" s="564">
        <v>1</v>
      </c>
      <c r="AC1177" s="564">
        <v>1</v>
      </c>
      <c r="AD1177" s="564">
        <v>1</v>
      </c>
      <c r="AE1177" s="564">
        <v>1</v>
      </c>
      <c r="AF1177" s="564">
        <v>1</v>
      </c>
      <c r="AG1177" s="564">
        <v>1</v>
      </c>
      <c r="AH1177" s="564">
        <v>1</v>
      </c>
      <c r="AI1177" s="564">
        <v>1</v>
      </c>
      <c r="AJ1177" s="564">
        <v>1</v>
      </c>
      <c r="AK1177" s="564">
        <v>1</v>
      </c>
    </row>
    <row r="1178" spans="1:37">
      <c r="A1178">
        <v>1174</v>
      </c>
      <c r="B1178" s="564">
        <f t="shared" ca="1" si="114"/>
        <v>20</v>
      </c>
      <c r="C1178" s="564">
        <f t="shared" ca="1" si="109"/>
        <v>400</v>
      </c>
      <c r="D1178" s="564">
        <f t="shared" ca="1" si="112"/>
        <v>20</v>
      </c>
      <c r="E1178" s="564">
        <f t="shared" ca="1" si="110"/>
        <v>0</v>
      </c>
      <c r="F1178" s="564">
        <f t="shared" ca="1" si="113"/>
        <v>1</v>
      </c>
      <c r="G1178" s="564">
        <f t="shared" ca="1" si="111"/>
        <v>8.5872702809186272</v>
      </c>
      <c r="H1178" s="564">
        <v>1</v>
      </c>
      <c r="I1178" s="564">
        <v>1</v>
      </c>
      <c r="J1178" s="564">
        <v>1</v>
      </c>
      <c r="K1178" s="564">
        <v>1</v>
      </c>
      <c r="L1178" s="564">
        <v>1</v>
      </c>
      <c r="M1178" s="564">
        <v>1</v>
      </c>
      <c r="N1178" s="564">
        <v>1</v>
      </c>
      <c r="O1178" s="564">
        <v>1</v>
      </c>
      <c r="P1178" s="564">
        <v>1</v>
      </c>
      <c r="Q1178" s="564">
        <v>1</v>
      </c>
      <c r="R1178" s="564">
        <v>1</v>
      </c>
      <c r="S1178" s="564">
        <v>1</v>
      </c>
      <c r="T1178" s="564">
        <v>1</v>
      </c>
      <c r="U1178" s="564">
        <v>1</v>
      </c>
      <c r="V1178" s="564">
        <v>1</v>
      </c>
      <c r="W1178" s="564">
        <v>1</v>
      </c>
      <c r="X1178" s="564">
        <v>1</v>
      </c>
      <c r="Y1178" s="564">
        <v>1</v>
      </c>
      <c r="Z1178" s="564">
        <v>1</v>
      </c>
      <c r="AA1178" s="564">
        <v>1</v>
      </c>
      <c r="AB1178" s="564">
        <v>1</v>
      </c>
      <c r="AC1178" s="564">
        <v>1</v>
      </c>
      <c r="AD1178" s="564">
        <v>1</v>
      </c>
      <c r="AE1178" s="564">
        <v>1</v>
      </c>
      <c r="AF1178" s="564">
        <v>1</v>
      </c>
      <c r="AG1178" s="564">
        <v>1</v>
      </c>
      <c r="AH1178" s="564">
        <v>1</v>
      </c>
      <c r="AI1178" s="564">
        <v>1</v>
      </c>
      <c r="AJ1178" s="564">
        <v>1</v>
      </c>
      <c r="AK1178" s="564">
        <v>1</v>
      </c>
    </row>
    <row r="1179" spans="1:37">
      <c r="A1179">
        <v>1175</v>
      </c>
      <c r="B1179" s="564">
        <f t="shared" ca="1" si="114"/>
        <v>8</v>
      </c>
      <c r="C1179" s="564">
        <f t="shared" ca="1" si="109"/>
        <v>64</v>
      </c>
      <c r="D1179" s="564">
        <f t="shared" ca="1" si="112"/>
        <v>8</v>
      </c>
      <c r="E1179" s="564">
        <f t="shared" ca="1" si="110"/>
        <v>4.8</v>
      </c>
      <c r="F1179" s="564">
        <f t="shared" ca="1" si="113"/>
        <v>0.49473684210526314</v>
      </c>
      <c r="G1179" s="564">
        <f t="shared" ca="1" si="111"/>
        <v>6.2675743177353915E-4</v>
      </c>
      <c r="H1179" s="564">
        <v>0</v>
      </c>
      <c r="I1179" s="564">
        <v>1</v>
      </c>
      <c r="J1179" s="564">
        <v>0</v>
      </c>
      <c r="K1179" s="564">
        <v>0</v>
      </c>
      <c r="L1179" s="564">
        <v>1</v>
      </c>
      <c r="M1179" s="564">
        <v>1</v>
      </c>
      <c r="N1179" s="564">
        <v>1</v>
      </c>
      <c r="O1179" s="564">
        <v>0</v>
      </c>
      <c r="P1179" s="564">
        <v>0</v>
      </c>
      <c r="Q1179" s="564">
        <v>0</v>
      </c>
      <c r="R1179" s="564">
        <v>0</v>
      </c>
      <c r="S1179" s="564">
        <v>0</v>
      </c>
      <c r="T1179" s="564">
        <v>0</v>
      </c>
      <c r="U1179" s="564">
        <v>1</v>
      </c>
      <c r="V1179" s="564">
        <v>0</v>
      </c>
      <c r="W1179" s="564">
        <v>1</v>
      </c>
      <c r="X1179" s="564">
        <v>0</v>
      </c>
      <c r="Y1179" s="564">
        <v>0</v>
      </c>
      <c r="Z1179" s="564">
        <v>1</v>
      </c>
      <c r="AA1179" s="564">
        <v>1</v>
      </c>
      <c r="AB1179" s="564">
        <v>0</v>
      </c>
      <c r="AC1179" s="564">
        <v>1</v>
      </c>
      <c r="AD1179" s="564">
        <v>0</v>
      </c>
      <c r="AE1179" s="564">
        <v>1</v>
      </c>
      <c r="AF1179" s="564">
        <v>0</v>
      </c>
      <c r="AG1179" s="564">
        <v>1</v>
      </c>
      <c r="AH1179" s="564">
        <v>0</v>
      </c>
      <c r="AI1179" s="564">
        <v>0</v>
      </c>
      <c r="AJ1179" s="564">
        <v>1</v>
      </c>
      <c r="AK1179" s="564">
        <v>0</v>
      </c>
    </row>
    <row r="1180" spans="1:37">
      <c r="A1180">
        <v>1176</v>
      </c>
      <c r="B1180" s="564">
        <f t="shared" ca="1" si="114"/>
        <v>20</v>
      </c>
      <c r="C1180" s="564">
        <f t="shared" ca="1" si="109"/>
        <v>400</v>
      </c>
      <c r="D1180" s="564">
        <f t="shared" ca="1" si="112"/>
        <v>20</v>
      </c>
      <c r="E1180" s="564">
        <f t="shared" ca="1" si="110"/>
        <v>0</v>
      </c>
      <c r="F1180" s="564">
        <f t="shared" ca="1" si="113"/>
        <v>1</v>
      </c>
      <c r="G1180" s="564">
        <f t="shared" ca="1" si="111"/>
        <v>9.0566192940298276</v>
      </c>
      <c r="H1180" s="564">
        <v>1</v>
      </c>
      <c r="I1180" s="564">
        <v>1</v>
      </c>
      <c r="J1180" s="564">
        <v>1</v>
      </c>
      <c r="K1180" s="564">
        <v>1</v>
      </c>
      <c r="L1180" s="564">
        <v>1</v>
      </c>
      <c r="M1180" s="564">
        <v>1</v>
      </c>
      <c r="N1180" s="564">
        <v>1</v>
      </c>
      <c r="O1180" s="564">
        <v>1</v>
      </c>
      <c r="P1180" s="564">
        <v>1</v>
      </c>
      <c r="Q1180" s="564">
        <v>1</v>
      </c>
      <c r="R1180" s="564">
        <v>1</v>
      </c>
      <c r="S1180" s="564">
        <v>1</v>
      </c>
      <c r="T1180" s="564">
        <v>1</v>
      </c>
      <c r="U1180" s="564">
        <v>1</v>
      </c>
      <c r="V1180" s="564">
        <v>1</v>
      </c>
      <c r="W1180" s="564">
        <v>1</v>
      </c>
      <c r="X1180" s="564">
        <v>1</v>
      </c>
      <c r="Y1180" s="564">
        <v>1</v>
      </c>
      <c r="Z1180" s="564">
        <v>1</v>
      </c>
      <c r="AA1180" s="564">
        <v>1</v>
      </c>
      <c r="AB1180" s="564">
        <v>1</v>
      </c>
      <c r="AC1180" s="564">
        <v>1</v>
      </c>
      <c r="AD1180" s="564">
        <v>1</v>
      </c>
      <c r="AE1180" s="564">
        <v>1</v>
      </c>
      <c r="AF1180" s="564">
        <v>1</v>
      </c>
      <c r="AG1180" s="564">
        <v>1</v>
      </c>
      <c r="AH1180" s="564">
        <v>1</v>
      </c>
      <c r="AI1180" s="564">
        <v>1</v>
      </c>
      <c r="AJ1180" s="564">
        <v>1</v>
      </c>
      <c r="AK1180" s="564">
        <v>1</v>
      </c>
    </row>
    <row r="1181" spans="1:37">
      <c r="A1181">
        <v>1177</v>
      </c>
      <c r="B1181" s="564">
        <f t="shared" ca="1" si="114"/>
        <v>20</v>
      </c>
      <c r="C1181" s="564">
        <f t="shared" ca="1" si="109"/>
        <v>400</v>
      </c>
      <c r="D1181" s="564">
        <f t="shared" ca="1" si="112"/>
        <v>20</v>
      </c>
      <c r="E1181" s="564">
        <f t="shared" ca="1" si="110"/>
        <v>0</v>
      </c>
      <c r="F1181" s="564">
        <f t="shared" ca="1" si="113"/>
        <v>1</v>
      </c>
      <c r="G1181" s="564">
        <f t="shared" ca="1" si="111"/>
        <v>-1.9582170044744602</v>
      </c>
      <c r="H1181" s="564">
        <v>1</v>
      </c>
      <c r="I1181" s="564">
        <v>1</v>
      </c>
      <c r="J1181" s="564">
        <v>1</v>
      </c>
      <c r="K1181" s="564">
        <v>1</v>
      </c>
      <c r="L1181" s="564">
        <v>1</v>
      </c>
      <c r="M1181" s="564">
        <v>1</v>
      </c>
      <c r="N1181" s="564">
        <v>1</v>
      </c>
      <c r="O1181" s="564">
        <v>1</v>
      </c>
      <c r="P1181" s="564">
        <v>1</v>
      </c>
      <c r="Q1181" s="564">
        <v>1</v>
      </c>
      <c r="R1181" s="564">
        <v>1</v>
      </c>
      <c r="S1181" s="564">
        <v>1</v>
      </c>
      <c r="T1181" s="564">
        <v>1</v>
      </c>
      <c r="U1181" s="564">
        <v>1</v>
      </c>
      <c r="V1181" s="564">
        <v>1</v>
      </c>
      <c r="W1181" s="564">
        <v>1</v>
      </c>
      <c r="X1181" s="564">
        <v>1</v>
      </c>
      <c r="Y1181" s="564">
        <v>1</v>
      </c>
      <c r="Z1181" s="564">
        <v>1</v>
      </c>
      <c r="AA1181" s="564">
        <v>1</v>
      </c>
      <c r="AB1181" s="564">
        <v>1</v>
      </c>
      <c r="AC1181" s="564">
        <v>1</v>
      </c>
      <c r="AD1181" s="564">
        <v>1</v>
      </c>
      <c r="AE1181" s="564">
        <v>1</v>
      </c>
      <c r="AF1181" s="564">
        <v>1</v>
      </c>
      <c r="AG1181" s="564">
        <v>1</v>
      </c>
      <c r="AH1181" s="564">
        <v>1</v>
      </c>
      <c r="AI1181" s="564">
        <v>1</v>
      </c>
      <c r="AJ1181" s="564">
        <v>1</v>
      </c>
      <c r="AK1181" s="564">
        <v>1</v>
      </c>
    </row>
    <row r="1182" spans="1:37">
      <c r="A1182">
        <v>1178</v>
      </c>
      <c r="B1182" s="564">
        <f t="shared" ca="1" si="114"/>
        <v>20</v>
      </c>
      <c r="C1182" s="564">
        <f t="shared" ca="1" si="109"/>
        <v>400</v>
      </c>
      <c r="D1182" s="564">
        <f t="shared" ca="1" si="112"/>
        <v>20</v>
      </c>
      <c r="E1182" s="564">
        <f t="shared" ca="1" si="110"/>
        <v>0</v>
      </c>
      <c r="F1182" s="564">
        <f t="shared" ca="1" si="113"/>
        <v>1</v>
      </c>
      <c r="G1182" s="564">
        <f t="shared" ca="1" si="111"/>
        <v>-1.1633820556080767</v>
      </c>
      <c r="H1182" s="564">
        <v>1</v>
      </c>
      <c r="I1182" s="564">
        <v>1</v>
      </c>
      <c r="J1182" s="564">
        <v>1</v>
      </c>
      <c r="K1182" s="564">
        <v>1</v>
      </c>
      <c r="L1182" s="564">
        <v>1</v>
      </c>
      <c r="M1182" s="564">
        <v>1</v>
      </c>
      <c r="N1182" s="564">
        <v>1</v>
      </c>
      <c r="O1182" s="564">
        <v>1</v>
      </c>
      <c r="P1182" s="564">
        <v>1</v>
      </c>
      <c r="Q1182" s="564">
        <v>1</v>
      </c>
      <c r="R1182" s="564">
        <v>1</v>
      </c>
      <c r="S1182" s="564">
        <v>1</v>
      </c>
      <c r="T1182" s="564">
        <v>1</v>
      </c>
      <c r="U1182" s="564">
        <v>1</v>
      </c>
      <c r="V1182" s="564">
        <v>1</v>
      </c>
      <c r="W1182" s="564">
        <v>1</v>
      </c>
      <c r="X1182" s="564">
        <v>1</v>
      </c>
      <c r="Y1182" s="564">
        <v>1</v>
      </c>
      <c r="Z1182" s="564">
        <v>1</v>
      </c>
      <c r="AA1182" s="564">
        <v>1</v>
      </c>
      <c r="AB1182" s="564">
        <v>1</v>
      </c>
      <c r="AC1182" s="564">
        <v>1</v>
      </c>
      <c r="AD1182" s="564">
        <v>1</v>
      </c>
      <c r="AE1182" s="564">
        <v>1</v>
      </c>
      <c r="AF1182" s="564">
        <v>1</v>
      </c>
      <c r="AG1182" s="564">
        <v>1</v>
      </c>
      <c r="AH1182" s="564">
        <v>1</v>
      </c>
      <c r="AI1182" s="564">
        <v>1</v>
      </c>
      <c r="AJ1182" s="564">
        <v>1</v>
      </c>
      <c r="AK1182" s="564">
        <v>1</v>
      </c>
    </row>
    <row r="1183" spans="1:37">
      <c r="A1183">
        <v>1179</v>
      </c>
      <c r="B1183" s="564">
        <f t="shared" ca="1" si="114"/>
        <v>20</v>
      </c>
      <c r="C1183" s="564">
        <f t="shared" ca="1" si="109"/>
        <v>400</v>
      </c>
      <c r="D1183" s="564">
        <f t="shared" ca="1" si="112"/>
        <v>20</v>
      </c>
      <c r="E1183" s="564">
        <f t="shared" ca="1" si="110"/>
        <v>0</v>
      </c>
      <c r="F1183" s="564">
        <f t="shared" ca="1" si="113"/>
        <v>1</v>
      </c>
      <c r="G1183" s="564">
        <f t="shared" ca="1" si="111"/>
        <v>3.0952139668527399</v>
      </c>
      <c r="H1183" s="564">
        <v>1</v>
      </c>
      <c r="I1183" s="564">
        <v>1</v>
      </c>
      <c r="J1183" s="564">
        <v>1</v>
      </c>
      <c r="K1183" s="564">
        <v>1</v>
      </c>
      <c r="L1183" s="564">
        <v>1</v>
      </c>
      <c r="M1183" s="564">
        <v>1</v>
      </c>
      <c r="N1183" s="564">
        <v>1</v>
      </c>
      <c r="O1183" s="564">
        <v>1</v>
      </c>
      <c r="P1183" s="564">
        <v>1</v>
      </c>
      <c r="Q1183" s="564">
        <v>1</v>
      </c>
      <c r="R1183" s="564">
        <v>1</v>
      </c>
      <c r="S1183" s="564">
        <v>1</v>
      </c>
      <c r="T1183" s="564">
        <v>1</v>
      </c>
      <c r="U1183" s="564">
        <v>1</v>
      </c>
      <c r="V1183" s="564">
        <v>1</v>
      </c>
      <c r="W1183" s="564">
        <v>1</v>
      </c>
      <c r="X1183" s="564">
        <v>1</v>
      </c>
      <c r="Y1183" s="564">
        <v>1</v>
      </c>
      <c r="Z1183" s="564">
        <v>1</v>
      </c>
      <c r="AA1183" s="564">
        <v>1</v>
      </c>
      <c r="AB1183" s="564">
        <v>1</v>
      </c>
      <c r="AC1183" s="564">
        <v>1</v>
      </c>
      <c r="AD1183" s="564">
        <v>1</v>
      </c>
      <c r="AE1183" s="564">
        <v>1</v>
      </c>
      <c r="AF1183" s="564">
        <v>1</v>
      </c>
      <c r="AG1183" s="564">
        <v>1</v>
      </c>
      <c r="AH1183" s="564">
        <v>1</v>
      </c>
      <c r="AI1183" s="564">
        <v>1</v>
      </c>
      <c r="AJ1183" s="564">
        <v>1</v>
      </c>
      <c r="AK1183" s="564">
        <v>1</v>
      </c>
    </row>
    <row r="1184" spans="1:37">
      <c r="A1184">
        <v>1180</v>
      </c>
      <c r="B1184" s="564">
        <f t="shared" ca="1" si="114"/>
        <v>20</v>
      </c>
      <c r="C1184" s="564">
        <f t="shared" ca="1" si="109"/>
        <v>400</v>
      </c>
      <c r="D1184" s="564">
        <f t="shared" ca="1" si="112"/>
        <v>20</v>
      </c>
      <c r="E1184" s="564">
        <f t="shared" ca="1" si="110"/>
        <v>0</v>
      </c>
      <c r="F1184" s="564">
        <f t="shared" ca="1" si="113"/>
        <v>1</v>
      </c>
      <c r="G1184" s="564">
        <f t="shared" ca="1" si="111"/>
        <v>1.2998381039303024</v>
      </c>
      <c r="H1184" s="564">
        <v>1</v>
      </c>
      <c r="I1184" s="564">
        <v>1</v>
      </c>
      <c r="J1184" s="564">
        <v>1</v>
      </c>
      <c r="K1184" s="564">
        <v>1</v>
      </c>
      <c r="L1184" s="564">
        <v>1</v>
      </c>
      <c r="M1184" s="564">
        <v>1</v>
      </c>
      <c r="N1184" s="564">
        <v>1</v>
      </c>
      <c r="O1184" s="564">
        <v>1</v>
      </c>
      <c r="P1184" s="564">
        <v>1</v>
      </c>
      <c r="Q1184" s="564">
        <v>1</v>
      </c>
      <c r="R1184" s="564">
        <v>1</v>
      </c>
      <c r="S1184" s="564">
        <v>1</v>
      </c>
      <c r="T1184" s="564">
        <v>1</v>
      </c>
      <c r="U1184" s="564">
        <v>1</v>
      </c>
      <c r="V1184" s="564">
        <v>1</v>
      </c>
      <c r="W1184" s="564">
        <v>1</v>
      </c>
      <c r="X1184" s="564">
        <v>1</v>
      </c>
      <c r="Y1184" s="564">
        <v>1</v>
      </c>
      <c r="Z1184" s="564">
        <v>1</v>
      </c>
      <c r="AA1184" s="564">
        <v>1</v>
      </c>
      <c r="AB1184" s="564">
        <v>1</v>
      </c>
      <c r="AC1184" s="564">
        <v>1</v>
      </c>
      <c r="AD1184" s="564">
        <v>1</v>
      </c>
      <c r="AE1184" s="564">
        <v>1</v>
      </c>
      <c r="AF1184" s="564">
        <v>1</v>
      </c>
      <c r="AG1184" s="564">
        <v>1</v>
      </c>
      <c r="AH1184" s="564">
        <v>1</v>
      </c>
      <c r="AI1184" s="564">
        <v>1</v>
      </c>
      <c r="AJ1184" s="564">
        <v>1</v>
      </c>
      <c r="AK1184" s="564">
        <v>1</v>
      </c>
    </row>
    <row r="1185" spans="1:37">
      <c r="A1185">
        <v>1181</v>
      </c>
      <c r="B1185" s="564">
        <f t="shared" ca="1" si="114"/>
        <v>20</v>
      </c>
      <c r="C1185" s="564">
        <f t="shared" ca="1" si="109"/>
        <v>400</v>
      </c>
      <c r="D1185" s="564">
        <f t="shared" ca="1" si="112"/>
        <v>20</v>
      </c>
      <c r="E1185" s="564">
        <f t="shared" ca="1" si="110"/>
        <v>0</v>
      </c>
      <c r="F1185" s="564">
        <f t="shared" ca="1" si="113"/>
        <v>1</v>
      </c>
      <c r="G1185" s="564">
        <f t="shared" ca="1" si="111"/>
        <v>4.8013820176173789</v>
      </c>
      <c r="H1185" s="564">
        <v>1</v>
      </c>
      <c r="I1185" s="564">
        <v>1</v>
      </c>
      <c r="J1185" s="564">
        <v>1</v>
      </c>
      <c r="K1185" s="564">
        <v>1</v>
      </c>
      <c r="L1185" s="564">
        <v>1</v>
      </c>
      <c r="M1185" s="564">
        <v>1</v>
      </c>
      <c r="N1185" s="564">
        <v>1</v>
      </c>
      <c r="O1185" s="564">
        <v>1</v>
      </c>
      <c r="P1185" s="564">
        <v>1</v>
      </c>
      <c r="Q1185" s="564">
        <v>1</v>
      </c>
      <c r="R1185" s="564">
        <v>1</v>
      </c>
      <c r="S1185" s="564">
        <v>1</v>
      </c>
      <c r="T1185" s="564">
        <v>1</v>
      </c>
      <c r="U1185" s="564">
        <v>1</v>
      </c>
      <c r="V1185" s="564">
        <v>1</v>
      </c>
      <c r="W1185" s="564">
        <v>1</v>
      </c>
      <c r="X1185" s="564">
        <v>1</v>
      </c>
      <c r="Y1185" s="564">
        <v>1</v>
      </c>
      <c r="Z1185" s="564">
        <v>1</v>
      </c>
      <c r="AA1185" s="564">
        <v>1</v>
      </c>
      <c r="AB1185" s="564">
        <v>1</v>
      </c>
      <c r="AC1185" s="564">
        <v>1</v>
      </c>
      <c r="AD1185" s="564">
        <v>1</v>
      </c>
      <c r="AE1185" s="564">
        <v>1</v>
      </c>
      <c r="AF1185" s="564">
        <v>1</v>
      </c>
      <c r="AG1185" s="564">
        <v>1</v>
      </c>
      <c r="AH1185" s="564">
        <v>1</v>
      </c>
      <c r="AI1185" s="564">
        <v>1</v>
      </c>
      <c r="AJ1185" s="564">
        <v>1</v>
      </c>
      <c r="AK1185" s="564">
        <v>1</v>
      </c>
    </row>
    <row r="1186" spans="1:37">
      <c r="A1186">
        <v>1182</v>
      </c>
      <c r="B1186" s="564">
        <f t="shared" ca="1" si="114"/>
        <v>0</v>
      </c>
      <c r="C1186" s="564">
        <f t="shared" ca="1" si="109"/>
        <v>0</v>
      </c>
      <c r="D1186" s="564">
        <f t="shared" ca="1" si="112"/>
        <v>0</v>
      </c>
      <c r="E1186" s="564">
        <f t="shared" ca="1" si="110"/>
        <v>0</v>
      </c>
      <c r="F1186" s="564">
        <f t="shared" ca="1" si="113"/>
        <v>1</v>
      </c>
      <c r="G1186" s="564">
        <f t="shared" ca="1" si="111"/>
        <v>1.7063515711360027</v>
      </c>
      <c r="H1186" s="564">
        <v>0</v>
      </c>
      <c r="I1186" s="564">
        <v>0</v>
      </c>
      <c r="J1186" s="564">
        <v>0</v>
      </c>
      <c r="K1186" s="564">
        <v>0</v>
      </c>
      <c r="L1186" s="564">
        <v>0</v>
      </c>
      <c r="M1186" s="564">
        <v>0</v>
      </c>
      <c r="N1186" s="564">
        <v>0</v>
      </c>
      <c r="O1186" s="564">
        <v>0</v>
      </c>
      <c r="P1186" s="564">
        <v>0</v>
      </c>
      <c r="Q1186" s="564">
        <v>0</v>
      </c>
      <c r="R1186" s="564">
        <v>0</v>
      </c>
      <c r="S1186" s="564">
        <v>0</v>
      </c>
      <c r="T1186" s="564">
        <v>0</v>
      </c>
      <c r="U1186" s="564">
        <v>0</v>
      </c>
      <c r="V1186" s="564">
        <v>0</v>
      </c>
      <c r="W1186" s="564">
        <v>0</v>
      </c>
      <c r="X1186" s="564">
        <v>0</v>
      </c>
      <c r="Y1186" s="564">
        <v>0</v>
      </c>
      <c r="Z1186" s="564">
        <v>0</v>
      </c>
      <c r="AA1186" s="564">
        <v>0</v>
      </c>
      <c r="AB1186" s="564">
        <v>0</v>
      </c>
      <c r="AC1186" s="564">
        <v>0</v>
      </c>
      <c r="AD1186" s="564">
        <v>0</v>
      </c>
      <c r="AE1186" s="564">
        <v>0</v>
      </c>
      <c r="AF1186" s="564">
        <v>0</v>
      </c>
      <c r="AG1186" s="564">
        <v>0</v>
      </c>
      <c r="AH1186" s="564">
        <v>0</v>
      </c>
      <c r="AI1186" s="564">
        <v>0</v>
      </c>
      <c r="AJ1186" s="564">
        <v>0</v>
      </c>
      <c r="AK1186" s="564">
        <v>0</v>
      </c>
    </row>
    <row r="1187" spans="1:37">
      <c r="A1187">
        <v>1183</v>
      </c>
      <c r="B1187" s="564">
        <f t="shared" ca="1" si="114"/>
        <v>20</v>
      </c>
      <c r="C1187" s="564">
        <f t="shared" ca="1" si="109"/>
        <v>400</v>
      </c>
      <c r="D1187" s="564">
        <f t="shared" ca="1" si="112"/>
        <v>20</v>
      </c>
      <c r="E1187" s="564">
        <f t="shared" ca="1" si="110"/>
        <v>0</v>
      </c>
      <c r="F1187" s="564">
        <f t="shared" ca="1" si="113"/>
        <v>1</v>
      </c>
      <c r="G1187" s="564">
        <f t="shared" ca="1" si="111"/>
        <v>3.3909589728362741</v>
      </c>
      <c r="H1187" s="564">
        <v>1</v>
      </c>
      <c r="I1187" s="564">
        <v>1</v>
      </c>
      <c r="J1187" s="564">
        <v>1</v>
      </c>
      <c r="K1187" s="564">
        <v>1</v>
      </c>
      <c r="L1187" s="564">
        <v>1</v>
      </c>
      <c r="M1187" s="564">
        <v>1</v>
      </c>
      <c r="N1187" s="564">
        <v>1</v>
      </c>
      <c r="O1187" s="564">
        <v>1</v>
      </c>
      <c r="P1187" s="564">
        <v>1</v>
      </c>
      <c r="Q1187" s="564">
        <v>1</v>
      </c>
      <c r="R1187" s="564">
        <v>1</v>
      </c>
      <c r="S1187" s="564">
        <v>1</v>
      </c>
      <c r="T1187" s="564">
        <v>1</v>
      </c>
      <c r="U1187" s="564">
        <v>1</v>
      </c>
      <c r="V1187" s="564">
        <v>1</v>
      </c>
      <c r="W1187" s="564">
        <v>1</v>
      </c>
      <c r="X1187" s="564">
        <v>1</v>
      </c>
      <c r="Y1187" s="564">
        <v>1</v>
      </c>
      <c r="Z1187" s="564">
        <v>1</v>
      </c>
      <c r="AA1187" s="564">
        <v>1</v>
      </c>
      <c r="AB1187" s="564">
        <v>1</v>
      </c>
      <c r="AC1187" s="564">
        <v>1</v>
      </c>
      <c r="AD1187" s="564">
        <v>1</v>
      </c>
      <c r="AE1187" s="564">
        <v>1</v>
      </c>
      <c r="AF1187" s="564">
        <v>1</v>
      </c>
      <c r="AG1187" s="564">
        <v>1</v>
      </c>
      <c r="AH1187" s="564">
        <v>1</v>
      </c>
      <c r="AI1187" s="564">
        <v>1</v>
      </c>
      <c r="AJ1187" s="564">
        <v>1</v>
      </c>
      <c r="AK1187" s="564">
        <v>1</v>
      </c>
    </row>
    <row r="1188" spans="1:37">
      <c r="A1188">
        <v>1184</v>
      </c>
      <c r="B1188" s="564">
        <f t="shared" ca="1" si="114"/>
        <v>5</v>
      </c>
      <c r="C1188" s="564">
        <f t="shared" ca="1" si="109"/>
        <v>25</v>
      </c>
      <c r="D1188" s="564">
        <f t="shared" ca="1" si="112"/>
        <v>5</v>
      </c>
      <c r="E1188" s="564">
        <f t="shared" ca="1" si="110"/>
        <v>3.75</v>
      </c>
      <c r="F1188" s="564">
        <f t="shared" ca="1" si="113"/>
        <v>0.60526315789473684</v>
      </c>
      <c r="G1188" s="564">
        <f t="shared" ca="1" si="111"/>
        <v>0.90422809861455222</v>
      </c>
      <c r="H1188" s="564">
        <v>0</v>
      </c>
      <c r="I1188" s="564">
        <v>1</v>
      </c>
      <c r="J1188" s="564">
        <v>0</v>
      </c>
      <c r="K1188" s="564">
        <v>0</v>
      </c>
      <c r="L1188" s="564">
        <v>0</v>
      </c>
      <c r="M1188" s="564">
        <v>0</v>
      </c>
      <c r="N1188" s="564">
        <v>0</v>
      </c>
      <c r="O1188" s="564">
        <v>1</v>
      </c>
      <c r="P1188" s="564">
        <v>1</v>
      </c>
      <c r="Q1188" s="564">
        <v>0</v>
      </c>
      <c r="R1188" s="564">
        <v>0</v>
      </c>
      <c r="S1188" s="564">
        <v>0</v>
      </c>
      <c r="T1188" s="564">
        <v>0</v>
      </c>
      <c r="U1188" s="564">
        <v>0</v>
      </c>
      <c r="V1188" s="564">
        <v>1</v>
      </c>
      <c r="W1188" s="564">
        <v>0</v>
      </c>
      <c r="X1188" s="564">
        <v>0</v>
      </c>
      <c r="Y1188" s="564">
        <v>0</v>
      </c>
      <c r="Z1188" s="564">
        <v>0</v>
      </c>
      <c r="AA1188" s="564">
        <v>1</v>
      </c>
      <c r="AB1188" s="564">
        <v>0</v>
      </c>
      <c r="AC1188" s="564">
        <v>1</v>
      </c>
      <c r="AD1188" s="564">
        <v>0</v>
      </c>
      <c r="AE1188" s="564">
        <v>1</v>
      </c>
      <c r="AF1188" s="564">
        <v>1</v>
      </c>
      <c r="AG1188" s="564">
        <v>0</v>
      </c>
      <c r="AH1188" s="564">
        <v>0</v>
      </c>
      <c r="AI1188" s="564">
        <v>1</v>
      </c>
      <c r="AJ1188" s="564">
        <v>0</v>
      </c>
      <c r="AK1188" s="564">
        <v>1</v>
      </c>
    </row>
    <row r="1189" spans="1:37">
      <c r="A1189">
        <v>1185</v>
      </c>
      <c r="B1189" s="564">
        <f t="shared" ca="1" si="114"/>
        <v>0</v>
      </c>
      <c r="C1189" s="564">
        <f t="shared" ca="1" si="109"/>
        <v>0</v>
      </c>
      <c r="D1189" s="564">
        <f t="shared" ca="1" si="112"/>
        <v>0</v>
      </c>
      <c r="E1189" s="564">
        <f t="shared" ca="1" si="110"/>
        <v>0</v>
      </c>
      <c r="F1189" s="564">
        <f t="shared" ca="1" si="113"/>
        <v>1</v>
      </c>
      <c r="G1189" s="564">
        <f t="shared" ca="1" si="111"/>
        <v>-5.4807748154271501</v>
      </c>
      <c r="H1189" s="564">
        <v>0</v>
      </c>
      <c r="I1189" s="564">
        <v>0</v>
      </c>
      <c r="J1189" s="564">
        <v>0</v>
      </c>
      <c r="K1189" s="564">
        <v>0</v>
      </c>
      <c r="L1189" s="564">
        <v>0</v>
      </c>
      <c r="M1189" s="564">
        <v>0</v>
      </c>
      <c r="N1189" s="564">
        <v>0</v>
      </c>
      <c r="O1189" s="564">
        <v>0</v>
      </c>
      <c r="P1189" s="564">
        <v>0</v>
      </c>
      <c r="Q1189" s="564">
        <v>0</v>
      </c>
      <c r="R1189" s="564">
        <v>0</v>
      </c>
      <c r="S1189" s="564">
        <v>0</v>
      </c>
      <c r="T1189" s="564">
        <v>0</v>
      </c>
      <c r="U1189" s="564">
        <v>0</v>
      </c>
      <c r="V1189" s="564">
        <v>0</v>
      </c>
      <c r="W1189" s="564">
        <v>0</v>
      </c>
      <c r="X1189" s="564">
        <v>0</v>
      </c>
      <c r="Y1189" s="564">
        <v>0</v>
      </c>
      <c r="Z1189" s="564">
        <v>0</v>
      </c>
      <c r="AA1189" s="564">
        <v>0</v>
      </c>
      <c r="AB1189" s="564">
        <v>0</v>
      </c>
      <c r="AC1189" s="564">
        <v>0</v>
      </c>
      <c r="AD1189" s="564">
        <v>0</v>
      </c>
      <c r="AE1189" s="564">
        <v>0</v>
      </c>
      <c r="AF1189" s="564">
        <v>0</v>
      </c>
      <c r="AG1189" s="564">
        <v>0</v>
      </c>
      <c r="AH1189" s="564">
        <v>0</v>
      </c>
      <c r="AI1189" s="564">
        <v>0</v>
      </c>
      <c r="AJ1189" s="564">
        <v>0</v>
      </c>
      <c r="AK1189" s="564">
        <v>0</v>
      </c>
    </row>
    <row r="1190" spans="1:37">
      <c r="A1190">
        <v>1186</v>
      </c>
      <c r="B1190" s="564">
        <f t="shared" ca="1" si="114"/>
        <v>1</v>
      </c>
      <c r="C1190" s="564">
        <f t="shared" ca="1" si="109"/>
        <v>1</v>
      </c>
      <c r="D1190" s="564">
        <f t="shared" ca="1" si="112"/>
        <v>1</v>
      </c>
      <c r="E1190" s="564">
        <f t="shared" ca="1" si="110"/>
        <v>0.95</v>
      </c>
      <c r="F1190" s="564">
        <f t="shared" ca="1" si="113"/>
        <v>0.9</v>
      </c>
      <c r="G1190" s="564">
        <f t="shared" ca="1" si="111"/>
        <v>4.1712035719093947</v>
      </c>
      <c r="H1190" s="564">
        <v>0</v>
      </c>
      <c r="I1190" s="564">
        <v>0</v>
      </c>
      <c r="J1190" s="564">
        <v>0</v>
      </c>
      <c r="K1190" s="564">
        <v>0</v>
      </c>
      <c r="L1190" s="564">
        <v>0</v>
      </c>
      <c r="M1190" s="564">
        <v>0</v>
      </c>
      <c r="N1190" s="564">
        <v>0</v>
      </c>
      <c r="O1190" s="564">
        <v>0</v>
      </c>
      <c r="P1190" s="564">
        <v>0</v>
      </c>
      <c r="Q1190" s="564">
        <v>0</v>
      </c>
      <c r="R1190" s="564">
        <v>0</v>
      </c>
      <c r="S1190" s="564">
        <v>0</v>
      </c>
      <c r="T1190" s="564">
        <v>0</v>
      </c>
      <c r="U1190" s="564">
        <v>0</v>
      </c>
      <c r="V1190" s="564">
        <v>0</v>
      </c>
      <c r="W1190" s="564">
        <v>1</v>
      </c>
      <c r="X1190" s="564">
        <v>0</v>
      </c>
      <c r="Y1190" s="564">
        <v>0</v>
      </c>
      <c r="Z1190" s="564">
        <v>0</v>
      </c>
      <c r="AA1190" s="564">
        <v>0</v>
      </c>
      <c r="AB1190" s="564">
        <v>0</v>
      </c>
      <c r="AC1190" s="564">
        <v>0</v>
      </c>
      <c r="AD1190" s="564">
        <v>0</v>
      </c>
      <c r="AE1190" s="564">
        <v>0</v>
      </c>
      <c r="AF1190" s="564">
        <v>1</v>
      </c>
      <c r="AG1190" s="564">
        <v>0</v>
      </c>
      <c r="AH1190" s="564">
        <v>0</v>
      </c>
      <c r="AI1190" s="564">
        <v>0</v>
      </c>
      <c r="AJ1190" s="564">
        <v>0</v>
      </c>
      <c r="AK1190" s="564">
        <v>0</v>
      </c>
    </row>
    <row r="1191" spans="1:37">
      <c r="A1191">
        <v>1187</v>
      </c>
      <c r="B1191" s="564">
        <f t="shared" ca="1" si="114"/>
        <v>0</v>
      </c>
      <c r="C1191" s="564">
        <f t="shared" ca="1" si="109"/>
        <v>0</v>
      </c>
      <c r="D1191" s="564">
        <f t="shared" ca="1" si="112"/>
        <v>0</v>
      </c>
      <c r="E1191" s="564">
        <f t="shared" ca="1" si="110"/>
        <v>0</v>
      </c>
      <c r="F1191" s="564">
        <f t="shared" ca="1" si="113"/>
        <v>1</v>
      </c>
      <c r="G1191" s="564">
        <f t="shared" ca="1" si="111"/>
        <v>-4.298527993216581</v>
      </c>
      <c r="H1191" s="564">
        <v>0</v>
      </c>
      <c r="I1191" s="564">
        <v>0</v>
      </c>
      <c r="J1191" s="564">
        <v>0</v>
      </c>
      <c r="K1191" s="564">
        <v>0</v>
      </c>
      <c r="L1191" s="564">
        <v>0</v>
      </c>
      <c r="M1191" s="564">
        <v>0</v>
      </c>
      <c r="N1191" s="564">
        <v>0</v>
      </c>
      <c r="O1191" s="564">
        <v>0</v>
      </c>
      <c r="P1191" s="564">
        <v>0</v>
      </c>
      <c r="Q1191" s="564">
        <v>0</v>
      </c>
      <c r="R1191" s="564">
        <v>0</v>
      </c>
      <c r="S1191" s="564">
        <v>0</v>
      </c>
      <c r="T1191" s="564">
        <v>0</v>
      </c>
      <c r="U1191" s="564">
        <v>0</v>
      </c>
      <c r="V1191" s="564">
        <v>0</v>
      </c>
      <c r="W1191" s="564">
        <v>0</v>
      </c>
      <c r="X1191" s="564">
        <v>0</v>
      </c>
      <c r="Y1191" s="564">
        <v>0</v>
      </c>
      <c r="Z1191" s="564">
        <v>0</v>
      </c>
      <c r="AA1191" s="564">
        <v>0</v>
      </c>
      <c r="AB1191" s="564">
        <v>0</v>
      </c>
      <c r="AC1191" s="564">
        <v>0</v>
      </c>
      <c r="AD1191" s="564">
        <v>0</v>
      </c>
      <c r="AE1191" s="564">
        <v>0</v>
      </c>
      <c r="AF1191" s="564">
        <v>0</v>
      </c>
      <c r="AG1191" s="564">
        <v>0</v>
      </c>
      <c r="AH1191" s="564">
        <v>0</v>
      </c>
      <c r="AI1191" s="564">
        <v>0</v>
      </c>
      <c r="AJ1191" s="564">
        <v>0</v>
      </c>
      <c r="AK1191" s="564">
        <v>0</v>
      </c>
    </row>
    <row r="1192" spans="1:37">
      <c r="A1192">
        <v>1188</v>
      </c>
      <c r="B1192" s="564">
        <f t="shared" ca="1" si="114"/>
        <v>20</v>
      </c>
      <c r="C1192" s="564">
        <f t="shared" ca="1" si="109"/>
        <v>400</v>
      </c>
      <c r="D1192" s="564">
        <f t="shared" ca="1" si="112"/>
        <v>20</v>
      </c>
      <c r="E1192" s="564">
        <f t="shared" ca="1" si="110"/>
        <v>0</v>
      </c>
      <c r="F1192" s="564">
        <f t="shared" ca="1" si="113"/>
        <v>1</v>
      </c>
      <c r="G1192" s="564">
        <f t="shared" ca="1" si="111"/>
        <v>1.2979018175221122</v>
      </c>
      <c r="H1192" s="564">
        <v>1</v>
      </c>
      <c r="I1192" s="564">
        <v>1</v>
      </c>
      <c r="J1192" s="564">
        <v>1</v>
      </c>
      <c r="K1192" s="564">
        <v>1</v>
      </c>
      <c r="L1192" s="564">
        <v>1</v>
      </c>
      <c r="M1192" s="564">
        <v>1</v>
      </c>
      <c r="N1192" s="564">
        <v>1</v>
      </c>
      <c r="O1192" s="564">
        <v>1</v>
      </c>
      <c r="P1192" s="564">
        <v>1</v>
      </c>
      <c r="Q1192" s="564">
        <v>1</v>
      </c>
      <c r="R1192" s="564">
        <v>1</v>
      </c>
      <c r="S1192" s="564">
        <v>1</v>
      </c>
      <c r="T1192" s="564">
        <v>1</v>
      </c>
      <c r="U1192" s="564">
        <v>1</v>
      </c>
      <c r="V1192" s="564">
        <v>1</v>
      </c>
      <c r="W1192" s="564">
        <v>1</v>
      </c>
      <c r="X1192" s="564">
        <v>1</v>
      </c>
      <c r="Y1192" s="564">
        <v>1</v>
      </c>
      <c r="Z1192" s="564">
        <v>1</v>
      </c>
      <c r="AA1192" s="564">
        <v>1</v>
      </c>
      <c r="AB1192" s="564">
        <v>1</v>
      </c>
      <c r="AC1192" s="564">
        <v>1</v>
      </c>
      <c r="AD1192" s="564">
        <v>1</v>
      </c>
      <c r="AE1192" s="564">
        <v>1</v>
      </c>
      <c r="AF1192" s="564">
        <v>1</v>
      </c>
      <c r="AG1192" s="564">
        <v>1</v>
      </c>
      <c r="AH1192" s="564">
        <v>1</v>
      </c>
      <c r="AI1192" s="564">
        <v>1</v>
      </c>
      <c r="AJ1192" s="564">
        <v>1</v>
      </c>
      <c r="AK1192" s="564">
        <v>1</v>
      </c>
    </row>
    <row r="1193" spans="1:37">
      <c r="A1193">
        <v>1189</v>
      </c>
      <c r="B1193" s="564">
        <f t="shared" ca="1" si="114"/>
        <v>0</v>
      </c>
      <c r="C1193" s="564">
        <f t="shared" ca="1" si="109"/>
        <v>0</v>
      </c>
      <c r="D1193" s="564">
        <f t="shared" ca="1" si="112"/>
        <v>0</v>
      </c>
      <c r="E1193" s="564">
        <f t="shared" ca="1" si="110"/>
        <v>0</v>
      </c>
      <c r="F1193" s="564">
        <f t="shared" ca="1" si="113"/>
        <v>1</v>
      </c>
      <c r="G1193" s="564">
        <f t="shared" ca="1" si="111"/>
        <v>-3.4220166614669805</v>
      </c>
      <c r="H1193" s="564">
        <v>0</v>
      </c>
      <c r="I1193" s="564">
        <v>0</v>
      </c>
      <c r="J1193" s="564">
        <v>0</v>
      </c>
      <c r="K1193" s="564">
        <v>0</v>
      </c>
      <c r="L1193" s="564">
        <v>0</v>
      </c>
      <c r="M1193" s="564">
        <v>0</v>
      </c>
      <c r="N1193" s="564">
        <v>0</v>
      </c>
      <c r="O1193" s="564">
        <v>0</v>
      </c>
      <c r="P1193" s="564">
        <v>0</v>
      </c>
      <c r="Q1193" s="564">
        <v>0</v>
      </c>
      <c r="R1193" s="564">
        <v>0</v>
      </c>
      <c r="S1193" s="564">
        <v>0</v>
      </c>
      <c r="T1193" s="564">
        <v>0</v>
      </c>
      <c r="U1193" s="564">
        <v>0</v>
      </c>
      <c r="V1193" s="564">
        <v>0</v>
      </c>
      <c r="W1193" s="564">
        <v>0</v>
      </c>
      <c r="X1193" s="564">
        <v>0</v>
      </c>
      <c r="Y1193" s="564">
        <v>0</v>
      </c>
      <c r="Z1193" s="564">
        <v>0</v>
      </c>
      <c r="AA1193" s="564">
        <v>0</v>
      </c>
      <c r="AB1193" s="564">
        <v>0</v>
      </c>
      <c r="AC1193" s="564">
        <v>0</v>
      </c>
      <c r="AD1193" s="564">
        <v>0</v>
      </c>
      <c r="AE1193" s="564">
        <v>0</v>
      </c>
      <c r="AF1193" s="564">
        <v>0</v>
      </c>
      <c r="AG1193" s="564">
        <v>0</v>
      </c>
      <c r="AH1193" s="564">
        <v>0</v>
      </c>
      <c r="AI1193" s="564">
        <v>0</v>
      </c>
      <c r="AJ1193" s="564">
        <v>0</v>
      </c>
      <c r="AK1193" s="564">
        <v>0</v>
      </c>
    </row>
    <row r="1194" spans="1:37">
      <c r="A1194">
        <v>1190</v>
      </c>
      <c r="B1194" s="564">
        <f t="shared" ca="1" si="114"/>
        <v>20</v>
      </c>
      <c r="C1194" s="564">
        <f t="shared" ca="1" si="109"/>
        <v>400</v>
      </c>
      <c r="D1194" s="564">
        <f t="shared" ca="1" si="112"/>
        <v>20</v>
      </c>
      <c r="E1194" s="564">
        <f t="shared" ca="1" si="110"/>
        <v>0</v>
      </c>
      <c r="F1194" s="564">
        <f t="shared" ca="1" si="113"/>
        <v>1</v>
      </c>
      <c r="G1194" s="564">
        <f t="shared" ca="1" si="111"/>
        <v>4.9690849352403434</v>
      </c>
      <c r="H1194" s="564">
        <v>1</v>
      </c>
      <c r="I1194" s="564">
        <v>1</v>
      </c>
      <c r="J1194" s="564">
        <v>1</v>
      </c>
      <c r="K1194" s="564">
        <v>1</v>
      </c>
      <c r="L1194" s="564">
        <v>1</v>
      </c>
      <c r="M1194" s="564">
        <v>1</v>
      </c>
      <c r="N1194" s="564">
        <v>1</v>
      </c>
      <c r="O1194" s="564">
        <v>1</v>
      </c>
      <c r="P1194" s="564">
        <v>1</v>
      </c>
      <c r="Q1194" s="564">
        <v>1</v>
      </c>
      <c r="R1194" s="564">
        <v>1</v>
      </c>
      <c r="S1194" s="564">
        <v>1</v>
      </c>
      <c r="T1194" s="564">
        <v>1</v>
      </c>
      <c r="U1194" s="564">
        <v>1</v>
      </c>
      <c r="V1194" s="564">
        <v>1</v>
      </c>
      <c r="W1194" s="564">
        <v>1</v>
      </c>
      <c r="X1194" s="564">
        <v>1</v>
      </c>
      <c r="Y1194" s="564">
        <v>1</v>
      </c>
      <c r="Z1194" s="564">
        <v>1</v>
      </c>
      <c r="AA1194" s="564">
        <v>1</v>
      </c>
      <c r="AB1194" s="564">
        <v>1</v>
      </c>
      <c r="AC1194" s="564">
        <v>1</v>
      </c>
      <c r="AD1194" s="564">
        <v>1</v>
      </c>
      <c r="AE1194" s="564">
        <v>1</v>
      </c>
      <c r="AF1194" s="564">
        <v>1</v>
      </c>
      <c r="AG1194" s="564">
        <v>1</v>
      </c>
      <c r="AH1194" s="564">
        <v>1</v>
      </c>
      <c r="AI1194" s="564">
        <v>1</v>
      </c>
      <c r="AJ1194" s="564">
        <v>1</v>
      </c>
      <c r="AK1194" s="564">
        <v>1</v>
      </c>
    </row>
    <row r="1195" spans="1:37">
      <c r="A1195">
        <v>1191</v>
      </c>
      <c r="B1195" s="564">
        <f t="shared" ca="1" si="114"/>
        <v>0</v>
      </c>
      <c r="C1195" s="564">
        <f t="shared" ca="1" si="109"/>
        <v>0</v>
      </c>
      <c r="D1195" s="564">
        <f t="shared" ca="1" si="112"/>
        <v>0</v>
      </c>
      <c r="E1195" s="564">
        <f t="shared" ca="1" si="110"/>
        <v>0</v>
      </c>
      <c r="F1195" s="564">
        <f t="shared" ca="1" si="113"/>
        <v>1</v>
      </c>
      <c r="G1195" s="564">
        <f t="shared" ca="1" si="111"/>
        <v>1.7482386471930891</v>
      </c>
      <c r="H1195" s="564">
        <v>0</v>
      </c>
      <c r="I1195" s="564">
        <v>0</v>
      </c>
      <c r="J1195" s="564">
        <v>0</v>
      </c>
      <c r="K1195" s="564">
        <v>0</v>
      </c>
      <c r="L1195" s="564">
        <v>0</v>
      </c>
      <c r="M1195" s="564">
        <v>0</v>
      </c>
      <c r="N1195" s="564">
        <v>0</v>
      </c>
      <c r="O1195" s="564">
        <v>0</v>
      </c>
      <c r="P1195" s="564">
        <v>0</v>
      </c>
      <c r="Q1195" s="564">
        <v>0</v>
      </c>
      <c r="R1195" s="564">
        <v>0</v>
      </c>
      <c r="S1195" s="564">
        <v>0</v>
      </c>
      <c r="T1195" s="564">
        <v>0</v>
      </c>
      <c r="U1195" s="564">
        <v>0</v>
      </c>
      <c r="V1195" s="564">
        <v>0</v>
      </c>
      <c r="W1195" s="564">
        <v>0</v>
      </c>
      <c r="X1195" s="564">
        <v>0</v>
      </c>
      <c r="Y1195" s="564">
        <v>0</v>
      </c>
      <c r="Z1195" s="564">
        <v>0</v>
      </c>
      <c r="AA1195" s="564">
        <v>0</v>
      </c>
      <c r="AB1195" s="564">
        <v>0</v>
      </c>
      <c r="AC1195" s="564">
        <v>0</v>
      </c>
      <c r="AD1195" s="564">
        <v>0</v>
      </c>
      <c r="AE1195" s="564">
        <v>0</v>
      </c>
      <c r="AF1195" s="564">
        <v>0</v>
      </c>
      <c r="AG1195" s="564">
        <v>0</v>
      </c>
      <c r="AH1195" s="564">
        <v>0</v>
      </c>
      <c r="AI1195" s="564">
        <v>0</v>
      </c>
      <c r="AJ1195" s="564">
        <v>0</v>
      </c>
      <c r="AK1195" s="564">
        <v>0</v>
      </c>
    </row>
    <row r="1196" spans="1:37">
      <c r="A1196">
        <v>1192</v>
      </c>
      <c r="B1196" s="564">
        <f t="shared" ca="1" si="114"/>
        <v>0</v>
      </c>
      <c r="C1196" s="564">
        <f t="shared" ca="1" si="109"/>
        <v>0</v>
      </c>
      <c r="D1196" s="564">
        <f t="shared" ca="1" si="112"/>
        <v>0</v>
      </c>
      <c r="E1196" s="564">
        <f t="shared" ca="1" si="110"/>
        <v>0</v>
      </c>
      <c r="F1196" s="564">
        <f t="shared" ca="1" si="113"/>
        <v>1</v>
      </c>
      <c r="G1196" s="564">
        <f t="shared" ca="1" si="111"/>
        <v>4.4469854653185106</v>
      </c>
      <c r="H1196" s="564">
        <v>0</v>
      </c>
      <c r="I1196" s="564">
        <v>0</v>
      </c>
      <c r="J1196" s="564">
        <v>0</v>
      </c>
      <c r="K1196" s="564">
        <v>0</v>
      </c>
      <c r="L1196" s="564">
        <v>0</v>
      </c>
      <c r="M1196" s="564">
        <v>0</v>
      </c>
      <c r="N1196" s="564">
        <v>0</v>
      </c>
      <c r="O1196" s="564">
        <v>0</v>
      </c>
      <c r="P1196" s="564">
        <v>0</v>
      </c>
      <c r="Q1196" s="564">
        <v>0</v>
      </c>
      <c r="R1196" s="564">
        <v>0</v>
      </c>
      <c r="S1196" s="564">
        <v>0</v>
      </c>
      <c r="T1196" s="564">
        <v>0</v>
      </c>
      <c r="U1196" s="564">
        <v>0</v>
      </c>
      <c r="V1196" s="564">
        <v>0</v>
      </c>
      <c r="W1196" s="564">
        <v>0</v>
      </c>
      <c r="X1196" s="564">
        <v>0</v>
      </c>
      <c r="Y1196" s="564">
        <v>0</v>
      </c>
      <c r="Z1196" s="564">
        <v>0</v>
      </c>
      <c r="AA1196" s="564">
        <v>0</v>
      </c>
      <c r="AB1196" s="564">
        <v>0</v>
      </c>
      <c r="AC1196" s="564">
        <v>0</v>
      </c>
      <c r="AD1196" s="564">
        <v>0</v>
      </c>
      <c r="AE1196" s="564">
        <v>0</v>
      </c>
      <c r="AF1196" s="564">
        <v>0</v>
      </c>
      <c r="AG1196" s="564">
        <v>0</v>
      </c>
      <c r="AH1196" s="564">
        <v>0</v>
      </c>
      <c r="AI1196" s="564">
        <v>0</v>
      </c>
      <c r="AJ1196" s="564">
        <v>0</v>
      </c>
      <c r="AK1196" s="564">
        <v>0</v>
      </c>
    </row>
    <row r="1197" spans="1:37">
      <c r="A1197">
        <v>1193</v>
      </c>
      <c r="B1197" s="564">
        <f t="shared" ca="1" si="114"/>
        <v>20</v>
      </c>
      <c r="C1197" s="564">
        <f t="shared" ca="1" si="109"/>
        <v>400</v>
      </c>
      <c r="D1197" s="564">
        <f t="shared" ca="1" si="112"/>
        <v>20</v>
      </c>
      <c r="E1197" s="564">
        <f t="shared" ca="1" si="110"/>
        <v>0</v>
      </c>
      <c r="F1197" s="564">
        <f t="shared" ca="1" si="113"/>
        <v>1</v>
      </c>
      <c r="G1197" s="564">
        <f t="shared" ca="1" si="111"/>
        <v>2.9261990064334107</v>
      </c>
      <c r="H1197" s="564">
        <v>1</v>
      </c>
      <c r="I1197" s="564">
        <v>1</v>
      </c>
      <c r="J1197" s="564">
        <v>1</v>
      </c>
      <c r="K1197" s="564">
        <v>1</v>
      </c>
      <c r="L1197" s="564">
        <v>1</v>
      </c>
      <c r="M1197" s="564">
        <v>1</v>
      </c>
      <c r="N1197" s="564">
        <v>1</v>
      </c>
      <c r="O1197" s="564">
        <v>1</v>
      </c>
      <c r="P1197" s="564">
        <v>1</v>
      </c>
      <c r="Q1197" s="564">
        <v>1</v>
      </c>
      <c r="R1197" s="564">
        <v>1</v>
      </c>
      <c r="S1197" s="564">
        <v>1</v>
      </c>
      <c r="T1197" s="564">
        <v>1</v>
      </c>
      <c r="U1197" s="564">
        <v>1</v>
      </c>
      <c r="V1197" s="564">
        <v>1</v>
      </c>
      <c r="W1197" s="564">
        <v>1</v>
      </c>
      <c r="X1197" s="564">
        <v>1</v>
      </c>
      <c r="Y1197" s="564">
        <v>1</v>
      </c>
      <c r="Z1197" s="564">
        <v>1</v>
      </c>
      <c r="AA1197" s="564">
        <v>1</v>
      </c>
      <c r="AB1197" s="564">
        <v>1</v>
      </c>
      <c r="AC1197" s="564">
        <v>1</v>
      </c>
      <c r="AD1197" s="564">
        <v>1</v>
      </c>
      <c r="AE1197" s="564">
        <v>1</v>
      </c>
      <c r="AF1197" s="564">
        <v>1</v>
      </c>
      <c r="AG1197" s="564">
        <v>1</v>
      </c>
      <c r="AH1197" s="564">
        <v>1</v>
      </c>
      <c r="AI1197" s="564">
        <v>1</v>
      </c>
      <c r="AJ1197" s="564">
        <v>1</v>
      </c>
      <c r="AK1197" s="564">
        <v>1</v>
      </c>
    </row>
    <row r="1198" spans="1:37">
      <c r="A1198">
        <v>1194</v>
      </c>
      <c r="B1198" s="564">
        <f t="shared" ca="1" si="114"/>
        <v>0</v>
      </c>
      <c r="C1198" s="564">
        <f t="shared" ca="1" si="109"/>
        <v>0</v>
      </c>
      <c r="D1198" s="564">
        <f t="shared" ca="1" si="112"/>
        <v>0</v>
      </c>
      <c r="E1198" s="564">
        <f t="shared" ca="1" si="110"/>
        <v>0</v>
      </c>
      <c r="F1198" s="564">
        <f t="shared" ca="1" si="113"/>
        <v>1</v>
      </c>
      <c r="G1198" s="564">
        <f t="shared" ca="1" si="111"/>
        <v>-0.6372827960891374</v>
      </c>
      <c r="H1198" s="564">
        <v>0</v>
      </c>
      <c r="I1198" s="564">
        <v>0</v>
      </c>
      <c r="J1198" s="564">
        <v>0</v>
      </c>
      <c r="K1198" s="564">
        <v>0</v>
      </c>
      <c r="L1198" s="564">
        <v>0</v>
      </c>
      <c r="M1198" s="564">
        <v>0</v>
      </c>
      <c r="N1198" s="564">
        <v>0</v>
      </c>
      <c r="O1198" s="564">
        <v>0</v>
      </c>
      <c r="P1198" s="564">
        <v>0</v>
      </c>
      <c r="Q1198" s="564">
        <v>0</v>
      </c>
      <c r="R1198" s="564">
        <v>0</v>
      </c>
      <c r="S1198" s="564">
        <v>0</v>
      </c>
      <c r="T1198" s="564">
        <v>0</v>
      </c>
      <c r="U1198" s="564">
        <v>0</v>
      </c>
      <c r="V1198" s="564">
        <v>0</v>
      </c>
      <c r="W1198" s="564">
        <v>0</v>
      </c>
      <c r="X1198" s="564">
        <v>0</v>
      </c>
      <c r="Y1198" s="564">
        <v>0</v>
      </c>
      <c r="Z1198" s="564">
        <v>0</v>
      </c>
      <c r="AA1198" s="564">
        <v>0</v>
      </c>
      <c r="AB1198" s="564">
        <v>0</v>
      </c>
      <c r="AC1198" s="564">
        <v>0</v>
      </c>
      <c r="AD1198" s="564">
        <v>0</v>
      </c>
      <c r="AE1198" s="564">
        <v>0</v>
      </c>
      <c r="AF1198" s="564">
        <v>0</v>
      </c>
      <c r="AG1198" s="564">
        <v>0</v>
      </c>
      <c r="AH1198" s="564">
        <v>0</v>
      </c>
      <c r="AI1198" s="564">
        <v>0</v>
      </c>
      <c r="AJ1198" s="564">
        <v>0</v>
      </c>
      <c r="AK1198" s="564">
        <v>0</v>
      </c>
    </row>
    <row r="1199" spans="1:37">
      <c r="A1199">
        <v>1195</v>
      </c>
      <c r="B1199" s="564">
        <f t="shared" ca="1" si="114"/>
        <v>20</v>
      </c>
      <c r="C1199" s="564">
        <f t="shared" ca="1" si="109"/>
        <v>400</v>
      </c>
      <c r="D1199" s="564">
        <f t="shared" ca="1" si="112"/>
        <v>20</v>
      </c>
      <c r="E1199" s="564">
        <f t="shared" ca="1" si="110"/>
        <v>0</v>
      </c>
      <c r="F1199" s="564">
        <f t="shared" ca="1" si="113"/>
        <v>1</v>
      </c>
      <c r="G1199" s="564">
        <f t="shared" ca="1" si="111"/>
        <v>-4.1646971135093089</v>
      </c>
      <c r="H1199" s="564">
        <v>1</v>
      </c>
      <c r="I1199" s="564">
        <v>1</v>
      </c>
      <c r="J1199" s="564">
        <v>1</v>
      </c>
      <c r="K1199" s="564">
        <v>1</v>
      </c>
      <c r="L1199" s="564">
        <v>1</v>
      </c>
      <c r="M1199" s="564">
        <v>1</v>
      </c>
      <c r="N1199" s="564">
        <v>1</v>
      </c>
      <c r="O1199" s="564">
        <v>1</v>
      </c>
      <c r="P1199" s="564">
        <v>1</v>
      </c>
      <c r="Q1199" s="564">
        <v>1</v>
      </c>
      <c r="R1199" s="564">
        <v>1</v>
      </c>
      <c r="S1199" s="564">
        <v>1</v>
      </c>
      <c r="T1199" s="564">
        <v>1</v>
      </c>
      <c r="U1199" s="564">
        <v>1</v>
      </c>
      <c r="V1199" s="564">
        <v>1</v>
      </c>
      <c r="W1199" s="564">
        <v>1</v>
      </c>
      <c r="X1199" s="564">
        <v>1</v>
      </c>
      <c r="Y1199" s="564">
        <v>1</v>
      </c>
      <c r="Z1199" s="564">
        <v>1</v>
      </c>
      <c r="AA1199" s="564">
        <v>1</v>
      </c>
      <c r="AB1199" s="564">
        <v>1</v>
      </c>
      <c r="AC1199" s="564">
        <v>1</v>
      </c>
      <c r="AD1199" s="564">
        <v>1</v>
      </c>
      <c r="AE1199" s="564">
        <v>1</v>
      </c>
      <c r="AF1199" s="564">
        <v>1</v>
      </c>
      <c r="AG1199" s="564">
        <v>1</v>
      </c>
      <c r="AH1199" s="564">
        <v>1</v>
      </c>
      <c r="AI1199" s="564">
        <v>1</v>
      </c>
      <c r="AJ1199" s="564">
        <v>1</v>
      </c>
      <c r="AK1199" s="564">
        <v>1</v>
      </c>
    </row>
    <row r="1200" spans="1:37">
      <c r="A1200">
        <v>1196</v>
      </c>
      <c r="B1200" s="564">
        <f t="shared" ca="1" si="114"/>
        <v>0</v>
      </c>
      <c r="C1200" s="564">
        <f t="shared" ca="1" si="109"/>
        <v>0</v>
      </c>
      <c r="D1200" s="564">
        <f t="shared" ca="1" si="112"/>
        <v>0</v>
      </c>
      <c r="E1200" s="564">
        <f t="shared" ca="1" si="110"/>
        <v>0</v>
      </c>
      <c r="F1200" s="564">
        <f t="shared" ca="1" si="113"/>
        <v>1</v>
      </c>
      <c r="G1200" s="564">
        <f t="shared" ca="1" si="111"/>
        <v>4.7366892244079137</v>
      </c>
      <c r="H1200" s="564">
        <v>0</v>
      </c>
      <c r="I1200" s="564">
        <v>0</v>
      </c>
      <c r="J1200" s="564">
        <v>0</v>
      </c>
      <c r="K1200" s="564">
        <v>0</v>
      </c>
      <c r="L1200" s="564">
        <v>0</v>
      </c>
      <c r="M1200" s="564">
        <v>0</v>
      </c>
      <c r="N1200" s="564">
        <v>0</v>
      </c>
      <c r="O1200" s="564">
        <v>0</v>
      </c>
      <c r="P1200" s="564">
        <v>0</v>
      </c>
      <c r="Q1200" s="564">
        <v>0</v>
      </c>
      <c r="R1200" s="564">
        <v>0</v>
      </c>
      <c r="S1200" s="564">
        <v>0</v>
      </c>
      <c r="T1200" s="564">
        <v>0</v>
      </c>
      <c r="U1200" s="564">
        <v>0</v>
      </c>
      <c r="V1200" s="564">
        <v>0</v>
      </c>
      <c r="W1200" s="564">
        <v>0</v>
      </c>
      <c r="X1200" s="564">
        <v>0</v>
      </c>
      <c r="Y1200" s="564">
        <v>0</v>
      </c>
      <c r="Z1200" s="564">
        <v>0</v>
      </c>
      <c r="AA1200" s="564">
        <v>0</v>
      </c>
      <c r="AB1200" s="564">
        <v>0</v>
      </c>
      <c r="AC1200" s="564">
        <v>0</v>
      </c>
      <c r="AD1200" s="564">
        <v>0</v>
      </c>
      <c r="AE1200" s="564">
        <v>0</v>
      </c>
      <c r="AF1200" s="564">
        <v>0</v>
      </c>
      <c r="AG1200" s="564">
        <v>0</v>
      </c>
      <c r="AH1200" s="564">
        <v>0</v>
      </c>
      <c r="AI1200" s="564">
        <v>0</v>
      </c>
      <c r="AJ1200" s="564">
        <v>0</v>
      </c>
      <c r="AK1200" s="564">
        <v>0</v>
      </c>
    </row>
    <row r="1201" spans="1:37">
      <c r="A1201">
        <v>1197</v>
      </c>
      <c r="B1201" s="564">
        <f t="shared" ca="1" si="114"/>
        <v>20</v>
      </c>
      <c r="C1201" s="564">
        <f t="shared" ca="1" si="109"/>
        <v>400</v>
      </c>
      <c r="D1201" s="564">
        <f t="shared" ca="1" si="112"/>
        <v>20</v>
      </c>
      <c r="E1201" s="564">
        <f t="shared" ca="1" si="110"/>
        <v>0</v>
      </c>
      <c r="F1201" s="564">
        <f t="shared" ca="1" si="113"/>
        <v>1</v>
      </c>
      <c r="G1201" s="564">
        <f t="shared" ca="1" si="111"/>
        <v>1.7008895633493013</v>
      </c>
      <c r="H1201" s="564">
        <v>1</v>
      </c>
      <c r="I1201" s="564">
        <v>1</v>
      </c>
      <c r="J1201" s="564">
        <v>1</v>
      </c>
      <c r="K1201" s="564">
        <v>1</v>
      </c>
      <c r="L1201" s="564">
        <v>1</v>
      </c>
      <c r="M1201" s="564">
        <v>1</v>
      </c>
      <c r="N1201" s="564">
        <v>1</v>
      </c>
      <c r="O1201" s="564">
        <v>1</v>
      </c>
      <c r="P1201" s="564">
        <v>1</v>
      </c>
      <c r="Q1201" s="564">
        <v>1</v>
      </c>
      <c r="R1201" s="564">
        <v>1</v>
      </c>
      <c r="S1201" s="564">
        <v>1</v>
      </c>
      <c r="T1201" s="564">
        <v>1</v>
      </c>
      <c r="U1201" s="564">
        <v>1</v>
      </c>
      <c r="V1201" s="564">
        <v>1</v>
      </c>
      <c r="W1201" s="564">
        <v>1</v>
      </c>
      <c r="X1201" s="564">
        <v>1</v>
      </c>
      <c r="Y1201" s="564">
        <v>1</v>
      </c>
      <c r="Z1201" s="564">
        <v>1</v>
      </c>
      <c r="AA1201" s="564">
        <v>1</v>
      </c>
      <c r="AB1201" s="564">
        <v>1</v>
      </c>
      <c r="AC1201" s="564">
        <v>1</v>
      </c>
      <c r="AD1201" s="564">
        <v>1</v>
      </c>
      <c r="AE1201" s="564">
        <v>1</v>
      </c>
      <c r="AF1201" s="564">
        <v>1</v>
      </c>
      <c r="AG1201" s="564">
        <v>1</v>
      </c>
      <c r="AH1201" s="564">
        <v>1</v>
      </c>
      <c r="AI1201" s="564">
        <v>1</v>
      </c>
      <c r="AJ1201" s="564">
        <v>1</v>
      </c>
      <c r="AK1201" s="564">
        <v>1</v>
      </c>
    </row>
    <row r="1202" spans="1:37">
      <c r="A1202">
        <v>1198</v>
      </c>
      <c r="B1202" s="564">
        <f t="shared" ca="1" si="114"/>
        <v>0</v>
      </c>
      <c r="C1202" s="564">
        <f t="shared" ca="1" si="109"/>
        <v>0</v>
      </c>
      <c r="D1202" s="564">
        <f t="shared" ca="1" si="112"/>
        <v>0</v>
      </c>
      <c r="E1202" s="564">
        <f t="shared" ca="1" si="110"/>
        <v>0</v>
      </c>
      <c r="F1202" s="564">
        <f t="shared" ca="1" si="113"/>
        <v>1</v>
      </c>
      <c r="G1202" s="564">
        <f t="shared" ca="1" si="111"/>
        <v>0.86707149068254741</v>
      </c>
      <c r="H1202" s="564">
        <v>0</v>
      </c>
      <c r="I1202" s="564">
        <v>0</v>
      </c>
      <c r="J1202" s="564">
        <v>0</v>
      </c>
      <c r="K1202" s="564">
        <v>0</v>
      </c>
      <c r="L1202" s="564">
        <v>0</v>
      </c>
      <c r="M1202" s="564">
        <v>0</v>
      </c>
      <c r="N1202" s="564">
        <v>0</v>
      </c>
      <c r="O1202" s="564">
        <v>0</v>
      </c>
      <c r="P1202" s="564">
        <v>0</v>
      </c>
      <c r="Q1202" s="564">
        <v>0</v>
      </c>
      <c r="R1202" s="564">
        <v>0</v>
      </c>
      <c r="S1202" s="564">
        <v>0</v>
      </c>
      <c r="T1202" s="564">
        <v>0</v>
      </c>
      <c r="U1202" s="564">
        <v>0</v>
      </c>
      <c r="V1202" s="564">
        <v>0</v>
      </c>
      <c r="W1202" s="564">
        <v>0</v>
      </c>
      <c r="X1202" s="564">
        <v>0</v>
      </c>
      <c r="Y1202" s="564">
        <v>0</v>
      </c>
      <c r="Z1202" s="564">
        <v>0</v>
      </c>
      <c r="AA1202" s="564">
        <v>0</v>
      </c>
      <c r="AB1202" s="564">
        <v>0</v>
      </c>
      <c r="AC1202" s="564">
        <v>0</v>
      </c>
      <c r="AD1202" s="564">
        <v>0</v>
      </c>
      <c r="AE1202" s="564">
        <v>0</v>
      </c>
      <c r="AF1202" s="564">
        <v>0</v>
      </c>
      <c r="AG1202" s="564">
        <v>0</v>
      </c>
      <c r="AH1202" s="564">
        <v>0</v>
      </c>
      <c r="AI1202" s="564">
        <v>0</v>
      </c>
      <c r="AJ1202" s="564">
        <v>0</v>
      </c>
      <c r="AK1202" s="564">
        <v>0</v>
      </c>
    </row>
    <row r="1203" spans="1:37">
      <c r="A1203">
        <v>1199</v>
      </c>
      <c r="B1203" s="564">
        <f t="shared" ca="1" si="114"/>
        <v>20</v>
      </c>
      <c r="C1203" s="564">
        <f t="shared" ca="1" si="109"/>
        <v>400</v>
      </c>
      <c r="D1203" s="564">
        <f t="shared" ca="1" si="112"/>
        <v>20</v>
      </c>
      <c r="E1203" s="564">
        <f t="shared" ca="1" si="110"/>
        <v>0</v>
      </c>
      <c r="F1203" s="564">
        <f t="shared" ca="1" si="113"/>
        <v>1</v>
      </c>
      <c r="G1203" s="564">
        <f t="shared" ca="1" si="111"/>
        <v>-5.5214499074305916</v>
      </c>
      <c r="H1203" s="564">
        <v>1</v>
      </c>
      <c r="I1203" s="564">
        <v>1</v>
      </c>
      <c r="J1203" s="564">
        <v>1</v>
      </c>
      <c r="K1203" s="564">
        <v>1</v>
      </c>
      <c r="L1203" s="564">
        <v>1</v>
      </c>
      <c r="M1203" s="564">
        <v>1</v>
      </c>
      <c r="N1203" s="564">
        <v>1</v>
      </c>
      <c r="O1203" s="564">
        <v>1</v>
      </c>
      <c r="P1203" s="564">
        <v>1</v>
      </c>
      <c r="Q1203" s="564">
        <v>1</v>
      </c>
      <c r="R1203" s="564">
        <v>1</v>
      </c>
      <c r="S1203" s="564">
        <v>1</v>
      </c>
      <c r="T1203" s="564">
        <v>1</v>
      </c>
      <c r="U1203" s="564">
        <v>1</v>
      </c>
      <c r="V1203" s="564">
        <v>1</v>
      </c>
      <c r="W1203" s="564">
        <v>1</v>
      </c>
      <c r="X1203" s="564">
        <v>1</v>
      </c>
      <c r="Y1203" s="564">
        <v>1</v>
      </c>
      <c r="Z1203" s="564">
        <v>1</v>
      </c>
      <c r="AA1203" s="564">
        <v>1</v>
      </c>
      <c r="AB1203" s="564">
        <v>1</v>
      </c>
      <c r="AC1203" s="564">
        <v>1</v>
      </c>
      <c r="AD1203" s="564">
        <v>1</v>
      </c>
      <c r="AE1203" s="564">
        <v>1</v>
      </c>
      <c r="AF1203" s="564">
        <v>1</v>
      </c>
      <c r="AG1203" s="564">
        <v>1</v>
      </c>
      <c r="AH1203" s="564">
        <v>1</v>
      </c>
      <c r="AI1203" s="564">
        <v>1</v>
      </c>
      <c r="AJ1203" s="564">
        <v>1</v>
      </c>
      <c r="AK1203" s="564">
        <v>1</v>
      </c>
    </row>
    <row r="1204" spans="1:37">
      <c r="A1204">
        <v>1200</v>
      </c>
      <c r="B1204" s="564">
        <f t="shared" ca="1" si="114"/>
        <v>0</v>
      </c>
      <c r="C1204" s="564">
        <f t="shared" ca="1" si="109"/>
        <v>0</v>
      </c>
      <c r="D1204" s="564">
        <f t="shared" ca="1" si="112"/>
        <v>0</v>
      </c>
      <c r="E1204" s="564">
        <f t="shared" ca="1" si="110"/>
        <v>0</v>
      </c>
      <c r="F1204" s="564">
        <f t="shared" ca="1" si="113"/>
        <v>1</v>
      </c>
      <c r="G1204" s="564">
        <f t="shared" ca="1" si="111"/>
        <v>-6.7642272374019115</v>
      </c>
      <c r="H1204" s="564">
        <v>0</v>
      </c>
      <c r="I1204" s="564">
        <v>0</v>
      </c>
      <c r="J1204" s="564">
        <v>0</v>
      </c>
      <c r="K1204" s="564">
        <v>0</v>
      </c>
      <c r="L1204" s="564">
        <v>0</v>
      </c>
      <c r="M1204" s="564">
        <v>0</v>
      </c>
      <c r="N1204" s="564">
        <v>0</v>
      </c>
      <c r="O1204" s="564">
        <v>0</v>
      </c>
      <c r="P1204" s="564">
        <v>0</v>
      </c>
      <c r="Q1204" s="564">
        <v>0</v>
      </c>
      <c r="R1204" s="564">
        <v>0</v>
      </c>
      <c r="S1204" s="564">
        <v>0</v>
      </c>
      <c r="T1204" s="564">
        <v>0</v>
      </c>
      <c r="U1204" s="564">
        <v>0</v>
      </c>
      <c r="V1204" s="564">
        <v>0</v>
      </c>
      <c r="W1204" s="564">
        <v>0</v>
      </c>
      <c r="X1204" s="564">
        <v>0</v>
      </c>
      <c r="Y1204" s="564">
        <v>0</v>
      </c>
      <c r="Z1204" s="564">
        <v>0</v>
      </c>
      <c r="AA1204" s="564">
        <v>0</v>
      </c>
      <c r="AB1204" s="564">
        <v>0</v>
      </c>
      <c r="AC1204" s="564">
        <v>0</v>
      </c>
      <c r="AD1204" s="564">
        <v>0</v>
      </c>
      <c r="AE1204" s="564">
        <v>0</v>
      </c>
      <c r="AF1204" s="564">
        <v>0</v>
      </c>
      <c r="AG1204" s="564">
        <v>0</v>
      </c>
      <c r="AH1204" s="564">
        <v>0</v>
      </c>
      <c r="AI1204" s="564">
        <v>0</v>
      </c>
      <c r="AJ1204" s="564">
        <v>0</v>
      </c>
      <c r="AK1204" s="564">
        <v>0</v>
      </c>
    </row>
    <row r="1205" spans="1:37">
      <c r="A1205">
        <v>1201</v>
      </c>
      <c r="B1205" s="564">
        <f t="shared" ca="1" si="114"/>
        <v>0</v>
      </c>
      <c r="C1205" s="564">
        <f t="shared" ca="1" si="109"/>
        <v>0</v>
      </c>
      <c r="D1205" s="564">
        <f t="shared" ca="1" si="112"/>
        <v>0</v>
      </c>
      <c r="E1205" s="564">
        <f t="shared" ca="1" si="110"/>
        <v>0</v>
      </c>
      <c r="F1205" s="564">
        <f t="shared" ca="1" si="113"/>
        <v>1</v>
      </c>
      <c r="G1205" s="564">
        <f t="shared" ca="1" si="111"/>
        <v>1.1373259051003761</v>
      </c>
      <c r="H1205" s="564">
        <v>0</v>
      </c>
      <c r="I1205" s="564">
        <v>0</v>
      </c>
      <c r="J1205" s="564">
        <v>0</v>
      </c>
      <c r="K1205" s="564">
        <v>0</v>
      </c>
      <c r="L1205" s="564">
        <v>0</v>
      </c>
      <c r="M1205" s="564">
        <v>0</v>
      </c>
      <c r="N1205" s="564">
        <v>0</v>
      </c>
      <c r="O1205" s="564">
        <v>0</v>
      </c>
      <c r="P1205" s="564">
        <v>0</v>
      </c>
      <c r="Q1205" s="564">
        <v>0</v>
      </c>
      <c r="R1205" s="564">
        <v>0</v>
      </c>
      <c r="S1205" s="564">
        <v>0</v>
      </c>
      <c r="T1205" s="564">
        <v>0</v>
      </c>
      <c r="U1205" s="564">
        <v>0</v>
      </c>
      <c r="V1205" s="564">
        <v>0</v>
      </c>
      <c r="W1205" s="564">
        <v>0</v>
      </c>
      <c r="X1205" s="564">
        <v>0</v>
      </c>
      <c r="Y1205" s="564">
        <v>0</v>
      </c>
      <c r="Z1205" s="564">
        <v>0</v>
      </c>
      <c r="AA1205" s="564">
        <v>0</v>
      </c>
      <c r="AB1205" s="564">
        <v>0</v>
      </c>
      <c r="AC1205" s="564">
        <v>0</v>
      </c>
      <c r="AD1205" s="564">
        <v>0</v>
      </c>
      <c r="AE1205" s="564">
        <v>0</v>
      </c>
      <c r="AF1205" s="564">
        <v>0</v>
      </c>
      <c r="AG1205" s="564">
        <v>0</v>
      </c>
      <c r="AH1205" s="564">
        <v>0</v>
      </c>
      <c r="AI1205" s="564">
        <v>0</v>
      </c>
      <c r="AJ1205" s="564">
        <v>0</v>
      </c>
      <c r="AK1205" s="564">
        <v>0</v>
      </c>
    </row>
    <row r="1206" spans="1:37">
      <c r="A1206">
        <v>1202</v>
      </c>
      <c r="B1206" s="564">
        <f t="shared" ca="1" si="114"/>
        <v>20</v>
      </c>
      <c r="C1206" s="564">
        <f t="shared" ca="1" si="109"/>
        <v>400</v>
      </c>
      <c r="D1206" s="564">
        <f t="shared" ca="1" si="112"/>
        <v>20</v>
      </c>
      <c r="E1206" s="564">
        <f t="shared" ca="1" si="110"/>
        <v>0</v>
      </c>
      <c r="F1206" s="564">
        <f t="shared" ca="1" si="113"/>
        <v>1</v>
      </c>
      <c r="G1206" s="564">
        <f t="shared" ca="1" si="111"/>
        <v>-0.82018073098423128</v>
      </c>
      <c r="H1206" s="564">
        <v>1</v>
      </c>
      <c r="I1206" s="564">
        <v>1</v>
      </c>
      <c r="J1206" s="564">
        <v>1</v>
      </c>
      <c r="K1206" s="564">
        <v>1</v>
      </c>
      <c r="L1206" s="564">
        <v>1</v>
      </c>
      <c r="M1206" s="564">
        <v>1</v>
      </c>
      <c r="N1206" s="564">
        <v>1</v>
      </c>
      <c r="O1206" s="564">
        <v>1</v>
      </c>
      <c r="P1206" s="564">
        <v>1</v>
      </c>
      <c r="Q1206" s="564">
        <v>1</v>
      </c>
      <c r="R1206" s="564">
        <v>1</v>
      </c>
      <c r="S1206" s="564">
        <v>1</v>
      </c>
      <c r="T1206" s="564">
        <v>1</v>
      </c>
      <c r="U1206" s="564">
        <v>1</v>
      </c>
      <c r="V1206" s="564">
        <v>1</v>
      </c>
      <c r="W1206" s="564">
        <v>1</v>
      </c>
      <c r="X1206" s="564">
        <v>1</v>
      </c>
      <c r="Y1206" s="564">
        <v>1</v>
      </c>
      <c r="Z1206" s="564">
        <v>1</v>
      </c>
      <c r="AA1206" s="564">
        <v>1</v>
      </c>
      <c r="AB1206" s="564">
        <v>1</v>
      </c>
      <c r="AC1206" s="564">
        <v>1</v>
      </c>
      <c r="AD1206" s="564">
        <v>1</v>
      </c>
      <c r="AE1206" s="564">
        <v>1</v>
      </c>
      <c r="AF1206" s="564">
        <v>1</v>
      </c>
      <c r="AG1206" s="564">
        <v>1</v>
      </c>
      <c r="AH1206" s="564">
        <v>1</v>
      </c>
      <c r="AI1206" s="564">
        <v>1</v>
      </c>
      <c r="AJ1206" s="564">
        <v>1</v>
      </c>
      <c r="AK1206" s="564">
        <v>1</v>
      </c>
    </row>
    <row r="1207" spans="1:37">
      <c r="A1207">
        <v>1203</v>
      </c>
      <c r="B1207" s="564">
        <f t="shared" ca="1" si="114"/>
        <v>20</v>
      </c>
      <c r="C1207" s="564">
        <f t="shared" ca="1" si="109"/>
        <v>400</v>
      </c>
      <c r="D1207" s="564">
        <f t="shared" ca="1" si="112"/>
        <v>20</v>
      </c>
      <c r="E1207" s="564">
        <f t="shared" ca="1" si="110"/>
        <v>0</v>
      </c>
      <c r="F1207" s="564">
        <f t="shared" ca="1" si="113"/>
        <v>1</v>
      </c>
      <c r="G1207" s="564">
        <f t="shared" ca="1" si="111"/>
        <v>1.414167231004068</v>
      </c>
      <c r="H1207" s="564">
        <v>1</v>
      </c>
      <c r="I1207" s="564">
        <v>1</v>
      </c>
      <c r="J1207" s="564">
        <v>1</v>
      </c>
      <c r="K1207" s="564">
        <v>1</v>
      </c>
      <c r="L1207" s="564">
        <v>1</v>
      </c>
      <c r="M1207" s="564">
        <v>1</v>
      </c>
      <c r="N1207" s="564">
        <v>1</v>
      </c>
      <c r="O1207" s="564">
        <v>1</v>
      </c>
      <c r="P1207" s="564">
        <v>1</v>
      </c>
      <c r="Q1207" s="564">
        <v>1</v>
      </c>
      <c r="R1207" s="564">
        <v>1</v>
      </c>
      <c r="S1207" s="564">
        <v>1</v>
      </c>
      <c r="T1207" s="564">
        <v>1</v>
      </c>
      <c r="U1207" s="564">
        <v>1</v>
      </c>
      <c r="V1207" s="564">
        <v>1</v>
      </c>
      <c r="W1207" s="564">
        <v>1</v>
      </c>
      <c r="X1207" s="564">
        <v>1</v>
      </c>
      <c r="Y1207" s="564">
        <v>1</v>
      </c>
      <c r="Z1207" s="564">
        <v>1</v>
      </c>
      <c r="AA1207" s="564">
        <v>1</v>
      </c>
      <c r="AB1207" s="564">
        <v>1</v>
      </c>
      <c r="AC1207" s="564">
        <v>1</v>
      </c>
      <c r="AD1207" s="564">
        <v>1</v>
      </c>
      <c r="AE1207" s="564">
        <v>1</v>
      </c>
      <c r="AF1207" s="564">
        <v>1</v>
      </c>
      <c r="AG1207" s="564">
        <v>1</v>
      </c>
      <c r="AH1207" s="564">
        <v>1</v>
      </c>
      <c r="AI1207" s="564">
        <v>1</v>
      </c>
      <c r="AJ1207" s="564">
        <v>1</v>
      </c>
      <c r="AK1207" s="564">
        <v>1</v>
      </c>
    </row>
    <row r="1208" spans="1:37">
      <c r="A1208">
        <v>1204</v>
      </c>
      <c r="B1208" s="564">
        <f t="shared" ca="1" si="114"/>
        <v>20</v>
      </c>
      <c r="C1208" s="564">
        <f t="shared" ca="1" si="109"/>
        <v>400</v>
      </c>
      <c r="D1208" s="564">
        <f t="shared" ca="1" si="112"/>
        <v>20</v>
      </c>
      <c r="E1208" s="564">
        <f t="shared" ca="1" si="110"/>
        <v>0</v>
      </c>
      <c r="F1208" s="564">
        <f t="shared" ca="1" si="113"/>
        <v>1</v>
      </c>
      <c r="G1208" s="564">
        <f t="shared" ca="1" si="111"/>
        <v>3.3095088708269413</v>
      </c>
      <c r="H1208" s="564">
        <v>1</v>
      </c>
      <c r="I1208" s="564">
        <v>1</v>
      </c>
      <c r="J1208" s="564">
        <v>1</v>
      </c>
      <c r="K1208" s="564">
        <v>1</v>
      </c>
      <c r="L1208" s="564">
        <v>1</v>
      </c>
      <c r="M1208" s="564">
        <v>1</v>
      </c>
      <c r="N1208" s="564">
        <v>1</v>
      </c>
      <c r="O1208" s="564">
        <v>1</v>
      </c>
      <c r="P1208" s="564">
        <v>1</v>
      </c>
      <c r="Q1208" s="564">
        <v>1</v>
      </c>
      <c r="R1208" s="564">
        <v>1</v>
      </c>
      <c r="S1208" s="564">
        <v>1</v>
      </c>
      <c r="T1208" s="564">
        <v>1</v>
      </c>
      <c r="U1208" s="564">
        <v>1</v>
      </c>
      <c r="V1208" s="564">
        <v>1</v>
      </c>
      <c r="W1208" s="564">
        <v>1</v>
      </c>
      <c r="X1208" s="564">
        <v>1</v>
      </c>
      <c r="Y1208" s="564">
        <v>1</v>
      </c>
      <c r="Z1208" s="564">
        <v>1</v>
      </c>
      <c r="AA1208" s="564">
        <v>1</v>
      </c>
      <c r="AB1208" s="564">
        <v>1</v>
      </c>
      <c r="AC1208" s="564">
        <v>1</v>
      </c>
      <c r="AD1208" s="564">
        <v>1</v>
      </c>
      <c r="AE1208" s="564">
        <v>1</v>
      </c>
      <c r="AF1208" s="564">
        <v>1</v>
      </c>
      <c r="AG1208" s="564">
        <v>1</v>
      </c>
      <c r="AH1208" s="564">
        <v>1</v>
      </c>
      <c r="AI1208" s="564">
        <v>1</v>
      </c>
      <c r="AJ1208" s="564">
        <v>1</v>
      </c>
      <c r="AK1208" s="564">
        <v>1</v>
      </c>
    </row>
    <row r="1209" spans="1:37">
      <c r="A1209">
        <v>1205</v>
      </c>
      <c r="B1209" s="564">
        <f t="shared" ca="1" si="114"/>
        <v>0</v>
      </c>
      <c r="C1209" s="564">
        <f t="shared" ca="1" si="109"/>
        <v>0</v>
      </c>
      <c r="D1209" s="564">
        <f t="shared" ca="1" si="112"/>
        <v>0</v>
      </c>
      <c r="E1209" s="564">
        <f t="shared" ca="1" si="110"/>
        <v>0</v>
      </c>
      <c r="F1209" s="564">
        <f t="shared" ca="1" si="113"/>
        <v>1</v>
      </c>
      <c r="G1209" s="564">
        <f t="shared" ca="1" si="111"/>
        <v>-3.3587909243951644</v>
      </c>
      <c r="H1209" s="564">
        <v>0</v>
      </c>
      <c r="I1209" s="564">
        <v>0</v>
      </c>
      <c r="J1209" s="564">
        <v>0</v>
      </c>
      <c r="K1209" s="564">
        <v>0</v>
      </c>
      <c r="L1209" s="564">
        <v>0</v>
      </c>
      <c r="M1209" s="564">
        <v>0</v>
      </c>
      <c r="N1209" s="564">
        <v>0</v>
      </c>
      <c r="O1209" s="564">
        <v>0</v>
      </c>
      <c r="P1209" s="564">
        <v>0</v>
      </c>
      <c r="Q1209" s="564">
        <v>0</v>
      </c>
      <c r="R1209" s="564">
        <v>0</v>
      </c>
      <c r="S1209" s="564">
        <v>0</v>
      </c>
      <c r="T1209" s="564">
        <v>0</v>
      </c>
      <c r="U1209" s="564">
        <v>0</v>
      </c>
      <c r="V1209" s="564">
        <v>0</v>
      </c>
      <c r="W1209" s="564">
        <v>0</v>
      </c>
      <c r="X1209" s="564">
        <v>0</v>
      </c>
      <c r="Y1209" s="564">
        <v>0</v>
      </c>
      <c r="Z1209" s="564">
        <v>0</v>
      </c>
      <c r="AA1209" s="564">
        <v>0</v>
      </c>
      <c r="AB1209" s="564">
        <v>0</v>
      </c>
      <c r="AC1209" s="564">
        <v>0</v>
      </c>
      <c r="AD1209" s="564">
        <v>0</v>
      </c>
      <c r="AE1209" s="564">
        <v>0</v>
      </c>
      <c r="AF1209" s="564">
        <v>0</v>
      </c>
      <c r="AG1209" s="564">
        <v>0</v>
      </c>
      <c r="AH1209" s="564">
        <v>0</v>
      </c>
      <c r="AI1209" s="564">
        <v>0</v>
      </c>
      <c r="AJ1209" s="564">
        <v>0</v>
      </c>
      <c r="AK1209" s="564">
        <v>0</v>
      </c>
    </row>
    <row r="1210" spans="1:37">
      <c r="A1210">
        <v>1206</v>
      </c>
      <c r="B1210" s="564">
        <f t="shared" ca="1" si="114"/>
        <v>0</v>
      </c>
      <c r="C1210" s="564">
        <f t="shared" ca="1" si="109"/>
        <v>0</v>
      </c>
      <c r="D1210" s="564">
        <f t="shared" ca="1" si="112"/>
        <v>0</v>
      </c>
      <c r="E1210" s="564">
        <f t="shared" ca="1" si="110"/>
        <v>0</v>
      </c>
      <c r="F1210" s="564">
        <f t="shared" ca="1" si="113"/>
        <v>1</v>
      </c>
      <c r="G1210" s="564">
        <f t="shared" ca="1" si="111"/>
        <v>5.3506667316431997</v>
      </c>
      <c r="H1210" s="564">
        <v>0</v>
      </c>
      <c r="I1210" s="564">
        <v>0</v>
      </c>
      <c r="J1210" s="564">
        <v>0</v>
      </c>
      <c r="K1210" s="564">
        <v>0</v>
      </c>
      <c r="L1210" s="564">
        <v>0</v>
      </c>
      <c r="M1210" s="564">
        <v>0</v>
      </c>
      <c r="N1210" s="564">
        <v>0</v>
      </c>
      <c r="O1210" s="564">
        <v>0</v>
      </c>
      <c r="P1210" s="564">
        <v>0</v>
      </c>
      <c r="Q1210" s="564">
        <v>0</v>
      </c>
      <c r="R1210" s="564">
        <v>0</v>
      </c>
      <c r="S1210" s="564">
        <v>0</v>
      </c>
      <c r="T1210" s="564">
        <v>0</v>
      </c>
      <c r="U1210" s="564">
        <v>0</v>
      </c>
      <c r="V1210" s="564">
        <v>0</v>
      </c>
      <c r="W1210" s="564">
        <v>0</v>
      </c>
      <c r="X1210" s="564">
        <v>0</v>
      </c>
      <c r="Y1210" s="564">
        <v>0</v>
      </c>
      <c r="Z1210" s="564">
        <v>0</v>
      </c>
      <c r="AA1210" s="564">
        <v>0</v>
      </c>
      <c r="AB1210" s="564">
        <v>0</v>
      </c>
      <c r="AC1210" s="564">
        <v>0</v>
      </c>
      <c r="AD1210" s="564">
        <v>0</v>
      </c>
      <c r="AE1210" s="564">
        <v>0</v>
      </c>
      <c r="AF1210" s="564">
        <v>0</v>
      </c>
      <c r="AG1210" s="564">
        <v>0</v>
      </c>
      <c r="AH1210" s="564">
        <v>0</v>
      </c>
      <c r="AI1210" s="564">
        <v>0</v>
      </c>
      <c r="AJ1210" s="564">
        <v>0</v>
      </c>
      <c r="AK1210" s="564">
        <v>0</v>
      </c>
    </row>
    <row r="1211" spans="1:37">
      <c r="A1211">
        <v>1207</v>
      </c>
      <c r="B1211" s="564">
        <f t="shared" ca="1" si="114"/>
        <v>20</v>
      </c>
      <c r="C1211" s="564">
        <f t="shared" ca="1" si="109"/>
        <v>400</v>
      </c>
      <c r="D1211" s="564">
        <f t="shared" ca="1" si="112"/>
        <v>20</v>
      </c>
      <c r="E1211" s="564">
        <f t="shared" ca="1" si="110"/>
        <v>0</v>
      </c>
      <c r="F1211" s="564">
        <f t="shared" ca="1" si="113"/>
        <v>1</v>
      </c>
      <c r="G1211" s="564">
        <f t="shared" ca="1" si="111"/>
        <v>-0.6198648734439145</v>
      </c>
      <c r="H1211" s="564">
        <v>1</v>
      </c>
      <c r="I1211" s="564">
        <v>1</v>
      </c>
      <c r="J1211" s="564">
        <v>1</v>
      </c>
      <c r="K1211" s="564">
        <v>1</v>
      </c>
      <c r="L1211" s="564">
        <v>1</v>
      </c>
      <c r="M1211" s="564">
        <v>1</v>
      </c>
      <c r="N1211" s="564">
        <v>1</v>
      </c>
      <c r="O1211" s="564">
        <v>1</v>
      </c>
      <c r="P1211" s="564">
        <v>1</v>
      </c>
      <c r="Q1211" s="564">
        <v>1</v>
      </c>
      <c r="R1211" s="564">
        <v>1</v>
      </c>
      <c r="S1211" s="564">
        <v>1</v>
      </c>
      <c r="T1211" s="564">
        <v>1</v>
      </c>
      <c r="U1211" s="564">
        <v>1</v>
      </c>
      <c r="V1211" s="564">
        <v>1</v>
      </c>
      <c r="W1211" s="564">
        <v>1</v>
      </c>
      <c r="X1211" s="564">
        <v>1</v>
      </c>
      <c r="Y1211" s="564">
        <v>1</v>
      </c>
      <c r="Z1211" s="564">
        <v>1</v>
      </c>
      <c r="AA1211" s="564">
        <v>1</v>
      </c>
      <c r="AB1211" s="564">
        <v>1</v>
      </c>
      <c r="AC1211" s="564">
        <v>1</v>
      </c>
      <c r="AD1211" s="564">
        <v>1</v>
      </c>
      <c r="AE1211" s="564">
        <v>1</v>
      </c>
      <c r="AF1211" s="564">
        <v>1</v>
      </c>
      <c r="AG1211" s="564">
        <v>1</v>
      </c>
      <c r="AH1211" s="564">
        <v>1</v>
      </c>
      <c r="AI1211" s="564">
        <v>1</v>
      </c>
      <c r="AJ1211" s="564">
        <v>1</v>
      </c>
      <c r="AK1211" s="564">
        <v>1</v>
      </c>
    </row>
    <row r="1212" spans="1:37">
      <c r="A1212">
        <v>1208</v>
      </c>
      <c r="B1212" s="564">
        <f t="shared" ca="1" si="114"/>
        <v>20</v>
      </c>
      <c r="C1212" s="564">
        <f t="shared" ca="1" si="109"/>
        <v>400</v>
      </c>
      <c r="D1212" s="564">
        <f t="shared" ca="1" si="112"/>
        <v>20</v>
      </c>
      <c r="E1212" s="564">
        <f t="shared" ca="1" si="110"/>
        <v>0</v>
      </c>
      <c r="F1212" s="564">
        <f t="shared" ca="1" si="113"/>
        <v>1</v>
      </c>
      <c r="G1212" s="564">
        <f t="shared" ca="1" si="111"/>
        <v>11.385734250078041</v>
      </c>
      <c r="H1212" s="564">
        <v>1</v>
      </c>
      <c r="I1212" s="564">
        <v>1</v>
      </c>
      <c r="J1212" s="564">
        <v>1</v>
      </c>
      <c r="K1212" s="564">
        <v>1</v>
      </c>
      <c r="L1212" s="564">
        <v>1</v>
      </c>
      <c r="M1212" s="564">
        <v>1</v>
      </c>
      <c r="N1212" s="564">
        <v>1</v>
      </c>
      <c r="O1212" s="564">
        <v>1</v>
      </c>
      <c r="P1212" s="564">
        <v>1</v>
      </c>
      <c r="Q1212" s="564">
        <v>1</v>
      </c>
      <c r="R1212" s="564">
        <v>1</v>
      </c>
      <c r="S1212" s="564">
        <v>1</v>
      </c>
      <c r="T1212" s="564">
        <v>1</v>
      </c>
      <c r="U1212" s="564">
        <v>1</v>
      </c>
      <c r="V1212" s="564">
        <v>1</v>
      </c>
      <c r="W1212" s="564">
        <v>1</v>
      </c>
      <c r="X1212" s="564">
        <v>1</v>
      </c>
      <c r="Y1212" s="564">
        <v>1</v>
      </c>
      <c r="Z1212" s="564">
        <v>1</v>
      </c>
      <c r="AA1212" s="564">
        <v>1</v>
      </c>
      <c r="AB1212" s="564">
        <v>1</v>
      </c>
      <c r="AC1212" s="564">
        <v>1</v>
      </c>
      <c r="AD1212" s="564">
        <v>1</v>
      </c>
      <c r="AE1212" s="564">
        <v>1</v>
      </c>
      <c r="AF1212" s="564">
        <v>1</v>
      </c>
      <c r="AG1212" s="564">
        <v>1</v>
      </c>
      <c r="AH1212" s="564">
        <v>1</v>
      </c>
      <c r="AI1212" s="564">
        <v>1</v>
      </c>
      <c r="AJ1212" s="564">
        <v>1</v>
      </c>
      <c r="AK1212" s="564">
        <v>1</v>
      </c>
    </row>
    <row r="1213" spans="1:37">
      <c r="A1213">
        <v>1209</v>
      </c>
      <c r="B1213" s="564">
        <f t="shared" ca="1" si="114"/>
        <v>20</v>
      </c>
      <c r="C1213" s="564">
        <f t="shared" ca="1" si="109"/>
        <v>400</v>
      </c>
      <c r="D1213" s="564">
        <f t="shared" ca="1" si="112"/>
        <v>20</v>
      </c>
      <c r="E1213" s="564">
        <f t="shared" ca="1" si="110"/>
        <v>0</v>
      </c>
      <c r="F1213" s="564">
        <f t="shared" ca="1" si="113"/>
        <v>1</v>
      </c>
      <c r="G1213" s="564">
        <f t="shared" ca="1" si="111"/>
        <v>2.6334975283288049</v>
      </c>
      <c r="H1213" s="564">
        <v>1</v>
      </c>
      <c r="I1213" s="564">
        <v>1</v>
      </c>
      <c r="J1213" s="564">
        <v>1</v>
      </c>
      <c r="K1213" s="564">
        <v>1</v>
      </c>
      <c r="L1213" s="564">
        <v>1</v>
      </c>
      <c r="M1213" s="564">
        <v>1</v>
      </c>
      <c r="N1213" s="564">
        <v>1</v>
      </c>
      <c r="O1213" s="564">
        <v>1</v>
      </c>
      <c r="P1213" s="564">
        <v>1</v>
      </c>
      <c r="Q1213" s="564">
        <v>1</v>
      </c>
      <c r="R1213" s="564">
        <v>1</v>
      </c>
      <c r="S1213" s="564">
        <v>1</v>
      </c>
      <c r="T1213" s="564">
        <v>1</v>
      </c>
      <c r="U1213" s="564">
        <v>1</v>
      </c>
      <c r="V1213" s="564">
        <v>1</v>
      </c>
      <c r="W1213" s="564">
        <v>1</v>
      </c>
      <c r="X1213" s="564">
        <v>1</v>
      </c>
      <c r="Y1213" s="564">
        <v>1</v>
      </c>
      <c r="Z1213" s="564">
        <v>1</v>
      </c>
      <c r="AA1213" s="564">
        <v>1</v>
      </c>
      <c r="AB1213" s="564">
        <v>1</v>
      </c>
      <c r="AC1213" s="564">
        <v>1</v>
      </c>
      <c r="AD1213" s="564">
        <v>1</v>
      </c>
      <c r="AE1213" s="564">
        <v>1</v>
      </c>
      <c r="AF1213" s="564">
        <v>1</v>
      </c>
      <c r="AG1213" s="564">
        <v>1</v>
      </c>
      <c r="AH1213" s="564">
        <v>1</v>
      </c>
      <c r="AI1213" s="564">
        <v>1</v>
      </c>
      <c r="AJ1213" s="564">
        <v>1</v>
      </c>
      <c r="AK1213" s="564">
        <v>1</v>
      </c>
    </row>
    <row r="1214" spans="1:37">
      <c r="A1214">
        <v>1210</v>
      </c>
      <c r="B1214" s="564">
        <f t="shared" ca="1" si="114"/>
        <v>20</v>
      </c>
      <c r="C1214" s="564">
        <f t="shared" ca="1" si="109"/>
        <v>400</v>
      </c>
      <c r="D1214" s="564">
        <f t="shared" ca="1" si="112"/>
        <v>20</v>
      </c>
      <c r="E1214" s="564">
        <f t="shared" ca="1" si="110"/>
        <v>0</v>
      </c>
      <c r="F1214" s="564">
        <f t="shared" ca="1" si="113"/>
        <v>1</v>
      </c>
      <c r="G1214" s="564">
        <f t="shared" ca="1" si="111"/>
        <v>-10.048375888710073</v>
      </c>
      <c r="H1214" s="564">
        <v>1</v>
      </c>
      <c r="I1214" s="564">
        <v>1</v>
      </c>
      <c r="J1214" s="564">
        <v>1</v>
      </c>
      <c r="K1214" s="564">
        <v>1</v>
      </c>
      <c r="L1214" s="564">
        <v>1</v>
      </c>
      <c r="M1214" s="564">
        <v>1</v>
      </c>
      <c r="N1214" s="564">
        <v>1</v>
      </c>
      <c r="O1214" s="564">
        <v>1</v>
      </c>
      <c r="P1214" s="564">
        <v>1</v>
      </c>
      <c r="Q1214" s="564">
        <v>1</v>
      </c>
      <c r="R1214" s="564">
        <v>1</v>
      </c>
      <c r="S1214" s="564">
        <v>1</v>
      </c>
      <c r="T1214" s="564">
        <v>1</v>
      </c>
      <c r="U1214" s="564">
        <v>1</v>
      </c>
      <c r="V1214" s="564">
        <v>1</v>
      </c>
      <c r="W1214" s="564">
        <v>1</v>
      </c>
      <c r="X1214" s="564">
        <v>1</v>
      </c>
      <c r="Y1214" s="564">
        <v>1</v>
      </c>
      <c r="Z1214" s="564">
        <v>1</v>
      </c>
      <c r="AA1214" s="564">
        <v>1</v>
      </c>
      <c r="AB1214" s="564">
        <v>1</v>
      </c>
      <c r="AC1214" s="564">
        <v>1</v>
      </c>
      <c r="AD1214" s="564">
        <v>1</v>
      </c>
      <c r="AE1214" s="564">
        <v>1</v>
      </c>
      <c r="AF1214" s="564">
        <v>1</v>
      </c>
      <c r="AG1214" s="564">
        <v>1</v>
      </c>
      <c r="AH1214" s="564">
        <v>1</v>
      </c>
      <c r="AI1214" s="564">
        <v>1</v>
      </c>
      <c r="AJ1214" s="564">
        <v>1</v>
      </c>
      <c r="AK1214" s="564">
        <v>1</v>
      </c>
    </row>
    <row r="1215" spans="1:37">
      <c r="A1215">
        <v>1211</v>
      </c>
      <c r="B1215" s="564">
        <f t="shared" ca="1" si="114"/>
        <v>18</v>
      </c>
      <c r="C1215" s="564">
        <f t="shared" ca="1" si="109"/>
        <v>324</v>
      </c>
      <c r="D1215" s="564">
        <f t="shared" ca="1" si="112"/>
        <v>18</v>
      </c>
      <c r="E1215" s="564">
        <f t="shared" ca="1" si="110"/>
        <v>1.8000000000000007</v>
      </c>
      <c r="F1215" s="564">
        <f t="shared" ca="1" si="113"/>
        <v>0.81052631578947365</v>
      </c>
      <c r="G1215" s="564">
        <f t="shared" ca="1" si="111"/>
        <v>-0.26292456999060931</v>
      </c>
      <c r="H1215" s="564">
        <v>1</v>
      </c>
      <c r="I1215" s="564">
        <v>1</v>
      </c>
      <c r="J1215" s="564">
        <v>1</v>
      </c>
      <c r="K1215" s="564">
        <v>1</v>
      </c>
      <c r="L1215" s="564">
        <v>1</v>
      </c>
      <c r="M1215" s="564">
        <v>1</v>
      </c>
      <c r="N1215" s="564">
        <v>1</v>
      </c>
      <c r="O1215" s="564">
        <v>1</v>
      </c>
      <c r="P1215" s="564">
        <v>1</v>
      </c>
      <c r="Q1215" s="564">
        <v>1</v>
      </c>
      <c r="R1215" s="564">
        <v>1</v>
      </c>
      <c r="S1215" s="564">
        <v>1</v>
      </c>
      <c r="T1215" s="564">
        <v>1</v>
      </c>
      <c r="U1215" s="564">
        <v>1</v>
      </c>
      <c r="V1215" s="564">
        <v>1</v>
      </c>
      <c r="W1215" s="564">
        <v>1</v>
      </c>
      <c r="X1215" s="564">
        <v>0</v>
      </c>
      <c r="Y1215" s="564">
        <v>1</v>
      </c>
      <c r="Z1215" s="564">
        <v>0</v>
      </c>
      <c r="AA1215" s="564">
        <v>1</v>
      </c>
      <c r="AB1215" s="564">
        <v>1</v>
      </c>
      <c r="AC1215" s="564">
        <v>1</v>
      </c>
      <c r="AD1215" s="564">
        <v>1</v>
      </c>
      <c r="AE1215" s="564">
        <v>1</v>
      </c>
      <c r="AF1215" s="564">
        <v>1</v>
      </c>
      <c r="AG1215" s="564">
        <v>1</v>
      </c>
      <c r="AH1215" s="564">
        <v>1</v>
      </c>
      <c r="AI1215" s="564">
        <v>1</v>
      </c>
      <c r="AJ1215" s="564">
        <v>1</v>
      </c>
      <c r="AK1215" s="564">
        <v>1</v>
      </c>
    </row>
    <row r="1216" spans="1:37">
      <c r="A1216">
        <v>1212</v>
      </c>
      <c r="B1216" s="564">
        <f t="shared" ca="1" si="114"/>
        <v>20</v>
      </c>
      <c r="C1216" s="564">
        <f t="shared" ca="1" si="109"/>
        <v>400</v>
      </c>
      <c r="D1216" s="564">
        <f t="shared" ca="1" si="112"/>
        <v>20</v>
      </c>
      <c r="E1216" s="564">
        <f t="shared" ca="1" si="110"/>
        <v>0</v>
      </c>
      <c r="F1216" s="564">
        <f t="shared" ca="1" si="113"/>
        <v>1</v>
      </c>
      <c r="G1216" s="564">
        <f t="shared" ca="1" si="111"/>
        <v>-0.32321726834540443</v>
      </c>
      <c r="H1216" s="564">
        <v>1</v>
      </c>
      <c r="I1216" s="564">
        <v>1</v>
      </c>
      <c r="J1216" s="564">
        <v>1</v>
      </c>
      <c r="K1216" s="564">
        <v>1</v>
      </c>
      <c r="L1216" s="564">
        <v>1</v>
      </c>
      <c r="M1216" s="564">
        <v>1</v>
      </c>
      <c r="N1216" s="564">
        <v>1</v>
      </c>
      <c r="O1216" s="564">
        <v>1</v>
      </c>
      <c r="P1216" s="564">
        <v>1</v>
      </c>
      <c r="Q1216" s="564">
        <v>1</v>
      </c>
      <c r="R1216" s="564">
        <v>1</v>
      </c>
      <c r="S1216" s="564">
        <v>1</v>
      </c>
      <c r="T1216" s="564">
        <v>1</v>
      </c>
      <c r="U1216" s="564">
        <v>1</v>
      </c>
      <c r="V1216" s="564">
        <v>1</v>
      </c>
      <c r="W1216" s="564">
        <v>1</v>
      </c>
      <c r="X1216" s="564">
        <v>1</v>
      </c>
      <c r="Y1216" s="564">
        <v>1</v>
      </c>
      <c r="Z1216" s="564">
        <v>1</v>
      </c>
      <c r="AA1216" s="564">
        <v>1</v>
      </c>
      <c r="AB1216" s="564">
        <v>1</v>
      </c>
      <c r="AC1216" s="564">
        <v>1</v>
      </c>
      <c r="AD1216" s="564">
        <v>1</v>
      </c>
      <c r="AE1216" s="564">
        <v>1</v>
      </c>
      <c r="AF1216" s="564">
        <v>1</v>
      </c>
      <c r="AG1216" s="564">
        <v>1</v>
      </c>
      <c r="AH1216" s="564">
        <v>1</v>
      </c>
      <c r="AI1216" s="564">
        <v>1</v>
      </c>
      <c r="AJ1216" s="564">
        <v>1</v>
      </c>
      <c r="AK1216" s="564">
        <v>1</v>
      </c>
    </row>
    <row r="1217" spans="1:37">
      <c r="A1217">
        <v>1213</v>
      </c>
      <c r="B1217" s="564">
        <f t="shared" ca="1" si="114"/>
        <v>0</v>
      </c>
      <c r="C1217" s="564">
        <f t="shared" ca="1" si="109"/>
        <v>0</v>
      </c>
      <c r="D1217" s="564">
        <f t="shared" ca="1" si="112"/>
        <v>0</v>
      </c>
      <c r="E1217" s="564">
        <f t="shared" ca="1" si="110"/>
        <v>0</v>
      </c>
      <c r="F1217" s="564">
        <f t="shared" ca="1" si="113"/>
        <v>1</v>
      </c>
      <c r="G1217" s="564">
        <f t="shared" ca="1" si="111"/>
        <v>-2.5509742619253801</v>
      </c>
      <c r="H1217" s="564">
        <v>0</v>
      </c>
      <c r="I1217" s="564">
        <v>0</v>
      </c>
      <c r="J1217" s="564">
        <v>0</v>
      </c>
      <c r="K1217" s="564">
        <v>0</v>
      </c>
      <c r="L1217" s="564">
        <v>0</v>
      </c>
      <c r="M1217" s="564">
        <v>0</v>
      </c>
      <c r="N1217" s="564">
        <v>0</v>
      </c>
      <c r="O1217" s="564">
        <v>0</v>
      </c>
      <c r="P1217" s="564">
        <v>0</v>
      </c>
      <c r="Q1217" s="564">
        <v>0</v>
      </c>
      <c r="R1217" s="564">
        <v>0</v>
      </c>
      <c r="S1217" s="564">
        <v>0</v>
      </c>
      <c r="T1217" s="564">
        <v>0</v>
      </c>
      <c r="U1217" s="564">
        <v>0</v>
      </c>
      <c r="V1217" s="564">
        <v>0</v>
      </c>
      <c r="W1217" s="564">
        <v>0</v>
      </c>
      <c r="X1217" s="564">
        <v>0</v>
      </c>
      <c r="Y1217" s="564">
        <v>0</v>
      </c>
      <c r="Z1217" s="564">
        <v>0</v>
      </c>
      <c r="AA1217" s="564">
        <v>0</v>
      </c>
      <c r="AB1217" s="564">
        <v>0</v>
      </c>
      <c r="AC1217" s="564">
        <v>0</v>
      </c>
      <c r="AD1217" s="564">
        <v>0</v>
      </c>
      <c r="AE1217" s="564">
        <v>0</v>
      </c>
      <c r="AF1217" s="564">
        <v>0</v>
      </c>
      <c r="AG1217" s="564">
        <v>0</v>
      </c>
      <c r="AH1217" s="564">
        <v>0</v>
      </c>
      <c r="AI1217" s="564">
        <v>0</v>
      </c>
      <c r="AJ1217" s="564">
        <v>0</v>
      </c>
      <c r="AK1217" s="564">
        <v>0</v>
      </c>
    </row>
    <row r="1218" spans="1:37">
      <c r="A1218">
        <v>1214</v>
      </c>
      <c r="B1218" s="564">
        <f t="shared" ca="1" si="114"/>
        <v>0</v>
      </c>
      <c r="C1218" s="564">
        <f t="shared" ca="1" si="109"/>
        <v>0</v>
      </c>
      <c r="D1218" s="564">
        <f t="shared" ca="1" si="112"/>
        <v>0</v>
      </c>
      <c r="E1218" s="564">
        <f t="shared" ca="1" si="110"/>
        <v>0</v>
      </c>
      <c r="F1218" s="564">
        <f t="shared" ca="1" si="113"/>
        <v>1</v>
      </c>
      <c r="G1218" s="564">
        <f t="shared" ca="1" si="111"/>
        <v>-9.2183468856018251</v>
      </c>
      <c r="H1218" s="564">
        <v>0</v>
      </c>
      <c r="I1218" s="564">
        <v>0</v>
      </c>
      <c r="J1218" s="564">
        <v>0</v>
      </c>
      <c r="K1218" s="564">
        <v>0</v>
      </c>
      <c r="L1218" s="564">
        <v>0</v>
      </c>
      <c r="M1218" s="564">
        <v>0</v>
      </c>
      <c r="N1218" s="564">
        <v>0</v>
      </c>
      <c r="O1218" s="564">
        <v>0</v>
      </c>
      <c r="P1218" s="564">
        <v>0</v>
      </c>
      <c r="Q1218" s="564">
        <v>0</v>
      </c>
      <c r="R1218" s="564">
        <v>0</v>
      </c>
      <c r="S1218" s="564">
        <v>0</v>
      </c>
      <c r="T1218" s="564">
        <v>0</v>
      </c>
      <c r="U1218" s="564">
        <v>0</v>
      </c>
      <c r="V1218" s="564">
        <v>0</v>
      </c>
      <c r="W1218" s="564">
        <v>0</v>
      </c>
      <c r="X1218" s="564">
        <v>0</v>
      </c>
      <c r="Y1218" s="564">
        <v>0</v>
      </c>
      <c r="Z1218" s="564">
        <v>0</v>
      </c>
      <c r="AA1218" s="564">
        <v>0</v>
      </c>
      <c r="AB1218" s="564">
        <v>0</v>
      </c>
      <c r="AC1218" s="564">
        <v>0</v>
      </c>
      <c r="AD1218" s="564">
        <v>0</v>
      </c>
      <c r="AE1218" s="564">
        <v>0</v>
      </c>
      <c r="AF1218" s="564">
        <v>0</v>
      </c>
      <c r="AG1218" s="564">
        <v>0</v>
      </c>
      <c r="AH1218" s="564">
        <v>0</v>
      </c>
      <c r="AI1218" s="564">
        <v>0</v>
      </c>
      <c r="AJ1218" s="564">
        <v>0</v>
      </c>
      <c r="AK1218" s="564">
        <v>0</v>
      </c>
    </row>
    <row r="1219" spans="1:37">
      <c r="A1219">
        <v>1215</v>
      </c>
      <c r="B1219" s="564">
        <f t="shared" ca="1" si="114"/>
        <v>0</v>
      </c>
      <c r="C1219" s="564">
        <f t="shared" ca="1" si="109"/>
        <v>0</v>
      </c>
      <c r="D1219" s="564">
        <f t="shared" ca="1" si="112"/>
        <v>0</v>
      </c>
      <c r="E1219" s="564">
        <f t="shared" ca="1" si="110"/>
        <v>0</v>
      </c>
      <c r="F1219" s="564">
        <f t="shared" ca="1" si="113"/>
        <v>1</v>
      </c>
      <c r="G1219" s="564">
        <f t="shared" ca="1" si="111"/>
        <v>5.9581374087307442</v>
      </c>
      <c r="H1219" s="564">
        <v>0</v>
      </c>
      <c r="I1219" s="564">
        <v>0</v>
      </c>
      <c r="J1219" s="564">
        <v>0</v>
      </c>
      <c r="K1219" s="564">
        <v>0</v>
      </c>
      <c r="L1219" s="564">
        <v>0</v>
      </c>
      <c r="M1219" s="564">
        <v>0</v>
      </c>
      <c r="N1219" s="564">
        <v>0</v>
      </c>
      <c r="O1219" s="564">
        <v>0</v>
      </c>
      <c r="P1219" s="564">
        <v>0</v>
      </c>
      <c r="Q1219" s="564">
        <v>0</v>
      </c>
      <c r="R1219" s="564">
        <v>0</v>
      </c>
      <c r="S1219" s="564">
        <v>0</v>
      </c>
      <c r="T1219" s="564">
        <v>0</v>
      </c>
      <c r="U1219" s="564">
        <v>0</v>
      </c>
      <c r="V1219" s="564">
        <v>0</v>
      </c>
      <c r="W1219" s="564">
        <v>0</v>
      </c>
      <c r="X1219" s="564">
        <v>0</v>
      </c>
      <c r="Y1219" s="564">
        <v>0</v>
      </c>
      <c r="Z1219" s="564">
        <v>0</v>
      </c>
      <c r="AA1219" s="564">
        <v>0</v>
      </c>
      <c r="AB1219" s="564">
        <v>0</v>
      </c>
      <c r="AC1219" s="564">
        <v>0</v>
      </c>
      <c r="AD1219" s="564">
        <v>0</v>
      </c>
      <c r="AE1219" s="564">
        <v>0</v>
      </c>
      <c r="AF1219" s="564">
        <v>0</v>
      </c>
      <c r="AG1219" s="564">
        <v>0</v>
      </c>
      <c r="AH1219" s="564">
        <v>0</v>
      </c>
      <c r="AI1219" s="564">
        <v>0</v>
      </c>
      <c r="AJ1219" s="564">
        <v>0</v>
      </c>
      <c r="AK1219" s="564">
        <v>0</v>
      </c>
    </row>
    <row r="1220" spans="1:37">
      <c r="A1220">
        <v>1216</v>
      </c>
      <c r="B1220" s="564">
        <f t="shared" ca="1" si="114"/>
        <v>20</v>
      </c>
      <c r="C1220" s="564">
        <f t="shared" ca="1" si="109"/>
        <v>400</v>
      </c>
      <c r="D1220" s="564">
        <f t="shared" ca="1" si="112"/>
        <v>20</v>
      </c>
      <c r="E1220" s="564">
        <f t="shared" ca="1" si="110"/>
        <v>0</v>
      </c>
      <c r="F1220" s="564">
        <f t="shared" ca="1" si="113"/>
        <v>1</v>
      </c>
      <c r="G1220" s="564">
        <f t="shared" ca="1" si="111"/>
        <v>0.43727860039272071</v>
      </c>
      <c r="H1220" s="564">
        <v>1</v>
      </c>
      <c r="I1220" s="564">
        <v>1</v>
      </c>
      <c r="J1220" s="564">
        <v>1</v>
      </c>
      <c r="K1220" s="564">
        <v>1</v>
      </c>
      <c r="L1220" s="564">
        <v>1</v>
      </c>
      <c r="M1220" s="564">
        <v>1</v>
      </c>
      <c r="N1220" s="564">
        <v>1</v>
      </c>
      <c r="O1220" s="564">
        <v>1</v>
      </c>
      <c r="P1220" s="564">
        <v>1</v>
      </c>
      <c r="Q1220" s="564">
        <v>1</v>
      </c>
      <c r="R1220" s="564">
        <v>1</v>
      </c>
      <c r="S1220" s="564">
        <v>1</v>
      </c>
      <c r="T1220" s="564">
        <v>1</v>
      </c>
      <c r="U1220" s="564">
        <v>1</v>
      </c>
      <c r="V1220" s="564">
        <v>1</v>
      </c>
      <c r="W1220" s="564">
        <v>1</v>
      </c>
      <c r="X1220" s="564">
        <v>1</v>
      </c>
      <c r="Y1220" s="564">
        <v>1</v>
      </c>
      <c r="Z1220" s="564">
        <v>1</v>
      </c>
      <c r="AA1220" s="564">
        <v>1</v>
      </c>
      <c r="AB1220" s="564">
        <v>1</v>
      </c>
      <c r="AC1220" s="564">
        <v>1</v>
      </c>
      <c r="AD1220" s="564">
        <v>1</v>
      </c>
      <c r="AE1220" s="564">
        <v>1</v>
      </c>
      <c r="AF1220" s="564">
        <v>1</v>
      </c>
      <c r="AG1220" s="564">
        <v>1</v>
      </c>
      <c r="AH1220" s="564">
        <v>1</v>
      </c>
      <c r="AI1220" s="564">
        <v>1</v>
      </c>
      <c r="AJ1220" s="564">
        <v>1</v>
      </c>
      <c r="AK1220" s="564">
        <v>1</v>
      </c>
    </row>
    <row r="1221" spans="1:37">
      <c r="A1221">
        <v>1217</v>
      </c>
      <c r="B1221" s="564">
        <f t="shared" ca="1" si="114"/>
        <v>20</v>
      </c>
      <c r="C1221" s="564">
        <f t="shared" ref="C1221:C1284" ca="1" si="115">B1221^2</f>
        <v>400</v>
      </c>
      <c r="D1221" s="564">
        <f t="shared" ca="1" si="112"/>
        <v>20</v>
      </c>
      <c r="E1221" s="564">
        <f t="shared" ref="E1221:E1284" ca="1" si="116">D1221-((B1221^2)/H$1)</f>
        <v>0</v>
      </c>
      <c r="F1221" s="564">
        <f t="shared" ca="1" si="113"/>
        <v>1</v>
      </c>
      <c r="G1221" s="564">
        <f t="shared" ref="G1221:G1284" ca="1" si="117">I$2+NORMSINV(RAND())*K$2</f>
        <v>-2.060086864474953</v>
      </c>
      <c r="H1221" s="564">
        <v>1</v>
      </c>
      <c r="I1221" s="564">
        <v>1</v>
      </c>
      <c r="J1221" s="564">
        <v>1</v>
      </c>
      <c r="K1221" s="564">
        <v>1</v>
      </c>
      <c r="L1221" s="564">
        <v>1</v>
      </c>
      <c r="M1221" s="564">
        <v>1</v>
      </c>
      <c r="N1221" s="564">
        <v>1</v>
      </c>
      <c r="O1221" s="564">
        <v>1</v>
      </c>
      <c r="P1221" s="564">
        <v>1</v>
      </c>
      <c r="Q1221" s="564">
        <v>1</v>
      </c>
      <c r="R1221" s="564">
        <v>1</v>
      </c>
      <c r="S1221" s="564">
        <v>1</v>
      </c>
      <c r="T1221" s="564">
        <v>1</v>
      </c>
      <c r="U1221" s="564">
        <v>1</v>
      </c>
      <c r="V1221" s="564">
        <v>1</v>
      </c>
      <c r="W1221" s="564">
        <v>1</v>
      </c>
      <c r="X1221" s="564">
        <v>1</v>
      </c>
      <c r="Y1221" s="564">
        <v>1</v>
      </c>
      <c r="Z1221" s="564">
        <v>1</v>
      </c>
      <c r="AA1221" s="564">
        <v>1</v>
      </c>
      <c r="AB1221" s="564">
        <v>1</v>
      </c>
      <c r="AC1221" s="564">
        <v>1</v>
      </c>
      <c r="AD1221" s="564">
        <v>1</v>
      </c>
      <c r="AE1221" s="564">
        <v>1</v>
      </c>
      <c r="AF1221" s="564">
        <v>1</v>
      </c>
      <c r="AG1221" s="564">
        <v>1</v>
      </c>
      <c r="AH1221" s="564">
        <v>1</v>
      </c>
      <c r="AI1221" s="564">
        <v>1</v>
      </c>
      <c r="AJ1221" s="564">
        <v>1</v>
      </c>
      <c r="AK1221" s="564">
        <v>1</v>
      </c>
    </row>
    <row r="1222" spans="1:37">
      <c r="A1222">
        <v>1218</v>
      </c>
      <c r="B1222" s="564">
        <f t="shared" ca="1" si="114"/>
        <v>20</v>
      </c>
      <c r="C1222" s="564">
        <f t="shared" ca="1" si="115"/>
        <v>400</v>
      </c>
      <c r="D1222" s="564">
        <f t="shared" ref="D1222:D1285" ca="1" si="118">B1222</f>
        <v>20</v>
      </c>
      <c r="E1222" s="564">
        <f t="shared" ca="1" si="116"/>
        <v>0</v>
      </c>
      <c r="F1222" s="564">
        <f t="shared" ref="F1222:F1285" ca="1" si="119">1-(2*B1222*(H$1-B1222)/(H$1*(H$1-1)))</f>
        <v>1</v>
      </c>
      <c r="G1222" s="564">
        <f t="shared" ca="1" si="117"/>
        <v>-1.5532476972775062</v>
      </c>
      <c r="H1222" s="564">
        <v>1</v>
      </c>
      <c r="I1222" s="564">
        <v>1</v>
      </c>
      <c r="J1222" s="564">
        <v>1</v>
      </c>
      <c r="K1222" s="564">
        <v>1</v>
      </c>
      <c r="L1222" s="564">
        <v>1</v>
      </c>
      <c r="M1222" s="564">
        <v>1</v>
      </c>
      <c r="N1222" s="564">
        <v>1</v>
      </c>
      <c r="O1222" s="564">
        <v>1</v>
      </c>
      <c r="P1222" s="564">
        <v>1</v>
      </c>
      <c r="Q1222" s="564">
        <v>1</v>
      </c>
      <c r="R1222" s="564">
        <v>1</v>
      </c>
      <c r="S1222" s="564">
        <v>1</v>
      </c>
      <c r="T1222" s="564">
        <v>1</v>
      </c>
      <c r="U1222" s="564">
        <v>1</v>
      </c>
      <c r="V1222" s="564">
        <v>1</v>
      </c>
      <c r="W1222" s="564">
        <v>1</v>
      </c>
      <c r="X1222" s="564">
        <v>1</v>
      </c>
      <c r="Y1222" s="564">
        <v>1</v>
      </c>
      <c r="Z1222" s="564">
        <v>1</v>
      </c>
      <c r="AA1222" s="564">
        <v>1</v>
      </c>
      <c r="AB1222" s="564">
        <v>1</v>
      </c>
      <c r="AC1222" s="564">
        <v>1</v>
      </c>
      <c r="AD1222" s="564">
        <v>1</v>
      </c>
      <c r="AE1222" s="564">
        <v>1</v>
      </c>
      <c r="AF1222" s="564">
        <v>1</v>
      </c>
      <c r="AG1222" s="564">
        <v>1</v>
      </c>
      <c r="AH1222" s="564">
        <v>1</v>
      </c>
      <c r="AI1222" s="564">
        <v>1</v>
      </c>
      <c r="AJ1222" s="564">
        <v>1</v>
      </c>
      <c r="AK1222" s="564">
        <v>1</v>
      </c>
    </row>
    <row r="1223" spans="1:37">
      <c r="A1223">
        <v>1219</v>
      </c>
      <c r="B1223" s="564">
        <f t="shared" ref="B1223:B1286" ca="1" si="120">SUM(INDIRECT("H"&amp;A1223+4&amp;":"&amp;HLOOKUP(H$1,$AA$1:$BD$2,2,0)&amp;A1223+4))</f>
        <v>0</v>
      </c>
      <c r="C1223" s="564">
        <f t="shared" ca="1" si="115"/>
        <v>0</v>
      </c>
      <c r="D1223" s="564">
        <f t="shared" ca="1" si="118"/>
        <v>0</v>
      </c>
      <c r="E1223" s="564">
        <f t="shared" ca="1" si="116"/>
        <v>0</v>
      </c>
      <c r="F1223" s="564">
        <f t="shared" ca="1" si="119"/>
        <v>1</v>
      </c>
      <c r="G1223" s="564">
        <f t="shared" ca="1" si="117"/>
        <v>-7.0051044358115764</v>
      </c>
      <c r="H1223" s="564">
        <v>0</v>
      </c>
      <c r="I1223" s="564">
        <v>0</v>
      </c>
      <c r="J1223" s="564">
        <v>0</v>
      </c>
      <c r="K1223" s="564">
        <v>0</v>
      </c>
      <c r="L1223" s="564">
        <v>0</v>
      </c>
      <c r="M1223" s="564">
        <v>0</v>
      </c>
      <c r="N1223" s="564">
        <v>0</v>
      </c>
      <c r="O1223" s="564">
        <v>0</v>
      </c>
      <c r="P1223" s="564">
        <v>0</v>
      </c>
      <c r="Q1223" s="564">
        <v>0</v>
      </c>
      <c r="R1223" s="564">
        <v>0</v>
      </c>
      <c r="S1223" s="564">
        <v>0</v>
      </c>
      <c r="T1223" s="564">
        <v>0</v>
      </c>
      <c r="U1223" s="564">
        <v>0</v>
      </c>
      <c r="V1223" s="564">
        <v>0</v>
      </c>
      <c r="W1223" s="564">
        <v>0</v>
      </c>
      <c r="X1223" s="564">
        <v>0</v>
      </c>
      <c r="Y1223" s="564">
        <v>0</v>
      </c>
      <c r="Z1223" s="564">
        <v>0</v>
      </c>
      <c r="AA1223" s="564">
        <v>0</v>
      </c>
      <c r="AB1223" s="564">
        <v>0</v>
      </c>
      <c r="AC1223" s="564">
        <v>0</v>
      </c>
      <c r="AD1223" s="564">
        <v>0</v>
      </c>
      <c r="AE1223" s="564">
        <v>0</v>
      </c>
      <c r="AF1223" s="564">
        <v>0</v>
      </c>
      <c r="AG1223" s="564">
        <v>0</v>
      </c>
      <c r="AH1223" s="564">
        <v>0</v>
      </c>
      <c r="AI1223" s="564">
        <v>0</v>
      </c>
      <c r="AJ1223" s="564">
        <v>0</v>
      </c>
      <c r="AK1223" s="564">
        <v>0</v>
      </c>
    </row>
    <row r="1224" spans="1:37">
      <c r="A1224">
        <v>1220</v>
      </c>
      <c r="B1224" s="564">
        <f t="shared" ca="1" si="120"/>
        <v>0</v>
      </c>
      <c r="C1224" s="564">
        <f t="shared" ca="1" si="115"/>
        <v>0</v>
      </c>
      <c r="D1224" s="564">
        <f t="shared" ca="1" si="118"/>
        <v>0</v>
      </c>
      <c r="E1224" s="564">
        <f t="shared" ca="1" si="116"/>
        <v>0</v>
      </c>
      <c r="F1224" s="564">
        <f t="shared" ca="1" si="119"/>
        <v>1</v>
      </c>
      <c r="G1224" s="564">
        <f t="shared" ca="1" si="117"/>
        <v>1.9895153401710401</v>
      </c>
      <c r="H1224" s="564">
        <v>0</v>
      </c>
      <c r="I1224" s="564">
        <v>0</v>
      </c>
      <c r="J1224" s="564">
        <v>0</v>
      </c>
      <c r="K1224" s="564">
        <v>0</v>
      </c>
      <c r="L1224" s="564">
        <v>0</v>
      </c>
      <c r="M1224" s="564">
        <v>0</v>
      </c>
      <c r="N1224" s="564">
        <v>0</v>
      </c>
      <c r="O1224" s="564">
        <v>0</v>
      </c>
      <c r="P1224" s="564">
        <v>0</v>
      </c>
      <c r="Q1224" s="564">
        <v>0</v>
      </c>
      <c r="R1224" s="564">
        <v>0</v>
      </c>
      <c r="S1224" s="564">
        <v>0</v>
      </c>
      <c r="T1224" s="564">
        <v>0</v>
      </c>
      <c r="U1224" s="564">
        <v>0</v>
      </c>
      <c r="V1224" s="564">
        <v>0</v>
      </c>
      <c r="W1224" s="564">
        <v>0</v>
      </c>
      <c r="X1224" s="564">
        <v>0</v>
      </c>
      <c r="Y1224" s="564">
        <v>0</v>
      </c>
      <c r="Z1224" s="564">
        <v>0</v>
      </c>
      <c r="AA1224" s="564">
        <v>0</v>
      </c>
      <c r="AB1224" s="564">
        <v>0</v>
      </c>
      <c r="AC1224" s="564">
        <v>0</v>
      </c>
      <c r="AD1224" s="564">
        <v>0</v>
      </c>
      <c r="AE1224" s="564">
        <v>0</v>
      </c>
      <c r="AF1224" s="564">
        <v>0</v>
      </c>
      <c r="AG1224" s="564">
        <v>0</v>
      </c>
      <c r="AH1224" s="564">
        <v>0</v>
      </c>
      <c r="AI1224" s="564">
        <v>0</v>
      </c>
      <c r="AJ1224" s="564">
        <v>0</v>
      </c>
      <c r="AK1224" s="564">
        <v>0</v>
      </c>
    </row>
    <row r="1225" spans="1:37">
      <c r="A1225">
        <v>1221</v>
      </c>
      <c r="B1225" s="564">
        <f t="shared" ca="1" si="120"/>
        <v>0</v>
      </c>
      <c r="C1225" s="564">
        <f t="shared" ca="1" si="115"/>
        <v>0</v>
      </c>
      <c r="D1225" s="564">
        <f t="shared" ca="1" si="118"/>
        <v>0</v>
      </c>
      <c r="E1225" s="564">
        <f t="shared" ca="1" si="116"/>
        <v>0</v>
      </c>
      <c r="F1225" s="564">
        <f t="shared" ca="1" si="119"/>
        <v>1</v>
      </c>
      <c r="G1225" s="564">
        <f t="shared" ca="1" si="117"/>
        <v>-1.0554404175001717</v>
      </c>
      <c r="H1225" s="564">
        <v>0</v>
      </c>
      <c r="I1225" s="564">
        <v>0</v>
      </c>
      <c r="J1225" s="564">
        <v>0</v>
      </c>
      <c r="K1225" s="564">
        <v>0</v>
      </c>
      <c r="L1225" s="564">
        <v>0</v>
      </c>
      <c r="M1225" s="564">
        <v>0</v>
      </c>
      <c r="N1225" s="564">
        <v>0</v>
      </c>
      <c r="O1225" s="564">
        <v>0</v>
      </c>
      <c r="P1225" s="564">
        <v>0</v>
      </c>
      <c r="Q1225" s="564">
        <v>0</v>
      </c>
      <c r="R1225" s="564">
        <v>0</v>
      </c>
      <c r="S1225" s="564">
        <v>0</v>
      </c>
      <c r="T1225" s="564">
        <v>0</v>
      </c>
      <c r="U1225" s="564">
        <v>0</v>
      </c>
      <c r="V1225" s="564">
        <v>0</v>
      </c>
      <c r="W1225" s="564">
        <v>0</v>
      </c>
      <c r="X1225" s="564">
        <v>0</v>
      </c>
      <c r="Y1225" s="564">
        <v>0</v>
      </c>
      <c r="Z1225" s="564">
        <v>0</v>
      </c>
      <c r="AA1225" s="564">
        <v>0</v>
      </c>
      <c r="AB1225" s="564">
        <v>0</v>
      </c>
      <c r="AC1225" s="564">
        <v>0</v>
      </c>
      <c r="AD1225" s="564">
        <v>0</v>
      </c>
      <c r="AE1225" s="564">
        <v>0</v>
      </c>
      <c r="AF1225" s="564">
        <v>0</v>
      </c>
      <c r="AG1225" s="564">
        <v>0</v>
      </c>
      <c r="AH1225" s="564">
        <v>0</v>
      </c>
      <c r="AI1225" s="564">
        <v>0</v>
      </c>
      <c r="AJ1225" s="564">
        <v>0</v>
      </c>
      <c r="AK1225" s="564">
        <v>0</v>
      </c>
    </row>
    <row r="1226" spans="1:37">
      <c r="A1226">
        <v>1222</v>
      </c>
      <c r="B1226" s="564">
        <f t="shared" ca="1" si="120"/>
        <v>0</v>
      </c>
      <c r="C1226" s="564">
        <f t="shared" ca="1" si="115"/>
        <v>0</v>
      </c>
      <c r="D1226" s="564">
        <f t="shared" ca="1" si="118"/>
        <v>0</v>
      </c>
      <c r="E1226" s="564">
        <f t="shared" ca="1" si="116"/>
        <v>0</v>
      </c>
      <c r="F1226" s="564">
        <f t="shared" ca="1" si="119"/>
        <v>1</v>
      </c>
      <c r="G1226" s="564">
        <f t="shared" ca="1" si="117"/>
        <v>4.5040927028269451</v>
      </c>
      <c r="H1226" s="564">
        <v>0</v>
      </c>
      <c r="I1226" s="564">
        <v>0</v>
      </c>
      <c r="J1226" s="564">
        <v>0</v>
      </c>
      <c r="K1226" s="564">
        <v>0</v>
      </c>
      <c r="L1226" s="564">
        <v>0</v>
      </c>
      <c r="M1226" s="564">
        <v>0</v>
      </c>
      <c r="N1226" s="564">
        <v>0</v>
      </c>
      <c r="O1226" s="564">
        <v>0</v>
      </c>
      <c r="P1226" s="564">
        <v>0</v>
      </c>
      <c r="Q1226" s="564">
        <v>0</v>
      </c>
      <c r="R1226" s="564">
        <v>0</v>
      </c>
      <c r="S1226" s="564">
        <v>0</v>
      </c>
      <c r="T1226" s="564">
        <v>0</v>
      </c>
      <c r="U1226" s="564">
        <v>0</v>
      </c>
      <c r="V1226" s="564">
        <v>0</v>
      </c>
      <c r="W1226" s="564">
        <v>0</v>
      </c>
      <c r="X1226" s="564">
        <v>0</v>
      </c>
      <c r="Y1226" s="564">
        <v>0</v>
      </c>
      <c r="Z1226" s="564">
        <v>0</v>
      </c>
      <c r="AA1226" s="564">
        <v>0</v>
      </c>
      <c r="AB1226" s="564">
        <v>0</v>
      </c>
      <c r="AC1226" s="564">
        <v>0</v>
      </c>
      <c r="AD1226" s="564">
        <v>0</v>
      </c>
      <c r="AE1226" s="564">
        <v>0</v>
      </c>
      <c r="AF1226" s="564">
        <v>0</v>
      </c>
      <c r="AG1226" s="564">
        <v>0</v>
      </c>
      <c r="AH1226" s="564">
        <v>0</v>
      </c>
      <c r="AI1226" s="564">
        <v>0</v>
      </c>
      <c r="AJ1226" s="564">
        <v>0</v>
      </c>
      <c r="AK1226" s="564">
        <v>0</v>
      </c>
    </row>
    <row r="1227" spans="1:37">
      <c r="A1227">
        <v>1223</v>
      </c>
      <c r="B1227" s="564">
        <f t="shared" ca="1" si="120"/>
        <v>0</v>
      </c>
      <c r="C1227" s="564">
        <f t="shared" ca="1" si="115"/>
        <v>0</v>
      </c>
      <c r="D1227" s="564">
        <f t="shared" ca="1" si="118"/>
        <v>0</v>
      </c>
      <c r="E1227" s="564">
        <f t="shared" ca="1" si="116"/>
        <v>0</v>
      </c>
      <c r="F1227" s="564">
        <f t="shared" ca="1" si="119"/>
        <v>1</v>
      </c>
      <c r="G1227" s="564">
        <f t="shared" ca="1" si="117"/>
        <v>-2.0243745899498569</v>
      </c>
      <c r="H1227" s="564">
        <v>0</v>
      </c>
      <c r="I1227" s="564">
        <v>0</v>
      </c>
      <c r="J1227" s="564">
        <v>0</v>
      </c>
      <c r="K1227" s="564">
        <v>0</v>
      </c>
      <c r="L1227" s="564">
        <v>0</v>
      </c>
      <c r="M1227" s="564">
        <v>0</v>
      </c>
      <c r="N1227" s="564">
        <v>0</v>
      </c>
      <c r="O1227" s="564">
        <v>0</v>
      </c>
      <c r="P1227" s="564">
        <v>0</v>
      </c>
      <c r="Q1227" s="564">
        <v>0</v>
      </c>
      <c r="R1227" s="564">
        <v>0</v>
      </c>
      <c r="S1227" s="564">
        <v>0</v>
      </c>
      <c r="T1227" s="564">
        <v>0</v>
      </c>
      <c r="U1227" s="564">
        <v>0</v>
      </c>
      <c r="V1227" s="564">
        <v>0</v>
      </c>
      <c r="W1227" s="564">
        <v>0</v>
      </c>
      <c r="X1227" s="564">
        <v>0</v>
      </c>
      <c r="Y1227" s="564">
        <v>0</v>
      </c>
      <c r="Z1227" s="564">
        <v>0</v>
      </c>
      <c r="AA1227" s="564">
        <v>0</v>
      </c>
      <c r="AB1227" s="564">
        <v>0</v>
      </c>
      <c r="AC1227" s="564">
        <v>0</v>
      </c>
      <c r="AD1227" s="564">
        <v>0</v>
      </c>
      <c r="AE1227" s="564">
        <v>0</v>
      </c>
      <c r="AF1227" s="564">
        <v>0</v>
      </c>
      <c r="AG1227" s="564">
        <v>0</v>
      </c>
      <c r="AH1227" s="564">
        <v>0</v>
      </c>
      <c r="AI1227" s="564">
        <v>0</v>
      </c>
      <c r="AJ1227" s="564">
        <v>0</v>
      </c>
      <c r="AK1227" s="564">
        <v>0</v>
      </c>
    </row>
    <row r="1228" spans="1:37">
      <c r="A1228">
        <v>1224</v>
      </c>
      <c r="B1228" s="564">
        <f t="shared" ca="1" si="120"/>
        <v>20</v>
      </c>
      <c r="C1228" s="564">
        <f t="shared" ca="1" si="115"/>
        <v>400</v>
      </c>
      <c r="D1228" s="564">
        <f t="shared" ca="1" si="118"/>
        <v>20</v>
      </c>
      <c r="E1228" s="564">
        <f t="shared" ca="1" si="116"/>
        <v>0</v>
      </c>
      <c r="F1228" s="564">
        <f t="shared" ca="1" si="119"/>
        <v>1</v>
      </c>
      <c r="G1228" s="564">
        <f t="shared" ca="1" si="117"/>
        <v>3.2595663646178052E-2</v>
      </c>
      <c r="H1228" s="564">
        <v>1</v>
      </c>
      <c r="I1228" s="564">
        <v>1</v>
      </c>
      <c r="J1228" s="564">
        <v>1</v>
      </c>
      <c r="K1228" s="564">
        <v>1</v>
      </c>
      <c r="L1228" s="564">
        <v>1</v>
      </c>
      <c r="M1228" s="564">
        <v>1</v>
      </c>
      <c r="N1228" s="564">
        <v>1</v>
      </c>
      <c r="O1228" s="564">
        <v>1</v>
      </c>
      <c r="P1228" s="564">
        <v>1</v>
      </c>
      <c r="Q1228" s="564">
        <v>1</v>
      </c>
      <c r="R1228" s="564">
        <v>1</v>
      </c>
      <c r="S1228" s="564">
        <v>1</v>
      </c>
      <c r="T1228" s="564">
        <v>1</v>
      </c>
      <c r="U1228" s="564">
        <v>1</v>
      </c>
      <c r="V1228" s="564">
        <v>1</v>
      </c>
      <c r="W1228" s="564">
        <v>1</v>
      </c>
      <c r="X1228" s="564">
        <v>1</v>
      </c>
      <c r="Y1228" s="564">
        <v>1</v>
      </c>
      <c r="Z1228" s="564">
        <v>1</v>
      </c>
      <c r="AA1228" s="564">
        <v>1</v>
      </c>
      <c r="AB1228" s="564">
        <v>1</v>
      </c>
      <c r="AC1228" s="564">
        <v>1</v>
      </c>
      <c r="AD1228" s="564">
        <v>1</v>
      </c>
      <c r="AE1228" s="564">
        <v>1</v>
      </c>
      <c r="AF1228" s="564">
        <v>1</v>
      </c>
      <c r="AG1228" s="564">
        <v>1</v>
      </c>
      <c r="AH1228" s="564">
        <v>1</v>
      </c>
      <c r="AI1228" s="564">
        <v>1</v>
      </c>
      <c r="AJ1228" s="564">
        <v>1</v>
      </c>
      <c r="AK1228" s="564">
        <v>1</v>
      </c>
    </row>
    <row r="1229" spans="1:37">
      <c r="A1229">
        <v>1225</v>
      </c>
      <c r="B1229" s="564">
        <f t="shared" ca="1" si="120"/>
        <v>4</v>
      </c>
      <c r="C1229" s="564">
        <f t="shared" ca="1" si="115"/>
        <v>16</v>
      </c>
      <c r="D1229" s="564">
        <f t="shared" ca="1" si="118"/>
        <v>4</v>
      </c>
      <c r="E1229" s="564">
        <f t="shared" ca="1" si="116"/>
        <v>3.2</v>
      </c>
      <c r="F1229" s="564">
        <f t="shared" ca="1" si="119"/>
        <v>0.66315789473684217</v>
      </c>
      <c r="G1229" s="564">
        <f t="shared" ca="1" si="117"/>
        <v>8.8393087487293318</v>
      </c>
      <c r="H1229" s="564">
        <v>0</v>
      </c>
      <c r="I1229" s="564">
        <v>0</v>
      </c>
      <c r="J1229" s="564">
        <v>0</v>
      </c>
      <c r="K1229" s="564">
        <v>0</v>
      </c>
      <c r="L1229" s="564">
        <v>0</v>
      </c>
      <c r="M1229" s="564">
        <v>0</v>
      </c>
      <c r="N1229" s="564">
        <v>0</v>
      </c>
      <c r="O1229" s="564">
        <v>0</v>
      </c>
      <c r="P1229" s="564">
        <v>0</v>
      </c>
      <c r="Q1229" s="564">
        <v>0</v>
      </c>
      <c r="R1229" s="564">
        <v>1</v>
      </c>
      <c r="S1229" s="564">
        <v>1</v>
      </c>
      <c r="T1229" s="564">
        <v>0</v>
      </c>
      <c r="U1229" s="564">
        <v>0</v>
      </c>
      <c r="V1229" s="564">
        <v>1</v>
      </c>
      <c r="W1229" s="564">
        <v>0</v>
      </c>
      <c r="X1229" s="564">
        <v>1</v>
      </c>
      <c r="Y1229" s="564">
        <v>0</v>
      </c>
      <c r="Z1229" s="564">
        <v>0</v>
      </c>
      <c r="AA1229" s="564">
        <v>0</v>
      </c>
      <c r="AB1229" s="564">
        <v>0</v>
      </c>
      <c r="AC1229" s="564">
        <v>0</v>
      </c>
      <c r="AD1229" s="564">
        <v>1</v>
      </c>
      <c r="AE1229" s="564">
        <v>0</v>
      </c>
      <c r="AF1229" s="564">
        <v>0</v>
      </c>
      <c r="AG1229" s="564">
        <v>0</v>
      </c>
      <c r="AH1229" s="564">
        <v>0</v>
      </c>
      <c r="AI1229" s="564">
        <v>0</v>
      </c>
      <c r="AJ1229" s="564">
        <v>0</v>
      </c>
      <c r="AK1229" s="564">
        <v>0</v>
      </c>
    </row>
    <row r="1230" spans="1:37">
      <c r="A1230">
        <v>1226</v>
      </c>
      <c r="B1230" s="564">
        <f t="shared" ca="1" si="120"/>
        <v>20</v>
      </c>
      <c r="C1230" s="564">
        <f t="shared" ca="1" si="115"/>
        <v>400</v>
      </c>
      <c r="D1230" s="564">
        <f t="shared" ca="1" si="118"/>
        <v>20</v>
      </c>
      <c r="E1230" s="564">
        <f t="shared" ca="1" si="116"/>
        <v>0</v>
      </c>
      <c r="F1230" s="564">
        <f t="shared" ca="1" si="119"/>
        <v>1</v>
      </c>
      <c r="G1230" s="564">
        <f t="shared" ca="1" si="117"/>
        <v>-1.294085906793951</v>
      </c>
      <c r="H1230" s="564">
        <v>1</v>
      </c>
      <c r="I1230" s="564">
        <v>1</v>
      </c>
      <c r="J1230" s="564">
        <v>1</v>
      </c>
      <c r="K1230" s="564">
        <v>1</v>
      </c>
      <c r="L1230" s="564">
        <v>1</v>
      </c>
      <c r="M1230" s="564">
        <v>1</v>
      </c>
      <c r="N1230" s="564">
        <v>1</v>
      </c>
      <c r="O1230" s="564">
        <v>1</v>
      </c>
      <c r="P1230" s="564">
        <v>1</v>
      </c>
      <c r="Q1230" s="564">
        <v>1</v>
      </c>
      <c r="R1230" s="564">
        <v>1</v>
      </c>
      <c r="S1230" s="564">
        <v>1</v>
      </c>
      <c r="T1230" s="564">
        <v>1</v>
      </c>
      <c r="U1230" s="564">
        <v>1</v>
      </c>
      <c r="V1230" s="564">
        <v>1</v>
      </c>
      <c r="W1230" s="564">
        <v>1</v>
      </c>
      <c r="X1230" s="564">
        <v>1</v>
      </c>
      <c r="Y1230" s="564">
        <v>1</v>
      </c>
      <c r="Z1230" s="564">
        <v>1</v>
      </c>
      <c r="AA1230" s="564">
        <v>1</v>
      </c>
      <c r="AB1230" s="564">
        <v>1</v>
      </c>
      <c r="AC1230" s="564">
        <v>1</v>
      </c>
      <c r="AD1230" s="564">
        <v>1</v>
      </c>
      <c r="AE1230" s="564">
        <v>1</v>
      </c>
      <c r="AF1230" s="564">
        <v>1</v>
      </c>
      <c r="AG1230" s="564">
        <v>1</v>
      </c>
      <c r="AH1230" s="564">
        <v>1</v>
      </c>
      <c r="AI1230" s="564">
        <v>1</v>
      </c>
      <c r="AJ1230" s="564">
        <v>1</v>
      </c>
      <c r="AK1230" s="564">
        <v>1</v>
      </c>
    </row>
    <row r="1231" spans="1:37">
      <c r="A1231">
        <v>1227</v>
      </c>
      <c r="B1231" s="564">
        <f t="shared" ca="1" si="120"/>
        <v>0</v>
      </c>
      <c r="C1231" s="564">
        <f t="shared" ca="1" si="115"/>
        <v>0</v>
      </c>
      <c r="D1231" s="564">
        <f t="shared" ca="1" si="118"/>
        <v>0</v>
      </c>
      <c r="E1231" s="564">
        <f t="shared" ca="1" si="116"/>
        <v>0</v>
      </c>
      <c r="F1231" s="564">
        <f t="shared" ca="1" si="119"/>
        <v>1</v>
      </c>
      <c r="G1231" s="564">
        <f t="shared" ca="1" si="117"/>
        <v>0.33047623866242626</v>
      </c>
      <c r="H1231" s="564">
        <v>0</v>
      </c>
      <c r="I1231" s="564">
        <v>0</v>
      </c>
      <c r="J1231" s="564">
        <v>0</v>
      </c>
      <c r="K1231" s="564">
        <v>0</v>
      </c>
      <c r="L1231" s="564">
        <v>0</v>
      </c>
      <c r="M1231" s="564">
        <v>0</v>
      </c>
      <c r="N1231" s="564">
        <v>0</v>
      </c>
      <c r="O1231" s="564">
        <v>0</v>
      </c>
      <c r="P1231" s="564">
        <v>0</v>
      </c>
      <c r="Q1231" s="564">
        <v>0</v>
      </c>
      <c r="R1231" s="564">
        <v>0</v>
      </c>
      <c r="S1231" s="564">
        <v>0</v>
      </c>
      <c r="T1231" s="564">
        <v>0</v>
      </c>
      <c r="U1231" s="564">
        <v>0</v>
      </c>
      <c r="V1231" s="564">
        <v>0</v>
      </c>
      <c r="W1231" s="564">
        <v>0</v>
      </c>
      <c r="X1231" s="564">
        <v>0</v>
      </c>
      <c r="Y1231" s="564">
        <v>0</v>
      </c>
      <c r="Z1231" s="564">
        <v>0</v>
      </c>
      <c r="AA1231" s="564">
        <v>0</v>
      </c>
      <c r="AB1231" s="564">
        <v>0</v>
      </c>
      <c r="AC1231" s="564">
        <v>0</v>
      </c>
      <c r="AD1231" s="564">
        <v>0</v>
      </c>
      <c r="AE1231" s="564">
        <v>0</v>
      </c>
      <c r="AF1231" s="564">
        <v>0</v>
      </c>
      <c r="AG1231" s="564">
        <v>0</v>
      </c>
      <c r="AH1231" s="564">
        <v>0</v>
      </c>
      <c r="AI1231" s="564">
        <v>0</v>
      </c>
      <c r="AJ1231" s="564">
        <v>0</v>
      </c>
      <c r="AK1231" s="564">
        <v>0</v>
      </c>
    </row>
    <row r="1232" spans="1:37">
      <c r="A1232">
        <v>1228</v>
      </c>
      <c r="B1232" s="564">
        <f t="shared" ca="1" si="120"/>
        <v>20</v>
      </c>
      <c r="C1232" s="564">
        <f t="shared" ca="1" si="115"/>
        <v>400</v>
      </c>
      <c r="D1232" s="564">
        <f t="shared" ca="1" si="118"/>
        <v>20</v>
      </c>
      <c r="E1232" s="564">
        <f t="shared" ca="1" si="116"/>
        <v>0</v>
      </c>
      <c r="F1232" s="564">
        <f t="shared" ca="1" si="119"/>
        <v>1</v>
      </c>
      <c r="G1232" s="564">
        <f t="shared" ca="1" si="117"/>
        <v>1.6387543533323354</v>
      </c>
      <c r="H1232" s="564">
        <v>1</v>
      </c>
      <c r="I1232" s="564">
        <v>1</v>
      </c>
      <c r="J1232" s="564">
        <v>1</v>
      </c>
      <c r="K1232" s="564">
        <v>1</v>
      </c>
      <c r="L1232" s="564">
        <v>1</v>
      </c>
      <c r="M1232" s="564">
        <v>1</v>
      </c>
      <c r="N1232" s="564">
        <v>1</v>
      </c>
      <c r="O1232" s="564">
        <v>1</v>
      </c>
      <c r="P1232" s="564">
        <v>1</v>
      </c>
      <c r="Q1232" s="564">
        <v>1</v>
      </c>
      <c r="R1232" s="564">
        <v>1</v>
      </c>
      <c r="S1232" s="564">
        <v>1</v>
      </c>
      <c r="T1232" s="564">
        <v>1</v>
      </c>
      <c r="U1232" s="564">
        <v>1</v>
      </c>
      <c r="V1232" s="564">
        <v>1</v>
      </c>
      <c r="W1232" s="564">
        <v>1</v>
      </c>
      <c r="X1232" s="564">
        <v>1</v>
      </c>
      <c r="Y1232" s="564">
        <v>1</v>
      </c>
      <c r="Z1232" s="564">
        <v>1</v>
      </c>
      <c r="AA1232" s="564">
        <v>1</v>
      </c>
      <c r="AB1232" s="564">
        <v>1</v>
      </c>
      <c r="AC1232" s="564">
        <v>1</v>
      </c>
      <c r="AD1232" s="564">
        <v>1</v>
      </c>
      <c r="AE1232" s="564">
        <v>1</v>
      </c>
      <c r="AF1232" s="564">
        <v>1</v>
      </c>
      <c r="AG1232" s="564">
        <v>1</v>
      </c>
      <c r="AH1232" s="564">
        <v>1</v>
      </c>
      <c r="AI1232" s="564">
        <v>1</v>
      </c>
      <c r="AJ1232" s="564">
        <v>1</v>
      </c>
      <c r="AK1232" s="564">
        <v>1</v>
      </c>
    </row>
    <row r="1233" spans="1:37">
      <c r="A1233">
        <v>1229</v>
      </c>
      <c r="B1233" s="564">
        <f t="shared" ca="1" si="120"/>
        <v>0</v>
      </c>
      <c r="C1233" s="564">
        <f t="shared" ca="1" si="115"/>
        <v>0</v>
      </c>
      <c r="D1233" s="564">
        <f t="shared" ca="1" si="118"/>
        <v>0</v>
      </c>
      <c r="E1233" s="564">
        <f t="shared" ca="1" si="116"/>
        <v>0</v>
      </c>
      <c r="F1233" s="564">
        <f t="shared" ca="1" si="119"/>
        <v>1</v>
      </c>
      <c r="G1233" s="564">
        <f t="shared" ca="1" si="117"/>
        <v>2.912949991257201</v>
      </c>
      <c r="H1233" s="564">
        <v>0</v>
      </c>
      <c r="I1233" s="564">
        <v>0</v>
      </c>
      <c r="J1233" s="564">
        <v>0</v>
      </c>
      <c r="K1233" s="564">
        <v>0</v>
      </c>
      <c r="L1233" s="564">
        <v>0</v>
      </c>
      <c r="M1233" s="564">
        <v>0</v>
      </c>
      <c r="N1233" s="564">
        <v>0</v>
      </c>
      <c r="O1233" s="564">
        <v>0</v>
      </c>
      <c r="P1233" s="564">
        <v>0</v>
      </c>
      <c r="Q1233" s="564">
        <v>0</v>
      </c>
      <c r="R1233" s="564">
        <v>0</v>
      </c>
      <c r="S1233" s="564">
        <v>0</v>
      </c>
      <c r="T1233" s="564">
        <v>0</v>
      </c>
      <c r="U1233" s="564">
        <v>0</v>
      </c>
      <c r="V1233" s="564">
        <v>0</v>
      </c>
      <c r="W1233" s="564">
        <v>0</v>
      </c>
      <c r="X1233" s="564">
        <v>0</v>
      </c>
      <c r="Y1233" s="564">
        <v>0</v>
      </c>
      <c r="Z1233" s="564">
        <v>0</v>
      </c>
      <c r="AA1233" s="564">
        <v>0</v>
      </c>
      <c r="AB1233" s="564">
        <v>0</v>
      </c>
      <c r="AC1233" s="564">
        <v>0</v>
      </c>
      <c r="AD1233" s="564">
        <v>0</v>
      </c>
      <c r="AE1233" s="564">
        <v>0</v>
      </c>
      <c r="AF1233" s="564">
        <v>0</v>
      </c>
      <c r="AG1233" s="564">
        <v>0</v>
      </c>
      <c r="AH1233" s="564">
        <v>0</v>
      </c>
      <c r="AI1233" s="564">
        <v>0</v>
      </c>
      <c r="AJ1233" s="564">
        <v>0</v>
      </c>
      <c r="AK1233" s="564">
        <v>0</v>
      </c>
    </row>
    <row r="1234" spans="1:37">
      <c r="A1234">
        <v>1230</v>
      </c>
      <c r="B1234" s="564">
        <f t="shared" ca="1" si="120"/>
        <v>20</v>
      </c>
      <c r="C1234" s="564">
        <f t="shared" ca="1" si="115"/>
        <v>400</v>
      </c>
      <c r="D1234" s="564">
        <f t="shared" ca="1" si="118"/>
        <v>20</v>
      </c>
      <c r="E1234" s="564">
        <f t="shared" ca="1" si="116"/>
        <v>0</v>
      </c>
      <c r="F1234" s="564">
        <f t="shared" ca="1" si="119"/>
        <v>1</v>
      </c>
      <c r="G1234" s="564">
        <f t="shared" ca="1" si="117"/>
        <v>-0.88892668592621682</v>
      </c>
      <c r="H1234" s="564">
        <v>1</v>
      </c>
      <c r="I1234" s="564">
        <v>1</v>
      </c>
      <c r="J1234" s="564">
        <v>1</v>
      </c>
      <c r="K1234" s="564">
        <v>1</v>
      </c>
      <c r="L1234" s="564">
        <v>1</v>
      </c>
      <c r="M1234" s="564">
        <v>1</v>
      </c>
      <c r="N1234" s="564">
        <v>1</v>
      </c>
      <c r="O1234" s="564">
        <v>1</v>
      </c>
      <c r="P1234" s="564">
        <v>1</v>
      </c>
      <c r="Q1234" s="564">
        <v>1</v>
      </c>
      <c r="R1234" s="564">
        <v>1</v>
      </c>
      <c r="S1234" s="564">
        <v>1</v>
      </c>
      <c r="T1234" s="564">
        <v>1</v>
      </c>
      <c r="U1234" s="564">
        <v>1</v>
      </c>
      <c r="V1234" s="564">
        <v>1</v>
      </c>
      <c r="W1234" s="564">
        <v>1</v>
      </c>
      <c r="X1234" s="564">
        <v>1</v>
      </c>
      <c r="Y1234" s="564">
        <v>1</v>
      </c>
      <c r="Z1234" s="564">
        <v>1</v>
      </c>
      <c r="AA1234" s="564">
        <v>1</v>
      </c>
      <c r="AB1234" s="564">
        <v>1</v>
      </c>
      <c r="AC1234" s="564">
        <v>1</v>
      </c>
      <c r="AD1234" s="564">
        <v>1</v>
      </c>
      <c r="AE1234" s="564">
        <v>1</v>
      </c>
      <c r="AF1234" s="564">
        <v>1</v>
      </c>
      <c r="AG1234" s="564">
        <v>1</v>
      </c>
      <c r="AH1234" s="564">
        <v>1</v>
      </c>
      <c r="AI1234" s="564">
        <v>1</v>
      </c>
      <c r="AJ1234" s="564">
        <v>1</v>
      </c>
      <c r="AK1234" s="564">
        <v>1</v>
      </c>
    </row>
    <row r="1235" spans="1:37">
      <c r="A1235">
        <v>1231</v>
      </c>
      <c r="B1235" s="564">
        <f t="shared" ca="1" si="120"/>
        <v>13</v>
      </c>
      <c r="C1235" s="564">
        <f t="shared" ca="1" si="115"/>
        <v>169</v>
      </c>
      <c r="D1235" s="564">
        <f t="shared" ca="1" si="118"/>
        <v>13</v>
      </c>
      <c r="E1235" s="564">
        <f t="shared" ca="1" si="116"/>
        <v>4.5500000000000007</v>
      </c>
      <c r="F1235" s="564">
        <f t="shared" ca="1" si="119"/>
        <v>0.52105263157894743</v>
      </c>
      <c r="G1235" s="564">
        <f t="shared" ca="1" si="117"/>
        <v>-8.4081326990727323</v>
      </c>
      <c r="H1235" s="564">
        <v>0</v>
      </c>
      <c r="I1235" s="564">
        <v>1</v>
      </c>
      <c r="J1235" s="564">
        <v>0</v>
      </c>
      <c r="K1235" s="564">
        <v>1</v>
      </c>
      <c r="L1235" s="564">
        <v>1</v>
      </c>
      <c r="M1235" s="564">
        <v>1</v>
      </c>
      <c r="N1235" s="564">
        <v>1</v>
      </c>
      <c r="O1235" s="564">
        <v>0</v>
      </c>
      <c r="P1235" s="564">
        <v>1</v>
      </c>
      <c r="Q1235" s="564">
        <v>1</v>
      </c>
      <c r="R1235" s="564">
        <v>1</v>
      </c>
      <c r="S1235" s="564">
        <v>1</v>
      </c>
      <c r="T1235" s="564">
        <v>1</v>
      </c>
      <c r="U1235" s="564">
        <v>0</v>
      </c>
      <c r="V1235" s="564">
        <v>0</v>
      </c>
      <c r="W1235" s="564">
        <v>1</v>
      </c>
      <c r="X1235" s="564">
        <v>0</v>
      </c>
      <c r="Y1235" s="564">
        <v>1</v>
      </c>
      <c r="Z1235" s="564">
        <v>1</v>
      </c>
      <c r="AA1235" s="564">
        <v>0</v>
      </c>
      <c r="AB1235" s="564">
        <v>1</v>
      </c>
      <c r="AC1235" s="564">
        <v>0</v>
      </c>
      <c r="AD1235" s="564">
        <v>1</v>
      </c>
      <c r="AE1235" s="564">
        <v>1</v>
      </c>
      <c r="AF1235" s="564">
        <v>1</v>
      </c>
      <c r="AG1235" s="564">
        <v>1</v>
      </c>
      <c r="AH1235" s="564">
        <v>0</v>
      </c>
      <c r="AI1235" s="564">
        <v>0</v>
      </c>
      <c r="AJ1235" s="564">
        <v>0</v>
      </c>
      <c r="AK1235" s="564">
        <v>0</v>
      </c>
    </row>
    <row r="1236" spans="1:37">
      <c r="A1236">
        <v>1232</v>
      </c>
      <c r="B1236" s="564">
        <f t="shared" ca="1" si="120"/>
        <v>20</v>
      </c>
      <c r="C1236" s="564">
        <f t="shared" ca="1" si="115"/>
        <v>400</v>
      </c>
      <c r="D1236" s="564">
        <f t="shared" ca="1" si="118"/>
        <v>20</v>
      </c>
      <c r="E1236" s="564">
        <f t="shared" ca="1" si="116"/>
        <v>0</v>
      </c>
      <c r="F1236" s="564">
        <f t="shared" ca="1" si="119"/>
        <v>1</v>
      </c>
      <c r="G1236" s="564">
        <f t="shared" ca="1" si="117"/>
        <v>-0.71008427016212949</v>
      </c>
      <c r="H1236" s="564">
        <v>1</v>
      </c>
      <c r="I1236" s="564">
        <v>1</v>
      </c>
      <c r="J1236" s="564">
        <v>1</v>
      </c>
      <c r="K1236" s="564">
        <v>1</v>
      </c>
      <c r="L1236" s="564">
        <v>1</v>
      </c>
      <c r="M1236" s="564">
        <v>1</v>
      </c>
      <c r="N1236" s="564">
        <v>1</v>
      </c>
      <c r="O1236" s="564">
        <v>1</v>
      </c>
      <c r="P1236" s="564">
        <v>1</v>
      </c>
      <c r="Q1236" s="564">
        <v>1</v>
      </c>
      <c r="R1236" s="564">
        <v>1</v>
      </c>
      <c r="S1236" s="564">
        <v>1</v>
      </c>
      <c r="T1236" s="564">
        <v>1</v>
      </c>
      <c r="U1236" s="564">
        <v>1</v>
      </c>
      <c r="V1236" s="564">
        <v>1</v>
      </c>
      <c r="W1236" s="564">
        <v>1</v>
      </c>
      <c r="X1236" s="564">
        <v>1</v>
      </c>
      <c r="Y1236" s="564">
        <v>1</v>
      </c>
      <c r="Z1236" s="564">
        <v>1</v>
      </c>
      <c r="AA1236" s="564">
        <v>1</v>
      </c>
      <c r="AB1236" s="564">
        <v>1</v>
      </c>
      <c r="AC1236" s="564">
        <v>1</v>
      </c>
      <c r="AD1236" s="564">
        <v>1</v>
      </c>
      <c r="AE1236" s="564">
        <v>1</v>
      </c>
      <c r="AF1236" s="564">
        <v>1</v>
      </c>
      <c r="AG1236" s="564">
        <v>1</v>
      </c>
      <c r="AH1236" s="564">
        <v>1</v>
      </c>
      <c r="AI1236" s="564">
        <v>1</v>
      </c>
      <c r="AJ1236" s="564">
        <v>1</v>
      </c>
      <c r="AK1236" s="564">
        <v>1</v>
      </c>
    </row>
    <row r="1237" spans="1:37">
      <c r="A1237">
        <v>1233</v>
      </c>
      <c r="B1237" s="564">
        <f t="shared" ca="1" si="120"/>
        <v>20</v>
      </c>
      <c r="C1237" s="564">
        <f t="shared" ca="1" si="115"/>
        <v>400</v>
      </c>
      <c r="D1237" s="564">
        <f t="shared" ca="1" si="118"/>
        <v>20</v>
      </c>
      <c r="E1237" s="564">
        <f t="shared" ca="1" si="116"/>
        <v>0</v>
      </c>
      <c r="F1237" s="564">
        <f t="shared" ca="1" si="119"/>
        <v>1</v>
      </c>
      <c r="G1237" s="564">
        <f t="shared" ca="1" si="117"/>
        <v>-2.8956346362726118</v>
      </c>
      <c r="H1237" s="564">
        <v>1</v>
      </c>
      <c r="I1237" s="564">
        <v>1</v>
      </c>
      <c r="J1237" s="564">
        <v>1</v>
      </c>
      <c r="K1237" s="564">
        <v>1</v>
      </c>
      <c r="L1237" s="564">
        <v>1</v>
      </c>
      <c r="M1237" s="564">
        <v>1</v>
      </c>
      <c r="N1237" s="564">
        <v>1</v>
      </c>
      <c r="O1237" s="564">
        <v>1</v>
      </c>
      <c r="P1237" s="564">
        <v>1</v>
      </c>
      <c r="Q1237" s="564">
        <v>1</v>
      </c>
      <c r="R1237" s="564">
        <v>1</v>
      </c>
      <c r="S1237" s="564">
        <v>1</v>
      </c>
      <c r="T1237" s="564">
        <v>1</v>
      </c>
      <c r="U1237" s="564">
        <v>1</v>
      </c>
      <c r="V1237" s="564">
        <v>1</v>
      </c>
      <c r="W1237" s="564">
        <v>1</v>
      </c>
      <c r="X1237" s="564">
        <v>1</v>
      </c>
      <c r="Y1237" s="564">
        <v>1</v>
      </c>
      <c r="Z1237" s="564">
        <v>1</v>
      </c>
      <c r="AA1237" s="564">
        <v>1</v>
      </c>
      <c r="AB1237" s="564">
        <v>1</v>
      </c>
      <c r="AC1237" s="564">
        <v>1</v>
      </c>
      <c r="AD1237" s="564">
        <v>1</v>
      </c>
      <c r="AE1237" s="564">
        <v>1</v>
      </c>
      <c r="AF1237" s="564">
        <v>1</v>
      </c>
      <c r="AG1237" s="564">
        <v>1</v>
      </c>
      <c r="AH1237" s="564">
        <v>1</v>
      </c>
      <c r="AI1237" s="564">
        <v>1</v>
      </c>
      <c r="AJ1237" s="564">
        <v>1</v>
      </c>
      <c r="AK1237" s="564">
        <v>1</v>
      </c>
    </row>
    <row r="1238" spans="1:37">
      <c r="A1238">
        <v>1234</v>
      </c>
      <c r="B1238" s="564">
        <f t="shared" ca="1" si="120"/>
        <v>20</v>
      </c>
      <c r="C1238" s="564">
        <f t="shared" ca="1" si="115"/>
        <v>400</v>
      </c>
      <c r="D1238" s="564">
        <f t="shared" ca="1" si="118"/>
        <v>20</v>
      </c>
      <c r="E1238" s="564">
        <f t="shared" ca="1" si="116"/>
        <v>0</v>
      </c>
      <c r="F1238" s="564">
        <f t="shared" ca="1" si="119"/>
        <v>1</v>
      </c>
      <c r="G1238" s="564">
        <f t="shared" ca="1" si="117"/>
        <v>2.0576425909497233</v>
      </c>
      <c r="H1238" s="564">
        <v>1</v>
      </c>
      <c r="I1238" s="564">
        <v>1</v>
      </c>
      <c r="J1238" s="564">
        <v>1</v>
      </c>
      <c r="K1238" s="564">
        <v>1</v>
      </c>
      <c r="L1238" s="564">
        <v>1</v>
      </c>
      <c r="M1238" s="564">
        <v>1</v>
      </c>
      <c r="N1238" s="564">
        <v>1</v>
      </c>
      <c r="O1238" s="564">
        <v>1</v>
      </c>
      <c r="P1238" s="564">
        <v>1</v>
      </c>
      <c r="Q1238" s="564">
        <v>1</v>
      </c>
      <c r="R1238" s="564">
        <v>1</v>
      </c>
      <c r="S1238" s="564">
        <v>1</v>
      </c>
      <c r="T1238" s="564">
        <v>1</v>
      </c>
      <c r="U1238" s="564">
        <v>1</v>
      </c>
      <c r="V1238" s="564">
        <v>1</v>
      </c>
      <c r="W1238" s="564">
        <v>1</v>
      </c>
      <c r="X1238" s="564">
        <v>1</v>
      </c>
      <c r="Y1238" s="564">
        <v>1</v>
      </c>
      <c r="Z1238" s="564">
        <v>1</v>
      </c>
      <c r="AA1238" s="564">
        <v>1</v>
      </c>
      <c r="AB1238" s="564">
        <v>1</v>
      </c>
      <c r="AC1238" s="564">
        <v>1</v>
      </c>
      <c r="AD1238" s="564">
        <v>1</v>
      </c>
      <c r="AE1238" s="564">
        <v>1</v>
      </c>
      <c r="AF1238" s="564">
        <v>1</v>
      </c>
      <c r="AG1238" s="564">
        <v>1</v>
      </c>
      <c r="AH1238" s="564">
        <v>1</v>
      </c>
      <c r="AI1238" s="564">
        <v>1</v>
      </c>
      <c r="AJ1238" s="564">
        <v>1</v>
      </c>
      <c r="AK1238" s="564">
        <v>1</v>
      </c>
    </row>
    <row r="1239" spans="1:37">
      <c r="A1239">
        <v>1235</v>
      </c>
      <c r="B1239" s="564">
        <f t="shared" ca="1" si="120"/>
        <v>0</v>
      </c>
      <c r="C1239" s="564">
        <f t="shared" ca="1" si="115"/>
        <v>0</v>
      </c>
      <c r="D1239" s="564">
        <f t="shared" ca="1" si="118"/>
        <v>0</v>
      </c>
      <c r="E1239" s="564">
        <f t="shared" ca="1" si="116"/>
        <v>0</v>
      </c>
      <c r="F1239" s="564">
        <f t="shared" ca="1" si="119"/>
        <v>1</v>
      </c>
      <c r="G1239" s="564">
        <f t="shared" ca="1" si="117"/>
        <v>-0.48245658561174554</v>
      </c>
      <c r="H1239" s="564">
        <v>0</v>
      </c>
      <c r="I1239" s="564">
        <v>0</v>
      </c>
      <c r="J1239" s="564">
        <v>0</v>
      </c>
      <c r="K1239" s="564">
        <v>0</v>
      </c>
      <c r="L1239" s="564">
        <v>0</v>
      </c>
      <c r="M1239" s="564">
        <v>0</v>
      </c>
      <c r="N1239" s="564">
        <v>0</v>
      </c>
      <c r="O1239" s="564">
        <v>0</v>
      </c>
      <c r="P1239" s="564">
        <v>0</v>
      </c>
      <c r="Q1239" s="564">
        <v>0</v>
      </c>
      <c r="R1239" s="564">
        <v>0</v>
      </c>
      <c r="S1239" s="564">
        <v>0</v>
      </c>
      <c r="T1239" s="564">
        <v>0</v>
      </c>
      <c r="U1239" s="564">
        <v>0</v>
      </c>
      <c r="V1239" s="564">
        <v>0</v>
      </c>
      <c r="W1239" s="564">
        <v>0</v>
      </c>
      <c r="X1239" s="564">
        <v>0</v>
      </c>
      <c r="Y1239" s="564">
        <v>0</v>
      </c>
      <c r="Z1239" s="564">
        <v>0</v>
      </c>
      <c r="AA1239" s="564">
        <v>0</v>
      </c>
      <c r="AB1239" s="564">
        <v>0</v>
      </c>
      <c r="AC1239" s="564">
        <v>0</v>
      </c>
      <c r="AD1239" s="564">
        <v>0</v>
      </c>
      <c r="AE1239" s="564">
        <v>0</v>
      </c>
      <c r="AF1239" s="564">
        <v>0</v>
      </c>
      <c r="AG1239" s="564">
        <v>0</v>
      </c>
      <c r="AH1239" s="564">
        <v>0</v>
      </c>
      <c r="AI1239" s="564">
        <v>0</v>
      </c>
      <c r="AJ1239" s="564">
        <v>0</v>
      </c>
      <c r="AK1239" s="564">
        <v>0</v>
      </c>
    </row>
    <row r="1240" spans="1:37">
      <c r="A1240">
        <v>1236</v>
      </c>
      <c r="B1240" s="564">
        <f t="shared" ca="1" si="120"/>
        <v>20</v>
      </c>
      <c r="C1240" s="564">
        <f t="shared" ca="1" si="115"/>
        <v>400</v>
      </c>
      <c r="D1240" s="564">
        <f t="shared" ca="1" si="118"/>
        <v>20</v>
      </c>
      <c r="E1240" s="564">
        <f t="shared" ca="1" si="116"/>
        <v>0</v>
      </c>
      <c r="F1240" s="564">
        <f t="shared" ca="1" si="119"/>
        <v>1</v>
      </c>
      <c r="G1240" s="564">
        <f t="shared" ca="1" si="117"/>
        <v>-2.8969834088245756</v>
      </c>
      <c r="H1240" s="564">
        <v>1</v>
      </c>
      <c r="I1240" s="564">
        <v>1</v>
      </c>
      <c r="J1240" s="564">
        <v>1</v>
      </c>
      <c r="K1240" s="564">
        <v>1</v>
      </c>
      <c r="L1240" s="564">
        <v>1</v>
      </c>
      <c r="M1240" s="564">
        <v>1</v>
      </c>
      <c r="N1240" s="564">
        <v>1</v>
      </c>
      <c r="O1240" s="564">
        <v>1</v>
      </c>
      <c r="P1240" s="564">
        <v>1</v>
      </c>
      <c r="Q1240" s="564">
        <v>1</v>
      </c>
      <c r="R1240" s="564">
        <v>1</v>
      </c>
      <c r="S1240" s="564">
        <v>1</v>
      </c>
      <c r="T1240" s="564">
        <v>1</v>
      </c>
      <c r="U1240" s="564">
        <v>1</v>
      </c>
      <c r="V1240" s="564">
        <v>1</v>
      </c>
      <c r="W1240" s="564">
        <v>1</v>
      </c>
      <c r="X1240" s="564">
        <v>1</v>
      </c>
      <c r="Y1240" s="564">
        <v>1</v>
      </c>
      <c r="Z1240" s="564">
        <v>1</v>
      </c>
      <c r="AA1240" s="564">
        <v>1</v>
      </c>
      <c r="AB1240" s="564">
        <v>1</v>
      </c>
      <c r="AC1240" s="564">
        <v>1</v>
      </c>
      <c r="AD1240" s="564">
        <v>1</v>
      </c>
      <c r="AE1240" s="564">
        <v>1</v>
      </c>
      <c r="AF1240" s="564">
        <v>1</v>
      </c>
      <c r="AG1240" s="564">
        <v>1</v>
      </c>
      <c r="AH1240" s="564">
        <v>1</v>
      </c>
      <c r="AI1240" s="564">
        <v>1</v>
      </c>
      <c r="AJ1240" s="564">
        <v>1</v>
      </c>
      <c r="AK1240" s="564">
        <v>1</v>
      </c>
    </row>
    <row r="1241" spans="1:37">
      <c r="A1241">
        <v>1237</v>
      </c>
      <c r="B1241" s="564">
        <f t="shared" ca="1" si="120"/>
        <v>20</v>
      </c>
      <c r="C1241" s="564">
        <f t="shared" ca="1" si="115"/>
        <v>400</v>
      </c>
      <c r="D1241" s="564">
        <f t="shared" ca="1" si="118"/>
        <v>20</v>
      </c>
      <c r="E1241" s="564">
        <f t="shared" ca="1" si="116"/>
        <v>0</v>
      </c>
      <c r="F1241" s="564">
        <f t="shared" ca="1" si="119"/>
        <v>1</v>
      </c>
      <c r="G1241" s="564">
        <f t="shared" ca="1" si="117"/>
        <v>4.5381519664843282</v>
      </c>
      <c r="H1241" s="564">
        <v>1</v>
      </c>
      <c r="I1241" s="564">
        <v>1</v>
      </c>
      <c r="J1241" s="564">
        <v>1</v>
      </c>
      <c r="K1241" s="564">
        <v>1</v>
      </c>
      <c r="L1241" s="564">
        <v>1</v>
      </c>
      <c r="M1241" s="564">
        <v>1</v>
      </c>
      <c r="N1241" s="564">
        <v>1</v>
      </c>
      <c r="O1241" s="564">
        <v>1</v>
      </c>
      <c r="P1241" s="564">
        <v>1</v>
      </c>
      <c r="Q1241" s="564">
        <v>1</v>
      </c>
      <c r="R1241" s="564">
        <v>1</v>
      </c>
      <c r="S1241" s="564">
        <v>1</v>
      </c>
      <c r="T1241" s="564">
        <v>1</v>
      </c>
      <c r="U1241" s="564">
        <v>1</v>
      </c>
      <c r="V1241" s="564">
        <v>1</v>
      </c>
      <c r="W1241" s="564">
        <v>1</v>
      </c>
      <c r="X1241" s="564">
        <v>1</v>
      </c>
      <c r="Y1241" s="564">
        <v>1</v>
      </c>
      <c r="Z1241" s="564">
        <v>1</v>
      </c>
      <c r="AA1241" s="564">
        <v>1</v>
      </c>
      <c r="AB1241" s="564">
        <v>1</v>
      </c>
      <c r="AC1241" s="564">
        <v>1</v>
      </c>
      <c r="AD1241" s="564">
        <v>1</v>
      </c>
      <c r="AE1241" s="564">
        <v>1</v>
      </c>
      <c r="AF1241" s="564">
        <v>1</v>
      </c>
      <c r="AG1241" s="564">
        <v>1</v>
      </c>
      <c r="AH1241" s="564">
        <v>1</v>
      </c>
      <c r="AI1241" s="564">
        <v>1</v>
      </c>
      <c r="AJ1241" s="564">
        <v>1</v>
      </c>
      <c r="AK1241" s="564">
        <v>1</v>
      </c>
    </row>
    <row r="1242" spans="1:37">
      <c r="A1242">
        <v>1238</v>
      </c>
      <c r="B1242" s="564">
        <f t="shared" ca="1" si="120"/>
        <v>20</v>
      </c>
      <c r="C1242" s="564">
        <f t="shared" ca="1" si="115"/>
        <v>400</v>
      </c>
      <c r="D1242" s="564">
        <f t="shared" ca="1" si="118"/>
        <v>20</v>
      </c>
      <c r="E1242" s="564">
        <f t="shared" ca="1" si="116"/>
        <v>0</v>
      </c>
      <c r="F1242" s="564">
        <f t="shared" ca="1" si="119"/>
        <v>1</v>
      </c>
      <c r="G1242" s="564">
        <f t="shared" ca="1" si="117"/>
        <v>-1.0331433758696451</v>
      </c>
      <c r="H1242" s="564">
        <v>1</v>
      </c>
      <c r="I1242" s="564">
        <v>1</v>
      </c>
      <c r="J1242" s="564">
        <v>1</v>
      </c>
      <c r="K1242" s="564">
        <v>1</v>
      </c>
      <c r="L1242" s="564">
        <v>1</v>
      </c>
      <c r="M1242" s="564">
        <v>1</v>
      </c>
      <c r="N1242" s="564">
        <v>1</v>
      </c>
      <c r="O1242" s="564">
        <v>1</v>
      </c>
      <c r="P1242" s="564">
        <v>1</v>
      </c>
      <c r="Q1242" s="564">
        <v>1</v>
      </c>
      <c r="R1242" s="564">
        <v>1</v>
      </c>
      <c r="S1242" s="564">
        <v>1</v>
      </c>
      <c r="T1242" s="564">
        <v>1</v>
      </c>
      <c r="U1242" s="564">
        <v>1</v>
      </c>
      <c r="V1242" s="564">
        <v>1</v>
      </c>
      <c r="W1242" s="564">
        <v>1</v>
      </c>
      <c r="X1242" s="564">
        <v>1</v>
      </c>
      <c r="Y1242" s="564">
        <v>1</v>
      </c>
      <c r="Z1242" s="564">
        <v>1</v>
      </c>
      <c r="AA1242" s="564">
        <v>1</v>
      </c>
      <c r="AB1242" s="564">
        <v>1</v>
      </c>
      <c r="AC1242" s="564">
        <v>1</v>
      </c>
      <c r="AD1242" s="564">
        <v>1</v>
      </c>
      <c r="AE1242" s="564">
        <v>1</v>
      </c>
      <c r="AF1242" s="564">
        <v>1</v>
      </c>
      <c r="AG1242" s="564">
        <v>1</v>
      </c>
      <c r="AH1242" s="564">
        <v>1</v>
      </c>
      <c r="AI1242" s="564">
        <v>1</v>
      </c>
      <c r="AJ1242" s="564">
        <v>1</v>
      </c>
      <c r="AK1242" s="564">
        <v>1</v>
      </c>
    </row>
    <row r="1243" spans="1:37">
      <c r="A1243">
        <v>1239</v>
      </c>
      <c r="B1243" s="564">
        <f t="shared" ca="1" si="120"/>
        <v>0</v>
      </c>
      <c r="C1243" s="564">
        <f t="shared" ca="1" si="115"/>
        <v>0</v>
      </c>
      <c r="D1243" s="564">
        <f t="shared" ca="1" si="118"/>
        <v>0</v>
      </c>
      <c r="E1243" s="564">
        <f t="shared" ca="1" si="116"/>
        <v>0</v>
      </c>
      <c r="F1243" s="564">
        <f t="shared" ca="1" si="119"/>
        <v>1</v>
      </c>
      <c r="G1243" s="564">
        <f t="shared" ca="1" si="117"/>
        <v>0.11546968584872885</v>
      </c>
      <c r="H1243" s="564">
        <v>0</v>
      </c>
      <c r="I1243" s="564">
        <v>0</v>
      </c>
      <c r="J1243" s="564">
        <v>0</v>
      </c>
      <c r="K1243" s="564">
        <v>0</v>
      </c>
      <c r="L1243" s="564">
        <v>0</v>
      </c>
      <c r="M1243" s="564">
        <v>0</v>
      </c>
      <c r="N1243" s="564">
        <v>0</v>
      </c>
      <c r="O1243" s="564">
        <v>0</v>
      </c>
      <c r="P1243" s="564">
        <v>0</v>
      </c>
      <c r="Q1243" s="564">
        <v>0</v>
      </c>
      <c r="R1243" s="564">
        <v>0</v>
      </c>
      <c r="S1243" s="564">
        <v>0</v>
      </c>
      <c r="T1243" s="564">
        <v>0</v>
      </c>
      <c r="U1243" s="564">
        <v>0</v>
      </c>
      <c r="V1243" s="564">
        <v>0</v>
      </c>
      <c r="W1243" s="564">
        <v>0</v>
      </c>
      <c r="X1243" s="564">
        <v>0</v>
      </c>
      <c r="Y1243" s="564">
        <v>0</v>
      </c>
      <c r="Z1243" s="564">
        <v>0</v>
      </c>
      <c r="AA1243" s="564">
        <v>0</v>
      </c>
      <c r="AB1243" s="564">
        <v>0</v>
      </c>
      <c r="AC1243" s="564">
        <v>0</v>
      </c>
      <c r="AD1243" s="564">
        <v>0</v>
      </c>
      <c r="AE1243" s="564">
        <v>0</v>
      </c>
      <c r="AF1243" s="564">
        <v>0</v>
      </c>
      <c r="AG1243" s="564">
        <v>0</v>
      </c>
      <c r="AH1243" s="564">
        <v>0</v>
      </c>
      <c r="AI1243" s="564">
        <v>0</v>
      </c>
      <c r="AJ1243" s="564">
        <v>0</v>
      </c>
      <c r="AK1243" s="564">
        <v>0</v>
      </c>
    </row>
    <row r="1244" spans="1:37">
      <c r="A1244">
        <v>1240</v>
      </c>
      <c r="B1244" s="564">
        <f t="shared" ca="1" si="120"/>
        <v>20</v>
      </c>
      <c r="C1244" s="564">
        <f t="shared" ca="1" si="115"/>
        <v>400</v>
      </c>
      <c r="D1244" s="564">
        <f t="shared" ca="1" si="118"/>
        <v>20</v>
      </c>
      <c r="E1244" s="564">
        <f t="shared" ca="1" si="116"/>
        <v>0</v>
      </c>
      <c r="F1244" s="564">
        <f t="shared" ca="1" si="119"/>
        <v>1</v>
      </c>
      <c r="G1244" s="564">
        <f t="shared" ca="1" si="117"/>
        <v>2.7058826471627606</v>
      </c>
      <c r="H1244" s="564">
        <v>1</v>
      </c>
      <c r="I1244" s="564">
        <v>1</v>
      </c>
      <c r="J1244" s="564">
        <v>1</v>
      </c>
      <c r="K1244" s="564">
        <v>1</v>
      </c>
      <c r="L1244" s="564">
        <v>1</v>
      </c>
      <c r="M1244" s="564">
        <v>1</v>
      </c>
      <c r="N1244" s="564">
        <v>1</v>
      </c>
      <c r="O1244" s="564">
        <v>1</v>
      </c>
      <c r="P1244" s="564">
        <v>1</v>
      </c>
      <c r="Q1244" s="564">
        <v>1</v>
      </c>
      <c r="R1244" s="564">
        <v>1</v>
      </c>
      <c r="S1244" s="564">
        <v>1</v>
      </c>
      <c r="T1244" s="564">
        <v>1</v>
      </c>
      <c r="U1244" s="564">
        <v>1</v>
      </c>
      <c r="V1244" s="564">
        <v>1</v>
      </c>
      <c r="W1244" s="564">
        <v>1</v>
      </c>
      <c r="X1244" s="564">
        <v>1</v>
      </c>
      <c r="Y1244" s="564">
        <v>1</v>
      </c>
      <c r="Z1244" s="564">
        <v>1</v>
      </c>
      <c r="AA1244" s="564">
        <v>1</v>
      </c>
      <c r="AB1244" s="564">
        <v>1</v>
      </c>
      <c r="AC1244" s="564">
        <v>1</v>
      </c>
      <c r="AD1244" s="564">
        <v>1</v>
      </c>
      <c r="AE1244" s="564">
        <v>1</v>
      </c>
      <c r="AF1244" s="564">
        <v>1</v>
      </c>
      <c r="AG1244" s="564">
        <v>1</v>
      </c>
      <c r="AH1244" s="564">
        <v>1</v>
      </c>
      <c r="AI1244" s="564">
        <v>1</v>
      </c>
      <c r="AJ1244" s="564">
        <v>1</v>
      </c>
      <c r="AK1244" s="564">
        <v>1</v>
      </c>
    </row>
    <row r="1245" spans="1:37">
      <c r="A1245">
        <v>1241</v>
      </c>
      <c r="B1245" s="564">
        <f t="shared" ca="1" si="120"/>
        <v>0</v>
      </c>
      <c r="C1245" s="564">
        <f t="shared" ca="1" si="115"/>
        <v>0</v>
      </c>
      <c r="D1245" s="564">
        <f t="shared" ca="1" si="118"/>
        <v>0</v>
      </c>
      <c r="E1245" s="564">
        <f t="shared" ca="1" si="116"/>
        <v>0</v>
      </c>
      <c r="F1245" s="564">
        <f t="shared" ca="1" si="119"/>
        <v>1</v>
      </c>
      <c r="G1245" s="564">
        <f t="shared" ca="1" si="117"/>
        <v>6.7231783883928156</v>
      </c>
      <c r="H1245" s="564">
        <v>0</v>
      </c>
      <c r="I1245" s="564">
        <v>0</v>
      </c>
      <c r="J1245" s="564">
        <v>0</v>
      </c>
      <c r="K1245" s="564">
        <v>0</v>
      </c>
      <c r="L1245" s="564">
        <v>0</v>
      </c>
      <c r="M1245" s="564">
        <v>0</v>
      </c>
      <c r="N1245" s="564">
        <v>0</v>
      </c>
      <c r="O1245" s="564">
        <v>0</v>
      </c>
      <c r="P1245" s="564">
        <v>0</v>
      </c>
      <c r="Q1245" s="564">
        <v>0</v>
      </c>
      <c r="R1245" s="564">
        <v>0</v>
      </c>
      <c r="S1245" s="564">
        <v>0</v>
      </c>
      <c r="T1245" s="564">
        <v>0</v>
      </c>
      <c r="U1245" s="564">
        <v>0</v>
      </c>
      <c r="V1245" s="564">
        <v>0</v>
      </c>
      <c r="W1245" s="564">
        <v>0</v>
      </c>
      <c r="X1245" s="564">
        <v>0</v>
      </c>
      <c r="Y1245" s="564">
        <v>0</v>
      </c>
      <c r="Z1245" s="564">
        <v>0</v>
      </c>
      <c r="AA1245" s="564">
        <v>0</v>
      </c>
      <c r="AB1245" s="564">
        <v>0</v>
      </c>
      <c r="AC1245" s="564">
        <v>0</v>
      </c>
      <c r="AD1245" s="564">
        <v>0</v>
      </c>
      <c r="AE1245" s="564">
        <v>0</v>
      </c>
      <c r="AF1245" s="564">
        <v>0</v>
      </c>
      <c r="AG1245" s="564">
        <v>0</v>
      </c>
      <c r="AH1245" s="564">
        <v>0</v>
      </c>
      <c r="AI1245" s="564">
        <v>0</v>
      </c>
      <c r="AJ1245" s="564">
        <v>0</v>
      </c>
      <c r="AK1245" s="564">
        <v>0</v>
      </c>
    </row>
    <row r="1246" spans="1:37">
      <c r="A1246">
        <v>1242</v>
      </c>
      <c r="B1246" s="564">
        <f t="shared" ca="1" si="120"/>
        <v>20</v>
      </c>
      <c r="C1246" s="564">
        <f t="shared" ca="1" si="115"/>
        <v>400</v>
      </c>
      <c r="D1246" s="564">
        <f t="shared" ca="1" si="118"/>
        <v>20</v>
      </c>
      <c r="E1246" s="564">
        <f t="shared" ca="1" si="116"/>
        <v>0</v>
      </c>
      <c r="F1246" s="564">
        <f t="shared" ca="1" si="119"/>
        <v>1</v>
      </c>
      <c r="G1246" s="564">
        <f t="shared" ca="1" si="117"/>
        <v>2.9715990041709777</v>
      </c>
      <c r="H1246" s="564">
        <v>1</v>
      </c>
      <c r="I1246" s="564">
        <v>1</v>
      </c>
      <c r="J1246" s="564">
        <v>1</v>
      </c>
      <c r="K1246" s="564">
        <v>1</v>
      </c>
      <c r="L1246" s="564">
        <v>1</v>
      </c>
      <c r="M1246" s="564">
        <v>1</v>
      </c>
      <c r="N1246" s="564">
        <v>1</v>
      </c>
      <c r="O1246" s="564">
        <v>1</v>
      </c>
      <c r="P1246" s="564">
        <v>1</v>
      </c>
      <c r="Q1246" s="564">
        <v>1</v>
      </c>
      <c r="R1246" s="564">
        <v>1</v>
      </c>
      <c r="S1246" s="564">
        <v>1</v>
      </c>
      <c r="T1246" s="564">
        <v>1</v>
      </c>
      <c r="U1246" s="564">
        <v>1</v>
      </c>
      <c r="V1246" s="564">
        <v>1</v>
      </c>
      <c r="W1246" s="564">
        <v>1</v>
      </c>
      <c r="X1246" s="564">
        <v>1</v>
      </c>
      <c r="Y1246" s="564">
        <v>1</v>
      </c>
      <c r="Z1246" s="564">
        <v>1</v>
      </c>
      <c r="AA1246" s="564">
        <v>1</v>
      </c>
      <c r="AB1246" s="564">
        <v>1</v>
      </c>
      <c r="AC1246" s="564">
        <v>1</v>
      </c>
      <c r="AD1246" s="564">
        <v>1</v>
      </c>
      <c r="AE1246" s="564">
        <v>1</v>
      </c>
      <c r="AF1246" s="564">
        <v>1</v>
      </c>
      <c r="AG1246" s="564">
        <v>1</v>
      </c>
      <c r="AH1246" s="564">
        <v>1</v>
      </c>
      <c r="AI1246" s="564">
        <v>1</v>
      </c>
      <c r="AJ1246" s="564">
        <v>1</v>
      </c>
      <c r="AK1246" s="564">
        <v>1</v>
      </c>
    </row>
    <row r="1247" spans="1:37">
      <c r="A1247">
        <v>1243</v>
      </c>
      <c r="B1247" s="564">
        <f t="shared" ca="1" si="120"/>
        <v>20</v>
      </c>
      <c r="C1247" s="564">
        <f t="shared" ca="1" si="115"/>
        <v>400</v>
      </c>
      <c r="D1247" s="564">
        <f t="shared" ca="1" si="118"/>
        <v>20</v>
      </c>
      <c r="E1247" s="564">
        <f t="shared" ca="1" si="116"/>
        <v>0</v>
      </c>
      <c r="F1247" s="564">
        <f t="shared" ca="1" si="119"/>
        <v>1</v>
      </c>
      <c r="G1247" s="564">
        <f t="shared" ca="1" si="117"/>
        <v>1.606773672790637</v>
      </c>
      <c r="H1247" s="564">
        <v>1</v>
      </c>
      <c r="I1247" s="564">
        <v>1</v>
      </c>
      <c r="J1247" s="564">
        <v>1</v>
      </c>
      <c r="K1247" s="564">
        <v>1</v>
      </c>
      <c r="L1247" s="564">
        <v>1</v>
      </c>
      <c r="M1247" s="564">
        <v>1</v>
      </c>
      <c r="N1247" s="564">
        <v>1</v>
      </c>
      <c r="O1247" s="564">
        <v>1</v>
      </c>
      <c r="P1247" s="564">
        <v>1</v>
      </c>
      <c r="Q1247" s="564">
        <v>1</v>
      </c>
      <c r="R1247" s="564">
        <v>1</v>
      </c>
      <c r="S1247" s="564">
        <v>1</v>
      </c>
      <c r="T1247" s="564">
        <v>1</v>
      </c>
      <c r="U1247" s="564">
        <v>1</v>
      </c>
      <c r="V1247" s="564">
        <v>1</v>
      </c>
      <c r="W1247" s="564">
        <v>1</v>
      </c>
      <c r="X1247" s="564">
        <v>1</v>
      </c>
      <c r="Y1247" s="564">
        <v>1</v>
      </c>
      <c r="Z1247" s="564">
        <v>1</v>
      </c>
      <c r="AA1247" s="564">
        <v>1</v>
      </c>
      <c r="AB1247" s="564">
        <v>1</v>
      </c>
      <c r="AC1247" s="564">
        <v>1</v>
      </c>
      <c r="AD1247" s="564">
        <v>1</v>
      </c>
      <c r="AE1247" s="564">
        <v>1</v>
      </c>
      <c r="AF1247" s="564">
        <v>1</v>
      </c>
      <c r="AG1247" s="564">
        <v>1</v>
      </c>
      <c r="AH1247" s="564">
        <v>1</v>
      </c>
      <c r="AI1247" s="564">
        <v>1</v>
      </c>
      <c r="AJ1247" s="564">
        <v>1</v>
      </c>
      <c r="AK1247" s="564">
        <v>1</v>
      </c>
    </row>
    <row r="1248" spans="1:37">
      <c r="A1248">
        <v>1244</v>
      </c>
      <c r="B1248" s="564">
        <f t="shared" ca="1" si="120"/>
        <v>0</v>
      </c>
      <c r="C1248" s="564">
        <f t="shared" ca="1" si="115"/>
        <v>0</v>
      </c>
      <c r="D1248" s="564">
        <f t="shared" ca="1" si="118"/>
        <v>0</v>
      </c>
      <c r="E1248" s="564">
        <f t="shared" ca="1" si="116"/>
        <v>0</v>
      </c>
      <c r="F1248" s="564">
        <f t="shared" ca="1" si="119"/>
        <v>1</v>
      </c>
      <c r="G1248" s="564">
        <f t="shared" ca="1" si="117"/>
        <v>1.3881914879781243</v>
      </c>
      <c r="H1248" s="564">
        <v>0</v>
      </c>
      <c r="I1248" s="564">
        <v>0</v>
      </c>
      <c r="J1248" s="564">
        <v>0</v>
      </c>
      <c r="K1248" s="564">
        <v>0</v>
      </c>
      <c r="L1248" s="564">
        <v>0</v>
      </c>
      <c r="M1248" s="564">
        <v>0</v>
      </c>
      <c r="N1248" s="564">
        <v>0</v>
      </c>
      <c r="O1248" s="564">
        <v>0</v>
      </c>
      <c r="P1248" s="564">
        <v>0</v>
      </c>
      <c r="Q1248" s="564">
        <v>0</v>
      </c>
      <c r="R1248" s="564">
        <v>0</v>
      </c>
      <c r="S1248" s="564">
        <v>0</v>
      </c>
      <c r="T1248" s="564">
        <v>0</v>
      </c>
      <c r="U1248" s="564">
        <v>0</v>
      </c>
      <c r="V1248" s="564">
        <v>0</v>
      </c>
      <c r="W1248" s="564">
        <v>0</v>
      </c>
      <c r="X1248" s="564">
        <v>0</v>
      </c>
      <c r="Y1248" s="564">
        <v>0</v>
      </c>
      <c r="Z1248" s="564">
        <v>0</v>
      </c>
      <c r="AA1248" s="564">
        <v>0</v>
      </c>
      <c r="AB1248" s="564">
        <v>0</v>
      </c>
      <c r="AC1248" s="564">
        <v>0</v>
      </c>
      <c r="AD1248" s="564">
        <v>0</v>
      </c>
      <c r="AE1248" s="564">
        <v>0</v>
      </c>
      <c r="AF1248" s="564">
        <v>0</v>
      </c>
      <c r="AG1248" s="564">
        <v>0</v>
      </c>
      <c r="AH1248" s="564">
        <v>0</v>
      </c>
      <c r="AI1248" s="564">
        <v>0</v>
      </c>
      <c r="AJ1248" s="564">
        <v>0</v>
      </c>
      <c r="AK1248" s="564">
        <v>0</v>
      </c>
    </row>
    <row r="1249" spans="1:37">
      <c r="A1249">
        <v>1245</v>
      </c>
      <c r="B1249" s="564">
        <f t="shared" ca="1" si="120"/>
        <v>20</v>
      </c>
      <c r="C1249" s="564">
        <f t="shared" ca="1" si="115"/>
        <v>400</v>
      </c>
      <c r="D1249" s="564">
        <f t="shared" ca="1" si="118"/>
        <v>20</v>
      </c>
      <c r="E1249" s="564">
        <f t="shared" ca="1" si="116"/>
        <v>0</v>
      </c>
      <c r="F1249" s="564">
        <f t="shared" ca="1" si="119"/>
        <v>1</v>
      </c>
      <c r="G1249" s="564">
        <f t="shared" ca="1" si="117"/>
        <v>-3.1731325958489998</v>
      </c>
      <c r="H1249" s="564">
        <v>1</v>
      </c>
      <c r="I1249" s="564">
        <v>1</v>
      </c>
      <c r="J1249" s="564">
        <v>1</v>
      </c>
      <c r="K1249" s="564">
        <v>1</v>
      </c>
      <c r="L1249" s="564">
        <v>1</v>
      </c>
      <c r="M1249" s="564">
        <v>1</v>
      </c>
      <c r="N1249" s="564">
        <v>1</v>
      </c>
      <c r="O1249" s="564">
        <v>1</v>
      </c>
      <c r="P1249" s="564">
        <v>1</v>
      </c>
      <c r="Q1249" s="564">
        <v>1</v>
      </c>
      <c r="R1249" s="564">
        <v>1</v>
      </c>
      <c r="S1249" s="564">
        <v>1</v>
      </c>
      <c r="T1249" s="564">
        <v>1</v>
      </c>
      <c r="U1249" s="564">
        <v>1</v>
      </c>
      <c r="V1249" s="564">
        <v>1</v>
      </c>
      <c r="W1249" s="564">
        <v>1</v>
      </c>
      <c r="X1249" s="564">
        <v>1</v>
      </c>
      <c r="Y1249" s="564">
        <v>1</v>
      </c>
      <c r="Z1249" s="564">
        <v>1</v>
      </c>
      <c r="AA1249" s="564">
        <v>1</v>
      </c>
      <c r="AB1249" s="564">
        <v>1</v>
      </c>
      <c r="AC1249" s="564">
        <v>1</v>
      </c>
      <c r="AD1249" s="564">
        <v>1</v>
      </c>
      <c r="AE1249" s="564">
        <v>1</v>
      </c>
      <c r="AF1249" s="564">
        <v>1</v>
      </c>
      <c r="AG1249" s="564">
        <v>1</v>
      </c>
      <c r="AH1249" s="564">
        <v>1</v>
      </c>
      <c r="AI1249" s="564">
        <v>1</v>
      </c>
      <c r="AJ1249" s="564">
        <v>1</v>
      </c>
      <c r="AK1249" s="564">
        <v>1</v>
      </c>
    </row>
    <row r="1250" spans="1:37">
      <c r="A1250">
        <v>1246</v>
      </c>
      <c r="B1250" s="564">
        <f t="shared" ca="1" si="120"/>
        <v>20</v>
      </c>
      <c r="C1250" s="564">
        <f t="shared" ca="1" si="115"/>
        <v>400</v>
      </c>
      <c r="D1250" s="564">
        <f t="shared" ca="1" si="118"/>
        <v>20</v>
      </c>
      <c r="E1250" s="564">
        <f t="shared" ca="1" si="116"/>
        <v>0</v>
      </c>
      <c r="F1250" s="564">
        <f t="shared" ca="1" si="119"/>
        <v>1</v>
      </c>
      <c r="G1250" s="564">
        <f t="shared" ca="1" si="117"/>
        <v>6.0752803437013654</v>
      </c>
      <c r="H1250" s="564">
        <v>1</v>
      </c>
      <c r="I1250" s="564">
        <v>1</v>
      </c>
      <c r="J1250" s="564">
        <v>1</v>
      </c>
      <c r="K1250" s="564">
        <v>1</v>
      </c>
      <c r="L1250" s="564">
        <v>1</v>
      </c>
      <c r="M1250" s="564">
        <v>1</v>
      </c>
      <c r="N1250" s="564">
        <v>1</v>
      </c>
      <c r="O1250" s="564">
        <v>1</v>
      </c>
      <c r="P1250" s="564">
        <v>1</v>
      </c>
      <c r="Q1250" s="564">
        <v>1</v>
      </c>
      <c r="R1250" s="564">
        <v>1</v>
      </c>
      <c r="S1250" s="564">
        <v>1</v>
      </c>
      <c r="T1250" s="564">
        <v>1</v>
      </c>
      <c r="U1250" s="564">
        <v>1</v>
      </c>
      <c r="V1250" s="564">
        <v>1</v>
      </c>
      <c r="W1250" s="564">
        <v>1</v>
      </c>
      <c r="X1250" s="564">
        <v>1</v>
      </c>
      <c r="Y1250" s="564">
        <v>1</v>
      </c>
      <c r="Z1250" s="564">
        <v>1</v>
      </c>
      <c r="AA1250" s="564">
        <v>1</v>
      </c>
      <c r="AB1250" s="564">
        <v>1</v>
      </c>
      <c r="AC1250" s="564">
        <v>1</v>
      </c>
      <c r="AD1250" s="564">
        <v>1</v>
      </c>
      <c r="AE1250" s="564">
        <v>1</v>
      </c>
      <c r="AF1250" s="564">
        <v>1</v>
      </c>
      <c r="AG1250" s="564">
        <v>1</v>
      </c>
      <c r="AH1250" s="564">
        <v>1</v>
      </c>
      <c r="AI1250" s="564">
        <v>1</v>
      </c>
      <c r="AJ1250" s="564">
        <v>1</v>
      </c>
      <c r="AK1250" s="564">
        <v>1</v>
      </c>
    </row>
    <row r="1251" spans="1:37">
      <c r="A1251">
        <v>1247</v>
      </c>
      <c r="B1251" s="564">
        <f t="shared" ca="1" si="120"/>
        <v>0</v>
      </c>
      <c r="C1251" s="564">
        <f t="shared" ca="1" si="115"/>
        <v>0</v>
      </c>
      <c r="D1251" s="564">
        <f t="shared" ca="1" si="118"/>
        <v>0</v>
      </c>
      <c r="E1251" s="564">
        <f t="shared" ca="1" si="116"/>
        <v>0</v>
      </c>
      <c r="F1251" s="564">
        <f t="shared" ca="1" si="119"/>
        <v>1</v>
      </c>
      <c r="G1251" s="564">
        <f t="shared" ca="1" si="117"/>
        <v>-0.51598102283777858</v>
      </c>
      <c r="H1251" s="564">
        <v>0</v>
      </c>
      <c r="I1251" s="564">
        <v>0</v>
      </c>
      <c r="J1251" s="564">
        <v>0</v>
      </c>
      <c r="K1251" s="564">
        <v>0</v>
      </c>
      <c r="L1251" s="564">
        <v>0</v>
      </c>
      <c r="M1251" s="564">
        <v>0</v>
      </c>
      <c r="N1251" s="564">
        <v>0</v>
      </c>
      <c r="O1251" s="564">
        <v>0</v>
      </c>
      <c r="P1251" s="564">
        <v>0</v>
      </c>
      <c r="Q1251" s="564">
        <v>0</v>
      </c>
      <c r="R1251" s="564">
        <v>0</v>
      </c>
      <c r="S1251" s="564">
        <v>0</v>
      </c>
      <c r="T1251" s="564">
        <v>0</v>
      </c>
      <c r="U1251" s="564">
        <v>0</v>
      </c>
      <c r="V1251" s="564">
        <v>0</v>
      </c>
      <c r="W1251" s="564">
        <v>0</v>
      </c>
      <c r="X1251" s="564">
        <v>0</v>
      </c>
      <c r="Y1251" s="564">
        <v>0</v>
      </c>
      <c r="Z1251" s="564">
        <v>0</v>
      </c>
      <c r="AA1251" s="564">
        <v>0</v>
      </c>
      <c r="AB1251" s="564">
        <v>0</v>
      </c>
      <c r="AC1251" s="564">
        <v>0</v>
      </c>
      <c r="AD1251" s="564">
        <v>0</v>
      </c>
      <c r="AE1251" s="564">
        <v>0</v>
      </c>
      <c r="AF1251" s="564">
        <v>0</v>
      </c>
      <c r="AG1251" s="564">
        <v>0</v>
      </c>
      <c r="AH1251" s="564">
        <v>0</v>
      </c>
      <c r="AI1251" s="564">
        <v>0</v>
      </c>
      <c r="AJ1251" s="564">
        <v>0</v>
      </c>
      <c r="AK1251" s="564">
        <v>0</v>
      </c>
    </row>
    <row r="1252" spans="1:37">
      <c r="A1252">
        <v>1248</v>
      </c>
      <c r="B1252" s="564">
        <f t="shared" ca="1" si="120"/>
        <v>20</v>
      </c>
      <c r="C1252" s="564">
        <f t="shared" ca="1" si="115"/>
        <v>400</v>
      </c>
      <c r="D1252" s="564">
        <f t="shared" ca="1" si="118"/>
        <v>20</v>
      </c>
      <c r="E1252" s="564">
        <f t="shared" ca="1" si="116"/>
        <v>0</v>
      </c>
      <c r="F1252" s="564">
        <f t="shared" ca="1" si="119"/>
        <v>1</v>
      </c>
      <c r="G1252" s="564">
        <f t="shared" ca="1" si="117"/>
        <v>3.3722625068778855</v>
      </c>
      <c r="H1252" s="564">
        <v>1</v>
      </c>
      <c r="I1252" s="564">
        <v>1</v>
      </c>
      <c r="J1252" s="564">
        <v>1</v>
      </c>
      <c r="K1252" s="564">
        <v>1</v>
      </c>
      <c r="L1252" s="564">
        <v>1</v>
      </c>
      <c r="M1252" s="564">
        <v>1</v>
      </c>
      <c r="N1252" s="564">
        <v>1</v>
      </c>
      <c r="O1252" s="564">
        <v>1</v>
      </c>
      <c r="P1252" s="564">
        <v>1</v>
      </c>
      <c r="Q1252" s="564">
        <v>1</v>
      </c>
      <c r="R1252" s="564">
        <v>1</v>
      </c>
      <c r="S1252" s="564">
        <v>1</v>
      </c>
      <c r="T1252" s="564">
        <v>1</v>
      </c>
      <c r="U1252" s="564">
        <v>1</v>
      </c>
      <c r="V1252" s="564">
        <v>1</v>
      </c>
      <c r="W1252" s="564">
        <v>1</v>
      </c>
      <c r="X1252" s="564">
        <v>1</v>
      </c>
      <c r="Y1252" s="564">
        <v>1</v>
      </c>
      <c r="Z1252" s="564">
        <v>1</v>
      </c>
      <c r="AA1252" s="564">
        <v>1</v>
      </c>
      <c r="AB1252" s="564">
        <v>1</v>
      </c>
      <c r="AC1252" s="564">
        <v>1</v>
      </c>
      <c r="AD1252" s="564">
        <v>1</v>
      </c>
      <c r="AE1252" s="564">
        <v>1</v>
      </c>
      <c r="AF1252" s="564">
        <v>1</v>
      </c>
      <c r="AG1252" s="564">
        <v>1</v>
      </c>
      <c r="AH1252" s="564">
        <v>1</v>
      </c>
      <c r="AI1252" s="564">
        <v>1</v>
      </c>
      <c r="AJ1252" s="564">
        <v>1</v>
      </c>
      <c r="AK1252" s="564">
        <v>1</v>
      </c>
    </row>
    <row r="1253" spans="1:37">
      <c r="A1253">
        <v>1249</v>
      </c>
      <c r="B1253" s="564">
        <f t="shared" ca="1" si="120"/>
        <v>20</v>
      </c>
      <c r="C1253" s="564">
        <f t="shared" ca="1" si="115"/>
        <v>400</v>
      </c>
      <c r="D1253" s="564">
        <f t="shared" ca="1" si="118"/>
        <v>20</v>
      </c>
      <c r="E1253" s="564">
        <f t="shared" ca="1" si="116"/>
        <v>0</v>
      </c>
      <c r="F1253" s="564">
        <f t="shared" ca="1" si="119"/>
        <v>1</v>
      </c>
      <c r="G1253" s="564">
        <f t="shared" ca="1" si="117"/>
        <v>1.0725602875991229</v>
      </c>
      <c r="H1253" s="564">
        <v>1</v>
      </c>
      <c r="I1253" s="564">
        <v>1</v>
      </c>
      <c r="J1253" s="564">
        <v>1</v>
      </c>
      <c r="K1253" s="564">
        <v>1</v>
      </c>
      <c r="L1253" s="564">
        <v>1</v>
      </c>
      <c r="M1253" s="564">
        <v>1</v>
      </c>
      <c r="N1253" s="564">
        <v>1</v>
      </c>
      <c r="O1253" s="564">
        <v>1</v>
      </c>
      <c r="P1253" s="564">
        <v>1</v>
      </c>
      <c r="Q1253" s="564">
        <v>1</v>
      </c>
      <c r="R1253" s="564">
        <v>1</v>
      </c>
      <c r="S1253" s="564">
        <v>1</v>
      </c>
      <c r="T1253" s="564">
        <v>1</v>
      </c>
      <c r="U1253" s="564">
        <v>1</v>
      </c>
      <c r="V1253" s="564">
        <v>1</v>
      </c>
      <c r="W1253" s="564">
        <v>1</v>
      </c>
      <c r="X1253" s="564">
        <v>1</v>
      </c>
      <c r="Y1253" s="564">
        <v>1</v>
      </c>
      <c r="Z1253" s="564">
        <v>1</v>
      </c>
      <c r="AA1253" s="564">
        <v>1</v>
      </c>
      <c r="AB1253" s="564">
        <v>1</v>
      </c>
      <c r="AC1253" s="564">
        <v>1</v>
      </c>
      <c r="AD1253" s="564">
        <v>1</v>
      </c>
      <c r="AE1253" s="564">
        <v>1</v>
      </c>
      <c r="AF1253" s="564">
        <v>1</v>
      </c>
      <c r="AG1253" s="564">
        <v>1</v>
      </c>
      <c r="AH1253" s="564">
        <v>1</v>
      </c>
      <c r="AI1253" s="564">
        <v>1</v>
      </c>
      <c r="AJ1253" s="564">
        <v>1</v>
      </c>
      <c r="AK1253" s="564">
        <v>1</v>
      </c>
    </row>
    <row r="1254" spans="1:37">
      <c r="A1254">
        <v>1250</v>
      </c>
      <c r="B1254" s="564">
        <f t="shared" ca="1" si="120"/>
        <v>0</v>
      </c>
      <c r="C1254" s="564">
        <f t="shared" ca="1" si="115"/>
        <v>0</v>
      </c>
      <c r="D1254" s="564">
        <f t="shared" ca="1" si="118"/>
        <v>0</v>
      </c>
      <c r="E1254" s="564">
        <f t="shared" ca="1" si="116"/>
        <v>0</v>
      </c>
      <c r="F1254" s="564">
        <f t="shared" ca="1" si="119"/>
        <v>1</v>
      </c>
      <c r="G1254" s="564">
        <f t="shared" ca="1" si="117"/>
        <v>-8.3040012283616127E-2</v>
      </c>
      <c r="H1254" s="564">
        <v>0</v>
      </c>
      <c r="I1254" s="564">
        <v>0</v>
      </c>
      <c r="J1254" s="564">
        <v>0</v>
      </c>
      <c r="K1254" s="564">
        <v>0</v>
      </c>
      <c r="L1254" s="564">
        <v>0</v>
      </c>
      <c r="M1254" s="564">
        <v>0</v>
      </c>
      <c r="N1254" s="564">
        <v>0</v>
      </c>
      <c r="O1254" s="564">
        <v>0</v>
      </c>
      <c r="P1254" s="564">
        <v>0</v>
      </c>
      <c r="Q1254" s="564">
        <v>0</v>
      </c>
      <c r="R1254" s="564">
        <v>0</v>
      </c>
      <c r="S1254" s="564">
        <v>0</v>
      </c>
      <c r="T1254" s="564">
        <v>0</v>
      </c>
      <c r="U1254" s="564">
        <v>0</v>
      </c>
      <c r="V1254" s="564">
        <v>0</v>
      </c>
      <c r="W1254" s="564">
        <v>0</v>
      </c>
      <c r="X1254" s="564">
        <v>0</v>
      </c>
      <c r="Y1254" s="564">
        <v>0</v>
      </c>
      <c r="Z1254" s="564">
        <v>0</v>
      </c>
      <c r="AA1254" s="564">
        <v>0</v>
      </c>
      <c r="AB1254" s="564">
        <v>0</v>
      </c>
      <c r="AC1254" s="564">
        <v>0</v>
      </c>
      <c r="AD1254" s="564">
        <v>0</v>
      </c>
      <c r="AE1254" s="564">
        <v>0</v>
      </c>
      <c r="AF1254" s="564">
        <v>0</v>
      </c>
      <c r="AG1254" s="564">
        <v>0</v>
      </c>
      <c r="AH1254" s="564">
        <v>0</v>
      </c>
      <c r="AI1254" s="564">
        <v>0</v>
      </c>
      <c r="AJ1254" s="564">
        <v>0</v>
      </c>
      <c r="AK1254" s="564">
        <v>0</v>
      </c>
    </row>
    <row r="1255" spans="1:37">
      <c r="A1255">
        <v>1251</v>
      </c>
      <c r="B1255" s="564">
        <f t="shared" ca="1" si="120"/>
        <v>20</v>
      </c>
      <c r="C1255" s="564">
        <f t="shared" ca="1" si="115"/>
        <v>400</v>
      </c>
      <c r="D1255" s="564">
        <f t="shared" ca="1" si="118"/>
        <v>20</v>
      </c>
      <c r="E1255" s="564">
        <f t="shared" ca="1" si="116"/>
        <v>0</v>
      </c>
      <c r="F1255" s="564">
        <f t="shared" ca="1" si="119"/>
        <v>1</v>
      </c>
      <c r="G1255" s="564">
        <f t="shared" ca="1" si="117"/>
        <v>9.2595123794950727</v>
      </c>
      <c r="H1255" s="564">
        <v>1</v>
      </c>
      <c r="I1255" s="564">
        <v>1</v>
      </c>
      <c r="J1255" s="564">
        <v>1</v>
      </c>
      <c r="K1255" s="564">
        <v>1</v>
      </c>
      <c r="L1255" s="564">
        <v>1</v>
      </c>
      <c r="M1255" s="564">
        <v>1</v>
      </c>
      <c r="N1255" s="564">
        <v>1</v>
      </c>
      <c r="O1255" s="564">
        <v>1</v>
      </c>
      <c r="P1255" s="564">
        <v>1</v>
      </c>
      <c r="Q1255" s="564">
        <v>1</v>
      </c>
      <c r="R1255" s="564">
        <v>1</v>
      </c>
      <c r="S1255" s="564">
        <v>1</v>
      </c>
      <c r="T1255" s="564">
        <v>1</v>
      </c>
      <c r="U1255" s="564">
        <v>1</v>
      </c>
      <c r="V1255" s="564">
        <v>1</v>
      </c>
      <c r="W1255" s="564">
        <v>1</v>
      </c>
      <c r="X1255" s="564">
        <v>1</v>
      </c>
      <c r="Y1255" s="564">
        <v>1</v>
      </c>
      <c r="Z1255" s="564">
        <v>1</v>
      </c>
      <c r="AA1255" s="564">
        <v>1</v>
      </c>
      <c r="AB1255" s="564">
        <v>1</v>
      </c>
      <c r="AC1255" s="564">
        <v>1</v>
      </c>
      <c r="AD1255" s="564">
        <v>1</v>
      </c>
      <c r="AE1255" s="564">
        <v>1</v>
      </c>
      <c r="AF1255" s="564">
        <v>1</v>
      </c>
      <c r="AG1255" s="564">
        <v>1</v>
      </c>
      <c r="AH1255" s="564">
        <v>1</v>
      </c>
      <c r="AI1255" s="564">
        <v>1</v>
      </c>
      <c r="AJ1255" s="564">
        <v>1</v>
      </c>
      <c r="AK1255" s="564">
        <v>1</v>
      </c>
    </row>
    <row r="1256" spans="1:37">
      <c r="A1256">
        <v>1252</v>
      </c>
      <c r="B1256" s="564">
        <f t="shared" ca="1" si="120"/>
        <v>20</v>
      </c>
      <c r="C1256" s="564">
        <f t="shared" ca="1" si="115"/>
        <v>400</v>
      </c>
      <c r="D1256" s="564">
        <f t="shared" ca="1" si="118"/>
        <v>20</v>
      </c>
      <c r="E1256" s="564">
        <f t="shared" ca="1" si="116"/>
        <v>0</v>
      </c>
      <c r="F1256" s="564">
        <f t="shared" ca="1" si="119"/>
        <v>1</v>
      </c>
      <c r="G1256" s="564">
        <f t="shared" ca="1" si="117"/>
        <v>1.1144583401528481</v>
      </c>
      <c r="H1256" s="564">
        <v>1</v>
      </c>
      <c r="I1256" s="564">
        <v>1</v>
      </c>
      <c r="J1256" s="564">
        <v>1</v>
      </c>
      <c r="K1256" s="564">
        <v>1</v>
      </c>
      <c r="L1256" s="564">
        <v>1</v>
      </c>
      <c r="M1256" s="564">
        <v>1</v>
      </c>
      <c r="N1256" s="564">
        <v>1</v>
      </c>
      <c r="O1256" s="564">
        <v>1</v>
      </c>
      <c r="P1256" s="564">
        <v>1</v>
      </c>
      <c r="Q1256" s="564">
        <v>1</v>
      </c>
      <c r="R1256" s="564">
        <v>1</v>
      </c>
      <c r="S1256" s="564">
        <v>1</v>
      </c>
      <c r="T1256" s="564">
        <v>1</v>
      </c>
      <c r="U1256" s="564">
        <v>1</v>
      </c>
      <c r="V1256" s="564">
        <v>1</v>
      </c>
      <c r="W1256" s="564">
        <v>1</v>
      </c>
      <c r="X1256" s="564">
        <v>1</v>
      </c>
      <c r="Y1256" s="564">
        <v>1</v>
      </c>
      <c r="Z1256" s="564">
        <v>1</v>
      </c>
      <c r="AA1256" s="564">
        <v>1</v>
      </c>
      <c r="AB1256" s="564">
        <v>1</v>
      </c>
      <c r="AC1256" s="564">
        <v>1</v>
      </c>
      <c r="AD1256" s="564">
        <v>1</v>
      </c>
      <c r="AE1256" s="564">
        <v>1</v>
      </c>
      <c r="AF1256" s="564">
        <v>1</v>
      </c>
      <c r="AG1256" s="564">
        <v>1</v>
      </c>
      <c r="AH1256" s="564">
        <v>1</v>
      </c>
      <c r="AI1256" s="564">
        <v>1</v>
      </c>
      <c r="AJ1256" s="564">
        <v>1</v>
      </c>
      <c r="AK1256" s="564">
        <v>1</v>
      </c>
    </row>
    <row r="1257" spans="1:37">
      <c r="A1257">
        <v>1253</v>
      </c>
      <c r="B1257" s="564">
        <f t="shared" ca="1" si="120"/>
        <v>0</v>
      </c>
      <c r="C1257" s="564">
        <f t="shared" ca="1" si="115"/>
        <v>0</v>
      </c>
      <c r="D1257" s="564">
        <f t="shared" ca="1" si="118"/>
        <v>0</v>
      </c>
      <c r="E1257" s="564">
        <f t="shared" ca="1" si="116"/>
        <v>0</v>
      </c>
      <c r="F1257" s="564">
        <f t="shared" ca="1" si="119"/>
        <v>1</v>
      </c>
      <c r="G1257" s="564">
        <f t="shared" ca="1" si="117"/>
        <v>-1.7097082071968606</v>
      </c>
      <c r="H1257" s="564">
        <v>0</v>
      </c>
      <c r="I1257" s="564">
        <v>0</v>
      </c>
      <c r="J1257" s="564">
        <v>0</v>
      </c>
      <c r="K1257" s="564">
        <v>0</v>
      </c>
      <c r="L1257" s="564">
        <v>0</v>
      </c>
      <c r="M1257" s="564">
        <v>0</v>
      </c>
      <c r="N1257" s="564">
        <v>0</v>
      </c>
      <c r="O1257" s="564">
        <v>0</v>
      </c>
      <c r="P1257" s="564">
        <v>0</v>
      </c>
      <c r="Q1257" s="564">
        <v>0</v>
      </c>
      <c r="R1257" s="564">
        <v>0</v>
      </c>
      <c r="S1257" s="564">
        <v>0</v>
      </c>
      <c r="T1257" s="564">
        <v>0</v>
      </c>
      <c r="U1257" s="564">
        <v>0</v>
      </c>
      <c r="V1257" s="564">
        <v>0</v>
      </c>
      <c r="W1257" s="564">
        <v>0</v>
      </c>
      <c r="X1257" s="564">
        <v>0</v>
      </c>
      <c r="Y1257" s="564">
        <v>0</v>
      </c>
      <c r="Z1257" s="564">
        <v>0</v>
      </c>
      <c r="AA1257" s="564">
        <v>0</v>
      </c>
      <c r="AB1257" s="564">
        <v>0</v>
      </c>
      <c r="AC1257" s="564">
        <v>0</v>
      </c>
      <c r="AD1257" s="564">
        <v>0</v>
      </c>
      <c r="AE1257" s="564">
        <v>0</v>
      </c>
      <c r="AF1257" s="564">
        <v>0</v>
      </c>
      <c r="AG1257" s="564">
        <v>0</v>
      </c>
      <c r="AH1257" s="564">
        <v>0</v>
      </c>
      <c r="AI1257" s="564">
        <v>0</v>
      </c>
      <c r="AJ1257" s="564">
        <v>0</v>
      </c>
      <c r="AK1257" s="564">
        <v>0</v>
      </c>
    </row>
    <row r="1258" spans="1:37">
      <c r="A1258">
        <v>1254</v>
      </c>
      <c r="B1258" s="564">
        <f t="shared" ca="1" si="120"/>
        <v>16</v>
      </c>
      <c r="C1258" s="564">
        <f t="shared" ca="1" si="115"/>
        <v>256</v>
      </c>
      <c r="D1258" s="564">
        <f t="shared" ca="1" si="118"/>
        <v>16</v>
      </c>
      <c r="E1258" s="564">
        <f t="shared" ca="1" si="116"/>
        <v>3.1999999999999993</v>
      </c>
      <c r="F1258" s="564">
        <f t="shared" ca="1" si="119"/>
        <v>0.66315789473684217</v>
      </c>
      <c r="G1258" s="564">
        <f t="shared" ca="1" si="117"/>
        <v>1.1448473123718577</v>
      </c>
      <c r="H1258" s="564">
        <v>0</v>
      </c>
      <c r="I1258" s="564">
        <v>1</v>
      </c>
      <c r="J1258" s="564">
        <v>1</v>
      </c>
      <c r="K1258" s="564">
        <v>1</v>
      </c>
      <c r="L1258" s="564">
        <v>1</v>
      </c>
      <c r="M1258" s="564">
        <v>0</v>
      </c>
      <c r="N1258" s="564">
        <v>1</v>
      </c>
      <c r="O1258" s="564">
        <v>1</v>
      </c>
      <c r="P1258" s="564">
        <v>1</v>
      </c>
      <c r="Q1258" s="564">
        <v>1</v>
      </c>
      <c r="R1258" s="564">
        <v>1</v>
      </c>
      <c r="S1258" s="564">
        <v>1</v>
      </c>
      <c r="T1258" s="564">
        <v>0</v>
      </c>
      <c r="U1258" s="564">
        <v>0</v>
      </c>
      <c r="V1258" s="564">
        <v>1</v>
      </c>
      <c r="W1258" s="564">
        <v>1</v>
      </c>
      <c r="X1258" s="564">
        <v>1</v>
      </c>
      <c r="Y1258" s="564">
        <v>1</v>
      </c>
      <c r="Z1258" s="564">
        <v>1</v>
      </c>
      <c r="AA1258" s="564">
        <v>1</v>
      </c>
      <c r="AB1258" s="564">
        <v>1</v>
      </c>
      <c r="AC1258" s="564">
        <v>1</v>
      </c>
      <c r="AD1258" s="564">
        <v>1</v>
      </c>
      <c r="AE1258" s="564">
        <v>1</v>
      </c>
      <c r="AF1258" s="564">
        <v>1</v>
      </c>
      <c r="AG1258" s="564">
        <v>1</v>
      </c>
      <c r="AH1258" s="564">
        <v>1</v>
      </c>
      <c r="AI1258" s="564">
        <v>1</v>
      </c>
      <c r="AJ1258" s="564">
        <v>1</v>
      </c>
      <c r="AK1258" s="564">
        <v>1</v>
      </c>
    </row>
    <row r="1259" spans="1:37">
      <c r="A1259">
        <v>1255</v>
      </c>
      <c r="B1259" s="564">
        <f t="shared" ca="1" si="120"/>
        <v>20</v>
      </c>
      <c r="C1259" s="564">
        <f t="shared" ca="1" si="115"/>
        <v>400</v>
      </c>
      <c r="D1259" s="564">
        <f t="shared" ca="1" si="118"/>
        <v>20</v>
      </c>
      <c r="E1259" s="564">
        <f t="shared" ca="1" si="116"/>
        <v>0</v>
      </c>
      <c r="F1259" s="564">
        <f t="shared" ca="1" si="119"/>
        <v>1</v>
      </c>
      <c r="G1259" s="564">
        <f t="shared" ca="1" si="117"/>
        <v>1.3745930239979003</v>
      </c>
      <c r="H1259" s="564">
        <v>1</v>
      </c>
      <c r="I1259" s="564">
        <v>1</v>
      </c>
      <c r="J1259" s="564">
        <v>1</v>
      </c>
      <c r="K1259" s="564">
        <v>1</v>
      </c>
      <c r="L1259" s="564">
        <v>1</v>
      </c>
      <c r="M1259" s="564">
        <v>1</v>
      </c>
      <c r="N1259" s="564">
        <v>1</v>
      </c>
      <c r="O1259" s="564">
        <v>1</v>
      </c>
      <c r="P1259" s="564">
        <v>1</v>
      </c>
      <c r="Q1259" s="564">
        <v>1</v>
      </c>
      <c r="R1259" s="564">
        <v>1</v>
      </c>
      <c r="S1259" s="564">
        <v>1</v>
      </c>
      <c r="T1259" s="564">
        <v>1</v>
      </c>
      <c r="U1259" s="564">
        <v>1</v>
      </c>
      <c r="V1259" s="564">
        <v>1</v>
      </c>
      <c r="W1259" s="564">
        <v>1</v>
      </c>
      <c r="X1259" s="564">
        <v>1</v>
      </c>
      <c r="Y1259" s="564">
        <v>1</v>
      </c>
      <c r="Z1259" s="564">
        <v>1</v>
      </c>
      <c r="AA1259" s="564">
        <v>1</v>
      </c>
      <c r="AB1259" s="564">
        <v>1</v>
      </c>
      <c r="AC1259" s="564">
        <v>1</v>
      </c>
      <c r="AD1259" s="564">
        <v>1</v>
      </c>
      <c r="AE1259" s="564">
        <v>1</v>
      </c>
      <c r="AF1259" s="564">
        <v>1</v>
      </c>
      <c r="AG1259" s="564">
        <v>1</v>
      </c>
      <c r="AH1259" s="564">
        <v>1</v>
      </c>
      <c r="AI1259" s="564">
        <v>1</v>
      </c>
      <c r="AJ1259" s="564">
        <v>1</v>
      </c>
      <c r="AK1259" s="564">
        <v>1</v>
      </c>
    </row>
    <row r="1260" spans="1:37">
      <c r="A1260">
        <v>1256</v>
      </c>
      <c r="B1260" s="564">
        <f t="shared" ca="1" si="120"/>
        <v>11</v>
      </c>
      <c r="C1260" s="564">
        <f t="shared" ca="1" si="115"/>
        <v>121</v>
      </c>
      <c r="D1260" s="564">
        <f t="shared" ca="1" si="118"/>
        <v>11</v>
      </c>
      <c r="E1260" s="564">
        <f t="shared" ca="1" si="116"/>
        <v>4.95</v>
      </c>
      <c r="F1260" s="564">
        <f t="shared" ca="1" si="119"/>
        <v>0.47894736842105268</v>
      </c>
      <c r="G1260" s="564">
        <f t="shared" ca="1" si="117"/>
        <v>-0.73256045783942092</v>
      </c>
      <c r="H1260" s="564">
        <v>1</v>
      </c>
      <c r="I1260" s="564">
        <v>0</v>
      </c>
      <c r="J1260" s="564">
        <v>0</v>
      </c>
      <c r="K1260" s="564">
        <v>1</v>
      </c>
      <c r="L1260" s="564">
        <v>0</v>
      </c>
      <c r="M1260" s="564">
        <v>1</v>
      </c>
      <c r="N1260" s="564">
        <v>0</v>
      </c>
      <c r="O1260" s="564">
        <v>0</v>
      </c>
      <c r="P1260" s="564">
        <v>0</v>
      </c>
      <c r="Q1260" s="564">
        <v>0</v>
      </c>
      <c r="R1260" s="564">
        <v>1</v>
      </c>
      <c r="S1260" s="564">
        <v>1</v>
      </c>
      <c r="T1260" s="564">
        <v>1</v>
      </c>
      <c r="U1260" s="564">
        <v>1</v>
      </c>
      <c r="V1260" s="564">
        <v>1</v>
      </c>
      <c r="W1260" s="564">
        <v>0</v>
      </c>
      <c r="X1260" s="564">
        <v>1</v>
      </c>
      <c r="Y1260" s="564">
        <v>0</v>
      </c>
      <c r="Z1260" s="564">
        <v>1</v>
      </c>
      <c r="AA1260" s="564">
        <v>1</v>
      </c>
      <c r="AB1260" s="564">
        <v>0</v>
      </c>
      <c r="AC1260" s="564">
        <v>0</v>
      </c>
      <c r="AD1260" s="564">
        <v>1</v>
      </c>
      <c r="AE1260" s="564">
        <v>1</v>
      </c>
      <c r="AF1260" s="564">
        <v>0</v>
      </c>
      <c r="AG1260" s="564">
        <v>1</v>
      </c>
      <c r="AH1260" s="564">
        <v>0</v>
      </c>
      <c r="AI1260" s="564">
        <v>1</v>
      </c>
      <c r="AJ1260" s="564">
        <v>1</v>
      </c>
      <c r="AK1260" s="564">
        <v>0</v>
      </c>
    </row>
    <row r="1261" spans="1:37">
      <c r="A1261">
        <v>1257</v>
      </c>
      <c r="B1261" s="564">
        <f t="shared" ca="1" si="120"/>
        <v>10</v>
      </c>
      <c r="C1261" s="564">
        <f t="shared" ca="1" si="115"/>
        <v>100</v>
      </c>
      <c r="D1261" s="564">
        <f t="shared" ca="1" si="118"/>
        <v>10</v>
      </c>
      <c r="E1261" s="564">
        <f t="shared" ca="1" si="116"/>
        <v>5</v>
      </c>
      <c r="F1261" s="564">
        <f t="shared" ca="1" si="119"/>
        <v>0.47368421052631582</v>
      </c>
      <c r="G1261" s="564">
        <f t="shared" ca="1" si="117"/>
        <v>6.4438647430440845</v>
      </c>
      <c r="H1261" s="564">
        <v>0</v>
      </c>
      <c r="I1261" s="564">
        <v>0</v>
      </c>
      <c r="J1261" s="564">
        <v>1</v>
      </c>
      <c r="K1261" s="564">
        <v>1</v>
      </c>
      <c r="L1261" s="564">
        <v>0</v>
      </c>
      <c r="M1261" s="564">
        <v>1</v>
      </c>
      <c r="N1261" s="564">
        <v>0</v>
      </c>
      <c r="O1261" s="564">
        <v>1</v>
      </c>
      <c r="P1261" s="564">
        <v>1</v>
      </c>
      <c r="Q1261" s="564">
        <v>1</v>
      </c>
      <c r="R1261" s="564">
        <v>0</v>
      </c>
      <c r="S1261" s="564">
        <v>1</v>
      </c>
      <c r="T1261" s="564">
        <v>0</v>
      </c>
      <c r="U1261" s="564">
        <v>0</v>
      </c>
      <c r="V1261" s="564">
        <v>1</v>
      </c>
      <c r="W1261" s="564">
        <v>0</v>
      </c>
      <c r="X1261" s="564">
        <v>0</v>
      </c>
      <c r="Y1261" s="564">
        <v>1</v>
      </c>
      <c r="Z1261" s="564">
        <v>1</v>
      </c>
      <c r="AA1261" s="564">
        <v>0</v>
      </c>
      <c r="AB1261" s="564">
        <v>1</v>
      </c>
      <c r="AC1261" s="564">
        <v>1</v>
      </c>
      <c r="AD1261" s="564">
        <v>0</v>
      </c>
      <c r="AE1261" s="564">
        <v>0</v>
      </c>
      <c r="AF1261" s="564">
        <v>0</v>
      </c>
      <c r="AG1261" s="564">
        <v>0</v>
      </c>
      <c r="AH1261" s="564">
        <v>0</v>
      </c>
      <c r="AI1261" s="564">
        <v>1</v>
      </c>
      <c r="AJ1261" s="564">
        <v>1</v>
      </c>
      <c r="AK1261" s="564">
        <v>0</v>
      </c>
    </row>
    <row r="1262" spans="1:37">
      <c r="A1262">
        <v>1258</v>
      </c>
      <c r="B1262" s="564">
        <f t="shared" ca="1" si="120"/>
        <v>0</v>
      </c>
      <c r="C1262" s="564">
        <f t="shared" ca="1" si="115"/>
        <v>0</v>
      </c>
      <c r="D1262" s="564">
        <f t="shared" ca="1" si="118"/>
        <v>0</v>
      </c>
      <c r="E1262" s="564">
        <f t="shared" ca="1" si="116"/>
        <v>0</v>
      </c>
      <c r="F1262" s="564">
        <f t="shared" ca="1" si="119"/>
        <v>1</v>
      </c>
      <c r="G1262" s="564">
        <f t="shared" ca="1" si="117"/>
        <v>8.131834135971209</v>
      </c>
      <c r="H1262" s="564">
        <v>0</v>
      </c>
      <c r="I1262" s="564">
        <v>0</v>
      </c>
      <c r="J1262" s="564">
        <v>0</v>
      </c>
      <c r="K1262" s="564">
        <v>0</v>
      </c>
      <c r="L1262" s="564">
        <v>0</v>
      </c>
      <c r="M1262" s="564">
        <v>0</v>
      </c>
      <c r="N1262" s="564">
        <v>0</v>
      </c>
      <c r="O1262" s="564">
        <v>0</v>
      </c>
      <c r="P1262" s="564">
        <v>0</v>
      </c>
      <c r="Q1262" s="564">
        <v>0</v>
      </c>
      <c r="R1262" s="564">
        <v>0</v>
      </c>
      <c r="S1262" s="564">
        <v>0</v>
      </c>
      <c r="T1262" s="564">
        <v>0</v>
      </c>
      <c r="U1262" s="564">
        <v>0</v>
      </c>
      <c r="V1262" s="564">
        <v>0</v>
      </c>
      <c r="W1262" s="564">
        <v>0</v>
      </c>
      <c r="X1262" s="564">
        <v>0</v>
      </c>
      <c r="Y1262" s="564">
        <v>0</v>
      </c>
      <c r="Z1262" s="564">
        <v>0</v>
      </c>
      <c r="AA1262" s="564">
        <v>0</v>
      </c>
      <c r="AB1262" s="564">
        <v>0</v>
      </c>
      <c r="AC1262" s="564">
        <v>0</v>
      </c>
      <c r="AD1262" s="564">
        <v>0</v>
      </c>
      <c r="AE1262" s="564">
        <v>0</v>
      </c>
      <c r="AF1262" s="564">
        <v>0</v>
      </c>
      <c r="AG1262" s="564">
        <v>0</v>
      </c>
      <c r="AH1262" s="564">
        <v>0</v>
      </c>
      <c r="AI1262" s="564">
        <v>0</v>
      </c>
      <c r="AJ1262" s="564">
        <v>0</v>
      </c>
      <c r="AK1262" s="564">
        <v>0</v>
      </c>
    </row>
    <row r="1263" spans="1:37">
      <c r="A1263">
        <v>1259</v>
      </c>
      <c r="B1263" s="564">
        <f t="shared" ca="1" si="120"/>
        <v>20</v>
      </c>
      <c r="C1263" s="564">
        <f t="shared" ca="1" si="115"/>
        <v>400</v>
      </c>
      <c r="D1263" s="564">
        <f t="shared" ca="1" si="118"/>
        <v>20</v>
      </c>
      <c r="E1263" s="564">
        <f t="shared" ca="1" si="116"/>
        <v>0</v>
      </c>
      <c r="F1263" s="564">
        <f t="shared" ca="1" si="119"/>
        <v>1</v>
      </c>
      <c r="G1263" s="564">
        <f t="shared" ca="1" si="117"/>
        <v>0.85579364681429659</v>
      </c>
      <c r="H1263" s="564">
        <v>1</v>
      </c>
      <c r="I1263" s="564">
        <v>1</v>
      </c>
      <c r="J1263" s="564">
        <v>1</v>
      </c>
      <c r="K1263" s="564">
        <v>1</v>
      </c>
      <c r="L1263" s="564">
        <v>1</v>
      </c>
      <c r="M1263" s="564">
        <v>1</v>
      </c>
      <c r="N1263" s="564">
        <v>1</v>
      </c>
      <c r="O1263" s="564">
        <v>1</v>
      </c>
      <c r="P1263" s="564">
        <v>1</v>
      </c>
      <c r="Q1263" s="564">
        <v>1</v>
      </c>
      <c r="R1263" s="564">
        <v>1</v>
      </c>
      <c r="S1263" s="564">
        <v>1</v>
      </c>
      <c r="T1263" s="564">
        <v>1</v>
      </c>
      <c r="U1263" s="564">
        <v>1</v>
      </c>
      <c r="V1263" s="564">
        <v>1</v>
      </c>
      <c r="W1263" s="564">
        <v>1</v>
      </c>
      <c r="X1263" s="564">
        <v>1</v>
      </c>
      <c r="Y1263" s="564">
        <v>1</v>
      </c>
      <c r="Z1263" s="564">
        <v>1</v>
      </c>
      <c r="AA1263" s="564">
        <v>1</v>
      </c>
      <c r="AB1263" s="564">
        <v>1</v>
      </c>
      <c r="AC1263" s="564">
        <v>1</v>
      </c>
      <c r="AD1263" s="564">
        <v>1</v>
      </c>
      <c r="AE1263" s="564">
        <v>1</v>
      </c>
      <c r="AF1263" s="564">
        <v>1</v>
      </c>
      <c r="AG1263" s="564">
        <v>1</v>
      </c>
      <c r="AH1263" s="564">
        <v>1</v>
      </c>
      <c r="AI1263" s="564">
        <v>1</v>
      </c>
      <c r="AJ1263" s="564">
        <v>1</v>
      </c>
      <c r="AK1263" s="564">
        <v>1</v>
      </c>
    </row>
    <row r="1264" spans="1:37">
      <c r="A1264">
        <v>1260</v>
      </c>
      <c r="B1264" s="564">
        <f t="shared" ca="1" si="120"/>
        <v>0</v>
      </c>
      <c r="C1264" s="564">
        <f t="shared" ca="1" si="115"/>
        <v>0</v>
      </c>
      <c r="D1264" s="564">
        <f t="shared" ca="1" si="118"/>
        <v>0</v>
      </c>
      <c r="E1264" s="564">
        <f t="shared" ca="1" si="116"/>
        <v>0</v>
      </c>
      <c r="F1264" s="564">
        <f t="shared" ca="1" si="119"/>
        <v>1</v>
      </c>
      <c r="G1264" s="564">
        <f t="shared" ca="1" si="117"/>
        <v>0.35384805554080534</v>
      </c>
      <c r="H1264" s="564">
        <v>0</v>
      </c>
      <c r="I1264" s="564">
        <v>0</v>
      </c>
      <c r="J1264" s="564">
        <v>0</v>
      </c>
      <c r="K1264" s="564">
        <v>0</v>
      </c>
      <c r="L1264" s="564">
        <v>0</v>
      </c>
      <c r="M1264" s="564">
        <v>0</v>
      </c>
      <c r="N1264" s="564">
        <v>0</v>
      </c>
      <c r="O1264" s="564">
        <v>0</v>
      </c>
      <c r="P1264" s="564">
        <v>0</v>
      </c>
      <c r="Q1264" s="564">
        <v>0</v>
      </c>
      <c r="R1264" s="564">
        <v>0</v>
      </c>
      <c r="S1264" s="564">
        <v>0</v>
      </c>
      <c r="T1264" s="564">
        <v>0</v>
      </c>
      <c r="U1264" s="564">
        <v>0</v>
      </c>
      <c r="V1264" s="564">
        <v>0</v>
      </c>
      <c r="W1264" s="564">
        <v>0</v>
      </c>
      <c r="X1264" s="564">
        <v>0</v>
      </c>
      <c r="Y1264" s="564">
        <v>0</v>
      </c>
      <c r="Z1264" s="564">
        <v>0</v>
      </c>
      <c r="AA1264" s="564">
        <v>0</v>
      </c>
      <c r="AB1264" s="564">
        <v>0</v>
      </c>
      <c r="AC1264" s="564">
        <v>0</v>
      </c>
      <c r="AD1264" s="564">
        <v>0</v>
      </c>
      <c r="AE1264" s="564">
        <v>0</v>
      </c>
      <c r="AF1264" s="564">
        <v>0</v>
      </c>
      <c r="AG1264" s="564">
        <v>0</v>
      </c>
      <c r="AH1264" s="564">
        <v>0</v>
      </c>
      <c r="AI1264" s="564">
        <v>0</v>
      </c>
      <c r="AJ1264" s="564">
        <v>0</v>
      </c>
      <c r="AK1264" s="564">
        <v>0</v>
      </c>
    </row>
    <row r="1265" spans="1:37">
      <c r="A1265">
        <v>1261</v>
      </c>
      <c r="B1265" s="564">
        <f t="shared" ca="1" si="120"/>
        <v>20</v>
      </c>
      <c r="C1265" s="564">
        <f t="shared" ca="1" si="115"/>
        <v>400</v>
      </c>
      <c r="D1265" s="564">
        <f t="shared" ca="1" si="118"/>
        <v>20</v>
      </c>
      <c r="E1265" s="564">
        <f t="shared" ca="1" si="116"/>
        <v>0</v>
      </c>
      <c r="F1265" s="564">
        <f t="shared" ca="1" si="119"/>
        <v>1</v>
      </c>
      <c r="G1265" s="564">
        <f t="shared" ca="1" si="117"/>
        <v>6.4682014521694846</v>
      </c>
      <c r="H1265" s="564">
        <v>1</v>
      </c>
      <c r="I1265" s="564">
        <v>1</v>
      </c>
      <c r="J1265" s="564">
        <v>1</v>
      </c>
      <c r="K1265" s="564">
        <v>1</v>
      </c>
      <c r="L1265" s="564">
        <v>1</v>
      </c>
      <c r="M1265" s="564">
        <v>1</v>
      </c>
      <c r="N1265" s="564">
        <v>1</v>
      </c>
      <c r="O1265" s="564">
        <v>1</v>
      </c>
      <c r="P1265" s="564">
        <v>1</v>
      </c>
      <c r="Q1265" s="564">
        <v>1</v>
      </c>
      <c r="R1265" s="564">
        <v>1</v>
      </c>
      <c r="S1265" s="564">
        <v>1</v>
      </c>
      <c r="T1265" s="564">
        <v>1</v>
      </c>
      <c r="U1265" s="564">
        <v>1</v>
      </c>
      <c r="V1265" s="564">
        <v>1</v>
      </c>
      <c r="W1265" s="564">
        <v>1</v>
      </c>
      <c r="X1265" s="564">
        <v>1</v>
      </c>
      <c r="Y1265" s="564">
        <v>1</v>
      </c>
      <c r="Z1265" s="564">
        <v>1</v>
      </c>
      <c r="AA1265" s="564">
        <v>1</v>
      </c>
      <c r="AB1265" s="564">
        <v>1</v>
      </c>
      <c r="AC1265" s="564">
        <v>1</v>
      </c>
      <c r="AD1265" s="564">
        <v>1</v>
      </c>
      <c r="AE1265" s="564">
        <v>1</v>
      </c>
      <c r="AF1265" s="564">
        <v>1</v>
      </c>
      <c r="AG1265" s="564">
        <v>1</v>
      </c>
      <c r="AH1265" s="564">
        <v>1</v>
      </c>
      <c r="AI1265" s="564">
        <v>1</v>
      </c>
      <c r="AJ1265" s="564">
        <v>1</v>
      </c>
      <c r="AK1265" s="564">
        <v>1</v>
      </c>
    </row>
    <row r="1266" spans="1:37">
      <c r="A1266">
        <v>1262</v>
      </c>
      <c r="B1266" s="564">
        <f t="shared" ca="1" si="120"/>
        <v>20</v>
      </c>
      <c r="C1266" s="564">
        <f t="shared" ca="1" si="115"/>
        <v>400</v>
      </c>
      <c r="D1266" s="564">
        <f t="shared" ca="1" si="118"/>
        <v>20</v>
      </c>
      <c r="E1266" s="564">
        <f t="shared" ca="1" si="116"/>
        <v>0</v>
      </c>
      <c r="F1266" s="564">
        <f t="shared" ca="1" si="119"/>
        <v>1</v>
      </c>
      <c r="G1266" s="564">
        <f t="shared" ca="1" si="117"/>
        <v>-0.95911691349773154</v>
      </c>
      <c r="H1266" s="564">
        <v>1</v>
      </c>
      <c r="I1266" s="564">
        <v>1</v>
      </c>
      <c r="J1266" s="564">
        <v>1</v>
      </c>
      <c r="K1266" s="564">
        <v>1</v>
      </c>
      <c r="L1266" s="564">
        <v>1</v>
      </c>
      <c r="M1266" s="564">
        <v>1</v>
      </c>
      <c r="N1266" s="564">
        <v>1</v>
      </c>
      <c r="O1266" s="564">
        <v>1</v>
      </c>
      <c r="P1266" s="564">
        <v>1</v>
      </c>
      <c r="Q1266" s="564">
        <v>1</v>
      </c>
      <c r="R1266" s="564">
        <v>1</v>
      </c>
      <c r="S1266" s="564">
        <v>1</v>
      </c>
      <c r="T1266" s="564">
        <v>1</v>
      </c>
      <c r="U1266" s="564">
        <v>1</v>
      </c>
      <c r="V1266" s="564">
        <v>1</v>
      </c>
      <c r="W1266" s="564">
        <v>1</v>
      </c>
      <c r="X1266" s="564">
        <v>1</v>
      </c>
      <c r="Y1266" s="564">
        <v>1</v>
      </c>
      <c r="Z1266" s="564">
        <v>1</v>
      </c>
      <c r="AA1266" s="564">
        <v>1</v>
      </c>
      <c r="AB1266" s="564">
        <v>1</v>
      </c>
      <c r="AC1266" s="564">
        <v>1</v>
      </c>
      <c r="AD1266" s="564">
        <v>1</v>
      </c>
      <c r="AE1266" s="564">
        <v>1</v>
      </c>
      <c r="AF1266" s="564">
        <v>1</v>
      </c>
      <c r="AG1266" s="564">
        <v>1</v>
      </c>
      <c r="AH1266" s="564">
        <v>1</v>
      </c>
      <c r="AI1266" s="564">
        <v>1</v>
      </c>
      <c r="AJ1266" s="564">
        <v>1</v>
      </c>
      <c r="AK1266" s="564">
        <v>1</v>
      </c>
    </row>
    <row r="1267" spans="1:37">
      <c r="A1267">
        <v>1263</v>
      </c>
      <c r="B1267" s="564">
        <f t="shared" ca="1" si="120"/>
        <v>20</v>
      </c>
      <c r="C1267" s="564">
        <f t="shared" ca="1" si="115"/>
        <v>400</v>
      </c>
      <c r="D1267" s="564">
        <f t="shared" ca="1" si="118"/>
        <v>20</v>
      </c>
      <c r="E1267" s="564">
        <f t="shared" ca="1" si="116"/>
        <v>0</v>
      </c>
      <c r="F1267" s="564">
        <f t="shared" ca="1" si="119"/>
        <v>1</v>
      </c>
      <c r="G1267" s="564">
        <f t="shared" ca="1" si="117"/>
        <v>6.7417750990522531</v>
      </c>
      <c r="H1267" s="564">
        <v>1</v>
      </c>
      <c r="I1267" s="564">
        <v>1</v>
      </c>
      <c r="J1267" s="564">
        <v>1</v>
      </c>
      <c r="K1267" s="564">
        <v>1</v>
      </c>
      <c r="L1267" s="564">
        <v>1</v>
      </c>
      <c r="M1267" s="564">
        <v>1</v>
      </c>
      <c r="N1267" s="564">
        <v>1</v>
      </c>
      <c r="O1267" s="564">
        <v>1</v>
      </c>
      <c r="P1267" s="564">
        <v>1</v>
      </c>
      <c r="Q1267" s="564">
        <v>1</v>
      </c>
      <c r="R1267" s="564">
        <v>1</v>
      </c>
      <c r="S1267" s="564">
        <v>1</v>
      </c>
      <c r="T1267" s="564">
        <v>1</v>
      </c>
      <c r="U1267" s="564">
        <v>1</v>
      </c>
      <c r="V1267" s="564">
        <v>1</v>
      </c>
      <c r="W1267" s="564">
        <v>1</v>
      </c>
      <c r="X1267" s="564">
        <v>1</v>
      </c>
      <c r="Y1267" s="564">
        <v>1</v>
      </c>
      <c r="Z1267" s="564">
        <v>1</v>
      </c>
      <c r="AA1267" s="564">
        <v>1</v>
      </c>
      <c r="AB1267" s="564">
        <v>1</v>
      </c>
      <c r="AC1267" s="564">
        <v>1</v>
      </c>
      <c r="AD1267" s="564">
        <v>1</v>
      </c>
      <c r="AE1267" s="564">
        <v>1</v>
      </c>
      <c r="AF1267" s="564">
        <v>1</v>
      </c>
      <c r="AG1267" s="564">
        <v>1</v>
      </c>
      <c r="AH1267" s="564">
        <v>1</v>
      </c>
      <c r="AI1267" s="564">
        <v>1</v>
      </c>
      <c r="AJ1267" s="564">
        <v>1</v>
      </c>
      <c r="AK1267" s="564">
        <v>1</v>
      </c>
    </row>
    <row r="1268" spans="1:37">
      <c r="A1268">
        <v>1264</v>
      </c>
      <c r="B1268" s="564">
        <f t="shared" ca="1" si="120"/>
        <v>20</v>
      </c>
      <c r="C1268" s="564">
        <f t="shared" ca="1" si="115"/>
        <v>400</v>
      </c>
      <c r="D1268" s="564">
        <f t="shared" ca="1" si="118"/>
        <v>20</v>
      </c>
      <c r="E1268" s="564">
        <f t="shared" ca="1" si="116"/>
        <v>0</v>
      </c>
      <c r="F1268" s="564">
        <f t="shared" ca="1" si="119"/>
        <v>1</v>
      </c>
      <c r="G1268" s="564">
        <f t="shared" ca="1" si="117"/>
        <v>5.5707577433739921</v>
      </c>
      <c r="H1268" s="564">
        <v>1</v>
      </c>
      <c r="I1268" s="564">
        <v>1</v>
      </c>
      <c r="J1268" s="564">
        <v>1</v>
      </c>
      <c r="K1268" s="564">
        <v>1</v>
      </c>
      <c r="L1268" s="564">
        <v>1</v>
      </c>
      <c r="M1268" s="564">
        <v>1</v>
      </c>
      <c r="N1268" s="564">
        <v>1</v>
      </c>
      <c r="O1268" s="564">
        <v>1</v>
      </c>
      <c r="P1268" s="564">
        <v>1</v>
      </c>
      <c r="Q1268" s="564">
        <v>1</v>
      </c>
      <c r="R1268" s="564">
        <v>1</v>
      </c>
      <c r="S1268" s="564">
        <v>1</v>
      </c>
      <c r="T1268" s="564">
        <v>1</v>
      </c>
      <c r="U1268" s="564">
        <v>1</v>
      </c>
      <c r="V1268" s="564">
        <v>1</v>
      </c>
      <c r="W1268" s="564">
        <v>1</v>
      </c>
      <c r="X1268" s="564">
        <v>1</v>
      </c>
      <c r="Y1268" s="564">
        <v>1</v>
      </c>
      <c r="Z1268" s="564">
        <v>1</v>
      </c>
      <c r="AA1268" s="564">
        <v>1</v>
      </c>
      <c r="AB1268" s="564">
        <v>1</v>
      </c>
      <c r="AC1268" s="564">
        <v>1</v>
      </c>
      <c r="AD1268" s="564">
        <v>1</v>
      </c>
      <c r="AE1268" s="564">
        <v>1</v>
      </c>
      <c r="AF1268" s="564">
        <v>1</v>
      </c>
      <c r="AG1268" s="564">
        <v>1</v>
      </c>
      <c r="AH1268" s="564">
        <v>1</v>
      </c>
      <c r="AI1268" s="564">
        <v>1</v>
      </c>
      <c r="AJ1268" s="564">
        <v>1</v>
      </c>
      <c r="AK1268" s="564">
        <v>1</v>
      </c>
    </row>
    <row r="1269" spans="1:37">
      <c r="A1269">
        <v>1265</v>
      </c>
      <c r="B1269" s="564">
        <f t="shared" ca="1" si="120"/>
        <v>0</v>
      </c>
      <c r="C1269" s="564">
        <f t="shared" ca="1" si="115"/>
        <v>0</v>
      </c>
      <c r="D1269" s="564">
        <f t="shared" ca="1" si="118"/>
        <v>0</v>
      </c>
      <c r="E1269" s="564">
        <f t="shared" ca="1" si="116"/>
        <v>0</v>
      </c>
      <c r="F1269" s="564">
        <f t="shared" ca="1" si="119"/>
        <v>1</v>
      </c>
      <c r="G1269" s="564">
        <f t="shared" ca="1" si="117"/>
        <v>-0.69394170128429433</v>
      </c>
      <c r="H1269" s="564">
        <v>0</v>
      </c>
      <c r="I1269" s="564">
        <v>0</v>
      </c>
      <c r="J1269" s="564">
        <v>0</v>
      </c>
      <c r="K1269" s="564">
        <v>0</v>
      </c>
      <c r="L1269" s="564">
        <v>0</v>
      </c>
      <c r="M1269" s="564">
        <v>0</v>
      </c>
      <c r="N1269" s="564">
        <v>0</v>
      </c>
      <c r="O1269" s="564">
        <v>0</v>
      </c>
      <c r="P1269" s="564">
        <v>0</v>
      </c>
      <c r="Q1269" s="564">
        <v>0</v>
      </c>
      <c r="R1269" s="564">
        <v>0</v>
      </c>
      <c r="S1269" s="564">
        <v>0</v>
      </c>
      <c r="T1269" s="564">
        <v>0</v>
      </c>
      <c r="U1269" s="564">
        <v>0</v>
      </c>
      <c r="V1269" s="564">
        <v>0</v>
      </c>
      <c r="W1269" s="564">
        <v>0</v>
      </c>
      <c r="X1269" s="564">
        <v>0</v>
      </c>
      <c r="Y1269" s="564">
        <v>0</v>
      </c>
      <c r="Z1269" s="564">
        <v>0</v>
      </c>
      <c r="AA1269" s="564">
        <v>0</v>
      </c>
      <c r="AB1269" s="564">
        <v>0</v>
      </c>
      <c r="AC1269" s="564">
        <v>0</v>
      </c>
      <c r="AD1269" s="564">
        <v>0</v>
      </c>
      <c r="AE1269" s="564">
        <v>0</v>
      </c>
      <c r="AF1269" s="564">
        <v>0</v>
      </c>
      <c r="AG1269" s="564">
        <v>0</v>
      </c>
      <c r="AH1269" s="564">
        <v>0</v>
      </c>
      <c r="AI1269" s="564">
        <v>0</v>
      </c>
      <c r="AJ1269" s="564">
        <v>0</v>
      </c>
      <c r="AK1269" s="564">
        <v>0</v>
      </c>
    </row>
    <row r="1270" spans="1:37">
      <c r="A1270">
        <v>1266</v>
      </c>
      <c r="B1270" s="564">
        <f t="shared" ca="1" si="120"/>
        <v>20</v>
      </c>
      <c r="C1270" s="564">
        <f t="shared" ca="1" si="115"/>
        <v>400</v>
      </c>
      <c r="D1270" s="564">
        <f t="shared" ca="1" si="118"/>
        <v>20</v>
      </c>
      <c r="E1270" s="564">
        <f t="shared" ca="1" si="116"/>
        <v>0</v>
      </c>
      <c r="F1270" s="564">
        <f t="shared" ca="1" si="119"/>
        <v>1</v>
      </c>
      <c r="G1270" s="564">
        <f t="shared" ca="1" si="117"/>
        <v>-0.70214551911164302</v>
      </c>
      <c r="H1270" s="564">
        <v>1</v>
      </c>
      <c r="I1270" s="564">
        <v>1</v>
      </c>
      <c r="J1270" s="564">
        <v>1</v>
      </c>
      <c r="K1270" s="564">
        <v>1</v>
      </c>
      <c r="L1270" s="564">
        <v>1</v>
      </c>
      <c r="M1270" s="564">
        <v>1</v>
      </c>
      <c r="N1270" s="564">
        <v>1</v>
      </c>
      <c r="O1270" s="564">
        <v>1</v>
      </c>
      <c r="P1270" s="564">
        <v>1</v>
      </c>
      <c r="Q1270" s="564">
        <v>1</v>
      </c>
      <c r="R1270" s="564">
        <v>1</v>
      </c>
      <c r="S1270" s="564">
        <v>1</v>
      </c>
      <c r="T1270" s="564">
        <v>1</v>
      </c>
      <c r="U1270" s="564">
        <v>1</v>
      </c>
      <c r="V1270" s="564">
        <v>1</v>
      </c>
      <c r="W1270" s="564">
        <v>1</v>
      </c>
      <c r="X1270" s="564">
        <v>1</v>
      </c>
      <c r="Y1270" s="564">
        <v>1</v>
      </c>
      <c r="Z1270" s="564">
        <v>1</v>
      </c>
      <c r="AA1270" s="564">
        <v>1</v>
      </c>
      <c r="AB1270" s="564">
        <v>1</v>
      </c>
      <c r="AC1270" s="564">
        <v>1</v>
      </c>
      <c r="AD1270" s="564">
        <v>1</v>
      </c>
      <c r="AE1270" s="564">
        <v>1</v>
      </c>
      <c r="AF1270" s="564">
        <v>1</v>
      </c>
      <c r="AG1270" s="564">
        <v>1</v>
      </c>
      <c r="AH1270" s="564">
        <v>1</v>
      </c>
      <c r="AI1270" s="564">
        <v>1</v>
      </c>
      <c r="AJ1270" s="564">
        <v>1</v>
      </c>
      <c r="AK1270" s="564">
        <v>1</v>
      </c>
    </row>
    <row r="1271" spans="1:37">
      <c r="A1271">
        <v>1267</v>
      </c>
      <c r="B1271" s="564">
        <f t="shared" ca="1" si="120"/>
        <v>0</v>
      </c>
      <c r="C1271" s="564">
        <f t="shared" ca="1" si="115"/>
        <v>0</v>
      </c>
      <c r="D1271" s="564">
        <f t="shared" ca="1" si="118"/>
        <v>0</v>
      </c>
      <c r="E1271" s="564">
        <f t="shared" ca="1" si="116"/>
        <v>0</v>
      </c>
      <c r="F1271" s="564">
        <f t="shared" ca="1" si="119"/>
        <v>1</v>
      </c>
      <c r="G1271" s="564">
        <f t="shared" ca="1" si="117"/>
        <v>1.5964652808275943</v>
      </c>
      <c r="H1271" s="564">
        <v>0</v>
      </c>
      <c r="I1271" s="564">
        <v>0</v>
      </c>
      <c r="J1271" s="564">
        <v>0</v>
      </c>
      <c r="K1271" s="564">
        <v>0</v>
      </c>
      <c r="L1271" s="564">
        <v>0</v>
      </c>
      <c r="M1271" s="564">
        <v>0</v>
      </c>
      <c r="N1271" s="564">
        <v>0</v>
      </c>
      <c r="O1271" s="564">
        <v>0</v>
      </c>
      <c r="P1271" s="564">
        <v>0</v>
      </c>
      <c r="Q1271" s="564">
        <v>0</v>
      </c>
      <c r="R1271" s="564">
        <v>0</v>
      </c>
      <c r="S1271" s="564">
        <v>0</v>
      </c>
      <c r="T1271" s="564">
        <v>0</v>
      </c>
      <c r="U1271" s="564">
        <v>0</v>
      </c>
      <c r="V1271" s="564">
        <v>0</v>
      </c>
      <c r="W1271" s="564">
        <v>0</v>
      </c>
      <c r="X1271" s="564">
        <v>0</v>
      </c>
      <c r="Y1271" s="564">
        <v>0</v>
      </c>
      <c r="Z1271" s="564">
        <v>0</v>
      </c>
      <c r="AA1271" s="564">
        <v>0</v>
      </c>
      <c r="AB1271" s="564">
        <v>0</v>
      </c>
      <c r="AC1271" s="564">
        <v>0</v>
      </c>
      <c r="AD1271" s="564">
        <v>0</v>
      </c>
      <c r="AE1271" s="564">
        <v>0</v>
      </c>
      <c r="AF1271" s="564">
        <v>0</v>
      </c>
      <c r="AG1271" s="564">
        <v>0</v>
      </c>
      <c r="AH1271" s="564">
        <v>0</v>
      </c>
      <c r="AI1271" s="564">
        <v>0</v>
      </c>
      <c r="AJ1271" s="564">
        <v>0</v>
      </c>
      <c r="AK1271" s="564">
        <v>0</v>
      </c>
    </row>
    <row r="1272" spans="1:37">
      <c r="A1272">
        <v>1268</v>
      </c>
      <c r="B1272" s="564">
        <f t="shared" ca="1" si="120"/>
        <v>6</v>
      </c>
      <c r="C1272" s="564">
        <f t="shared" ca="1" si="115"/>
        <v>36</v>
      </c>
      <c r="D1272" s="564">
        <f t="shared" ca="1" si="118"/>
        <v>6</v>
      </c>
      <c r="E1272" s="564">
        <f t="shared" ca="1" si="116"/>
        <v>4.2</v>
      </c>
      <c r="F1272" s="564">
        <f t="shared" ca="1" si="119"/>
        <v>0.55789473684210522</v>
      </c>
      <c r="G1272" s="564">
        <f t="shared" ca="1" si="117"/>
        <v>7.2792627740425839</v>
      </c>
      <c r="H1272" s="564">
        <v>1</v>
      </c>
      <c r="I1272" s="564">
        <v>0</v>
      </c>
      <c r="J1272" s="564">
        <v>0</v>
      </c>
      <c r="K1272" s="564">
        <v>0</v>
      </c>
      <c r="L1272" s="564">
        <v>0</v>
      </c>
      <c r="M1272" s="564">
        <v>0</v>
      </c>
      <c r="N1272" s="564">
        <v>1</v>
      </c>
      <c r="O1272" s="564">
        <v>0</v>
      </c>
      <c r="P1272" s="564">
        <v>1</v>
      </c>
      <c r="Q1272" s="564">
        <v>1</v>
      </c>
      <c r="R1272" s="564">
        <v>0</v>
      </c>
      <c r="S1272" s="564">
        <v>0</v>
      </c>
      <c r="T1272" s="564">
        <v>1</v>
      </c>
      <c r="U1272" s="564">
        <v>0</v>
      </c>
      <c r="V1272" s="564">
        <v>0</v>
      </c>
      <c r="W1272" s="564">
        <v>1</v>
      </c>
      <c r="X1272" s="564">
        <v>0</v>
      </c>
      <c r="Y1272" s="564">
        <v>0</v>
      </c>
      <c r="Z1272" s="564">
        <v>0</v>
      </c>
      <c r="AA1272" s="564">
        <v>0</v>
      </c>
      <c r="AB1272" s="564">
        <v>0</v>
      </c>
      <c r="AC1272" s="564">
        <v>0</v>
      </c>
      <c r="AD1272" s="564">
        <v>0</v>
      </c>
      <c r="AE1272" s="564">
        <v>1</v>
      </c>
      <c r="AF1272" s="564">
        <v>0</v>
      </c>
      <c r="AG1272" s="564">
        <v>0</v>
      </c>
      <c r="AH1272" s="564">
        <v>0</v>
      </c>
      <c r="AI1272" s="564">
        <v>0</v>
      </c>
      <c r="AJ1272" s="564">
        <v>0</v>
      </c>
      <c r="AK1272" s="564">
        <v>1</v>
      </c>
    </row>
    <row r="1273" spans="1:37">
      <c r="A1273">
        <v>1269</v>
      </c>
      <c r="B1273" s="564">
        <f t="shared" ca="1" si="120"/>
        <v>20</v>
      </c>
      <c r="C1273" s="564">
        <f t="shared" ca="1" si="115"/>
        <v>400</v>
      </c>
      <c r="D1273" s="564">
        <f t="shared" ca="1" si="118"/>
        <v>20</v>
      </c>
      <c r="E1273" s="564">
        <f t="shared" ca="1" si="116"/>
        <v>0</v>
      </c>
      <c r="F1273" s="564">
        <f t="shared" ca="1" si="119"/>
        <v>1</v>
      </c>
      <c r="G1273" s="564">
        <f t="shared" ca="1" si="117"/>
        <v>-1.3141332488028068E-2</v>
      </c>
      <c r="H1273" s="564">
        <v>1</v>
      </c>
      <c r="I1273" s="564">
        <v>1</v>
      </c>
      <c r="J1273" s="564">
        <v>1</v>
      </c>
      <c r="K1273" s="564">
        <v>1</v>
      </c>
      <c r="L1273" s="564">
        <v>1</v>
      </c>
      <c r="M1273" s="564">
        <v>1</v>
      </c>
      <c r="N1273" s="564">
        <v>1</v>
      </c>
      <c r="O1273" s="564">
        <v>1</v>
      </c>
      <c r="P1273" s="564">
        <v>1</v>
      </c>
      <c r="Q1273" s="564">
        <v>1</v>
      </c>
      <c r="R1273" s="564">
        <v>1</v>
      </c>
      <c r="S1273" s="564">
        <v>1</v>
      </c>
      <c r="T1273" s="564">
        <v>1</v>
      </c>
      <c r="U1273" s="564">
        <v>1</v>
      </c>
      <c r="V1273" s="564">
        <v>1</v>
      </c>
      <c r="W1273" s="564">
        <v>1</v>
      </c>
      <c r="X1273" s="564">
        <v>1</v>
      </c>
      <c r="Y1273" s="564">
        <v>1</v>
      </c>
      <c r="Z1273" s="564">
        <v>1</v>
      </c>
      <c r="AA1273" s="564">
        <v>1</v>
      </c>
      <c r="AB1273" s="564">
        <v>1</v>
      </c>
      <c r="AC1273" s="564">
        <v>1</v>
      </c>
      <c r="AD1273" s="564">
        <v>1</v>
      </c>
      <c r="AE1273" s="564">
        <v>1</v>
      </c>
      <c r="AF1273" s="564">
        <v>1</v>
      </c>
      <c r="AG1273" s="564">
        <v>1</v>
      </c>
      <c r="AH1273" s="564">
        <v>1</v>
      </c>
      <c r="AI1273" s="564">
        <v>1</v>
      </c>
      <c r="AJ1273" s="564">
        <v>1</v>
      </c>
      <c r="AK1273" s="564">
        <v>1</v>
      </c>
    </row>
    <row r="1274" spans="1:37">
      <c r="A1274">
        <v>1270</v>
      </c>
      <c r="B1274" s="564">
        <f t="shared" ca="1" si="120"/>
        <v>20</v>
      </c>
      <c r="C1274" s="564">
        <f t="shared" ca="1" si="115"/>
        <v>400</v>
      </c>
      <c r="D1274" s="564">
        <f t="shared" ca="1" si="118"/>
        <v>20</v>
      </c>
      <c r="E1274" s="564">
        <f t="shared" ca="1" si="116"/>
        <v>0</v>
      </c>
      <c r="F1274" s="564">
        <f t="shared" ca="1" si="119"/>
        <v>1</v>
      </c>
      <c r="G1274" s="564">
        <f t="shared" ca="1" si="117"/>
        <v>2.9775222745181891</v>
      </c>
      <c r="H1274" s="564">
        <v>1</v>
      </c>
      <c r="I1274" s="564">
        <v>1</v>
      </c>
      <c r="J1274" s="564">
        <v>1</v>
      </c>
      <c r="K1274" s="564">
        <v>1</v>
      </c>
      <c r="L1274" s="564">
        <v>1</v>
      </c>
      <c r="M1274" s="564">
        <v>1</v>
      </c>
      <c r="N1274" s="564">
        <v>1</v>
      </c>
      <c r="O1274" s="564">
        <v>1</v>
      </c>
      <c r="P1274" s="564">
        <v>1</v>
      </c>
      <c r="Q1274" s="564">
        <v>1</v>
      </c>
      <c r="R1274" s="564">
        <v>1</v>
      </c>
      <c r="S1274" s="564">
        <v>1</v>
      </c>
      <c r="T1274" s="564">
        <v>1</v>
      </c>
      <c r="U1274" s="564">
        <v>1</v>
      </c>
      <c r="V1274" s="564">
        <v>1</v>
      </c>
      <c r="W1274" s="564">
        <v>1</v>
      </c>
      <c r="X1274" s="564">
        <v>1</v>
      </c>
      <c r="Y1274" s="564">
        <v>1</v>
      </c>
      <c r="Z1274" s="564">
        <v>1</v>
      </c>
      <c r="AA1274" s="564">
        <v>1</v>
      </c>
      <c r="AB1274" s="564">
        <v>1</v>
      </c>
      <c r="AC1274" s="564">
        <v>1</v>
      </c>
      <c r="AD1274" s="564">
        <v>1</v>
      </c>
      <c r="AE1274" s="564">
        <v>1</v>
      </c>
      <c r="AF1274" s="564">
        <v>1</v>
      </c>
      <c r="AG1274" s="564">
        <v>1</v>
      </c>
      <c r="AH1274" s="564">
        <v>1</v>
      </c>
      <c r="AI1274" s="564">
        <v>1</v>
      </c>
      <c r="AJ1274" s="564">
        <v>1</v>
      </c>
      <c r="AK1274" s="564">
        <v>1</v>
      </c>
    </row>
    <row r="1275" spans="1:37">
      <c r="A1275">
        <v>1271</v>
      </c>
      <c r="B1275" s="564">
        <f t="shared" ca="1" si="120"/>
        <v>8</v>
      </c>
      <c r="C1275" s="564">
        <f t="shared" ca="1" si="115"/>
        <v>64</v>
      </c>
      <c r="D1275" s="564">
        <f t="shared" ca="1" si="118"/>
        <v>8</v>
      </c>
      <c r="E1275" s="564">
        <f t="shared" ca="1" si="116"/>
        <v>4.8</v>
      </c>
      <c r="F1275" s="564">
        <f t="shared" ca="1" si="119"/>
        <v>0.49473684210526314</v>
      </c>
      <c r="G1275" s="564">
        <f t="shared" ca="1" si="117"/>
        <v>-0.83709710929050929</v>
      </c>
      <c r="H1275" s="564">
        <v>1</v>
      </c>
      <c r="I1275" s="564">
        <v>1</v>
      </c>
      <c r="J1275" s="564">
        <v>0</v>
      </c>
      <c r="K1275" s="564">
        <v>0</v>
      </c>
      <c r="L1275" s="564">
        <v>1</v>
      </c>
      <c r="M1275" s="564">
        <v>1</v>
      </c>
      <c r="N1275" s="564">
        <v>0</v>
      </c>
      <c r="O1275" s="564">
        <v>1</v>
      </c>
      <c r="P1275" s="564">
        <v>0</v>
      </c>
      <c r="Q1275" s="564">
        <v>0</v>
      </c>
      <c r="R1275" s="564">
        <v>0</v>
      </c>
      <c r="S1275" s="564">
        <v>0</v>
      </c>
      <c r="T1275" s="564">
        <v>0</v>
      </c>
      <c r="U1275" s="564">
        <v>0</v>
      </c>
      <c r="V1275" s="564">
        <v>0</v>
      </c>
      <c r="W1275" s="564">
        <v>1</v>
      </c>
      <c r="X1275" s="564">
        <v>1</v>
      </c>
      <c r="Y1275" s="564">
        <v>0</v>
      </c>
      <c r="Z1275" s="564">
        <v>0</v>
      </c>
      <c r="AA1275" s="564">
        <v>1</v>
      </c>
      <c r="AB1275" s="564">
        <v>1</v>
      </c>
      <c r="AC1275" s="564">
        <v>1</v>
      </c>
      <c r="AD1275" s="564">
        <v>1</v>
      </c>
      <c r="AE1275" s="564">
        <v>0</v>
      </c>
      <c r="AF1275" s="564">
        <v>0</v>
      </c>
      <c r="AG1275" s="564">
        <v>0</v>
      </c>
      <c r="AH1275" s="564">
        <v>1</v>
      </c>
      <c r="AI1275" s="564">
        <v>0</v>
      </c>
      <c r="AJ1275" s="564">
        <v>0</v>
      </c>
      <c r="AK1275" s="564">
        <v>0</v>
      </c>
    </row>
    <row r="1276" spans="1:37">
      <c r="A1276">
        <v>1272</v>
      </c>
      <c r="B1276" s="564">
        <f t="shared" ca="1" si="120"/>
        <v>0</v>
      </c>
      <c r="C1276" s="564">
        <f t="shared" ca="1" si="115"/>
        <v>0</v>
      </c>
      <c r="D1276" s="564">
        <f t="shared" ca="1" si="118"/>
        <v>0</v>
      </c>
      <c r="E1276" s="564">
        <f t="shared" ca="1" si="116"/>
        <v>0</v>
      </c>
      <c r="F1276" s="564">
        <f t="shared" ca="1" si="119"/>
        <v>1</v>
      </c>
      <c r="G1276" s="564">
        <f t="shared" ca="1" si="117"/>
        <v>6.867476894501058</v>
      </c>
      <c r="H1276" s="564">
        <v>0</v>
      </c>
      <c r="I1276" s="564">
        <v>0</v>
      </c>
      <c r="J1276" s="564">
        <v>0</v>
      </c>
      <c r="K1276" s="564">
        <v>0</v>
      </c>
      <c r="L1276" s="564">
        <v>0</v>
      </c>
      <c r="M1276" s="564">
        <v>0</v>
      </c>
      <c r="N1276" s="564">
        <v>0</v>
      </c>
      <c r="O1276" s="564">
        <v>0</v>
      </c>
      <c r="P1276" s="564">
        <v>0</v>
      </c>
      <c r="Q1276" s="564">
        <v>0</v>
      </c>
      <c r="R1276" s="564">
        <v>0</v>
      </c>
      <c r="S1276" s="564">
        <v>0</v>
      </c>
      <c r="T1276" s="564">
        <v>0</v>
      </c>
      <c r="U1276" s="564">
        <v>0</v>
      </c>
      <c r="V1276" s="564">
        <v>0</v>
      </c>
      <c r="W1276" s="564">
        <v>0</v>
      </c>
      <c r="X1276" s="564">
        <v>0</v>
      </c>
      <c r="Y1276" s="564">
        <v>0</v>
      </c>
      <c r="Z1276" s="564">
        <v>0</v>
      </c>
      <c r="AA1276" s="564">
        <v>0</v>
      </c>
      <c r="AB1276" s="564">
        <v>0</v>
      </c>
      <c r="AC1276" s="564">
        <v>0</v>
      </c>
      <c r="AD1276" s="564">
        <v>0</v>
      </c>
      <c r="AE1276" s="564">
        <v>0</v>
      </c>
      <c r="AF1276" s="564">
        <v>0</v>
      </c>
      <c r="AG1276" s="564">
        <v>0</v>
      </c>
      <c r="AH1276" s="564">
        <v>0</v>
      </c>
      <c r="AI1276" s="564">
        <v>0</v>
      </c>
      <c r="AJ1276" s="564">
        <v>0</v>
      </c>
      <c r="AK1276" s="564">
        <v>0</v>
      </c>
    </row>
    <row r="1277" spans="1:37">
      <c r="A1277">
        <v>1273</v>
      </c>
      <c r="B1277" s="564">
        <f t="shared" ca="1" si="120"/>
        <v>0</v>
      </c>
      <c r="C1277" s="564">
        <f t="shared" ca="1" si="115"/>
        <v>0</v>
      </c>
      <c r="D1277" s="564">
        <f t="shared" ca="1" si="118"/>
        <v>0</v>
      </c>
      <c r="E1277" s="564">
        <f t="shared" ca="1" si="116"/>
        <v>0</v>
      </c>
      <c r="F1277" s="564">
        <f t="shared" ca="1" si="119"/>
        <v>1</v>
      </c>
      <c r="G1277" s="564">
        <f t="shared" ca="1" si="117"/>
        <v>-4.619380182097947</v>
      </c>
      <c r="H1277" s="564">
        <v>0</v>
      </c>
      <c r="I1277" s="564">
        <v>0</v>
      </c>
      <c r="J1277" s="564">
        <v>0</v>
      </c>
      <c r="K1277" s="564">
        <v>0</v>
      </c>
      <c r="L1277" s="564">
        <v>0</v>
      </c>
      <c r="M1277" s="564">
        <v>0</v>
      </c>
      <c r="N1277" s="564">
        <v>0</v>
      </c>
      <c r="O1277" s="564">
        <v>0</v>
      </c>
      <c r="P1277" s="564">
        <v>0</v>
      </c>
      <c r="Q1277" s="564">
        <v>0</v>
      </c>
      <c r="R1277" s="564">
        <v>0</v>
      </c>
      <c r="S1277" s="564">
        <v>0</v>
      </c>
      <c r="T1277" s="564">
        <v>0</v>
      </c>
      <c r="U1277" s="564">
        <v>0</v>
      </c>
      <c r="V1277" s="564">
        <v>0</v>
      </c>
      <c r="W1277" s="564">
        <v>0</v>
      </c>
      <c r="X1277" s="564">
        <v>0</v>
      </c>
      <c r="Y1277" s="564">
        <v>0</v>
      </c>
      <c r="Z1277" s="564">
        <v>0</v>
      </c>
      <c r="AA1277" s="564">
        <v>0</v>
      </c>
      <c r="AB1277" s="564">
        <v>0</v>
      </c>
      <c r="AC1277" s="564">
        <v>0</v>
      </c>
      <c r="AD1277" s="564">
        <v>0</v>
      </c>
      <c r="AE1277" s="564">
        <v>0</v>
      </c>
      <c r="AF1277" s="564">
        <v>0</v>
      </c>
      <c r="AG1277" s="564">
        <v>0</v>
      </c>
      <c r="AH1277" s="564">
        <v>0</v>
      </c>
      <c r="AI1277" s="564">
        <v>0</v>
      </c>
      <c r="AJ1277" s="564">
        <v>0</v>
      </c>
      <c r="AK1277" s="564">
        <v>0</v>
      </c>
    </row>
    <row r="1278" spans="1:37">
      <c r="A1278">
        <v>1274</v>
      </c>
      <c r="B1278" s="564">
        <f t="shared" ca="1" si="120"/>
        <v>20</v>
      </c>
      <c r="C1278" s="564">
        <f t="shared" ca="1" si="115"/>
        <v>400</v>
      </c>
      <c r="D1278" s="564">
        <f t="shared" ca="1" si="118"/>
        <v>20</v>
      </c>
      <c r="E1278" s="564">
        <f t="shared" ca="1" si="116"/>
        <v>0</v>
      </c>
      <c r="F1278" s="564">
        <f t="shared" ca="1" si="119"/>
        <v>1</v>
      </c>
      <c r="G1278" s="564">
        <f t="shared" ca="1" si="117"/>
        <v>0.1837465127304464</v>
      </c>
      <c r="H1278" s="564">
        <v>1</v>
      </c>
      <c r="I1278" s="564">
        <v>1</v>
      </c>
      <c r="J1278" s="564">
        <v>1</v>
      </c>
      <c r="K1278" s="564">
        <v>1</v>
      </c>
      <c r="L1278" s="564">
        <v>1</v>
      </c>
      <c r="M1278" s="564">
        <v>1</v>
      </c>
      <c r="N1278" s="564">
        <v>1</v>
      </c>
      <c r="O1278" s="564">
        <v>1</v>
      </c>
      <c r="P1278" s="564">
        <v>1</v>
      </c>
      <c r="Q1278" s="564">
        <v>1</v>
      </c>
      <c r="R1278" s="564">
        <v>1</v>
      </c>
      <c r="S1278" s="564">
        <v>1</v>
      </c>
      <c r="T1278" s="564">
        <v>1</v>
      </c>
      <c r="U1278" s="564">
        <v>1</v>
      </c>
      <c r="V1278" s="564">
        <v>1</v>
      </c>
      <c r="W1278" s="564">
        <v>1</v>
      </c>
      <c r="X1278" s="564">
        <v>1</v>
      </c>
      <c r="Y1278" s="564">
        <v>1</v>
      </c>
      <c r="Z1278" s="564">
        <v>1</v>
      </c>
      <c r="AA1278" s="564">
        <v>1</v>
      </c>
      <c r="AB1278" s="564">
        <v>1</v>
      </c>
      <c r="AC1278" s="564">
        <v>1</v>
      </c>
      <c r="AD1278" s="564">
        <v>1</v>
      </c>
      <c r="AE1278" s="564">
        <v>1</v>
      </c>
      <c r="AF1278" s="564">
        <v>1</v>
      </c>
      <c r="AG1278" s="564">
        <v>1</v>
      </c>
      <c r="AH1278" s="564">
        <v>1</v>
      </c>
      <c r="AI1278" s="564">
        <v>1</v>
      </c>
      <c r="AJ1278" s="564">
        <v>1</v>
      </c>
      <c r="AK1278" s="564">
        <v>1</v>
      </c>
    </row>
    <row r="1279" spans="1:37">
      <c r="A1279">
        <v>1275</v>
      </c>
      <c r="B1279" s="564">
        <f t="shared" ca="1" si="120"/>
        <v>20</v>
      </c>
      <c r="C1279" s="564">
        <f t="shared" ca="1" si="115"/>
        <v>400</v>
      </c>
      <c r="D1279" s="564">
        <f t="shared" ca="1" si="118"/>
        <v>20</v>
      </c>
      <c r="E1279" s="564">
        <f t="shared" ca="1" si="116"/>
        <v>0</v>
      </c>
      <c r="F1279" s="564">
        <f t="shared" ca="1" si="119"/>
        <v>1</v>
      </c>
      <c r="G1279" s="564">
        <f t="shared" ca="1" si="117"/>
        <v>-0.59517362885585912</v>
      </c>
      <c r="H1279" s="564">
        <v>1</v>
      </c>
      <c r="I1279" s="564">
        <v>1</v>
      </c>
      <c r="J1279" s="564">
        <v>1</v>
      </c>
      <c r="K1279" s="564">
        <v>1</v>
      </c>
      <c r="L1279" s="564">
        <v>1</v>
      </c>
      <c r="M1279" s="564">
        <v>1</v>
      </c>
      <c r="N1279" s="564">
        <v>1</v>
      </c>
      <c r="O1279" s="564">
        <v>1</v>
      </c>
      <c r="P1279" s="564">
        <v>1</v>
      </c>
      <c r="Q1279" s="564">
        <v>1</v>
      </c>
      <c r="R1279" s="564">
        <v>1</v>
      </c>
      <c r="S1279" s="564">
        <v>1</v>
      </c>
      <c r="T1279" s="564">
        <v>1</v>
      </c>
      <c r="U1279" s="564">
        <v>1</v>
      </c>
      <c r="V1279" s="564">
        <v>1</v>
      </c>
      <c r="W1279" s="564">
        <v>1</v>
      </c>
      <c r="X1279" s="564">
        <v>1</v>
      </c>
      <c r="Y1279" s="564">
        <v>1</v>
      </c>
      <c r="Z1279" s="564">
        <v>1</v>
      </c>
      <c r="AA1279" s="564">
        <v>1</v>
      </c>
      <c r="AB1279" s="564">
        <v>1</v>
      </c>
      <c r="AC1279" s="564">
        <v>1</v>
      </c>
      <c r="AD1279" s="564">
        <v>1</v>
      </c>
      <c r="AE1279" s="564">
        <v>1</v>
      </c>
      <c r="AF1279" s="564">
        <v>1</v>
      </c>
      <c r="AG1279" s="564">
        <v>1</v>
      </c>
      <c r="AH1279" s="564">
        <v>1</v>
      </c>
      <c r="AI1279" s="564">
        <v>1</v>
      </c>
      <c r="AJ1279" s="564">
        <v>1</v>
      </c>
      <c r="AK1279" s="564">
        <v>1</v>
      </c>
    </row>
    <row r="1280" spans="1:37">
      <c r="A1280">
        <v>1276</v>
      </c>
      <c r="B1280" s="564">
        <f t="shared" ca="1" si="120"/>
        <v>4</v>
      </c>
      <c r="C1280" s="564">
        <f t="shared" ca="1" si="115"/>
        <v>16</v>
      </c>
      <c r="D1280" s="564">
        <f t="shared" ca="1" si="118"/>
        <v>4</v>
      </c>
      <c r="E1280" s="564">
        <f t="shared" ca="1" si="116"/>
        <v>3.2</v>
      </c>
      <c r="F1280" s="564">
        <f t="shared" ca="1" si="119"/>
        <v>0.66315789473684217</v>
      </c>
      <c r="G1280" s="564">
        <f t="shared" ca="1" si="117"/>
        <v>2.2799922339141063</v>
      </c>
      <c r="H1280" s="564">
        <v>0</v>
      </c>
      <c r="I1280" s="564">
        <v>0</v>
      </c>
      <c r="J1280" s="564">
        <v>0</v>
      </c>
      <c r="K1280" s="564">
        <v>0</v>
      </c>
      <c r="L1280" s="564">
        <v>0</v>
      </c>
      <c r="M1280" s="564">
        <v>1</v>
      </c>
      <c r="N1280" s="564">
        <v>0</v>
      </c>
      <c r="O1280" s="564">
        <v>0</v>
      </c>
      <c r="P1280" s="564">
        <v>0</v>
      </c>
      <c r="Q1280" s="564">
        <v>1</v>
      </c>
      <c r="R1280" s="564">
        <v>0</v>
      </c>
      <c r="S1280" s="564">
        <v>0</v>
      </c>
      <c r="T1280" s="564">
        <v>1</v>
      </c>
      <c r="U1280" s="564">
        <v>0</v>
      </c>
      <c r="V1280" s="564">
        <v>0</v>
      </c>
      <c r="W1280" s="564">
        <v>0</v>
      </c>
      <c r="X1280" s="564">
        <v>0</v>
      </c>
      <c r="Y1280" s="564">
        <v>0</v>
      </c>
      <c r="Z1280" s="564">
        <v>1</v>
      </c>
      <c r="AA1280" s="564">
        <v>0</v>
      </c>
      <c r="AB1280" s="564">
        <v>0</v>
      </c>
      <c r="AC1280" s="564">
        <v>0</v>
      </c>
      <c r="AD1280" s="564">
        <v>1</v>
      </c>
      <c r="AE1280" s="564">
        <v>0</v>
      </c>
      <c r="AF1280" s="564">
        <v>0</v>
      </c>
      <c r="AG1280" s="564">
        <v>1</v>
      </c>
      <c r="AH1280" s="564">
        <v>0</v>
      </c>
      <c r="AI1280" s="564">
        <v>1</v>
      </c>
      <c r="AJ1280" s="564">
        <v>1</v>
      </c>
      <c r="AK1280" s="564">
        <v>0</v>
      </c>
    </row>
    <row r="1281" spans="1:37">
      <c r="A1281">
        <v>1277</v>
      </c>
      <c r="B1281" s="564">
        <f t="shared" ca="1" si="120"/>
        <v>0</v>
      </c>
      <c r="C1281" s="564">
        <f t="shared" ca="1" si="115"/>
        <v>0</v>
      </c>
      <c r="D1281" s="564">
        <f t="shared" ca="1" si="118"/>
        <v>0</v>
      </c>
      <c r="E1281" s="564">
        <f t="shared" ca="1" si="116"/>
        <v>0</v>
      </c>
      <c r="F1281" s="564">
        <f t="shared" ca="1" si="119"/>
        <v>1</v>
      </c>
      <c r="G1281" s="564">
        <f t="shared" ca="1" si="117"/>
        <v>-9.8436683844276978</v>
      </c>
      <c r="H1281" s="564">
        <v>0</v>
      </c>
      <c r="I1281" s="564">
        <v>0</v>
      </c>
      <c r="J1281" s="564">
        <v>0</v>
      </c>
      <c r="K1281" s="564">
        <v>0</v>
      </c>
      <c r="L1281" s="564">
        <v>0</v>
      </c>
      <c r="M1281" s="564">
        <v>0</v>
      </c>
      <c r="N1281" s="564">
        <v>0</v>
      </c>
      <c r="O1281" s="564">
        <v>0</v>
      </c>
      <c r="P1281" s="564">
        <v>0</v>
      </c>
      <c r="Q1281" s="564">
        <v>0</v>
      </c>
      <c r="R1281" s="564">
        <v>0</v>
      </c>
      <c r="S1281" s="564">
        <v>0</v>
      </c>
      <c r="T1281" s="564">
        <v>0</v>
      </c>
      <c r="U1281" s="564">
        <v>0</v>
      </c>
      <c r="V1281" s="564">
        <v>0</v>
      </c>
      <c r="W1281" s="564">
        <v>0</v>
      </c>
      <c r="X1281" s="564">
        <v>0</v>
      </c>
      <c r="Y1281" s="564">
        <v>0</v>
      </c>
      <c r="Z1281" s="564">
        <v>0</v>
      </c>
      <c r="AA1281" s="564">
        <v>0</v>
      </c>
      <c r="AB1281" s="564">
        <v>0</v>
      </c>
      <c r="AC1281" s="564">
        <v>0</v>
      </c>
      <c r="AD1281" s="564">
        <v>0</v>
      </c>
      <c r="AE1281" s="564">
        <v>0</v>
      </c>
      <c r="AF1281" s="564">
        <v>0</v>
      </c>
      <c r="AG1281" s="564">
        <v>0</v>
      </c>
      <c r="AH1281" s="564">
        <v>0</v>
      </c>
      <c r="AI1281" s="564">
        <v>0</v>
      </c>
      <c r="AJ1281" s="564">
        <v>0</v>
      </c>
      <c r="AK1281" s="564">
        <v>0</v>
      </c>
    </row>
    <row r="1282" spans="1:37">
      <c r="A1282">
        <v>1278</v>
      </c>
      <c r="B1282" s="564">
        <f t="shared" ca="1" si="120"/>
        <v>20</v>
      </c>
      <c r="C1282" s="564">
        <f t="shared" ca="1" si="115"/>
        <v>400</v>
      </c>
      <c r="D1282" s="564">
        <f t="shared" ca="1" si="118"/>
        <v>20</v>
      </c>
      <c r="E1282" s="564">
        <f t="shared" ca="1" si="116"/>
        <v>0</v>
      </c>
      <c r="F1282" s="564">
        <f t="shared" ca="1" si="119"/>
        <v>1</v>
      </c>
      <c r="G1282" s="564">
        <f t="shared" ca="1" si="117"/>
        <v>1.5078418754888769</v>
      </c>
      <c r="H1282" s="564">
        <v>1</v>
      </c>
      <c r="I1282" s="564">
        <v>1</v>
      </c>
      <c r="J1282" s="564">
        <v>1</v>
      </c>
      <c r="K1282" s="564">
        <v>1</v>
      </c>
      <c r="L1282" s="564">
        <v>1</v>
      </c>
      <c r="M1282" s="564">
        <v>1</v>
      </c>
      <c r="N1282" s="564">
        <v>1</v>
      </c>
      <c r="O1282" s="564">
        <v>1</v>
      </c>
      <c r="P1282" s="564">
        <v>1</v>
      </c>
      <c r="Q1282" s="564">
        <v>1</v>
      </c>
      <c r="R1282" s="564">
        <v>1</v>
      </c>
      <c r="S1282" s="564">
        <v>1</v>
      </c>
      <c r="T1282" s="564">
        <v>1</v>
      </c>
      <c r="U1282" s="564">
        <v>1</v>
      </c>
      <c r="V1282" s="564">
        <v>1</v>
      </c>
      <c r="W1282" s="564">
        <v>1</v>
      </c>
      <c r="X1282" s="564">
        <v>1</v>
      </c>
      <c r="Y1282" s="564">
        <v>1</v>
      </c>
      <c r="Z1282" s="564">
        <v>1</v>
      </c>
      <c r="AA1282" s="564">
        <v>1</v>
      </c>
      <c r="AB1282" s="564">
        <v>1</v>
      </c>
      <c r="AC1282" s="564">
        <v>1</v>
      </c>
      <c r="AD1282" s="564">
        <v>1</v>
      </c>
      <c r="AE1282" s="564">
        <v>1</v>
      </c>
      <c r="AF1282" s="564">
        <v>1</v>
      </c>
      <c r="AG1282" s="564">
        <v>1</v>
      </c>
      <c r="AH1282" s="564">
        <v>1</v>
      </c>
      <c r="AI1282" s="564">
        <v>1</v>
      </c>
      <c r="AJ1282" s="564">
        <v>1</v>
      </c>
      <c r="AK1282" s="564">
        <v>1</v>
      </c>
    </row>
    <row r="1283" spans="1:37">
      <c r="A1283">
        <v>1279</v>
      </c>
      <c r="B1283" s="564">
        <f t="shared" ca="1" si="120"/>
        <v>20</v>
      </c>
      <c r="C1283" s="564">
        <f t="shared" ca="1" si="115"/>
        <v>400</v>
      </c>
      <c r="D1283" s="564">
        <f t="shared" ca="1" si="118"/>
        <v>20</v>
      </c>
      <c r="E1283" s="564">
        <f t="shared" ca="1" si="116"/>
        <v>0</v>
      </c>
      <c r="F1283" s="564">
        <f t="shared" ca="1" si="119"/>
        <v>1</v>
      </c>
      <c r="G1283" s="564">
        <f t="shared" ca="1" si="117"/>
        <v>-1.7235257324232149</v>
      </c>
      <c r="H1283" s="564">
        <v>1</v>
      </c>
      <c r="I1283" s="564">
        <v>1</v>
      </c>
      <c r="J1283" s="564">
        <v>1</v>
      </c>
      <c r="K1283" s="564">
        <v>1</v>
      </c>
      <c r="L1283" s="564">
        <v>1</v>
      </c>
      <c r="M1283" s="564">
        <v>1</v>
      </c>
      <c r="N1283" s="564">
        <v>1</v>
      </c>
      <c r="O1283" s="564">
        <v>1</v>
      </c>
      <c r="P1283" s="564">
        <v>1</v>
      </c>
      <c r="Q1283" s="564">
        <v>1</v>
      </c>
      <c r="R1283" s="564">
        <v>1</v>
      </c>
      <c r="S1283" s="564">
        <v>1</v>
      </c>
      <c r="T1283" s="564">
        <v>1</v>
      </c>
      <c r="U1283" s="564">
        <v>1</v>
      </c>
      <c r="V1283" s="564">
        <v>1</v>
      </c>
      <c r="W1283" s="564">
        <v>1</v>
      </c>
      <c r="X1283" s="564">
        <v>1</v>
      </c>
      <c r="Y1283" s="564">
        <v>1</v>
      </c>
      <c r="Z1283" s="564">
        <v>1</v>
      </c>
      <c r="AA1283" s="564">
        <v>1</v>
      </c>
      <c r="AB1283" s="564">
        <v>1</v>
      </c>
      <c r="AC1283" s="564">
        <v>1</v>
      </c>
      <c r="AD1283" s="564">
        <v>1</v>
      </c>
      <c r="AE1283" s="564">
        <v>1</v>
      </c>
      <c r="AF1283" s="564">
        <v>1</v>
      </c>
      <c r="AG1283" s="564">
        <v>1</v>
      </c>
      <c r="AH1283" s="564">
        <v>1</v>
      </c>
      <c r="AI1283" s="564">
        <v>1</v>
      </c>
      <c r="AJ1283" s="564">
        <v>1</v>
      </c>
      <c r="AK1283" s="564">
        <v>1</v>
      </c>
    </row>
    <row r="1284" spans="1:37">
      <c r="A1284">
        <v>1280</v>
      </c>
      <c r="B1284" s="564">
        <f t="shared" ca="1" si="120"/>
        <v>20</v>
      </c>
      <c r="C1284" s="564">
        <f t="shared" ca="1" si="115"/>
        <v>400</v>
      </c>
      <c r="D1284" s="564">
        <f t="shared" ca="1" si="118"/>
        <v>20</v>
      </c>
      <c r="E1284" s="564">
        <f t="shared" ca="1" si="116"/>
        <v>0</v>
      </c>
      <c r="F1284" s="564">
        <f t="shared" ca="1" si="119"/>
        <v>1</v>
      </c>
      <c r="G1284" s="564">
        <f t="shared" ca="1" si="117"/>
        <v>-5.3199691879620463</v>
      </c>
      <c r="H1284" s="564">
        <v>1</v>
      </c>
      <c r="I1284" s="564">
        <v>1</v>
      </c>
      <c r="J1284" s="564">
        <v>1</v>
      </c>
      <c r="K1284" s="564">
        <v>1</v>
      </c>
      <c r="L1284" s="564">
        <v>1</v>
      </c>
      <c r="M1284" s="564">
        <v>1</v>
      </c>
      <c r="N1284" s="564">
        <v>1</v>
      </c>
      <c r="O1284" s="564">
        <v>1</v>
      </c>
      <c r="P1284" s="564">
        <v>1</v>
      </c>
      <c r="Q1284" s="564">
        <v>1</v>
      </c>
      <c r="R1284" s="564">
        <v>1</v>
      </c>
      <c r="S1284" s="564">
        <v>1</v>
      </c>
      <c r="T1284" s="564">
        <v>1</v>
      </c>
      <c r="U1284" s="564">
        <v>1</v>
      </c>
      <c r="V1284" s="564">
        <v>1</v>
      </c>
      <c r="W1284" s="564">
        <v>1</v>
      </c>
      <c r="X1284" s="564">
        <v>1</v>
      </c>
      <c r="Y1284" s="564">
        <v>1</v>
      </c>
      <c r="Z1284" s="564">
        <v>1</v>
      </c>
      <c r="AA1284" s="564">
        <v>1</v>
      </c>
      <c r="AB1284" s="564">
        <v>1</v>
      </c>
      <c r="AC1284" s="564">
        <v>1</v>
      </c>
      <c r="AD1284" s="564">
        <v>1</v>
      </c>
      <c r="AE1284" s="564">
        <v>1</v>
      </c>
      <c r="AF1284" s="564">
        <v>1</v>
      </c>
      <c r="AG1284" s="564">
        <v>1</v>
      </c>
      <c r="AH1284" s="564">
        <v>1</v>
      </c>
      <c r="AI1284" s="564">
        <v>1</v>
      </c>
      <c r="AJ1284" s="564">
        <v>1</v>
      </c>
      <c r="AK1284" s="564">
        <v>1</v>
      </c>
    </row>
    <row r="1285" spans="1:37">
      <c r="A1285">
        <v>1281</v>
      </c>
      <c r="B1285" s="564">
        <f t="shared" ca="1" si="120"/>
        <v>20</v>
      </c>
      <c r="C1285" s="564">
        <f t="shared" ref="C1285:C1348" ca="1" si="121">B1285^2</f>
        <v>400</v>
      </c>
      <c r="D1285" s="564">
        <f t="shared" ca="1" si="118"/>
        <v>20</v>
      </c>
      <c r="E1285" s="564">
        <f t="shared" ref="E1285:E1348" ca="1" si="122">D1285-((B1285^2)/H$1)</f>
        <v>0</v>
      </c>
      <c r="F1285" s="564">
        <f t="shared" ca="1" si="119"/>
        <v>1</v>
      </c>
      <c r="G1285" s="564">
        <f t="shared" ref="G1285:G1348" ca="1" si="123">I$2+NORMSINV(RAND())*K$2</f>
        <v>2.7130416675061158</v>
      </c>
      <c r="H1285" s="564">
        <v>1</v>
      </c>
      <c r="I1285" s="564">
        <v>1</v>
      </c>
      <c r="J1285" s="564">
        <v>1</v>
      </c>
      <c r="K1285" s="564">
        <v>1</v>
      </c>
      <c r="L1285" s="564">
        <v>1</v>
      </c>
      <c r="M1285" s="564">
        <v>1</v>
      </c>
      <c r="N1285" s="564">
        <v>1</v>
      </c>
      <c r="O1285" s="564">
        <v>1</v>
      </c>
      <c r="P1285" s="564">
        <v>1</v>
      </c>
      <c r="Q1285" s="564">
        <v>1</v>
      </c>
      <c r="R1285" s="564">
        <v>1</v>
      </c>
      <c r="S1285" s="564">
        <v>1</v>
      </c>
      <c r="T1285" s="564">
        <v>1</v>
      </c>
      <c r="U1285" s="564">
        <v>1</v>
      </c>
      <c r="V1285" s="564">
        <v>1</v>
      </c>
      <c r="W1285" s="564">
        <v>1</v>
      </c>
      <c r="X1285" s="564">
        <v>1</v>
      </c>
      <c r="Y1285" s="564">
        <v>1</v>
      </c>
      <c r="Z1285" s="564">
        <v>1</v>
      </c>
      <c r="AA1285" s="564">
        <v>1</v>
      </c>
      <c r="AB1285" s="564">
        <v>1</v>
      </c>
      <c r="AC1285" s="564">
        <v>1</v>
      </c>
      <c r="AD1285" s="564">
        <v>1</v>
      </c>
      <c r="AE1285" s="564">
        <v>1</v>
      </c>
      <c r="AF1285" s="564">
        <v>1</v>
      </c>
      <c r="AG1285" s="564">
        <v>1</v>
      </c>
      <c r="AH1285" s="564">
        <v>1</v>
      </c>
      <c r="AI1285" s="564">
        <v>1</v>
      </c>
      <c r="AJ1285" s="564">
        <v>1</v>
      </c>
      <c r="AK1285" s="564">
        <v>1</v>
      </c>
    </row>
    <row r="1286" spans="1:37">
      <c r="A1286">
        <v>1282</v>
      </c>
      <c r="B1286" s="564">
        <f t="shared" ca="1" si="120"/>
        <v>0</v>
      </c>
      <c r="C1286" s="564">
        <f t="shared" ca="1" si="121"/>
        <v>0</v>
      </c>
      <c r="D1286" s="564">
        <f t="shared" ref="D1286:D1349" ca="1" si="124">B1286</f>
        <v>0</v>
      </c>
      <c r="E1286" s="564">
        <f t="shared" ca="1" si="122"/>
        <v>0</v>
      </c>
      <c r="F1286" s="564">
        <f t="shared" ref="F1286:F1349" ca="1" si="125">1-(2*B1286*(H$1-B1286)/(H$1*(H$1-1)))</f>
        <v>1</v>
      </c>
      <c r="G1286" s="564">
        <f t="shared" ca="1" si="123"/>
        <v>1.0978231775148006</v>
      </c>
      <c r="H1286" s="564">
        <v>0</v>
      </c>
      <c r="I1286" s="564">
        <v>0</v>
      </c>
      <c r="J1286" s="564">
        <v>0</v>
      </c>
      <c r="K1286" s="564">
        <v>0</v>
      </c>
      <c r="L1286" s="564">
        <v>0</v>
      </c>
      <c r="M1286" s="564">
        <v>0</v>
      </c>
      <c r="N1286" s="564">
        <v>0</v>
      </c>
      <c r="O1286" s="564">
        <v>0</v>
      </c>
      <c r="P1286" s="564">
        <v>0</v>
      </c>
      <c r="Q1286" s="564">
        <v>0</v>
      </c>
      <c r="R1286" s="564">
        <v>0</v>
      </c>
      <c r="S1286" s="564">
        <v>0</v>
      </c>
      <c r="T1286" s="564">
        <v>0</v>
      </c>
      <c r="U1286" s="564">
        <v>0</v>
      </c>
      <c r="V1286" s="564">
        <v>0</v>
      </c>
      <c r="W1286" s="564">
        <v>0</v>
      </c>
      <c r="X1286" s="564">
        <v>0</v>
      </c>
      <c r="Y1286" s="564">
        <v>0</v>
      </c>
      <c r="Z1286" s="564">
        <v>0</v>
      </c>
      <c r="AA1286" s="564">
        <v>0</v>
      </c>
      <c r="AB1286" s="564">
        <v>0</v>
      </c>
      <c r="AC1286" s="564">
        <v>0</v>
      </c>
      <c r="AD1286" s="564">
        <v>0</v>
      </c>
      <c r="AE1286" s="564">
        <v>0</v>
      </c>
      <c r="AF1286" s="564">
        <v>0</v>
      </c>
      <c r="AG1286" s="564">
        <v>0</v>
      </c>
      <c r="AH1286" s="564">
        <v>0</v>
      </c>
      <c r="AI1286" s="564">
        <v>0</v>
      </c>
      <c r="AJ1286" s="564">
        <v>0</v>
      </c>
      <c r="AK1286" s="564">
        <v>0</v>
      </c>
    </row>
    <row r="1287" spans="1:37">
      <c r="A1287">
        <v>1283</v>
      </c>
      <c r="B1287" s="564">
        <f t="shared" ref="B1287:B1350" ca="1" si="126">SUM(INDIRECT("H"&amp;A1287+4&amp;":"&amp;HLOOKUP(H$1,$AA$1:$BD$2,2,0)&amp;A1287+4))</f>
        <v>20</v>
      </c>
      <c r="C1287" s="564">
        <f t="shared" ca="1" si="121"/>
        <v>400</v>
      </c>
      <c r="D1287" s="564">
        <f t="shared" ca="1" si="124"/>
        <v>20</v>
      </c>
      <c r="E1287" s="564">
        <f t="shared" ca="1" si="122"/>
        <v>0</v>
      </c>
      <c r="F1287" s="564">
        <f t="shared" ca="1" si="125"/>
        <v>1</v>
      </c>
      <c r="G1287" s="564">
        <f t="shared" ca="1" si="123"/>
        <v>2.7508093953354571</v>
      </c>
      <c r="H1287" s="564">
        <v>1</v>
      </c>
      <c r="I1287" s="564">
        <v>1</v>
      </c>
      <c r="J1287" s="564">
        <v>1</v>
      </c>
      <c r="K1287" s="564">
        <v>1</v>
      </c>
      <c r="L1287" s="564">
        <v>1</v>
      </c>
      <c r="M1287" s="564">
        <v>1</v>
      </c>
      <c r="N1287" s="564">
        <v>1</v>
      </c>
      <c r="O1287" s="564">
        <v>1</v>
      </c>
      <c r="P1287" s="564">
        <v>1</v>
      </c>
      <c r="Q1287" s="564">
        <v>1</v>
      </c>
      <c r="R1287" s="564">
        <v>1</v>
      </c>
      <c r="S1287" s="564">
        <v>1</v>
      </c>
      <c r="T1287" s="564">
        <v>1</v>
      </c>
      <c r="U1287" s="564">
        <v>1</v>
      </c>
      <c r="V1287" s="564">
        <v>1</v>
      </c>
      <c r="W1287" s="564">
        <v>1</v>
      </c>
      <c r="X1287" s="564">
        <v>1</v>
      </c>
      <c r="Y1287" s="564">
        <v>1</v>
      </c>
      <c r="Z1287" s="564">
        <v>1</v>
      </c>
      <c r="AA1287" s="564">
        <v>1</v>
      </c>
      <c r="AB1287" s="564">
        <v>1</v>
      </c>
      <c r="AC1287" s="564">
        <v>1</v>
      </c>
      <c r="AD1287" s="564">
        <v>1</v>
      </c>
      <c r="AE1287" s="564">
        <v>1</v>
      </c>
      <c r="AF1287" s="564">
        <v>1</v>
      </c>
      <c r="AG1287" s="564">
        <v>1</v>
      </c>
      <c r="AH1287" s="564">
        <v>1</v>
      </c>
      <c r="AI1287" s="564">
        <v>1</v>
      </c>
      <c r="AJ1287" s="564">
        <v>1</v>
      </c>
      <c r="AK1287" s="564">
        <v>1</v>
      </c>
    </row>
    <row r="1288" spans="1:37">
      <c r="A1288">
        <v>1284</v>
      </c>
      <c r="B1288" s="564">
        <f t="shared" ca="1" si="126"/>
        <v>20</v>
      </c>
      <c r="C1288" s="564">
        <f t="shared" ca="1" si="121"/>
        <v>400</v>
      </c>
      <c r="D1288" s="564">
        <f t="shared" ca="1" si="124"/>
        <v>20</v>
      </c>
      <c r="E1288" s="564">
        <f t="shared" ca="1" si="122"/>
        <v>0</v>
      </c>
      <c r="F1288" s="564">
        <f t="shared" ca="1" si="125"/>
        <v>1</v>
      </c>
      <c r="G1288" s="564">
        <f t="shared" ca="1" si="123"/>
        <v>-1.2673382400788706</v>
      </c>
      <c r="H1288" s="564">
        <v>1</v>
      </c>
      <c r="I1288" s="564">
        <v>1</v>
      </c>
      <c r="J1288" s="564">
        <v>1</v>
      </c>
      <c r="K1288" s="564">
        <v>1</v>
      </c>
      <c r="L1288" s="564">
        <v>1</v>
      </c>
      <c r="M1288" s="564">
        <v>1</v>
      </c>
      <c r="N1288" s="564">
        <v>1</v>
      </c>
      <c r="O1288" s="564">
        <v>1</v>
      </c>
      <c r="P1288" s="564">
        <v>1</v>
      </c>
      <c r="Q1288" s="564">
        <v>1</v>
      </c>
      <c r="R1288" s="564">
        <v>1</v>
      </c>
      <c r="S1288" s="564">
        <v>1</v>
      </c>
      <c r="T1288" s="564">
        <v>1</v>
      </c>
      <c r="U1288" s="564">
        <v>1</v>
      </c>
      <c r="V1288" s="564">
        <v>1</v>
      </c>
      <c r="W1288" s="564">
        <v>1</v>
      </c>
      <c r="X1288" s="564">
        <v>1</v>
      </c>
      <c r="Y1288" s="564">
        <v>1</v>
      </c>
      <c r="Z1288" s="564">
        <v>1</v>
      </c>
      <c r="AA1288" s="564">
        <v>1</v>
      </c>
      <c r="AB1288" s="564">
        <v>1</v>
      </c>
      <c r="AC1288" s="564">
        <v>1</v>
      </c>
      <c r="AD1288" s="564">
        <v>1</v>
      </c>
      <c r="AE1288" s="564">
        <v>1</v>
      </c>
      <c r="AF1288" s="564">
        <v>1</v>
      </c>
      <c r="AG1288" s="564">
        <v>1</v>
      </c>
      <c r="AH1288" s="564">
        <v>1</v>
      </c>
      <c r="AI1288" s="564">
        <v>1</v>
      </c>
      <c r="AJ1288" s="564">
        <v>1</v>
      </c>
      <c r="AK1288" s="564">
        <v>1</v>
      </c>
    </row>
    <row r="1289" spans="1:37">
      <c r="A1289">
        <v>1285</v>
      </c>
      <c r="B1289" s="564">
        <f t="shared" ca="1" si="126"/>
        <v>20</v>
      </c>
      <c r="C1289" s="564">
        <f t="shared" ca="1" si="121"/>
        <v>400</v>
      </c>
      <c r="D1289" s="564">
        <f t="shared" ca="1" si="124"/>
        <v>20</v>
      </c>
      <c r="E1289" s="564">
        <f t="shared" ca="1" si="122"/>
        <v>0</v>
      </c>
      <c r="F1289" s="564">
        <f t="shared" ca="1" si="125"/>
        <v>1</v>
      </c>
      <c r="G1289" s="564">
        <f t="shared" ca="1" si="123"/>
        <v>6.4114491497221042</v>
      </c>
      <c r="H1289" s="564">
        <v>1</v>
      </c>
      <c r="I1289" s="564">
        <v>1</v>
      </c>
      <c r="J1289" s="564">
        <v>1</v>
      </c>
      <c r="K1289" s="564">
        <v>1</v>
      </c>
      <c r="L1289" s="564">
        <v>1</v>
      </c>
      <c r="M1289" s="564">
        <v>1</v>
      </c>
      <c r="N1289" s="564">
        <v>1</v>
      </c>
      <c r="O1289" s="564">
        <v>1</v>
      </c>
      <c r="P1289" s="564">
        <v>1</v>
      </c>
      <c r="Q1289" s="564">
        <v>1</v>
      </c>
      <c r="R1289" s="564">
        <v>1</v>
      </c>
      <c r="S1289" s="564">
        <v>1</v>
      </c>
      <c r="T1289" s="564">
        <v>1</v>
      </c>
      <c r="U1289" s="564">
        <v>1</v>
      </c>
      <c r="V1289" s="564">
        <v>1</v>
      </c>
      <c r="W1289" s="564">
        <v>1</v>
      </c>
      <c r="X1289" s="564">
        <v>1</v>
      </c>
      <c r="Y1289" s="564">
        <v>1</v>
      </c>
      <c r="Z1289" s="564">
        <v>1</v>
      </c>
      <c r="AA1289" s="564">
        <v>1</v>
      </c>
      <c r="AB1289" s="564">
        <v>1</v>
      </c>
      <c r="AC1289" s="564">
        <v>1</v>
      </c>
      <c r="AD1289" s="564">
        <v>1</v>
      </c>
      <c r="AE1289" s="564">
        <v>1</v>
      </c>
      <c r="AF1289" s="564">
        <v>1</v>
      </c>
      <c r="AG1289" s="564">
        <v>1</v>
      </c>
      <c r="AH1289" s="564">
        <v>1</v>
      </c>
      <c r="AI1289" s="564">
        <v>1</v>
      </c>
      <c r="AJ1289" s="564">
        <v>1</v>
      </c>
      <c r="AK1289" s="564">
        <v>1</v>
      </c>
    </row>
    <row r="1290" spans="1:37">
      <c r="A1290">
        <v>1286</v>
      </c>
      <c r="B1290" s="564">
        <f t="shared" ca="1" si="126"/>
        <v>20</v>
      </c>
      <c r="C1290" s="564">
        <f t="shared" ca="1" si="121"/>
        <v>400</v>
      </c>
      <c r="D1290" s="564">
        <f t="shared" ca="1" si="124"/>
        <v>20</v>
      </c>
      <c r="E1290" s="564">
        <f t="shared" ca="1" si="122"/>
        <v>0</v>
      </c>
      <c r="F1290" s="564">
        <f t="shared" ca="1" si="125"/>
        <v>1</v>
      </c>
      <c r="G1290" s="564">
        <f t="shared" ca="1" si="123"/>
        <v>3.9842433903446266</v>
      </c>
      <c r="H1290" s="564">
        <v>1</v>
      </c>
      <c r="I1290" s="564">
        <v>1</v>
      </c>
      <c r="J1290" s="564">
        <v>1</v>
      </c>
      <c r="K1290" s="564">
        <v>1</v>
      </c>
      <c r="L1290" s="564">
        <v>1</v>
      </c>
      <c r="M1290" s="564">
        <v>1</v>
      </c>
      <c r="N1290" s="564">
        <v>1</v>
      </c>
      <c r="O1290" s="564">
        <v>1</v>
      </c>
      <c r="P1290" s="564">
        <v>1</v>
      </c>
      <c r="Q1290" s="564">
        <v>1</v>
      </c>
      <c r="R1290" s="564">
        <v>1</v>
      </c>
      <c r="S1290" s="564">
        <v>1</v>
      </c>
      <c r="T1290" s="564">
        <v>1</v>
      </c>
      <c r="U1290" s="564">
        <v>1</v>
      </c>
      <c r="V1290" s="564">
        <v>1</v>
      </c>
      <c r="W1290" s="564">
        <v>1</v>
      </c>
      <c r="X1290" s="564">
        <v>1</v>
      </c>
      <c r="Y1290" s="564">
        <v>1</v>
      </c>
      <c r="Z1290" s="564">
        <v>1</v>
      </c>
      <c r="AA1290" s="564">
        <v>1</v>
      </c>
      <c r="AB1290" s="564">
        <v>1</v>
      </c>
      <c r="AC1290" s="564">
        <v>1</v>
      </c>
      <c r="AD1290" s="564">
        <v>1</v>
      </c>
      <c r="AE1290" s="564">
        <v>1</v>
      </c>
      <c r="AF1290" s="564">
        <v>1</v>
      </c>
      <c r="AG1290" s="564">
        <v>1</v>
      </c>
      <c r="AH1290" s="564">
        <v>1</v>
      </c>
      <c r="AI1290" s="564">
        <v>1</v>
      </c>
      <c r="AJ1290" s="564">
        <v>1</v>
      </c>
      <c r="AK1290" s="564">
        <v>1</v>
      </c>
    </row>
    <row r="1291" spans="1:37">
      <c r="A1291">
        <v>1287</v>
      </c>
      <c r="B1291" s="564">
        <f t="shared" ca="1" si="126"/>
        <v>0</v>
      </c>
      <c r="C1291" s="564">
        <f t="shared" ca="1" si="121"/>
        <v>0</v>
      </c>
      <c r="D1291" s="564">
        <f t="shared" ca="1" si="124"/>
        <v>0</v>
      </c>
      <c r="E1291" s="564">
        <f t="shared" ca="1" si="122"/>
        <v>0</v>
      </c>
      <c r="F1291" s="564">
        <f t="shared" ca="1" si="125"/>
        <v>1</v>
      </c>
      <c r="G1291" s="564">
        <f t="shared" ca="1" si="123"/>
        <v>4.5893777239773339</v>
      </c>
      <c r="H1291" s="564">
        <v>0</v>
      </c>
      <c r="I1291" s="564">
        <v>0</v>
      </c>
      <c r="J1291" s="564">
        <v>0</v>
      </c>
      <c r="K1291" s="564">
        <v>0</v>
      </c>
      <c r="L1291" s="564">
        <v>0</v>
      </c>
      <c r="M1291" s="564">
        <v>0</v>
      </c>
      <c r="N1291" s="564">
        <v>0</v>
      </c>
      <c r="O1291" s="564">
        <v>0</v>
      </c>
      <c r="P1291" s="564">
        <v>0</v>
      </c>
      <c r="Q1291" s="564">
        <v>0</v>
      </c>
      <c r="R1291" s="564">
        <v>0</v>
      </c>
      <c r="S1291" s="564">
        <v>0</v>
      </c>
      <c r="T1291" s="564">
        <v>0</v>
      </c>
      <c r="U1291" s="564">
        <v>0</v>
      </c>
      <c r="V1291" s="564">
        <v>0</v>
      </c>
      <c r="W1291" s="564">
        <v>0</v>
      </c>
      <c r="X1291" s="564">
        <v>0</v>
      </c>
      <c r="Y1291" s="564">
        <v>0</v>
      </c>
      <c r="Z1291" s="564">
        <v>0</v>
      </c>
      <c r="AA1291" s="564">
        <v>0</v>
      </c>
      <c r="AB1291" s="564">
        <v>0</v>
      </c>
      <c r="AC1291" s="564">
        <v>0</v>
      </c>
      <c r="AD1291" s="564">
        <v>0</v>
      </c>
      <c r="AE1291" s="564">
        <v>0</v>
      </c>
      <c r="AF1291" s="564">
        <v>0</v>
      </c>
      <c r="AG1291" s="564">
        <v>0</v>
      </c>
      <c r="AH1291" s="564">
        <v>0</v>
      </c>
      <c r="AI1291" s="564">
        <v>0</v>
      </c>
      <c r="AJ1291" s="564">
        <v>0</v>
      </c>
      <c r="AK1291" s="564">
        <v>0</v>
      </c>
    </row>
    <row r="1292" spans="1:37">
      <c r="A1292">
        <v>1288</v>
      </c>
      <c r="B1292" s="564">
        <f t="shared" ca="1" si="126"/>
        <v>20</v>
      </c>
      <c r="C1292" s="564">
        <f t="shared" ca="1" si="121"/>
        <v>400</v>
      </c>
      <c r="D1292" s="564">
        <f t="shared" ca="1" si="124"/>
        <v>20</v>
      </c>
      <c r="E1292" s="564">
        <f t="shared" ca="1" si="122"/>
        <v>0</v>
      </c>
      <c r="F1292" s="564">
        <f t="shared" ca="1" si="125"/>
        <v>1</v>
      </c>
      <c r="G1292" s="564">
        <f t="shared" ca="1" si="123"/>
        <v>3.3249758654250168</v>
      </c>
      <c r="H1292" s="564">
        <v>1</v>
      </c>
      <c r="I1292" s="564">
        <v>1</v>
      </c>
      <c r="J1292" s="564">
        <v>1</v>
      </c>
      <c r="K1292" s="564">
        <v>1</v>
      </c>
      <c r="L1292" s="564">
        <v>1</v>
      </c>
      <c r="M1292" s="564">
        <v>1</v>
      </c>
      <c r="N1292" s="564">
        <v>1</v>
      </c>
      <c r="O1292" s="564">
        <v>1</v>
      </c>
      <c r="P1292" s="564">
        <v>1</v>
      </c>
      <c r="Q1292" s="564">
        <v>1</v>
      </c>
      <c r="R1292" s="564">
        <v>1</v>
      </c>
      <c r="S1292" s="564">
        <v>1</v>
      </c>
      <c r="T1292" s="564">
        <v>1</v>
      </c>
      <c r="U1292" s="564">
        <v>1</v>
      </c>
      <c r="V1292" s="564">
        <v>1</v>
      </c>
      <c r="W1292" s="564">
        <v>1</v>
      </c>
      <c r="X1292" s="564">
        <v>1</v>
      </c>
      <c r="Y1292" s="564">
        <v>1</v>
      </c>
      <c r="Z1292" s="564">
        <v>1</v>
      </c>
      <c r="AA1292" s="564">
        <v>1</v>
      </c>
      <c r="AB1292" s="564">
        <v>1</v>
      </c>
      <c r="AC1292" s="564">
        <v>1</v>
      </c>
      <c r="AD1292" s="564">
        <v>1</v>
      </c>
      <c r="AE1292" s="564">
        <v>1</v>
      </c>
      <c r="AF1292" s="564">
        <v>1</v>
      </c>
      <c r="AG1292" s="564">
        <v>1</v>
      </c>
      <c r="AH1292" s="564">
        <v>1</v>
      </c>
      <c r="AI1292" s="564">
        <v>1</v>
      </c>
      <c r="AJ1292" s="564">
        <v>1</v>
      </c>
      <c r="AK1292" s="564">
        <v>1</v>
      </c>
    </row>
    <row r="1293" spans="1:37">
      <c r="A1293">
        <v>1289</v>
      </c>
      <c r="B1293" s="564">
        <f t="shared" ca="1" si="126"/>
        <v>20</v>
      </c>
      <c r="C1293" s="564">
        <f t="shared" ca="1" si="121"/>
        <v>400</v>
      </c>
      <c r="D1293" s="564">
        <f t="shared" ca="1" si="124"/>
        <v>20</v>
      </c>
      <c r="E1293" s="564">
        <f t="shared" ca="1" si="122"/>
        <v>0</v>
      </c>
      <c r="F1293" s="564">
        <f t="shared" ca="1" si="125"/>
        <v>1</v>
      </c>
      <c r="G1293" s="564">
        <f t="shared" ca="1" si="123"/>
        <v>4.9208304913728105</v>
      </c>
      <c r="H1293" s="564">
        <v>1</v>
      </c>
      <c r="I1293" s="564">
        <v>1</v>
      </c>
      <c r="J1293" s="564">
        <v>1</v>
      </c>
      <c r="K1293" s="564">
        <v>1</v>
      </c>
      <c r="L1293" s="564">
        <v>1</v>
      </c>
      <c r="M1293" s="564">
        <v>1</v>
      </c>
      <c r="N1293" s="564">
        <v>1</v>
      </c>
      <c r="O1293" s="564">
        <v>1</v>
      </c>
      <c r="P1293" s="564">
        <v>1</v>
      </c>
      <c r="Q1293" s="564">
        <v>1</v>
      </c>
      <c r="R1293" s="564">
        <v>1</v>
      </c>
      <c r="S1293" s="564">
        <v>1</v>
      </c>
      <c r="T1293" s="564">
        <v>1</v>
      </c>
      <c r="U1293" s="564">
        <v>1</v>
      </c>
      <c r="V1293" s="564">
        <v>1</v>
      </c>
      <c r="W1293" s="564">
        <v>1</v>
      </c>
      <c r="X1293" s="564">
        <v>1</v>
      </c>
      <c r="Y1293" s="564">
        <v>1</v>
      </c>
      <c r="Z1293" s="564">
        <v>1</v>
      </c>
      <c r="AA1293" s="564">
        <v>1</v>
      </c>
      <c r="AB1293" s="564">
        <v>1</v>
      </c>
      <c r="AC1293" s="564">
        <v>1</v>
      </c>
      <c r="AD1293" s="564">
        <v>1</v>
      </c>
      <c r="AE1293" s="564">
        <v>1</v>
      </c>
      <c r="AF1293" s="564">
        <v>1</v>
      </c>
      <c r="AG1293" s="564">
        <v>1</v>
      </c>
      <c r="AH1293" s="564">
        <v>1</v>
      </c>
      <c r="AI1293" s="564">
        <v>1</v>
      </c>
      <c r="AJ1293" s="564">
        <v>1</v>
      </c>
      <c r="AK1293" s="564">
        <v>1</v>
      </c>
    </row>
    <row r="1294" spans="1:37">
      <c r="A1294">
        <v>1290</v>
      </c>
      <c r="B1294" s="564">
        <f t="shared" ca="1" si="126"/>
        <v>20</v>
      </c>
      <c r="C1294" s="564">
        <f t="shared" ca="1" si="121"/>
        <v>400</v>
      </c>
      <c r="D1294" s="564">
        <f t="shared" ca="1" si="124"/>
        <v>20</v>
      </c>
      <c r="E1294" s="564">
        <f t="shared" ca="1" si="122"/>
        <v>0</v>
      </c>
      <c r="F1294" s="564">
        <f t="shared" ca="1" si="125"/>
        <v>1</v>
      </c>
      <c r="G1294" s="564">
        <f t="shared" ca="1" si="123"/>
        <v>1.0624092986676714</v>
      </c>
      <c r="H1294" s="564">
        <v>1</v>
      </c>
      <c r="I1294" s="564">
        <v>1</v>
      </c>
      <c r="J1294" s="564">
        <v>1</v>
      </c>
      <c r="K1294" s="564">
        <v>1</v>
      </c>
      <c r="L1294" s="564">
        <v>1</v>
      </c>
      <c r="M1294" s="564">
        <v>1</v>
      </c>
      <c r="N1294" s="564">
        <v>1</v>
      </c>
      <c r="O1294" s="564">
        <v>1</v>
      </c>
      <c r="P1294" s="564">
        <v>1</v>
      </c>
      <c r="Q1294" s="564">
        <v>1</v>
      </c>
      <c r="R1294" s="564">
        <v>1</v>
      </c>
      <c r="S1294" s="564">
        <v>1</v>
      </c>
      <c r="T1294" s="564">
        <v>1</v>
      </c>
      <c r="U1294" s="564">
        <v>1</v>
      </c>
      <c r="V1294" s="564">
        <v>1</v>
      </c>
      <c r="W1294" s="564">
        <v>1</v>
      </c>
      <c r="X1294" s="564">
        <v>1</v>
      </c>
      <c r="Y1294" s="564">
        <v>1</v>
      </c>
      <c r="Z1294" s="564">
        <v>1</v>
      </c>
      <c r="AA1294" s="564">
        <v>1</v>
      </c>
      <c r="AB1294" s="564">
        <v>1</v>
      </c>
      <c r="AC1294" s="564">
        <v>1</v>
      </c>
      <c r="AD1294" s="564">
        <v>1</v>
      </c>
      <c r="AE1294" s="564">
        <v>1</v>
      </c>
      <c r="AF1294" s="564">
        <v>1</v>
      </c>
      <c r="AG1294" s="564">
        <v>1</v>
      </c>
      <c r="AH1294" s="564">
        <v>1</v>
      </c>
      <c r="AI1294" s="564">
        <v>1</v>
      </c>
      <c r="AJ1294" s="564">
        <v>1</v>
      </c>
      <c r="AK1294" s="564">
        <v>1</v>
      </c>
    </row>
    <row r="1295" spans="1:37">
      <c r="A1295">
        <v>1291</v>
      </c>
      <c r="B1295" s="564">
        <f t="shared" ca="1" si="126"/>
        <v>20</v>
      </c>
      <c r="C1295" s="564">
        <f t="shared" ca="1" si="121"/>
        <v>400</v>
      </c>
      <c r="D1295" s="564">
        <f t="shared" ca="1" si="124"/>
        <v>20</v>
      </c>
      <c r="E1295" s="564">
        <f t="shared" ca="1" si="122"/>
        <v>0</v>
      </c>
      <c r="F1295" s="564">
        <f t="shared" ca="1" si="125"/>
        <v>1</v>
      </c>
      <c r="G1295" s="564">
        <f t="shared" ca="1" si="123"/>
        <v>3.7887689214868785</v>
      </c>
      <c r="H1295" s="564">
        <v>1</v>
      </c>
      <c r="I1295" s="564">
        <v>1</v>
      </c>
      <c r="J1295" s="564">
        <v>1</v>
      </c>
      <c r="K1295" s="564">
        <v>1</v>
      </c>
      <c r="L1295" s="564">
        <v>1</v>
      </c>
      <c r="M1295" s="564">
        <v>1</v>
      </c>
      <c r="N1295" s="564">
        <v>1</v>
      </c>
      <c r="O1295" s="564">
        <v>1</v>
      </c>
      <c r="P1295" s="564">
        <v>1</v>
      </c>
      <c r="Q1295" s="564">
        <v>1</v>
      </c>
      <c r="R1295" s="564">
        <v>1</v>
      </c>
      <c r="S1295" s="564">
        <v>1</v>
      </c>
      <c r="T1295" s="564">
        <v>1</v>
      </c>
      <c r="U1295" s="564">
        <v>1</v>
      </c>
      <c r="V1295" s="564">
        <v>1</v>
      </c>
      <c r="W1295" s="564">
        <v>1</v>
      </c>
      <c r="X1295" s="564">
        <v>1</v>
      </c>
      <c r="Y1295" s="564">
        <v>1</v>
      </c>
      <c r="Z1295" s="564">
        <v>1</v>
      </c>
      <c r="AA1295" s="564">
        <v>1</v>
      </c>
      <c r="AB1295" s="564">
        <v>1</v>
      </c>
      <c r="AC1295" s="564">
        <v>1</v>
      </c>
      <c r="AD1295" s="564">
        <v>1</v>
      </c>
      <c r="AE1295" s="564">
        <v>1</v>
      </c>
      <c r="AF1295" s="564">
        <v>1</v>
      </c>
      <c r="AG1295" s="564">
        <v>1</v>
      </c>
      <c r="AH1295" s="564">
        <v>1</v>
      </c>
      <c r="AI1295" s="564">
        <v>1</v>
      </c>
      <c r="AJ1295" s="564">
        <v>1</v>
      </c>
      <c r="AK1295" s="564">
        <v>1</v>
      </c>
    </row>
    <row r="1296" spans="1:37">
      <c r="A1296">
        <v>1292</v>
      </c>
      <c r="B1296" s="564">
        <f t="shared" ca="1" si="126"/>
        <v>0</v>
      </c>
      <c r="C1296" s="564">
        <f t="shared" ca="1" si="121"/>
        <v>0</v>
      </c>
      <c r="D1296" s="564">
        <f t="shared" ca="1" si="124"/>
        <v>0</v>
      </c>
      <c r="E1296" s="564">
        <f t="shared" ca="1" si="122"/>
        <v>0</v>
      </c>
      <c r="F1296" s="564">
        <f t="shared" ca="1" si="125"/>
        <v>1</v>
      </c>
      <c r="G1296" s="564">
        <f t="shared" ca="1" si="123"/>
        <v>3.6316787310575283</v>
      </c>
      <c r="H1296" s="564">
        <v>0</v>
      </c>
      <c r="I1296" s="564">
        <v>0</v>
      </c>
      <c r="J1296" s="564">
        <v>0</v>
      </c>
      <c r="K1296" s="564">
        <v>0</v>
      </c>
      <c r="L1296" s="564">
        <v>0</v>
      </c>
      <c r="M1296" s="564">
        <v>0</v>
      </c>
      <c r="N1296" s="564">
        <v>0</v>
      </c>
      <c r="O1296" s="564">
        <v>0</v>
      </c>
      <c r="P1296" s="564">
        <v>0</v>
      </c>
      <c r="Q1296" s="564">
        <v>0</v>
      </c>
      <c r="R1296" s="564">
        <v>0</v>
      </c>
      <c r="S1296" s="564">
        <v>0</v>
      </c>
      <c r="T1296" s="564">
        <v>0</v>
      </c>
      <c r="U1296" s="564">
        <v>0</v>
      </c>
      <c r="V1296" s="564">
        <v>0</v>
      </c>
      <c r="W1296" s="564">
        <v>0</v>
      </c>
      <c r="X1296" s="564">
        <v>0</v>
      </c>
      <c r="Y1296" s="564">
        <v>0</v>
      </c>
      <c r="Z1296" s="564">
        <v>0</v>
      </c>
      <c r="AA1296" s="564">
        <v>0</v>
      </c>
      <c r="AB1296" s="564">
        <v>0</v>
      </c>
      <c r="AC1296" s="564">
        <v>0</v>
      </c>
      <c r="AD1296" s="564">
        <v>0</v>
      </c>
      <c r="AE1296" s="564">
        <v>0</v>
      </c>
      <c r="AF1296" s="564">
        <v>0</v>
      </c>
      <c r="AG1296" s="564">
        <v>0</v>
      </c>
      <c r="AH1296" s="564">
        <v>0</v>
      </c>
      <c r="AI1296" s="564">
        <v>0</v>
      </c>
      <c r="AJ1296" s="564">
        <v>0</v>
      </c>
      <c r="AK1296" s="564">
        <v>0</v>
      </c>
    </row>
    <row r="1297" spans="1:37">
      <c r="A1297">
        <v>1293</v>
      </c>
      <c r="B1297" s="564">
        <f t="shared" ca="1" si="126"/>
        <v>20</v>
      </c>
      <c r="C1297" s="564">
        <f t="shared" ca="1" si="121"/>
        <v>400</v>
      </c>
      <c r="D1297" s="564">
        <f t="shared" ca="1" si="124"/>
        <v>20</v>
      </c>
      <c r="E1297" s="564">
        <f t="shared" ca="1" si="122"/>
        <v>0</v>
      </c>
      <c r="F1297" s="564">
        <f t="shared" ca="1" si="125"/>
        <v>1</v>
      </c>
      <c r="G1297" s="564">
        <f t="shared" ca="1" si="123"/>
        <v>8.6080120985702671</v>
      </c>
      <c r="H1297" s="564">
        <v>1</v>
      </c>
      <c r="I1297" s="564">
        <v>1</v>
      </c>
      <c r="J1297" s="564">
        <v>1</v>
      </c>
      <c r="K1297" s="564">
        <v>1</v>
      </c>
      <c r="L1297" s="564">
        <v>1</v>
      </c>
      <c r="M1297" s="564">
        <v>1</v>
      </c>
      <c r="N1297" s="564">
        <v>1</v>
      </c>
      <c r="O1297" s="564">
        <v>1</v>
      </c>
      <c r="P1297" s="564">
        <v>1</v>
      </c>
      <c r="Q1297" s="564">
        <v>1</v>
      </c>
      <c r="R1297" s="564">
        <v>1</v>
      </c>
      <c r="S1297" s="564">
        <v>1</v>
      </c>
      <c r="T1297" s="564">
        <v>1</v>
      </c>
      <c r="U1297" s="564">
        <v>1</v>
      </c>
      <c r="V1297" s="564">
        <v>1</v>
      </c>
      <c r="W1297" s="564">
        <v>1</v>
      </c>
      <c r="X1297" s="564">
        <v>1</v>
      </c>
      <c r="Y1297" s="564">
        <v>1</v>
      </c>
      <c r="Z1297" s="564">
        <v>1</v>
      </c>
      <c r="AA1297" s="564">
        <v>1</v>
      </c>
      <c r="AB1297" s="564">
        <v>1</v>
      </c>
      <c r="AC1297" s="564">
        <v>1</v>
      </c>
      <c r="AD1297" s="564">
        <v>1</v>
      </c>
      <c r="AE1297" s="564">
        <v>1</v>
      </c>
      <c r="AF1297" s="564">
        <v>1</v>
      </c>
      <c r="AG1297" s="564">
        <v>1</v>
      </c>
      <c r="AH1297" s="564">
        <v>1</v>
      </c>
      <c r="AI1297" s="564">
        <v>1</v>
      </c>
      <c r="AJ1297" s="564">
        <v>1</v>
      </c>
      <c r="AK1297" s="564">
        <v>1</v>
      </c>
    </row>
    <row r="1298" spans="1:37">
      <c r="A1298">
        <v>1294</v>
      </c>
      <c r="B1298" s="564">
        <f t="shared" ca="1" si="126"/>
        <v>20</v>
      </c>
      <c r="C1298" s="564">
        <f t="shared" ca="1" si="121"/>
        <v>400</v>
      </c>
      <c r="D1298" s="564">
        <f t="shared" ca="1" si="124"/>
        <v>20</v>
      </c>
      <c r="E1298" s="564">
        <f t="shared" ca="1" si="122"/>
        <v>0</v>
      </c>
      <c r="F1298" s="564">
        <f t="shared" ca="1" si="125"/>
        <v>1</v>
      </c>
      <c r="G1298" s="564">
        <f t="shared" ca="1" si="123"/>
        <v>-3.9493959069996296</v>
      </c>
      <c r="H1298" s="564">
        <v>1</v>
      </c>
      <c r="I1298" s="564">
        <v>1</v>
      </c>
      <c r="J1298" s="564">
        <v>1</v>
      </c>
      <c r="K1298" s="564">
        <v>1</v>
      </c>
      <c r="L1298" s="564">
        <v>1</v>
      </c>
      <c r="M1298" s="564">
        <v>1</v>
      </c>
      <c r="N1298" s="564">
        <v>1</v>
      </c>
      <c r="O1298" s="564">
        <v>1</v>
      </c>
      <c r="P1298" s="564">
        <v>1</v>
      </c>
      <c r="Q1298" s="564">
        <v>1</v>
      </c>
      <c r="R1298" s="564">
        <v>1</v>
      </c>
      <c r="S1298" s="564">
        <v>1</v>
      </c>
      <c r="T1298" s="564">
        <v>1</v>
      </c>
      <c r="U1298" s="564">
        <v>1</v>
      </c>
      <c r="V1298" s="564">
        <v>1</v>
      </c>
      <c r="W1298" s="564">
        <v>1</v>
      </c>
      <c r="X1298" s="564">
        <v>1</v>
      </c>
      <c r="Y1298" s="564">
        <v>1</v>
      </c>
      <c r="Z1298" s="564">
        <v>1</v>
      </c>
      <c r="AA1298" s="564">
        <v>1</v>
      </c>
      <c r="AB1298" s="564">
        <v>1</v>
      </c>
      <c r="AC1298" s="564">
        <v>1</v>
      </c>
      <c r="AD1298" s="564">
        <v>1</v>
      </c>
      <c r="AE1298" s="564">
        <v>1</v>
      </c>
      <c r="AF1298" s="564">
        <v>1</v>
      </c>
      <c r="AG1298" s="564">
        <v>1</v>
      </c>
      <c r="AH1298" s="564">
        <v>1</v>
      </c>
      <c r="AI1298" s="564">
        <v>1</v>
      </c>
      <c r="AJ1298" s="564">
        <v>1</v>
      </c>
      <c r="AK1298" s="564">
        <v>1</v>
      </c>
    </row>
    <row r="1299" spans="1:37">
      <c r="A1299">
        <v>1295</v>
      </c>
      <c r="B1299" s="564">
        <f t="shared" ca="1" si="126"/>
        <v>20</v>
      </c>
      <c r="C1299" s="564">
        <f t="shared" ca="1" si="121"/>
        <v>400</v>
      </c>
      <c r="D1299" s="564">
        <f t="shared" ca="1" si="124"/>
        <v>20</v>
      </c>
      <c r="E1299" s="564">
        <f t="shared" ca="1" si="122"/>
        <v>0</v>
      </c>
      <c r="F1299" s="564">
        <f t="shared" ca="1" si="125"/>
        <v>1</v>
      </c>
      <c r="G1299" s="564">
        <f t="shared" ca="1" si="123"/>
        <v>-1.6519581226578453</v>
      </c>
      <c r="H1299" s="564">
        <v>1</v>
      </c>
      <c r="I1299" s="564">
        <v>1</v>
      </c>
      <c r="J1299" s="564">
        <v>1</v>
      </c>
      <c r="K1299" s="564">
        <v>1</v>
      </c>
      <c r="L1299" s="564">
        <v>1</v>
      </c>
      <c r="M1299" s="564">
        <v>1</v>
      </c>
      <c r="N1299" s="564">
        <v>1</v>
      </c>
      <c r="O1299" s="564">
        <v>1</v>
      </c>
      <c r="P1299" s="564">
        <v>1</v>
      </c>
      <c r="Q1299" s="564">
        <v>1</v>
      </c>
      <c r="R1299" s="564">
        <v>1</v>
      </c>
      <c r="S1299" s="564">
        <v>1</v>
      </c>
      <c r="T1299" s="564">
        <v>1</v>
      </c>
      <c r="U1299" s="564">
        <v>1</v>
      </c>
      <c r="V1299" s="564">
        <v>1</v>
      </c>
      <c r="W1299" s="564">
        <v>1</v>
      </c>
      <c r="X1299" s="564">
        <v>1</v>
      </c>
      <c r="Y1299" s="564">
        <v>1</v>
      </c>
      <c r="Z1299" s="564">
        <v>1</v>
      </c>
      <c r="AA1299" s="564">
        <v>1</v>
      </c>
      <c r="AB1299" s="564">
        <v>1</v>
      </c>
      <c r="AC1299" s="564">
        <v>1</v>
      </c>
      <c r="AD1299" s="564">
        <v>1</v>
      </c>
      <c r="AE1299" s="564">
        <v>1</v>
      </c>
      <c r="AF1299" s="564">
        <v>1</v>
      </c>
      <c r="AG1299" s="564">
        <v>1</v>
      </c>
      <c r="AH1299" s="564">
        <v>1</v>
      </c>
      <c r="AI1299" s="564">
        <v>1</v>
      </c>
      <c r="AJ1299" s="564">
        <v>1</v>
      </c>
      <c r="AK1299" s="564">
        <v>1</v>
      </c>
    </row>
    <row r="1300" spans="1:37">
      <c r="A1300">
        <v>1296</v>
      </c>
      <c r="B1300" s="564">
        <f t="shared" ca="1" si="126"/>
        <v>20</v>
      </c>
      <c r="C1300" s="564">
        <f t="shared" ca="1" si="121"/>
        <v>400</v>
      </c>
      <c r="D1300" s="564">
        <f t="shared" ca="1" si="124"/>
        <v>20</v>
      </c>
      <c r="E1300" s="564">
        <f t="shared" ca="1" si="122"/>
        <v>0</v>
      </c>
      <c r="F1300" s="564">
        <f t="shared" ca="1" si="125"/>
        <v>1</v>
      </c>
      <c r="G1300" s="564">
        <f t="shared" ca="1" si="123"/>
        <v>0.14322483397076102</v>
      </c>
      <c r="H1300" s="564">
        <v>1</v>
      </c>
      <c r="I1300" s="564">
        <v>1</v>
      </c>
      <c r="J1300" s="564">
        <v>1</v>
      </c>
      <c r="K1300" s="564">
        <v>1</v>
      </c>
      <c r="L1300" s="564">
        <v>1</v>
      </c>
      <c r="M1300" s="564">
        <v>1</v>
      </c>
      <c r="N1300" s="564">
        <v>1</v>
      </c>
      <c r="O1300" s="564">
        <v>1</v>
      </c>
      <c r="P1300" s="564">
        <v>1</v>
      </c>
      <c r="Q1300" s="564">
        <v>1</v>
      </c>
      <c r="R1300" s="564">
        <v>1</v>
      </c>
      <c r="S1300" s="564">
        <v>1</v>
      </c>
      <c r="T1300" s="564">
        <v>1</v>
      </c>
      <c r="U1300" s="564">
        <v>1</v>
      </c>
      <c r="V1300" s="564">
        <v>1</v>
      </c>
      <c r="W1300" s="564">
        <v>1</v>
      </c>
      <c r="X1300" s="564">
        <v>1</v>
      </c>
      <c r="Y1300" s="564">
        <v>1</v>
      </c>
      <c r="Z1300" s="564">
        <v>1</v>
      </c>
      <c r="AA1300" s="564">
        <v>1</v>
      </c>
      <c r="AB1300" s="564">
        <v>1</v>
      </c>
      <c r="AC1300" s="564">
        <v>1</v>
      </c>
      <c r="AD1300" s="564">
        <v>1</v>
      </c>
      <c r="AE1300" s="564">
        <v>1</v>
      </c>
      <c r="AF1300" s="564">
        <v>1</v>
      </c>
      <c r="AG1300" s="564">
        <v>1</v>
      </c>
      <c r="AH1300" s="564">
        <v>1</v>
      </c>
      <c r="AI1300" s="564">
        <v>1</v>
      </c>
      <c r="AJ1300" s="564">
        <v>1</v>
      </c>
      <c r="AK1300" s="564">
        <v>1</v>
      </c>
    </row>
    <row r="1301" spans="1:37">
      <c r="A1301">
        <v>1297</v>
      </c>
      <c r="B1301" s="564">
        <f t="shared" ca="1" si="126"/>
        <v>20</v>
      </c>
      <c r="C1301" s="564">
        <f t="shared" ca="1" si="121"/>
        <v>400</v>
      </c>
      <c r="D1301" s="564">
        <f t="shared" ca="1" si="124"/>
        <v>20</v>
      </c>
      <c r="E1301" s="564">
        <f t="shared" ca="1" si="122"/>
        <v>0</v>
      </c>
      <c r="F1301" s="564">
        <f t="shared" ca="1" si="125"/>
        <v>1</v>
      </c>
      <c r="G1301" s="564">
        <f t="shared" ca="1" si="123"/>
        <v>-0.23961757257580363</v>
      </c>
      <c r="H1301" s="564">
        <v>1</v>
      </c>
      <c r="I1301" s="564">
        <v>1</v>
      </c>
      <c r="J1301" s="564">
        <v>1</v>
      </c>
      <c r="K1301" s="564">
        <v>1</v>
      </c>
      <c r="L1301" s="564">
        <v>1</v>
      </c>
      <c r="M1301" s="564">
        <v>1</v>
      </c>
      <c r="N1301" s="564">
        <v>1</v>
      </c>
      <c r="O1301" s="564">
        <v>1</v>
      </c>
      <c r="P1301" s="564">
        <v>1</v>
      </c>
      <c r="Q1301" s="564">
        <v>1</v>
      </c>
      <c r="R1301" s="564">
        <v>1</v>
      </c>
      <c r="S1301" s="564">
        <v>1</v>
      </c>
      <c r="T1301" s="564">
        <v>1</v>
      </c>
      <c r="U1301" s="564">
        <v>1</v>
      </c>
      <c r="V1301" s="564">
        <v>1</v>
      </c>
      <c r="W1301" s="564">
        <v>1</v>
      </c>
      <c r="X1301" s="564">
        <v>1</v>
      </c>
      <c r="Y1301" s="564">
        <v>1</v>
      </c>
      <c r="Z1301" s="564">
        <v>1</v>
      </c>
      <c r="AA1301" s="564">
        <v>1</v>
      </c>
      <c r="AB1301" s="564">
        <v>1</v>
      </c>
      <c r="AC1301" s="564">
        <v>1</v>
      </c>
      <c r="AD1301" s="564">
        <v>1</v>
      </c>
      <c r="AE1301" s="564">
        <v>1</v>
      </c>
      <c r="AF1301" s="564">
        <v>1</v>
      </c>
      <c r="AG1301" s="564">
        <v>1</v>
      </c>
      <c r="AH1301" s="564">
        <v>1</v>
      </c>
      <c r="AI1301" s="564">
        <v>1</v>
      </c>
      <c r="AJ1301" s="564">
        <v>1</v>
      </c>
      <c r="AK1301" s="564">
        <v>1</v>
      </c>
    </row>
    <row r="1302" spans="1:37">
      <c r="A1302">
        <v>1298</v>
      </c>
      <c r="B1302" s="564">
        <f t="shared" ca="1" si="126"/>
        <v>6</v>
      </c>
      <c r="C1302" s="564">
        <f t="shared" ca="1" si="121"/>
        <v>36</v>
      </c>
      <c r="D1302" s="564">
        <f t="shared" ca="1" si="124"/>
        <v>6</v>
      </c>
      <c r="E1302" s="564">
        <f t="shared" ca="1" si="122"/>
        <v>4.2</v>
      </c>
      <c r="F1302" s="564">
        <f t="shared" ca="1" si="125"/>
        <v>0.55789473684210522</v>
      </c>
      <c r="G1302" s="564">
        <f t="shared" ca="1" si="123"/>
        <v>-2.4726540026742554</v>
      </c>
      <c r="H1302" s="564">
        <v>0</v>
      </c>
      <c r="I1302" s="564">
        <v>0</v>
      </c>
      <c r="J1302" s="564">
        <v>0</v>
      </c>
      <c r="K1302" s="564">
        <v>1</v>
      </c>
      <c r="L1302" s="564">
        <v>0</v>
      </c>
      <c r="M1302" s="564">
        <v>0</v>
      </c>
      <c r="N1302" s="564">
        <v>1</v>
      </c>
      <c r="O1302" s="564">
        <v>0</v>
      </c>
      <c r="P1302" s="564">
        <v>0</v>
      </c>
      <c r="Q1302" s="564">
        <v>0</v>
      </c>
      <c r="R1302" s="564">
        <v>1</v>
      </c>
      <c r="S1302" s="564">
        <v>0</v>
      </c>
      <c r="T1302" s="564">
        <v>1</v>
      </c>
      <c r="U1302" s="564">
        <v>0</v>
      </c>
      <c r="V1302" s="564">
        <v>0</v>
      </c>
      <c r="W1302" s="564">
        <v>0</v>
      </c>
      <c r="X1302" s="564">
        <v>1</v>
      </c>
      <c r="Y1302" s="564">
        <v>0</v>
      </c>
      <c r="Z1302" s="564">
        <v>0</v>
      </c>
      <c r="AA1302" s="564">
        <v>1</v>
      </c>
      <c r="AB1302" s="564">
        <v>0</v>
      </c>
      <c r="AC1302" s="564">
        <v>1</v>
      </c>
      <c r="AD1302" s="564">
        <v>0</v>
      </c>
      <c r="AE1302" s="564">
        <v>0</v>
      </c>
      <c r="AF1302" s="564">
        <v>0</v>
      </c>
      <c r="AG1302" s="564">
        <v>0</v>
      </c>
      <c r="AH1302" s="564">
        <v>1</v>
      </c>
      <c r="AI1302" s="564">
        <v>0</v>
      </c>
      <c r="AJ1302" s="564">
        <v>0</v>
      </c>
      <c r="AK1302" s="564">
        <v>0</v>
      </c>
    </row>
    <row r="1303" spans="1:37">
      <c r="A1303">
        <v>1299</v>
      </c>
      <c r="B1303" s="564">
        <f t="shared" ca="1" si="126"/>
        <v>20</v>
      </c>
      <c r="C1303" s="564">
        <f t="shared" ca="1" si="121"/>
        <v>400</v>
      </c>
      <c r="D1303" s="564">
        <f t="shared" ca="1" si="124"/>
        <v>20</v>
      </c>
      <c r="E1303" s="564">
        <f t="shared" ca="1" si="122"/>
        <v>0</v>
      </c>
      <c r="F1303" s="564">
        <f t="shared" ca="1" si="125"/>
        <v>1</v>
      </c>
      <c r="G1303" s="564">
        <f t="shared" ca="1" si="123"/>
        <v>2.4759292625594238</v>
      </c>
      <c r="H1303" s="564">
        <v>1</v>
      </c>
      <c r="I1303" s="564">
        <v>1</v>
      </c>
      <c r="J1303" s="564">
        <v>1</v>
      </c>
      <c r="K1303" s="564">
        <v>1</v>
      </c>
      <c r="L1303" s="564">
        <v>1</v>
      </c>
      <c r="M1303" s="564">
        <v>1</v>
      </c>
      <c r="N1303" s="564">
        <v>1</v>
      </c>
      <c r="O1303" s="564">
        <v>1</v>
      </c>
      <c r="P1303" s="564">
        <v>1</v>
      </c>
      <c r="Q1303" s="564">
        <v>1</v>
      </c>
      <c r="R1303" s="564">
        <v>1</v>
      </c>
      <c r="S1303" s="564">
        <v>1</v>
      </c>
      <c r="T1303" s="564">
        <v>1</v>
      </c>
      <c r="U1303" s="564">
        <v>1</v>
      </c>
      <c r="V1303" s="564">
        <v>1</v>
      </c>
      <c r="W1303" s="564">
        <v>1</v>
      </c>
      <c r="X1303" s="564">
        <v>1</v>
      </c>
      <c r="Y1303" s="564">
        <v>1</v>
      </c>
      <c r="Z1303" s="564">
        <v>1</v>
      </c>
      <c r="AA1303" s="564">
        <v>1</v>
      </c>
      <c r="AB1303" s="564">
        <v>1</v>
      </c>
      <c r="AC1303" s="564">
        <v>1</v>
      </c>
      <c r="AD1303" s="564">
        <v>1</v>
      </c>
      <c r="AE1303" s="564">
        <v>1</v>
      </c>
      <c r="AF1303" s="564">
        <v>1</v>
      </c>
      <c r="AG1303" s="564">
        <v>1</v>
      </c>
      <c r="AH1303" s="564">
        <v>1</v>
      </c>
      <c r="AI1303" s="564">
        <v>1</v>
      </c>
      <c r="AJ1303" s="564">
        <v>1</v>
      </c>
      <c r="AK1303" s="564">
        <v>1</v>
      </c>
    </row>
    <row r="1304" spans="1:37">
      <c r="A1304">
        <v>1300</v>
      </c>
      <c r="B1304" s="564">
        <f t="shared" ca="1" si="126"/>
        <v>0</v>
      </c>
      <c r="C1304" s="564">
        <f t="shared" ca="1" si="121"/>
        <v>0</v>
      </c>
      <c r="D1304" s="564">
        <f t="shared" ca="1" si="124"/>
        <v>0</v>
      </c>
      <c r="E1304" s="564">
        <f t="shared" ca="1" si="122"/>
        <v>0</v>
      </c>
      <c r="F1304" s="564">
        <f t="shared" ca="1" si="125"/>
        <v>1</v>
      </c>
      <c r="G1304" s="564">
        <f t="shared" ca="1" si="123"/>
        <v>-0.16832376841250407</v>
      </c>
      <c r="H1304" s="564">
        <v>0</v>
      </c>
      <c r="I1304" s="564">
        <v>0</v>
      </c>
      <c r="J1304" s="564">
        <v>0</v>
      </c>
      <c r="K1304" s="564">
        <v>0</v>
      </c>
      <c r="L1304" s="564">
        <v>0</v>
      </c>
      <c r="M1304" s="564">
        <v>0</v>
      </c>
      <c r="N1304" s="564">
        <v>0</v>
      </c>
      <c r="O1304" s="564">
        <v>0</v>
      </c>
      <c r="P1304" s="564">
        <v>0</v>
      </c>
      <c r="Q1304" s="564">
        <v>0</v>
      </c>
      <c r="R1304" s="564">
        <v>0</v>
      </c>
      <c r="S1304" s="564">
        <v>0</v>
      </c>
      <c r="T1304" s="564">
        <v>0</v>
      </c>
      <c r="U1304" s="564">
        <v>0</v>
      </c>
      <c r="V1304" s="564">
        <v>0</v>
      </c>
      <c r="W1304" s="564">
        <v>0</v>
      </c>
      <c r="X1304" s="564">
        <v>0</v>
      </c>
      <c r="Y1304" s="564">
        <v>0</v>
      </c>
      <c r="Z1304" s="564">
        <v>0</v>
      </c>
      <c r="AA1304" s="564">
        <v>0</v>
      </c>
      <c r="AB1304" s="564">
        <v>0</v>
      </c>
      <c r="AC1304" s="564">
        <v>0</v>
      </c>
      <c r="AD1304" s="564">
        <v>0</v>
      </c>
      <c r="AE1304" s="564">
        <v>0</v>
      </c>
      <c r="AF1304" s="564">
        <v>0</v>
      </c>
      <c r="AG1304" s="564">
        <v>0</v>
      </c>
      <c r="AH1304" s="564">
        <v>0</v>
      </c>
      <c r="AI1304" s="564">
        <v>0</v>
      </c>
      <c r="AJ1304" s="564">
        <v>0</v>
      </c>
      <c r="AK1304" s="564">
        <v>0</v>
      </c>
    </row>
    <row r="1305" spans="1:37">
      <c r="A1305">
        <v>1301</v>
      </c>
      <c r="B1305" s="564">
        <f t="shared" ca="1" si="126"/>
        <v>20</v>
      </c>
      <c r="C1305" s="564">
        <f t="shared" ca="1" si="121"/>
        <v>400</v>
      </c>
      <c r="D1305" s="564">
        <f t="shared" ca="1" si="124"/>
        <v>20</v>
      </c>
      <c r="E1305" s="564">
        <f t="shared" ca="1" si="122"/>
        <v>0</v>
      </c>
      <c r="F1305" s="564">
        <f t="shared" ca="1" si="125"/>
        <v>1</v>
      </c>
      <c r="G1305" s="564">
        <f t="shared" ca="1" si="123"/>
        <v>6.7608539314764133</v>
      </c>
      <c r="H1305" s="564">
        <v>1</v>
      </c>
      <c r="I1305" s="564">
        <v>1</v>
      </c>
      <c r="J1305" s="564">
        <v>1</v>
      </c>
      <c r="K1305" s="564">
        <v>1</v>
      </c>
      <c r="L1305" s="564">
        <v>1</v>
      </c>
      <c r="M1305" s="564">
        <v>1</v>
      </c>
      <c r="N1305" s="564">
        <v>1</v>
      </c>
      <c r="O1305" s="564">
        <v>1</v>
      </c>
      <c r="P1305" s="564">
        <v>1</v>
      </c>
      <c r="Q1305" s="564">
        <v>1</v>
      </c>
      <c r="R1305" s="564">
        <v>1</v>
      </c>
      <c r="S1305" s="564">
        <v>1</v>
      </c>
      <c r="T1305" s="564">
        <v>1</v>
      </c>
      <c r="U1305" s="564">
        <v>1</v>
      </c>
      <c r="V1305" s="564">
        <v>1</v>
      </c>
      <c r="W1305" s="564">
        <v>1</v>
      </c>
      <c r="X1305" s="564">
        <v>1</v>
      </c>
      <c r="Y1305" s="564">
        <v>1</v>
      </c>
      <c r="Z1305" s="564">
        <v>1</v>
      </c>
      <c r="AA1305" s="564">
        <v>1</v>
      </c>
      <c r="AB1305" s="564">
        <v>1</v>
      </c>
      <c r="AC1305" s="564">
        <v>1</v>
      </c>
      <c r="AD1305" s="564">
        <v>1</v>
      </c>
      <c r="AE1305" s="564">
        <v>1</v>
      </c>
      <c r="AF1305" s="564">
        <v>1</v>
      </c>
      <c r="AG1305" s="564">
        <v>1</v>
      </c>
      <c r="AH1305" s="564">
        <v>1</v>
      </c>
      <c r="AI1305" s="564">
        <v>1</v>
      </c>
      <c r="AJ1305" s="564">
        <v>1</v>
      </c>
      <c r="AK1305" s="564">
        <v>1</v>
      </c>
    </row>
    <row r="1306" spans="1:37">
      <c r="A1306">
        <v>1302</v>
      </c>
      <c r="B1306" s="564">
        <f t="shared" ca="1" si="126"/>
        <v>15</v>
      </c>
      <c r="C1306" s="564">
        <f t="shared" ca="1" si="121"/>
        <v>225</v>
      </c>
      <c r="D1306" s="564">
        <f t="shared" ca="1" si="124"/>
        <v>15</v>
      </c>
      <c r="E1306" s="564">
        <f t="shared" ca="1" si="122"/>
        <v>3.75</v>
      </c>
      <c r="F1306" s="564">
        <f t="shared" ca="1" si="125"/>
        <v>0.60526315789473684</v>
      </c>
      <c r="G1306" s="564">
        <f t="shared" ca="1" si="123"/>
        <v>-0.98850873604402589</v>
      </c>
      <c r="H1306" s="564">
        <v>1</v>
      </c>
      <c r="I1306" s="564">
        <v>1</v>
      </c>
      <c r="J1306" s="564">
        <v>1</v>
      </c>
      <c r="K1306" s="564">
        <v>1</v>
      </c>
      <c r="L1306" s="564">
        <v>0</v>
      </c>
      <c r="M1306" s="564">
        <v>1</v>
      </c>
      <c r="N1306" s="564">
        <v>0</v>
      </c>
      <c r="O1306" s="564">
        <v>1</v>
      </c>
      <c r="P1306" s="564">
        <v>1</v>
      </c>
      <c r="Q1306" s="564">
        <v>1</v>
      </c>
      <c r="R1306" s="564">
        <v>1</v>
      </c>
      <c r="S1306" s="564">
        <v>1</v>
      </c>
      <c r="T1306" s="564">
        <v>1</v>
      </c>
      <c r="U1306" s="564">
        <v>1</v>
      </c>
      <c r="V1306" s="564">
        <v>0</v>
      </c>
      <c r="W1306" s="564">
        <v>1</v>
      </c>
      <c r="X1306" s="564">
        <v>1</v>
      </c>
      <c r="Y1306" s="564">
        <v>0</v>
      </c>
      <c r="Z1306" s="564">
        <v>0</v>
      </c>
      <c r="AA1306" s="564">
        <v>1</v>
      </c>
      <c r="AB1306" s="564">
        <v>1</v>
      </c>
      <c r="AC1306" s="564">
        <v>0</v>
      </c>
      <c r="AD1306" s="564">
        <v>1</v>
      </c>
      <c r="AE1306" s="564">
        <v>0</v>
      </c>
      <c r="AF1306" s="564">
        <v>0</v>
      </c>
      <c r="AG1306" s="564">
        <v>0</v>
      </c>
      <c r="AH1306" s="564">
        <v>0</v>
      </c>
      <c r="AI1306" s="564">
        <v>1</v>
      </c>
      <c r="AJ1306" s="564">
        <v>0</v>
      </c>
      <c r="AK1306" s="564">
        <v>0</v>
      </c>
    </row>
    <row r="1307" spans="1:37">
      <c r="A1307">
        <v>1303</v>
      </c>
      <c r="B1307" s="564">
        <f t="shared" ca="1" si="126"/>
        <v>0</v>
      </c>
      <c r="C1307" s="564">
        <f t="shared" ca="1" si="121"/>
        <v>0</v>
      </c>
      <c r="D1307" s="564">
        <f t="shared" ca="1" si="124"/>
        <v>0</v>
      </c>
      <c r="E1307" s="564">
        <f t="shared" ca="1" si="122"/>
        <v>0</v>
      </c>
      <c r="F1307" s="564">
        <f t="shared" ca="1" si="125"/>
        <v>1</v>
      </c>
      <c r="G1307" s="564">
        <f t="shared" ca="1" si="123"/>
        <v>-2.6271456438246097</v>
      </c>
      <c r="H1307" s="564">
        <v>0</v>
      </c>
      <c r="I1307" s="564">
        <v>0</v>
      </c>
      <c r="J1307" s="564">
        <v>0</v>
      </c>
      <c r="K1307" s="564">
        <v>0</v>
      </c>
      <c r="L1307" s="564">
        <v>0</v>
      </c>
      <c r="M1307" s="564">
        <v>0</v>
      </c>
      <c r="N1307" s="564">
        <v>0</v>
      </c>
      <c r="O1307" s="564">
        <v>0</v>
      </c>
      <c r="P1307" s="564">
        <v>0</v>
      </c>
      <c r="Q1307" s="564">
        <v>0</v>
      </c>
      <c r="R1307" s="564">
        <v>0</v>
      </c>
      <c r="S1307" s="564">
        <v>0</v>
      </c>
      <c r="T1307" s="564">
        <v>0</v>
      </c>
      <c r="U1307" s="564">
        <v>0</v>
      </c>
      <c r="V1307" s="564">
        <v>0</v>
      </c>
      <c r="W1307" s="564">
        <v>0</v>
      </c>
      <c r="X1307" s="564">
        <v>0</v>
      </c>
      <c r="Y1307" s="564">
        <v>0</v>
      </c>
      <c r="Z1307" s="564">
        <v>0</v>
      </c>
      <c r="AA1307" s="564">
        <v>0</v>
      </c>
      <c r="AB1307" s="564">
        <v>0</v>
      </c>
      <c r="AC1307" s="564">
        <v>0</v>
      </c>
      <c r="AD1307" s="564">
        <v>0</v>
      </c>
      <c r="AE1307" s="564">
        <v>0</v>
      </c>
      <c r="AF1307" s="564">
        <v>0</v>
      </c>
      <c r="AG1307" s="564">
        <v>0</v>
      </c>
      <c r="AH1307" s="564">
        <v>0</v>
      </c>
      <c r="AI1307" s="564">
        <v>0</v>
      </c>
      <c r="AJ1307" s="564">
        <v>0</v>
      </c>
      <c r="AK1307" s="564">
        <v>0</v>
      </c>
    </row>
    <row r="1308" spans="1:37">
      <c r="A1308">
        <v>1304</v>
      </c>
      <c r="B1308" s="564">
        <f t="shared" ca="1" si="126"/>
        <v>12</v>
      </c>
      <c r="C1308" s="564">
        <f t="shared" ca="1" si="121"/>
        <v>144</v>
      </c>
      <c r="D1308" s="564">
        <f t="shared" ca="1" si="124"/>
        <v>12</v>
      </c>
      <c r="E1308" s="564">
        <f t="shared" ca="1" si="122"/>
        <v>4.8</v>
      </c>
      <c r="F1308" s="564">
        <f t="shared" ca="1" si="125"/>
        <v>0.49473684210526314</v>
      </c>
      <c r="G1308" s="564">
        <f t="shared" ca="1" si="123"/>
        <v>3.035192766483394</v>
      </c>
      <c r="H1308" s="564">
        <v>1</v>
      </c>
      <c r="I1308" s="564">
        <v>1</v>
      </c>
      <c r="J1308" s="564">
        <v>1</v>
      </c>
      <c r="K1308" s="564">
        <v>1</v>
      </c>
      <c r="L1308" s="564">
        <v>1</v>
      </c>
      <c r="M1308" s="564">
        <v>0</v>
      </c>
      <c r="N1308" s="564">
        <v>1</v>
      </c>
      <c r="O1308" s="564">
        <v>0</v>
      </c>
      <c r="P1308" s="564">
        <v>0</v>
      </c>
      <c r="Q1308" s="564">
        <v>1</v>
      </c>
      <c r="R1308" s="564">
        <v>1</v>
      </c>
      <c r="S1308" s="564">
        <v>0</v>
      </c>
      <c r="T1308" s="564">
        <v>1</v>
      </c>
      <c r="U1308" s="564">
        <v>0</v>
      </c>
      <c r="V1308" s="564">
        <v>0</v>
      </c>
      <c r="W1308" s="564">
        <v>0</v>
      </c>
      <c r="X1308" s="564">
        <v>1</v>
      </c>
      <c r="Y1308" s="564">
        <v>1</v>
      </c>
      <c r="Z1308" s="564">
        <v>0</v>
      </c>
      <c r="AA1308" s="564">
        <v>1</v>
      </c>
      <c r="AB1308" s="564">
        <v>0</v>
      </c>
      <c r="AC1308" s="564">
        <v>1</v>
      </c>
      <c r="AD1308" s="564">
        <v>1</v>
      </c>
      <c r="AE1308" s="564">
        <v>0</v>
      </c>
      <c r="AF1308" s="564">
        <v>0</v>
      </c>
      <c r="AG1308" s="564">
        <v>1</v>
      </c>
      <c r="AH1308" s="564">
        <v>0</v>
      </c>
      <c r="AI1308" s="564">
        <v>0</v>
      </c>
      <c r="AJ1308" s="564">
        <v>0</v>
      </c>
      <c r="AK1308" s="564">
        <v>1</v>
      </c>
    </row>
    <row r="1309" spans="1:37">
      <c r="A1309">
        <v>1305</v>
      </c>
      <c r="B1309" s="564">
        <f t="shared" ca="1" si="126"/>
        <v>20</v>
      </c>
      <c r="C1309" s="564">
        <f t="shared" ca="1" si="121"/>
        <v>400</v>
      </c>
      <c r="D1309" s="564">
        <f t="shared" ca="1" si="124"/>
        <v>20</v>
      </c>
      <c r="E1309" s="564">
        <f t="shared" ca="1" si="122"/>
        <v>0</v>
      </c>
      <c r="F1309" s="564">
        <f t="shared" ca="1" si="125"/>
        <v>1</v>
      </c>
      <c r="G1309" s="564">
        <f t="shared" ca="1" si="123"/>
        <v>-0.34388879381449255</v>
      </c>
      <c r="H1309" s="564">
        <v>1</v>
      </c>
      <c r="I1309" s="564">
        <v>1</v>
      </c>
      <c r="J1309" s="564">
        <v>1</v>
      </c>
      <c r="K1309" s="564">
        <v>1</v>
      </c>
      <c r="L1309" s="564">
        <v>1</v>
      </c>
      <c r="M1309" s="564">
        <v>1</v>
      </c>
      <c r="N1309" s="564">
        <v>1</v>
      </c>
      <c r="O1309" s="564">
        <v>1</v>
      </c>
      <c r="P1309" s="564">
        <v>1</v>
      </c>
      <c r="Q1309" s="564">
        <v>1</v>
      </c>
      <c r="R1309" s="564">
        <v>1</v>
      </c>
      <c r="S1309" s="564">
        <v>1</v>
      </c>
      <c r="T1309" s="564">
        <v>1</v>
      </c>
      <c r="U1309" s="564">
        <v>1</v>
      </c>
      <c r="V1309" s="564">
        <v>1</v>
      </c>
      <c r="W1309" s="564">
        <v>1</v>
      </c>
      <c r="X1309" s="564">
        <v>1</v>
      </c>
      <c r="Y1309" s="564">
        <v>1</v>
      </c>
      <c r="Z1309" s="564">
        <v>1</v>
      </c>
      <c r="AA1309" s="564">
        <v>1</v>
      </c>
      <c r="AB1309" s="564">
        <v>1</v>
      </c>
      <c r="AC1309" s="564">
        <v>1</v>
      </c>
      <c r="AD1309" s="564">
        <v>1</v>
      </c>
      <c r="AE1309" s="564">
        <v>1</v>
      </c>
      <c r="AF1309" s="564">
        <v>1</v>
      </c>
      <c r="AG1309" s="564">
        <v>1</v>
      </c>
      <c r="AH1309" s="564">
        <v>1</v>
      </c>
      <c r="AI1309" s="564">
        <v>1</v>
      </c>
      <c r="AJ1309" s="564">
        <v>1</v>
      </c>
      <c r="AK1309" s="564">
        <v>1</v>
      </c>
    </row>
    <row r="1310" spans="1:37">
      <c r="A1310">
        <v>1306</v>
      </c>
      <c r="B1310" s="564">
        <f t="shared" ca="1" si="126"/>
        <v>0</v>
      </c>
      <c r="C1310" s="564">
        <f t="shared" ca="1" si="121"/>
        <v>0</v>
      </c>
      <c r="D1310" s="564">
        <f t="shared" ca="1" si="124"/>
        <v>0</v>
      </c>
      <c r="E1310" s="564">
        <f t="shared" ca="1" si="122"/>
        <v>0</v>
      </c>
      <c r="F1310" s="564">
        <f t="shared" ca="1" si="125"/>
        <v>1</v>
      </c>
      <c r="G1310" s="564">
        <f t="shared" ca="1" si="123"/>
        <v>9.2068767481001821</v>
      </c>
      <c r="H1310" s="564">
        <v>0</v>
      </c>
      <c r="I1310" s="564">
        <v>0</v>
      </c>
      <c r="J1310" s="564">
        <v>0</v>
      </c>
      <c r="K1310" s="564">
        <v>0</v>
      </c>
      <c r="L1310" s="564">
        <v>0</v>
      </c>
      <c r="M1310" s="564">
        <v>0</v>
      </c>
      <c r="N1310" s="564">
        <v>0</v>
      </c>
      <c r="O1310" s="564">
        <v>0</v>
      </c>
      <c r="P1310" s="564">
        <v>0</v>
      </c>
      <c r="Q1310" s="564">
        <v>0</v>
      </c>
      <c r="R1310" s="564">
        <v>0</v>
      </c>
      <c r="S1310" s="564">
        <v>0</v>
      </c>
      <c r="T1310" s="564">
        <v>0</v>
      </c>
      <c r="U1310" s="564">
        <v>0</v>
      </c>
      <c r="V1310" s="564">
        <v>0</v>
      </c>
      <c r="W1310" s="564">
        <v>0</v>
      </c>
      <c r="X1310" s="564">
        <v>0</v>
      </c>
      <c r="Y1310" s="564">
        <v>0</v>
      </c>
      <c r="Z1310" s="564">
        <v>0</v>
      </c>
      <c r="AA1310" s="564">
        <v>0</v>
      </c>
      <c r="AB1310" s="564">
        <v>0</v>
      </c>
      <c r="AC1310" s="564">
        <v>0</v>
      </c>
      <c r="AD1310" s="564">
        <v>0</v>
      </c>
      <c r="AE1310" s="564">
        <v>0</v>
      </c>
      <c r="AF1310" s="564">
        <v>0</v>
      </c>
      <c r="AG1310" s="564">
        <v>0</v>
      </c>
      <c r="AH1310" s="564">
        <v>0</v>
      </c>
      <c r="AI1310" s="564">
        <v>0</v>
      </c>
      <c r="AJ1310" s="564">
        <v>0</v>
      </c>
      <c r="AK1310" s="564">
        <v>0</v>
      </c>
    </row>
    <row r="1311" spans="1:37">
      <c r="A1311">
        <v>1307</v>
      </c>
      <c r="B1311" s="564">
        <f t="shared" ca="1" si="126"/>
        <v>20</v>
      </c>
      <c r="C1311" s="564">
        <f t="shared" ca="1" si="121"/>
        <v>400</v>
      </c>
      <c r="D1311" s="564">
        <f t="shared" ca="1" si="124"/>
        <v>20</v>
      </c>
      <c r="E1311" s="564">
        <f t="shared" ca="1" si="122"/>
        <v>0</v>
      </c>
      <c r="F1311" s="564">
        <f t="shared" ca="1" si="125"/>
        <v>1</v>
      </c>
      <c r="G1311" s="564">
        <f t="shared" ca="1" si="123"/>
        <v>8.2476237755343291</v>
      </c>
      <c r="H1311" s="564">
        <v>1</v>
      </c>
      <c r="I1311" s="564">
        <v>1</v>
      </c>
      <c r="J1311" s="564">
        <v>1</v>
      </c>
      <c r="K1311" s="564">
        <v>1</v>
      </c>
      <c r="L1311" s="564">
        <v>1</v>
      </c>
      <c r="M1311" s="564">
        <v>1</v>
      </c>
      <c r="N1311" s="564">
        <v>1</v>
      </c>
      <c r="O1311" s="564">
        <v>1</v>
      </c>
      <c r="P1311" s="564">
        <v>1</v>
      </c>
      <c r="Q1311" s="564">
        <v>1</v>
      </c>
      <c r="R1311" s="564">
        <v>1</v>
      </c>
      <c r="S1311" s="564">
        <v>1</v>
      </c>
      <c r="T1311" s="564">
        <v>1</v>
      </c>
      <c r="U1311" s="564">
        <v>1</v>
      </c>
      <c r="V1311" s="564">
        <v>1</v>
      </c>
      <c r="W1311" s="564">
        <v>1</v>
      </c>
      <c r="X1311" s="564">
        <v>1</v>
      </c>
      <c r="Y1311" s="564">
        <v>1</v>
      </c>
      <c r="Z1311" s="564">
        <v>1</v>
      </c>
      <c r="AA1311" s="564">
        <v>1</v>
      </c>
      <c r="AB1311" s="564">
        <v>1</v>
      </c>
      <c r="AC1311" s="564">
        <v>1</v>
      </c>
      <c r="AD1311" s="564">
        <v>1</v>
      </c>
      <c r="AE1311" s="564">
        <v>1</v>
      </c>
      <c r="AF1311" s="564">
        <v>1</v>
      </c>
      <c r="AG1311" s="564">
        <v>1</v>
      </c>
      <c r="AH1311" s="564">
        <v>1</v>
      </c>
      <c r="AI1311" s="564">
        <v>1</v>
      </c>
      <c r="AJ1311" s="564">
        <v>1</v>
      </c>
      <c r="AK1311" s="564">
        <v>1</v>
      </c>
    </row>
    <row r="1312" spans="1:37">
      <c r="A1312">
        <v>1308</v>
      </c>
      <c r="B1312" s="564">
        <f t="shared" ca="1" si="126"/>
        <v>20</v>
      </c>
      <c r="C1312" s="564">
        <f t="shared" ca="1" si="121"/>
        <v>400</v>
      </c>
      <c r="D1312" s="564">
        <f t="shared" ca="1" si="124"/>
        <v>20</v>
      </c>
      <c r="E1312" s="564">
        <f t="shared" ca="1" si="122"/>
        <v>0</v>
      </c>
      <c r="F1312" s="564">
        <f t="shared" ca="1" si="125"/>
        <v>1</v>
      </c>
      <c r="G1312" s="564">
        <f t="shared" ca="1" si="123"/>
        <v>7.2872156886380046E-2</v>
      </c>
      <c r="H1312" s="564">
        <v>1</v>
      </c>
      <c r="I1312" s="564">
        <v>1</v>
      </c>
      <c r="J1312" s="564">
        <v>1</v>
      </c>
      <c r="K1312" s="564">
        <v>1</v>
      </c>
      <c r="L1312" s="564">
        <v>1</v>
      </c>
      <c r="M1312" s="564">
        <v>1</v>
      </c>
      <c r="N1312" s="564">
        <v>1</v>
      </c>
      <c r="O1312" s="564">
        <v>1</v>
      </c>
      <c r="P1312" s="564">
        <v>1</v>
      </c>
      <c r="Q1312" s="564">
        <v>1</v>
      </c>
      <c r="R1312" s="564">
        <v>1</v>
      </c>
      <c r="S1312" s="564">
        <v>1</v>
      </c>
      <c r="T1312" s="564">
        <v>1</v>
      </c>
      <c r="U1312" s="564">
        <v>1</v>
      </c>
      <c r="V1312" s="564">
        <v>1</v>
      </c>
      <c r="W1312" s="564">
        <v>1</v>
      </c>
      <c r="X1312" s="564">
        <v>1</v>
      </c>
      <c r="Y1312" s="564">
        <v>1</v>
      </c>
      <c r="Z1312" s="564">
        <v>1</v>
      </c>
      <c r="AA1312" s="564">
        <v>1</v>
      </c>
      <c r="AB1312" s="564">
        <v>1</v>
      </c>
      <c r="AC1312" s="564">
        <v>1</v>
      </c>
      <c r="AD1312" s="564">
        <v>1</v>
      </c>
      <c r="AE1312" s="564">
        <v>1</v>
      </c>
      <c r="AF1312" s="564">
        <v>1</v>
      </c>
      <c r="AG1312" s="564">
        <v>1</v>
      </c>
      <c r="AH1312" s="564">
        <v>1</v>
      </c>
      <c r="AI1312" s="564">
        <v>1</v>
      </c>
      <c r="AJ1312" s="564">
        <v>1</v>
      </c>
      <c r="AK1312" s="564">
        <v>1</v>
      </c>
    </row>
    <row r="1313" spans="1:37">
      <c r="A1313">
        <v>1309</v>
      </c>
      <c r="B1313" s="564">
        <f t="shared" ca="1" si="126"/>
        <v>0</v>
      </c>
      <c r="C1313" s="564">
        <f t="shared" ca="1" si="121"/>
        <v>0</v>
      </c>
      <c r="D1313" s="564">
        <f t="shared" ca="1" si="124"/>
        <v>0</v>
      </c>
      <c r="E1313" s="564">
        <f t="shared" ca="1" si="122"/>
        <v>0</v>
      </c>
      <c r="F1313" s="564">
        <f t="shared" ca="1" si="125"/>
        <v>1</v>
      </c>
      <c r="G1313" s="564">
        <f t="shared" ca="1" si="123"/>
        <v>4.906483388221865</v>
      </c>
      <c r="H1313" s="564">
        <v>0</v>
      </c>
      <c r="I1313" s="564">
        <v>0</v>
      </c>
      <c r="J1313" s="564">
        <v>0</v>
      </c>
      <c r="K1313" s="564">
        <v>0</v>
      </c>
      <c r="L1313" s="564">
        <v>0</v>
      </c>
      <c r="M1313" s="564">
        <v>0</v>
      </c>
      <c r="N1313" s="564">
        <v>0</v>
      </c>
      <c r="O1313" s="564">
        <v>0</v>
      </c>
      <c r="P1313" s="564">
        <v>0</v>
      </c>
      <c r="Q1313" s="564">
        <v>0</v>
      </c>
      <c r="R1313" s="564">
        <v>0</v>
      </c>
      <c r="S1313" s="564">
        <v>0</v>
      </c>
      <c r="T1313" s="564">
        <v>0</v>
      </c>
      <c r="U1313" s="564">
        <v>0</v>
      </c>
      <c r="V1313" s="564">
        <v>0</v>
      </c>
      <c r="W1313" s="564">
        <v>0</v>
      </c>
      <c r="X1313" s="564">
        <v>0</v>
      </c>
      <c r="Y1313" s="564">
        <v>0</v>
      </c>
      <c r="Z1313" s="564">
        <v>0</v>
      </c>
      <c r="AA1313" s="564">
        <v>0</v>
      </c>
      <c r="AB1313" s="564">
        <v>0</v>
      </c>
      <c r="AC1313" s="564">
        <v>0</v>
      </c>
      <c r="AD1313" s="564">
        <v>0</v>
      </c>
      <c r="AE1313" s="564">
        <v>0</v>
      </c>
      <c r="AF1313" s="564">
        <v>0</v>
      </c>
      <c r="AG1313" s="564">
        <v>0</v>
      </c>
      <c r="AH1313" s="564">
        <v>0</v>
      </c>
      <c r="AI1313" s="564">
        <v>0</v>
      </c>
      <c r="AJ1313" s="564">
        <v>0</v>
      </c>
      <c r="AK1313" s="564">
        <v>0</v>
      </c>
    </row>
    <row r="1314" spans="1:37">
      <c r="A1314">
        <v>1310</v>
      </c>
      <c r="B1314" s="564">
        <f t="shared" ca="1" si="126"/>
        <v>0</v>
      </c>
      <c r="C1314" s="564">
        <f t="shared" ca="1" si="121"/>
        <v>0</v>
      </c>
      <c r="D1314" s="564">
        <f t="shared" ca="1" si="124"/>
        <v>0</v>
      </c>
      <c r="E1314" s="564">
        <f t="shared" ca="1" si="122"/>
        <v>0</v>
      </c>
      <c r="F1314" s="564">
        <f t="shared" ca="1" si="125"/>
        <v>1</v>
      </c>
      <c r="G1314" s="564">
        <f t="shared" ca="1" si="123"/>
        <v>4.4793705272853748</v>
      </c>
      <c r="H1314" s="564">
        <v>0</v>
      </c>
      <c r="I1314" s="564">
        <v>0</v>
      </c>
      <c r="J1314" s="564">
        <v>0</v>
      </c>
      <c r="K1314" s="564">
        <v>0</v>
      </c>
      <c r="L1314" s="564">
        <v>0</v>
      </c>
      <c r="M1314" s="564">
        <v>0</v>
      </c>
      <c r="N1314" s="564">
        <v>0</v>
      </c>
      <c r="O1314" s="564">
        <v>0</v>
      </c>
      <c r="P1314" s="564">
        <v>0</v>
      </c>
      <c r="Q1314" s="564">
        <v>0</v>
      </c>
      <c r="R1314" s="564">
        <v>0</v>
      </c>
      <c r="S1314" s="564">
        <v>0</v>
      </c>
      <c r="T1314" s="564">
        <v>0</v>
      </c>
      <c r="U1314" s="564">
        <v>0</v>
      </c>
      <c r="V1314" s="564">
        <v>0</v>
      </c>
      <c r="W1314" s="564">
        <v>0</v>
      </c>
      <c r="X1314" s="564">
        <v>0</v>
      </c>
      <c r="Y1314" s="564">
        <v>0</v>
      </c>
      <c r="Z1314" s="564">
        <v>0</v>
      </c>
      <c r="AA1314" s="564">
        <v>0</v>
      </c>
      <c r="AB1314" s="564">
        <v>0</v>
      </c>
      <c r="AC1314" s="564">
        <v>0</v>
      </c>
      <c r="AD1314" s="564">
        <v>0</v>
      </c>
      <c r="AE1314" s="564">
        <v>0</v>
      </c>
      <c r="AF1314" s="564">
        <v>0</v>
      </c>
      <c r="AG1314" s="564">
        <v>0</v>
      </c>
      <c r="AH1314" s="564">
        <v>0</v>
      </c>
      <c r="AI1314" s="564">
        <v>0</v>
      </c>
      <c r="AJ1314" s="564">
        <v>0</v>
      </c>
      <c r="AK1314" s="564">
        <v>0</v>
      </c>
    </row>
    <row r="1315" spans="1:37">
      <c r="A1315">
        <v>1311</v>
      </c>
      <c r="B1315" s="564">
        <f t="shared" ca="1" si="126"/>
        <v>2</v>
      </c>
      <c r="C1315" s="564">
        <f t="shared" ca="1" si="121"/>
        <v>4</v>
      </c>
      <c r="D1315" s="564">
        <f t="shared" ca="1" si="124"/>
        <v>2</v>
      </c>
      <c r="E1315" s="564">
        <f t="shared" ca="1" si="122"/>
        <v>1.8</v>
      </c>
      <c r="F1315" s="564">
        <f t="shared" ca="1" si="125"/>
        <v>0.81052631578947365</v>
      </c>
      <c r="G1315" s="564">
        <f t="shared" ca="1" si="123"/>
        <v>0.54539311117361966</v>
      </c>
      <c r="H1315" s="564">
        <v>0</v>
      </c>
      <c r="I1315" s="564">
        <v>0</v>
      </c>
      <c r="J1315" s="564">
        <v>0</v>
      </c>
      <c r="K1315" s="564">
        <v>1</v>
      </c>
      <c r="L1315" s="564">
        <v>0</v>
      </c>
      <c r="M1315" s="564">
        <v>1</v>
      </c>
      <c r="N1315" s="564">
        <v>0</v>
      </c>
      <c r="O1315" s="564">
        <v>0</v>
      </c>
      <c r="P1315" s="564">
        <v>0</v>
      </c>
      <c r="Q1315" s="564">
        <v>0</v>
      </c>
      <c r="R1315" s="564">
        <v>0</v>
      </c>
      <c r="S1315" s="564">
        <v>0</v>
      </c>
      <c r="T1315" s="564">
        <v>0</v>
      </c>
      <c r="U1315" s="564">
        <v>0</v>
      </c>
      <c r="V1315" s="564">
        <v>0</v>
      </c>
      <c r="W1315" s="564">
        <v>0</v>
      </c>
      <c r="X1315" s="564">
        <v>0</v>
      </c>
      <c r="Y1315" s="564">
        <v>0</v>
      </c>
      <c r="Z1315" s="564">
        <v>0</v>
      </c>
      <c r="AA1315" s="564">
        <v>0</v>
      </c>
      <c r="AB1315" s="564">
        <v>1</v>
      </c>
      <c r="AC1315" s="564">
        <v>0</v>
      </c>
      <c r="AD1315" s="564">
        <v>0</v>
      </c>
      <c r="AE1315" s="564">
        <v>0</v>
      </c>
      <c r="AF1315" s="564">
        <v>0</v>
      </c>
      <c r="AG1315" s="564">
        <v>1</v>
      </c>
      <c r="AH1315" s="564">
        <v>0</v>
      </c>
      <c r="AI1315" s="564">
        <v>0</v>
      </c>
      <c r="AJ1315" s="564">
        <v>0</v>
      </c>
      <c r="AK1315" s="564">
        <v>0</v>
      </c>
    </row>
    <row r="1316" spans="1:37">
      <c r="A1316">
        <v>1312</v>
      </c>
      <c r="B1316" s="564">
        <f t="shared" ca="1" si="126"/>
        <v>0</v>
      </c>
      <c r="C1316" s="564">
        <f t="shared" ca="1" si="121"/>
        <v>0</v>
      </c>
      <c r="D1316" s="564">
        <f t="shared" ca="1" si="124"/>
        <v>0</v>
      </c>
      <c r="E1316" s="564">
        <f t="shared" ca="1" si="122"/>
        <v>0</v>
      </c>
      <c r="F1316" s="564">
        <f t="shared" ca="1" si="125"/>
        <v>1</v>
      </c>
      <c r="G1316" s="564">
        <f t="shared" ca="1" si="123"/>
        <v>-7.1885819140532874</v>
      </c>
      <c r="H1316" s="564">
        <v>0</v>
      </c>
      <c r="I1316" s="564">
        <v>0</v>
      </c>
      <c r="J1316" s="564">
        <v>0</v>
      </c>
      <c r="K1316" s="564">
        <v>0</v>
      </c>
      <c r="L1316" s="564">
        <v>0</v>
      </c>
      <c r="M1316" s="564">
        <v>0</v>
      </c>
      <c r="N1316" s="564">
        <v>0</v>
      </c>
      <c r="O1316" s="564">
        <v>0</v>
      </c>
      <c r="P1316" s="564">
        <v>0</v>
      </c>
      <c r="Q1316" s="564">
        <v>0</v>
      </c>
      <c r="R1316" s="564">
        <v>0</v>
      </c>
      <c r="S1316" s="564">
        <v>0</v>
      </c>
      <c r="T1316" s="564">
        <v>0</v>
      </c>
      <c r="U1316" s="564">
        <v>0</v>
      </c>
      <c r="V1316" s="564">
        <v>0</v>
      </c>
      <c r="W1316" s="564">
        <v>0</v>
      </c>
      <c r="X1316" s="564">
        <v>0</v>
      </c>
      <c r="Y1316" s="564">
        <v>0</v>
      </c>
      <c r="Z1316" s="564">
        <v>0</v>
      </c>
      <c r="AA1316" s="564">
        <v>0</v>
      </c>
      <c r="AB1316" s="564">
        <v>0</v>
      </c>
      <c r="AC1316" s="564">
        <v>0</v>
      </c>
      <c r="AD1316" s="564">
        <v>0</v>
      </c>
      <c r="AE1316" s="564">
        <v>0</v>
      </c>
      <c r="AF1316" s="564">
        <v>0</v>
      </c>
      <c r="AG1316" s="564">
        <v>0</v>
      </c>
      <c r="AH1316" s="564">
        <v>0</v>
      </c>
      <c r="AI1316" s="564">
        <v>0</v>
      </c>
      <c r="AJ1316" s="564">
        <v>0</v>
      </c>
      <c r="AK1316" s="564">
        <v>0</v>
      </c>
    </row>
    <row r="1317" spans="1:37">
      <c r="A1317">
        <v>1313</v>
      </c>
      <c r="B1317" s="564">
        <f t="shared" ca="1" si="126"/>
        <v>20</v>
      </c>
      <c r="C1317" s="564">
        <f t="shared" ca="1" si="121"/>
        <v>400</v>
      </c>
      <c r="D1317" s="564">
        <f t="shared" ca="1" si="124"/>
        <v>20</v>
      </c>
      <c r="E1317" s="564">
        <f t="shared" ca="1" si="122"/>
        <v>0</v>
      </c>
      <c r="F1317" s="564">
        <f t="shared" ca="1" si="125"/>
        <v>1</v>
      </c>
      <c r="G1317" s="564">
        <f t="shared" ca="1" si="123"/>
        <v>-1.4906331133902699</v>
      </c>
      <c r="H1317" s="564">
        <v>1</v>
      </c>
      <c r="I1317" s="564">
        <v>1</v>
      </c>
      <c r="J1317" s="564">
        <v>1</v>
      </c>
      <c r="K1317" s="564">
        <v>1</v>
      </c>
      <c r="L1317" s="564">
        <v>1</v>
      </c>
      <c r="M1317" s="564">
        <v>1</v>
      </c>
      <c r="N1317" s="564">
        <v>1</v>
      </c>
      <c r="O1317" s="564">
        <v>1</v>
      </c>
      <c r="P1317" s="564">
        <v>1</v>
      </c>
      <c r="Q1317" s="564">
        <v>1</v>
      </c>
      <c r="R1317" s="564">
        <v>1</v>
      </c>
      <c r="S1317" s="564">
        <v>1</v>
      </c>
      <c r="T1317" s="564">
        <v>1</v>
      </c>
      <c r="U1317" s="564">
        <v>1</v>
      </c>
      <c r="V1317" s="564">
        <v>1</v>
      </c>
      <c r="W1317" s="564">
        <v>1</v>
      </c>
      <c r="X1317" s="564">
        <v>1</v>
      </c>
      <c r="Y1317" s="564">
        <v>1</v>
      </c>
      <c r="Z1317" s="564">
        <v>1</v>
      </c>
      <c r="AA1317" s="564">
        <v>1</v>
      </c>
      <c r="AB1317" s="564">
        <v>1</v>
      </c>
      <c r="AC1317" s="564">
        <v>1</v>
      </c>
      <c r="AD1317" s="564">
        <v>1</v>
      </c>
      <c r="AE1317" s="564">
        <v>1</v>
      </c>
      <c r="AF1317" s="564">
        <v>1</v>
      </c>
      <c r="AG1317" s="564">
        <v>1</v>
      </c>
      <c r="AH1317" s="564">
        <v>1</v>
      </c>
      <c r="AI1317" s="564">
        <v>1</v>
      </c>
      <c r="AJ1317" s="564">
        <v>1</v>
      </c>
      <c r="AK1317" s="564">
        <v>1</v>
      </c>
    </row>
    <row r="1318" spans="1:37">
      <c r="A1318">
        <v>1314</v>
      </c>
      <c r="B1318" s="564">
        <f t="shared" ca="1" si="126"/>
        <v>20</v>
      </c>
      <c r="C1318" s="564">
        <f t="shared" ca="1" si="121"/>
        <v>400</v>
      </c>
      <c r="D1318" s="564">
        <f t="shared" ca="1" si="124"/>
        <v>20</v>
      </c>
      <c r="E1318" s="564">
        <f t="shared" ca="1" si="122"/>
        <v>0</v>
      </c>
      <c r="F1318" s="564">
        <f t="shared" ca="1" si="125"/>
        <v>1</v>
      </c>
      <c r="G1318" s="564">
        <f t="shared" ca="1" si="123"/>
        <v>2.0810722851621968</v>
      </c>
      <c r="H1318" s="564">
        <v>1</v>
      </c>
      <c r="I1318" s="564">
        <v>1</v>
      </c>
      <c r="J1318" s="564">
        <v>1</v>
      </c>
      <c r="K1318" s="564">
        <v>1</v>
      </c>
      <c r="L1318" s="564">
        <v>1</v>
      </c>
      <c r="M1318" s="564">
        <v>1</v>
      </c>
      <c r="N1318" s="564">
        <v>1</v>
      </c>
      <c r="O1318" s="564">
        <v>1</v>
      </c>
      <c r="P1318" s="564">
        <v>1</v>
      </c>
      <c r="Q1318" s="564">
        <v>1</v>
      </c>
      <c r="R1318" s="564">
        <v>1</v>
      </c>
      <c r="S1318" s="564">
        <v>1</v>
      </c>
      <c r="T1318" s="564">
        <v>1</v>
      </c>
      <c r="U1318" s="564">
        <v>1</v>
      </c>
      <c r="V1318" s="564">
        <v>1</v>
      </c>
      <c r="W1318" s="564">
        <v>1</v>
      </c>
      <c r="X1318" s="564">
        <v>1</v>
      </c>
      <c r="Y1318" s="564">
        <v>1</v>
      </c>
      <c r="Z1318" s="564">
        <v>1</v>
      </c>
      <c r="AA1318" s="564">
        <v>1</v>
      </c>
      <c r="AB1318" s="564">
        <v>1</v>
      </c>
      <c r="AC1318" s="564">
        <v>1</v>
      </c>
      <c r="AD1318" s="564">
        <v>1</v>
      </c>
      <c r="AE1318" s="564">
        <v>1</v>
      </c>
      <c r="AF1318" s="564">
        <v>1</v>
      </c>
      <c r="AG1318" s="564">
        <v>1</v>
      </c>
      <c r="AH1318" s="564">
        <v>1</v>
      </c>
      <c r="AI1318" s="564">
        <v>1</v>
      </c>
      <c r="AJ1318" s="564">
        <v>1</v>
      </c>
      <c r="AK1318" s="564">
        <v>1</v>
      </c>
    </row>
    <row r="1319" spans="1:37">
      <c r="A1319">
        <v>1315</v>
      </c>
      <c r="B1319" s="564">
        <f t="shared" ca="1" si="126"/>
        <v>0</v>
      </c>
      <c r="C1319" s="564">
        <f t="shared" ca="1" si="121"/>
        <v>0</v>
      </c>
      <c r="D1319" s="564">
        <f t="shared" ca="1" si="124"/>
        <v>0</v>
      </c>
      <c r="E1319" s="564">
        <f t="shared" ca="1" si="122"/>
        <v>0</v>
      </c>
      <c r="F1319" s="564">
        <f t="shared" ca="1" si="125"/>
        <v>1</v>
      </c>
      <c r="G1319" s="564">
        <f t="shared" ca="1" si="123"/>
        <v>0.65777509838685788</v>
      </c>
      <c r="H1319" s="564">
        <v>0</v>
      </c>
      <c r="I1319" s="564">
        <v>0</v>
      </c>
      <c r="J1319" s="564">
        <v>0</v>
      </c>
      <c r="K1319" s="564">
        <v>0</v>
      </c>
      <c r="L1319" s="564">
        <v>0</v>
      </c>
      <c r="M1319" s="564">
        <v>0</v>
      </c>
      <c r="N1319" s="564">
        <v>0</v>
      </c>
      <c r="O1319" s="564">
        <v>0</v>
      </c>
      <c r="P1319" s="564">
        <v>0</v>
      </c>
      <c r="Q1319" s="564">
        <v>0</v>
      </c>
      <c r="R1319" s="564">
        <v>0</v>
      </c>
      <c r="S1319" s="564">
        <v>0</v>
      </c>
      <c r="T1319" s="564">
        <v>0</v>
      </c>
      <c r="U1319" s="564">
        <v>0</v>
      </c>
      <c r="V1319" s="564">
        <v>0</v>
      </c>
      <c r="W1319" s="564">
        <v>0</v>
      </c>
      <c r="X1319" s="564">
        <v>0</v>
      </c>
      <c r="Y1319" s="564">
        <v>0</v>
      </c>
      <c r="Z1319" s="564">
        <v>0</v>
      </c>
      <c r="AA1319" s="564">
        <v>0</v>
      </c>
      <c r="AB1319" s="564">
        <v>0</v>
      </c>
      <c r="AC1319" s="564">
        <v>0</v>
      </c>
      <c r="AD1319" s="564">
        <v>0</v>
      </c>
      <c r="AE1319" s="564">
        <v>0</v>
      </c>
      <c r="AF1319" s="564">
        <v>0</v>
      </c>
      <c r="AG1319" s="564">
        <v>0</v>
      </c>
      <c r="AH1319" s="564">
        <v>0</v>
      </c>
      <c r="AI1319" s="564">
        <v>0</v>
      </c>
      <c r="AJ1319" s="564">
        <v>0</v>
      </c>
      <c r="AK1319" s="564">
        <v>0</v>
      </c>
    </row>
    <row r="1320" spans="1:37">
      <c r="A1320">
        <v>1316</v>
      </c>
      <c r="B1320" s="564">
        <f t="shared" ca="1" si="126"/>
        <v>0</v>
      </c>
      <c r="C1320" s="564">
        <f t="shared" ca="1" si="121"/>
        <v>0</v>
      </c>
      <c r="D1320" s="564">
        <f t="shared" ca="1" si="124"/>
        <v>0</v>
      </c>
      <c r="E1320" s="564">
        <f t="shared" ca="1" si="122"/>
        <v>0</v>
      </c>
      <c r="F1320" s="564">
        <f t="shared" ca="1" si="125"/>
        <v>1</v>
      </c>
      <c r="G1320" s="564">
        <f t="shared" ca="1" si="123"/>
        <v>-2.2861549241505035</v>
      </c>
      <c r="H1320" s="564">
        <v>0</v>
      </c>
      <c r="I1320" s="564">
        <v>0</v>
      </c>
      <c r="J1320" s="564">
        <v>0</v>
      </c>
      <c r="K1320" s="564">
        <v>0</v>
      </c>
      <c r="L1320" s="564">
        <v>0</v>
      </c>
      <c r="M1320" s="564">
        <v>0</v>
      </c>
      <c r="N1320" s="564">
        <v>0</v>
      </c>
      <c r="O1320" s="564">
        <v>0</v>
      </c>
      <c r="P1320" s="564">
        <v>0</v>
      </c>
      <c r="Q1320" s="564">
        <v>0</v>
      </c>
      <c r="R1320" s="564">
        <v>0</v>
      </c>
      <c r="S1320" s="564">
        <v>0</v>
      </c>
      <c r="T1320" s="564">
        <v>0</v>
      </c>
      <c r="U1320" s="564">
        <v>0</v>
      </c>
      <c r="V1320" s="564">
        <v>0</v>
      </c>
      <c r="W1320" s="564">
        <v>0</v>
      </c>
      <c r="X1320" s="564">
        <v>0</v>
      </c>
      <c r="Y1320" s="564">
        <v>0</v>
      </c>
      <c r="Z1320" s="564">
        <v>0</v>
      </c>
      <c r="AA1320" s="564">
        <v>0</v>
      </c>
      <c r="AB1320" s="564">
        <v>0</v>
      </c>
      <c r="AC1320" s="564">
        <v>0</v>
      </c>
      <c r="AD1320" s="564">
        <v>0</v>
      </c>
      <c r="AE1320" s="564">
        <v>0</v>
      </c>
      <c r="AF1320" s="564">
        <v>0</v>
      </c>
      <c r="AG1320" s="564">
        <v>0</v>
      </c>
      <c r="AH1320" s="564">
        <v>0</v>
      </c>
      <c r="AI1320" s="564">
        <v>0</v>
      </c>
      <c r="AJ1320" s="564">
        <v>0</v>
      </c>
      <c r="AK1320" s="564">
        <v>0</v>
      </c>
    </row>
    <row r="1321" spans="1:37">
      <c r="A1321">
        <v>1317</v>
      </c>
      <c r="B1321" s="564">
        <f t="shared" ca="1" si="126"/>
        <v>0</v>
      </c>
      <c r="C1321" s="564">
        <f t="shared" ca="1" si="121"/>
        <v>0</v>
      </c>
      <c r="D1321" s="564">
        <f t="shared" ca="1" si="124"/>
        <v>0</v>
      </c>
      <c r="E1321" s="564">
        <f t="shared" ca="1" si="122"/>
        <v>0</v>
      </c>
      <c r="F1321" s="564">
        <f t="shared" ca="1" si="125"/>
        <v>1</v>
      </c>
      <c r="G1321" s="564">
        <f t="shared" ca="1" si="123"/>
        <v>4.7469235563655605</v>
      </c>
      <c r="H1321" s="564">
        <v>0</v>
      </c>
      <c r="I1321" s="564">
        <v>0</v>
      </c>
      <c r="J1321" s="564">
        <v>0</v>
      </c>
      <c r="K1321" s="564">
        <v>0</v>
      </c>
      <c r="L1321" s="564">
        <v>0</v>
      </c>
      <c r="M1321" s="564">
        <v>0</v>
      </c>
      <c r="N1321" s="564">
        <v>0</v>
      </c>
      <c r="O1321" s="564">
        <v>0</v>
      </c>
      <c r="P1321" s="564">
        <v>0</v>
      </c>
      <c r="Q1321" s="564">
        <v>0</v>
      </c>
      <c r="R1321" s="564">
        <v>0</v>
      </c>
      <c r="S1321" s="564">
        <v>0</v>
      </c>
      <c r="T1321" s="564">
        <v>0</v>
      </c>
      <c r="U1321" s="564">
        <v>0</v>
      </c>
      <c r="V1321" s="564">
        <v>0</v>
      </c>
      <c r="W1321" s="564">
        <v>0</v>
      </c>
      <c r="X1321" s="564">
        <v>0</v>
      </c>
      <c r="Y1321" s="564">
        <v>0</v>
      </c>
      <c r="Z1321" s="564">
        <v>0</v>
      </c>
      <c r="AA1321" s="564">
        <v>0</v>
      </c>
      <c r="AB1321" s="564">
        <v>0</v>
      </c>
      <c r="AC1321" s="564">
        <v>0</v>
      </c>
      <c r="AD1321" s="564">
        <v>0</v>
      </c>
      <c r="AE1321" s="564">
        <v>0</v>
      </c>
      <c r="AF1321" s="564">
        <v>0</v>
      </c>
      <c r="AG1321" s="564">
        <v>0</v>
      </c>
      <c r="AH1321" s="564">
        <v>0</v>
      </c>
      <c r="AI1321" s="564">
        <v>0</v>
      </c>
      <c r="AJ1321" s="564">
        <v>0</v>
      </c>
      <c r="AK1321" s="564">
        <v>0</v>
      </c>
    </row>
    <row r="1322" spans="1:37">
      <c r="A1322">
        <v>1318</v>
      </c>
      <c r="B1322" s="564">
        <f t="shared" ca="1" si="126"/>
        <v>20</v>
      </c>
      <c r="C1322" s="564">
        <f t="shared" ca="1" si="121"/>
        <v>400</v>
      </c>
      <c r="D1322" s="564">
        <f t="shared" ca="1" si="124"/>
        <v>20</v>
      </c>
      <c r="E1322" s="564">
        <f t="shared" ca="1" si="122"/>
        <v>0</v>
      </c>
      <c r="F1322" s="564">
        <f t="shared" ca="1" si="125"/>
        <v>1</v>
      </c>
      <c r="G1322" s="564">
        <f t="shared" ca="1" si="123"/>
        <v>1.1200250129604357</v>
      </c>
      <c r="H1322" s="564">
        <v>1</v>
      </c>
      <c r="I1322" s="564">
        <v>1</v>
      </c>
      <c r="J1322" s="564">
        <v>1</v>
      </c>
      <c r="K1322" s="564">
        <v>1</v>
      </c>
      <c r="L1322" s="564">
        <v>1</v>
      </c>
      <c r="M1322" s="564">
        <v>1</v>
      </c>
      <c r="N1322" s="564">
        <v>1</v>
      </c>
      <c r="O1322" s="564">
        <v>1</v>
      </c>
      <c r="P1322" s="564">
        <v>1</v>
      </c>
      <c r="Q1322" s="564">
        <v>1</v>
      </c>
      <c r="R1322" s="564">
        <v>1</v>
      </c>
      <c r="S1322" s="564">
        <v>1</v>
      </c>
      <c r="T1322" s="564">
        <v>1</v>
      </c>
      <c r="U1322" s="564">
        <v>1</v>
      </c>
      <c r="V1322" s="564">
        <v>1</v>
      </c>
      <c r="W1322" s="564">
        <v>1</v>
      </c>
      <c r="X1322" s="564">
        <v>1</v>
      </c>
      <c r="Y1322" s="564">
        <v>1</v>
      </c>
      <c r="Z1322" s="564">
        <v>1</v>
      </c>
      <c r="AA1322" s="564">
        <v>1</v>
      </c>
      <c r="AB1322" s="564">
        <v>1</v>
      </c>
      <c r="AC1322" s="564">
        <v>1</v>
      </c>
      <c r="AD1322" s="564">
        <v>1</v>
      </c>
      <c r="AE1322" s="564">
        <v>1</v>
      </c>
      <c r="AF1322" s="564">
        <v>1</v>
      </c>
      <c r="AG1322" s="564">
        <v>1</v>
      </c>
      <c r="AH1322" s="564">
        <v>1</v>
      </c>
      <c r="AI1322" s="564">
        <v>1</v>
      </c>
      <c r="AJ1322" s="564">
        <v>1</v>
      </c>
      <c r="AK1322" s="564">
        <v>1</v>
      </c>
    </row>
    <row r="1323" spans="1:37">
      <c r="A1323">
        <v>1319</v>
      </c>
      <c r="B1323" s="564">
        <f t="shared" ca="1" si="126"/>
        <v>20</v>
      </c>
      <c r="C1323" s="564">
        <f t="shared" ca="1" si="121"/>
        <v>400</v>
      </c>
      <c r="D1323" s="564">
        <f t="shared" ca="1" si="124"/>
        <v>20</v>
      </c>
      <c r="E1323" s="564">
        <f t="shared" ca="1" si="122"/>
        <v>0</v>
      </c>
      <c r="F1323" s="564">
        <f t="shared" ca="1" si="125"/>
        <v>1</v>
      </c>
      <c r="G1323" s="564">
        <f t="shared" ca="1" si="123"/>
        <v>-2.5214386128635597</v>
      </c>
      <c r="H1323" s="564">
        <v>1</v>
      </c>
      <c r="I1323" s="564">
        <v>1</v>
      </c>
      <c r="J1323" s="564">
        <v>1</v>
      </c>
      <c r="K1323" s="564">
        <v>1</v>
      </c>
      <c r="L1323" s="564">
        <v>1</v>
      </c>
      <c r="M1323" s="564">
        <v>1</v>
      </c>
      <c r="N1323" s="564">
        <v>1</v>
      </c>
      <c r="O1323" s="564">
        <v>1</v>
      </c>
      <c r="P1323" s="564">
        <v>1</v>
      </c>
      <c r="Q1323" s="564">
        <v>1</v>
      </c>
      <c r="R1323" s="564">
        <v>1</v>
      </c>
      <c r="S1323" s="564">
        <v>1</v>
      </c>
      <c r="T1323" s="564">
        <v>1</v>
      </c>
      <c r="U1323" s="564">
        <v>1</v>
      </c>
      <c r="V1323" s="564">
        <v>1</v>
      </c>
      <c r="W1323" s="564">
        <v>1</v>
      </c>
      <c r="X1323" s="564">
        <v>1</v>
      </c>
      <c r="Y1323" s="564">
        <v>1</v>
      </c>
      <c r="Z1323" s="564">
        <v>1</v>
      </c>
      <c r="AA1323" s="564">
        <v>1</v>
      </c>
      <c r="AB1323" s="564">
        <v>1</v>
      </c>
      <c r="AC1323" s="564">
        <v>1</v>
      </c>
      <c r="AD1323" s="564">
        <v>1</v>
      </c>
      <c r="AE1323" s="564">
        <v>1</v>
      </c>
      <c r="AF1323" s="564">
        <v>1</v>
      </c>
      <c r="AG1323" s="564">
        <v>1</v>
      </c>
      <c r="AH1323" s="564">
        <v>1</v>
      </c>
      <c r="AI1323" s="564">
        <v>1</v>
      </c>
      <c r="AJ1323" s="564">
        <v>1</v>
      </c>
      <c r="AK1323" s="564">
        <v>1</v>
      </c>
    </row>
    <row r="1324" spans="1:37">
      <c r="A1324">
        <v>1320</v>
      </c>
      <c r="B1324" s="564">
        <f t="shared" ca="1" si="126"/>
        <v>0</v>
      </c>
      <c r="C1324" s="564">
        <f t="shared" ca="1" si="121"/>
        <v>0</v>
      </c>
      <c r="D1324" s="564">
        <f t="shared" ca="1" si="124"/>
        <v>0</v>
      </c>
      <c r="E1324" s="564">
        <f t="shared" ca="1" si="122"/>
        <v>0</v>
      </c>
      <c r="F1324" s="564">
        <f t="shared" ca="1" si="125"/>
        <v>1</v>
      </c>
      <c r="G1324" s="564">
        <f t="shared" ca="1" si="123"/>
        <v>-0.70947534076870866</v>
      </c>
      <c r="H1324" s="564">
        <v>0</v>
      </c>
      <c r="I1324" s="564">
        <v>0</v>
      </c>
      <c r="J1324" s="564">
        <v>0</v>
      </c>
      <c r="K1324" s="564">
        <v>0</v>
      </c>
      <c r="L1324" s="564">
        <v>0</v>
      </c>
      <c r="M1324" s="564">
        <v>0</v>
      </c>
      <c r="N1324" s="564">
        <v>0</v>
      </c>
      <c r="O1324" s="564">
        <v>0</v>
      </c>
      <c r="P1324" s="564">
        <v>0</v>
      </c>
      <c r="Q1324" s="564">
        <v>0</v>
      </c>
      <c r="R1324" s="564">
        <v>0</v>
      </c>
      <c r="S1324" s="564">
        <v>0</v>
      </c>
      <c r="T1324" s="564">
        <v>0</v>
      </c>
      <c r="U1324" s="564">
        <v>0</v>
      </c>
      <c r="V1324" s="564">
        <v>0</v>
      </c>
      <c r="W1324" s="564">
        <v>0</v>
      </c>
      <c r="X1324" s="564">
        <v>0</v>
      </c>
      <c r="Y1324" s="564">
        <v>0</v>
      </c>
      <c r="Z1324" s="564">
        <v>0</v>
      </c>
      <c r="AA1324" s="564">
        <v>0</v>
      </c>
      <c r="AB1324" s="564">
        <v>0</v>
      </c>
      <c r="AC1324" s="564">
        <v>0</v>
      </c>
      <c r="AD1324" s="564">
        <v>0</v>
      </c>
      <c r="AE1324" s="564">
        <v>0</v>
      </c>
      <c r="AF1324" s="564">
        <v>0</v>
      </c>
      <c r="AG1324" s="564">
        <v>0</v>
      </c>
      <c r="AH1324" s="564">
        <v>0</v>
      </c>
      <c r="AI1324" s="564">
        <v>0</v>
      </c>
      <c r="AJ1324" s="564">
        <v>0</v>
      </c>
      <c r="AK1324" s="564">
        <v>0</v>
      </c>
    </row>
    <row r="1325" spans="1:37">
      <c r="A1325">
        <v>1321</v>
      </c>
      <c r="B1325" s="564">
        <f t="shared" ca="1" si="126"/>
        <v>20</v>
      </c>
      <c r="C1325" s="564">
        <f t="shared" ca="1" si="121"/>
        <v>400</v>
      </c>
      <c r="D1325" s="564">
        <f t="shared" ca="1" si="124"/>
        <v>20</v>
      </c>
      <c r="E1325" s="564">
        <f t="shared" ca="1" si="122"/>
        <v>0</v>
      </c>
      <c r="F1325" s="564">
        <f t="shared" ca="1" si="125"/>
        <v>1</v>
      </c>
      <c r="G1325" s="564">
        <f t="shared" ca="1" si="123"/>
        <v>3.8076959013199803</v>
      </c>
      <c r="H1325" s="564">
        <v>1</v>
      </c>
      <c r="I1325" s="564">
        <v>1</v>
      </c>
      <c r="J1325" s="564">
        <v>1</v>
      </c>
      <c r="K1325" s="564">
        <v>1</v>
      </c>
      <c r="L1325" s="564">
        <v>1</v>
      </c>
      <c r="M1325" s="564">
        <v>1</v>
      </c>
      <c r="N1325" s="564">
        <v>1</v>
      </c>
      <c r="O1325" s="564">
        <v>1</v>
      </c>
      <c r="P1325" s="564">
        <v>1</v>
      </c>
      <c r="Q1325" s="564">
        <v>1</v>
      </c>
      <c r="R1325" s="564">
        <v>1</v>
      </c>
      <c r="S1325" s="564">
        <v>1</v>
      </c>
      <c r="T1325" s="564">
        <v>1</v>
      </c>
      <c r="U1325" s="564">
        <v>1</v>
      </c>
      <c r="V1325" s="564">
        <v>1</v>
      </c>
      <c r="W1325" s="564">
        <v>1</v>
      </c>
      <c r="X1325" s="564">
        <v>1</v>
      </c>
      <c r="Y1325" s="564">
        <v>1</v>
      </c>
      <c r="Z1325" s="564">
        <v>1</v>
      </c>
      <c r="AA1325" s="564">
        <v>1</v>
      </c>
      <c r="AB1325" s="564">
        <v>1</v>
      </c>
      <c r="AC1325" s="564">
        <v>1</v>
      </c>
      <c r="AD1325" s="564">
        <v>1</v>
      </c>
      <c r="AE1325" s="564">
        <v>1</v>
      </c>
      <c r="AF1325" s="564">
        <v>1</v>
      </c>
      <c r="AG1325" s="564">
        <v>1</v>
      </c>
      <c r="AH1325" s="564">
        <v>1</v>
      </c>
      <c r="AI1325" s="564">
        <v>1</v>
      </c>
      <c r="AJ1325" s="564">
        <v>1</v>
      </c>
      <c r="AK1325" s="564">
        <v>1</v>
      </c>
    </row>
    <row r="1326" spans="1:37">
      <c r="A1326">
        <v>1322</v>
      </c>
      <c r="B1326" s="564">
        <f t="shared" ca="1" si="126"/>
        <v>20</v>
      </c>
      <c r="C1326" s="564">
        <f t="shared" ca="1" si="121"/>
        <v>400</v>
      </c>
      <c r="D1326" s="564">
        <f t="shared" ca="1" si="124"/>
        <v>20</v>
      </c>
      <c r="E1326" s="564">
        <f t="shared" ca="1" si="122"/>
        <v>0</v>
      </c>
      <c r="F1326" s="564">
        <f t="shared" ca="1" si="125"/>
        <v>1</v>
      </c>
      <c r="G1326" s="564">
        <f t="shared" ca="1" si="123"/>
        <v>-4.5688265513560768</v>
      </c>
      <c r="H1326" s="564">
        <v>1</v>
      </c>
      <c r="I1326" s="564">
        <v>1</v>
      </c>
      <c r="J1326" s="564">
        <v>1</v>
      </c>
      <c r="K1326" s="564">
        <v>1</v>
      </c>
      <c r="L1326" s="564">
        <v>1</v>
      </c>
      <c r="M1326" s="564">
        <v>1</v>
      </c>
      <c r="N1326" s="564">
        <v>1</v>
      </c>
      <c r="O1326" s="564">
        <v>1</v>
      </c>
      <c r="P1326" s="564">
        <v>1</v>
      </c>
      <c r="Q1326" s="564">
        <v>1</v>
      </c>
      <c r="R1326" s="564">
        <v>1</v>
      </c>
      <c r="S1326" s="564">
        <v>1</v>
      </c>
      <c r="T1326" s="564">
        <v>1</v>
      </c>
      <c r="U1326" s="564">
        <v>1</v>
      </c>
      <c r="V1326" s="564">
        <v>1</v>
      </c>
      <c r="W1326" s="564">
        <v>1</v>
      </c>
      <c r="X1326" s="564">
        <v>1</v>
      </c>
      <c r="Y1326" s="564">
        <v>1</v>
      </c>
      <c r="Z1326" s="564">
        <v>1</v>
      </c>
      <c r="AA1326" s="564">
        <v>1</v>
      </c>
      <c r="AB1326" s="564">
        <v>1</v>
      </c>
      <c r="AC1326" s="564">
        <v>1</v>
      </c>
      <c r="AD1326" s="564">
        <v>1</v>
      </c>
      <c r="AE1326" s="564">
        <v>1</v>
      </c>
      <c r="AF1326" s="564">
        <v>1</v>
      </c>
      <c r="AG1326" s="564">
        <v>1</v>
      </c>
      <c r="AH1326" s="564">
        <v>1</v>
      </c>
      <c r="AI1326" s="564">
        <v>1</v>
      </c>
      <c r="AJ1326" s="564">
        <v>1</v>
      </c>
      <c r="AK1326" s="564">
        <v>1</v>
      </c>
    </row>
    <row r="1327" spans="1:37">
      <c r="A1327">
        <v>1323</v>
      </c>
      <c r="B1327" s="564">
        <f t="shared" ca="1" si="126"/>
        <v>1</v>
      </c>
      <c r="C1327" s="564">
        <f t="shared" ca="1" si="121"/>
        <v>1</v>
      </c>
      <c r="D1327" s="564">
        <f t="shared" ca="1" si="124"/>
        <v>1</v>
      </c>
      <c r="E1327" s="564">
        <f t="shared" ca="1" si="122"/>
        <v>0.95</v>
      </c>
      <c r="F1327" s="564">
        <f t="shared" ca="1" si="125"/>
        <v>0.9</v>
      </c>
      <c r="G1327" s="564">
        <f t="shared" ca="1" si="123"/>
        <v>7.0163010134064177</v>
      </c>
      <c r="H1327" s="564">
        <v>0</v>
      </c>
      <c r="I1327" s="564">
        <v>0</v>
      </c>
      <c r="J1327" s="564">
        <v>0</v>
      </c>
      <c r="K1327" s="564">
        <v>0</v>
      </c>
      <c r="L1327" s="564">
        <v>0</v>
      </c>
      <c r="M1327" s="564">
        <v>0</v>
      </c>
      <c r="N1327" s="564">
        <v>0</v>
      </c>
      <c r="O1327" s="564">
        <v>0</v>
      </c>
      <c r="P1327" s="564">
        <v>0</v>
      </c>
      <c r="Q1327" s="564">
        <v>0</v>
      </c>
      <c r="R1327" s="564">
        <v>0</v>
      </c>
      <c r="S1327" s="564">
        <v>0</v>
      </c>
      <c r="T1327" s="564">
        <v>0</v>
      </c>
      <c r="U1327" s="564">
        <v>0</v>
      </c>
      <c r="V1327" s="564">
        <v>0</v>
      </c>
      <c r="W1327" s="564">
        <v>1</v>
      </c>
      <c r="X1327" s="564">
        <v>0</v>
      </c>
      <c r="Y1327" s="564">
        <v>0</v>
      </c>
      <c r="Z1327" s="564">
        <v>0</v>
      </c>
      <c r="AA1327" s="564">
        <v>0</v>
      </c>
      <c r="AB1327" s="564">
        <v>0</v>
      </c>
      <c r="AC1327" s="564">
        <v>0</v>
      </c>
      <c r="AD1327" s="564">
        <v>0</v>
      </c>
      <c r="AE1327" s="564">
        <v>0</v>
      </c>
      <c r="AF1327" s="564">
        <v>0</v>
      </c>
      <c r="AG1327" s="564">
        <v>0</v>
      </c>
      <c r="AH1327" s="564">
        <v>0</v>
      </c>
      <c r="AI1327" s="564">
        <v>0</v>
      </c>
      <c r="AJ1327" s="564">
        <v>0</v>
      </c>
      <c r="AK1327" s="564">
        <v>0</v>
      </c>
    </row>
    <row r="1328" spans="1:37">
      <c r="A1328">
        <v>1324</v>
      </c>
      <c r="B1328" s="564">
        <f t="shared" ca="1" si="126"/>
        <v>0</v>
      </c>
      <c r="C1328" s="564">
        <f t="shared" ca="1" si="121"/>
        <v>0</v>
      </c>
      <c r="D1328" s="564">
        <f t="shared" ca="1" si="124"/>
        <v>0</v>
      </c>
      <c r="E1328" s="564">
        <f t="shared" ca="1" si="122"/>
        <v>0</v>
      </c>
      <c r="F1328" s="564">
        <f t="shared" ca="1" si="125"/>
        <v>1</v>
      </c>
      <c r="G1328" s="564">
        <f t="shared" ca="1" si="123"/>
        <v>1.8425890363855451</v>
      </c>
      <c r="H1328" s="564">
        <v>0</v>
      </c>
      <c r="I1328" s="564">
        <v>0</v>
      </c>
      <c r="J1328" s="564">
        <v>0</v>
      </c>
      <c r="K1328" s="564">
        <v>0</v>
      </c>
      <c r="L1328" s="564">
        <v>0</v>
      </c>
      <c r="M1328" s="564">
        <v>0</v>
      </c>
      <c r="N1328" s="564">
        <v>0</v>
      </c>
      <c r="O1328" s="564">
        <v>0</v>
      </c>
      <c r="P1328" s="564">
        <v>0</v>
      </c>
      <c r="Q1328" s="564">
        <v>0</v>
      </c>
      <c r="R1328" s="564">
        <v>0</v>
      </c>
      <c r="S1328" s="564">
        <v>0</v>
      </c>
      <c r="T1328" s="564">
        <v>0</v>
      </c>
      <c r="U1328" s="564">
        <v>0</v>
      </c>
      <c r="V1328" s="564">
        <v>0</v>
      </c>
      <c r="W1328" s="564">
        <v>0</v>
      </c>
      <c r="X1328" s="564">
        <v>0</v>
      </c>
      <c r="Y1328" s="564">
        <v>0</v>
      </c>
      <c r="Z1328" s="564">
        <v>0</v>
      </c>
      <c r="AA1328" s="564">
        <v>0</v>
      </c>
      <c r="AB1328" s="564">
        <v>0</v>
      </c>
      <c r="AC1328" s="564">
        <v>0</v>
      </c>
      <c r="AD1328" s="564">
        <v>0</v>
      </c>
      <c r="AE1328" s="564">
        <v>0</v>
      </c>
      <c r="AF1328" s="564">
        <v>0</v>
      </c>
      <c r="AG1328" s="564">
        <v>0</v>
      </c>
      <c r="AH1328" s="564">
        <v>0</v>
      </c>
      <c r="AI1328" s="564">
        <v>0</v>
      </c>
      <c r="AJ1328" s="564">
        <v>0</v>
      </c>
      <c r="AK1328" s="564">
        <v>0</v>
      </c>
    </row>
    <row r="1329" spans="1:37">
      <c r="A1329">
        <v>1325</v>
      </c>
      <c r="B1329" s="564">
        <f t="shared" ca="1" si="126"/>
        <v>20</v>
      </c>
      <c r="C1329" s="564">
        <f t="shared" ca="1" si="121"/>
        <v>400</v>
      </c>
      <c r="D1329" s="564">
        <f t="shared" ca="1" si="124"/>
        <v>20</v>
      </c>
      <c r="E1329" s="564">
        <f t="shared" ca="1" si="122"/>
        <v>0</v>
      </c>
      <c r="F1329" s="564">
        <f t="shared" ca="1" si="125"/>
        <v>1</v>
      </c>
      <c r="G1329" s="564">
        <f t="shared" ca="1" si="123"/>
        <v>0.1989085473288722</v>
      </c>
      <c r="H1329" s="564">
        <v>1</v>
      </c>
      <c r="I1329" s="564">
        <v>1</v>
      </c>
      <c r="J1329" s="564">
        <v>1</v>
      </c>
      <c r="K1329" s="564">
        <v>1</v>
      </c>
      <c r="L1329" s="564">
        <v>1</v>
      </c>
      <c r="M1329" s="564">
        <v>1</v>
      </c>
      <c r="N1329" s="564">
        <v>1</v>
      </c>
      <c r="O1329" s="564">
        <v>1</v>
      </c>
      <c r="P1329" s="564">
        <v>1</v>
      </c>
      <c r="Q1329" s="564">
        <v>1</v>
      </c>
      <c r="R1329" s="564">
        <v>1</v>
      </c>
      <c r="S1329" s="564">
        <v>1</v>
      </c>
      <c r="T1329" s="564">
        <v>1</v>
      </c>
      <c r="U1329" s="564">
        <v>1</v>
      </c>
      <c r="V1329" s="564">
        <v>1</v>
      </c>
      <c r="W1329" s="564">
        <v>1</v>
      </c>
      <c r="X1329" s="564">
        <v>1</v>
      </c>
      <c r="Y1329" s="564">
        <v>1</v>
      </c>
      <c r="Z1329" s="564">
        <v>1</v>
      </c>
      <c r="AA1329" s="564">
        <v>1</v>
      </c>
      <c r="AB1329" s="564">
        <v>1</v>
      </c>
      <c r="AC1329" s="564">
        <v>1</v>
      </c>
      <c r="AD1329" s="564">
        <v>1</v>
      </c>
      <c r="AE1329" s="564">
        <v>1</v>
      </c>
      <c r="AF1329" s="564">
        <v>1</v>
      </c>
      <c r="AG1329" s="564">
        <v>1</v>
      </c>
      <c r="AH1329" s="564">
        <v>1</v>
      </c>
      <c r="AI1329" s="564">
        <v>1</v>
      </c>
      <c r="AJ1329" s="564">
        <v>1</v>
      </c>
      <c r="AK1329" s="564">
        <v>1</v>
      </c>
    </row>
    <row r="1330" spans="1:37">
      <c r="A1330">
        <v>1326</v>
      </c>
      <c r="B1330" s="564">
        <f t="shared" ca="1" si="126"/>
        <v>0</v>
      </c>
      <c r="C1330" s="564">
        <f t="shared" ca="1" si="121"/>
        <v>0</v>
      </c>
      <c r="D1330" s="564">
        <f t="shared" ca="1" si="124"/>
        <v>0</v>
      </c>
      <c r="E1330" s="564">
        <f t="shared" ca="1" si="122"/>
        <v>0</v>
      </c>
      <c r="F1330" s="564">
        <f t="shared" ca="1" si="125"/>
        <v>1</v>
      </c>
      <c r="G1330" s="564">
        <f t="shared" ca="1" si="123"/>
        <v>-8.3585479195561287</v>
      </c>
      <c r="H1330" s="564">
        <v>0</v>
      </c>
      <c r="I1330" s="564">
        <v>0</v>
      </c>
      <c r="J1330" s="564">
        <v>0</v>
      </c>
      <c r="K1330" s="564">
        <v>0</v>
      </c>
      <c r="L1330" s="564">
        <v>0</v>
      </c>
      <c r="M1330" s="564">
        <v>0</v>
      </c>
      <c r="N1330" s="564">
        <v>0</v>
      </c>
      <c r="O1330" s="564">
        <v>0</v>
      </c>
      <c r="P1330" s="564">
        <v>0</v>
      </c>
      <c r="Q1330" s="564">
        <v>0</v>
      </c>
      <c r="R1330" s="564">
        <v>0</v>
      </c>
      <c r="S1330" s="564">
        <v>0</v>
      </c>
      <c r="T1330" s="564">
        <v>0</v>
      </c>
      <c r="U1330" s="564">
        <v>0</v>
      </c>
      <c r="V1330" s="564">
        <v>0</v>
      </c>
      <c r="W1330" s="564">
        <v>0</v>
      </c>
      <c r="X1330" s="564">
        <v>0</v>
      </c>
      <c r="Y1330" s="564">
        <v>0</v>
      </c>
      <c r="Z1330" s="564">
        <v>0</v>
      </c>
      <c r="AA1330" s="564">
        <v>0</v>
      </c>
      <c r="AB1330" s="564">
        <v>0</v>
      </c>
      <c r="AC1330" s="564">
        <v>0</v>
      </c>
      <c r="AD1330" s="564">
        <v>0</v>
      </c>
      <c r="AE1330" s="564">
        <v>0</v>
      </c>
      <c r="AF1330" s="564">
        <v>0</v>
      </c>
      <c r="AG1330" s="564">
        <v>0</v>
      </c>
      <c r="AH1330" s="564">
        <v>0</v>
      </c>
      <c r="AI1330" s="564">
        <v>0</v>
      </c>
      <c r="AJ1330" s="564">
        <v>0</v>
      </c>
      <c r="AK1330" s="564">
        <v>0</v>
      </c>
    </row>
    <row r="1331" spans="1:37">
      <c r="A1331">
        <v>1327</v>
      </c>
      <c r="B1331" s="564">
        <f t="shared" ca="1" si="126"/>
        <v>0</v>
      </c>
      <c r="C1331" s="564">
        <f t="shared" ca="1" si="121"/>
        <v>0</v>
      </c>
      <c r="D1331" s="564">
        <f t="shared" ca="1" si="124"/>
        <v>0</v>
      </c>
      <c r="E1331" s="564">
        <f t="shared" ca="1" si="122"/>
        <v>0</v>
      </c>
      <c r="F1331" s="564">
        <f t="shared" ca="1" si="125"/>
        <v>1</v>
      </c>
      <c r="G1331" s="564">
        <f t="shared" ca="1" si="123"/>
        <v>-0.3900479151873697</v>
      </c>
      <c r="H1331" s="564">
        <v>0</v>
      </c>
      <c r="I1331" s="564">
        <v>0</v>
      </c>
      <c r="J1331" s="564">
        <v>0</v>
      </c>
      <c r="K1331" s="564">
        <v>0</v>
      </c>
      <c r="L1331" s="564">
        <v>0</v>
      </c>
      <c r="M1331" s="564">
        <v>0</v>
      </c>
      <c r="N1331" s="564">
        <v>0</v>
      </c>
      <c r="O1331" s="564">
        <v>0</v>
      </c>
      <c r="P1331" s="564">
        <v>0</v>
      </c>
      <c r="Q1331" s="564">
        <v>0</v>
      </c>
      <c r="R1331" s="564">
        <v>0</v>
      </c>
      <c r="S1331" s="564">
        <v>0</v>
      </c>
      <c r="T1331" s="564">
        <v>0</v>
      </c>
      <c r="U1331" s="564">
        <v>0</v>
      </c>
      <c r="V1331" s="564">
        <v>0</v>
      </c>
      <c r="W1331" s="564">
        <v>0</v>
      </c>
      <c r="X1331" s="564">
        <v>0</v>
      </c>
      <c r="Y1331" s="564">
        <v>0</v>
      </c>
      <c r="Z1331" s="564">
        <v>0</v>
      </c>
      <c r="AA1331" s="564">
        <v>0</v>
      </c>
      <c r="AB1331" s="564">
        <v>0</v>
      </c>
      <c r="AC1331" s="564">
        <v>0</v>
      </c>
      <c r="AD1331" s="564">
        <v>0</v>
      </c>
      <c r="AE1331" s="564">
        <v>0</v>
      </c>
      <c r="AF1331" s="564">
        <v>0</v>
      </c>
      <c r="AG1331" s="564">
        <v>0</v>
      </c>
      <c r="AH1331" s="564">
        <v>0</v>
      </c>
      <c r="AI1331" s="564">
        <v>0</v>
      </c>
      <c r="AJ1331" s="564">
        <v>0</v>
      </c>
      <c r="AK1331" s="564">
        <v>0</v>
      </c>
    </row>
    <row r="1332" spans="1:37">
      <c r="A1332">
        <v>1328</v>
      </c>
      <c r="B1332" s="564">
        <f t="shared" ca="1" si="126"/>
        <v>0</v>
      </c>
      <c r="C1332" s="564">
        <f t="shared" ca="1" si="121"/>
        <v>0</v>
      </c>
      <c r="D1332" s="564">
        <f t="shared" ca="1" si="124"/>
        <v>0</v>
      </c>
      <c r="E1332" s="564">
        <f t="shared" ca="1" si="122"/>
        <v>0</v>
      </c>
      <c r="F1332" s="564">
        <f t="shared" ca="1" si="125"/>
        <v>1</v>
      </c>
      <c r="G1332" s="564">
        <f t="shared" ca="1" si="123"/>
        <v>5.747930479208911</v>
      </c>
      <c r="H1332" s="564">
        <v>0</v>
      </c>
      <c r="I1332" s="564">
        <v>0</v>
      </c>
      <c r="J1332" s="564">
        <v>0</v>
      </c>
      <c r="K1332" s="564">
        <v>0</v>
      </c>
      <c r="L1332" s="564">
        <v>0</v>
      </c>
      <c r="M1332" s="564">
        <v>0</v>
      </c>
      <c r="N1332" s="564">
        <v>0</v>
      </c>
      <c r="O1332" s="564">
        <v>0</v>
      </c>
      <c r="P1332" s="564">
        <v>0</v>
      </c>
      <c r="Q1332" s="564">
        <v>0</v>
      </c>
      <c r="R1332" s="564">
        <v>0</v>
      </c>
      <c r="S1332" s="564">
        <v>0</v>
      </c>
      <c r="T1332" s="564">
        <v>0</v>
      </c>
      <c r="U1332" s="564">
        <v>0</v>
      </c>
      <c r="V1332" s="564">
        <v>0</v>
      </c>
      <c r="W1332" s="564">
        <v>0</v>
      </c>
      <c r="X1332" s="564">
        <v>0</v>
      </c>
      <c r="Y1332" s="564">
        <v>0</v>
      </c>
      <c r="Z1332" s="564">
        <v>0</v>
      </c>
      <c r="AA1332" s="564">
        <v>0</v>
      </c>
      <c r="AB1332" s="564">
        <v>0</v>
      </c>
      <c r="AC1332" s="564">
        <v>0</v>
      </c>
      <c r="AD1332" s="564">
        <v>0</v>
      </c>
      <c r="AE1332" s="564">
        <v>0</v>
      </c>
      <c r="AF1332" s="564">
        <v>0</v>
      </c>
      <c r="AG1332" s="564">
        <v>0</v>
      </c>
      <c r="AH1332" s="564">
        <v>0</v>
      </c>
      <c r="AI1332" s="564">
        <v>0</v>
      </c>
      <c r="AJ1332" s="564">
        <v>0</v>
      </c>
      <c r="AK1332" s="564">
        <v>0</v>
      </c>
    </row>
    <row r="1333" spans="1:37">
      <c r="A1333">
        <v>1329</v>
      </c>
      <c r="B1333" s="564">
        <f t="shared" ca="1" si="126"/>
        <v>0</v>
      </c>
      <c r="C1333" s="564">
        <f t="shared" ca="1" si="121"/>
        <v>0</v>
      </c>
      <c r="D1333" s="564">
        <f t="shared" ca="1" si="124"/>
        <v>0</v>
      </c>
      <c r="E1333" s="564">
        <f t="shared" ca="1" si="122"/>
        <v>0</v>
      </c>
      <c r="F1333" s="564">
        <f t="shared" ca="1" si="125"/>
        <v>1</v>
      </c>
      <c r="G1333" s="564">
        <f t="shared" ca="1" si="123"/>
        <v>-0.57003367177675868</v>
      </c>
      <c r="H1333" s="564">
        <v>0</v>
      </c>
      <c r="I1333" s="564">
        <v>0</v>
      </c>
      <c r="J1333" s="564">
        <v>0</v>
      </c>
      <c r="K1333" s="564">
        <v>0</v>
      </c>
      <c r="L1333" s="564">
        <v>0</v>
      </c>
      <c r="M1333" s="564">
        <v>0</v>
      </c>
      <c r="N1333" s="564">
        <v>0</v>
      </c>
      <c r="O1333" s="564">
        <v>0</v>
      </c>
      <c r="P1333" s="564">
        <v>0</v>
      </c>
      <c r="Q1333" s="564">
        <v>0</v>
      </c>
      <c r="R1333" s="564">
        <v>0</v>
      </c>
      <c r="S1333" s="564">
        <v>0</v>
      </c>
      <c r="T1333" s="564">
        <v>0</v>
      </c>
      <c r="U1333" s="564">
        <v>0</v>
      </c>
      <c r="V1333" s="564">
        <v>0</v>
      </c>
      <c r="W1333" s="564">
        <v>0</v>
      </c>
      <c r="X1333" s="564">
        <v>0</v>
      </c>
      <c r="Y1333" s="564">
        <v>0</v>
      </c>
      <c r="Z1333" s="564">
        <v>0</v>
      </c>
      <c r="AA1333" s="564">
        <v>0</v>
      </c>
      <c r="AB1333" s="564">
        <v>0</v>
      </c>
      <c r="AC1333" s="564">
        <v>0</v>
      </c>
      <c r="AD1333" s="564">
        <v>0</v>
      </c>
      <c r="AE1333" s="564">
        <v>0</v>
      </c>
      <c r="AF1333" s="564">
        <v>0</v>
      </c>
      <c r="AG1333" s="564">
        <v>0</v>
      </c>
      <c r="AH1333" s="564">
        <v>0</v>
      </c>
      <c r="AI1333" s="564">
        <v>0</v>
      </c>
      <c r="AJ1333" s="564">
        <v>0</v>
      </c>
      <c r="AK1333" s="564">
        <v>0</v>
      </c>
    </row>
    <row r="1334" spans="1:37">
      <c r="A1334">
        <v>1330</v>
      </c>
      <c r="B1334" s="564">
        <f t="shared" ca="1" si="126"/>
        <v>20</v>
      </c>
      <c r="C1334" s="564">
        <f t="shared" ca="1" si="121"/>
        <v>400</v>
      </c>
      <c r="D1334" s="564">
        <f t="shared" ca="1" si="124"/>
        <v>20</v>
      </c>
      <c r="E1334" s="564">
        <f t="shared" ca="1" si="122"/>
        <v>0</v>
      </c>
      <c r="F1334" s="564">
        <f t="shared" ca="1" si="125"/>
        <v>1</v>
      </c>
      <c r="G1334" s="564">
        <f t="shared" ca="1" si="123"/>
        <v>-1.6475082255787075</v>
      </c>
      <c r="H1334" s="564">
        <v>1</v>
      </c>
      <c r="I1334" s="564">
        <v>1</v>
      </c>
      <c r="J1334" s="564">
        <v>1</v>
      </c>
      <c r="K1334" s="564">
        <v>1</v>
      </c>
      <c r="L1334" s="564">
        <v>1</v>
      </c>
      <c r="M1334" s="564">
        <v>1</v>
      </c>
      <c r="N1334" s="564">
        <v>1</v>
      </c>
      <c r="O1334" s="564">
        <v>1</v>
      </c>
      <c r="P1334" s="564">
        <v>1</v>
      </c>
      <c r="Q1334" s="564">
        <v>1</v>
      </c>
      <c r="R1334" s="564">
        <v>1</v>
      </c>
      <c r="S1334" s="564">
        <v>1</v>
      </c>
      <c r="T1334" s="564">
        <v>1</v>
      </c>
      <c r="U1334" s="564">
        <v>1</v>
      </c>
      <c r="V1334" s="564">
        <v>1</v>
      </c>
      <c r="W1334" s="564">
        <v>1</v>
      </c>
      <c r="X1334" s="564">
        <v>1</v>
      </c>
      <c r="Y1334" s="564">
        <v>1</v>
      </c>
      <c r="Z1334" s="564">
        <v>1</v>
      </c>
      <c r="AA1334" s="564">
        <v>1</v>
      </c>
      <c r="AB1334" s="564">
        <v>1</v>
      </c>
      <c r="AC1334" s="564">
        <v>1</v>
      </c>
      <c r="AD1334" s="564">
        <v>1</v>
      </c>
      <c r="AE1334" s="564">
        <v>1</v>
      </c>
      <c r="AF1334" s="564">
        <v>1</v>
      </c>
      <c r="AG1334" s="564">
        <v>1</v>
      </c>
      <c r="AH1334" s="564">
        <v>1</v>
      </c>
      <c r="AI1334" s="564">
        <v>1</v>
      </c>
      <c r="AJ1334" s="564">
        <v>1</v>
      </c>
      <c r="AK1334" s="564">
        <v>1</v>
      </c>
    </row>
    <row r="1335" spans="1:37">
      <c r="A1335">
        <v>1331</v>
      </c>
      <c r="B1335" s="564">
        <f t="shared" ca="1" si="126"/>
        <v>20</v>
      </c>
      <c r="C1335" s="564">
        <f t="shared" ca="1" si="121"/>
        <v>400</v>
      </c>
      <c r="D1335" s="564">
        <f t="shared" ca="1" si="124"/>
        <v>20</v>
      </c>
      <c r="E1335" s="564">
        <f t="shared" ca="1" si="122"/>
        <v>0</v>
      </c>
      <c r="F1335" s="564">
        <f t="shared" ca="1" si="125"/>
        <v>1</v>
      </c>
      <c r="G1335" s="564">
        <f t="shared" ca="1" si="123"/>
        <v>-0.93810087162583455</v>
      </c>
      <c r="H1335" s="564">
        <v>1</v>
      </c>
      <c r="I1335" s="564">
        <v>1</v>
      </c>
      <c r="J1335" s="564">
        <v>1</v>
      </c>
      <c r="K1335" s="564">
        <v>1</v>
      </c>
      <c r="L1335" s="564">
        <v>1</v>
      </c>
      <c r="M1335" s="564">
        <v>1</v>
      </c>
      <c r="N1335" s="564">
        <v>1</v>
      </c>
      <c r="O1335" s="564">
        <v>1</v>
      </c>
      <c r="P1335" s="564">
        <v>1</v>
      </c>
      <c r="Q1335" s="564">
        <v>1</v>
      </c>
      <c r="R1335" s="564">
        <v>1</v>
      </c>
      <c r="S1335" s="564">
        <v>1</v>
      </c>
      <c r="T1335" s="564">
        <v>1</v>
      </c>
      <c r="U1335" s="564">
        <v>1</v>
      </c>
      <c r="V1335" s="564">
        <v>1</v>
      </c>
      <c r="W1335" s="564">
        <v>1</v>
      </c>
      <c r="X1335" s="564">
        <v>1</v>
      </c>
      <c r="Y1335" s="564">
        <v>1</v>
      </c>
      <c r="Z1335" s="564">
        <v>1</v>
      </c>
      <c r="AA1335" s="564">
        <v>1</v>
      </c>
      <c r="AB1335" s="564">
        <v>1</v>
      </c>
      <c r="AC1335" s="564">
        <v>1</v>
      </c>
      <c r="AD1335" s="564">
        <v>1</v>
      </c>
      <c r="AE1335" s="564">
        <v>1</v>
      </c>
      <c r="AF1335" s="564">
        <v>1</v>
      </c>
      <c r="AG1335" s="564">
        <v>1</v>
      </c>
      <c r="AH1335" s="564">
        <v>1</v>
      </c>
      <c r="AI1335" s="564">
        <v>1</v>
      </c>
      <c r="AJ1335" s="564">
        <v>1</v>
      </c>
      <c r="AK1335" s="564">
        <v>1</v>
      </c>
    </row>
    <row r="1336" spans="1:37">
      <c r="A1336">
        <v>1332</v>
      </c>
      <c r="B1336" s="564">
        <f t="shared" ca="1" si="126"/>
        <v>0</v>
      </c>
      <c r="C1336" s="564">
        <f t="shared" ca="1" si="121"/>
        <v>0</v>
      </c>
      <c r="D1336" s="564">
        <f t="shared" ca="1" si="124"/>
        <v>0</v>
      </c>
      <c r="E1336" s="564">
        <f t="shared" ca="1" si="122"/>
        <v>0</v>
      </c>
      <c r="F1336" s="564">
        <f t="shared" ca="1" si="125"/>
        <v>1</v>
      </c>
      <c r="G1336" s="564">
        <f t="shared" ca="1" si="123"/>
        <v>3.7882341431579136</v>
      </c>
      <c r="H1336" s="564">
        <v>0</v>
      </c>
      <c r="I1336" s="564">
        <v>0</v>
      </c>
      <c r="J1336" s="564">
        <v>0</v>
      </c>
      <c r="K1336" s="564">
        <v>0</v>
      </c>
      <c r="L1336" s="564">
        <v>0</v>
      </c>
      <c r="M1336" s="564">
        <v>0</v>
      </c>
      <c r="N1336" s="564">
        <v>0</v>
      </c>
      <c r="O1336" s="564">
        <v>0</v>
      </c>
      <c r="P1336" s="564">
        <v>0</v>
      </c>
      <c r="Q1336" s="564">
        <v>0</v>
      </c>
      <c r="R1336" s="564">
        <v>0</v>
      </c>
      <c r="S1336" s="564">
        <v>0</v>
      </c>
      <c r="T1336" s="564">
        <v>0</v>
      </c>
      <c r="U1336" s="564">
        <v>0</v>
      </c>
      <c r="V1336" s="564">
        <v>0</v>
      </c>
      <c r="W1336" s="564">
        <v>0</v>
      </c>
      <c r="X1336" s="564">
        <v>0</v>
      </c>
      <c r="Y1336" s="564">
        <v>0</v>
      </c>
      <c r="Z1336" s="564">
        <v>0</v>
      </c>
      <c r="AA1336" s="564">
        <v>0</v>
      </c>
      <c r="AB1336" s="564">
        <v>0</v>
      </c>
      <c r="AC1336" s="564">
        <v>0</v>
      </c>
      <c r="AD1336" s="564">
        <v>0</v>
      </c>
      <c r="AE1336" s="564">
        <v>0</v>
      </c>
      <c r="AF1336" s="564">
        <v>0</v>
      </c>
      <c r="AG1336" s="564">
        <v>0</v>
      </c>
      <c r="AH1336" s="564">
        <v>0</v>
      </c>
      <c r="AI1336" s="564">
        <v>0</v>
      </c>
      <c r="AJ1336" s="564">
        <v>0</v>
      </c>
      <c r="AK1336" s="564">
        <v>0</v>
      </c>
    </row>
    <row r="1337" spans="1:37">
      <c r="A1337">
        <v>1333</v>
      </c>
      <c r="B1337" s="564">
        <f t="shared" ca="1" si="126"/>
        <v>0</v>
      </c>
      <c r="C1337" s="564">
        <f t="shared" ca="1" si="121"/>
        <v>0</v>
      </c>
      <c r="D1337" s="564">
        <f t="shared" ca="1" si="124"/>
        <v>0</v>
      </c>
      <c r="E1337" s="564">
        <f t="shared" ca="1" si="122"/>
        <v>0</v>
      </c>
      <c r="F1337" s="564">
        <f t="shared" ca="1" si="125"/>
        <v>1</v>
      </c>
      <c r="G1337" s="564">
        <f t="shared" ca="1" si="123"/>
        <v>5.8061666407313783</v>
      </c>
      <c r="H1337" s="564">
        <v>0</v>
      </c>
      <c r="I1337" s="564">
        <v>0</v>
      </c>
      <c r="J1337" s="564">
        <v>0</v>
      </c>
      <c r="K1337" s="564">
        <v>0</v>
      </c>
      <c r="L1337" s="564">
        <v>0</v>
      </c>
      <c r="M1337" s="564">
        <v>0</v>
      </c>
      <c r="N1337" s="564">
        <v>0</v>
      </c>
      <c r="O1337" s="564">
        <v>0</v>
      </c>
      <c r="P1337" s="564">
        <v>0</v>
      </c>
      <c r="Q1337" s="564">
        <v>0</v>
      </c>
      <c r="R1337" s="564">
        <v>0</v>
      </c>
      <c r="S1337" s="564">
        <v>0</v>
      </c>
      <c r="T1337" s="564">
        <v>0</v>
      </c>
      <c r="U1337" s="564">
        <v>0</v>
      </c>
      <c r="V1337" s="564">
        <v>0</v>
      </c>
      <c r="W1337" s="564">
        <v>0</v>
      </c>
      <c r="X1337" s="564">
        <v>0</v>
      </c>
      <c r="Y1337" s="564">
        <v>0</v>
      </c>
      <c r="Z1337" s="564">
        <v>0</v>
      </c>
      <c r="AA1337" s="564">
        <v>0</v>
      </c>
      <c r="AB1337" s="564">
        <v>0</v>
      </c>
      <c r="AC1337" s="564">
        <v>0</v>
      </c>
      <c r="AD1337" s="564">
        <v>0</v>
      </c>
      <c r="AE1337" s="564">
        <v>0</v>
      </c>
      <c r="AF1337" s="564">
        <v>0</v>
      </c>
      <c r="AG1337" s="564">
        <v>0</v>
      </c>
      <c r="AH1337" s="564">
        <v>0</v>
      </c>
      <c r="AI1337" s="564">
        <v>0</v>
      </c>
      <c r="AJ1337" s="564">
        <v>0</v>
      </c>
      <c r="AK1337" s="564">
        <v>0</v>
      </c>
    </row>
    <row r="1338" spans="1:37">
      <c r="A1338">
        <v>1334</v>
      </c>
      <c r="B1338" s="564">
        <f t="shared" ca="1" si="126"/>
        <v>0</v>
      </c>
      <c r="C1338" s="564">
        <f t="shared" ca="1" si="121"/>
        <v>0</v>
      </c>
      <c r="D1338" s="564">
        <f t="shared" ca="1" si="124"/>
        <v>0</v>
      </c>
      <c r="E1338" s="564">
        <f t="shared" ca="1" si="122"/>
        <v>0</v>
      </c>
      <c r="F1338" s="564">
        <f t="shared" ca="1" si="125"/>
        <v>1</v>
      </c>
      <c r="G1338" s="564">
        <f t="shared" ca="1" si="123"/>
        <v>3.9658291406354849</v>
      </c>
      <c r="H1338" s="564">
        <v>0</v>
      </c>
      <c r="I1338" s="564">
        <v>0</v>
      </c>
      <c r="J1338" s="564">
        <v>0</v>
      </c>
      <c r="K1338" s="564">
        <v>0</v>
      </c>
      <c r="L1338" s="564">
        <v>0</v>
      </c>
      <c r="M1338" s="564">
        <v>0</v>
      </c>
      <c r="N1338" s="564">
        <v>0</v>
      </c>
      <c r="O1338" s="564">
        <v>0</v>
      </c>
      <c r="P1338" s="564">
        <v>0</v>
      </c>
      <c r="Q1338" s="564">
        <v>0</v>
      </c>
      <c r="R1338" s="564">
        <v>0</v>
      </c>
      <c r="S1338" s="564">
        <v>0</v>
      </c>
      <c r="T1338" s="564">
        <v>0</v>
      </c>
      <c r="U1338" s="564">
        <v>0</v>
      </c>
      <c r="V1338" s="564">
        <v>0</v>
      </c>
      <c r="W1338" s="564">
        <v>0</v>
      </c>
      <c r="X1338" s="564">
        <v>0</v>
      </c>
      <c r="Y1338" s="564">
        <v>0</v>
      </c>
      <c r="Z1338" s="564">
        <v>0</v>
      </c>
      <c r="AA1338" s="564">
        <v>0</v>
      </c>
      <c r="AB1338" s="564">
        <v>0</v>
      </c>
      <c r="AC1338" s="564">
        <v>0</v>
      </c>
      <c r="AD1338" s="564">
        <v>0</v>
      </c>
      <c r="AE1338" s="564">
        <v>0</v>
      </c>
      <c r="AF1338" s="564">
        <v>0</v>
      </c>
      <c r="AG1338" s="564">
        <v>0</v>
      </c>
      <c r="AH1338" s="564">
        <v>0</v>
      </c>
      <c r="AI1338" s="564">
        <v>0</v>
      </c>
      <c r="AJ1338" s="564">
        <v>0</v>
      </c>
      <c r="AK1338" s="564">
        <v>0</v>
      </c>
    </row>
    <row r="1339" spans="1:37">
      <c r="A1339">
        <v>1335</v>
      </c>
      <c r="B1339" s="564">
        <f t="shared" ca="1" si="126"/>
        <v>20</v>
      </c>
      <c r="C1339" s="564">
        <f t="shared" ca="1" si="121"/>
        <v>400</v>
      </c>
      <c r="D1339" s="564">
        <f t="shared" ca="1" si="124"/>
        <v>20</v>
      </c>
      <c r="E1339" s="564">
        <f t="shared" ca="1" si="122"/>
        <v>0</v>
      </c>
      <c r="F1339" s="564">
        <f t="shared" ca="1" si="125"/>
        <v>1</v>
      </c>
      <c r="G1339" s="564">
        <f t="shared" ca="1" si="123"/>
        <v>3.4642852003165827</v>
      </c>
      <c r="H1339" s="564">
        <v>1</v>
      </c>
      <c r="I1339" s="564">
        <v>1</v>
      </c>
      <c r="J1339" s="564">
        <v>1</v>
      </c>
      <c r="K1339" s="564">
        <v>1</v>
      </c>
      <c r="L1339" s="564">
        <v>1</v>
      </c>
      <c r="M1339" s="564">
        <v>1</v>
      </c>
      <c r="N1339" s="564">
        <v>1</v>
      </c>
      <c r="O1339" s="564">
        <v>1</v>
      </c>
      <c r="P1339" s="564">
        <v>1</v>
      </c>
      <c r="Q1339" s="564">
        <v>1</v>
      </c>
      <c r="R1339" s="564">
        <v>1</v>
      </c>
      <c r="S1339" s="564">
        <v>1</v>
      </c>
      <c r="T1339" s="564">
        <v>1</v>
      </c>
      <c r="U1339" s="564">
        <v>1</v>
      </c>
      <c r="V1339" s="564">
        <v>1</v>
      </c>
      <c r="W1339" s="564">
        <v>1</v>
      </c>
      <c r="X1339" s="564">
        <v>1</v>
      </c>
      <c r="Y1339" s="564">
        <v>1</v>
      </c>
      <c r="Z1339" s="564">
        <v>1</v>
      </c>
      <c r="AA1339" s="564">
        <v>1</v>
      </c>
      <c r="AB1339" s="564">
        <v>1</v>
      </c>
      <c r="AC1339" s="564">
        <v>1</v>
      </c>
      <c r="AD1339" s="564">
        <v>1</v>
      </c>
      <c r="AE1339" s="564">
        <v>1</v>
      </c>
      <c r="AF1339" s="564">
        <v>1</v>
      </c>
      <c r="AG1339" s="564">
        <v>1</v>
      </c>
      <c r="AH1339" s="564">
        <v>1</v>
      </c>
      <c r="AI1339" s="564">
        <v>1</v>
      </c>
      <c r="AJ1339" s="564">
        <v>1</v>
      </c>
      <c r="AK1339" s="564">
        <v>1</v>
      </c>
    </row>
    <row r="1340" spans="1:37">
      <c r="A1340">
        <v>1336</v>
      </c>
      <c r="B1340" s="564">
        <f t="shared" ca="1" si="126"/>
        <v>0</v>
      </c>
      <c r="C1340" s="564">
        <f t="shared" ca="1" si="121"/>
        <v>0</v>
      </c>
      <c r="D1340" s="564">
        <f t="shared" ca="1" si="124"/>
        <v>0</v>
      </c>
      <c r="E1340" s="564">
        <f t="shared" ca="1" si="122"/>
        <v>0</v>
      </c>
      <c r="F1340" s="564">
        <f t="shared" ca="1" si="125"/>
        <v>1</v>
      </c>
      <c r="G1340" s="564">
        <f t="shared" ca="1" si="123"/>
        <v>-1.1982787701968736</v>
      </c>
      <c r="H1340" s="564">
        <v>0</v>
      </c>
      <c r="I1340" s="564">
        <v>0</v>
      </c>
      <c r="J1340" s="564">
        <v>0</v>
      </c>
      <c r="K1340" s="564">
        <v>0</v>
      </c>
      <c r="L1340" s="564">
        <v>0</v>
      </c>
      <c r="M1340" s="564">
        <v>0</v>
      </c>
      <c r="N1340" s="564">
        <v>0</v>
      </c>
      <c r="O1340" s="564">
        <v>0</v>
      </c>
      <c r="P1340" s="564">
        <v>0</v>
      </c>
      <c r="Q1340" s="564">
        <v>0</v>
      </c>
      <c r="R1340" s="564">
        <v>0</v>
      </c>
      <c r="S1340" s="564">
        <v>0</v>
      </c>
      <c r="T1340" s="564">
        <v>0</v>
      </c>
      <c r="U1340" s="564">
        <v>0</v>
      </c>
      <c r="V1340" s="564">
        <v>0</v>
      </c>
      <c r="W1340" s="564">
        <v>0</v>
      </c>
      <c r="X1340" s="564">
        <v>0</v>
      </c>
      <c r="Y1340" s="564">
        <v>0</v>
      </c>
      <c r="Z1340" s="564">
        <v>0</v>
      </c>
      <c r="AA1340" s="564">
        <v>0</v>
      </c>
      <c r="AB1340" s="564">
        <v>0</v>
      </c>
      <c r="AC1340" s="564">
        <v>0</v>
      </c>
      <c r="AD1340" s="564">
        <v>0</v>
      </c>
      <c r="AE1340" s="564">
        <v>0</v>
      </c>
      <c r="AF1340" s="564">
        <v>0</v>
      </c>
      <c r="AG1340" s="564">
        <v>0</v>
      </c>
      <c r="AH1340" s="564">
        <v>0</v>
      </c>
      <c r="AI1340" s="564">
        <v>0</v>
      </c>
      <c r="AJ1340" s="564">
        <v>0</v>
      </c>
      <c r="AK1340" s="564">
        <v>0</v>
      </c>
    </row>
    <row r="1341" spans="1:37">
      <c r="A1341">
        <v>1337</v>
      </c>
      <c r="B1341" s="564">
        <f t="shared" ca="1" si="126"/>
        <v>0</v>
      </c>
      <c r="C1341" s="564">
        <f t="shared" ca="1" si="121"/>
        <v>0</v>
      </c>
      <c r="D1341" s="564">
        <f t="shared" ca="1" si="124"/>
        <v>0</v>
      </c>
      <c r="E1341" s="564">
        <f t="shared" ca="1" si="122"/>
        <v>0</v>
      </c>
      <c r="F1341" s="564">
        <f t="shared" ca="1" si="125"/>
        <v>1</v>
      </c>
      <c r="G1341" s="564">
        <f t="shared" ca="1" si="123"/>
        <v>1.6328136884547313</v>
      </c>
      <c r="H1341" s="564">
        <v>0</v>
      </c>
      <c r="I1341" s="564">
        <v>0</v>
      </c>
      <c r="J1341" s="564">
        <v>0</v>
      </c>
      <c r="K1341" s="564">
        <v>0</v>
      </c>
      <c r="L1341" s="564">
        <v>0</v>
      </c>
      <c r="M1341" s="564">
        <v>0</v>
      </c>
      <c r="N1341" s="564">
        <v>0</v>
      </c>
      <c r="O1341" s="564">
        <v>0</v>
      </c>
      <c r="P1341" s="564">
        <v>0</v>
      </c>
      <c r="Q1341" s="564">
        <v>0</v>
      </c>
      <c r="R1341" s="564">
        <v>0</v>
      </c>
      <c r="S1341" s="564">
        <v>0</v>
      </c>
      <c r="T1341" s="564">
        <v>0</v>
      </c>
      <c r="U1341" s="564">
        <v>0</v>
      </c>
      <c r="V1341" s="564">
        <v>0</v>
      </c>
      <c r="W1341" s="564">
        <v>0</v>
      </c>
      <c r="X1341" s="564">
        <v>0</v>
      </c>
      <c r="Y1341" s="564">
        <v>0</v>
      </c>
      <c r="Z1341" s="564">
        <v>0</v>
      </c>
      <c r="AA1341" s="564">
        <v>0</v>
      </c>
      <c r="AB1341" s="564">
        <v>0</v>
      </c>
      <c r="AC1341" s="564">
        <v>0</v>
      </c>
      <c r="AD1341" s="564">
        <v>0</v>
      </c>
      <c r="AE1341" s="564">
        <v>0</v>
      </c>
      <c r="AF1341" s="564">
        <v>0</v>
      </c>
      <c r="AG1341" s="564">
        <v>0</v>
      </c>
      <c r="AH1341" s="564">
        <v>0</v>
      </c>
      <c r="AI1341" s="564">
        <v>0</v>
      </c>
      <c r="AJ1341" s="564">
        <v>0</v>
      </c>
      <c r="AK1341" s="564">
        <v>0</v>
      </c>
    </row>
    <row r="1342" spans="1:37">
      <c r="A1342">
        <v>1338</v>
      </c>
      <c r="B1342" s="564">
        <f t="shared" ca="1" si="126"/>
        <v>15</v>
      </c>
      <c r="C1342" s="564">
        <f t="shared" ca="1" si="121"/>
        <v>225</v>
      </c>
      <c r="D1342" s="564">
        <f t="shared" ca="1" si="124"/>
        <v>15</v>
      </c>
      <c r="E1342" s="564">
        <f t="shared" ca="1" si="122"/>
        <v>3.75</v>
      </c>
      <c r="F1342" s="564">
        <f t="shared" ca="1" si="125"/>
        <v>0.60526315789473684</v>
      </c>
      <c r="G1342" s="564">
        <f t="shared" ca="1" si="123"/>
        <v>4.4055054046815982</v>
      </c>
      <c r="H1342" s="564">
        <v>0</v>
      </c>
      <c r="I1342" s="564">
        <v>1</v>
      </c>
      <c r="J1342" s="564">
        <v>0</v>
      </c>
      <c r="K1342" s="564">
        <v>1</v>
      </c>
      <c r="L1342" s="564">
        <v>1</v>
      </c>
      <c r="M1342" s="564">
        <v>1</v>
      </c>
      <c r="N1342" s="564">
        <v>0</v>
      </c>
      <c r="O1342" s="564">
        <v>1</v>
      </c>
      <c r="P1342" s="564">
        <v>0</v>
      </c>
      <c r="Q1342" s="564">
        <v>1</v>
      </c>
      <c r="R1342" s="564">
        <v>1</v>
      </c>
      <c r="S1342" s="564">
        <v>1</v>
      </c>
      <c r="T1342" s="564">
        <v>1</v>
      </c>
      <c r="U1342" s="564">
        <v>1</v>
      </c>
      <c r="V1342" s="564">
        <v>1</v>
      </c>
      <c r="W1342" s="564">
        <v>1</v>
      </c>
      <c r="X1342" s="564">
        <v>0</v>
      </c>
      <c r="Y1342" s="564">
        <v>1</v>
      </c>
      <c r="Z1342" s="564">
        <v>1</v>
      </c>
      <c r="AA1342" s="564">
        <v>1</v>
      </c>
      <c r="AB1342" s="564">
        <v>1</v>
      </c>
      <c r="AC1342" s="564">
        <v>0</v>
      </c>
      <c r="AD1342" s="564">
        <v>1</v>
      </c>
      <c r="AE1342" s="564">
        <v>1</v>
      </c>
      <c r="AF1342" s="564">
        <v>1</v>
      </c>
      <c r="AG1342" s="564">
        <v>1</v>
      </c>
      <c r="AH1342" s="564">
        <v>0</v>
      </c>
      <c r="AI1342" s="564">
        <v>0</v>
      </c>
      <c r="AJ1342" s="564">
        <v>0</v>
      </c>
      <c r="AK1342" s="564">
        <v>1</v>
      </c>
    </row>
    <row r="1343" spans="1:37">
      <c r="A1343">
        <v>1339</v>
      </c>
      <c r="B1343" s="564">
        <f t="shared" ca="1" si="126"/>
        <v>0</v>
      </c>
      <c r="C1343" s="564">
        <f t="shared" ca="1" si="121"/>
        <v>0</v>
      </c>
      <c r="D1343" s="564">
        <f t="shared" ca="1" si="124"/>
        <v>0</v>
      </c>
      <c r="E1343" s="564">
        <f t="shared" ca="1" si="122"/>
        <v>0</v>
      </c>
      <c r="F1343" s="564">
        <f t="shared" ca="1" si="125"/>
        <v>1</v>
      </c>
      <c r="G1343" s="564">
        <f t="shared" ca="1" si="123"/>
        <v>-4.2832160860035717</v>
      </c>
      <c r="H1343" s="564">
        <v>0</v>
      </c>
      <c r="I1343" s="564">
        <v>0</v>
      </c>
      <c r="J1343" s="564">
        <v>0</v>
      </c>
      <c r="K1343" s="564">
        <v>0</v>
      </c>
      <c r="L1343" s="564">
        <v>0</v>
      </c>
      <c r="M1343" s="564">
        <v>0</v>
      </c>
      <c r="N1343" s="564">
        <v>0</v>
      </c>
      <c r="O1343" s="564">
        <v>0</v>
      </c>
      <c r="P1343" s="564">
        <v>0</v>
      </c>
      <c r="Q1343" s="564">
        <v>0</v>
      </c>
      <c r="R1343" s="564">
        <v>0</v>
      </c>
      <c r="S1343" s="564">
        <v>0</v>
      </c>
      <c r="T1343" s="564">
        <v>0</v>
      </c>
      <c r="U1343" s="564">
        <v>0</v>
      </c>
      <c r="V1343" s="564">
        <v>0</v>
      </c>
      <c r="W1343" s="564">
        <v>0</v>
      </c>
      <c r="X1343" s="564">
        <v>0</v>
      </c>
      <c r="Y1343" s="564">
        <v>0</v>
      </c>
      <c r="Z1343" s="564">
        <v>0</v>
      </c>
      <c r="AA1343" s="564">
        <v>0</v>
      </c>
      <c r="AB1343" s="564">
        <v>0</v>
      </c>
      <c r="AC1343" s="564">
        <v>0</v>
      </c>
      <c r="AD1343" s="564">
        <v>0</v>
      </c>
      <c r="AE1343" s="564">
        <v>0</v>
      </c>
      <c r="AF1343" s="564">
        <v>0</v>
      </c>
      <c r="AG1343" s="564">
        <v>0</v>
      </c>
      <c r="AH1343" s="564">
        <v>0</v>
      </c>
      <c r="AI1343" s="564">
        <v>0</v>
      </c>
      <c r="AJ1343" s="564">
        <v>0</v>
      </c>
      <c r="AK1343" s="564">
        <v>0</v>
      </c>
    </row>
    <row r="1344" spans="1:37">
      <c r="A1344">
        <v>1340</v>
      </c>
      <c r="B1344" s="564">
        <f t="shared" ca="1" si="126"/>
        <v>0</v>
      </c>
      <c r="C1344" s="564">
        <f t="shared" ca="1" si="121"/>
        <v>0</v>
      </c>
      <c r="D1344" s="564">
        <f t="shared" ca="1" si="124"/>
        <v>0</v>
      </c>
      <c r="E1344" s="564">
        <f t="shared" ca="1" si="122"/>
        <v>0</v>
      </c>
      <c r="F1344" s="564">
        <f t="shared" ca="1" si="125"/>
        <v>1</v>
      </c>
      <c r="G1344" s="564">
        <f t="shared" ca="1" si="123"/>
        <v>2.380156967868897</v>
      </c>
      <c r="H1344" s="564">
        <v>0</v>
      </c>
      <c r="I1344" s="564">
        <v>0</v>
      </c>
      <c r="J1344" s="564">
        <v>0</v>
      </c>
      <c r="K1344" s="564">
        <v>0</v>
      </c>
      <c r="L1344" s="564">
        <v>0</v>
      </c>
      <c r="M1344" s="564">
        <v>0</v>
      </c>
      <c r="N1344" s="564">
        <v>0</v>
      </c>
      <c r="O1344" s="564">
        <v>0</v>
      </c>
      <c r="P1344" s="564">
        <v>0</v>
      </c>
      <c r="Q1344" s="564">
        <v>0</v>
      </c>
      <c r="R1344" s="564">
        <v>0</v>
      </c>
      <c r="S1344" s="564">
        <v>0</v>
      </c>
      <c r="T1344" s="564">
        <v>0</v>
      </c>
      <c r="U1344" s="564">
        <v>0</v>
      </c>
      <c r="V1344" s="564">
        <v>0</v>
      </c>
      <c r="W1344" s="564">
        <v>0</v>
      </c>
      <c r="X1344" s="564">
        <v>0</v>
      </c>
      <c r="Y1344" s="564">
        <v>0</v>
      </c>
      <c r="Z1344" s="564">
        <v>0</v>
      </c>
      <c r="AA1344" s="564">
        <v>0</v>
      </c>
      <c r="AB1344" s="564">
        <v>0</v>
      </c>
      <c r="AC1344" s="564">
        <v>0</v>
      </c>
      <c r="AD1344" s="564">
        <v>0</v>
      </c>
      <c r="AE1344" s="564">
        <v>0</v>
      </c>
      <c r="AF1344" s="564">
        <v>0</v>
      </c>
      <c r="AG1344" s="564">
        <v>0</v>
      </c>
      <c r="AH1344" s="564">
        <v>0</v>
      </c>
      <c r="AI1344" s="564">
        <v>0</v>
      </c>
      <c r="AJ1344" s="564">
        <v>0</v>
      </c>
      <c r="AK1344" s="564">
        <v>0</v>
      </c>
    </row>
    <row r="1345" spans="1:37">
      <c r="A1345">
        <v>1341</v>
      </c>
      <c r="B1345" s="564">
        <f t="shared" ca="1" si="126"/>
        <v>0</v>
      </c>
      <c r="C1345" s="564">
        <f t="shared" ca="1" si="121"/>
        <v>0</v>
      </c>
      <c r="D1345" s="564">
        <f t="shared" ca="1" si="124"/>
        <v>0</v>
      </c>
      <c r="E1345" s="564">
        <f t="shared" ca="1" si="122"/>
        <v>0</v>
      </c>
      <c r="F1345" s="564">
        <f t="shared" ca="1" si="125"/>
        <v>1</v>
      </c>
      <c r="G1345" s="564">
        <f t="shared" ca="1" si="123"/>
        <v>-1.5664210296978758</v>
      </c>
      <c r="H1345" s="564">
        <v>0</v>
      </c>
      <c r="I1345" s="564">
        <v>0</v>
      </c>
      <c r="J1345" s="564">
        <v>0</v>
      </c>
      <c r="K1345" s="564">
        <v>0</v>
      </c>
      <c r="L1345" s="564">
        <v>0</v>
      </c>
      <c r="M1345" s="564">
        <v>0</v>
      </c>
      <c r="N1345" s="564">
        <v>0</v>
      </c>
      <c r="O1345" s="564">
        <v>0</v>
      </c>
      <c r="P1345" s="564">
        <v>0</v>
      </c>
      <c r="Q1345" s="564">
        <v>0</v>
      </c>
      <c r="R1345" s="564">
        <v>0</v>
      </c>
      <c r="S1345" s="564">
        <v>0</v>
      </c>
      <c r="T1345" s="564">
        <v>0</v>
      </c>
      <c r="U1345" s="564">
        <v>0</v>
      </c>
      <c r="V1345" s="564">
        <v>0</v>
      </c>
      <c r="W1345" s="564">
        <v>0</v>
      </c>
      <c r="X1345" s="564">
        <v>0</v>
      </c>
      <c r="Y1345" s="564">
        <v>0</v>
      </c>
      <c r="Z1345" s="564">
        <v>0</v>
      </c>
      <c r="AA1345" s="564">
        <v>0</v>
      </c>
      <c r="AB1345" s="564">
        <v>0</v>
      </c>
      <c r="AC1345" s="564">
        <v>0</v>
      </c>
      <c r="AD1345" s="564">
        <v>0</v>
      </c>
      <c r="AE1345" s="564">
        <v>0</v>
      </c>
      <c r="AF1345" s="564">
        <v>0</v>
      </c>
      <c r="AG1345" s="564">
        <v>0</v>
      </c>
      <c r="AH1345" s="564">
        <v>0</v>
      </c>
      <c r="AI1345" s="564">
        <v>0</v>
      </c>
      <c r="AJ1345" s="564">
        <v>0</v>
      </c>
      <c r="AK1345" s="564">
        <v>0</v>
      </c>
    </row>
    <row r="1346" spans="1:37">
      <c r="A1346">
        <v>1342</v>
      </c>
      <c r="B1346" s="564">
        <f t="shared" ca="1" si="126"/>
        <v>0</v>
      </c>
      <c r="C1346" s="564">
        <f t="shared" ca="1" si="121"/>
        <v>0</v>
      </c>
      <c r="D1346" s="564">
        <f t="shared" ca="1" si="124"/>
        <v>0</v>
      </c>
      <c r="E1346" s="564">
        <f t="shared" ca="1" si="122"/>
        <v>0</v>
      </c>
      <c r="F1346" s="564">
        <f t="shared" ca="1" si="125"/>
        <v>1</v>
      </c>
      <c r="G1346" s="564">
        <f t="shared" ca="1" si="123"/>
        <v>-6.8291299894839543</v>
      </c>
      <c r="H1346" s="564">
        <v>0</v>
      </c>
      <c r="I1346" s="564">
        <v>0</v>
      </c>
      <c r="J1346" s="564">
        <v>0</v>
      </c>
      <c r="K1346" s="564">
        <v>0</v>
      </c>
      <c r="L1346" s="564">
        <v>0</v>
      </c>
      <c r="M1346" s="564">
        <v>0</v>
      </c>
      <c r="N1346" s="564">
        <v>0</v>
      </c>
      <c r="O1346" s="564">
        <v>0</v>
      </c>
      <c r="P1346" s="564">
        <v>0</v>
      </c>
      <c r="Q1346" s="564">
        <v>0</v>
      </c>
      <c r="R1346" s="564">
        <v>0</v>
      </c>
      <c r="S1346" s="564">
        <v>0</v>
      </c>
      <c r="T1346" s="564">
        <v>0</v>
      </c>
      <c r="U1346" s="564">
        <v>0</v>
      </c>
      <c r="V1346" s="564">
        <v>0</v>
      </c>
      <c r="W1346" s="564">
        <v>0</v>
      </c>
      <c r="X1346" s="564">
        <v>0</v>
      </c>
      <c r="Y1346" s="564">
        <v>0</v>
      </c>
      <c r="Z1346" s="564">
        <v>0</v>
      </c>
      <c r="AA1346" s="564">
        <v>0</v>
      </c>
      <c r="AB1346" s="564">
        <v>0</v>
      </c>
      <c r="AC1346" s="564">
        <v>0</v>
      </c>
      <c r="AD1346" s="564">
        <v>0</v>
      </c>
      <c r="AE1346" s="564">
        <v>0</v>
      </c>
      <c r="AF1346" s="564">
        <v>0</v>
      </c>
      <c r="AG1346" s="564">
        <v>0</v>
      </c>
      <c r="AH1346" s="564">
        <v>0</v>
      </c>
      <c r="AI1346" s="564">
        <v>0</v>
      </c>
      <c r="AJ1346" s="564">
        <v>0</v>
      </c>
      <c r="AK1346" s="564">
        <v>0</v>
      </c>
    </row>
    <row r="1347" spans="1:37">
      <c r="A1347">
        <v>1343</v>
      </c>
      <c r="B1347" s="564">
        <f t="shared" ca="1" si="126"/>
        <v>20</v>
      </c>
      <c r="C1347" s="564">
        <f t="shared" ca="1" si="121"/>
        <v>400</v>
      </c>
      <c r="D1347" s="564">
        <f t="shared" ca="1" si="124"/>
        <v>20</v>
      </c>
      <c r="E1347" s="564">
        <f t="shared" ca="1" si="122"/>
        <v>0</v>
      </c>
      <c r="F1347" s="564">
        <f t="shared" ca="1" si="125"/>
        <v>1</v>
      </c>
      <c r="G1347" s="564">
        <f t="shared" ca="1" si="123"/>
        <v>2.9167401589357729</v>
      </c>
      <c r="H1347" s="564">
        <v>1</v>
      </c>
      <c r="I1347" s="564">
        <v>1</v>
      </c>
      <c r="J1347" s="564">
        <v>1</v>
      </c>
      <c r="K1347" s="564">
        <v>1</v>
      </c>
      <c r="L1347" s="564">
        <v>1</v>
      </c>
      <c r="M1347" s="564">
        <v>1</v>
      </c>
      <c r="N1347" s="564">
        <v>1</v>
      </c>
      <c r="O1347" s="564">
        <v>1</v>
      </c>
      <c r="P1347" s="564">
        <v>1</v>
      </c>
      <c r="Q1347" s="564">
        <v>1</v>
      </c>
      <c r="R1347" s="564">
        <v>1</v>
      </c>
      <c r="S1347" s="564">
        <v>1</v>
      </c>
      <c r="T1347" s="564">
        <v>1</v>
      </c>
      <c r="U1347" s="564">
        <v>1</v>
      </c>
      <c r="V1347" s="564">
        <v>1</v>
      </c>
      <c r="W1347" s="564">
        <v>1</v>
      </c>
      <c r="X1347" s="564">
        <v>1</v>
      </c>
      <c r="Y1347" s="564">
        <v>1</v>
      </c>
      <c r="Z1347" s="564">
        <v>1</v>
      </c>
      <c r="AA1347" s="564">
        <v>1</v>
      </c>
      <c r="AB1347" s="564">
        <v>1</v>
      </c>
      <c r="AC1347" s="564">
        <v>1</v>
      </c>
      <c r="AD1347" s="564">
        <v>1</v>
      </c>
      <c r="AE1347" s="564">
        <v>1</v>
      </c>
      <c r="AF1347" s="564">
        <v>1</v>
      </c>
      <c r="AG1347" s="564">
        <v>1</v>
      </c>
      <c r="AH1347" s="564">
        <v>1</v>
      </c>
      <c r="AI1347" s="564">
        <v>1</v>
      </c>
      <c r="AJ1347" s="564">
        <v>1</v>
      </c>
      <c r="AK1347" s="564">
        <v>1</v>
      </c>
    </row>
    <row r="1348" spans="1:37">
      <c r="A1348">
        <v>1344</v>
      </c>
      <c r="B1348" s="564">
        <f t="shared" ca="1" si="126"/>
        <v>0</v>
      </c>
      <c r="C1348" s="564">
        <f t="shared" ca="1" si="121"/>
        <v>0</v>
      </c>
      <c r="D1348" s="564">
        <f t="shared" ca="1" si="124"/>
        <v>0</v>
      </c>
      <c r="E1348" s="564">
        <f t="shared" ca="1" si="122"/>
        <v>0</v>
      </c>
      <c r="F1348" s="564">
        <f t="shared" ca="1" si="125"/>
        <v>1</v>
      </c>
      <c r="G1348" s="564">
        <f t="shared" ca="1" si="123"/>
        <v>-0.56850740601591632</v>
      </c>
      <c r="H1348" s="564">
        <v>0</v>
      </c>
      <c r="I1348" s="564">
        <v>0</v>
      </c>
      <c r="J1348" s="564">
        <v>0</v>
      </c>
      <c r="K1348" s="564">
        <v>0</v>
      </c>
      <c r="L1348" s="564">
        <v>0</v>
      </c>
      <c r="M1348" s="564">
        <v>0</v>
      </c>
      <c r="N1348" s="564">
        <v>0</v>
      </c>
      <c r="O1348" s="564">
        <v>0</v>
      </c>
      <c r="P1348" s="564">
        <v>0</v>
      </c>
      <c r="Q1348" s="564">
        <v>0</v>
      </c>
      <c r="R1348" s="564">
        <v>0</v>
      </c>
      <c r="S1348" s="564">
        <v>0</v>
      </c>
      <c r="T1348" s="564">
        <v>0</v>
      </c>
      <c r="U1348" s="564">
        <v>0</v>
      </c>
      <c r="V1348" s="564">
        <v>0</v>
      </c>
      <c r="W1348" s="564">
        <v>0</v>
      </c>
      <c r="X1348" s="564">
        <v>0</v>
      </c>
      <c r="Y1348" s="564">
        <v>0</v>
      </c>
      <c r="Z1348" s="564">
        <v>0</v>
      </c>
      <c r="AA1348" s="564">
        <v>0</v>
      </c>
      <c r="AB1348" s="564">
        <v>0</v>
      </c>
      <c r="AC1348" s="564">
        <v>0</v>
      </c>
      <c r="AD1348" s="564">
        <v>0</v>
      </c>
      <c r="AE1348" s="564">
        <v>0</v>
      </c>
      <c r="AF1348" s="564">
        <v>0</v>
      </c>
      <c r="AG1348" s="564">
        <v>0</v>
      </c>
      <c r="AH1348" s="564">
        <v>0</v>
      </c>
      <c r="AI1348" s="564">
        <v>0</v>
      </c>
      <c r="AJ1348" s="564">
        <v>0</v>
      </c>
      <c r="AK1348" s="564">
        <v>0</v>
      </c>
    </row>
    <row r="1349" spans="1:37">
      <c r="A1349">
        <v>1345</v>
      </c>
      <c r="B1349" s="564">
        <f t="shared" ca="1" si="126"/>
        <v>20</v>
      </c>
      <c r="C1349" s="564">
        <f t="shared" ref="C1349:C1412" ca="1" si="127">B1349^2</f>
        <v>400</v>
      </c>
      <c r="D1349" s="564">
        <f t="shared" ca="1" si="124"/>
        <v>20</v>
      </c>
      <c r="E1349" s="564">
        <f t="shared" ref="E1349:E1412" ca="1" si="128">D1349-((B1349^2)/H$1)</f>
        <v>0</v>
      </c>
      <c r="F1349" s="564">
        <f t="shared" ca="1" si="125"/>
        <v>1</v>
      </c>
      <c r="G1349" s="564">
        <f t="shared" ref="G1349:G1412" ca="1" si="129">I$2+NORMSINV(RAND())*K$2</f>
        <v>-1.7113661874731454</v>
      </c>
      <c r="H1349" s="564">
        <v>1</v>
      </c>
      <c r="I1349" s="564">
        <v>1</v>
      </c>
      <c r="J1349" s="564">
        <v>1</v>
      </c>
      <c r="K1349" s="564">
        <v>1</v>
      </c>
      <c r="L1349" s="564">
        <v>1</v>
      </c>
      <c r="M1349" s="564">
        <v>1</v>
      </c>
      <c r="N1349" s="564">
        <v>1</v>
      </c>
      <c r="O1349" s="564">
        <v>1</v>
      </c>
      <c r="P1349" s="564">
        <v>1</v>
      </c>
      <c r="Q1349" s="564">
        <v>1</v>
      </c>
      <c r="R1349" s="564">
        <v>1</v>
      </c>
      <c r="S1349" s="564">
        <v>1</v>
      </c>
      <c r="T1349" s="564">
        <v>1</v>
      </c>
      <c r="U1349" s="564">
        <v>1</v>
      </c>
      <c r="V1349" s="564">
        <v>1</v>
      </c>
      <c r="W1349" s="564">
        <v>1</v>
      </c>
      <c r="X1349" s="564">
        <v>1</v>
      </c>
      <c r="Y1349" s="564">
        <v>1</v>
      </c>
      <c r="Z1349" s="564">
        <v>1</v>
      </c>
      <c r="AA1349" s="564">
        <v>1</v>
      </c>
      <c r="AB1349" s="564">
        <v>1</v>
      </c>
      <c r="AC1349" s="564">
        <v>1</v>
      </c>
      <c r="AD1349" s="564">
        <v>1</v>
      </c>
      <c r="AE1349" s="564">
        <v>1</v>
      </c>
      <c r="AF1349" s="564">
        <v>1</v>
      </c>
      <c r="AG1349" s="564">
        <v>1</v>
      </c>
      <c r="AH1349" s="564">
        <v>1</v>
      </c>
      <c r="AI1349" s="564">
        <v>1</v>
      </c>
      <c r="AJ1349" s="564">
        <v>1</v>
      </c>
      <c r="AK1349" s="564">
        <v>1</v>
      </c>
    </row>
    <row r="1350" spans="1:37">
      <c r="A1350">
        <v>1346</v>
      </c>
      <c r="B1350" s="564">
        <f t="shared" ca="1" si="126"/>
        <v>20</v>
      </c>
      <c r="C1350" s="564">
        <f t="shared" ca="1" si="127"/>
        <v>400</v>
      </c>
      <c r="D1350" s="564">
        <f t="shared" ref="D1350:D1413" ca="1" si="130">B1350</f>
        <v>20</v>
      </c>
      <c r="E1350" s="564">
        <f t="shared" ca="1" si="128"/>
        <v>0</v>
      </c>
      <c r="F1350" s="564">
        <f t="shared" ref="F1350:F1413" ca="1" si="131">1-(2*B1350*(H$1-B1350)/(H$1*(H$1-1)))</f>
        <v>1</v>
      </c>
      <c r="G1350" s="564">
        <f t="shared" ca="1" si="129"/>
        <v>-0.98185841689217845</v>
      </c>
      <c r="H1350" s="564">
        <v>1</v>
      </c>
      <c r="I1350" s="564">
        <v>1</v>
      </c>
      <c r="J1350" s="564">
        <v>1</v>
      </c>
      <c r="K1350" s="564">
        <v>1</v>
      </c>
      <c r="L1350" s="564">
        <v>1</v>
      </c>
      <c r="M1350" s="564">
        <v>1</v>
      </c>
      <c r="N1350" s="564">
        <v>1</v>
      </c>
      <c r="O1350" s="564">
        <v>1</v>
      </c>
      <c r="P1350" s="564">
        <v>1</v>
      </c>
      <c r="Q1350" s="564">
        <v>1</v>
      </c>
      <c r="R1350" s="564">
        <v>1</v>
      </c>
      <c r="S1350" s="564">
        <v>1</v>
      </c>
      <c r="T1350" s="564">
        <v>1</v>
      </c>
      <c r="U1350" s="564">
        <v>1</v>
      </c>
      <c r="V1350" s="564">
        <v>1</v>
      </c>
      <c r="W1350" s="564">
        <v>1</v>
      </c>
      <c r="X1350" s="564">
        <v>1</v>
      </c>
      <c r="Y1350" s="564">
        <v>1</v>
      </c>
      <c r="Z1350" s="564">
        <v>1</v>
      </c>
      <c r="AA1350" s="564">
        <v>1</v>
      </c>
      <c r="AB1350" s="564">
        <v>1</v>
      </c>
      <c r="AC1350" s="564">
        <v>1</v>
      </c>
      <c r="AD1350" s="564">
        <v>1</v>
      </c>
      <c r="AE1350" s="564">
        <v>1</v>
      </c>
      <c r="AF1350" s="564">
        <v>1</v>
      </c>
      <c r="AG1350" s="564">
        <v>1</v>
      </c>
      <c r="AH1350" s="564">
        <v>1</v>
      </c>
      <c r="AI1350" s="564">
        <v>1</v>
      </c>
      <c r="AJ1350" s="564">
        <v>1</v>
      </c>
      <c r="AK1350" s="564">
        <v>1</v>
      </c>
    </row>
    <row r="1351" spans="1:37">
      <c r="A1351">
        <v>1347</v>
      </c>
      <c r="B1351" s="564">
        <f t="shared" ref="B1351:B1414" ca="1" si="132">SUM(INDIRECT("H"&amp;A1351+4&amp;":"&amp;HLOOKUP(H$1,$AA$1:$BD$2,2,0)&amp;A1351+4))</f>
        <v>20</v>
      </c>
      <c r="C1351" s="564">
        <f t="shared" ca="1" si="127"/>
        <v>400</v>
      </c>
      <c r="D1351" s="564">
        <f t="shared" ca="1" si="130"/>
        <v>20</v>
      </c>
      <c r="E1351" s="564">
        <f t="shared" ca="1" si="128"/>
        <v>0</v>
      </c>
      <c r="F1351" s="564">
        <f t="shared" ca="1" si="131"/>
        <v>1</v>
      </c>
      <c r="G1351" s="564">
        <f t="shared" ca="1" si="129"/>
        <v>8.1132033728462591</v>
      </c>
      <c r="H1351" s="564">
        <v>1</v>
      </c>
      <c r="I1351" s="564">
        <v>1</v>
      </c>
      <c r="J1351" s="564">
        <v>1</v>
      </c>
      <c r="K1351" s="564">
        <v>1</v>
      </c>
      <c r="L1351" s="564">
        <v>1</v>
      </c>
      <c r="M1351" s="564">
        <v>1</v>
      </c>
      <c r="N1351" s="564">
        <v>1</v>
      </c>
      <c r="O1351" s="564">
        <v>1</v>
      </c>
      <c r="P1351" s="564">
        <v>1</v>
      </c>
      <c r="Q1351" s="564">
        <v>1</v>
      </c>
      <c r="R1351" s="564">
        <v>1</v>
      </c>
      <c r="S1351" s="564">
        <v>1</v>
      </c>
      <c r="T1351" s="564">
        <v>1</v>
      </c>
      <c r="U1351" s="564">
        <v>1</v>
      </c>
      <c r="V1351" s="564">
        <v>1</v>
      </c>
      <c r="W1351" s="564">
        <v>1</v>
      </c>
      <c r="X1351" s="564">
        <v>1</v>
      </c>
      <c r="Y1351" s="564">
        <v>1</v>
      </c>
      <c r="Z1351" s="564">
        <v>1</v>
      </c>
      <c r="AA1351" s="564">
        <v>1</v>
      </c>
      <c r="AB1351" s="564">
        <v>1</v>
      </c>
      <c r="AC1351" s="564">
        <v>1</v>
      </c>
      <c r="AD1351" s="564">
        <v>1</v>
      </c>
      <c r="AE1351" s="564">
        <v>1</v>
      </c>
      <c r="AF1351" s="564">
        <v>1</v>
      </c>
      <c r="AG1351" s="564">
        <v>1</v>
      </c>
      <c r="AH1351" s="564">
        <v>1</v>
      </c>
      <c r="AI1351" s="564">
        <v>1</v>
      </c>
      <c r="AJ1351" s="564">
        <v>1</v>
      </c>
      <c r="AK1351" s="564">
        <v>1</v>
      </c>
    </row>
    <row r="1352" spans="1:37">
      <c r="A1352">
        <v>1348</v>
      </c>
      <c r="B1352" s="564">
        <f t="shared" ca="1" si="132"/>
        <v>20</v>
      </c>
      <c r="C1352" s="564">
        <f t="shared" ca="1" si="127"/>
        <v>400</v>
      </c>
      <c r="D1352" s="564">
        <f t="shared" ca="1" si="130"/>
        <v>20</v>
      </c>
      <c r="E1352" s="564">
        <f t="shared" ca="1" si="128"/>
        <v>0</v>
      </c>
      <c r="F1352" s="564">
        <f t="shared" ca="1" si="131"/>
        <v>1</v>
      </c>
      <c r="G1352" s="564">
        <f t="shared" ca="1" si="129"/>
        <v>-9.1955890916680314</v>
      </c>
      <c r="H1352" s="564">
        <v>1</v>
      </c>
      <c r="I1352" s="564">
        <v>1</v>
      </c>
      <c r="J1352" s="564">
        <v>1</v>
      </c>
      <c r="K1352" s="564">
        <v>1</v>
      </c>
      <c r="L1352" s="564">
        <v>1</v>
      </c>
      <c r="M1352" s="564">
        <v>1</v>
      </c>
      <c r="N1352" s="564">
        <v>1</v>
      </c>
      <c r="O1352" s="564">
        <v>1</v>
      </c>
      <c r="P1352" s="564">
        <v>1</v>
      </c>
      <c r="Q1352" s="564">
        <v>1</v>
      </c>
      <c r="R1352" s="564">
        <v>1</v>
      </c>
      <c r="S1352" s="564">
        <v>1</v>
      </c>
      <c r="T1352" s="564">
        <v>1</v>
      </c>
      <c r="U1352" s="564">
        <v>1</v>
      </c>
      <c r="V1352" s="564">
        <v>1</v>
      </c>
      <c r="W1352" s="564">
        <v>1</v>
      </c>
      <c r="X1352" s="564">
        <v>1</v>
      </c>
      <c r="Y1352" s="564">
        <v>1</v>
      </c>
      <c r="Z1352" s="564">
        <v>1</v>
      </c>
      <c r="AA1352" s="564">
        <v>1</v>
      </c>
      <c r="AB1352" s="564">
        <v>1</v>
      </c>
      <c r="AC1352" s="564">
        <v>1</v>
      </c>
      <c r="AD1352" s="564">
        <v>1</v>
      </c>
      <c r="AE1352" s="564">
        <v>1</v>
      </c>
      <c r="AF1352" s="564">
        <v>1</v>
      </c>
      <c r="AG1352" s="564">
        <v>1</v>
      </c>
      <c r="AH1352" s="564">
        <v>1</v>
      </c>
      <c r="AI1352" s="564">
        <v>1</v>
      </c>
      <c r="AJ1352" s="564">
        <v>1</v>
      </c>
      <c r="AK1352" s="564">
        <v>1</v>
      </c>
    </row>
    <row r="1353" spans="1:37">
      <c r="A1353">
        <v>1349</v>
      </c>
      <c r="B1353" s="564">
        <f t="shared" ca="1" si="132"/>
        <v>20</v>
      </c>
      <c r="C1353" s="564">
        <f t="shared" ca="1" si="127"/>
        <v>400</v>
      </c>
      <c r="D1353" s="564">
        <f t="shared" ca="1" si="130"/>
        <v>20</v>
      </c>
      <c r="E1353" s="564">
        <f t="shared" ca="1" si="128"/>
        <v>0</v>
      </c>
      <c r="F1353" s="564">
        <f t="shared" ca="1" si="131"/>
        <v>1</v>
      </c>
      <c r="G1353" s="564">
        <f t="shared" ca="1" si="129"/>
        <v>-6.6058430112459661</v>
      </c>
      <c r="H1353" s="564">
        <v>1</v>
      </c>
      <c r="I1353" s="564">
        <v>1</v>
      </c>
      <c r="J1353" s="564">
        <v>1</v>
      </c>
      <c r="K1353" s="564">
        <v>1</v>
      </c>
      <c r="L1353" s="564">
        <v>1</v>
      </c>
      <c r="M1353" s="564">
        <v>1</v>
      </c>
      <c r="N1353" s="564">
        <v>1</v>
      </c>
      <c r="O1353" s="564">
        <v>1</v>
      </c>
      <c r="P1353" s="564">
        <v>1</v>
      </c>
      <c r="Q1353" s="564">
        <v>1</v>
      </c>
      <c r="R1353" s="564">
        <v>1</v>
      </c>
      <c r="S1353" s="564">
        <v>1</v>
      </c>
      <c r="T1353" s="564">
        <v>1</v>
      </c>
      <c r="U1353" s="564">
        <v>1</v>
      </c>
      <c r="V1353" s="564">
        <v>1</v>
      </c>
      <c r="W1353" s="564">
        <v>1</v>
      </c>
      <c r="X1353" s="564">
        <v>1</v>
      </c>
      <c r="Y1353" s="564">
        <v>1</v>
      </c>
      <c r="Z1353" s="564">
        <v>1</v>
      </c>
      <c r="AA1353" s="564">
        <v>1</v>
      </c>
      <c r="AB1353" s="564">
        <v>1</v>
      </c>
      <c r="AC1353" s="564">
        <v>1</v>
      </c>
      <c r="AD1353" s="564">
        <v>1</v>
      </c>
      <c r="AE1353" s="564">
        <v>1</v>
      </c>
      <c r="AF1353" s="564">
        <v>1</v>
      </c>
      <c r="AG1353" s="564">
        <v>1</v>
      </c>
      <c r="AH1353" s="564">
        <v>1</v>
      </c>
      <c r="AI1353" s="564">
        <v>1</v>
      </c>
      <c r="AJ1353" s="564">
        <v>1</v>
      </c>
      <c r="AK1353" s="564">
        <v>1</v>
      </c>
    </row>
    <row r="1354" spans="1:37">
      <c r="A1354">
        <v>1350</v>
      </c>
      <c r="B1354" s="564">
        <f t="shared" ca="1" si="132"/>
        <v>20</v>
      </c>
      <c r="C1354" s="564">
        <f t="shared" ca="1" si="127"/>
        <v>400</v>
      </c>
      <c r="D1354" s="564">
        <f t="shared" ca="1" si="130"/>
        <v>20</v>
      </c>
      <c r="E1354" s="564">
        <f t="shared" ca="1" si="128"/>
        <v>0</v>
      </c>
      <c r="F1354" s="564">
        <f t="shared" ca="1" si="131"/>
        <v>1</v>
      </c>
      <c r="G1354" s="564">
        <f t="shared" ca="1" si="129"/>
        <v>3.9902728804000578</v>
      </c>
      <c r="H1354" s="564">
        <v>1</v>
      </c>
      <c r="I1354" s="564">
        <v>1</v>
      </c>
      <c r="J1354" s="564">
        <v>1</v>
      </c>
      <c r="K1354" s="564">
        <v>1</v>
      </c>
      <c r="L1354" s="564">
        <v>1</v>
      </c>
      <c r="M1354" s="564">
        <v>1</v>
      </c>
      <c r="N1354" s="564">
        <v>1</v>
      </c>
      <c r="O1354" s="564">
        <v>1</v>
      </c>
      <c r="P1354" s="564">
        <v>1</v>
      </c>
      <c r="Q1354" s="564">
        <v>1</v>
      </c>
      <c r="R1354" s="564">
        <v>1</v>
      </c>
      <c r="S1354" s="564">
        <v>1</v>
      </c>
      <c r="T1354" s="564">
        <v>1</v>
      </c>
      <c r="U1354" s="564">
        <v>1</v>
      </c>
      <c r="V1354" s="564">
        <v>1</v>
      </c>
      <c r="W1354" s="564">
        <v>1</v>
      </c>
      <c r="X1354" s="564">
        <v>1</v>
      </c>
      <c r="Y1354" s="564">
        <v>1</v>
      </c>
      <c r="Z1354" s="564">
        <v>1</v>
      </c>
      <c r="AA1354" s="564">
        <v>1</v>
      </c>
      <c r="AB1354" s="564">
        <v>1</v>
      </c>
      <c r="AC1354" s="564">
        <v>1</v>
      </c>
      <c r="AD1354" s="564">
        <v>1</v>
      </c>
      <c r="AE1354" s="564">
        <v>1</v>
      </c>
      <c r="AF1354" s="564">
        <v>1</v>
      </c>
      <c r="AG1354" s="564">
        <v>1</v>
      </c>
      <c r="AH1354" s="564">
        <v>1</v>
      </c>
      <c r="AI1354" s="564">
        <v>1</v>
      </c>
      <c r="AJ1354" s="564">
        <v>1</v>
      </c>
      <c r="AK1354" s="564">
        <v>1</v>
      </c>
    </row>
    <row r="1355" spans="1:37">
      <c r="A1355">
        <v>1351</v>
      </c>
      <c r="B1355" s="564">
        <f t="shared" ca="1" si="132"/>
        <v>0</v>
      </c>
      <c r="C1355" s="564">
        <f t="shared" ca="1" si="127"/>
        <v>0</v>
      </c>
      <c r="D1355" s="564">
        <f t="shared" ca="1" si="130"/>
        <v>0</v>
      </c>
      <c r="E1355" s="564">
        <f t="shared" ca="1" si="128"/>
        <v>0</v>
      </c>
      <c r="F1355" s="564">
        <f t="shared" ca="1" si="131"/>
        <v>1</v>
      </c>
      <c r="G1355" s="564">
        <f t="shared" ca="1" si="129"/>
        <v>-4.1240443346989402</v>
      </c>
      <c r="H1355" s="564">
        <v>0</v>
      </c>
      <c r="I1355" s="564">
        <v>0</v>
      </c>
      <c r="J1355" s="564">
        <v>0</v>
      </c>
      <c r="K1355" s="564">
        <v>0</v>
      </c>
      <c r="L1355" s="564">
        <v>0</v>
      </c>
      <c r="M1355" s="564">
        <v>0</v>
      </c>
      <c r="N1355" s="564">
        <v>0</v>
      </c>
      <c r="O1355" s="564">
        <v>0</v>
      </c>
      <c r="P1355" s="564">
        <v>0</v>
      </c>
      <c r="Q1355" s="564">
        <v>0</v>
      </c>
      <c r="R1355" s="564">
        <v>0</v>
      </c>
      <c r="S1355" s="564">
        <v>0</v>
      </c>
      <c r="T1355" s="564">
        <v>0</v>
      </c>
      <c r="U1355" s="564">
        <v>0</v>
      </c>
      <c r="V1355" s="564">
        <v>0</v>
      </c>
      <c r="W1355" s="564">
        <v>0</v>
      </c>
      <c r="X1355" s="564">
        <v>0</v>
      </c>
      <c r="Y1355" s="564">
        <v>0</v>
      </c>
      <c r="Z1355" s="564">
        <v>0</v>
      </c>
      <c r="AA1355" s="564">
        <v>0</v>
      </c>
      <c r="AB1355" s="564">
        <v>0</v>
      </c>
      <c r="AC1355" s="564">
        <v>0</v>
      </c>
      <c r="AD1355" s="564">
        <v>0</v>
      </c>
      <c r="AE1355" s="564">
        <v>0</v>
      </c>
      <c r="AF1355" s="564">
        <v>0</v>
      </c>
      <c r="AG1355" s="564">
        <v>0</v>
      </c>
      <c r="AH1355" s="564">
        <v>0</v>
      </c>
      <c r="AI1355" s="564">
        <v>0</v>
      </c>
      <c r="AJ1355" s="564">
        <v>0</v>
      </c>
      <c r="AK1355" s="564">
        <v>0</v>
      </c>
    </row>
    <row r="1356" spans="1:37">
      <c r="A1356">
        <v>1352</v>
      </c>
      <c r="B1356" s="564">
        <f t="shared" ca="1" si="132"/>
        <v>0</v>
      </c>
      <c r="C1356" s="564">
        <f t="shared" ca="1" si="127"/>
        <v>0</v>
      </c>
      <c r="D1356" s="564">
        <f t="shared" ca="1" si="130"/>
        <v>0</v>
      </c>
      <c r="E1356" s="564">
        <f t="shared" ca="1" si="128"/>
        <v>0</v>
      </c>
      <c r="F1356" s="564">
        <f t="shared" ca="1" si="131"/>
        <v>1</v>
      </c>
      <c r="G1356" s="564">
        <f t="shared" ca="1" si="129"/>
        <v>7.5123632054248919</v>
      </c>
      <c r="H1356" s="564">
        <v>0</v>
      </c>
      <c r="I1356" s="564">
        <v>0</v>
      </c>
      <c r="J1356" s="564">
        <v>0</v>
      </c>
      <c r="K1356" s="564">
        <v>0</v>
      </c>
      <c r="L1356" s="564">
        <v>0</v>
      </c>
      <c r="M1356" s="564">
        <v>0</v>
      </c>
      <c r="N1356" s="564">
        <v>0</v>
      </c>
      <c r="O1356" s="564">
        <v>0</v>
      </c>
      <c r="P1356" s="564">
        <v>0</v>
      </c>
      <c r="Q1356" s="564">
        <v>0</v>
      </c>
      <c r="R1356" s="564">
        <v>0</v>
      </c>
      <c r="S1356" s="564">
        <v>0</v>
      </c>
      <c r="T1356" s="564">
        <v>0</v>
      </c>
      <c r="U1356" s="564">
        <v>0</v>
      </c>
      <c r="V1356" s="564">
        <v>0</v>
      </c>
      <c r="W1356" s="564">
        <v>0</v>
      </c>
      <c r="X1356" s="564">
        <v>0</v>
      </c>
      <c r="Y1356" s="564">
        <v>0</v>
      </c>
      <c r="Z1356" s="564">
        <v>0</v>
      </c>
      <c r="AA1356" s="564">
        <v>0</v>
      </c>
      <c r="AB1356" s="564">
        <v>0</v>
      </c>
      <c r="AC1356" s="564">
        <v>0</v>
      </c>
      <c r="AD1356" s="564">
        <v>0</v>
      </c>
      <c r="AE1356" s="564">
        <v>0</v>
      </c>
      <c r="AF1356" s="564">
        <v>0</v>
      </c>
      <c r="AG1356" s="564">
        <v>0</v>
      </c>
      <c r="AH1356" s="564">
        <v>0</v>
      </c>
      <c r="AI1356" s="564">
        <v>0</v>
      </c>
      <c r="AJ1356" s="564">
        <v>0</v>
      </c>
      <c r="AK1356" s="564">
        <v>0</v>
      </c>
    </row>
    <row r="1357" spans="1:37">
      <c r="A1357">
        <v>1353</v>
      </c>
      <c r="B1357" s="564">
        <f t="shared" ca="1" si="132"/>
        <v>20</v>
      </c>
      <c r="C1357" s="564">
        <f t="shared" ca="1" si="127"/>
        <v>400</v>
      </c>
      <c r="D1357" s="564">
        <f t="shared" ca="1" si="130"/>
        <v>20</v>
      </c>
      <c r="E1357" s="564">
        <f t="shared" ca="1" si="128"/>
        <v>0</v>
      </c>
      <c r="F1357" s="564">
        <f t="shared" ca="1" si="131"/>
        <v>1</v>
      </c>
      <c r="G1357" s="564">
        <f t="shared" ca="1" si="129"/>
        <v>-7.1008371407780508</v>
      </c>
      <c r="H1357" s="564">
        <v>1</v>
      </c>
      <c r="I1357" s="564">
        <v>1</v>
      </c>
      <c r="J1357" s="564">
        <v>1</v>
      </c>
      <c r="K1357" s="564">
        <v>1</v>
      </c>
      <c r="L1357" s="564">
        <v>1</v>
      </c>
      <c r="M1357" s="564">
        <v>1</v>
      </c>
      <c r="N1357" s="564">
        <v>1</v>
      </c>
      <c r="O1357" s="564">
        <v>1</v>
      </c>
      <c r="P1357" s="564">
        <v>1</v>
      </c>
      <c r="Q1357" s="564">
        <v>1</v>
      </c>
      <c r="R1357" s="564">
        <v>1</v>
      </c>
      <c r="S1357" s="564">
        <v>1</v>
      </c>
      <c r="T1357" s="564">
        <v>1</v>
      </c>
      <c r="U1357" s="564">
        <v>1</v>
      </c>
      <c r="V1357" s="564">
        <v>1</v>
      </c>
      <c r="W1357" s="564">
        <v>1</v>
      </c>
      <c r="X1357" s="564">
        <v>1</v>
      </c>
      <c r="Y1357" s="564">
        <v>1</v>
      </c>
      <c r="Z1357" s="564">
        <v>1</v>
      </c>
      <c r="AA1357" s="564">
        <v>1</v>
      </c>
      <c r="AB1357" s="564">
        <v>1</v>
      </c>
      <c r="AC1357" s="564">
        <v>1</v>
      </c>
      <c r="AD1357" s="564">
        <v>1</v>
      </c>
      <c r="AE1357" s="564">
        <v>1</v>
      </c>
      <c r="AF1357" s="564">
        <v>1</v>
      </c>
      <c r="AG1357" s="564">
        <v>1</v>
      </c>
      <c r="AH1357" s="564">
        <v>1</v>
      </c>
      <c r="AI1357" s="564">
        <v>1</v>
      </c>
      <c r="AJ1357" s="564">
        <v>1</v>
      </c>
      <c r="AK1357" s="564">
        <v>1</v>
      </c>
    </row>
    <row r="1358" spans="1:37">
      <c r="A1358">
        <v>1354</v>
      </c>
      <c r="B1358" s="564">
        <f t="shared" ca="1" si="132"/>
        <v>20</v>
      </c>
      <c r="C1358" s="564">
        <f t="shared" ca="1" si="127"/>
        <v>400</v>
      </c>
      <c r="D1358" s="564">
        <f t="shared" ca="1" si="130"/>
        <v>20</v>
      </c>
      <c r="E1358" s="564">
        <f t="shared" ca="1" si="128"/>
        <v>0</v>
      </c>
      <c r="F1358" s="564">
        <f t="shared" ca="1" si="131"/>
        <v>1</v>
      </c>
      <c r="G1358" s="564">
        <f t="shared" ca="1" si="129"/>
        <v>1.2728363741726385</v>
      </c>
      <c r="H1358" s="564">
        <v>1</v>
      </c>
      <c r="I1358" s="564">
        <v>1</v>
      </c>
      <c r="J1358" s="564">
        <v>1</v>
      </c>
      <c r="K1358" s="564">
        <v>1</v>
      </c>
      <c r="L1358" s="564">
        <v>1</v>
      </c>
      <c r="M1358" s="564">
        <v>1</v>
      </c>
      <c r="N1358" s="564">
        <v>1</v>
      </c>
      <c r="O1358" s="564">
        <v>1</v>
      </c>
      <c r="P1358" s="564">
        <v>1</v>
      </c>
      <c r="Q1358" s="564">
        <v>1</v>
      </c>
      <c r="R1358" s="564">
        <v>1</v>
      </c>
      <c r="S1358" s="564">
        <v>1</v>
      </c>
      <c r="T1358" s="564">
        <v>1</v>
      </c>
      <c r="U1358" s="564">
        <v>1</v>
      </c>
      <c r="V1358" s="564">
        <v>1</v>
      </c>
      <c r="W1358" s="564">
        <v>1</v>
      </c>
      <c r="X1358" s="564">
        <v>1</v>
      </c>
      <c r="Y1358" s="564">
        <v>1</v>
      </c>
      <c r="Z1358" s="564">
        <v>1</v>
      </c>
      <c r="AA1358" s="564">
        <v>1</v>
      </c>
      <c r="AB1358" s="564">
        <v>1</v>
      </c>
      <c r="AC1358" s="564">
        <v>1</v>
      </c>
      <c r="AD1358" s="564">
        <v>1</v>
      </c>
      <c r="AE1358" s="564">
        <v>1</v>
      </c>
      <c r="AF1358" s="564">
        <v>1</v>
      </c>
      <c r="AG1358" s="564">
        <v>1</v>
      </c>
      <c r="AH1358" s="564">
        <v>1</v>
      </c>
      <c r="AI1358" s="564">
        <v>1</v>
      </c>
      <c r="AJ1358" s="564">
        <v>1</v>
      </c>
      <c r="AK1358" s="564">
        <v>1</v>
      </c>
    </row>
    <row r="1359" spans="1:37">
      <c r="A1359">
        <v>1355</v>
      </c>
      <c r="B1359" s="564">
        <f t="shared" ca="1" si="132"/>
        <v>0</v>
      </c>
      <c r="C1359" s="564">
        <f t="shared" ca="1" si="127"/>
        <v>0</v>
      </c>
      <c r="D1359" s="564">
        <f t="shared" ca="1" si="130"/>
        <v>0</v>
      </c>
      <c r="E1359" s="564">
        <f t="shared" ca="1" si="128"/>
        <v>0</v>
      </c>
      <c r="F1359" s="564">
        <f t="shared" ca="1" si="131"/>
        <v>1</v>
      </c>
      <c r="G1359" s="564">
        <f t="shared" ca="1" si="129"/>
        <v>5.2798090229471217</v>
      </c>
      <c r="H1359" s="564">
        <v>0</v>
      </c>
      <c r="I1359" s="564">
        <v>0</v>
      </c>
      <c r="J1359" s="564">
        <v>0</v>
      </c>
      <c r="K1359" s="564">
        <v>0</v>
      </c>
      <c r="L1359" s="564">
        <v>0</v>
      </c>
      <c r="M1359" s="564">
        <v>0</v>
      </c>
      <c r="N1359" s="564">
        <v>0</v>
      </c>
      <c r="O1359" s="564">
        <v>0</v>
      </c>
      <c r="P1359" s="564">
        <v>0</v>
      </c>
      <c r="Q1359" s="564">
        <v>0</v>
      </c>
      <c r="R1359" s="564">
        <v>0</v>
      </c>
      <c r="S1359" s="564">
        <v>0</v>
      </c>
      <c r="T1359" s="564">
        <v>0</v>
      </c>
      <c r="U1359" s="564">
        <v>0</v>
      </c>
      <c r="V1359" s="564">
        <v>0</v>
      </c>
      <c r="W1359" s="564">
        <v>0</v>
      </c>
      <c r="X1359" s="564">
        <v>0</v>
      </c>
      <c r="Y1359" s="564">
        <v>0</v>
      </c>
      <c r="Z1359" s="564">
        <v>0</v>
      </c>
      <c r="AA1359" s="564">
        <v>0</v>
      </c>
      <c r="AB1359" s="564">
        <v>0</v>
      </c>
      <c r="AC1359" s="564">
        <v>0</v>
      </c>
      <c r="AD1359" s="564">
        <v>0</v>
      </c>
      <c r="AE1359" s="564">
        <v>0</v>
      </c>
      <c r="AF1359" s="564">
        <v>0</v>
      </c>
      <c r="AG1359" s="564">
        <v>0</v>
      </c>
      <c r="AH1359" s="564">
        <v>0</v>
      </c>
      <c r="AI1359" s="564">
        <v>0</v>
      </c>
      <c r="AJ1359" s="564">
        <v>0</v>
      </c>
      <c r="AK1359" s="564">
        <v>0</v>
      </c>
    </row>
    <row r="1360" spans="1:37">
      <c r="A1360">
        <v>1356</v>
      </c>
      <c r="B1360" s="564">
        <f t="shared" ca="1" si="132"/>
        <v>20</v>
      </c>
      <c r="C1360" s="564">
        <f t="shared" ca="1" si="127"/>
        <v>400</v>
      </c>
      <c r="D1360" s="564">
        <f t="shared" ca="1" si="130"/>
        <v>20</v>
      </c>
      <c r="E1360" s="564">
        <f t="shared" ca="1" si="128"/>
        <v>0</v>
      </c>
      <c r="F1360" s="564">
        <f t="shared" ca="1" si="131"/>
        <v>1</v>
      </c>
      <c r="G1360" s="564">
        <f t="shared" ca="1" si="129"/>
        <v>7.4058210818474652</v>
      </c>
      <c r="H1360" s="564">
        <v>1</v>
      </c>
      <c r="I1360" s="564">
        <v>1</v>
      </c>
      <c r="J1360" s="564">
        <v>1</v>
      </c>
      <c r="K1360" s="564">
        <v>1</v>
      </c>
      <c r="L1360" s="564">
        <v>1</v>
      </c>
      <c r="M1360" s="564">
        <v>1</v>
      </c>
      <c r="N1360" s="564">
        <v>1</v>
      </c>
      <c r="O1360" s="564">
        <v>1</v>
      </c>
      <c r="P1360" s="564">
        <v>1</v>
      </c>
      <c r="Q1360" s="564">
        <v>1</v>
      </c>
      <c r="R1360" s="564">
        <v>1</v>
      </c>
      <c r="S1360" s="564">
        <v>1</v>
      </c>
      <c r="T1360" s="564">
        <v>1</v>
      </c>
      <c r="U1360" s="564">
        <v>1</v>
      </c>
      <c r="V1360" s="564">
        <v>1</v>
      </c>
      <c r="W1360" s="564">
        <v>1</v>
      </c>
      <c r="X1360" s="564">
        <v>1</v>
      </c>
      <c r="Y1360" s="564">
        <v>1</v>
      </c>
      <c r="Z1360" s="564">
        <v>1</v>
      </c>
      <c r="AA1360" s="564">
        <v>1</v>
      </c>
      <c r="AB1360" s="564">
        <v>1</v>
      </c>
      <c r="AC1360" s="564">
        <v>1</v>
      </c>
      <c r="AD1360" s="564">
        <v>1</v>
      </c>
      <c r="AE1360" s="564">
        <v>1</v>
      </c>
      <c r="AF1360" s="564">
        <v>1</v>
      </c>
      <c r="AG1360" s="564">
        <v>1</v>
      </c>
      <c r="AH1360" s="564">
        <v>1</v>
      </c>
      <c r="AI1360" s="564">
        <v>1</v>
      </c>
      <c r="AJ1360" s="564">
        <v>1</v>
      </c>
      <c r="AK1360" s="564">
        <v>1</v>
      </c>
    </row>
    <row r="1361" spans="1:37">
      <c r="A1361">
        <v>1357</v>
      </c>
      <c r="B1361" s="564">
        <f t="shared" ca="1" si="132"/>
        <v>0</v>
      </c>
      <c r="C1361" s="564">
        <f t="shared" ca="1" si="127"/>
        <v>0</v>
      </c>
      <c r="D1361" s="564">
        <f t="shared" ca="1" si="130"/>
        <v>0</v>
      </c>
      <c r="E1361" s="564">
        <f t="shared" ca="1" si="128"/>
        <v>0</v>
      </c>
      <c r="F1361" s="564">
        <f t="shared" ca="1" si="131"/>
        <v>1</v>
      </c>
      <c r="G1361" s="564">
        <f t="shared" ca="1" si="129"/>
        <v>2.5918258932930351</v>
      </c>
      <c r="H1361" s="564">
        <v>0</v>
      </c>
      <c r="I1361" s="564">
        <v>0</v>
      </c>
      <c r="J1361" s="564">
        <v>0</v>
      </c>
      <c r="K1361" s="564">
        <v>0</v>
      </c>
      <c r="L1361" s="564">
        <v>0</v>
      </c>
      <c r="M1361" s="564">
        <v>0</v>
      </c>
      <c r="N1361" s="564">
        <v>0</v>
      </c>
      <c r="O1361" s="564">
        <v>0</v>
      </c>
      <c r="P1361" s="564">
        <v>0</v>
      </c>
      <c r="Q1361" s="564">
        <v>0</v>
      </c>
      <c r="R1361" s="564">
        <v>0</v>
      </c>
      <c r="S1361" s="564">
        <v>0</v>
      </c>
      <c r="T1361" s="564">
        <v>0</v>
      </c>
      <c r="U1361" s="564">
        <v>0</v>
      </c>
      <c r="V1361" s="564">
        <v>0</v>
      </c>
      <c r="W1361" s="564">
        <v>0</v>
      </c>
      <c r="X1361" s="564">
        <v>0</v>
      </c>
      <c r="Y1361" s="564">
        <v>0</v>
      </c>
      <c r="Z1361" s="564">
        <v>0</v>
      </c>
      <c r="AA1361" s="564">
        <v>0</v>
      </c>
      <c r="AB1361" s="564">
        <v>0</v>
      </c>
      <c r="AC1361" s="564">
        <v>0</v>
      </c>
      <c r="AD1361" s="564">
        <v>0</v>
      </c>
      <c r="AE1361" s="564">
        <v>0</v>
      </c>
      <c r="AF1361" s="564">
        <v>0</v>
      </c>
      <c r="AG1361" s="564">
        <v>0</v>
      </c>
      <c r="AH1361" s="564">
        <v>0</v>
      </c>
      <c r="AI1361" s="564">
        <v>0</v>
      </c>
      <c r="AJ1361" s="564">
        <v>0</v>
      </c>
      <c r="AK1361" s="564">
        <v>0</v>
      </c>
    </row>
    <row r="1362" spans="1:37">
      <c r="A1362">
        <v>1358</v>
      </c>
      <c r="B1362" s="564">
        <f t="shared" ca="1" si="132"/>
        <v>5</v>
      </c>
      <c r="C1362" s="564">
        <f t="shared" ca="1" si="127"/>
        <v>25</v>
      </c>
      <c r="D1362" s="564">
        <f t="shared" ca="1" si="130"/>
        <v>5</v>
      </c>
      <c r="E1362" s="564">
        <f t="shared" ca="1" si="128"/>
        <v>3.75</v>
      </c>
      <c r="F1362" s="564">
        <f t="shared" ca="1" si="131"/>
        <v>0.60526315789473684</v>
      </c>
      <c r="G1362" s="564">
        <f t="shared" ca="1" si="129"/>
        <v>1.0415371435626921</v>
      </c>
      <c r="H1362" s="564">
        <v>0</v>
      </c>
      <c r="I1362" s="564">
        <v>0</v>
      </c>
      <c r="J1362" s="564">
        <v>1</v>
      </c>
      <c r="K1362" s="564">
        <v>1</v>
      </c>
      <c r="L1362" s="564">
        <v>0</v>
      </c>
      <c r="M1362" s="564">
        <v>0</v>
      </c>
      <c r="N1362" s="564">
        <v>1</v>
      </c>
      <c r="O1362" s="564">
        <v>0</v>
      </c>
      <c r="P1362" s="564">
        <v>0</v>
      </c>
      <c r="Q1362" s="564">
        <v>0</v>
      </c>
      <c r="R1362" s="564">
        <v>1</v>
      </c>
      <c r="S1362" s="564">
        <v>0</v>
      </c>
      <c r="T1362" s="564">
        <v>0</v>
      </c>
      <c r="U1362" s="564">
        <v>0</v>
      </c>
      <c r="V1362" s="564">
        <v>0</v>
      </c>
      <c r="W1362" s="564">
        <v>0</v>
      </c>
      <c r="X1362" s="564">
        <v>0</v>
      </c>
      <c r="Y1362" s="564">
        <v>0</v>
      </c>
      <c r="Z1362" s="564">
        <v>1</v>
      </c>
      <c r="AA1362" s="564">
        <v>0</v>
      </c>
      <c r="AB1362" s="564">
        <v>0</v>
      </c>
      <c r="AC1362" s="564">
        <v>1</v>
      </c>
      <c r="AD1362" s="564">
        <v>0</v>
      </c>
      <c r="AE1362" s="564">
        <v>0</v>
      </c>
      <c r="AF1362" s="564">
        <v>0</v>
      </c>
      <c r="AG1362" s="564">
        <v>1</v>
      </c>
      <c r="AH1362" s="564">
        <v>0</v>
      </c>
      <c r="AI1362" s="564">
        <v>0</v>
      </c>
      <c r="AJ1362" s="564">
        <v>1</v>
      </c>
      <c r="AK1362" s="564">
        <v>0</v>
      </c>
    </row>
    <row r="1363" spans="1:37">
      <c r="A1363">
        <v>1359</v>
      </c>
      <c r="B1363" s="564">
        <f t="shared" ca="1" si="132"/>
        <v>0</v>
      </c>
      <c r="C1363" s="564">
        <f t="shared" ca="1" si="127"/>
        <v>0</v>
      </c>
      <c r="D1363" s="564">
        <f t="shared" ca="1" si="130"/>
        <v>0</v>
      </c>
      <c r="E1363" s="564">
        <f t="shared" ca="1" si="128"/>
        <v>0</v>
      </c>
      <c r="F1363" s="564">
        <f t="shared" ca="1" si="131"/>
        <v>1</v>
      </c>
      <c r="G1363" s="564">
        <f t="shared" ca="1" si="129"/>
        <v>1.044914275329712</v>
      </c>
      <c r="H1363" s="564">
        <v>0</v>
      </c>
      <c r="I1363" s="564">
        <v>0</v>
      </c>
      <c r="J1363" s="564">
        <v>0</v>
      </c>
      <c r="K1363" s="564">
        <v>0</v>
      </c>
      <c r="L1363" s="564">
        <v>0</v>
      </c>
      <c r="M1363" s="564">
        <v>0</v>
      </c>
      <c r="N1363" s="564">
        <v>0</v>
      </c>
      <c r="O1363" s="564">
        <v>0</v>
      </c>
      <c r="P1363" s="564">
        <v>0</v>
      </c>
      <c r="Q1363" s="564">
        <v>0</v>
      </c>
      <c r="R1363" s="564">
        <v>0</v>
      </c>
      <c r="S1363" s="564">
        <v>0</v>
      </c>
      <c r="T1363" s="564">
        <v>0</v>
      </c>
      <c r="U1363" s="564">
        <v>0</v>
      </c>
      <c r="V1363" s="564">
        <v>0</v>
      </c>
      <c r="W1363" s="564">
        <v>0</v>
      </c>
      <c r="X1363" s="564">
        <v>0</v>
      </c>
      <c r="Y1363" s="564">
        <v>0</v>
      </c>
      <c r="Z1363" s="564">
        <v>0</v>
      </c>
      <c r="AA1363" s="564">
        <v>0</v>
      </c>
      <c r="AB1363" s="564">
        <v>0</v>
      </c>
      <c r="AC1363" s="564">
        <v>0</v>
      </c>
      <c r="AD1363" s="564">
        <v>0</v>
      </c>
      <c r="AE1363" s="564">
        <v>0</v>
      </c>
      <c r="AF1363" s="564">
        <v>0</v>
      </c>
      <c r="AG1363" s="564">
        <v>0</v>
      </c>
      <c r="AH1363" s="564">
        <v>0</v>
      </c>
      <c r="AI1363" s="564">
        <v>0</v>
      </c>
      <c r="AJ1363" s="564">
        <v>0</v>
      </c>
      <c r="AK1363" s="564">
        <v>0</v>
      </c>
    </row>
    <row r="1364" spans="1:37">
      <c r="A1364">
        <v>1360</v>
      </c>
      <c r="B1364" s="564">
        <f t="shared" ca="1" si="132"/>
        <v>0</v>
      </c>
      <c r="C1364" s="564">
        <f t="shared" ca="1" si="127"/>
        <v>0</v>
      </c>
      <c r="D1364" s="564">
        <f t="shared" ca="1" si="130"/>
        <v>0</v>
      </c>
      <c r="E1364" s="564">
        <f t="shared" ca="1" si="128"/>
        <v>0</v>
      </c>
      <c r="F1364" s="564">
        <f t="shared" ca="1" si="131"/>
        <v>1</v>
      </c>
      <c r="G1364" s="564">
        <f t="shared" ca="1" si="129"/>
        <v>1.2743532667276414</v>
      </c>
      <c r="H1364" s="564">
        <v>0</v>
      </c>
      <c r="I1364" s="564">
        <v>0</v>
      </c>
      <c r="J1364" s="564">
        <v>0</v>
      </c>
      <c r="K1364" s="564">
        <v>0</v>
      </c>
      <c r="L1364" s="564">
        <v>0</v>
      </c>
      <c r="M1364" s="564">
        <v>0</v>
      </c>
      <c r="N1364" s="564">
        <v>0</v>
      </c>
      <c r="O1364" s="564">
        <v>0</v>
      </c>
      <c r="P1364" s="564">
        <v>0</v>
      </c>
      <c r="Q1364" s="564">
        <v>0</v>
      </c>
      <c r="R1364" s="564">
        <v>0</v>
      </c>
      <c r="S1364" s="564">
        <v>0</v>
      </c>
      <c r="T1364" s="564">
        <v>0</v>
      </c>
      <c r="U1364" s="564">
        <v>0</v>
      </c>
      <c r="V1364" s="564">
        <v>0</v>
      </c>
      <c r="W1364" s="564">
        <v>0</v>
      </c>
      <c r="X1364" s="564">
        <v>0</v>
      </c>
      <c r="Y1364" s="564">
        <v>0</v>
      </c>
      <c r="Z1364" s="564">
        <v>0</v>
      </c>
      <c r="AA1364" s="564">
        <v>0</v>
      </c>
      <c r="AB1364" s="564">
        <v>0</v>
      </c>
      <c r="AC1364" s="564">
        <v>0</v>
      </c>
      <c r="AD1364" s="564">
        <v>0</v>
      </c>
      <c r="AE1364" s="564">
        <v>0</v>
      </c>
      <c r="AF1364" s="564">
        <v>0</v>
      </c>
      <c r="AG1364" s="564">
        <v>0</v>
      </c>
      <c r="AH1364" s="564">
        <v>0</v>
      </c>
      <c r="AI1364" s="564">
        <v>0</v>
      </c>
      <c r="AJ1364" s="564">
        <v>0</v>
      </c>
      <c r="AK1364" s="564">
        <v>0</v>
      </c>
    </row>
    <row r="1365" spans="1:37">
      <c r="A1365">
        <v>1361</v>
      </c>
      <c r="B1365" s="564">
        <f t="shared" ca="1" si="132"/>
        <v>0</v>
      </c>
      <c r="C1365" s="564">
        <f t="shared" ca="1" si="127"/>
        <v>0</v>
      </c>
      <c r="D1365" s="564">
        <f t="shared" ca="1" si="130"/>
        <v>0</v>
      </c>
      <c r="E1365" s="564">
        <f t="shared" ca="1" si="128"/>
        <v>0</v>
      </c>
      <c r="F1365" s="564">
        <f t="shared" ca="1" si="131"/>
        <v>1</v>
      </c>
      <c r="G1365" s="564">
        <f t="shared" ca="1" si="129"/>
        <v>2.6730809338720229</v>
      </c>
      <c r="H1365" s="564">
        <v>0</v>
      </c>
      <c r="I1365" s="564">
        <v>0</v>
      </c>
      <c r="J1365" s="564">
        <v>0</v>
      </c>
      <c r="K1365" s="564">
        <v>0</v>
      </c>
      <c r="L1365" s="564">
        <v>0</v>
      </c>
      <c r="M1365" s="564">
        <v>0</v>
      </c>
      <c r="N1365" s="564">
        <v>0</v>
      </c>
      <c r="O1365" s="564">
        <v>0</v>
      </c>
      <c r="P1365" s="564">
        <v>0</v>
      </c>
      <c r="Q1365" s="564">
        <v>0</v>
      </c>
      <c r="R1365" s="564">
        <v>0</v>
      </c>
      <c r="S1365" s="564">
        <v>0</v>
      </c>
      <c r="T1365" s="564">
        <v>0</v>
      </c>
      <c r="U1365" s="564">
        <v>0</v>
      </c>
      <c r="V1365" s="564">
        <v>0</v>
      </c>
      <c r="W1365" s="564">
        <v>0</v>
      </c>
      <c r="X1365" s="564">
        <v>0</v>
      </c>
      <c r="Y1365" s="564">
        <v>0</v>
      </c>
      <c r="Z1365" s="564">
        <v>0</v>
      </c>
      <c r="AA1365" s="564">
        <v>0</v>
      </c>
      <c r="AB1365" s="564">
        <v>0</v>
      </c>
      <c r="AC1365" s="564">
        <v>0</v>
      </c>
      <c r="AD1365" s="564">
        <v>0</v>
      </c>
      <c r="AE1365" s="564">
        <v>0</v>
      </c>
      <c r="AF1365" s="564">
        <v>0</v>
      </c>
      <c r="AG1365" s="564">
        <v>0</v>
      </c>
      <c r="AH1365" s="564">
        <v>0</v>
      </c>
      <c r="AI1365" s="564">
        <v>0</v>
      </c>
      <c r="AJ1365" s="564">
        <v>0</v>
      </c>
      <c r="AK1365" s="564">
        <v>0</v>
      </c>
    </row>
    <row r="1366" spans="1:37">
      <c r="A1366">
        <v>1362</v>
      </c>
      <c r="B1366" s="564">
        <f t="shared" ca="1" si="132"/>
        <v>20</v>
      </c>
      <c r="C1366" s="564">
        <f t="shared" ca="1" si="127"/>
        <v>400</v>
      </c>
      <c r="D1366" s="564">
        <f t="shared" ca="1" si="130"/>
        <v>20</v>
      </c>
      <c r="E1366" s="564">
        <f t="shared" ca="1" si="128"/>
        <v>0</v>
      </c>
      <c r="F1366" s="564">
        <f t="shared" ca="1" si="131"/>
        <v>1</v>
      </c>
      <c r="G1366" s="564">
        <f t="shared" ca="1" si="129"/>
        <v>2.6335709363489355</v>
      </c>
      <c r="H1366" s="564">
        <v>1</v>
      </c>
      <c r="I1366" s="564">
        <v>1</v>
      </c>
      <c r="J1366" s="564">
        <v>1</v>
      </c>
      <c r="K1366" s="564">
        <v>1</v>
      </c>
      <c r="L1366" s="564">
        <v>1</v>
      </c>
      <c r="M1366" s="564">
        <v>1</v>
      </c>
      <c r="N1366" s="564">
        <v>1</v>
      </c>
      <c r="O1366" s="564">
        <v>1</v>
      </c>
      <c r="P1366" s="564">
        <v>1</v>
      </c>
      <c r="Q1366" s="564">
        <v>1</v>
      </c>
      <c r="R1366" s="564">
        <v>1</v>
      </c>
      <c r="S1366" s="564">
        <v>1</v>
      </c>
      <c r="T1366" s="564">
        <v>1</v>
      </c>
      <c r="U1366" s="564">
        <v>1</v>
      </c>
      <c r="V1366" s="564">
        <v>1</v>
      </c>
      <c r="W1366" s="564">
        <v>1</v>
      </c>
      <c r="X1366" s="564">
        <v>1</v>
      </c>
      <c r="Y1366" s="564">
        <v>1</v>
      </c>
      <c r="Z1366" s="564">
        <v>1</v>
      </c>
      <c r="AA1366" s="564">
        <v>1</v>
      </c>
      <c r="AB1366" s="564">
        <v>1</v>
      </c>
      <c r="AC1366" s="564">
        <v>1</v>
      </c>
      <c r="AD1366" s="564">
        <v>1</v>
      </c>
      <c r="AE1366" s="564">
        <v>1</v>
      </c>
      <c r="AF1366" s="564">
        <v>1</v>
      </c>
      <c r="AG1366" s="564">
        <v>1</v>
      </c>
      <c r="AH1366" s="564">
        <v>1</v>
      </c>
      <c r="AI1366" s="564">
        <v>1</v>
      </c>
      <c r="AJ1366" s="564">
        <v>1</v>
      </c>
      <c r="AK1366" s="564">
        <v>1</v>
      </c>
    </row>
    <row r="1367" spans="1:37">
      <c r="A1367">
        <v>1363</v>
      </c>
      <c r="B1367" s="564">
        <f t="shared" ca="1" si="132"/>
        <v>20</v>
      </c>
      <c r="C1367" s="564">
        <f t="shared" ca="1" si="127"/>
        <v>400</v>
      </c>
      <c r="D1367" s="564">
        <f t="shared" ca="1" si="130"/>
        <v>20</v>
      </c>
      <c r="E1367" s="564">
        <f t="shared" ca="1" si="128"/>
        <v>0</v>
      </c>
      <c r="F1367" s="564">
        <f t="shared" ca="1" si="131"/>
        <v>1</v>
      </c>
      <c r="G1367" s="564">
        <f t="shared" ca="1" si="129"/>
        <v>6.3968328521407214E-2</v>
      </c>
      <c r="H1367" s="564">
        <v>1</v>
      </c>
      <c r="I1367" s="564">
        <v>1</v>
      </c>
      <c r="J1367" s="564">
        <v>1</v>
      </c>
      <c r="K1367" s="564">
        <v>1</v>
      </c>
      <c r="L1367" s="564">
        <v>1</v>
      </c>
      <c r="M1367" s="564">
        <v>1</v>
      </c>
      <c r="N1367" s="564">
        <v>1</v>
      </c>
      <c r="O1367" s="564">
        <v>1</v>
      </c>
      <c r="P1367" s="564">
        <v>1</v>
      </c>
      <c r="Q1367" s="564">
        <v>1</v>
      </c>
      <c r="R1367" s="564">
        <v>1</v>
      </c>
      <c r="S1367" s="564">
        <v>1</v>
      </c>
      <c r="T1367" s="564">
        <v>1</v>
      </c>
      <c r="U1367" s="564">
        <v>1</v>
      </c>
      <c r="V1367" s="564">
        <v>1</v>
      </c>
      <c r="W1367" s="564">
        <v>1</v>
      </c>
      <c r="X1367" s="564">
        <v>1</v>
      </c>
      <c r="Y1367" s="564">
        <v>1</v>
      </c>
      <c r="Z1367" s="564">
        <v>1</v>
      </c>
      <c r="AA1367" s="564">
        <v>1</v>
      </c>
      <c r="AB1367" s="564">
        <v>1</v>
      </c>
      <c r="AC1367" s="564">
        <v>1</v>
      </c>
      <c r="AD1367" s="564">
        <v>1</v>
      </c>
      <c r="AE1367" s="564">
        <v>1</v>
      </c>
      <c r="AF1367" s="564">
        <v>1</v>
      </c>
      <c r="AG1367" s="564">
        <v>1</v>
      </c>
      <c r="AH1367" s="564">
        <v>1</v>
      </c>
      <c r="AI1367" s="564">
        <v>1</v>
      </c>
      <c r="AJ1367" s="564">
        <v>1</v>
      </c>
      <c r="AK1367" s="564">
        <v>1</v>
      </c>
    </row>
    <row r="1368" spans="1:37">
      <c r="A1368">
        <v>1364</v>
      </c>
      <c r="B1368" s="564">
        <f t="shared" ca="1" si="132"/>
        <v>20</v>
      </c>
      <c r="C1368" s="564">
        <f t="shared" ca="1" si="127"/>
        <v>400</v>
      </c>
      <c r="D1368" s="564">
        <f t="shared" ca="1" si="130"/>
        <v>20</v>
      </c>
      <c r="E1368" s="564">
        <f t="shared" ca="1" si="128"/>
        <v>0</v>
      </c>
      <c r="F1368" s="564">
        <f t="shared" ca="1" si="131"/>
        <v>1</v>
      </c>
      <c r="G1368" s="564">
        <f t="shared" ca="1" si="129"/>
        <v>0.51312964739876743</v>
      </c>
      <c r="H1368" s="564">
        <v>1</v>
      </c>
      <c r="I1368" s="564">
        <v>1</v>
      </c>
      <c r="J1368" s="564">
        <v>1</v>
      </c>
      <c r="K1368" s="564">
        <v>1</v>
      </c>
      <c r="L1368" s="564">
        <v>1</v>
      </c>
      <c r="M1368" s="564">
        <v>1</v>
      </c>
      <c r="N1368" s="564">
        <v>1</v>
      </c>
      <c r="O1368" s="564">
        <v>1</v>
      </c>
      <c r="P1368" s="564">
        <v>1</v>
      </c>
      <c r="Q1368" s="564">
        <v>1</v>
      </c>
      <c r="R1368" s="564">
        <v>1</v>
      </c>
      <c r="S1368" s="564">
        <v>1</v>
      </c>
      <c r="T1368" s="564">
        <v>1</v>
      </c>
      <c r="U1368" s="564">
        <v>1</v>
      </c>
      <c r="V1368" s="564">
        <v>1</v>
      </c>
      <c r="W1368" s="564">
        <v>1</v>
      </c>
      <c r="X1368" s="564">
        <v>1</v>
      </c>
      <c r="Y1368" s="564">
        <v>1</v>
      </c>
      <c r="Z1368" s="564">
        <v>1</v>
      </c>
      <c r="AA1368" s="564">
        <v>1</v>
      </c>
      <c r="AB1368" s="564">
        <v>1</v>
      </c>
      <c r="AC1368" s="564">
        <v>1</v>
      </c>
      <c r="AD1368" s="564">
        <v>1</v>
      </c>
      <c r="AE1368" s="564">
        <v>1</v>
      </c>
      <c r="AF1368" s="564">
        <v>1</v>
      </c>
      <c r="AG1368" s="564">
        <v>1</v>
      </c>
      <c r="AH1368" s="564">
        <v>1</v>
      </c>
      <c r="AI1368" s="564">
        <v>1</v>
      </c>
      <c r="AJ1368" s="564">
        <v>1</v>
      </c>
      <c r="AK1368" s="564">
        <v>1</v>
      </c>
    </row>
    <row r="1369" spans="1:37">
      <c r="A1369">
        <v>1365</v>
      </c>
      <c r="B1369" s="564">
        <f t="shared" ca="1" si="132"/>
        <v>20</v>
      </c>
      <c r="C1369" s="564">
        <f t="shared" ca="1" si="127"/>
        <v>400</v>
      </c>
      <c r="D1369" s="564">
        <f t="shared" ca="1" si="130"/>
        <v>20</v>
      </c>
      <c r="E1369" s="564">
        <f t="shared" ca="1" si="128"/>
        <v>0</v>
      </c>
      <c r="F1369" s="564">
        <f t="shared" ca="1" si="131"/>
        <v>1</v>
      </c>
      <c r="G1369" s="564">
        <f t="shared" ca="1" si="129"/>
        <v>-3.2584083905641372</v>
      </c>
      <c r="H1369" s="564">
        <v>1</v>
      </c>
      <c r="I1369" s="564">
        <v>1</v>
      </c>
      <c r="J1369" s="564">
        <v>1</v>
      </c>
      <c r="K1369" s="564">
        <v>1</v>
      </c>
      <c r="L1369" s="564">
        <v>1</v>
      </c>
      <c r="M1369" s="564">
        <v>1</v>
      </c>
      <c r="N1369" s="564">
        <v>1</v>
      </c>
      <c r="O1369" s="564">
        <v>1</v>
      </c>
      <c r="P1369" s="564">
        <v>1</v>
      </c>
      <c r="Q1369" s="564">
        <v>1</v>
      </c>
      <c r="R1369" s="564">
        <v>1</v>
      </c>
      <c r="S1369" s="564">
        <v>1</v>
      </c>
      <c r="T1369" s="564">
        <v>1</v>
      </c>
      <c r="U1369" s="564">
        <v>1</v>
      </c>
      <c r="V1369" s="564">
        <v>1</v>
      </c>
      <c r="W1369" s="564">
        <v>1</v>
      </c>
      <c r="X1369" s="564">
        <v>1</v>
      </c>
      <c r="Y1369" s="564">
        <v>1</v>
      </c>
      <c r="Z1369" s="564">
        <v>1</v>
      </c>
      <c r="AA1369" s="564">
        <v>1</v>
      </c>
      <c r="AB1369" s="564">
        <v>1</v>
      </c>
      <c r="AC1369" s="564">
        <v>1</v>
      </c>
      <c r="AD1369" s="564">
        <v>1</v>
      </c>
      <c r="AE1369" s="564">
        <v>1</v>
      </c>
      <c r="AF1369" s="564">
        <v>1</v>
      </c>
      <c r="AG1369" s="564">
        <v>1</v>
      </c>
      <c r="AH1369" s="564">
        <v>1</v>
      </c>
      <c r="AI1369" s="564">
        <v>1</v>
      </c>
      <c r="AJ1369" s="564">
        <v>1</v>
      </c>
      <c r="AK1369" s="564">
        <v>1</v>
      </c>
    </row>
    <row r="1370" spans="1:37">
      <c r="A1370">
        <v>1366</v>
      </c>
      <c r="B1370" s="564">
        <f t="shared" ca="1" si="132"/>
        <v>0</v>
      </c>
      <c r="C1370" s="564">
        <f t="shared" ca="1" si="127"/>
        <v>0</v>
      </c>
      <c r="D1370" s="564">
        <f t="shared" ca="1" si="130"/>
        <v>0</v>
      </c>
      <c r="E1370" s="564">
        <f t="shared" ca="1" si="128"/>
        <v>0</v>
      </c>
      <c r="F1370" s="564">
        <f t="shared" ca="1" si="131"/>
        <v>1</v>
      </c>
      <c r="G1370" s="564">
        <f t="shared" ca="1" si="129"/>
        <v>3.0905321048718055</v>
      </c>
      <c r="H1370" s="564">
        <v>0</v>
      </c>
      <c r="I1370" s="564">
        <v>0</v>
      </c>
      <c r="J1370" s="564">
        <v>0</v>
      </c>
      <c r="K1370" s="564">
        <v>0</v>
      </c>
      <c r="L1370" s="564">
        <v>0</v>
      </c>
      <c r="M1370" s="564">
        <v>0</v>
      </c>
      <c r="N1370" s="564">
        <v>0</v>
      </c>
      <c r="O1370" s="564">
        <v>0</v>
      </c>
      <c r="P1370" s="564">
        <v>0</v>
      </c>
      <c r="Q1370" s="564">
        <v>0</v>
      </c>
      <c r="R1370" s="564">
        <v>0</v>
      </c>
      <c r="S1370" s="564">
        <v>0</v>
      </c>
      <c r="T1370" s="564">
        <v>0</v>
      </c>
      <c r="U1370" s="564">
        <v>0</v>
      </c>
      <c r="V1370" s="564">
        <v>0</v>
      </c>
      <c r="W1370" s="564">
        <v>0</v>
      </c>
      <c r="X1370" s="564">
        <v>0</v>
      </c>
      <c r="Y1370" s="564">
        <v>0</v>
      </c>
      <c r="Z1370" s="564">
        <v>0</v>
      </c>
      <c r="AA1370" s="564">
        <v>0</v>
      </c>
      <c r="AB1370" s="564">
        <v>0</v>
      </c>
      <c r="AC1370" s="564">
        <v>0</v>
      </c>
      <c r="AD1370" s="564">
        <v>0</v>
      </c>
      <c r="AE1370" s="564">
        <v>0</v>
      </c>
      <c r="AF1370" s="564">
        <v>0</v>
      </c>
      <c r="AG1370" s="564">
        <v>0</v>
      </c>
      <c r="AH1370" s="564">
        <v>0</v>
      </c>
      <c r="AI1370" s="564">
        <v>0</v>
      </c>
      <c r="AJ1370" s="564">
        <v>0</v>
      </c>
      <c r="AK1370" s="564">
        <v>0</v>
      </c>
    </row>
    <row r="1371" spans="1:37">
      <c r="A1371">
        <v>1367</v>
      </c>
      <c r="B1371" s="564">
        <f t="shared" ca="1" si="132"/>
        <v>0</v>
      </c>
      <c r="C1371" s="564">
        <f t="shared" ca="1" si="127"/>
        <v>0</v>
      </c>
      <c r="D1371" s="564">
        <f t="shared" ca="1" si="130"/>
        <v>0</v>
      </c>
      <c r="E1371" s="564">
        <f t="shared" ca="1" si="128"/>
        <v>0</v>
      </c>
      <c r="F1371" s="564">
        <f t="shared" ca="1" si="131"/>
        <v>1</v>
      </c>
      <c r="G1371" s="564">
        <f t="shared" ca="1" si="129"/>
        <v>-3.8781066251849325</v>
      </c>
      <c r="H1371" s="564">
        <v>0</v>
      </c>
      <c r="I1371" s="564">
        <v>0</v>
      </c>
      <c r="J1371" s="564">
        <v>0</v>
      </c>
      <c r="K1371" s="564">
        <v>0</v>
      </c>
      <c r="L1371" s="564">
        <v>0</v>
      </c>
      <c r="M1371" s="564">
        <v>0</v>
      </c>
      <c r="N1371" s="564">
        <v>0</v>
      </c>
      <c r="O1371" s="564">
        <v>0</v>
      </c>
      <c r="P1371" s="564">
        <v>0</v>
      </c>
      <c r="Q1371" s="564">
        <v>0</v>
      </c>
      <c r="R1371" s="564">
        <v>0</v>
      </c>
      <c r="S1371" s="564">
        <v>0</v>
      </c>
      <c r="T1371" s="564">
        <v>0</v>
      </c>
      <c r="U1371" s="564">
        <v>0</v>
      </c>
      <c r="V1371" s="564">
        <v>0</v>
      </c>
      <c r="W1371" s="564">
        <v>0</v>
      </c>
      <c r="X1371" s="564">
        <v>0</v>
      </c>
      <c r="Y1371" s="564">
        <v>0</v>
      </c>
      <c r="Z1371" s="564">
        <v>0</v>
      </c>
      <c r="AA1371" s="564">
        <v>0</v>
      </c>
      <c r="AB1371" s="564">
        <v>0</v>
      </c>
      <c r="AC1371" s="564">
        <v>0</v>
      </c>
      <c r="AD1371" s="564">
        <v>0</v>
      </c>
      <c r="AE1371" s="564">
        <v>0</v>
      </c>
      <c r="AF1371" s="564">
        <v>0</v>
      </c>
      <c r="AG1371" s="564">
        <v>0</v>
      </c>
      <c r="AH1371" s="564">
        <v>0</v>
      </c>
      <c r="AI1371" s="564">
        <v>0</v>
      </c>
      <c r="AJ1371" s="564">
        <v>0</v>
      </c>
      <c r="AK1371" s="564">
        <v>0</v>
      </c>
    </row>
    <row r="1372" spans="1:37">
      <c r="A1372">
        <v>1368</v>
      </c>
      <c r="B1372" s="564">
        <f t="shared" ca="1" si="132"/>
        <v>0</v>
      </c>
      <c r="C1372" s="564">
        <f t="shared" ca="1" si="127"/>
        <v>0</v>
      </c>
      <c r="D1372" s="564">
        <f t="shared" ca="1" si="130"/>
        <v>0</v>
      </c>
      <c r="E1372" s="564">
        <f t="shared" ca="1" si="128"/>
        <v>0</v>
      </c>
      <c r="F1372" s="564">
        <f t="shared" ca="1" si="131"/>
        <v>1</v>
      </c>
      <c r="G1372" s="564">
        <f t="shared" ca="1" si="129"/>
        <v>-7.2149608286605122</v>
      </c>
      <c r="H1372" s="564">
        <v>0</v>
      </c>
      <c r="I1372" s="564">
        <v>0</v>
      </c>
      <c r="J1372" s="564">
        <v>0</v>
      </c>
      <c r="K1372" s="564">
        <v>0</v>
      </c>
      <c r="L1372" s="564">
        <v>0</v>
      </c>
      <c r="M1372" s="564">
        <v>0</v>
      </c>
      <c r="N1372" s="564">
        <v>0</v>
      </c>
      <c r="O1372" s="564">
        <v>0</v>
      </c>
      <c r="P1372" s="564">
        <v>0</v>
      </c>
      <c r="Q1372" s="564">
        <v>0</v>
      </c>
      <c r="R1372" s="564">
        <v>0</v>
      </c>
      <c r="S1372" s="564">
        <v>0</v>
      </c>
      <c r="T1372" s="564">
        <v>0</v>
      </c>
      <c r="U1372" s="564">
        <v>0</v>
      </c>
      <c r="V1372" s="564">
        <v>0</v>
      </c>
      <c r="W1372" s="564">
        <v>0</v>
      </c>
      <c r="X1372" s="564">
        <v>0</v>
      </c>
      <c r="Y1372" s="564">
        <v>0</v>
      </c>
      <c r="Z1372" s="564">
        <v>0</v>
      </c>
      <c r="AA1372" s="564">
        <v>0</v>
      </c>
      <c r="AB1372" s="564">
        <v>0</v>
      </c>
      <c r="AC1372" s="564">
        <v>0</v>
      </c>
      <c r="AD1372" s="564">
        <v>0</v>
      </c>
      <c r="AE1372" s="564">
        <v>0</v>
      </c>
      <c r="AF1372" s="564">
        <v>0</v>
      </c>
      <c r="AG1372" s="564">
        <v>0</v>
      </c>
      <c r="AH1372" s="564">
        <v>0</v>
      </c>
      <c r="AI1372" s="564">
        <v>0</v>
      </c>
      <c r="AJ1372" s="564">
        <v>0</v>
      </c>
      <c r="AK1372" s="564">
        <v>0</v>
      </c>
    </row>
    <row r="1373" spans="1:37">
      <c r="A1373">
        <v>1369</v>
      </c>
      <c r="B1373" s="564">
        <f t="shared" ca="1" si="132"/>
        <v>20</v>
      </c>
      <c r="C1373" s="564">
        <f t="shared" ca="1" si="127"/>
        <v>400</v>
      </c>
      <c r="D1373" s="564">
        <f t="shared" ca="1" si="130"/>
        <v>20</v>
      </c>
      <c r="E1373" s="564">
        <f t="shared" ca="1" si="128"/>
        <v>0</v>
      </c>
      <c r="F1373" s="564">
        <f t="shared" ca="1" si="131"/>
        <v>1</v>
      </c>
      <c r="G1373" s="564">
        <f t="shared" ca="1" si="129"/>
        <v>-4.1147795932880697</v>
      </c>
      <c r="H1373" s="564">
        <v>1</v>
      </c>
      <c r="I1373" s="564">
        <v>1</v>
      </c>
      <c r="J1373" s="564">
        <v>1</v>
      </c>
      <c r="K1373" s="564">
        <v>1</v>
      </c>
      <c r="L1373" s="564">
        <v>1</v>
      </c>
      <c r="M1373" s="564">
        <v>1</v>
      </c>
      <c r="N1373" s="564">
        <v>1</v>
      </c>
      <c r="O1373" s="564">
        <v>1</v>
      </c>
      <c r="P1373" s="564">
        <v>1</v>
      </c>
      <c r="Q1373" s="564">
        <v>1</v>
      </c>
      <c r="R1373" s="564">
        <v>1</v>
      </c>
      <c r="S1373" s="564">
        <v>1</v>
      </c>
      <c r="T1373" s="564">
        <v>1</v>
      </c>
      <c r="U1373" s="564">
        <v>1</v>
      </c>
      <c r="V1373" s="564">
        <v>1</v>
      </c>
      <c r="W1373" s="564">
        <v>1</v>
      </c>
      <c r="X1373" s="564">
        <v>1</v>
      </c>
      <c r="Y1373" s="564">
        <v>1</v>
      </c>
      <c r="Z1373" s="564">
        <v>1</v>
      </c>
      <c r="AA1373" s="564">
        <v>1</v>
      </c>
      <c r="AB1373" s="564">
        <v>1</v>
      </c>
      <c r="AC1373" s="564">
        <v>1</v>
      </c>
      <c r="AD1373" s="564">
        <v>1</v>
      </c>
      <c r="AE1373" s="564">
        <v>1</v>
      </c>
      <c r="AF1373" s="564">
        <v>1</v>
      </c>
      <c r="AG1373" s="564">
        <v>1</v>
      </c>
      <c r="AH1373" s="564">
        <v>1</v>
      </c>
      <c r="AI1373" s="564">
        <v>1</v>
      </c>
      <c r="AJ1373" s="564">
        <v>1</v>
      </c>
      <c r="AK1373" s="564">
        <v>1</v>
      </c>
    </row>
    <row r="1374" spans="1:37">
      <c r="A1374">
        <v>1370</v>
      </c>
      <c r="B1374" s="564">
        <f t="shared" ca="1" si="132"/>
        <v>3</v>
      </c>
      <c r="C1374" s="564">
        <f t="shared" ca="1" si="127"/>
        <v>9</v>
      </c>
      <c r="D1374" s="564">
        <f t="shared" ca="1" si="130"/>
        <v>3</v>
      </c>
      <c r="E1374" s="564">
        <f t="shared" ca="1" si="128"/>
        <v>2.5499999999999998</v>
      </c>
      <c r="F1374" s="564">
        <f t="shared" ca="1" si="131"/>
        <v>0.73157894736842111</v>
      </c>
      <c r="G1374" s="564">
        <f t="shared" ca="1" si="129"/>
        <v>-3.6306865991991342</v>
      </c>
      <c r="H1374" s="564">
        <v>0</v>
      </c>
      <c r="I1374" s="564">
        <v>0</v>
      </c>
      <c r="J1374" s="564">
        <v>0</v>
      </c>
      <c r="K1374" s="564">
        <v>1</v>
      </c>
      <c r="L1374" s="564">
        <v>1</v>
      </c>
      <c r="M1374" s="564">
        <v>0</v>
      </c>
      <c r="N1374" s="564">
        <v>1</v>
      </c>
      <c r="O1374" s="564">
        <v>0</v>
      </c>
      <c r="P1374" s="564">
        <v>0</v>
      </c>
      <c r="Q1374" s="564">
        <v>0</v>
      </c>
      <c r="R1374" s="564">
        <v>0</v>
      </c>
      <c r="S1374" s="564">
        <v>0</v>
      </c>
      <c r="T1374" s="564">
        <v>0</v>
      </c>
      <c r="U1374" s="564">
        <v>0</v>
      </c>
      <c r="V1374" s="564">
        <v>0</v>
      </c>
      <c r="W1374" s="564">
        <v>0</v>
      </c>
      <c r="X1374" s="564">
        <v>0</v>
      </c>
      <c r="Y1374" s="564">
        <v>0</v>
      </c>
      <c r="Z1374" s="564">
        <v>0</v>
      </c>
      <c r="AA1374" s="564">
        <v>0</v>
      </c>
      <c r="AB1374" s="564">
        <v>0</v>
      </c>
      <c r="AC1374" s="564">
        <v>0</v>
      </c>
      <c r="AD1374" s="564">
        <v>0</v>
      </c>
      <c r="AE1374" s="564">
        <v>0</v>
      </c>
      <c r="AF1374" s="564">
        <v>0</v>
      </c>
      <c r="AG1374" s="564">
        <v>0</v>
      </c>
      <c r="AH1374" s="564">
        <v>0</v>
      </c>
      <c r="AI1374" s="564">
        <v>0</v>
      </c>
      <c r="AJ1374" s="564">
        <v>0</v>
      </c>
      <c r="AK1374" s="564">
        <v>0</v>
      </c>
    </row>
    <row r="1375" spans="1:37">
      <c r="A1375">
        <v>1371</v>
      </c>
      <c r="B1375" s="564">
        <f t="shared" ca="1" si="132"/>
        <v>20</v>
      </c>
      <c r="C1375" s="564">
        <f t="shared" ca="1" si="127"/>
        <v>400</v>
      </c>
      <c r="D1375" s="564">
        <f t="shared" ca="1" si="130"/>
        <v>20</v>
      </c>
      <c r="E1375" s="564">
        <f t="shared" ca="1" si="128"/>
        <v>0</v>
      </c>
      <c r="F1375" s="564">
        <f t="shared" ca="1" si="131"/>
        <v>1</v>
      </c>
      <c r="G1375" s="564">
        <f t="shared" ca="1" si="129"/>
        <v>1.3479253676015475</v>
      </c>
      <c r="H1375" s="564">
        <v>1</v>
      </c>
      <c r="I1375" s="564">
        <v>1</v>
      </c>
      <c r="J1375" s="564">
        <v>1</v>
      </c>
      <c r="K1375" s="564">
        <v>1</v>
      </c>
      <c r="L1375" s="564">
        <v>1</v>
      </c>
      <c r="M1375" s="564">
        <v>1</v>
      </c>
      <c r="N1375" s="564">
        <v>1</v>
      </c>
      <c r="O1375" s="564">
        <v>1</v>
      </c>
      <c r="P1375" s="564">
        <v>1</v>
      </c>
      <c r="Q1375" s="564">
        <v>1</v>
      </c>
      <c r="R1375" s="564">
        <v>1</v>
      </c>
      <c r="S1375" s="564">
        <v>1</v>
      </c>
      <c r="T1375" s="564">
        <v>1</v>
      </c>
      <c r="U1375" s="564">
        <v>1</v>
      </c>
      <c r="V1375" s="564">
        <v>1</v>
      </c>
      <c r="W1375" s="564">
        <v>1</v>
      </c>
      <c r="X1375" s="564">
        <v>1</v>
      </c>
      <c r="Y1375" s="564">
        <v>1</v>
      </c>
      <c r="Z1375" s="564">
        <v>1</v>
      </c>
      <c r="AA1375" s="564">
        <v>1</v>
      </c>
      <c r="AB1375" s="564">
        <v>1</v>
      </c>
      <c r="AC1375" s="564">
        <v>1</v>
      </c>
      <c r="AD1375" s="564">
        <v>1</v>
      </c>
      <c r="AE1375" s="564">
        <v>1</v>
      </c>
      <c r="AF1375" s="564">
        <v>1</v>
      </c>
      <c r="AG1375" s="564">
        <v>1</v>
      </c>
      <c r="AH1375" s="564">
        <v>1</v>
      </c>
      <c r="AI1375" s="564">
        <v>1</v>
      </c>
      <c r="AJ1375" s="564">
        <v>1</v>
      </c>
      <c r="AK1375" s="564">
        <v>1</v>
      </c>
    </row>
    <row r="1376" spans="1:37">
      <c r="A1376">
        <v>1372</v>
      </c>
      <c r="B1376" s="564">
        <f t="shared" ca="1" si="132"/>
        <v>0</v>
      </c>
      <c r="C1376" s="564">
        <f t="shared" ca="1" si="127"/>
        <v>0</v>
      </c>
      <c r="D1376" s="564">
        <f t="shared" ca="1" si="130"/>
        <v>0</v>
      </c>
      <c r="E1376" s="564">
        <f t="shared" ca="1" si="128"/>
        <v>0</v>
      </c>
      <c r="F1376" s="564">
        <f t="shared" ca="1" si="131"/>
        <v>1</v>
      </c>
      <c r="G1376" s="564">
        <f t="shared" ca="1" si="129"/>
        <v>-0.37431487929861817</v>
      </c>
      <c r="H1376" s="564">
        <v>0</v>
      </c>
      <c r="I1376" s="564">
        <v>0</v>
      </c>
      <c r="J1376" s="564">
        <v>0</v>
      </c>
      <c r="K1376" s="564">
        <v>0</v>
      </c>
      <c r="L1376" s="564">
        <v>0</v>
      </c>
      <c r="M1376" s="564">
        <v>0</v>
      </c>
      <c r="N1376" s="564">
        <v>0</v>
      </c>
      <c r="O1376" s="564">
        <v>0</v>
      </c>
      <c r="P1376" s="564">
        <v>0</v>
      </c>
      <c r="Q1376" s="564">
        <v>0</v>
      </c>
      <c r="R1376" s="564">
        <v>0</v>
      </c>
      <c r="S1376" s="564">
        <v>0</v>
      </c>
      <c r="T1376" s="564">
        <v>0</v>
      </c>
      <c r="U1376" s="564">
        <v>0</v>
      </c>
      <c r="V1376" s="564">
        <v>0</v>
      </c>
      <c r="W1376" s="564">
        <v>0</v>
      </c>
      <c r="X1376" s="564">
        <v>0</v>
      </c>
      <c r="Y1376" s="564">
        <v>0</v>
      </c>
      <c r="Z1376" s="564">
        <v>0</v>
      </c>
      <c r="AA1376" s="564">
        <v>0</v>
      </c>
      <c r="AB1376" s="564">
        <v>0</v>
      </c>
      <c r="AC1376" s="564">
        <v>0</v>
      </c>
      <c r="AD1376" s="564">
        <v>0</v>
      </c>
      <c r="AE1376" s="564">
        <v>0</v>
      </c>
      <c r="AF1376" s="564">
        <v>0</v>
      </c>
      <c r="AG1376" s="564">
        <v>0</v>
      </c>
      <c r="AH1376" s="564">
        <v>0</v>
      </c>
      <c r="AI1376" s="564">
        <v>0</v>
      </c>
      <c r="AJ1376" s="564">
        <v>0</v>
      </c>
      <c r="AK1376" s="564">
        <v>0</v>
      </c>
    </row>
    <row r="1377" spans="1:37">
      <c r="A1377">
        <v>1373</v>
      </c>
      <c r="B1377" s="564">
        <f t="shared" ca="1" si="132"/>
        <v>0</v>
      </c>
      <c r="C1377" s="564">
        <f t="shared" ca="1" si="127"/>
        <v>0</v>
      </c>
      <c r="D1377" s="564">
        <f t="shared" ca="1" si="130"/>
        <v>0</v>
      </c>
      <c r="E1377" s="564">
        <f t="shared" ca="1" si="128"/>
        <v>0</v>
      </c>
      <c r="F1377" s="564">
        <f t="shared" ca="1" si="131"/>
        <v>1</v>
      </c>
      <c r="G1377" s="564">
        <f t="shared" ca="1" si="129"/>
        <v>1.6526321309536862</v>
      </c>
      <c r="H1377" s="564">
        <v>0</v>
      </c>
      <c r="I1377" s="564">
        <v>0</v>
      </c>
      <c r="J1377" s="564">
        <v>0</v>
      </c>
      <c r="K1377" s="564">
        <v>0</v>
      </c>
      <c r="L1377" s="564">
        <v>0</v>
      </c>
      <c r="M1377" s="564">
        <v>0</v>
      </c>
      <c r="N1377" s="564">
        <v>0</v>
      </c>
      <c r="O1377" s="564">
        <v>0</v>
      </c>
      <c r="P1377" s="564">
        <v>0</v>
      </c>
      <c r="Q1377" s="564">
        <v>0</v>
      </c>
      <c r="R1377" s="564">
        <v>0</v>
      </c>
      <c r="S1377" s="564">
        <v>0</v>
      </c>
      <c r="T1377" s="564">
        <v>0</v>
      </c>
      <c r="U1377" s="564">
        <v>0</v>
      </c>
      <c r="V1377" s="564">
        <v>0</v>
      </c>
      <c r="W1377" s="564">
        <v>0</v>
      </c>
      <c r="X1377" s="564">
        <v>0</v>
      </c>
      <c r="Y1377" s="564">
        <v>0</v>
      </c>
      <c r="Z1377" s="564">
        <v>0</v>
      </c>
      <c r="AA1377" s="564">
        <v>0</v>
      </c>
      <c r="AB1377" s="564">
        <v>0</v>
      </c>
      <c r="AC1377" s="564">
        <v>0</v>
      </c>
      <c r="AD1377" s="564">
        <v>0</v>
      </c>
      <c r="AE1377" s="564">
        <v>0</v>
      </c>
      <c r="AF1377" s="564">
        <v>0</v>
      </c>
      <c r="AG1377" s="564">
        <v>0</v>
      </c>
      <c r="AH1377" s="564">
        <v>0</v>
      </c>
      <c r="AI1377" s="564">
        <v>0</v>
      </c>
      <c r="AJ1377" s="564">
        <v>0</v>
      </c>
      <c r="AK1377" s="564">
        <v>0</v>
      </c>
    </row>
    <row r="1378" spans="1:37">
      <c r="A1378">
        <v>1374</v>
      </c>
      <c r="B1378" s="564">
        <f t="shared" ca="1" si="132"/>
        <v>0</v>
      </c>
      <c r="C1378" s="564">
        <f t="shared" ca="1" si="127"/>
        <v>0</v>
      </c>
      <c r="D1378" s="564">
        <f t="shared" ca="1" si="130"/>
        <v>0</v>
      </c>
      <c r="E1378" s="564">
        <f t="shared" ca="1" si="128"/>
        <v>0</v>
      </c>
      <c r="F1378" s="564">
        <f t="shared" ca="1" si="131"/>
        <v>1</v>
      </c>
      <c r="G1378" s="564">
        <f t="shared" ca="1" si="129"/>
        <v>1.2610800532269011</v>
      </c>
      <c r="H1378" s="564">
        <v>0</v>
      </c>
      <c r="I1378" s="564">
        <v>0</v>
      </c>
      <c r="J1378" s="564">
        <v>0</v>
      </c>
      <c r="K1378" s="564">
        <v>0</v>
      </c>
      <c r="L1378" s="564">
        <v>0</v>
      </c>
      <c r="M1378" s="564">
        <v>0</v>
      </c>
      <c r="N1378" s="564">
        <v>0</v>
      </c>
      <c r="O1378" s="564">
        <v>0</v>
      </c>
      <c r="P1378" s="564">
        <v>0</v>
      </c>
      <c r="Q1378" s="564">
        <v>0</v>
      </c>
      <c r="R1378" s="564">
        <v>0</v>
      </c>
      <c r="S1378" s="564">
        <v>0</v>
      </c>
      <c r="T1378" s="564">
        <v>0</v>
      </c>
      <c r="U1378" s="564">
        <v>0</v>
      </c>
      <c r="V1378" s="564">
        <v>0</v>
      </c>
      <c r="W1378" s="564">
        <v>0</v>
      </c>
      <c r="X1378" s="564">
        <v>0</v>
      </c>
      <c r="Y1378" s="564">
        <v>0</v>
      </c>
      <c r="Z1378" s="564">
        <v>0</v>
      </c>
      <c r="AA1378" s="564">
        <v>0</v>
      </c>
      <c r="AB1378" s="564">
        <v>0</v>
      </c>
      <c r="AC1378" s="564">
        <v>0</v>
      </c>
      <c r="AD1378" s="564">
        <v>0</v>
      </c>
      <c r="AE1378" s="564">
        <v>0</v>
      </c>
      <c r="AF1378" s="564">
        <v>0</v>
      </c>
      <c r="AG1378" s="564">
        <v>0</v>
      </c>
      <c r="AH1378" s="564">
        <v>0</v>
      </c>
      <c r="AI1378" s="564">
        <v>0</v>
      </c>
      <c r="AJ1378" s="564">
        <v>0</v>
      </c>
      <c r="AK1378" s="564">
        <v>0</v>
      </c>
    </row>
    <row r="1379" spans="1:37">
      <c r="A1379">
        <v>1375</v>
      </c>
      <c r="B1379" s="564">
        <f t="shared" ca="1" si="132"/>
        <v>0</v>
      </c>
      <c r="C1379" s="564">
        <f t="shared" ca="1" si="127"/>
        <v>0</v>
      </c>
      <c r="D1379" s="564">
        <f t="shared" ca="1" si="130"/>
        <v>0</v>
      </c>
      <c r="E1379" s="564">
        <f t="shared" ca="1" si="128"/>
        <v>0</v>
      </c>
      <c r="F1379" s="564">
        <f t="shared" ca="1" si="131"/>
        <v>1</v>
      </c>
      <c r="G1379" s="564">
        <f t="shared" ca="1" si="129"/>
        <v>1.6065832600052685</v>
      </c>
      <c r="H1379" s="564">
        <v>0</v>
      </c>
      <c r="I1379" s="564">
        <v>0</v>
      </c>
      <c r="J1379" s="564">
        <v>0</v>
      </c>
      <c r="K1379" s="564">
        <v>0</v>
      </c>
      <c r="L1379" s="564">
        <v>0</v>
      </c>
      <c r="M1379" s="564">
        <v>0</v>
      </c>
      <c r="N1379" s="564">
        <v>0</v>
      </c>
      <c r="O1379" s="564">
        <v>0</v>
      </c>
      <c r="P1379" s="564">
        <v>0</v>
      </c>
      <c r="Q1379" s="564">
        <v>0</v>
      </c>
      <c r="R1379" s="564">
        <v>0</v>
      </c>
      <c r="S1379" s="564">
        <v>0</v>
      </c>
      <c r="T1379" s="564">
        <v>0</v>
      </c>
      <c r="U1379" s="564">
        <v>0</v>
      </c>
      <c r="V1379" s="564">
        <v>0</v>
      </c>
      <c r="W1379" s="564">
        <v>0</v>
      </c>
      <c r="X1379" s="564">
        <v>0</v>
      </c>
      <c r="Y1379" s="564">
        <v>0</v>
      </c>
      <c r="Z1379" s="564">
        <v>0</v>
      </c>
      <c r="AA1379" s="564">
        <v>0</v>
      </c>
      <c r="AB1379" s="564">
        <v>0</v>
      </c>
      <c r="AC1379" s="564">
        <v>0</v>
      </c>
      <c r="AD1379" s="564">
        <v>0</v>
      </c>
      <c r="AE1379" s="564">
        <v>0</v>
      </c>
      <c r="AF1379" s="564">
        <v>0</v>
      </c>
      <c r="AG1379" s="564">
        <v>0</v>
      </c>
      <c r="AH1379" s="564">
        <v>0</v>
      </c>
      <c r="AI1379" s="564">
        <v>0</v>
      </c>
      <c r="AJ1379" s="564">
        <v>0</v>
      </c>
      <c r="AK1379" s="564">
        <v>0</v>
      </c>
    </row>
    <row r="1380" spans="1:37">
      <c r="A1380">
        <v>1376</v>
      </c>
      <c r="B1380" s="564">
        <f t="shared" ca="1" si="132"/>
        <v>20</v>
      </c>
      <c r="C1380" s="564">
        <f t="shared" ca="1" si="127"/>
        <v>400</v>
      </c>
      <c r="D1380" s="564">
        <f t="shared" ca="1" si="130"/>
        <v>20</v>
      </c>
      <c r="E1380" s="564">
        <f t="shared" ca="1" si="128"/>
        <v>0</v>
      </c>
      <c r="F1380" s="564">
        <f t="shared" ca="1" si="131"/>
        <v>1</v>
      </c>
      <c r="G1380" s="564">
        <f t="shared" ca="1" si="129"/>
        <v>11.722665126644893</v>
      </c>
      <c r="H1380" s="564">
        <v>1</v>
      </c>
      <c r="I1380" s="564">
        <v>1</v>
      </c>
      <c r="J1380" s="564">
        <v>1</v>
      </c>
      <c r="K1380" s="564">
        <v>1</v>
      </c>
      <c r="L1380" s="564">
        <v>1</v>
      </c>
      <c r="M1380" s="564">
        <v>1</v>
      </c>
      <c r="N1380" s="564">
        <v>1</v>
      </c>
      <c r="O1380" s="564">
        <v>1</v>
      </c>
      <c r="P1380" s="564">
        <v>1</v>
      </c>
      <c r="Q1380" s="564">
        <v>1</v>
      </c>
      <c r="R1380" s="564">
        <v>1</v>
      </c>
      <c r="S1380" s="564">
        <v>1</v>
      </c>
      <c r="T1380" s="564">
        <v>1</v>
      </c>
      <c r="U1380" s="564">
        <v>1</v>
      </c>
      <c r="V1380" s="564">
        <v>1</v>
      </c>
      <c r="W1380" s="564">
        <v>1</v>
      </c>
      <c r="X1380" s="564">
        <v>1</v>
      </c>
      <c r="Y1380" s="564">
        <v>1</v>
      </c>
      <c r="Z1380" s="564">
        <v>1</v>
      </c>
      <c r="AA1380" s="564">
        <v>1</v>
      </c>
      <c r="AB1380" s="564">
        <v>1</v>
      </c>
      <c r="AC1380" s="564">
        <v>1</v>
      </c>
      <c r="AD1380" s="564">
        <v>1</v>
      </c>
      <c r="AE1380" s="564">
        <v>1</v>
      </c>
      <c r="AF1380" s="564">
        <v>1</v>
      </c>
      <c r="AG1380" s="564">
        <v>1</v>
      </c>
      <c r="AH1380" s="564">
        <v>1</v>
      </c>
      <c r="AI1380" s="564">
        <v>1</v>
      </c>
      <c r="AJ1380" s="564">
        <v>1</v>
      </c>
      <c r="AK1380" s="564">
        <v>1</v>
      </c>
    </row>
    <row r="1381" spans="1:37">
      <c r="A1381">
        <v>1377</v>
      </c>
      <c r="B1381" s="564">
        <f t="shared" ca="1" si="132"/>
        <v>0</v>
      </c>
      <c r="C1381" s="564">
        <f t="shared" ca="1" si="127"/>
        <v>0</v>
      </c>
      <c r="D1381" s="564">
        <f t="shared" ca="1" si="130"/>
        <v>0</v>
      </c>
      <c r="E1381" s="564">
        <f t="shared" ca="1" si="128"/>
        <v>0</v>
      </c>
      <c r="F1381" s="564">
        <f t="shared" ca="1" si="131"/>
        <v>1</v>
      </c>
      <c r="G1381" s="564">
        <f t="shared" ca="1" si="129"/>
        <v>4.4231322810552989</v>
      </c>
      <c r="H1381" s="564">
        <v>0</v>
      </c>
      <c r="I1381" s="564">
        <v>0</v>
      </c>
      <c r="J1381" s="564">
        <v>0</v>
      </c>
      <c r="K1381" s="564">
        <v>0</v>
      </c>
      <c r="L1381" s="564">
        <v>0</v>
      </c>
      <c r="M1381" s="564">
        <v>0</v>
      </c>
      <c r="N1381" s="564">
        <v>0</v>
      </c>
      <c r="O1381" s="564">
        <v>0</v>
      </c>
      <c r="P1381" s="564">
        <v>0</v>
      </c>
      <c r="Q1381" s="564">
        <v>0</v>
      </c>
      <c r="R1381" s="564">
        <v>0</v>
      </c>
      <c r="S1381" s="564">
        <v>0</v>
      </c>
      <c r="T1381" s="564">
        <v>0</v>
      </c>
      <c r="U1381" s="564">
        <v>0</v>
      </c>
      <c r="V1381" s="564">
        <v>0</v>
      </c>
      <c r="W1381" s="564">
        <v>0</v>
      </c>
      <c r="X1381" s="564">
        <v>0</v>
      </c>
      <c r="Y1381" s="564">
        <v>0</v>
      </c>
      <c r="Z1381" s="564">
        <v>0</v>
      </c>
      <c r="AA1381" s="564">
        <v>0</v>
      </c>
      <c r="AB1381" s="564">
        <v>0</v>
      </c>
      <c r="AC1381" s="564">
        <v>0</v>
      </c>
      <c r="AD1381" s="564">
        <v>0</v>
      </c>
      <c r="AE1381" s="564">
        <v>0</v>
      </c>
      <c r="AF1381" s="564">
        <v>0</v>
      </c>
      <c r="AG1381" s="564">
        <v>0</v>
      </c>
      <c r="AH1381" s="564">
        <v>0</v>
      </c>
      <c r="AI1381" s="564">
        <v>0</v>
      </c>
      <c r="AJ1381" s="564">
        <v>0</v>
      </c>
      <c r="AK1381" s="564">
        <v>0</v>
      </c>
    </row>
    <row r="1382" spans="1:37">
      <c r="A1382">
        <v>1378</v>
      </c>
      <c r="B1382" s="564">
        <f t="shared" ca="1" si="132"/>
        <v>0</v>
      </c>
      <c r="C1382" s="564">
        <f t="shared" ca="1" si="127"/>
        <v>0</v>
      </c>
      <c r="D1382" s="564">
        <f t="shared" ca="1" si="130"/>
        <v>0</v>
      </c>
      <c r="E1382" s="564">
        <f t="shared" ca="1" si="128"/>
        <v>0</v>
      </c>
      <c r="F1382" s="564">
        <f t="shared" ca="1" si="131"/>
        <v>1</v>
      </c>
      <c r="G1382" s="564">
        <f t="shared" ca="1" si="129"/>
        <v>-5.4877404006381649</v>
      </c>
      <c r="H1382" s="564">
        <v>0</v>
      </c>
      <c r="I1382" s="564">
        <v>0</v>
      </c>
      <c r="J1382" s="564">
        <v>0</v>
      </c>
      <c r="K1382" s="564">
        <v>0</v>
      </c>
      <c r="L1382" s="564">
        <v>0</v>
      </c>
      <c r="M1382" s="564">
        <v>0</v>
      </c>
      <c r="N1382" s="564">
        <v>0</v>
      </c>
      <c r="O1382" s="564">
        <v>0</v>
      </c>
      <c r="P1382" s="564">
        <v>0</v>
      </c>
      <c r="Q1382" s="564">
        <v>0</v>
      </c>
      <c r="R1382" s="564">
        <v>0</v>
      </c>
      <c r="S1382" s="564">
        <v>0</v>
      </c>
      <c r="T1382" s="564">
        <v>0</v>
      </c>
      <c r="U1382" s="564">
        <v>0</v>
      </c>
      <c r="V1382" s="564">
        <v>0</v>
      </c>
      <c r="W1382" s="564">
        <v>0</v>
      </c>
      <c r="X1382" s="564">
        <v>0</v>
      </c>
      <c r="Y1382" s="564">
        <v>0</v>
      </c>
      <c r="Z1382" s="564">
        <v>0</v>
      </c>
      <c r="AA1382" s="564">
        <v>0</v>
      </c>
      <c r="AB1382" s="564">
        <v>0</v>
      </c>
      <c r="AC1382" s="564">
        <v>0</v>
      </c>
      <c r="AD1382" s="564">
        <v>0</v>
      </c>
      <c r="AE1382" s="564">
        <v>0</v>
      </c>
      <c r="AF1382" s="564">
        <v>0</v>
      </c>
      <c r="AG1382" s="564">
        <v>0</v>
      </c>
      <c r="AH1382" s="564">
        <v>0</v>
      </c>
      <c r="AI1382" s="564">
        <v>0</v>
      </c>
      <c r="AJ1382" s="564">
        <v>0</v>
      </c>
      <c r="AK1382" s="564">
        <v>0</v>
      </c>
    </row>
    <row r="1383" spans="1:37">
      <c r="A1383">
        <v>1379</v>
      </c>
      <c r="B1383" s="564">
        <f t="shared" ca="1" si="132"/>
        <v>20</v>
      </c>
      <c r="C1383" s="564">
        <f t="shared" ca="1" si="127"/>
        <v>400</v>
      </c>
      <c r="D1383" s="564">
        <f t="shared" ca="1" si="130"/>
        <v>20</v>
      </c>
      <c r="E1383" s="564">
        <f t="shared" ca="1" si="128"/>
        <v>0</v>
      </c>
      <c r="F1383" s="564">
        <f t="shared" ca="1" si="131"/>
        <v>1</v>
      </c>
      <c r="G1383" s="564">
        <f t="shared" ca="1" si="129"/>
        <v>-0.7910374656210033</v>
      </c>
      <c r="H1383" s="564">
        <v>1</v>
      </c>
      <c r="I1383" s="564">
        <v>1</v>
      </c>
      <c r="J1383" s="564">
        <v>1</v>
      </c>
      <c r="K1383" s="564">
        <v>1</v>
      </c>
      <c r="L1383" s="564">
        <v>1</v>
      </c>
      <c r="M1383" s="564">
        <v>1</v>
      </c>
      <c r="N1383" s="564">
        <v>1</v>
      </c>
      <c r="O1383" s="564">
        <v>1</v>
      </c>
      <c r="P1383" s="564">
        <v>1</v>
      </c>
      <c r="Q1383" s="564">
        <v>1</v>
      </c>
      <c r="R1383" s="564">
        <v>1</v>
      </c>
      <c r="S1383" s="564">
        <v>1</v>
      </c>
      <c r="T1383" s="564">
        <v>1</v>
      </c>
      <c r="U1383" s="564">
        <v>1</v>
      </c>
      <c r="V1383" s="564">
        <v>1</v>
      </c>
      <c r="W1383" s="564">
        <v>1</v>
      </c>
      <c r="X1383" s="564">
        <v>1</v>
      </c>
      <c r="Y1383" s="564">
        <v>1</v>
      </c>
      <c r="Z1383" s="564">
        <v>1</v>
      </c>
      <c r="AA1383" s="564">
        <v>1</v>
      </c>
      <c r="AB1383" s="564">
        <v>1</v>
      </c>
      <c r="AC1383" s="564">
        <v>1</v>
      </c>
      <c r="AD1383" s="564">
        <v>1</v>
      </c>
      <c r="AE1383" s="564">
        <v>1</v>
      </c>
      <c r="AF1383" s="564">
        <v>1</v>
      </c>
      <c r="AG1383" s="564">
        <v>1</v>
      </c>
      <c r="AH1383" s="564">
        <v>1</v>
      </c>
      <c r="AI1383" s="564">
        <v>1</v>
      </c>
      <c r="AJ1383" s="564">
        <v>1</v>
      </c>
      <c r="AK1383" s="564">
        <v>1</v>
      </c>
    </row>
    <row r="1384" spans="1:37">
      <c r="A1384">
        <v>1380</v>
      </c>
      <c r="B1384" s="564">
        <f t="shared" ca="1" si="132"/>
        <v>20</v>
      </c>
      <c r="C1384" s="564">
        <f t="shared" ca="1" si="127"/>
        <v>400</v>
      </c>
      <c r="D1384" s="564">
        <f t="shared" ca="1" si="130"/>
        <v>20</v>
      </c>
      <c r="E1384" s="564">
        <f t="shared" ca="1" si="128"/>
        <v>0</v>
      </c>
      <c r="F1384" s="564">
        <f t="shared" ca="1" si="131"/>
        <v>1</v>
      </c>
      <c r="G1384" s="564">
        <f t="shared" ca="1" si="129"/>
        <v>-2.3927749005890213</v>
      </c>
      <c r="H1384" s="564">
        <v>1</v>
      </c>
      <c r="I1384" s="564">
        <v>1</v>
      </c>
      <c r="J1384" s="564">
        <v>1</v>
      </c>
      <c r="K1384" s="564">
        <v>1</v>
      </c>
      <c r="L1384" s="564">
        <v>1</v>
      </c>
      <c r="M1384" s="564">
        <v>1</v>
      </c>
      <c r="N1384" s="564">
        <v>1</v>
      </c>
      <c r="O1384" s="564">
        <v>1</v>
      </c>
      <c r="P1384" s="564">
        <v>1</v>
      </c>
      <c r="Q1384" s="564">
        <v>1</v>
      </c>
      <c r="R1384" s="564">
        <v>1</v>
      </c>
      <c r="S1384" s="564">
        <v>1</v>
      </c>
      <c r="T1384" s="564">
        <v>1</v>
      </c>
      <c r="U1384" s="564">
        <v>1</v>
      </c>
      <c r="V1384" s="564">
        <v>1</v>
      </c>
      <c r="W1384" s="564">
        <v>1</v>
      </c>
      <c r="X1384" s="564">
        <v>1</v>
      </c>
      <c r="Y1384" s="564">
        <v>1</v>
      </c>
      <c r="Z1384" s="564">
        <v>1</v>
      </c>
      <c r="AA1384" s="564">
        <v>1</v>
      </c>
      <c r="AB1384" s="564">
        <v>1</v>
      </c>
      <c r="AC1384" s="564">
        <v>1</v>
      </c>
      <c r="AD1384" s="564">
        <v>1</v>
      </c>
      <c r="AE1384" s="564">
        <v>1</v>
      </c>
      <c r="AF1384" s="564">
        <v>1</v>
      </c>
      <c r="AG1384" s="564">
        <v>1</v>
      </c>
      <c r="AH1384" s="564">
        <v>1</v>
      </c>
      <c r="AI1384" s="564">
        <v>1</v>
      </c>
      <c r="AJ1384" s="564">
        <v>1</v>
      </c>
      <c r="AK1384" s="564">
        <v>1</v>
      </c>
    </row>
    <row r="1385" spans="1:37">
      <c r="A1385">
        <v>1381</v>
      </c>
      <c r="B1385" s="564">
        <f t="shared" ca="1" si="132"/>
        <v>20</v>
      </c>
      <c r="C1385" s="564">
        <f t="shared" ca="1" si="127"/>
        <v>400</v>
      </c>
      <c r="D1385" s="564">
        <f t="shared" ca="1" si="130"/>
        <v>20</v>
      </c>
      <c r="E1385" s="564">
        <f t="shared" ca="1" si="128"/>
        <v>0</v>
      </c>
      <c r="F1385" s="564">
        <f t="shared" ca="1" si="131"/>
        <v>1</v>
      </c>
      <c r="G1385" s="564">
        <f t="shared" ca="1" si="129"/>
        <v>2.8050558504308869</v>
      </c>
      <c r="H1385" s="564">
        <v>1</v>
      </c>
      <c r="I1385" s="564">
        <v>1</v>
      </c>
      <c r="J1385" s="564">
        <v>1</v>
      </c>
      <c r="K1385" s="564">
        <v>1</v>
      </c>
      <c r="L1385" s="564">
        <v>1</v>
      </c>
      <c r="M1385" s="564">
        <v>1</v>
      </c>
      <c r="N1385" s="564">
        <v>1</v>
      </c>
      <c r="O1385" s="564">
        <v>1</v>
      </c>
      <c r="P1385" s="564">
        <v>1</v>
      </c>
      <c r="Q1385" s="564">
        <v>1</v>
      </c>
      <c r="R1385" s="564">
        <v>1</v>
      </c>
      <c r="S1385" s="564">
        <v>1</v>
      </c>
      <c r="T1385" s="564">
        <v>1</v>
      </c>
      <c r="U1385" s="564">
        <v>1</v>
      </c>
      <c r="V1385" s="564">
        <v>1</v>
      </c>
      <c r="W1385" s="564">
        <v>1</v>
      </c>
      <c r="X1385" s="564">
        <v>1</v>
      </c>
      <c r="Y1385" s="564">
        <v>1</v>
      </c>
      <c r="Z1385" s="564">
        <v>1</v>
      </c>
      <c r="AA1385" s="564">
        <v>1</v>
      </c>
      <c r="AB1385" s="564">
        <v>1</v>
      </c>
      <c r="AC1385" s="564">
        <v>1</v>
      </c>
      <c r="AD1385" s="564">
        <v>1</v>
      </c>
      <c r="AE1385" s="564">
        <v>1</v>
      </c>
      <c r="AF1385" s="564">
        <v>1</v>
      </c>
      <c r="AG1385" s="564">
        <v>1</v>
      </c>
      <c r="AH1385" s="564">
        <v>1</v>
      </c>
      <c r="AI1385" s="564">
        <v>1</v>
      </c>
      <c r="AJ1385" s="564">
        <v>1</v>
      </c>
      <c r="AK1385" s="564">
        <v>1</v>
      </c>
    </row>
    <row r="1386" spans="1:37">
      <c r="A1386">
        <v>1382</v>
      </c>
      <c r="B1386" s="564">
        <f t="shared" ca="1" si="132"/>
        <v>0</v>
      </c>
      <c r="C1386" s="564">
        <f t="shared" ca="1" si="127"/>
        <v>0</v>
      </c>
      <c r="D1386" s="564">
        <f t="shared" ca="1" si="130"/>
        <v>0</v>
      </c>
      <c r="E1386" s="564">
        <f t="shared" ca="1" si="128"/>
        <v>0</v>
      </c>
      <c r="F1386" s="564">
        <f t="shared" ca="1" si="131"/>
        <v>1</v>
      </c>
      <c r="G1386" s="564">
        <f t="shared" ca="1" si="129"/>
        <v>1.8773426062838003</v>
      </c>
      <c r="H1386" s="564">
        <v>0</v>
      </c>
      <c r="I1386" s="564">
        <v>0</v>
      </c>
      <c r="J1386" s="564">
        <v>0</v>
      </c>
      <c r="K1386" s="564">
        <v>0</v>
      </c>
      <c r="L1386" s="564">
        <v>0</v>
      </c>
      <c r="M1386" s="564">
        <v>0</v>
      </c>
      <c r="N1386" s="564">
        <v>0</v>
      </c>
      <c r="O1386" s="564">
        <v>0</v>
      </c>
      <c r="P1386" s="564">
        <v>0</v>
      </c>
      <c r="Q1386" s="564">
        <v>0</v>
      </c>
      <c r="R1386" s="564">
        <v>0</v>
      </c>
      <c r="S1386" s="564">
        <v>0</v>
      </c>
      <c r="T1386" s="564">
        <v>0</v>
      </c>
      <c r="U1386" s="564">
        <v>0</v>
      </c>
      <c r="V1386" s="564">
        <v>0</v>
      </c>
      <c r="W1386" s="564">
        <v>0</v>
      </c>
      <c r="X1386" s="564">
        <v>0</v>
      </c>
      <c r="Y1386" s="564">
        <v>0</v>
      </c>
      <c r="Z1386" s="564">
        <v>0</v>
      </c>
      <c r="AA1386" s="564">
        <v>0</v>
      </c>
      <c r="AB1386" s="564">
        <v>0</v>
      </c>
      <c r="AC1386" s="564">
        <v>0</v>
      </c>
      <c r="AD1386" s="564">
        <v>0</v>
      </c>
      <c r="AE1386" s="564">
        <v>0</v>
      </c>
      <c r="AF1386" s="564">
        <v>0</v>
      </c>
      <c r="AG1386" s="564">
        <v>0</v>
      </c>
      <c r="AH1386" s="564">
        <v>0</v>
      </c>
      <c r="AI1386" s="564">
        <v>0</v>
      </c>
      <c r="AJ1386" s="564">
        <v>0</v>
      </c>
      <c r="AK1386" s="564">
        <v>0</v>
      </c>
    </row>
    <row r="1387" spans="1:37">
      <c r="A1387">
        <v>1383</v>
      </c>
      <c r="B1387" s="564">
        <f t="shared" ca="1" si="132"/>
        <v>20</v>
      </c>
      <c r="C1387" s="564">
        <f t="shared" ca="1" si="127"/>
        <v>400</v>
      </c>
      <c r="D1387" s="564">
        <f t="shared" ca="1" si="130"/>
        <v>20</v>
      </c>
      <c r="E1387" s="564">
        <f t="shared" ca="1" si="128"/>
        <v>0</v>
      </c>
      <c r="F1387" s="564">
        <f t="shared" ca="1" si="131"/>
        <v>1</v>
      </c>
      <c r="G1387" s="564">
        <f t="shared" ca="1" si="129"/>
        <v>5.2383397869094086</v>
      </c>
      <c r="H1387" s="564">
        <v>1</v>
      </c>
      <c r="I1387" s="564">
        <v>1</v>
      </c>
      <c r="J1387" s="564">
        <v>1</v>
      </c>
      <c r="K1387" s="564">
        <v>1</v>
      </c>
      <c r="L1387" s="564">
        <v>1</v>
      </c>
      <c r="M1387" s="564">
        <v>1</v>
      </c>
      <c r="N1387" s="564">
        <v>1</v>
      </c>
      <c r="O1387" s="564">
        <v>1</v>
      </c>
      <c r="P1387" s="564">
        <v>1</v>
      </c>
      <c r="Q1387" s="564">
        <v>1</v>
      </c>
      <c r="R1387" s="564">
        <v>1</v>
      </c>
      <c r="S1387" s="564">
        <v>1</v>
      </c>
      <c r="T1387" s="564">
        <v>1</v>
      </c>
      <c r="U1387" s="564">
        <v>1</v>
      </c>
      <c r="V1387" s="564">
        <v>1</v>
      </c>
      <c r="W1387" s="564">
        <v>1</v>
      </c>
      <c r="X1387" s="564">
        <v>1</v>
      </c>
      <c r="Y1387" s="564">
        <v>1</v>
      </c>
      <c r="Z1387" s="564">
        <v>1</v>
      </c>
      <c r="AA1387" s="564">
        <v>1</v>
      </c>
      <c r="AB1387" s="564">
        <v>1</v>
      </c>
      <c r="AC1387" s="564">
        <v>1</v>
      </c>
      <c r="AD1387" s="564">
        <v>1</v>
      </c>
      <c r="AE1387" s="564">
        <v>1</v>
      </c>
      <c r="AF1387" s="564">
        <v>1</v>
      </c>
      <c r="AG1387" s="564">
        <v>1</v>
      </c>
      <c r="AH1387" s="564">
        <v>1</v>
      </c>
      <c r="AI1387" s="564">
        <v>1</v>
      </c>
      <c r="AJ1387" s="564">
        <v>1</v>
      </c>
      <c r="AK1387" s="564">
        <v>1</v>
      </c>
    </row>
    <row r="1388" spans="1:37">
      <c r="A1388">
        <v>1384</v>
      </c>
      <c r="B1388" s="564">
        <f t="shared" ca="1" si="132"/>
        <v>6</v>
      </c>
      <c r="C1388" s="564">
        <f t="shared" ca="1" si="127"/>
        <v>36</v>
      </c>
      <c r="D1388" s="564">
        <f t="shared" ca="1" si="130"/>
        <v>6</v>
      </c>
      <c r="E1388" s="564">
        <f t="shared" ca="1" si="128"/>
        <v>4.2</v>
      </c>
      <c r="F1388" s="564">
        <f t="shared" ca="1" si="131"/>
        <v>0.55789473684210522</v>
      </c>
      <c r="G1388" s="564">
        <f t="shared" ca="1" si="129"/>
        <v>-3.0925692937670077</v>
      </c>
      <c r="H1388" s="564">
        <v>0</v>
      </c>
      <c r="I1388" s="564">
        <v>0</v>
      </c>
      <c r="J1388" s="564">
        <v>1</v>
      </c>
      <c r="K1388" s="564">
        <v>0</v>
      </c>
      <c r="L1388" s="564">
        <v>0</v>
      </c>
      <c r="M1388" s="564">
        <v>0</v>
      </c>
      <c r="N1388" s="564">
        <v>0</v>
      </c>
      <c r="O1388" s="564">
        <v>1</v>
      </c>
      <c r="P1388" s="564">
        <v>1</v>
      </c>
      <c r="Q1388" s="564">
        <v>1</v>
      </c>
      <c r="R1388" s="564">
        <v>0</v>
      </c>
      <c r="S1388" s="564">
        <v>0</v>
      </c>
      <c r="T1388" s="564">
        <v>0</v>
      </c>
      <c r="U1388" s="564">
        <v>0</v>
      </c>
      <c r="V1388" s="564">
        <v>1</v>
      </c>
      <c r="W1388" s="564">
        <v>0</v>
      </c>
      <c r="X1388" s="564">
        <v>0</v>
      </c>
      <c r="Y1388" s="564">
        <v>0</v>
      </c>
      <c r="Z1388" s="564">
        <v>0</v>
      </c>
      <c r="AA1388" s="564">
        <v>1</v>
      </c>
      <c r="AB1388" s="564">
        <v>0</v>
      </c>
      <c r="AC1388" s="564">
        <v>1</v>
      </c>
      <c r="AD1388" s="564">
        <v>0</v>
      </c>
      <c r="AE1388" s="564">
        <v>0</v>
      </c>
      <c r="AF1388" s="564">
        <v>0</v>
      </c>
      <c r="AG1388" s="564">
        <v>1</v>
      </c>
      <c r="AH1388" s="564">
        <v>0</v>
      </c>
      <c r="AI1388" s="564">
        <v>0</v>
      </c>
      <c r="AJ1388" s="564">
        <v>0</v>
      </c>
      <c r="AK1388" s="564">
        <v>0</v>
      </c>
    </row>
    <row r="1389" spans="1:37">
      <c r="A1389">
        <v>1385</v>
      </c>
      <c r="B1389" s="564">
        <f t="shared" ca="1" si="132"/>
        <v>20</v>
      </c>
      <c r="C1389" s="564">
        <f t="shared" ca="1" si="127"/>
        <v>400</v>
      </c>
      <c r="D1389" s="564">
        <f t="shared" ca="1" si="130"/>
        <v>20</v>
      </c>
      <c r="E1389" s="564">
        <f t="shared" ca="1" si="128"/>
        <v>0</v>
      </c>
      <c r="F1389" s="564">
        <f t="shared" ca="1" si="131"/>
        <v>1</v>
      </c>
      <c r="G1389" s="564">
        <f t="shared" ca="1" si="129"/>
        <v>-1.3292410756662107</v>
      </c>
      <c r="H1389" s="564">
        <v>1</v>
      </c>
      <c r="I1389" s="564">
        <v>1</v>
      </c>
      <c r="J1389" s="564">
        <v>1</v>
      </c>
      <c r="K1389" s="564">
        <v>1</v>
      </c>
      <c r="L1389" s="564">
        <v>1</v>
      </c>
      <c r="M1389" s="564">
        <v>1</v>
      </c>
      <c r="N1389" s="564">
        <v>1</v>
      </c>
      <c r="O1389" s="564">
        <v>1</v>
      </c>
      <c r="P1389" s="564">
        <v>1</v>
      </c>
      <c r="Q1389" s="564">
        <v>1</v>
      </c>
      <c r="R1389" s="564">
        <v>1</v>
      </c>
      <c r="S1389" s="564">
        <v>1</v>
      </c>
      <c r="T1389" s="564">
        <v>1</v>
      </c>
      <c r="U1389" s="564">
        <v>1</v>
      </c>
      <c r="V1389" s="564">
        <v>1</v>
      </c>
      <c r="W1389" s="564">
        <v>1</v>
      </c>
      <c r="X1389" s="564">
        <v>1</v>
      </c>
      <c r="Y1389" s="564">
        <v>1</v>
      </c>
      <c r="Z1389" s="564">
        <v>1</v>
      </c>
      <c r="AA1389" s="564">
        <v>1</v>
      </c>
      <c r="AB1389" s="564">
        <v>1</v>
      </c>
      <c r="AC1389" s="564">
        <v>1</v>
      </c>
      <c r="AD1389" s="564">
        <v>1</v>
      </c>
      <c r="AE1389" s="564">
        <v>1</v>
      </c>
      <c r="AF1389" s="564">
        <v>1</v>
      </c>
      <c r="AG1389" s="564">
        <v>1</v>
      </c>
      <c r="AH1389" s="564">
        <v>1</v>
      </c>
      <c r="AI1389" s="564">
        <v>1</v>
      </c>
      <c r="AJ1389" s="564">
        <v>1</v>
      </c>
      <c r="AK1389" s="564">
        <v>1</v>
      </c>
    </row>
    <row r="1390" spans="1:37">
      <c r="A1390">
        <v>1386</v>
      </c>
      <c r="B1390" s="564">
        <f t="shared" ca="1" si="132"/>
        <v>0</v>
      </c>
      <c r="C1390" s="564">
        <f t="shared" ca="1" si="127"/>
        <v>0</v>
      </c>
      <c r="D1390" s="564">
        <f t="shared" ca="1" si="130"/>
        <v>0</v>
      </c>
      <c r="E1390" s="564">
        <f t="shared" ca="1" si="128"/>
        <v>0</v>
      </c>
      <c r="F1390" s="564">
        <f t="shared" ca="1" si="131"/>
        <v>1</v>
      </c>
      <c r="G1390" s="564">
        <f t="shared" ca="1" si="129"/>
        <v>-1.697276045376821</v>
      </c>
      <c r="H1390" s="564">
        <v>0</v>
      </c>
      <c r="I1390" s="564">
        <v>0</v>
      </c>
      <c r="J1390" s="564">
        <v>0</v>
      </c>
      <c r="K1390" s="564">
        <v>0</v>
      </c>
      <c r="L1390" s="564">
        <v>0</v>
      </c>
      <c r="M1390" s="564">
        <v>0</v>
      </c>
      <c r="N1390" s="564">
        <v>0</v>
      </c>
      <c r="O1390" s="564">
        <v>0</v>
      </c>
      <c r="P1390" s="564">
        <v>0</v>
      </c>
      <c r="Q1390" s="564">
        <v>0</v>
      </c>
      <c r="R1390" s="564">
        <v>0</v>
      </c>
      <c r="S1390" s="564">
        <v>0</v>
      </c>
      <c r="T1390" s="564">
        <v>0</v>
      </c>
      <c r="U1390" s="564">
        <v>0</v>
      </c>
      <c r="V1390" s="564">
        <v>0</v>
      </c>
      <c r="W1390" s="564">
        <v>0</v>
      </c>
      <c r="X1390" s="564">
        <v>0</v>
      </c>
      <c r="Y1390" s="564">
        <v>0</v>
      </c>
      <c r="Z1390" s="564">
        <v>0</v>
      </c>
      <c r="AA1390" s="564">
        <v>0</v>
      </c>
      <c r="AB1390" s="564">
        <v>0</v>
      </c>
      <c r="AC1390" s="564">
        <v>0</v>
      </c>
      <c r="AD1390" s="564">
        <v>0</v>
      </c>
      <c r="AE1390" s="564">
        <v>0</v>
      </c>
      <c r="AF1390" s="564">
        <v>0</v>
      </c>
      <c r="AG1390" s="564">
        <v>0</v>
      </c>
      <c r="AH1390" s="564">
        <v>0</v>
      </c>
      <c r="AI1390" s="564">
        <v>0</v>
      </c>
      <c r="AJ1390" s="564">
        <v>0</v>
      </c>
      <c r="AK1390" s="564">
        <v>0</v>
      </c>
    </row>
    <row r="1391" spans="1:37">
      <c r="A1391">
        <v>1387</v>
      </c>
      <c r="B1391" s="564">
        <f t="shared" ca="1" si="132"/>
        <v>20</v>
      </c>
      <c r="C1391" s="564">
        <f t="shared" ca="1" si="127"/>
        <v>400</v>
      </c>
      <c r="D1391" s="564">
        <f t="shared" ca="1" si="130"/>
        <v>20</v>
      </c>
      <c r="E1391" s="564">
        <f t="shared" ca="1" si="128"/>
        <v>0</v>
      </c>
      <c r="F1391" s="564">
        <f t="shared" ca="1" si="131"/>
        <v>1</v>
      </c>
      <c r="G1391" s="564">
        <f t="shared" ca="1" si="129"/>
        <v>-2.6513295934882977</v>
      </c>
      <c r="H1391" s="564">
        <v>1</v>
      </c>
      <c r="I1391" s="564">
        <v>1</v>
      </c>
      <c r="J1391" s="564">
        <v>1</v>
      </c>
      <c r="K1391" s="564">
        <v>1</v>
      </c>
      <c r="L1391" s="564">
        <v>1</v>
      </c>
      <c r="M1391" s="564">
        <v>1</v>
      </c>
      <c r="N1391" s="564">
        <v>1</v>
      </c>
      <c r="O1391" s="564">
        <v>1</v>
      </c>
      <c r="P1391" s="564">
        <v>1</v>
      </c>
      <c r="Q1391" s="564">
        <v>1</v>
      </c>
      <c r="R1391" s="564">
        <v>1</v>
      </c>
      <c r="S1391" s="564">
        <v>1</v>
      </c>
      <c r="T1391" s="564">
        <v>1</v>
      </c>
      <c r="U1391" s="564">
        <v>1</v>
      </c>
      <c r="V1391" s="564">
        <v>1</v>
      </c>
      <c r="W1391" s="564">
        <v>1</v>
      </c>
      <c r="X1391" s="564">
        <v>1</v>
      </c>
      <c r="Y1391" s="564">
        <v>1</v>
      </c>
      <c r="Z1391" s="564">
        <v>1</v>
      </c>
      <c r="AA1391" s="564">
        <v>1</v>
      </c>
      <c r="AB1391" s="564">
        <v>1</v>
      </c>
      <c r="AC1391" s="564">
        <v>1</v>
      </c>
      <c r="AD1391" s="564">
        <v>1</v>
      </c>
      <c r="AE1391" s="564">
        <v>1</v>
      </c>
      <c r="AF1391" s="564">
        <v>1</v>
      </c>
      <c r="AG1391" s="564">
        <v>1</v>
      </c>
      <c r="AH1391" s="564">
        <v>1</v>
      </c>
      <c r="AI1391" s="564">
        <v>1</v>
      </c>
      <c r="AJ1391" s="564">
        <v>1</v>
      </c>
      <c r="AK1391" s="564">
        <v>1</v>
      </c>
    </row>
    <row r="1392" spans="1:37">
      <c r="A1392">
        <v>1388</v>
      </c>
      <c r="B1392" s="564">
        <f t="shared" ca="1" si="132"/>
        <v>0</v>
      </c>
      <c r="C1392" s="564">
        <f t="shared" ca="1" si="127"/>
        <v>0</v>
      </c>
      <c r="D1392" s="564">
        <f t="shared" ca="1" si="130"/>
        <v>0</v>
      </c>
      <c r="E1392" s="564">
        <f t="shared" ca="1" si="128"/>
        <v>0</v>
      </c>
      <c r="F1392" s="564">
        <f t="shared" ca="1" si="131"/>
        <v>1</v>
      </c>
      <c r="G1392" s="564">
        <f t="shared" ca="1" si="129"/>
        <v>4.3480705360931733</v>
      </c>
      <c r="H1392" s="564">
        <v>0</v>
      </c>
      <c r="I1392" s="564">
        <v>0</v>
      </c>
      <c r="J1392" s="564">
        <v>0</v>
      </c>
      <c r="K1392" s="564">
        <v>0</v>
      </c>
      <c r="L1392" s="564">
        <v>0</v>
      </c>
      <c r="M1392" s="564">
        <v>0</v>
      </c>
      <c r="N1392" s="564">
        <v>0</v>
      </c>
      <c r="O1392" s="564">
        <v>0</v>
      </c>
      <c r="P1392" s="564">
        <v>0</v>
      </c>
      <c r="Q1392" s="564">
        <v>0</v>
      </c>
      <c r="R1392" s="564">
        <v>0</v>
      </c>
      <c r="S1392" s="564">
        <v>0</v>
      </c>
      <c r="T1392" s="564">
        <v>0</v>
      </c>
      <c r="U1392" s="564">
        <v>0</v>
      </c>
      <c r="V1392" s="564">
        <v>0</v>
      </c>
      <c r="W1392" s="564">
        <v>0</v>
      </c>
      <c r="X1392" s="564">
        <v>0</v>
      </c>
      <c r="Y1392" s="564">
        <v>0</v>
      </c>
      <c r="Z1392" s="564">
        <v>0</v>
      </c>
      <c r="AA1392" s="564">
        <v>0</v>
      </c>
      <c r="AB1392" s="564">
        <v>0</v>
      </c>
      <c r="AC1392" s="564">
        <v>0</v>
      </c>
      <c r="AD1392" s="564">
        <v>0</v>
      </c>
      <c r="AE1392" s="564">
        <v>0</v>
      </c>
      <c r="AF1392" s="564">
        <v>0</v>
      </c>
      <c r="AG1392" s="564">
        <v>0</v>
      </c>
      <c r="AH1392" s="564">
        <v>0</v>
      </c>
      <c r="AI1392" s="564">
        <v>0</v>
      </c>
      <c r="AJ1392" s="564">
        <v>0</v>
      </c>
      <c r="AK1392" s="564">
        <v>0</v>
      </c>
    </row>
    <row r="1393" spans="1:37">
      <c r="A1393">
        <v>1389</v>
      </c>
      <c r="B1393" s="564">
        <f t="shared" ca="1" si="132"/>
        <v>20</v>
      </c>
      <c r="C1393" s="564">
        <f t="shared" ca="1" si="127"/>
        <v>400</v>
      </c>
      <c r="D1393" s="564">
        <f t="shared" ca="1" si="130"/>
        <v>20</v>
      </c>
      <c r="E1393" s="564">
        <f t="shared" ca="1" si="128"/>
        <v>0</v>
      </c>
      <c r="F1393" s="564">
        <f t="shared" ca="1" si="131"/>
        <v>1</v>
      </c>
      <c r="G1393" s="564">
        <f t="shared" ca="1" si="129"/>
        <v>5.4466942907641549</v>
      </c>
      <c r="H1393" s="564">
        <v>1</v>
      </c>
      <c r="I1393" s="564">
        <v>1</v>
      </c>
      <c r="J1393" s="564">
        <v>1</v>
      </c>
      <c r="K1393" s="564">
        <v>1</v>
      </c>
      <c r="L1393" s="564">
        <v>1</v>
      </c>
      <c r="M1393" s="564">
        <v>1</v>
      </c>
      <c r="N1393" s="564">
        <v>1</v>
      </c>
      <c r="O1393" s="564">
        <v>1</v>
      </c>
      <c r="P1393" s="564">
        <v>1</v>
      </c>
      <c r="Q1393" s="564">
        <v>1</v>
      </c>
      <c r="R1393" s="564">
        <v>1</v>
      </c>
      <c r="S1393" s="564">
        <v>1</v>
      </c>
      <c r="T1393" s="564">
        <v>1</v>
      </c>
      <c r="U1393" s="564">
        <v>1</v>
      </c>
      <c r="V1393" s="564">
        <v>1</v>
      </c>
      <c r="W1393" s="564">
        <v>1</v>
      </c>
      <c r="X1393" s="564">
        <v>1</v>
      </c>
      <c r="Y1393" s="564">
        <v>1</v>
      </c>
      <c r="Z1393" s="564">
        <v>1</v>
      </c>
      <c r="AA1393" s="564">
        <v>1</v>
      </c>
      <c r="AB1393" s="564">
        <v>1</v>
      </c>
      <c r="AC1393" s="564">
        <v>1</v>
      </c>
      <c r="AD1393" s="564">
        <v>1</v>
      </c>
      <c r="AE1393" s="564">
        <v>1</v>
      </c>
      <c r="AF1393" s="564">
        <v>1</v>
      </c>
      <c r="AG1393" s="564">
        <v>1</v>
      </c>
      <c r="AH1393" s="564">
        <v>1</v>
      </c>
      <c r="AI1393" s="564">
        <v>1</v>
      </c>
      <c r="AJ1393" s="564">
        <v>1</v>
      </c>
      <c r="AK1393" s="564">
        <v>1</v>
      </c>
    </row>
    <row r="1394" spans="1:37">
      <c r="A1394">
        <v>1390</v>
      </c>
      <c r="B1394" s="564">
        <f t="shared" ca="1" si="132"/>
        <v>20</v>
      </c>
      <c r="C1394" s="564">
        <f t="shared" ca="1" si="127"/>
        <v>400</v>
      </c>
      <c r="D1394" s="564">
        <f t="shared" ca="1" si="130"/>
        <v>20</v>
      </c>
      <c r="E1394" s="564">
        <f t="shared" ca="1" si="128"/>
        <v>0</v>
      </c>
      <c r="F1394" s="564">
        <f t="shared" ca="1" si="131"/>
        <v>1</v>
      </c>
      <c r="G1394" s="564">
        <f t="shared" ca="1" si="129"/>
        <v>-0.50201614501775915</v>
      </c>
      <c r="H1394" s="564">
        <v>1</v>
      </c>
      <c r="I1394" s="564">
        <v>1</v>
      </c>
      <c r="J1394" s="564">
        <v>1</v>
      </c>
      <c r="K1394" s="564">
        <v>1</v>
      </c>
      <c r="L1394" s="564">
        <v>1</v>
      </c>
      <c r="M1394" s="564">
        <v>1</v>
      </c>
      <c r="N1394" s="564">
        <v>1</v>
      </c>
      <c r="O1394" s="564">
        <v>1</v>
      </c>
      <c r="P1394" s="564">
        <v>1</v>
      </c>
      <c r="Q1394" s="564">
        <v>1</v>
      </c>
      <c r="R1394" s="564">
        <v>1</v>
      </c>
      <c r="S1394" s="564">
        <v>1</v>
      </c>
      <c r="T1394" s="564">
        <v>1</v>
      </c>
      <c r="U1394" s="564">
        <v>1</v>
      </c>
      <c r="V1394" s="564">
        <v>1</v>
      </c>
      <c r="W1394" s="564">
        <v>1</v>
      </c>
      <c r="X1394" s="564">
        <v>1</v>
      </c>
      <c r="Y1394" s="564">
        <v>1</v>
      </c>
      <c r="Z1394" s="564">
        <v>1</v>
      </c>
      <c r="AA1394" s="564">
        <v>1</v>
      </c>
      <c r="AB1394" s="564">
        <v>1</v>
      </c>
      <c r="AC1394" s="564">
        <v>1</v>
      </c>
      <c r="AD1394" s="564">
        <v>1</v>
      </c>
      <c r="AE1394" s="564">
        <v>1</v>
      </c>
      <c r="AF1394" s="564">
        <v>1</v>
      </c>
      <c r="AG1394" s="564">
        <v>1</v>
      </c>
      <c r="AH1394" s="564">
        <v>1</v>
      </c>
      <c r="AI1394" s="564">
        <v>1</v>
      </c>
      <c r="AJ1394" s="564">
        <v>1</v>
      </c>
      <c r="AK1394" s="564">
        <v>1</v>
      </c>
    </row>
    <row r="1395" spans="1:37">
      <c r="A1395">
        <v>1391</v>
      </c>
      <c r="B1395" s="564">
        <f t="shared" ca="1" si="132"/>
        <v>20</v>
      </c>
      <c r="C1395" s="564">
        <f t="shared" ca="1" si="127"/>
        <v>400</v>
      </c>
      <c r="D1395" s="564">
        <f t="shared" ca="1" si="130"/>
        <v>20</v>
      </c>
      <c r="E1395" s="564">
        <f t="shared" ca="1" si="128"/>
        <v>0</v>
      </c>
      <c r="F1395" s="564">
        <f t="shared" ca="1" si="131"/>
        <v>1</v>
      </c>
      <c r="G1395" s="564">
        <f t="shared" ca="1" si="129"/>
        <v>-4.0065435223041899</v>
      </c>
      <c r="H1395" s="564">
        <v>1</v>
      </c>
      <c r="I1395" s="564">
        <v>1</v>
      </c>
      <c r="J1395" s="564">
        <v>1</v>
      </c>
      <c r="K1395" s="564">
        <v>1</v>
      </c>
      <c r="L1395" s="564">
        <v>1</v>
      </c>
      <c r="M1395" s="564">
        <v>1</v>
      </c>
      <c r="N1395" s="564">
        <v>1</v>
      </c>
      <c r="O1395" s="564">
        <v>1</v>
      </c>
      <c r="P1395" s="564">
        <v>1</v>
      </c>
      <c r="Q1395" s="564">
        <v>1</v>
      </c>
      <c r="R1395" s="564">
        <v>1</v>
      </c>
      <c r="S1395" s="564">
        <v>1</v>
      </c>
      <c r="T1395" s="564">
        <v>1</v>
      </c>
      <c r="U1395" s="564">
        <v>1</v>
      </c>
      <c r="V1395" s="564">
        <v>1</v>
      </c>
      <c r="W1395" s="564">
        <v>1</v>
      </c>
      <c r="X1395" s="564">
        <v>1</v>
      </c>
      <c r="Y1395" s="564">
        <v>1</v>
      </c>
      <c r="Z1395" s="564">
        <v>1</v>
      </c>
      <c r="AA1395" s="564">
        <v>1</v>
      </c>
      <c r="AB1395" s="564">
        <v>1</v>
      </c>
      <c r="AC1395" s="564">
        <v>1</v>
      </c>
      <c r="AD1395" s="564">
        <v>1</v>
      </c>
      <c r="AE1395" s="564">
        <v>1</v>
      </c>
      <c r="AF1395" s="564">
        <v>1</v>
      </c>
      <c r="AG1395" s="564">
        <v>1</v>
      </c>
      <c r="AH1395" s="564">
        <v>1</v>
      </c>
      <c r="AI1395" s="564">
        <v>1</v>
      </c>
      <c r="AJ1395" s="564">
        <v>1</v>
      </c>
      <c r="AK1395" s="564">
        <v>1</v>
      </c>
    </row>
    <row r="1396" spans="1:37">
      <c r="A1396">
        <v>1392</v>
      </c>
      <c r="B1396" s="564">
        <f t="shared" ca="1" si="132"/>
        <v>0</v>
      </c>
      <c r="C1396" s="564">
        <f t="shared" ca="1" si="127"/>
        <v>0</v>
      </c>
      <c r="D1396" s="564">
        <f t="shared" ca="1" si="130"/>
        <v>0</v>
      </c>
      <c r="E1396" s="564">
        <f t="shared" ca="1" si="128"/>
        <v>0</v>
      </c>
      <c r="F1396" s="564">
        <f t="shared" ca="1" si="131"/>
        <v>1</v>
      </c>
      <c r="G1396" s="564">
        <f t="shared" ca="1" si="129"/>
        <v>3.9868110642725889</v>
      </c>
      <c r="H1396" s="564">
        <v>0</v>
      </c>
      <c r="I1396" s="564">
        <v>0</v>
      </c>
      <c r="J1396" s="564">
        <v>0</v>
      </c>
      <c r="K1396" s="564">
        <v>0</v>
      </c>
      <c r="L1396" s="564">
        <v>0</v>
      </c>
      <c r="M1396" s="564">
        <v>0</v>
      </c>
      <c r="N1396" s="564">
        <v>0</v>
      </c>
      <c r="O1396" s="564">
        <v>0</v>
      </c>
      <c r="P1396" s="564">
        <v>0</v>
      </c>
      <c r="Q1396" s="564">
        <v>0</v>
      </c>
      <c r="R1396" s="564">
        <v>0</v>
      </c>
      <c r="S1396" s="564">
        <v>0</v>
      </c>
      <c r="T1396" s="564">
        <v>0</v>
      </c>
      <c r="U1396" s="564">
        <v>0</v>
      </c>
      <c r="V1396" s="564">
        <v>0</v>
      </c>
      <c r="W1396" s="564">
        <v>0</v>
      </c>
      <c r="X1396" s="564">
        <v>0</v>
      </c>
      <c r="Y1396" s="564">
        <v>0</v>
      </c>
      <c r="Z1396" s="564">
        <v>0</v>
      </c>
      <c r="AA1396" s="564">
        <v>0</v>
      </c>
      <c r="AB1396" s="564">
        <v>0</v>
      </c>
      <c r="AC1396" s="564">
        <v>0</v>
      </c>
      <c r="AD1396" s="564">
        <v>0</v>
      </c>
      <c r="AE1396" s="564">
        <v>0</v>
      </c>
      <c r="AF1396" s="564">
        <v>0</v>
      </c>
      <c r="AG1396" s="564">
        <v>0</v>
      </c>
      <c r="AH1396" s="564">
        <v>0</v>
      </c>
      <c r="AI1396" s="564">
        <v>0</v>
      </c>
      <c r="AJ1396" s="564">
        <v>0</v>
      </c>
      <c r="AK1396" s="564">
        <v>0</v>
      </c>
    </row>
    <row r="1397" spans="1:37">
      <c r="A1397">
        <v>1393</v>
      </c>
      <c r="B1397" s="564">
        <f t="shared" ca="1" si="132"/>
        <v>20</v>
      </c>
      <c r="C1397" s="564">
        <f t="shared" ca="1" si="127"/>
        <v>400</v>
      </c>
      <c r="D1397" s="564">
        <f t="shared" ca="1" si="130"/>
        <v>20</v>
      </c>
      <c r="E1397" s="564">
        <f t="shared" ca="1" si="128"/>
        <v>0</v>
      </c>
      <c r="F1397" s="564">
        <f t="shared" ca="1" si="131"/>
        <v>1</v>
      </c>
      <c r="G1397" s="564">
        <f t="shared" ca="1" si="129"/>
        <v>2.7984806240088385</v>
      </c>
      <c r="H1397" s="564">
        <v>1</v>
      </c>
      <c r="I1397" s="564">
        <v>1</v>
      </c>
      <c r="J1397" s="564">
        <v>1</v>
      </c>
      <c r="K1397" s="564">
        <v>1</v>
      </c>
      <c r="L1397" s="564">
        <v>1</v>
      </c>
      <c r="M1397" s="564">
        <v>1</v>
      </c>
      <c r="N1397" s="564">
        <v>1</v>
      </c>
      <c r="O1397" s="564">
        <v>1</v>
      </c>
      <c r="P1397" s="564">
        <v>1</v>
      </c>
      <c r="Q1397" s="564">
        <v>1</v>
      </c>
      <c r="R1397" s="564">
        <v>1</v>
      </c>
      <c r="S1397" s="564">
        <v>1</v>
      </c>
      <c r="T1397" s="564">
        <v>1</v>
      </c>
      <c r="U1397" s="564">
        <v>1</v>
      </c>
      <c r="V1397" s="564">
        <v>1</v>
      </c>
      <c r="W1397" s="564">
        <v>1</v>
      </c>
      <c r="X1397" s="564">
        <v>1</v>
      </c>
      <c r="Y1397" s="564">
        <v>1</v>
      </c>
      <c r="Z1397" s="564">
        <v>1</v>
      </c>
      <c r="AA1397" s="564">
        <v>1</v>
      </c>
      <c r="AB1397" s="564">
        <v>1</v>
      </c>
      <c r="AC1397" s="564">
        <v>1</v>
      </c>
      <c r="AD1397" s="564">
        <v>1</v>
      </c>
      <c r="AE1397" s="564">
        <v>1</v>
      </c>
      <c r="AF1397" s="564">
        <v>1</v>
      </c>
      <c r="AG1397" s="564">
        <v>1</v>
      </c>
      <c r="AH1397" s="564">
        <v>1</v>
      </c>
      <c r="AI1397" s="564">
        <v>1</v>
      </c>
      <c r="AJ1397" s="564">
        <v>1</v>
      </c>
      <c r="AK1397" s="564">
        <v>1</v>
      </c>
    </row>
    <row r="1398" spans="1:37">
      <c r="A1398">
        <v>1394</v>
      </c>
      <c r="B1398" s="564">
        <f t="shared" ca="1" si="132"/>
        <v>0</v>
      </c>
      <c r="C1398" s="564">
        <f t="shared" ca="1" si="127"/>
        <v>0</v>
      </c>
      <c r="D1398" s="564">
        <f t="shared" ca="1" si="130"/>
        <v>0</v>
      </c>
      <c r="E1398" s="564">
        <f t="shared" ca="1" si="128"/>
        <v>0</v>
      </c>
      <c r="F1398" s="564">
        <f t="shared" ca="1" si="131"/>
        <v>1</v>
      </c>
      <c r="G1398" s="564">
        <f t="shared" ca="1" si="129"/>
        <v>1.3780249542337453</v>
      </c>
      <c r="H1398" s="564">
        <v>0</v>
      </c>
      <c r="I1398" s="564">
        <v>0</v>
      </c>
      <c r="J1398" s="564">
        <v>0</v>
      </c>
      <c r="K1398" s="564">
        <v>0</v>
      </c>
      <c r="L1398" s="564">
        <v>0</v>
      </c>
      <c r="M1398" s="564">
        <v>0</v>
      </c>
      <c r="N1398" s="564">
        <v>0</v>
      </c>
      <c r="O1398" s="564">
        <v>0</v>
      </c>
      <c r="P1398" s="564">
        <v>0</v>
      </c>
      <c r="Q1398" s="564">
        <v>0</v>
      </c>
      <c r="R1398" s="564">
        <v>0</v>
      </c>
      <c r="S1398" s="564">
        <v>0</v>
      </c>
      <c r="T1398" s="564">
        <v>0</v>
      </c>
      <c r="U1398" s="564">
        <v>0</v>
      </c>
      <c r="V1398" s="564">
        <v>0</v>
      </c>
      <c r="W1398" s="564">
        <v>0</v>
      </c>
      <c r="X1398" s="564">
        <v>0</v>
      </c>
      <c r="Y1398" s="564">
        <v>0</v>
      </c>
      <c r="Z1398" s="564">
        <v>0</v>
      </c>
      <c r="AA1398" s="564">
        <v>0</v>
      </c>
      <c r="AB1398" s="564">
        <v>0</v>
      </c>
      <c r="AC1398" s="564">
        <v>0</v>
      </c>
      <c r="AD1398" s="564">
        <v>0</v>
      </c>
      <c r="AE1398" s="564">
        <v>0</v>
      </c>
      <c r="AF1398" s="564">
        <v>0</v>
      </c>
      <c r="AG1398" s="564">
        <v>0</v>
      </c>
      <c r="AH1398" s="564">
        <v>0</v>
      </c>
      <c r="AI1398" s="564">
        <v>0</v>
      </c>
      <c r="AJ1398" s="564">
        <v>0</v>
      </c>
      <c r="AK1398" s="564">
        <v>0</v>
      </c>
    </row>
    <row r="1399" spans="1:37">
      <c r="A1399">
        <v>1395</v>
      </c>
      <c r="B1399" s="564">
        <f t="shared" ca="1" si="132"/>
        <v>0</v>
      </c>
      <c r="C1399" s="564">
        <f t="shared" ca="1" si="127"/>
        <v>0</v>
      </c>
      <c r="D1399" s="564">
        <f t="shared" ca="1" si="130"/>
        <v>0</v>
      </c>
      <c r="E1399" s="564">
        <f t="shared" ca="1" si="128"/>
        <v>0</v>
      </c>
      <c r="F1399" s="564">
        <f t="shared" ca="1" si="131"/>
        <v>1</v>
      </c>
      <c r="G1399" s="564">
        <f t="shared" ca="1" si="129"/>
        <v>4.2485121489852125</v>
      </c>
      <c r="H1399" s="564">
        <v>0</v>
      </c>
      <c r="I1399" s="564">
        <v>0</v>
      </c>
      <c r="J1399" s="564">
        <v>0</v>
      </c>
      <c r="K1399" s="564">
        <v>0</v>
      </c>
      <c r="L1399" s="564">
        <v>0</v>
      </c>
      <c r="M1399" s="564">
        <v>0</v>
      </c>
      <c r="N1399" s="564">
        <v>0</v>
      </c>
      <c r="O1399" s="564">
        <v>0</v>
      </c>
      <c r="P1399" s="564">
        <v>0</v>
      </c>
      <c r="Q1399" s="564">
        <v>0</v>
      </c>
      <c r="R1399" s="564">
        <v>0</v>
      </c>
      <c r="S1399" s="564">
        <v>0</v>
      </c>
      <c r="T1399" s="564">
        <v>0</v>
      </c>
      <c r="U1399" s="564">
        <v>0</v>
      </c>
      <c r="V1399" s="564">
        <v>0</v>
      </c>
      <c r="W1399" s="564">
        <v>0</v>
      </c>
      <c r="X1399" s="564">
        <v>0</v>
      </c>
      <c r="Y1399" s="564">
        <v>0</v>
      </c>
      <c r="Z1399" s="564">
        <v>0</v>
      </c>
      <c r="AA1399" s="564">
        <v>0</v>
      </c>
      <c r="AB1399" s="564">
        <v>0</v>
      </c>
      <c r="AC1399" s="564">
        <v>0</v>
      </c>
      <c r="AD1399" s="564">
        <v>0</v>
      </c>
      <c r="AE1399" s="564">
        <v>0</v>
      </c>
      <c r="AF1399" s="564">
        <v>0</v>
      </c>
      <c r="AG1399" s="564">
        <v>0</v>
      </c>
      <c r="AH1399" s="564">
        <v>0</v>
      </c>
      <c r="AI1399" s="564">
        <v>0</v>
      </c>
      <c r="AJ1399" s="564">
        <v>0</v>
      </c>
      <c r="AK1399" s="564">
        <v>0</v>
      </c>
    </row>
    <row r="1400" spans="1:37">
      <c r="A1400">
        <v>1396</v>
      </c>
      <c r="B1400" s="564">
        <f t="shared" ca="1" si="132"/>
        <v>20</v>
      </c>
      <c r="C1400" s="564">
        <f t="shared" ca="1" si="127"/>
        <v>400</v>
      </c>
      <c r="D1400" s="564">
        <f t="shared" ca="1" si="130"/>
        <v>20</v>
      </c>
      <c r="E1400" s="564">
        <f t="shared" ca="1" si="128"/>
        <v>0</v>
      </c>
      <c r="F1400" s="564">
        <f t="shared" ca="1" si="131"/>
        <v>1</v>
      </c>
      <c r="G1400" s="564">
        <f t="shared" ca="1" si="129"/>
        <v>0.8673907503781596</v>
      </c>
      <c r="H1400" s="564">
        <v>1</v>
      </c>
      <c r="I1400" s="564">
        <v>1</v>
      </c>
      <c r="J1400" s="564">
        <v>1</v>
      </c>
      <c r="K1400" s="564">
        <v>1</v>
      </c>
      <c r="L1400" s="564">
        <v>1</v>
      </c>
      <c r="M1400" s="564">
        <v>1</v>
      </c>
      <c r="N1400" s="564">
        <v>1</v>
      </c>
      <c r="O1400" s="564">
        <v>1</v>
      </c>
      <c r="P1400" s="564">
        <v>1</v>
      </c>
      <c r="Q1400" s="564">
        <v>1</v>
      </c>
      <c r="R1400" s="564">
        <v>1</v>
      </c>
      <c r="S1400" s="564">
        <v>1</v>
      </c>
      <c r="T1400" s="564">
        <v>1</v>
      </c>
      <c r="U1400" s="564">
        <v>1</v>
      </c>
      <c r="V1400" s="564">
        <v>1</v>
      </c>
      <c r="W1400" s="564">
        <v>1</v>
      </c>
      <c r="X1400" s="564">
        <v>1</v>
      </c>
      <c r="Y1400" s="564">
        <v>1</v>
      </c>
      <c r="Z1400" s="564">
        <v>1</v>
      </c>
      <c r="AA1400" s="564">
        <v>1</v>
      </c>
      <c r="AB1400" s="564">
        <v>1</v>
      </c>
      <c r="AC1400" s="564">
        <v>1</v>
      </c>
      <c r="AD1400" s="564">
        <v>1</v>
      </c>
      <c r="AE1400" s="564">
        <v>1</v>
      </c>
      <c r="AF1400" s="564">
        <v>1</v>
      </c>
      <c r="AG1400" s="564">
        <v>1</v>
      </c>
      <c r="AH1400" s="564">
        <v>1</v>
      </c>
      <c r="AI1400" s="564">
        <v>1</v>
      </c>
      <c r="AJ1400" s="564">
        <v>1</v>
      </c>
      <c r="AK1400" s="564">
        <v>1</v>
      </c>
    </row>
    <row r="1401" spans="1:37">
      <c r="A1401">
        <v>1397</v>
      </c>
      <c r="B1401" s="564">
        <f t="shared" ca="1" si="132"/>
        <v>20</v>
      </c>
      <c r="C1401" s="564">
        <f t="shared" ca="1" si="127"/>
        <v>400</v>
      </c>
      <c r="D1401" s="564">
        <f t="shared" ca="1" si="130"/>
        <v>20</v>
      </c>
      <c r="E1401" s="564">
        <f t="shared" ca="1" si="128"/>
        <v>0</v>
      </c>
      <c r="F1401" s="564">
        <f t="shared" ca="1" si="131"/>
        <v>1</v>
      </c>
      <c r="G1401" s="564">
        <f t="shared" ca="1" si="129"/>
        <v>3.7624905364257284</v>
      </c>
      <c r="H1401" s="564">
        <v>1</v>
      </c>
      <c r="I1401" s="564">
        <v>1</v>
      </c>
      <c r="J1401" s="564">
        <v>1</v>
      </c>
      <c r="K1401" s="564">
        <v>1</v>
      </c>
      <c r="L1401" s="564">
        <v>1</v>
      </c>
      <c r="M1401" s="564">
        <v>1</v>
      </c>
      <c r="N1401" s="564">
        <v>1</v>
      </c>
      <c r="O1401" s="564">
        <v>1</v>
      </c>
      <c r="P1401" s="564">
        <v>1</v>
      </c>
      <c r="Q1401" s="564">
        <v>1</v>
      </c>
      <c r="R1401" s="564">
        <v>1</v>
      </c>
      <c r="S1401" s="564">
        <v>1</v>
      </c>
      <c r="T1401" s="564">
        <v>1</v>
      </c>
      <c r="U1401" s="564">
        <v>1</v>
      </c>
      <c r="V1401" s="564">
        <v>1</v>
      </c>
      <c r="W1401" s="564">
        <v>1</v>
      </c>
      <c r="X1401" s="564">
        <v>1</v>
      </c>
      <c r="Y1401" s="564">
        <v>1</v>
      </c>
      <c r="Z1401" s="564">
        <v>1</v>
      </c>
      <c r="AA1401" s="564">
        <v>1</v>
      </c>
      <c r="AB1401" s="564">
        <v>1</v>
      </c>
      <c r="AC1401" s="564">
        <v>1</v>
      </c>
      <c r="AD1401" s="564">
        <v>1</v>
      </c>
      <c r="AE1401" s="564">
        <v>1</v>
      </c>
      <c r="AF1401" s="564">
        <v>1</v>
      </c>
      <c r="AG1401" s="564">
        <v>1</v>
      </c>
      <c r="AH1401" s="564">
        <v>1</v>
      </c>
      <c r="AI1401" s="564">
        <v>1</v>
      </c>
      <c r="AJ1401" s="564">
        <v>1</v>
      </c>
      <c r="AK1401" s="564">
        <v>1</v>
      </c>
    </row>
    <row r="1402" spans="1:37">
      <c r="A1402">
        <v>1398</v>
      </c>
      <c r="B1402" s="564">
        <f t="shared" ca="1" si="132"/>
        <v>20</v>
      </c>
      <c r="C1402" s="564">
        <f t="shared" ca="1" si="127"/>
        <v>400</v>
      </c>
      <c r="D1402" s="564">
        <f t="shared" ca="1" si="130"/>
        <v>20</v>
      </c>
      <c r="E1402" s="564">
        <f t="shared" ca="1" si="128"/>
        <v>0</v>
      </c>
      <c r="F1402" s="564">
        <f t="shared" ca="1" si="131"/>
        <v>1</v>
      </c>
      <c r="G1402" s="564">
        <f t="shared" ca="1" si="129"/>
        <v>-5.274138107339736</v>
      </c>
      <c r="H1402" s="564">
        <v>1</v>
      </c>
      <c r="I1402" s="564">
        <v>1</v>
      </c>
      <c r="J1402" s="564">
        <v>1</v>
      </c>
      <c r="K1402" s="564">
        <v>1</v>
      </c>
      <c r="L1402" s="564">
        <v>1</v>
      </c>
      <c r="M1402" s="564">
        <v>1</v>
      </c>
      <c r="N1402" s="564">
        <v>1</v>
      </c>
      <c r="O1402" s="564">
        <v>1</v>
      </c>
      <c r="P1402" s="564">
        <v>1</v>
      </c>
      <c r="Q1402" s="564">
        <v>1</v>
      </c>
      <c r="R1402" s="564">
        <v>1</v>
      </c>
      <c r="S1402" s="564">
        <v>1</v>
      </c>
      <c r="T1402" s="564">
        <v>1</v>
      </c>
      <c r="U1402" s="564">
        <v>1</v>
      </c>
      <c r="V1402" s="564">
        <v>1</v>
      </c>
      <c r="W1402" s="564">
        <v>1</v>
      </c>
      <c r="X1402" s="564">
        <v>1</v>
      </c>
      <c r="Y1402" s="564">
        <v>1</v>
      </c>
      <c r="Z1402" s="564">
        <v>1</v>
      </c>
      <c r="AA1402" s="564">
        <v>1</v>
      </c>
      <c r="AB1402" s="564">
        <v>1</v>
      </c>
      <c r="AC1402" s="564">
        <v>1</v>
      </c>
      <c r="AD1402" s="564">
        <v>1</v>
      </c>
      <c r="AE1402" s="564">
        <v>1</v>
      </c>
      <c r="AF1402" s="564">
        <v>1</v>
      </c>
      <c r="AG1402" s="564">
        <v>1</v>
      </c>
      <c r="AH1402" s="564">
        <v>1</v>
      </c>
      <c r="AI1402" s="564">
        <v>1</v>
      </c>
      <c r="AJ1402" s="564">
        <v>1</v>
      </c>
      <c r="AK1402" s="564">
        <v>1</v>
      </c>
    </row>
    <row r="1403" spans="1:37">
      <c r="A1403">
        <v>1399</v>
      </c>
      <c r="B1403" s="564">
        <f t="shared" ca="1" si="132"/>
        <v>20</v>
      </c>
      <c r="C1403" s="564">
        <f t="shared" ca="1" si="127"/>
        <v>400</v>
      </c>
      <c r="D1403" s="564">
        <f t="shared" ca="1" si="130"/>
        <v>20</v>
      </c>
      <c r="E1403" s="564">
        <f t="shared" ca="1" si="128"/>
        <v>0</v>
      </c>
      <c r="F1403" s="564">
        <f t="shared" ca="1" si="131"/>
        <v>1</v>
      </c>
      <c r="G1403" s="564">
        <f t="shared" ca="1" si="129"/>
        <v>1.3209954709904284</v>
      </c>
      <c r="H1403" s="564">
        <v>1</v>
      </c>
      <c r="I1403" s="564">
        <v>1</v>
      </c>
      <c r="J1403" s="564">
        <v>1</v>
      </c>
      <c r="K1403" s="564">
        <v>1</v>
      </c>
      <c r="L1403" s="564">
        <v>1</v>
      </c>
      <c r="M1403" s="564">
        <v>1</v>
      </c>
      <c r="N1403" s="564">
        <v>1</v>
      </c>
      <c r="O1403" s="564">
        <v>1</v>
      </c>
      <c r="P1403" s="564">
        <v>1</v>
      </c>
      <c r="Q1403" s="564">
        <v>1</v>
      </c>
      <c r="R1403" s="564">
        <v>1</v>
      </c>
      <c r="S1403" s="564">
        <v>1</v>
      </c>
      <c r="T1403" s="564">
        <v>1</v>
      </c>
      <c r="U1403" s="564">
        <v>1</v>
      </c>
      <c r="V1403" s="564">
        <v>1</v>
      </c>
      <c r="W1403" s="564">
        <v>1</v>
      </c>
      <c r="X1403" s="564">
        <v>1</v>
      </c>
      <c r="Y1403" s="564">
        <v>1</v>
      </c>
      <c r="Z1403" s="564">
        <v>1</v>
      </c>
      <c r="AA1403" s="564">
        <v>1</v>
      </c>
      <c r="AB1403" s="564">
        <v>1</v>
      </c>
      <c r="AC1403" s="564">
        <v>1</v>
      </c>
      <c r="AD1403" s="564">
        <v>1</v>
      </c>
      <c r="AE1403" s="564">
        <v>1</v>
      </c>
      <c r="AF1403" s="564">
        <v>1</v>
      </c>
      <c r="AG1403" s="564">
        <v>1</v>
      </c>
      <c r="AH1403" s="564">
        <v>1</v>
      </c>
      <c r="AI1403" s="564">
        <v>1</v>
      </c>
      <c r="AJ1403" s="564">
        <v>1</v>
      </c>
      <c r="AK1403" s="564">
        <v>1</v>
      </c>
    </row>
    <row r="1404" spans="1:37">
      <c r="A1404">
        <v>1400</v>
      </c>
      <c r="B1404" s="564">
        <f t="shared" ca="1" si="132"/>
        <v>0</v>
      </c>
      <c r="C1404" s="564">
        <f t="shared" ca="1" si="127"/>
        <v>0</v>
      </c>
      <c r="D1404" s="564">
        <f t="shared" ca="1" si="130"/>
        <v>0</v>
      </c>
      <c r="E1404" s="564">
        <f t="shared" ca="1" si="128"/>
        <v>0</v>
      </c>
      <c r="F1404" s="564">
        <f t="shared" ca="1" si="131"/>
        <v>1</v>
      </c>
      <c r="G1404" s="564">
        <f t="shared" ca="1" si="129"/>
        <v>-4.409553067177491</v>
      </c>
      <c r="H1404" s="564">
        <v>0</v>
      </c>
      <c r="I1404" s="564">
        <v>0</v>
      </c>
      <c r="J1404" s="564">
        <v>0</v>
      </c>
      <c r="K1404" s="564">
        <v>0</v>
      </c>
      <c r="L1404" s="564">
        <v>0</v>
      </c>
      <c r="M1404" s="564">
        <v>0</v>
      </c>
      <c r="N1404" s="564">
        <v>0</v>
      </c>
      <c r="O1404" s="564">
        <v>0</v>
      </c>
      <c r="P1404" s="564">
        <v>0</v>
      </c>
      <c r="Q1404" s="564">
        <v>0</v>
      </c>
      <c r="R1404" s="564">
        <v>0</v>
      </c>
      <c r="S1404" s="564">
        <v>0</v>
      </c>
      <c r="T1404" s="564">
        <v>0</v>
      </c>
      <c r="U1404" s="564">
        <v>0</v>
      </c>
      <c r="V1404" s="564">
        <v>0</v>
      </c>
      <c r="W1404" s="564">
        <v>0</v>
      </c>
      <c r="X1404" s="564">
        <v>0</v>
      </c>
      <c r="Y1404" s="564">
        <v>0</v>
      </c>
      <c r="Z1404" s="564">
        <v>0</v>
      </c>
      <c r="AA1404" s="564">
        <v>0</v>
      </c>
      <c r="AB1404" s="564">
        <v>0</v>
      </c>
      <c r="AC1404" s="564">
        <v>0</v>
      </c>
      <c r="AD1404" s="564">
        <v>0</v>
      </c>
      <c r="AE1404" s="564">
        <v>0</v>
      </c>
      <c r="AF1404" s="564">
        <v>0</v>
      </c>
      <c r="AG1404" s="564">
        <v>0</v>
      </c>
      <c r="AH1404" s="564">
        <v>0</v>
      </c>
      <c r="AI1404" s="564">
        <v>0</v>
      </c>
      <c r="AJ1404" s="564">
        <v>0</v>
      </c>
      <c r="AK1404" s="564">
        <v>0</v>
      </c>
    </row>
    <row r="1405" spans="1:37">
      <c r="A1405">
        <v>1401</v>
      </c>
      <c r="B1405" s="564">
        <f t="shared" ca="1" si="132"/>
        <v>4</v>
      </c>
      <c r="C1405" s="564">
        <f t="shared" ca="1" si="127"/>
        <v>16</v>
      </c>
      <c r="D1405" s="564">
        <f t="shared" ca="1" si="130"/>
        <v>4</v>
      </c>
      <c r="E1405" s="564">
        <f t="shared" ca="1" si="128"/>
        <v>3.2</v>
      </c>
      <c r="F1405" s="564">
        <f t="shared" ca="1" si="131"/>
        <v>0.66315789473684217</v>
      </c>
      <c r="G1405" s="564">
        <f t="shared" ca="1" si="129"/>
        <v>-2.2648726997927908</v>
      </c>
      <c r="H1405" s="564">
        <v>0</v>
      </c>
      <c r="I1405" s="564">
        <v>0</v>
      </c>
      <c r="J1405" s="564">
        <v>0</v>
      </c>
      <c r="K1405" s="564">
        <v>0</v>
      </c>
      <c r="L1405" s="564">
        <v>0</v>
      </c>
      <c r="M1405" s="564">
        <v>0</v>
      </c>
      <c r="N1405" s="564">
        <v>0</v>
      </c>
      <c r="O1405" s="564">
        <v>0</v>
      </c>
      <c r="P1405" s="564">
        <v>1</v>
      </c>
      <c r="Q1405" s="564">
        <v>0</v>
      </c>
      <c r="R1405" s="564">
        <v>1</v>
      </c>
      <c r="S1405" s="564">
        <v>0</v>
      </c>
      <c r="T1405" s="564">
        <v>0</v>
      </c>
      <c r="U1405" s="564">
        <v>0</v>
      </c>
      <c r="V1405" s="564">
        <v>1</v>
      </c>
      <c r="W1405" s="564">
        <v>0</v>
      </c>
      <c r="X1405" s="564">
        <v>0</v>
      </c>
      <c r="Y1405" s="564">
        <v>1</v>
      </c>
      <c r="Z1405" s="564">
        <v>0</v>
      </c>
      <c r="AA1405" s="564">
        <v>0</v>
      </c>
      <c r="AB1405" s="564">
        <v>1</v>
      </c>
      <c r="AC1405" s="564">
        <v>0</v>
      </c>
      <c r="AD1405" s="564">
        <v>0</v>
      </c>
      <c r="AE1405" s="564">
        <v>1</v>
      </c>
      <c r="AF1405" s="564">
        <v>0</v>
      </c>
      <c r="AG1405" s="564">
        <v>0</v>
      </c>
      <c r="AH1405" s="564">
        <v>0</v>
      </c>
      <c r="AI1405" s="564">
        <v>0</v>
      </c>
      <c r="AJ1405" s="564">
        <v>1</v>
      </c>
      <c r="AK1405" s="564">
        <v>0</v>
      </c>
    </row>
    <row r="1406" spans="1:37">
      <c r="A1406">
        <v>1402</v>
      </c>
      <c r="B1406" s="564">
        <f t="shared" ca="1" si="132"/>
        <v>9</v>
      </c>
      <c r="C1406" s="564">
        <f t="shared" ca="1" si="127"/>
        <v>81</v>
      </c>
      <c r="D1406" s="564">
        <f t="shared" ca="1" si="130"/>
        <v>9</v>
      </c>
      <c r="E1406" s="564">
        <f t="shared" ca="1" si="128"/>
        <v>4.95</v>
      </c>
      <c r="F1406" s="564">
        <f t="shared" ca="1" si="131"/>
        <v>0.47894736842105268</v>
      </c>
      <c r="G1406" s="564">
        <f t="shared" ca="1" si="129"/>
        <v>-4.2378777647536729</v>
      </c>
      <c r="H1406" s="564">
        <v>1</v>
      </c>
      <c r="I1406" s="564">
        <v>1</v>
      </c>
      <c r="J1406" s="564">
        <v>0</v>
      </c>
      <c r="K1406" s="564">
        <v>0</v>
      </c>
      <c r="L1406" s="564">
        <v>0</v>
      </c>
      <c r="M1406" s="564">
        <v>0</v>
      </c>
      <c r="N1406" s="564">
        <v>1</v>
      </c>
      <c r="O1406" s="564">
        <v>0</v>
      </c>
      <c r="P1406" s="564">
        <v>0</v>
      </c>
      <c r="Q1406" s="564">
        <v>1</v>
      </c>
      <c r="R1406" s="564">
        <v>1</v>
      </c>
      <c r="S1406" s="564">
        <v>1</v>
      </c>
      <c r="T1406" s="564">
        <v>1</v>
      </c>
      <c r="U1406" s="564">
        <v>0</v>
      </c>
      <c r="V1406" s="564">
        <v>1</v>
      </c>
      <c r="W1406" s="564">
        <v>0</v>
      </c>
      <c r="X1406" s="564">
        <v>0</v>
      </c>
      <c r="Y1406" s="564">
        <v>0</v>
      </c>
      <c r="Z1406" s="564">
        <v>0</v>
      </c>
      <c r="AA1406" s="564">
        <v>1</v>
      </c>
      <c r="AB1406" s="564">
        <v>1</v>
      </c>
      <c r="AC1406" s="564">
        <v>0</v>
      </c>
      <c r="AD1406" s="564">
        <v>0</v>
      </c>
      <c r="AE1406" s="564">
        <v>0</v>
      </c>
      <c r="AF1406" s="564">
        <v>0</v>
      </c>
      <c r="AG1406" s="564">
        <v>1</v>
      </c>
      <c r="AH1406" s="564">
        <v>0</v>
      </c>
      <c r="AI1406" s="564">
        <v>1</v>
      </c>
      <c r="AJ1406" s="564">
        <v>0</v>
      </c>
      <c r="AK1406" s="564">
        <v>1</v>
      </c>
    </row>
    <row r="1407" spans="1:37">
      <c r="A1407">
        <v>1403</v>
      </c>
      <c r="B1407" s="564">
        <f t="shared" ca="1" si="132"/>
        <v>20</v>
      </c>
      <c r="C1407" s="564">
        <f t="shared" ca="1" si="127"/>
        <v>400</v>
      </c>
      <c r="D1407" s="564">
        <f t="shared" ca="1" si="130"/>
        <v>20</v>
      </c>
      <c r="E1407" s="564">
        <f t="shared" ca="1" si="128"/>
        <v>0</v>
      </c>
      <c r="F1407" s="564">
        <f t="shared" ca="1" si="131"/>
        <v>1</v>
      </c>
      <c r="G1407" s="564">
        <f t="shared" ca="1" si="129"/>
        <v>1.7034573022372266</v>
      </c>
      <c r="H1407" s="564">
        <v>1</v>
      </c>
      <c r="I1407" s="564">
        <v>1</v>
      </c>
      <c r="J1407" s="564">
        <v>1</v>
      </c>
      <c r="K1407" s="564">
        <v>1</v>
      </c>
      <c r="L1407" s="564">
        <v>1</v>
      </c>
      <c r="M1407" s="564">
        <v>1</v>
      </c>
      <c r="N1407" s="564">
        <v>1</v>
      </c>
      <c r="O1407" s="564">
        <v>1</v>
      </c>
      <c r="P1407" s="564">
        <v>1</v>
      </c>
      <c r="Q1407" s="564">
        <v>1</v>
      </c>
      <c r="R1407" s="564">
        <v>1</v>
      </c>
      <c r="S1407" s="564">
        <v>1</v>
      </c>
      <c r="T1407" s="564">
        <v>1</v>
      </c>
      <c r="U1407" s="564">
        <v>1</v>
      </c>
      <c r="V1407" s="564">
        <v>1</v>
      </c>
      <c r="W1407" s="564">
        <v>1</v>
      </c>
      <c r="X1407" s="564">
        <v>1</v>
      </c>
      <c r="Y1407" s="564">
        <v>1</v>
      </c>
      <c r="Z1407" s="564">
        <v>1</v>
      </c>
      <c r="AA1407" s="564">
        <v>1</v>
      </c>
      <c r="AB1407" s="564">
        <v>1</v>
      </c>
      <c r="AC1407" s="564">
        <v>1</v>
      </c>
      <c r="AD1407" s="564">
        <v>1</v>
      </c>
      <c r="AE1407" s="564">
        <v>1</v>
      </c>
      <c r="AF1407" s="564">
        <v>1</v>
      </c>
      <c r="AG1407" s="564">
        <v>1</v>
      </c>
      <c r="AH1407" s="564">
        <v>1</v>
      </c>
      <c r="AI1407" s="564">
        <v>1</v>
      </c>
      <c r="AJ1407" s="564">
        <v>1</v>
      </c>
      <c r="AK1407" s="564">
        <v>1</v>
      </c>
    </row>
    <row r="1408" spans="1:37">
      <c r="A1408">
        <v>1404</v>
      </c>
      <c r="B1408" s="564">
        <f t="shared" ca="1" si="132"/>
        <v>20</v>
      </c>
      <c r="C1408" s="564">
        <f t="shared" ca="1" si="127"/>
        <v>400</v>
      </c>
      <c r="D1408" s="564">
        <f t="shared" ca="1" si="130"/>
        <v>20</v>
      </c>
      <c r="E1408" s="564">
        <f t="shared" ca="1" si="128"/>
        <v>0</v>
      </c>
      <c r="F1408" s="564">
        <f t="shared" ca="1" si="131"/>
        <v>1</v>
      </c>
      <c r="G1408" s="564">
        <f t="shared" ca="1" si="129"/>
        <v>0.64707102667291561</v>
      </c>
      <c r="H1408" s="564">
        <v>1</v>
      </c>
      <c r="I1408" s="564">
        <v>1</v>
      </c>
      <c r="J1408" s="564">
        <v>1</v>
      </c>
      <c r="K1408" s="564">
        <v>1</v>
      </c>
      <c r="L1408" s="564">
        <v>1</v>
      </c>
      <c r="M1408" s="564">
        <v>1</v>
      </c>
      <c r="N1408" s="564">
        <v>1</v>
      </c>
      <c r="O1408" s="564">
        <v>1</v>
      </c>
      <c r="P1408" s="564">
        <v>1</v>
      </c>
      <c r="Q1408" s="564">
        <v>1</v>
      </c>
      <c r="R1408" s="564">
        <v>1</v>
      </c>
      <c r="S1408" s="564">
        <v>1</v>
      </c>
      <c r="T1408" s="564">
        <v>1</v>
      </c>
      <c r="U1408" s="564">
        <v>1</v>
      </c>
      <c r="V1408" s="564">
        <v>1</v>
      </c>
      <c r="W1408" s="564">
        <v>1</v>
      </c>
      <c r="X1408" s="564">
        <v>1</v>
      </c>
      <c r="Y1408" s="564">
        <v>1</v>
      </c>
      <c r="Z1408" s="564">
        <v>1</v>
      </c>
      <c r="AA1408" s="564">
        <v>1</v>
      </c>
      <c r="AB1408" s="564">
        <v>1</v>
      </c>
      <c r="AC1408" s="564">
        <v>1</v>
      </c>
      <c r="AD1408" s="564">
        <v>1</v>
      </c>
      <c r="AE1408" s="564">
        <v>1</v>
      </c>
      <c r="AF1408" s="564">
        <v>1</v>
      </c>
      <c r="AG1408" s="564">
        <v>1</v>
      </c>
      <c r="AH1408" s="564">
        <v>1</v>
      </c>
      <c r="AI1408" s="564">
        <v>1</v>
      </c>
      <c r="AJ1408" s="564">
        <v>1</v>
      </c>
      <c r="AK1408" s="564">
        <v>1</v>
      </c>
    </row>
    <row r="1409" spans="1:37">
      <c r="A1409">
        <v>1405</v>
      </c>
      <c r="B1409" s="564">
        <f t="shared" ca="1" si="132"/>
        <v>0</v>
      </c>
      <c r="C1409" s="564">
        <f t="shared" ca="1" si="127"/>
        <v>0</v>
      </c>
      <c r="D1409" s="564">
        <f t="shared" ca="1" si="130"/>
        <v>0</v>
      </c>
      <c r="E1409" s="564">
        <f t="shared" ca="1" si="128"/>
        <v>0</v>
      </c>
      <c r="F1409" s="564">
        <f t="shared" ca="1" si="131"/>
        <v>1</v>
      </c>
      <c r="G1409" s="564">
        <f t="shared" ca="1" si="129"/>
        <v>2.8213483560765251</v>
      </c>
      <c r="H1409" s="564">
        <v>0</v>
      </c>
      <c r="I1409" s="564">
        <v>0</v>
      </c>
      <c r="J1409" s="564">
        <v>0</v>
      </c>
      <c r="K1409" s="564">
        <v>0</v>
      </c>
      <c r="L1409" s="564">
        <v>0</v>
      </c>
      <c r="M1409" s="564">
        <v>0</v>
      </c>
      <c r="N1409" s="564">
        <v>0</v>
      </c>
      <c r="O1409" s="564">
        <v>0</v>
      </c>
      <c r="P1409" s="564">
        <v>0</v>
      </c>
      <c r="Q1409" s="564">
        <v>0</v>
      </c>
      <c r="R1409" s="564">
        <v>0</v>
      </c>
      <c r="S1409" s="564">
        <v>0</v>
      </c>
      <c r="T1409" s="564">
        <v>0</v>
      </c>
      <c r="U1409" s="564">
        <v>0</v>
      </c>
      <c r="V1409" s="564">
        <v>0</v>
      </c>
      <c r="W1409" s="564">
        <v>0</v>
      </c>
      <c r="X1409" s="564">
        <v>0</v>
      </c>
      <c r="Y1409" s="564">
        <v>0</v>
      </c>
      <c r="Z1409" s="564">
        <v>0</v>
      </c>
      <c r="AA1409" s="564">
        <v>0</v>
      </c>
      <c r="AB1409" s="564">
        <v>0</v>
      </c>
      <c r="AC1409" s="564">
        <v>0</v>
      </c>
      <c r="AD1409" s="564">
        <v>0</v>
      </c>
      <c r="AE1409" s="564">
        <v>0</v>
      </c>
      <c r="AF1409" s="564">
        <v>0</v>
      </c>
      <c r="AG1409" s="564">
        <v>0</v>
      </c>
      <c r="AH1409" s="564">
        <v>0</v>
      </c>
      <c r="AI1409" s="564">
        <v>0</v>
      </c>
      <c r="AJ1409" s="564">
        <v>0</v>
      </c>
      <c r="AK1409" s="564">
        <v>0</v>
      </c>
    </row>
    <row r="1410" spans="1:37">
      <c r="A1410">
        <v>1406</v>
      </c>
      <c r="B1410" s="564">
        <f t="shared" ca="1" si="132"/>
        <v>20</v>
      </c>
      <c r="C1410" s="564">
        <f t="shared" ca="1" si="127"/>
        <v>400</v>
      </c>
      <c r="D1410" s="564">
        <f t="shared" ca="1" si="130"/>
        <v>20</v>
      </c>
      <c r="E1410" s="564">
        <f t="shared" ca="1" si="128"/>
        <v>0</v>
      </c>
      <c r="F1410" s="564">
        <f t="shared" ca="1" si="131"/>
        <v>1</v>
      </c>
      <c r="G1410" s="564">
        <f t="shared" ca="1" si="129"/>
        <v>-3.2742069329690673</v>
      </c>
      <c r="H1410" s="564">
        <v>1</v>
      </c>
      <c r="I1410" s="564">
        <v>1</v>
      </c>
      <c r="J1410" s="564">
        <v>1</v>
      </c>
      <c r="K1410" s="564">
        <v>1</v>
      </c>
      <c r="L1410" s="564">
        <v>1</v>
      </c>
      <c r="M1410" s="564">
        <v>1</v>
      </c>
      <c r="N1410" s="564">
        <v>1</v>
      </c>
      <c r="O1410" s="564">
        <v>1</v>
      </c>
      <c r="P1410" s="564">
        <v>1</v>
      </c>
      <c r="Q1410" s="564">
        <v>1</v>
      </c>
      <c r="R1410" s="564">
        <v>1</v>
      </c>
      <c r="S1410" s="564">
        <v>1</v>
      </c>
      <c r="T1410" s="564">
        <v>1</v>
      </c>
      <c r="U1410" s="564">
        <v>1</v>
      </c>
      <c r="V1410" s="564">
        <v>1</v>
      </c>
      <c r="W1410" s="564">
        <v>1</v>
      </c>
      <c r="X1410" s="564">
        <v>1</v>
      </c>
      <c r="Y1410" s="564">
        <v>1</v>
      </c>
      <c r="Z1410" s="564">
        <v>1</v>
      </c>
      <c r="AA1410" s="564">
        <v>1</v>
      </c>
      <c r="AB1410" s="564">
        <v>1</v>
      </c>
      <c r="AC1410" s="564">
        <v>1</v>
      </c>
      <c r="AD1410" s="564">
        <v>1</v>
      </c>
      <c r="AE1410" s="564">
        <v>1</v>
      </c>
      <c r="AF1410" s="564">
        <v>1</v>
      </c>
      <c r="AG1410" s="564">
        <v>1</v>
      </c>
      <c r="AH1410" s="564">
        <v>1</v>
      </c>
      <c r="AI1410" s="564">
        <v>1</v>
      </c>
      <c r="AJ1410" s="564">
        <v>1</v>
      </c>
      <c r="AK1410" s="564">
        <v>1</v>
      </c>
    </row>
    <row r="1411" spans="1:37">
      <c r="A1411">
        <v>1407</v>
      </c>
      <c r="B1411" s="564">
        <f t="shared" ca="1" si="132"/>
        <v>2</v>
      </c>
      <c r="C1411" s="564">
        <f t="shared" ca="1" si="127"/>
        <v>4</v>
      </c>
      <c r="D1411" s="564">
        <f t="shared" ca="1" si="130"/>
        <v>2</v>
      </c>
      <c r="E1411" s="564">
        <f t="shared" ca="1" si="128"/>
        <v>1.8</v>
      </c>
      <c r="F1411" s="564">
        <f t="shared" ca="1" si="131"/>
        <v>0.81052631578947365</v>
      </c>
      <c r="G1411" s="564">
        <f t="shared" ca="1" si="129"/>
        <v>-4.9622320186303472</v>
      </c>
      <c r="H1411" s="564">
        <v>0</v>
      </c>
      <c r="I1411" s="564">
        <v>0</v>
      </c>
      <c r="J1411" s="564">
        <v>0</v>
      </c>
      <c r="K1411" s="564">
        <v>0</v>
      </c>
      <c r="L1411" s="564">
        <v>0</v>
      </c>
      <c r="M1411" s="564">
        <v>0</v>
      </c>
      <c r="N1411" s="564">
        <v>0</v>
      </c>
      <c r="O1411" s="564">
        <v>0</v>
      </c>
      <c r="P1411" s="564">
        <v>1</v>
      </c>
      <c r="Q1411" s="564">
        <v>0</v>
      </c>
      <c r="R1411" s="564">
        <v>0</v>
      </c>
      <c r="S1411" s="564">
        <v>0</v>
      </c>
      <c r="T1411" s="564">
        <v>1</v>
      </c>
      <c r="U1411" s="564">
        <v>0</v>
      </c>
      <c r="V1411" s="564">
        <v>0</v>
      </c>
      <c r="W1411" s="564">
        <v>0</v>
      </c>
      <c r="X1411" s="564">
        <v>0</v>
      </c>
      <c r="Y1411" s="564">
        <v>0</v>
      </c>
      <c r="Z1411" s="564">
        <v>0</v>
      </c>
      <c r="AA1411" s="564">
        <v>0</v>
      </c>
      <c r="AB1411" s="564">
        <v>0</v>
      </c>
      <c r="AC1411" s="564">
        <v>0</v>
      </c>
      <c r="AD1411" s="564">
        <v>0</v>
      </c>
      <c r="AE1411" s="564">
        <v>0</v>
      </c>
      <c r="AF1411" s="564">
        <v>0</v>
      </c>
      <c r="AG1411" s="564">
        <v>0</v>
      </c>
      <c r="AH1411" s="564">
        <v>0</v>
      </c>
      <c r="AI1411" s="564">
        <v>0</v>
      </c>
      <c r="AJ1411" s="564">
        <v>0</v>
      </c>
      <c r="AK1411" s="564">
        <v>0</v>
      </c>
    </row>
    <row r="1412" spans="1:37">
      <c r="A1412">
        <v>1408</v>
      </c>
      <c r="B1412" s="564">
        <f t="shared" ca="1" si="132"/>
        <v>20</v>
      </c>
      <c r="C1412" s="564">
        <f t="shared" ca="1" si="127"/>
        <v>400</v>
      </c>
      <c r="D1412" s="564">
        <f t="shared" ca="1" si="130"/>
        <v>20</v>
      </c>
      <c r="E1412" s="564">
        <f t="shared" ca="1" si="128"/>
        <v>0</v>
      </c>
      <c r="F1412" s="564">
        <f t="shared" ca="1" si="131"/>
        <v>1</v>
      </c>
      <c r="G1412" s="564">
        <f t="shared" ca="1" si="129"/>
        <v>3.2012144923802186</v>
      </c>
      <c r="H1412" s="564">
        <v>1</v>
      </c>
      <c r="I1412" s="564">
        <v>1</v>
      </c>
      <c r="J1412" s="564">
        <v>1</v>
      </c>
      <c r="K1412" s="564">
        <v>1</v>
      </c>
      <c r="L1412" s="564">
        <v>1</v>
      </c>
      <c r="M1412" s="564">
        <v>1</v>
      </c>
      <c r="N1412" s="564">
        <v>1</v>
      </c>
      <c r="O1412" s="564">
        <v>1</v>
      </c>
      <c r="P1412" s="564">
        <v>1</v>
      </c>
      <c r="Q1412" s="564">
        <v>1</v>
      </c>
      <c r="R1412" s="564">
        <v>1</v>
      </c>
      <c r="S1412" s="564">
        <v>1</v>
      </c>
      <c r="T1412" s="564">
        <v>1</v>
      </c>
      <c r="U1412" s="564">
        <v>1</v>
      </c>
      <c r="V1412" s="564">
        <v>1</v>
      </c>
      <c r="W1412" s="564">
        <v>1</v>
      </c>
      <c r="X1412" s="564">
        <v>1</v>
      </c>
      <c r="Y1412" s="564">
        <v>1</v>
      </c>
      <c r="Z1412" s="564">
        <v>1</v>
      </c>
      <c r="AA1412" s="564">
        <v>1</v>
      </c>
      <c r="AB1412" s="564">
        <v>1</v>
      </c>
      <c r="AC1412" s="564">
        <v>1</v>
      </c>
      <c r="AD1412" s="564">
        <v>1</v>
      </c>
      <c r="AE1412" s="564">
        <v>1</v>
      </c>
      <c r="AF1412" s="564">
        <v>1</v>
      </c>
      <c r="AG1412" s="564">
        <v>1</v>
      </c>
      <c r="AH1412" s="564">
        <v>1</v>
      </c>
      <c r="AI1412" s="564">
        <v>1</v>
      </c>
      <c r="AJ1412" s="564">
        <v>1</v>
      </c>
      <c r="AK1412" s="564">
        <v>1</v>
      </c>
    </row>
    <row r="1413" spans="1:37">
      <c r="A1413">
        <v>1409</v>
      </c>
      <c r="B1413" s="564">
        <f t="shared" ca="1" si="132"/>
        <v>0</v>
      </c>
      <c r="C1413" s="564">
        <f t="shared" ref="C1413:C1476" ca="1" si="133">B1413^2</f>
        <v>0</v>
      </c>
      <c r="D1413" s="564">
        <f t="shared" ca="1" si="130"/>
        <v>0</v>
      </c>
      <c r="E1413" s="564">
        <f t="shared" ref="E1413:E1476" ca="1" si="134">D1413-((B1413^2)/H$1)</f>
        <v>0</v>
      </c>
      <c r="F1413" s="564">
        <f t="shared" ca="1" si="131"/>
        <v>1</v>
      </c>
      <c r="G1413" s="564">
        <f t="shared" ref="G1413:G1476" ca="1" si="135">I$2+NORMSINV(RAND())*K$2</f>
        <v>-2.6699419085257943</v>
      </c>
      <c r="H1413" s="564">
        <v>0</v>
      </c>
      <c r="I1413" s="564">
        <v>0</v>
      </c>
      <c r="J1413" s="564">
        <v>0</v>
      </c>
      <c r="K1413" s="564">
        <v>0</v>
      </c>
      <c r="L1413" s="564">
        <v>0</v>
      </c>
      <c r="M1413" s="564">
        <v>0</v>
      </c>
      <c r="N1413" s="564">
        <v>0</v>
      </c>
      <c r="O1413" s="564">
        <v>0</v>
      </c>
      <c r="P1413" s="564">
        <v>0</v>
      </c>
      <c r="Q1413" s="564">
        <v>0</v>
      </c>
      <c r="R1413" s="564">
        <v>0</v>
      </c>
      <c r="S1413" s="564">
        <v>0</v>
      </c>
      <c r="T1413" s="564">
        <v>0</v>
      </c>
      <c r="U1413" s="564">
        <v>0</v>
      </c>
      <c r="V1413" s="564">
        <v>0</v>
      </c>
      <c r="W1413" s="564">
        <v>0</v>
      </c>
      <c r="X1413" s="564">
        <v>0</v>
      </c>
      <c r="Y1413" s="564">
        <v>0</v>
      </c>
      <c r="Z1413" s="564">
        <v>0</v>
      </c>
      <c r="AA1413" s="564">
        <v>0</v>
      </c>
      <c r="AB1413" s="564">
        <v>0</v>
      </c>
      <c r="AC1413" s="564">
        <v>0</v>
      </c>
      <c r="AD1413" s="564">
        <v>0</v>
      </c>
      <c r="AE1413" s="564">
        <v>0</v>
      </c>
      <c r="AF1413" s="564">
        <v>0</v>
      </c>
      <c r="AG1413" s="564">
        <v>0</v>
      </c>
      <c r="AH1413" s="564">
        <v>0</v>
      </c>
      <c r="AI1413" s="564">
        <v>0</v>
      </c>
      <c r="AJ1413" s="564">
        <v>0</v>
      </c>
      <c r="AK1413" s="564">
        <v>0</v>
      </c>
    </row>
    <row r="1414" spans="1:37">
      <c r="A1414">
        <v>1410</v>
      </c>
      <c r="B1414" s="564">
        <f t="shared" ca="1" si="132"/>
        <v>20</v>
      </c>
      <c r="C1414" s="564">
        <f t="shared" ca="1" si="133"/>
        <v>400</v>
      </c>
      <c r="D1414" s="564">
        <f t="shared" ref="D1414:D1477" ca="1" si="136">B1414</f>
        <v>20</v>
      </c>
      <c r="E1414" s="564">
        <f t="shared" ca="1" si="134"/>
        <v>0</v>
      </c>
      <c r="F1414" s="564">
        <f t="shared" ref="F1414:F1477" ca="1" si="137">1-(2*B1414*(H$1-B1414)/(H$1*(H$1-1)))</f>
        <v>1</v>
      </c>
      <c r="G1414" s="564">
        <f t="shared" ca="1" si="135"/>
        <v>-4.7318708416912809</v>
      </c>
      <c r="H1414" s="564">
        <v>1</v>
      </c>
      <c r="I1414" s="564">
        <v>1</v>
      </c>
      <c r="J1414" s="564">
        <v>1</v>
      </c>
      <c r="K1414" s="564">
        <v>1</v>
      </c>
      <c r="L1414" s="564">
        <v>1</v>
      </c>
      <c r="M1414" s="564">
        <v>1</v>
      </c>
      <c r="N1414" s="564">
        <v>1</v>
      </c>
      <c r="O1414" s="564">
        <v>1</v>
      </c>
      <c r="P1414" s="564">
        <v>1</v>
      </c>
      <c r="Q1414" s="564">
        <v>1</v>
      </c>
      <c r="R1414" s="564">
        <v>1</v>
      </c>
      <c r="S1414" s="564">
        <v>1</v>
      </c>
      <c r="T1414" s="564">
        <v>1</v>
      </c>
      <c r="U1414" s="564">
        <v>1</v>
      </c>
      <c r="V1414" s="564">
        <v>1</v>
      </c>
      <c r="W1414" s="564">
        <v>1</v>
      </c>
      <c r="X1414" s="564">
        <v>1</v>
      </c>
      <c r="Y1414" s="564">
        <v>1</v>
      </c>
      <c r="Z1414" s="564">
        <v>1</v>
      </c>
      <c r="AA1414" s="564">
        <v>1</v>
      </c>
      <c r="AB1414" s="564">
        <v>1</v>
      </c>
      <c r="AC1414" s="564">
        <v>1</v>
      </c>
      <c r="AD1414" s="564">
        <v>1</v>
      </c>
      <c r="AE1414" s="564">
        <v>1</v>
      </c>
      <c r="AF1414" s="564">
        <v>1</v>
      </c>
      <c r="AG1414" s="564">
        <v>1</v>
      </c>
      <c r="AH1414" s="564">
        <v>1</v>
      </c>
      <c r="AI1414" s="564">
        <v>1</v>
      </c>
      <c r="AJ1414" s="564">
        <v>1</v>
      </c>
      <c r="AK1414" s="564">
        <v>1</v>
      </c>
    </row>
    <row r="1415" spans="1:37">
      <c r="A1415">
        <v>1411</v>
      </c>
      <c r="B1415" s="564">
        <f t="shared" ref="B1415:B1478" ca="1" si="138">SUM(INDIRECT("H"&amp;A1415+4&amp;":"&amp;HLOOKUP(H$1,$AA$1:$BD$2,2,0)&amp;A1415+4))</f>
        <v>20</v>
      </c>
      <c r="C1415" s="564">
        <f t="shared" ca="1" si="133"/>
        <v>400</v>
      </c>
      <c r="D1415" s="564">
        <f t="shared" ca="1" si="136"/>
        <v>20</v>
      </c>
      <c r="E1415" s="564">
        <f t="shared" ca="1" si="134"/>
        <v>0</v>
      </c>
      <c r="F1415" s="564">
        <f t="shared" ca="1" si="137"/>
        <v>1</v>
      </c>
      <c r="G1415" s="564">
        <f t="shared" ca="1" si="135"/>
        <v>1.4101089283214625</v>
      </c>
      <c r="H1415" s="564">
        <v>1</v>
      </c>
      <c r="I1415" s="564">
        <v>1</v>
      </c>
      <c r="J1415" s="564">
        <v>1</v>
      </c>
      <c r="K1415" s="564">
        <v>1</v>
      </c>
      <c r="L1415" s="564">
        <v>1</v>
      </c>
      <c r="M1415" s="564">
        <v>1</v>
      </c>
      <c r="N1415" s="564">
        <v>1</v>
      </c>
      <c r="O1415" s="564">
        <v>1</v>
      </c>
      <c r="P1415" s="564">
        <v>1</v>
      </c>
      <c r="Q1415" s="564">
        <v>1</v>
      </c>
      <c r="R1415" s="564">
        <v>1</v>
      </c>
      <c r="S1415" s="564">
        <v>1</v>
      </c>
      <c r="T1415" s="564">
        <v>1</v>
      </c>
      <c r="U1415" s="564">
        <v>1</v>
      </c>
      <c r="V1415" s="564">
        <v>1</v>
      </c>
      <c r="W1415" s="564">
        <v>1</v>
      </c>
      <c r="X1415" s="564">
        <v>1</v>
      </c>
      <c r="Y1415" s="564">
        <v>1</v>
      </c>
      <c r="Z1415" s="564">
        <v>1</v>
      </c>
      <c r="AA1415" s="564">
        <v>1</v>
      </c>
      <c r="AB1415" s="564">
        <v>1</v>
      </c>
      <c r="AC1415" s="564">
        <v>1</v>
      </c>
      <c r="AD1415" s="564">
        <v>1</v>
      </c>
      <c r="AE1415" s="564">
        <v>1</v>
      </c>
      <c r="AF1415" s="564">
        <v>1</v>
      </c>
      <c r="AG1415" s="564">
        <v>1</v>
      </c>
      <c r="AH1415" s="564">
        <v>1</v>
      </c>
      <c r="AI1415" s="564">
        <v>1</v>
      </c>
      <c r="AJ1415" s="564">
        <v>1</v>
      </c>
      <c r="AK1415" s="564">
        <v>1</v>
      </c>
    </row>
    <row r="1416" spans="1:37">
      <c r="A1416">
        <v>1412</v>
      </c>
      <c r="B1416" s="564">
        <f t="shared" ca="1" si="138"/>
        <v>20</v>
      </c>
      <c r="C1416" s="564">
        <f t="shared" ca="1" si="133"/>
        <v>400</v>
      </c>
      <c r="D1416" s="564">
        <f t="shared" ca="1" si="136"/>
        <v>20</v>
      </c>
      <c r="E1416" s="564">
        <f t="shared" ca="1" si="134"/>
        <v>0</v>
      </c>
      <c r="F1416" s="564">
        <f t="shared" ca="1" si="137"/>
        <v>1</v>
      </c>
      <c r="G1416" s="564">
        <f t="shared" ca="1" si="135"/>
        <v>7.9682727420334469</v>
      </c>
      <c r="H1416" s="564">
        <v>1</v>
      </c>
      <c r="I1416" s="564">
        <v>1</v>
      </c>
      <c r="J1416" s="564">
        <v>1</v>
      </c>
      <c r="K1416" s="564">
        <v>1</v>
      </c>
      <c r="L1416" s="564">
        <v>1</v>
      </c>
      <c r="M1416" s="564">
        <v>1</v>
      </c>
      <c r="N1416" s="564">
        <v>1</v>
      </c>
      <c r="O1416" s="564">
        <v>1</v>
      </c>
      <c r="P1416" s="564">
        <v>1</v>
      </c>
      <c r="Q1416" s="564">
        <v>1</v>
      </c>
      <c r="R1416" s="564">
        <v>1</v>
      </c>
      <c r="S1416" s="564">
        <v>1</v>
      </c>
      <c r="T1416" s="564">
        <v>1</v>
      </c>
      <c r="U1416" s="564">
        <v>1</v>
      </c>
      <c r="V1416" s="564">
        <v>1</v>
      </c>
      <c r="W1416" s="564">
        <v>1</v>
      </c>
      <c r="X1416" s="564">
        <v>1</v>
      </c>
      <c r="Y1416" s="564">
        <v>1</v>
      </c>
      <c r="Z1416" s="564">
        <v>1</v>
      </c>
      <c r="AA1416" s="564">
        <v>1</v>
      </c>
      <c r="AB1416" s="564">
        <v>1</v>
      </c>
      <c r="AC1416" s="564">
        <v>1</v>
      </c>
      <c r="AD1416" s="564">
        <v>1</v>
      </c>
      <c r="AE1416" s="564">
        <v>1</v>
      </c>
      <c r="AF1416" s="564">
        <v>1</v>
      </c>
      <c r="AG1416" s="564">
        <v>1</v>
      </c>
      <c r="AH1416" s="564">
        <v>1</v>
      </c>
      <c r="AI1416" s="564">
        <v>1</v>
      </c>
      <c r="AJ1416" s="564">
        <v>1</v>
      </c>
      <c r="AK1416" s="564">
        <v>1</v>
      </c>
    </row>
    <row r="1417" spans="1:37">
      <c r="A1417">
        <v>1413</v>
      </c>
      <c r="B1417" s="564">
        <f t="shared" ca="1" si="138"/>
        <v>0</v>
      </c>
      <c r="C1417" s="564">
        <f t="shared" ca="1" si="133"/>
        <v>0</v>
      </c>
      <c r="D1417" s="564">
        <f t="shared" ca="1" si="136"/>
        <v>0</v>
      </c>
      <c r="E1417" s="564">
        <f t="shared" ca="1" si="134"/>
        <v>0</v>
      </c>
      <c r="F1417" s="564">
        <f t="shared" ca="1" si="137"/>
        <v>1</v>
      </c>
      <c r="G1417" s="564">
        <f t="shared" ca="1" si="135"/>
        <v>-0.29319550165803276</v>
      </c>
      <c r="H1417" s="564">
        <v>0</v>
      </c>
      <c r="I1417" s="564">
        <v>0</v>
      </c>
      <c r="J1417" s="564">
        <v>0</v>
      </c>
      <c r="K1417" s="564">
        <v>0</v>
      </c>
      <c r="L1417" s="564">
        <v>0</v>
      </c>
      <c r="M1417" s="564">
        <v>0</v>
      </c>
      <c r="N1417" s="564">
        <v>0</v>
      </c>
      <c r="O1417" s="564">
        <v>0</v>
      </c>
      <c r="P1417" s="564">
        <v>0</v>
      </c>
      <c r="Q1417" s="564">
        <v>0</v>
      </c>
      <c r="R1417" s="564">
        <v>0</v>
      </c>
      <c r="S1417" s="564">
        <v>0</v>
      </c>
      <c r="T1417" s="564">
        <v>0</v>
      </c>
      <c r="U1417" s="564">
        <v>0</v>
      </c>
      <c r="V1417" s="564">
        <v>0</v>
      </c>
      <c r="W1417" s="564">
        <v>0</v>
      </c>
      <c r="X1417" s="564">
        <v>0</v>
      </c>
      <c r="Y1417" s="564">
        <v>0</v>
      </c>
      <c r="Z1417" s="564">
        <v>0</v>
      </c>
      <c r="AA1417" s="564">
        <v>0</v>
      </c>
      <c r="AB1417" s="564">
        <v>0</v>
      </c>
      <c r="AC1417" s="564">
        <v>0</v>
      </c>
      <c r="AD1417" s="564">
        <v>0</v>
      </c>
      <c r="AE1417" s="564">
        <v>0</v>
      </c>
      <c r="AF1417" s="564">
        <v>0</v>
      </c>
      <c r="AG1417" s="564">
        <v>0</v>
      </c>
      <c r="AH1417" s="564">
        <v>0</v>
      </c>
      <c r="AI1417" s="564">
        <v>0</v>
      </c>
      <c r="AJ1417" s="564">
        <v>0</v>
      </c>
      <c r="AK1417" s="564">
        <v>0</v>
      </c>
    </row>
    <row r="1418" spans="1:37">
      <c r="A1418">
        <v>1414</v>
      </c>
      <c r="B1418" s="564">
        <f t="shared" ca="1" si="138"/>
        <v>0</v>
      </c>
      <c r="C1418" s="564">
        <f t="shared" ca="1" si="133"/>
        <v>0</v>
      </c>
      <c r="D1418" s="564">
        <f t="shared" ca="1" si="136"/>
        <v>0</v>
      </c>
      <c r="E1418" s="564">
        <f t="shared" ca="1" si="134"/>
        <v>0</v>
      </c>
      <c r="F1418" s="564">
        <f t="shared" ca="1" si="137"/>
        <v>1</v>
      </c>
      <c r="G1418" s="564">
        <f t="shared" ca="1" si="135"/>
        <v>-0.54713550213717643</v>
      </c>
      <c r="H1418" s="564">
        <v>0</v>
      </c>
      <c r="I1418" s="564">
        <v>0</v>
      </c>
      <c r="J1418" s="564">
        <v>0</v>
      </c>
      <c r="K1418" s="564">
        <v>0</v>
      </c>
      <c r="L1418" s="564">
        <v>0</v>
      </c>
      <c r="M1418" s="564">
        <v>0</v>
      </c>
      <c r="N1418" s="564">
        <v>0</v>
      </c>
      <c r="O1418" s="564">
        <v>0</v>
      </c>
      <c r="P1418" s="564">
        <v>0</v>
      </c>
      <c r="Q1418" s="564">
        <v>0</v>
      </c>
      <c r="R1418" s="564">
        <v>0</v>
      </c>
      <c r="S1418" s="564">
        <v>0</v>
      </c>
      <c r="T1418" s="564">
        <v>0</v>
      </c>
      <c r="U1418" s="564">
        <v>0</v>
      </c>
      <c r="V1418" s="564">
        <v>0</v>
      </c>
      <c r="W1418" s="564">
        <v>0</v>
      </c>
      <c r="X1418" s="564">
        <v>0</v>
      </c>
      <c r="Y1418" s="564">
        <v>0</v>
      </c>
      <c r="Z1418" s="564">
        <v>0</v>
      </c>
      <c r="AA1418" s="564">
        <v>0</v>
      </c>
      <c r="AB1418" s="564">
        <v>0</v>
      </c>
      <c r="AC1418" s="564">
        <v>0</v>
      </c>
      <c r="AD1418" s="564">
        <v>0</v>
      </c>
      <c r="AE1418" s="564">
        <v>0</v>
      </c>
      <c r="AF1418" s="564">
        <v>0</v>
      </c>
      <c r="AG1418" s="564">
        <v>0</v>
      </c>
      <c r="AH1418" s="564">
        <v>0</v>
      </c>
      <c r="AI1418" s="564">
        <v>0</v>
      </c>
      <c r="AJ1418" s="564">
        <v>0</v>
      </c>
      <c r="AK1418" s="564">
        <v>0</v>
      </c>
    </row>
    <row r="1419" spans="1:37">
      <c r="A1419">
        <v>1415</v>
      </c>
      <c r="B1419" s="564">
        <f t="shared" ca="1" si="138"/>
        <v>20</v>
      </c>
      <c r="C1419" s="564">
        <f t="shared" ca="1" si="133"/>
        <v>400</v>
      </c>
      <c r="D1419" s="564">
        <f t="shared" ca="1" si="136"/>
        <v>20</v>
      </c>
      <c r="E1419" s="564">
        <f t="shared" ca="1" si="134"/>
        <v>0</v>
      </c>
      <c r="F1419" s="564">
        <f t="shared" ca="1" si="137"/>
        <v>1</v>
      </c>
      <c r="G1419" s="564">
        <f t="shared" ca="1" si="135"/>
        <v>8.6152129154729522</v>
      </c>
      <c r="H1419" s="564">
        <v>1</v>
      </c>
      <c r="I1419" s="564">
        <v>1</v>
      </c>
      <c r="J1419" s="564">
        <v>1</v>
      </c>
      <c r="K1419" s="564">
        <v>1</v>
      </c>
      <c r="L1419" s="564">
        <v>1</v>
      </c>
      <c r="M1419" s="564">
        <v>1</v>
      </c>
      <c r="N1419" s="564">
        <v>1</v>
      </c>
      <c r="O1419" s="564">
        <v>1</v>
      </c>
      <c r="P1419" s="564">
        <v>1</v>
      </c>
      <c r="Q1419" s="564">
        <v>1</v>
      </c>
      <c r="R1419" s="564">
        <v>1</v>
      </c>
      <c r="S1419" s="564">
        <v>1</v>
      </c>
      <c r="T1419" s="564">
        <v>1</v>
      </c>
      <c r="U1419" s="564">
        <v>1</v>
      </c>
      <c r="V1419" s="564">
        <v>1</v>
      </c>
      <c r="W1419" s="564">
        <v>1</v>
      </c>
      <c r="X1419" s="564">
        <v>1</v>
      </c>
      <c r="Y1419" s="564">
        <v>1</v>
      </c>
      <c r="Z1419" s="564">
        <v>1</v>
      </c>
      <c r="AA1419" s="564">
        <v>1</v>
      </c>
      <c r="AB1419" s="564">
        <v>1</v>
      </c>
      <c r="AC1419" s="564">
        <v>1</v>
      </c>
      <c r="AD1419" s="564">
        <v>1</v>
      </c>
      <c r="AE1419" s="564">
        <v>1</v>
      </c>
      <c r="AF1419" s="564">
        <v>1</v>
      </c>
      <c r="AG1419" s="564">
        <v>1</v>
      </c>
      <c r="AH1419" s="564">
        <v>1</v>
      </c>
      <c r="AI1419" s="564">
        <v>1</v>
      </c>
      <c r="AJ1419" s="564">
        <v>1</v>
      </c>
      <c r="AK1419" s="564">
        <v>1</v>
      </c>
    </row>
    <row r="1420" spans="1:37">
      <c r="A1420">
        <v>1416</v>
      </c>
      <c r="B1420" s="564">
        <f t="shared" ca="1" si="138"/>
        <v>20</v>
      </c>
      <c r="C1420" s="564">
        <f t="shared" ca="1" si="133"/>
        <v>400</v>
      </c>
      <c r="D1420" s="564">
        <f t="shared" ca="1" si="136"/>
        <v>20</v>
      </c>
      <c r="E1420" s="564">
        <f t="shared" ca="1" si="134"/>
        <v>0</v>
      </c>
      <c r="F1420" s="564">
        <f t="shared" ca="1" si="137"/>
        <v>1</v>
      </c>
      <c r="G1420" s="564">
        <f t="shared" ca="1" si="135"/>
        <v>3.3837899519749857</v>
      </c>
      <c r="H1420" s="564">
        <v>1</v>
      </c>
      <c r="I1420" s="564">
        <v>1</v>
      </c>
      <c r="J1420" s="564">
        <v>1</v>
      </c>
      <c r="K1420" s="564">
        <v>1</v>
      </c>
      <c r="L1420" s="564">
        <v>1</v>
      </c>
      <c r="M1420" s="564">
        <v>1</v>
      </c>
      <c r="N1420" s="564">
        <v>1</v>
      </c>
      <c r="O1420" s="564">
        <v>1</v>
      </c>
      <c r="P1420" s="564">
        <v>1</v>
      </c>
      <c r="Q1420" s="564">
        <v>1</v>
      </c>
      <c r="R1420" s="564">
        <v>1</v>
      </c>
      <c r="S1420" s="564">
        <v>1</v>
      </c>
      <c r="T1420" s="564">
        <v>1</v>
      </c>
      <c r="U1420" s="564">
        <v>1</v>
      </c>
      <c r="V1420" s="564">
        <v>1</v>
      </c>
      <c r="W1420" s="564">
        <v>1</v>
      </c>
      <c r="X1420" s="564">
        <v>1</v>
      </c>
      <c r="Y1420" s="564">
        <v>1</v>
      </c>
      <c r="Z1420" s="564">
        <v>1</v>
      </c>
      <c r="AA1420" s="564">
        <v>1</v>
      </c>
      <c r="AB1420" s="564">
        <v>1</v>
      </c>
      <c r="AC1420" s="564">
        <v>1</v>
      </c>
      <c r="AD1420" s="564">
        <v>1</v>
      </c>
      <c r="AE1420" s="564">
        <v>1</v>
      </c>
      <c r="AF1420" s="564">
        <v>1</v>
      </c>
      <c r="AG1420" s="564">
        <v>1</v>
      </c>
      <c r="AH1420" s="564">
        <v>1</v>
      </c>
      <c r="AI1420" s="564">
        <v>1</v>
      </c>
      <c r="AJ1420" s="564">
        <v>1</v>
      </c>
      <c r="AK1420" s="564">
        <v>1</v>
      </c>
    </row>
    <row r="1421" spans="1:37">
      <c r="A1421">
        <v>1417</v>
      </c>
      <c r="B1421" s="564">
        <f t="shared" ca="1" si="138"/>
        <v>0</v>
      </c>
      <c r="C1421" s="564">
        <f t="shared" ca="1" si="133"/>
        <v>0</v>
      </c>
      <c r="D1421" s="564">
        <f t="shared" ca="1" si="136"/>
        <v>0</v>
      </c>
      <c r="E1421" s="564">
        <f t="shared" ca="1" si="134"/>
        <v>0</v>
      </c>
      <c r="F1421" s="564">
        <f t="shared" ca="1" si="137"/>
        <v>1</v>
      </c>
      <c r="G1421" s="564">
        <f t="shared" ca="1" si="135"/>
        <v>-1.1795354995652194</v>
      </c>
      <c r="H1421" s="564">
        <v>0</v>
      </c>
      <c r="I1421" s="564">
        <v>0</v>
      </c>
      <c r="J1421" s="564">
        <v>0</v>
      </c>
      <c r="K1421" s="564">
        <v>0</v>
      </c>
      <c r="L1421" s="564">
        <v>0</v>
      </c>
      <c r="M1421" s="564">
        <v>0</v>
      </c>
      <c r="N1421" s="564">
        <v>0</v>
      </c>
      <c r="O1421" s="564">
        <v>0</v>
      </c>
      <c r="P1421" s="564">
        <v>0</v>
      </c>
      <c r="Q1421" s="564">
        <v>0</v>
      </c>
      <c r="R1421" s="564">
        <v>0</v>
      </c>
      <c r="S1421" s="564">
        <v>0</v>
      </c>
      <c r="T1421" s="564">
        <v>0</v>
      </c>
      <c r="U1421" s="564">
        <v>0</v>
      </c>
      <c r="V1421" s="564">
        <v>0</v>
      </c>
      <c r="W1421" s="564">
        <v>0</v>
      </c>
      <c r="X1421" s="564">
        <v>0</v>
      </c>
      <c r="Y1421" s="564">
        <v>0</v>
      </c>
      <c r="Z1421" s="564">
        <v>0</v>
      </c>
      <c r="AA1421" s="564">
        <v>0</v>
      </c>
      <c r="AB1421" s="564">
        <v>0</v>
      </c>
      <c r="AC1421" s="564">
        <v>0</v>
      </c>
      <c r="AD1421" s="564">
        <v>0</v>
      </c>
      <c r="AE1421" s="564">
        <v>0</v>
      </c>
      <c r="AF1421" s="564">
        <v>0</v>
      </c>
      <c r="AG1421" s="564">
        <v>0</v>
      </c>
      <c r="AH1421" s="564">
        <v>0</v>
      </c>
      <c r="AI1421" s="564">
        <v>0</v>
      </c>
      <c r="AJ1421" s="564">
        <v>0</v>
      </c>
      <c r="AK1421" s="564">
        <v>0</v>
      </c>
    </row>
    <row r="1422" spans="1:37">
      <c r="A1422">
        <v>1418</v>
      </c>
      <c r="B1422" s="564">
        <f t="shared" ca="1" si="138"/>
        <v>0</v>
      </c>
      <c r="C1422" s="564">
        <f t="shared" ca="1" si="133"/>
        <v>0</v>
      </c>
      <c r="D1422" s="564">
        <f t="shared" ca="1" si="136"/>
        <v>0</v>
      </c>
      <c r="E1422" s="564">
        <f t="shared" ca="1" si="134"/>
        <v>0</v>
      </c>
      <c r="F1422" s="564">
        <f t="shared" ca="1" si="137"/>
        <v>1</v>
      </c>
      <c r="G1422" s="564">
        <f t="shared" ca="1" si="135"/>
        <v>3.8431383938039438</v>
      </c>
      <c r="H1422" s="564">
        <v>0</v>
      </c>
      <c r="I1422" s="564">
        <v>0</v>
      </c>
      <c r="J1422" s="564">
        <v>0</v>
      </c>
      <c r="K1422" s="564">
        <v>0</v>
      </c>
      <c r="L1422" s="564">
        <v>0</v>
      </c>
      <c r="M1422" s="564">
        <v>0</v>
      </c>
      <c r="N1422" s="564">
        <v>0</v>
      </c>
      <c r="O1422" s="564">
        <v>0</v>
      </c>
      <c r="P1422" s="564">
        <v>0</v>
      </c>
      <c r="Q1422" s="564">
        <v>0</v>
      </c>
      <c r="R1422" s="564">
        <v>0</v>
      </c>
      <c r="S1422" s="564">
        <v>0</v>
      </c>
      <c r="T1422" s="564">
        <v>0</v>
      </c>
      <c r="U1422" s="564">
        <v>0</v>
      </c>
      <c r="V1422" s="564">
        <v>0</v>
      </c>
      <c r="W1422" s="564">
        <v>0</v>
      </c>
      <c r="X1422" s="564">
        <v>0</v>
      </c>
      <c r="Y1422" s="564">
        <v>0</v>
      </c>
      <c r="Z1422" s="564">
        <v>0</v>
      </c>
      <c r="AA1422" s="564">
        <v>0</v>
      </c>
      <c r="AB1422" s="564">
        <v>0</v>
      </c>
      <c r="AC1422" s="564">
        <v>0</v>
      </c>
      <c r="AD1422" s="564">
        <v>0</v>
      </c>
      <c r="AE1422" s="564">
        <v>0</v>
      </c>
      <c r="AF1422" s="564">
        <v>0</v>
      </c>
      <c r="AG1422" s="564">
        <v>0</v>
      </c>
      <c r="AH1422" s="564">
        <v>0</v>
      </c>
      <c r="AI1422" s="564">
        <v>0</v>
      </c>
      <c r="AJ1422" s="564">
        <v>0</v>
      </c>
      <c r="AK1422" s="564">
        <v>0</v>
      </c>
    </row>
    <row r="1423" spans="1:37">
      <c r="A1423">
        <v>1419</v>
      </c>
      <c r="B1423" s="564">
        <f t="shared" ca="1" si="138"/>
        <v>20</v>
      </c>
      <c r="C1423" s="564">
        <f t="shared" ca="1" si="133"/>
        <v>400</v>
      </c>
      <c r="D1423" s="564">
        <f t="shared" ca="1" si="136"/>
        <v>20</v>
      </c>
      <c r="E1423" s="564">
        <f t="shared" ca="1" si="134"/>
        <v>0</v>
      </c>
      <c r="F1423" s="564">
        <f t="shared" ca="1" si="137"/>
        <v>1</v>
      </c>
      <c r="G1423" s="564">
        <f t="shared" ca="1" si="135"/>
        <v>-5.1536169544150177</v>
      </c>
      <c r="H1423" s="564">
        <v>1</v>
      </c>
      <c r="I1423" s="564">
        <v>1</v>
      </c>
      <c r="J1423" s="564">
        <v>1</v>
      </c>
      <c r="K1423" s="564">
        <v>1</v>
      </c>
      <c r="L1423" s="564">
        <v>1</v>
      </c>
      <c r="M1423" s="564">
        <v>1</v>
      </c>
      <c r="N1423" s="564">
        <v>1</v>
      </c>
      <c r="O1423" s="564">
        <v>1</v>
      </c>
      <c r="P1423" s="564">
        <v>1</v>
      </c>
      <c r="Q1423" s="564">
        <v>1</v>
      </c>
      <c r="R1423" s="564">
        <v>1</v>
      </c>
      <c r="S1423" s="564">
        <v>1</v>
      </c>
      <c r="T1423" s="564">
        <v>1</v>
      </c>
      <c r="U1423" s="564">
        <v>1</v>
      </c>
      <c r="V1423" s="564">
        <v>1</v>
      </c>
      <c r="W1423" s="564">
        <v>1</v>
      </c>
      <c r="X1423" s="564">
        <v>1</v>
      </c>
      <c r="Y1423" s="564">
        <v>1</v>
      </c>
      <c r="Z1423" s="564">
        <v>1</v>
      </c>
      <c r="AA1423" s="564">
        <v>1</v>
      </c>
      <c r="AB1423" s="564">
        <v>1</v>
      </c>
      <c r="AC1423" s="564">
        <v>1</v>
      </c>
      <c r="AD1423" s="564">
        <v>1</v>
      </c>
      <c r="AE1423" s="564">
        <v>1</v>
      </c>
      <c r="AF1423" s="564">
        <v>1</v>
      </c>
      <c r="AG1423" s="564">
        <v>1</v>
      </c>
      <c r="AH1423" s="564">
        <v>1</v>
      </c>
      <c r="AI1423" s="564">
        <v>1</v>
      </c>
      <c r="AJ1423" s="564">
        <v>1</v>
      </c>
      <c r="AK1423" s="564">
        <v>1</v>
      </c>
    </row>
    <row r="1424" spans="1:37">
      <c r="A1424">
        <v>1420</v>
      </c>
      <c r="B1424" s="564">
        <f t="shared" ca="1" si="138"/>
        <v>20</v>
      </c>
      <c r="C1424" s="564">
        <f t="shared" ca="1" si="133"/>
        <v>400</v>
      </c>
      <c r="D1424" s="564">
        <f t="shared" ca="1" si="136"/>
        <v>20</v>
      </c>
      <c r="E1424" s="564">
        <f t="shared" ca="1" si="134"/>
        <v>0</v>
      </c>
      <c r="F1424" s="564">
        <f t="shared" ca="1" si="137"/>
        <v>1</v>
      </c>
      <c r="G1424" s="564">
        <f t="shared" ca="1" si="135"/>
        <v>0.39649757268762964</v>
      </c>
      <c r="H1424" s="564">
        <v>1</v>
      </c>
      <c r="I1424" s="564">
        <v>1</v>
      </c>
      <c r="J1424" s="564">
        <v>1</v>
      </c>
      <c r="K1424" s="564">
        <v>1</v>
      </c>
      <c r="L1424" s="564">
        <v>1</v>
      </c>
      <c r="M1424" s="564">
        <v>1</v>
      </c>
      <c r="N1424" s="564">
        <v>1</v>
      </c>
      <c r="O1424" s="564">
        <v>1</v>
      </c>
      <c r="P1424" s="564">
        <v>1</v>
      </c>
      <c r="Q1424" s="564">
        <v>1</v>
      </c>
      <c r="R1424" s="564">
        <v>1</v>
      </c>
      <c r="S1424" s="564">
        <v>1</v>
      </c>
      <c r="T1424" s="564">
        <v>1</v>
      </c>
      <c r="U1424" s="564">
        <v>1</v>
      </c>
      <c r="V1424" s="564">
        <v>1</v>
      </c>
      <c r="W1424" s="564">
        <v>1</v>
      </c>
      <c r="X1424" s="564">
        <v>1</v>
      </c>
      <c r="Y1424" s="564">
        <v>1</v>
      </c>
      <c r="Z1424" s="564">
        <v>1</v>
      </c>
      <c r="AA1424" s="564">
        <v>1</v>
      </c>
      <c r="AB1424" s="564">
        <v>1</v>
      </c>
      <c r="AC1424" s="564">
        <v>1</v>
      </c>
      <c r="AD1424" s="564">
        <v>1</v>
      </c>
      <c r="AE1424" s="564">
        <v>1</v>
      </c>
      <c r="AF1424" s="564">
        <v>1</v>
      </c>
      <c r="AG1424" s="564">
        <v>1</v>
      </c>
      <c r="AH1424" s="564">
        <v>1</v>
      </c>
      <c r="AI1424" s="564">
        <v>1</v>
      </c>
      <c r="AJ1424" s="564">
        <v>1</v>
      </c>
      <c r="AK1424" s="564">
        <v>1</v>
      </c>
    </row>
    <row r="1425" spans="1:37">
      <c r="A1425">
        <v>1421</v>
      </c>
      <c r="B1425" s="564">
        <f t="shared" ca="1" si="138"/>
        <v>0</v>
      </c>
      <c r="C1425" s="564">
        <f t="shared" ca="1" si="133"/>
        <v>0</v>
      </c>
      <c r="D1425" s="564">
        <f t="shared" ca="1" si="136"/>
        <v>0</v>
      </c>
      <c r="E1425" s="564">
        <f t="shared" ca="1" si="134"/>
        <v>0</v>
      </c>
      <c r="F1425" s="564">
        <f t="shared" ca="1" si="137"/>
        <v>1</v>
      </c>
      <c r="G1425" s="564">
        <f t="shared" ca="1" si="135"/>
        <v>3.3113169414894319</v>
      </c>
      <c r="H1425" s="564">
        <v>0</v>
      </c>
      <c r="I1425" s="564">
        <v>0</v>
      </c>
      <c r="J1425" s="564">
        <v>0</v>
      </c>
      <c r="K1425" s="564">
        <v>0</v>
      </c>
      <c r="L1425" s="564">
        <v>0</v>
      </c>
      <c r="M1425" s="564">
        <v>0</v>
      </c>
      <c r="N1425" s="564">
        <v>0</v>
      </c>
      <c r="O1425" s="564">
        <v>0</v>
      </c>
      <c r="P1425" s="564">
        <v>0</v>
      </c>
      <c r="Q1425" s="564">
        <v>0</v>
      </c>
      <c r="R1425" s="564">
        <v>0</v>
      </c>
      <c r="S1425" s="564">
        <v>0</v>
      </c>
      <c r="T1425" s="564">
        <v>0</v>
      </c>
      <c r="U1425" s="564">
        <v>0</v>
      </c>
      <c r="V1425" s="564">
        <v>0</v>
      </c>
      <c r="W1425" s="564">
        <v>0</v>
      </c>
      <c r="X1425" s="564">
        <v>0</v>
      </c>
      <c r="Y1425" s="564">
        <v>0</v>
      </c>
      <c r="Z1425" s="564">
        <v>0</v>
      </c>
      <c r="AA1425" s="564">
        <v>0</v>
      </c>
      <c r="AB1425" s="564">
        <v>0</v>
      </c>
      <c r="AC1425" s="564">
        <v>0</v>
      </c>
      <c r="AD1425" s="564">
        <v>0</v>
      </c>
      <c r="AE1425" s="564">
        <v>0</v>
      </c>
      <c r="AF1425" s="564">
        <v>0</v>
      </c>
      <c r="AG1425" s="564">
        <v>0</v>
      </c>
      <c r="AH1425" s="564">
        <v>0</v>
      </c>
      <c r="AI1425" s="564">
        <v>0</v>
      </c>
      <c r="AJ1425" s="564">
        <v>0</v>
      </c>
      <c r="AK1425" s="564">
        <v>0</v>
      </c>
    </row>
    <row r="1426" spans="1:37">
      <c r="A1426">
        <v>1422</v>
      </c>
      <c r="B1426" s="564">
        <f t="shared" ca="1" si="138"/>
        <v>20</v>
      </c>
      <c r="C1426" s="564">
        <f t="shared" ca="1" si="133"/>
        <v>400</v>
      </c>
      <c r="D1426" s="564">
        <f t="shared" ca="1" si="136"/>
        <v>20</v>
      </c>
      <c r="E1426" s="564">
        <f t="shared" ca="1" si="134"/>
        <v>0</v>
      </c>
      <c r="F1426" s="564">
        <f t="shared" ca="1" si="137"/>
        <v>1</v>
      </c>
      <c r="G1426" s="564">
        <f t="shared" ca="1" si="135"/>
        <v>0.2984954030978586</v>
      </c>
      <c r="H1426" s="564">
        <v>1</v>
      </c>
      <c r="I1426" s="564">
        <v>1</v>
      </c>
      <c r="J1426" s="564">
        <v>1</v>
      </c>
      <c r="K1426" s="564">
        <v>1</v>
      </c>
      <c r="L1426" s="564">
        <v>1</v>
      </c>
      <c r="M1426" s="564">
        <v>1</v>
      </c>
      <c r="N1426" s="564">
        <v>1</v>
      </c>
      <c r="O1426" s="564">
        <v>1</v>
      </c>
      <c r="P1426" s="564">
        <v>1</v>
      </c>
      <c r="Q1426" s="564">
        <v>1</v>
      </c>
      <c r="R1426" s="564">
        <v>1</v>
      </c>
      <c r="S1426" s="564">
        <v>1</v>
      </c>
      <c r="T1426" s="564">
        <v>1</v>
      </c>
      <c r="U1426" s="564">
        <v>1</v>
      </c>
      <c r="V1426" s="564">
        <v>1</v>
      </c>
      <c r="W1426" s="564">
        <v>1</v>
      </c>
      <c r="X1426" s="564">
        <v>1</v>
      </c>
      <c r="Y1426" s="564">
        <v>1</v>
      </c>
      <c r="Z1426" s="564">
        <v>1</v>
      </c>
      <c r="AA1426" s="564">
        <v>1</v>
      </c>
      <c r="AB1426" s="564">
        <v>1</v>
      </c>
      <c r="AC1426" s="564">
        <v>1</v>
      </c>
      <c r="AD1426" s="564">
        <v>1</v>
      </c>
      <c r="AE1426" s="564">
        <v>1</v>
      </c>
      <c r="AF1426" s="564">
        <v>1</v>
      </c>
      <c r="AG1426" s="564">
        <v>1</v>
      </c>
      <c r="AH1426" s="564">
        <v>1</v>
      </c>
      <c r="AI1426" s="564">
        <v>1</v>
      </c>
      <c r="AJ1426" s="564">
        <v>1</v>
      </c>
      <c r="AK1426" s="564">
        <v>1</v>
      </c>
    </row>
    <row r="1427" spans="1:37">
      <c r="A1427">
        <v>1423</v>
      </c>
      <c r="B1427" s="564">
        <f t="shared" ca="1" si="138"/>
        <v>15</v>
      </c>
      <c r="C1427" s="564">
        <f t="shared" ca="1" si="133"/>
        <v>225</v>
      </c>
      <c r="D1427" s="564">
        <f t="shared" ca="1" si="136"/>
        <v>15</v>
      </c>
      <c r="E1427" s="564">
        <f t="shared" ca="1" si="134"/>
        <v>3.75</v>
      </c>
      <c r="F1427" s="564">
        <f t="shared" ca="1" si="137"/>
        <v>0.60526315789473684</v>
      </c>
      <c r="G1427" s="564">
        <f t="shared" ca="1" si="135"/>
        <v>1.4035118079458955</v>
      </c>
      <c r="H1427" s="564">
        <v>0</v>
      </c>
      <c r="I1427" s="564">
        <v>0</v>
      </c>
      <c r="J1427" s="564">
        <v>1</v>
      </c>
      <c r="K1427" s="564">
        <v>1</v>
      </c>
      <c r="L1427" s="564">
        <v>1</v>
      </c>
      <c r="M1427" s="564">
        <v>1</v>
      </c>
      <c r="N1427" s="564">
        <v>1</v>
      </c>
      <c r="O1427" s="564">
        <v>1</v>
      </c>
      <c r="P1427" s="564">
        <v>1</v>
      </c>
      <c r="Q1427" s="564">
        <v>1</v>
      </c>
      <c r="R1427" s="564">
        <v>1</v>
      </c>
      <c r="S1427" s="564">
        <v>1</v>
      </c>
      <c r="T1427" s="564">
        <v>1</v>
      </c>
      <c r="U1427" s="564">
        <v>1</v>
      </c>
      <c r="V1427" s="564">
        <v>1</v>
      </c>
      <c r="W1427" s="564">
        <v>1</v>
      </c>
      <c r="X1427" s="564">
        <v>0</v>
      </c>
      <c r="Y1427" s="564">
        <v>0</v>
      </c>
      <c r="Z1427" s="564">
        <v>1</v>
      </c>
      <c r="AA1427" s="564">
        <v>0</v>
      </c>
      <c r="AB1427" s="564">
        <v>0</v>
      </c>
      <c r="AC1427" s="564">
        <v>0</v>
      </c>
      <c r="AD1427" s="564">
        <v>1</v>
      </c>
      <c r="AE1427" s="564">
        <v>1</v>
      </c>
      <c r="AF1427" s="564">
        <v>1</v>
      </c>
      <c r="AG1427" s="564">
        <v>1</v>
      </c>
      <c r="AH1427" s="564">
        <v>1</v>
      </c>
      <c r="AI1427" s="564">
        <v>1</v>
      </c>
      <c r="AJ1427" s="564">
        <v>1</v>
      </c>
      <c r="AK1427" s="564">
        <v>1</v>
      </c>
    </row>
    <row r="1428" spans="1:37">
      <c r="A1428">
        <v>1424</v>
      </c>
      <c r="B1428" s="564">
        <f t="shared" ca="1" si="138"/>
        <v>0</v>
      </c>
      <c r="C1428" s="564">
        <f t="shared" ca="1" si="133"/>
        <v>0</v>
      </c>
      <c r="D1428" s="564">
        <f t="shared" ca="1" si="136"/>
        <v>0</v>
      </c>
      <c r="E1428" s="564">
        <f t="shared" ca="1" si="134"/>
        <v>0</v>
      </c>
      <c r="F1428" s="564">
        <f t="shared" ca="1" si="137"/>
        <v>1</v>
      </c>
      <c r="G1428" s="564">
        <f t="shared" ca="1" si="135"/>
        <v>-2.9974067353487586</v>
      </c>
      <c r="H1428" s="564">
        <v>0</v>
      </c>
      <c r="I1428" s="564">
        <v>0</v>
      </c>
      <c r="J1428" s="564">
        <v>0</v>
      </c>
      <c r="K1428" s="564">
        <v>0</v>
      </c>
      <c r="L1428" s="564">
        <v>0</v>
      </c>
      <c r="M1428" s="564">
        <v>0</v>
      </c>
      <c r="N1428" s="564">
        <v>0</v>
      </c>
      <c r="O1428" s="564">
        <v>0</v>
      </c>
      <c r="P1428" s="564">
        <v>0</v>
      </c>
      <c r="Q1428" s="564">
        <v>0</v>
      </c>
      <c r="R1428" s="564">
        <v>0</v>
      </c>
      <c r="S1428" s="564">
        <v>0</v>
      </c>
      <c r="T1428" s="564">
        <v>0</v>
      </c>
      <c r="U1428" s="564">
        <v>0</v>
      </c>
      <c r="V1428" s="564">
        <v>0</v>
      </c>
      <c r="W1428" s="564">
        <v>0</v>
      </c>
      <c r="X1428" s="564">
        <v>0</v>
      </c>
      <c r="Y1428" s="564">
        <v>0</v>
      </c>
      <c r="Z1428" s="564">
        <v>0</v>
      </c>
      <c r="AA1428" s="564">
        <v>0</v>
      </c>
      <c r="AB1428" s="564">
        <v>0</v>
      </c>
      <c r="AC1428" s="564">
        <v>0</v>
      </c>
      <c r="AD1428" s="564">
        <v>0</v>
      </c>
      <c r="AE1428" s="564">
        <v>0</v>
      </c>
      <c r="AF1428" s="564">
        <v>0</v>
      </c>
      <c r="AG1428" s="564">
        <v>0</v>
      </c>
      <c r="AH1428" s="564">
        <v>0</v>
      </c>
      <c r="AI1428" s="564">
        <v>0</v>
      </c>
      <c r="AJ1428" s="564">
        <v>0</v>
      </c>
      <c r="AK1428" s="564">
        <v>0</v>
      </c>
    </row>
    <row r="1429" spans="1:37">
      <c r="A1429">
        <v>1425</v>
      </c>
      <c r="B1429" s="564">
        <f t="shared" ca="1" si="138"/>
        <v>0</v>
      </c>
      <c r="C1429" s="564">
        <f t="shared" ca="1" si="133"/>
        <v>0</v>
      </c>
      <c r="D1429" s="564">
        <f t="shared" ca="1" si="136"/>
        <v>0</v>
      </c>
      <c r="E1429" s="564">
        <f t="shared" ca="1" si="134"/>
        <v>0</v>
      </c>
      <c r="F1429" s="564">
        <f t="shared" ca="1" si="137"/>
        <v>1</v>
      </c>
      <c r="G1429" s="564">
        <f t="shared" ca="1" si="135"/>
        <v>-9.9669466040564014</v>
      </c>
      <c r="H1429" s="564">
        <v>0</v>
      </c>
      <c r="I1429" s="564">
        <v>0</v>
      </c>
      <c r="J1429" s="564">
        <v>0</v>
      </c>
      <c r="K1429" s="564">
        <v>0</v>
      </c>
      <c r="L1429" s="564">
        <v>0</v>
      </c>
      <c r="M1429" s="564">
        <v>0</v>
      </c>
      <c r="N1429" s="564">
        <v>0</v>
      </c>
      <c r="O1429" s="564">
        <v>0</v>
      </c>
      <c r="P1429" s="564">
        <v>0</v>
      </c>
      <c r="Q1429" s="564">
        <v>0</v>
      </c>
      <c r="R1429" s="564">
        <v>0</v>
      </c>
      <c r="S1429" s="564">
        <v>0</v>
      </c>
      <c r="T1429" s="564">
        <v>0</v>
      </c>
      <c r="U1429" s="564">
        <v>0</v>
      </c>
      <c r="V1429" s="564">
        <v>0</v>
      </c>
      <c r="W1429" s="564">
        <v>0</v>
      </c>
      <c r="X1429" s="564">
        <v>0</v>
      </c>
      <c r="Y1429" s="564">
        <v>0</v>
      </c>
      <c r="Z1429" s="564">
        <v>0</v>
      </c>
      <c r="AA1429" s="564">
        <v>0</v>
      </c>
      <c r="AB1429" s="564">
        <v>0</v>
      </c>
      <c r="AC1429" s="564">
        <v>0</v>
      </c>
      <c r="AD1429" s="564">
        <v>0</v>
      </c>
      <c r="AE1429" s="564">
        <v>0</v>
      </c>
      <c r="AF1429" s="564">
        <v>0</v>
      </c>
      <c r="AG1429" s="564">
        <v>0</v>
      </c>
      <c r="AH1429" s="564">
        <v>0</v>
      </c>
      <c r="AI1429" s="564">
        <v>0</v>
      </c>
      <c r="AJ1429" s="564">
        <v>0</v>
      </c>
      <c r="AK1429" s="564">
        <v>0</v>
      </c>
    </row>
    <row r="1430" spans="1:37">
      <c r="A1430">
        <v>1426</v>
      </c>
      <c r="B1430" s="564">
        <f t="shared" ca="1" si="138"/>
        <v>20</v>
      </c>
      <c r="C1430" s="564">
        <f t="shared" ca="1" si="133"/>
        <v>400</v>
      </c>
      <c r="D1430" s="564">
        <f t="shared" ca="1" si="136"/>
        <v>20</v>
      </c>
      <c r="E1430" s="564">
        <f t="shared" ca="1" si="134"/>
        <v>0</v>
      </c>
      <c r="F1430" s="564">
        <f t="shared" ca="1" si="137"/>
        <v>1</v>
      </c>
      <c r="G1430" s="564">
        <f t="shared" ca="1" si="135"/>
        <v>-5.3199955836948245</v>
      </c>
      <c r="H1430" s="564">
        <v>1</v>
      </c>
      <c r="I1430" s="564">
        <v>1</v>
      </c>
      <c r="J1430" s="564">
        <v>1</v>
      </c>
      <c r="K1430" s="564">
        <v>1</v>
      </c>
      <c r="L1430" s="564">
        <v>1</v>
      </c>
      <c r="M1430" s="564">
        <v>1</v>
      </c>
      <c r="N1430" s="564">
        <v>1</v>
      </c>
      <c r="O1430" s="564">
        <v>1</v>
      </c>
      <c r="P1430" s="564">
        <v>1</v>
      </c>
      <c r="Q1430" s="564">
        <v>1</v>
      </c>
      <c r="R1430" s="564">
        <v>1</v>
      </c>
      <c r="S1430" s="564">
        <v>1</v>
      </c>
      <c r="T1430" s="564">
        <v>1</v>
      </c>
      <c r="U1430" s="564">
        <v>1</v>
      </c>
      <c r="V1430" s="564">
        <v>1</v>
      </c>
      <c r="W1430" s="564">
        <v>1</v>
      </c>
      <c r="X1430" s="564">
        <v>1</v>
      </c>
      <c r="Y1430" s="564">
        <v>1</v>
      </c>
      <c r="Z1430" s="564">
        <v>1</v>
      </c>
      <c r="AA1430" s="564">
        <v>1</v>
      </c>
      <c r="AB1430" s="564">
        <v>1</v>
      </c>
      <c r="AC1430" s="564">
        <v>1</v>
      </c>
      <c r="AD1430" s="564">
        <v>1</v>
      </c>
      <c r="AE1430" s="564">
        <v>1</v>
      </c>
      <c r="AF1430" s="564">
        <v>1</v>
      </c>
      <c r="AG1430" s="564">
        <v>1</v>
      </c>
      <c r="AH1430" s="564">
        <v>1</v>
      </c>
      <c r="AI1430" s="564">
        <v>1</v>
      </c>
      <c r="AJ1430" s="564">
        <v>1</v>
      </c>
      <c r="AK1430" s="564">
        <v>1</v>
      </c>
    </row>
    <row r="1431" spans="1:37">
      <c r="A1431">
        <v>1427</v>
      </c>
      <c r="B1431" s="564">
        <f t="shared" ca="1" si="138"/>
        <v>20</v>
      </c>
      <c r="C1431" s="564">
        <f t="shared" ca="1" si="133"/>
        <v>400</v>
      </c>
      <c r="D1431" s="564">
        <f t="shared" ca="1" si="136"/>
        <v>20</v>
      </c>
      <c r="E1431" s="564">
        <f t="shared" ca="1" si="134"/>
        <v>0</v>
      </c>
      <c r="F1431" s="564">
        <f t="shared" ca="1" si="137"/>
        <v>1</v>
      </c>
      <c r="G1431" s="564">
        <f t="shared" ca="1" si="135"/>
        <v>-2.744525954299049</v>
      </c>
      <c r="H1431" s="564">
        <v>1</v>
      </c>
      <c r="I1431" s="564">
        <v>1</v>
      </c>
      <c r="J1431" s="564">
        <v>1</v>
      </c>
      <c r="K1431" s="564">
        <v>1</v>
      </c>
      <c r="L1431" s="564">
        <v>1</v>
      </c>
      <c r="M1431" s="564">
        <v>1</v>
      </c>
      <c r="N1431" s="564">
        <v>1</v>
      </c>
      <c r="O1431" s="564">
        <v>1</v>
      </c>
      <c r="P1431" s="564">
        <v>1</v>
      </c>
      <c r="Q1431" s="564">
        <v>1</v>
      </c>
      <c r="R1431" s="564">
        <v>1</v>
      </c>
      <c r="S1431" s="564">
        <v>1</v>
      </c>
      <c r="T1431" s="564">
        <v>1</v>
      </c>
      <c r="U1431" s="564">
        <v>1</v>
      </c>
      <c r="V1431" s="564">
        <v>1</v>
      </c>
      <c r="W1431" s="564">
        <v>1</v>
      </c>
      <c r="X1431" s="564">
        <v>1</v>
      </c>
      <c r="Y1431" s="564">
        <v>1</v>
      </c>
      <c r="Z1431" s="564">
        <v>1</v>
      </c>
      <c r="AA1431" s="564">
        <v>1</v>
      </c>
      <c r="AB1431" s="564">
        <v>1</v>
      </c>
      <c r="AC1431" s="564">
        <v>1</v>
      </c>
      <c r="AD1431" s="564">
        <v>1</v>
      </c>
      <c r="AE1431" s="564">
        <v>1</v>
      </c>
      <c r="AF1431" s="564">
        <v>1</v>
      </c>
      <c r="AG1431" s="564">
        <v>1</v>
      </c>
      <c r="AH1431" s="564">
        <v>1</v>
      </c>
      <c r="AI1431" s="564">
        <v>1</v>
      </c>
      <c r="AJ1431" s="564">
        <v>1</v>
      </c>
      <c r="AK1431" s="564">
        <v>1</v>
      </c>
    </row>
    <row r="1432" spans="1:37">
      <c r="A1432">
        <v>1428</v>
      </c>
      <c r="B1432" s="564">
        <f t="shared" ca="1" si="138"/>
        <v>20</v>
      </c>
      <c r="C1432" s="564">
        <f t="shared" ca="1" si="133"/>
        <v>400</v>
      </c>
      <c r="D1432" s="564">
        <f t="shared" ca="1" si="136"/>
        <v>20</v>
      </c>
      <c r="E1432" s="564">
        <f t="shared" ca="1" si="134"/>
        <v>0</v>
      </c>
      <c r="F1432" s="564">
        <f t="shared" ca="1" si="137"/>
        <v>1</v>
      </c>
      <c r="G1432" s="564">
        <f t="shared" ca="1" si="135"/>
        <v>3.6967916572176991</v>
      </c>
      <c r="H1432" s="564">
        <v>1</v>
      </c>
      <c r="I1432" s="564">
        <v>1</v>
      </c>
      <c r="J1432" s="564">
        <v>1</v>
      </c>
      <c r="K1432" s="564">
        <v>1</v>
      </c>
      <c r="L1432" s="564">
        <v>1</v>
      </c>
      <c r="M1432" s="564">
        <v>1</v>
      </c>
      <c r="N1432" s="564">
        <v>1</v>
      </c>
      <c r="O1432" s="564">
        <v>1</v>
      </c>
      <c r="P1432" s="564">
        <v>1</v>
      </c>
      <c r="Q1432" s="564">
        <v>1</v>
      </c>
      <c r="R1432" s="564">
        <v>1</v>
      </c>
      <c r="S1432" s="564">
        <v>1</v>
      </c>
      <c r="T1432" s="564">
        <v>1</v>
      </c>
      <c r="U1432" s="564">
        <v>1</v>
      </c>
      <c r="V1432" s="564">
        <v>1</v>
      </c>
      <c r="W1432" s="564">
        <v>1</v>
      </c>
      <c r="X1432" s="564">
        <v>1</v>
      </c>
      <c r="Y1432" s="564">
        <v>1</v>
      </c>
      <c r="Z1432" s="564">
        <v>1</v>
      </c>
      <c r="AA1432" s="564">
        <v>1</v>
      </c>
      <c r="AB1432" s="564">
        <v>1</v>
      </c>
      <c r="AC1432" s="564">
        <v>1</v>
      </c>
      <c r="AD1432" s="564">
        <v>1</v>
      </c>
      <c r="AE1432" s="564">
        <v>1</v>
      </c>
      <c r="AF1432" s="564">
        <v>1</v>
      </c>
      <c r="AG1432" s="564">
        <v>1</v>
      </c>
      <c r="AH1432" s="564">
        <v>1</v>
      </c>
      <c r="AI1432" s="564">
        <v>1</v>
      </c>
      <c r="AJ1432" s="564">
        <v>1</v>
      </c>
      <c r="AK1432" s="564">
        <v>1</v>
      </c>
    </row>
    <row r="1433" spans="1:37">
      <c r="A1433">
        <v>1429</v>
      </c>
      <c r="B1433" s="564">
        <f t="shared" ca="1" si="138"/>
        <v>20</v>
      </c>
      <c r="C1433" s="564">
        <f t="shared" ca="1" si="133"/>
        <v>400</v>
      </c>
      <c r="D1433" s="564">
        <f t="shared" ca="1" si="136"/>
        <v>20</v>
      </c>
      <c r="E1433" s="564">
        <f t="shared" ca="1" si="134"/>
        <v>0</v>
      </c>
      <c r="F1433" s="564">
        <f t="shared" ca="1" si="137"/>
        <v>1</v>
      </c>
      <c r="G1433" s="564">
        <f t="shared" ca="1" si="135"/>
        <v>5.1330388640664069</v>
      </c>
      <c r="H1433" s="564">
        <v>1</v>
      </c>
      <c r="I1433" s="564">
        <v>1</v>
      </c>
      <c r="J1433" s="564">
        <v>1</v>
      </c>
      <c r="K1433" s="564">
        <v>1</v>
      </c>
      <c r="L1433" s="564">
        <v>1</v>
      </c>
      <c r="M1433" s="564">
        <v>1</v>
      </c>
      <c r="N1433" s="564">
        <v>1</v>
      </c>
      <c r="O1433" s="564">
        <v>1</v>
      </c>
      <c r="P1433" s="564">
        <v>1</v>
      </c>
      <c r="Q1433" s="564">
        <v>1</v>
      </c>
      <c r="R1433" s="564">
        <v>1</v>
      </c>
      <c r="S1433" s="564">
        <v>1</v>
      </c>
      <c r="T1433" s="564">
        <v>1</v>
      </c>
      <c r="U1433" s="564">
        <v>1</v>
      </c>
      <c r="V1433" s="564">
        <v>1</v>
      </c>
      <c r="W1433" s="564">
        <v>1</v>
      </c>
      <c r="X1433" s="564">
        <v>1</v>
      </c>
      <c r="Y1433" s="564">
        <v>1</v>
      </c>
      <c r="Z1433" s="564">
        <v>1</v>
      </c>
      <c r="AA1433" s="564">
        <v>1</v>
      </c>
      <c r="AB1433" s="564">
        <v>1</v>
      </c>
      <c r="AC1433" s="564">
        <v>1</v>
      </c>
      <c r="AD1433" s="564">
        <v>1</v>
      </c>
      <c r="AE1433" s="564">
        <v>1</v>
      </c>
      <c r="AF1433" s="564">
        <v>1</v>
      </c>
      <c r="AG1433" s="564">
        <v>1</v>
      </c>
      <c r="AH1433" s="564">
        <v>1</v>
      </c>
      <c r="AI1433" s="564">
        <v>1</v>
      </c>
      <c r="AJ1433" s="564">
        <v>1</v>
      </c>
      <c r="AK1433" s="564">
        <v>1</v>
      </c>
    </row>
    <row r="1434" spans="1:37">
      <c r="A1434">
        <v>1430</v>
      </c>
      <c r="B1434" s="564">
        <f t="shared" ca="1" si="138"/>
        <v>20</v>
      </c>
      <c r="C1434" s="564">
        <f t="shared" ca="1" si="133"/>
        <v>400</v>
      </c>
      <c r="D1434" s="564">
        <f t="shared" ca="1" si="136"/>
        <v>20</v>
      </c>
      <c r="E1434" s="564">
        <f t="shared" ca="1" si="134"/>
        <v>0</v>
      </c>
      <c r="F1434" s="564">
        <f t="shared" ca="1" si="137"/>
        <v>1</v>
      </c>
      <c r="G1434" s="564">
        <f t="shared" ca="1" si="135"/>
        <v>9.9579452634698917E-2</v>
      </c>
      <c r="H1434" s="564">
        <v>1</v>
      </c>
      <c r="I1434" s="564">
        <v>1</v>
      </c>
      <c r="J1434" s="564">
        <v>1</v>
      </c>
      <c r="K1434" s="564">
        <v>1</v>
      </c>
      <c r="L1434" s="564">
        <v>1</v>
      </c>
      <c r="M1434" s="564">
        <v>1</v>
      </c>
      <c r="N1434" s="564">
        <v>1</v>
      </c>
      <c r="O1434" s="564">
        <v>1</v>
      </c>
      <c r="P1434" s="564">
        <v>1</v>
      </c>
      <c r="Q1434" s="564">
        <v>1</v>
      </c>
      <c r="R1434" s="564">
        <v>1</v>
      </c>
      <c r="S1434" s="564">
        <v>1</v>
      </c>
      <c r="T1434" s="564">
        <v>1</v>
      </c>
      <c r="U1434" s="564">
        <v>1</v>
      </c>
      <c r="V1434" s="564">
        <v>1</v>
      </c>
      <c r="W1434" s="564">
        <v>1</v>
      </c>
      <c r="X1434" s="564">
        <v>1</v>
      </c>
      <c r="Y1434" s="564">
        <v>1</v>
      </c>
      <c r="Z1434" s="564">
        <v>1</v>
      </c>
      <c r="AA1434" s="564">
        <v>1</v>
      </c>
      <c r="AB1434" s="564">
        <v>1</v>
      </c>
      <c r="AC1434" s="564">
        <v>1</v>
      </c>
      <c r="AD1434" s="564">
        <v>1</v>
      </c>
      <c r="AE1434" s="564">
        <v>1</v>
      </c>
      <c r="AF1434" s="564">
        <v>1</v>
      </c>
      <c r="AG1434" s="564">
        <v>1</v>
      </c>
      <c r="AH1434" s="564">
        <v>1</v>
      </c>
      <c r="AI1434" s="564">
        <v>1</v>
      </c>
      <c r="AJ1434" s="564">
        <v>1</v>
      </c>
      <c r="AK1434" s="564">
        <v>1</v>
      </c>
    </row>
    <row r="1435" spans="1:37">
      <c r="A1435">
        <v>1431</v>
      </c>
      <c r="B1435" s="564">
        <f t="shared" ca="1" si="138"/>
        <v>20</v>
      </c>
      <c r="C1435" s="564">
        <f t="shared" ca="1" si="133"/>
        <v>400</v>
      </c>
      <c r="D1435" s="564">
        <f t="shared" ca="1" si="136"/>
        <v>20</v>
      </c>
      <c r="E1435" s="564">
        <f t="shared" ca="1" si="134"/>
        <v>0</v>
      </c>
      <c r="F1435" s="564">
        <f t="shared" ca="1" si="137"/>
        <v>1</v>
      </c>
      <c r="G1435" s="564">
        <f t="shared" ca="1" si="135"/>
        <v>0.64596847635537769</v>
      </c>
      <c r="H1435" s="564">
        <v>1</v>
      </c>
      <c r="I1435" s="564">
        <v>1</v>
      </c>
      <c r="J1435" s="564">
        <v>1</v>
      </c>
      <c r="K1435" s="564">
        <v>1</v>
      </c>
      <c r="L1435" s="564">
        <v>1</v>
      </c>
      <c r="M1435" s="564">
        <v>1</v>
      </c>
      <c r="N1435" s="564">
        <v>1</v>
      </c>
      <c r="O1435" s="564">
        <v>1</v>
      </c>
      <c r="P1435" s="564">
        <v>1</v>
      </c>
      <c r="Q1435" s="564">
        <v>1</v>
      </c>
      <c r="R1435" s="564">
        <v>1</v>
      </c>
      <c r="S1435" s="564">
        <v>1</v>
      </c>
      <c r="T1435" s="564">
        <v>1</v>
      </c>
      <c r="U1435" s="564">
        <v>1</v>
      </c>
      <c r="V1435" s="564">
        <v>1</v>
      </c>
      <c r="W1435" s="564">
        <v>1</v>
      </c>
      <c r="X1435" s="564">
        <v>1</v>
      </c>
      <c r="Y1435" s="564">
        <v>1</v>
      </c>
      <c r="Z1435" s="564">
        <v>1</v>
      </c>
      <c r="AA1435" s="564">
        <v>1</v>
      </c>
      <c r="AB1435" s="564">
        <v>1</v>
      </c>
      <c r="AC1435" s="564">
        <v>1</v>
      </c>
      <c r="AD1435" s="564">
        <v>1</v>
      </c>
      <c r="AE1435" s="564">
        <v>1</v>
      </c>
      <c r="AF1435" s="564">
        <v>1</v>
      </c>
      <c r="AG1435" s="564">
        <v>1</v>
      </c>
      <c r="AH1435" s="564">
        <v>1</v>
      </c>
      <c r="AI1435" s="564">
        <v>1</v>
      </c>
      <c r="AJ1435" s="564">
        <v>1</v>
      </c>
      <c r="AK1435" s="564">
        <v>1</v>
      </c>
    </row>
    <row r="1436" spans="1:37">
      <c r="A1436">
        <v>1432</v>
      </c>
      <c r="B1436" s="564">
        <f t="shared" ca="1" si="138"/>
        <v>20</v>
      </c>
      <c r="C1436" s="564">
        <f t="shared" ca="1" si="133"/>
        <v>400</v>
      </c>
      <c r="D1436" s="564">
        <f t="shared" ca="1" si="136"/>
        <v>20</v>
      </c>
      <c r="E1436" s="564">
        <f t="shared" ca="1" si="134"/>
        <v>0</v>
      </c>
      <c r="F1436" s="564">
        <f t="shared" ca="1" si="137"/>
        <v>1</v>
      </c>
      <c r="G1436" s="564">
        <f t="shared" ca="1" si="135"/>
        <v>4.0978605071760281</v>
      </c>
      <c r="H1436" s="564">
        <v>1</v>
      </c>
      <c r="I1436" s="564">
        <v>1</v>
      </c>
      <c r="J1436" s="564">
        <v>1</v>
      </c>
      <c r="K1436" s="564">
        <v>1</v>
      </c>
      <c r="L1436" s="564">
        <v>1</v>
      </c>
      <c r="M1436" s="564">
        <v>1</v>
      </c>
      <c r="N1436" s="564">
        <v>1</v>
      </c>
      <c r="O1436" s="564">
        <v>1</v>
      </c>
      <c r="P1436" s="564">
        <v>1</v>
      </c>
      <c r="Q1436" s="564">
        <v>1</v>
      </c>
      <c r="R1436" s="564">
        <v>1</v>
      </c>
      <c r="S1436" s="564">
        <v>1</v>
      </c>
      <c r="T1436" s="564">
        <v>1</v>
      </c>
      <c r="U1436" s="564">
        <v>1</v>
      </c>
      <c r="V1436" s="564">
        <v>1</v>
      </c>
      <c r="W1436" s="564">
        <v>1</v>
      </c>
      <c r="X1436" s="564">
        <v>1</v>
      </c>
      <c r="Y1436" s="564">
        <v>1</v>
      </c>
      <c r="Z1436" s="564">
        <v>1</v>
      </c>
      <c r="AA1436" s="564">
        <v>1</v>
      </c>
      <c r="AB1436" s="564">
        <v>1</v>
      </c>
      <c r="AC1436" s="564">
        <v>1</v>
      </c>
      <c r="AD1436" s="564">
        <v>1</v>
      </c>
      <c r="AE1436" s="564">
        <v>1</v>
      </c>
      <c r="AF1436" s="564">
        <v>1</v>
      </c>
      <c r="AG1436" s="564">
        <v>1</v>
      </c>
      <c r="AH1436" s="564">
        <v>1</v>
      </c>
      <c r="AI1436" s="564">
        <v>1</v>
      </c>
      <c r="AJ1436" s="564">
        <v>1</v>
      </c>
      <c r="AK1436" s="564">
        <v>1</v>
      </c>
    </row>
    <row r="1437" spans="1:37">
      <c r="A1437">
        <v>1433</v>
      </c>
      <c r="B1437" s="564">
        <f t="shared" ca="1" si="138"/>
        <v>20</v>
      </c>
      <c r="C1437" s="564">
        <f t="shared" ca="1" si="133"/>
        <v>400</v>
      </c>
      <c r="D1437" s="564">
        <f t="shared" ca="1" si="136"/>
        <v>20</v>
      </c>
      <c r="E1437" s="564">
        <f t="shared" ca="1" si="134"/>
        <v>0</v>
      </c>
      <c r="F1437" s="564">
        <f t="shared" ca="1" si="137"/>
        <v>1</v>
      </c>
      <c r="G1437" s="564">
        <f t="shared" ca="1" si="135"/>
        <v>-4.3390711470374175</v>
      </c>
      <c r="H1437" s="564">
        <v>1</v>
      </c>
      <c r="I1437" s="564">
        <v>1</v>
      </c>
      <c r="J1437" s="564">
        <v>1</v>
      </c>
      <c r="K1437" s="564">
        <v>1</v>
      </c>
      <c r="L1437" s="564">
        <v>1</v>
      </c>
      <c r="M1437" s="564">
        <v>1</v>
      </c>
      <c r="N1437" s="564">
        <v>1</v>
      </c>
      <c r="O1437" s="564">
        <v>1</v>
      </c>
      <c r="P1437" s="564">
        <v>1</v>
      </c>
      <c r="Q1437" s="564">
        <v>1</v>
      </c>
      <c r="R1437" s="564">
        <v>1</v>
      </c>
      <c r="S1437" s="564">
        <v>1</v>
      </c>
      <c r="T1437" s="564">
        <v>1</v>
      </c>
      <c r="U1437" s="564">
        <v>1</v>
      </c>
      <c r="V1437" s="564">
        <v>1</v>
      </c>
      <c r="W1437" s="564">
        <v>1</v>
      </c>
      <c r="X1437" s="564">
        <v>1</v>
      </c>
      <c r="Y1437" s="564">
        <v>1</v>
      </c>
      <c r="Z1437" s="564">
        <v>1</v>
      </c>
      <c r="AA1437" s="564">
        <v>1</v>
      </c>
      <c r="AB1437" s="564">
        <v>1</v>
      </c>
      <c r="AC1437" s="564">
        <v>1</v>
      </c>
      <c r="AD1437" s="564">
        <v>1</v>
      </c>
      <c r="AE1437" s="564">
        <v>1</v>
      </c>
      <c r="AF1437" s="564">
        <v>1</v>
      </c>
      <c r="AG1437" s="564">
        <v>1</v>
      </c>
      <c r="AH1437" s="564">
        <v>1</v>
      </c>
      <c r="AI1437" s="564">
        <v>1</v>
      </c>
      <c r="AJ1437" s="564">
        <v>1</v>
      </c>
      <c r="AK1437" s="564">
        <v>1</v>
      </c>
    </row>
    <row r="1438" spans="1:37">
      <c r="A1438">
        <v>1434</v>
      </c>
      <c r="B1438" s="564">
        <f t="shared" ca="1" si="138"/>
        <v>0</v>
      </c>
      <c r="C1438" s="564">
        <f t="shared" ca="1" si="133"/>
        <v>0</v>
      </c>
      <c r="D1438" s="564">
        <f t="shared" ca="1" si="136"/>
        <v>0</v>
      </c>
      <c r="E1438" s="564">
        <f t="shared" ca="1" si="134"/>
        <v>0</v>
      </c>
      <c r="F1438" s="564">
        <f t="shared" ca="1" si="137"/>
        <v>1</v>
      </c>
      <c r="G1438" s="564">
        <f t="shared" ca="1" si="135"/>
        <v>14.766459144748874</v>
      </c>
      <c r="H1438" s="564">
        <v>0</v>
      </c>
      <c r="I1438" s="564">
        <v>0</v>
      </c>
      <c r="J1438" s="564">
        <v>0</v>
      </c>
      <c r="K1438" s="564">
        <v>0</v>
      </c>
      <c r="L1438" s="564">
        <v>0</v>
      </c>
      <c r="M1438" s="564">
        <v>0</v>
      </c>
      <c r="N1438" s="564">
        <v>0</v>
      </c>
      <c r="O1438" s="564">
        <v>0</v>
      </c>
      <c r="P1438" s="564">
        <v>0</v>
      </c>
      <c r="Q1438" s="564">
        <v>0</v>
      </c>
      <c r="R1438" s="564">
        <v>0</v>
      </c>
      <c r="S1438" s="564">
        <v>0</v>
      </c>
      <c r="T1438" s="564">
        <v>0</v>
      </c>
      <c r="U1438" s="564">
        <v>0</v>
      </c>
      <c r="V1438" s="564">
        <v>0</v>
      </c>
      <c r="W1438" s="564">
        <v>0</v>
      </c>
      <c r="X1438" s="564">
        <v>0</v>
      </c>
      <c r="Y1438" s="564">
        <v>0</v>
      </c>
      <c r="Z1438" s="564">
        <v>0</v>
      </c>
      <c r="AA1438" s="564">
        <v>0</v>
      </c>
      <c r="AB1438" s="564">
        <v>0</v>
      </c>
      <c r="AC1438" s="564">
        <v>0</v>
      </c>
      <c r="AD1438" s="564">
        <v>0</v>
      </c>
      <c r="AE1438" s="564">
        <v>0</v>
      </c>
      <c r="AF1438" s="564">
        <v>0</v>
      </c>
      <c r="AG1438" s="564">
        <v>0</v>
      </c>
      <c r="AH1438" s="564">
        <v>0</v>
      </c>
      <c r="AI1438" s="564">
        <v>0</v>
      </c>
      <c r="AJ1438" s="564">
        <v>0</v>
      </c>
      <c r="AK1438" s="564">
        <v>0</v>
      </c>
    </row>
    <row r="1439" spans="1:37">
      <c r="A1439">
        <v>1435</v>
      </c>
      <c r="B1439" s="564">
        <f t="shared" ca="1" si="138"/>
        <v>20</v>
      </c>
      <c r="C1439" s="564">
        <f t="shared" ca="1" si="133"/>
        <v>400</v>
      </c>
      <c r="D1439" s="564">
        <f t="shared" ca="1" si="136"/>
        <v>20</v>
      </c>
      <c r="E1439" s="564">
        <f t="shared" ca="1" si="134"/>
        <v>0</v>
      </c>
      <c r="F1439" s="564">
        <f t="shared" ca="1" si="137"/>
        <v>1</v>
      </c>
      <c r="G1439" s="564">
        <f t="shared" ca="1" si="135"/>
        <v>4.5608394891076571</v>
      </c>
      <c r="H1439" s="564">
        <v>1</v>
      </c>
      <c r="I1439" s="564">
        <v>1</v>
      </c>
      <c r="J1439" s="564">
        <v>1</v>
      </c>
      <c r="K1439" s="564">
        <v>1</v>
      </c>
      <c r="L1439" s="564">
        <v>1</v>
      </c>
      <c r="M1439" s="564">
        <v>1</v>
      </c>
      <c r="N1439" s="564">
        <v>1</v>
      </c>
      <c r="O1439" s="564">
        <v>1</v>
      </c>
      <c r="P1439" s="564">
        <v>1</v>
      </c>
      <c r="Q1439" s="564">
        <v>1</v>
      </c>
      <c r="R1439" s="564">
        <v>1</v>
      </c>
      <c r="S1439" s="564">
        <v>1</v>
      </c>
      <c r="T1439" s="564">
        <v>1</v>
      </c>
      <c r="U1439" s="564">
        <v>1</v>
      </c>
      <c r="V1439" s="564">
        <v>1</v>
      </c>
      <c r="W1439" s="564">
        <v>1</v>
      </c>
      <c r="X1439" s="564">
        <v>1</v>
      </c>
      <c r="Y1439" s="564">
        <v>1</v>
      </c>
      <c r="Z1439" s="564">
        <v>1</v>
      </c>
      <c r="AA1439" s="564">
        <v>1</v>
      </c>
      <c r="AB1439" s="564">
        <v>1</v>
      </c>
      <c r="AC1439" s="564">
        <v>1</v>
      </c>
      <c r="AD1439" s="564">
        <v>1</v>
      </c>
      <c r="AE1439" s="564">
        <v>1</v>
      </c>
      <c r="AF1439" s="564">
        <v>1</v>
      </c>
      <c r="AG1439" s="564">
        <v>1</v>
      </c>
      <c r="AH1439" s="564">
        <v>1</v>
      </c>
      <c r="AI1439" s="564">
        <v>1</v>
      </c>
      <c r="AJ1439" s="564">
        <v>1</v>
      </c>
      <c r="AK1439" s="564">
        <v>1</v>
      </c>
    </row>
    <row r="1440" spans="1:37">
      <c r="A1440">
        <v>1436</v>
      </c>
      <c r="B1440" s="564">
        <f t="shared" ca="1" si="138"/>
        <v>20</v>
      </c>
      <c r="C1440" s="564">
        <f t="shared" ca="1" si="133"/>
        <v>400</v>
      </c>
      <c r="D1440" s="564">
        <f t="shared" ca="1" si="136"/>
        <v>20</v>
      </c>
      <c r="E1440" s="564">
        <f t="shared" ca="1" si="134"/>
        <v>0</v>
      </c>
      <c r="F1440" s="564">
        <f t="shared" ca="1" si="137"/>
        <v>1</v>
      </c>
      <c r="G1440" s="564">
        <f t="shared" ca="1" si="135"/>
        <v>3.4546853476321338</v>
      </c>
      <c r="H1440" s="564">
        <v>1</v>
      </c>
      <c r="I1440" s="564">
        <v>1</v>
      </c>
      <c r="J1440" s="564">
        <v>1</v>
      </c>
      <c r="K1440" s="564">
        <v>1</v>
      </c>
      <c r="L1440" s="564">
        <v>1</v>
      </c>
      <c r="M1440" s="564">
        <v>1</v>
      </c>
      <c r="N1440" s="564">
        <v>1</v>
      </c>
      <c r="O1440" s="564">
        <v>1</v>
      </c>
      <c r="P1440" s="564">
        <v>1</v>
      </c>
      <c r="Q1440" s="564">
        <v>1</v>
      </c>
      <c r="R1440" s="564">
        <v>1</v>
      </c>
      <c r="S1440" s="564">
        <v>1</v>
      </c>
      <c r="T1440" s="564">
        <v>1</v>
      </c>
      <c r="U1440" s="564">
        <v>1</v>
      </c>
      <c r="V1440" s="564">
        <v>1</v>
      </c>
      <c r="W1440" s="564">
        <v>1</v>
      </c>
      <c r="X1440" s="564">
        <v>1</v>
      </c>
      <c r="Y1440" s="564">
        <v>1</v>
      </c>
      <c r="Z1440" s="564">
        <v>1</v>
      </c>
      <c r="AA1440" s="564">
        <v>1</v>
      </c>
      <c r="AB1440" s="564">
        <v>1</v>
      </c>
      <c r="AC1440" s="564">
        <v>1</v>
      </c>
      <c r="AD1440" s="564">
        <v>1</v>
      </c>
      <c r="AE1440" s="564">
        <v>1</v>
      </c>
      <c r="AF1440" s="564">
        <v>1</v>
      </c>
      <c r="AG1440" s="564">
        <v>1</v>
      </c>
      <c r="AH1440" s="564">
        <v>1</v>
      </c>
      <c r="AI1440" s="564">
        <v>1</v>
      </c>
      <c r="AJ1440" s="564">
        <v>1</v>
      </c>
      <c r="AK1440" s="564">
        <v>1</v>
      </c>
    </row>
    <row r="1441" spans="1:37">
      <c r="A1441">
        <v>1437</v>
      </c>
      <c r="B1441" s="564">
        <f t="shared" ca="1" si="138"/>
        <v>20</v>
      </c>
      <c r="C1441" s="564">
        <f t="shared" ca="1" si="133"/>
        <v>400</v>
      </c>
      <c r="D1441" s="564">
        <f t="shared" ca="1" si="136"/>
        <v>20</v>
      </c>
      <c r="E1441" s="564">
        <f t="shared" ca="1" si="134"/>
        <v>0</v>
      </c>
      <c r="F1441" s="564">
        <f t="shared" ca="1" si="137"/>
        <v>1</v>
      </c>
      <c r="G1441" s="564">
        <f t="shared" ca="1" si="135"/>
        <v>5.110926496854816</v>
      </c>
      <c r="H1441" s="564">
        <v>1</v>
      </c>
      <c r="I1441" s="564">
        <v>1</v>
      </c>
      <c r="J1441" s="564">
        <v>1</v>
      </c>
      <c r="K1441" s="564">
        <v>1</v>
      </c>
      <c r="L1441" s="564">
        <v>1</v>
      </c>
      <c r="M1441" s="564">
        <v>1</v>
      </c>
      <c r="N1441" s="564">
        <v>1</v>
      </c>
      <c r="O1441" s="564">
        <v>1</v>
      </c>
      <c r="P1441" s="564">
        <v>1</v>
      </c>
      <c r="Q1441" s="564">
        <v>1</v>
      </c>
      <c r="R1441" s="564">
        <v>1</v>
      </c>
      <c r="S1441" s="564">
        <v>1</v>
      </c>
      <c r="T1441" s="564">
        <v>1</v>
      </c>
      <c r="U1441" s="564">
        <v>1</v>
      </c>
      <c r="V1441" s="564">
        <v>1</v>
      </c>
      <c r="W1441" s="564">
        <v>1</v>
      </c>
      <c r="X1441" s="564">
        <v>1</v>
      </c>
      <c r="Y1441" s="564">
        <v>1</v>
      </c>
      <c r="Z1441" s="564">
        <v>1</v>
      </c>
      <c r="AA1441" s="564">
        <v>1</v>
      </c>
      <c r="AB1441" s="564">
        <v>1</v>
      </c>
      <c r="AC1441" s="564">
        <v>1</v>
      </c>
      <c r="AD1441" s="564">
        <v>1</v>
      </c>
      <c r="AE1441" s="564">
        <v>1</v>
      </c>
      <c r="AF1441" s="564">
        <v>1</v>
      </c>
      <c r="AG1441" s="564">
        <v>1</v>
      </c>
      <c r="AH1441" s="564">
        <v>1</v>
      </c>
      <c r="AI1441" s="564">
        <v>1</v>
      </c>
      <c r="AJ1441" s="564">
        <v>1</v>
      </c>
      <c r="AK1441" s="564">
        <v>1</v>
      </c>
    </row>
    <row r="1442" spans="1:37">
      <c r="A1442">
        <v>1438</v>
      </c>
      <c r="B1442" s="564">
        <f t="shared" ca="1" si="138"/>
        <v>20</v>
      </c>
      <c r="C1442" s="564">
        <f t="shared" ca="1" si="133"/>
        <v>400</v>
      </c>
      <c r="D1442" s="564">
        <f t="shared" ca="1" si="136"/>
        <v>20</v>
      </c>
      <c r="E1442" s="564">
        <f t="shared" ca="1" si="134"/>
        <v>0</v>
      </c>
      <c r="F1442" s="564">
        <f t="shared" ca="1" si="137"/>
        <v>1</v>
      </c>
      <c r="G1442" s="564">
        <f t="shared" ca="1" si="135"/>
        <v>-1.4390374603133966</v>
      </c>
      <c r="H1442" s="564">
        <v>1</v>
      </c>
      <c r="I1442" s="564">
        <v>1</v>
      </c>
      <c r="J1442" s="564">
        <v>1</v>
      </c>
      <c r="K1442" s="564">
        <v>1</v>
      </c>
      <c r="L1442" s="564">
        <v>1</v>
      </c>
      <c r="M1442" s="564">
        <v>1</v>
      </c>
      <c r="N1442" s="564">
        <v>1</v>
      </c>
      <c r="O1442" s="564">
        <v>1</v>
      </c>
      <c r="P1442" s="564">
        <v>1</v>
      </c>
      <c r="Q1442" s="564">
        <v>1</v>
      </c>
      <c r="R1442" s="564">
        <v>1</v>
      </c>
      <c r="S1442" s="564">
        <v>1</v>
      </c>
      <c r="T1442" s="564">
        <v>1</v>
      </c>
      <c r="U1442" s="564">
        <v>1</v>
      </c>
      <c r="V1442" s="564">
        <v>1</v>
      </c>
      <c r="W1442" s="564">
        <v>1</v>
      </c>
      <c r="X1442" s="564">
        <v>1</v>
      </c>
      <c r="Y1442" s="564">
        <v>1</v>
      </c>
      <c r="Z1442" s="564">
        <v>1</v>
      </c>
      <c r="AA1442" s="564">
        <v>1</v>
      </c>
      <c r="AB1442" s="564">
        <v>1</v>
      </c>
      <c r="AC1442" s="564">
        <v>1</v>
      </c>
      <c r="AD1442" s="564">
        <v>1</v>
      </c>
      <c r="AE1442" s="564">
        <v>1</v>
      </c>
      <c r="AF1442" s="564">
        <v>1</v>
      </c>
      <c r="AG1442" s="564">
        <v>1</v>
      </c>
      <c r="AH1442" s="564">
        <v>1</v>
      </c>
      <c r="AI1442" s="564">
        <v>1</v>
      </c>
      <c r="AJ1442" s="564">
        <v>1</v>
      </c>
      <c r="AK1442" s="564">
        <v>1</v>
      </c>
    </row>
    <row r="1443" spans="1:37">
      <c r="A1443">
        <v>1439</v>
      </c>
      <c r="B1443" s="564">
        <f t="shared" ca="1" si="138"/>
        <v>19</v>
      </c>
      <c r="C1443" s="564">
        <f t="shared" ca="1" si="133"/>
        <v>361</v>
      </c>
      <c r="D1443" s="564">
        <f t="shared" ca="1" si="136"/>
        <v>19</v>
      </c>
      <c r="E1443" s="564">
        <f t="shared" ca="1" si="134"/>
        <v>0.94999999999999929</v>
      </c>
      <c r="F1443" s="564">
        <f t="shared" ca="1" si="137"/>
        <v>0.9</v>
      </c>
      <c r="G1443" s="564">
        <f t="shared" ca="1" si="135"/>
        <v>1.6796693730280068</v>
      </c>
      <c r="H1443" s="564">
        <v>1</v>
      </c>
      <c r="I1443" s="564">
        <v>1</v>
      </c>
      <c r="J1443" s="564">
        <v>1</v>
      </c>
      <c r="K1443" s="564">
        <v>1</v>
      </c>
      <c r="L1443" s="564">
        <v>1</v>
      </c>
      <c r="M1443" s="564">
        <v>1</v>
      </c>
      <c r="N1443" s="564">
        <v>1</v>
      </c>
      <c r="O1443" s="564">
        <v>1</v>
      </c>
      <c r="P1443" s="564">
        <v>0</v>
      </c>
      <c r="Q1443" s="564">
        <v>1</v>
      </c>
      <c r="R1443" s="564">
        <v>1</v>
      </c>
      <c r="S1443" s="564">
        <v>1</v>
      </c>
      <c r="T1443" s="564">
        <v>1</v>
      </c>
      <c r="U1443" s="564">
        <v>1</v>
      </c>
      <c r="V1443" s="564">
        <v>1</v>
      </c>
      <c r="W1443" s="564">
        <v>1</v>
      </c>
      <c r="X1443" s="564">
        <v>1</v>
      </c>
      <c r="Y1443" s="564">
        <v>1</v>
      </c>
      <c r="Z1443" s="564">
        <v>1</v>
      </c>
      <c r="AA1443" s="564">
        <v>1</v>
      </c>
      <c r="AB1443" s="564">
        <v>1</v>
      </c>
      <c r="AC1443" s="564">
        <v>1</v>
      </c>
      <c r="AD1443" s="564">
        <v>1</v>
      </c>
      <c r="AE1443" s="564">
        <v>1</v>
      </c>
      <c r="AF1443" s="564">
        <v>1</v>
      </c>
      <c r="AG1443" s="564">
        <v>1</v>
      </c>
      <c r="AH1443" s="564">
        <v>0</v>
      </c>
      <c r="AI1443" s="564">
        <v>1</v>
      </c>
      <c r="AJ1443" s="564">
        <v>1</v>
      </c>
      <c r="AK1443" s="564">
        <v>1</v>
      </c>
    </row>
    <row r="1444" spans="1:37">
      <c r="A1444">
        <v>1440</v>
      </c>
      <c r="B1444" s="564">
        <f t="shared" ca="1" si="138"/>
        <v>20</v>
      </c>
      <c r="C1444" s="564">
        <f t="shared" ca="1" si="133"/>
        <v>400</v>
      </c>
      <c r="D1444" s="564">
        <f t="shared" ca="1" si="136"/>
        <v>20</v>
      </c>
      <c r="E1444" s="564">
        <f t="shared" ca="1" si="134"/>
        <v>0</v>
      </c>
      <c r="F1444" s="564">
        <f t="shared" ca="1" si="137"/>
        <v>1</v>
      </c>
      <c r="G1444" s="564">
        <f t="shared" ca="1" si="135"/>
        <v>5.3132097465572166</v>
      </c>
      <c r="H1444" s="564">
        <v>1</v>
      </c>
      <c r="I1444" s="564">
        <v>1</v>
      </c>
      <c r="J1444" s="564">
        <v>1</v>
      </c>
      <c r="K1444" s="564">
        <v>1</v>
      </c>
      <c r="L1444" s="564">
        <v>1</v>
      </c>
      <c r="M1444" s="564">
        <v>1</v>
      </c>
      <c r="N1444" s="564">
        <v>1</v>
      </c>
      <c r="O1444" s="564">
        <v>1</v>
      </c>
      <c r="P1444" s="564">
        <v>1</v>
      </c>
      <c r="Q1444" s="564">
        <v>1</v>
      </c>
      <c r="R1444" s="564">
        <v>1</v>
      </c>
      <c r="S1444" s="564">
        <v>1</v>
      </c>
      <c r="T1444" s="564">
        <v>1</v>
      </c>
      <c r="U1444" s="564">
        <v>1</v>
      </c>
      <c r="V1444" s="564">
        <v>1</v>
      </c>
      <c r="W1444" s="564">
        <v>1</v>
      </c>
      <c r="X1444" s="564">
        <v>1</v>
      </c>
      <c r="Y1444" s="564">
        <v>1</v>
      </c>
      <c r="Z1444" s="564">
        <v>1</v>
      </c>
      <c r="AA1444" s="564">
        <v>1</v>
      </c>
      <c r="AB1444" s="564">
        <v>1</v>
      </c>
      <c r="AC1444" s="564">
        <v>1</v>
      </c>
      <c r="AD1444" s="564">
        <v>1</v>
      </c>
      <c r="AE1444" s="564">
        <v>1</v>
      </c>
      <c r="AF1444" s="564">
        <v>1</v>
      </c>
      <c r="AG1444" s="564">
        <v>1</v>
      </c>
      <c r="AH1444" s="564">
        <v>1</v>
      </c>
      <c r="AI1444" s="564">
        <v>1</v>
      </c>
      <c r="AJ1444" s="564">
        <v>1</v>
      </c>
      <c r="AK1444" s="564">
        <v>1</v>
      </c>
    </row>
    <row r="1445" spans="1:37">
      <c r="A1445">
        <v>1441</v>
      </c>
      <c r="B1445" s="564">
        <f t="shared" ca="1" si="138"/>
        <v>20</v>
      </c>
      <c r="C1445" s="564">
        <f t="shared" ca="1" si="133"/>
        <v>400</v>
      </c>
      <c r="D1445" s="564">
        <f t="shared" ca="1" si="136"/>
        <v>20</v>
      </c>
      <c r="E1445" s="564">
        <f t="shared" ca="1" si="134"/>
        <v>0</v>
      </c>
      <c r="F1445" s="564">
        <f t="shared" ca="1" si="137"/>
        <v>1</v>
      </c>
      <c r="G1445" s="564">
        <f t="shared" ca="1" si="135"/>
        <v>-1.7883831627128592</v>
      </c>
      <c r="H1445" s="564">
        <v>1</v>
      </c>
      <c r="I1445" s="564">
        <v>1</v>
      </c>
      <c r="J1445" s="564">
        <v>1</v>
      </c>
      <c r="K1445" s="564">
        <v>1</v>
      </c>
      <c r="L1445" s="564">
        <v>1</v>
      </c>
      <c r="M1445" s="564">
        <v>1</v>
      </c>
      <c r="N1445" s="564">
        <v>1</v>
      </c>
      <c r="O1445" s="564">
        <v>1</v>
      </c>
      <c r="P1445" s="564">
        <v>1</v>
      </c>
      <c r="Q1445" s="564">
        <v>1</v>
      </c>
      <c r="R1445" s="564">
        <v>1</v>
      </c>
      <c r="S1445" s="564">
        <v>1</v>
      </c>
      <c r="T1445" s="564">
        <v>1</v>
      </c>
      <c r="U1445" s="564">
        <v>1</v>
      </c>
      <c r="V1445" s="564">
        <v>1</v>
      </c>
      <c r="W1445" s="564">
        <v>1</v>
      </c>
      <c r="X1445" s="564">
        <v>1</v>
      </c>
      <c r="Y1445" s="564">
        <v>1</v>
      </c>
      <c r="Z1445" s="564">
        <v>1</v>
      </c>
      <c r="AA1445" s="564">
        <v>1</v>
      </c>
      <c r="AB1445" s="564">
        <v>1</v>
      </c>
      <c r="AC1445" s="564">
        <v>1</v>
      </c>
      <c r="AD1445" s="564">
        <v>1</v>
      </c>
      <c r="AE1445" s="564">
        <v>1</v>
      </c>
      <c r="AF1445" s="564">
        <v>1</v>
      </c>
      <c r="AG1445" s="564">
        <v>1</v>
      </c>
      <c r="AH1445" s="564">
        <v>1</v>
      </c>
      <c r="AI1445" s="564">
        <v>1</v>
      </c>
      <c r="AJ1445" s="564">
        <v>1</v>
      </c>
      <c r="AK1445" s="564">
        <v>1</v>
      </c>
    </row>
    <row r="1446" spans="1:37">
      <c r="A1446">
        <v>1442</v>
      </c>
      <c r="B1446" s="564">
        <f t="shared" ca="1" si="138"/>
        <v>20</v>
      </c>
      <c r="C1446" s="564">
        <f t="shared" ca="1" si="133"/>
        <v>400</v>
      </c>
      <c r="D1446" s="564">
        <f t="shared" ca="1" si="136"/>
        <v>20</v>
      </c>
      <c r="E1446" s="564">
        <f t="shared" ca="1" si="134"/>
        <v>0</v>
      </c>
      <c r="F1446" s="564">
        <f t="shared" ca="1" si="137"/>
        <v>1</v>
      </c>
      <c r="G1446" s="564">
        <f t="shared" ca="1" si="135"/>
        <v>3.5430341444551421</v>
      </c>
      <c r="H1446" s="564">
        <v>1</v>
      </c>
      <c r="I1446" s="564">
        <v>1</v>
      </c>
      <c r="J1446" s="564">
        <v>1</v>
      </c>
      <c r="K1446" s="564">
        <v>1</v>
      </c>
      <c r="L1446" s="564">
        <v>1</v>
      </c>
      <c r="M1446" s="564">
        <v>1</v>
      </c>
      <c r="N1446" s="564">
        <v>1</v>
      </c>
      <c r="O1446" s="564">
        <v>1</v>
      </c>
      <c r="P1446" s="564">
        <v>1</v>
      </c>
      <c r="Q1446" s="564">
        <v>1</v>
      </c>
      <c r="R1446" s="564">
        <v>1</v>
      </c>
      <c r="S1446" s="564">
        <v>1</v>
      </c>
      <c r="T1446" s="564">
        <v>1</v>
      </c>
      <c r="U1446" s="564">
        <v>1</v>
      </c>
      <c r="V1446" s="564">
        <v>1</v>
      </c>
      <c r="W1446" s="564">
        <v>1</v>
      </c>
      <c r="X1446" s="564">
        <v>1</v>
      </c>
      <c r="Y1446" s="564">
        <v>1</v>
      </c>
      <c r="Z1446" s="564">
        <v>1</v>
      </c>
      <c r="AA1446" s="564">
        <v>1</v>
      </c>
      <c r="AB1446" s="564">
        <v>1</v>
      </c>
      <c r="AC1446" s="564">
        <v>1</v>
      </c>
      <c r="AD1446" s="564">
        <v>1</v>
      </c>
      <c r="AE1446" s="564">
        <v>1</v>
      </c>
      <c r="AF1446" s="564">
        <v>1</v>
      </c>
      <c r="AG1446" s="564">
        <v>1</v>
      </c>
      <c r="AH1446" s="564">
        <v>1</v>
      </c>
      <c r="AI1446" s="564">
        <v>1</v>
      </c>
      <c r="AJ1446" s="564">
        <v>1</v>
      </c>
      <c r="AK1446" s="564">
        <v>1</v>
      </c>
    </row>
    <row r="1447" spans="1:37">
      <c r="A1447">
        <v>1443</v>
      </c>
      <c r="B1447" s="564">
        <f t="shared" ca="1" si="138"/>
        <v>20</v>
      </c>
      <c r="C1447" s="564">
        <f t="shared" ca="1" si="133"/>
        <v>400</v>
      </c>
      <c r="D1447" s="564">
        <f t="shared" ca="1" si="136"/>
        <v>20</v>
      </c>
      <c r="E1447" s="564">
        <f t="shared" ca="1" si="134"/>
        <v>0</v>
      </c>
      <c r="F1447" s="564">
        <f t="shared" ca="1" si="137"/>
        <v>1</v>
      </c>
      <c r="G1447" s="564">
        <f t="shared" ca="1" si="135"/>
        <v>4.9552485243587485</v>
      </c>
      <c r="H1447" s="564">
        <v>1</v>
      </c>
      <c r="I1447" s="564">
        <v>1</v>
      </c>
      <c r="J1447" s="564">
        <v>1</v>
      </c>
      <c r="K1447" s="564">
        <v>1</v>
      </c>
      <c r="L1447" s="564">
        <v>1</v>
      </c>
      <c r="M1447" s="564">
        <v>1</v>
      </c>
      <c r="N1447" s="564">
        <v>1</v>
      </c>
      <c r="O1447" s="564">
        <v>1</v>
      </c>
      <c r="P1447" s="564">
        <v>1</v>
      </c>
      <c r="Q1447" s="564">
        <v>1</v>
      </c>
      <c r="R1447" s="564">
        <v>1</v>
      </c>
      <c r="S1447" s="564">
        <v>1</v>
      </c>
      <c r="T1447" s="564">
        <v>1</v>
      </c>
      <c r="U1447" s="564">
        <v>1</v>
      </c>
      <c r="V1447" s="564">
        <v>1</v>
      </c>
      <c r="W1447" s="564">
        <v>1</v>
      </c>
      <c r="X1447" s="564">
        <v>1</v>
      </c>
      <c r="Y1447" s="564">
        <v>1</v>
      </c>
      <c r="Z1447" s="564">
        <v>1</v>
      </c>
      <c r="AA1447" s="564">
        <v>1</v>
      </c>
      <c r="AB1447" s="564">
        <v>1</v>
      </c>
      <c r="AC1447" s="564">
        <v>1</v>
      </c>
      <c r="AD1447" s="564">
        <v>1</v>
      </c>
      <c r="AE1447" s="564">
        <v>1</v>
      </c>
      <c r="AF1447" s="564">
        <v>1</v>
      </c>
      <c r="AG1447" s="564">
        <v>1</v>
      </c>
      <c r="AH1447" s="564">
        <v>1</v>
      </c>
      <c r="AI1447" s="564">
        <v>1</v>
      </c>
      <c r="AJ1447" s="564">
        <v>1</v>
      </c>
      <c r="AK1447" s="564">
        <v>1</v>
      </c>
    </row>
    <row r="1448" spans="1:37">
      <c r="A1448">
        <v>1444</v>
      </c>
      <c r="B1448" s="564">
        <f t="shared" ca="1" si="138"/>
        <v>20</v>
      </c>
      <c r="C1448" s="564">
        <f t="shared" ca="1" si="133"/>
        <v>400</v>
      </c>
      <c r="D1448" s="564">
        <f t="shared" ca="1" si="136"/>
        <v>20</v>
      </c>
      <c r="E1448" s="564">
        <f t="shared" ca="1" si="134"/>
        <v>0</v>
      </c>
      <c r="F1448" s="564">
        <f t="shared" ca="1" si="137"/>
        <v>1</v>
      </c>
      <c r="G1448" s="564">
        <f t="shared" ca="1" si="135"/>
        <v>5.7535056740526098</v>
      </c>
      <c r="H1448" s="564">
        <v>1</v>
      </c>
      <c r="I1448" s="564">
        <v>1</v>
      </c>
      <c r="J1448" s="564">
        <v>1</v>
      </c>
      <c r="K1448" s="564">
        <v>1</v>
      </c>
      <c r="L1448" s="564">
        <v>1</v>
      </c>
      <c r="M1448" s="564">
        <v>1</v>
      </c>
      <c r="N1448" s="564">
        <v>1</v>
      </c>
      <c r="O1448" s="564">
        <v>1</v>
      </c>
      <c r="P1448" s="564">
        <v>1</v>
      </c>
      <c r="Q1448" s="564">
        <v>1</v>
      </c>
      <c r="R1448" s="564">
        <v>1</v>
      </c>
      <c r="S1448" s="564">
        <v>1</v>
      </c>
      <c r="T1448" s="564">
        <v>1</v>
      </c>
      <c r="U1448" s="564">
        <v>1</v>
      </c>
      <c r="V1448" s="564">
        <v>1</v>
      </c>
      <c r="W1448" s="564">
        <v>1</v>
      </c>
      <c r="X1448" s="564">
        <v>1</v>
      </c>
      <c r="Y1448" s="564">
        <v>1</v>
      </c>
      <c r="Z1448" s="564">
        <v>1</v>
      </c>
      <c r="AA1448" s="564">
        <v>1</v>
      </c>
      <c r="AB1448" s="564">
        <v>1</v>
      </c>
      <c r="AC1448" s="564">
        <v>1</v>
      </c>
      <c r="AD1448" s="564">
        <v>1</v>
      </c>
      <c r="AE1448" s="564">
        <v>1</v>
      </c>
      <c r="AF1448" s="564">
        <v>1</v>
      </c>
      <c r="AG1448" s="564">
        <v>1</v>
      </c>
      <c r="AH1448" s="564">
        <v>1</v>
      </c>
      <c r="AI1448" s="564">
        <v>1</v>
      </c>
      <c r="AJ1448" s="564">
        <v>1</v>
      </c>
      <c r="AK1448" s="564">
        <v>1</v>
      </c>
    </row>
    <row r="1449" spans="1:37">
      <c r="A1449">
        <v>1445</v>
      </c>
      <c r="B1449" s="564">
        <f t="shared" ca="1" si="138"/>
        <v>20</v>
      </c>
      <c r="C1449" s="564">
        <f t="shared" ca="1" si="133"/>
        <v>400</v>
      </c>
      <c r="D1449" s="564">
        <f t="shared" ca="1" si="136"/>
        <v>20</v>
      </c>
      <c r="E1449" s="564">
        <f t="shared" ca="1" si="134"/>
        <v>0</v>
      </c>
      <c r="F1449" s="564">
        <f t="shared" ca="1" si="137"/>
        <v>1</v>
      </c>
      <c r="G1449" s="564">
        <f t="shared" ca="1" si="135"/>
        <v>-1.6832010869607492</v>
      </c>
      <c r="H1449" s="564">
        <v>1</v>
      </c>
      <c r="I1449" s="564">
        <v>1</v>
      </c>
      <c r="J1449" s="564">
        <v>1</v>
      </c>
      <c r="K1449" s="564">
        <v>1</v>
      </c>
      <c r="L1449" s="564">
        <v>1</v>
      </c>
      <c r="M1449" s="564">
        <v>1</v>
      </c>
      <c r="N1449" s="564">
        <v>1</v>
      </c>
      <c r="O1449" s="564">
        <v>1</v>
      </c>
      <c r="P1449" s="564">
        <v>1</v>
      </c>
      <c r="Q1449" s="564">
        <v>1</v>
      </c>
      <c r="R1449" s="564">
        <v>1</v>
      </c>
      <c r="S1449" s="564">
        <v>1</v>
      </c>
      <c r="T1449" s="564">
        <v>1</v>
      </c>
      <c r="U1449" s="564">
        <v>1</v>
      </c>
      <c r="V1449" s="564">
        <v>1</v>
      </c>
      <c r="W1449" s="564">
        <v>1</v>
      </c>
      <c r="X1449" s="564">
        <v>1</v>
      </c>
      <c r="Y1449" s="564">
        <v>1</v>
      </c>
      <c r="Z1449" s="564">
        <v>1</v>
      </c>
      <c r="AA1449" s="564">
        <v>1</v>
      </c>
      <c r="AB1449" s="564">
        <v>1</v>
      </c>
      <c r="AC1449" s="564">
        <v>1</v>
      </c>
      <c r="AD1449" s="564">
        <v>1</v>
      </c>
      <c r="AE1449" s="564">
        <v>1</v>
      </c>
      <c r="AF1449" s="564">
        <v>1</v>
      </c>
      <c r="AG1449" s="564">
        <v>1</v>
      </c>
      <c r="AH1449" s="564">
        <v>1</v>
      </c>
      <c r="AI1449" s="564">
        <v>1</v>
      </c>
      <c r="AJ1449" s="564">
        <v>1</v>
      </c>
      <c r="AK1449" s="564">
        <v>1</v>
      </c>
    </row>
    <row r="1450" spans="1:37">
      <c r="A1450">
        <v>1446</v>
      </c>
      <c r="B1450" s="564">
        <f t="shared" ca="1" si="138"/>
        <v>12</v>
      </c>
      <c r="C1450" s="564">
        <f t="shared" ca="1" si="133"/>
        <v>144</v>
      </c>
      <c r="D1450" s="564">
        <f t="shared" ca="1" si="136"/>
        <v>12</v>
      </c>
      <c r="E1450" s="564">
        <f t="shared" ca="1" si="134"/>
        <v>4.8</v>
      </c>
      <c r="F1450" s="564">
        <f t="shared" ca="1" si="137"/>
        <v>0.49473684210526314</v>
      </c>
      <c r="G1450" s="564">
        <f t="shared" ca="1" si="135"/>
        <v>3.0956417351237842</v>
      </c>
      <c r="H1450" s="564">
        <v>1</v>
      </c>
      <c r="I1450" s="564">
        <v>0</v>
      </c>
      <c r="J1450" s="564">
        <v>0</v>
      </c>
      <c r="K1450" s="564">
        <v>1</v>
      </c>
      <c r="L1450" s="564">
        <v>1</v>
      </c>
      <c r="M1450" s="564">
        <v>1</v>
      </c>
      <c r="N1450" s="564">
        <v>1</v>
      </c>
      <c r="O1450" s="564">
        <v>1</v>
      </c>
      <c r="P1450" s="564">
        <v>0</v>
      </c>
      <c r="Q1450" s="564">
        <v>1</v>
      </c>
      <c r="R1450" s="564">
        <v>1</v>
      </c>
      <c r="S1450" s="564">
        <v>0</v>
      </c>
      <c r="T1450" s="564">
        <v>0</v>
      </c>
      <c r="U1450" s="564">
        <v>1</v>
      </c>
      <c r="V1450" s="564">
        <v>0</v>
      </c>
      <c r="W1450" s="564">
        <v>1</v>
      </c>
      <c r="X1450" s="564">
        <v>0</v>
      </c>
      <c r="Y1450" s="564">
        <v>1</v>
      </c>
      <c r="Z1450" s="564">
        <v>1</v>
      </c>
      <c r="AA1450" s="564">
        <v>0</v>
      </c>
      <c r="AB1450" s="564">
        <v>1</v>
      </c>
      <c r="AC1450" s="564">
        <v>1</v>
      </c>
      <c r="AD1450" s="564">
        <v>1</v>
      </c>
      <c r="AE1450" s="564">
        <v>1</v>
      </c>
      <c r="AF1450" s="564">
        <v>1</v>
      </c>
      <c r="AG1450" s="564">
        <v>1</v>
      </c>
      <c r="AH1450" s="564">
        <v>1</v>
      </c>
      <c r="AI1450" s="564">
        <v>1</v>
      </c>
      <c r="AJ1450" s="564">
        <v>1</v>
      </c>
      <c r="AK1450" s="564">
        <v>1</v>
      </c>
    </row>
    <row r="1451" spans="1:37">
      <c r="A1451">
        <v>1447</v>
      </c>
      <c r="B1451" s="564">
        <f t="shared" ca="1" si="138"/>
        <v>20</v>
      </c>
      <c r="C1451" s="564">
        <f t="shared" ca="1" si="133"/>
        <v>400</v>
      </c>
      <c r="D1451" s="564">
        <f t="shared" ca="1" si="136"/>
        <v>20</v>
      </c>
      <c r="E1451" s="564">
        <f t="shared" ca="1" si="134"/>
        <v>0</v>
      </c>
      <c r="F1451" s="564">
        <f t="shared" ca="1" si="137"/>
        <v>1</v>
      </c>
      <c r="G1451" s="564">
        <f t="shared" ca="1" si="135"/>
        <v>-5.011873808051277</v>
      </c>
      <c r="H1451" s="564">
        <v>1</v>
      </c>
      <c r="I1451" s="564">
        <v>1</v>
      </c>
      <c r="J1451" s="564">
        <v>1</v>
      </c>
      <c r="K1451" s="564">
        <v>1</v>
      </c>
      <c r="L1451" s="564">
        <v>1</v>
      </c>
      <c r="M1451" s="564">
        <v>1</v>
      </c>
      <c r="N1451" s="564">
        <v>1</v>
      </c>
      <c r="O1451" s="564">
        <v>1</v>
      </c>
      <c r="P1451" s="564">
        <v>1</v>
      </c>
      <c r="Q1451" s="564">
        <v>1</v>
      </c>
      <c r="R1451" s="564">
        <v>1</v>
      </c>
      <c r="S1451" s="564">
        <v>1</v>
      </c>
      <c r="T1451" s="564">
        <v>1</v>
      </c>
      <c r="U1451" s="564">
        <v>1</v>
      </c>
      <c r="V1451" s="564">
        <v>1</v>
      </c>
      <c r="W1451" s="564">
        <v>1</v>
      </c>
      <c r="X1451" s="564">
        <v>1</v>
      </c>
      <c r="Y1451" s="564">
        <v>1</v>
      </c>
      <c r="Z1451" s="564">
        <v>1</v>
      </c>
      <c r="AA1451" s="564">
        <v>1</v>
      </c>
      <c r="AB1451" s="564">
        <v>1</v>
      </c>
      <c r="AC1451" s="564">
        <v>1</v>
      </c>
      <c r="AD1451" s="564">
        <v>1</v>
      </c>
      <c r="AE1451" s="564">
        <v>1</v>
      </c>
      <c r="AF1451" s="564">
        <v>1</v>
      </c>
      <c r="AG1451" s="564">
        <v>1</v>
      </c>
      <c r="AH1451" s="564">
        <v>1</v>
      </c>
      <c r="AI1451" s="564">
        <v>1</v>
      </c>
      <c r="AJ1451" s="564">
        <v>1</v>
      </c>
      <c r="AK1451" s="564">
        <v>1</v>
      </c>
    </row>
    <row r="1452" spans="1:37">
      <c r="A1452">
        <v>1448</v>
      </c>
      <c r="B1452" s="564">
        <f t="shared" ca="1" si="138"/>
        <v>20</v>
      </c>
      <c r="C1452" s="564">
        <f t="shared" ca="1" si="133"/>
        <v>400</v>
      </c>
      <c r="D1452" s="564">
        <f t="shared" ca="1" si="136"/>
        <v>20</v>
      </c>
      <c r="E1452" s="564">
        <f t="shared" ca="1" si="134"/>
        <v>0</v>
      </c>
      <c r="F1452" s="564">
        <f t="shared" ca="1" si="137"/>
        <v>1</v>
      </c>
      <c r="G1452" s="564">
        <f t="shared" ca="1" si="135"/>
        <v>2.8759618582837376</v>
      </c>
      <c r="H1452" s="564">
        <v>1</v>
      </c>
      <c r="I1452" s="564">
        <v>1</v>
      </c>
      <c r="J1452" s="564">
        <v>1</v>
      </c>
      <c r="K1452" s="564">
        <v>1</v>
      </c>
      <c r="L1452" s="564">
        <v>1</v>
      </c>
      <c r="M1452" s="564">
        <v>1</v>
      </c>
      <c r="N1452" s="564">
        <v>1</v>
      </c>
      <c r="O1452" s="564">
        <v>1</v>
      </c>
      <c r="P1452" s="564">
        <v>1</v>
      </c>
      <c r="Q1452" s="564">
        <v>1</v>
      </c>
      <c r="R1452" s="564">
        <v>1</v>
      </c>
      <c r="S1452" s="564">
        <v>1</v>
      </c>
      <c r="T1452" s="564">
        <v>1</v>
      </c>
      <c r="U1452" s="564">
        <v>1</v>
      </c>
      <c r="V1452" s="564">
        <v>1</v>
      </c>
      <c r="W1452" s="564">
        <v>1</v>
      </c>
      <c r="X1452" s="564">
        <v>1</v>
      </c>
      <c r="Y1452" s="564">
        <v>1</v>
      </c>
      <c r="Z1452" s="564">
        <v>1</v>
      </c>
      <c r="AA1452" s="564">
        <v>1</v>
      </c>
      <c r="AB1452" s="564">
        <v>1</v>
      </c>
      <c r="AC1452" s="564">
        <v>1</v>
      </c>
      <c r="AD1452" s="564">
        <v>1</v>
      </c>
      <c r="AE1452" s="564">
        <v>1</v>
      </c>
      <c r="AF1452" s="564">
        <v>1</v>
      </c>
      <c r="AG1452" s="564">
        <v>1</v>
      </c>
      <c r="AH1452" s="564">
        <v>1</v>
      </c>
      <c r="AI1452" s="564">
        <v>1</v>
      </c>
      <c r="AJ1452" s="564">
        <v>1</v>
      </c>
      <c r="AK1452" s="564">
        <v>1</v>
      </c>
    </row>
    <row r="1453" spans="1:37">
      <c r="A1453">
        <v>1449</v>
      </c>
      <c r="B1453" s="564">
        <f t="shared" ca="1" si="138"/>
        <v>0</v>
      </c>
      <c r="C1453" s="564">
        <f t="shared" ca="1" si="133"/>
        <v>0</v>
      </c>
      <c r="D1453" s="564">
        <f t="shared" ca="1" si="136"/>
        <v>0</v>
      </c>
      <c r="E1453" s="564">
        <f t="shared" ca="1" si="134"/>
        <v>0</v>
      </c>
      <c r="F1453" s="564">
        <f t="shared" ca="1" si="137"/>
        <v>1</v>
      </c>
      <c r="G1453" s="564">
        <f t="shared" ca="1" si="135"/>
        <v>-0.38069367650027663</v>
      </c>
      <c r="H1453" s="564">
        <v>0</v>
      </c>
      <c r="I1453" s="564">
        <v>0</v>
      </c>
      <c r="J1453" s="564">
        <v>0</v>
      </c>
      <c r="K1453" s="564">
        <v>0</v>
      </c>
      <c r="L1453" s="564">
        <v>0</v>
      </c>
      <c r="M1453" s="564">
        <v>0</v>
      </c>
      <c r="N1453" s="564">
        <v>0</v>
      </c>
      <c r="O1453" s="564">
        <v>0</v>
      </c>
      <c r="P1453" s="564">
        <v>0</v>
      </c>
      <c r="Q1453" s="564">
        <v>0</v>
      </c>
      <c r="R1453" s="564">
        <v>0</v>
      </c>
      <c r="S1453" s="564">
        <v>0</v>
      </c>
      <c r="T1453" s="564">
        <v>0</v>
      </c>
      <c r="U1453" s="564">
        <v>0</v>
      </c>
      <c r="V1453" s="564">
        <v>0</v>
      </c>
      <c r="W1453" s="564">
        <v>0</v>
      </c>
      <c r="X1453" s="564">
        <v>0</v>
      </c>
      <c r="Y1453" s="564">
        <v>0</v>
      </c>
      <c r="Z1453" s="564">
        <v>0</v>
      </c>
      <c r="AA1453" s="564">
        <v>0</v>
      </c>
      <c r="AB1453" s="564">
        <v>0</v>
      </c>
      <c r="AC1453" s="564">
        <v>0</v>
      </c>
      <c r="AD1453" s="564">
        <v>0</v>
      </c>
      <c r="AE1453" s="564">
        <v>0</v>
      </c>
      <c r="AF1453" s="564">
        <v>0</v>
      </c>
      <c r="AG1453" s="564">
        <v>0</v>
      </c>
      <c r="AH1453" s="564">
        <v>0</v>
      </c>
      <c r="AI1453" s="564">
        <v>0</v>
      </c>
      <c r="AJ1453" s="564">
        <v>0</v>
      </c>
      <c r="AK1453" s="564">
        <v>0</v>
      </c>
    </row>
    <row r="1454" spans="1:37">
      <c r="A1454">
        <v>1450</v>
      </c>
      <c r="B1454" s="564">
        <f t="shared" ca="1" si="138"/>
        <v>20</v>
      </c>
      <c r="C1454" s="564">
        <f t="shared" ca="1" si="133"/>
        <v>400</v>
      </c>
      <c r="D1454" s="564">
        <f t="shared" ca="1" si="136"/>
        <v>20</v>
      </c>
      <c r="E1454" s="564">
        <f t="shared" ca="1" si="134"/>
        <v>0</v>
      </c>
      <c r="F1454" s="564">
        <f t="shared" ca="1" si="137"/>
        <v>1</v>
      </c>
      <c r="G1454" s="564">
        <f t="shared" ca="1" si="135"/>
        <v>3.3225063265381154</v>
      </c>
      <c r="H1454" s="564">
        <v>1</v>
      </c>
      <c r="I1454" s="564">
        <v>1</v>
      </c>
      <c r="J1454" s="564">
        <v>1</v>
      </c>
      <c r="K1454" s="564">
        <v>1</v>
      </c>
      <c r="L1454" s="564">
        <v>1</v>
      </c>
      <c r="M1454" s="564">
        <v>1</v>
      </c>
      <c r="N1454" s="564">
        <v>1</v>
      </c>
      <c r="O1454" s="564">
        <v>1</v>
      </c>
      <c r="P1454" s="564">
        <v>1</v>
      </c>
      <c r="Q1454" s="564">
        <v>1</v>
      </c>
      <c r="R1454" s="564">
        <v>1</v>
      </c>
      <c r="S1454" s="564">
        <v>1</v>
      </c>
      <c r="T1454" s="564">
        <v>1</v>
      </c>
      <c r="U1454" s="564">
        <v>1</v>
      </c>
      <c r="V1454" s="564">
        <v>1</v>
      </c>
      <c r="W1454" s="564">
        <v>1</v>
      </c>
      <c r="X1454" s="564">
        <v>1</v>
      </c>
      <c r="Y1454" s="564">
        <v>1</v>
      </c>
      <c r="Z1454" s="564">
        <v>1</v>
      </c>
      <c r="AA1454" s="564">
        <v>1</v>
      </c>
      <c r="AB1454" s="564">
        <v>1</v>
      </c>
      <c r="AC1454" s="564">
        <v>1</v>
      </c>
      <c r="AD1454" s="564">
        <v>1</v>
      </c>
      <c r="AE1454" s="564">
        <v>1</v>
      </c>
      <c r="AF1454" s="564">
        <v>1</v>
      </c>
      <c r="AG1454" s="564">
        <v>1</v>
      </c>
      <c r="AH1454" s="564">
        <v>1</v>
      </c>
      <c r="AI1454" s="564">
        <v>1</v>
      </c>
      <c r="AJ1454" s="564">
        <v>1</v>
      </c>
      <c r="AK1454" s="564">
        <v>1</v>
      </c>
    </row>
    <row r="1455" spans="1:37">
      <c r="A1455">
        <v>1451</v>
      </c>
      <c r="B1455" s="564">
        <f t="shared" ca="1" si="138"/>
        <v>0</v>
      </c>
      <c r="C1455" s="564">
        <f t="shared" ca="1" si="133"/>
        <v>0</v>
      </c>
      <c r="D1455" s="564">
        <f t="shared" ca="1" si="136"/>
        <v>0</v>
      </c>
      <c r="E1455" s="564">
        <f t="shared" ca="1" si="134"/>
        <v>0</v>
      </c>
      <c r="F1455" s="564">
        <f t="shared" ca="1" si="137"/>
        <v>1</v>
      </c>
      <c r="G1455" s="564">
        <f t="shared" ca="1" si="135"/>
        <v>0.4953857845046814</v>
      </c>
      <c r="H1455" s="564">
        <v>0</v>
      </c>
      <c r="I1455" s="564">
        <v>0</v>
      </c>
      <c r="J1455" s="564">
        <v>0</v>
      </c>
      <c r="K1455" s="564">
        <v>0</v>
      </c>
      <c r="L1455" s="564">
        <v>0</v>
      </c>
      <c r="M1455" s="564">
        <v>0</v>
      </c>
      <c r="N1455" s="564">
        <v>0</v>
      </c>
      <c r="O1455" s="564">
        <v>0</v>
      </c>
      <c r="P1455" s="564">
        <v>0</v>
      </c>
      <c r="Q1455" s="564">
        <v>0</v>
      </c>
      <c r="R1455" s="564">
        <v>0</v>
      </c>
      <c r="S1455" s="564">
        <v>0</v>
      </c>
      <c r="T1455" s="564">
        <v>0</v>
      </c>
      <c r="U1455" s="564">
        <v>0</v>
      </c>
      <c r="V1455" s="564">
        <v>0</v>
      </c>
      <c r="W1455" s="564">
        <v>0</v>
      </c>
      <c r="X1455" s="564">
        <v>0</v>
      </c>
      <c r="Y1455" s="564">
        <v>0</v>
      </c>
      <c r="Z1455" s="564">
        <v>0</v>
      </c>
      <c r="AA1455" s="564">
        <v>0</v>
      </c>
      <c r="AB1455" s="564">
        <v>0</v>
      </c>
      <c r="AC1455" s="564">
        <v>0</v>
      </c>
      <c r="AD1455" s="564">
        <v>0</v>
      </c>
      <c r="AE1455" s="564">
        <v>0</v>
      </c>
      <c r="AF1455" s="564">
        <v>0</v>
      </c>
      <c r="AG1455" s="564">
        <v>0</v>
      </c>
      <c r="AH1455" s="564">
        <v>0</v>
      </c>
      <c r="AI1455" s="564">
        <v>0</v>
      </c>
      <c r="AJ1455" s="564">
        <v>0</v>
      </c>
      <c r="AK1455" s="564">
        <v>0</v>
      </c>
    </row>
    <row r="1456" spans="1:37">
      <c r="A1456">
        <v>1452</v>
      </c>
      <c r="B1456" s="564">
        <f t="shared" ca="1" si="138"/>
        <v>0</v>
      </c>
      <c r="C1456" s="564">
        <f t="shared" ca="1" si="133"/>
        <v>0</v>
      </c>
      <c r="D1456" s="564">
        <f t="shared" ca="1" si="136"/>
        <v>0</v>
      </c>
      <c r="E1456" s="564">
        <f t="shared" ca="1" si="134"/>
        <v>0</v>
      </c>
      <c r="F1456" s="564">
        <f t="shared" ca="1" si="137"/>
        <v>1</v>
      </c>
      <c r="G1456" s="564">
        <f t="shared" ca="1" si="135"/>
        <v>-1.0408621783440446</v>
      </c>
      <c r="H1456" s="564">
        <v>0</v>
      </c>
      <c r="I1456" s="564">
        <v>0</v>
      </c>
      <c r="J1456" s="564">
        <v>0</v>
      </c>
      <c r="K1456" s="564">
        <v>0</v>
      </c>
      <c r="L1456" s="564">
        <v>0</v>
      </c>
      <c r="M1456" s="564">
        <v>0</v>
      </c>
      <c r="N1456" s="564">
        <v>0</v>
      </c>
      <c r="O1456" s="564">
        <v>0</v>
      </c>
      <c r="P1456" s="564">
        <v>0</v>
      </c>
      <c r="Q1456" s="564">
        <v>0</v>
      </c>
      <c r="R1456" s="564">
        <v>0</v>
      </c>
      <c r="S1456" s="564">
        <v>0</v>
      </c>
      <c r="T1456" s="564">
        <v>0</v>
      </c>
      <c r="U1456" s="564">
        <v>0</v>
      </c>
      <c r="V1456" s="564">
        <v>0</v>
      </c>
      <c r="W1456" s="564">
        <v>0</v>
      </c>
      <c r="X1456" s="564">
        <v>0</v>
      </c>
      <c r="Y1456" s="564">
        <v>0</v>
      </c>
      <c r="Z1456" s="564">
        <v>0</v>
      </c>
      <c r="AA1456" s="564">
        <v>0</v>
      </c>
      <c r="AB1456" s="564">
        <v>0</v>
      </c>
      <c r="AC1456" s="564">
        <v>0</v>
      </c>
      <c r="AD1456" s="564">
        <v>0</v>
      </c>
      <c r="AE1456" s="564">
        <v>0</v>
      </c>
      <c r="AF1456" s="564">
        <v>0</v>
      </c>
      <c r="AG1456" s="564">
        <v>0</v>
      </c>
      <c r="AH1456" s="564">
        <v>0</v>
      </c>
      <c r="AI1456" s="564">
        <v>0</v>
      </c>
      <c r="AJ1456" s="564">
        <v>0</v>
      </c>
      <c r="AK1456" s="564">
        <v>0</v>
      </c>
    </row>
    <row r="1457" spans="1:37">
      <c r="A1457">
        <v>1453</v>
      </c>
      <c r="B1457" s="564">
        <f t="shared" ca="1" si="138"/>
        <v>0</v>
      </c>
      <c r="C1457" s="564">
        <f t="shared" ca="1" si="133"/>
        <v>0</v>
      </c>
      <c r="D1457" s="564">
        <f t="shared" ca="1" si="136"/>
        <v>0</v>
      </c>
      <c r="E1457" s="564">
        <f t="shared" ca="1" si="134"/>
        <v>0</v>
      </c>
      <c r="F1457" s="564">
        <f t="shared" ca="1" si="137"/>
        <v>1</v>
      </c>
      <c r="G1457" s="564">
        <f t="shared" ca="1" si="135"/>
        <v>-0.11143931051902345</v>
      </c>
      <c r="H1457" s="564">
        <v>0</v>
      </c>
      <c r="I1457" s="564">
        <v>0</v>
      </c>
      <c r="J1457" s="564">
        <v>0</v>
      </c>
      <c r="K1457" s="564">
        <v>0</v>
      </c>
      <c r="L1457" s="564">
        <v>0</v>
      </c>
      <c r="M1457" s="564">
        <v>0</v>
      </c>
      <c r="N1457" s="564">
        <v>0</v>
      </c>
      <c r="O1457" s="564">
        <v>0</v>
      </c>
      <c r="P1457" s="564">
        <v>0</v>
      </c>
      <c r="Q1457" s="564">
        <v>0</v>
      </c>
      <c r="R1457" s="564">
        <v>0</v>
      </c>
      <c r="S1457" s="564">
        <v>0</v>
      </c>
      <c r="T1457" s="564">
        <v>0</v>
      </c>
      <c r="U1457" s="564">
        <v>0</v>
      </c>
      <c r="V1457" s="564">
        <v>0</v>
      </c>
      <c r="W1457" s="564">
        <v>0</v>
      </c>
      <c r="X1457" s="564">
        <v>0</v>
      </c>
      <c r="Y1457" s="564">
        <v>0</v>
      </c>
      <c r="Z1457" s="564">
        <v>0</v>
      </c>
      <c r="AA1457" s="564">
        <v>0</v>
      </c>
      <c r="AB1457" s="564">
        <v>0</v>
      </c>
      <c r="AC1457" s="564">
        <v>0</v>
      </c>
      <c r="AD1457" s="564">
        <v>0</v>
      </c>
      <c r="AE1457" s="564">
        <v>0</v>
      </c>
      <c r="AF1457" s="564">
        <v>0</v>
      </c>
      <c r="AG1457" s="564">
        <v>0</v>
      </c>
      <c r="AH1457" s="564">
        <v>0</v>
      </c>
      <c r="AI1457" s="564">
        <v>0</v>
      </c>
      <c r="AJ1457" s="564">
        <v>0</v>
      </c>
      <c r="AK1457" s="564">
        <v>0</v>
      </c>
    </row>
    <row r="1458" spans="1:37">
      <c r="A1458">
        <v>1454</v>
      </c>
      <c r="B1458" s="564">
        <f t="shared" ca="1" si="138"/>
        <v>20</v>
      </c>
      <c r="C1458" s="564">
        <f t="shared" ca="1" si="133"/>
        <v>400</v>
      </c>
      <c r="D1458" s="564">
        <f t="shared" ca="1" si="136"/>
        <v>20</v>
      </c>
      <c r="E1458" s="564">
        <f t="shared" ca="1" si="134"/>
        <v>0</v>
      </c>
      <c r="F1458" s="564">
        <f t="shared" ca="1" si="137"/>
        <v>1</v>
      </c>
      <c r="G1458" s="564">
        <f t="shared" ca="1" si="135"/>
        <v>-2.5498745041710262</v>
      </c>
      <c r="H1458" s="564">
        <v>1</v>
      </c>
      <c r="I1458" s="564">
        <v>1</v>
      </c>
      <c r="J1458" s="564">
        <v>1</v>
      </c>
      <c r="K1458" s="564">
        <v>1</v>
      </c>
      <c r="L1458" s="564">
        <v>1</v>
      </c>
      <c r="M1458" s="564">
        <v>1</v>
      </c>
      <c r="N1458" s="564">
        <v>1</v>
      </c>
      <c r="O1458" s="564">
        <v>1</v>
      </c>
      <c r="P1458" s="564">
        <v>1</v>
      </c>
      <c r="Q1458" s="564">
        <v>1</v>
      </c>
      <c r="R1458" s="564">
        <v>1</v>
      </c>
      <c r="S1458" s="564">
        <v>1</v>
      </c>
      <c r="T1458" s="564">
        <v>1</v>
      </c>
      <c r="U1458" s="564">
        <v>1</v>
      </c>
      <c r="V1458" s="564">
        <v>1</v>
      </c>
      <c r="W1458" s="564">
        <v>1</v>
      </c>
      <c r="X1458" s="564">
        <v>1</v>
      </c>
      <c r="Y1458" s="564">
        <v>1</v>
      </c>
      <c r="Z1458" s="564">
        <v>1</v>
      </c>
      <c r="AA1458" s="564">
        <v>1</v>
      </c>
      <c r="AB1458" s="564">
        <v>1</v>
      </c>
      <c r="AC1458" s="564">
        <v>1</v>
      </c>
      <c r="AD1458" s="564">
        <v>1</v>
      </c>
      <c r="AE1458" s="564">
        <v>1</v>
      </c>
      <c r="AF1458" s="564">
        <v>1</v>
      </c>
      <c r="AG1458" s="564">
        <v>1</v>
      </c>
      <c r="AH1458" s="564">
        <v>1</v>
      </c>
      <c r="AI1458" s="564">
        <v>1</v>
      </c>
      <c r="AJ1458" s="564">
        <v>1</v>
      </c>
      <c r="AK1458" s="564">
        <v>1</v>
      </c>
    </row>
    <row r="1459" spans="1:37">
      <c r="A1459">
        <v>1455</v>
      </c>
      <c r="B1459" s="564">
        <f t="shared" ca="1" si="138"/>
        <v>20</v>
      </c>
      <c r="C1459" s="564">
        <f t="shared" ca="1" si="133"/>
        <v>400</v>
      </c>
      <c r="D1459" s="564">
        <f t="shared" ca="1" si="136"/>
        <v>20</v>
      </c>
      <c r="E1459" s="564">
        <f t="shared" ca="1" si="134"/>
        <v>0</v>
      </c>
      <c r="F1459" s="564">
        <f t="shared" ca="1" si="137"/>
        <v>1</v>
      </c>
      <c r="G1459" s="564">
        <f t="shared" ca="1" si="135"/>
        <v>8.6524490469835467</v>
      </c>
      <c r="H1459" s="564">
        <v>1</v>
      </c>
      <c r="I1459" s="564">
        <v>1</v>
      </c>
      <c r="J1459" s="564">
        <v>1</v>
      </c>
      <c r="K1459" s="564">
        <v>1</v>
      </c>
      <c r="L1459" s="564">
        <v>1</v>
      </c>
      <c r="M1459" s="564">
        <v>1</v>
      </c>
      <c r="N1459" s="564">
        <v>1</v>
      </c>
      <c r="O1459" s="564">
        <v>1</v>
      </c>
      <c r="P1459" s="564">
        <v>1</v>
      </c>
      <c r="Q1459" s="564">
        <v>1</v>
      </c>
      <c r="R1459" s="564">
        <v>1</v>
      </c>
      <c r="S1459" s="564">
        <v>1</v>
      </c>
      <c r="T1459" s="564">
        <v>1</v>
      </c>
      <c r="U1459" s="564">
        <v>1</v>
      </c>
      <c r="V1459" s="564">
        <v>1</v>
      </c>
      <c r="W1459" s="564">
        <v>1</v>
      </c>
      <c r="X1459" s="564">
        <v>1</v>
      </c>
      <c r="Y1459" s="564">
        <v>1</v>
      </c>
      <c r="Z1459" s="564">
        <v>1</v>
      </c>
      <c r="AA1459" s="564">
        <v>1</v>
      </c>
      <c r="AB1459" s="564">
        <v>1</v>
      </c>
      <c r="AC1459" s="564">
        <v>1</v>
      </c>
      <c r="AD1459" s="564">
        <v>1</v>
      </c>
      <c r="AE1459" s="564">
        <v>1</v>
      </c>
      <c r="AF1459" s="564">
        <v>1</v>
      </c>
      <c r="AG1459" s="564">
        <v>1</v>
      </c>
      <c r="AH1459" s="564">
        <v>1</v>
      </c>
      <c r="AI1459" s="564">
        <v>1</v>
      </c>
      <c r="AJ1459" s="564">
        <v>1</v>
      </c>
      <c r="AK1459" s="564">
        <v>1</v>
      </c>
    </row>
    <row r="1460" spans="1:37">
      <c r="A1460">
        <v>1456</v>
      </c>
      <c r="B1460" s="564">
        <f t="shared" ca="1" si="138"/>
        <v>0</v>
      </c>
      <c r="C1460" s="564">
        <f t="shared" ca="1" si="133"/>
        <v>0</v>
      </c>
      <c r="D1460" s="564">
        <f t="shared" ca="1" si="136"/>
        <v>0</v>
      </c>
      <c r="E1460" s="564">
        <f t="shared" ca="1" si="134"/>
        <v>0</v>
      </c>
      <c r="F1460" s="564">
        <f t="shared" ca="1" si="137"/>
        <v>1</v>
      </c>
      <c r="G1460" s="564">
        <f t="shared" ca="1" si="135"/>
        <v>-4.2180415855256861</v>
      </c>
      <c r="H1460" s="564">
        <v>0</v>
      </c>
      <c r="I1460" s="564">
        <v>0</v>
      </c>
      <c r="J1460" s="564">
        <v>0</v>
      </c>
      <c r="K1460" s="564">
        <v>0</v>
      </c>
      <c r="L1460" s="564">
        <v>0</v>
      </c>
      <c r="M1460" s="564">
        <v>0</v>
      </c>
      <c r="N1460" s="564">
        <v>0</v>
      </c>
      <c r="O1460" s="564">
        <v>0</v>
      </c>
      <c r="P1460" s="564">
        <v>0</v>
      </c>
      <c r="Q1460" s="564">
        <v>0</v>
      </c>
      <c r="R1460" s="564">
        <v>0</v>
      </c>
      <c r="S1460" s="564">
        <v>0</v>
      </c>
      <c r="T1460" s="564">
        <v>0</v>
      </c>
      <c r="U1460" s="564">
        <v>0</v>
      </c>
      <c r="V1460" s="564">
        <v>0</v>
      </c>
      <c r="W1460" s="564">
        <v>0</v>
      </c>
      <c r="X1460" s="564">
        <v>0</v>
      </c>
      <c r="Y1460" s="564">
        <v>0</v>
      </c>
      <c r="Z1460" s="564">
        <v>0</v>
      </c>
      <c r="AA1460" s="564">
        <v>0</v>
      </c>
      <c r="AB1460" s="564">
        <v>0</v>
      </c>
      <c r="AC1460" s="564">
        <v>0</v>
      </c>
      <c r="AD1460" s="564">
        <v>0</v>
      </c>
      <c r="AE1460" s="564">
        <v>0</v>
      </c>
      <c r="AF1460" s="564">
        <v>0</v>
      </c>
      <c r="AG1460" s="564">
        <v>0</v>
      </c>
      <c r="AH1460" s="564">
        <v>0</v>
      </c>
      <c r="AI1460" s="564">
        <v>0</v>
      </c>
      <c r="AJ1460" s="564">
        <v>0</v>
      </c>
      <c r="AK1460" s="564">
        <v>0</v>
      </c>
    </row>
    <row r="1461" spans="1:37">
      <c r="A1461">
        <v>1457</v>
      </c>
      <c r="B1461" s="564">
        <f t="shared" ca="1" si="138"/>
        <v>20</v>
      </c>
      <c r="C1461" s="564">
        <f t="shared" ca="1" si="133"/>
        <v>400</v>
      </c>
      <c r="D1461" s="564">
        <f t="shared" ca="1" si="136"/>
        <v>20</v>
      </c>
      <c r="E1461" s="564">
        <f t="shared" ca="1" si="134"/>
        <v>0</v>
      </c>
      <c r="F1461" s="564">
        <f t="shared" ca="1" si="137"/>
        <v>1</v>
      </c>
      <c r="G1461" s="564">
        <f t="shared" ca="1" si="135"/>
        <v>4.3923062720052108</v>
      </c>
      <c r="H1461" s="564">
        <v>1</v>
      </c>
      <c r="I1461" s="564">
        <v>1</v>
      </c>
      <c r="J1461" s="564">
        <v>1</v>
      </c>
      <c r="K1461" s="564">
        <v>1</v>
      </c>
      <c r="L1461" s="564">
        <v>1</v>
      </c>
      <c r="M1461" s="564">
        <v>1</v>
      </c>
      <c r="N1461" s="564">
        <v>1</v>
      </c>
      <c r="O1461" s="564">
        <v>1</v>
      </c>
      <c r="P1461" s="564">
        <v>1</v>
      </c>
      <c r="Q1461" s="564">
        <v>1</v>
      </c>
      <c r="R1461" s="564">
        <v>1</v>
      </c>
      <c r="S1461" s="564">
        <v>1</v>
      </c>
      <c r="T1461" s="564">
        <v>1</v>
      </c>
      <c r="U1461" s="564">
        <v>1</v>
      </c>
      <c r="V1461" s="564">
        <v>1</v>
      </c>
      <c r="W1461" s="564">
        <v>1</v>
      </c>
      <c r="X1461" s="564">
        <v>1</v>
      </c>
      <c r="Y1461" s="564">
        <v>1</v>
      </c>
      <c r="Z1461" s="564">
        <v>1</v>
      </c>
      <c r="AA1461" s="564">
        <v>1</v>
      </c>
      <c r="AB1461" s="564">
        <v>1</v>
      </c>
      <c r="AC1461" s="564">
        <v>1</v>
      </c>
      <c r="AD1461" s="564">
        <v>1</v>
      </c>
      <c r="AE1461" s="564">
        <v>1</v>
      </c>
      <c r="AF1461" s="564">
        <v>1</v>
      </c>
      <c r="AG1461" s="564">
        <v>1</v>
      </c>
      <c r="AH1461" s="564">
        <v>1</v>
      </c>
      <c r="AI1461" s="564">
        <v>1</v>
      </c>
      <c r="AJ1461" s="564">
        <v>1</v>
      </c>
      <c r="AK1461" s="564">
        <v>1</v>
      </c>
    </row>
    <row r="1462" spans="1:37">
      <c r="A1462">
        <v>1458</v>
      </c>
      <c r="B1462" s="564">
        <f t="shared" ca="1" si="138"/>
        <v>20</v>
      </c>
      <c r="C1462" s="564">
        <f t="shared" ca="1" si="133"/>
        <v>400</v>
      </c>
      <c r="D1462" s="564">
        <f t="shared" ca="1" si="136"/>
        <v>20</v>
      </c>
      <c r="E1462" s="564">
        <f t="shared" ca="1" si="134"/>
        <v>0</v>
      </c>
      <c r="F1462" s="564">
        <f t="shared" ca="1" si="137"/>
        <v>1</v>
      </c>
      <c r="G1462" s="564">
        <f t="shared" ca="1" si="135"/>
        <v>3.6584377060128945</v>
      </c>
      <c r="H1462" s="564">
        <v>1</v>
      </c>
      <c r="I1462" s="564">
        <v>1</v>
      </c>
      <c r="J1462" s="564">
        <v>1</v>
      </c>
      <c r="K1462" s="564">
        <v>1</v>
      </c>
      <c r="L1462" s="564">
        <v>1</v>
      </c>
      <c r="M1462" s="564">
        <v>1</v>
      </c>
      <c r="N1462" s="564">
        <v>1</v>
      </c>
      <c r="O1462" s="564">
        <v>1</v>
      </c>
      <c r="P1462" s="564">
        <v>1</v>
      </c>
      <c r="Q1462" s="564">
        <v>1</v>
      </c>
      <c r="R1462" s="564">
        <v>1</v>
      </c>
      <c r="S1462" s="564">
        <v>1</v>
      </c>
      <c r="T1462" s="564">
        <v>1</v>
      </c>
      <c r="U1462" s="564">
        <v>1</v>
      </c>
      <c r="V1462" s="564">
        <v>1</v>
      </c>
      <c r="W1462" s="564">
        <v>1</v>
      </c>
      <c r="X1462" s="564">
        <v>1</v>
      </c>
      <c r="Y1462" s="564">
        <v>1</v>
      </c>
      <c r="Z1462" s="564">
        <v>1</v>
      </c>
      <c r="AA1462" s="564">
        <v>1</v>
      </c>
      <c r="AB1462" s="564">
        <v>1</v>
      </c>
      <c r="AC1462" s="564">
        <v>1</v>
      </c>
      <c r="AD1462" s="564">
        <v>1</v>
      </c>
      <c r="AE1462" s="564">
        <v>1</v>
      </c>
      <c r="AF1462" s="564">
        <v>1</v>
      </c>
      <c r="AG1462" s="564">
        <v>1</v>
      </c>
      <c r="AH1462" s="564">
        <v>1</v>
      </c>
      <c r="AI1462" s="564">
        <v>1</v>
      </c>
      <c r="AJ1462" s="564">
        <v>1</v>
      </c>
      <c r="AK1462" s="564">
        <v>1</v>
      </c>
    </row>
    <row r="1463" spans="1:37">
      <c r="A1463">
        <v>1459</v>
      </c>
      <c r="B1463" s="564">
        <f t="shared" ca="1" si="138"/>
        <v>20</v>
      </c>
      <c r="C1463" s="564">
        <f t="shared" ca="1" si="133"/>
        <v>400</v>
      </c>
      <c r="D1463" s="564">
        <f t="shared" ca="1" si="136"/>
        <v>20</v>
      </c>
      <c r="E1463" s="564">
        <f t="shared" ca="1" si="134"/>
        <v>0</v>
      </c>
      <c r="F1463" s="564">
        <f t="shared" ca="1" si="137"/>
        <v>1</v>
      </c>
      <c r="G1463" s="564">
        <f t="shared" ca="1" si="135"/>
        <v>7.3841253103860129</v>
      </c>
      <c r="H1463" s="564">
        <v>1</v>
      </c>
      <c r="I1463" s="564">
        <v>1</v>
      </c>
      <c r="J1463" s="564">
        <v>1</v>
      </c>
      <c r="K1463" s="564">
        <v>1</v>
      </c>
      <c r="L1463" s="564">
        <v>1</v>
      </c>
      <c r="M1463" s="564">
        <v>1</v>
      </c>
      <c r="N1463" s="564">
        <v>1</v>
      </c>
      <c r="O1463" s="564">
        <v>1</v>
      </c>
      <c r="P1463" s="564">
        <v>1</v>
      </c>
      <c r="Q1463" s="564">
        <v>1</v>
      </c>
      <c r="R1463" s="564">
        <v>1</v>
      </c>
      <c r="S1463" s="564">
        <v>1</v>
      </c>
      <c r="T1463" s="564">
        <v>1</v>
      </c>
      <c r="U1463" s="564">
        <v>1</v>
      </c>
      <c r="V1463" s="564">
        <v>1</v>
      </c>
      <c r="W1463" s="564">
        <v>1</v>
      </c>
      <c r="X1463" s="564">
        <v>1</v>
      </c>
      <c r="Y1463" s="564">
        <v>1</v>
      </c>
      <c r="Z1463" s="564">
        <v>1</v>
      </c>
      <c r="AA1463" s="564">
        <v>1</v>
      </c>
      <c r="AB1463" s="564">
        <v>1</v>
      </c>
      <c r="AC1463" s="564">
        <v>1</v>
      </c>
      <c r="AD1463" s="564">
        <v>1</v>
      </c>
      <c r="AE1463" s="564">
        <v>1</v>
      </c>
      <c r="AF1463" s="564">
        <v>1</v>
      </c>
      <c r="AG1463" s="564">
        <v>1</v>
      </c>
      <c r="AH1463" s="564">
        <v>1</v>
      </c>
      <c r="AI1463" s="564">
        <v>1</v>
      </c>
      <c r="AJ1463" s="564">
        <v>1</v>
      </c>
      <c r="AK1463" s="564">
        <v>1</v>
      </c>
    </row>
    <row r="1464" spans="1:37">
      <c r="A1464">
        <v>1460</v>
      </c>
      <c r="B1464" s="564">
        <f t="shared" ca="1" si="138"/>
        <v>0</v>
      </c>
      <c r="C1464" s="564">
        <f t="shared" ca="1" si="133"/>
        <v>0</v>
      </c>
      <c r="D1464" s="564">
        <f t="shared" ca="1" si="136"/>
        <v>0</v>
      </c>
      <c r="E1464" s="564">
        <f t="shared" ca="1" si="134"/>
        <v>0</v>
      </c>
      <c r="F1464" s="564">
        <f t="shared" ca="1" si="137"/>
        <v>1</v>
      </c>
      <c r="G1464" s="564">
        <f t="shared" ca="1" si="135"/>
        <v>-9.1264181471755794</v>
      </c>
      <c r="H1464" s="564">
        <v>0</v>
      </c>
      <c r="I1464" s="564">
        <v>0</v>
      </c>
      <c r="J1464" s="564">
        <v>0</v>
      </c>
      <c r="K1464" s="564">
        <v>0</v>
      </c>
      <c r="L1464" s="564">
        <v>0</v>
      </c>
      <c r="M1464" s="564">
        <v>0</v>
      </c>
      <c r="N1464" s="564">
        <v>0</v>
      </c>
      <c r="O1464" s="564">
        <v>0</v>
      </c>
      <c r="P1464" s="564">
        <v>0</v>
      </c>
      <c r="Q1464" s="564">
        <v>0</v>
      </c>
      <c r="R1464" s="564">
        <v>0</v>
      </c>
      <c r="S1464" s="564">
        <v>0</v>
      </c>
      <c r="T1464" s="564">
        <v>0</v>
      </c>
      <c r="U1464" s="564">
        <v>0</v>
      </c>
      <c r="V1464" s="564">
        <v>0</v>
      </c>
      <c r="W1464" s="564">
        <v>0</v>
      </c>
      <c r="X1464" s="564">
        <v>0</v>
      </c>
      <c r="Y1464" s="564">
        <v>0</v>
      </c>
      <c r="Z1464" s="564">
        <v>0</v>
      </c>
      <c r="AA1464" s="564">
        <v>0</v>
      </c>
      <c r="AB1464" s="564">
        <v>0</v>
      </c>
      <c r="AC1464" s="564">
        <v>0</v>
      </c>
      <c r="AD1464" s="564">
        <v>0</v>
      </c>
      <c r="AE1464" s="564">
        <v>0</v>
      </c>
      <c r="AF1464" s="564">
        <v>0</v>
      </c>
      <c r="AG1464" s="564">
        <v>0</v>
      </c>
      <c r="AH1464" s="564">
        <v>0</v>
      </c>
      <c r="AI1464" s="564">
        <v>0</v>
      </c>
      <c r="AJ1464" s="564">
        <v>0</v>
      </c>
      <c r="AK1464" s="564">
        <v>0</v>
      </c>
    </row>
    <row r="1465" spans="1:37">
      <c r="A1465">
        <v>1461</v>
      </c>
      <c r="B1465" s="564">
        <f t="shared" ca="1" si="138"/>
        <v>20</v>
      </c>
      <c r="C1465" s="564">
        <f t="shared" ca="1" si="133"/>
        <v>400</v>
      </c>
      <c r="D1465" s="564">
        <f t="shared" ca="1" si="136"/>
        <v>20</v>
      </c>
      <c r="E1465" s="564">
        <f t="shared" ca="1" si="134"/>
        <v>0</v>
      </c>
      <c r="F1465" s="564">
        <f t="shared" ca="1" si="137"/>
        <v>1</v>
      </c>
      <c r="G1465" s="564">
        <f t="shared" ca="1" si="135"/>
        <v>7.0222416647464154</v>
      </c>
      <c r="H1465" s="564">
        <v>1</v>
      </c>
      <c r="I1465" s="564">
        <v>1</v>
      </c>
      <c r="J1465" s="564">
        <v>1</v>
      </c>
      <c r="K1465" s="564">
        <v>1</v>
      </c>
      <c r="L1465" s="564">
        <v>1</v>
      </c>
      <c r="M1465" s="564">
        <v>1</v>
      </c>
      <c r="N1465" s="564">
        <v>1</v>
      </c>
      <c r="O1465" s="564">
        <v>1</v>
      </c>
      <c r="P1465" s="564">
        <v>1</v>
      </c>
      <c r="Q1465" s="564">
        <v>1</v>
      </c>
      <c r="R1465" s="564">
        <v>1</v>
      </c>
      <c r="S1465" s="564">
        <v>1</v>
      </c>
      <c r="T1465" s="564">
        <v>1</v>
      </c>
      <c r="U1465" s="564">
        <v>1</v>
      </c>
      <c r="V1465" s="564">
        <v>1</v>
      </c>
      <c r="W1465" s="564">
        <v>1</v>
      </c>
      <c r="X1465" s="564">
        <v>1</v>
      </c>
      <c r="Y1465" s="564">
        <v>1</v>
      </c>
      <c r="Z1465" s="564">
        <v>1</v>
      </c>
      <c r="AA1465" s="564">
        <v>1</v>
      </c>
      <c r="AB1465" s="564">
        <v>1</v>
      </c>
      <c r="AC1465" s="564">
        <v>1</v>
      </c>
      <c r="AD1465" s="564">
        <v>1</v>
      </c>
      <c r="AE1465" s="564">
        <v>1</v>
      </c>
      <c r="AF1465" s="564">
        <v>1</v>
      </c>
      <c r="AG1465" s="564">
        <v>1</v>
      </c>
      <c r="AH1465" s="564">
        <v>1</v>
      </c>
      <c r="AI1465" s="564">
        <v>1</v>
      </c>
      <c r="AJ1465" s="564">
        <v>1</v>
      </c>
      <c r="AK1465" s="564">
        <v>1</v>
      </c>
    </row>
    <row r="1466" spans="1:37">
      <c r="A1466">
        <v>1462</v>
      </c>
      <c r="B1466" s="564">
        <f t="shared" ca="1" si="138"/>
        <v>15</v>
      </c>
      <c r="C1466" s="564">
        <f t="shared" ca="1" si="133"/>
        <v>225</v>
      </c>
      <c r="D1466" s="564">
        <f t="shared" ca="1" si="136"/>
        <v>15</v>
      </c>
      <c r="E1466" s="564">
        <f t="shared" ca="1" si="134"/>
        <v>3.75</v>
      </c>
      <c r="F1466" s="564">
        <f t="shared" ca="1" si="137"/>
        <v>0.60526315789473684</v>
      </c>
      <c r="G1466" s="564">
        <f t="shared" ca="1" si="135"/>
        <v>3.7959996334734432</v>
      </c>
      <c r="H1466" s="564">
        <v>1</v>
      </c>
      <c r="I1466" s="564">
        <v>1</v>
      </c>
      <c r="J1466" s="564">
        <v>1</v>
      </c>
      <c r="K1466" s="564">
        <v>1</v>
      </c>
      <c r="L1466" s="564">
        <v>1</v>
      </c>
      <c r="M1466" s="564">
        <v>0</v>
      </c>
      <c r="N1466" s="564">
        <v>1</v>
      </c>
      <c r="O1466" s="564">
        <v>0</v>
      </c>
      <c r="P1466" s="564">
        <v>1</v>
      </c>
      <c r="Q1466" s="564">
        <v>1</v>
      </c>
      <c r="R1466" s="564">
        <v>0</v>
      </c>
      <c r="S1466" s="564">
        <v>1</v>
      </c>
      <c r="T1466" s="564">
        <v>1</v>
      </c>
      <c r="U1466" s="564">
        <v>1</v>
      </c>
      <c r="V1466" s="564">
        <v>1</v>
      </c>
      <c r="W1466" s="564">
        <v>0</v>
      </c>
      <c r="X1466" s="564">
        <v>0</v>
      </c>
      <c r="Y1466" s="564">
        <v>1</v>
      </c>
      <c r="Z1466" s="564">
        <v>1</v>
      </c>
      <c r="AA1466" s="564">
        <v>1</v>
      </c>
      <c r="AB1466" s="564">
        <v>1</v>
      </c>
      <c r="AC1466" s="564">
        <v>0</v>
      </c>
      <c r="AD1466" s="564">
        <v>1</v>
      </c>
      <c r="AE1466" s="564">
        <v>1</v>
      </c>
      <c r="AF1466" s="564">
        <v>1</v>
      </c>
      <c r="AG1466" s="564">
        <v>1</v>
      </c>
      <c r="AH1466" s="564">
        <v>1</v>
      </c>
      <c r="AI1466" s="564">
        <v>1</v>
      </c>
      <c r="AJ1466" s="564">
        <v>0</v>
      </c>
      <c r="AK1466" s="564">
        <v>0</v>
      </c>
    </row>
    <row r="1467" spans="1:37">
      <c r="A1467">
        <v>1463</v>
      </c>
      <c r="B1467" s="564">
        <f t="shared" ca="1" si="138"/>
        <v>20</v>
      </c>
      <c r="C1467" s="564">
        <f t="shared" ca="1" si="133"/>
        <v>400</v>
      </c>
      <c r="D1467" s="564">
        <f t="shared" ca="1" si="136"/>
        <v>20</v>
      </c>
      <c r="E1467" s="564">
        <f t="shared" ca="1" si="134"/>
        <v>0</v>
      </c>
      <c r="F1467" s="564">
        <f t="shared" ca="1" si="137"/>
        <v>1</v>
      </c>
      <c r="G1467" s="564">
        <f t="shared" ca="1" si="135"/>
        <v>-5.6130949736786784E-3</v>
      </c>
      <c r="H1467" s="564">
        <v>1</v>
      </c>
      <c r="I1467" s="564">
        <v>1</v>
      </c>
      <c r="J1467" s="564">
        <v>1</v>
      </c>
      <c r="K1467" s="564">
        <v>1</v>
      </c>
      <c r="L1467" s="564">
        <v>1</v>
      </c>
      <c r="M1467" s="564">
        <v>1</v>
      </c>
      <c r="N1467" s="564">
        <v>1</v>
      </c>
      <c r="O1467" s="564">
        <v>1</v>
      </c>
      <c r="P1467" s="564">
        <v>1</v>
      </c>
      <c r="Q1467" s="564">
        <v>1</v>
      </c>
      <c r="R1467" s="564">
        <v>1</v>
      </c>
      <c r="S1467" s="564">
        <v>1</v>
      </c>
      <c r="T1467" s="564">
        <v>1</v>
      </c>
      <c r="U1467" s="564">
        <v>1</v>
      </c>
      <c r="V1467" s="564">
        <v>1</v>
      </c>
      <c r="W1467" s="564">
        <v>1</v>
      </c>
      <c r="X1467" s="564">
        <v>1</v>
      </c>
      <c r="Y1467" s="564">
        <v>1</v>
      </c>
      <c r="Z1467" s="564">
        <v>1</v>
      </c>
      <c r="AA1467" s="564">
        <v>1</v>
      </c>
      <c r="AB1467" s="564">
        <v>1</v>
      </c>
      <c r="AC1467" s="564">
        <v>1</v>
      </c>
      <c r="AD1467" s="564">
        <v>1</v>
      </c>
      <c r="AE1467" s="564">
        <v>1</v>
      </c>
      <c r="AF1467" s="564">
        <v>1</v>
      </c>
      <c r="AG1467" s="564">
        <v>1</v>
      </c>
      <c r="AH1467" s="564">
        <v>1</v>
      </c>
      <c r="AI1467" s="564">
        <v>1</v>
      </c>
      <c r="AJ1467" s="564">
        <v>1</v>
      </c>
      <c r="AK1467" s="564">
        <v>1</v>
      </c>
    </row>
    <row r="1468" spans="1:37">
      <c r="A1468">
        <v>1464</v>
      </c>
      <c r="B1468" s="564">
        <f t="shared" ca="1" si="138"/>
        <v>20</v>
      </c>
      <c r="C1468" s="564">
        <f t="shared" ca="1" si="133"/>
        <v>400</v>
      </c>
      <c r="D1468" s="564">
        <f t="shared" ca="1" si="136"/>
        <v>20</v>
      </c>
      <c r="E1468" s="564">
        <f t="shared" ca="1" si="134"/>
        <v>0</v>
      </c>
      <c r="F1468" s="564">
        <f t="shared" ca="1" si="137"/>
        <v>1</v>
      </c>
      <c r="G1468" s="564">
        <f t="shared" ca="1" si="135"/>
        <v>3.4238292131543142</v>
      </c>
      <c r="H1468" s="564">
        <v>1</v>
      </c>
      <c r="I1468" s="564">
        <v>1</v>
      </c>
      <c r="J1468" s="564">
        <v>1</v>
      </c>
      <c r="K1468" s="564">
        <v>1</v>
      </c>
      <c r="L1468" s="564">
        <v>1</v>
      </c>
      <c r="M1468" s="564">
        <v>1</v>
      </c>
      <c r="N1468" s="564">
        <v>1</v>
      </c>
      <c r="O1468" s="564">
        <v>1</v>
      </c>
      <c r="P1468" s="564">
        <v>1</v>
      </c>
      <c r="Q1468" s="564">
        <v>1</v>
      </c>
      <c r="R1468" s="564">
        <v>1</v>
      </c>
      <c r="S1468" s="564">
        <v>1</v>
      </c>
      <c r="T1468" s="564">
        <v>1</v>
      </c>
      <c r="U1468" s="564">
        <v>1</v>
      </c>
      <c r="V1468" s="564">
        <v>1</v>
      </c>
      <c r="W1468" s="564">
        <v>1</v>
      </c>
      <c r="X1468" s="564">
        <v>1</v>
      </c>
      <c r="Y1468" s="564">
        <v>1</v>
      </c>
      <c r="Z1468" s="564">
        <v>1</v>
      </c>
      <c r="AA1468" s="564">
        <v>1</v>
      </c>
      <c r="AB1468" s="564">
        <v>1</v>
      </c>
      <c r="AC1468" s="564">
        <v>1</v>
      </c>
      <c r="AD1468" s="564">
        <v>1</v>
      </c>
      <c r="AE1468" s="564">
        <v>1</v>
      </c>
      <c r="AF1468" s="564">
        <v>1</v>
      </c>
      <c r="AG1468" s="564">
        <v>1</v>
      </c>
      <c r="AH1468" s="564">
        <v>1</v>
      </c>
      <c r="AI1468" s="564">
        <v>1</v>
      </c>
      <c r="AJ1468" s="564">
        <v>1</v>
      </c>
      <c r="AK1468" s="564">
        <v>1</v>
      </c>
    </row>
    <row r="1469" spans="1:37">
      <c r="A1469">
        <v>1465</v>
      </c>
      <c r="B1469" s="564">
        <f t="shared" ca="1" si="138"/>
        <v>20</v>
      </c>
      <c r="C1469" s="564">
        <f t="shared" ca="1" si="133"/>
        <v>400</v>
      </c>
      <c r="D1469" s="564">
        <f t="shared" ca="1" si="136"/>
        <v>20</v>
      </c>
      <c r="E1469" s="564">
        <f t="shared" ca="1" si="134"/>
        <v>0</v>
      </c>
      <c r="F1469" s="564">
        <f t="shared" ca="1" si="137"/>
        <v>1</v>
      </c>
      <c r="G1469" s="564">
        <f t="shared" ca="1" si="135"/>
        <v>4.841702298663324</v>
      </c>
      <c r="H1469" s="564">
        <v>1</v>
      </c>
      <c r="I1469" s="564">
        <v>1</v>
      </c>
      <c r="J1469" s="564">
        <v>1</v>
      </c>
      <c r="K1469" s="564">
        <v>1</v>
      </c>
      <c r="L1469" s="564">
        <v>1</v>
      </c>
      <c r="M1469" s="564">
        <v>1</v>
      </c>
      <c r="N1469" s="564">
        <v>1</v>
      </c>
      <c r="O1469" s="564">
        <v>1</v>
      </c>
      <c r="P1469" s="564">
        <v>1</v>
      </c>
      <c r="Q1469" s="564">
        <v>1</v>
      </c>
      <c r="R1469" s="564">
        <v>1</v>
      </c>
      <c r="S1469" s="564">
        <v>1</v>
      </c>
      <c r="T1469" s="564">
        <v>1</v>
      </c>
      <c r="U1469" s="564">
        <v>1</v>
      </c>
      <c r="V1469" s="564">
        <v>1</v>
      </c>
      <c r="W1469" s="564">
        <v>1</v>
      </c>
      <c r="X1469" s="564">
        <v>1</v>
      </c>
      <c r="Y1469" s="564">
        <v>1</v>
      </c>
      <c r="Z1469" s="564">
        <v>1</v>
      </c>
      <c r="AA1469" s="564">
        <v>1</v>
      </c>
      <c r="AB1469" s="564">
        <v>1</v>
      </c>
      <c r="AC1469" s="564">
        <v>1</v>
      </c>
      <c r="AD1469" s="564">
        <v>1</v>
      </c>
      <c r="AE1469" s="564">
        <v>1</v>
      </c>
      <c r="AF1469" s="564">
        <v>1</v>
      </c>
      <c r="AG1469" s="564">
        <v>1</v>
      </c>
      <c r="AH1469" s="564">
        <v>1</v>
      </c>
      <c r="AI1469" s="564">
        <v>1</v>
      </c>
      <c r="AJ1469" s="564">
        <v>1</v>
      </c>
      <c r="AK1469" s="564">
        <v>1</v>
      </c>
    </row>
    <row r="1470" spans="1:37">
      <c r="A1470">
        <v>1466</v>
      </c>
      <c r="B1470" s="564">
        <f t="shared" ca="1" si="138"/>
        <v>0</v>
      </c>
      <c r="C1470" s="564">
        <f t="shared" ca="1" si="133"/>
        <v>0</v>
      </c>
      <c r="D1470" s="564">
        <f t="shared" ca="1" si="136"/>
        <v>0</v>
      </c>
      <c r="E1470" s="564">
        <f t="shared" ca="1" si="134"/>
        <v>0</v>
      </c>
      <c r="F1470" s="564">
        <f t="shared" ca="1" si="137"/>
        <v>1</v>
      </c>
      <c r="G1470" s="564">
        <f t="shared" ca="1" si="135"/>
        <v>5.81789554795931</v>
      </c>
      <c r="H1470" s="564">
        <v>0</v>
      </c>
      <c r="I1470" s="564">
        <v>0</v>
      </c>
      <c r="J1470" s="564">
        <v>0</v>
      </c>
      <c r="K1470" s="564">
        <v>0</v>
      </c>
      <c r="L1470" s="564">
        <v>0</v>
      </c>
      <c r="M1470" s="564">
        <v>0</v>
      </c>
      <c r="N1470" s="564">
        <v>0</v>
      </c>
      <c r="O1470" s="564">
        <v>0</v>
      </c>
      <c r="P1470" s="564">
        <v>0</v>
      </c>
      <c r="Q1470" s="564">
        <v>0</v>
      </c>
      <c r="R1470" s="564">
        <v>0</v>
      </c>
      <c r="S1470" s="564">
        <v>0</v>
      </c>
      <c r="T1470" s="564">
        <v>0</v>
      </c>
      <c r="U1470" s="564">
        <v>0</v>
      </c>
      <c r="V1470" s="564">
        <v>0</v>
      </c>
      <c r="W1470" s="564">
        <v>0</v>
      </c>
      <c r="X1470" s="564">
        <v>0</v>
      </c>
      <c r="Y1470" s="564">
        <v>0</v>
      </c>
      <c r="Z1470" s="564">
        <v>0</v>
      </c>
      <c r="AA1470" s="564">
        <v>0</v>
      </c>
      <c r="AB1470" s="564">
        <v>0</v>
      </c>
      <c r="AC1470" s="564">
        <v>0</v>
      </c>
      <c r="AD1470" s="564">
        <v>0</v>
      </c>
      <c r="AE1470" s="564">
        <v>0</v>
      </c>
      <c r="AF1470" s="564">
        <v>0</v>
      </c>
      <c r="AG1470" s="564">
        <v>0</v>
      </c>
      <c r="AH1470" s="564">
        <v>0</v>
      </c>
      <c r="AI1470" s="564">
        <v>0</v>
      </c>
      <c r="AJ1470" s="564">
        <v>0</v>
      </c>
      <c r="AK1470" s="564">
        <v>0</v>
      </c>
    </row>
    <row r="1471" spans="1:37">
      <c r="A1471">
        <v>1467</v>
      </c>
      <c r="B1471" s="564">
        <f t="shared" ca="1" si="138"/>
        <v>20</v>
      </c>
      <c r="C1471" s="564">
        <f t="shared" ca="1" si="133"/>
        <v>400</v>
      </c>
      <c r="D1471" s="564">
        <f t="shared" ca="1" si="136"/>
        <v>20</v>
      </c>
      <c r="E1471" s="564">
        <f t="shared" ca="1" si="134"/>
        <v>0</v>
      </c>
      <c r="F1471" s="564">
        <f t="shared" ca="1" si="137"/>
        <v>1</v>
      </c>
      <c r="G1471" s="564">
        <f t="shared" ca="1" si="135"/>
        <v>-8.691756739212968</v>
      </c>
      <c r="H1471" s="564">
        <v>1</v>
      </c>
      <c r="I1471" s="564">
        <v>1</v>
      </c>
      <c r="J1471" s="564">
        <v>1</v>
      </c>
      <c r="K1471" s="564">
        <v>1</v>
      </c>
      <c r="L1471" s="564">
        <v>1</v>
      </c>
      <c r="M1471" s="564">
        <v>1</v>
      </c>
      <c r="N1471" s="564">
        <v>1</v>
      </c>
      <c r="O1471" s="564">
        <v>1</v>
      </c>
      <c r="P1471" s="564">
        <v>1</v>
      </c>
      <c r="Q1471" s="564">
        <v>1</v>
      </c>
      <c r="R1471" s="564">
        <v>1</v>
      </c>
      <c r="S1471" s="564">
        <v>1</v>
      </c>
      <c r="T1471" s="564">
        <v>1</v>
      </c>
      <c r="U1471" s="564">
        <v>1</v>
      </c>
      <c r="V1471" s="564">
        <v>1</v>
      </c>
      <c r="W1471" s="564">
        <v>1</v>
      </c>
      <c r="X1471" s="564">
        <v>1</v>
      </c>
      <c r="Y1471" s="564">
        <v>1</v>
      </c>
      <c r="Z1471" s="564">
        <v>1</v>
      </c>
      <c r="AA1471" s="564">
        <v>1</v>
      </c>
      <c r="AB1471" s="564">
        <v>1</v>
      </c>
      <c r="AC1471" s="564">
        <v>1</v>
      </c>
      <c r="AD1471" s="564">
        <v>1</v>
      </c>
      <c r="AE1471" s="564">
        <v>1</v>
      </c>
      <c r="AF1471" s="564">
        <v>1</v>
      </c>
      <c r="AG1471" s="564">
        <v>1</v>
      </c>
      <c r="AH1471" s="564">
        <v>1</v>
      </c>
      <c r="AI1471" s="564">
        <v>1</v>
      </c>
      <c r="AJ1471" s="564">
        <v>1</v>
      </c>
      <c r="AK1471" s="564">
        <v>1</v>
      </c>
    </row>
    <row r="1472" spans="1:37">
      <c r="A1472">
        <v>1468</v>
      </c>
      <c r="B1472" s="564">
        <f t="shared" ca="1" si="138"/>
        <v>0</v>
      </c>
      <c r="C1472" s="564">
        <f t="shared" ca="1" si="133"/>
        <v>0</v>
      </c>
      <c r="D1472" s="564">
        <f t="shared" ca="1" si="136"/>
        <v>0</v>
      </c>
      <c r="E1472" s="564">
        <f t="shared" ca="1" si="134"/>
        <v>0</v>
      </c>
      <c r="F1472" s="564">
        <f t="shared" ca="1" si="137"/>
        <v>1</v>
      </c>
      <c r="G1472" s="564">
        <f t="shared" ca="1" si="135"/>
        <v>-1.9428681536732033</v>
      </c>
      <c r="H1472" s="564">
        <v>0</v>
      </c>
      <c r="I1472" s="564">
        <v>0</v>
      </c>
      <c r="J1472" s="564">
        <v>0</v>
      </c>
      <c r="K1472" s="564">
        <v>0</v>
      </c>
      <c r="L1472" s="564">
        <v>0</v>
      </c>
      <c r="M1472" s="564">
        <v>0</v>
      </c>
      <c r="N1472" s="564">
        <v>0</v>
      </c>
      <c r="O1472" s="564">
        <v>0</v>
      </c>
      <c r="P1472" s="564">
        <v>0</v>
      </c>
      <c r="Q1472" s="564">
        <v>0</v>
      </c>
      <c r="R1472" s="564">
        <v>0</v>
      </c>
      <c r="S1472" s="564">
        <v>0</v>
      </c>
      <c r="T1472" s="564">
        <v>0</v>
      </c>
      <c r="U1472" s="564">
        <v>0</v>
      </c>
      <c r="V1472" s="564">
        <v>0</v>
      </c>
      <c r="W1472" s="564">
        <v>0</v>
      </c>
      <c r="X1472" s="564">
        <v>0</v>
      </c>
      <c r="Y1472" s="564">
        <v>0</v>
      </c>
      <c r="Z1472" s="564">
        <v>0</v>
      </c>
      <c r="AA1472" s="564">
        <v>0</v>
      </c>
      <c r="AB1472" s="564">
        <v>0</v>
      </c>
      <c r="AC1472" s="564">
        <v>0</v>
      </c>
      <c r="AD1472" s="564">
        <v>0</v>
      </c>
      <c r="AE1472" s="564">
        <v>0</v>
      </c>
      <c r="AF1472" s="564">
        <v>0</v>
      </c>
      <c r="AG1472" s="564">
        <v>0</v>
      </c>
      <c r="AH1472" s="564">
        <v>0</v>
      </c>
      <c r="AI1472" s="564">
        <v>0</v>
      </c>
      <c r="AJ1472" s="564">
        <v>0</v>
      </c>
      <c r="AK1472" s="564">
        <v>0</v>
      </c>
    </row>
    <row r="1473" spans="1:37">
      <c r="A1473">
        <v>1469</v>
      </c>
      <c r="B1473" s="564">
        <f t="shared" ca="1" si="138"/>
        <v>0</v>
      </c>
      <c r="C1473" s="564">
        <f t="shared" ca="1" si="133"/>
        <v>0</v>
      </c>
      <c r="D1473" s="564">
        <f t="shared" ca="1" si="136"/>
        <v>0</v>
      </c>
      <c r="E1473" s="564">
        <f t="shared" ca="1" si="134"/>
        <v>0</v>
      </c>
      <c r="F1473" s="564">
        <f t="shared" ca="1" si="137"/>
        <v>1</v>
      </c>
      <c r="G1473" s="564">
        <f t="shared" ca="1" si="135"/>
        <v>3.9899455688937868</v>
      </c>
      <c r="H1473" s="564">
        <v>0</v>
      </c>
      <c r="I1473" s="564">
        <v>0</v>
      </c>
      <c r="J1473" s="564">
        <v>0</v>
      </c>
      <c r="K1473" s="564">
        <v>0</v>
      </c>
      <c r="L1473" s="564">
        <v>0</v>
      </c>
      <c r="M1473" s="564">
        <v>0</v>
      </c>
      <c r="N1473" s="564">
        <v>0</v>
      </c>
      <c r="O1473" s="564">
        <v>0</v>
      </c>
      <c r="P1473" s="564">
        <v>0</v>
      </c>
      <c r="Q1473" s="564">
        <v>0</v>
      </c>
      <c r="R1473" s="564">
        <v>0</v>
      </c>
      <c r="S1473" s="564">
        <v>0</v>
      </c>
      <c r="T1473" s="564">
        <v>0</v>
      </c>
      <c r="U1473" s="564">
        <v>0</v>
      </c>
      <c r="V1473" s="564">
        <v>0</v>
      </c>
      <c r="W1473" s="564">
        <v>0</v>
      </c>
      <c r="X1473" s="564">
        <v>0</v>
      </c>
      <c r="Y1473" s="564">
        <v>0</v>
      </c>
      <c r="Z1473" s="564">
        <v>0</v>
      </c>
      <c r="AA1473" s="564">
        <v>0</v>
      </c>
      <c r="AB1473" s="564">
        <v>0</v>
      </c>
      <c r="AC1473" s="564">
        <v>0</v>
      </c>
      <c r="AD1473" s="564">
        <v>0</v>
      </c>
      <c r="AE1473" s="564">
        <v>0</v>
      </c>
      <c r="AF1473" s="564">
        <v>0</v>
      </c>
      <c r="AG1473" s="564">
        <v>0</v>
      </c>
      <c r="AH1473" s="564">
        <v>0</v>
      </c>
      <c r="AI1473" s="564">
        <v>0</v>
      </c>
      <c r="AJ1473" s="564">
        <v>0</v>
      </c>
      <c r="AK1473" s="564">
        <v>0</v>
      </c>
    </row>
    <row r="1474" spans="1:37">
      <c r="A1474">
        <v>1470</v>
      </c>
      <c r="B1474" s="564">
        <f t="shared" ca="1" si="138"/>
        <v>20</v>
      </c>
      <c r="C1474" s="564">
        <f t="shared" ca="1" si="133"/>
        <v>400</v>
      </c>
      <c r="D1474" s="564">
        <f t="shared" ca="1" si="136"/>
        <v>20</v>
      </c>
      <c r="E1474" s="564">
        <f t="shared" ca="1" si="134"/>
        <v>0</v>
      </c>
      <c r="F1474" s="564">
        <f t="shared" ca="1" si="137"/>
        <v>1</v>
      </c>
      <c r="G1474" s="564">
        <f t="shared" ca="1" si="135"/>
        <v>-2.2556819079008443</v>
      </c>
      <c r="H1474" s="564">
        <v>1</v>
      </c>
      <c r="I1474" s="564">
        <v>1</v>
      </c>
      <c r="J1474" s="564">
        <v>1</v>
      </c>
      <c r="K1474" s="564">
        <v>1</v>
      </c>
      <c r="L1474" s="564">
        <v>1</v>
      </c>
      <c r="M1474" s="564">
        <v>1</v>
      </c>
      <c r="N1474" s="564">
        <v>1</v>
      </c>
      <c r="O1474" s="564">
        <v>1</v>
      </c>
      <c r="P1474" s="564">
        <v>1</v>
      </c>
      <c r="Q1474" s="564">
        <v>1</v>
      </c>
      <c r="R1474" s="564">
        <v>1</v>
      </c>
      <c r="S1474" s="564">
        <v>1</v>
      </c>
      <c r="T1474" s="564">
        <v>1</v>
      </c>
      <c r="U1474" s="564">
        <v>1</v>
      </c>
      <c r="V1474" s="564">
        <v>1</v>
      </c>
      <c r="W1474" s="564">
        <v>1</v>
      </c>
      <c r="X1474" s="564">
        <v>1</v>
      </c>
      <c r="Y1474" s="564">
        <v>1</v>
      </c>
      <c r="Z1474" s="564">
        <v>1</v>
      </c>
      <c r="AA1474" s="564">
        <v>1</v>
      </c>
      <c r="AB1474" s="564">
        <v>1</v>
      </c>
      <c r="AC1474" s="564">
        <v>1</v>
      </c>
      <c r="AD1474" s="564">
        <v>1</v>
      </c>
      <c r="AE1474" s="564">
        <v>1</v>
      </c>
      <c r="AF1474" s="564">
        <v>1</v>
      </c>
      <c r="AG1474" s="564">
        <v>1</v>
      </c>
      <c r="AH1474" s="564">
        <v>1</v>
      </c>
      <c r="AI1474" s="564">
        <v>1</v>
      </c>
      <c r="AJ1474" s="564">
        <v>1</v>
      </c>
      <c r="AK1474" s="564">
        <v>1</v>
      </c>
    </row>
    <row r="1475" spans="1:37">
      <c r="A1475">
        <v>1471</v>
      </c>
      <c r="B1475" s="564">
        <f t="shared" ca="1" si="138"/>
        <v>0</v>
      </c>
      <c r="C1475" s="564">
        <f t="shared" ca="1" si="133"/>
        <v>0</v>
      </c>
      <c r="D1475" s="564">
        <f t="shared" ca="1" si="136"/>
        <v>0</v>
      </c>
      <c r="E1475" s="564">
        <f t="shared" ca="1" si="134"/>
        <v>0</v>
      </c>
      <c r="F1475" s="564">
        <f t="shared" ca="1" si="137"/>
        <v>1</v>
      </c>
      <c r="G1475" s="564">
        <f t="shared" ca="1" si="135"/>
        <v>2.8766842912043771</v>
      </c>
      <c r="H1475" s="564">
        <v>0</v>
      </c>
      <c r="I1475" s="564">
        <v>0</v>
      </c>
      <c r="J1475" s="564">
        <v>0</v>
      </c>
      <c r="K1475" s="564">
        <v>0</v>
      </c>
      <c r="L1475" s="564">
        <v>0</v>
      </c>
      <c r="M1475" s="564">
        <v>0</v>
      </c>
      <c r="N1475" s="564">
        <v>0</v>
      </c>
      <c r="O1475" s="564">
        <v>0</v>
      </c>
      <c r="P1475" s="564">
        <v>0</v>
      </c>
      <c r="Q1475" s="564">
        <v>0</v>
      </c>
      <c r="R1475" s="564">
        <v>0</v>
      </c>
      <c r="S1475" s="564">
        <v>0</v>
      </c>
      <c r="T1475" s="564">
        <v>0</v>
      </c>
      <c r="U1475" s="564">
        <v>0</v>
      </c>
      <c r="V1475" s="564">
        <v>0</v>
      </c>
      <c r="W1475" s="564">
        <v>0</v>
      </c>
      <c r="X1475" s="564">
        <v>0</v>
      </c>
      <c r="Y1475" s="564">
        <v>0</v>
      </c>
      <c r="Z1475" s="564">
        <v>0</v>
      </c>
      <c r="AA1475" s="564">
        <v>0</v>
      </c>
      <c r="AB1475" s="564">
        <v>0</v>
      </c>
      <c r="AC1475" s="564">
        <v>0</v>
      </c>
      <c r="AD1475" s="564">
        <v>0</v>
      </c>
      <c r="AE1475" s="564">
        <v>0</v>
      </c>
      <c r="AF1475" s="564">
        <v>0</v>
      </c>
      <c r="AG1475" s="564">
        <v>0</v>
      </c>
      <c r="AH1475" s="564">
        <v>0</v>
      </c>
      <c r="AI1475" s="564">
        <v>0</v>
      </c>
      <c r="AJ1475" s="564">
        <v>0</v>
      </c>
      <c r="AK1475" s="564">
        <v>0</v>
      </c>
    </row>
    <row r="1476" spans="1:37">
      <c r="A1476">
        <v>1472</v>
      </c>
      <c r="B1476" s="564">
        <f t="shared" ca="1" si="138"/>
        <v>20</v>
      </c>
      <c r="C1476" s="564">
        <f t="shared" ca="1" si="133"/>
        <v>400</v>
      </c>
      <c r="D1476" s="564">
        <f t="shared" ca="1" si="136"/>
        <v>20</v>
      </c>
      <c r="E1476" s="564">
        <f t="shared" ca="1" si="134"/>
        <v>0</v>
      </c>
      <c r="F1476" s="564">
        <f t="shared" ca="1" si="137"/>
        <v>1</v>
      </c>
      <c r="G1476" s="564">
        <f t="shared" ca="1" si="135"/>
        <v>-3.8459453605026481</v>
      </c>
      <c r="H1476" s="564">
        <v>1</v>
      </c>
      <c r="I1476" s="564">
        <v>1</v>
      </c>
      <c r="J1476" s="564">
        <v>1</v>
      </c>
      <c r="K1476" s="564">
        <v>1</v>
      </c>
      <c r="L1476" s="564">
        <v>1</v>
      </c>
      <c r="M1476" s="564">
        <v>1</v>
      </c>
      <c r="N1476" s="564">
        <v>1</v>
      </c>
      <c r="O1476" s="564">
        <v>1</v>
      </c>
      <c r="P1476" s="564">
        <v>1</v>
      </c>
      <c r="Q1476" s="564">
        <v>1</v>
      </c>
      <c r="R1476" s="564">
        <v>1</v>
      </c>
      <c r="S1476" s="564">
        <v>1</v>
      </c>
      <c r="T1476" s="564">
        <v>1</v>
      </c>
      <c r="U1476" s="564">
        <v>1</v>
      </c>
      <c r="V1476" s="564">
        <v>1</v>
      </c>
      <c r="W1476" s="564">
        <v>1</v>
      </c>
      <c r="X1476" s="564">
        <v>1</v>
      </c>
      <c r="Y1476" s="564">
        <v>1</v>
      </c>
      <c r="Z1476" s="564">
        <v>1</v>
      </c>
      <c r="AA1476" s="564">
        <v>1</v>
      </c>
      <c r="AB1476" s="564">
        <v>1</v>
      </c>
      <c r="AC1476" s="564">
        <v>1</v>
      </c>
      <c r="AD1476" s="564">
        <v>1</v>
      </c>
      <c r="AE1476" s="564">
        <v>1</v>
      </c>
      <c r="AF1476" s="564">
        <v>1</v>
      </c>
      <c r="AG1476" s="564">
        <v>1</v>
      </c>
      <c r="AH1476" s="564">
        <v>1</v>
      </c>
      <c r="AI1476" s="564">
        <v>1</v>
      </c>
      <c r="AJ1476" s="564">
        <v>1</v>
      </c>
      <c r="AK1476" s="564">
        <v>1</v>
      </c>
    </row>
    <row r="1477" spans="1:37">
      <c r="A1477">
        <v>1473</v>
      </c>
      <c r="B1477" s="564">
        <f t="shared" ca="1" si="138"/>
        <v>20</v>
      </c>
      <c r="C1477" s="564">
        <f t="shared" ref="C1477:C1540" ca="1" si="139">B1477^2</f>
        <v>400</v>
      </c>
      <c r="D1477" s="564">
        <f t="shared" ca="1" si="136"/>
        <v>20</v>
      </c>
      <c r="E1477" s="564">
        <f t="shared" ref="E1477:E1540" ca="1" si="140">D1477-((B1477^2)/H$1)</f>
        <v>0</v>
      </c>
      <c r="F1477" s="564">
        <f t="shared" ca="1" si="137"/>
        <v>1</v>
      </c>
      <c r="G1477" s="564">
        <f t="shared" ref="G1477:G1540" ca="1" si="141">I$2+NORMSINV(RAND())*K$2</f>
        <v>4.068746683627996</v>
      </c>
      <c r="H1477" s="564">
        <v>1</v>
      </c>
      <c r="I1477" s="564">
        <v>1</v>
      </c>
      <c r="J1477" s="564">
        <v>1</v>
      </c>
      <c r="K1477" s="564">
        <v>1</v>
      </c>
      <c r="L1477" s="564">
        <v>1</v>
      </c>
      <c r="M1477" s="564">
        <v>1</v>
      </c>
      <c r="N1477" s="564">
        <v>1</v>
      </c>
      <c r="O1477" s="564">
        <v>1</v>
      </c>
      <c r="P1477" s="564">
        <v>1</v>
      </c>
      <c r="Q1477" s="564">
        <v>1</v>
      </c>
      <c r="R1477" s="564">
        <v>1</v>
      </c>
      <c r="S1477" s="564">
        <v>1</v>
      </c>
      <c r="T1477" s="564">
        <v>1</v>
      </c>
      <c r="U1477" s="564">
        <v>1</v>
      </c>
      <c r="V1477" s="564">
        <v>1</v>
      </c>
      <c r="W1477" s="564">
        <v>1</v>
      </c>
      <c r="X1477" s="564">
        <v>1</v>
      </c>
      <c r="Y1477" s="564">
        <v>1</v>
      </c>
      <c r="Z1477" s="564">
        <v>1</v>
      </c>
      <c r="AA1477" s="564">
        <v>1</v>
      </c>
      <c r="AB1477" s="564">
        <v>1</v>
      </c>
      <c r="AC1477" s="564">
        <v>1</v>
      </c>
      <c r="AD1477" s="564">
        <v>1</v>
      </c>
      <c r="AE1477" s="564">
        <v>1</v>
      </c>
      <c r="AF1477" s="564">
        <v>1</v>
      </c>
      <c r="AG1477" s="564">
        <v>1</v>
      </c>
      <c r="AH1477" s="564">
        <v>1</v>
      </c>
      <c r="AI1477" s="564">
        <v>1</v>
      </c>
      <c r="AJ1477" s="564">
        <v>1</v>
      </c>
      <c r="AK1477" s="564">
        <v>1</v>
      </c>
    </row>
    <row r="1478" spans="1:37">
      <c r="A1478">
        <v>1474</v>
      </c>
      <c r="B1478" s="564">
        <f t="shared" ca="1" si="138"/>
        <v>20</v>
      </c>
      <c r="C1478" s="564">
        <f t="shared" ca="1" si="139"/>
        <v>400</v>
      </c>
      <c r="D1478" s="564">
        <f t="shared" ref="D1478:D1541" ca="1" si="142">B1478</f>
        <v>20</v>
      </c>
      <c r="E1478" s="564">
        <f t="shared" ca="1" si="140"/>
        <v>0</v>
      </c>
      <c r="F1478" s="564">
        <f t="shared" ref="F1478:F1541" ca="1" si="143">1-(2*B1478*(H$1-B1478)/(H$1*(H$1-1)))</f>
        <v>1</v>
      </c>
      <c r="G1478" s="564">
        <f t="shared" ca="1" si="141"/>
        <v>-6.0636737474525013</v>
      </c>
      <c r="H1478" s="564">
        <v>1</v>
      </c>
      <c r="I1478" s="564">
        <v>1</v>
      </c>
      <c r="J1478" s="564">
        <v>1</v>
      </c>
      <c r="K1478" s="564">
        <v>1</v>
      </c>
      <c r="L1478" s="564">
        <v>1</v>
      </c>
      <c r="M1478" s="564">
        <v>1</v>
      </c>
      <c r="N1478" s="564">
        <v>1</v>
      </c>
      <c r="O1478" s="564">
        <v>1</v>
      </c>
      <c r="P1478" s="564">
        <v>1</v>
      </c>
      <c r="Q1478" s="564">
        <v>1</v>
      </c>
      <c r="R1478" s="564">
        <v>1</v>
      </c>
      <c r="S1478" s="564">
        <v>1</v>
      </c>
      <c r="T1478" s="564">
        <v>1</v>
      </c>
      <c r="U1478" s="564">
        <v>1</v>
      </c>
      <c r="V1478" s="564">
        <v>1</v>
      </c>
      <c r="W1478" s="564">
        <v>1</v>
      </c>
      <c r="X1478" s="564">
        <v>1</v>
      </c>
      <c r="Y1478" s="564">
        <v>1</v>
      </c>
      <c r="Z1478" s="564">
        <v>1</v>
      </c>
      <c r="AA1478" s="564">
        <v>1</v>
      </c>
      <c r="AB1478" s="564">
        <v>1</v>
      </c>
      <c r="AC1478" s="564">
        <v>1</v>
      </c>
      <c r="AD1478" s="564">
        <v>1</v>
      </c>
      <c r="AE1478" s="564">
        <v>1</v>
      </c>
      <c r="AF1478" s="564">
        <v>1</v>
      </c>
      <c r="AG1478" s="564">
        <v>1</v>
      </c>
      <c r="AH1478" s="564">
        <v>1</v>
      </c>
      <c r="AI1478" s="564">
        <v>1</v>
      </c>
      <c r="AJ1478" s="564">
        <v>1</v>
      </c>
      <c r="AK1478" s="564">
        <v>1</v>
      </c>
    </row>
    <row r="1479" spans="1:37">
      <c r="A1479">
        <v>1475</v>
      </c>
      <c r="B1479" s="564">
        <f t="shared" ref="B1479:B1542" ca="1" si="144">SUM(INDIRECT("H"&amp;A1479+4&amp;":"&amp;HLOOKUP(H$1,$AA$1:$BD$2,2,0)&amp;A1479+4))</f>
        <v>0</v>
      </c>
      <c r="C1479" s="564">
        <f t="shared" ca="1" si="139"/>
        <v>0</v>
      </c>
      <c r="D1479" s="564">
        <f t="shared" ca="1" si="142"/>
        <v>0</v>
      </c>
      <c r="E1479" s="564">
        <f t="shared" ca="1" si="140"/>
        <v>0</v>
      </c>
      <c r="F1479" s="564">
        <f t="shared" ca="1" si="143"/>
        <v>1</v>
      </c>
      <c r="G1479" s="564">
        <f t="shared" ca="1" si="141"/>
        <v>8.2985398748281547</v>
      </c>
      <c r="H1479" s="564">
        <v>0</v>
      </c>
      <c r="I1479" s="564">
        <v>0</v>
      </c>
      <c r="J1479" s="564">
        <v>0</v>
      </c>
      <c r="K1479" s="564">
        <v>0</v>
      </c>
      <c r="L1479" s="564">
        <v>0</v>
      </c>
      <c r="M1479" s="564">
        <v>0</v>
      </c>
      <c r="N1479" s="564">
        <v>0</v>
      </c>
      <c r="O1479" s="564">
        <v>0</v>
      </c>
      <c r="P1479" s="564">
        <v>0</v>
      </c>
      <c r="Q1479" s="564">
        <v>0</v>
      </c>
      <c r="R1479" s="564">
        <v>0</v>
      </c>
      <c r="S1479" s="564">
        <v>0</v>
      </c>
      <c r="T1479" s="564">
        <v>0</v>
      </c>
      <c r="U1479" s="564">
        <v>0</v>
      </c>
      <c r="V1479" s="564">
        <v>0</v>
      </c>
      <c r="W1479" s="564">
        <v>0</v>
      </c>
      <c r="X1479" s="564">
        <v>0</v>
      </c>
      <c r="Y1479" s="564">
        <v>0</v>
      </c>
      <c r="Z1479" s="564">
        <v>0</v>
      </c>
      <c r="AA1479" s="564">
        <v>0</v>
      </c>
      <c r="AB1479" s="564">
        <v>0</v>
      </c>
      <c r="AC1479" s="564">
        <v>0</v>
      </c>
      <c r="AD1479" s="564">
        <v>0</v>
      </c>
      <c r="AE1479" s="564">
        <v>0</v>
      </c>
      <c r="AF1479" s="564">
        <v>0</v>
      </c>
      <c r="AG1479" s="564">
        <v>0</v>
      </c>
      <c r="AH1479" s="564">
        <v>0</v>
      </c>
      <c r="AI1479" s="564">
        <v>0</v>
      </c>
      <c r="AJ1479" s="564">
        <v>0</v>
      </c>
      <c r="AK1479" s="564">
        <v>0</v>
      </c>
    </row>
    <row r="1480" spans="1:37">
      <c r="A1480">
        <v>1476</v>
      </c>
      <c r="B1480" s="564">
        <f t="shared" ca="1" si="144"/>
        <v>20</v>
      </c>
      <c r="C1480" s="564">
        <f t="shared" ca="1" si="139"/>
        <v>400</v>
      </c>
      <c r="D1480" s="564">
        <f t="shared" ca="1" si="142"/>
        <v>20</v>
      </c>
      <c r="E1480" s="564">
        <f t="shared" ca="1" si="140"/>
        <v>0</v>
      </c>
      <c r="F1480" s="564">
        <f t="shared" ca="1" si="143"/>
        <v>1</v>
      </c>
      <c r="G1480" s="564">
        <f t="shared" ca="1" si="141"/>
        <v>-5.3618090523061746</v>
      </c>
      <c r="H1480" s="564">
        <v>1</v>
      </c>
      <c r="I1480" s="564">
        <v>1</v>
      </c>
      <c r="J1480" s="564">
        <v>1</v>
      </c>
      <c r="K1480" s="564">
        <v>1</v>
      </c>
      <c r="L1480" s="564">
        <v>1</v>
      </c>
      <c r="M1480" s="564">
        <v>1</v>
      </c>
      <c r="N1480" s="564">
        <v>1</v>
      </c>
      <c r="O1480" s="564">
        <v>1</v>
      </c>
      <c r="P1480" s="564">
        <v>1</v>
      </c>
      <c r="Q1480" s="564">
        <v>1</v>
      </c>
      <c r="R1480" s="564">
        <v>1</v>
      </c>
      <c r="S1480" s="564">
        <v>1</v>
      </c>
      <c r="T1480" s="564">
        <v>1</v>
      </c>
      <c r="U1480" s="564">
        <v>1</v>
      </c>
      <c r="V1480" s="564">
        <v>1</v>
      </c>
      <c r="W1480" s="564">
        <v>1</v>
      </c>
      <c r="X1480" s="564">
        <v>1</v>
      </c>
      <c r="Y1480" s="564">
        <v>1</v>
      </c>
      <c r="Z1480" s="564">
        <v>1</v>
      </c>
      <c r="AA1480" s="564">
        <v>1</v>
      </c>
      <c r="AB1480" s="564">
        <v>1</v>
      </c>
      <c r="AC1480" s="564">
        <v>1</v>
      </c>
      <c r="AD1480" s="564">
        <v>1</v>
      </c>
      <c r="AE1480" s="564">
        <v>1</v>
      </c>
      <c r="AF1480" s="564">
        <v>1</v>
      </c>
      <c r="AG1480" s="564">
        <v>1</v>
      </c>
      <c r="AH1480" s="564">
        <v>1</v>
      </c>
      <c r="AI1480" s="564">
        <v>1</v>
      </c>
      <c r="AJ1480" s="564">
        <v>1</v>
      </c>
      <c r="AK1480" s="564">
        <v>1</v>
      </c>
    </row>
    <row r="1481" spans="1:37">
      <c r="A1481">
        <v>1477</v>
      </c>
      <c r="B1481" s="564">
        <f t="shared" ca="1" si="144"/>
        <v>0</v>
      </c>
      <c r="C1481" s="564">
        <f t="shared" ca="1" si="139"/>
        <v>0</v>
      </c>
      <c r="D1481" s="564">
        <f t="shared" ca="1" si="142"/>
        <v>0</v>
      </c>
      <c r="E1481" s="564">
        <f t="shared" ca="1" si="140"/>
        <v>0</v>
      </c>
      <c r="F1481" s="564">
        <f t="shared" ca="1" si="143"/>
        <v>1</v>
      </c>
      <c r="G1481" s="564">
        <f t="shared" ca="1" si="141"/>
        <v>-1.0780791515479966</v>
      </c>
      <c r="H1481" s="564">
        <v>0</v>
      </c>
      <c r="I1481" s="564">
        <v>0</v>
      </c>
      <c r="J1481" s="564">
        <v>0</v>
      </c>
      <c r="K1481" s="564">
        <v>0</v>
      </c>
      <c r="L1481" s="564">
        <v>0</v>
      </c>
      <c r="M1481" s="564">
        <v>0</v>
      </c>
      <c r="N1481" s="564">
        <v>0</v>
      </c>
      <c r="O1481" s="564">
        <v>0</v>
      </c>
      <c r="P1481" s="564">
        <v>0</v>
      </c>
      <c r="Q1481" s="564">
        <v>0</v>
      </c>
      <c r="R1481" s="564">
        <v>0</v>
      </c>
      <c r="S1481" s="564">
        <v>0</v>
      </c>
      <c r="T1481" s="564">
        <v>0</v>
      </c>
      <c r="U1481" s="564">
        <v>0</v>
      </c>
      <c r="V1481" s="564">
        <v>0</v>
      </c>
      <c r="W1481" s="564">
        <v>0</v>
      </c>
      <c r="X1481" s="564">
        <v>0</v>
      </c>
      <c r="Y1481" s="564">
        <v>0</v>
      </c>
      <c r="Z1481" s="564">
        <v>0</v>
      </c>
      <c r="AA1481" s="564">
        <v>0</v>
      </c>
      <c r="AB1481" s="564">
        <v>0</v>
      </c>
      <c r="AC1481" s="564">
        <v>0</v>
      </c>
      <c r="AD1481" s="564">
        <v>0</v>
      </c>
      <c r="AE1481" s="564">
        <v>0</v>
      </c>
      <c r="AF1481" s="564">
        <v>0</v>
      </c>
      <c r="AG1481" s="564">
        <v>0</v>
      </c>
      <c r="AH1481" s="564">
        <v>0</v>
      </c>
      <c r="AI1481" s="564">
        <v>0</v>
      </c>
      <c r="AJ1481" s="564">
        <v>0</v>
      </c>
      <c r="AK1481" s="564">
        <v>0</v>
      </c>
    </row>
    <row r="1482" spans="1:37">
      <c r="A1482">
        <v>1478</v>
      </c>
      <c r="B1482" s="564">
        <f t="shared" ca="1" si="144"/>
        <v>20</v>
      </c>
      <c r="C1482" s="564">
        <f t="shared" ca="1" si="139"/>
        <v>400</v>
      </c>
      <c r="D1482" s="564">
        <f t="shared" ca="1" si="142"/>
        <v>20</v>
      </c>
      <c r="E1482" s="564">
        <f t="shared" ca="1" si="140"/>
        <v>0</v>
      </c>
      <c r="F1482" s="564">
        <f t="shared" ca="1" si="143"/>
        <v>1</v>
      </c>
      <c r="G1482" s="564">
        <f t="shared" ca="1" si="141"/>
        <v>8.6520870430747703</v>
      </c>
      <c r="H1482" s="564">
        <v>1</v>
      </c>
      <c r="I1482" s="564">
        <v>1</v>
      </c>
      <c r="J1482" s="564">
        <v>1</v>
      </c>
      <c r="K1482" s="564">
        <v>1</v>
      </c>
      <c r="L1482" s="564">
        <v>1</v>
      </c>
      <c r="M1482" s="564">
        <v>1</v>
      </c>
      <c r="N1482" s="564">
        <v>1</v>
      </c>
      <c r="O1482" s="564">
        <v>1</v>
      </c>
      <c r="P1482" s="564">
        <v>1</v>
      </c>
      <c r="Q1482" s="564">
        <v>1</v>
      </c>
      <c r="R1482" s="564">
        <v>1</v>
      </c>
      <c r="S1482" s="564">
        <v>1</v>
      </c>
      <c r="T1482" s="564">
        <v>1</v>
      </c>
      <c r="U1482" s="564">
        <v>1</v>
      </c>
      <c r="V1482" s="564">
        <v>1</v>
      </c>
      <c r="W1482" s="564">
        <v>1</v>
      </c>
      <c r="X1482" s="564">
        <v>1</v>
      </c>
      <c r="Y1482" s="564">
        <v>1</v>
      </c>
      <c r="Z1482" s="564">
        <v>1</v>
      </c>
      <c r="AA1482" s="564">
        <v>1</v>
      </c>
      <c r="AB1482" s="564">
        <v>1</v>
      </c>
      <c r="AC1482" s="564">
        <v>1</v>
      </c>
      <c r="AD1482" s="564">
        <v>1</v>
      </c>
      <c r="AE1482" s="564">
        <v>1</v>
      </c>
      <c r="AF1482" s="564">
        <v>1</v>
      </c>
      <c r="AG1482" s="564">
        <v>1</v>
      </c>
      <c r="AH1482" s="564">
        <v>1</v>
      </c>
      <c r="AI1482" s="564">
        <v>1</v>
      </c>
      <c r="AJ1482" s="564">
        <v>1</v>
      </c>
      <c r="AK1482" s="564">
        <v>1</v>
      </c>
    </row>
    <row r="1483" spans="1:37">
      <c r="A1483">
        <v>1479</v>
      </c>
      <c r="B1483" s="564">
        <f t="shared" ca="1" si="144"/>
        <v>20</v>
      </c>
      <c r="C1483" s="564">
        <f t="shared" ca="1" si="139"/>
        <v>400</v>
      </c>
      <c r="D1483" s="564">
        <f t="shared" ca="1" si="142"/>
        <v>20</v>
      </c>
      <c r="E1483" s="564">
        <f t="shared" ca="1" si="140"/>
        <v>0</v>
      </c>
      <c r="F1483" s="564">
        <f t="shared" ca="1" si="143"/>
        <v>1</v>
      </c>
      <c r="G1483" s="564">
        <f t="shared" ca="1" si="141"/>
        <v>4.7496723899744797E-3</v>
      </c>
      <c r="H1483" s="564">
        <v>1</v>
      </c>
      <c r="I1483" s="564">
        <v>1</v>
      </c>
      <c r="J1483" s="564">
        <v>1</v>
      </c>
      <c r="K1483" s="564">
        <v>1</v>
      </c>
      <c r="L1483" s="564">
        <v>1</v>
      </c>
      <c r="M1483" s="564">
        <v>1</v>
      </c>
      <c r="N1483" s="564">
        <v>1</v>
      </c>
      <c r="O1483" s="564">
        <v>1</v>
      </c>
      <c r="P1483" s="564">
        <v>1</v>
      </c>
      <c r="Q1483" s="564">
        <v>1</v>
      </c>
      <c r="R1483" s="564">
        <v>1</v>
      </c>
      <c r="S1483" s="564">
        <v>1</v>
      </c>
      <c r="T1483" s="564">
        <v>1</v>
      </c>
      <c r="U1483" s="564">
        <v>1</v>
      </c>
      <c r="V1483" s="564">
        <v>1</v>
      </c>
      <c r="W1483" s="564">
        <v>1</v>
      </c>
      <c r="X1483" s="564">
        <v>1</v>
      </c>
      <c r="Y1483" s="564">
        <v>1</v>
      </c>
      <c r="Z1483" s="564">
        <v>1</v>
      </c>
      <c r="AA1483" s="564">
        <v>1</v>
      </c>
      <c r="AB1483" s="564">
        <v>1</v>
      </c>
      <c r="AC1483" s="564">
        <v>1</v>
      </c>
      <c r="AD1483" s="564">
        <v>1</v>
      </c>
      <c r="AE1483" s="564">
        <v>1</v>
      </c>
      <c r="AF1483" s="564">
        <v>1</v>
      </c>
      <c r="AG1483" s="564">
        <v>1</v>
      </c>
      <c r="AH1483" s="564">
        <v>1</v>
      </c>
      <c r="AI1483" s="564">
        <v>1</v>
      </c>
      <c r="AJ1483" s="564">
        <v>1</v>
      </c>
      <c r="AK1483" s="564">
        <v>1</v>
      </c>
    </row>
    <row r="1484" spans="1:37">
      <c r="A1484">
        <v>1480</v>
      </c>
      <c r="B1484" s="564">
        <f t="shared" ca="1" si="144"/>
        <v>0</v>
      </c>
      <c r="C1484" s="564">
        <f t="shared" ca="1" si="139"/>
        <v>0</v>
      </c>
      <c r="D1484" s="564">
        <f t="shared" ca="1" si="142"/>
        <v>0</v>
      </c>
      <c r="E1484" s="564">
        <f t="shared" ca="1" si="140"/>
        <v>0</v>
      </c>
      <c r="F1484" s="564">
        <f t="shared" ca="1" si="143"/>
        <v>1</v>
      </c>
      <c r="G1484" s="564">
        <f t="shared" ca="1" si="141"/>
        <v>-0.71123060379078451</v>
      </c>
      <c r="H1484" s="564">
        <v>0</v>
      </c>
      <c r="I1484" s="564">
        <v>0</v>
      </c>
      <c r="J1484" s="564">
        <v>0</v>
      </c>
      <c r="K1484" s="564">
        <v>0</v>
      </c>
      <c r="L1484" s="564">
        <v>0</v>
      </c>
      <c r="M1484" s="564">
        <v>0</v>
      </c>
      <c r="N1484" s="564">
        <v>0</v>
      </c>
      <c r="O1484" s="564">
        <v>0</v>
      </c>
      <c r="P1484" s="564">
        <v>0</v>
      </c>
      <c r="Q1484" s="564">
        <v>0</v>
      </c>
      <c r="R1484" s="564">
        <v>0</v>
      </c>
      <c r="S1484" s="564">
        <v>0</v>
      </c>
      <c r="T1484" s="564">
        <v>0</v>
      </c>
      <c r="U1484" s="564">
        <v>0</v>
      </c>
      <c r="V1484" s="564">
        <v>0</v>
      </c>
      <c r="W1484" s="564">
        <v>0</v>
      </c>
      <c r="X1484" s="564">
        <v>0</v>
      </c>
      <c r="Y1484" s="564">
        <v>0</v>
      </c>
      <c r="Z1484" s="564">
        <v>0</v>
      </c>
      <c r="AA1484" s="564">
        <v>0</v>
      </c>
      <c r="AB1484" s="564">
        <v>0</v>
      </c>
      <c r="AC1484" s="564">
        <v>0</v>
      </c>
      <c r="AD1484" s="564">
        <v>0</v>
      </c>
      <c r="AE1484" s="564">
        <v>0</v>
      </c>
      <c r="AF1484" s="564">
        <v>0</v>
      </c>
      <c r="AG1484" s="564">
        <v>0</v>
      </c>
      <c r="AH1484" s="564">
        <v>0</v>
      </c>
      <c r="AI1484" s="564">
        <v>0</v>
      </c>
      <c r="AJ1484" s="564">
        <v>0</v>
      </c>
      <c r="AK1484" s="564">
        <v>0</v>
      </c>
    </row>
    <row r="1485" spans="1:37">
      <c r="A1485">
        <v>1481</v>
      </c>
      <c r="B1485" s="564">
        <f t="shared" ca="1" si="144"/>
        <v>20</v>
      </c>
      <c r="C1485" s="564">
        <f t="shared" ca="1" si="139"/>
        <v>400</v>
      </c>
      <c r="D1485" s="564">
        <f t="shared" ca="1" si="142"/>
        <v>20</v>
      </c>
      <c r="E1485" s="564">
        <f t="shared" ca="1" si="140"/>
        <v>0</v>
      </c>
      <c r="F1485" s="564">
        <f t="shared" ca="1" si="143"/>
        <v>1</v>
      </c>
      <c r="G1485" s="564">
        <f t="shared" ca="1" si="141"/>
        <v>2.1535301311073072</v>
      </c>
      <c r="H1485" s="564">
        <v>1</v>
      </c>
      <c r="I1485" s="564">
        <v>1</v>
      </c>
      <c r="J1485" s="564">
        <v>1</v>
      </c>
      <c r="K1485" s="564">
        <v>1</v>
      </c>
      <c r="L1485" s="564">
        <v>1</v>
      </c>
      <c r="M1485" s="564">
        <v>1</v>
      </c>
      <c r="N1485" s="564">
        <v>1</v>
      </c>
      <c r="O1485" s="564">
        <v>1</v>
      </c>
      <c r="P1485" s="564">
        <v>1</v>
      </c>
      <c r="Q1485" s="564">
        <v>1</v>
      </c>
      <c r="R1485" s="564">
        <v>1</v>
      </c>
      <c r="S1485" s="564">
        <v>1</v>
      </c>
      <c r="T1485" s="564">
        <v>1</v>
      </c>
      <c r="U1485" s="564">
        <v>1</v>
      </c>
      <c r="V1485" s="564">
        <v>1</v>
      </c>
      <c r="W1485" s="564">
        <v>1</v>
      </c>
      <c r="X1485" s="564">
        <v>1</v>
      </c>
      <c r="Y1485" s="564">
        <v>1</v>
      </c>
      <c r="Z1485" s="564">
        <v>1</v>
      </c>
      <c r="AA1485" s="564">
        <v>1</v>
      </c>
      <c r="AB1485" s="564">
        <v>1</v>
      </c>
      <c r="AC1485" s="564">
        <v>1</v>
      </c>
      <c r="AD1485" s="564">
        <v>1</v>
      </c>
      <c r="AE1485" s="564">
        <v>1</v>
      </c>
      <c r="AF1485" s="564">
        <v>1</v>
      </c>
      <c r="AG1485" s="564">
        <v>1</v>
      </c>
      <c r="AH1485" s="564">
        <v>1</v>
      </c>
      <c r="AI1485" s="564">
        <v>1</v>
      </c>
      <c r="AJ1485" s="564">
        <v>1</v>
      </c>
      <c r="AK1485" s="564">
        <v>1</v>
      </c>
    </row>
    <row r="1486" spans="1:37">
      <c r="A1486">
        <v>1482</v>
      </c>
      <c r="B1486" s="564">
        <f t="shared" ca="1" si="144"/>
        <v>16</v>
      </c>
      <c r="C1486" s="564">
        <f t="shared" ca="1" si="139"/>
        <v>256</v>
      </c>
      <c r="D1486" s="564">
        <f t="shared" ca="1" si="142"/>
        <v>16</v>
      </c>
      <c r="E1486" s="564">
        <f t="shared" ca="1" si="140"/>
        <v>3.1999999999999993</v>
      </c>
      <c r="F1486" s="564">
        <f t="shared" ca="1" si="143"/>
        <v>0.66315789473684217</v>
      </c>
      <c r="G1486" s="564">
        <f t="shared" ca="1" si="141"/>
        <v>3.6897492784605741</v>
      </c>
      <c r="H1486" s="564">
        <v>0</v>
      </c>
      <c r="I1486" s="564">
        <v>1</v>
      </c>
      <c r="J1486" s="564">
        <v>1</v>
      </c>
      <c r="K1486" s="564">
        <v>1</v>
      </c>
      <c r="L1486" s="564">
        <v>1</v>
      </c>
      <c r="M1486" s="564">
        <v>1</v>
      </c>
      <c r="N1486" s="564">
        <v>1</v>
      </c>
      <c r="O1486" s="564">
        <v>1</v>
      </c>
      <c r="P1486" s="564">
        <v>1</v>
      </c>
      <c r="Q1486" s="564">
        <v>1</v>
      </c>
      <c r="R1486" s="564">
        <v>1</v>
      </c>
      <c r="S1486" s="564">
        <v>0</v>
      </c>
      <c r="T1486" s="564">
        <v>0</v>
      </c>
      <c r="U1486" s="564">
        <v>1</v>
      </c>
      <c r="V1486" s="564">
        <v>1</v>
      </c>
      <c r="W1486" s="564">
        <v>0</v>
      </c>
      <c r="X1486" s="564">
        <v>1</v>
      </c>
      <c r="Y1486" s="564">
        <v>1</v>
      </c>
      <c r="Z1486" s="564">
        <v>1</v>
      </c>
      <c r="AA1486" s="564">
        <v>1</v>
      </c>
      <c r="AB1486" s="564">
        <v>1</v>
      </c>
      <c r="AC1486" s="564">
        <v>1</v>
      </c>
      <c r="AD1486" s="564">
        <v>1</v>
      </c>
      <c r="AE1486" s="564">
        <v>0</v>
      </c>
      <c r="AF1486" s="564">
        <v>1</v>
      </c>
      <c r="AG1486" s="564">
        <v>1</v>
      </c>
      <c r="AH1486" s="564">
        <v>0</v>
      </c>
      <c r="AI1486" s="564">
        <v>0</v>
      </c>
      <c r="AJ1486" s="564">
        <v>1</v>
      </c>
      <c r="AK1486" s="564">
        <v>1</v>
      </c>
    </row>
    <row r="1487" spans="1:37">
      <c r="A1487">
        <v>1483</v>
      </c>
      <c r="B1487" s="564">
        <f t="shared" ca="1" si="144"/>
        <v>0</v>
      </c>
      <c r="C1487" s="564">
        <f t="shared" ca="1" si="139"/>
        <v>0</v>
      </c>
      <c r="D1487" s="564">
        <f t="shared" ca="1" si="142"/>
        <v>0</v>
      </c>
      <c r="E1487" s="564">
        <f t="shared" ca="1" si="140"/>
        <v>0</v>
      </c>
      <c r="F1487" s="564">
        <f t="shared" ca="1" si="143"/>
        <v>1</v>
      </c>
      <c r="G1487" s="564">
        <f t="shared" ca="1" si="141"/>
        <v>0.7106374111988728</v>
      </c>
      <c r="H1487" s="564">
        <v>0</v>
      </c>
      <c r="I1487" s="564">
        <v>0</v>
      </c>
      <c r="J1487" s="564">
        <v>0</v>
      </c>
      <c r="K1487" s="564">
        <v>0</v>
      </c>
      <c r="L1487" s="564">
        <v>0</v>
      </c>
      <c r="M1487" s="564">
        <v>0</v>
      </c>
      <c r="N1487" s="564">
        <v>0</v>
      </c>
      <c r="O1487" s="564">
        <v>0</v>
      </c>
      <c r="P1487" s="564">
        <v>0</v>
      </c>
      <c r="Q1487" s="564">
        <v>0</v>
      </c>
      <c r="R1487" s="564">
        <v>0</v>
      </c>
      <c r="S1487" s="564">
        <v>0</v>
      </c>
      <c r="T1487" s="564">
        <v>0</v>
      </c>
      <c r="U1487" s="564">
        <v>0</v>
      </c>
      <c r="V1487" s="564">
        <v>0</v>
      </c>
      <c r="W1487" s="564">
        <v>0</v>
      </c>
      <c r="X1487" s="564">
        <v>0</v>
      </c>
      <c r="Y1487" s="564">
        <v>0</v>
      </c>
      <c r="Z1487" s="564">
        <v>0</v>
      </c>
      <c r="AA1487" s="564">
        <v>0</v>
      </c>
      <c r="AB1487" s="564">
        <v>0</v>
      </c>
      <c r="AC1487" s="564">
        <v>0</v>
      </c>
      <c r="AD1487" s="564">
        <v>0</v>
      </c>
      <c r="AE1487" s="564">
        <v>0</v>
      </c>
      <c r="AF1487" s="564">
        <v>0</v>
      </c>
      <c r="AG1487" s="564">
        <v>0</v>
      </c>
      <c r="AH1487" s="564">
        <v>0</v>
      </c>
      <c r="AI1487" s="564">
        <v>0</v>
      </c>
      <c r="AJ1487" s="564">
        <v>0</v>
      </c>
      <c r="AK1487" s="564">
        <v>0</v>
      </c>
    </row>
    <row r="1488" spans="1:37">
      <c r="A1488">
        <v>1484</v>
      </c>
      <c r="B1488" s="564">
        <f t="shared" ca="1" si="144"/>
        <v>20</v>
      </c>
      <c r="C1488" s="564">
        <f t="shared" ca="1" si="139"/>
        <v>400</v>
      </c>
      <c r="D1488" s="564">
        <f t="shared" ca="1" si="142"/>
        <v>20</v>
      </c>
      <c r="E1488" s="564">
        <f t="shared" ca="1" si="140"/>
        <v>0</v>
      </c>
      <c r="F1488" s="564">
        <f t="shared" ca="1" si="143"/>
        <v>1</v>
      </c>
      <c r="G1488" s="564">
        <f t="shared" ca="1" si="141"/>
        <v>-2.1977846763563713</v>
      </c>
      <c r="H1488" s="564">
        <v>1</v>
      </c>
      <c r="I1488" s="564">
        <v>1</v>
      </c>
      <c r="J1488" s="564">
        <v>1</v>
      </c>
      <c r="K1488" s="564">
        <v>1</v>
      </c>
      <c r="L1488" s="564">
        <v>1</v>
      </c>
      <c r="M1488" s="564">
        <v>1</v>
      </c>
      <c r="N1488" s="564">
        <v>1</v>
      </c>
      <c r="O1488" s="564">
        <v>1</v>
      </c>
      <c r="P1488" s="564">
        <v>1</v>
      </c>
      <c r="Q1488" s="564">
        <v>1</v>
      </c>
      <c r="R1488" s="564">
        <v>1</v>
      </c>
      <c r="S1488" s="564">
        <v>1</v>
      </c>
      <c r="T1488" s="564">
        <v>1</v>
      </c>
      <c r="U1488" s="564">
        <v>1</v>
      </c>
      <c r="V1488" s="564">
        <v>1</v>
      </c>
      <c r="W1488" s="564">
        <v>1</v>
      </c>
      <c r="X1488" s="564">
        <v>1</v>
      </c>
      <c r="Y1488" s="564">
        <v>1</v>
      </c>
      <c r="Z1488" s="564">
        <v>1</v>
      </c>
      <c r="AA1488" s="564">
        <v>1</v>
      </c>
      <c r="AB1488" s="564">
        <v>1</v>
      </c>
      <c r="AC1488" s="564">
        <v>1</v>
      </c>
      <c r="AD1488" s="564">
        <v>1</v>
      </c>
      <c r="AE1488" s="564">
        <v>1</v>
      </c>
      <c r="AF1488" s="564">
        <v>1</v>
      </c>
      <c r="AG1488" s="564">
        <v>1</v>
      </c>
      <c r="AH1488" s="564">
        <v>1</v>
      </c>
      <c r="AI1488" s="564">
        <v>1</v>
      </c>
      <c r="AJ1488" s="564">
        <v>1</v>
      </c>
      <c r="AK1488" s="564">
        <v>1</v>
      </c>
    </row>
    <row r="1489" spans="1:37">
      <c r="A1489">
        <v>1485</v>
      </c>
      <c r="B1489" s="564">
        <f t="shared" ca="1" si="144"/>
        <v>0</v>
      </c>
      <c r="C1489" s="564">
        <f t="shared" ca="1" si="139"/>
        <v>0</v>
      </c>
      <c r="D1489" s="564">
        <f t="shared" ca="1" si="142"/>
        <v>0</v>
      </c>
      <c r="E1489" s="564">
        <f t="shared" ca="1" si="140"/>
        <v>0</v>
      </c>
      <c r="F1489" s="564">
        <f t="shared" ca="1" si="143"/>
        <v>1</v>
      </c>
      <c r="G1489" s="564">
        <f t="shared" ca="1" si="141"/>
        <v>-4.3017607864087459</v>
      </c>
      <c r="H1489" s="564">
        <v>0</v>
      </c>
      <c r="I1489" s="564">
        <v>0</v>
      </c>
      <c r="J1489" s="564">
        <v>0</v>
      </c>
      <c r="K1489" s="564">
        <v>0</v>
      </c>
      <c r="L1489" s="564">
        <v>0</v>
      </c>
      <c r="M1489" s="564">
        <v>0</v>
      </c>
      <c r="N1489" s="564">
        <v>0</v>
      </c>
      <c r="O1489" s="564">
        <v>0</v>
      </c>
      <c r="P1489" s="564">
        <v>0</v>
      </c>
      <c r="Q1489" s="564">
        <v>0</v>
      </c>
      <c r="R1489" s="564">
        <v>0</v>
      </c>
      <c r="S1489" s="564">
        <v>0</v>
      </c>
      <c r="T1489" s="564">
        <v>0</v>
      </c>
      <c r="U1489" s="564">
        <v>0</v>
      </c>
      <c r="V1489" s="564">
        <v>0</v>
      </c>
      <c r="W1489" s="564">
        <v>0</v>
      </c>
      <c r="X1489" s="564">
        <v>0</v>
      </c>
      <c r="Y1489" s="564">
        <v>0</v>
      </c>
      <c r="Z1489" s="564">
        <v>0</v>
      </c>
      <c r="AA1489" s="564">
        <v>0</v>
      </c>
      <c r="AB1489" s="564">
        <v>0</v>
      </c>
      <c r="AC1489" s="564">
        <v>0</v>
      </c>
      <c r="AD1489" s="564">
        <v>0</v>
      </c>
      <c r="AE1489" s="564">
        <v>0</v>
      </c>
      <c r="AF1489" s="564">
        <v>0</v>
      </c>
      <c r="AG1489" s="564">
        <v>0</v>
      </c>
      <c r="AH1489" s="564">
        <v>0</v>
      </c>
      <c r="AI1489" s="564">
        <v>0</v>
      </c>
      <c r="AJ1489" s="564">
        <v>0</v>
      </c>
      <c r="AK1489" s="564">
        <v>0</v>
      </c>
    </row>
    <row r="1490" spans="1:37">
      <c r="A1490">
        <v>1486</v>
      </c>
      <c r="B1490" s="564">
        <f t="shared" ca="1" si="144"/>
        <v>20</v>
      </c>
      <c r="C1490" s="564">
        <f t="shared" ca="1" si="139"/>
        <v>400</v>
      </c>
      <c r="D1490" s="564">
        <f t="shared" ca="1" si="142"/>
        <v>20</v>
      </c>
      <c r="E1490" s="564">
        <f t="shared" ca="1" si="140"/>
        <v>0</v>
      </c>
      <c r="F1490" s="564">
        <f t="shared" ca="1" si="143"/>
        <v>1</v>
      </c>
      <c r="G1490" s="564">
        <f t="shared" ca="1" si="141"/>
        <v>-6.6296530364591497</v>
      </c>
      <c r="H1490" s="564">
        <v>1</v>
      </c>
      <c r="I1490" s="564">
        <v>1</v>
      </c>
      <c r="J1490" s="564">
        <v>1</v>
      </c>
      <c r="K1490" s="564">
        <v>1</v>
      </c>
      <c r="L1490" s="564">
        <v>1</v>
      </c>
      <c r="M1490" s="564">
        <v>1</v>
      </c>
      <c r="N1490" s="564">
        <v>1</v>
      </c>
      <c r="O1490" s="564">
        <v>1</v>
      </c>
      <c r="P1490" s="564">
        <v>1</v>
      </c>
      <c r="Q1490" s="564">
        <v>1</v>
      </c>
      <c r="R1490" s="564">
        <v>1</v>
      </c>
      <c r="S1490" s="564">
        <v>1</v>
      </c>
      <c r="T1490" s="564">
        <v>1</v>
      </c>
      <c r="U1490" s="564">
        <v>1</v>
      </c>
      <c r="V1490" s="564">
        <v>1</v>
      </c>
      <c r="W1490" s="564">
        <v>1</v>
      </c>
      <c r="X1490" s="564">
        <v>1</v>
      </c>
      <c r="Y1490" s="564">
        <v>1</v>
      </c>
      <c r="Z1490" s="564">
        <v>1</v>
      </c>
      <c r="AA1490" s="564">
        <v>1</v>
      </c>
      <c r="AB1490" s="564">
        <v>1</v>
      </c>
      <c r="AC1490" s="564">
        <v>1</v>
      </c>
      <c r="AD1490" s="564">
        <v>1</v>
      </c>
      <c r="AE1490" s="564">
        <v>1</v>
      </c>
      <c r="AF1490" s="564">
        <v>1</v>
      </c>
      <c r="AG1490" s="564">
        <v>1</v>
      </c>
      <c r="AH1490" s="564">
        <v>1</v>
      </c>
      <c r="AI1490" s="564">
        <v>1</v>
      </c>
      <c r="AJ1490" s="564">
        <v>1</v>
      </c>
      <c r="AK1490" s="564">
        <v>1</v>
      </c>
    </row>
    <row r="1491" spans="1:37">
      <c r="A1491">
        <v>1487</v>
      </c>
      <c r="B1491" s="564">
        <f t="shared" ca="1" si="144"/>
        <v>0</v>
      </c>
      <c r="C1491" s="564">
        <f t="shared" ca="1" si="139"/>
        <v>0</v>
      </c>
      <c r="D1491" s="564">
        <f t="shared" ca="1" si="142"/>
        <v>0</v>
      </c>
      <c r="E1491" s="564">
        <f t="shared" ca="1" si="140"/>
        <v>0</v>
      </c>
      <c r="F1491" s="564">
        <f t="shared" ca="1" si="143"/>
        <v>1</v>
      </c>
      <c r="G1491" s="564">
        <f t="shared" ca="1" si="141"/>
        <v>-0.78137955087271727</v>
      </c>
      <c r="H1491" s="564">
        <v>0</v>
      </c>
      <c r="I1491" s="564">
        <v>0</v>
      </c>
      <c r="J1491" s="564">
        <v>0</v>
      </c>
      <c r="K1491" s="564">
        <v>0</v>
      </c>
      <c r="L1491" s="564">
        <v>0</v>
      </c>
      <c r="M1491" s="564">
        <v>0</v>
      </c>
      <c r="N1491" s="564">
        <v>0</v>
      </c>
      <c r="O1491" s="564">
        <v>0</v>
      </c>
      <c r="P1491" s="564">
        <v>0</v>
      </c>
      <c r="Q1491" s="564">
        <v>0</v>
      </c>
      <c r="R1491" s="564">
        <v>0</v>
      </c>
      <c r="S1491" s="564">
        <v>0</v>
      </c>
      <c r="T1491" s="564">
        <v>0</v>
      </c>
      <c r="U1491" s="564">
        <v>0</v>
      </c>
      <c r="V1491" s="564">
        <v>0</v>
      </c>
      <c r="W1491" s="564">
        <v>0</v>
      </c>
      <c r="X1491" s="564">
        <v>0</v>
      </c>
      <c r="Y1491" s="564">
        <v>0</v>
      </c>
      <c r="Z1491" s="564">
        <v>0</v>
      </c>
      <c r="AA1491" s="564">
        <v>0</v>
      </c>
      <c r="AB1491" s="564">
        <v>0</v>
      </c>
      <c r="AC1491" s="564">
        <v>0</v>
      </c>
      <c r="AD1491" s="564">
        <v>0</v>
      </c>
      <c r="AE1491" s="564">
        <v>0</v>
      </c>
      <c r="AF1491" s="564">
        <v>0</v>
      </c>
      <c r="AG1491" s="564">
        <v>0</v>
      </c>
      <c r="AH1491" s="564">
        <v>0</v>
      </c>
      <c r="AI1491" s="564">
        <v>0</v>
      </c>
      <c r="AJ1491" s="564">
        <v>0</v>
      </c>
      <c r="AK1491" s="564">
        <v>0</v>
      </c>
    </row>
    <row r="1492" spans="1:37">
      <c r="A1492">
        <v>1488</v>
      </c>
      <c r="B1492" s="564">
        <f t="shared" ca="1" si="144"/>
        <v>20</v>
      </c>
      <c r="C1492" s="564">
        <f t="shared" ca="1" si="139"/>
        <v>400</v>
      </c>
      <c r="D1492" s="564">
        <f t="shared" ca="1" si="142"/>
        <v>20</v>
      </c>
      <c r="E1492" s="564">
        <f t="shared" ca="1" si="140"/>
        <v>0</v>
      </c>
      <c r="F1492" s="564">
        <f t="shared" ca="1" si="143"/>
        <v>1</v>
      </c>
      <c r="G1492" s="564">
        <f t="shared" ca="1" si="141"/>
        <v>-1.7125230034096073</v>
      </c>
      <c r="H1492" s="564">
        <v>1</v>
      </c>
      <c r="I1492" s="564">
        <v>1</v>
      </c>
      <c r="J1492" s="564">
        <v>1</v>
      </c>
      <c r="K1492" s="564">
        <v>1</v>
      </c>
      <c r="L1492" s="564">
        <v>1</v>
      </c>
      <c r="M1492" s="564">
        <v>1</v>
      </c>
      <c r="N1492" s="564">
        <v>1</v>
      </c>
      <c r="O1492" s="564">
        <v>1</v>
      </c>
      <c r="P1492" s="564">
        <v>1</v>
      </c>
      <c r="Q1492" s="564">
        <v>1</v>
      </c>
      <c r="R1492" s="564">
        <v>1</v>
      </c>
      <c r="S1492" s="564">
        <v>1</v>
      </c>
      <c r="T1492" s="564">
        <v>1</v>
      </c>
      <c r="U1492" s="564">
        <v>1</v>
      </c>
      <c r="V1492" s="564">
        <v>1</v>
      </c>
      <c r="W1492" s="564">
        <v>1</v>
      </c>
      <c r="X1492" s="564">
        <v>1</v>
      </c>
      <c r="Y1492" s="564">
        <v>1</v>
      </c>
      <c r="Z1492" s="564">
        <v>1</v>
      </c>
      <c r="AA1492" s="564">
        <v>1</v>
      </c>
      <c r="AB1492" s="564">
        <v>1</v>
      </c>
      <c r="AC1492" s="564">
        <v>1</v>
      </c>
      <c r="AD1492" s="564">
        <v>1</v>
      </c>
      <c r="AE1492" s="564">
        <v>1</v>
      </c>
      <c r="AF1492" s="564">
        <v>1</v>
      </c>
      <c r="AG1492" s="564">
        <v>1</v>
      </c>
      <c r="AH1492" s="564">
        <v>1</v>
      </c>
      <c r="AI1492" s="564">
        <v>1</v>
      </c>
      <c r="AJ1492" s="564">
        <v>1</v>
      </c>
      <c r="AK1492" s="564">
        <v>1</v>
      </c>
    </row>
    <row r="1493" spans="1:37">
      <c r="A1493">
        <v>1489</v>
      </c>
      <c r="B1493" s="564">
        <f t="shared" ca="1" si="144"/>
        <v>20</v>
      </c>
      <c r="C1493" s="564">
        <f t="shared" ca="1" si="139"/>
        <v>400</v>
      </c>
      <c r="D1493" s="564">
        <f t="shared" ca="1" si="142"/>
        <v>20</v>
      </c>
      <c r="E1493" s="564">
        <f t="shared" ca="1" si="140"/>
        <v>0</v>
      </c>
      <c r="F1493" s="564">
        <f t="shared" ca="1" si="143"/>
        <v>1</v>
      </c>
      <c r="G1493" s="564">
        <f t="shared" ca="1" si="141"/>
        <v>4.8475429287026772</v>
      </c>
      <c r="H1493" s="564">
        <v>1</v>
      </c>
      <c r="I1493" s="564">
        <v>1</v>
      </c>
      <c r="J1493" s="564">
        <v>1</v>
      </c>
      <c r="K1493" s="564">
        <v>1</v>
      </c>
      <c r="L1493" s="564">
        <v>1</v>
      </c>
      <c r="M1493" s="564">
        <v>1</v>
      </c>
      <c r="N1493" s="564">
        <v>1</v>
      </c>
      <c r="O1493" s="564">
        <v>1</v>
      </c>
      <c r="P1493" s="564">
        <v>1</v>
      </c>
      <c r="Q1493" s="564">
        <v>1</v>
      </c>
      <c r="R1493" s="564">
        <v>1</v>
      </c>
      <c r="S1493" s="564">
        <v>1</v>
      </c>
      <c r="T1493" s="564">
        <v>1</v>
      </c>
      <c r="U1493" s="564">
        <v>1</v>
      </c>
      <c r="V1493" s="564">
        <v>1</v>
      </c>
      <c r="W1493" s="564">
        <v>1</v>
      </c>
      <c r="X1493" s="564">
        <v>1</v>
      </c>
      <c r="Y1493" s="564">
        <v>1</v>
      </c>
      <c r="Z1493" s="564">
        <v>1</v>
      </c>
      <c r="AA1493" s="564">
        <v>1</v>
      </c>
      <c r="AB1493" s="564">
        <v>1</v>
      </c>
      <c r="AC1493" s="564">
        <v>1</v>
      </c>
      <c r="AD1493" s="564">
        <v>1</v>
      </c>
      <c r="AE1493" s="564">
        <v>1</v>
      </c>
      <c r="AF1493" s="564">
        <v>1</v>
      </c>
      <c r="AG1493" s="564">
        <v>1</v>
      </c>
      <c r="AH1493" s="564">
        <v>1</v>
      </c>
      <c r="AI1493" s="564">
        <v>1</v>
      </c>
      <c r="AJ1493" s="564">
        <v>1</v>
      </c>
      <c r="AK1493" s="564">
        <v>1</v>
      </c>
    </row>
    <row r="1494" spans="1:37">
      <c r="A1494">
        <v>1490</v>
      </c>
      <c r="B1494" s="564">
        <f t="shared" ca="1" si="144"/>
        <v>0</v>
      </c>
      <c r="C1494" s="564">
        <f t="shared" ca="1" si="139"/>
        <v>0</v>
      </c>
      <c r="D1494" s="564">
        <f t="shared" ca="1" si="142"/>
        <v>0</v>
      </c>
      <c r="E1494" s="564">
        <f t="shared" ca="1" si="140"/>
        <v>0</v>
      </c>
      <c r="F1494" s="564">
        <f t="shared" ca="1" si="143"/>
        <v>1</v>
      </c>
      <c r="G1494" s="564">
        <f t="shared" ca="1" si="141"/>
        <v>-1.398529521326513</v>
      </c>
      <c r="H1494" s="564">
        <v>0</v>
      </c>
      <c r="I1494" s="564">
        <v>0</v>
      </c>
      <c r="J1494" s="564">
        <v>0</v>
      </c>
      <c r="K1494" s="564">
        <v>0</v>
      </c>
      <c r="L1494" s="564">
        <v>0</v>
      </c>
      <c r="M1494" s="564">
        <v>0</v>
      </c>
      <c r="N1494" s="564">
        <v>0</v>
      </c>
      <c r="O1494" s="564">
        <v>0</v>
      </c>
      <c r="P1494" s="564">
        <v>0</v>
      </c>
      <c r="Q1494" s="564">
        <v>0</v>
      </c>
      <c r="R1494" s="564">
        <v>0</v>
      </c>
      <c r="S1494" s="564">
        <v>0</v>
      </c>
      <c r="T1494" s="564">
        <v>0</v>
      </c>
      <c r="U1494" s="564">
        <v>0</v>
      </c>
      <c r="V1494" s="564">
        <v>0</v>
      </c>
      <c r="W1494" s="564">
        <v>0</v>
      </c>
      <c r="X1494" s="564">
        <v>0</v>
      </c>
      <c r="Y1494" s="564">
        <v>0</v>
      </c>
      <c r="Z1494" s="564">
        <v>0</v>
      </c>
      <c r="AA1494" s="564">
        <v>0</v>
      </c>
      <c r="AB1494" s="564">
        <v>0</v>
      </c>
      <c r="AC1494" s="564">
        <v>0</v>
      </c>
      <c r="AD1494" s="564">
        <v>0</v>
      </c>
      <c r="AE1494" s="564">
        <v>0</v>
      </c>
      <c r="AF1494" s="564">
        <v>0</v>
      </c>
      <c r="AG1494" s="564">
        <v>0</v>
      </c>
      <c r="AH1494" s="564">
        <v>0</v>
      </c>
      <c r="AI1494" s="564">
        <v>0</v>
      </c>
      <c r="AJ1494" s="564">
        <v>0</v>
      </c>
      <c r="AK1494" s="564">
        <v>0</v>
      </c>
    </row>
    <row r="1495" spans="1:37">
      <c r="A1495">
        <v>1491</v>
      </c>
      <c r="B1495" s="564">
        <f t="shared" ca="1" si="144"/>
        <v>0</v>
      </c>
      <c r="C1495" s="564">
        <f t="shared" ca="1" si="139"/>
        <v>0</v>
      </c>
      <c r="D1495" s="564">
        <f t="shared" ca="1" si="142"/>
        <v>0</v>
      </c>
      <c r="E1495" s="564">
        <f t="shared" ca="1" si="140"/>
        <v>0</v>
      </c>
      <c r="F1495" s="564">
        <f t="shared" ca="1" si="143"/>
        <v>1</v>
      </c>
      <c r="G1495" s="564">
        <f t="shared" ca="1" si="141"/>
        <v>3.5248290649412692</v>
      </c>
      <c r="H1495" s="564">
        <v>0</v>
      </c>
      <c r="I1495" s="564">
        <v>0</v>
      </c>
      <c r="J1495" s="564">
        <v>0</v>
      </c>
      <c r="K1495" s="564">
        <v>0</v>
      </c>
      <c r="L1495" s="564">
        <v>0</v>
      </c>
      <c r="M1495" s="564">
        <v>0</v>
      </c>
      <c r="N1495" s="564">
        <v>0</v>
      </c>
      <c r="O1495" s="564">
        <v>0</v>
      </c>
      <c r="P1495" s="564">
        <v>0</v>
      </c>
      <c r="Q1495" s="564">
        <v>0</v>
      </c>
      <c r="R1495" s="564">
        <v>0</v>
      </c>
      <c r="S1495" s="564">
        <v>0</v>
      </c>
      <c r="T1495" s="564">
        <v>0</v>
      </c>
      <c r="U1495" s="564">
        <v>0</v>
      </c>
      <c r="V1495" s="564">
        <v>0</v>
      </c>
      <c r="W1495" s="564">
        <v>0</v>
      </c>
      <c r="X1495" s="564">
        <v>0</v>
      </c>
      <c r="Y1495" s="564">
        <v>0</v>
      </c>
      <c r="Z1495" s="564">
        <v>0</v>
      </c>
      <c r="AA1495" s="564">
        <v>0</v>
      </c>
      <c r="AB1495" s="564">
        <v>0</v>
      </c>
      <c r="AC1495" s="564">
        <v>0</v>
      </c>
      <c r="AD1495" s="564">
        <v>0</v>
      </c>
      <c r="AE1495" s="564">
        <v>0</v>
      </c>
      <c r="AF1495" s="564">
        <v>0</v>
      </c>
      <c r="AG1495" s="564">
        <v>0</v>
      </c>
      <c r="AH1495" s="564">
        <v>0</v>
      </c>
      <c r="AI1495" s="564">
        <v>0</v>
      </c>
      <c r="AJ1495" s="564">
        <v>0</v>
      </c>
      <c r="AK1495" s="564">
        <v>0</v>
      </c>
    </row>
    <row r="1496" spans="1:37">
      <c r="A1496">
        <v>1492</v>
      </c>
      <c r="B1496" s="564">
        <f t="shared" ca="1" si="144"/>
        <v>0</v>
      </c>
      <c r="C1496" s="564">
        <f t="shared" ca="1" si="139"/>
        <v>0</v>
      </c>
      <c r="D1496" s="564">
        <f t="shared" ca="1" si="142"/>
        <v>0</v>
      </c>
      <c r="E1496" s="564">
        <f t="shared" ca="1" si="140"/>
        <v>0</v>
      </c>
      <c r="F1496" s="564">
        <f t="shared" ca="1" si="143"/>
        <v>1</v>
      </c>
      <c r="G1496" s="564">
        <f t="shared" ca="1" si="141"/>
        <v>1.5739310009456873</v>
      </c>
      <c r="H1496" s="564">
        <v>0</v>
      </c>
      <c r="I1496" s="564">
        <v>0</v>
      </c>
      <c r="J1496" s="564">
        <v>0</v>
      </c>
      <c r="K1496" s="564">
        <v>0</v>
      </c>
      <c r="L1496" s="564">
        <v>0</v>
      </c>
      <c r="M1496" s="564">
        <v>0</v>
      </c>
      <c r="N1496" s="564">
        <v>0</v>
      </c>
      <c r="O1496" s="564">
        <v>0</v>
      </c>
      <c r="P1496" s="564">
        <v>0</v>
      </c>
      <c r="Q1496" s="564">
        <v>0</v>
      </c>
      <c r="R1496" s="564">
        <v>0</v>
      </c>
      <c r="S1496" s="564">
        <v>0</v>
      </c>
      <c r="T1496" s="564">
        <v>0</v>
      </c>
      <c r="U1496" s="564">
        <v>0</v>
      </c>
      <c r="V1496" s="564">
        <v>0</v>
      </c>
      <c r="W1496" s="564">
        <v>0</v>
      </c>
      <c r="X1496" s="564">
        <v>0</v>
      </c>
      <c r="Y1496" s="564">
        <v>0</v>
      </c>
      <c r="Z1496" s="564">
        <v>0</v>
      </c>
      <c r="AA1496" s="564">
        <v>0</v>
      </c>
      <c r="AB1496" s="564">
        <v>0</v>
      </c>
      <c r="AC1496" s="564">
        <v>0</v>
      </c>
      <c r="AD1496" s="564">
        <v>0</v>
      </c>
      <c r="AE1496" s="564">
        <v>0</v>
      </c>
      <c r="AF1496" s="564">
        <v>0</v>
      </c>
      <c r="AG1496" s="564">
        <v>0</v>
      </c>
      <c r="AH1496" s="564">
        <v>0</v>
      </c>
      <c r="AI1496" s="564">
        <v>0</v>
      </c>
      <c r="AJ1496" s="564">
        <v>0</v>
      </c>
      <c r="AK1496" s="564">
        <v>0</v>
      </c>
    </row>
    <row r="1497" spans="1:37">
      <c r="A1497">
        <v>1493</v>
      </c>
      <c r="B1497" s="564">
        <f t="shared" ca="1" si="144"/>
        <v>20</v>
      </c>
      <c r="C1497" s="564">
        <f t="shared" ca="1" si="139"/>
        <v>400</v>
      </c>
      <c r="D1497" s="564">
        <f t="shared" ca="1" si="142"/>
        <v>20</v>
      </c>
      <c r="E1497" s="564">
        <f t="shared" ca="1" si="140"/>
        <v>0</v>
      </c>
      <c r="F1497" s="564">
        <f t="shared" ca="1" si="143"/>
        <v>1</v>
      </c>
      <c r="G1497" s="564">
        <f t="shared" ca="1" si="141"/>
        <v>-4.4713336246726909E-2</v>
      </c>
      <c r="H1497" s="564">
        <v>1</v>
      </c>
      <c r="I1497" s="564">
        <v>1</v>
      </c>
      <c r="J1497" s="564">
        <v>1</v>
      </c>
      <c r="K1497" s="564">
        <v>1</v>
      </c>
      <c r="L1497" s="564">
        <v>1</v>
      </c>
      <c r="M1497" s="564">
        <v>1</v>
      </c>
      <c r="N1497" s="564">
        <v>1</v>
      </c>
      <c r="O1497" s="564">
        <v>1</v>
      </c>
      <c r="P1497" s="564">
        <v>1</v>
      </c>
      <c r="Q1497" s="564">
        <v>1</v>
      </c>
      <c r="R1497" s="564">
        <v>1</v>
      </c>
      <c r="S1497" s="564">
        <v>1</v>
      </c>
      <c r="T1497" s="564">
        <v>1</v>
      </c>
      <c r="U1497" s="564">
        <v>1</v>
      </c>
      <c r="V1497" s="564">
        <v>1</v>
      </c>
      <c r="W1497" s="564">
        <v>1</v>
      </c>
      <c r="X1497" s="564">
        <v>1</v>
      </c>
      <c r="Y1497" s="564">
        <v>1</v>
      </c>
      <c r="Z1497" s="564">
        <v>1</v>
      </c>
      <c r="AA1497" s="564">
        <v>1</v>
      </c>
      <c r="AB1497" s="564">
        <v>1</v>
      </c>
      <c r="AC1497" s="564">
        <v>1</v>
      </c>
      <c r="AD1497" s="564">
        <v>1</v>
      </c>
      <c r="AE1497" s="564">
        <v>1</v>
      </c>
      <c r="AF1497" s="564">
        <v>1</v>
      </c>
      <c r="AG1497" s="564">
        <v>1</v>
      </c>
      <c r="AH1497" s="564">
        <v>1</v>
      </c>
      <c r="AI1497" s="564">
        <v>1</v>
      </c>
      <c r="AJ1497" s="564">
        <v>1</v>
      </c>
      <c r="AK1497" s="564">
        <v>1</v>
      </c>
    </row>
    <row r="1498" spans="1:37">
      <c r="A1498">
        <v>1494</v>
      </c>
      <c r="B1498" s="564">
        <f t="shared" ca="1" si="144"/>
        <v>6</v>
      </c>
      <c r="C1498" s="564">
        <f t="shared" ca="1" si="139"/>
        <v>36</v>
      </c>
      <c r="D1498" s="564">
        <f t="shared" ca="1" si="142"/>
        <v>6</v>
      </c>
      <c r="E1498" s="564">
        <f t="shared" ca="1" si="140"/>
        <v>4.2</v>
      </c>
      <c r="F1498" s="564">
        <f t="shared" ca="1" si="143"/>
        <v>0.55789473684210522</v>
      </c>
      <c r="G1498" s="564">
        <f t="shared" ca="1" si="141"/>
        <v>-2.0979890499505967</v>
      </c>
      <c r="H1498" s="564">
        <v>1</v>
      </c>
      <c r="I1498" s="564">
        <v>1</v>
      </c>
      <c r="J1498" s="564">
        <v>0</v>
      </c>
      <c r="K1498" s="564">
        <v>1</v>
      </c>
      <c r="L1498" s="564">
        <v>0</v>
      </c>
      <c r="M1498" s="564">
        <v>0</v>
      </c>
      <c r="N1498" s="564">
        <v>1</v>
      </c>
      <c r="O1498" s="564">
        <v>0</v>
      </c>
      <c r="P1498" s="564">
        <v>0</v>
      </c>
      <c r="Q1498" s="564">
        <v>0</v>
      </c>
      <c r="R1498" s="564">
        <v>0</v>
      </c>
      <c r="S1498" s="564">
        <v>0</v>
      </c>
      <c r="T1498" s="564">
        <v>1</v>
      </c>
      <c r="U1498" s="564">
        <v>0</v>
      </c>
      <c r="V1498" s="564">
        <v>0</v>
      </c>
      <c r="W1498" s="564">
        <v>1</v>
      </c>
      <c r="X1498" s="564">
        <v>0</v>
      </c>
      <c r="Y1498" s="564">
        <v>0</v>
      </c>
      <c r="Z1498" s="564">
        <v>0</v>
      </c>
      <c r="AA1498" s="564">
        <v>0</v>
      </c>
      <c r="AB1498" s="564">
        <v>0</v>
      </c>
      <c r="AC1498" s="564">
        <v>1</v>
      </c>
      <c r="AD1498" s="564">
        <v>0</v>
      </c>
      <c r="AE1498" s="564">
        <v>0</v>
      </c>
      <c r="AF1498" s="564">
        <v>1</v>
      </c>
      <c r="AG1498" s="564">
        <v>0</v>
      </c>
      <c r="AH1498" s="564">
        <v>0</v>
      </c>
      <c r="AI1498" s="564">
        <v>1</v>
      </c>
      <c r="AJ1498" s="564">
        <v>1</v>
      </c>
      <c r="AK1498" s="564">
        <v>0</v>
      </c>
    </row>
    <row r="1499" spans="1:37">
      <c r="A1499">
        <v>1495</v>
      </c>
      <c r="B1499" s="564">
        <f t="shared" ca="1" si="144"/>
        <v>0</v>
      </c>
      <c r="C1499" s="564">
        <f t="shared" ca="1" si="139"/>
        <v>0</v>
      </c>
      <c r="D1499" s="564">
        <f t="shared" ca="1" si="142"/>
        <v>0</v>
      </c>
      <c r="E1499" s="564">
        <f t="shared" ca="1" si="140"/>
        <v>0</v>
      </c>
      <c r="F1499" s="564">
        <f t="shared" ca="1" si="143"/>
        <v>1</v>
      </c>
      <c r="G1499" s="564">
        <f t="shared" ca="1" si="141"/>
        <v>5.1657129544639186</v>
      </c>
      <c r="H1499" s="564">
        <v>0</v>
      </c>
      <c r="I1499" s="564">
        <v>0</v>
      </c>
      <c r="J1499" s="564">
        <v>0</v>
      </c>
      <c r="K1499" s="564">
        <v>0</v>
      </c>
      <c r="L1499" s="564">
        <v>0</v>
      </c>
      <c r="M1499" s="564">
        <v>0</v>
      </c>
      <c r="N1499" s="564">
        <v>0</v>
      </c>
      <c r="O1499" s="564">
        <v>0</v>
      </c>
      <c r="P1499" s="564">
        <v>0</v>
      </c>
      <c r="Q1499" s="564">
        <v>0</v>
      </c>
      <c r="R1499" s="564">
        <v>0</v>
      </c>
      <c r="S1499" s="564">
        <v>0</v>
      </c>
      <c r="T1499" s="564">
        <v>0</v>
      </c>
      <c r="U1499" s="564">
        <v>0</v>
      </c>
      <c r="V1499" s="564">
        <v>0</v>
      </c>
      <c r="W1499" s="564">
        <v>0</v>
      </c>
      <c r="X1499" s="564">
        <v>0</v>
      </c>
      <c r="Y1499" s="564">
        <v>0</v>
      </c>
      <c r="Z1499" s="564">
        <v>0</v>
      </c>
      <c r="AA1499" s="564">
        <v>0</v>
      </c>
      <c r="AB1499" s="564">
        <v>0</v>
      </c>
      <c r="AC1499" s="564">
        <v>0</v>
      </c>
      <c r="AD1499" s="564">
        <v>0</v>
      </c>
      <c r="AE1499" s="564">
        <v>0</v>
      </c>
      <c r="AF1499" s="564">
        <v>0</v>
      </c>
      <c r="AG1499" s="564">
        <v>0</v>
      </c>
      <c r="AH1499" s="564">
        <v>0</v>
      </c>
      <c r="AI1499" s="564">
        <v>0</v>
      </c>
      <c r="AJ1499" s="564">
        <v>0</v>
      </c>
      <c r="AK1499" s="564">
        <v>0</v>
      </c>
    </row>
    <row r="1500" spans="1:37">
      <c r="A1500">
        <v>1496</v>
      </c>
      <c r="B1500" s="564">
        <f t="shared" ca="1" si="144"/>
        <v>20</v>
      </c>
      <c r="C1500" s="564">
        <f t="shared" ca="1" si="139"/>
        <v>400</v>
      </c>
      <c r="D1500" s="564">
        <f t="shared" ca="1" si="142"/>
        <v>20</v>
      </c>
      <c r="E1500" s="564">
        <f t="shared" ca="1" si="140"/>
        <v>0</v>
      </c>
      <c r="F1500" s="564">
        <f t="shared" ca="1" si="143"/>
        <v>1</v>
      </c>
      <c r="G1500" s="564">
        <f t="shared" ca="1" si="141"/>
        <v>-0.35160033590689022</v>
      </c>
      <c r="H1500" s="564">
        <v>1</v>
      </c>
      <c r="I1500" s="564">
        <v>1</v>
      </c>
      <c r="J1500" s="564">
        <v>1</v>
      </c>
      <c r="K1500" s="564">
        <v>1</v>
      </c>
      <c r="L1500" s="564">
        <v>1</v>
      </c>
      <c r="M1500" s="564">
        <v>1</v>
      </c>
      <c r="N1500" s="564">
        <v>1</v>
      </c>
      <c r="O1500" s="564">
        <v>1</v>
      </c>
      <c r="P1500" s="564">
        <v>1</v>
      </c>
      <c r="Q1500" s="564">
        <v>1</v>
      </c>
      <c r="R1500" s="564">
        <v>1</v>
      </c>
      <c r="S1500" s="564">
        <v>1</v>
      </c>
      <c r="T1500" s="564">
        <v>1</v>
      </c>
      <c r="U1500" s="564">
        <v>1</v>
      </c>
      <c r="V1500" s="564">
        <v>1</v>
      </c>
      <c r="W1500" s="564">
        <v>1</v>
      </c>
      <c r="X1500" s="564">
        <v>1</v>
      </c>
      <c r="Y1500" s="564">
        <v>1</v>
      </c>
      <c r="Z1500" s="564">
        <v>1</v>
      </c>
      <c r="AA1500" s="564">
        <v>1</v>
      </c>
      <c r="AB1500" s="564">
        <v>1</v>
      </c>
      <c r="AC1500" s="564">
        <v>1</v>
      </c>
      <c r="AD1500" s="564">
        <v>1</v>
      </c>
      <c r="AE1500" s="564">
        <v>1</v>
      </c>
      <c r="AF1500" s="564">
        <v>1</v>
      </c>
      <c r="AG1500" s="564">
        <v>1</v>
      </c>
      <c r="AH1500" s="564">
        <v>1</v>
      </c>
      <c r="AI1500" s="564">
        <v>1</v>
      </c>
      <c r="AJ1500" s="564">
        <v>1</v>
      </c>
      <c r="AK1500" s="564">
        <v>1</v>
      </c>
    </row>
    <row r="1501" spans="1:37">
      <c r="A1501">
        <v>1497</v>
      </c>
      <c r="B1501" s="564">
        <f t="shared" ca="1" si="144"/>
        <v>0</v>
      </c>
      <c r="C1501" s="564">
        <f t="shared" ca="1" si="139"/>
        <v>0</v>
      </c>
      <c r="D1501" s="564">
        <f t="shared" ca="1" si="142"/>
        <v>0</v>
      </c>
      <c r="E1501" s="564">
        <f t="shared" ca="1" si="140"/>
        <v>0</v>
      </c>
      <c r="F1501" s="564">
        <f t="shared" ca="1" si="143"/>
        <v>1</v>
      </c>
      <c r="G1501" s="564">
        <f t="shared" ca="1" si="141"/>
        <v>-4.2538252287815013</v>
      </c>
      <c r="H1501" s="564">
        <v>0</v>
      </c>
      <c r="I1501" s="564">
        <v>0</v>
      </c>
      <c r="J1501" s="564">
        <v>0</v>
      </c>
      <c r="K1501" s="564">
        <v>0</v>
      </c>
      <c r="L1501" s="564">
        <v>0</v>
      </c>
      <c r="M1501" s="564">
        <v>0</v>
      </c>
      <c r="N1501" s="564">
        <v>0</v>
      </c>
      <c r="O1501" s="564">
        <v>0</v>
      </c>
      <c r="P1501" s="564">
        <v>0</v>
      </c>
      <c r="Q1501" s="564">
        <v>0</v>
      </c>
      <c r="R1501" s="564">
        <v>0</v>
      </c>
      <c r="S1501" s="564">
        <v>0</v>
      </c>
      <c r="T1501" s="564">
        <v>0</v>
      </c>
      <c r="U1501" s="564">
        <v>0</v>
      </c>
      <c r="V1501" s="564">
        <v>0</v>
      </c>
      <c r="W1501" s="564">
        <v>0</v>
      </c>
      <c r="X1501" s="564">
        <v>0</v>
      </c>
      <c r="Y1501" s="564">
        <v>0</v>
      </c>
      <c r="Z1501" s="564">
        <v>0</v>
      </c>
      <c r="AA1501" s="564">
        <v>0</v>
      </c>
      <c r="AB1501" s="564">
        <v>0</v>
      </c>
      <c r="AC1501" s="564">
        <v>0</v>
      </c>
      <c r="AD1501" s="564">
        <v>0</v>
      </c>
      <c r="AE1501" s="564">
        <v>0</v>
      </c>
      <c r="AF1501" s="564">
        <v>0</v>
      </c>
      <c r="AG1501" s="564">
        <v>0</v>
      </c>
      <c r="AH1501" s="564">
        <v>0</v>
      </c>
      <c r="AI1501" s="564">
        <v>0</v>
      </c>
      <c r="AJ1501" s="564">
        <v>0</v>
      </c>
      <c r="AK1501" s="564">
        <v>0</v>
      </c>
    </row>
    <row r="1502" spans="1:37">
      <c r="A1502">
        <v>1498</v>
      </c>
      <c r="B1502" s="564">
        <f t="shared" ca="1" si="144"/>
        <v>20</v>
      </c>
      <c r="C1502" s="564">
        <f t="shared" ca="1" si="139"/>
        <v>400</v>
      </c>
      <c r="D1502" s="564">
        <f t="shared" ca="1" si="142"/>
        <v>20</v>
      </c>
      <c r="E1502" s="564">
        <f t="shared" ca="1" si="140"/>
        <v>0</v>
      </c>
      <c r="F1502" s="564">
        <f t="shared" ca="1" si="143"/>
        <v>1</v>
      </c>
      <c r="G1502" s="564">
        <f t="shared" ca="1" si="141"/>
        <v>0.98542090476652666</v>
      </c>
      <c r="H1502" s="564">
        <v>1</v>
      </c>
      <c r="I1502" s="564">
        <v>1</v>
      </c>
      <c r="J1502" s="564">
        <v>1</v>
      </c>
      <c r="K1502" s="564">
        <v>1</v>
      </c>
      <c r="L1502" s="564">
        <v>1</v>
      </c>
      <c r="M1502" s="564">
        <v>1</v>
      </c>
      <c r="N1502" s="564">
        <v>1</v>
      </c>
      <c r="O1502" s="564">
        <v>1</v>
      </c>
      <c r="P1502" s="564">
        <v>1</v>
      </c>
      <c r="Q1502" s="564">
        <v>1</v>
      </c>
      <c r="R1502" s="564">
        <v>1</v>
      </c>
      <c r="S1502" s="564">
        <v>1</v>
      </c>
      <c r="T1502" s="564">
        <v>1</v>
      </c>
      <c r="U1502" s="564">
        <v>1</v>
      </c>
      <c r="V1502" s="564">
        <v>1</v>
      </c>
      <c r="W1502" s="564">
        <v>1</v>
      </c>
      <c r="X1502" s="564">
        <v>1</v>
      </c>
      <c r="Y1502" s="564">
        <v>1</v>
      </c>
      <c r="Z1502" s="564">
        <v>1</v>
      </c>
      <c r="AA1502" s="564">
        <v>1</v>
      </c>
      <c r="AB1502" s="564">
        <v>1</v>
      </c>
      <c r="AC1502" s="564">
        <v>1</v>
      </c>
      <c r="AD1502" s="564">
        <v>1</v>
      </c>
      <c r="AE1502" s="564">
        <v>1</v>
      </c>
      <c r="AF1502" s="564">
        <v>1</v>
      </c>
      <c r="AG1502" s="564">
        <v>1</v>
      </c>
      <c r="AH1502" s="564">
        <v>1</v>
      </c>
      <c r="AI1502" s="564">
        <v>1</v>
      </c>
      <c r="AJ1502" s="564">
        <v>1</v>
      </c>
      <c r="AK1502" s="564">
        <v>1</v>
      </c>
    </row>
    <row r="1503" spans="1:37">
      <c r="A1503">
        <v>1499</v>
      </c>
      <c r="B1503" s="564">
        <f t="shared" ca="1" si="144"/>
        <v>20</v>
      </c>
      <c r="C1503" s="564">
        <f t="shared" ca="1" si="139"/>
        <v>400</v>
      </c>
      <c r="D1503" s="564">
        <f t="shared" ca="1" si="142"/>
        <v>20</v>
      </c>
      <c r="E1503" s="564">
        <f t="shared" ca="1" si="140"/>
        <v>0</v>
      </c>
      <c r="F1503" s="564">
        <f t="shared" ca="1" si="143"/>
        <v>1</v>
      </c>
      <c r="G1503" s="564">
        <f t="shared" ca="1" si="141"/>
        <v>1.4310896321119417</v>
      </c>
      <c r="H1503" s="564">
        <v>1</v>
      </c>
      <c r="I1503" s="564">
        <v>1</v>
      </c>
      <c r="J1503" s="564">
        <v>1</v>
      </c>
      <c r="K1503" s="564">
        <v>1</v>
      </c>
      <c r="L1503" s="564">
        <v>1</v>
      </c>
      <c r="M1503" s="564">
        <v>1</v>
      </c>
      <c r="N1503" s="564">
        <v>1</v>
      </c>
      <c r="O1503" s="564">
        <v>1</v>
      </c>
      <c r="P1503" s="564">
        <v>1</v>
      </c>
      <c r="Q1503" s="564">
        <v>1</v>
      </c>
      <c r="R1503" s="564">
        <v>1</v>
      </c>
      <c r="S1503" s="564">
        <v>1</v>
      </c>
      <c r="T1503" s="564">
        <v>1</v>
      </c>
      <c r="U1503" s="564">
        <v>1</v>
      </c>
      <c r="V1503" s="564">
        <v>1</v>
      </c>
      <c r="W1503" s="564">
        <v>1</v>
      </c>
      <c r="X1503" s="564">
        <v>1</v>
      </c>
      <c r="Y1503" s="564">
        <v>1</v>
      </c>
      <c r="Z1503" s="564">
        <v>1</v>
      </c>
      <c r="AA1503" s="564">
        <v>1</v>
      </c>
      <c r="AB1503" s="564">
        <v>1</v>
      </c>
      <c r="AC1503" s="564">
        <v>1</v>
      </c>
      <c r="AD1503" s="564">
        <v>1</v>
      </c>
      <c r="AE1503" s="564">
        <v>1</v>
      </c>
      <c r="AF1503" s="564">
        <v>1</v>
      </c>
      <c r="AG1503" s="564">
        <v>1</v>
      </c>
      <c r="AH1503" s="564">
        <v>1</v>
      </c>
      <c r="AI1503" s="564">
        <v>1</v>
      </c>
      <c r="AJ1503" s="564">
        <v>1</v>
      </c>
      <c r="AK1503" s="564">
        <v>1</v>
      </c>
    </row>
    <row r="1504" spans="1:37">
      <c r="A1504">
        <v>1500</v>
      </c>
      <c r="B1504" s="564">
        <f t="shared" ca="1" si="144"/>
        <v>20</v>
      </c>
      <c r="C1504" s="564">
        <f t="shared" ca="1" si="139"/>
        <v>400</v>
      </c>
      <c r="D1504" s="564">
        <f t="shared" ca="1" si="142"/>
        <v>20</v>
      </c>
      <c r="E1504" s="564">
        <f t="shared" ca="1" si="140"/>
        <v>0</v>
      </c>
      <c r="F1504" s="564">
        <f t="shared" ca="1" si="143"/>
        <v>1</v>
      </c>
      <c r="G1504" s="564">
        <f t="shared" ca="1" si="141"/>
        <v>2.5791674213180054</v>
      </c>
      <c r="H1504" s="564">
        <v>1</v>
      </c>
      <c r="I1504" s="564">
        <v>1</v>
      </c>
      <c r="J1504" s="564">
        <v>1</v>
      </c>
      <c r="K1504" s="564">
        <v>1</v>
      </c>
      <c r="L1504" s="564">
        <v>1</v>
      </c>
      <c r="M1504" s="564">
        <v>1</v>
      </c>
      <c r="N1504" s="564">
        <v>1</v>
      </c>
      <c r="O1504" s="564">
        <v>1</v>
      </c>
      <c r="P1504" s="564">
        <v>1</v>
      </c>
      <c r="Q1504" s="564">
        <v>1</v>
      </c>
      <c r="R1504" s="564">
        <v>1</v>
      </c>
      <c r="S1504" s="564">
        <v>1</v>
      </c>
      <c r="T1504" s="564">
        <v>1</v>
      </c>
      <c r="U1504" s="564">
        <v>1</v>
      </c>
      <c r="V1504" s="564">
        <v>1</v>
      </c>
      <c r="W1504" s="564">
        <v>1</v>
      </c>
      <c r="X1504" s="564">
        <v>1</v>
      </c>
      <c r="Y1504" s="564">
        <v>1</v>
      </c>
      <c r="Z1504" s="564">
        <v>1</v>
      </c>
      <c r="AA1504" s="564">
        <v>1</v>
      </c>
      <c r="AB1504" s="564">
        <v>1</v>
      </c>
      <c r="AC1504" s="564">
        <v>1</v>
      </c>
      <c r="AD1504" s="564">
        <v>1</v>
      </c>
      <c r="AE1504" s="564">
        <v>1</v>
      </c>
      <c r="AF1504" s="564">
        <v>1</v>
      </c>
      <c r="AG1504" s="564">
        <v>1</v>
      </c>
      <c r="AH1504" s="564">
        <v>1</v>
      </c>
      <c r="AI1504" s="564">
        <v>1</v>
      </c>
      <c r="AJ1504" s="564">
        <v>1</v>
      </c>
      <c r="AK1504" s="564">
        <v>1</v>
      </c>
    </row>
    <row r="1505" spans="1:37">
      <c r="A1505">
        <v>1501</v>
      </c>
      <c r="B1505" s="564">
        <f t="shared" ca="1" si="144"/>
        <v>20</v>
      </c>
      <c r="C1505" s="564">
        <f t="shared" ca="1" si="139"/>
        <v>400</v>
      </c>
      <c r="D1505" s="564">
        <f t="shared" ca="1" si="142"/>
        <v>20</v>
      </c>
      <c r="E1505" s="564">
        <f t="shared" ca="1" si="140"/>
        <v>0</v>
      </c>
      <c r="F1505" s="564">
        <f t="shared" ca="1" si="143"/>
        <v>1</v>
      </c>
      <c r="G1505" s="564">
        <f t="shared" ca="1" si="141"/>
        <v>-1.8531518810418075</v>
      </c>
      <c r="H1505" s="564">
        <v>1</v>
      </c>
      <c r="I1505" s="564">
        <v>1</v>
      </c>
      <c r="J1505" s="564">
        <v>1</v>
      </c>
      <c r="K1505" s="564">
        <v>1</v>
      </c>
      <c r="L1505" s="564">
        <v>1</v>
      </c>
      <c r="M1505" s="564">
        <v>1</v>
      </c>
      <c r="N1505" s="564">
        <v>1</v>
      </c>
      <c r="O1505" s="564">
        <v>1</v>
      </c>
      <c r="P1505" s="564">
        <v>1</v>
      </c>
      <c r="Q1505" s="564">
        <v>1</v>
      </c>
      <c r="R1505" s="564">
        <v>1</v>
      </c>
      <c r="S1505" s="564">
        <v>1</v>
      </c>
      <c r="T1505" s="564">
        <v>1</v>
      </c>
      <c r="U1505" s="564">
        <v>1</v>
      </c>
      <c r="V1505" s="564">
        <v>1</v>
      </c>
      <c r="W1505" s="564">
        <v>1</v>
      </c>
      <c r="X1505" s="564">
        <v>1</v>
      </c>
      <c r="Y1505" s="564">
        <v>1</v>
      </c>
      <c r="Z1505" s="564">
        <v>1</v>
      </c>
      <c r="AA1505" s="564">
        <v>1</v>
      </c>
      <c r="AB1505" s="564">
        <v>1</v>
      </c>
      <c r="AC1505" s="564">
        <v>1</v>
      </c>
      <c r="AD1505" s="564">
        <v>1</v>
      </c>
      <c r="AE1505" s="564">
        <v>1</v>
      </c>
      <c r="AF1505" s="564">
        <v>1</v>
      </c>
      <c r="AG1505" s="564">
        <v>1</v>
      </c>
      <c r="AH1505" s="564">
        <v>1</v>
      </c>
      <c r="AI1505" s="564">
        <v>1</v>
      </c>
      <c r="AJ1505" s="564">
        <v>1</v>
      </c>
      <c r="AK1505" s="564">
        <v>1</v>
      </c>
    </row>
    <row r="1506" spans="1:37">
      <c r="A1506">
        <v>1502</v>
      </c>
      <c r="B1506" s="564">
        <f t="shared" ca="1" si="144"/>
        <v>0</v>
      </c>
      <c r="C1506" s="564">
        <f t="shared" ca="1" si="139"/>
        <v>0</v>
      </c>
      <c r="D1506" s="564">
        <f t="shared" ca="1" si="142"/>
        <v>0</v>
      </c>
      <c r="E1506" s="564">
        <f t="shared" ca="1" si="140"/>
        <v>0</v>
      </c>
      <c r="F1506" s="564">
        <f t="shared" ca="1" si="143"/>
        <v>1</v>
      </c>
      <c r="G1506" s="564">
        <f t="shared" ca="1" si="141"/>
        <v>5.2704823393762066</v>
      </c>
      <c r="H1506" s="564">
        <v>0</v>
      </c>
      <c r="I1506" s="564">
        <v>0</v>
      </c>
      <c r="J1506" s="564">
        <v>0</v>
      </c>
      <c r="K1506" s="564">
        <v>0</v>
      </c>
      <c r="L1506" s="564">
        <v>0</v>
      </c>
      <c r="M1506" s="564">
        <v>0</v>
      </c>
      <c r="N1506" s="564">
        <v>0</v>
      </c>
      <c r="O1506" s="564">
        <v>0</v>
      </c>
      <c r="P1506" s="564">
        <v>0</v>
      </c>
      <c r="Q1506" s="564">
        <v>0</v>
      </c>
      <c r="R1506" s="564">
        <v>0</v>
      </c>
      <c r="S1506" s="564">
        <v>0</v>
      </c>
      <c r="T1506" s="564">
        <v>0</v>
      </c>
      <c r="U1506" s="564">
        <v>0</v>
      </c>
      <c r="V1506" s="564">
        <v>0</v>
      </c>
      <c r="W1506" s="564">
        <v>0</v>
      </c>
      <c r="X1506" s="564">
        <v>0</v>
      </c>
      <c r="Y1506" s="564">
        <v>0</v>
      </c>
      <c r="Z1506" s="564">
        <v>0</v>
      </c>
      <c r="AA1506" s="564">
        <v>0</v>
      </c>
      <c r="AB1506" s="564">
        <v>0</v>
      </c>
      <c r="AC1506" s="564">
        <v>0</v>
      </c>
      <c r="AD1506" s="564">
        <v>0</v>
      </c>
      <c r="AE1506" s="564">
        <v>0</v>
      </c>
      <c r="AF1506" s="564">
        <v>0</v>
      </c>
      <c r="AG1506" s="564">
        <v>0</v>
      </c>
      <c r="AH1506" s="564">
        <v>0</v>
      </c>
      <c r="AI1506" s="564">
        <v>0</v>
      </c>
      <c r="AJ1506" s="564">
        <v>0</v>
      </c>
      <c r="AK1506" s="564">
        <v>0</v>
      </c>
    </row>
    <row r="1507" spans="1:37">
      <c r="A1507">
        <v>1503</v>
      </c>
      <c r="B1507" s="564">
        <f t="shared" ca="1" si="144"/>
        <v>0</v>
      </c>
      <c r="C1507" s="564">
        <f t="shared" ca="1" si="139"/>
        <v>0</v>
      </c>
      <c r="D1507" s="564">
        <f t="shared" ca="1" si="142"/>
        <v>0</v>
      </c>
      <c r="E1507" s="564">
        <f t="shared" ca="1" si="140"/>
        <v>0</v>
      </c>
      <c r="F1507" s="564">
        <f t="shared" ca="1" si="143"/>
        <v>1</v>
      </c>
      <c r="G1507" s="564">
        <f t="shared" ca="1" si="141"/>
        <v>-0.25228969814119728</v>
      </c>
      <c r="H1507" s="564">
        <v>0</v>
      </c>
      <c r="I1507" s="564">
        <v>0</v>
      </c>
      <c r="J1507" s="564">
        <v>0</v>
      </c>
      <c r="K1507" s="564">
        <v>0</v>
      </c>
      <c r="L1507" s="564">
        <v>0</v>
      </c>
      <c r="M1507" s="564">
        <v>0</v>
      </c>
      <c r="N1507" s="564">
        <v>0</v>
      </c>
      <c r="O1507" s="564">
        <v>0</v>
      </c>
      <c r="P1507" s="564">
        <v>0</v>
      </c>
      <c r="Q1507" s="564">
        <v>0</v>
      </c>
      <c r="R1507" s="564">
        <v>0</v>
      </c>
      <c r="S1507" s="564">
        <v>0</v>
      </c>
      <c r="T1507" s="564">
        <v>0</v>
      </c>
      <c r="U1507" s="564">
        <v>0</v>
      </c>
      <c r="V1507" s="564">
        <v>0</v>
      </c>
      <c r="W1507" s="564">
        <v>0</v>
      </c>
      <c r="X1507" s="564">
        <v>0</v>
      </c>
      <c r="Y1507" s="564">
        <v>0</v>
      </c>
      <c r="Z1507" s="564">
        <v>0</v>
      </c>
      <c r="AA1507" s="564">
        <v>0</v>
      </c>
      <c r="AB1507" s="564">
        <v>0</v>
      </c>
      <c r="AC1507" s="564">
        <v>0</v>
      </c>
      <c r="AD1507" s="564">
        <v>0</v>
      </c>
      <c r="AE1507" s="564">
        <v>0</v>
      </c>
      <c r="AF1507" s="564">
        <v>0</v>
      </c>
      <c r="AG1507" s="564">
        <v>0</v>
      </c>
      <c r="AH1507" s="564">
        <v>0</v>
      </c>
      <c r="AI1507" s="564">
        <v>0</v>
      </c>
      <c r="AJ1507" s="564">
        <v>0</v>
      </c>
      <c r="AK1507" s="564">
        <v>0</v>
      </c>
    </row>
    <row r="1508" spans="1:37">
      <c r="A1508">
        <v>1504</v>
      </c>
      <c r="B1508" s="564">
        <f t="shared" ca="1" si="144"/>
        <v>20</v>
      </c>
      <c r="C1508" s="564">
        <f t="shared" ca="1" si="139"/>
        <v>400</v>
      </c>
      <c r="D1508" s="564">
        <f t="shared" ca="1" si="142"/>
        <v>20</v>
      </c>
      <c r="E1508" s="564">
        <f t="shared" ca="1" si="140"/>
        <v>0</v>
      </c>
      <c r="F1508" s="564">
        <f t="shared" ca="1" si="143"/>
        <v>1</v>
      </c>
      <c r="G1508" s="564">
        <f t="shared" ca="1" si="141"/>
        <v>1.8312713301116457</v>
      </c>
      <c r="H1508" s="564">
        <v>1</v>
      </c>
      <c r="I1508" s="564">
        <v>1</v>
      </c>
      <c r="J1508" s="564">
        <v>1</v>
      </c>
      <c r="K1508" s="564">
        <v>1</v>
      </c>
      <c r="L1508" s="564">
        <v>1</v>
      </c>
      <c r="M1508" s="564">
        <v>1</v>
      </c>
      <c r="N1508" s="564">
        <v>1</v>
      </c>
      <c r="O1508" s="564">
        <v>1</v>
      </c>
      <c r="P1508" s="564">
        <v>1</v>
      </c>
      <c r="Q1508" s="564">
        <v>1</v>
      </c>
      <c r="R1508" s="564">
        <v>1</v>
      </c>
      <c r="S1508" s="564">
        <v>1</v>
      </c>
      <c r="T1508" s="564">
        <v>1</v>
      </c>
      <c r="U1508" s="564">
        <v>1</v>
      </c>
      <c r="V1508" s="564">
        <v>1</v>
      </c>
      <c r="W1508" s="564">
        <v>1</v>
      </c>
      <c r="X1508" s="564">
        <v>1</v>
      </c>
      <c r="Y1508" s="564">
        <v>1</v>
      </c>
      <c r="Z1508" s="564">
        <v>1</v>
      </c>
      <c r="AA1508" s="564">
        <v>1</v>
      </c>
      <c r="AB1508" s="564">
        <v>1</v>
      </c>
      <c r="AC1508" s="564">
        <v>1</v>
      </c>
      <c r="AD1508" s="564">
        <v>1</v>
      </c>
      <c r="AE1508" s="564">
        <v>1</v>
      </c>
      <c r="AF1508" s="564">
        <v>1</v>
      </c>
      <c r="AG1508" s="564">
        <v>1</v>
      </c>
      <c r="AH1508" s="564">
        <v>1</v>
      </c>
      <c r="AI1508" s="564">
        <v>1</v>
      </c>
      <c r="AJ1508" s="564">
        <v>1</v>
      </c>
      <c r="AK1508" s="564">
        <v>1</v>
      </c>
    </row>
    <row r="1509" spans="1:37">
      <c r="A1509">
        <v>1505</v>
      </c>
      <c r="B1509" s="564">
        <f t="shared" ca="1" si="144"/>
        <v>0</v>
      </c>
      <c r="C1509" s="564">
        <f t="shared" ca="1" si="139"/>
        <v>0</v>
      </c>
      <c r="D1509" s="564">
        <f t="shared" ca="1" si="142"/>
        <v>0</v>
      </c>
      <c r="E1509" s="564">
        <f t="shared" ca="1" si="140"/>
        <v>0</v>
      </c>
      <c r="F1509" s="564">
        <f t="shared" ca="1" si="143"/>
        <v>1</v>
      </c>
      <c r="G1509" s="564">
        <f t="shared" ca="1" si="141"/>
        <v>1.1731083058645824</v>
      </c>
      <c r="H1509" s="564">
        <v>0</v>
      </c>
      <c r="I1509" s="564">
        <v>0</v>
      </c>
      <c r="J1509" s="564">
        <v>0</v>
      </c>
      <c r="K1509" s="564">
        <v>0</v>
      </c>
      <c r="L1509" s="564">
        <v>0</v>
      </c>
      <c r="M1509" s="564">
        <v>0</v>
      </c>
      <c r="N1509" s="564">
        <v>0</v>
      </c>
      <c r="O1509" s="564">
        <v>0</v>
      </c>
      <c r="P1509" s="564">
        <v>0</v>
      </c>
      <c r="Q1509" s="564">
        <v>0</v>
      </c>
      <c r="R1509" s="564">
        <v>0</v>
      </c>
      <c r="S1509" s="564">
        <v>0</v>
      </c>
      <c r="T1509" s="564">
        <v>0</v>
      </c>
      <c r="U1509" s="564">
        <v>0</v>
      </c>
      <c r="V1509" s="564">
        <v>0</v>
      </c>
      <c r="W1509" s="564">
        <v>0</v>
      </c>
      <c r="X1509" s="564">
        <v>0</v>
      </c>
      <c r="Y1509" s="564">
        <v>0</v>
      </c>
      <c r="Z1509" s="564">
        <v>0</v>
      </c>
      <c r="AA1509" s="564">
        <v>0</v>
      </c>
      <c r="AB1509" s="564">
        <v>0</v>
      </c>
      <c r="AC1509" s="564">
        <v>0</v>
      </c>
      <c r="AD1509" s="564">
        <v>0</v>
      </c>
      <c r="AE1509" s="564">
        <v>0</v>
      </c>
      <c r="AF1509" s="564">
        <v>0</v>
      </c>
      <c r="AG1509" s="564">
        <v>0</v>
      </c>
      <c r="AH1509" s="564">
        <v>0</v>
      </c>
      <c r="AI1509" s="564">
        <v>0</v>
      </c>
      <c r="AJ1509" s="564">
        <v>0</v>
      </c>
      <c r="AK1509" s="564">
        <v>0</v>
      </c>
    </row>
    <row r="1510" spans="1:37">
      <c r="A1510">
        <v>1506</v>
      </c>
      <c r="B1510" s="564">
        <f t="shared" ca="1" si="144"/>
        <v>0</v>
      </c>
      <c r="C1510" s="564">
        <f t="shared" ca="1" si="139"/>
        <v>0</v>
      </c>
      <c r="D1510" s="564">
        <f t="shared" ca="1" si="142"/>
        <v>0</v>
      </c>
      <c r="E1510" s="564">
        <f t="shared" ca="1" si="140"/>
        <v>0</v>
      </c>
      <c r="F1510" s="564">
        <f t="shared" ca="1" si="143"/>
        <v>1</v>
      </c>
      <c r="G1510" s="564">
        <f t="shared" ca="1" si="141"/>
        <v>-4.116902486050833</v>
      </c>
      <c r="H1510" s="564">
        <v>0</v>
      </c>
      <c r="I1510" s="564">
        <v>0</v>
      </c>
      <c r="J1510" s="564">
        <v>0</v>
      </c>
      <c r="K1510" s="564">
        <v>0</v>
      </c>
      <c r="L1510" s="564">
        <v>0</v>
      </c>
      <c r="M1510" s="564">
        <v>0</v>
      </c>
      <c r="N1510" s="564">
        <v>0</v>
      </c>
      <c r="O1510" s="564">
        <v>0</v>
      </c>
      <c r="P1510" s="564">
        <v>0</v>
      </c>
      <c r="Q1510" s="564">
        <v>0</v>
      </c>
      <c r="R1510" s="564">
        <v>0</v>
      </c>
      <c r="S1510" s="564">
        <v>0</v>
      </c>
      <c r="T1510" s="564">
        <v>0</v>
      </c>
      <c r="U1510" s="564">
        <v>0</v>
      </c>
      <c r="V1510" s="564">
        <v>0</v>
      </c>
      <c r="W1510" s="564">
        <v>0</v>
      </c>
      <c r="X1510" s="564">
        <v>0</v>
      </c>
      <c r="Y1510" s="564">
        <v>0</v>
      </c>
      <c r="Z1510" s="564">
        <v>0</v>
      </c>
      <c r="AA1510" s="564">
        <v>0</v>
      </c>
      <c r="AB1510" s="564">
        <v>0</v>
      </c>
      <c r="AC1510" s="564">
        <v>0</v>
      </c>
      <c r="AD1510" s="564">
        <v>0</v>
      </c>
      <c r="AE1510" s="564">
        <v>0</v>
      </c>
      <c r="AF1510" s="564">
        <v>0</v>
      </c>
      <c r="AG1510" s="564">
        <v>0</v>
      </c>
      <c r="AH1510" s="564">
        <v>0</v>
      </c>
      <c r="AI1510" s="564">
        <v>0</v>
      </c>
      <c r="AJ1510" s="564">
        <v>0</v>
      </c>
      <c r="AK1510" s="564">
        <v>0</v>
      </c>
    </row>
    <row r="1511" spans="1:37">
      <c r="A1511">
        <v>1507</v>
      </c>
      <c r="B1511" s="564">
        <f t="shared" ca="1" si="144"/>
        <v>0</v>
      </c>
      <c r="C1511" s="564">
        <f t="shared" ca="1" si="139"/>
        <v>0</v>
      </c>
      <c r="D1511" s="564">
        <f t="shared" ca="1" si="142"/>
        <v>0</v>
      </c>
      <c r="E1511" s="564">
        <f t="shared" ca="1" si="140"/>
        <v>0</v>
      </c>
      <c r="F1511" s="564">
        <f t="shared" ca="1" si="143"/>
        <v>1</v>
      </c>
      <c r="G1511" s="564">
        <f t="shared" ca="1" si="141"/>
        <v>1.1043833103195291</v>
      </c>
      <c r="H1511" s="564">
        <v>0</v>
      </c>
      <c r="I1511" s="564">
        <v>0</v>
      </c>
      <c r="J1511" s="564">
        <v>0</v>
      </c>
      <c r="K1511" s="564">
        <v>0</v>
      </c>
      <c r="L1511" s="564">
        <v>0</v>
      </c>
      <c r="M1511" s="564">
        <v>0</v>
      </c>
      <c r="N1511" s="564">
        <v>0</v>
      </c>
      <c r="O1511" s="564">
        <v>0</v>
      </c>
      <c r="P1511" s="564">
        <v>0</v>
      </c>
      <c r="Q1511" s="564">
        <v>0</v>
      </c>
      <c r="R1511" s="564">
        <v>0</v>
      </c>
      <c r="S1511" s="564">
        <v>0</v>
      </c>
      <c r="T1511" s="564">
        <v>0</v>
      </c>
      <c r="U1511" s="564">
        <v>0</v>
      </c>
      <c r="V1511" s="564">
        <v>0</v>
      </c>
      <c r="W1511" s="564">
        <v>0</v>
      </c>
      <c r="X1511" s="564">
        <v>0</v>
      </c>
      <c r="Y1511" s="564">
        <v>0</v>
      </c>
      <c r="Z1511" s="564">
        <v>0</v>
      </c>
      <c r="AA1511" s="564">
        <v>0</v>
      </c>
      <c r="AB1511" s="564">
        <v>0</v>
      </c>
      <c r="AC1511" s="564">
        <v>0</v>
      </c>
      <c r="AD1511" s="564">
        <v>0</v>
      </c>
      <c r="AE1511" s="564">
        <v>0</v>
      </c>
      <c r="AF1511" s="564">
        <v>0</v>
      </c>
      <c r="AG1511" s="564">
        <v>0</v>
      </c>
      <c r="AH1511" s="564">
        <v>0</v>
      </c>
      <c r="AI1511" s="564">
        <v>0</v>
      </c>
      <c r="AJ1511" s="564">
        <v>0</v>
      </c>
      <c r="AK1511" s="564">
        <v>0</v>
      </c>
    </row>
    <row r="1512" spans="1:37">
      <c r="A1512">
        <v>1508</v>
      </c>
      <c r="B1512" s="564">
        <f t="shared" ca="1" si="144"/>
        <v>0</v>
      </c>
      <c r="C1512" s="564">
        <f t="shared" ca="1" si="139"/>
        <v>0</v>
      </c>
      <c r="D1512" s="564">
        <f t="shared" ca="1" si="142"/>
        <v>0</v>
      </c>
      <c r="E1512" s="564">
        <f t="shared" ca="1" si="140"/>
        <v>0</v>
      </c>
      <c r="F1512" s="564">
        <f t="shared" ca="1" si="143"/>
        <v>1</v>
      </c>
      <c r="G1512" s="564">
        <f t="shared" ca="1" si="141"/>
        <v>-0.23700742172999711</v>
      </c>
      <c r="H1512" s="564">
        <v>0</v>
      </c>
      <c r="I1512" s="564">
        <v>0</v>
      </c>
      <c r="J1512" s="564">
        <v>0</v>
      </c>
      <c r="K1512" s="564">
        <v>0</v>
      </c>
      <c r="L1512" s="564">
        <v>0</v>
      </c>
      <c r="M1512" s="564">
        <v>0</v>
      </c>
      <c r="N1512" s="564">
        <v>0</v>
      </c>
      <c r="O1512" s="564">
        <v>0</v>
      </c>
      <c r="P1512" s="564">
        <v>0</v>
      </c>
      <c r="Q1512" s="564">
        <v>0</v>
      </c>
      <c r="R1512" s="564">
        <v>0</v>
      </c>
      <c r="S1512" s="564">
        <v>0</v>
      </c>
      <c r="T1512" s="564">
        <v>0</v>
      </c>
      <c r="U1512" s="564">
        <v>0</v>
      </c>
      <c r="V1512" s="564">
        <v>0</v>
      </c>
      <c r="W1512" s="564">
        <v>0</v>
      </c>
      <c r="X1512" s="564">
        <v>0</v>
      </c>
      <c r="Y1512" s="564">
        <v>0</v>
      </c>
      <c r="Z1512" s="564">
        <v>0</v>
      </c>
      <c r="AA1512" s="564">
        <v>0</v>
      </c>
      <c r="AB1512" s="564">
        <v>0</v>
      </c>
      <c r="AC1512" s="564">
        <v>0</v>
      </c>
      <c r="AD1512" s="564">
        <v>0</v>
      </c>
      <c r="AE1512" s="564">
        <v>0</v>
      </c>
      <c r="AF1512" s="564">
        <v>0</v>
      </c>
      <c r="AG1512" s="564">
        <v>0</v>
      </c>
      <c r="AH1512" s="564">
        <v>0</v>
      </c>
      <c r="AI1512" s="564">
        <v>0</v>
      </c>
      <c r="AJ1512" s="564">
        <v>0</v>
      </c>
      <c r="AK1512" s="564">
        <v>0</v>
      </c>
    </row>
    <row r="1513" spans="1:37">
      <c r="A1513">
        <v>1509</v>
      </c>
      <c r="B1513" s="564">
        <f t="shared" ca="1" si="144"/>
        <v>20</v>
      </c>
      <c r="C1513" s="564">
        <f t="shared" ca="1" si="139"/>
        <v>400</v>
      </c>
      <c r="D1513" s="564">
        <f t="shared" ca="1" si="142"/>
        <v>20</v>
      </c>
      <c r="E1513" s="564">
        <f t="shared" ca="1" si="140"/>
        <v>0</v>
      </c>
      <c r="F1513" s="564">
        <f t="shared" ca="1" si="143"/>
        <v>1</v>
      </c>
      <c r="G1513" s="564">
        <f t="shared" ca="1" si="141"/>
        <v>-3.7985755712907099</v>
      </c>
      <c r="H1513" s="564">
        <v>1</v>
      </c>
      <c r="I1513" s="564">
        <v>1</v>
      </c>
      <c r="J1513" s="564">
        <v>1</v>
      </c>
      <c r="K1513" s="564">
        <v>1</v>
      </c>
      <c r="L1513" s="564">
        <v>1</v>
      </c>
      <c r="M1513" s="564">
        <v>1</v>
      </c>
      <c r="N1513" s="564">
        <v>1</v>
      </c>
      <c r="O1513" s="564">
        <v>1</v>
      </c>
      <c r="P1513" s="564">
        <v>1</v>
      </c>
      <c r="Q1513" s="564">
        <v>1</v>
      </c>
      <c r="R1513" s="564">
        <v>1</v>
      </c>
      <c r="S1513" s="564">
        <v>1</v>
      </c>
      <c r="T1513" s="564">
        <v>1</v>
      </c>
      <c r="U1513" s="564">
        <v>1</v>
      </c>
      <c r="V1513" s="564">
        <v>1</v>
      </c>
      <c r="W1513" s="564">
        <v>1</v>
      </c>
      <c r="X1513" s="564">
        <v>1</v>
      </c>
      <c r="Y1513" s="564">
        <v>1</v>
      </c>
      <c r="Z1513" s="564">
        <v>1</v>
      </c>
      <c r="AA1513" s="564">
        <v>1</v>
      </c>
      <c r="AB1513" s="564">
        <v>1</v>
      </c>
      <c r="AC1513" s="564">
        <v>1</v>
      </c>
      <c r="AD1513" s="564">
        <v>1</v>
      </c>
      <c r="AE1513" s="564">
        <v>1</v>
      </c>
      <c r="AF1513" s="564">
        <v>1</v>
      </c>
      <c r="AG1513" s="564">
        <v>1</v>
      </c>
      <c r="AH1513" s="564">
        <v>1</v>
      </c>
      <c r="AI1513" s="564">
        <v>1</v>
      </c>
      <c r="AJ1513" s="564">
        <v>1</v>
      </c>
      <c r="AK1513" s="564">
        <v>1</v>
      </c>
    </row>
    <row r="1514" spans="1:37">
      <c r="A1514">
        <v>1510</v>
      </c>
      <c r="B1514" s="564">
        <f t="shared" ca="1" si="144"/>
        <v>20</v>
      </c>
      <c r="C1514" s="564">
        <f t="shared" ca="1" si="139"/>
        <v>400</v>
      </c>
      <c r="D1514" s="564">
        <f t="shared" ca="1" si="142"/>
        <v>20</v>
      </c>
      <c r="E1514" s="564">
        <f t="shared" ca="1" si="140"/>
        <v>0</v>
      </c>
      <c r="F1514" s="564">
        <f t="shared" ca="1" si="143"/>
        <v>1</v>
      </c>
      <c r="G1514" s="564">
        <f t="shared" ca="1" si="141"/>
        <v>-1.4274552650046246</v>
      </c>
      <c r="H1514" s="564">
        <v>1</v>
      </c>
      <c r="I1514" s="564">
        <v>1</v>
      </c>
      <c r="J1514" s="564">
        <v>1</v>
      </c>
      <c r="K1514" s="564">
        <v>1</v>
      </c>
      <c r="L1514" s="564">
        <v>1</v>
      </c>
      <c r="M1514" s="564">
        <v>1</v>
      </c>
      <c r="N1514" s="564">
        <v>1</v>
      </c>
      <c r="O1514" s="564">
        <v>1</v>
      </c>
      <c r="P1514" s="564">
        <v>1</v>
      </c>
      <c r="Q1514" s="564">
        <v>1</v>
      </c>
      <c r="R1514" s="564">
        <v>1</v>
      </c>
      <c r="S1514" s="564">
        <v>1</v>
      </c>
      <c r="T1514" s="564">
        <v>1</v>
      </c>
      <c r="U1514" s="564">
        <v>1</v>
      </c>
      <c r="V1514" s="564">
        <v>1</v>
      </c>
      <c r="W1514" s="564">
        <v>1</v>
      </c>
      <c r="X1514" s="564">
        <v>1</v>
      </c>
      <c r="Y1514" s="564">
        <v>1</v>
      </c>
      <c r="Z1514" s="564">
        <v>1</v>
      </c>
      <c r="AA1514" s="564">
        <v>1</v>
      </c>
      <c r="AB1514" s="564">
        <v>1</v>
      </c>
      <c r="AC1514" s="564">
        <v>1</v>
      </c>
      <c r="AD1514" s="564">
        <v>1</v>
      </c>
      <c r="AE1514" s="564">
        <v>1</v>
      </c>
      <c r="AF1514" s="564">
        <v>1</v>
      </c>
      <c r="AG1514" s="564">
        <v>1</v>
      </c>
      <c r="AH1514" s="564">
        <v>1</v>
      </c>
      <c r="AI1514" s="564">
        <v>1</v>
      </c>
      <c r="AJ1514" s="564">
        <v>1</v>
      </c>
      <c r="AK1514" s="564">
        <v>1</v>
      </c>
    </row>
    <row r="1515" spans="1:37">
      <c r="A1515">
        <v>1511</v>
      </c>
      <c r="B1515" s="564">
        <f t="shared" ca="1" si="144"/>
        <v>0</v>
      </c>
      <c r="C1515" s="564">
        <f t="shared" ca="1" si="139"/>
        <v>0</v>
      </c>
      <c r="D1515" s="564">
        <f t="shared" ca="1" si="142"/>
        <v>0</v>
      </c>
      <c r="E1515" s="564">
        <f t="shared" ca="1" si="140"/>
        <v>0</v>
      </c>
      <c r="F1515" s="564">
        <f t="shared" ca="1" si="143"/>
        <v>1</v>
      </c>
      <c r="G1515" s="564">
        <f t="shared" ca="1" si="141"/>
        <v>6.3264155078796325</v>
      </c>
      <c r="H1515" s="564">
        <v>0</v>
      </c>
      <c r="I1515" s="564">
        <v>0</v>
      </c>
      <c r="J1515" s="564">
        <v>0</v>
      </c>
      <c r="K1515" s="564">
        <v>0</v>
      </c>
      <c r="L1515" s="564">
        <v>0</v>
      </c>
      <c r="M1515" s="564">
        <v>0</v>
      </c>
      <c r="N1515" s="564">
        <v>0</v>
      </c>
      <c r="O1515" s="564">
        <v>0</v>
      </c>
      <c r="P1515" s="564">
        <v>0</v>
      </c>
      <c r="Q1515" s="564">
        <v>0</v>
      </c>
      <c r="R1515" s="564">
        <v>0</v>
      </c>
      <c r="S1515" s="564">
        <v>0</v>
      </c>
      <c r="T1515" s="564">
        <v>0</v>
      </c>
      <c r="U1515" s="564">
        <v>0</v>
      </c>
      <c r="V1515" s="564">
        <v>0</v>
      </c>
      <c r="W1515" s="564">
        <v>0</v>
      </c>
      <c r="X1515" s="564">
        <v>0</v>
      </c>
      <c r="Y1515" s="564">
        <v>0</v>
      </c>
      <c r="Z1515" s="564">
        <v>0</v>
      </c>
      <c r="AA1515" s="564">
        <v>0</v>
      </c>
      <c r="AB1515" s="564">
        <v>0</v>
      </c>
      <c r="AC1515" s="564">
        <v>0</v>
      </c>
      <c r="AD1515" s="564">
        <v>0</v>
      </c>
      <c r="AE1515" s="564">
        <v>0</v>
      </c>
      <c r="AF1515" s="564">
        <v>0</v>
      </c>
      <c r="AG1515" s="564">
        <v>0</v>
      </c>
      <c r="AH1515" s="564">
        <v>0</v>
      </c>
      <c r="AI1515" s="564">
        <v>0</v>
      </c>
      <c r="AJ1515" s="564">
        <v>0</v>
      </c>
      <c r="AK1515" s="564">
        <v>0</v>
      </c>
    </row>
    <row r="1516" spans="1:37">
      <c r="A1516">
        <v>1512</v>
      </c>
      <c r="B1516" s="564">
        <f t="shared" ca="1" si="144"/>
        <v>0</v>
      </c>
      <c r="C1516" s="564">
        <f t="shared" ca="1" si="139"/>
        <v>0</v>
      </c>
      <c r="D1516" s="564">
        <f t="shared" ca="1" si="142"/>
        <v>0</v>
      </c>
      <c r="E1516" s="564">
        <f t="shared" ca="1" si="140"/>
        <v>0</v>
      </c>
      <c r="F1516" s="564">
        <f t="shared" ca="1" si="143"/>
        <v>1</v>
      </c>
      <c r="G1516" s="564">
        <f t="shared" ca="1" si="141"/>
        <v>-0.89983502292398554</v>
      </c>
      <c r="H1516" s="564">
        <v>0</v>
      </c>
      <c r="I1516" s="564">
        <v>0</v>
      </c>
      <c r="J1516" s="564">
        <v>0</v>
      </c>
      <c r="K1516" s="564">
        <v>0</v>
      </c>
      <c r="L1516" s="564">
        <v>0</v>
      </c>
      <c r="M1516" s="564">
        <v>0</v>
      </c>
      <c r="N1516" s="564">
        <v>0</v>
      </c>
      <c r="O1516" s="564">
        <v>0</v>
      </c>
      <c r="P1516" s="564">
        <v>0</v>
      </c>
      <c r="Q1516" s="564">
        <v>0</v>
      </c>
      <c r="R1516" s="564">
        <v>0</v>
      </c>
      <c r="S1516" s="564">
        <v>0</v>
      </c>
      <c r="T1516" s="564">
        <v>0</v>
      </c>
      <c r="U1516" s="564">
        <v>0</v>
      </c>
      <c r="V1516" s="564">
        <v>0</v>
      </c>
      <c r="W1516" s="564">
        <v>0</v>
      </c>
      <c r="X1516" s="564">
        <v>0</v>
      </c>
      <c r="Y1516" s="564">
        <v>0</v>
      </c>
      <c r="Z1516" s="564">
        <v>0</v>
      </c>
      <c r="AA1516" s="564">
        <v>0</v>
      </c>
      <c r="AB1516" s="564">
        <v>0</v>
      </c>
      <c r="AC1516" s="564">
        <v>0</v>
      </c>
      <c r="AD1516" s="564">
        <v>0</v>
      </c>
      <c r="AE1516" s="564">
        <v>0</v>
      </c>
      <c r="AF1516" s="564">
        <v>0</v>
      </c>
      <c r="AG1516" s="564">
        <v>0</v>
      </c>
      <c r="AH1516" s="564">
        <v>0</v>
      </c>
      <c r="AI1516" s="564">
        <v>0</v>
      </c>
      <c r="AJ1516" s="564">
        <v>0</v>
      </c>
      <c r="AK1516" s="564">
        <v>0</v>
      </c>
    </row>
    <row r="1517" spans="1:37">
      <c r="A1517">
        <v>1513</v>
      </c>
      <c r="B1517" s="564">
        <f t="shared" ca="1" si="144"/>
        <v>20</v>
      </c>
      <c r="C1517" s="564">
        <f t="shared" ca="1" si="139"/>
        <v>400</v>
      </c>
      <c r="D1517" s="564">
        <f t="shared" ca="1" si="142"/>
        <v>20</v>
      </c>
      <c r="E1517" s="564">
        <f t="shared" ca="1" si="140"/>
        <v>0</v>
      </c>
      <c r="F1517" s="564">
        <f t="shared" ca="1" si="143"/>
        <v>1</v>
      </c>
      <c r="G1517" s="564">
        <f t="shared" ca="1" si="141"/>
        <v>5.0379398414870877</v>
      </c>
      <c r="H1517" s="564">
        <v>1</v>
      </c>
      <c r="I1517" s="564">
        <v>1</v>
      </c>
      <c r="J1517" s="564">
        <v>1</v>
      </c>
      <c r="K1517" s="564">
        <v>1</v>
      </c>
      <c r="L1517" s="564">
        <v>1</v>
      </c>
      <c r="M1517" s="564">
        <v>1</v>
      </c>
      <c r="N1517" s="564">
        <v>1</v>
      </c>
      <c r="O1517" s="564">
        <v>1</v>
      </c>
      <c r="P1517" s="564">
        <v>1</v>
      </c>
      <c r="Q1517" s="564">
        <v>1</v>
      </c>
      <c r="R1517" s="564">
        <v>1</v>
      </c>
      <c r="S1517" s="564">
        <v>1</v>
      </c>
      <c r="T1517" s="564">
        <v>1</v>
      </c>
      <c r="U1517" s="564">
        <v>1</v>
      </c>
      <c r="V1517" s="564">
        <v>1</v>
      </c>
      <c r="W1517" s="564">
        <v>1</v>
      </c>
      <c r="X1517" s="564">
        <v>1</v>
      </c>
      <c r="Y1517" s="564">
        <v>1</v>
      </c>
      <c r="Z1517" s="564">
        <v>1</v>
      </c>
      <c r="AA1517" s="564">
        <v>1</v>
      </c>
      <c r="AB1517" s="564">
        <v>1</v>
      </c>
      <c r="AC1517" s="564">
        <v>1</v>
      </c>
      <c r="AD1517" s="564">
        <v>1</v>
      </c>
      <c r="AE1517" s="564">
        <v>1</v>
      </c>
      <c r="AF1517" s="564">
        <v>1</v>
      </c>
      <c r="AG1517" s="564">
        <v>1</v>
      </c>
      <c r="AH1517" s="564">
        <v>1</v>
      </c>
      <c r="AI1517" s="564">
        <v>1</v>
      </c>
      <c r="AJ1517" s="564">
        <v>1</v>
      </c>
      <c r="AK1517" s="564">
        <v>1</v>
      </c>
    </row>
    <row r="1518" spans="1:37">
      <c r="A1518">
        <v>1514</v>
      </c>
      <c r="B1518" s="564">
        <f t="shared" ca="1" si="144"/>
        <v>0</v>
      </c>
      <c r="C1518" s="564">
        <f t="shared" ca="1" si="139"/>
        <v>0</v>
      </c>
      <c r="D1518" s="564">
        <f t="shared" ca="1" si="142"/>
        <v>0</v>
      </c>
      <c r="E1518" s="564">
        <f t="shared" ca="1" si="140"/>
        <v>0</v>
      </c>
      <c r="F1518" s="564">
        <f t="shared" ca="1" si="143"/>
        <v>1</v>
      </c>
      <c r="G1518" s="564">
        <f t="shared" ca="1" si="141"/>
        <v>2.4610649003868872</v>
      </c>
      <c r="H1518" s="564">
        <v>0</v>
      </c>
      <c r="I1518" s="564">
        <v>0</v>
      </c>
      <c r="J1518" s="564">
        <v>0</v>
      </c>
      <c r="K1518" s="564">
        <v>0</v>
      </c>
      <c r="L1518" s="564">
        <v>0</v>
      </c>
      <c r="M1518" s="564">
        <v>0</v>
      </c>
      <c r="N1518" s="564">
        <v>0</v>
      </c>
      <c r="O1518" s="564">
        <v>0</v>
      </c>
      <c r="P1518" s="564">
        <v>0</v>
      </c>
      <c r="Q1518" s="564">
        <v>0</v>
      </c>
      <c r="R1518" s="564">
        <v>0</v>
      </c>
      <c r="S1518" s="564">
        <v>0</v>
      </c>
      <c r="T1518" s="564">
        <v>0</v>
      </c>
      <c r="U1518" s="564">
        <v>0</v>
      </c>
      <c r="V1518" s="564">
        <v>0</v>
      </c>
      <c r="W1518" s="564">
        <v>0</v>
      </c>
      <c r="X1518" s="564">
        <v>0</v>
      </c>
      <c r="Y1518" s="564">
        <v>0</v>
      </c>
      <c r="Z1518" s="564">
        <v>0</v>
      </c>
      <c r="AA1518" s="564">
        <v>0</v>
      </c>
      <c r="AB1518" s="564">
        <v>0</v>
      </c>
      <c r="AC1518" s="564">
        <v>0</v>
      </c>
      <c r="AD1518" s="564">
        <v>0</v>
      </c>
      <c r="AE1518" s="564">
        <v>0</v>
      </c>
      <c r="AF1518" s="564">
        <v>0</v>
      </c>
      <c r="AG1518" s="564">
        <v>0</v>
      </c>
      <c r="AH1518" s="564">
        <v>0</v>
      </c>
      <c r="AI1518" s="564">
        <v>0</v>
      </c>
      <c r="AJ1518" s="564">
        <v>0</v>
      </c>
      <c r="AK1518" s="564">
        <v>0</v>
      </c>
    </row>
    <row r="1519" spans="1:37">
      <c r="A1519">
        <v>1515</v>
      </c>
      <c r="B1519" s="564">
        <f t="shared" ca="1" si="144"/>
        <v>0</v>
      </c>
      <c r="C1519" s="564">
        <f t="shared" ca="1" si="139"/>
        <v>0</v>
      </c>
      <c r="D1519" s="564">
        <f t="shared" ca="1" si="142"/>
        <v>0</v>
      </c>
      <c r="E1519" s="564">
        <f t="shared" ca="1" si="140"/>
        <v>0</v>
      </c>
      <c r="F1519" s="564">
        <f t="shared" ca="1" si="143"/>
        <v>1</v>
      </c>
      <c r="G1519" s="564">
        <f t="shared" ca="1" si="141"/>
        <v>-0.22683679008759405</v>
      </c>
      <c r="H1519" s="564">
        <v>0</v>
      </c>
      <c r="I1519" s="564">
        <v>0</v>
      </c>
      <c r="J1519" s="564">
        <v>0</v>
      </c>
      <c r="K1519" s="564">
        <v>0</v>
      </c>
      <c r="L1519" s="564">
        <v>0</v>
      </c>
      <c r="M1519" s="564">
        <v>0</v>
      </c>
      <c r="N1519" s="564">
        <v>0</v>
      </c>
      <c r="O1519" s="564">
        <v>0</v>
      </c>
      <c r="P1519" s="564">
        <v>0</v>
      </c>
      <c r="Q1519" s="564">
        <v>0</v>
      </c>
      <c r="R1519" s="564">
        <v>0</v>
      </c>
      <c r="S1519" s="564">
        <v>0</v>
      </c>
      <c r="T1519" s="564">
        <v>0</v>
      </c>
      <c r="U1519" s="564">
        <v>0</v>
      </c>
      <c r="V1519" s="564">
        <v>0</v>
      </c>
      <c r="W1519" s="564">
        <v>0</v>
      </c>
      <c r="X1519" s="564">
        <v>0</v>
      </c>
      <c r="Y1519" s="564">
        <v>0</v>
      </c>
      <c r="Z1519" s="564">
        <v>0</v>
      </c>
      <c r="AA1519" s="564">
        <v>0</v>
      </c>
      <c r="AB1519" s="564">
        <v>0</v>
      </c>
      <c r="AC1519" s="564">
        <v>0</v>
      </c>
      <c r="AD1519" s="564">
        <v>0</v>
      </c>
      <c r="AE1519" s="564">
        <v>0</v>
      </c>
      <c r="AF1519" s="564">
        <v>0</v>
      </c>
      <c r="AG1519" s="564">
        <v>0</v>
      </c>
      <c r="AH1519" s="564">
        <v>0</v>
      </c>
      <c r="AI1519" s="564">
        <v>0</v>
      </c>
      <c r="AJ1519" s="564">
        <v>0</v>
      </c>
      <c r="AK1519" s="564">
        <v>0</v>
      </c>
    </row>
    <row r="1520" spans="1:37">
      <c r="A1520">
        <v>1516</v>
      </c>
      <c r="B1520" s="564">
        <f t="shared" ca="1" si="144"/>
        <v>13</v>
      </c>
      <c r="C1520" s="564">
        <f t="shared" ca="1" si="139"/>
        <v>169</v>
      </c>
      <c r="D1520" s="564">
        <f t="shared" ca="1" si="142"/>
        <v>13</v>
      </c>
      <c r="E1520" s="564">
        <f t="shared" ca="1" si="140"/>
        <v>4.5500000000000007</v>
      </c>
      <c r="F1520" s="564">
        <f t="shared" ca="1" si="143"/>
        <v>0.52105263157894743</v>
      </c>
      <c r="G1520" s="564">
        <f t="shared" ca="1" si="141"/>
        <v>-0.30711130579991774</v>
      </c>
      <c r="H1520" s="564">
        <v>1</v>
      </c>
      <c r="I1520" s="564">
        <v>0</v>
      </c>
      <c r="J1520" s="564">
        <v>0</v>
      </c>
      <c r="K1520" s="564">
        <v>1</v>
      </c>
      <c r="L1520" s="564">
        <v>1</v>
      </c>
      <c r="M1520" s="564">
        <v>1</v>
      </c>
      <c r="N1520" s="564">
        <v>0</v>
      </c>
      <c r="O1520" s="564">
        <v>1</v>
      </c>
      <c r="P1520" s="564">
        <v>1</v>
      </c>
      <c r="Q1520" s="564">
        <v>0</v>
      </c>
      <c r="R1520" s="564">
        <v>1</v>
      </c>
      <c r="S1520" s="564">
        <v>1</v>
      </c>
      <c r="T1520" s="564">
        <v>0</v>
      </c>
      <c r="U1520" s="564">
        <v>1</v>
      </c>
      <c r="V1520" s="564">
        <v>1</v>
      </c>
      <c r="W1520" s="564">
        <v>1</v>
      </c>
      <c r="X1520" s="564">
        <v>1</v>
      </c>
      <c r="Y1520" s="564">
        <v>1</v>
      </c>
      <c r="Z1520" s="564">
        <v>0</v>
      </c>
      <c r="AA1520" s="564">
        <v>0</v>
      </c>
      <c r="AB1520" s="564">
        <v>0</v>
      </c>
      <c r="AC1520" s="564">
        <v>1</v>
      </c>
      <c r="AD1520" s="564">
        <v>0</v>
      </c>
      <c r="AE1520" s="564">
        <v>1</v>
      </c>
      <c r="AF1520" s="564">
        <v>1</v>
      </c>
      <c r="AG1520" s="564">
        <v>0</v>
      </c>
      <c r="AH1520" s="564">
        <v>1</v>
      </c>
      <c r="AI1520" s="564">
        <v>1</v>
      </c>
      <c r="AJ1520" s="564">
        <v>0</v>
      </c>
      <c r="AK1520" s="564">
        <v>0</v>
      </c>
    </row>
    <row r="1521" spans="1:37">
      <c r="A1521">
        <v>1517</v>
      </c>
      <c r="B1521" s="564">
        <f t="shared" ca="1" si="144"/>
        <v>20</v>
      </c>
      <c r="C1521" s="564">
        <f t="shared" ca="1" si="139"/>
        <v>400</v>
      </c>
      <c r="D1521" s="564">
        <f t="shared" ca="1" si="142"/>
        <v>20</v>
      </c>
      <c r="E1521" s="564">
        <f t="shared" ca="1" si="140"/>
        <v>0</v>
      </c>
      <c r="F1521" s="564">
        <f t="shared" ca="1" si="143"/>
        <v>1</v>
      </c>
      <c r="G1521" s="564">
        <f t="shared" ca="1" si="141"/>
        <v>-0.58158905338683486</v>
      </c>
      <c r="H1521" s="564">
        <v>1</v>
      </c>
      <c r="I1521" s="564">
        <v>1</v>
      </c>
      <c r="J1521" s="564">
        <v>1</v>
      </c>
      <c r="K1521" s="564">
        <v>1</v>
      </c>
      <c r="L1521" s="564">
        <v>1</v>
      </c>
      <c r="M1521" s="564">
        <v>1</v>
      </c>
      <c r="N1521" s="564">
        <v>1</v>
      </c>
      <c r="O1521" s="564">
        <v>1</v>
      </c>
      <c r="P1521" s="564">
        <v>1</v>
      </c>
      <c r="Q1521" s="564">
        <v>1</v>
      </c>
      <c r="R1521" s="564">
        <v>1</v>
      </c>
      <c r="S1521" s="564">
        <v>1</v>
      </c>
      <c r="T1521" s="564">
        <v>1</v>
      </c>
      <c r="U1521" s="564">
        <v>1</v>
      </c>
      <c r="V1521" s="564">
        <v>1</v>
      </c>
      <c r="W1521" s="564">
        <v>1</v>
      </c>
      <c r="X1521" s="564">
        <v>1</v>
      </c>
      <c r="Y1521" s="564">
        <v>1</v>
      </c>
      <c r="Z1521" s="564">
        <v>1</v>
      </c>
      <c r="AA1521" s="564">
        <v>1</v>
      </c>
      <c r="AB1521" s="564">
        <v>1</v>
      </c>
      <c r="AC1521" s="564">
        <v>1</v>
      </c>
      <c r="AD1521" s="564">
        <v>1</v>
      </c>
      <c r="AE1521" s="564">
        <v>1</v>
      </c>
      <c r="AF1521" s="564">
        <v>1</v>
      </c>
      <c r="AG1521" s="564">
        <v>1</v>
      </c>
      <c r="AH1521" s="564">
        <v>1</v>
      </c>
      <c r="AI1521" s="564">
        <v>1</v>
      </c>
      <c r="AJ1521" s="564">
        <v>1</v>
      </c>
      <c r="AK1521" s="564">
        <v>0</v>
      </c>
    </row>
    <row r="1522" spans="1:37">
      <c r="A1522">
        <v>1518</v>
      </c>
      <c r="B1522" s="564">
        <f t="shared" ca="1" si="144"/>
        <v>0</v>
      </c>
      <c r="C1522" s="564">
        <f t="shared" ca="1" si="139"/>
        <v>0</v>
      </c>
      <c r="D1522" s="564">
        <f t="shared" ca="1" si="142"/>
        <v>0</v>
      </c>
      <c r="E1522" s="564">
        <f t="shared" ca="1" si="140"/>
        <v>0</v>
      </c>
      <c r="F1522" s="564">
        <f t="shared" ca="1" si="143"/>
        <v>1</v>
      </c>
      <c r="G1522" s="564">
        <f t="shared" ca="1" si="141"/>
        <v>-0.92990190419888807</v>
      </c>
      <c r="H1522" s="564">
        <v>0</v>
      </c>
      <c r="I1522" s="564">
        <v>0</v>
      </c>
      <c r="J1522" s="564">
        <v>0</v>
      </c>
      <c r="K1522" s="564">
        <v>0</v>
      </c>
      <c r="L1522" s="564">
        <v>0</v>
      </c>
      <c r="M1522" s="564">
        <v>0</v>
      </c>
      <c r="N1522" s="564">
        <v>0</v>
      </c>
      <c r="O1522" s="564">
        <v>0</v>
      </c>
      <c r="P1522" s="564">
        <v>0</v>
      </c>
      <c r="Q1522" s="564">
        <v>0</v>
      </c>
      <c r="R1522" s="564">
        <v>0</v>
      </c>
      <c r="S1522" s="564">
        <v>0</v>
      </c>
      <c r="T1522" s="564">
        <v>0</v>
      </c>
      <c r="U1522" s="564">
        <v>0</v>
      </c>
      <c r="V1522" s="564">
        <v>0</v>
      </c>
      <c r="W1522" s="564">
        <v>0</v>
      </c>
      <c r="X1522" s="564">
        <v>0</v>
      </c>
      <c r="Y1522" s="564">
        <v>0</v>
      </c>
      <c r="Z1522" s="564">
        <v>0</v>
      </c>
      <c r="AA1522" s="564">
        <v>0</v>
      </c>
      <c r="AB1522" s="564">
        <v>0</v>
      </c>
      <c r="AC1522" s="564">
        <v>0</v>
      </c>
      <c r="AD1522" s="564">
        <v>0</v>
      </c>
      <c r="AE1522" s="564">
        <v>0</v>
      </c>
      <c r="AF1522" s="564">
        <v>0</v>
      </c>
      <c r="AG1522" s="564">
        <v>0</v>
      </c>
      <c r="AH1522" s="564">
        <v>0</v>
      </c>
      <c r="AI1522" s="564">
        <v>0</v>
      </c>
      <c r="AJ1522" s="564">
        <v>0</v>
      </c>
      <c r="AK1522" s="564">
        <v>0</v>
      </c>
    </row>
    <row r="1523" spans="1:37">
      <c r="A1523">
        <v>1519</v>
      </c>
      <c r="B1523" s="564">
        <f t="shared" ca="1" si="144"/>
        <v>19</v>
      </c>
      <c r="C1523" s="564">
        <f t="shared" ca="1" si="139"/>
        <v>361</v>
      </c>
      <c r="D1523" s="564">
        <f t="shared" ca="1" si="142"/>
        <v>19</v>
      </c>
      <c r="E1523" s="564">
        <f t="shared" ca="1" si="140"/>
        <v>0.94999999999999929</v>
      </c>
      <c r="F1523" s="564">
        <f t="shared" ca="1" si="143"/>
        <v>0.9</v>
      </c>
      <c r="G1523" s="564">
        <f t="shared" ca="1" si="141"/>
        <v>-0.34273123455424437</v>
      </c>
      <c r="H1523" s="564">
        <v>1</v>
      </c>
      <c r="I1523" s="564">
        <v>1</v>
      </c>
      <c r="J1523" s="564">
        <v>1</v>
      </c>
      <c r="K1523" s="564">
        <v>1</v>
      </c>
      <c r="L1523" s="564">
        <v>1</v>
      </c>
      <c r="M1523" s="564">
        <v>0</v>
      </c>
      <c r="N1523" s="564">
        <v>1</v>
      </c>
      <c r="O1523" s="564">
        <v>1</v>
      </c>
      <c r="P1523" s="564">
        <v>1</v>
      </c>
      <c r="Q1523" s="564">
        <v>1</v>
      </c>
      <c r="R1523" s="564">
        <v>1</v>
      </c>
      <c r="S1523" s="564">
        <v>1</v>
      </c>
      <c r="T1523" s="564">
        <v>1</v>
      </c>
      <c r="U1523" s="564">
        <v>1</v>
      </c>
      <c r="V1523" s="564">
        <v>1</v>
      </c>
      <c r="W1523" s="564">
        <v>1</v>
      </c>
      <c r="X1523" s="564">
        <v>1</v>
      </c>
      <c r="Y1523" s="564">
        <v>1</v>
      </c>
      <c r="Z1523" s="564">
        <v>1</v>
      </c>
      <c r="AA1523" s="564">
        <v>1</v>
      </c>
      <c r="AB1523" s="564">
        <v>1</v>
      </c>
      <c r="AC1523" s="564">
        <v>1</v>
      </c>
      <c r="AD1523" s="564">
        <v>1</v>
      </c>
      <c r="AE1523" s="564">
        <v>1</v>
      </c>
      <c r="AF1523" s="564">
        <v>1</v>
      </c>
      <c r="AG1523" s="564">
        <v>1</v>
      </c>
      <c r="AH1523" s="564">
        <v>1</v>
      </c>
      <c r="AI1523" s="564">
        <v>1</v>
      </c>
      <c r="AJ1523" s="564">
        <v>1</v>
      </c>
      <c r="AK1523" s="564">
        <v>1</v>
      </c>
    </row>
    <row r="1524" spans="1:37">
      <c r="A1524">
        <v>1520</v>
      </c>
      <c r="B1524" s="564">
        <f t="shared" ca="1" si="144"/>
        <v>20</v>
      </c>
      <c r="C1524" s="564">
        <f t="shared" ca="1" si="139"/>
        <v>400</v>
      </c>
      <c r="D1524" s="564">
        <f t="shared" ca="1" si="142"/>
        <v>20</v>
      </c>
      <c r="E1524" s="564">
        <f t="shared" ca="1" si="140"/>
        <v>0</v>
      </c>
      <c r="F1524" s="564">
        <f t="shared" ca="1" si="143"/>
        <v>1</v>
      </c>
      <c r="G1524" s="564">
        <f t="shared" ca="1" si="141"/>
        <v>-2.8824637843275314</v>
      </c>
      <c r="H1524" s="564">
        <v>1</v>
      </c>
      <c r="I1524" s="564">
        <v>1</v>
      </c>
      <c r="J1524" s="564">
        <v>1</v>
      </c>
      <c r="K1524" s="564">
        <v>1</v>
      </c>
      <c r="L1524" s="564">
        <v>1</v>
      </c>
      <c r="M1524" s="564">
        <v>1</v>
      </c>
      <c r="N1524" s="564">
        <v>1</v>
      </c>
      <c r="O1524" s="564">
        <v>1</v>
      </c>
      <c r="P1524" s="564">
        <v>1</v>
      </c>
      <c r="Q1524" s="564">
        <v>1</v>
      </c>
      <c r="R1524" s="564">
        <v>1</v>
      </c>
      <c r="S1524" s="564">
        <v>1</v>
      </c>
      <c r="T1524" s="564">
        <v>1</v>
      </c>
      <c r="U1524" s="564">
        <v>1</v>
      </c>
      <c r="V1524" s="564">
        <v>1</v>
      </c>
      <c r="W1524" s="564">
        <v>1</v>
      </c>
      <c r="X1524" s="564">
        <v>1</v>
      </c>
      <c r="Y1524" s="564">
        <v>1</v>
      </c>
      <c r="Z1524" s="564">
        <v>1</v>
      </c>
      <c r="AA1524" s="564">
        <v>1</v>
      </c>
      <c r="AB1524" s="564">
        <v>1</v>
      </c>
      <c r="AC1524" s="564">
        <v>1</v>
      </c>
      <c r="AD1524" s="564">
        <v>1</v>
      </c>
      <c r="AE1524" s="564">
        <v>1</v>
      </c>
      <c r="AF1524" s="564">
        <v>1</v>
      </c>
      <c r="AG1524" s="564">
        <v>1</v>
      </c>
      <c r="AH1524" s="564">
        <v>1</v>
      </c>
      <c r="AI1524" s="564">
        <v>1</v>
      </c>
      <c r="AJ1524" s="564">
        <v>1</v>
      </c>
      <c r="AK1524" s="564">
        <v>1</v>
      </c>
    </row>
    <row r="1525" spans="1:37">
      <c r="A1525">
        <v>1521</v>
      </c>
      <c r="B1525" s="564">
        <f t="shared" ca="1" si="144"/>
        <v>0</v>
      </c>
      <c r="C1525" s="564">
        <f t="shared" ca="1" si="139"/>
        <v>0</v>
      </c>
      <c r="D1525" s="564">
        <f t="shared" ca="1" si="142"/>
        <v>0</v>
      </c>
      <c r="E1525" s="564">
        <f t="shared" ca="1" si="140"/>
        <v>0</v>
      </c>
      <c r="F1525" s="564">
        <f t="shared" ca="1" si="143"/>
        <v>1</v>
      </c>
      <c r="G1525" s="564">
        <f t="shared" ca="1" si="141"/>
        <v>2.0254523020732389</v>
      </c>
      <c r="H1525" s="564">
        <v>0</v>
      </c>
      <c r="I1525" s="564">
        <v>0</v>
      </c>
      <c r="J1525" s="564">
        <v>0</v>
      </c>
      <c r="K1525" s="564">
        <v>0</v>
      </c>
      <c r="L1525" s="564">
        <v>0</v>
      </c>
      <c r="M1525" s="564">
        <v>0</v>
      </c>
      <c r="N1525" s="564">
        <v>0</v>
      </c>
      <c r="O1525" s="564">
        <v>0</v>
      </c>
      <c r="P1525" s="564">
        <v>0</v>
      </c>
      <c r="Q1525" s="564">
        <v>0</v>
      </c>
      <c r="R1525" s="564">
        <v>0</v>
      </c>
      <c r="S1525" s="564">
        <v>0</v>
      </c>
      <c r="T1525" s="564">
        <v>0</v>
      </c>
      <c r="U1525" s="564">
        <v>0</v>
      </c>
      <c r="V1525" s="564">
        <v>0</v>
      </c>
      <c r="W1525" s="564">
        <v>0</v>
      </c>
      <c r="X1525" s="564">
        <v>0</v>
      </c>
      <c r="Y1525" s="564">
        <v>0</v>
      </c>
      <c r="Z1525" s="564">
        <v>0</v>
      </c>
      <c r="AA1525" s="564">
        <v>0</v>
      </c>
      <c r="AB1525" s="564">
        <v>0</v>
      </c>
      <c r="AC1525" s="564">
        <v>0</v>
      </c>
      <c r="AD1525" s="564">
        <v>0</v>
      </c>
      <c r="AE1525" s="564">
        <v>0</v>
      </c>
      <c r="AF1525" s="564">
        <v>0</v>
      </c>
      <c r="AG1525" s="564">
        <v>0</v>
      </c>
      <c r="AH1525" s="564">
        <v>0</v>
      </c>
      <c r="AI1525" s="564">
        <v>0</v>
      </c>
      <c r="AJ1525" s="564">
        <v>0</v>
      </c>
      <c r="AK1525" s="564">
        <v>0</v>
      </c>
    </row>
    <row r="1526" spans="1:37">
      <c r="A1526">
        <v>1522</v>
      </c>
      <c r="B1526" s="564">
        <f t="shared" ca="1" si="144"/>
        <v>0</v>
      </c>
      <c r="C1526" s="564">
        <f t="shared" ca="1" si="139"/>
        <v>0</v>
      </c>
      <c r="D1526" s="564">
        <f t="shared" ca="1" si="142"/>
        <v>0</v>
      </c>
      <c r="E1526" s="564">
        <f t="shared" ca="1" si="140"/>
        <v>0</v>
      </c>
      <c r="F1526" s="564">
        <f t="shared" ca="1" si="143"/>
        <v>1</v>
      </c>
      <c r="G1526" s="564">
        <f t="shared" ca="1" si="141"/>
        <v>-1.3307792102882843</v>
      </c>
      <c r="H1526" s="564">
        <v>0</v>
      </c>
      <c r="I1526" s="564">
        <v>0</v>
      </c>
      <c r="J1526" s="564">
        <v>0</v>
      </c>
      <c r="K1526" s="564">
        <v>0</v>
      </c>
      <c r="L1526" s="564">
        <v>0</v>
      </c>
      <c r="M1526" s="564">
        <v>0</v>
      </c>
      <c r="N1526" s="564">
        <v>0</v>
      </c>
      <c r="O1526" s="564">
        <v>0</v>
      </c>
      <c r="P1526" s="564">
        <v>0</v>
      </c>
      <c r="Q1526" s="564">
        <v>0</v>
      </c>
      <c r="R1526" s="564">
        <v>0</v>
      </c>
      <c r="S1526" s="564">
        <v>0</v>
      </c>
      <c r="T1526" s="564">
        <v>0</v>
      </c>
      <c r="U1526" s="564">
        <v>0</v>
      </c>
      <c r="V1526" s="564">
        <v>0</v>
      </c>
      <c r="W1526" s="564">
        <v>0</v>
      </c>
      <c r="X1526" s="564">
        <v>0</v>
      </c>
      <c r="Y1526" s="564">
        <v>0</v>
      </c>
      <c r="Z1526" s="564">
        <v>0</v>
      </c>
      <c r="AA1526" s="564">
        <v>0</v>
      </c>
      <c r="AB1526" s="564">
        <v>0</v>
      </c>
      <c r="AC1526" s="564">
        <v>0</v>
      </c>
      <c r="AD1526" s="564">
        <v>0</v>
      </c>
      <c r="AE1526" s="564">
        <v>0</v>
      </c>
      <c r="AF1526" s="564">
        <v>0</v>
      </c>
      <c r="AG1526" s="564">
        <v>0</v>
      </c>
      <c r="AH1526" s="564">
        <v>0</v>
      </c>
      <c r="AI1526" s="564">
        <v>0</v>
      </c>
      <c r="AJ1526" s="564">
        <v>0</v>
      </c>
      <c r="AK1526" s="564">
        <v>0</v>
      </c>
    </row>
    <row r="1527" spans="1:37">
      <c r="A1527">
        <v>1523</v>
      </c>
      <c r="B1527" s="564">
        <f t="shared" ca="1" si="144"/>
        <v>0</v>
      </c>
      <c r="C1527" s="564">
        <f t="shared" ca="1" si="139"/>
        <v>0</v>
      </c>
      <c r="D1527" s="564">
        <f t="shared" ca="1" si="142"/>
        <v>0</v>
      </c>
      <c r="E1527" s="564">
        <f t="shared" ca="1" si="140"/>
        <v>0</v>
      </c>
      <c r="F1527" s="564">
        <f t="shared" ca="1" si="143"/>
        <v>1</v>
      </c>
      <c r="G1527" s="564">
        <f t="shared" ca="1" si="141"/>
        <v>-0.83648913739877573</v>
      </c>
      <c r="H1527" s="564">
        <v>0</v>
      </c>
      <c r="I1527" s="564">
        <v>0</v>
      </c>
      <c r="J1527" s="564">
        <v>0</v>
      </c>
      <c r="K1527" s="564">
        <v>0</v>
      </c>
      <c r="L1527" s="564">
        <v>0</v>
      </c>
      <c r="M1527" s="564">
        <v>0</v>
      </c>
      <c r="N1527" s="564">
        <v>0</v>
      </c>
      <c r="O1527" s="564">
        <v>0</v>
      </c>
      <c r="P1527" s="564">
        <v>0</v>
      </c>
      <c r="Q1527" s="564">
        <v>0</v>
      </c>
      <c r="R1527" s="564">
        <v>0</v>
      </c>
      <c r="S1527" s="564">
        <v>0</v>
      </c>
      <c r="T1527" s="564">
        <v>0</v>
      </c>
      <c r="U1527" s="564">
        <v>0</v>
      </c>
      <c r="V1527" s="564">
        <v>0</v>
      </c>
      <c r="W1527" s="564">
        <v>0</v>
      </c>
      <c r="X1527" s="564">
        <v>0</v>
      </c>
      <c r="Y1527" s="564">
        <v>0</v>
      </c>
      <c r="Z1527" s="564">
        <v>0</v>
      </c>
      <c r="AA1527" s="564">
        <v>0</v>
      </c>
      <c r="AB1527" s="564">
        <v>0</v>
      </c>
      <c r="AC1527" s="564">
        <v>0</v>
      </c>
      <c r="AD1527" s="564">
        <v>0</v>
      </c>
      <c r="AE1527" s="564">
        <v>0</v>
      </c>
      <c r="AF1527" s="564">
        <v>0</v>
      </c>
      <c r="AG1527" s="564">
        <v>0</v>
      </c>
      <c r="AH1527" s="564">
        <v>0</v>
      </c>
      <c r="AI1527" s="564">
        <v>0</v>
      </c>
      <c r="AJ1527" s="564">
        <v>0</v>
      </c>
      <c r="AK1527" s="564">
        <v>0</v>
      </c>
    </row>
    <row r="1528" spans="1:37">
      <c r="A1528">
        <v>1524</v>
      </c>
      <c r="B1528" s="564">
        <f t="shared" ca="1" si="144"/>
        <v>0</v>
      </c>
      <c r="C1528" s="564">
        <f t="shared" ca="1" si="139"/>
        <v>0</v>
      </c>
      <c r="D1528" s="564">
        <f t="shared" ca="1" si="142"/>
        <v>0</v>
      </c>
      <c r="E1528" s="564">
        <f t="shared" ca="1" si="140"/>
        <v>0</v>
      </c>
      <c r="F1528" s="564">
        <f t="shared" ca="1" si="143"/>
        <v>1</v>
      </c>
      <c r="G1528" s="564">
        <f t="shared" ca="1" si="141"/>
        <v>4.3152653338985516</v>
      </c>
      <c r="H1528" s="564">
        <v>0</v>
      </c>
      <c r="I1528" s="564">
        <v>0</v>
      </c>
      <c r="J1528" s="564">
        <v>0</v>
      </c>
      <c r="K1528" s="564">
        <v>0</v>
      </c>
      <c r="L1528" s="564">
        <v>0</v>
      </c>
      <c r="M1528" s="564">
        <v>0</v>
      </c>
      <c r="N1528" s="564">
        <v>0</v>
      </c>
      <c r="O1528" s="564">
        <v>0</v>
      </c>
      <c r="P1528" s="564">
        <v>0</v>
      </c>
      <c r="Q1528" s="564">
        <v>0</v>
      </c>
      <c r="R1528" s="564">
        <v>0</v>
      </c>
      <c r="S1528" s="564">
        <v>0</v>
      </c>
      <c r="T1528" s="564">
        <v>0</v>
      </c>
      <c r="U1528" s="564">
        <v>0</v>
      </c>
      <c r="V1528" s="564">
        <v>0</v>
      </c>
      <c r="W1528" s="564">
        <v>0</v>
      </c>
      <c r="X1528" s="564">
        <v>0</v>
      </c>
      <c r="Y1528" s="564">
        <v>0</v>
      </c>
      <c r="Z1528" s="564">
        <v>0</v>
      </c>
      <c r="AA1528" s="564">
        <v>0</v>
      </c>
      <c r="AB1528" s="564">
        <v>0</v>
      </c>
      <c r="AC1528" s="564">
        <v>0</v>
      </c>
      <c r="AD1528" s="564">
        <v>0</v>
      </c>
      <c r="AE1528" s="564">
        <v>0</v>
      </c>
      <c r="AF1528" s="564">
        <v>0</v>
      </c>
      <c r="AG1528" s="564">
        <v>0</v>
      </c>
      <c r="AH1528" s="564">
        <v>0</v>
      </c>
      <c r="AI1528" s="564">
        <v>0</v>
      </c>
      <c r="AJ1528" s="564">
        <v>0</v>
      </c>
      <c r="AK1528" s="564">
        <v>0</v>
      </c>
    </row>
    <row r="1529" spans="1:37">
      <c r="A1529">
        <v>1525</v>
      </c>
      <c r="B1529" s="564">
        <f t="shared" ca="1" si="144"/>
        <v>0</v>
      </c>
      <c r="C1529" s="564">
        <f t="shared" ca="1" si="139"/>
        <v>0</v>
      </c>
      <c r="D1529" s="564">
        <f t="shared" ca="1" si="142"/>
        <v>0</v>
      </c>
      <c r="E1529" s="564">
        <f t="shared" ca="1" si="140"/>
        <v>0</v>
      </c>
      <c r="F1529" s="564">
        <f t="shared" ca="1" si="143"/>
        <v>1</v>
      </c>
      <c r="G1529" s="564">
        <f t="shared" ca="1" si="141"/>
        <v>-2.4861787896596086</v>
      </c>
      <c r="H1529" s="564">
        <v>0</v>
      </c>
      <c r="I1529" s="564">
        <v>0</v>
      </c>
      <c r="J1529" s="564">
        <v>0</v>
      </c>
      <c r="K1529" s="564">
        <v>0</v>
      </c>
      <c r="L1529" s="564">
        <v>0</v>
      </c>
      <c r="M1529" s="564">
        <v>0</v>
      </c>
      <c r="N1529" s="564">
        <v>0</v>
      </c>
      <c r="O1529" s="564">
        <v>0</v>
      </c>
      <c r="P1529" s="564">
        <v>0</v>
      </c>
      <c r="Q1529" s="564">
        <v>0</v>
      </c>
      <c r="R1529" s="564">
        <v>0</v>
      </c>
      <c r="S1529" s="564">
        <v>0</v>
      </c>
      <c r="T1529" s="564">
        <v>0</v>
      </c>
      <c r="U1529" s="564">
        <v>0</v>
      </c>
      <c r="V1529" s="564">
        <v>0</v>
      </c>
      <c r="W1529" s="564">
        <v>0</v>
      </c>
      <c r="X1529" s="564">
        <v>0</v>
      </c>
      <c r="Y1529" s="564">
        <v>0</v>
      </c>
      <c r="Z1529" s="564">
        <v>0</v>
      </c>
      <c r="AA1529" s="564">
        <v>0</v>
      </c>
      <c r="AB1529" s="564">
        <v>0</v>
      </c>
      <c r="AC1529" s="564">
        <v>0</v>
      </c>
      <c r="AD1529" s="564">
        <v>0</v>
      </c>
      <c r="AE1529" s="564">
        <v>0</v>
      </c>
      <c r="AF1529" s="564">
        <v>0</v>
      </c>
      <c r="AG1529" s="564">
        <v>0</v>
      </c>
      <c r="AH1529" s="564">
        <v>0</v>
      </c>
      <c r="AI1529" s="564">
        <v>0</v>
      </c>
      <c r="AJ1529" s="564">
        <v>0</v>
      </c>
      <c r="AK1529" s="564">
        <v>0</v>
      </c>
    </row>
    <row r="1530" spans="1:37">
      <c r="A1530">
        <v>1526</v>
      </c>
      <c r="B1530" s="564">
        <f t="shared" ca="1" si="144"/>
        <v>20</v>
      </c>
      <c r="C1530" s="564">
        <f t="shared" ca="1" si="139"/>
        <v>400</v>
      </c>
      <c r="D1530" s="564">
        <f t="shared" ca="1" si="142"/>
        <v>20</v>
      </c>
      <c r="E1530" s="564">
        <f t="shared" ca="1" si="140"/>
        <v>0</v>
      </c>
      <c r="F1530" s="564">
        <f t="shared" ca="1" si="143"/>
        <v>1</v>
      </c>
      <c r="G1530" s="564">
        <f t="shared" ca="1" si="141"/>
        <v>-0.97182844778570443</v>
      </c>
      <c r="H1530" s="564">
        <v>1</v>
      </c>
      <c r="I1530" s="564">
        <v>1</v>
      </c>
      <c r="J1530" s="564">
        <v>1</v>
      </c>
      <c r="K1530" s="564">
        <v>1</v>
      </c>
      <c r="L1530" s="564">
        <v>1</v>
      </c>
      <c r="M1530" s="564">
        <v>1</v>
      </c>
      <c r="N1530" s="564">
        <v>1</v>
      </c>
      <c r="O1530" s="564">
        <v>1</v>
      </c>
      <c r="P1530" s="564">
        <v>1</v>
      </c>
      <c r="Q1530" s="564">
        <v>1</v>
      </c>
      <c r="R1530" s="564">
        <v>1</v>
      </c>
      <c r="S1530" s="564">
        <v>1</v>
      </c>
      <c r="T1530" s="564">
        <v>1</v>
      </c>
      <c r="U1530" s="564">
        <v>1</v>
      </c>
      <c r="V1530" s="564">
        <v>1</v>
      </c>
      <c r="W1530" s="564">
        <v>1</v>
      </c>
      <c r="X1530" s="564">
        <v>1</v>
      </c>
      <c r="Y1530" s="564">
        <v>1</v>
      </c>
      <c r="Z1530" s="564">
        <v>1</v>
      </c>
      <c r="AA1530" s="564">
        <v>1</v>
      </c>
      <c r="AB1530" s="564">
        <v>1</v>
      </c>
      <c r="AC1530" s="564">
        <v>1</v>
      </c>
      <c r="AD1530" s="564">
        <v>1</v>
      </c>
      <c r="AE1530" s="564">
        <v>1</v>
      </c>
      <c r="AF1530" s="564">
        <v>1</v>
      </c>
      <c r="AG1530" s="564">
        <v>1</v>
      </c>
      <c r="AH1530" s="564">
        <v>1</v>
      </c>
      <c r="AI1530" s="564">
        <v>1</v>
      </c>
      <c r="AJ1530" s="564">
        <v>1</v>
      </c>
      <c r="AK1530" s="564">
        <v>1</v>
      </c>
    </row>
    <row r="1531" spans="1:37">
      <c r="A1531">
        <v>1527</v>
      </c>
      <c r="B1531" s="564">
        <f t="shared" ca="1" si="144"/>
        <v>20</v>
      </c>
      <c r="C1531" s="564">
        <f t="shared" ca="1" si="139"/>
        <v>400</v>
      </c>
      <c r="D1531" s="564">
        <f t="shared" ca="1" si="142"/>
        <v>20</v>
      </c>
      <c r="E1531" s="564">
        <f t="shared" ca="1" si="140"/>
        <v>0</v>
      </c>
      <c r="F1531" s="564">
        <f t="shared" ca="1" si="143"/>
        <v>1</v>
      </c>
      <c r="G1531" s="564">
        <f t="shared" ca="1" si="141"/>
        <v>3.389872914427043</v>
      </c>
      <c r="H1531" s="564">
        <v>1</v>
      </c>
      <c r="I1531" s="564">
        <v>1</v>
      </c>
      <c r="J1531" s="564">
        <v>1</v>
      </c>
      <c r="K1531" s="564">
        <v>1</v>
      </c>
      <c r="L1531" s="564">
        <v>1</v>
      </c>
      <c r="M1531" s="564">
        <v>1</v>
      </c>
      <c r="N1531" s="564">
        <v>1</v>
      </c>
      <c r="O1531" s="564">
        <v>1</v>
      </c>
      <c r="P1531" s="564">
        <v>1</v>
      </c>
      <c r="Q1531" s="564">
        <v>1</v>
      </c>
      <c r="R1531" s="564">
        <v>1</v>
      </c>
      <c r="S1531" s="564">
        <v>1</v>
      </c>
      <c r="T1531" s="564">
        <v>1</v>
      </c>
      <c r="U1531" s="564">
        <v>1</v>
      </c>
      <c r="V1531" s="564">
        <v>1</v>
      </c>
      <c r="W1531" s="564">
        <v>1</v>
      </c>
      <c r="X1531" s="564">
        <v>1</v>
      </c>
      <c r="Y1531" s="564">
        <v>1</v>
      </c>
      <c r="Z1531" s="564">
        <v>1</v>
      </c>
      <c r="AA1531" s="564">
        <v>1</v>
      </c>
      <c r="AB1531" s="564">
        <v>1</v>
      </c>
      <c r="AC1531" s="564">
        <v>1</v>
      </c>
      <c r="AD1531" s="564">
        <v>1</v>
      </c>
      <c r="AE1531" s="564">
        <v>1</v>
      </c>
      <c r="AF1531" s="564">
        <v>1</v>
      </c>
      <c r="AG1531" s="564">
        <v>1</v>
      </c>
      <c r="AH1531" s="564">
        <v>1</v>
      </c>
      <c r="AI1531" s="564">
        <v>1</v>
      </c>
      <c r="AJ1531" s="564">
        <v>1</v>
      </c>
      <c r="AK1531" s="564">
        <v>1</v>
      </c>
    </row>
    <row r="1532" spans="1:37">
      <c r="A1532">
        <v>1528</v>
      </c>
      <c r="B1532" s="564">
        <f t="shared" ca="1" si="144"/>
        <v>20</v>
      </c>
      <c r="C1532" s="564">
        <f t="shared" ca="1" si="139"/>
        <v>400</v>
      </c>
      <c r="D1532" s="564">
        <f t="shared" ca="1" si="142"/>
        <v>20</v>
      </c>
      <c r="E1532" s="564">
        <f t="shared" ca="1" si="140"/>
        <v>0</v>
      </c>
      <c r="F1532" s="564">
        <f t="shared" ca="1" si="143"/>
        <v>1</v>
      </c>
      <c r="G1532" s="564">
        <f t="shared" ca="1" si="141"/>
        <v>0.74684843060130635</v>
      </c>
      <c r="H1532" s="564">
        <v>1</v>
      </c>
      <c r="I1532" s="564">
        <v>1</v>
      </c>
      <c r="J1532" s="564">
        <v>1</v>
      </c>
      <c r="K1532" s="564">
        <v>1</v>
      </c>
      <c r="L1532" s="564">
        <v>1</v>
      </c>
      <c r="M1532" s="564">
        <v>1</v>
      </c>
      <c r="N1532" s="564">
        <v>1</v>
      </c>
      <c r="O1532" s="564">
        <v>1</v>
      </c>
      <c r="P1532" s="564">
        <v>1</v>
      </c>
      <c r="Q1532" s="564">
        <v>1</v>
      </c>
      <c r="R1532" s="564">
        <v>1</v>
      </c>
      <c r="S1532" s="564">
        <v>1</v>
      </c>
      <c r="T1532" s="564">
        <v>1</v>
      </c>
      <c r="U1532" s="564">
        <v>1</v>
      </c>
      <c r="V1532" s="564">
        <v>1</v>
      </c>
      <c r="W1532" s="564">
        <v>1</v>
      </c>
      <c r="X1532" s="564">
        <v>1</v>
      </c>
      <c r="Y1532" s="564">
        <v>1</v>
      </c>
      <c r="Z1532" s="564">
        <v>1</v>
      </c>
      <c r="AA1532" s="564">
        <v>1</v>
      </c>
      <c r="AB1532" s="564">
        <v>1</v>
      </c>
      <c r="AC1532" s="564">
        <v>1</v>
      </c>
      <c r="AD1532" s="564">
        <v>1</v>
      </c>
      <c r="AE1532" s="564">
        <v>1</v>
      </c>
      <c r="AF1532" s="564">
        <v>1</v>
      </c>
      <c r="AG1532" s="564">
        <v>1</v>
      </c>
      <c r="AH1532" s="564">
        <v>1</v>
      </c>
      <c r="AI1532" s="564">
        <v>1</v>
      </c>
      <c r="AJ1532" s="564">
        <v>1</v>
      </c>
      <c r="AK1532" s="564">
        <v>1</v>
      </c>
    </row>
    <row r="1533" spans="1:37">
      <c r="A1533">
        <v>1529</v>
      </c>
      <c r="B1533" s="564">
        <f t="shared" ca="1" si="144"/>
        <v>0</v>
      </c>
      <c r="C1533" s="564">
        <f t="shared" ca="1" si="139"/>
        <v>0</v>
      </c>
      <c r="D1533" s="564">
        <f t="shared" ca="1" si="142"/>
        <v>0</v>
      </c>
      <c r="E1533" s="564">
        <f t="shared" ca="1" si="140"/>
        <v>0</v>
      </c>
      <c r="F1533" s="564">
        <f t="shared" ca="1" si="143"/>
        <v>1</v>
      </c>
      <c r="G1533" s="564">
        <f t="shared" ca="1" si="141"/>
        <v>-5.0195762766806702</v>
      </c>
      <c r="H1533" s="564">
        <v>0</v>
      </c>
      <c r="I1533" s="564">
        <v>0</v>
      </c>
      <c r="J1533" s="564">
        <v>0</v>
      </c>
      <c r="K1533" s="564">
        <v>0</v>
      </c>
      <c r="L1533" s="564">
        <v>0</v>
      </c>
      <c r="M1533" s="564">
        <v>0</v>
      </c>
      <c r="N1533" s="564">
        <v>0</v>
      </c>
      <c r="O1533" s="564">
        <v>0</v>
      </c>
      <c r="P1533" s="564">
        <v>0</v>
      </c>
      <c r="Q1533" s="564">
        <v>0</v>
      </c>
      <c r="R1533" s="564">
        <v>0</v>
      </c>
      <c r="S1533" s="564">
        <v>0</v>
      </c>
      <c r="T1533" s="564">
        <v>0</v>
      </c>
      <c r="U1533" s="564">
        <v>0</v>
      </c>
      <c r="V1533" s="564">
        <v>0</v>
      </c>
      <c r="W1533" s="564">
        <v>0</v>
      </c>
      <c r="X1533" s="564">
        <v>0</v>
      </c>
      <c r="Y1533" s="564">
        <v>0</v>
      </c>
      <c r="Z1533" s="564">
        <v>0</v>
      </c>
      <c r="AA1533" s="564">
        <v>0</v>
      </c>
      <c r="AB1533" s="564">
        <v>0</v>
      </c>
      <c r="AC1533" s="564">
        <v>0</v>
      </c>
      <c r="AD1533" s="564">
        <v>0</v>
      </c>
      <c r="AE1533" s="564">
        <v>0</v>
      </c>
      <c r="AF1533" s="564">
        <v>0</v>
      </c>
      <c r="AG1533" s="564">
        <v>0</v>
      </c>
      <c r="AH1533" s="564">
        <v>0</v>
      </c>
      <c r="AI1533" s="564">
        <v>0</v>
      </c>
      <c r="AJ1533" s="564">
        <v>0</v>
      </c>
      <c r="AK1533" s="564">
        <v>0</v>
      </c>
    </row>
    <row r="1534" spans="1:37">
      <c r="A1534">
        <v>1530</v>
      </c>
      <c r="B1534" s="564">
        <f t="shared" ca="1" si="144"/>
        <v>20</v>
      </c>
      <c r="C1534" s="564">
        <f t="shared" ca="1" si="139"/>
        <v>400</v>
      </c>
      <c r="D1534" s="564">
        <f t="shared" ca="1" si="142"/>
        <v>20</v>
      </c>
      <c r="E1534" s="564">
        <f t="shared" ca="1" si="140"/>
        <v>0</v>
      </c>
      <c r="F1534" s="564">
        <f t="shared" ca="1" si="143"/>
        <v>1</v>
      </c>
      <c r="G1534" s="564">
        <f t="shared" ca="1" si="141"/>
        <v>1.4116831603444533</v>
      </c>
      <c r="H1534" s="564">
        <v>1</v>
      </c>
      <c r="I1534" s="564">
        <v>1</v>
      </c>
      <c r="J1534" s="564">
        <v>1</v>
      </c>
      <c r="K1534" s="564">
        <v>1</v>
      </c>
      <c r="L1534" s="564">
        <v>1</v>
      </c>
      <c r="M1534" s="564">
        <v>1</v>
      </c>
      <c r="N1534" s="564">
        <v>1</v>
      </c>
      <c r="O1534" s="564">
        <v>1</v>
      </c>
      <c r="P1534" s="564">
        <v>1</v>
      </c>
      <c r="Q1534" s="564">
        <v>1</v>
      </c>
      <c r="R1534" s="564">
        <v>1</v>
      </c>
      <c r="S1534" s="564">
        <v>1</v>
      </c>
      <c r="T1534" s="564">
        <v>1</v>
      </c>
      <c r="U1534" s="564">
        <v>1</v>
      </c>
      <c r="V1534" s="564">
        <v>1</v>
      </c>
      <c r="W1534" s="564">
        <v>1</v>
      </c>
      <c r="X1534" s="564">
        <v>1</v>
      </c>
      <c r="Y1534" s="564">
        <v>1</v>
      </c>
      <c r="Z1534" s="564">
        <v>1</v>
      </c>
      <c r="AA1534" s="564">
        <v>1</v>
      </c>
      <c r="AB1534" s="564">
        <v>1</v>
      </c>
      <c r="AC1534" s="564">
        <v>1</v>
      </c>
      <c r="AD1534" s="564">
        <v>1</v>
      </c>
      <c r="AE1534" s="564">
        <v>1</v>
      </c>
      <c r="AF1534" s="564">
        <v>1</v>
      </c>
      <c r="AG1534" s="564">
        <v>1</v>
      </c>
      <c r="AH1534" s="564">
        <v>1</v>
      </c>
      <c r="AI1534" s="564">
        <v>1</v>
      </c>
      <c r="AJ1534" s="564">
        <v>1</v>
      </c>
      <c r="AK1534" s="564">
        <v>1</v>
      </c>
    </row>
    <row r="1535" spans="1:37">
      <c r="A1535">
        <v>1531</v>
      </c>
      <c r="B1535" s="564">
        <f t="shared" ca="1" si="144"/>
        <v>20</v>
      </c>
      <c r="C1535" s="564">
        <f t="shared" ca="1" si="139"/>
        <v>400</v>
      </c>
      <c r="D1535" s="564">
        <f t="shared" ca="1" si="142"/>
        <v>20</v>
      </c>
      <c r="E1535" s="564">
        <f t="shared" ca="1" si="140"/>
        <v>0</v>
      </c>
      <c r="F1535" s="564">
        <f t="shared" ca="1" si="143"/>
        <v>1</v>
      </c>
      <c r="G1535" s="564">
        <f t="shared" ca="1" si="141"/>
        <v>11.783647994423724</v>
      </c>
      <c r="H1535" s="564">
        <v>1</v>
      </c>
      <c r="I1535" s="564">
        <v>1</v>
      </c>
      <c r="J1535" s="564">
        <v>1</v>
      </c>
      <c r="K1535" s="564">
        <v>1</v>
      </c>
      <c r="L1535" s="564">
        <v>1</v>
      </c>
      <c r="M1535" s="564">
        <v>1</v>
      </c>
      <c r="N1535" s="564">
        <v>1</v>
      </c>
      <c r="O1535" s="564">
        <v>1</v>
      </c>
      <c r="P1535" s="564">
        <v>1</v>
      </c>
      <c r="Q1535" s="564">
        <v>1</v>
      </c>
      <c r="R1535" s="564">
        <v>1</v>
      </c>
      <c r="S1535" s="564">
        <v>1</v>
      </c>
      <c r="T1535" s="564">
        <v>1</v>
      </c>
      <c r="U1535" s="564">
        <v>1</v>
      </c>
      <c r="V1535" s="564">
        <v>1</v>
      </c>
      <c r="W1535" s="564">
        <v>1</v>
      </c>
      <c r="X1535" s="564">
        <v>1</v>
      </c>
      <c r="Y1535" s="564">
        <v>1</v>
      </c>
      <c r="Z1535" s="564">
        <v>1</v>
      </c>
      <c r="AA1535" s="564">
        <v>1</v>
      </c>
      <c r="AB1535" s="564">
        <v>1</v>
      </c>
      <c r="AC1535" s="564">
        <v>1</v>
      </c>
      <c r="AD1535" s="564">
        <v>1</v>
      </c>
      <c r="AE1535" s="564">
        <v>1</v>
      </c>
      <c r="AF1535" s="564">
        <v>1</v>
      </c>
      <c r="AG1535" s="564">
        <v>1</v>
      </c>
      <c r="AH1535" s="564">
        <v>1</v>
      </c>
      <c r="AI1535" s="564">
        <v>1</v>
      </c>
      <c r="AJ1535" s="564">
        <v>1</v>
      </c>
      <c r="AK1535" s="564">
        <v>1</v>
      </c>
    </row>
    <row r="1536" spans="1:37">
      <c r="A1536">
        <v>1532</v>
      </c>
      <c r="B1536" s="564">
        <f t="shared" ca="1" si="144"/>
        <v>20</v>
      </c>
      <c r="C1536" s="564">
        <f t="shared" ca="1" si="139"/>
        <v>400</v>
      </c>
      <c r="D1536" s="564">
        <f t="shared" ca="1" si="142"/>
        <v>20</v>
      </c>
      <c r="E1536" s="564">
        <f t="shared" ca="1" si="140"/>
        <v>0</v>
      </c>
      <c r="F1536" s="564">
        <f t="shared" ca="1" si="143"/>
        <v>1</v>
      </c>
      <c r="G1536" s="564">
        <f t="shared" ca="1" si="141"/>
        <v>10.13897077212142</v>
      </c>
      <c r="H1536" s="564">
        <v>1</v>
      </c>
      <c r="I1536" s="564">
        <v>1</v>
      </c>
      <c r="J1536" s="564">
        <v>1</v>
      </c>
      <c r="K1536" s="564">
        <v>1</v>
      </c>
      <c r="L1536" s="564">
        <v>1</v>
      </c>
      <c r="M1536" s="564">
        <v>1</v>
      </c>
      <c r="N1536" s="564">
        <v>1</v>
      </c>
      <c r="O1536" s="564">
        <v>1</v>
      </c>
      <c r="P1536" s="564">
        <v>1</v>
      </c>
      <c r="Q1536" s="564">
        <v>1</v>
      </c>
      <c r="R1536" s="564">
        <v>1</v>
      </c>
      <c r="S1536" s="564">
        <v>1</v>
      </c>
      <c r="T1536" s="564">
        <v>1</v>
      </c>
      <c r="U1536" s="564">
        <v>1</v>
      </c>
      <c r="V1536" s="564">
        <v>1</v>
      </c>
      <c r="W1536" s="564">
        <v>1</v>
      </c>
      <c r="X1536" s="564">
        <v>1</v>
      </c>
      <c r="Y1536" s="564">
        <v>1</v>
      </c>
      <c r="Z1536" s="564">
        <v>1</v>
      </c>
      <c r="AA1536" s="564">
        <v>1</v>
      </c>
      <c r="AB1536" s="564">
        <v>1</v>
      </c>
      <c r="AC1536" s="564">
        <v>1</v>
      </c>
      <c r="AD1536" s="564">
        <v>1</v>
      </c>
      <c r="AE1536" s="564">
        <v>1</v>
      </c>
      <c r="AF1536" s="564">
        <v>1</v>
      </c>
      <c r="AG1536" s="564">
        <v>1</v>
      </c>
      <c r="AH1536" s="564">
        <v>1</v>
      </c>
      <c r="AI1536" s="564">
        <v>1</v>
      </c>
      <c r="AJ1536" s="564">
        <v>1</v>
      </c>
      <c r="AK1536" s="564">
        <v>1</v>
      </c>
    </row>
    <row r="1537" spans="1:37">
      <c r="A1537">
        <v>1533</v>
      </c>
      <c r="B1537" s="564">
        <f t="shared" ca="1" si="144"/>
        <v>20</v>
      </c>
      <c r="C1537" s="564">
        <f t="shared" ca="1" si="139"/>
        <v>400</v>
      </c>
      <c r="D1537" s="564">
        <f t="shared" ca="1" si="142"/>
        <v>20</v>
      </c>
      <c r="E1537" s="564">
        <f t="shared" ca="1" si="140"/>
        <v>0</v>
      </c>
      <c r="F1537" s="564">
        <f t="shared" ca="1" si="143"/>
        <v>1</v>
      </c>
      <c r="G1537" s="564">
        <f t="shared" ca="1" si="141"/>
        <v>-0.29843529710096983</v>
      </c>
      <c r="H1537" s="564">
        <v>1</v>
      </c>
      <c r="I1537" s="564">
        <v>1</v>
      </c>
      <c r="J1537" s="564">
        <v>1</v>
      </c>
      <c r="K1537" s="564">
        <v>1</v>
      </c>
      <c r="L1537" s="564">
        <v>1</v>
      </c>
      <c r="M1537" s="564">
        <v>1</v>
      </c>
      <c r="N1537" s="564">
        <v>1</v>
      </c>
      <c r="O1537" s="564">
        <v>1</v>
      </c>
      <c r="P1537" s="564">
        <v>1</v>
      </c>
      <c r="Q1537" s="564">
        <v>1</v>
      </c>
      <c r="R1537" s="564">
        <v>1</v>
      </c>
      <c r="S1537" s="564">
        <v>1</v>
      </c>
      <c r="T1537" s="564">
        <v>1</v>
      </c>
      <c r="U1537" s="564">
        <v>1</v>
      </c>
      <c r="V1537" s="564">
        <v>1</v>
      </c>
      <c r="W1537" s="564">
        <v>1</v>
      </c>
      <c r="X1537" s="564">
        <v>1</v>
      </c>
      <c r="Y1537" s="564">
        <v>1</v>
      </c>
      <c r="Z1537" s="564">
        <v>1</v>
      </c>
      <c r="AA1537" s="564">
        <v>1</v>
      </c>
      <c r="AB1537" s="564">
        <v>1</v>
      </c>
      <c r="AC1537" s="564">
        <v>1</v>
      </c>
      <c r="AD1537" s="564">
        <v>1</v>
      </c>
      <c r="AE1537" s="564">
        <v>1</v>
      </c>
      <c r="AF1537" s="564">
        <v>1</v>
      </c>
      <c r="AG1537" s="564">
        <v>1</v>
      </c>
      <c r="AH1537" s="564">
        <v>1</v>
      </c>
      <c r="AI1537" s="564">
        <v>1</v>
      </c>
      <c r="AJ1537" s="564">
        <v>1</v>
      </c>
      <c r="AK1537" s="564">
        <v>1</v>
      </c>
    </row>
    <row r="1538" spans="1:37">
      <c r="A1538">
        <v>1534</v>
      </c>
      <c r="B1538" s="564">
        <f t="shared" ca="1" si="144"/>
        <v>0</v>
      </c>
      <c r="C1538" s="564">
        <f t="shared" ca="1" si="139"/>
        <v>0</v>
      </c>
      <c r="D1538" s="564">
        <f t="shared" ca="1" si="142"/>
        <v>0</v>
      </c>
      <c r="E1538" s="564">
        <f t="shared" ca="1" si="140"/>
        <v>0</v>
      </c>
      <c r="F1538" s="564">
        <f t="shared" ca="1" si="143"/>
        <v>1</v>
      </c>
      <c r="G1538" s="564">
        <f t="shared" ca="1" si="141"/>
        <v>0.10016936548209054</v>
      </c>
      <c r="H1538" s="564">
        <v>0</v>
      </c>
      <c r="I1538" s="564">
        <v>0</v>
      </c>
      <c r="J1538" s="564">
        <v>0</v>
      </c>
      <c r="K1538" s="564">
        <v>0</v>
      </c>
      <c r="L1538" s="564">
        <v>0</v>
      </c>
      <c r="M1538" s="564">
        <v>0</v>
      </c>
      <c r="N1538" s="564">
        <v>0</v>
      </c>
      <c r="O1538" s="564">
        <v>0</v>
      </c>
      <c r="P1538" s="564">
        <v>0</v>
      </c>
      <c r="Q1538" s="564">
        <v>0</v>
      </c>
      <c r="R1538" s="564">
        <v>0</v>
      </c>
      <c r="S1538" s="564">
        <v>0</v>
      </c>
      <c r="T1538" s="564">
        <v>0</v>
      </c>
      <c r="U1538" s="564">
        <v>0</v>
      </c>
      <c r="V1538" s="564">
        <v>0</v>
      </c>
      <c r="W1538" s="564">
        <v>0</v>
      </c>
      <c r="X1538" s="564">
        <v>0</v>
      </c>
      <c r="Y1538" s="564">
        <v>0</v>
      </c>
      <c r="Z1538" s="564">
        <v>0</v>
      </c>
      <c r="AA1538" s="564">
        <v>0</v>
      </c>
      <c r="AB1538" s="564">
        <v>0</v>
      </c>
      <c r="AC1538" s="564">
        <v>0</v>
      </c>
      <c r="AD1538" s="564">
        <v>0</v>
      </c>
      <c r="AE1538" s="564">
        <v>0</v>
      </c>
      <c r="AF1538" s="564">
        <v>0</v>
      </c>
      <c r="AG1538" s="564">
        <v>0</v>
      </c>
      <c r="AH1538" s="564">
        <v>0</v>
      </c>
      <c r="AI1538" s="564">
        <v>0</v>
      </c>
      <c r="AJ1538" s="564">
        <v>0</v>
      </c>
      <c r="AK1538" s="564">
        <v>0</v>
      </c>
    </row>
    <row r="1539" spans="1:37">
      <c r="A1539">
        <v>1535</v>
      </c>
      <c r="B1539" s="564">
        <f t="shared" ca="1" si="144"/>
        <v>20</v>
      </c>
      <c r="C1539" s="564">
        <f t="shared" ca="1" si="139"/>
        <v>400</v>
      </c>
      <c r="D1539" s="564">
        <f t="shared" ca="1" si="142"/>
        <v>20</v>
      </c>
      <c r="E1539" s="564">
        <f t="shared" ca="1" si="140"/>
        <v>0</v>
      </c>
      <c r="F1539" s="564">
        <f t="shared" ca="1" si="143"/>
        <v>1</v>
      </c>
      <c r="G1539" s="564">
        <f t="shared" ca="1" si="141"/>
        <v>4.2621748610451231</v>
      </c>
      <c r="H1539" s="564">
        <v>1</v>
      </c>
      <c r="I1539" s="564">
        <v>1</v>
      </c>
      <c r="J1539" s="564">
        <v>1</v>
      </c>
      <c r="K1539" s="564">
        <v>1</v>
      </c>
      <c r="L1539" s="564">
        <v>1</v>
      </c>
      <c r="M1539" s="564">
        <v>1</v>
      </c>
      <c r="N1539" s="564">
        <v>1</v>
      </c>
      <c r="O1539" s="564">
        <v>1</v>
      </c>
      <c r="P1539" s="564">
        <v>1</v>
      </c>
      <c r="Q1539" s="564">
        <v>1</v>
      </c>
      <c r="R1539" s="564">
        <v>1</v>
      </c>
      <c r="S1539" s="564">
        <v>1</v>
      </c>
      <c r="T1539" s="564">
        <v>1</v>
      </c>
      <c r="U1539" s="564">
        <v>1</v>
      </c>
      <c r="V1539" s="564">
        <v>1</v>
      </c>
      <c r="W1539" s="564">
        <v>1</v>
      </c>
      <c r="X1539" s="564">
        <v>1</v>
      </c>
      <c r="Y1539" s="564">
        <v>1</v>
      </c>
      <c r="Z1539" s="564">
        <v>1</v>
      </c>
      <c r="AA1539" s="564">
        <v>1</v>
      </c>
      <c r="AB1539" s="564">
        <v>1</v>
      </c>
      <c r="AC1539" s="564">
        <v>1</v>
      </c>
      <c r="AD1539" s="564">
        <v>1</v>
      </c>
      <c r="AE1539" s="564">
        <v>1</v>
      </c>
      <c r="AF1539" s="564">
        <v>1</v>
      </c>
      <c r="AG1539" s="564">
        <v>1</v>
      </c>
      <c r="AH1539" s="564">
        <v>1</v>
      </c>
      <c r="AI1539" s="564">
        <v>1</v>
      </c>
      <c r="AJ1539" s="564">
        <v>1</v>
      </c>
      <c r="AK1539" s="564">
        <v>1</v>
      </c>
    </row>
    <row r="1540" spans="1:37">
      <c r="A1540">
        <v>1536</v>
      </c>
      <c r="B1540" s="564">
        <f t="shared" ca="1" si="144"/>
        <v>0</v>
      </c>
      <c r="C1540" s="564">
        <f t="shared" ca="1" si="139"/>
        <v>0</v>
      </c>
      <c r="D1540" s="564">
        <f t="shared" ca="1" si="142"/>
        <v>0</v>
      </c>
      <c r="E1540" s="564">
        <f t="shared" ca="1" si="140"/>
        <v>0</v>
      </c>
      <c r="F1540" s="564">
        <f t="shared" ca="1" si="143"/>
        <v>1</v>
      </c>
      <c r="G1540" s="564">
        <f t="shared" ca="1" si="141"/>
        <v>2.1459201590295112</v>
      </c>
      <c r="H1540" s="564">
        <v>0</v>
      </c>
      <c r="I1540" s="564">
        <v>0</v>
      </c>
      <c r="J1540" s="564">
        <v>0</v>
      </c>
      <c r="K1540" s="564">
        <v>0</v>
      </c>
      <c r="L1540" s="564">
        <v>0</v>
      </c>
      <c r="M1540" s="564">
        <v>0</v>
      </c>
      <c r="N1540" s="564">
        <v>0</v>
      </c>
      <c r="O1540" s="564">
        <v>0</v>
      </c>
      <c r="P1540" s="564">
        <v>0</v>
      </c>
      <c r="Q1540" s="564">
        <v>0</v>
      </c>
      <c r="R1540" s="564">
        <v>0</v>
      </c>
      <c r="S1540" s="564">
        <v>0</v>
      </c>
      <c r="T1540" s="564">
        <v>0</v>
      </c>
      <c r="U1540" s="564">
        <v>0</v>
      </c>
      <c r="V1540" s="564">
        <v>0</v>
      </c>
      <c r="W1540" s="564">
        <v>0</v>
      </c>
      <c r="X1540" s="564">
        <v>0</v>
      </c>
      <c r="Y1540" s="564">
        <v>0</v>
      </c>
      <c r="Z1540" s="564">
        <v>0</v>
      </c>
      <c r="AA1540" s="564">
        <v>0</v>
      </c>
      <c r="AB1540" s="564">
        <v>0</v>
      </c>
      <c r="AC1540" s="564">
        <v>0</v>
      </c>
      <c r="AD1540" s="564">
        <v>0</v>
      </c>
      <c r="AE1540" s="564">
        <v>0</v>
      </c>
      <c r="AF1540" s="564">
        <v>0</v>
      </c>
      <c r="AG1540" s="564">
        <v>0</v>
      </c>
      <c r="AH1540" s="564">
        <v>0</v>
      </c>
      <c r="AI1540" s="564">
        <v>0</v>
      </c>
      <c r="AJ1540" s="564">
        <v>0</v>
      </c>
      <c r="AK1540" s="564">
        <v>0</v>
      </c>
    </row>
    <row r="1541" spans="1:37">
      <c r="A1541">
        <v>1537</v>
      </c>
      <c r="B1541" s="564">
        <f t="shared" ca="1" si="144"/>
        <v>14</v>
      </c>
      <c r="C1541" s="564">
        <f t="shared" ref="C1541:C1604" ca="1" si="145">B1541^2</f>
        <v>196</v>
      </c>
      <c r="D1541" s="564">
        <f t="shared" ca="1" si="142"/>
        <v>14</v>
      </c>
      <c r="E1541" s="564">
        <f t="shared" ref="E1541:E1604" ca="1" si="146">D1541-((B1541^2)/H$1)</f>
        <v>4.1999999999999993</v>
      </c>
      <c r="F1541" s="564">
        <f t="shared" ca="1" si="143"/>
        <v>0.55789473684210522</v>
      </c>
      <c r="G1541" s="564">
        <f t="shared" ref="G1541:G1604" ca="1" si="147">I$2+NORMSINV(RAND())*K$2</f>
        <v>1.046241312302395</v>
      </c>
      <c r="H1541" s="564">
        <v>1</v>
      </c>
      <c r="I1541" s="564">
        <v>1</v>
      </c>
      <c r="J1541" s="564">
        <v>1</v>
      </c>
      <c r="K1541" s="564">
        <v>1</v>
      </c>
      <c r="L1541" s="564">
        <v>0</v>
      </c>
      <c r="M1541" s="564">
        <v>1</v>
      </c>
      <c r="N1541" s="564">
        <v>1</v>
      </c>
      <c r="O1541" s="564">
        <v>0</v>
      </c>
      <c r="P1541" s="564">
        <v>1</v>
      </c>
      <c r="Q1541" s="564">
        <v>0</v>
      </c>
      <c r="R1541" s="564">
        <v>1</v>
      </c>
      <c r="S1541" s="564">
        <v>1</v>
      </c>
      <c r="T1541" s="564">
        <v>0</v>
      </c>
      <c r="U1541" s="564">
        <v>0</v>
      </c>
      <c r="V1541" s="564">
        <v>1</v>
      </c>
      <c r="W1541" s="564">
        <v>0</v>
      </c>
      <c r="X1541" s="564">
        <v>1</v>
      </c>
      <c r="Y1541" s="564">
        <v>1</v>
      </c>
      <c r="Z1541" s="564">
        <v>1</v>
      </c>
      <c r="AA1541" s="564">
        <v>1</v>
      </c>
      <c r="AB1541" s="564">
        <v>0</v>
      </c>
      <c r="AC1541" s="564">
        <v>0</v>
      </c>
      <c r="AD1541" s="564">
        <v>0</v>
      </c>
      <c r="AE1541" s="564">
        <v>0</v>
      </c>
      <c r="AF1541" s="564">
        <v>0</v>
      </c>
      <c r="AG1541" s="564">
        <v>0</v>
      </c>
      <c r="AH1541" s="564">
        <v>0</v>
      </c>
      <c r="AI1541" s="564">
        <v>0</v>
      </c>
      <c r="AJ1541" s="564">
        <v>0</v>
      </c>
      <c r="AK1541" s="564">
        <v>0</v>
      </c>
    </row>
    <row r="1542" spans="1:37">
      <c r="A1542">
        <v>1538</v>
      </c>
      <c r="B1542" s="564">
        <f t="shared" ca="1" si="144"/>
        <v>0</v>
      </c>
      <c r="C1542" s="564">
        <f t="shared" ca="1" si="145"/>
        <v>0</v>
      </c>
      <c r="D1542" s="564">
        <f t="shared" ref="D1542:D1605" ca="1" si="148">B1542</f>
        <v>0</v>
      </c>
      <c r="E1542" s="564">
        <f t="shared" ca="1" si="146"/>
        <v>0</v>
      </c>
      <c r="F1542" s="564">
        <f t="shared" ref="F1542:F1605" ca="1" si="149">1-(2*B1542*(H$1-B1542)/(H$1*(H$1-1)))</f>
        <v>1</v>
      </c>
      <c r="G1542" s="564">
        <f t="shared" ca="1" si="147"/>
        <v>4.4828918726785894</v>
      </c>
      <c r="H1542" s="564">
        <v>0</v>
      </c>
      <c r="I1542" s="564">
        <v>0</v>
      </c>
      <c r="J1542" s="564">
        <v>0</v>
      </c>
      <c r="K1542" s="564">
        <v>0</v>
      </c>
      <c r="L1542" s="564">
        <v>0</v>
      </c>
      <c r="M1542" s="564">
        <v>0</v>
      </c>
      <c r="N1542" s="564">
        <v>0</v>
      </c>
      <c r="O1542" s="564">
        <v>0</v>
      </c>
      <c r="P1542" s="564">
        <v>0</v>
      </c>
      <c r="Q1542" s="564">
        <v>0</v>
      </c>
      <c r="R1542" s="564">
        <v>0</v>
      </c>
      <c r="S1542" s="564">
        <v>0</v>
      </c>
      <c r="T1542" s="564">
        <v>0</v>
      </c>
      <c r="U1542" s="564">
        <v>0</v>
      </c>
      <c r="V1542" s="564">
        <v>0</v>
      </c>
      <c r="W1542" s="564">
        <v>0</v>
      </c>
      <c r="X1542" s="564">
        <v>0</v>
      </c>
      <c r="Y1542" s="564">
        <v>0</v>
      </c>
      <c r="Z1542" s="564">
        <v>0</v>
      </c>
      <c r="AA1542" s="564">
        <v>0</v>
      </c>
      <c r="AB1542" s="564">
        <v>0</v>
      </c>
      <c r="AC1542" s="564">
        <v>0</v>
      </c>
      <c r="AD1542" s="564">
        <v>0</v>
      </c>
      <c r="AE1542" s="564">
        <v>0</v>
      </c>
      <c r="AF1542" s="564">
        <v>0</v>
      </c>
      <c r="AG1542" s="564">
        <v>0</v>
      </c>
      <c r="AH1542" s="564">
        <v>0</v>
      </c>
      <c r="AI1542" s="564">
        <v>0</v>
      </c>
      <c r="AJ1542" s="564">
        <v>0</v>
      </c>
      <c r="AK1542" s="564">
        <v>0</v>
      </c>
    </row>
    <row r="1543" spans="1:37">
      <c r="A1543">
        <v>1539</v>
      </c>
      <c r="B1543" s="564">
        <f t="shared" ref="B1543:B1606" ca="1" si="150">SUM(INDIRECT("H"&amp;A1543+4&amp;":"&amp;HLOOKUP(H$1,$AA$1:$BD$2,2,0)&amp;A1543+4))</f>
        <v>20</v>
      </c>
      <c r="C1543" s="564">
        <f t="shared" ca="1" si="145"/>
        <v>400</v>
      </c>
      <c r="D1543" s="564">
        <f t="shared" ca="1" si="148"/>
        <v>20</v>
      </c>
      <c r="E1543" s="564">
        <f t="shared" ca="1" si="146"/>
        <v>0</v>
      </c>
      <c r="F1543" s="564">
        <f t="shared" ca="1" si="149"/>
        <v>1</v>
      </c>
      <c r="G1543" s="564">
        <f t="shared" ca="1" si="147"/>
        <v>5.2682463346934636</v>
      </c>
      <c r="H1543" s="564">
        <v>1</v>
      </c>
      <c r="I1543" s="564">
        <v>1</v>
      </c>
      <c r="J1543" s="564">
        <v>1</v>
      </c>
      <c r="K1543" s="564">
        <v>1</v>
      </c>
      <c r="L1543" s="564">
        <v>1</v>
      </c>
      <c r="M1543" s="564">
        <v>1</v>
      </c>
      <c r="N1543" s="564">
        <v>1</v>
      </c>
      <c r="O1543" s="564">
        <v>1</v>
      </c>
      <c r="P1543" s="564">
        <v>1</v>
      </c>
      <c r="Q1543" s="564">
        <v>1</v>
      </c>
      <c r="R1543" s="564">
        <v>1</v>
      </c>
      <c r="S1543" s="564">
        <v>1</v>
      </c>
      <c r="T1543" s="564">
        <v>1</v>
      </c>
      <c r="U1543" s="564">
        <v>1</v>
      </c>
      <c r="V1543" s="564">
        <v>1</v>
      </c>
      <c r="W1543" s="564">
        <v>1</v>
      </c>
      <c r="X1543" s="564">
        <v>1</v>
      </c>
      <c r="Y1543" s="564">
        <v>1</v>
      </c>
      <c r="Z1543" s="564">
        <v>1</v>
      </c>
      <c r="AA1543" s="564">
        <v>1</v>
      </c>
      <c r="AB1543" s="564">
        <v>1</v>
      </c>
      <c r="AC1543" s="564">
        <v>1</v>
      </c>
      <c r="AD1543" s="564">
        <v>1</v>
      </c>
      <c r="AE1543" s="564">
        <v>1</v>
      </c>
      <c r="AF1543" s="564">
        <v>1</v>
      </c>
      <c r="AG1543" s="564">
        <v>1</v>
      </c>
      <c r="AH1543" s="564">
        <v>1</v>
      </c>
      <c r="AI1543" s="564">
        <v>1</v>
      </c>
      <c r="AJ1543" s="564">
        <v>1</v>
      </c>
      <c r="AK1543" s="564">
        <v>1</v>
      </c>
    </row>
    <row r="1544" spans="1:37">
      <c r="A1544">
        <v>1540</v>
      </c>
      <c r="B1544" s="564">
        <f t="shared" ca="1" si="150"/>
        <v>0</v>
      </c>
      <c r="C1544" s="564">
        <f t="shared" ca="1" si="145"/>
        <v>0</v>
      </c>
      <c r="D1544" s="564">
        <f t="shared" ca="1" si="148"/>
        <v>0</v>
      </c>
      <c r="E1544" s="564">
        <f t="shared" ca="1" si="146"/>
        <v>0</v>
      </c>
      <c r="F1544" s="564">
        <f t="shared" ca="1" si="149"/>
        <v>1</v>
      </c>
      <c r="G1544" s="564">
        <f t="shared" ca="1" si="147"/>
        <v>4.935275642813914</v>
      </c>
      <c r="H1544" s="564">
        <v>0</v>
      </c>
      <c r="I1544" s="564">
        <v>0</v>
      </c>
      <c r="J1544" s="564">
        <v>0</v>
      </c>
      <c r="K1544" s="564">
        <v>0</v>
      </c>
      <c r="L1544" s="564">
        <v>0</v>
      </c>
      <c r="M1544" s="564">
        <v>0</v>
      </c>
      <c r="N1544" s="564">
        <v>0</v>
      </c>
      <c r="O1544" s="564">
        <v>0</v>
      </c>
      <c r="P1544" s="564">
        <v>0</v>
      </c>
      <c r="Q1544" s="564">
        <v>0</v>
      </c>
      <c r="R1544" s="564">
        <v>0</v>
      </c>
      <c r="S1544" s="564">
        <v>0</v>
      </c>
      <c r="T1544" s="564">
        <v>0</v>
      </c>
      <c r="U1544" s="564">
        <v>0</v>
      </c>
      <c r="V1544" s="564">
        <v>0</v>
      </c>
      <c r="W1544" s="564">
        <v>0</v>
      </c>
      <c r="X1544" s="564">
        <v>0</v>
      </c>
      <c r="Y1544" s="564">
        <v>0</v>
      </c>
      <c r="Z1544" s="564">
        <v>0</v>
      </c>
      <c r="AA1544" s="564">
        <v>0</v>
      </c>
      <c r="AB1544" s="564">
        <v>0</v>
      </c>
      <c r="AC1544" s="564">
        <v>0</v>
      </c>
      <c r="AD1544" s="564">
        <v>0</v>
      </c>
      <c r="AE1544" s="564">
        <v>0</v>
      </c>
      <c r="AF1544" s="564">
        <v>0</v>
      </c>
      <c r="AG1544" s="564">
        <v>0</v>
      </c>
      <c r="AH1544" s="564">
        <v>0</v>
      </c>
      <c r="AI1544" s="564">
        <v>0</v>
      </c>
      <c r="AJ1544" s="564">
        <v>0</v>
      </c>
      <c r="AK1544" s="564">
        <v>0</v>
      </c>
    </row>
    <row r="1545" spans="1:37">
      <c r="A1545">
        <v>1541</v>
      </c>
      <c r="B1545" s="564">
        <f t="shared" ca="1" si="150"/>
        <v>20</v>
      </c>
      <c r="C1545" s="564">
        <f t="shared" ca="1" si="145"/>
        <v>400</v>
      </c>
      <c r="D1545" s="564">
        <f t="shared" ca="1" si="148"/>
        <v>20</v>
      </c>
      <c r="E1545" s="564">
        <f t="shared" ca="1" si="146"/>
        <v>0</v>
      </c>
      <c r="F1545" s="564">
        <f t="shared" ca="1" si="149"/>
        <v>1</v>
      </c>
      <c r="G1545" s="564">
        <f t="shared" ca="1" si="147"/>
        <v>-5.9612679997971512</v>
      </c>
      <c r="H1545" s="564">
        <v>1</v>
      </c>
      <c r="I1545" s="564">
        <v>1</v>
      </c>
      <c r="J1545" s="564">
        <v>1</v>
      </c>
      <c r="K1545" s="564">
        <v>1</v>
      </c>
      <c r="L1545" s="564">
        <v>1</v>
      </c>
      <c r="M1545" s="564">
        <v>1</v>
      </c>
      <c r="N1545" s="564">
        <v>1</v>
      </c>
      <c r="O1545" s="564">
        <v>1</v>
      </c>
      <c r="P1545" s="564">
        <v>1</v>
      </c>
      <c r="Q1545" s="564">
        <v>1</v>
      </c>
      <c r="R1545" s="564">
        <v>1</v>
      </c>
      <c r="S1545" s="564">
        <v>1</v>
      </c>
      <c r="T1545" s="564">
        <v>1</v>
      </c>
      <c r="U1545" s="564">
        <v>1</v>
      </c>
      <c r="V1545" s="564">
        <v>1</v>
      </c>
      <c r="W1545" s="564">
        <v>1</v>
      </c>
      <c r="X1545" s="564">
        <v>1</v>
      </c>
      <c r="Y1545" s="564">
        <v>1</v>
      </c>
      <c r="Z1545" s="564">
        <v>1</v>
      </c>
      <c r="AA1545" s="564">
        <v>1</v>
      </c>
      <c r="AB1545" s="564">
        <v>1</v>
      </c>
      <c r="AC1545" s="564">
        <v>1</v>
      </c>
      <c r="AD1545" s="564">
        <v>1</v>
      </c>
      <c r="AE1545" s="564">
        <v>1</v>
      </c>
      <c r="AF1545" s="564">
        <v>1</v>
      </c>
      <c r="AG1545" s="564">
        <v>1</v>
      </c>
      <c r="AH1545" s="564">
        <v>1</v>
      </c>
      <c r="AI1545" s="564">
        <v>1</v>
      </c>
      <c r="AJ1545" s="564">
        <v>1</v>
      </c>
      <c r="AK1545" s="564">
        <v>1</v>
      </c>
    </row>
    <row r="1546" spans="1:37">
      <c r="A1546">
        <v>1542</v>
      </c>
      <c r="B1546" s="564">
        <f t="shared" ca="1" si="150"/>
        <v>20</v>
      </c>
      <c r="C1546" s="564">
        <f t="shared" ca="1" si="145"/>
        <v>400</v>
      </c>
      <c r="D1546" s="564">
        <f t="shared" ca="1" si="148"/>
        <v>20</v>
      </c>
      <c r="E1546" s="564">
        <f t="shared" ca="1" si="146"/>
        <v>0</v>
      </c>
      <c r="F1546" s="564">
        <f t="shared" ca="1" si="149"/>
        <v>1</v>
      </c>
      <c r="G1546" s="564">
        <f t="shared" ca="1" si="147"/>
        <v>3.9863697127472228</v>
      </c>
      <c r="H1546" s="564">
        <v>1</v>
      </c>
      <c r="I1546" s="564">
        <v>1</v>
      </c>
      <c r="J1546" s="564">
        <v>1</v>
      </c>
      <c r="K1546" s="564">
        <v>1</v>
      </c>
      <c r="L1546" s="564">
        <v>1</v>
      </c>
      <c r="M1546" s="564">
        <v>1</v>
      </c>
      <c r="N1546" s="564">
        <v>1</v>
      </c>
      <c r="O1546" s="564">
        <v>1</v>
      </c>
      <c r="P1546" s="564">
        <v>1</v>
      </c>
      <c r="Q1546" s="564">
        <v>1</v>
      </c>
      <c r="R1546" s="564">
        <v>1</v>
      </c>
      <c r="S1546" s="564">
        <v>1</v>
      </c>
      <c r="T1546" s="564">
        <v>1</v>
      </c>
      <c r="U1546" s="564">
        <v>1</v>
      </c>
      <c r="V1546" s="564">
        <v>1</v>
      </c>
      <c r="W1546" s="564">
        <v>1</v>
      </c>
      <c r="X1546" s="564">
        <v>1</v>
      </c>
      <c r="Y1546" s="564">
        <v>1</v>
      </c>
      <c r="Z1546" s="564">
        <v>1</v>
      </c>
      <c r="AA1546" s="564">
        <v>1</v>
      </c>
      <c r="AB1546" s="564">
        <v>1</v>
      </c>
      <c r="AC1546" s="564">
        <v>1</v>
      </c>
      <c r="AD1546" s="564">
        <v>1</v>
      </c>
      <c r="AE1546" s="564">
        <v>1</v>
      </c>
      <c r="AF1546" s="564">
        <v>1</v>
      </c>
      <c r="AG1546" s="564">
        <v>1</v>
      </c>
      <c r="AH1546" s="564">
        <v>1</v>
      </c>
      <c r="AI1546" s="564">
        <v>1</v>
      </c>
      <c r="AJ1546" s="564">
        <v>1</v>
      </c>
      <c r="AK1546" s="564">
        <v>1</v>
      </c>
    </row>
    <row r="1547" spans="1:37">
      <c r="A1547">
        <v>1543</v>
      </c>
      <c r="B1547" s="564">
        <f t="shared" ca="1" si="150"/>
        <v>0</v>
      </c>
      <c r="C1547" s="564">
        <f t="shared" ca="1" si="145"/>
        <v>0</v>
      </c>
      <c r="D1547" s="564">
        <f t="shared" ca="1" si="148"/>
        <v>0</v>
      </c>
      <c r="E1547" s="564">
        <f t="shared" ca="1" si="146"/>
        <v>0</v>
      </c>
      <c r="F1547" s="564">
        <f t="shared" ca="1" si="149"/>
        <v>1</v>
      </c>
      <c r="G1547" s="564">
        <f t="shared" ca="1" si="147"/>
        <v>-0.44003995221834868</v>
      </c>
      <c r="H1547" s="564">
        <v>0</v>
      </c>
      <c r="I1547" s="564">
        <v>0</v>
      </c>
      <c r="J1547" s="564">
        <v>0</v>
      </c>
      <c r="K1547" s="564">
        <v>0</v>
      </c>
      <c r="L1547" s="564">
        <v>0</v>
      </c>
      <c r="M1547" s="564">
        <v>0</v>
      </c>
      <c r="N1547" s="564">
        <v>0</v>
      </c>
      <c r="O1547" s="564">
        <v>0</v>
      </c>
      <c r="P1547" s="564">
        <v>0</v>
      </c>
      <c r="Q1547" s="564">
        <v>0</v>
      </c>
      <c r="R1547" s="564">
        <v>0</v>
      </c>
      <c r="S1547" s="564">
        <v>0</v>
      </c>
      <c r="T1547" s="564">
        <v>0</v>
      </c>
      <c r="U1547" s="564">
        <v>0</v>
      </c>
      <c r="V1547" s="564">
        <v>0</v>
      </c>
      <c r="W1547" s="564">
        <v>0</v>
      </c>
      <c r="X1547" s="564">
        <v>0</v>
      </c>
      <c r="Y1547" s="564">
        <v>0</v>
      </c>
      <c r="Z1547" s="564">
        <v>0</v>
      </c>
      <c r="AA1547" s="564">
        <v>0</v>
      </c>
      <c r="AB1547" s="564">
        <v>0</v>
      </c>
      <c r="AC1547" s="564">
        <v>0</v>
      </c>
      <c r="AD1547" s="564">
        <v>0</v>
      </c>
      <c r="AE1547" s="564">
        <v>0</v>
      </c>
      <c r="AF1547" s="564">
        <v>0</v>
      </c>
      <c r="AG1547" s="564">
        <v>0</v>
      </c>
      <c r="AH1547" s="564">
        <v>0</v>
      </c>
      <c r="AI1547" s="564">
        <v>0</v>
      </c>
      <c r="AJ1547" s="564">
        <v>0</v>
      </c>
      <c r="AK1547" s="564">
        <v>0</v>
      </c>
    </row>
    <row r="1548" spans="1:37">
      <c r="A1548">
        <v>1544</v>
      </c>
      <c r="B1548" s="564">
        <f t="shared" ca="1" si="150"/>
        <v>0</v>
      </c>
      <c r="C1548" s="564">
        <f t="shared" ca="1" si="145"/>
        <v>0</v>
      </c>
      <c r="D1548" s="564">
        <f t="shared" ca="1" si="148"/>
        <v>0</v>
      </c>
      <c r="E1548" s="564">
        <f t="shared" ca="1" si="146"/>
        <v>0</v>
      </c>
      <c r="F1548" s="564">
        <f t="shared" ca="1" si="149"/>
        <v>1</v>
      </c>
      <c r="G1548" s="564">
        <f t="shared" ca="1" si="147"/>
        <v>1.1522272782603535</v>
      </c>
      <c r="H1548" s="564">
        <v>0</v>
      </c>
      <c r="I1548" s="564">
        <v>0</v>
      </c>
      <c r="J1548" s="564">
        <v>0</v>
      </c>
      <c r="K1548" s="564">
        <v>0</v>
      </c>
      <c r="L1548" s="564">
        <v>0</v>
      </c>
      <c r="M1548" s="564">
        <v>0</v>
      </c>
      <c r="N1548" s="564">
        <v>0</v>
      </c>
      <c r="O1548" s="564">
        <v>0</v>
      </c>
      <c r="P1548" s="564">
        <v>0</v>
      </c>
      <c r="Q1548" s="564">
        <v>0</v>
      </c>
      <c r="R1548" s="564">
        <v>0</v>
      </c>
      <c r="S1548" s="564">
        <v>0</v>
      </c>
      <c r="T1548" s="564">
        <v>0</v>
      </c>
      <c r="U1548" s="564">
        <v>0</v>
      </c>
      <c r="V1548" s="564">
        <v>0</v>
      </c>
      <c r="W1548" s="564">
        <v>0</v>
      </c>
      <c r="X1548" s="564">
        <v>0</v>
      </c>
      <c r="Y1548" s="564">
        <v>0</v>
      </c>
      <c r="Z1548" s="564">
        <v>0</v>
      </c>
      <c r="AA1548" s="564">
        <v>0</v>
      </c>
      <c r="AB1548" s="564">
        <v>0</v>
      </c>
      <c r="AC1548" s="564">
        <v>0</v>
      </c>
      <c r="AD1548" s="564">
        <v>0</v>
      </c>
      <c r="AE1548" s="564">
        <v>0</v>
      </c>
      <c r="AF1548" s="564">
        <v>0</v>
      </c>
      <c r="AG1548" s="564">
        <v>0</v>
      </c>
      <c r="AH1548" s="564">
        <v>0</v>
      </c>
      <c r="AI1548" s="564">
        <v>0</v>
      </c>
      <c r="AJ1548" s="564">
        <v>0</v>
      </c>
      <c r="AK1548" s="564">
        <v>0</v>
      </c>
    </row>
    <row r="1549" spans="1:37">
      <c r="A1549">
        <v>1545</v>
      </c>
      <c r="B1549" s="564">
        <f t="shared" ca="1" si="150"/>
        <v>20</v>
      </c>
      <c r="C1549" s="564">
        <f t="shared" ca="1" si="145"/>
        <v>400</v>
      </c>
      <c r="D1549" s="564">
        <f t="shared" ca="1" si="148"/>
        <v>20</v>
      </c>
      <c r="E1549" s="564">
        <f t="shared" ca="1" si="146"/>
        <v>0</v>
      </c>
      <c r="F1549" s="564">
        <f t="shared" ca="1" si="149"/>
        <v>1</v>
      </c>
      <c r="G1549" s="564">
        <f t="shared" ca="1" si="147"/>
        <v>-1.1652432831795716</v>
      </c>
      <c r="H1549" s="564">
        <v>1</v>
      </c>
      <c r="I1549" s="564">
        <v>1</v>
      </c>
      <c r="J1549" s="564">
        <v>1</v>
      </c>
      <c r="K1549" s="564">
        <v>1</v>
      </c>
      <c r="L1549" s="564">
        <v>1</v>
      </c>
      <c r="M1549" s="564">
        <v>1</v>
      </c>
      <c r="N1549" s="564">
        <v>1</v>
      </c>
      <c r="O1549" s="564">
        <v>1</v>
      </c>
      <c r="P1549" s="564">
        <v>1</v>
      </c>
      <c r="Q1549" s="564">
        <v>1</v>
      </c>
      <c r="R1549" s="564">
        <v>1</v>
      </c>
      <c r="S1549" s="564">
        <v>1</v>
      </c>
      <c r="T1549" s="564">
        <v>1</v>
      </c>
      <c r="U1549" s="564">
        <v>1</v>
      </c>
      <c r="V1549" s="564">
        <v>1</v>
      </c>
      <c r="W1549" s="564">
        <v>1</v>
      </c>
      <c r="X1549" s="564">
        <v>1</v>
      </c>
      <c r="Y1549" s="564">
        <v>1</v>
      </c>
      <c r="Z1549" s="564">
        <v>1</v>
      </c>
      <c r="AA1549" s="564">
        <v>1</v>
      </c>
      <c r="AB1549" s="564">
        <v>1</v>
      </c>
      <c r="AC1549" s="564">
        <v>1</v>
      </c>
      <c r="AD1549" s="564">
        <v>1</v>
      </c>
      <c r="AE1549" s="564">
        <v>1</v>
      </c>
      <c r="AF1549" s="564">
        <v>1</v>
      </c>
      <c r="AG1549" s="564">
        <v>1</v>
      </c>
      <c r="AH1549" s="564">
        <v>1</v>
      </c>
      <c r="AI1549" s="564">
        <v>1</v>
      </c>
      <c r="AJ1549" s="564">
        <v>1</v>
      </c>
      <c r="AK1549" s="564">
        <v>1</v>
      </c>
    </row>
    <row r="1550" spans="1:37">
      <c r="A1550">
        <v>1546</v>
      </c>
      <c r="B1550" s="564">
        <f t="shared" ca="1" si="150"/>
        <v>20</v>
      </c>
      <c r="C1550" s="564">
        <f t="shared" ca="1" si="145"/>
        <v>400</v>
      </c>
      <c r="D1550" s="564">
        <f t="shared" ca="1" si="148"/>
        <v>20</v>
      </c>
      <c r="E1550" s="564">
        <f t="shared" ca="1" si="146"/>
        <v>0</v>
      </c>
      <c r="F1550" s="564">
        <f t="shared" ca="1" si="149"/>
        <v>1</v>
      </c>
      <c r="G1550" s="564">
        <f t="shared" ca="1" si="147"/>
        <v>2.8486406253155425</v>
      </c>
      <c r="H1550" s="564">
        <v>1</v>
      </c>
      <c r="I1550" s="564">
        <v>1</v>
      </c>
      <c r="J1550" s="564">
        <v>1</v>
      </c>
      <c r="K1550" s="564">
        <v>1</v>
      </c>
      <c r="L1550" s="564">
        <v>1</v>
      </c>
      <c r="M1550" s="564">
        <v>1</v>
      </c>
      <c r="N1550" s="564">
        <v>1</v>
      </c>
      <c r="O1550" s="564">
        <v>1</v>
      </c>
      <c r="P1550" s="564">
        <v>1</v>
      </c>
      <c r="Q1550" s="564">
        <v>1</v>
      </c>
      <c r="R1550" s="564">
        <v>1</v>
      </c>
      <c r="S1550" s="564">
        <v>1</v>
      </c>
      <c r="T1550" s="564">
        <v>1</v>
      </c>
      <c r="U1550" s="564">
        <v>1</v>
      </c>
      <c r="V1550" s="564">
        <v>1</v>
      </c>
      <c r="W1550" s="564">
        <v>1</v>
      </c>
      <c r="X1550" s="564">
        <v>1</v>
      </c>
      <c r="Y1550" s="564">
        <v>1</v>
      </c>
      <c r="Z1550" s="564">
        <v>1</v>
      </c>
      <c r="AA1550" s="564">
        <v>1</v>
      </c>
      <c r="AB1550" s="564">
        <v>1</v>
      </c>
      <c r="AC1550" s="564">
        <v>1</v>
      </c>
      <c r="AD1550" s="564">
        <v>1</v>
      </c>
      <c r="AE1550" s="564">
        <v>1</v>
      </c>
      <c r="AF1550" s="564">
        <v>1</v>
      </c>
      <c r="AG1550" s="564">
        <v>1</v>
      </c>
      <c r="AH1550" s="564">
        <v>1</v>
      </c>
      <c r="AI1550" s="564">
        <v>1</v>
      </c>
      <c r="AJ1550" s="564">
        <v>1</v>
      </c>
      <c r="AK1550" s="564">
        <v>1</v>
      </c>
    </row>
    <row r="1551" spans="1:37">
      <c r="A1551">
        <v>1547</v>
      </c>
      <c r="B1551" s="564">
        <f t="shared" ca="1" si="150"/>
        <v>20</v>
      </c>
      <c r="C1551" s="564">
        <f t="shared" ca="1" si="145"/>
        <v>400</v>
      </c>
      <c r="D1551" s="564">
        <f t="shared" ca="1" si="148"/>
        <v>20</v>
      </c>
      <c r="E1551" s="564">
        <f t="shared" ca="1" si="146"/>
        <v>0</v>
      </c>
      <c r="F1551" s="564">
        <f t="shared" ca="1" si="149"/>
        <v>1</v>
      </c>
      <c r="G1551" s="564">
        <f t="shared" ca="1" si="147"/>
        <v>-0.58313260640221354</v>
      </c>
      <c r="H1551" s="564">
        <v>1</v>
      </c>
      <c r="I1551" s="564">
        <v>1</v>
      </c>
      <c r="J1551" s="564">
        <v>1</v>
      </c>
      <c r="K1551" s="564">
        <v>1</v>
      </c>
      <c r="L1551" s="564">
        <v>1</v>
      </c>
      <c r="M1551" s="564">
        <v>1</v>
      </c>
      <c r="N1551" s="564">
        <v>1</v>
      </c>
      <c r="O1551" s="564">
        <v>1</v>
      </c>
      <c r="P1551" s="564">
        <v>1</v>
      </c>
      <c r="Q1551" s="564">
        <v>1</v>
      </c>
      <c r="R1551" s="564">
        <v>1</v>
      </c>
      <c r="S1551" s="564">
        <v>1</v>
      </c>
      <c r="T1551" s="564">
        <v>1</v>
      </c>
      <c r="U1551" s="564">
        <v>1</v>
      </c>
      <c r="V1551" s="564">
        <v>1</v>
      </c>
      <c r="W1551" s="564">
        <v>1</v>
      </c>
      <c r="X1551" s="564">
        <v>1</v>
      </c>
      <c r="Y1551" s="564">
        <v>1</v>
      </c>
      <c r="Z1551" s="564">
        <v>1</v>
      </c>
      <c r="AA1551" s="564">
        <v>1</v>
      </c>
      <c r="AB1551" s="564">
        <v>1</v>
      </c>
      <c r="AC1551" s="564">
        <v>1</v>
      </c>
      <c r="AD1551" s="564">
        <v>1</v>
      </c>
      <c r="AE1551" s="564">
        <v>1</v>
      </c>
      <c r="AF1551" s="564">
        <v>1</v>
      </c>
      <c r="AG1551" s="564">
        <v>1</v>
      </c>
      <c r="AH1551" s="564">
        <v>1</v>
      </c>
      <c r="AI1551" s="564">
        <v>1</v>
      </c>
      <c r="AJ1551" s="564">
        <v>1</v>
      </c>
      <c r="AK1551" s="564">
        <v>1</v>
      </c>
    </row>
    <row r="1552" spans="1:37">
      <c r="A1552">
        <v>1548</v>
      </c>
      <c r="B1552" s="564">
        <f t="shared" ca="1" si="150"/>
        <v>20</v>
      </c>
      <c r="C1552" s="564">
        <f t="shared" ca="1" si="145"/>
        <v>400</v>
      </c>
      <c r="D1552" s="564">
        <f t="shared" ca="1" si="148"/>
        <v>20</v>
      </c>
      <c r="E1552" s="564">
        <f t="shared" ca="1" si="146"/>
        <v>0</v>
      </c>
      <c r="F1552" s="564">
        <f t="shared" ca="1" si="149"/>
        <v>1</v>
      </c>
      <c r="G1552" s="564">
        <f t="shared" ca="1" si="147"/>
        <v>5.2140856771138893</v>
      </c>
      <c r="H1552" s="564">
        <v>1</v>
      </c>
      <c r="I1552" s="564">
        <v>1</v>
      </c>
      <c r="J1552" s="564">
        <v>1</v>
      </c>
      <c r="K1552" s="564">
        <v>1</v>
      </c>
      <c r="L1552" s="564">
        <v>1</v>
      </c>
      <c r="M1552" s="564">
        <v>1</v>
      </c>
      <c r="N1552" s="564">
        <v>1</v>
      </c>
      <c r="O1552" s="564">
        <v>1</v>
      </c>
      <c r="P1552" s="564">
        <v>1</v>
      </c>
      <c r="Q1552" s="564">
        <v>1</v>
      </c>
      <c r="R1552" s="564">
        <v>1</v>
      </c>
      <c r="S1552" s="564">
        <v>1</v>
      </c>
      <c r="T1552" s="564">
        <v>1</v>
      </c>
      <c r="U1552" s="564">
        <v>1</v>
      </c>
      <c r="V1552" s="564">
        <v>1</v>
      </c>
      <c r="W1552" s="564">
        <v>1</v>
      </c>
      <c r="X1552" s="564">
        <v>1</v>
      </c>
      <c r="Y1552" s="564">
        <v>1</v>
      </c>
      <c r="Z1552" s="564">
        <v>1</v>
      </c>
      <c r="AA1552" s="564">
        <v>1</v>
      </c>
      <c r="AB1552" s="564">
        <v>1</v>
      </c>
      <c r="AC1552" s="564">
        <v>1</v>
      </c>
      <c r="AD1552" s="564">
        <v>1</v>
      </c>
      <c r="AE1552" s="564">
        <v>1</v>
      </c>
      <c r="AF1552" s="564">
        <v>1</v>
      </c>
      <c r="AG1552" s="564">
        <v>1</v>
      </c>
      <c r="AH1552" s="564">
        <v>1</v>
      </c>
      <c r="AI1552" s="564">
        <v>1</v>
      </c>
      <c r="AJ1552" s="564">
        <v>1</v>
      </c>
      <c r="AK1552" s="564">
        <v>1</v>
      </c>
    </row>
    <row r="1553" spans="1:37">
      <c r="A1553">
        <v>1549</v>
      </c>
      <c r="B1553" s="564">
        <f t="shared" ca="1" si="150"/>
        <v>20</v>
      </c>
      <c r="C1553" s="564">
        <f t="shared" ca="1" si="145"/>
        <v>400</v>
      </c>
      <c r="D1553" s="564">
        <f t="shared" ca="1" si="148"/>
        <v>20</v>
      </c>
      <c r="E1553" s="564">
        <f t="shared" ca="1" si="146"/>
        <v>0</v>
      </c>
      <c r="F1553" s="564">
        <f t="shared" ca="1" si="149"/>
        <v>1</v>
      </c>
      <c r="G1553" s="564">
        <f t="shared" ca="1" si="147"/>
        <v>9.4483972727599341E-2</v>
      </c>
      <c r="H1553" s="564">
        <v>1</v>
      </c>
      <c r="I1553" s="564">
        <v>1</v>
      </c>
      <c r="J1553" s="564">
        <v>1</v>
      </c>
      <c r="K1553" s="564">
        <v>1</v>
      </c>
      <c r="L1553" s="564">
        <v>1</v>
      </c>
      <c r="M1553" s="564">
        <v>1</v>
      </c>
      <c r="N1553" s="564">
        <v>1</v>
      </c>
      <c r="O1553" s="564">
        <v>1</v>
      </c>
      <c r="P1553" s="564">
        <v>1</v>
      </c>
      <c r="Q1553" s="564">
        <v>1</v>
      </c>
      <c r="R1553" s="564">
        <v>1</v>
      </c>
      <c r="S1553" s="564">
        <v>1</v>
      </c>
      <c r="T1553" s="564">
        <v>1</v>
      </c>
      <c r="U1553" s="564">
        <v>1</v>
      </c>
      <c r="V1553" s="564">
        <v>1</v>
      </c>
      <c r="W1553" s="564">
        <v>1</v>
      </c>
      <c r="X1553" s="564">
        <v>1</v>
      </c>
      <c r="Y1553" s="564">
        <v>1</v>
      </c>
      <c r="Z1553" s="564">
        <v>1</v>
      </c>
      <c r="AA1553" s="564">
        <v>1</v>
      </c>
      <c r="AB1553" s="564">
        <v>1</v>
      </c>
      <c r="AC1553" s="564">
        <v>1</v>
      </c>
      <c r="AD1553" s="564">
        <v>1</v>
      </c>
      <c r="AE1553" s="564">
        <v>1</v>
      </c>
      <c r="AF1553" s="564">
        <v>1</v>
      </c>
      <c r="AG1553" s="564">
        <v>1</v>
      </c>
      <c r="AH1553" s="564">
        <v>1</v>
      </c>
      <c r="AI1553" s="564">
        <v>1</v>
      </c>
      <c r="AJ1553" s="564">
        <v>1</v>
      </c>
      <c r="AK1553" s="564">
        <v>1</v>
      </c>
    </row>
    <row r="1554" spans="1:37">
      <c r="A1554">
        <v>1550</v>
      </c>
      <c r="B1554" s="564">
        <f t="shared" ca="1" si="150"/>
        <v>20</v>
      </c>
      <c r="C1554" s="564">
        <f t="shared" ca="1" si="145"/>
        <v>400</v>
      </c>
      <c r="D1554" s="564">
        <f t="shared" ca="1" si="148"/>
        <v>20</v>
      </c>
      <c r="E1554" s="564">
        <f t="shared" ca="1" si="146"/>
        <v>0</v>
      </c>
      <c r="F1554" s="564">
        <f t="shared" ca="1" si="149"/>
        <v>1</v>
      </c>
      <c r="G1554" s="564">
        <f t="shared" ca="1" si="147"/>
        <v>-1.6619161041527182</v>
      </c>
      <c r="H1554" s="564">
        <v>1</v>
      </c>
      <c r="I1554" s="564">
        <v>1</v>
      </c>
      <c r="J1554" s="564">
        <v>1</v>
      </c>
      <c r="K1554" s="564">
        <v>1</v>
      </c>
      <c r="L1554" s="564">
        <v>1</v>
      </c>
      <c r="M1554" s="564">
        <v>1</v>
      </c>
      <c r="N1554" s="564">
        <v>1</v>
      </c>
      <c r="O1554" s="564">
        <v>1</v>
      </c>
      <c r="P1554" s="564">
        <v>1</v>
      </c>
      <c r="Q1554" s="564">
        <v>1</v>
      </c>
      <c r="R1554" s="564">
        <v>1</v>
      </c>
      <c r="S1554" s="564">
        <v>1</v>
      </c>
      <c r="T1554" s="564">
        <v>1</v>
      </c>
      <c r="U1554" s="564">
        <v>1</v>
      </c>
      <c r="V1554" s="564">
        <v>1</v>
      </c>
      <c r="W1554" s="564">
        <v>1</v>
      </c>
      <c r="X1554" s="564">
        <v>1</v>
      </c>
      <c r="Y1554" s="564">
        <v>1</v>
      </c>
      <c r="Z1554" s="564">
        <v>1</v>
      </c>
      <c r="AA1554" s="564">
        <v>1</v>
      </c>
      <c r="AB1554" s="564">
        <v>1</v>
      </c>
      <c r="AC1554" s="564">
        <v>1</v>
      </c>
      <c r="AD1554" s="564">
        <v>1</v>
      </c>
      <c r="AE1554" s="564">
        <v>1</v>
      </c>
      <c r="AF1554" s="564">
        <v>1</v>
      </c>
      <c r="AG1554" s="564">
        <v>1</v>
      </c>
      <c r="AH1554" s="564">
        <v>1</v>
      </c>
      <c r="AI1554" s="564">
        <v>1</v>
      </c>
      <c r="AJ1554" s="564">
        <v>1</v>
      </c>
      <c r="AK1554" s="564">
        <v>1</v>
      </c>
    </row>
    <row r="1555" spans="1:37">
      <c r="A1555">
        <v>1551</v>
      </c>
      <c r="B1555" s="564">
        <f t="shared" ca="1" si="150"/>
        <v>20</v>
      </c>
      <c r="C1555" s="564">
        <f t="shared" ca="1" si="145"/>
        <v>400</v>
      </c>
      <c r="D1555" s="564">
        <f t="shared" ca="1" si="148"/>
        <v>20</v>
      </c>
      <c r="E1555" s="564">
        <f t="shared" ca="1" si="146"/>
        <v>0</v>
      </c>
      <c r="F1555" s="564">
        <f t="shared" ca="1" si="149"/>
        <v>1</v>
      </c>
      <c r="G1555" s="564">
        <f t="shared" ca="1" si="147"/>
        <v>9.5925227693844004</v>
      </c>
      <c r="H1555" s="564">
        <v>1</v>
      </c>
      <c r="I1555" s="564">
        <v>1</v>
      </c>
      <c r="J1555" s="564">
        <v>1</v>
      </c>
      <c r="K1555" s="564">
        <v>1</v>
      </c>
      <c r="L1555" s="564">
        <v>1</v>
      </c>
      <c r="M1555" s="564">
        <v>1</v>
      </c>
      <c r="N1555" s="564">
        <v>1</v>
      </c>
      <c r="O1555" s="564">
        <v>1</v>
      </c>
      <c r="P1555" s="564">
        <v>1</v>
      </c>
      <c r="Q1555" s="564">
        <v>1</v>
      </c>
      <c r="R1555" s="564">
        <v>1</v>
      </c>
      <c r="S1555" s="564">
        <v>1</v>
      </c>
      <c r="T1555" s="564">
        <v>1</v>
      </c>
      <c r="U1555" s="564">
        <v>1</v>
      </c>
      <c r="V1555" s="564">
        <v>1</v>
      </c>
      <c r="W1555" s="564">
        <v>1</v>
      </c>
      <c r="X1555" s="564">
        <v>1</v>
      </c>
      <c r="Y1555" s="564">
        <v>1</v>
      </c>
      <c r="Z1555" s="564">
        <v>1</v>
      </c>
      <c r="AA1555" s="564">
        <v>1</v>
      </c>
      <c r="AB1555" s="564">
        <v>1</v>
      </c>
      <c r="AC1555" s="564">
        <v>1</v>
      </c>
      <c r="AD1555" s="564">
        <v>1</v>
      </c>
      <c r="AE1555" s="564">
        <v>1</v>
      </c>
      <c r="AF1555" s="564">
        <v>1</v>
      </c>
      <c r="AG1555" s="564">
        <v>1</v>
      </c>
      <c r="AH1555" s="564">
        <v>1</v>
      </c>
      <c r="AI1555" s="564">
        <v>1</v>
      </c>
      <c r="AJ1555" s="564">
        <v>1</v>
      </c>
      <c r="AK1555" s="564">
        <v>1</v>
      </c>
    </row>
    <row r="1556" spans="1:37">
      <c r="A1556">
        <v>1552</v>
      </c>
      <c r="B1556" s="564">
        <f t="shared" ca="1" si="150"/>
        <v>0</v>
      </c>
      <c r="C1556" s="564">
        <f t="shared" ca="1" si="145"/>
        <v>0</v>
      </c>
      <c r="D1556" s="564">
        <f t="shared" ca="1" si="148"/>
        <v>0</v>
      </c>
      <c r="E1556" s="564">
        <f t="shared" ca="1" si="146"/>
        <v>0</v>
      </c>
      <c r="F1556" s="564">
        <f t="shared" ca="1" si="149"/>
        <v>1</v>
      </c>
      <c r="G1556" s="564">
        <f t="shared" ca="1" si="147"/>
        <v>-5.4856710839274605</v>
      </c>
      <c r="H1556" s="564">
        <v>0</v>
      </c>
      <c r="I1556" s="564">
        <v>0</v>
      </c>
      <c r="J1556" s="564">
        <v>0</v>
      </c>
      <c r="K1556" s="564">
        <v>0</v>
      </c>
      <c r="L1556" s="564">
        <v>0</v>
      </c>
      <c r="M1556" s="564">
        <v>0</v>
      </c>
      <c r="N1556" s="564">
        <v>0</v>
      </c>
      <c r="O1556" s="564">
        <v>0</v>
      </c>
      <c r="P1556" s="564">
        <v>0</v>
      </c>
      <c r="Q1556" s="564">
        <v>0</v>
      </c>
      <c r="R1556" s="564">
        <v>0</v>
      </c>
      <c r="S1556" s="564">
        <v>0</v>
      </c>
      <c r="T1556" s="564">
        <v>0</v>
      </c>
      <c r="U1556" s="564">
        <v>0</v>
      </c>
      <c r="V1556" s="564">
        <v>0</v>
      </c>
      <c r="W1556" s="564">
        <v>0</v>
      </c>
      <c r="X1556" s="564">
        <v>0</v>
      </c>
      <c r="Y1556" s="564">
        <v>0</v>
      </c>
      <c r="Z1556" s="564">
        <v>0</v>
      </c>
      <c r="AA1556" s="564">
        <v>0</v>
      </c>
      <c r="AB1556" s="564">
        <v>0</v>
      </c>
      <c r="AC1556" s="564">
        <v>0</v>
      </c>
      <c r="AD1556" s="564">
        <v>0</v>
      </c>
      <c r="AE1556" s="564">
        <v>0</v>
      </c>
      <c r="AF1556" s="564">
        <v>0</v>
      </c>
      <c r="AG1556" s="564">
        <v>0</v>
      </c>
      <c r="AH1556" s="564">
        <v>0</v>
      </c>
      <c r="AI1556" s="564">
        <v>0</v>
      </c>
      <c r="AJ1556" s="564">
        <v>0</v>
      </c>
      <c r="AK1556" s="564">
        <v>0</v>
      </c>
    </row>
    <row r="1557" spans="1:37">
      <c r="A1557">
        <v>1553</v>
      </c>
      <c r="B1557" s="564">
        <f t="shared" ca="1" si="150"/>
        <v>20</v>
      </c>
      <c r="C1557" s="564">
        <f t="shared" ca="1" si="145"/>
        <v>400</v>
      </c>
      <c r="D1557" s="564">
        <f t="shared" ca="1" si="148"/>
        <v>20</v>
      </c>
      <c r="E1557" s="564">
        <f t="shared" ca="1" si="146"/>
        <v>0</v>
      </c>
      <c r="F1557" s="564">
        <f t="shared" ca="1" si="149"/>
        <v>1</v>
      </c>
      <c r="G1557" s="564">
        <f t="shared" ca="1" si="147"/>
        <v>-5.8222407978729116</v>
      </c>
      <c r="H1557" s="564">
        <v>1</v>
      </c>
      <c r="I1557" s="564">
        <v>1</v>
      </c>
      <c r="J1557" s="564">
        <v>1</v>
      </c>
      <c r="K1557" s="564">
        <v>1</v>
      </c>
      <c r="L1557" s="564">
        <v>1</v>
      </c>
      <c r="M1557" s="564">
        <v>1</v>
      </c>
      <c r="N1557" s="564">
        <v>1</v>
      </c>
      <c r="O1557" s="564">
        <v>1</v>
      </c>
      <c r="P1557" s="564">
        <v>1</v>
      </c>
      <c r="Q1557" s="564">
        <v>1</v>
      </c>
      <c r="R1557" s="564">
        <v>1</v>
      </c>
      <c r="S1557" s="564">
        <v>1</v>
      </c>
      <c r="T1557" s="564">
        <v>1</v>
      </c>
      <c r="U1557" s="564">
        <v>1</v>
      </c>
      <c r="V1557" s="564">
        <v>1</v>
      </c>
      <c r="W1557" s="564">
        <v>1</v>
      </c>
      <c r="X1557" s="564">
        <v>1</v>
      </c>
      <c r="Y1557" s="564">
        <v>1</v>
      </c>
      <c r="Z1557" s="564">
        <v>1</v>
      </c>
      <c r="AA1557" s="564">
        <v>1</v>
      </c>
      <c r="AB1557" s="564">
        <v>1</v>
      </c>
      <c r="AC1557" s="564">
        <v>1</v>
      </c>
      <c r="AD1557" s="564">
        <v>1</v>
      </c>
      <c r="AE1557" s="564">
        <v>1</v>
      </c>
      <c r="AF1557" s="564">
        <v>1</v>
      </c>
      <c r="AG1557" s="564">
        <v>1</v>
      </c>
      <c r="AH1557" s="564">
        <v>1</v>
      </c>
      <c r="AI1557" s="564">
        <v>1</v>
      </c>
      <c r="AJ1557" s="564">
        <v>1</v>
      </c>
      <c r="AK1557" s="564">
        <v>1</v>
      </c>
    </row>
    <row r="1558" spans="1:37">
      <c r="A1558">
        <v>1554</v>
      </c>
      <c r="B1558" s="564">
        <f t="shared" ca="1" si="150"/>
        <v>0</v>
      </c>
      <c r="C1558" s="564">
        <f t="shared" ca="1" si="145"/>
        <v>0</v>
      </c>
      <c r="D1558" s="564">
        <f t="shared" ca="1" si="148"/>
        <v>0</v>
      </c>
      <c r="E1558" s="564">
        <f t="shared" ca="1" si="146"/>
        <v>0</v>
      </c>
      <c r="F1558" s="564">
        <f t="shared" ca="1" si="149"/>
        <v>1</v>
      </c>
      <c r="G1558" s="564">
        <f t="shared" ca="1" si="147"/>
        <v>5.359900605531486</v>
      </c>
      <c r="H1558" s="564">
        <v>0</v>
      </c>
      <c r="I1558" s="564">
        <v>0</v>
      </c>
      <c r="J1558" s="564">
        <v>0</v>
      </c>
      <c r="K1558" s="564">
        <v>0</v>
      </c>
      <c r="L1558" s="564">
        <v>0</v>
      </c>
      <c r="M1558" s="564">
        <v>0</v>
      </c>
      <c r="N1558" s="564">
        <v>0</v>
      </c>
      <c r="O1558" s="564">
        <v>0</v>
      </c>
      <c r="P1558" s="564">
        <v>0</v>
      </c>
      <c r="Q1558" s="564">
        <v>0</v>
      </c>
      <c r="R1558" s="564">
        <v>0</v>
      </c>
      <c r="S1558" s="564">
        <v>0</v>
      </c>
      <c r="T1558" s="564">
        <v>0</v>
      </c>
      <c r="U1558" s="564">
        <v>0</v>
      </c>
      <c r="V1558" s="564">
        <v>0</v>
      </c>
      <c r="W1558" s="564">
        <v>0</v>
      </c>
      <c r="X1558" s="564">
        <v>0</v>
      </c>
      <c r="Y1558" s="564">
        <v>0</v>
      </c>
      <c r="Z1558" s="564">
        <v>0</v>
      </c>
      <c r="AA1558" s="564">
        <v>0</v>
      </c>
      <c r="AB1558" s="564">
        <v>0</v>
      </c>
      <c r="AC1558" s="564">
        <v>0</v>
      </c>
      <c r="AD1558" s="564">
        <v>0</v>
      </c>
      <c r="AE1558" s="564">
        <v>0</v>
      </c>
      <c r="AF1558" s="564">
        <v>0</v>
      </c>
      <c r="AG1558" s="564">
        <v>0</v>
      </c>
      <c r="AH1558" s="564">
        <v>0</v>
      </c>
      <c r="AI1558" s="564">
        <v>0</v>
      </c>
      <c r="AJ1558" s="564">
        <v>0</v>
      </c>
      <c r="AK1558" s="564">
        <v>0</v>
      </c>
    </row>
    <row r="1559" spans="1:37">
      <c r="A1559">
        <v>1555</v>
      </c>
      <c r="B1559" s="564">
        <f t="shared" ca="1" si="150"/>
        <v>20</v>
      </c>
      <c r="C1559" s="564">
        <f t="shared" ca="1" si="145"/>
        <v>400</v>
      </c>
      <c r="D1559" s="564">
        <f t="shared" ca="1" si="148"/>
        <v>20</v>
      </c>
      <c r="E1559" s="564">
        <f t="shared" ca="1" si="146"/>
        <v>0</v>
      </c>
      <c r="F1559" s="564">
        <f t="shared" ca="1" si="149"/>
        <v>1</v>
      </c>
      <c r="G1559" s="564">
        <f t="shared" ca="1" si="147"/>
        <v>1.9505302677003566</v>
      </c>
      <c r="H1559" s="564">
        <v>1</v>
      </c>
      <c r="I1559" s="564">
        <v>1</v>
      </c>
      <c r="J1559" s="564">
        <v>1</v>
      </c>
      <c r="K1559" s="564">
        <v>1</v>
      </c>
      <c r="L1559" s="564">
        <v>1</v>
      </c>
      <c r="M1559" s="564">
        <v>1</v>
      </c>
      <c r="N1559" s="564">
        <v>1</v>
      </c>
      <c r="O1559" s="564">
        <v>1</v>
      </c>
      <c r="P1559" s="564">
        <v>1</v>
      </c>
      <c r="Q1559" s="564">
        <v>1</v>
      </c>
      <c r="R1559" s="564">
        <v>1</v>
      </c>
      <c r="S1559" s="564">
        <v>1</v>
      </c>
      <c r="T1559" s="564">
        <v>1</v>
      </c>
      <c r="U1559" s="564">
        <v>1</v>
      </c>
      <c r="V1559" s="564">
        <v>1</v>
      </c>
      <c r="W1559" s="564">
        <v>1</v>
      </c>
      <c r="X1559" s="564">
        <v>1</v>
      </c>
      <c r="Y1559" s="564">
        <v>1</v>
      </c>
      <c r="Z1559" s="564">
        <v>1</v>
      </c>
      <c r="AA1559" s="564">
        <v>1</v>
      </c>
      <c r="AB1559" s="564">
        <v>1</v>
      </c>
      <c r="AC1559" s="564">
        <v>1</v>
      </c>
      <c r="AD1559" s="564">
        <v>1</v>
      </c>
      <c r="AE1559" s="564">
        <v>1</v>
      </c>
      <c r="AF1559" s="564">
        <v>1</v>
      </c>
      <c r="AG1559" s="564">
        <v>1</v>
      </c>
      <c r="AH1559" s="564">
        <v>1</v>
      </c>
      <c r="AI1559" s="564">
        <v>1</v>
      </c>
      <c r="AJ1559" s="564">
        <v>1</v>
      </c>
      <c r="AK1559" s="564">
        <v>1</v>
      </c>
    </row>
    <row r="1560" spans="1:37">
      <c r="A1560">
        <v>1556</v>
      </c>
      <c r="B1560" s="564">
        <f t="shared" ca="1" si="150"/>
        <v>0</v>
      </c>
      <c r="C1560" s="564">
        <f t="shared" ca="1" si="145"/>
        <v>0</v>
      </c>
      <c r="D1560" s="564">
        <f t="shared" ca="1" si="148"/>
        <v>0</v>
      </c>
      <c r="E1560" s="564">
        <f t="shared" ca="1" si="146"/>
        <v>0</v>
      </c>
      <c r="F1560" s="564">
        <f t="shared" ca="1" si="149"/>
        <v>1</v>
      </c>
      <c r="G1560" s="564">
        <f t="shared" ca="1" si="147"/>
        <v>-0.53032999590954955</v>
      </c>
      <c r="H1560" s="564">
        <v>0</v>
      </c>
      <c r="I1560" s="564">
        <v>0</v>
      </c>
      <c r="J1560" s="564">
        <v>0</v>
      </c>
      <c r="K1560" s="564">
        <v>0</v>
      </c>
      <c r="L1560" s="564">
        <v>0</v>
      </c>
      <c r="M1560" s="564">
        <v>0</v>
      </c>
      <c r="N1560" s="564">
        <v>0</v>
      </c>
      <c r="O1560" s="564">
        <v>0</v>
      </c>
      <c r="P1560" s="564">
        <v>0</v>
      </c>
      <c r="Q1560" s="564">
        <v>0</v>
      </c>
      <c r="R1560" s="564">
        <v>0</v>
      </c>
      <c r="S1560" s="564">
        <v>0</v>
      </c>
      <c r="T1560" s="564">
        <v>0</v>
      </c>
      <c r="U1560" s="564">
        <v>0</v>
      </c>
      <c r="V1560" s="564">
        <v>0</v>
      </c>
      <c r="W1560" s="564">
        <v>0</v>
      </c>
      <c r="X1560" s="564">
        <v>0</v>
      </c>
      <c r="Y1560" s="564">
        <v>0</v>
      </c>
      <c r="Z1560" s="564">
        <v>0</v>
      </c>
      <c r="AA1560" s="564">
        <v>0</v>
      </c>
      <c r="AB1560" s="564">
        <v>0</v>
      </c>
      <c r="AC1560" s="564">
        <v>0</v>
      </c>
      <c r="AD1560" s="564">
        <v>0</v>
      </c>
      <c r="AE1560" s="564">
        <v>0</v>
      </c>
      <c r="AF1560" s="564">
        <v>0</v>
      </c>
      <c r="AG1560" s="564">
        <v>0</v>
      </c>
      <c r="AH1560" s="564">
        <v>0</v>
      </c>
      <c r="AI1560" s="564">
        <v>0</v>
      </c>
      <c r="AJ1560" s="564">
        <v>0</v>
      </c>
      <c r="AK1560" s="564">
        <v>0</v>
      </c>
    </row>
    <row r="1561" spans="1:37">
      <c r="A1561">
        <v>1557</v>
      </c>
      <c r="B1561" s="564">
        <f t="shared" ca="1" si="150"/>
        <v>0</v>
      </c>
      <c r="C1561" s="564">
        <f t="shared" ca="1" si="145"/>
        <v>0</v>
      </c>
      <c r="D1561" s="564">
        <f t="shared" ca="1" si="148"/>
        <v>0</v>
      </c>
      <c r="E1561" s="564">
        <f t="shared" ca="1" si="146"/>
        <v>0</v>
      </c>
      <c r="F1561" s="564">
        <f t="shared" ca="1" si="149"/>
        <v>1</v>
      </c>
      <c r="G1561" s="564">
        <f t="shared" ca="1" si="147"/>
        <v>5.2412491093864695</v>
      </c>
      <c r="H1561" s="564">
        <v>0</v>
      </c>
      <c r="I1561" s="564">
        <v>0</v>
      </c>
      <c r="J1561" s="564">
        <v>0</v>
      </c>
      <c r="K1561" s="564">
        <v>0</v>
      </c>
      <c r="L1561" s="564">
        <v>0</v>
      </c>
      <c r="M1561" s="564">
        <v>0</v>
      </c>
      <c r="N1561" s="564">
        <v>0</v>
      </c>
      <c r="O1561" s="564">
        <v>0</v>
      </c>
      <c r="P1561" s="564">
        <v>0</v>
      </c>
      <c r="Q1561" s="564">
        <v>0</v>
      </c>
      <c r="R1561" s="564">
        <v>0</v>
      </c>
      <c r="S1561" s="564">
        <v>0</v>
      </c>
      <c r="T1561" s="564">
        <v>0</v>
      </c>
      <c r="U1561" s="564">
        <v>0</v>
      </c>
      <c r="V1561" s="564">
        <v>0</v>
      </c>
      <c r="W1561" s="564">
        <v>0</v>
      </c>
      <c r="X1561" s="564">
        <v>0</v>
      </c>
      <c r="Y1561" s="564">
        <v>0</v>
      </c>
      <c r="Z1561" s="564">
        <v>0</v>
      </c>
      <c r="AA1561" s="564">
        <v>0</v>
      </c>
      <c r="AB1561" s="564">
        <v>0</v>
      </c>
      <c r="AC1561" s="564">
        <v>0</v>
      </c>
      <c r="AD1561" s="564">
        <v>0</v>
      </c>
      <c r="AE1561" s="564">
        <v>0</v>
      </c>
      <c r="AF1561" s="564">
        <v>0</v>
      </c>
      <c r="AG1561" s="564">
        <v>0</v>
      </c>
      <c r="AH1561" s="564">
        <v>0</v>
      </c>
      <c r="AI1561" s="564">
        <v>0</v>
      </c>
      <c r="AJ1561" s="564">
        <v>0</v>
      </c>
      <c r="AK1561" s="564">
        <v>0</v>
      </c>
    </row>
    <row r="1562" spans="1:37">
      <c r="A1562">
        <v>1558</v>
      </c>
      <c r="B1562" s="564">
        <f t="shared" ca="1" si="150"/>
        <v>0</v>
      </c>
      <c r="C1562" s="564">
        <f t="shared" ca="1" si="145"/>
        <v>0</v>
      </c>
      <c r="D1562" s="564">
        <f t="shared" ca="1" si="148"/>
        <v>0</v>
      </c>
      <c r="E1562" s="564">
        <f t="shared" ca="1" si="146"/>
        <v>0</v>
      </c>
      <c r="F1562" s="564">
        <f t="shared" ca="1" si="149"/>
        <v>1</v>
      </c>
      <c r="G1562" s="564">
        <f t="shared" ca="1" si="147"/>
        <v>-3.8537079594079571</v>
      </c>
      <c r="H1562" s="564">
        <v>0</v>
      </c>
      <c r="I1562" s="564">
        <v>0</v>
      </c>
      <c r="J1562" s="564">
        <v>0</v>
      </c>
      <c r="K1562" s="564">
        <v>0</v>
      </c>
      <c r="L1562" s="564">
        <v>0</v>
      </c>
      <c r="M1562" s="564">
        <v>0</v>
      </c>
      <c r="N1562" s="564">
        <v>0</v>
      </c>
      <c r="O1562" s="564">
        <v>0</v>
      </c>
      <c r="P1562" s="564">
        <v>0</v>
      </c>
      <c r="Q1562" s="564">
        <v>0</v>
      </c>
      <c r="R1562" s="564">
        <v>0</v>
      </c>
      <c r="S1562" s="564">
        <v>0</v>
      </c>
      <c r="T1562" s="564">
        <v>0</v>
      </c>
      <c r="U1562" s="564">
        <v>0</v>
      </c>
      <c r="V1562" s="564">
        <v>0</v>
      </c>
      <c r="W1562" s="564">
        <v>0</v>
      </c>
      <c r="X1562" s="564">
        <v>0</v>
      </c>
      <c r="Y1562" s="564">
        <v>0</v>
      </c>
      <c r="Z1562" s="564">
        <v>0</v>
      </c>
      <c r="AA1562" s="564">
        <v>0</v>
      </c>
      <c r="AB1562" s="564">
        <v>0</v>
      </c>
      <c r="AC1562" s="564">
        <v>0</v>
      </c>
      <c r="AD1562" s="564">
        <v>0</v>
      </c>
      <c r="AE1562" s="564">
        <v>0</v>
      </c>
      <c r="AF1562" s="564">
        <v>0</v>
      </c>
      <c r="AG1562" s="564">
        <v>0</v>
      </c>
      <c r="AH1562" s="564">
        <v>0</v>
      </c>
      <c r="AI1562" s="564">
        <v>0</v>
      </c>
      <c r="AJ1562" s="564">
        <v>0</v>
      </c>
      <c r="AK1562" s="564">
        <v>0</v>
      </c>
    </row>
    <row r="1563" spans="1:37">
      <c r="A1563">
        <v>1559</v>
      </c>
      <c r="B1563" s="564">
        <f t="shared" ca="1" si="150"/>
        <v>0</v>
      </c>
      <c r="C1563" s="564">
        <f t="shared" ca="1" si="145"/>
        <v>0</v>
      </c>
      <c r="D1563" s="564">
        <f t="shared" ca="1" si="148"/>
        <v>0</v>
      </c>
      <c r="E1563" s="564">
        <f t="shared" ca="1" si="146"/>
        <v>0</v>
      </c>
      <c r="F1563" s="564">
        <f t="shared" ca="1" si="149"/>
        <v>1</v>
      </c>
      <c r="G1563" s="564">
        <f t="shared" ca="1" si="147"/>
        <v>-1.7555060490728467</v>
      </c>
      <c r="H1563" s="564">
        <v>0</v>
      </c>
      <c r="I1563" s="564">
        <v>0</v>
      </c>
      <c r="J1563" s="564">
        <v>0</v>
      </c>
      <c r="K1563" s="564">
        <v>0</v>
      </c>
      <c r="L1563" s="564">
        <v>0</v>
      </c>
      <c r="M1563" s="564">
        <v>0</v>
      </c>
      <c r="N1563" s="564">
        <v>0</v>
      </c>
      <c r="O1563" s="564">
        <v>0</v>
      </c>
      <c r="P1563" s="564">
        <v>0</v>
      </c>
      <c r="Q1563" s="564">
        <v>0</v>
      </c>
      <c r="R1563" s="564">
        <v>0</v>
      </c>
      <c r="S1563" s="564">
        <v>0</v>
      </c>
      <c r="T1563" s="564">
        <v>0</v>
      </c>
      <c r="U1563" s="564">
        <v>0</v>
      </c>
      <c r="V1563" s="564">
        <v>0</v>
      </c>
      <c r="W1563" s="564">
        <v>0</v>
      </c>
      <c r="X1563" s="564">
        <v>0</v>
      </c>
      <c r="Y1563" s="564">
        <v>0</v>
      </c>
      <c r="Z1563" s="564">
        <v>0</v>
      </c>
      <c r="AA1563" s="564">
        <v>0</v>
      </c>
      <c r="AB1563" s="564">
        <v>0</v>
      </c>
      <c r="AC1563" s="564">
        <v>0</v>
      </c>
      <c r="AD1563" s="564">
        <v>0</v>
      </c>
      <c r="AE1563" s="564">
        <v>0</v>
      </c>
      <c r="AF1563" s="564">
        <v>0</v>
      </c>
      <c r="AG1563" s="564">
        <v>0</v>
      </c>
      <c r="AH1563" s="564">
        <v>0</v>
      </c>
      <c r="AI1563" s="564">
        <v>0</v>
      </c>
      <c r="AJ1563" s="564">
        <v>0</v>
      </c>
      <c r="AK1563" s="564">
        <v>0</v>
      </c>
    </row>
    <row r="1564" spans="1:37">
      <c r="A1564">
        <v>1560</v>
      </c>
      <c r="B1564" s="564">
        <f t="shared" ca="1" si="150"/>
        <v>0</v>
      </c>
      <c r="C1564" s="564">
        <f t="shared" ca="1" si="145"/>
        <v>0</v>
      </c>
      <c r="D1564" s="564">
        <f t="shared" ca="1" si="148"/>
        <v>0</v>
      </c>
      <c r="E1564" s="564">
        <f t="shared" ca="1" si="146"/>
        <v>0</v>
      </c>
      <c r="F1564" s="564">
        <f t="shared" ca="1" si="149"/>
        <v>1</v>
      </c>
      <c r="G1564" s="564">
        <f t="shared" ca="1" si="147"/>
        <v>1.27549345364524</v>
      </c>
      <c r="H1564" s="564">
        <v>0</v>
      </c>
      <c r="I1564" s="564">
        <v>0</v>
      </c>
      <c r="J1564" s="564">
        <v>0</v>
      </c>
      <c r="K1564" s="564">
        <v>0</v>
      </c>
      <c r="L1564" s="564">
        <v>0</v>
      </c>
      <c r="M1564" s="564">
        <v>0</v>
      </c>
      <c r="N1564" s="564">
        <v>0</v>
      </c>
      <c r="O1564" s="564">
        <v>0</v>
      </c>
      <c r="P1564" s="564">
        <v>0</v>
      </c>
      <c r="Q1564" s="564">
        <v>0</v>
      </c>
      <c r="R1564" s="564">
        <v>0</v>
      </c>
      <c r="S1564" s="564">
        <v>0</v>
      </c>
      <c r="T1564" s="564">
        <v>0</v>
      </c>
      <c r="U1564" s="564">
        <v>0</v>
      </c>
      <c r="V1564" s="564">
        <v>0</v>
      </c>
      <c r="W1564" s="564">
        <v>0</v>
      </c>
      <c r="X1564" s="564">
        <v>0</v>
      </c>
      <c r="Y1564" s="564">
        <v>0</v>
      </c>
      <c r="Z1564" s="564">
        <v>0</v>
      </c>
      <c r="AA1564" s="564">
        <v>0</v>
      </c>
      <c r="AB1564" s="564">
        <v>0</v>
      </c>
      <c r="AC1564" s="564">
        <v>0</v>
      </c>
      <c r="AD1564" s="564">
        <v>0</v>
      </c>
      <c r="AE1564" s="564">
        <v>0</v>
      </c>
      <c r="AF1564" s="564">
        <v>0</v>
      </c>
      <c r="AG1564" s="564">
        <v>0</v>
      </c>
      <c r="AH1564" s="564">
        <v>0</v>
      </c>
      <c r="AI1564" s="564">
        <v>0</v>
      </c>
      <c r="AJ1564" s="564">
        <v>0</v>
      </c>
      <c r="AK1564" s="564">
        <v>0</v>
      </c>
    </row>
    <row r="1565" spans="1:37">
      <c r="A1565">
        <v>1561</v>
      </c>
      <c r="B1565" s="564">
        <f t="shared" ca="1" si="150"/>
        <v>20</v>
      </c>
      <c r="C1565" s="564">
        <f t="shared" ca="1" si="145"/>
        <v>400</v>
      </c>
      <c r="D1565" s="564">
        <f t="shared" ca="1" si="148"/>
        <v>20</v>
      </c>
      <c r="E1565" s="564">
        <f t="shared" ca="1" si="146"/>
        <v>0</v>
      </c>
      <c r="F1565" s="564">
        <f t="shared" ca="1" si="149"/>
        <v>1</v>
      </c>
      <c r="G1565" s="564">
        <f t="shared" ca="1" si="147"/>
        <v>-2.9234053942775082</v>
      </c>
      <c r="H1565" s="564">
        <v>1</v>
      </c>
      <c r="I1565" s="564">
        <v>1</v>
      </c>
      <c r="J1565" s="564">
        <v>1</v>
      </c>
      <c r="K1565" s="564">
        <v>1</v>
      </c>
      <c r="L1565" s="564">
        <v>1</v>
      </c>
      <c r="M1565" s="564">
        <v>1</v>
      </c>
      <c r="N1565" s="564">
        <v>1</v>
      </c>
      <c r="O1565" s="564">
        <v>1</v>
      </c>
      <c r="P1565" s="564">
        <v>1</v>
      </c>
      <c r="Q1565" s="564">
        <v>1</v>
      </c>
      <c r="R1565" s="564">
        <v>1</v>
      </c>
      <c r="S1565" s="564">
        <v>1</v>
      </c>
      <c r="T1565" s="564">
        <v>1</v>
      </c>
      <c r="U1565" s="564">
        <v>1</v>
      </c>
      <c r="V1565" s="564">
        <v>1</v>
      </c>
      <c r="W1565" s="564">
        <v>1</v>
      </c>
      <c r="X1565" s="564">
        <v>1</v>
      </c>
      <c r="Y1565" s="564">
        <v>1</v>
      </c>
      <c r="Z1565" s="564">
        <v>1</v>
      </c>
      <c r="AA1565" s="564">
        <v>1</v>
      </c>
      <c r="AB1565" s="564">
        <v>1</v>
      </c>
      <c r="AC1565" s="564">
        <v>1</v>
      </c>
      <c r="AD1565" s="564">
        <v>1</v>
      </c>
      <c r="AE1565" s="564">
        <v>1</v>
      </c>
      <c r="AF1565" s="564">
        <v>1</v>
      </c>
      <c r="AG1565" s="564">
        <v>1</v>
      </c>
      <c r="AH1565" s="564">
        <v>1</v>
      </c>
      <c r="AI1565" s="564">
        <v>1</v>
      </c>
      <c r="AJ1565" s="564">
        <v>1</v>
      </c>
      <c r="AK1565" s="564">
        <v>1</v>
      </c>
    </row>
    <row r="1566" spans="1:37">
      <c r="A1566">
        <v>1562</v>
      </c>
      <c r="B1566" s="564">
        <f t="shared" ca="1" si="150"/>
        <v>20</v>
      </c>
      <c r="C1566" s="564">
        <f t="shared" ca="1" si="145"/>
        <v>400</v>
      </c>
      <c r="D1566" s="564">
        <f t="shared" ca="1" si="148"/>
        <v>20</v>
      </c>
      <c r="E1566" s="564">
        <f t="shared" ca="1" si="146"/>
        <v>0</v>
      </c>
      <c r="F1566" s="564">
        <f t="shared" ca="1" si="149"/>
        <v>1</v>
      </c>
      <c r="G1566" s="564">
        <f t="shared" ca="1" si="147"/>
        <v>0.28457869032218608</v>
      </c>
      <c r="H1566" s="564">
        <v>1</v>
      </c>
      <c r="I1566" s="564">
        <v>1</v>
      </c>
      <c r="J1566" s="564">
        <v>1</v>
      </c>
      <c r="K1566" s="564">
        <v>1</v>
      </c>
      <c r="L1566" s="564">
        <v>1</v>
      </c>
      <c r="M1566" s="564">
        <v>1</v>
      </c>
      <c r="N1566" s="564">
        <v>1</v>
      </c>
      <c r="O1566" s="564">
        <v>1</v>
      </c>
      <c r="P1566" s="564">
        <v>1</v>
      </c>
      <c r="Q1566" s="564">
        <v>1</v>
      </c>
      <c r="R1566" s="564">
        <v>1</v>
      </c>
      <c r="S1566" s="564">
        <v>1</v>
      </c>
      <c r="T1566" s="564">
        <v>1</v>
      </c>
      <c r="U1566" s="564">
        <v>1</v>
      </c>
      <c r="V1566" s="564">
        <v>1</v>
      </c>
      <c r="W1566" s="564">
        <v>1</v>
      </c>
      <c r="X1566" s="564">
        <v>1</v>
      </c>
      <c r="Y1566" s="564">
        <v>1</v>
      </c>
      <c r="Z1566" s="564">
        <v>1</v>
      </c>
      <c r="AA1566" s="564">
        <v>1</v>
      </c>
      <c r="AB1566" s="564">
        <v>1</v>
      </c>
      <c r="AC1566" s="564">
        <v>1</v>
      </c>
      <c r="AD1566" s="564">
        <v>1</v>
      </c>
      <c r="AE1566" s="564">
        <v>1</v>
      </c>
      <c r="AF1566" s="564">
        <v>1</v>
      </c>
      <c r="AG1566" s="564">
        <v>1</v>
      </c>
      <c r="AH1566" s="564">
        <v>1</v>
      </c>
      <c r="AI1566" s="564">
        <v>1</v>
      </c>
      <c r="AJ1566" s="564">
        <v>1</v>
      </c>
      <c r="AK1566" s="564">
        <v>1</v>
      </c>
    </row>
    <row r="1567" spans="1:37">
      <c r="A1567">
        <v>1563</v>
      </c>
      <c r="B1567" s="564">
        <f t="shared" ca="1" si="150"/>
        <v>20</v>
      </c>
      <c r="C1567" s="564">
        <f t="shared" ca="1" si="145"/>
        <v>400</v>
      </c>
      <c r="D1567" s="564">
        <f t="shared" ca="1" si="148"/>
        <v>20</v>
      </c>
      <c r="E1567" s="564">
        <f t="shared" ca="1" si="146"/>
        <v>0</v>
      </c>
      <c r="F1567" s="564">
        <f t="shared" ca="1" si="149"/>
        <v>1</v>
      </c>
      <c r="G1567" s="564">
        <f t="shared" ca="1" si="147"/>
        <v>-0.49497869884629631</v>
      </c>
      <c r="H1567" s="564">
        <v>1</v>
      </c>
      <c r="I1567" s="564">
        <v>1</v>
      </c>
      <c r="J1567" s="564">
        <v>1</v>
      </c>
      <c r="K1567" s="564">
        <v>1</v>
      </c>
      <c r="L1567" s="564">
        <v>1</v>
      </c>
      <c r="M1567" s="564">
        <v>1</v>
      </c>
      <c r="N1567" s="564">
        <v>1</v>
      </c>
      <c r="O1567" s="564">
        <v>1</v>
      </c>
      <c r="P1567" s="564">
        <v>1</v>
      </c>
      <c r="Q1567" s="564">
        <v>1</v>
      </c>
      <c r="R1567" s="564">
        <v>1</v>
      </c>
      <c r="S1567" s="564">
        <v>1</v>
      </c>
      <c r="T1567" s="564">
        <v>1</v>
      </c>
      <c r="U1567" s="564">
        <v>1</v>
      </c>
      <c r="V1567" s="564">
        <v>1</v>
      </c>
      <c r="W1567" s="564">
        <v>1</v>
      </c>
      <c r="X1567" s="564">
        <v>1</v>
      </c>
      <c r="Y1567" s="564">
        <v>1</v>
      </c>
      <c r="Z1567" s="564">
        <v>1</v>
      </c>
      <c r="AA1567" s="564">
        <v>1</v>
      </c>
      <c r="AB1567" s="564">
        <v>1</v>
      </c>
      <c r="AC1567" s="564">
        <v>1</v>
      </c>
      <c r="AD1567" s="564">
        <v>1</v>
      </c>
      <c r="AE1567" s="564">
        <v>1</v>
      </c>
      <c r="AF1567" s="564">
        <v>1</v>
      </c>
      <c r="AG1567" s="564">
        <v>1</v>
      </c>
      <c r="AH1567" s="564">
        <v>1</v>
      </c>
      <c r="AI1567" s="564">
        <v>1</v>
      </c>
      <c r="AJ1567" s="564">
        <v>1</v>
      </c>
      <c r="AK1567" s="564">
        <v>1</v>
      </c>
    </row>
    <row r="1568" spans="1:37">
      <c r="A1568">
        <v>1564</v>
      </c>
      <c r="B1568" s="564">
        <f t="shared" ca="1" si="150"/>
        <v>0</v>
      </c>
      <c r="C1568" s="564">
        <f t="shared" ca="1" si="145"/>
        <v>0</v>
      </c>
      <c r="D1568" s="564">
        <f t="shared" ca="1" si="148"/>
        <v>0</v>
      </c>
      <c r="E1568" s="564">
        <f t="shared" ca="1" si="146"/>
        <v>0</v>
      </c>
      <c r="F1568" s="564">
        <f t="shared" ca="1" si="149"/>
        <v>1</v>
      </c>
      <c r="G1568" s="564">
        <f t="shared" ca="1" si="147"/>
        <v>2.3928676856275315</v>
      </c>
      <c r="H1568" s="564">
        <v>0</v>
      </c>
      <c r="I1568" s="564">
        <v>0</v>
      </c>
      <c r="J1568" s="564">
        <v>0</v>
      </c>
      <c r="K1568" s="564">
        <v>0</v>
      </c>
      <c r="L1568" s="564">
        <v>0</v>
      </c>
      <c r="M1568" s="564">
        <v>0</v>
      </c>
      <c r="N1568" s="564">
        <v>0</v>
      </c>
      <c r="O1568" s="564">
        <v>0</v>
      </c>
      <c r="P1568" s="564">
        <v>0</v>
      </c>
      <c r="Q1568" s="564">
        <v>0</v>
      </c>
      <c r="R1568" s="564">
        <v>0</v>
      </c>
      <c r="S1568" s="564">
        <v>0</v>
      </c>
      <c r="T1568" s="564">
        <v>0</v>
      </c>
      <c r="U1568" s="564">
        <v>0</v>
      </c>
      <c r="V1568" s="564">
        <v>0</v>
      </c>
      <c r="W1568" s="564">
        <v>0</v>
      </c>
      <c r="X1568" s="564">
        <v>0</v>
      </c>
      <c r="Y1568" s="564">
        <v>0</v>
      </c>
      <c r="Z1568" s="564">
        <v>0</v>
      </c>
      <c r="AA1568" s="564">
        <v>0</v>
      </c>
      <c r="AB1568" s="564">
        <v>0</v>
      </c>
      <c r="AC1568" s="564">
        <v>0</v>
      </c>
      <c r="AD1568" s="564">
        <v>0</v>
      </c>
      <c r="AE1568" s="564">
        <v>0</v>
      </c>
      <c r="AF1568" s="564">
        <v>0</v>
      </c>
      <c r="AG1568" s="564">
        <v>0</v>
      </c>
      <c r="AH1568" s="564">
        <v>0</v>
      </c>
      <c r="AI1568" s="564">
        <v>0</v>
      </c>
      <c r="AJ1568" s="564">
        <v>0</v>
      </c>
      <c r="AK1568" s="564">
        <v>0</v>
      </c>
    </row>
    <row r="1569" spans="1:37">
      <c r="A1569">
        <v>1565</v>
      </c>
      <c r="B1569" s="564">
        <f t="shared" ca="1" si="150"/>
        <v>0</v>
      </c>
      <c r="C1569" s="564">
        <f t="shared" ca="1" si="145"/>
        <v>0</v>
      </c>
      <c r="D1569" s="564">
        <f t="shared" ca="1" si="148"/>
        <v>0</v>
      </c>
      <c r="E1569" s="564">
        <f t="shared" ca="1" si="146"/>
        <v>0</v>
      </c>
      <c r="F1569" s="564">
        <f t="shared" ca="1" si="149"/>
        <v>1</v>
      </c>
      <c r="G1569" s="564">
        <f t="shared" ca="1" si="147"/>
        <v>6.6532087372773656</v>
      </c>
      <c r="H1569" s="564">
        <v>0</v>
      </c>
      <c r="I1569" s="564">
        <v>0</v>
      </c>
      <c r="J1569" s="564">
        <v>0</v>
      </c>
      <c r="K1569" s="564">
        <v>0</v>
      </c>
      <c r="L1569" s="564">
        <v>0</v>
      </c>
      <c r="M1569" s="564">
        <v>0</v>
      </c>
      <c r="N1569" s="564">
        <v>0</v>
      </c>
      <c r="O1569" s="564">
        <v>0</v>
      </c>
      <c r="P1569" s="564">
        <v>0</v>
      </c>
      <c r="Q1569" s="564">
        <v>0</v>
      </c>
      <c r="R1569" s="564">
        <v>0</v>
      </c>
      <c r="S1569" s="564">
        <v>0</v>
      </c>
      <c r="T1569" s="564">
        <v>0</v>
      </c>
      <c r="U1569" s="564">
        <v>0</v>
      </c>
      <c r="V1569" s="564">
        <v>0</v>
      </c>
      <c r="W1569" s="564">
        <v>0</v>
      </c>
      <c r="X1569" s="564">
        <v>0</v>
      </c>
      <c r="Y1569" s="564">
        <v>0</v>
      </c>
      <c r="Z1569" s="564">
        <v>0</v>
      </c>
      <c r="AA1569" s="564">
        <v>0</v>
      </c>
      <c r="AB1569" s="564">
        <v>0</v>
      </c>
      <c r="AC1569" s="564">
        <v>0</v>
      </c>
      <c r="AD1569" s="564">
        <v>0</v>
      </c>
      <c r="AE1569" s="564">
        <v>0</v>
      </c>
      <c r="AF1569" s="564">
        <v>0</v>
      </c>
      <c r="AG1569" s="564">
        <v>0</v>
      </c>
      <c r="AH1569" s="564">
        <v>0</v>
      </c>
      <c r="AI1569" s="564">
        <v>0</v>
      </c>
      <c r="AJ1569" s="564">
        <v>0</v>
      </c>
      <c r="AK1569" s="564">
        <v>0</v>
      </c>
    </row>
    <row r="1570" spans="1:37">
      <c r="A1570">
        <v>1566</v>
      </c>
      <c r="B1570" s="564">
        <f t="shared" ca="1" si="150"/>
        <v>20</v>
      </c>
      <c r="C1570" s="564">
        <f t="shared" ca="1" si="145"/>
        <v>400</v>
      </c>
      <c r="D1570" s="564">
        <f t="shared" ca="1" si="148"/>
        <v>20</v>
      </c>
      <c r="E1570" s="564">
        <f t="shared" ca="1" si="146"/>
        <v>0</v>
      </c>
      <c r="F1570" s="564">
        <f t="shared" ca="1" si="149"/>
        <v>1</v>
      </c>
      <c r="G1570" s="564">
        <f t="shared" ca="1" si="147"/>
        <v>0.21625314383197425</v>
      </c>
      <c r="H1570" s="564">
        <v>1</v>
      </c>
      <c r="I1570" s="564">
        <v>1</v>
      </c>
      <c r="J1570" s="564">
        <v>1</v>
      </c>
      <c r="K1570" s="564">
        <v>1</v>
      </c>
      <c r="L1570" s="564">
        <v>1</v>
      </c>
      <c r="M1570" s="564">
        <v>1</v>
      </c>
      <c r="N1570" s="564">
        <v>1</v>
      </c>
      <c r="O1570" s="564">
        <v>1</v>
      </c>
      <c r="P1570" s="564">
        <v>1</v>
      </c>
      <c r="Q1570" s="564">
        <v>1</v>
      </c>
      <c r="R1570" s="564">
        <v>1</v>
      </c>
      <c r="S1570" s="564">
        <v>1</v>
      </c>
      <c r="T1570" s="564">
        <v>1</v>
      </c>
      <c r="U1570" s="564">
        <v>1</v>
      </c>
      <c r="V1570" s="564">
        <v>1</v>
      </c>
      <c r="W1570" s="564">
        <v>1</v>
      </c>
      <c r="X1570" s="564">
        <v>1</v>
      </c>
      <c r="Y1570" s="564">
        <v>1</v>
      </c>
      <c r="Z1570" s="564">
        <v>1</v>
      </c>
      <c r="AA1570" s="564">
        <v>1</v>
      </c>
      <c r="AB1570" s="564">
        <v>1</v>
      </c>
      <c r="AC1570" s="564">
        <v>1</v>
      </c>
      <c r="AD1570" s="564">
        <v>1</v>
      </c>
      <c r="AE1570" s="564">
        <v>1</v>
      </c>
      <c r="AF1570" s="564">
        <v>1</v>
      </c>
      <c r="AG1570" s="564">
        <v>1</v>
      </c>
      <c r="AH1570" s="564">
        <v>1</v>
      </c>
      <c r="AI1570" s="564">
        <v>1</v>
      </c>
      <c r="AJ1570" s="564">
        <v>1</v>
      </c>
      <c r="AK1570" s="564">
        <v>1</v>
      </c>
    </row>
    <row r="1571" spans="1:37">
      <c r="A1571">
        <v>1567</v>
      </c>
      <c r="B1571" s="564">
        <f t="shared" ca="1" si="150"/>
        <v>0</v>
      </c>
      <c r="C1571" s="564">
        <f t="shared" ca="1" si="145"/>
        <v>0</v>
      </c>
      <c r="D1571" s="564">
        <f t="shared" ca="1" si="148"/>
        <v>0</v>
      </c>
      <c r="E1571" s="564">
        <f t="shared" ca="1" si="146"/>
        <v>0</v>
      </c>
      <c r="F1571" s="564">
        <f t="shared" ca="1" si="149"/>
        <v>1</v>
      </c>
      <c r="G1571" s="564">
        <f t="shared" ca="1" si="147"/>
        <v>-4.0870201075724584</v>
      </c>
      <c r="H1571" s="564">
        <v>0</v>
      </c>
      <c r="I1571" s="564">
        <v>0</v>
      </c>
      <c r="J1571" s="564">
        <v>0</v>
      </c>
      <c r="K1571" s="564">
        <v>0</v>
      </c>
      <c r="L1571" s="564">
        <v>0</v>
      </c>
      <c r="M1571" s="564">
        <v>0</v>
      </c>
      <c r="N1571" s="564">
        <v>0</v>
      </c>
      <c r="O1571" s="564">
        <v>0</v>
      </c>
      <c r="P1571" s="564">
        <v>0</v>
      </c>
      <c r="Q1571" s="564">
        <v>0</v>
      </c>
      <c r="R1571" s="564">
        <v>0</v>
      </c>
      <c r="S1571" s="564">
        <v>0</v>
      </c>
      <c r="T1571" s="564">
        <v>0</v>
      </c>
      <c r="U1571" s="564">
        <v>0</v>
      </c>
      <c r="V1571" s="564">
        <v>0</v>
      </c>
      <c r="W1571" s="564">
        <v>0</v>
      </c>
      <c r="X1571" s="564">
        <v>0</v>
      </c>
      <c r="Y1571" s="564">
        <v>0</v>
      </c>
      <c r="Z1571" s="564">
        <v>0</v>
      </c>
      <c r="AA1571" s="564">
        <v>0</v>
      </c>
      <c r="AB1571" s="564">
        <v>0</v>
      </c>
      <c r="AC1571" s="564">
        <v>0</v>
      </c>
      <c r="AD1571" s="564">
        <v>0</v>
      </c>
      <c r="AE1571" s="564">
        <v>0</v>
      </c>
      <c r="AF1571" s="564">
        <v>0</v>
      </c>
      <c r="AG1571" s="564">
        <v>0</v>
      </c>
      <c r="AH1571" s="564">
        <v>0</v>
      </c>
      <c r="AI1571" s="564">
        <v>0</v>
      </c>
      <c r="AJ1571" s="564">
        <v>0</v>
      </c>
      <c r="AK1571" s="564">
        <v>0</v>
      </c>
    </row>
    <row r="1572" spans="1:37">
      <c r="A1572">
        <v>1568</v>
      </c>
      <c r="B1572" s="564">
        <f t="shared" ca="1" si="150"/>
        <v>20</v>
      </c>
      <c r="C1572" s="564">
        <f t="shared" ca="1" si="145"/>
        <v>400</v>
      </c>
      <c r="D1572" s="564">
        <f t="shared" ca="1" si="148"/>
        <v>20</v>
      </c>
      <c r="E1572" s="564">
        <f t="shared" ca="1" si="146"/>
        <v>0</v>
      </c>
      <c r="F1572" s="564">
        <f t="shared" ca="1" si="149"/>
        <v>1</v>
      </c>
      <c r="G1572" s="564">
        <f t="shared" ca="1" si="147"/>
        <v>0.85341867791342296</v>
      </c>
      <c r="H1572" s="564">
        <v>1</v>
      </c>
      <c r="I1572" s="564">
        <v>1</v>
      </c>
      <c r="J1572" s="564">
        <v>1</v>
      </c>
      <c r="K1572" s="564">
        <v>1</v>
      </c>
      <c r="L1572" s="564">
        <v>1</v>
      </c>
      <c r="M1572" s="564">
        <v>1</v>
      </c>
      <c r="N1572" s="564">
        <v>1</v>
      </c>
      <c r="O1572" s="564">
        <v>1</v>
      </c>
      <c r="P1572" s="564">
        <v>1</v>
      </c>
      <c r="Q1572" s="564">
        <v>1</v>
      </c>
      <c r="R1572" s="564">
        <v>1</v>
      </c>
      <c r="S1572" s="564">
        <v>1</v>
      </c>
      <c r="T1572" s="564">
        <v>1</v>
      </c>
      <c r="U1572" s="564">
        <v>1</v>
      </c>
      <c r="V1572" s="564">
        <v>1</v>
      </c>
      <c r="W1572" s="564">
        <v>1</v>
      </c>
      <c r="X1572" s="564">
        <v>1</v>
      </c>
      <c r="Y1572" s="564">
        <v>1</v>
      </c>
      <c r="Z1572" s="564">
        <v>1</v>
      </c>
      <c r="AA1572" s="564">
        <v>1</v>
      </c>
      <c r="AB1572" s="564">
        <v>1</v>
      </c>
      <c r="AC1572" s="564">
        <v>1</v>
      </c>
      <c r="AD1572" s="564">
        <v>1</v>
      </c>
      <c r="AE1572" s="564">
        <v>1</v>
      </c>
      <c r="AF1572" s="564">
        <v>1</v>
      </c>
      <c r="AG1572" s="564">
        <v>1</v>
      </c>
      <c r="AH1572" s="564">
        <v>1</v>
      </c>
      <c r="AI1572" s="564">
        <v>1</v>
      </c>
      <c r="AJ1572" s="564">
        <v>1</v>
      </c>
      <c r="AK1572" s="564">
        <v>1</v>
      </c>
    </row>
    <row r="1573" spans="1:37">
      <c r="A1573">
        <v>1569</v>
      </c>
      <c r="B1573" s="564">
        <f t="shared" ca="1" si="150"/>
        <v>0</v>
      </c>
      <c r="C1573" s="564">
        <f t="shared" ca="1" si="145"/>
        <v>0</v>
      </c>
      <c r="D1573" s="564">
        <f t="shared" ca="1" si="148"/>
        <v>0</v>
      </c>
      <c r="E1573" s="564">
        <f t="shared" ca="1" si="146"/>
        <v>0</v>
      </c>
      <c r="F1573" s="564">
        <f t="shared" ca="1" si="149"/>
        <v>1</v>
      </c>
      <c r="G1573" s="564">
        <f t="shared" ca="1" si="147"/>
        <v>-1.4926006314180507E-2</v>
      </c>
      <c r="H1573" s="564">
        <v>0</v>
      </c>
      <c r="I1573" s="564">
        <v>0</v>
      </c>
      <c r="J1573" s="564">
        <v>0</v>
      </c>
      <c r="K1573" s="564">
        <v>0</v>
      </c>
      <c r="L1573" s="564">
        <v>0</v>
      </c>
      <c r="M1573" s="564">
        <v>0</v>
      </c>
      <c r="N1573" s="564">
        <v>0</v>
      </c>
      <c r="O1573" s="564">
        <v>0</v>
      </c>
      <c r="P1573" s="564">
        <v>0</v>
      </c>
      <c r="Q1573" s="564">
        <v>0</v>
      </c>
      <c r="R1573" s="564">
        <v>0</v>
      </c>
      <c r="S1573" s="564">
        <v>0</v>
      </c>
      <c r="T1573" s="564">
        <v>0</v>
      </c>
      <c r="U1573" s="564">
        <v>0</v>
      </c>
      <c r="V1573" s="564">
        <v>0</v>
      </c>
      <c r="W1573" s="564">
        <v>0</v>
      </c>
      <c r="X1573" s="564">
        <v>0</v>
      </c>
      <c r="Y1573" s="564">
        <v>0</v>
      </c>
      <c r="Z1573" s="564">
        <v>0</v>
      </c>
      <c r="AA1573" s="564">
        <v>0</v>
      </c>
      <c r="AB1573" s="564">
        <v>0</v>
      </c>
      <c r="AC1573" s="564">
        <v>0</v>
      </c>
      <c r="AD1573" s="564">
        <v>0</v>
      </c>
      <c r="AE1573" s="564">
        <v>0</v>
      </c>
      <c r="AF1573" s="564">
        <v>0</v>
      </c>
      <c r="AG1573" s="564">
        <v>0</v>
      </c>
      <c r="AH1573" s="564">
        <v>0</v>
      </c>
      <c r="AI1573" s="564">
        <v>0</v>
      </c>
      <c r="AJ1573" s="564">
        <v>0</v>
      </c>
      <c r="AK1573" s="564">
        <v>0</v>
      </c>
    </row>
    <row r="1574" spans="1:37">
      <c r="A1574">
        <v>1570</v>
      </c>
      <c r="B1574" s="564">
        <f t="shared" ca="1" si="150"/>
        <v>20</v>
      </c>
      <c r="C1574" s="564">
        <f t="shared" ca="1" si="145"/>
        <v>400</v>
      </c>
      <c r="D1574" s="564">
        <f t="shared" ca="1" si="148"/>
        <v>20</v>
      </c>
      <c r="E1574" s="564">
        <f t="shared" ca="1" si="146"/>
        <v>0</v>
      </c>
      <c r="F1574" s="564">
        <f t="shared" ca="1" si="149"/>
        <v>1</v>
      </c>
      <c r="G1574" s="564">
        <f t="shared" ca="1" si="147"/>
        <v>2.3826732357842118</v>
      </c>
      <c r="H1574" s="564">
        <v>1</v>
      </c>
      <c r="I1574" s="564">
        <v>1</v>
      </c>
      <c r="J1574" s="564">
        <v>1</v>
      </c>
      <c r="K1574" s="564">
        <v>1</v>
      </c>
      <c r="L1574" s="564">
        <v>1</v>
      </c>
      <c r="M1574" s="564">
        <v>1</v>
      </c>
      <c r="N1574" s="564">
        <v>1</v>
      </c>
      <c r="O1574" s="564">
        <v>1</v>
      </c>
      <c r="P1574" s="564">
        <v>1</v>
      </c>
      <c r="Q1574" s="564">
        <v>1</v>
      </c>
      <c r="R1574" s="564">
        <v>1</v>
      </c>
      <c r="S1574" s="564">
        <v>1</v>
      </c>
      <c r="T1574" s="564">
        <v>1</v>
      </c>
      <c r="U1574" s="564">
        <v>1</v>
      </c>
      <c r="V1574" s="564">
        <v>1</v>
      </c>
      <c r="W1574" s="564">
        <v>1</v>
      </c>
      <c r="X1574" s="564">
        <v>1</v>
      </c>
      <c r="Y1574" s="564">
        <v>1</v>
      </c>
      <c r="Z1574" s="564">
        <v>1</v>
      </c>
      <c r="AA1574" s="564">
        <v>1</v>
      </c>
      <c r="AB1574" s="564">
        <v>1</v>
      </c>
      <c r="AC1574" s="564">
        <v>1</v>
      </c>
      <c r="AD1574" s="564">
        <v>1</v>
      </c>
      <c r="AE1574" s="564">
        <v>1</v>
      </c>
      <c r="AF1574" s="564">
        <v>1</v>
      </c>
      <c r="AG1574" s="564">
        <v>1</v>
      </c>
      <c r="AH1574" s="564">
        <v>1</v>
      </c>
      <c r="AI1574" s="564">
        <v>1</v>
      </c>
      <c r="AJ1574" s="564">
        <v>1</v>
      </c>
      <c r="AK1574" s="564">
        <v>1</v>
      </c>
    </row>
    <row r="1575" spans="1:37">
      <c r="A1575">
        <v>1571</v>
      </c>
      <c r="B1575" s="564">
        <f t="shared" ca="1" si="150"/>
        <v>20</v>
      </c>
      <c r="C1575" s="564">
        <f t="shared" ca="1" si="145"/>
        <v>400</v>
      </c>
      <c r="D1575" s="564">
        <f t="shared" ca="1" si="148"/>
        <v>20</v>
      </c>
      <c r="E1575" s="564">
        <f t="shared" ca="1" si="146"/>
        <v>0</v>
      </c>
      <c r="F1575" s="564">
        <f t="shared" ca="1" si="149"/>
        <v>1</v>
      </c>
      <c r="G1575" s="564">
        <f t="shared" ca="1" si="147"/>
        <v>3.2367623209212391</v>
      </c>
      <c r="H1575" s="564">
        <v>1</v>
      </c>
      <c r="I1575" s="564">
        <v>1</v>
      </c>
      <c r="J1575" s="564">
        <v>1</v>
      </c>
      <c r="K1575" s="564">
        <v>1</v>
      </c>
      <c r="L1575" s="564">
        <v>1</v>
      </c>
      <c r="M1575" s="564">
        <v>1</v>
      </c>
      <c r="N1575" s="564">
        <v>1</v>
      </c>
      <c r="O1575" s="564">
        <v>1</v>
      </c>
      <c r="P1575" s="564">
        <v>1</v>
      </c>
      <c r="Q1575" s="564">
        <v>1</v>
      </c>
      <c r="R1575" s="564">
        <v>1</v>
      </c>
      <c r="S1575" s="564">
        <v>1</v>
      </c>
      <c r="T1575" s="564">
        <v>1</v>
      </c>
      <c r="U1575" s="564">
        <v>1</v>
      </c>
      <c r="V1575" s="564">
        <v>1</v>
      </c>
      <c r="W1575" s="564">
        <v>1</v>
      </c>
      <c r="X1575" s="564">
        <v>1</v>
      </c>
      <c r="Y1575" s="564">
        <v>1</v>
      </c>
      <c r="Z1575" s="564">
        <v>1</v>
      </c>
      <c r="AA1575" s="564">
        <v>1</v>
      </c>
      <c r="AB1575" s="564">
        <v>1</v>
      </c>
      <c r="AC1575" s="564">
        <v>1</v>
      </c>
      <c r="AD1575" s="564">
        <v>1</v>
      </c>
      <c r="AE1575" s="564">
        <v>1</v>
      </c>
      <c r="AF1575" s="564">
        <v>1</v>
      </c>
      <c r="AG1575" s="564">
        <v>1</v>
      </c>
      <c r="AH1575" s="564">
        <v>1</v>
      </c>
      <c r="AI1575" s="564">
        <v>1</v>
      </c>
      <c r="AJ1575" s="564">
        <v>1</v>
      </c>
      <c r="AK1575" s="564">
        <v>1</v>
      </c>
    </row>
    <row r="1576" spans="1:37">
      <c r="A1576">
        <v>1572</v>
      </c>
      <c r="B1576" s="564">
        <f t="shared" ca="1" si="150"/>
        <v>0</v>
      </c>
      <c r="C1576" s="564">
        <f t="shared" ca="1" si="145"/>
        <v>0</v>
      </c>
      <c r="D1576" s="564">
        <f t="shared" ca="1" si="148"/>
        <v>0</v>
      </c>
      <c r="E1576" s="564">
        <f t="shared" ca="1" si="146"/>
        <v>0</v>
      </c>
      <c r="F1576" s="564">
        <f t="shared" ca="1" si="149"/>
        <v>1</v>
      </c>
      <c r="G1576" s="564">
        <f t="shared" ca="1" si="147"/>
        <v>12.649667585995491</v>
      </c>
      <c r="H1576" s="564">
        <v>0</v>
      </c>
      <c r="I1576" s="564">
        <v>0</v>
      </c>
      <c r="J1576" s="564">
        <v>0</v>
      </c>
      <c r="K1576" s="564">
        <v>0</v>
      </c>
      <c r="L1576" s="564">
        <v>0</v>
      </c>
      <c r="M1576" s="564">
        <v>0</v>
      </c>
      <c r="N1576" s="564">
        <v>0</v>
      </c>
      <c r="O1576" s="564">
        <v>0</v>
      </c>
      <c r="P1576" s="564">
        <v>0</v>
      </c>
      <c r="Q1576" s="564">
        <v>0</v>
      </c>
      <c r="R1576" s="564">
        <v>0</v>
      </c>
      <c r="S1576" s="564">
        <v>0</v>
      </c>
      <c r="T1576" s="564">
        <v>0</v>
      </c>
      <c r="U1576" s="564">
        <v>0</v>
      </c>
      <c r="V1576" s="564">
        <v>0</v>
      </c>
      <c r="W1576" s="564">
        <v>0</v>
      </c>
      <c r="X1576" s="564">
        <v>0</v>
      </c>
      <c r="Y1576" s="564">
        <v>0</v>
      </c>
      <c r="Z1576" s="564">
        <v>0</v>
      </c>
      <c r="AA1576" s="564">
        <v>0</v>
      </c>
      <c r="AB1576" s="564">
        <v>0</v>
      </c>
      <c r="AC1576" s="564">
        <v>0</v>
      </c>
      <c r="AD1576" s="564">
        <v>0</v>
      </c>
      <c r="AE1576" s="564">
        <v>0</v>
      </c>
      <c r="AF1576" s="564">
        <v>0</v>
      </c>
      <c r="AG1576" s="564">
        <v>0</v>
      </c>
      <c r="AH1576" s="564">
        <v>0</v>
      </c>
      <c r="AI1576" s="564">
        <v>0</v>
      </c>
      <c r="AJ1576" s="564">
        <v>0</v>
      </c>
      <c r="AK1576" s="564">
        <v>0</v>
      </c>
    </row>
    <row r="1577" spans="1:37">
      <c r="A1577">
        <v>1573</v>
      </c>
      <c r="B1577" s="564">
        <f t="shared" ca="1" si="150"/>
        <v>0</v>
      </c>
      <c r="C1577" s="564">
        <f t="shared" ca="1" si="145"/>
        <v>0</v>
      </c>
      <c r="D1577" s="564">
        <f t="shared" ca="1" si="148"/>
        <v>0</v>
      </c>
      <c r="E1577" s="564">
        <f t="shared" ca="1" si="146"/>
        <v>0</v>
      </c>
      <c r="F1577" s="564">
        <f t="shared" ca="1" si="149"/>
        <v>1</v>
      </c>
      <c r="G1577" s="564">
        <f t="shared" ca="1" si="147"/>
        <v>0.72182056442255027</v>
      </c>
      <c r="H1577" s="564">
        <v>0</v>
      </c>
      <c r="I1577" s="564">
        <v>0</v>
      </c>
      <c r="J1577" s="564">
        <v>0</v>
      </c>
      <c r="K1577" s="564">
        <v>0</v>
      </c>
      <c r="L1577" s="564">
        <v>0</v>
      </c>
      <c r="M1577" s="564">
        <v>0</v>
      </c>
      <c r="N1577" s="564">
        <v>0</v>
      </c>
      <c r="O1577" s="564">
        <v>0</v>
      </c>
      <c r="P1577" s="564">
        <v>0</v>
      </c>
      <c r="Q1577" s="564">
        <v>0</v>
      </c>
      <c r="R1577" s="564">
        <v>0</v>
      </c>
      <c r="S1577" s="564">
        <v>0</v>
      </c>
      <c r="T1577" s="564">
        <v>0</v>
      </c>
      <c r="U1577" s="564">
        <v>0</v>
      </c>
      <c r="V1577" s="564">
        <v>0</v>
      </c>
      <c r="W1577" s="564">
        <v>0</v>
      </c>
      <c r="X1577" s="564">
        <v>0</v>
      </c>
      <c r="Y1577" s="564">
        <v>0</v>
      </c>
      <c r="Z1577" s="564">
        <v>0</v>
      </c>
      <c r="AA1577" s="564">
        <v>0</v>
      </c>
      <c r="AB1577" s="564">
        <v>0</v>
      </c>
      <c r="AC1577" s="564">
        <v>0</v>
      </c>
      <c r="AD1577" s="564">
        <v>0</v>
      </c>
      <c r="AE1577" s="564">
        <v>0</v>
      </c>
      <c r="AF1577" s="564">
        <v>0</v>
      </c>
      <c r="AG1577" s="564">
        <v>0</v>
      </c>
      <c r="AH1577" s="564">
        <v>0</v>
      </c>
      <c r="AI1577" s="564">
        <v>0</v>
      </c>
      <c r="AJ1577" s="564">
        <v>0</v>
      </c>
      <c r="AK1577" s="564">
        <v>0</v>
      </c>
    </row>
    <row r="1578" spans="1:37">
      <c r="A1578">
        <v>1574</v>
      </c>
      <c r="B1578" s="564">
        <f t="shared" ca="1" si="150"/>
        <v>20</v>
      </c>
      <c r="C1578" s="564">
        <f t="shared" ca="1" si="145"/>
        <v>400</v>
      </c>
      <c r="D1578" s="564">
        <f t="shared" ca="1" si="148"/>
        <v>20</v>
      </c>
      <c r="E1578" s="564">
        <f t="shared" ca="1" si="146"/>
        <v>0</v>
      </c>
      <c r="F1578" s="564">
        <f t="shared" ca="1" si="149"/>
        <v>1</v>
      </c>
      <c r="G1578" s="564">
        <f t="shared" ca="1" si="147"/>
        <v>-0.64533617489654138</v>
      </c>
      <c r="H1578" s="564">
        <v>1</v>
      </c>
      <c r="I1578" s="564">
        <v>1</v>
      </c>
      <c r="J1578" s="564">
        <v>1</v>
      </c>
      <c r="K1578" s="564">
        <v>1</v>
      </c>
      <c r="L1578" s="564">
        <v>1</v>
      </c>
      <c r="M1578" s="564">
        <v>1</v>
      </c>
      <c r="N1578" s="564">
        <v>1</v>
      </c>
      <c r="O1578" s="564">
        <v>1</v>
      </c>
      <c r="P1578" s="564">
        <v>1</v>
      </c>
      <c r="Q1578" s="564">
        <v>1</v>
      </c>
      <c r="R1578" s="564">
        <v>1</v>
      </c>
      <c r="S1578" s="564">
        <v>1</v>
      </c>
      <c r="T1578" s="564">
        <v>1</v>
      </c>
      <c r="U1578" s="564">
        <v>1</v>
      </c>
      <c r="V1578" s="564">
        <v>1</v>
      </c>
      <c r="W1578" s="564">
        <v>1</v>
      </c>
      <c r="X1578" s="564">
        <v>1</v>
      </c>
      <c r="Y1578" s="564">
        <v>1</v>
      </c>
      <c r="Z1578" s="564">
        <v>1</v>
      </c>
      <c r="AA1578" s="564">
        <v>1</v>
      </c>
      <c r="AB1578" s="564">
        <v>1</v>
      </c>
      <c r="AC1578" s="564">
        <v>1</v>
      </c>
      <c r="AD1578" s="564">
        <v>1</v>
      </c>
      <c r="AE1578" s="564">
        <v>1</v>
      </c>
      <c r="AF1578" s="564">
        <v>1</v>
      </c>
      <c r="AG1578" s="564">
        <v>1</v>
      </c>
      <c r="AH1578" s="564">
        <v>1</v>
      </c>
      <c r="AI1578" s="564">
        <v>1</v>
      </c>
      <c r="AJ1578" s="564">
        <v>1</v>
      </c>
      <c r="AK1578" s="564">
        <v>1</v>
      </c>
    </row>
    <row r="1579" spans="1:37">
      <c r="A1579">
        <v>1575</v>
      </c>
      <c r="B1579" s="564">
        <f t="shared" ca="1" si="150"/>
        <v>0</v>
      </c>
      <c r="C1579" s="564">
        <f t="shared" ca="1" si="145"/>
        <v>0</v>
      </c>
      <c r="D1579" s="564">
        <f t="shared" ca="1" si="148"/>
        <v>0</v>
      </c>
      <c r="E1579" s="564">
        <f t="shared" ca="1" si="146"/>
        <v>0</v>
      </c>
      <c r="F1579" s="564">
        <f t="shared" ca="1" si="149"/>
        <v>1</v>
      </c>
      <c r="G1579" s="564">
        <f t="shared" ca="1" si="147"/>
        <v>3.4590788333795404</v>
      </c>
      <c r="H1579" s="564">
        <v>0</v>
      </c>
      <c r="I1579" s="564">
        <v>0</v>
      </c>
      <c r="J1579" s="564">
        <v>0</v>
      </c>
      <c r="K1579" s="564">
        <v>0</v>
      </c>
      <c r="L1579" s="564">
        <v>0</v>
      </c>
      <c r="M1579" s="564">
        <v>0</v>
      </c>
      <c r="N1579" s="564">
        <v>0</v>
      </c>
      <c r="O1579" s="564">
        <v>0</v>
      </c>
      <c r="P1579" s="564">
        <v>0</v>
      </c>
      <c r="Q1579" s="564">
        <v>0</v>
      </c>
      <c r="R1579" s="564">
        <v>0</v>
      </c>
      <c r="S1579" s="564">
        <v>0</v>
      </c>
      <c r="T1579" s="564">
        <v>0</v>
      </c>
      <c r="U1579" s="564">
        <v>0</v>
      </c>
      <c r="V1579" s="564">
        <v>0</v>
      </c>
      <c r="W1579" s="564">
        <v>0</v>
      </c>
      <c r="X1579" s="564">
        <v>0</v>
      </c>
      <c r="Y1579" s="564">
        <v>0</v>
      </c>
      <c r="Z1579" s="564">
        <v>0</v>
      </c>
      <c r="AA1579" s="564">
        <v>0</v>
      </c>
      <c r="AB1579" s="564">
        <v>0</v>
      </c>
      <c r="AC1579" s="564">
        <v>0</v>
      </c>
      <c r="AD1579" s="564">
        <v>0</v>
      </c>
      <c r="AE1579" s="564">
        <v>0</v>
      </c>
      <c r="AF1579" s="564">
        <v>0</v>
      </c>
      <c r="AG1579" s="564">
        <v>0</v>
      </c>
      <c r="AH1579" s="564">
        <v>0</v>
      </c>
      <c r="AI1579" s="564">
        <v>0</v>
      </c>
      <c r="AJ1579" s="564">
        <v>0</v>
      </c>
      <c r="AK1579" s="564">
        <v>0</v>
      </c>
    </row>
    <row r="1580" spans="1:37">
      <c r="A1580">
        <v>1576</v>
      </c>
      <c r="B1580" s="564">
        <f t="shared" ca="1" si="150"/>
        <v>20</v>
      </c>
      <c r="C1580" s="564">
        <f t="shared" ca="1" si="145"/>
        <v>400</v>
      </c>
      <c r="D1580" s="564">
        <f t="shared" ca="1" si="148"/>
        <v>20</v>
      </c>
      <c r="E1580" s="564">
        <f t="shared" ca="1" si="146"/>
        <v>0</v>
      </c>
      <c r="F1580" s="564">
        <f t="shared" ca="1" si="149"/>
        <v>1</v>
      </c>
      <c r="G1580" s="564">
        <f t="shared" ca="1" si="147"/>
        <v>-2.2441711430478661</v>
      </c>
      <c r="H1580" s="564">
        <v>1</v>
      </c>
      <c r="I1580" s="564">
        <v>1</v>
      </c>
      <c r="J1580" s="564">
        <v>1</v>
      </c>
      <c r="K1580" s="564">
        <v>1</v>
      </c>
      <c r="L1580" s="564">
        <v>1</v>
      </c>
      <c r="M1580" s="564">
        <v>1</v>
      </c>
      <c r="N1580" s="564">
        <v>1</v>
      </c>
      <c r="O1580" s="564">
        <v>1</v>
      </c>
      <c r="P1580" s="564">
        <v>1</v>
      </c>
      <c r="Q1580" s="564">
        <v>1</v>
      </c>
      <c r="R1580" s="564">
        <v>1</v>
      </c>
      <c r="S1580" s="564">
        <v>1</v>
      </c>
      <c r="T1580" s="564">
        <v>1</v>
      </c>
      <c r="U1580" s="564">
        <v>1</v>
      </c>
      <c r="V1580" s="564">
        <v>1</v>
      </c>
      <c r="W1580" s="564">
        <v>1</v>
      </c>
      <c r="X1580" s="564">
        <v>1</v>
      </c>
      <c r="Y1580" s="564">
        <v>1</v>
      </c>
      <c r="Z1580" s="564">
        <v>1</v>
      </c>
      <c r="AA1580" s="564">
        <v>1</v>
      </c>
      <c r="AB1580" s="564">
        <v>1</v>
      </c>
      <c r="AC1580" s="564">
        <v>1</v>
      </c>
      <c r="AD1580" s="564">
        <v>1</v>
      </c>
      <c r="AE1580" s="564">
        <v>1</v>
      </c>
      <c r="AF1580" s="564">
        <v>1</v>
      </c>
      <c r="AG1580" s="564">
        <v>1</v>
      </c>
      <c r="AH1580" s="564">
        <v>1</v>
      </c>
      <c r="AI1580" s="564">
        <v>1</v>
      </c>
      <c r="AJ1580" s="564">
        <v>1</v>
      </c>
      <c r="AK1580" s="564">
        <v>1</v>
      </c>
    </row>
    <row r="1581" spans="1:37">
      <c r="A1581">
        <v>1577</v>
      </c>
      <c r="B1581" s="564">
        <f t="shared" ca="1" si="150"/>
        <v>20</v>
      </c>
      <c r="C1581" s="564">
        <f t="shared" ca="1" si="145"/>
        <v>400</v>
      </c>
      <c r="D1581" s="564">
        <f t="shared" ca="1" si="148"/>
        <v>20</v>
      </c>
      <c r="E1581" s="564">
        <f t="shared" ca="1" si="146"/>
        <v>0</v>
      </c>
      <c r="F1581" s="564">
        <f t="shared" ca="1" si="149"/>
        <v>1</v>
      </c>
      <c r="G1581" s="564">
        <f t="shared" ca="1" si="147"/>
        <v>5.4546233427244335</v>
      </c>
      <c r="H1581" s="564">
        <v>1</v>
      </c>
      <c r="I1581" s="564">
        <v>1</v>
      </c>
      <c r="J1581" s="564">
        <v>1</v>
      </c>
      <c r="K1581" s="564">
        <v>1</v>
      </c>
      <c r="L1581" s="564">
        <v>1</v>
      </c>
      <c r="M1581" s="564">
        <v>1</v>
      </c>
      <c r="N1581" s="564">
        <v>1</v>
      </c>
      <c r="O1581" s="564">
        <v>1</v>
      </c>
      <c r="P1581" s="564">
        <v>1</v>
      </c>
      <c r="Q1581" s="564">
        <v>1</v>
      </c>
      <c r="R1581" s="564">
        <v>1</v>
      </c>
      <c r="S1581" s="564">
        <v>1</v>
      </c>
      <c r="T1581" s="564">
        <v>1</v>
      </c>
      <c r="U1581" s="564">
        <v>1</v>
      </c>
      <c r="V1581" s="564">
        <v>1</v>
      </c>
      <c r="W1581" s="564">
        <v>1</v>
      </c>
      <c r="X1581" s="564">
        <v>1</v>
      </c>
      <c r="Y1581" s="564">
        <v>1</v>
      </c>
      <c r="Z1581" s="564">
        <v>1</v>
      </c>
      <c r="AA1581" s="564">
        <v>1</v>
      </c>
      <c r="AB1581" s="564">
        <v>1</v>
      </c>
      <c r="AC1581" s="564">
        <v>1</v>
      </c>
      <c r="AD1581" s="564">
        <v>1</v>
      </c>
      <c r="AE1581" s="564">
        <v>1</v>
      </c>
      <c r="AF1581" s="564">
        <v>1</v>
      </c>
      <c r="AG1581" s="564">
        <v>1</v>
      </c>
      <c r="AH1581" s="564">
        <v>1</v>
      </c>
      <c r="AI1581" s="564">
        <v>1</v>
      </c>
      <c r="AJ1581" s="564">
        <v>1</v>
      </c>
      <c r="AK1581" s="564">
        <v>1</v>
      </c>
    </row>
    <row r="1582" spans="1:37">
      <c r="A1582">
        <v>1578</v>
      </c>
      <c r="B1582" s="564">
        <f t="shared" ca="1" si="150"/>
        <v>0</v>
      </c>
      <c r="C1582" s="564">
        <f t="shared" ca="1" si="145"/>
        <v>0</v>
      </c>
      <c r="D1582" s="564">
        <f t="shared" ca="1" si="148"/>
        <v>0</v>
      </c>
      <c r="E1582" s="564">
        <f t="shared" ca="1" si="146"/>
        <v>0</v>
      </c>
      <c r="F1582" s="564">
        <f t="shared" ca="1" si="149"/>
        <v>1</v>
      </c>
      <c r="G1582" s="564">
        <f t="shared" ca="1" si="147"/>
        <v>-2.5607238821213953</v>
      </c>
      <c r="H1582" s="564">
        <v>0</v>
      </c>
      <c r="I1582" s="564">
        <v>0</v>
      </c>
      <c r="J1582" s="564">
        <v>0</v>
      </c>
      <c r="K1582" s="564">
        <v>0</v>
      </c>
      <c r="L1582" s="564">
        <v>0</v>
      </c>
      <c r="M1582" s="564">
        <v>0</v>
      </c>
      <c r="N1582" s="564">
        <v>0</v>
      </c>
      <c r="O1582" s="564">
        <v>0</v>
      </c>
      <c r="P1582" s="564">
        <v>0</v>
      </c>
      <c r="Q1582" s="564">
        <v>0</v>
      </c>
      <c r="R1582" s="564">
        <v>0</v>
      </c>
      <c r="S1582" s="564">
        <v>0</v>
      </c>
      <c r="T1582" s="564">
        <v>0</v>
      </c>
      <c r="U1582" s="564">
        <v>0</v>
      </c>
      <c r="V1582" s="564">
        <v>0</v>
      </c>
      <c r="W1582" s="564">
        <v>0</v>
      </c>
      <c r="X1582" s="564">
        <v>0</v>
      </c>
      <c r="Y1582" s="564">
        <v>0</v>
      </c>
      <c r="Z1582" s="564">
        <v>0</v>
      </c>
      <c r="AA1582" s="564">
        <v>0</v>
      </c>
      <c r="AB1582" s="564">
        <v>0</v>
      </c>
      <c r="AC1582" s="564">
        <v>0</v>
      </c>
      <c r="AD1582" s="564">
        <v>0</v>
      </c>
      <c r="AE1582" s="564">
        <v>0</v>
      </c>
      <c r="AF1582" s="564">
        <v>0</v>
      </c>
      <c r="AG1582" s="564">
        <v>0</v>
      </c>
      <c r="AH1582" s="564">
        <v>0</v>
      </c>
      <c r="AI1582" s="564">
        <v>0</v>
      </c>
      <c r="AJ1582" s="564">
        <v>0</v>
      </c>
      <c r="AK1582" s="564">
        <v>0</v>
      </c>
    </row>
    <row r="1583" spans="1:37">
      <c r="A1583">
        <v>1579</v>
      </c>
      <c r="B1583" s="564">
        <f t="shared" ca="1" si="150"/>
        <v>20</v>
      </c>
      <c r="C1583" s="564">
        <f t="shared" ca="1" si="145"/>
        <v>400</v>
      </c>
      <c r="D1583" s="564">
        <f t="shared" ca="1" si="148"/>
        <v>20</v>
      </c>
      <c r="E1583" s="564">
        <f t="shared" ca="1" si="146"/>
        <v>0</v>
      </c>
      <c r="F1583" s="564">
        <f t="shared" ca="1" si="149"/>
        <v>1</v>
      </c>
      <c r="G1583" s="564">
        <f t="shared" ca="1" si="147"/>
        <v>-0.71003388324452366</v>
      </c>
      <c r="H1583" s="564">
        <v>1</v>
      </c>
      <c r="I1583" s="564">
        <v>1</v>
      </c>
      <c r="J1583" s="564">
        <v>1</v>
      </c>
      <c r="K1583" s="564">
        <v>1</v>
      </c>
      <c r="L1583" s="564">
        <v>1</v>
      </c>
      <c r="M1583" s="564">
        <v>1</v>
      </c>
      <c r="N1583" s="564">
        <v>1</v>
      </c>
      <c r="O1583" s="564">
        <v>1</v>
      </c>
      <c r="P1583" s="564">
        <v>1</v>
      </c>
      <c r="Q1583" s="564">
        <v>1</v>
      </c>
      <c r="R1583" s="564">
        <v>1</v>
      </c>
      <c r="S1583" s="564">
        <v>1</v>
      </c>
      <c r="T1583" s="564">
        <v>1</v>
      </c>
      <c r="U1583" s="564">
        <v>1</v>
      </c>
      <c r="V1583" s="564">
        <v>1</v>
      </c>
      <c r="W1583" s="564">
        <v>1</v>
      </c>
      <c r="X1583" s="564">
        <v>1</v>
      </c>
      <c r="Y1583" s="564">
        <v>1</v>
      </c>
      <c r="Z1583" s="564">
        <v>1</v>
      </c>
      <c r="AA1583" s="564">
        <v>1</v>
      </c>
      <c r="AB1583" s="564">
        <v>1</v>
      </c>
      <c r="AC1583" s="564">
        <v>1</v>
      </c>
      <c r="AD1583" s="564">
        <v>1</v>
      </c>
      <c r="AE1583" s="564">
        <v>1</v>
      </c>
      <c r="AF1583" s="564">
        <v>1</v>
      </c>
      <c r="AG1583" s="564">
        <v>1</v>
      </c>
      <c r="AH1583" s="564">
        <v>1</v>
      </c>
      <c r="AI1583" s="564">
        <v>1</v>
      </c>
      <c r="AJ1583" s="564">
        <v>1</v>
      </c>
      <c r="AK1583" s="564">
        <v>1</v>
      </c>
    </row>
    <row r="1584" spans="1:37">
      <c r="A1584">
        <v>1580</v>
      </c>
      <c r="B1584" s="564">
        <f t="shared" ca="1" si="150"/>
        <v>20</v>
      </c>
      <c r="C1584" s="564">
        <f t="shared" ca="1" si="145"/>
        <v>400</v>
      </c>
      <c r="D1584" s="564">
        <f t="shared" ca="1" si="148"/>
        <v>20</v>
      </c>
      <c r="E1584" s="564">
        <f t="shared" ca="1" si="146"/>
        <v>0</v>
      </c>
      <c r="F1584" s="564">
        <f t="shared" ca="1" si="149"/>
        <v>1</v>
      </c>
      <c r="G1584" s="564">
        <f t="shared" ca="1" si="147"/>
        <v>2.542349155411407</v>
      </c>
      <c r="H1584" s="564">
        <v>1</v>
      </c>
      <c r="I1584" s="564">
        <v>1</v>
      </c>
      <c r="J1584" s="564">
        <v>1</v>
      </c>
      <c r="K1584" s="564">
        <v>1</v>
      </c>
      <c r="L1584" s="564">
        <v>1</v>
      </c>
      <c r="M1584" s="564">
        <v>1</v>
      </c>
      <c r="N1584" s="564">
        <v>1</v>
      </c>
      <c r="O1584" s="564">
        <v>1</v>
      </c>
      <c r="P1584" s="564">
        <v>1</v>
      </c>
      <c r="Q1584" s="564">
        <v>1</v>
      </c>
      <c r="R1584" s="564">
        <v>1</v>
      </c>
      <c r="S1584" s="564">
        <v>1</v>
      </c>
      <c r="T1584" s="564">
        <v>1</v>
      </c>
      <c r="U1584" s="564">
        <v>1</v>
      </c>
      <c r="V1584" s="564">
        <v>1</v>
      </c>
      <c r="W1584" s="564">
        <v>1</v>
      </c>
      <c r="X1584" s="564">
        <v>1</v>
      </c>
      <c r="Y1584" s="564">
        <v>1</v>
      </c>
      <c r="Z1584" s="564">
        <v>1</v>
      </c>
      <c r="AA1584" s="564">
        <v>1</v>
      </c>
      <c r="AB1584" s="564">
        <v>1</v>
      </c>
      <c r="AC1584" s="564">
        <v>1</v>
      </c>
      <c r="AD1584" s="564">
        <v>1</v>
      </c>
      <c r="AE1584" s="564">
        <v>1</v>
      </c>
      <c r="AF1584" s="564">
        <v>1</v>
      </c>
      <c r="AG1584" s="564">
        <v>1</v>
      </c>
      <c r="AH1584" s="564">
        <v>1</v>
      </c>
      <c r="AI1584" s="564">
        <v>1</v>
      </c>
      <c r="AJ1584" s="564">
        <v>1</v>
      </c>
      <c r="AK1584" s="564">
        <v>1</v>
      </c>
    </row>
    <row r="1585" spans="1:37">
      <c r="A1585">
        <v>1581</v>
      </c>
      <c r="B1585" s="564">
        <f t="shared" ca="1" si="150"/>
        <v>20</v>
      </c>
      <c r="C1585" s="564">
        <f t="shared" ca="1" si="145"/>
        <v>400</v>
      </c>
      <c r="D1585" s="564">
        <f t="shared" ca="1" si="148"/>
        <v>20</v>
      </c>
      <c r="E1585" s="564">
        <f t="shared" ca="1" si="146"/>
        <v>0</v>
      </c>
      <c r="F1585" s="564">
        <f t="shared" ca="1" si="149"/>
        <v>1</v>
      </c>
      <c r="G1585" s="564">
        <f t="shared" ca="1" si="147"/>
        <v>1.294252398907181</v>
      </c>
      <c r="H1585" s="564">
        <v>1</v>
      </c>
      <c r="I1585" s="564">
        <v>1</v>
      </c>
      <c r="J1585" s="564">
        <v>1</v>
      </c>
      <c r="K1585" s="564">
        <v>1</v>
      </c>
      <c r="L1585" s="564">
        <v>1</v>
      </c>
      <c r="M1585" s="564">
        <v>1</v>
      </c>
      <c r="N1585" s="564">
        <v>1</v>
      </c>
      <c r="O1585" s="564">
        <v>1</v>
      </c>
      <c r="P1585" s="564">
        <v>1</v>
      </c>
      <c r="Q1585" s="564">
        <v>1</v>
      </c>
      <c r="R1585" s="564">
        <v>1</v>
      </c>
      <c r="S1585" s="564">
        <v>1</v>
      </c>
      <c r="T1585" s="564">
        <v>1</v>
      </c>
      <c r="U1585" s="564">
        <v>1</v>
      </c>
      <c r="V1585" s="564">
        <v>1</v>
      </c>
      <c r="W1585" s="564">
        <v>1</v>
      </c>
      <c r="X1585" s="564">
        <v>1</v>
      </c>
      <c r="Y1585" s="564">
        <v>1</v>
      </c>
      <c r="Z1585" s="564">
        <v>1</v>
      </c>
      <c r="AA1585" s="564">
        <v>1</v>
      </c>
      <c r="AB1585" s="564">
        <v>1</v>
      </c>
      <c r="AC1585" s="564">
        <v>1</v>
      </c>
      <c r="AD1585" s="564">
        <v>1</v>
      </c>
      <c r="AE1585" s="564">
        <v>1</v>
      </c>
      <c r="AF1585" s="564">
        <v>1</v>
      </c>
      <c r="AG1585" s="564">
        <v>1</v>
      </c>
      <c r="AH1585" s="564">
        <v>1</v>
      </c>
      <c r="AI1585" s="564">
        <v>1</v>
      </c>
      <c r="AJ1585" s="564">
        <v>1</v>
      </c>
      <c r="AK1585" s="564">
        <v>1</v>
      </c>
    </row>
    <row r="1586" spans="1:37">
      <c r="A1586">
        <v>1582</v>
      </c>
      <c r="B1586" s="564">
        <f t="shared" ca="1" si="150"/>
        <v>20</v>
      </c>
      <c r="C1586" s="564">
        <f t="shared" ca="1" si="145"/>
        <v>400</v>
      </c>
      <c r="D1586" s="564">
        <f t="shared" ca="1" si="148"/>
        <v>20</v>
      </c>
      <c r="E1586" s="564">
        <f t="shared" ca="1" si="146"/>
        <v>0</v>
      </c>
      <c r="F1586" s="564">
        <f t="shared" ca="1" si="149"/>
        <v>1</v>
      </c>
      <c r="G1586" s="564">
        <f t="shared" ca="1" si="147"/>
        <v>6.9882055727431585</v>
      </c>
      <c r="H1586" s="564">
        <v>1</v>
      </c>
      <c r="I1586" s="564">
        <v>1</v>
      </c>
      <c r="J1586" s="564">
        <v>1</v>
      </c>
      <c r="K1586" s="564">
        <v>1</v>
      </c>
      <c r="L1586" s="564">
        <v>1</v>
      </c>
      <c r="M1586" s="564">
        <v>1</v>
      </c>
      <c r="N1586" s="564">
        <v>1</v>
      </c>
      <c r="O1586" s="564">
        <v>1</v>
      </c>
      <c r="P1586" s="564">
        <v>1</v>
      </c>
      <c r="Q1586" s="564">
        <v>1</v>
      </c>
      <c r="R1586" s="564">
        <v>1</v>
      </c>
      <c r="S1586" s="564">
        <v>1</v>
      </c>
      <c r="T1586" s="564">
        <v>1</v>
      </c>
      <c r="U1586" s="564">
        <v>1</v>
      </c>
      <c r="V1586" s="564">
        <v>1</v>
      </c>
      <c r="W1586" s="564">
        <v>1</v>
      </c>
      <c r="X1586" s="564">
        <v>1</v>
      </c>
      <c r="Y1586" s="564">
        <v>1</v>
      </c>
      <c r="Z1586" s="564">
        <v>1</v>
      </c>
      <c r="AA1586" s="564">
        <v>1</v>
      </c>
      <c r="AB1586" s="564">
        <v>1</v>
      </c>
      <c r="AC1586" s="564">
        <v>1</v>
      </c>
      <c r="AD1586" s="564">
        <v>1</v>
      </c>
      <c r="AE1586" s="564">
        <v>1</v>
      </c>
      <c r="AF1586" s="564">
        <v>1</v>
      </c>
      <c r="AG1586" s="564">
        <v>1</v>
      </c>
      <c r="AH1586" s="564">
        <v>1</v>
      </c>
      <c r="AI1586" s="564">
        <v>1</v>
      </c>
      <c r="AJ1586" s="564">
        <v>1</v>
      </c>
      <c r="AK1586" s="564">
        <v>1</v>
      </c>
    </row>
    <row r="1587" spans="1:37">
      <c r="A1587">
        <v>1583</v>
      </c>
      <c r="B1587" s="564">
        <f t="shared" ca="1" si="150"/>
        <v>0</v>
      </c>
      <c r="C1587" s="564">
        <f t="shared" ca="1" si="145"/>
        <v>0</v>
      </c>
      <c r="D1587" s="564">
        <f t="shared" ca="1" si="148"/>
        <v>0</v>
      </c>
      <c r="E1587" s="564">
        <f t="shared" ca="1" si="146"/>
        <v>0</v>
      </c>
      <c r="F1587" s="564">
        <f t="shared" ca="1" si="149"/>
        <v>1</v>
      </c>
      <c r="G1587" s="564">
        <f t="shared" ca="1" si="147"/>
        <v>-4.3235258542782073</v>
      </c>
      <c r="H1587" s="564">
        <v>0</v>
      </c>
      <c r="I1587" s="564">
        <v>0</v>
      </c>
      <c r="J1587" s="564">
        <v>0</v>
      </c>
      <c r="K1587" s="564">
        <v>0</v>
      </c>
      <c r="L1587" s="564">
        <v>0</v>
      </c>
      <c r="M1587" s="564">
        <v>0</v>
      </c>
      <c r="N1587" s="564">
        <v>0</v>
      </c>
      <c r="O1587" s="564">
        <v>0</v>
      </c>
      <c r="P1587" s="564">
        <v>0</v>
      </c>
      <c r="Q1587" s="564">
        <v>0</v>
      </c>
      <c r="R1587" s="564">
        <v>0</v>
      </c>
      <c r="S1587" s="564">
        <v>0</v>
      </c>
      <c r="T1587" s="564">
        <v>0</v>
      </c>
      <c r="U1587" s="564">
        <v>0</v>
      </c>
      <c r="V1587" s="564">
        <v>0</v>
      </c>
      <c r="W1587" s="564">
        <v>0</v>
      </c>
      <c r="X1587" s="564">
        <v>0</v>
      </c>
      <c r="Y1587" s="564">
        <v>0</v>
      </c>
      <c r="Z1587" s="564">
        <v>0</v>
      </c>
      <c r="AA1587" s="564">
        <v>0</v>
      </c>
      <c r="AB1587" s="564">
        <v>0</v>
      </c>
      <c r="AC1587" s="564">
        <v>0</v>
      </c>
      <c r="AD1587" s="564">
        <v>0</v>
      </c>
      <c r="AE1587" s="564">
        <v>0</v>
      </c>
      <c r="AF1587" s="564">
        <v>0</v>
      </c>
      <c r="AG1587" s="564">
        <v>0</v>
      </c>
      <c r="AH1587" s="564">
        <v>0</v>
      </c>
      <c r="AI1587" s="564">
        <v>0</v>
      </c>
      <c r="AJ1587" s="564">
        <v>0</v>
      </c>
      <c r="AK1587" s="564">
        <v>0</v>
      </c>
    </row>
    <row r="1588" spans="1:37">
      <c r="A1588">
        <v>1584</v>
      </c>
      <c r="B1588" s="564">
        <f t="shared" ca="1" si="150"/>
        <v>0</v>
      </c>
      <c r="C1588" s="564">
        <f t="shared" ca="1" si="145"/>
        <v>0</v>
      </c>
      <c r="D1588" s="564">
        <f t="shared" ca="1" si="148"/>
        <v>0</v>
      </c>
      <c r="E1588" s="564">
        <f t="shared" ca="1" si="146"/>
        <v>0</v>
      </c>
      <c r="F1588" s="564">
        <f t="shared" ca="1" si="149"/>
        <v>1</v>
      </c>
      <c r="G1588" s="564">
        <f t="shared" ca="1" si="147"/>
        <v>-5.1217453307733543</v>
      </c>
      <c r="H1588" s="564">
        <v>0</v>
      </c>
      <c r="I1588" s="564">
        <v>0</v>
      </c>
      <c r="J1588" s="564">
        <v>0</v>
      </c>
      <c r="K1588" s="564">
        <v>0</v>
      </c>
      <c r="L1588" s="564">
        <v>0</v>
      </c>
      <c r="M1588" s="564">
        <v>0</v>
      </c>
      <c r="N1588" s="564">
        <v>0</v>
      </c>
      <c r="O1588" s="564">
        <v>0</v>
      </c>
      <c r="P1588" s="564">
        <v>0</v>
      </c>
      <c r="Q1588" s="564">
        <v>0</v>
      </c>
      <c r="R1588" s="564">
        <v>0</v>
      </c>
      <c r="S1588" s="564">
        <v>0</v>
      </c>
      <c r="T1588" s="564">
        <v>0</v>
      </c>
      <c r="U1588" s="564">
        <v>0</v>
      </c>
      <c r="V1588" s="564">
        <v>0</v>
      </c>
      <c r="W1588" s="564">
        <v>0</v>
      </c>
      <c r="X1588" s="564">
        <v>0</v>
      </c>
      <c r="Y1588" s="564">
        <v>0</v>
      </c>
      <c r="Z1588" s="564">
        <v>0</v>
      </c>
      <c r="AA1588" s="564">
        <v>0</v>
      </c>
      <c r="AB1588" s="564">
        <v>0</v>
      </c>
      <c r="AC1588" s="564">
        <v>0</v>
      </c>
      <c r="AD1588" s="564">
        <v>0</v>
      </c>
      <c r="AE1588" s="564">
        <v>0</v>
      </c>
      <c r="AF1588" s="564">
        <v>0</v>
      </c>
      <c r="AG1588" s="564">
        <v>0</v>
      </c>
      <c r="AH1588" s="564">
        <v>0</v>
      </c>
      <c r="AI1588" s="564">
        <v>0</v>
      </c>
      <c r="AJ1588" s="564">
        <v>0</v>
      </c>
      <c r="AK1588" s="564">
        <v>0</v>
      </c>
    </row>
    <row r="1589" spans="1:37">
      <c r="A1589">
        <v>1585</v>
      </c>
      <c r="B1589" s="564">
        <f t="shared" ca="1" si="150"/>
        <v>20</v>
      </c>
      <c r="C1589" s="564">
        <f t="shared" ca="1" si="145"/>
        <v>400</v>
      </c>
      <c r="D1589" s="564">
        <f t="shared" ca="1" si="148"/>
        <v>20</v>
      </c>
      <c r="E1589" s="564">
        <f t="shared" ca="1" si="146"/>
        <v>0</v>
      </c>
      <c r="F1589" s="564">
        <f t="shared" ca="1" si="149"/>
        <v>1</v>
      </c>
      <c r="G1589" s="564">
        <f t="shared" ca="1" si="147"/>
        <v>-2.1902150667834226</v>
      </c>
      <c r="H1589" s="564">
        <v>1</v>
      </c>
      <c r="I1589" s="564">
        <v>1</v>
      </c>
      <c r="J1589" s="564">
        <v>1</v>
      </c>
      <c r="K1589" s="564">
        <v>1</v>
      </c>
      <c r="L1589" s="564">
        <v>1</v>
      </c>
      <c r="M1589" s="564">
        <v>1</v>
      </c>
      <c r="N1589" s="564">
        <v>1</v>
      </c>
      <c r="O1589" s="564">
        <v>1</v>
      </c>
      <c r="P1589" s="564">
        <v>1</v>
      </c>
      <c r="Q1589" s="564">
        <v>1</v>
      </c>
      <c r="R1589" s="564">
        <v>1</v>
      </c>
      <c r="S1589" s="564">
        <v>1</v>
      </c>
      <c r="T1589" s="564">
        <v>1</v>
      </c>
      <c r="U1589" s="564">
        <v>1</v>
      </c>
      <c r="V1589" s="564">
        <v>1</v>
      </c>
      <c r="W1589" s="564">
        <v>1</v>
      </c>
      <c r="X1589" s="564">
        <v>1</v>
      </c>
      <c r="Y1589" s="564">
        <v>1</v>
      </c>
      <c r="Z1589" s="564">
        <v>1</v>
      </c>
      <c r="AA1589" s="564">
        <v>1</v>
      </c>
      <c r="AB1589" s="564">
        <v>1</v>
      </c>
      <c r="AC1589" s="564">
        <v>1</v>
      </c>
      <c r="AD1589" s="564">
        <v>1</v>
      </c>
      <c r="AE1589" s="564">
        <v>1</v>
      </c>
      <c r="AF1589" s="564">
        <v>1</v>
      </c>
      <c r="AG1589" s="564">
        <v>1</v>
      </c>
      <c r="AH1589" s="564">
        <v>1</v>
      </c>
      <c r="AI1589" s="564">
        <v>1</v>
      </c>
      <c r="AJ1589" s="564">
        <v>1</v>
      </c>
      <c r="AK1589" s="564">
        <v>1</v>
      </c>
    </row>
    <row r="1590" spans="1:37">
      <c r="A1590">
        <v>1586</v>
      </c>
      <c r="B1590" s="564">
        <f t="shared" ca="1" si="150"/>
        <v>0</v>
      </c>
      <c r="C1590" s="564">
        <f t="shared" ca="1" si="145"/>
        <v>0</v>
      </c>
      <c r="D1590" s="564">
        <f t="shared" ca="1" si="148"/>
        <v>0</v>
      </c>
      <c r="E1590" s="564">
        <f t="shared" ca="1" si="146"/>
        <v>0</v>
      </c>
      <c r="F1590" s="564">
        <f t="shared" ca="1" si="149"/>
        <v>1</v>
      </c>
      <c r="G1590" s="564">
        <f t="shared" ca="1" si="147"/>
        <v>1.5929515885857353</v>
      </c>
      <c r="H1590" s="564">
        <v>0</v>
      </c>
      <c r="I1590" s="564">
        <v>0</v>
      </c>
      <c r="J1590" s="564">
        <v>0</v>
      </c>
      <c r="K1590" s="564">
        <v>0</v>
      </c>
      <c r="L1590" s="564">
        <v>0</v>
      </c>
      <c r="M1590" s="564">
        <v>0</v>
      </c>
      <c r="N1590" s="564">
        <v>0</v>
      </c>
      <c r="O1590" s="564">
        <v>0</v>
      </c>
      <c r="P1590" s="564">
        <v>0</v>
      </c>
      <c r="Q1590" s="564">
        <v>0</v>
      </c>
      <c r="R1590" s="564">
        <v>0</v>
      </c>
      <c r="S1590" s="564">
        <v>0</v>
      </c>
      <c r="T1590" s="564">
        <v>0</v>
      </c>
      <c r="U1590" s="564">
        <v>0</v>
      </c>
      <c r="V1590" s="564">
        <v>0</v>
      </c>
      <c r="W1590" s="564">
        <v>0</v>
      </c>
      <c r="X1590" s="564">
        <v>0</v>
      </c>
      <c r="Y1590" s="564">
        <v>0</v>
      </c>
      <c r="Z1590" s="564">
        <v>0</v>
      </c>
      <c r="AA1590" s="564">
        <v>0</v>
      </c>
      <c r="AB1590" s="564">
        <v>0</v>
      </c>
      <c r="AC1590" s="564">
        <v>0</v>
      </c>
      <c r="AD1590" s="564">
        <v>0</v>
      </c>
      <c r="AE1590" s="564">
        <v>0</v>
      </c>
      <c r="AF1590" s="564">
        <v>0</v>
      </c>
      <c r="AG1590" s="564">
        <v>0</v>
      </c>
      <c r="AH1590" s="564">
        <v>0</v>
      </c>
      <c r="AI1590" s="564">
        <v>0</v>
      </c>
      <c r="AJ1590" s="564">
        <v>0</v>
      </c>
      <c r="AK1590" s="564">
        <v>0</v>
      </c>
    </row>
    <row r="1591" spans="1:37">
      <c r="A1591">
        <v>1587</v>
      </c>
      <c r="B1591" s="564">
        <f t="shared" ca="1" si="150"/>
        <v>20</v>
      </c>
      <c r="C1591" s="564">
        <f t="shared" ca="1" si="145"/>
        <v>400</v>
      </c>
      <c r="D1591" s="564">
        <f t="shared" ca="1" si="148"/>
        <v>20</v>
      </c>
      <c r="E1591" s="564">
        <f t="shared" ca="1" si="146"/>
        <v>0</v>
      </c>
      <c r="F1591" s="564">
        <f t="shared" ca="1" si="149"/>
        <v>1</v>
      </c>
      <c r="G1591" s="564">
        <f t="shared" ca="1" si="147"/>
        <v>1.2112761370079856</v>
      </c>
      <c r="H1591" s="564">
        <v>1</v>
      </c>
      <c r="I1591" s="564">
        <v>1</v>
      </c>
      <c r="J1591" s="564">
        <v>1</v>
      </c>
      <c r="K1591" s="564">
        <v>1</v>
      </c>
      <c r="L1591" s="564">
        <v>1</v>
      </c>
      <c r="M1591" s="564">
        <v>1</v>
      </c>
      <c r="N1591" s="564">
        <v>1</v>
      </c>
      <c r="O1591" s="564">
        <v>1</v>
      </c>
      <c r="P1591" s="564">
        <v>1</v>
      </c>
      <c r="Q1591" s="564">
        <v>1</v>
      </c>
      <c r="R1591" s="564">
        <v>1</v>
      </c>
      <c r="S1591" s="564">
        <v>1</v>
      </c>
      <c r="T1591" s="564">
        <v>1</v>
      </c>
      <c r="U1591" s="564">
        <v>1</v>
      </c>
      <c r="V1591" s="564">
        <v>1</v>
      </c>
      <c r="W1591" s="564">
        <v>1</v>
      </c>
      <c r="X1591" s="564">
        <v>1</v>
      </c>
      <c r="Y1591" s="564">
        <v>1</v>
      </c>
      <c r="Z1591" s="564">
        <v>1</v>
      </c>
      <c r="AA1591" s="564">
        <v>1</v>
      </c>
      <c r="AB1591" s="564">
        <v>1</v>
      </c>
      <c r="AC1591" s="564">
        <v>1</v>
      </c>
      <c r="AD1591" s="564">
        <v>1</v>
      </c>
      <c r="AE1591" s="564">
        <v>1</v>
      </c>
      <c r="AF1591" s="564">
        <v>1</v>
      </c>
      <c r="AG1591" s="564">
        <v>1</v>
      </c>
      <c r="AH1591" s="564">
        <v>1</v>
      </c>
      <c r="AI1591" s="564">
        <v>1</v>
      </c>
      <c r="AJ1591" s="564">
        <v>1</v>
      </c>
      <c r="AK1591" s="564">
        <v>1</v>
      </c>
    </row>
    <row r="1592" spans="1:37">
      <c r="A1592">
        <v>1588</v>
      </c>
      <c r="B1592" s="564">
        <f t="shared" ca="1" si="150"/>
        <v>20</v>
      </c>
      <c r="C1592" s="564">
        <f t="shared" ca="1" si="145"/>
        <v>400</v>
      </c>
      <c r="D1592" s="564">
        <f t="shared" ca="1" si="148"/>
        <v>20</v>
      </c>
      <c r="E1592" s="564">
        <f t="shared" ca="1" si="146"/>
        <v>0</v>
      </c>
      <c r="F1592" s="564">
        <f t="shared" ca="1" si="149"/>
        <v>1</v>
      </c>
      <c r="G1592" s="564">
        <f t="shared" ca="1" si="147"/>
        <v>2.5314716547378113</v>
      </c>
      <c r="H1592" s="564">
        <v>1</v>
      </c>
      <c r="I1592" s="564">
        <v>1</v>
      </c>
      <c r="J1592" s="564">
        <v>1</v>
      </c>
      <c r="K1592" s="564">
        <v>1</v>
      </c>
      <c r="L1592" s="564">
        <v>1</v>
      </c>
      <c r="M1592" s="564">
        <v>1</v>
      </c>
      <c r="N1592" s="564">
        <v>1</v>
      </c>
      <c r="O1592" s="564">
        <v>1</v>
      </c>
      <c r="P1592" s="564">
        <v>1</v>
      </c>
      <c r="Q1592" s="564">
        <v>1</v>
      </c>
      <c r="R1592" s="564">
        <v>1</v>
      </c>
      <c r="S1592" s="564">
        <v>1</v>
      </c>
      <c r="T1592" s="564">
        <v>1</v>
      </c>
      <c r="U1592" s="564">
        <v>1</v>
      </c>
      <c r="V1592" s="564">
        <v>1</v>
      </c>
      <c r="W1592" s="564">
        <v>1</v>
      </c>
      <c r="X1592" s="564">
        <v>1</v>
      </c>
      <c r="Y1592" s="564">
        <v>1</v>
      </c>
      <c r="Z1592" s="564">
        <v>1</v>
      </c>
      <c r="AA1592" s="564">
        <v>1</v>
      </c>
      <c r="AB1592" s="564">
        <v>1</v>
      </c>
      <c r="AC1592" s="564">
        <v>1</v>
      </c>
      <c r="AD1592" s="564">
        <v>1</v>
      </c>
      <c r="AE1592" s="564">
        <v>1</v>
      </c>
      <c r="AF1592" s="564">
        <v>1</v>
      </c>
      <c r="AG1592" s="564">
        <v>1</v>
      </c>
      <c r="AH1592" s="564">
        <v>1</v>
      </c>
      <c r="AI1592" s="564">
        <v>1</v>
      </c>
      <c r="AJ1592" s="564">
        <v>1</v>
      </c>
      <c r="AK1592" s="564">
        <v>1</v>
      </c>
    </row>
    <row r="1593" spans="1:37">
      <c r="A1593">
        <v>1589</v>
      </c>
      <c r="B1593" s="564">
        <f t="shared" ca="1" si="150"/>
        <v>20</v>
      </c>
      <c r="C1593" s="564">
        <f t="shared" ca="1" si="145"/>
        <v>400</v>
      </c>
      <c r="D1593" s="564">
        <f t="shared" ca="1" si="148"/>
        <v>20</v>
      </c>
      <c r="E1593" s="564">
        <f t="shared" ca="1" si="146"/>
        <v>0</v>
      </c>
      <c r="F1593" s="564">
        <f t="shared" ca="1" si="149"/>
        <v>1</v>
      </c>
      <c r="G1593" s="564">
        <f t="shared" ca="1" si="147"/>
        <v>3.3114627542931161</v>
      </c>
      <c r="H1593" s="564">
        <v>1</v>
      </c>
      <c r="I1593" s="564">
        <v>1</v>
      </c>
      <c r="J1593" s="564">
        <v>1</v>
      </c>
      <c r="K1593" s="564">
        <v>1</v>
      </c>
      <c r="L1593" s="564">
        <v>1</v>
      </c>
      <c r="M1593" s="564">
        <v>1</v>
      </c>
      <c r="N1593" s="564">
        <v>1</v>
      </c>
      <c r="O1593" s="564">
        <v>1</v>
      </c>
      <c r="P1593" s="564">
        <v>1</v>
      </c>
      <c r="Q1593" s="564">
        <v>1</v>
      </c>
      <c r="R1593" s="564">
        <v>1</v>
      </c>
      <c r="S1593" s="564">
        <v>1</v>
      </c>
      <c r="T1593" s="564">
        <v>1</v>
      </c>
      <c r="U1593" s="564">
        <v>1</v>
      </c>
      <c r="V1593" s="564">
        <v>1</v>
      </c>
      <c r="W1593" s="564">
        <v>1</v>
      </c>
      <c r="X1593" s="564">
        <v>1</v>
      </c>
      <c r="Y1593" s="564">
        <v>1</v>
      </c>
      <c r="Z1593" s="564">
        <v>1</v>
      </c>
      <c r="AA1593" s="564">
        <v>1</v>
      </c>
      <c r="AB1593" s="564">
        <v>1</v>
      </c>
      <c r="AC1593" s="564">
        <v>1</v>
      </c>
      <c r="AD1593" s="564">
        <v>1</v>
      </c>
      <c r="AE1593" s="564">
        <v>1</v>
      </c>
      <c r="AF1593" s="564">
        <v>1</v>
      </c>
      <c r="AG1593" s="564">
        <v>1</v>
      </c>
      <c r="AH1593" s="564">
        <v>1</v>
      </c>
      <c r="AI1593" s="564">
        <v>1</v>
      </c>
      <c r="AJ1593" s="564">
        <v>1</v>
      </c>
      <c r="AK1593" s="564">
        <v>1</v>
      </c>
    </row>
    <row r="1594" spans="1:37">
      <c r="A1594">
        <v>1590</v>
      </c>
      <c r="B1594" s="564">
        <f t="shared" ca="1" si="150"/>
        <v>20</v>
      </c>
      <c r="C1594" s="564">
        <f t="shared" ca="1" si="145"/>
        <v>400</v>
      </c>
      <c r="D1594" s="564">
        <f t="shared" ca="1" si="148"/>
        <v>20</v>
      </c>
      <c r="E1594" s="564">
        <f t="shared" ca="1" si="146"/>
        <v>0</v>
      </c>
      <c r="F1594" s="564">
        <f t="shared" ca="1" si="149"/>
        <v>1</v>
      </c>
      <c r="G1594" s="564">
        <f t="shared" ca="1" si="147"/>
        <v>-4.5436732584638566</v>
      </c>
      <c r="H1594" s="564">
        <v>1</v>
      </c>
      <c r="I1594" s="564">
        <v>1</v>
      </c>
      <c r="J1594" s="564">
        <v>1</v>
      </c>
      <c r="K1594" s="564">
        <v>1</v>
      </c>
      <c r="L1594" s="564">
        <v>1</v>
      </c>
      <c r="M1594" s="564">
        <v>1</v>
      </c>
      <c r="N1594" s="564">
        <v>1</v>
      </c>
      <c r="O1594" s="564">
        <v>1</v>
      </c>
      <c r="P1594" s="564">
        <v>1</v>
      </c>
      <c r="Q1594" s="564">
        <v>1</v>
      </c>
      <c r="R1594" s="564">
        <v>1</v>
      </c>
      <c r="S1594" s="564">
        <v>1</v>
      </c>
      <c r="T1594" s="564">
        <v>1</v>
      </c>
      <c r="U1594" s="564">
        <v>1</v>
      </c>
      <c r="V1594" s="564">
        <v>1</v>
      </c>
      <c r="W1594" s="564">
        <v>1</v>
      </c>
      <c r="X1594" s="564">
        <v>1</v>
      </c>
      <c r="Y1594" s="564">
        <v>1</v>
      </c>
      <c r="Z1594" s="564">
        <v>1</v>
      </c>
      <c r="AA1594" s="564">
        <v>1</v>
      </c>
      <c r="AB1594" s="564">
        <v>1</v>
      </c>
      <c r="AC1594" s="564">
        <v>1</v>
      </c>
      <c r="AD1594" s="564">
        <v>1</v>
      </c>
      <c r="AE1594" s="564">
        <v>1</v>
      </c>
      <c r="AF1594" s="564">
        <v>1</v>
      </c>
      <c r="AG1594" s="564">
        <v>1</v>
      </c>
      <c r="AH1594" s="564">
        <v>1</v>
      </c>
      <c r="AI1594" s="564">
        <v>1</v>
      </c>
      <c r="AJ1594" s="564">
        <v>1</v>
      </c>
      <c r="AK1594" s="564">
        <v>1</v>
      </c>
    </row>
    <row r="1595" spans="1:37">
      <c r="A1595">
        <v>1591</v>
      </c>
      <c r="B1595" s="564">
        <f t="shared" ca="1" si="150"/>
        <v>20</v>
      </c>
      <c r="C1595" s="564">
        <f t="shared" ca="1" si="145"/>
        <v>400</v>
      </c>
      <c r="D1595" s="564">
        <f t="shared" ca="1" si="148"/>
        <v>20</v>
      </c>
      <c r="E1595" s="564">
        <f t="shared" ca="1" si="146"/>
        <v>0</v>
      </c>
      <c r="F1595" s="564">
        <f t="shared" ca="1" si="149"/>
        <v>1</v>
      </c>
      <c r="G1595" s="564">
        <f t="shared" ca="1" si="147"/>
        <v>-2.3551268516463395</v>
      </c>
      <c r="H1595" s="564">
        <v>1</v>
      </c>
      <c r="I1595" s="564">
        <v>1</v>
      </c>
      <c r="J1595" s="564">
        <v>1</v>
      </c>
      <c r="K1595" s="564">
        <v>1</v>
      </c>
      <c r="L1595" s="564">
        <v>1</v>
      </c>
      <c r="M1595" s="564">
        <v>1</v>
      </c>
      <c r="N1595" s="564">
        <v>1</v>
      </c>
      <c r="O1595" s="564">
        <v>1</v>
      </c>
      <c r="P1595" s="564">
        <v>1</v>
      </c>
      <c r="Q1595" s="564">
        <v>1</v>
      </c>
      <c r="R1595" s="564">
        <v>1</v>
      </c>
      <c r="S1595" s="564">
        <v>1</v>
      </c>
      <c r="T1595" s="564">
        <v>1</v>
      </c>
      <c r="U1595" s="564">
        <v>1</v>
      </c>
      <c r="V1595" s="564">
        <v>1</v>
      </c>
      <c r="W1595" s="564">
        <v>1</v>
      </c>
      <c r="X1595" s="564">
        <v>1</v>
      </c>
      <c r="Y1595" s="564">
        <v>1</v>
      </c>
      <c r="Z1595" s="564">
        <v>1</v>
      </c>
      <c r="AA1595" s="564">
        <v>1</v>
      </c>
      <c r="AB1595" s="564">
        <v>1</v>
      </c>
      <c r="AC1595" s="564">
        <v>1</v>
      </c>
      <c r="AD1595" s="564">
        <v>1</v>
      </c>
      <c r="AE1595" s="564">
        <v>1</v>
      </c>
      <c r="AF1595" s="564">
        <v>1</v>
      </c>
      <c r="AG1595" s="564">
        <v>1</v>
      </c>
      <c r="AH1595" s="564">
        <v>1</v>
      </c>
      <c r="AI1595" s="564">
        <v>1</v>
      </c>
      <c r="AJ1595" s="564">
        <v>1</v>
      </c>
      <c r="AK1595" s="564">
        <v>1</v>
      </c>
    </row>
    <row r="1596" spans="1:37">
      <c r="A1596">
        <v>1592</v>
      </c>
      <c r="B1596" s="564">
        <f t="shared" ca="1" si="150"/>
        <v>20</v>
      </c>
      <c r="C1596" s="564">
        <f t="shared" ca="1" si="145"/>
        <v>400</v>
      </c>
      <c r="D1596" s="564">
        <f t="shared" ca="1" si="148"/>
        <v>20</v>
      </c>
      <c r="E1596" s="564">
        <f t="shared" ca="1" si="146"/>
        <v>0</v>
      </c>
      <c r="F1596" s="564">
        <f t="shared" ca="1" si="149"/>
        <v>1</v>
      </c>
      <c r="G1596" s="564">
        <f t="shared" ca="1" si="147"/>
        <v>0.53535184933441204</v>
      </c>
      <c r="H1596" s="564">
        <v>1</v>
      </c>
      <c r="I1596" s="564">
        <v>1</v>
      </c>
      <c r="J1596" s="564">
        <v>1</v>
      </c>
      <c r="K1596" s="564">
        <v>1</v>
      </c>
      <c r="L1596" s="564">
        <v>1</v>
      </c>
      <c r="M1596" s="564">
        <v>1</v>
      </c>
      <c r="N1596" s="564">
        <v>1</v>
      </c>
      <c r="O1596" s="564">
        <v>1</v>
      </c>
      <c r="P1596" s="564">
        <v>1</v>
      </c>
      <c r="Q1596" s="564">
        <v>1</v>
      </c>
      <c r="R1596" s="564">
        <v>1</v>
      </c>
      <c r="S1596" s="564">
        <v>1</v>
      </c>
      <c r="T1596" s="564">
        <v>1</v>
      </c>
      <c r="U1596" s="564">
        <v>1</v>
      </c>
      <c r="V1596" s="564">
        <v>1</v>
      </c>
      <c r="W1596" s="564">
        <v>1</v>
      </c>
      <c r="X1596" s="564">
        <v>1</v>
      </c>
      <c r="Y1596" s="564">
        <v>1</v>
      </c>
      <c r="Z1596" s="564">
        <v>1</v>
      </c>
      <c r="AA1596" s="564">
        <v>1</v>
      </c>
      <c r="AB1596" s="564">
        <v>1</v>
      </c>
      <c r="AC1596" s="564">
        <v>1</v>
      </c>
      <c r="AD1596" s="564">
        <v>1</v>
      </c>
      <c r="AE1596" s="564">
        <v>1</v>
      </c>
      <c r="AF1596" s="564">
        <v>1</v>
      </c>
      <c r="AG1596" s="564">
        <v>1</v>
      </c>
      <c r="AH1596" s="564">
        <v>1</v>
      </c>
      <c r="AI1596" s="564">
        <v>1</v>
      </c>
      <c r="AJ1596" s="564">
        <v>1</v>
      </c>
      <c r="AK1596" s="564">
        <v>1</v>
      </c>
    </row>
    <row r="1597" spans="1:37">
      <c r="A1597">
        <v>1593</v>
      </c>
      <c r="B1597" s="564">
        <f t="shared" ca="1" si="150"/>
        <v>20</v>
      </c>
      <c r="C1597" s="564">
        <f t="shared" ca="1" si="145"/>
        <v>400</v>
      </c>
      <c r="D1597" s="564">
        <f t="shared" ca="1" si="148"/>
        <v>20</v>
      </c>
      <c r="E1597" s="564">
        <f t="shared" ca="1" si="146"/>
        <v>0</v>
      </c>
      <c r="F1597" s="564">
        <f t="shared" ca="1" si="149"/>
        <v>1</v>
      </c>
      <c r="G1597" s="564">
        <f t="shared" ca="1" si="147"/>
        <v>1.6797519903116589</v>
      </c>
      <c r="H1597" s="564">
        <v>1</v>
      </c>
      <c r="I1597" s="564">
        <v>1</v>
      </c>
      <c r="J1597" s="564">
        <v>1</v>
      </c>
      <c r="K1597" s="564">
        <v>1</v>
      </c>
      <c r="L1597" s="564">
        <v>1</v>
      </c>
      <c r="M1597" s="564">
        <v>1</v>
      </c>
      <c r="N1597" s="564">
        <v>1</v>
      </c>
      <c r="O1597" s="564">
        <v>1</v>
      </c>
      <c r="P1597" s="564">
        <v>1</v>
      </c>
      <c r="Q1597" s="564">
        <v>1</v>
      </c>
      <c r="R1597" s="564">
        <v>1</v>
      </c>
      <c r="S1597" s="564">
        <v>1</v>
      </c>
      <c r="T1597" s="564">
        <v>1</v>
      </c>
      <c r="U1597" s="564">
        <v>1</v>
      </c>
      <c r="V1597" s="564">
        <v>1</v>
      </c>
      <c r="W1597" s="564">
        <v>1</v>
      </c>
      <c r="X1597" s="564">
        <v>1</v>
      </c>
      <c r="Y1597" s="564">
        <v>1</v>
      </c>
      <c r="Z1597" s="564">
        <v>1</v>
      </c>
      <c r="AA1597" s="564">
        <v>1</v>
      </c>
      <c r="AB1597" s="564">
        <v>1</v>
      </c>
      <c r="AC1597" s="564">
        <v>1</v>
      </c>
      <c r="AD1597" s="564">
        <v>1</v>
      </c>
      <c r="AE1597" s="564">
        <v>1</v>
      </c>
      <c r="AF1597" s="564">
        <v>1</v>
      </c>
      <c r="AG1597" s="564">
        <v>1</v>
      </c>
      <c r="AH1597" s="564">
        <v>1</v>
      </c>
      <c r="AI1597" s="564">
        <v>1</v>
      </c>
      <c r="AJ1597" s="564">
        <v>1</v>
      </c>
      <c r="AK1597" s="564">
        <v>1</v>
      </c>
    </row>
    <row r="1598" spans="1:37">
      <c r="A1598">
        <v>1594</v>
      </c>
      <c r="B1598" s="564">
        <f t="shared" ca="1" si="150"/>
        <v>9</v>
      </c>
      <c r="C1598" s="564">
        <f t="shared" ca="1" si="145"/>
        <v>81</v>
      </c>
      <c r="D1598" s="564">
        <f t="shared" ca="1" si="148"/>
        <v>9</v>
      </c>
      <c r="E1598" s="564">
        <f t="shared" ca="1" si="146"/>
        <v>4.95</v>
      </c>
      <c r="F1598" s="564">
        <f t="shared" ca="1" si="149"/>
        <v>0.47894736842105268</v>
      </c>
      <c r="G1598" s="564">
        <f t="shared" ca="1" si="147"/>
        <v>2.1892872672401387</v>
      </c>
      <c r="H1598" s="564">
        <v>0</v>
      </c>
      <c r="I1598" s="564">
        <v>1</v>
      </c>
      <c r="J1598" s="564">
        <v>0</v>
      </c>
      <c r="K1598" s="564">
        <v>0</v>
      </c>
      <c r="L1598" s="564">
        <v>1</v>
      </c>
      <c r="M1598" s="564">
        <v>1</v>
      </c>
      <c r="N1598" s="564">
        <v>1</v>
      </c>
      <c r="O1598" s="564">
        <v>1</v>
      </c>
      <c r="P1598" s="564">
        <v>0</v>
      </c>
      <c r="Q1598" s="564">
        <v>0</v>
      </c>
      <c r="R1598" s="564">
        <v>0</v>
      </c>
      <c r="S1598" s="564">
        <v>1</v>
      </c>
      <c r="T1598" s="564">
        <v>1</v>
      </c>
      <c r="U1598" s="564">
        <v>1</v>
      </c>
      <c r="V1598" s="564">
        <v>0</v>
      </c>
      <c r="W1598" s="564">
        <v>0</v>
      </c>
      <c r="X1598" s="564">
        <v>0</v>
      </c>
      <c r="Y1598" s="564">
        <v>0</v>
      </c>
      <c r="Z1598" s="564">
        <v>0</v>
      </c>
      <c r="AA1598" s="564">
        <v>1</v>
      </c>
      <c r="AB1598" s="564">
        <v>1</v>
      </c>
      <c r="AC1598" s="564">
        <v>0</v>
      </c>
      <c r="AD1598" s="564">
        <v>0</v>
      </c>
      <c r="AE1598" s="564">
        <v>0</v>
      </c>
      <c r="AF1598" s="564">
        <v>0</v>
      </c>
      <c r="AG1598" s="564">
        <v>0</v>
      </c>
      <c r="AH1598" s="564">
        <v>0</v>
      </c>
      <c r="AI1598" s="564">
        <v>0</v>
      </c>
      <c r="AJ1598" s="564">
        <v>1</v>
      </c>
      <c r="AK1598" s="564">
        <v>0</v>
      </c>
    </row>
    <row r="1599" spans="1:37">
      <c r="A1599">
        <v>1595</v>
      </c>
      <c r="B1599" s="564">
        <f t="shared" ca="1" si="150"/>
        <v>0</v>
      </c>
      <c r="C1599" s="564">
        <f t="shared" ca="1" si="145"/>
        <v>0</v>
      </c>
      <c r="D1599" s="564">
        <f t="shared" ca="1" si="148"/>
        <v>0</v>
      </c>
      <c r="E1599" s="564">
        <f t="shared" ca="1" si="146"/>
        <v>0</v>
      </c>
      <c r="F1599" s="564">
        <f t="shared" ca="1" si="149"/>
        <v>1</v>
      </c>
      <c r="G1599" s="564">
        <f t="shared" ca="1" si="147"/>
        <v>-1.842339002853413</v>
      </c>
      <c r="H1599" s="564">
        <v>0</v>
      </c>
      <c r="I1599" s="564">
        <v>0</v>
      </c>
      <c r="J1599" s="564">
        <v>0</v>
      </c>
      <c r="K1599" s="564">
        <v>0</v>
      </c>
      <c r="L1599" s="564">
        <v>0</v>
      </c>
      <c r="M1599" s="564">
        <v>0</v>
      </c>
      <c r="N1599" s="564">
        <v>0</v>
      </c>
      <c r="O1599" s="564">
        <v>0</v>
      </c>
      <c r="P1599" s="564">
        <v>0</v>
      </c>
      <c r="Q1599" s="564">
        <v>0</v>
      </c>
      <c r="R1599" s="564">
        <v>0</v>
      </c>
      <c r="S1599" s="564">
        <v>0</v>
      </c>
      <c r="T1599" s="564">
        <v>0</v>
      </c>
      <c r="U1599" s="564">
        <v>0</v>
      </c>
      <c r="V1599" s="564">
        <v>0</v>
      </c>
      <c r="W1599" s="564">
        <v>0</v>
      </c>
      <c r="X1599" s="564">
        <v>0</v>
      </c>
      <c r="Y1599" s="564">
        <v>0</v>
      </c>
      <c r="Z1599" s="564">
        <v>0</v>
      </c>
      <c r="AA1599" s="564">
        <v>0</v>
      </c>
      <c r="AB1599" s="564">
        <v>0</v>
      </c>
      <c r="AC1599" s="564">
        <v>0</v>
      </c>
      <c r="AD1599" s="564">
        <v>0</v>
      </c>
      <c r="AE1599" s="564">
        <v>0</v>
      </c>
      <c r="AF1599" s="564">
        <v>0</v>
      </c>
      <c r="AG1599" s="564">
        <v>0</v>
      </c>
      <c r="AH1599" s="564">
        <v>0</v>
      </c>
      <c r="AI1599" s="564">
        <v>0</v>
      </c>
      <c r="AJ1599" s="564">
        <v>0</v>
      </c>
      <c r="AK1599" s="564">
        <v>0</v>
      </c>
    </row>
    <row r="1600" spans="1:37">
      <c r="A1600">
        <v>1596</v>
      </c>
      <c r="B1600" s="564">
        <f t="shared" ca="1" si="150"/>
        <v>20</v>
      </c>
      <c r="C1600" s="564">
        <f t="shared" ca="1" si="145"/>
        <v>400</v>
      </c>
      <c r="D1600" s="564">
        <f t="shared" ca="1" si="148"/>
        <v>20</v>
      </c>
      <c r="E1600" s="564">
        <f t="shared" ca="1" si="146"/>
        <v>0</v>
      </c>
      <c r="F1600" s="564">
        <f t="shared" ca="1" si="149"/>
        <v>1</v>
      </c>
      <c r="G1600" s="564">
        <f t="shared" ca="1" si="147"/>
        <v>-0.17819223316773347</v>
      </c>
      <c r="H1600" s="564">
        <v>1</v>
      </c>
      <c r="I1600" s="564">
        <v>1</v>
      </c>
      <c r="J1600" s="564">
        <v>1</v>
      </c>
      <c r="K1600" s="564">
        <v>1</v>
      </c>
      <c r="L1600" s="564">
        <v>1</v>
      </c>
      <c r="M1600" s="564">
        <v>1</v>
      </c>
      <c r="N1600" s="564">
        <v>1</v>
      </c>
      <c r="O1600" s="564">
        <v>1</v>
      </c>
      <c r="P1600" s="564">
        <v>1</v>
      </c>
      <c r="Q1600" s="564">
        <v>1</v>
      </c>
      <c r="R1600" s="564">
        <v>1</v>
      </c>
      <c r="S1600" s="564">
        <v>1</v>
      </c>
      <c r="T1600" s="564">
        <v>1</v>
      </c>
      <c r="U1600" s="564">
        <v>1</v>
      </c>
      <c r="V1600" s="564">
        <v>1</v>
      </c>
      <c r="W1600" s="564">
        <v>1</v>
      </c>
      <c r="X1600" s="564">
        <v>1</v>
      </c>
      <c r="Y1600" s="564">
        <v>1</v>
      </c>
      <c r="Z1600" s="564">
        <v>1</v>
      </c>
      <c r="AA1600" s="564">
        <v>1</v>
      </c>
      <c r="AB1600" s="564">
        <v>1</v>
      </c>
      <c r="AC1600" s="564">
        <v>1</v>
      </c>
      <c r="AD1600" s="564">
        <v>1</v>
      </c>
      <c r="AE1600" s="564">
        <v>1</v>
      </c>
      <c r="AF1600" s="564">
        <v>1</v>
      </c>
      <c r="AG1600" s="564">
        <v>1</v>
      </c>
      <c r="AH1600" s="564">
        <v>1</v>
      </c>
      <c r="AI1600" s="564">
        <v>1</v>
      </c>
      <c r="AJ1600" s="564">
        <v>1</v>
      </c>
      <c r="AK1600" s="564">
        <v>1</v>
      </c>
    </row>
    <row r="1601" spans="1:37">
      <c r="A1601">
        <v>1597</v>
      </c>
      <c r="B1601" s="564">
        <f t="shared" ca="1" si="150"/>
        <v>0</v>
      </c>
      <c r="C1601" s="564">
        <f t="shared" ca="1" si="145"/>
        <v>0</v>
      </c>
      <c r="D1601" s="564">
        <f t="shared" ca="1" si="148"/>
        <v>0</v>
      </c>
      <c r="E1601" s="564">
        <f t="shared" ca="1" si="146"/>
        <v>0</v>
      </c>
      <c r="F1601" s="564">
        <f t="shared" ca="1" si="149"/>
        <v>1</v>
      </c>
      <c r="G1601" s="564">
        <f t="shared" ca="1" si="147"/>
        <v>0.36283061141788198</v>
      </c>
      <c r="H1601" s="564">
        <v>0</v>
      </c>
      <c r="I1601" s="564">
        <v>0</v>
      </c>
      <c r="J1601" s="564">
        <v>0</v>
      </c>
      <c r="K1601" s="564">
        <v>0</v>
      </c>
      <c r="L1601" s="564">
        <v>0</v>
      </c>
      <c r="M1601" s="564">
        <v>0</v>
      </c>
      <c r="N1601" s="564">
        <v>0</v>
      </c>
      <c r="O1601" s="564">
        <v>0</v>
      </c>
      <c r="P1601" s="564">
        <v>0</v>
      </c>
      <c r="Q1601" s="564">
        <v>0</v>
      </c>
      <c r="R1601" s="564">
        <v>0</v>
      </c>
      <c r="S1601" s="564">
        <v>0</v>
      </c>
      <c r="T1601" s="564">
        <v>0</v>
      </c>
      <c r="U1601" s="564">
        <v>0</v>
      </c>
      <c r="V1601" s="564">
        <v>0</v>
      </c>
      <c r="W1601" s="564">
        <v>0</v>
      </c>
      <c r="X1601" s="564">
        <v>0</v>
      </c>
      <c r="Y1601" s="564">
        <v>0</v>
      </c>
      <c r="Z1601" s="564">
        <v>0</v>
      </c>
      <c r="AA1601" s="564">
        <v>0</v>
      </c>
      <c r="AB1601" s="564">
        <v>0</v>
      </c>
      <c r="AC1601" s="564">
        <v>0</v>
      </c>
      <c r="AD1601" s="564">
        <v>0</v>
      </c>
      <c r="AE1601" s="564">
        <v>0</v>
      </c>
      <c r="AF1601" s="564">
        <v>0</v>
      </c>
      <c r="AG1601" s="564">
        <v>0</v>
      </c>
      <c r="AH1601" s="564">
        <v>0</v>
      </c>
      <c r="AI1601" s="564">
        <v>0</v>
      </c>
      <c r="AJ1601" s="564">
        <v>0</v>
      </c>
      <c r="AK1601" s="564">
        <v>0</v>
      </c>
    </row>
    <row r="1602" spans="1:37">
      <c r="A1602">
        <v>1598</v>
      </c>
      <c r="B1602" s="564">
        <f t="shared" ca="1" si="150"/>
        <v>0</v>
      </c>
      <c r="C1602" s="564">
        <f t="shared" ca="1" si="145"/>
        <v>0</v>
      </c>
      <c r="D1602" s="564">
        <f t="shared" ca="1" si="148"/>
        <v>0</v>
      </c>
      <c r="E1602" s="564">
        <f t="shared" ca="1" si="146"/>
        <v>0</v>
      </c>
      <c r="F1602" s="564">
        <f t="shared" ca="1" si="149"/>
        <v>1</v>
      </c>
      <c r="G1602" s="564">
        <f t="shared" ca="1" si="147"/>
        <v>6.4957758874598444</v>
      </c>
      <c r="H1602" s="564">
        <v>0</v>
      </c>
      <c r="I1602" s="564">
        <v>0</v>
      </c>
      <c r="J1602" s="564">
        <v>0</v>
      </c>
      <c r="K1602" s="564">
        <v>0</v>
      </c>
      <c r="L1602" s="564">
        <v>0</v>
      </c>
      <c r="M1602" s="564">
        <v>0</v>
      </c>
      <c r="N1602" s="564">
        <v>0</v>
      </c>
      <c r="O1602" s="564">
        <v>0</v>
      </c>
      <c r="P1602" s="564">
        <v>0</v>
      </c>
      <c r="Q1602" s="564">
        <v>0</v>
      </c>
      <c r="R1602" s="564">
        <v>0</v>
      </c>
      <c r="S1602" s="564">
        <v>0</v>
      </c>
      <c r="T1602" s="564">
        <v>0</v>
      </c>
      <c r="U1602" s="564">
        <v>0</v>
      </c>
      <c r="V1602" s="564">
        <v>0</v>
      </c>
      <c r="W1602" s="564">
        <v>0</v>
      </c>
      <c r="X1602" s="564">
        <v>0</v>
      </c>
      <c r="Y1602" s="564">
        <v>0</v>
      </c>
      <c r="Z1602" s="564">
        <v>0</v>
      </c>
      <c r="AA1602" s="564">
        <v>0</v>
      </c>
      <c r="AB1602" s="564">
        <v>0</v>
      </c>
      <c r="AC1602" s="564">
        <v>0</v>
      </c>
      <c r="AD1602" s="564">
        <v>0</v>
      </c>
      <c r="AE1602" s="564">
        <v>0</v>
      </c>
      <c r="AF1602" s="564">
        <v>0</v>
      </c>
      <c r="AG1602" s="564">
        <v>0</v>
      </c>
      <c r="AH1602" s="564">
        <v>0</v>
      </c>
      <c r="AI1602" s="564">
        <v>0</v>
      </c>
      <c r="AJ1602" s="564">
        <v>0</v>
      </c>
      <c r="AK1602" s="564">
        <v>0</v>
      </c>
    </row>
    <row r="1603" spans="1:37">
      <c r="A1603">
        <v>1599</v>
      </c>
      <c r="B1603" s="564">
        <f t="shared" ca="1" si="150"/>
        <v>20</v>
      </c>
      <c r="C1603" s="564">
        <f t="shared" ca="1" si="145"/>
        <v>400</v>
      </c>
      <c r="D1603" s="564">
        <f t="shared" ca="1" si="148"/>
        <v>20</v>
      </c>
      <c r="E1603" s="564">
        <f t="shared" ca="1" si="146"/>
        <v>0</v>
      </c>
      <c r="F1603" s="564">
        <f t="shared" ca="1" si="149"/>
        <v>1</v>
      </c>
      <c r="G1603" s="564">
        <f t="shared" ca="1" si="147"/>
        <v>-3.8235804330752869</v>
      </c>
      <c r="H1603" s="564">
        <v>1</v>
      </c>
      <c r="I1603" s="564">
        <v>1</v>
      </c>
      <c r="J1603" s="564">
        <v>1</v>
      </c>
      <c r="K1603" s="564">
        <v>1</v>
      </c>
      <c r="L1603" s="564">
        <v>1</v>
      </c>
      <c r="M1603" s="564">
        <v>1</v>
      </c>
      <c r="N1603" s="564">
        <v>1</v>
      </c>
      <c r="O1603" s="564">
        <v>1</v>
      </c>
      <c r="P1603" s="564">
        <v>1</v>
      </c>
      <c r="Q1603" s="564">
        <v>1</v>
      </c>
      <c r="R1603" s="564">
        <v>1</v>
      </c>
      <c r="S1603" s="564">
        <v>1</v>
      </c>
      <c r="T1603" s="564">
        <v>1</v>
      </c>
      <c r="U1603" s="564">
        <v>1</v>
      </c>
      <c r="V1603" s="564">
        <v>1</v>
      </c>
      <c r="W1603" s="564">
        <v>1</v>
      </c>
      <c r="X1603" s="564">
        <v>1</v>
      </c>
      <c r="Y1603" s="564">
        <v>1</v>
      </c>
      <c r="Z1603" s="564">
        <v>1</v>
      </c>
      <c r="AA1603" s="564">
        <v>1</v>
      </c>
      <c r="AB1603" s="564">
        <v>1</v>
      </c>
      <c r="AC1603" s="564">
        <v>1</v>
      </c>
      <c r="AD1603" s="564">
        <v>1</v>
      </c>
      <c r="AE1603" s="564">
        <v>1</v>
      </c>
      <c r="AF1603" s="564">
        <v>1</v>
      </c>
      <c r="AG1603" s="564">
        <v>1</v>
      </c>
      <c r="AH1603" s="564">
        <v>1</v>
      </c>
      <c r="AI1603" s="564">
        <v>1</v>
      </c>
      <c r="AJ1603" s="564">
        <v>1</v>
      </c>
      <c r="AK1603" s="564">
        <v>1</v>
      </c>
    </row>
    <row r="1604" spans="1:37">
      <c r="A1604">
        <v>1600</v>
      </c>
      <c r="B1604" s="564">
        <f t="shared" ca="1" si="150"/>
        <v>0</v>
      </c>
      <c r="C1604" s="564">
        <f t="shared" ca="1" si="145"/>
        <v>0</v>
      </c>
      <c r="D1604" s="564">
        <f t="shared" ca="1" si="148"/>
        <v>0</v>
      </c>
      <c r="E1604" s="564">
        <f t="shared" ca="1" si="146"/>
        <v>0</v>
      </c>
      <c r="F1604" s="564">
        <f t="shared" ca="1" si="149"/>
        <v>1</v>
      </c>
      <c r="G1604" s="564">
        <f t="shared" ca="1" si="147"/>
        <v>2.4199245648676149</v>
      </c>
      <c r="H1604" s="564">
        <v>0</v>
      </c>
      <c r="I1604" s="564">
        <v>0</v>
      </c>
      <c r="J1604" s="564">
        <v>0</v>
      </c>
      <c r="K1604" s="564">
        <v>0</v>
      </c>
      <c r="L1604" s="564">
        <v>0</v>
      </c>
      <c r="M1604" s="564">
        <v>0</v>
      </c>
      <c r="N1604" s="564">
        <v>0</v>
      </c>
      <c r="O1604" s="564">
        <v>0</v>
      </c>
      <c r="P1604" s="564">
        <v>0</v>
      </c>
      <c r="Q1604" s="564">
        <v>0</v>
      </c>
      <c r="R1604" s="564">
        <v>0</v>
      </c>
      <c r="S1604" s="564">
        <v>0</v>
      </c>
      <c r="T1604" s="564">
        <v>0</v>
      </c>
      <c r="U1604" s="564">
        <v>0</v>
      </c>
      <c r="V1604" s="564">
        <v>0</v>
      </c>
      <c r="W1604" s="564">
        <v>0</v>
      </c>
      <c r="X1604" s="564">
        <v>0</v>
      </c>
      <c r="Y1604" s="564">
        <v>0</v>
      </c>
      <c r="Z1604" s="564">
        <v>0</v>
      </c>
      <c r="AA1604" s="564">
        <v>0</v>
      </c>
      <c r="AB1604" s="564">
        <v>0</v>
      </c>
      <c r="AC1604" s="564">
        <v>0</v>
      </c>
      <c r="AD1604" s="564">
        <v>0</v>
      </c>
      <c r="AE1604" s="564">
        <v>0</v>
      </c>
      <c r="AF1604" s="564">
        <v>0</v>
      </c>
      <c r="AG1604" s="564">
        <v>0</v>
      </c>
      <c r="AH1604" s="564">
        <v>0</v>
      </c>
      <c r="AI1604" s="564">
        <v>0</v>
      </c>
      <c r="AJ1604" s="564">
        <v>0</v>
      </c>
      <c r="AK1604" s="564">
        <v>0</v>
      </c>
    </row>
    <row r="1605" spans="1:37">
      <c r="A1605">
        <v>1601</v>
      </c>
      <c r="B1605" s="564">
        <f t="shared" ca="1" si="150"/>
        <v>0</v>
      </c>
      <c r="C1605" s="564">
        <f t="shared" ref="C1605:C1668" ca="1" si="151">B1605^2</f>
        <v>0</v>
      </c>
      <c r="D1605" s="564">
        <f t="shared" ca="1" si="148"/>
        <v>0</v>
      </c>
      <c r="E1605" s="564">
        <f t="shared" ref="E1605:E1668" ca="1" si="152">D1605-((B1605^2)/H$1)</f>
        <v>0</v>
      </c>
      <c r="F1605" s="564">
        <f t="shared" ca="1" si="149"/>
        <v>1</v>
      </c>
      <c r="G1605" s="564">
        <f t="shared" ref="G1605:G1668" ca="1" si="153">I$2+NORMSINV(RAND())*K$2</f>
        <v>2.0018093380853204</v>
      </c>
      <c r="H1605" s="564">
        <v>0</v>
      </c>
      <c r="I1605" s="564">
        <v>0</v>
      </c>
      <c r="J1605" s="564">
        <v>0</v>
      </c>
      <c r="K1605" s="564">
        <v>0</v>
      </c>
      <c r="L1605" s="564">
        <v>0</v>
      </c>
      <c r="M1605" s="564">
        <v>0</v>
      </c>
      <c r="N1605" s="564">
        <v>0</v>
      </c>
      <c r="O1605" s="564">
        <v>0</v>
      </c>
      <c r="P1605" s="564">
        <v>0</v>
      </c>
      <c r="Q1605" s="564">
        <v>0</v>
      </c>
      <c r="R1605" s="564">
        <v>0</v>
      </c>
      <c r="S1605" s="564">
        <v>0</v>
      </c>
      <c r="T1605" s="564">
        <v>0</v>
      </c>
      <c r="U1605" s="564">
        <v>0</v>
      </c>
      <c r="V1605" s="564">
        <v>0</v>
      </c>
      <c r="W1605" s="564">
        <v>0</v>
      </c>
      <c r="X1605" s="564">
        <v>0</v>
      </c>
      <c r="Y1605" s="564">
        <v>0</v>
      </c>
      <c r="Z1605" s="564">
        <v>0</v>
      </c>
      <c r="AA1605" s="564">
        <v>0</v>
      </c>
      <c r="AB1605" s="564">
        <v>0</v>
      </c>
      <c r="AC1605" s="564">
        <v>0</v>
      </c>
      <c r="AD1605" s="564">
        <v>0</v>
      </c>
      <c r="AE1605" s="564">
        <v>0</v>
      </c>
      <c r="AF1605" s="564">
        <v>0</v>
      </c>
      <c r="AG1605" s="564">
        <v>0</v>
      </c>
      <c r="AH1605" s="564">
        <v>0</v>
      </c>
      <c r="AI1605" s="564">
        <v>0</v>
      </c>
      <c r="AJ1605" s="564">
        <v>0</v>
      </c>
      <c r="AK1605" s="564">
        <v>0</v>
      </c>
    </row>
    <row r="1606" spans="1:37">
      <c r="A1606">
        <v>1602</v>
      </c>
      <c r="B1606" s="564">
        <f t="shared" ca="1" si="150"/>
        <v>1</v>
      </c>
      <c r="C1606" s="564">
        <f t="shared" ca="1" si="151"/>
        <v>1</v>
      </c>
      <c r="D1606" s="564">
        <f t="shared" ref="D1606:D1669" ca="1" si="154">B1606</f>
        <v>1</v>
      </c>
      <c r="E1606" s="564">
        <f t="shared" ca="1" si="152"/>
        <v>0.95</v>
      </c>
      <c r="F1606" s="564">
        <f t="shared" ref="F1606:F1669" ca="1" si="155">1-(2*B1606*(H$1-B1606)/(H$1*(H$1-1)))</f>
        <v>0.9</v>
      </c>
      <c r="G1606" s="564">
        <f t="shared" ca="1" si="153"/>
        <v>0.49752081716123603</v>
      </c>
      <c r="H1606" s="564">
        <v>0</v>
      </c>
      <c r="I1606" s="564">
        <v>0</v>
      </c>
      <c r="J1606" s="564">
        <v>0</v>
      </c>
      <c r="K1606" s="564">
        <v>0</v>
      </c>
      <c r="L1606" s="564">
        <v>0</v>
      </c>
      <c r="M1606" s="564">
        <v>1</v>
      </c>
      <c r="N1606" s="564">
        <v>0</v>
      </c>
      <c r="O1606" s="564">
        <v>0</v>
      </c>
      <c r="P1606" s="564">
        <v>0</v>
      </c>
      <c r="Q1606" s="564">
        <v>0</v>
      </c>
      <c r="R1606" s="564">
        <v>0</v>
      </c>
      <c r="S1606" s="564">
        <v>0</v>
      </c>
      <c r="T1606" s="564">
        <v>0</v>
      </c>
      <c r="U1606" s="564">
        <v>0</v>
      </c>
      <c r="V1606" s="564">
        <v>0</v>
      </c>
      <c r="W1606" s="564">
        <v>0</v>
      </c>
      <c r="X1606" s="564">
        <v>0</v>
      </c>
      <c r="Y1606" s="564">
        <v>0</v>
      </c>
      <c r="Z1606" s="564">
        <v>0</v>
      </c>
      <c r="AA1606" s="564">
        <v>0</v>
      </c>
      <c r="AB1606" s="564">
        <v>0</v>
      </c>
      <c r="AC1606" s="564">
        <v>0</v>
      </c>
      <c r="AD1606" s="564">
        <v>0</v>
      </c>
      <c r="AE1606" s="564">
        <v>0</v>
      </c>
      <c r="AF1606" s="564">
        <v>0</v>
      </c>
      <c r="AG1606" s="564">
        <v>0</v>
      </c>
      <c r="AH1606" s="564">
        <v>0</v>
      </c>
      <c r="AI1606" s="564">
        <v>0</v>
      </c>
      <c r="AJ1606" s="564">
        <v>0</v>
      </c>
      <c r="AK1606" s="564">
        <v>0</v>
      </c>
    </row>
    <row r="1607" spans="1:37">
      <c r="A1607">
        <v>1603</v>
      </c>
      <c r="B1607" s="564">
        <f t="shared" ref="B1607:B1670" ca="1" si="156">SUM(INDIRECT("H"&amp;A1607+4&amp;":"&amp;HLOOKUP(H$1,$AA$1:$BD$2,2,0)&amp;A1607+4))</f>
        <v>0</v>
      </c>
      <c r="C1607" s="564">
        <f t="shared" ca="1" si="151"/>
        <v>0</v>
      </c>
      <c r="D1607" s="564">
        <f t="shared" ca="1" si="154"/>
        <v>0</v>
      </c>
      <c r="E1607" s="564">
        <f t="shared" ca="1" si="152"/>
        <v>0</v>
      </c>
      <c r="F1607" s="564">
        <f t="shared" ca="1" si="155"/>
        <v>1</v>
      </c>
      <c r="G1607" s="564">
        <f t="shared" ca="1" si="153"/>
        <v>4.3870379330131248</v>
      </c>
      <c r="H1607" s="564">
        <v>0</v>
      </c>
      <c r="I1607" s="564">
        <v>0</v>
      </c>
      <c r="J1607" s="564">
        <v>0</v>
      </c>
      <c r="K1607" s="564">
        <v>0</v>
      </c>
      <c r="L1607" s="564">
        <v>0</v>
      </c>
      <c r="M1607" s="564">
        <v>0</v>
      </c>
      <c r="N1607" s="564">
        <v>0</v>
      </c>
      <c r="O1607" s="564">
        <v>0</v>
      </c>
      <c r="P1607" s="564">
        <v>0</v>
      </c>
      <c r="Q1607" s="564">
        <v>0</v>
      </c>
      <c r="R1607" s="564">
        <v>0</v>
      </c>
      <c r="S1607" s="564">
        <v>0</v>
      </c>
      <c r="T1607" s="564">
        <v>0</v>
      </c>
      <c r="U1607" s="564">
        <v>0</v>
      </c>
      <c r="V1607" s="564">
        <v>0</v>
      </c>
      <c r="W1607" s="564">
        <v>0</v>
      </c>
      <c r="X1607" s="564">
        <v>0</v>
      </c>
      <c r="Y1607" s="564">
        <v>0</v>
      </c>
      <c r="Z1607" s="564">
        <v>0</v>
      </c>
      <c r="AA1607" s="564">
        <v>0</v>
      </c>
      <c r="AB1607" s="564">
        <v>0</v>
      </c>
      <c r="AC1607" s="564">
        <v>0</v>
      </c>
      <c r="AD1607" s="564">
        <v>0</v>
      </c>
      <c r="AE1607" s="564">
        <v>0</v>
      </c>
      <c r="AF1607" s="564">
        <v>0</v>
      </c>
      <c r="AG1607" s="564">
        <v>0</v>
      </c>
      <c r="AH1607" s="564">
        <v>0</v>
      </c>
      <c r="AI1607" s="564">
        <v>0</v>
      </c>
      <c r="AJ1607" s="564">
        <v>0</v>
      </c>
      <c r="AK1607" s="564">
        <v>0</v>
      </c>
    </row>
    <row r="1608" spans="1:37">
      <c r="A1608">
        <v>1604</v>
      </c>
      <c r="B1608" s="564">
        <f t="shared" ca="1" si="156"/>
        <v>20</v>
      </c>
      <c r="C1608" s="564">
        <f t="shared" ca="1" si="151"/>
        <v>400</v>
      </c>
      <c r="D1608" s="564">
        <f t="shared" ca="1" si="154"/>
        <v>20</v>
      </c>
      <c r="E1608" s="564">
        <f t="shared" ca="1" si="152"/>
        <v>0</v>
      </c>
      <c r="F1608" s="564">
        <f t="shared" ca="1" si="155"/>
        <v>1</v>
      </c>
      <c r="G1608" s="564">
        <f t="shared" ca="1" si="153"/>
        <v>2.1132191398141975</v>
      </c>
      <c r="H1608" s="564">
        <v>1</v>
      </c>
      <c r="I1608" s="564">
        <v>1</v>
      </c>
      <c r="J1608" s="564">
        <v>1</v>
      </c>
      <c r="K1608" s="564">
        <v>1</v>
      </c>
      <c r="L1608" s="564">
        <v>1</v>
      </c>
      <c r="M1608" s="564">
        <v>1</v>
      </c>
      <c r="N1608" s="564">
        <v>1</v>
      </c>
      <c r="O1608" s="564">
        <v>1</v>
      </c>
      <c r="P1608" s="564">
        <v>1</v>
      </c>
      <c r="Q1608" s="564">
        <v>1</v>
      </c>
      <c r="R1608" s="564">
        <v>1</v>
      </c>
      <c r="S1608" s="564">
        <v>1</v>
      </c>
      <c r="T1608" s="564">
        <v>1</v>
      </c>
      <c r="U1608" s="564">
        <v>1</v>
      </c>
      <c r="V1608" s="564">
        <v>1</v>
      </c>
      <c r="W1608" s="564">
        <v>1</v>
      </c>
      <c r="X1608" s="564">
        <v>1</v>
      </c>
      <c r="Y1608" s="564">
        <v>1</v>
      </c>
      <c r="Z1608" s="564">
        <v>1</v>
      </c>
      <c r="AA1608" s="564">
        <v>1</v>
      </c>
      <c r="AB1608" s="564">
        <v>1</v>
      </c>
      <c r="AC1608" s="564">
        <v>1</v>
      </c>
      <c r="AD1608" s="564">
        <v>1</v>
      </c>
      <c r="AE1608" s="564">
        <v>1</v>
      </c>
      <c r="AF1608" s="564">
        <v>1</v>
      </c>
      <c r="AG1608" s="564">
        <v>1</v>
      </c>
      <c r="AH1608" s="564">
        <v>1</v>
      </c>
      <c r="AI1608" s="564">
        <v>1</v>
      </c>
      <c r="AJ1608" s="564">
        <v>1</v>
      </c>
      <c r="AK1608" s="564">
        <v>1</v>
      </c>
    </row>
    <row r="1609" spans="1:37">
      <c r="A1609">
        <v>1605</v>
      </c>
      <c r="B1609" s="564">
        <f t="shared" ca="1" si="156"/>
        <v>0</v>
      </c>
      <c r="C1609" s="564">
        <f t="shared" ca="1" si="151"/>
        <v>0</v>
      </c>
      <c r="D1609" s="564">
        <f t="shared" ca="1" si="154"/>
        <v>0</v>
      </c>
      <c r="E1609" s="564">
        <f t="shared" ca="1" si="152"/>
        <v>0</v>
      </c>
      <c r="F1609" s="564">
        <f t="shared" ca="1" si="155"/>
        <v>1</v>
      </c>
      <c r="G1609" s="564">
        <f t="shared" ca="1" si="153"/>
        <v>-2.0544177087044599</v>
      </c>
      <c r="H1609" s="564">
        <v>0</v>
      </c>
      <c r="I1609" s="564">
        <v>0</v>
      </c>
      <c r="J1609" s="564">
        <v>0</v>
      </c>
      <c r="K1609" s="564">
        <v>0</v>
      </c>
      <c r="L1609" s="564">
        <v>0</v>
      </c>
      <c r="M1609" s="564">
        <v>0</v>
      </c>
      <c r="N1609" s="564">
        <v>0</v>
      </c>
      <c r="O1609" s="564">
        <v>0</v>
      </c>
      <c r="P1609" s="564">
        <v>0</v>
      </c>
      <c r="Q1609" s="564">
        <v>0</v>
      </c>
      <c r="R1609" s="564">
        <v>0</v>
      </c>
      <c r="S1609" s="564">
        <v>0</v>
      </c>
      <c r="T1609" s="564">
        <v>0</v>
      </c>
      <c r="U1609" s="564">
        <v>0</v>
      </c>
      <c r="V1609" s="564">
        <v>0</v>
      </c>
      <c r="W1609" s="564">
        <v>0</v>
      </c>
      <c r="X1609" s="564">
        <v>0</v>
      </c>
      <c r="Y1609" s="564">
        <v>0</v>
      </c>
      <c r="Z1609" s="564">
        <v>0</v>
      </c>
      <c r="AA1609" s="564">
        <v>0</v>
      </c>
      <c r="AB1609" s="564">
        <v>0</v>
      </c>
      <c r="AC1609" s="564">
        <v>0</v>
      </c>
      <c r="AD1609" s="564">
        <v>0</v>
      </c>
      <c r="AE1609" s="564">
        <v>0</v>
      </c>
      <c r="AF1609" s="564">
        <v>0</v>
      </c>
      <c r="AG1609" s="564">
        <v>0</v>
      </c>
      <c r="AH1609" s="564">
        <v>0</v>
      </c>
      <c r="AI1609" s="564">
        <v>0</v>
      </c>
      <c r="AJ1609" s="564">
        <v>0</v>
      </c>
      <c r="AK1609" s="564">
        <v>0</v>
      </c>
    </row>
    <row r="1610" spans="1:37">
      <c r="A1610">
        <v>1606</v>
      </c>
      <c r="B1610" s="564">
        <f t="shared" ca="1" si="156"/>
        <v>0</v>
      </c>
      <c r="C1610" s="564">
        <f t="shared" ca="1" si="151"/>
        <v>0</v>
      </c>
      <c r="D1610" s="564">
        <f t="shared" ca="1" si="154"/>
        <v>0</v>
      </c>
      <c r="E1610" s="564">
        <f t="shared" ca="1" si="152"/>
        <v>0</v>
      </c>
      <c r="F1610" s="564">
        <f t="shared" ca="1" si="155"/>
        <v>1</v>
      </c>
      <c r="G1610" s="564">
        <f t="shared" ca="1" si="153"/>
        <v>5.0790866998805217</v>
      </c>
      <c r="H1610" s="564">
        <v>0</v>
      </c>
      <c r="I1610" s="564">
        <v>0</v>
      </c>
      <c r="J1610" s="564">
        <v>0</v>
      </c>
      <c r="K1610" s="564">
        <v>0</v>
      </c>
      <c r="L1610" s="564">
        <v>0</v>
      </c>
      <c r="M1610" s="564">
        <v>0</v>
      </c>
      <c r="N1610" s="564">
        <v>0</v>
      </c>
      <c r="O1610" s="564">
        <v>0</v>
      </c>
      <c r="P1610" s="564">
        <v>0</v>
      </c>
      <c r="Q1610" s="564">
        <v>0</v>
      </c>
      <c r="R1610" s="564">
        <v>0</v>
      </c>
      <c r="S1610" s="564">
        <v>0</v>
      </c>
      <c r="T1610" s="564">
        <v>0</v>
      </c>
      <c r="U1610" s="564">
        <v>0</v>
      </c>
      <c r="V1610" s="564">
        <v>0</v>
      </c>
      <c r="W1610" s="564">
        <v>0</v>
      </c>
      <c r="X1610" s="564">
        <v>0</v>
      </c>
      <c r="Y1610" s="564">
        <v>0</v>
      </c>
      <c r="Z1610" s="564">
        <v>0</v>
      </c>
      <c r="AA1610" s="564">
        <v>0</v>
      </c>
      <c r="AB1610" s="564">
        <v>0</v>
      </c>
      <c r="AC1610" s="564">
        <v>0</v>
      </c>
      <c r="AD1610" s="564">
        <v>0</v>
      </c>
      <c r="AE1610" s="564">
        <v>0</v>
      </c>
      <c r="AF1610" s="564">
        <v>0</v>
      </c>
      <c r="AG1610" s="564">
        <v>0</v>
      </c>
      <c r="AH1610" s="564">
        <v>0</v>
      </c>
      <c r="AI1610" s="564">
        <v>0</v>
      </c>
      <c r="AJ1610" s="564">
        <v>0</v>
      </c>
      <c r="AK1610" s="564">
        <v>0</v>
      </c>
    </row>
    <row r="1611" spans="1:37">
      <c r="A1611">
        <v>1607</v>
      </c>
      <c r="B1611" s="564">
        <f t="shared" ca="1" si="156"/>
        <v>0</v>
      </c>
      <c r="C1611" s="564">
        <f t="shared" ca="1" si="151"/>
        <v>0</v>
      </c>
      <c r="D1611" s="564">
        <f t="shared" ca="1" si="154"/>
        <v>0</v>
      </c>
      <c r="E1611" s="564">
        <f t="shared" ca="1" si="152"/>
        <v>0</v>
      </c>
      <c r="F1611" s="564">
        <f t="shared" ca="1" si="155"/>
        <v>1</v>
      </c>
      <c r="G1611" s="564">
        <f t="shared" ca="1" si="153"/>
        <v>4.0586712710297084</v>
      </c>
      <c r="H1611" s="564">
        <v>0</v>
      </c>
      <c r="I1611" s="564">
        <v>0</v>
      </c>
      <c r="J1611" s="564">
        <v>0</v>
      </c>
      <c r="K1611" s="564">
        <v>0</v>
      </c>
      <c r="L1611" s="564">
        <v>0</v>
      </c>
      <c r="M1611" s="564">
        <v>0</v>
      </c>
      <c r="N1611" s="564">
        <v>0</v>
      </c>
      <c r="O1611" s="564">
        <v>0</v>
      </c>
      <c r="P1611" s="564">
        <v>0</v>
      </c>
      <c r="Q1611" s="564">
        <v>0</v>
      </c>
      <c r="R1611" s="564">
        <v>0</v>
      </c>
      <c r="S1611" s="564">
        <v>0</v>
      </c>
      <c r="T1611" s="564">
        <v>0</v>
      </c>
      <c r="U1611" s="564">
        <v>0</v>
      </c>
      <c r="V1611" s="564">
        <v>0</v>
      </c>
      <c r="W1611" s="564">
        <v>0</v>
      </c>
      <c r="X1611" s="564">
        <v>0</v>
      </c>
      <c r="Y1611" s="564">
        <v>0</v>
      </c>
      <c r="Z1611" s="564">
        <v>0</v>
      </c>
      <c r="AA1611" s="564">
        <v>0</v>
      </c>
      <c r="AB1611" s="564">
        <v>0</v>
      </c>
      <c r="AC1611" s="564">
        <v>0</v>
      </c>
      <c r="AD1611" s="564">
        <v>0</v>
      </c>
      <c r="AE1611" s="564">
        <v>0</v>
      </c>
      <c r="AF1611" s="564">
        <v>0</v>
      </c>
      <c r="AG1611" s="564">
        <v>0</v>
      </c>
      <c r="AH1611" s="564">
        <v>0</v>
      </c>
      <c r="AI1611" s="564">
        <v>0</v>
      </c>
      <c r="AJ1611" s="564">
        <v>0</v>
      </c>
      <c r="AK1611" s="564">
        <v>0</v>
      </c>
    </row>
    <row r="1612" spans="1:37">
      <c r="A1612">
        <v>1608</v>
      </c>
      <c r="B1612" s="564">
        <f t="shared" ca="1" si="156"/>
        <v>20</v>
      </c>
      <c r="C1612" s="564">
        <f t="shared" ca="1" si="151"/>
        <v>400</v>
      </c>
      <c r="D1612" s="564">
        <f t="shared" ca="1" si="154"/>
        <v>20</v>
      </c>
      <c r="E1612" s="564">
        <f t="shared" ca="1" si="152"/>
        <v>0</v>
      </c>
      <c r="F1612" s="564">
        <f t="shared" ca="1" si="155"/>
        <v>1</v>
      </c>
      <c r="G1612" s="564">
        <f t="shared" ca="1" si="153"/>
        <v>7.1278703922892142</v>
      </c>
      <c r="H1612" s="564">
        <v>1</v>
      </c>
      <c r="I1612" s="564">
        <v>1</v>
      </c>
      <c r="J1612" s="564">
        <v>1</v>
      </c>
      <c r="K1612" s="564">
        <v>1</v>
      </c>
      <c r="L1612" s="564">
        <v>1</v>
      </c>
      <c r="M1612" s="564">
        <v>1</v>
      </c>
      <c r="N1612" s="564">
        <v>1</v>
      </c>
      <c r="O1612" s="564">
        <v>1</v>
      </c>
      <c r="P1612" s="564">
        <v>1</v>
      </c>
      <c r="Q1612" s="564">
        <v>1</v>
      </c>
      <c r="R1612" s="564">
        <v>1</v>
      </c>
      <c r="S1612" s="564">
        <v>1</v>
      </c>
      <c r="T1612" s="564">
        <v>1</v>
      </c>
      <c r="U1612" s="564">
        <v>1</v>
      </c>
      <c r="V1612" s="564">
        <v>1</v>
      </c>
      <c r="W1612" s="564">
        <v>1</v>
      </c>
      <c r="X1612" s="564">
        <v>1</v>
      </c>
      <c r="Y1612" s="564">
        <v>1</v>
      </c>
      <c r="Z1612" s="564">
        <v>1</v>
      </c>
      <c r="AA1612" s="564">
        <v>1</v>
      </c>
      <c r="AB1612" s="564">
        <v>1</v>
      </c>
      <c r="AC1612" s="564">
        <v>1</v>
      </c>
      <c r="AD1612" s="564">
        <v>1</v>
      </c>
      <c r="AE1612" s="564">
        <v>1</v>
      </c>
      <c r="AF1612" s="564">
        <v>1</v>
      </c>
      <c r="AG1612" s="564">
        <v>1</v>
      </c>
      <c r="AH1612" s="564">
        <v>1</v>
      </c>
      <c r="AI1612" s="564">
        <v>1</v>
      </c>
      <c r="AJ1612" s="564">
        <v>1</v>
      </c>
      <c r="AK1612" s="564">
        <v>1</v>
      </c>
    </row>
    <row r="1613" spans="1:37">
      <c r="A1613">
        <v>1609</v>
      </c>
      <c r="B1613" s="564">
        <f t="shared" ca="1" si="156"/>
        <v>0</v>
      </c>
      <c r="C1613" s="564">
        <f t="shared" ca="1" si="151"/>
        <v>0</v>
      </c>
      <c r="D1613" s="564">
        <f t="shared" ca="1" si="154"/>
        <v>0</v>
      </c>
      <c r="E1613" s="564">
        <f t="shared" ca="1" si="152"/>
        <v>0</v>
      </c>
      <c r="F1613" s="564">
        <f t="shared" ca="1" si="155"/>
        <v>1</v>
      </c>
      <c r="G1613" s="564">
        <f t="shared" ca="1" si="153"/>
        <v>3.453141500900776</v>
      </c>
      <c r="H1613" s="564">
        <v>0</v>
      </c>
      <c r="I1613" s="564">
        <v>0</v>
      </c>
      <c r="J1613" s="564">
        <v>0</v>
      </c>
      <c r="K1613" s="564">
        <v>0</v>
      </c>
      <c r="L1613" s="564">
        <v>0</v>
      </c>
      <c r="M1613" s="564">
        <v>0</v>
      </c>
      <c r="N1613" s="564">
        <v>0</v>
      </c>
      <c r="O1613" s="564">
        <v>0</v>
      </c>
      <c r="P1613" s="564">
        <v>0</v>
      </c>
      <c r="Q1613" s="564">
        <v>0</v>
      </c>
      <c r="R1613" s="564">
        <v>0</v>
      </c>
      <c r="S1613" s="564">
        <v>0</v>
      </c>
      <c r="T1613" s="564">
        <v>0</v>
      </c>
      <c r="U1613" s="564">
        <v>0</v>
      </c>
      <c r="V1613" s="564">
        <v>0</v>
      </c>
      <c r="W1613" s="564">
        <v>0</v>
      </c>
      <c r="X1613" s="564">
        <v>0</v>
      </c>
      <c r="Y1613" s="564">
        <v>0</v>
      </c>
      <c r="Z1613" s="564">
        <v>0</v>
      </c>
      <c r="AA1613" s="564">
        <v>0</v>
      </c>
      <c r="AB1613" s="564">
        <v>0</v>
      </c>
      <c r="AC1613" s="564">
        <v>0</v>
      </c>
      <c r="AD1613" s="564">
        <v>0</v>
      </c>
      <c r="AE1613" s="564">
        <v>0</v>
      </c>
      <c r="AF1613" s="564">
        <v>0</v>
      </c>
      <c r="AG1613" s="564">
        <v>0</v>
      </c>
      <c r="AH1613" s="564">
        <v>0</v>
      </c>
      <c r="AI1613" s="564">
        <v>0</v>
      </c>
      <c r="AJ1613" s="564">
        <v>0</v>
      </c>
      <c r="AK1613" s="564">
        <v>0</v>
      </c>
    </row>
    <row r="1614" spans="1:37">
      <c r="A1614">
        <v>1610</v>
      </c>
      <c r="B1614" s="564">
        <f t="shared" ca="1" si="156"/>
        <v>20</v>
      </c>
      <c r="C1614" s="564">
        <f t="shared" ca="1" si="151"/>
        <v>400</v>
      </c>
      <c r="D1614" s="564">
        <f t="shared" ca="1" si="154"/>
        <v>20</v>
      </c>
      <c r="E1614" s="564">
        <f t="shared" ca="1" si="152"/>
        <v>0</v>
      </c>
      <c r="F1614" s="564">
        <f t="shared" ca="1" si="155"/>
        <v>1</v>
      </c>
      <c r="G1614" s="564">
        <f t="shared" ca="1" si="153"/>
        <v>0.84421833271915137</v>
      </c>
      <c r="H1614" s="564">
        <v>1</v>
      </c>
      <c r="I1614" s="564">
        <v>1</v>
      </c>
      <c r="J1614" s="564">
        <v>1</v>
      </c>
      <c r="K1614" s="564">
        <v>1</v>
      </c>
      <c r="L1614" s="564">
        <v>1</v>
      </c>
      <c r="M1614" s="564">
        <v>1</v>
      </c>
      <c r="N1614" s="564">
        <v>1</v>
      </c>
      <c r="O1614" s="564">
        <v>1</v>
      </c>
      <c r="P1614" s="564">
        <v>1</v>
      </c>
      <c r="Q1614" s="564">
        <v>1</v>
      </c>
      <c r="R1614" s="564">
        <v>1</v>
      </c>
      <c r="S1614" s="564">
        <v>1</v>
      </c>
      <c r="T1614" s="564">
        <v>1</v>
      </c>
      <c r="U1614" s="564">
        <v>1</v>
      </c>
      <c r="V1614" s="564">
        <v>1</v>
      </c>
      <c r="W1614" s="564">
        <v>1</v>
      </c>
      <c r="X1614" s="564">
        <v>1</v>
      </c>
      <c r="Y1614" s="564">
        <v>1</v>
      </c>
      <c r="Z1614" s="564">
        <v>1</v>
      </c>
      <c r="AA1614" s="564">
        <v>1</v>
      </c>
      <c r="AB1614" s="564">
        <v>1</v>
      </c>
      <c r="AC1614" s="564">
        <v>1</v>
      </c>
      <c r="AD1614" s="564">
        <v>1</v>
      </c>
      <c r="AE1614" s="564">
        <v>1</v>
      </c>
      <c r="AF1614" s="564">
        <v>1</v>
      </c>
      <c r="AG1614" s="564">
        <v>1</v>
      </c>
      <c r="AH1614" s="564">
        <v>1</v>
      </c>
      <c r="AI1614" s="564">
        <v>1</v>
      </c>
      <c r="AJ1614" s="564">
        <v>1</v>
      </c>
      <c r="AK1614" s="564">
        <v>1</v>
      </c>
    </row>
    <row r="1615" spans="1:37">
      <c r="A1615">
        <v>1611</v>
      </c>
      <c r="B1615" s="564">
        <f t="shared" ca="1" si="156"/>
        <v>0</v>
      </c>
      <c r="C1615" s="564">
        <f t="shared" ca="1" si="151"/>
        <v>0</v>
      </c>
      <c r="D1615" s="564">
        <f t="shared" ca="1" si="154"/>
        <v>0</v>
      </c>
      <c r="E1615" s="564">
        <f t="shared" ca="1" si="152"/>
        <v>0</v>
      </c>
      <c r="F1615" s="564">
        <f t="shared" ca="1" si="155"/>
        <v>1</v>
      </c>
      <c r="G1615" s="564">
        <f t="shared" ca="1" si="153"/>
        <v>4.4911527945898237</v>
      </c>
      <c r="H1615" s="564">
        <v>0</v>
      </c>
      <c r="I1615" s="564">
        <v>0</v>
      </c>
      <c r="J1615" s="564">
        <v>0</v>
      </c>
      <c r="K1615" s="564">
        <v>0</v>
      </c>
      <c r="L1615" s="564">
        <v>0</v>
      </c>
      <c r="M1615" s="564">
        <v>0</v>
      </c>
      <c r="N1615" s="564">
        <v>0</v>
      </c>
      <c r="O1615" s="564">
        <v>0</v>
      </c>
      <c r="P1615" s="564">
        <v>0</v>
      </c>
      <c r="Q1615" s="564">
        <v>0</v>
      </c>
      <c r="R1615" s="564">
        <v>0</v>
      </c>
      <c r="S1615" s="564">
        <v>0</v>
      </c>
      <c r="T1615" s="564">
        <v>0</v>
      </c>
      <c r="U1615" s="564">
        <v>0</v>
      </c>
      <c r="V1615" s="564">
        <v>0</v>
      </c>
      <c r="W1615" s="564">
        <v>0</v>
      </c>
      <c r="X1615" s="564">
        <v>0</v>
      </c>
      <c r="Y1615" s="564">
        <v>0</v>
      </c>
      <c r="Z1615" s="564">
        <v>0</v>
      </c>
      <c r="AA1615" s="564">
        <v>0</v>
      </c>
      <c r="AB1615" s="564">
        <v>0</v>
      </c>
      <c r="AC1615" s="564">
        <v>0</v>
      </c>
      <c r="AD1615" s="564">
        <v>0</v>
      </c>
      <c r="AE1615" s="564">
        <v>0</v>
      </c>
      <c r="AF1615" s="564">
        <v>0</v>
      </c>
      <c r="AG1615" s="564">
        <v>0</v>
      </c>
      <c r="AH1615" s="564">
        <v>0</v>
      </c>
      <c r="AI1615" s="564">
        <v>0</v>
      </c>
      <c r="AJ1615" s="564">
        <v>0</v>
      </c>
      <c r="AK1615" s="564">
        <v>0</v>
      </c>
    </row>
    <row r="1616" spans="1:37">
      <c r="A1616">
        <v>1612</v>
      </c>
      <c r="B1616" s="564">
        <f t="shared" ca="1" si="156"/>
        <v>20</v>
      </c>
      <c r="C1616" s="564">
        <f t="shared" ca="1" si="151"/>
        <v>400</v>
      </c>
      <c r="D1616" s="564">
        <f t="shared" ca="1" si="154"/>
        <v>20</v>
      </c>
      <c r="E1616" s="564">
        <f t="shared" ca="1" si="152"/>
        <v>0</v>
      </c>
      <c r="F1616" s="564">
        <f t="shared" ca="1" si="155"/>
        <v>1</v>
      </c>
      <c r="G1616" s="564">
        <f t="shared" ca="1" si="153"/>
        <v>2.3774510854887057</v>
      </c>
      <c r="H1616" s="564">
        <v>1</v>
      </c>
      <c r="I1616" s="564">
        <v>1</v>
      </c>
      <c r="J1616" s="564">
        <v>1</v>
      </c>
      <c r="K1616" s="564">
        <v>1</v>
      </c>
      <c r="L1616" s="564">
        <v>1</v>
      </c>
      <c r="M1616" s="564">
        <v>1</v>
      </c>
      <c r="N1616" s="564">
        <v>1</v>
      </c>
      <c r="O1616" s="564">
        <v>1</v>
      </c>
      <c r="P1616" s="564">
        <v>1</v>
      </c>
      <c r="Q1616" s="564">
        <v>1</v>
      </c>
      <c r="R1616" s="564">
        <v>1</v>
      </c>
      <c r="S1616" s="564">
        <v>1</v>
      </c>
      <c r="T1616" s="564">
        <v>1</v>
      </c>
      <c r="U1616" s="564">
        <v>1</v>
      </c>
      <c r="V1616" s="564">
        <v>1</v>
      </c>
      <c r="W1616" s="564">
        <v>1</v>
      </c>
      <c r="X1616" s="564">
        <v>1</v>
      </c>
      <c r="Y1616" s="564">
        <v>1</v>
      </c>
      <c r="Z1616" s="564">
        <v>1</v>
      </c>
      <c r="AA1616" s="564">
        <v>1</v>
      </c>
      <c r="AB1616" s="564">
        <v>1</v>
      </c>
      <c r="AC1616" s="564">
        <v>1</v>
      </c>
      <c r="AD1616" s="564">
        <v>1</v>
      </c>
      <c r="AE1616" s="564">
        <v>1</v>
      </c>
      <c r="AF1616" s="564">
        <v>1</v>
      </c>
      <c r="AG1616" s="564">
        <v>1</v>
      </c>
      <c r="AH1616" s="564">
        <v>1</v>
      </c>
      <c r="AI1616" s="564">
        <v>1</v>
      </c>
      <c r="AJ1616" s="564">
        <v>1</v>
      </c>
      <c r="AK1616" s="564">
        <v>1</v>
      </c>
    </row>
    <row r="1617" spans="1:37">
      <c r="A1617">
        <v>1613</v>
      </c>
      <c r="B1617" s="564">
        <f t="shared" ca="1" si="156"/>
        <v>0</v>
      </c>
      <c r="C1617" s="564">
        <f t="shared" ca="1" si="151"/>
        <v>0</v>
      </c>
      <c r="D1617" s="564">
        <f t="shared" ca="1" si="154"/>
        <v>0</v>
      </c>
      <c r="E1617" s="564">
        <f t="shared" ca="1" si="152"/>
        <v>0</v>
      </c>
      <c r="F1617" s="564">
        <f t="shared" ca="1" si="155"/>
        <v>1</v>
      </c>
      <c r="G1617" s="564">
        <f t="shared" ca="1" si="153"/>
        <v>2.3217187883240289</v>
      </c>
      <c r="H1617" s="564">
        <v>0</v>
      </c>
      <c r="I1617" s="564">
        <v>0</v>
      </c>
      <c r="J1617" s="564">
        <v>0</v>
      </c>
      <c r="K1617" s="564">
        <v>0</v>
      </c>
      <c r="L1617" s="564">
        <v>0</v>
      </c>
      <c r="M1617" s="564">
        <v>0</v>
      </c>
      <c r="N1617" s="564">
        <v>0</v>
      </c>
      <c r="O1617" s="564">
        <v>0</v>
      </c>
      <c r="P1617" s="564">
        <v>0</v>
      </c>
      <c r="Q1617" s="564">
        <v>0</v>
      </c>
      <c r="R1617" s="564">
        <v>0</v>
      </c>
      <c r="S1617" s="564">
        <v>0</v>
      </c>
      <c r="T1617" s="564">
        <v>0</v>
      </c>
      <c r="U1617" s="564">
        <v>0</v>
      </c>
      <c r="V1617" s="564">
        <v>0</v>
      </c>
      <c r="W1617" s="564">
        <v>0</v>
      </c>
      <c r="X1617" s="564">
        <v>0</v>
      </c>
      <c r="Y1617" s="564">
        <v>0</v>
      </c>
      <c r="Z1617" s="564">
        <v>0</v>
      </c>
      <c r="AA1617" s="564">
        <v>0</v>
      </c>
      <c r="AB1617" s="564">
        <v>0</v>
      </c>
      <c r="AC1617" s="564">
        <v>0</v>
      </c>
      <c r="AD1617" s="564">
        <v>0</v>
      </c>
      <c r="AE1617" s="564">
        <v>0</v>
      </c>
      <c r="AF1617" s="564">
        <v>0</v>
      </c>
      <c r="AG1617" s="564">
        <v>0</v>
      </c>
      <c r="AH1617" s="564">
        <v>0</v>
      </c>
      <c r="AI1617" s="564">
        <v>0</v>
      </c>
      <c r="AJ1617" s="564">
        <v>0</v>
      </c>
      <c r="AK1617" s="564">
        <v>0</v>
      </c>
    </row>
    <row r="1618" spans="1:37">
      <c r="A1618">
        <v>1614</v>
      </c>
      <c r="B1618" s="564">
        <f t="shared" ca="1" si="156"/>
        <v>0</v>
      </c>
      <c r="C1618" s="564">
        <f t="shared" ca="1" si="151"/>
        <v>0</v>
      </c>
      <c r="D1618" s="564">
        <f t="shared" ca="1" si="154"/>
        <v>0</v>
      </c>
      <c r="E1618" s="564">
        <f t="shared" ca="1" si="152"/>
        <v>0</v>
      </c>
      <c r="F1618" s="564">
        <f t="shared" ca="1" si="155"/>
        <v>1</v>
      </c>
      <c r="G1618" s="564">
        <f t="shared" ca="1" si="153"/>
        <v>1.9930024079497348</v>
      </c>
      <c r="H1618" s="564">
        <v>0</v>
      </c>
      <c r="I1618" s="564">
        <v>0</v>
      </c>
      <c r="J1618" s="564">
        <v>0</v>
      </c>
      <c r="K1618" s="564">
        <v>0</v>
      </c>
      <c r="L1618" s="564">
        <v>0</v>
      </c>
      <c r="M1618" s="564">
        <v>0</v>
      </c>
      <c r="N1618" s="564">
        <v>0</v>
      </c>
      <c r="O1618" s="564">
        <v>0</v>
      </c>
      <c r="P1618" s="564">
        <v>0</v>
      </c>
      <c r="Q1618" s="564">
        <v>0</v>
      </c>
      <c r="R1618" s="564">
        <v>0</v>
      </c>
      <c r="S1618" s="564">
        <v>0</v>
      </c>
      <c r="T1618" s="564">
        <v>0</v>
      </c>
      <c r="U1618" s="564">
        <v>0</v>
      </c>
      <c r="V1618" s="564">
        <v>0</v>
      </c>
      <c r="W1618" s="564">
        <v>0</v>
      </c>
      <c r="X1618" s="564">
        <v>0</v>
      </c>
      <c r="Y1618" s="564">
        <v>0</v>
      </c>
      <c r="Z1618" s="564">
        <v>0</v>
      </c>
      <c r="AA1618" s="564">
        <v>0</v>
      </c>
      <c r="AB1618" s="564">
        <v>0</v>
      </c>
      <c r="AC1618" s="564">
        <v>0</v>
      </c>
      <c r="AD1618" s="564">
        <v>0</v>
      </c>
      <c r="AE1618" s="564">
        <v>0</v>
      </c>
      <c r="AF1618" s="564">
        <v>0</v>
      </c>
      <c r="AG1618" s="564">
        <v>0</v>
      </c>
      <c r="AH1618" s="564">
        <v>0</v>
      </c>
      <c r="AI1618" s="564">
        <v>0</v>
      </c>
      <c r="AJ1618" s="564">
        <v>0</v>
      </c>
      <c r="AK1618" s="564">
        <v>0</v>
      </c>
    </row>
    <row r="1619" spans="1:37">
      <c r="A1619">
        <v>1615</v>
      </c>
      <c r="B1619" s="564">
        <f t="shared" ca="1" si="156"/>
        <v>20</v>
      </c>
      <c r="C1619" s="564">
        <f t="shared" ca="1" si="151"/>
        <v>400</v>
      </c>
      <c r="D1619" s="564">
        <f t="shared" ca="1" si="154"/>
        <v>20</v>
      </c>
      <c r="E1619" s="564">
        <f t="shared" ca="1" si="152"/>
        <v>0</v>
      </c>
      <c r="F1619" s="564">
        <f t="shared" ca="1" si="155"/>
        <v>1</v>
      </c>
      <c r="G1619" s="564">
        <f t="shared" ca="1" si="153"/>
        <v>1.0085094143325812</v>
      </c>
      <c r="H1619" s="564">
        <v>1</v>
      </c>
      <c r="I1619" s="564">
        <v>1</v>
      </c>
      <c r="J1619" s="564">
        <v>1</v>
      </c>
      <c r="K1619" s="564">
        <v>1</v>
      </c>
      <c r="L1619" s="564">
        <v>1</v>
      </c>
      <c r="M1619" s="564">
        <v>1</v>
      </c>
      <c r="N1619" s="564">
        <v>1</v>
      </c>
      <c r="O1619" s="564">
        <v>1</v>
      </c>
      <c r="P1619" s="564">
        <v>1</v>
      </c>
      <c r="Q1619" s="564">
        <v>1</v>
      </c>
      <c r="R1619" s="564">
        <v>1</v>
      </c>
      <c r="S1619" s="564">
        <v>1</v>
      </c>
      <c r="T1619" s="564">
        <v>1</v>
      </c>
      <c r="U1619" s="564">
        <v>1</v>
      </c>
      <c r="V1619" s="564">
        <v>1</v>
      </c>
      <c r="W1619" s="564">
        <v>1</v>
      </c>
      <c r="X1619" s="564">
        <v>1</v>
      </c>
      <c r="Y1619" s="564">
        <v>1</v>
      </c>
      <c r="Z1619" s="564">
        <v>1</v>
      </c>
      <c r="AA1619" s="564">
        <v>1</v>
      </c>
      <c r="AB1619" s="564">
        <v>1</v>
      </c>
      <c r="AC1619" s="564">
        <v>1</v>
      </c>
      <c r="AD1619" s="564">
        <v>1</v>
      </c>
      <c r="AE1619" s="564">
        <v>1</v>
      </c>
      <c r="AF1619" s="564">
        <v>1</v>
      </c>
      <c r="AG1619" s="564">
        <v>1</v>
      </c>
      <c r="AH1619" s="564">
        <v>1</v>
      </c>
      <c r="AI1619" s="564">
        <v>1</v>
      </c>
      <c r="AJ1619" s="564">
        <v>1</v>
      </c>
      <c r="AK1619" s="564">
        <v>1</v>
      </c>
    </row>
    <row r="1620" spans="1:37">
      <c r="A1620">
        <v>1616</v>
      </c>
      <c r="B1620" s="564">
        <f t="shared" ca="1" si="156"/>
        <v>11</v>
      </c>
      <c r="C1620" s="564">
        <f t="shared" ca="1" si="151"/>
        <v>121</v>
      </c>
      <c r="D1620" s="564">
        <f t="shared" ca="1" si="154"/>
        <v>11</v>
      </c>
      <c r="E1620" s="564">
        <f t="shared" ca="1" si="152"/>
        <v>4.95</v>
      </c>
      <c r="F1620" s="564">
        <f t="shared" ca="1" si="155"/>
        <v>0.47894736842105268</v>
      </c>
      <c r="G1620" s="564">
        <f t="shared" ca="1" si="153"/>
        <v>-0.34939433675067577</v>
      </c>
      <c r="H1620" s="564">
        <v>1</v>
      </c>
      <c r="I1620" s="564">
        <v>1</v>
      </c>
      <c r="J1620" s="564">
        <v>0</v>
      </c>
      <c r="K1620" s="564">
        <v>1</v>
      </c>
      <c r="L1620" s="564">
        <v>0</v>
      </c>
      <c r="M1620" s="564">
        <v>0</v>
      </c>
      <c r="N1620" s="564">
        <v>1</v>
      </c>
      <c r="O1620" s="564">
        <v>1</v>
      </c>
      <c r="P1620" s="564">
        <v>1</v>
      </c>
      <c r="Q1620" s="564">
        <v>0</v>
      </c>
      <c r="R1620" s="564">
        <v>1</v>
      </c>
      <c r="S1620" s="564">
        <v>0</v>
      </c>
      <c r="T1620" s="564">
        <v>0</v>
      </c>
      <c r="U1620" s="564">
        <v>1</v>
      </c>
      <c r="V1620" s="564">
        <v>0</v>
      </c>
      <c r="W1620" s="564">
        <v>1</v>
      </c>
      <c r="X1620" s="564">
        <v>0</v>
      </c>
      <c r="Y1620" s="564">
        <v>1</v>
      </c>
      <c r="Z1620" s="564">
        <v>1</v>
      </c>
      <c r="AA1620" s="564">
        <v>0</v>
      </c>
      <c r="AB1620" s="564">
        <v>1</v>
      </c>
      <c r="AC1620" s="564">
        <v>1</v>
      </c>
      <c r="AD1620" s="564">
        <v>0</v>
      </c>
      <c r="AE1620" s="564">
        <v>1</v>
      </c>
      <c r="AF1620" s="564">
        <v>1</v>
      </c>
      <c r="AG1620" s="564">
        <v>0</v>
      </c>
      <c r="AH1620" s="564">
        <v>1</v>
      </c>
      <c r="AI1620" s="564">
        <v>0</v>
      </c>
      <c r="AJ1620" s="564">
        <v>1</v>
      </c>
      <c r="AK1620" s="564">
        <v>0</v>
      </c>
    </row>
    <row r="1621" spans="1:37">
      <c r="A1621">
        <v>1617</v>
      </c>
      <c r="B1621" s="564">
        <f t="shared" ca="1" si="156"/>
        <v>20</v>
      </c>
      <c r="C1621" s="564">
        <f t="shared" ca="1" si="151"/>
        <v>400</v>
      </c>
      <c r="D1621" s="564">
        <f t="shared" ca="1" si="154"/>
        <v>20</v>
      </c>
      <c r="E1621" s="564">
        <f t="shared" ca="1" si="152"/>
        <v>0</v>
      </c>
      <c r="F1621" s="564">
        <f t="shared" ca="1" si="155"/>
        <v>1</v>
      </c>
      <c r="G1621" s="564">
        <f t="shared" ca="1" si="153"/>
        <v>0.59182977229004874</v>
      </c>
      <c r="H1621" s="564">
        <v>1</v>
      </c>
      <c r="I1621" s="564">
        <v>1</v>
      </c>
      <c r="J1621" s="564">
        <v>1</v>
      </c>
      <c r="K1621" s="564">
        <v>1</v>
      </c>
      <c r="L1621" s="564">
        <v>1</v>
      </c>
      <c r="M1621" s="564">
        <v>1</v>
      </c>
      <c r="N1621" s="564">
        <v>1</v>
      </c>
      <c r="O1621" s="564">
        <v>1</v>
      </c>
      <c r="P1621" s="564">
        <v>1</v>
      </c>
      <c r="Q1621" s="564">
        <v>1</v>
      </c>
      <c r="R1621" s="564">
        <v>1</v>
      </c>
      <c r="S1621" s="564">
        <v>1</v>
      </c>
      <c r="T1621" s="564">
        <v>1</v>
      </c>
      <c r="U1621" s="564">
        <v>1</v>
      </c>
      <c r="V1621" s="564">
        <v>1</v>
      </c>
      <c r="W1621" s="564">
        <v>1</v>
      </c>
      <c r="X1621" s="564">
        <v>1</v>
      </c>
      <c r="Y1621" s="564">
        <v>1</v>
      </c>
      <c r="Z1621" s="564">
        <v>1</v>
      </c>
      <c r="AA1621" s="564">
        <v>1</v>
      </c>
      <c r="AB1621" s="564">
        <v>1</v>
      </c>
      <c r="AC1621" s="564">
        <v>1</v>
      </c>
      <c r="AD1621" s="564">
        <v>1</v>
      </c>
      <c r="AE1621" s="564">
        <v>1</v>
      </c>
      <c r="AF1621" s="564">
        <v>1</v>
      </c>
      <c r="AG1621" s="564">
        <v>1</v>
      </c>
      <c r="AH1621" s="564">
        <v>1</v>
      </c>
      <c r="AI1621" s="564">
        <v>1</v>
      </c>
      <c r="AJ1621" s="564">
        <v>1</v>
      </c>
      <c r="AK1621" s="564">
        <v>1</v>
      </c>
    </row>
    <row r="1622" spans="1:37">
      <c r="A1622">
        <v>1618</v>
      </c>
      <c r="B1622" s="564">
        <f t="shared" ca="1" si="156"/>
        <v>5</v>
      </c>
      <c r="C1622" s="564">
        <f t="shared" ca="1" si="151"/>
        <v>25</v>
      </c>
      <c r="D1622" s="564">
        <f t="shared" ca="1" si="154"/>
        <v>5</v>
      </c>
      <c r="E1622" s="564">
        <f t="shared" ca="1" si="152"/>
        <v>3.75</v>
      </c>
      <c r="F1622" s="564">
        <f t="shared" ca="1" si="155"/>
        <v>0.60526315789473684</v>
      </c>
      <c r="G1622" s="564">
        <f t="shared" ca="1" si="153"/>
        <v>3.2035493020950851</v>
      </c>
      <c r="H1622" s="564">
        <v>0</v>
      </c>
      <c r="I1622" s="564">
        <v>1</v>
      </c>
      <c r="J1622" s="564">
        <v>1</v>
      </c>
      <c r="K1622" s="564">
        <v>0</v>
      </c>
      <c r="L1622" s="564">
        <v>0</v>
      </c>
      <c r="M1622" s="564">
        <v>0</v>
      </c>
      <c r="N1622" s="564">
        <v>0</v>
      </c>
      <c r="O1622" s="564">
        <v>0</v>
      </c>
      <c r="P1622" s="564">
        <v>0</v>
      </c>
      <c r="Q1622" s="564">
        <v>1</v>
      </c>
      <c r="R1622" s="564">
        <v>1</v>
      </c>
      <c r="S1622" s="564">
        <v>0</v>
      </c>
      <c r="T1622" s="564">
        <v>1</v>
      </c>
      <c r="U1622" s="564">
        <v>0</v>
      </c>
      <c r="V1622" s="564">
        <v>0</v>
      </c>
      <c r="W1622" s="564">
        <v>0</v>
      </c>
      <c r="X1622" s="564">
        <v>0</v>
      </c>
      <c r="Y1622" s="564">
        <v>0</v>
      </c>
      <c r="Z1622" s="564">
        <v>0</v>
      </c>
      <c r="AA1622" s="564">
        <v>0</v>
      </c>
      <c r="AB1622" s="564">
        <v>0</v>
      </c>
      <c r="AC1622" s="564">
        <v>0</v>
      </c>
      <c r="AD1622" s="564">
        <v>0</v>
      </c>
      <c r="AE1622" s="564">
        <v>0</v>
      </c>
      <c r="AF1622" s="564">
        <v>0</v>
      </c>
      <c r="AG1622" s="564">
        <v>1</v>
      </c>
      <c r="AH1622" s="564">
        <v>0</v>
      </c>
      <c r="AI1622" s="564">
        <v>0</v>
      </c>
      <c r="AJ1622" s="564">
        <v>0</v>
      </c>
      <c r="AK1622" s="564">
        <v>1</v>
      </c>
    </row>
    <row r="1623" spans="1:37">
      <c r="A1623">
        <v>1619</v>
      </c>
      <c r="B1623" s="564">
        <f t="shared" ca="1" si="156"/>
        <v>0</v>
      </c>
      <c r="C1623" s="564">
        <f t="shared" ca="1" si="151"/>
        <v>0</v>
      </c>
      <c r="D1623" s="564">
        <f t="shared" ca="1" si="154"/>
        <v>0</v>
      </c>
      <c r="E1623" s="564">
        <f t="shared" ca="1" si="152"/>
        <v>0</v>
      </c>
      <c r="F1623" s="564">
        <f t="shared" ca="1" si="155"/>
        <v>1</v>
      </c>
      <c r="G1623" s="564">
        <f t="shared" ca="1" si="153"/>
        <v>-0.35583497165189626</v>
      </c>
      <c r="H1623" s="564">
        <v>0</v>
      </c>
      <c r="I1623" s="564">
        <v>0</v>
      </c>
      <c r="J1623" s="564">
        <v>0</v>
      </c>
      <c r="K1623" s="564">
        <v>0</v>
      </c>
      <c r="L1623" s="564">
        <v>0</v>
      </c>
      <c r="M1623" s="564">
        <v>0</v>
      </c>
      <c r="N1623" s="564">
        <v>0</v>
      </c>
      <c r="O1623" s="564">
        <v>0</v>
      </c>
      <c r="P1623" s="564">
        <v>0</v>
      </c>
      <c r="Q1623" s="564">
        <v>0</v>
      </c>
      <c r="R1623" s="564">
        <v>0</v>
      </c>
      <c r="S1623" s="564">
        <v>0</v>
      </c>
      <c r="T1623" s="564">
        <v>0</v>
      </c>
      <c r="U1623" s="564">
        <v>0</v>
      </c>
      <c r="V1623" s="564">
        <v>0</v>
      </c>
      <c r="W1623" s="564">
        <v>0</v>
      </c>
      <c r="X1623" s="564">
        <v>0</v>
      </c>
      <c r="Y1623" s="564">
        <v>0</v>
      </c>
      <c r="Z1623" s="564">
        <v>0</v>
      </c>
      <c r="AA1623" s="564">
        <v>0</v>
      </c>
      <c r="AB1623" s="564">
        <v>0</v>
      </c>
      <c r="AC1623" s="564">
        <v>0</v>
      </c>
      <c r="AD1623" s="564">
        <v>0</v>
      </c>
      <c r="AE1623" s="564">
        <v>0</v>
      </c>
      <c r="AF1623" s="564">
        <v>0</v>
      </c>
      <c r="AG1623" s="564">
        <v>0</v>
      </c>
      <c r="AH1623" s="564">
        <v>0</v>
      </c>
      <c r="AI1623" s="564">
        <v>0</v>
      </c>
      <c r="AJ1623" s="564">
        <v>0</v>
      </c>
      <c r="AK1623" s="564">
        <v>0</v>
      </c>
    </row>
    <row r="1624" spans="1:37">
      <c r="A1624">
        <v>1620</v>
      </c>
      <c r="B1624" s="564">
        <f t="shared" ca="1" si="156"/>
        <v>0</v>
      </c>
      <c r="C1624" s="564">
        <f t="shared" ca="1" si="151"/>
        <v>0</v>
      </c>
      <c r="D1624" s="564">
        <f t="shared" ca="1" si="154"/>
        <v>0</v>
      </c>
      <c r="E1624" s="564">
        <f t="shared" ca="1" si="152"/>
        <v>0</v>
      </c>
      <c r="F1624" s="564">
        <f t="shared" ca="1" si="155"/>
        <v>1</v>
      </c>
      <c r="G1624" s="564">
        <f t="shared" ca="1" si="153"/>
        <v>3.592335149310399</v>
      </c>
      <c r="H1624" s="564">
        <v>0</v>
      </c>
      <c r="I1624" s="564">
        <v>0</v>
      </c>
      <c r="J1624" s="564">
        <v>0</v>
      </c>
      <c r="K1624" s="564">
        <v>0</v>
      </c>
      <c r="L1624" s="564">
        <v>0</v>
      </c>
      <c r="M1624" s="564">
        <v>0</v>
      </c>
      <c r="N1624" s="564">
        <v>0</v>
      </c>
      <c r="O1624" s="564">
        <v>0</v>
      </c>
      <c r="P1624" s="564">
        <v>0</v>
      </c>
      <c r="Q1624" s="564">
        <v>0</v>
      </c>
      <c r="R1624" s="564">
        <v>0</v>
      </c>
      <c r="S1624" s="564">
        <v>0</v>
      </c>
      <c r="T1624" s="564">
        <v>0</v>
      </c>
      <c r="U1624" s="564">
        <v>0</v>
      </c>
      <c r="V1624" s="564">
        <v>0</v>
      </c>
      <c r="W1624" s="564">
        <v>0</v>
      </c>
      <c r="X1624" s="564">
        <v>0</v>
      </c>
      <c r="Y1624" s="564">
        <v>0</v>
      </c>
      <c r="Z1624" s="564">
        <v>0</v>
      </c>
      <c r="AA1624" s="564">
        <v>0</v>
      </c>
      <c r="AB1624" s="564">
        <v>0</v>
      </c>
      <c r="AC1624" s="564">
        <v>0</v>
      </c>
      <c r="AD1624" s="564">
        <v>0</v>
      </c>
      <c r="AE1624" s="564">
        <v>0</v>
      </c>
      <c r="AF1624" s="564">
        <v>0</v>
      </c>
      <c r="AG1624" s="564">
        <v>0</v>
      </c>
      <c r="AH1624" s="564">
        <v>0</v>
      </c>
      <c r="AI1624" s="564">
        <v>0</v>
      </c>
      <c r="AJ1624" s="564">
        <v>0</v>
      </c>
      <c r="AK1624" s="564">
        <v>0</v>
      </c>
    </row>
    <row r="1625" spans="1:37">
      <c r="A1625">
        <v>1621</v>
      </c>
      <c r="B1625" s="564">
        <f t="shared" ca="1" si="156"/>
        <v>8</v>
      </c>
      <c r="C1625" s="564">
        <f t="shared" ca="1" si="151"/>
        <v>64</v>
      </c>
      <c r="D1625" s="564">
        <f t="shared" ca="1" si="154"/>
        <v>8</v>
      </c>
      <c r="E1625" s="564">
        <f t="shared" ca="1" si="152"/>
        <v>4.8</v>
      </c>
      <c r="F1625" s="564">
        <f t="shared" ca="1" si="155"/>
        <v>0.49473684210526314</v>
      </c>
      <c r="G1625" s="564">
        <f t="shared" ca="1" si="153"/>
        <v>1.5393443790047401</v>
      </c>
      <c r="H1625" s="564">
        <v>0</v>
      </c>
      <c r="I1625" s="564">
        <v>0</v>
      </c>
      <c r="J1625" s="564">
        <v>0</v>
      </c>
      <c r="K1625" s="564">
        <v>0</v>
      </c>
      <c r="L1625" s="564">
        <v>1</v>
      </c>
      <c r="M1625" s="564">
        <v>1</v>
      </c>
      <c r="N1625" s="564">
        <v>1</v>
      </c>
      <c r="O1625" s="564">
        <v>1</v>
      </c>
      <c r="P1625" s="564">
        <v>1</v>
      </c>
      <c r="Q1625" s="564">
        <v>0</v>
      </c>
      <c r="R1625" s="564">
        <v>0</v>
      </c>
      <c r="S1625" s="564">
        <v>0</v>
      </c>
      <c r="T1625" s="564">
        <v>0</v>
      </c>
      <c r="U1625" s="564">
        <v>1</v>
      </c>
      <c r="V1625" s="564">
        <v>1</v>
      </c>
      <c r="W1625" s="564">
        <v>0</v>
      </c>
      <c r="X1625" s="564">
        <v>1</v>
      </c>
      <c r="Y1625" s="564">
        <v>0</v>
      </c>
      <c r="Z1625" s="564">
        <v>0</v>
      </c>
      <c r="AA1625" s="564">
        <v>0</v>
      </c>
      <c r="AB1625" s="564">
        <v>0</v>
      </c>
      <c r="AC1625" s="564">
        <v>1</v>
      </c>
      <c r="AD1625" s="564">
        <v>0</v>
      </c>
      <c r="AE1625" s="564">
        <v>1</v>
      </c>
      <c r="AF1625" s="564">
        <v>0</v>
      </c>
      <c r="AG1625" s="564">
        <v>0</v>
      </c>
      <c r="AH1625" s="564">
        <v>0</v>
      </c>
      <c r="AI1625" s="564">
        <v>0</v>
      </c>
      <c r="AJ1625" s="564">
        <v>0</v>
      </c>
      <c r="AK1625" s="564">
        <v>0</v>
      </c>
    </row>
    <row r="1626" spans="1:37">
      <c r="A1626">
        <v>1622</v>
      </c>
      <c r="B1626" s="564">
        <f t="shared" ca="1" si="156"/>
        <v>0</v>
      </c>
      <c r="C1626" s="564">
        <f t="shared" ca="1" si="151"/>
        <v>0</v>
      </c>
      <c r="D1626" s="564">
        <f t="shared" ca="1" si="154"/>
        <v>0</v>
      </c>
      <c r="E1626" s="564">
        <f t="shared" ca="1" si="152"/>
        <v>0</v>
      </c>
      <c r="F1626" s="564">
        <f t="shared" ca="1" si="155"/>
        <v>1</v>
      </c>
      <c r="G1626" s="564">
        <f t="shared" ca="1" si="153"/>
        <v>0.41394268958242253</v>
      </c>
      <c r="H1626" s="564">
        <v>0</v>
      </c>
      <c r="I1626" s="564">
        <v>0</v>
      </c>
      <c r="J1626" s="564">
        <v>0</v>
      </c>
      <c r="K1626" s="564">
        <v>0</v>
      </c>
      <c r="L1626" s="564">
        <v>0</v>
      </c>
      <c r="M1626" s="564">
        <v>0</v>
      </c>
      <c r="N1626" s="564">
        <v>0</v>
      </c>
      <c r="O1626" s="564">
        <v>0</v>
      </c>
      <c r="P1626" s="564">
        <v>0</v>
      </c>
      <c r="Q1626" s="564">
        <v>0</v>
      </c>
      <c r="R1626" s="564">
        <v>0</v>
      </c>
      <c r="S1626" s="564">
        <v>0</v>
      </c>
      <c r="T1626" s="564">
        <v>0</v>
      </c>
      <c r="U1626" s="564">
        <v>0</v>
      </c>
      <c r="V1626" s="564">
        <v>0</v>
      </c>
      <c r="W1626" s="564">
        <v>0</v>
      </c>
      <c r="X1626" s="564">
        <v>0</v>
      </c>
      <c r="Y1626" s="564">
        <v>0</v>
      </c>
      <c r="Z1626" s="564">
        <v>0</v>
      </c>
      <c r="AA1626" s="564">
        <v>0</v>
      </c>
      <c r="AB1626" s="564">
        <v>0</v>
      </c>
      <c r="AC1626" s="564">
        <v>0</v>
      </c>
      <c r="AD1626" s="564">
        <v>0</v>
      </c>
      <c r="AE1626" s="564">
        <v>0</v>
      </c>
      <c r="AF1626" s="564">
        <v>0</v>
      </c>
      <c r="AG1626" s="564">
        <v>0</v>
      </c>
      <c r="AH1626" s="564">
        <v>0</v>
      </c>
      <c r="AI1626" s="564">
        <v>0</v>
      </c>
      <c r="AJ1626" s="564">
        <v>0</v>
      </c>
      <c r="AK1626" s="564">
        <v>0</v>
      </c>
    </row>
    <row r="1627" spans="1:37">
      <c r="A1627">
        <v>1623</v>
      </c>
      <c r="B1627" s="564">
        <f t="shared" ca="1" si="156"/>
        <v>20</v>
      </c>
      <c r="C1627" s="564">
        <f t="shared" ca="1" si="151"/>
        <v>400</v>
      </c>
      <c r="D1627" s="564">
        <f t="shared" ca="1" si="154"/>
        <v>20</v>
      </c>
      <c r="E1627" s="564">
        <f t="shared" ca="1" si="152"/>
        <v>0</v>
      </c>
      <c r="F1627" s="564">
        <f t="shared" ca="1" si="155"/>
        <v>1</v>
      </c>
      <c r="G1627" s="564">
        <f t="shared" ca="1" si="153"/>
        <v>0.57089309272056354</v>
      </c>
      <c r="H1627" s="564">
        <v>1</v>
      </c>
      <c r="I1627" s="564">
        <v>1</v>
      </c>
      <c r="J1627" s="564">
        <v>1</v>
      </c>
      <c r="K1627" s="564">
        <v>1</v>
      </c>
      <c r="L1627" s="564">
        <v>1</v>
      </c>
      <c r="M1627" s="564">
        <v>1</v>
      </c>
      <c r="N1627" s="564">
        <v>1</v>
      </c>
      <c r="O1627" s="564">
        <v>1</v>
      </c>
      <c r="P1627" s="564">
        <v>1</v>
      </c>
      <c r="Q1627" s="564">
        <v>1</v>
      </c>
      <c r="R1627" s="564">
        <v>1</v>
      </c>
      <c r="S1627" s="564">
        <v>1</v>
      </c>
      <c r="T1627" s="564">
        <v>1</v>
      </c>
      <c r="U1627" s="564">
        <v>1</v>
      </c>
      <c r="V1627" s="564">
        <v>1</v>
      </c>
      <c r="W1627" s="564">
        <v>1</v>
      </c>
      <c r="X1627" s="564">
        <v>1</v>
      </c>
      <c r="Y1627" s="564">
        <v>1</v>
      </c>
      <c r="Z1627" s="564">
        <v>1</v>
      </c>
      <c r="AA1627" s="564">
        <v>1</v>
      </c>
      <c r="AB1627" s="564">
        <v>1</v>
      </c>
      <c r="AC1627" s="564">
        <v>1</v>
      </c>
      <c r="AD1627" s="564">
        <v>1</v>
      </c>
      <c r="AE1627" s="564">
        <v>1</v>
      </c>
      <c r="AF1627" s="564">
        <v>1</v>
      </c>
      <c r="AG1627" s="564">
        <v>1</v>
      </c>
      <c r="AH1627" s="564">
        <v>1</v>
      </c>
      <c r="AI1627" s="564">
        <v>1</v>
      </c>
      <c r="AJ1627" s="564">
        <v>1</v>
      </c>
      <c r="AK1627" s="564">
        <v>1</v>
      </c>
    </row>
    <row r="1628" spans="1:37">
      <c r="A1628">
        <v>1624</v>
      </c>
      <c r="B1628" s="564">
        <f t="shared" ca="1" si="156"/>
        <v>0</v>
      </c>
      <c r="C1628" s="564">
        <f t="shared" ca="1" si="151"/>
        <v>0</v>
      </c>
      <c r="D1628" s="564">
        <f t="shared" ca="1" si="154"/>
        <v>0</v>
      </c>
      <c r="E1628" s="564">
        <f t="shared" ca="1" si="152"/>
        <v>0</v>
      </c>
      <c r="F1628" s="564">
        <f t="shared" ca="1" si="155"/>
        <v>1</v>
      </c>
      <c r="G1628" s="564">
        <f t="shared" ca="1" si="153"/>
        <v>0.86011300863031304</v>
      </c>
      <c r="H1628" s="564">
        <v>0</v>
      </c>
      <c r="I1628" s="564">
        <v>0</v>
      </c>
      <c r="J1628" s="564">
        <v>0</v>
      </c>
      <c r="K1628" s="564">
        <v>0</v>
      </c>
      <c r="L1628" s="564">
        <v>0</v>
      </c>
      <c r="M1628" s="564">
        <v>0</v>
      </c>
      <c r="N1628" s="564">
        <v>0</v>
      </c>
      <c r="O1628" s="564">
        <v>0</v>
      </c>
      <c r="P1628" s="564">
        <v>0</v>
      </c>
      <c r="Q1628" s="564">
        <v>0</v>
      </c>
      <c r="R1628" s="564">
        <v>0</v>
      </c>
      <c r="S1628" s="564">
        <v>0</v>
      </c>
      <c r="T1628" s="564">
        <v>0</v>
      </c>
      <c r="U1628" s="564">
        <v>0</v>
      </c>
      <c r="V1628" s="564">
        <v>0</v>
      </c>
      <c r="W1628" s="564">
        <v>0</v>
      </c>
      <c r="X1628" s="564">
        <v>0</v>
      </c>
      <c r="Y1628" s="564">
        <v>0</v>
      </c>
      <c r="Z1628" s="564">
        <v>0</v>
      </c>
      <c r="AA1628" s="564">
        <v>0</v>
      </c>
      <c r="AB1628" s="564">
        <v>0</v>
      </c>
      <c r="AC1628" s="564">
        <v>0</v>
      </c>
      <c r="AD1628" s="564">
        <v>0</v>
      </c>
      <c r="AE1628" s="564">
        <v>0</v>
      </c>
      <c r="AF1628" s="564">
        <v>0</v>
      </c>
      <c r="AG1628" s="564">
        <v>0</v>
      </c>
      <c r="AH1628" s="564">
        <v>0</v>
      </c>
      <c r="AI1628" s="564">
        <v>0</v>
      </c>
      <c r="AJ1628" s="564">
        <v>0</v>
      </c>
      <c r="AK1628" s="564">
        <v>0</v>
      </c>
    </row>
    <row r="1629" spans="1:37">
      <c r="A1629">
        <v>1625</v>
      </c>
      <c r="B1629" s="564">
        <f t="shared" ca="1" si="156"/>
        <v>0</v>
      </c>
      <c r="C1629" s="564">
        <f t="shared" ca="1" si="151"/>
        <v>0</v>
      </c>
      <c r="D1629" s="564">
        <f t="shared" ca="1" si="154"/>
        <v>0</v>
      </c>
      <c r="E1629" s="564">
        <f t="shared" ca="1" si="152"/>
        <v>0</v>
      </c>
      <c r="F1629" s="564">
        <f t="shared" ca="1" si="155"/>
        <v>1</v>
      </c>
      <c r="G1629" s="564">
        <f t="shared" ca="1" si="153"/>
        <v>-2.2021595498080089</v>
      </c>
      <c r="H1629" s="564">
        <v>0</v>
      </c>
      <c r="I1629" s="564">
        <v>0</v>
      </c>
      <c r="J1629" s="564">
        <v>0</v>
      </c>
      <c r="K1629" s="564">
        <v>0</v>
      </c>
      <c r="L1629" s="564">
        <v>0</v>
      </c>
      <c r="M1629" s="564">
        <v>0</v>
      </c>
      <c r="N1629" s="564">
        <v>0</v>
      </c>
      <c r="O1629" s="564">
        <v>0</v>
      </c>
      <c r="P1629" s="564">
        <v>0</v>
      </c>
      <c r="Q1629" s="564">
        <v>0</v>
      </c>
      <c r="R1629" s="564">
        <v>0</v>
      </c>
      <c r="S1629" s="564">
        <v>0</v>
      </c>
      <c r="T1629" s="564">
        <v>0</v>
      </c>
      <c r="U1629" s="564">
        <v>0</v>
      </c>
      <c r="V1629" s="564">
        <v>0</v>
      </c>
      <c r="W1629" s="564">
        <v>0</v>
      </c>
      <c r="X1629" s="564">
        <v>0</v>
      </c>
      <c r="Y1629" s="564">
        <v>0</v>
      </c>
      <c r="Z1629" s="564">
        <v>0</v>
      </c>
      <c r="AA1629" s="564">
        <v>0</v>
      </c>
      <c r="AB1629" s="564">
        <v>0</v>
      </c>
      <c r="AC1629" s="564">
        <v>0</v>
      </c>
      <c r="AD1629" s="564">
        <v>0</v>
      </c>
      <c r="AE1629" s="564">
        <v>0</v>
      </c>
      <c r="AF1629" s="564">
        <v>0</v>
      </c>
      <c r="AG1629" s="564">
        <v>0</v>
      </c>
      <c r="AH1629" s="564">
        <v>0</v>
      </c>
      <c r="AI1629" s="564">
        <v>0</v>
      </c>
      <c r="AJ1629" s="564">
        <v>0</v>
      </c>
      <c r="AK1629" s="564">
        <v>0</v>
      </c>
    </row>
    <row r="1630" spans="1:37">
      <c r="A1630">
        <v>1626</v>
      </c>
      <c r="B1630" s="564">
        <f t="shared" ca="1" si="156"/>
        <v>0</v>
      </c>
      <c r="C1630" s="564">
        <f t="shared" ca="1" si="151"/>
        <v>0</v>
      </c>
      <c r="D1630" s="564">
        <f t="shared" ca="1" si="154"/>
        <v>0</v>
      </c>
      <c r="E1630" s="564">
        <f t="shared" ca="1" si="152"/>
        <v>0</v>
      </c>
      <c r="F1630" s="564">
        <f t="shared" ca="1" si="155"/>
        <v>1</v>
      </c>
      <c r="G1630" s="564">
        <f t="shared" ca="1" si="153"/>
        <v>4.3842287553170767E-2</v>
      </c>
      <c r="H1630" s="564">
        <v>0</v>
      </c>
      <c r="I1630" s="564">
        <v>0</v>
      </c>
      <c r="J1630" s="564">
        <v>0</v>
      </c>
      <c r="K1630" s="564">
        <v>0</v>
      </c>
      <c r="L1630" s="564">
        <v>0</v>
      </c>
      <c r="M1630" s="564">
        <v>0</v>
      </c>
      <c r="N1630" s="564">
        <v>0</v>
      </c>
      <c r="O1630" s="564">
        <v>0</v>
      </c>
      <c r="P1630" s="564">
        <v>0</v>
      </c>
      <c r="Q1630" s="564">
        <v>0</v>
      </c>
      <c r="R1630" s="564">
        <v>0</v>
      </c>
      <c r="S1630" s="564">
        <v>0</v>
      </c>
      <c r="T1630" s="564">
        <v>0</v>
      </c>
      <c r="U1630" s="564">
        <v>0</v>
      </c>
      <c r="V1630" s="564">
        <v>0</v>
      </c>
      <c r="W1630" s="564">
        <v>0</v>
      </c>
      <c r="X1630" s="564">
        <v>0</v>
      </c>
      <c r="Y1630" s="564">
        <v>0</v>
      </c>
      <c r="Z1630" s="564">
        <v>0</v>
      </c>
      <c r="AA1630" s="564">
        <v>0</v>
      </c>
      <c r="AB1630" s="564">
        <v>0</v>
      </c>
      <c r="AC1630" s="564">
        <v>0</v>
      </c>
      <c r="AD1630" s="564">
        <v>0</v>
      </c>
      <c r="AE1630" s="564">
        <v>0</v>
      </c>
      <c r="AF1630" s="564">
        <v>0</v>
      </c>
      <c r="AG1630" s="564">
        <v>0</v>
      </c>
      <c r="AH1630" s="564">
        <v>0</v>
      </c>
      <c r="AI1630" s="564">
        <v>0</v>
      </c>
      <c r="AJ1630" s="564">
        <v>0</v>
      </c>
      <c r="AK1630" s="564">
        <v>0</v>
      </c>
    </row>
    <row r="1631" spans="1:37">
      <c r="A1631">
        <v>1627</v>
      </c>
      <c r="B1631" s="564">
        <f t="shared" ca="1" si="156"/>
        <v>20</v>
      </c>
      <c r="C1631" s="564">
        <f t="shared" ca="1" si="151"/>
        <v>400</v>
      </c>
      <c r="D1631" s="564">
        <f t="shared" ca="1" si="154"/>
        <v>20</v>
      </c>
      <c r="E1631" s="564">
        <f t="shared" ca="1" si="152"/>
        <v>0</v>
      </c>
      <c r="F1631" s="564">
        <f t="shared" ca="1" si="155"/>
        <v>1</v>
      </c>
      <c r="G1631" s="564">
        <f t="shared" ca="1" si="153"/>
        <v>-1.1107717305641125</v>
      </c>
      <c r="H1631" s="564">
        <v>1</v>
      </c>
      <c r="I1631" s="564">
        <v>1</v>
      </c>
      <c r="J1631" s="564">
        <v>1</v>
      </c>
      <c r="K1631" s="564">
        <v>1</v>
      </c>
      <c r="L1631" s="564">
        <v>1</v>
      </c>
      <c r="M1631" s="564">
        <v>1</v>
      </c>
      <c r="N1631" s="564">
        <v>1</v>
      </c>
      <c r="O1631" s="564">
        <v>1</v>
      </c>
      <c r="P1631" s="564">
        <v>1</v>
      </c>
      <c r="Q1631" s="564">
        <v>1</v>
      </c>
      <c r="R1631" s="564">
        <v>1</v>
      </c>
      <c r="S1631" s="564">
        <v>1</v>
      </c>
      <c r="T1631" s="564">
        <v>1</v>
      </c>
      <c r="U1631" s="564">
        <v>1</v>
      </c>
      <c r="V1631" s="564">
        <v>1</v>
      </c>
      <c r="W1631" s="564">
        <v>1</v>
      </c>
      <c r="X1631" s="564">
        <v>1</v>
      </c>
      <c r="Y1631" s="564">
        <v>1</v>
      </c>
      <c r="Z1631" s="564">
        <v>1</v>
      </c>
      <c r="AA1631" s="564">
        <v>1</v>
      </c>
      <c r="AB1631" s="564">
        <v>1</v>
      </c>
      <c r="AC1631" s="564">
        <v>1</v>
      </c>
      <c r="AD1631" s="564">
        <v>1</v>
      </c>
      <c r="AE1631" s="564">
        <v>1</v>
      </c>
      <c r="AF1631" s="564">
        <v>1</v>
      </c>
      <c r="AG1631" s="564">
        <v>1</v>
      </c>
      <c r="AH1631" s="564">
        <v>1</v>
      </c>
      <c r="AI1631" s="564">
        <v>1</v>
      </c>
      <c r="AJ1631" s="564">
        <v>1</v>
      </c>
      <c r="AK1631" s="564">
        <v>1</v>
      </c>
    </row>
    <row r="1632" spans="1:37">
      <c r="A1632">
        <v>1628</v>
      </c>
      <c r="B1632" s="564">
        <f t="shared" ca="1" si="156"/>
        <v>20</v>
      </c>
      <c r="C1632" s="564">
        <f t="shared" ca="1" si="151"/>
        <v>400</v>
      </c>
      <c r="D1632" s="564">
        <f t="shared" ca="1" si="154"/>
        <v>20</v>
      </c>
      <c r="E1632" s="564">
        <f t="shared" ca="1" si="152"/>
        <v>0</v>
      </c>
      <c r="F1632" s="564">
        <f t="shared" ca="1" si="155"/>
        <v>1</v>
      </c>
      <c r="G1632" s="564">
        <f t="shared" ca="1" si="153"/>
        <v>3.8862350433285169</v>
      </c>
      <c r="H1632" s="564">
        <v>1</v>
      </c>
      <c r="I1632" s="564">
        <v>1</v>
      </c>
      <c r="J1632" s="564">
        <v>1</v>
      </c>
      <c r="K1632" s="564">
        <v>1</v>
      </c>
      <c r="L1632" s="564">
        <v>1</v>
      </c>
      <c r="M1632" s="564">
        <v>1</v>
      </c>
      <c r="N1632" s="564">
        <v>1</v>
      </c>
      <c r="O1632" s="564">
        <v>1</v>
      </c>
      <c r="P1632" s="564">
        <v>1</v>
      </c>
      <c r="Q1632" s="564">
        <v>1</v>
      </c>
      <c r="R1632" s="564">
        <v>1</v>
      </c>
      <c r="S1632" s="564">
        <v>1</v>
      </c>
      <c r="T1632" s="564">
        <v>1</v>
      </c>
      <c r="U1632" s="564">
        <v>1</v>
      </c>
      <c r="V1632" s="564">
        <v>1</v>
      </c>
      <c r="W1632" s="564">
        <v>1</v>
      </c>
      <c r="X1632" s="564">
        <v>1</v>
      </c>
      <c r="Y1632" s="564">
        <v>1</v>
      </c>
      <c r="Z1632" s="564">
        <v>1</v>
      </c>
      <c r="AA1632" s="564">
        <v>1</v>
      </c>
      <c r="AB1632" s="564">
        <v>1</v>
      </c>
      <c r="AC1632" s="564">
        <v>1</v>
      </c>
      <c r="AD1632" s="564">
        <v>1</v>
      </c>
      <c r="AE1632" s="564">
        <v>1</v>
      </c>
      <c r="AF1632" s="564">
        <v>1</v>
      </c>
      <c r="AG1632" s="564">
        <v>1</v>
      </c>
      <c r="AH1632" s="564">
        <v>1</v>
      </c>
      <c r="AI1632" s="564">
        <v>1</v>
      </c>
      <c r="AJ1632" s="564">
        <v>1</v>
      </c>
      <c r="AK1632" s="564">
        <v>1</v>
      </c>
    </row>
    <row r="1633" spans="1:37">
      <c r="A1633">
        <v>1629</v>
      </c>
      <c r="B1633" s="564">
        <f t="shared" ca="1" si="156"/>
        <v>0</v>
      </c>
      <c r="C1633" s="564">
        <f t="shared" ca="1" si="151"/>
        <v>0</v>
      </c>
      <c r="D1633" s="564">
        <f t="shared" ca="1" si="154"/>
        <v>0</v>
      </c>
      <c r="E1633" s="564">
        <f t="shared" ca="1" si="152"/>
        <v>0</v>
      </c>
      <c r="F1633" s="564">
        <f t="shared" ca="1" si="155"/>
        <v>1</v>
      </c>
      <c r="G1633" s="564">
        <f t="shared" ca="1" si="153"/>
        <v>10.780295616208749</v>
      </c>
      <c r="H1633" s="564">
        <v>0</v>
      </c>
      <c r="I1633" s="564">
        <v>0</v>
      </c>
      <c r="J1633" s="564">
        <v>0</v>
      </c>
      <c r="K1633" s="564">
        <v>0</v>
      </c>
      <c r="L1633" s="564">
        <v>0</v>
      </c>
      <c r="M1633" s="564">
        <v>0</v>
      </c>
      <c r="N1633" s="564">
        <v>0</v>
      </c>
      <c r="O1633" s="564">
        <v>0</v>
      </c>
      <c r="P1633" s="564">
        <v>0</v>
      </c>
      <c r="Q1633" s="564">
        <v>0</v>
      </c>
      <c r="R1633" s="564">
        <v>0</v>
      </c>
      <c r="S1633" s="564">
        <v>0</v>
      </c>
      <c r="T1633" s="564">
        <v>0</v>
      </c>
      <c r="U1633" s="564">
        <v>0</v>
      </c>
      <c r="V1633" s="564">
        <v>0</v>
      </c>
      <c r="W1633" s="564">
        <v>0</v>
      </c>
      <c r="X1633" s="564">
        <v>0</v>
      </c>
      <c r="Y1633" s="564">
        <v>0</v>
      </c>
      <c r="Z1633" s="564">
        <v>0</v>
      </c>
      <c r="AA1633" s="564">
        <v>0</v>
      </c>
      <c r="AB1633" s="564">
        <v>0</v>
      </c>
      <c r="AC1633" s="564">
        <v>0</v>
      </c>
      <c r="AD1633" s="564">
        <v>0</v>
      </c>
      <c r="AE1633" s="564">
        <v>0</v>
      </c>
      <c r="AF1633" s="564">
        <v>0</v>
      </c>
      <c r="AG1633" s="564">
        <v>0</v>
      </c>
      <c r="AH1633" s="564">
        <v>0</v>
      </c>
      <c r="AI1633" s="564">
        <v>0</v>
      </c>
      <c r="AJ1633" s="564">
        <v>0</v>
      </c>
      <c r="AK1633" s="564">
        <v>0</v>
      </c>
    </row>
    <row r="1634" spans="1:37">
      <c r="A1634">
        <v>1630</v>
      </c>
      <c r="B1634" s="564">
        <f t="shared" ca="1" si="156"/>
        <v>0</v>
      </c>
      <c r="C1634" s="564">
        <f t="shared" ca="1" si="151"/>
        <v>0</v>
      </c>
      <c r="D1634" s="564">
        <f t="shared" ca="1" si="154"/>
        <v>0</v>
      </c>
      <c r="E1634" s="564">
        <f t="shared" ca="1" si="152"/>
        <v>0</v>
      </c>
      <c r="F1634" s="564">
        <f t="shared" ca="1" si="155"/>
        <v>1</v>
      </c>
      <c r="G1634" s="564">
        <f t="shared" ca="1" si="153"/>
        <v>-0.39930803186066099</v>
      </c>
      <c r="H1634" s="564">
        <v>0</v>
      </c>
      <c r="I1634" s="564">
        <v>0</v>
      </c>
      <c r="J1634" s="564">
        <v>0</v>
      </c>
      <c r="K1634" s="564">
        <v>0</v>
      </c>
      <c r="L1634" s="564">
        <v>0</v>
      </c>
      <c r="M1634" s="564">
        <v>0</v>
      </c>
      <c r="N1634" s="564">
        <v>0</v>
      </c>
      <c r="O1634" s="564">
        <v>0</v>
      </c>
      <c r="P1634" s="564">
        <v>0</v>
      </c>
      <c r="Q1634" s="564">
        <v>0</v>
      </c>
      <c r="R1634" s="564">
        <v>0</v>
      </c>
      <c r="S1634" s="564">
        <v>0</v>
      </c>
      <c r="T1634" s="564">
        <v>0</v>
      </c>
      <c r="U1634" s="564">
        <v>0</v>
      </c>
      <c r="V1634" s="564">
        <v>0</v>
      </c>
      <c r="W1634" s="564">
        <v>0</v>
      </c>
      <c r="X1634" s="564">
        <v>0</v>
      </c>
      <c r="Y1634" s="564">
        <v>0</v>
      </c>
      <c r="Z1634" s="564">
        <v>0</v>
      </c>
      <c r="AA1634" s="564">
        <v>0</v>
      </c>
      <c r="AB1634" s="564">
        <v>0</v>
      </c>
      <c r="AC1634" s="564">
        <v>0</v>
      </c>
      <c r="AD1634" s="564">
        <v>0</v>
      </c>
      <c r="AE1634" s="564">
        <v>0</v>
      </c>
      <c r="AF1634" s="564">
        <v>0</v>
      </c>
      <c r="AG1634" s="564">
        <v>0</v>
      </c>
      <c r="AH1634" s="564">
        <v>0</v>
      </c>
      <c r="AI1634" s="564">
        <v>0</v>
      </c>
      <c r="AJ1634" s="564">
        <v>0</v>
      </c>
      <c r="AK1634" s="564">
        <v>0</v>
      </c>
    </row>
    <row r="1635" spans="1:37">
      <c r="A1635">
        <v>1631</v>
      </c>
      <c r="B1635" s="564">
        <f t="shared" ca="1" si="156"/>
        <v>20</v>
      </c>
      <c r="C1635" s="564">
        <f t="shared" ca="1" si="151"/>
        <v>400</v>
      </c>
      <c r="D1635" s="564">
        <f t="shared" ca="1" si="154"/>
        <v>20</v>
      </c>
      <c r="E1635" s="564">
        <f t="shared" ca="1" si="152"/>
        <v>0</v>
      </c>
      <c r="F1635" s="564">
        <f t="shared" ca="1" si="155"/>
        <v>1</v>
      </c>
      <c r="G1635" s="564">
        <f t="shared" ca="1" si="153"/>
        <v>6.1250650208544215</v>
      </c>
      <c r="H1635" s="564">
        <v>1</v>
      </c>
      <c r="I1635" s="564">
        <v>1</v>
      </c>
      <c r="J1635" s="564">
        <v>1</v>
      </c>
      <c r="K1635" s="564">
        <v>1</v>
      </c>
      <c r="L1635" s="564">
        <v>1</v>
      </c>
      <c r="M1635" s="564">
        <v>1</v>
      </c>
      <c r="N1635" s="564">
        <v>1</v>
      </c>
      <c r="O1635" s="564">
        <v>1</v>
      </c>
      <c r="P1635" s="564">
        <v>1</v>
      </c>
      <c r="Q1635" s="564">
        <v>1</v>
      </c>
      <c r="R1635" s="564">
        <v>1</v>
      </c>
      <c r="S1635" s="564">
        <v>1</v>
      </c>
      <c r="T1635" s="564">
        <v>1</v>
      </c>
      <c r="U1635" s="564">
        <v>1</v>
      </c>
      <c r="V1635" s="564">
        <v>1</v>
      </c>
      <c r="W1635" s="564">
        <v>1</v>
      </c>
      <c r="X1635" s="564">
        <v>1</v>
      </c>
      <c r="Y1635" s="564">
        <v>1</v>
      </c>
      <c r="Z1635" s="564">
        <v>1</v>
      </c>
      <c r="AA1635" s="564">
        <v>1</v>
      </c>
      <c r="AB1635" s="564">
        <v>1</v>
      </c>
      <c r="AC1635" s="564">
        <v>1</v>
      </c>
      <c r="AD1635" s="564">
        <v>1</v>
      </c>
      <c r="AE1635" s="564">
        <v>1</v>
      </c>
      <c r="AF1635" s="564">
        <v>1</v>
      </c>
      <c r="AG1635" s="564">
        <v>1</v>
      </c>
      <c r="AH1635" s="564">
        <v>1</v>
      </c>
      <c r="AI1635" s="564">
        <v>1</v>
      </c>
      <c r="AJ1635" s="564">
        <v>1</v>
      </c>
      <c r="AK1635" s="564">
        <v>1</v>
      </c>
    </row>
    <row r="1636" spans="1:37">
      <c r="A1636">
        <v>1632</v>
      </c>
      <c r="B1636" s="564">
        <f t="shared" ca="1" si="156"/>
        <v>20</v>
      </c>
      <c r="C1636" s="564">
        <f t="shared" ca="1" si="151"/>
        <v>400</v>
      </c>
      <c r="D1636" s="564">
        <f t="shared" ca="1" si="154"/>
        <v>20</v>
      </c>
      <c r="E1636" s="564">
        <f t="shared" ca="1" si="152"/>
        <v>0</v>
      </c>
      <c r="F1636" s="564">
        <f t="shared" ca="1" si="155"/>
        <v>1</v>
      </c>
      <c r="G1636" s="564">
        <f t="shared" ca="1" si="153"/>
        <v>-1.0612218329298546</v>
      </c>
      <c r="H1636" s="564">
        <v>1</v>
      </c>
      <c r="I1636" s="564">
        <v>1</v>
      </c>
      <c r="J1636" s="564">
        <v>1</v>
      </c>
      <c r="K1636" s="564">
        <v>1</v>
      </c>
      <c r="L1636" s="564">
        <v>1</v>
      </c>
      <c r="M1636" s="564">
        <v>1</v>
      </c>
      <c r="N1636" s="564">
        <v>1</v>
      </c>
      <c r="O1636" s="564">
        <v>1</v>
      </c>
      <c r="P1636" s="564">
        <v>1</v>
      </c>
      <c r="Q1636" s="564">
        <v>1</v>
      </c>
      <c r="R1636" s="564">
        <v>1</v>
      </c>
      <c r="S1636" s="564">
        <v>1</v>
      </c>
      <c r="T1636" s="564">
        <v>1</v>
      </c>
      <c r="U1636" s="564">
        <v>1</v>
      </c>
      <c r="V1636" s="564">
        <v>1</v>
      </c>
      <c r="W1636" s="564">
        <v>1</v>
      </c>
      <c r="X1636" s="564">
        <v>1</v>
      </c>
      <c r="Y1636" s="564">
        <v>1</v>
      </c>
      <c r="Z1636" s="564">
        <v>1</v>
      </c>
      <c r="AA1636" s="564">
        <v>1</v>
      </c>
      <c r="AB1636" s="564">
        <v>1</v>
      </c>
      <c r="AC1636" s="564">
        <v>1</v>
      </c>
      <c r="AD1636" s="564">
        <v>1</v>
      </c>
      <c r="AE1636" s="564">
        <v>1</v>
      </c>
      <c r="AF1636" s="564">
        <v>1</v>
      </c>
      <c r="AG1636" s="564">
        <v>1</v>
      </c>
      <c r="AH1636" s="564">
        <v>1</v>
      </c>
      <c r="AI1636" s="564">
        <v>1</v>
      </c>
      <c r="AJ1636" s="564">
        <v>1</v>
      </c>
      <c r="AK1636" s="564">
        <v>1</v>
      </c>
    </row>
    <row r="1637" spans="1:37">
      <c r="A1637">
        <v>1633</v>
      </c>
      <c r="B1637" s="564">
        <f t="shared" ca="1" si="156"/>
        <v>4</v>
      </c>
      <c r="C1637" s="564">
        <f t="shared" ca="1" si="151"/>
        <v>16</v>
      </c>
      <c r="D1637" s="564">
        <f t="shared" ca="1" si="154"/>
        <v>4</v>
      </c>
      <c r="E1637" s="564">
        <f t="shared" ca="1" si="152"/>
        <v>3.2</v>
      </c>
      <c r="F1637" s="564">
        <f t="shared" ca="1" si="155"/>
        <v>0.66315789473684217</v>
      </c>
      <c r="G1637" s="564">
        <f t="shared" ca="1" si="153"/>
        <v>1.9494885824209227</v>
      </c>
      <c r="H1637" s="564">
        <v>0</v>
      </c>
      <c r="I1637" s="564">
        <v>1</v>
      </c>
      <c r="J1637" s="564">
        <v>0</v>
      </c>
      <c r="K1637" s="564">
        <v>0</v>
      </c>
      <c r="L1637" s="564">
        <v>1</v>
      </c>
      <c r="M1637" s="564">
        <v>0</v>
      </c>
      <c r="N1637" s="564">
        <v>1</v>
      </c>
      <c r="O1637" s="564">
        <v>0</v>
      </c>
      <c r="P1637" s="564">
        <v>0</v>
      </c>
      <c r="Q1637" s="564">
        <v>0</v>
      </c>
      <c r="R1637" s="564">
        <v>0</v>
      </c>
      <c r="S1637" s="564">
        <v>0</v>
      </c>
      <c r="T1637" s="564">
        <v>0</v>
      </c>
      <c r="U1637" s="564">
        <v>0</v>
      </c>
      <c r="V1637" s="564">
        <v>0</v>
      </c>
      <c r="W1637" s="564">
        <v>1</v>
      </c>
      <c r="X1637" s="564">
        <v>0</v>
      </c>
      <c r="Y1637" s="564">
        <v>0</v>
      </c>
      <c r="Z1637" s="564">
        <v>0</v>
      </c>
      <c r="AA1637" s="564">
        <v>0</v>
      </c>
      <c r="AB1637" s="564">
        <v>0</v>
      </c>
      <c r="AC1637" s="564">
        <v>0</v>
      </c>
      <c r="AD1637" s="564">
        <v>0</v>
      </c>
      <c r="AE1637" s="564">
        <v>1</v>
      </c>
      <c r="AF1637" s="564">
        <v>0</v>
      </c>
      <c r="AG1637" s="564">
        <v>0</v>
      </c>
      <c r="AH1637" s="564">
        <v>0</v>
      </c>
      <c r="AI1637" s="564">
        <v>0</v>
      </c>
      <c r="AJ1637" s="564">
        <v>0</v>
      </c>
      <c r="AK1637" s="564">
        <v>0</v>
      </c>
    </row>
    <row r="1638" spans="1:37">
      <c r="A1638">
        <v>1634</v>
      </c>
      <c r="B1638" s="564">
        <f t="shared" ca="1" si="156"/>
        <v>20</v>
      </c>
      <c r="C1638" s="564">
        <f t="shared" ca="1" si="151"/>
        <v>400</v>
      </c>
      <c r="D1638" s="564">
        <f t="shared" ca="1" si="154"/>
        <v>20</v>
      </c>
      <c r="E1638" s="564">
        <f t="shared" ca="1" si="152"/>
        <v>0</v>
      </c>
      <c r="F1638" s="564">
        <f t="shared" ca="1" si="155"/>
        <v>1</v>
      </c>
      <c r="G1638" s="564">
        <f t="shared" ca="1" si="153"/>
        <v>-0.71572067857518018</v>
      </c>
      <c r="H1638" s="564">
        <v>1</v>
      </c>
      <c r="I1638" s="564">
        <v>1</v>
      </c>
      <c r="J1638" s="564">
        <v>1</v>
      </c>
      <c r="K1638" s="564">
        <v>1</v>
      </c>
      <c r="L1638" s="564">
        <v>1</v>
      </c>
      <c r="M1638" s="564">
        <v>1</v>
      </c>
      <c r="N1638" s="564">
        <v>1</v>
      </c>
      <c r="O1638" s="564">
        <v>1</v>
      </c>
      <c r="P1638" s="564">
        <v>1</v>
      </c>
      <c r="Q1638" s="564">
        <v>1</v>
      </c>
      <c r="R1638" s="564">
        <v>1</v>
      </c>
      <c r="S1638" s="564">
        <v>1</v>
      </c>
      <c r="T1638" s="564">
        <v>1</v>
      </c>
      <c r="U1638" s="564">
        <v>1</v>
      </c>
      <c r="V1638" s="564">
        <v>1</v>
      </c>
      <c r="W1638" s="564">
        <v>1</v>
      </c>
      <c r="X1638" s="564">
        <v>1</v>
      </c>
      <c r="Y1638" s="564">
        <v>1</v>
      </c>
      <c r="Z1638" s="564">
        <v>1</v>
      </c>
      <c r="AA1638" s="564">
        <v>1</v>
      </c>
      <c r="AB1638" s="564">
        <v>1</v>
      </c>
      <c r="AC1638" s="564">
        <v>1</v>
      </c>
      <c r="AD1638" s="564">
        <v>1</v>
      </c>
      <c r="AE1638" s="564">
        <v>1</v>
      </c>
      <c r="AF1638" s="564">
        <v>1</v>
      </c>
      <c r="AG1638" s="564">
        <v>1</v>
      </c>
      <c r="AH1638" s="564">
        <v>1</v>
      </c>
      <c r="AI1638" s="564">
        <v>1</v>
      </c>
      <c r="AJ1638" s="564">
        <v>1</v>
      </c>
      <c r="AK1638" s="564">
        <v>1</v>
      </c>
    </row>
    <row r="1639" spans="1:37">
      <c r="A1639">
        <v>1635</v>
      </c>
      <c r="B1639" s="564">
        <f t="shared" ca="1" si="156"/>
        <v>20</v>
      </c>
      <c r="C1639" s="564">
        <f t="shared" ca="1" si="151"/>
        <v>400</v>
      </c>
      <c r="D1639" s="564">
        <f t="shared" ca="1" si="154"/>
        <v>20</v>
      </c>
      <c r="E1639" s="564">
        <f t="shared" ca="1" si="152"/>
        <v>0</v>
      </c>
      <c r="F1639" s="564">
        <f t="shared" ca="1" si="155"/>
        <v>1</v>
      </c>
      <c r="G1639" s="564">
        <f t="shared" ca="1" si="153"/>
        <v>2.4202103795554875</v>
      </c>
      <c r="H1639" s="564">
        <v>1</v>
      </c>
      <c r="I1639" s="564">
        <v>1</v>
      </c>
      <c r="J1639" s="564">
        <v>1</v>
      </c>
      <c r="K1639" s="564">
        <v>1</v>
      </c>
      <c r="L1639" s="564">
        <v>1</v>
      </c>
      <c r="M1639" s="564">
        <v>1</v>
      </c>
      <c r="N1639" s="564">
        <v>1</v>
      </c>
      <c r="O1639" s="564">
        <v>1</v>
      </c>
      <c r="P1639" s="564">
        <v>1</v>
      </c>
      <c r="Q1639" s="564">
        <v>1</v>
      </c>
      <c r="R1639" s="564">
        <v>1</v>
      </c>
      <c r="S1639" s="564">
        <v>1</v>
      </c>
      <c r="T1639" s="564">
        <v>1</v>
      </c>
      <c r="U1639" s="564">
        <v>1</v>
      </c>
      <c r="V1639" s="564">
        <v>1</v>
      </c>
      <c r="W1639" s="564">
        <v>1</v>
      </c>
      <c r="X1639" s="564">
        <v>1</v>
      </c>
      <c r="Y1639" s="564">
        <v>1</v>
      </c>
      <c r="Z1639" s="564">
        <v>1</v>
      </c>
      <c r="AA1639" s="564">
        <v>1</v>
      </c>
      <c r="AB1639" s="564">
        <v>1</v>
      </c>
      <c r="AC1639" s="564">
        <v>1</v>
      </c>
      <c r="AD1639" s="564">
        <v>1</v>
      </c>
      <c r="AE1639" s="564">
        <v>1</v>
      </c>
      <c r="AF1639" s="564">
        <v>1</v>
      </c>
      <c r="AG1639" s="564">
        <v>1</v>
      </c>
      <c r="AH1639" s="564">
        <v>1</v>
      </c>
      <c r="AI1639" s="564">
        <v>1</v>
      </c>
      <c r="AJ1639" s="564">
        <v>1</v>
      </c>
      <c r="AK1639" s="564">
        <v>1</v>
      </c>
    </row>
    <row r="1640" spans="1:37">
      <c r="A1640">
        <v>1636</v>
      </c>
      <c r="B1640" s="564">
        <f t="shared" ca="1" si="156"/>
        <v>0</v>
      </c>
      <c r="C1640" s="564">
        <f t="shared" ca="1" si="151"/>
        <v>0</v>
      </c>
      <c r="D1640" s="564">
        <f t="shared" ca="1" si="154"/>
        <v>0</v>
      </c>
      <c r="E1640" s="564">
        <f t="shared" ca="1" si="152"/>
        <v>0</v>
      </c>
      <c r="F1640" s="564">
        <f t="shared" ca="1" si="155"/>
        <v>1</v>
      </c>
      <c r="G1640" s="564">
        <f t="shared" ca="1" si="153"/>
        <v>1.354251245454944</v>
      </c>
      <c r="H1640" s="564">
        <v>0</v>
      </c>
      <c r="I1640" s="564">
        <v>0</v>
      </c>
      <c r="J1640" s="564">
        <v>0</v>
      </c>
      <c r="K1640" s="564">
        <v>0</v>
      </c>
      <c r="L1640" s="564">
        <v>0</v>
      </c>
      <c r="M1640" s="564">
        <v>0</v>
      </c>
      <c r="N1640" s="564">
        <v>0</v>
      </c>
      <c r="O1640" s="564">
        <v>0</v>
      </c>
      <c r="P1640" s="564">
        <v>0</v>
      </c>
      <c r="Q1640" s="564">
        <v>0</v>
      </c>
      <c r="R1640" s="564">
        <v>0</v>
      </c>
      <c r="S1640" s="564">
        <v>0</v>
      </c>
      <c r="T1640" s="564">
        <v>0</v>
      </c>
      <c r="U1640" s="564">
        <v>0</v>
      </c>
      <c r="V1640" s="564">
        <v>0</v>
      </c>
      <c r="W1640" s="564">
        <v>0</v>
      </c>
      <c r="X1640" s="564">
        <v>0</v>
      </c>
      <c r="Y1640" s="564">
        <v>0</v>
      </c>
      <c r="Z1640" s="564">
        <v>0</v>
      </c>
      <c r="AA1640" s="564">
        <v>0</v>
      </c>
      <c r="AB1640" s="564">
        <v>0</v>
      </c>
      <c r="AC1640" s="564">
        <v>0</v>
      </c>
      <c r="AD1640" s="564">
        <v>0</v>
      </c>
      <c r="AE1640" s="564">
        <v>0</v>
      </c>
      <c r="AF1640" s="564">
        <v>0</v>
      </c>
      <c r="AG1640" s="564">
        <v>0</v>
      </c>
      <c r="AH1640" s="564">
        <v>0</v>
      </c>
      <c r="AI1640" s="564">
        <v>0</v>
      </c>
      <c r="AJ1640" s="564">
        <v>0</v>
      </c>
      <c r="AK1640" s="564">
        <v>0</v>
      </c>
    </row>
    <row r="1641" spans="1:37">
      <c r="A1641">
        <v>1637</v>
      </c>
      <c r="B1641" s="564">
        <f t="shared" ca="1" si="156"/>
        <v>5</v>
      </c>
      <c r="C1641" s="564">
        <f t="shared" ca="1" si="151"/>
        <v>25</v>
      </c>
      <c r="D1641" s="564">
        <f t="shared" ca="1" si="154"/>
        <v>5</v>
      </c>
      <c r="E1641" s="564">
        <f t="shared" ca="1" si="152"/>
        <v>3.75</v>
      </c>
      <c r="F1641" s="564">
        <f t="shared" ca="1" si="155"/>
        <v>0.60526315789473684</v>
      </c>
      <c r="G1641" s="564">
        <f t="shared" ca="1" si="153"/>
        <v>-3.0312556279771665</v>
      </c>
      <c r="H1641" s="564">
        <v>1</v>
      </c>
      <c r="I1641" s="564">
        <v>0</v>
      </c>
      <c r="J1641" s="564">
        <v>0</v>
      </c>
      <c r="K1641" s="564">
        <v>0</v>
      </c>
      <c r="L1641" s="564">
        <v>0</v>
      </c>
      <c r="M1641" s="564">
        <v>0</v>
      </c>
      <c r="N1641" s="564">
        <v>0</v>
      </c>
      <c r="O1641" s="564">
        <v>0</v>
      </c>
      <c r="P1641" s="564">
        <v>0</v>
      </c>
      <c r="Q1641" s="564">
        <v>0</v>
      </c>
      <c r="R1641" s="564">
        <v>1</v>
      </c>
      <c r="S1641" s="564">
        <v>0</v>
      </c>
      <c r="T1641" s="564">
        <v>0</v>
      </c>
      <c r="U1641" s="564">
        <v>0</v>
      </c>
      <c r="V1641" s="564">
        <v>0</v>
      </c>
      <c r="W1641" s="564">
        <v>1</v>
      </c>
      <c r="X1641" s="564">
        <v>0</v>
      </c>
      <c r="Y1641" s="564">
        <v>1</v>
      </c>
      <c r="Z1641" s="564">
        <v>0</v>
      </c>
      <c r="AA1641" s="564">
        <v>1</v>
      </c>
      <c r="AB1641" s="564">
        <v>0</v>
      </c>
      <c r="AC1641" s="564">
        <v>0</v>
      </c>
      <c r="AD1641" s="564">
        <v>1</v>
      </c>
      <c r="AE1641" s="564">
        <v>0</v>
      </c>
      <c r="AF1641" s="564">
        <v>1</v>
      </c>
      <c r="AG1641" s="564">
        <v>1</v>
      </c>
      <c r="AH1641" s="564">
        <v>0</v>
      </c>
      <c r="AI1641" s="564">
        <v>0</v>
      </c>
      <c r="AJ1641" s="564">
        <v>0</v>
      </c>
      <c r="AK1641" s="564">
        <v>0</v>
      </c>
    </row>
    <row r="1642" spans="1:37">
      <c r="A1642">
        <v>1638</v>
      </c>
      <c r="B1642" s="564">
        <f t="shared" ca="1" si="156"/>
        <v>0</v>
      </c>
      <c r="C1642" s="564">
        <f t="shared" ca="1" si="151"/>
        <v>0</v>
      </c>
      <c r="D1642" s="564">
        <f t="shared" ca="1" si="154"/>
        <v>0</v>
      </c>
      <c r="E1642" s="564">
        <f t="shared" ca="1" si="152"/>
        <v>0</v>
      </c>
      <c r="F1642" s="564">
        <f t="shared" ca="1" si="155"/>
        <v>1</v>
      </c>
      <c r="G1642" s="564">
        <f t="shared" ca="1" si="153"/>
        <v>2.8446929161365291</v>
      </c>
      <c r="H1642" s="564">
        <v>0</v>
      </c>
      <c r="I1642" s="564">
        <v>0</v>
      </c>
      <c r="J1642" s="564">
        <v>0</v>
      </c>
      <c r="K1642" s="564">
        <v>0</v>
      </c>
      <c r="L1642" s="564">
        <v>0</v>
      </c>
      <c r="M1642" s="564">
        <v>0</v>
      </c>
      <c r="N1642" s="564">
        <v>0</v>
      </c>
      <c r="O1642" s="564">
        <v>0</v>
      </c>
      <c r="P1642" s="564">
        <v>0</v>
      </c>
      <c r="Q1642" s="564">
        <v>0</v>
      </c>
      <c r="R1642" s="564">
        <v>0</v>
      </c>
      <c r="S1642" s="564">
        <v>0</v>
      </c>
      <c r="T1642" s="564">
        <v>0</v>
      </c>
      <c r="U1642" s="564">
        <v>0</v>
      </c>
      <c r="V1642" s="564">
        <v>0</v>
      </c>
      <c r="W1642" s="564">
        <v>0</v>
      </c>
      <c r="X1642" s="564">
        <v>0</v>
      </c>
      <c r="Y1642" s="564">
        <v>0</v>
      </c>
      <c r="Z1642" s="564">
        <v>0</v>
      </c>
      <c r="AA1642" s="564">
        <v>0</v>
      </c>
      <c r="AB1642" s="564">
        <v>0</v>
      </c>
      <c r="AC1642" s="564">
        <v>0</v>
      </c>
      <c r="AD1642" s="564">
        <v>0</v>
      </c>
      <c r="AE1642" s="564">
        <v>0</v>
      </c>
      <c r="AF1642" s="564">
        <v>0</v>
      </c>
      <c r="AG1642" s="564">
        <v>0</v>
      </c>
      <c r="AH1642" s="564">
        <v>0</v>
      </c>
      <c r="AI1642" s="564">
        <v>0</v>
      </c>
      <c r="AJ1642" s="564">
        <v>0</v>
      </c>
      <c r="AK1642" s="564">
        <v>0</v>
      </c>
    </row>
    <row r="1643" spans="1:37">
      <c r="A1643">
        <v>1639</v>
      </c>
      <c r="B1643" s="564">
        <f t="shared" ca="1" si="156"/>
        <v>0</v>
      </c>
      <c r="C1643" s="564">
        <f t="shared" ca="1" si="151"/>
        <v>0</v>
      </c>
      <c r="D1643" s="564">
        <f t="shared" ca="1" si="154"/>
        <v>0</v>
      </c>
      <c r="E1643" s="564">
        <f t="shared" ca="1" si="152"/>
        <v>0</v>
      </c>
      <c r="F1643" s="564">
        <f t="shared" ca="1" si="155"/>
        <v>1</v>
      </c>
      <c r="G1643" s="564">
        <f t="shared" ca="1" si="153"/>
        <v>-3.9775438120160893</v>
      </c>
      <c r="H1643" s="564">
        <v>0</v>
      </c>
      <c r="I1643" s="564">
        <v>0</v>
      </c>
      <c r="J1643" s="564">
        <v>0</v>
      </c>
      <c r="K1643" s="564">
        <v>0</v>
      </c>
      <c r="L1643" s="564">
        <v>0</v>
      </c>
      <c r="M1643" s="564">
        <v>0</v>
      </c>
      <c r="N1643" s="564">
        <v>0</v>
      </c>
      <c r="O1643" s="564">
        <v>0</v>
      </c>
      <c r="P1643" s="564">
        <v>0</v>
      </c>
      <c r="Q1643" s="564">
        <v>0</v>
      </c>
      <c r="R1643" s="564">
        <v>0</v>
      </c>
      <c r="S1643" s="564">
        <v>0</v>
      </c>
      <c r="T1643" s="564">
        <v>0</v>
      </c>
      <c r="U1643" s="564">
        <v>0</v>
      </c>
      <c r="V1643" s="564">
        <v>0</v>
      </c>
      <c r="W1643" s="564">
        <v>0</v>
      </c>
      <c r="X1643" s="564">
        <v>0</v>
      </c>
      <c r="Y1643" s="564">
        <v>0</v>
      </c>
      <c r="Z1643" s="564">
        <v>0</v>
      </c>
      <c r="AA1643" s="564">
        <v>0</v>
      </c>
      <c r="AB1643" s="564">
        <v>0</v>
      </c>
      <c r="AC1643" s="564">
        <v>0</v>
      </c>
      <c r="AD1643" s="564">
        <v>0</v>
      </c>
      <c r="AE1643" s="564">
        <v>0</v>
      </c>
      <c r="AF1643" s="564">
        <v>0</v>
      </c>
      <c r="AG1643" s="564">
        <v>0</v>
      </c>
      <c r="AH1643" s="564">
        <v>0</v>
      </c>
      <c r="AI1643" s="564">
        <v>0</v>
      </c>
      <c r="AJ1643" s="564">
        <v>0</v>
      </c>
      <c r="AK1643" s="564">
        <v>0</v>
      </c>
    </row>
    <row r="1644" spans="1:37">
      <c r="A1644">
        <v>1640</v>
      </c>
      <c r="B1644" s="564">
        <f t="shared" ca="1" si="156"/>
        <v>0</v>
      </c>
      <c r="C1644" s="564">
        <f t="shared" ca="1" si="151"/>
        <v>0</v>
      </c>
      <c r="D1644" s="564">
        <f t="shared" ca="1" si="154"/>
        <v>0</v>
      </c>
      <c r="E1644" s="564">
        <f t="shared" ca="1" si="152"/>
        <v>0</v>
      </c>
      <c r="F1644" s="564">
        <f t="shared" ca="1" si="155"/>
        <v>1</v>
      </c>
      <c r="G1644" s="564">
        <f t="shared" ca="1" si="153"/>
        <v>-0.4644915771362883</v>
      </c>
      <c r="H1644" s="564">
        <v>0</v>
      </c>
      <c r="I1644" s="564">
        <v>0</v>
      </c>
      <c r="J1644" s="564">
        <v>0</v>
      </c>
      <c r="K1644" s="564">
        <v>0</v>
      </c>
      <c r="L1644" s="564">
        <v>0</v>
      </c>
      <c r="M1644" s="564">
        <v>0</v>
      </c>
      <c r="N1644" s="564">
        <v>0</v>
      </c>
      <c r="O1644" s="564">
        <v>0</v>
      </c>
      <c r="P1644" s="564">
        <v>0</v>
      </c>
      <c r="Q1644" s="564">
        <v>0</v>
      </c>
      <c r="R1644" s="564">
        <v>0</v>
      </c>
      <c r="S1644" s="564">
        <v>0</v>
      </c>
      <c r="T1644" s="564">
        <v>0</v>
      </c>
      <c r="U1644" s="564">
        <v>0</v>
      </c>
      <c r="V1644" s="564">
        <v>0</v>
      </c>
      <c r="W1644" s="564">
        <v>0</v>
      </c>
      <c r="X1644" s="564">
        <v>0</v>
      </c>
      <c r="Y1644" s="564">
        <v>0</v>
      </c>
      <c r="Z1644" s="564">
        <v>0</v>
      </c>
      <c r="AA1644" s="564">
        <v>0</v>
      </c>
      <c r="AB1644" s="564">
        <v>0</v>
      </c>
      <c r="AC1644" s="564">
        <v>0</v>
      </c>
      <c r="AD1644" s="564">
        <v>0</v>
      </c>
      <c r="AE1644" s="564">
        <v>0</v>
      </c>
      <c r="AF1644" s="564">
        <v>0</v>
      </c>
      <c r="AG1644" s="564">
        <v>0</v>
      </c>
      <c r="AH1644" s="564">
        <v>0</v>
      </c>
      <c r="AI1644" s="564">
        <v>0</v>
      </c>
      <c r="AJ1644" s="564">
        <v>0</v>
      </c>
      <c r="AK1644" s="564">
        <v>0</v>
      </c>
    </row>
    <row r="1645" spans="1:37">
      <c r="A1645">
        <v>1641</v>
      </c>
      <c r="B1645" s="564">
        <f t="shared" ca="1" si="156"/>
        <v>20</v>
      </c>
      <c r="C1645" s="564">
        <f t="shared" ca="1" si="151"/>
        <v>400</v>
      </c>
      <c r="D1645" s="564">
        <f t="shared" ca="1" si="154"/>
        <v>20</v>
      </c>
      <c r="E1645" s="564">
        <f t="shared" ca="1" si="152"/>
        <v>0</v>
      </c>
      <c r="F1645" s="564">
        <f t="shared" ca="1" si="155"/>
        <v>1</v>
      </c>
      <c r="G1645" s="564">
        <f t="shared" ca="1" si="153"/>
        <v>6.4576497551077967</v>
      </c>
      <c r="H1645" s="564">
        <v>1</v>
      </c>
      <c r="I1645" s="564">
        <v>1</v>
      </c>
      <c r="J1645" s="564">
        <v>1</v>
      </c>
      <c r="K1645" s="564">
        <v>1</v>
      </c>
      <c r="L1645" s="564">
        <v>1</v>
      </c>
      <c r="M1645" s="564">
        <v>1</v>
      </c>
      <c r="N1645" s="564">
        <v>1</v>
      </c>
      <c r="O1645" s="564">
        <v>1</v>
      </c>
      <c r="P1645" s="564">
        <v>1</v>
      </c>
      <c r="Q1645" s="564">
        <v>1</v>
      </c>
      <c r="R1645" s="564">
        <v>1</v>
      </c>
      <c r="S1645" s="564">
        <v>1</v>
      </c>
      <c r="T1645" s="564">
        <v>1</v>
      </c>
      <c r="U1645" s="564">
        <v>1</v>
      </c>
      <c r="V1645" s="564">
        <v>1</v>
      </c>
      <c r="W1645" s="564">
        <v>1</v>
      </c>
      <c r="X1645" s="564">
        <v>1</v>
      </c>
      <c r="Y1645" s="564">
        <v>1</v>
      </c>
      <c r="Z1645" s="564">
        <v>1</v>
      </c>
      <c r="AA1645" s="564">
        <v>1</v>
      </c>
      <c r="AB1645" s="564">
        <v>1</v>
      </c>
      <c r="AC1645" s="564">
        <v>1</v>
      </c>
      <c r="AD1645" s="564">
        <v>1</v>
      </c>
      <c r="AE1645" s="564">
        <v>1</v>
      </c>
      <c r="AF1645" s="564">
        <v>1</v>
      </c>
      <c r="AG1645" s="564">
        <v>1</v>
      </c>
      <c r="AH1645" s="564">
        <v>1</v>
      </c>
      <c r="AI1645" s="564">
        <v>1</v>
      </c>
      <c r="AJ1645" s="564">
        <v>1</v>
      </c>
      <c r="AK1645" s="564">
        <v>1</v>
      </c>
    </row>
    <row r="1646" spans="1:37">
      <c r="A1646">
        <v>1642</v>
      </c>
      <c r="B1646" s="564">
        <f t="shared" ca="1" si="156"/>
        <v>20</v>
      </c>
      <c r="C1646" s="564">
        <f t="shared" ca="1" si="151"/>
        <v>400</v>
      </c>
      <c r="D1646" s="564">
        <f t="shared" ca="1" si="154"/>
        <v>20</v>
      </c>
      <c r="E1646" s="564">
        <f t="shared" ca="1" si="152"/>
        <v>0</v>
      </c>
      <c r="F1646" s="564">
        <f t="shared" ca="1" si="155"/>
        <v>1</v>
      </c>
      <c r="G1646" s="564">
        <f t="shared" ca="1" si="153"/>
        <v>5.3198555501852294</v>
      </c>
      <c r="H1646" s="564">
        <v>1</v>
      </c>
      <c r="I1646" s="564">
        <v>1</v>
      </c>
      <c r="J1646" s="564">
        <v>1</v>
      </c>
      <c r="K1646" s="564">
        <v>1</v>
      </c>
      <c r="L1646" s="564">
        <v>1</v>
      </c>
      <c r="M1646" s="564">
        <v>1</v>
      </c>
      <c r="N1646" s="564">
        <v>1</v>
      </c>
      <c r="O1646" s="564">
        <v>1</v>
      </c>
      <c r="P1646" s="564">
        <v>1</v>
      </c>
      <c r="Q1646" s="564">
        <v>1</v>
      </c>
      <c r="R1646" s="564">
        <v>1</v>
      </c>
      <c r="S1646" s="564">
        <v>1</v>
      </c>
      <c r="T1646" s="564">
        <v>1</v>
      </c>
      <c r="U1646" s="564">
        <v>1</v>
      </c>
      <c r="V1646" s="564">
        <v>1</v>
      </c>
      <c r="W1646" s="564">
        <v>1</v>
      </c>
      <c r="X1646" s="564">
        <v>1</v>
      </c>
      <c r="Y1646" s="564">
        <v>1</v>
      </c>
      <c r="Z1646" s="564">
        <v>1</v>
      </c>
      <c r="AA1646" s="564">
        <v>1</v>
      </c>
      <c r="AB1646" s="564">
        <v>1</v>
      </c>
      <c r="AC1646" s="564">
        <v>1</v>
      </c>
      <c r="AD1646" s="564">
        <v>1</v>
      </c>
      <c r="AE1646" s="564">
        <v>1</v>
      </c>
      <c r="AF1646" s="564">
        <v>1</v>
      </c>
      <c r="AG1646" s="564">
        <v>1</v>
      </c>
      <c r="AH1646" s="564">
        <v>1</v>
      </c>
      <c r="AI1646" s="564">
        <v>1</v>
      </c>
      <c r="AJ1646" s="564">
        <v>1</v>
      </c>
      <c r="AK1646" s="564">
        <v>1</v>
      </c>
    </row>
    <row r="1647" spans="1:37">
      <c r="A1647">
        <v>1643</v>
      </c>
      <c r="B1647" s="564">
        <f t="shared" ca="1" si="156"/>
        <v>0</v>
      </c>
      <c r="C1647" s="564">
        <f t="shared" ca="1" si="151"/>
        <v>0</v>
      </c>
      <c r="D1647" s="564">
        <f t="shared" ca="1" si="154"/>
        <v>0</v>
      </c>
      <c r="E1647" s="564">
        <f t="shared" ca="1" si="152"/>
        <v>0</v>
      </c>
      <c r="F1647" s="564">
        <f t="shared" ca="1" si="155"/>
        <v>1</v>
      </c>
      <c r="G1647" s="564">
        <f t="shared" ca="1" si="153"/>
        <v>5.470453493104765</v>
      </c>
      <c r="H1647" s="564">
        <v>0</v>
      </c>
      <c r="I1647" s="564">
        <v>0</v>
      </c>
      <c r="J1647" s="564">
        <v>0</v>
      </c>
      <c r="K1647" s="564">
        <v>0</v>
      </c>
      <c r="L1647" s="564">
        <v>0</v>
      </c>
      <c r="M1647" s="564">
        <v>0</v>
      </c>
      <c r="N1647" s="564">
        <v>0</v>
      </c>
      <c r="O1647" s="564">
        <v>0</v>
      </c>
      <c r="P1647" s="564">
        <v>0</v>
      </c>
      <c r="Q1647" s="564">
        <v>0</v>
      </c>
      <c r="R1647" s="564">
        <v>0</v>
      </c>
      <c r="S1647" s="564">
        <v>0</v>
      </c>
      <c r="T1647" s="564">
        <v>0</v>
      </c>
      <c r="U1647" s="564">
        <v>0</v>
      </c>
      <c r="V1647" s="564">
        <v>0</v>
      </c>
      <c r="W1647" s="564">
        <v>0</v>
      </c>
      <c r="X1647" s="564">
        <v>0</v>
      </c>
      <c r="Y1647" s="564">
        <v>0</v>
      </c>
      <c r="Z1647" s="564">
        <v>0</v>
      </c>
      <c r="AA1647" s="564">
        <v>0</v>
      </c>
      <c r="AB1647" s="564">
        <v>0</v>
      </c>
      <c r="AC1647" s="564">
        <v>0</v>
      </c>
      <c r="AD1647" s="564">
        <v>0</v>
      </c>
      <c r="AE1647" s="564">
        <v>0</v>
      </c>
      <c r="AF1647" s="564">
        <v>0</v>
      </c>
      <c r="AG1647" s="564">
        <v>0</v>
      </c>
      <c r="AH1647" s="564">
        <v>0</v>
      </c>
      <c r="AI1647" s="564">
        <v>0</v>
      </c>
      <c r="AJ1647" s="564">
        <v>0</v>
      </c>
      <c r="AK1647" s="564">
        <v>0</v>
      </c>
    </row>
    <row r="1648" spans="1:37">
      <c r="A1648">
        <v>1644</v>
      </c>
      <c r="B1648" s="564">
        <f t="shared" ca="1" si="156"/>
        <v>20</v>
      </c>
      <c r="C1648" s="564">
        <f t="shared" ca="1" si="151"/>
        <v>400</v>
      </c>
      <c r="D1648" s="564">
        <f t="shared" ca="1" si="154"/>
        <v>20</v>
      </c>
      <c r="E1648" s="564">
        <f t="shared" ca="1" si="152"/>
        <v>0</v>
      </c>
      <c r="F1648" s="564">
        <f t="shared" ca="1" si="155"/>
        <v>1</v>
      </c>
      <c r="G1648" s="564">
        <f t="shared" ca="1" si="153"/>
        <v>-10.064575738332833</v>
      </c>
      <c r="H1648" s="564">
        <v>1</v>
      </c>
      <c r="I1648" s="564">
        <v>1</v>
      </c>
      <c r="J1648" s="564">
        <v>1</v>
      </c>
      <c r="K1648" s="564">
        <v>1</v>
      </c>
      <c r="L1648" s="564">
        <v>1</v>
      </c>
      <c r="M1648" s="564">
        <v>1</v>
      </c>
      <c r="N1648" s="564">
        <v>1</v>
      </c>
      <c r="O1648" s="564">
        <v>1</v>
      </c>
      <c r="P1648" s="564">
        <v>1</v>
      </c>
      <c r="Q1648" s="564">
        <v>1</v>
      </c>
      <c r="R1648" s="564">
        <v>1</v>
      </c>
      <c r="S1648" s="564">
        <v>1</v>
      </c>
      <c r="T1648" s="564">
        <v>1</v>
      </c>
      <c r="U1648" s="564">
        <v>1</v>
      </c>
      <c r="V1648" s="564">
        <v>1</v>
      </c>
      <c r="W1648" s="564">
        <v>1</v>
      </c>
      <c r="X1648" s="564">
        <v>1</v>
      </c>
      <c r="Y1648" s="564">
        <v>1</v>
      </c>
      <c r="Z1648" s="564">
        <v>1</v>
      </c>
      <c r="AA1648" s="564">
        <v>1</v>
      </c>
      <c r="AB1648" s="564">
        <v>1</v>
      </c>
      <c r="AC1648" s="564">
        <v>1</v>
      </c>
      <c r="AD1648" s="564">
        <v>1</v>
      </c>
      <c r="AE1648" s="564">
        <v>1</v>
      </c>
      <c r="AF1648" s="564">
        <v>1</v>
      </c>
      <c r="AG1648" s="564">
        <v>1</v>
      </c>
      <c r="AH1648" s="564">
        <v>1</v>
      </c>
      <c r="AI1648" s="564">
        <v>1</v>
      </c>
      <c r="AJ1648" s="564">
        <v>1</v>
      </c>
      <c r="AK1648" s="564">
        <v>1</v>
      </c>
    </row>
    <row r="1649" spans="1:37">
      <c r="A1649">
        <v>1645</v>
      </c>
      <c r="B1649" s="564">
        <f t="shared" ca="1" si="156"/>
        <v>0</v>
      </c>
      <c r="C1649" s="564">
        <f t="shared" ca="1" si="151"/>
        <v>0</v>
      </c>
      <c r="D1649" s="564">
        <f t="shared" ca="1" si="154"/>
        <v>0</v>
      </c>
      <c r="E1649" s="564">
        <f t="shared" ca="1" si="152"/>
        <v>0</v>
      </c>
      <c r="F1649" s="564">
        <f t="shared" ca="1" si="155"/>
        <v>1</v>
      </c>
      <c r="G1649" s="564">
        <f t="shared" ca="1" si="153"/>
        <v>1.1004430407074877</v>
      </c>
      <c r="H1649" s="564">
        <v>0</v>
      </c>
      <c r="I1649" s="564">
        <v>0</v>
      </c>
      <c r="J1649" s="564">
        <v>0</v>
      </c>
      <c r="K1649" s="564">
        <v>0</v>
      </c>
      <c r="L1649" s="564">
        <v>0</v>
      </c>
      <c r="M1649" s="564">
        <v>0</v>
      </c>
      <c r="N1649" s="564">
        <v>0</v>
      </c>
      <c r="O1649" s="564">
        <v>0</v>
      </c>
      <c r="P1649" s="564">
        <v>0</v>
      </c>
      <c r="Q1649" s="564">
        <v>0</v>
      </c>
      <c r="R1649" s="564">
        <v>0</v>
      </c>
      <c r="S1649" s="564">
        <v>0</v>
      </c>
      <c r="T1649" s="564">
        <v>0</v>
      </c>
      <c r="U1649" s="564">
        <v>0</v>
      </c>
      <c r="V1649" s="564">
        <v>0</v>
      </c>
      <c r="W1649" s="564">
        <v>0</v>
      </c>
      <c r="X1649" s="564">
        <v>0</v>
      </c>
      <c r="Y1649" s="564">
        <v>0</v>
      </c>
      <c r="Z1649" s="564">
        <v>0</v>
      </c>
      <c r="AA1649" s="564">
        <v>0</v>
      </c>
      <c r="AB1649" s="564">
        <v>0</v>
      </c>
      <c r="AC1649" s="564">
        <v>0</v>
      </c>
      <c r="AD1649" s="564">
        <v>0</v>
      </c>
      <c r="AE1649" s="564">
        <v>0</v>
      </c>
      <c r="AF1649" s="564">
        <v>0</v>
      </c>
      <c r="AG1649" s="564">
        <v>0</v>
      </c>
      <c r="AH1649" s="564">
        <v>0</v>
      </c>
      <c r="AI1649" s="564">
        <v>0</v>
      </c>
      <c r="AJ1649" s="564">
        <v>0</v>
      </c>
      <c r="AK1649" s="564">
        <v>0</v>
      </c>
    </row>
    <row r="1650" spans="1:37">
      <c r="A1650">
        <v>1646</v>
      </c>
      <c r="B1650" s="564">
        <f t="shared" ca="1" si="156"/>
        <v>20</v>
      </c>
      <c r="C1650" s="564">
        <f t="shared" ca="1" si="151"/>
        <v>400</v>
      </c>
      <c r="D1650" s="564">
        <f t="shared" ca="1" si="154"/>
        <v>20</v>
      </c>
      <c r="E1650" s="564">
        <f t="shared" ca="1" si="152"/>
        <v>0</v>
      </c>
      <c r="F1650" s="564">
        <f t="shared" ca="1" si="155"/>
        <v>1</v>
      </c>
      <c r="G1650" s="564">
        <f t="shared" ca="1" si="153"/>
        <v>4.1121404752384585</v>
      </c>
      <c r="H1650" s="564">
        <v>1</v>
      </c>
      <c r="I1650" s="564">
        <v>1</v>
      </c>
      <c r="J1650" s="564">
        <v>1</v>
      </c>
      <c r="K1650" s="564">
        <v>1</v>
      </c>
      <c r="L1650" s="564">
        <v>1</v>
      </c>
      <c r="M1650" s="564">
        <v>1</v>
      </c>
      <c r="N1650" s="564">
        <v>1</v>
      </c>
      <c r="O1650" s="564">
        <v>1</v>
      </c>
      <c r="P1650" s="564">
        <v>1</v>
      </c>
      <c r="Q1650" s="564">
        <v>1</v>
      </c>
      <c r="R1650" s="564">
        <v>1</v>
      </c>
      <c r="S1650" s="564">
        <v>1</v>
      </c>
      <c r="T1650" s="564">
        <v>1</v>
      </c>
      <c r="U1650" s="564">
        <v>1</v>
      </c>
      <c r="V1650" s="564">
        <v>1</v>
      </c>
      <c r="W1650" s="564">
        <v>1</v>
      </c>
      <c r="X1650" s="564">
        <v>1</v>
      </c>
      <c r="Y1650" s="564">
        <v>1</v>
      </c>
      <c r="Z1650" s="564">
        <v>1</v>
      </c>
      <c r="AA1650" s="564">
        <v>1</v>
      </c>
      <c r="AB1650" s="564">
        <v>1</v>
      </c>
      <c r="AC1650" s="564">
        <v>1</v>
      </c>
      <c r="AD1650" s="564">
        <v>1</v>
      </c>
      <c r="AE1650" s="564">
        <v>1</v>
      </c>
      <c r="AF1650" s="564">
        <v>1</v>
      </c>
      <c r="AG1650" s="564">
        <v>1</v>
      </c>
      <c r="AH1650" s="564">
        <v>1</v>
      </c>
      <c r="AI1650" s="564">
        <v>1</v>
      </c>
      <c r="AJ1650" s="564">
        <v>1</v>
      </c>
      <c r="AK1650" s="564">
        <v>1</v>
      </c>
    </row>
    <row r="1651" spans="1:37">
      <c r="A1651">
        <v>1647</v>
      </c>
      <c r="B1651" s="564">
        <f t="shared" ca="1" si="156"/>
        <v>20</v>
      </c>
      <c r="C1651" s="564">
        <f t="shared" ca="1" si="151"/>
        <v>400</v>
      </c>
      <c r="D1651" s="564">
        <f t="shared" ca="1" si="154"/>
        <v>20</v>
      </c>
      <c r="E1651" s="564">
        <f t="shared" ca="1" si="152"/>
        <v>0</v>
      </c>
      <c r="F1651" s="564">
        <f t="shared" ca="1" si="155"/>
        <v>1</v>
      </c>
      <c r="G1651" s="564">
        <f t="shared" ca="1" si="153"/>
        <v>-5.61762471405466</v>
      </c>
      <c r="H1651" s="564">
        <v>1</v>
      </c>
      <c r="I1651" s="564">
        <v>1</v>
      </c>
      <c r="J1651" s="564">
        <v>1</v>
      </c>
      <c r="K1651" s="564">
        <v>1</v>
      </c>
      <c r="L1651" s="564">
        <v>1</v>
      </c>
      <c r="M1651" s="564">
        <v>1</v>
      </c>
      <c r="N1651" s="564">
        <v>1</v>
      </c>
      <c r="O1651" s="564">
        <v>1</v>
      </c>
      <c r="P1651" s="564">
        <v>1</v>
      </c>
      <c r="Q1651" s="564">
        <v>1</v>
      </c>
      <c r="R1651" s="564">
        <v>1</v>
      </c>
      <c r="S1651" s="564">
        <v>1</v>
      </c>
      <c r="T1651" s="564">
        <v>1</v>
      </c>
      <c r="U1651" s="564">
        <v>1</v>
      </c>
      <c r="V1651" s="564">
        <v>1</v>
      </c>
      <c r="W1651" s="564">
        <v>1</v>
      </c>
      <c r="X1651" s="564">
        <v>1</v>
      </c>
      <c r="Y1651" s="564">
        <v>1</v>
      </c>
      <c r="Z1651" s="564">
        <v>1</v>
      </c>
      <c r="AA1651" s="564">
        <v>1</v>
      </c>
      <c r="AB1651" s="564">
        <v>1</v>
      </c>
      <c r="AC1651" s="564">
        <v>1</v>
      </c>
      <c r="AD1651" s="564">
        <v>1</v>
      </c>
      <c r="AE1651" s="564">
        <v>1</v>
      </c>
      <c r="AF1651" s="564">
        <v>1</v>
      </c>
      <c r="AG1651" s="564">
        <v>1</v>
      </c>
      <c r="AH1651" s="564">
        <v>1</v>
      </c>
      <c r="AI1651" s="564">
        <v>1</v>
      </c>
      <c r="AJ1651" s="564">
        <v>1</v>
      </c>
      <c r="AK1651" s="564">
        <v>1</v>
      </c>
    </row>
    <row r="1652" spans="1:37">
      <c r="A1652">
        <v>1648</v>
      </c>
      <c r="B1652" s="564">
        <f t="shared" ca="1" si="156"/>
        <v>20</v>
      </c>
      <c r="C1652" s="564">
        <f t="shared" ca="1" si="151"/>
        <v>400</v>
      </c>
      <c r="D1652" s="564">
        <f t="shared" ca="1" si="154"/>
        <v>20</v>
      </c>
      <c r="E1652" s="564">
        <f t="shared" ca="1" si="152"/>
        <v>0</v>
      </c>
      <c r="F1652" s="564">
        <f t="shared" ca="1" si="155"/>
        <v>1</v>
      </c>
      <c r="G1652" s="564">
        <f t="shared" ca="1" si="153"/>
        <v>7.5641075220661644</v>
      </c>
      <c r="H1652" s="564">
        <v>1</v>
      </c>
      <c r="I1652" s="564">
        <v>1</v>
      </c>
      <c r="J1652" s="564">
        <v>1</v>
      </c>
      <c r="K1652" s="564">
        <v>1</v>
      </c>
      <c r="L1652" s="564">
        <v>1</v>
      </c>
      <c r="M1652" s="564">
        <v>1</v>
      </c>
      <c r="N1652" s="564">
        <v>1</v>
      </c>
      <c r="O1652" s="564">
        <v>1</v>
      </c>
      <c r="P1652" s="564">
        <v>1</v>
      </c>
      <c r="Q1652" s="564">
        <v>1</v>
      </c>
      <c r="R1652" s="564">
        <v>1</v>
      </c>
      <c r="S1652" s="564">
        <v>1</v>
      </c>
      <c r="T1652" s="564">
        <v>1</v>
      </c>
      <c r="U1652" s="564">
        <v>1</v>
      </c>
      <c r="V1652" s="564">
        <v>1</v>
      </c>
      <c r="W1652" s="564">
        <v>1</v>
      </c>
      <c r="X1652" s="564">
        <v>1</v>
      </c>
      <c r="Y1652" s="564">
        <v>1</v>
      </c>
      <c r="Z1652" s="564">
        <v>1</v>
      </c>
      <c r="AA1652" s="564">
        <v>1</v>
      </c>
      <c r="AB1652" s="564">
        <v>1</v>
      </c>
      <c r="AC1652" s="564">
        <v>1</v>
      </c>
      <c r="AD1652" s="564">
        <v>1</v>
      </c>
      <c r="AE1652" s="564">
        <v>1</v>
      </c>
      <c r="AF1652" s="564">
        <v>1</v>
      </c>
      <c r="AG1652" s="564">
        <v>1</v>
      </c>
      <c r="AH1652" s="564">
        <v>1</v>
      </c>
      <c r="AI1652" s="564">
        <v>1</v>
      </c>
      <c r="AJ1652" s="564">
        <v>1</v>
      </c>
      <c r="AK1652" s="564">
        <v>1</v>
      </c>
    </row>
    <row r="1653" spans="1:37">
      <c r="A1653">
        <v>1649</v>
      </c>
      <c r="B1653" s="564">
        <f t="shared" ca="1" si="156"/>
        <v>0</v>
      </c>
      <c r="C1653" s="564">
        <f t="shared" ca="1" si="151"/>
        <v>0</v>
      </c>
      <c r="D1653" s="564">
        <f t="shared" ca="1" si="154"/>
        <v>0</v>
      </c>
      <c r="E1653" s="564">
        <f t="shared" ca="1" si="152"/>
        <v>0</v>
      </c>
      <c r="F1653" s="564">
        <f t="shared" ca="1" si="155"/>
        <v>1</v>
      </c>
      <c r="G1653" s="564">
        <f t="shared" ca="1" si="153"/>
        <v>3.2450404257114531</v>
      </c>
      <c r="H1653" s="564">
        <v>0</v>
      </c>
      <c r="I1653" s="564">
        <v>0</v>
      </c>
      <c r="J1653" s="564">
        <v>0</v>
      </c>
      <c r="K1653" s="564">
        <v>0</v>
      </c>
      <c r="L1653" s="564">
        <v>0</v>
      </c>
      <c r="M1653" s="564">
        <v>0</v>
      </c>
      <c r="N1653" s="564">
        <v>0</v>
      </c>
      <c r="O1653" s="564">
        <v>0</v>
      </c>
      <c r="P1653" s="564">
        <v>0</v>
      </c>
      <c r="Q1653" s="564">
        <v>0</v>
      </c>
      <c r="R1653" s="564">
        <v>0</v>
      </c>
      <c r="S1653" s="564">
        <v>0</v>
      </c>
      <c r="T1653" s="564">
        <v>0</v>
      </c>
      <c r="U1653" s="564">
        <v>0</v>
      </c>
      <c r="V1653" s="564">
        <v>0</v>
      </c>
      <c r="W1653" s="564">
        <v>0</v>
      </c>
      <c r="X1653" s="564">
        <v>0</v>
      </c>
      <c r="Y1653" s="564">
        <v>0</v>
      </c>
      <c r="Z1653" s="564">
        <v>0</v>
      </c>
      <c r="AA1653" s="564">
        <v>0</v>
      </c>
      <c r="AB1653" s="564">
        <v>0</v>
      </c>
      <c r="AC1653" s="564">
        <v>0</v>
      </c>
      <c r="AD1653" s="564">
        <v>0</v>
      </c>
      <c r="AE1653" s="564">
        <v>0</v>
      </c>
      <c r="AF1653" s="564">
        <v>0</v>
      </c>
      <c r="AG1653" s="564">
        <v>0</v>
      </c>
      <c r="AH1653" s="564">
        <v>0</v>
      </c>
      <c r="AI1653" s="564">
        <v>0</v>
      </c>
      <c r="AJ1653" s="564">
        <v>0</v>
      </c>
      <c r="AK1653" s="564">
        <v>0</v>
      </c>
    </row>
    <row r="1654" spans="1:37">
      <c r="A1654">
        <v>1650</v>
      </c>
      <c r="B1654" s="564">
        <f t="shared" ca="1" si="156"/>
        <v>20</v>
      </c>
      <c r="C1654" s="564">
        <f t="shared" ca="1" si="151"/>
        <v>400</v>
      </c>
      <c r="D1654" s="564">
        <f t="shared" ca="1" si="154"/>
        <v>20</v>
      </c>
      <c r="E1654" s="564">
        <f t="shared" ca="1" si="152"/>
        <v>0</v>
      </c>
      <c r="F1654" s="564">
        <f t="shared" ca="1" si="155"/>
        <v>1</v>
      </c>
      <c r="G1654" s="564">
        <f t="shared" ca="1" si="153"/>
        <v>7.9321181181768541</v>
      </c>
      <c r="H1654" s="564">
        <v>1</v>
      </c>
      <c r="I1654" s="564">
        <v>1</v>
      </c>
      <c r="J1654" s="564">
        <v>1</v>
      </c>
      <c r="K1654" s="564">
        <v>1</v>
      </c>
      <c r="L1654" s="564">
        <v>1</v>
      </c>
      <c r="M1654" s="564">
        <v>1</v>
      </c>
      <c r="N1654" s="564">
        <v>1</v>
      </c>
      <c r="O1654" s="564">
        <v>1</v>
      </c>
      <c r="P1654" s="564">
        <v>1</v>
      </c>
      <c r="Q1654" s="564">
        <v>1</v>
      </c>
      <c r="R1654" s="564">
        <v>1</v>
      </c>
      <c r="S1654" s="564">
        <v>1</v>
      </c>
      <c r="T1654" s="564">
        <v>1</v>
      </c>
      <c r="U1654" s="564">
        <v>1</v>
      </c>
      <c r="V1654" s="564">
        <v>1</v>
      </c>
      <c r="W1654" s="564">
        <v>1</v>
      </c>
      <c r="X1654" s="564">
        <v>1</v>
      </c>
      <c r="Y1654" s="564">
        <v>1</v>
      </c>
      <c r="Z1654" s="564">
        <v>1</v>
      </c>
      <c r="AA1654" s="564">
        <v>1</v>
      </c>
      <c r="AB1654" s="564">
        <v>1</v>
      </c>
      <c r="AC1654" s="564">
        <v>1</v>
      </c>
      <c r="AD1654" s="564">
        <v>1</v>
      </c>
      <c r="AE1654" s="564">
        <v>1</v>
      </c>
      <c r="AF1654" s="564">
        <v>1</v>
      </c>
      <c r="AG1654" s="564">
        <v>1</v>
      </c>
      <c r="AH1654" s="564">
        <v>1</v>
      </c>
      <c r="AI1654" s="564">
        <v>1</v>
      </c>
      <c r="AJ1654" s="564">
        <v>1</v>
      </c>
      <c r="AK1654" s="564">
        <v>1</v>
      </c>
    </row>
    <row r="1655" spans="1:37">
      <c r="A1655">
        <v>1651</v>
      </c>
      <c r="B1655" s="564">
        <f t="shared" ca="1" si="156"/>
        <v>20</v>
      </c>
      <c r="C1655" s="564">
        <f t="shared" ca="1" si="151"/>
        <v>400</v>
      </c>
      <c r="D1655" s="564">
        <f t="shared" ca="1" si="154"/>
        <v>20</v>
      </c>
      <c r="E1655" s="564">
        <f t="shared" ca="1" si="152"/>
        <v>0</v>
      </c>
      <c r="F1655" s="564">
        <f t="shared" ca="1" si="155"/>
        <v>1</v>
      </c>
      <c r="G1655" s="564">
        <f t="shared" ca="1" si="153"/>
        <v>-0.97095616168057042</v>
      </c>
      <c r="H1655" s="564">
        <v>1</v>
      </c>
      <c r="I1655" s="564">
        <v>1</v>
      </c>
      <c r="J1655" s="564">
        <v>1</v>
      </c>
      <c r="K1655" s="564">
        <v>1</v>
      </c>
      <c r="L1655" s="564">
        <v>1</v>
      </c>
      <c r="M1655" s="564">
        <v>1</v>
      </c>
      <c r="N1655" s="564">
        <v>1</v>
      </c>
      <c r="O1655" s="564">
        <v>1</v>
      </c>
      <c r="P1655" s="564">
        <v>1</v>
      </c>
      <c r="Q1655" s="564">
        <v>1</v>
      </c>
      <c r="R1655" s="564">
        <v>1</v>
      </c>
      <c r="S1655" s="564">
        <v>1</v>
      </c>
      <c r="T1655" s="564">
        <v>1</v>
      </c>
      <c r="U1655" s="564">
        <v>1</v>
      </c>
      <c r="V1655" s="564">
        <v>1</v>
      </c>
      <c r="W1655" s="564">
        <v>1</v>
      </c>
      <c r="X1655" s="564">
        <v>1</v>
      </c>
      <c r="Y1655" s="564">
        <v>1</v>
      </c>
      <c r="Z1655" s="564">
        <v>1</v>
      </c>
      <c r="AA1655" s="564">
        <v>1</v>
      </c>
      <c r="AB1655" s="564">
        <v>1</v>
      </c>
      <c r="AC1655" s="564">
        <v>1</v>
      </c>
      <c r="AD1655" s="564">
        <v>1</v>
      </c>
      <c r="AE1655" s="564">
        <v>1</v>
      </c>
      <c r="AF1655" s="564">
        <v>1</v>
      </c>
      <c r="AG1655" s="564">
        <v>1</v>
      </c>
      <c r="AH1655" s="564">
        <v>1</v>
      </c>
      <c r="AI1655" s="564">
        <v>1</v>
      </c>
      <c r="AJ1655" s="564">
        <v>1</v>
      </c>
      <c r="AK1655" s="564">
        <v>1</v>
      </c>
    </row>
    <row r="1656" spans="1:37">
      <c r="A1656">
        <v>1652</v>
      </c>
      <c r="B1656" s="564">
        <f t="shared" ca="1" si="156"/>
        <v>0</v>
      </c>
      <c r="C1656" s="564">
        <f t="shared" ca="1" si="151"/>
        <v>0</v>
      </c>
      <c r="D1656" s="564">
        <f t="shared" ca="1" si="154"/>
        <v>0</v>
      </c>
      <c r="E1656" s="564">
        <f t="shared" ca="1" si="152"/>
        <v>0</v>
      </c>
      <c r="F1656" s="564">
        <f t="shared" ca="1" si="155"/>
        <v>1</v>
      </c>
      <c r="G1656" s="564">
        <f t="shared" ca="1" si="153"/>
        <v>1.7612383178542181</v>
      </c>
      <c r="H1656" s="564">
        <v>0</v>
      </c>
      <c r="I1656" s="564">
        <v>0</v>
      </c>
      <c r="J1656" s="564">
        <v>0</v>
      </c>
      <c r="K1656" s="564">
        <v>0</v>
      </c>
      <c r="L1656" s="564">
        <v>0</v>
      </c>
      <c r="M1656" s="564">
        <v>0</v>
      </c>
      <c r="N1656" s="564">
        <v>0</v>
      </c>
      <c r="O1656" s="564">
        <v>0</v>
      </c>
      <c r="P1656" s="564">
        <v>0</v>
      </c>
      <c r="Q1656" s="564">
        <v>0</v>
      </c>
      <c r="R1656" s="564">
        <v>0</v>
      </c>
      <c r="S1656" s="564">
        <v>0</v>
      </c>
      <c r="T1656" s="564">
        <v>0</v>
      </c>
      <c r="U1656" s="564">
        <v>0</v>
      </c>
      <c r="V1656" s="564">
        <v>0</v>
      </c>
      <c r="W1656" s="564">
        <v>0</v>
      </c>
      <c r="X1656" s="564">
        <v>0</v>
      </c>
      <c r="Y1656" s="564">
        <v>0</v>
      </c>
      <c r="Z1656" s="564">
        <v>0</v>
      </c>
      <c r="AA1656" s="564">
        <v>0</v>
      </c>
      <c r="AB1656" s="564">
        <v>0</v>
      </c>
      <c r="AC1656" s="564">
        <v>0</v>
      </c>
      <c r="AD1656" s="564">
        <v>0</v>
      </c>
      <c r="AE1656" s="564">
        <v>0</v>
      </c>
      <c r="AF1656" s="564">
        <v>0</v>
      </c>
      <c r="AG1656" s="564">
        <v>0</v>
      </c>
      <c r="AH1656" s="564">
        <v>0</v>
      </c>
      <c r="AI1656" s="564">
        <v>0</v>
      </c>
      <c r="AJ1656" s="564">
        <v>0</v>
      </c>
      <c r="AK1656" s="564">
        <v>0</v>
      </c>
    </row>
    <row r="1657" spans="1:37">
      <c r="A1657">
        <v>1653</v>
      </c>
      <c r="B1657" s="564">
        <f t="shared" ca="1" si="156"/>
        <v>20</v>
      </c>
      <c r="C1657" s="564">
        <f t="shared" ca="1" si="151"/>
        <v>400</v>
      </c>
      <c r="D1657" s="564">
        <f t="shared" ca="1" si="154"/>
        <v>20</v>
      </c>
      <c r="E1657" s="564">
        <f t="shared" ca="1" si="152"/>
        <v>0</v>
      </c>
      <c r="F1657" s="564">
        <f t="shared" ca="1" si="155"/>
        <v>1</v>
      </c>
      <c r="G1657" s="564">
        <f t="shared" ca="1" si="153"/>
        <v>0.13546122258124782</v>
      </c>
      <c r="H1657" s="564">
        <v>1</v>
      </c>
      <c r="I1657" s="564">
        <v>1</v>
      </c>
      <c r="J1657" s="564">
        <v>1</v>
      </c>
      <c r="K1657" s="564">
        <v>1</v>
      </c>
      <c r="L1657" s="564">
        <v>1</v>
      </c>
      <c r="M1657" s="564">
        <v>1</v>
      </c>
      <c r="N1657" s="564">
        <v>1</v>
      </c>
      <c r="O1657" s="564">
        <v>1</v>
      </c>
      <c r="P1657" s="564">
        <v>1</v>
      </c>
      <c r="Q1657" s="564">
        <v>1</v>
      </c>
      <c r="R1657" s="564">
        <v>1</v>
      </c>
      <c r="S1657" s="564">
        <v>1</v>
      </c>
      <c r="T1657" s="564">
        <v>1</v>
      </c>
      <c r="U1657" s="564">
        <v>1</v>
      </c>
      <c r="V1657" s="564">
        <v>1</v>
      </c>
      <c r="W1657" s="564">
        <v>1</v>
      </c>
      <c r="X1657" s="564">
        <v>1</v>
      </c>
      <c r="Y1657" s="564">
        <v>1</v>
      </c>
      <c r="Z1657" s="564">
        <v>1</v>
      </c>
      <c r="AA1657" s="564">
        <v>1</v>
      </c>
      <c r="AB1657" s="564">
        <v>1</v>
      </c>
      <c r="AC1657" s="564">
        <v>1</v>
      </c>
      <c r="AD1657" s="564">
        <v>1</v>
      </c>
      <c r="AE1657" s="564">
        <v>1</v>
      </c>
      <c r="AF1657" s="564">
        <v>1</v>
      </c>
      <c r="AG1657" s="564">
        <v>1</v>
      </c>
      <c r="AH1657" s="564">
        <v>1</v>
      </c>
      <c r="AI1657" s="564">
        <v>1</v>
      </c>
      <c r="AJ1657" s="564">
        <v>1</v>
      </c>
      <c r="AK1657" s="564">
        <v>1</v>
      </c>
    </row>
    <row r="1658" spans="1:37">
      <c r="A1658">
        <v>1654</v>
      </c>
      <c r="B1658" s="564">
        <f t="shared" ca="1" si="156"/>
        <v>20</v>
      </c>
      <c r="C1658" s="564">
        <f t="shared" ca="1" si="151"/>
        <v>400</v>
      </c>
      <c r="D1658" s="564">
        <f t="shared" ca="1" si="154"/>
        <v>20</v>
      </c>
      <c r="E1658" s="564">
        <f t="shared" ca="1" si="152"/>
        <v>0</v>
      </c>
      <c r="F1658" s="564">
        <f t="shared" ca="1" si="155"/>
        <v>1</v>
      </c>
      <c r="G1658" s="564">
        <f t="shared" ca="1" si="153"/>
        <v>1.2343356421763163</v>
      </c>
      <c r="H1658" s="564">
        <v>1</v>
      </c>
      <c r="I1658" s="564">
        <v>1</v>
      </c>
      <c r="J1658" s="564">
        <v>1</v>
      </c>
      <c r="K1658" s="564">
        <v>1</v>
      </c>
      <c r="L1658" s="564">
        <v>1</v>
      </c>
      <c r="M1658" s="564">
        <v>1</v>
      </c>
      <c r="N1658" s="564">
        <v>1</v>
      </c>
      <c r="O1658" s="564">
        <v>1</v>
      </c>
      <c r="P1658" s="564">
        <v>1</v>
      </c>
      <c r="Q1658" s="564">
        <v>1</v>
      </c>
      <c r="R1658" s="564">
        <v>1</v>
      </c>
      <c r="S1658" s="564">
        <v>1</v>
      </c>
      <c r="T1658" s="564">
        <v>1</v>
      </c>
      <c r="U1658" s="564">
        <v>1</v>
      </c>
      <c r="V1658" s="564">
        <v>1</v>
      </c>
      <c r="W1658" s="564">
        <v>1</v>
      </c>
      <c r="X1658" s="564">
        <v>1</v>
      </c>
      <c r="Y1658" s="564">
        <v>1</v>
      </c>
      <c r="Z1658" s="564">
        <v>1</v>
      </c>
      <c r="AA1658" s="564">
        <v>1</v>
      </c>
      <c r="AB1658" s="564">
        <v>1</v>
      </c>
      <c r="AC1658" s="564">
        <v>1</v>
      </c>
      <c r="AD1658" s="564">
        <v>1</v>
      </c>
      <c r="AE1658" s="564">
        <v>1</v>
      </c>
      <c r="AF1658" s="564">
        <v>1</v>
      </c>
      <c r="AG1658" s="564">
        <v>1</v>
      </c>
      <c r="AH1658" s="564">
        <v>1</v>
      </c>
      <c r="AI1658" s="564">
        <v>1</v>
      </c>
      <c r="AJ1658" s="564">
        <v>1</v>
      </c>
      <c r="AK1658" s="564">
        <v>1</v>
      </c>
    </row>
    <row r="1659" spans="1:37">
      <c r="A1659">
        <v>1655</v>
      </c>
      <c r="B1659" s="564">
        <f t="shared" ca="1" si="156"/>
        <v>20</v>
      </c>
      <c r="C1659" s="564">
        <f t="shared" ca="1" si="151"/>
        <v>400</v>
      </c>
      <c r="D1659" s="564">
        <f t="shared" ca="1" si="154"/>
        <v>20</v>
      </c>
      <c r="E1659" s="564">
        <f t="shared" ca="1" si="152"/>
        <v>0</v>
      </c>
      <c r="F1659" s="564">
        <f t="shared" ca="1" si="155"/>
        <v>1</v>
      </c>
      <c r="G1659" s="564">
        <f t="shared" ca="1" si="153"/>
        <v>7.2124619384521864</v>
      </c>
      <c r="H1659" s="564">
        <v>1</v>
      </c>
      <c r="I1659" s="564">
        <v>1</v>
      </c>
      <c r="J1659" s="564">
        <v>1</v>
      </c>
      <c r="K1659" s="564">
        <v>1</v>
      </c>
      <c r="L1659" s="564">
        <v>1</v>
      </c>
      <c r="M1659" s="564">
        <v>1</v>
      </c>
      <c r="N1659" s="564">
        <v>1</v>
      </c>
      <c r="O1659" s="564">
        <v>1</v>
      </c>
      <c r="P1659" s="564">
        <v>1</v>
      </c>
      <c r="Q1659" s="564">
        <v>1</v>
      </c>
      <c r="R1659" s="564">
        <v>1</v>
      </c>
      <c r="S1659" s="564">
        <v>1</v>
      </c>
      <c r="T1659" s="564">
        <v>1</v>
      </c>
      <c r="U1659" s="564">
        <v>1</v>
      </c>
      <c r="V1659" s="564">
        <v>1</v>
      </c>
      <c r="W1659" s="564">
        <v>1</v>
      </c>
      <c r="X1659" s="564">
        <v>1</v>
      </c>
      <c r="Y1659" s="564">
        <v>1</v>
      </c>
      <c r="Z1659" s="564">
        <v>1</v>
      </c>
      <c r="AA1659" s="564">
        <v>1</v>
      </c>
      <c r="AB1659" s="564">
        <v>1</v>
      </c>
      <c r="AC1659" s="564">
        <v>1</v>
      </c>
      <c r="AD1659" s="564">
        <v>1</v>
      </c>
      <c r="AE1659" s="564">
        <v>1</v>
      </c>
      <c r="AF1659" s="564">
        <v>1</v>
      </c>
      <c r="AG1659" s="564">
        <v>1</v>
      </c>
      <c r="AH1659" s="564">
        <v>1</v>
      </c>
      <c r="AI1659" s="564">
        <v>1</v>
      </c>
      <c r="AJ1659" s="564">
        <v>1</v>
      </c>
      <c r="AK1659" s="564">
        <v>1</v>
      </c>
    </row>
    <row r="1660" spans="1:37">
      <c r="A1660">
        <v>1656</v>
      </c>
      <c r="B1660" s="564">
        <f t="shared" ca="1" si="156"/>
        <v>16</v>
      </c>
      <c r="C1660" s="564">
        <f t="shared" ca="1" si="151"/>
        <v>256</v>
      </c>
      <c r="D1660" s="564">
        <f t="shared" ca="1" si="154"/>
        <v>16</v>
      </c>
      <c r="E1660" s="564">
        <f t="shared" ca="1" si="152"/>
        <v>3.1999999999999993</v>
      </c>
      <c r="F1660" s="564">
        <f t="shared" ca="1" si="155"/>
        <v>0.66315789473684217</v>
      </c>
      <c r="G1660" s="564">
        <f t="shared" ca="1" si="153"/>
        <v>3.3692751519188207</v>
      </c>
      <c r="H1660" s="564">
        <v>1</v>
      </c>
      <c r="I1660" s="564">
        <v>1</v>
      </c>
      <c r="J1660" s="564">
        <v>1</v>
      </c>
      <c r="K1660" s="564">
        <v>1</v>
      </c>
      <c r="L1660" s="564">
        <v>1</v>
      </c>
      <c r="M1660" s="564">
        <v>1</v>
      </c>
      <c r="N1660" s="564">
        <v>1</v>
      </c>
      <c r="O1660" s="564">
        <v>1</v>
      </c>
      <c r="P1660" s="564">
        <v>1</v>
      </c>
      <c r="Q1660" s="564">
        <v>1</v>
      </c>
      <c r="R1660" s="564">
        <v>0</v>
      </c>
      <c r="S1660" s="564">
        <v>0</v>
      </c>
      <c r="T1660" s="564">
        <v>0</v>
      </c>
      <c r="U1660" s="564">
        <v>1</v>
      </c>
      <c r="V1660" s="564">
        <v>0</v>
      </c>
      <c r="W1660" s="564">
        <v>1</v>
      </c>
      <c r="X1660" s="564">
        <v>1</v>
      </c>
      <c r="Y1660" s="564">
        <v>1</v>
      </c>
      <c r="Z1660" s="564">
        <v>1</v>
      </c>
      <c r="AA1660" s="564">
        <v>1</v>
      </c>
      <c r="AB1660" s="564">
        <v>1</v>
      </c>
      <c r="AC1660" s="564">
        <v>1</v>
      </c>
      <c r="AD1660" s="564">
        <v>1</v>
      </c>
      <c r="AE1660" s="564">
        <v>1</v>
      </c>
      <c r="AF1660" s="564">
        <v>1</v>
      </c>
      <c r="AG1660" s="564">
        <v>1</v>
      </c>
      <c r="AH1660" s="564">
        <v>1</v>
      </c>
      <c r="AI1660" s="564">
        <v>1</v>
      </c>
      <c r="AJ1660" s="564">
        <v>1</v>
      </c>
      <c r="AK1660" s="564">
        <v>1</v>
      </c>
    </row>
    <row r="1661" spans="1:37">
      <c r="A1661">
        <v>1657</v>
      </c>
      <c r="B1661" s="564">
        <f t="shared" ca="1" si="156"/>
        <v>0</v>
      </c>
      <c r="C1661" s="564">
        <f t="shared" ca="1" si="151"/>
        <v>0</v>
      </c>
      <c r="D1661" s="564">
        <f t="shared" ca="1" si="154"/>
        <v>0</v>
      </c>
      <c r="E1661" s="564">
        <f t="shared" ca="1" si="152"/>
        <v>0</v>
      </c>
      <c r="F1661" s="564">
        <f t="shared" ca="1" si="155"/>
        <v>1</v>
      </c>
      <c r="G1661" s="564">
        <f t="shared" ca="1" si="153"/>
        <v>0.34854957006143605</v>
      </c>
      <c r="H1661" s="564">
        <v>0</v>
      </c>
      <c r="I1661" s="564">
        <v>0</v>
      </c>
      <c r="J1661" s="564">
        <v>0</v>
      </c>
      <c r="K1661" s="564">
        <v>0</v>
      </c>
      <c r="L1661" s="564">
        <v>0</v>
      </c>
      <c r="M1661" s="564">
        <v>0</v>
      </c>
      <c r="N1661" s="564">
        <v>0</v>
      </c>
      <c r="O1661" s="564">
        <v>0</v>
      </c>
      <c r="P1661" s="564">
        <v>0</v>
      </c>
      <c r="Q1661" s="564">
        <v>0</v>
      </c>
      <c r="R1661" s="564">
        <v>0</v>
      </c>
      <c r="S1661" s="564">
        <v>0</v>
      </c>
      <c r="T1661" s="564">
        <v>0</v>
      </c>
      <c r="U1661" s="564">
        <v>0</v>
      </c>
      <c r="V1661" s="564">
        <v>0</v>
      </c>
      <c r="W1661" s="564">
        <v>0</v>
      </c>
      <c r="X1661" s="564">
        <v>0</v>
      </c>
      <c r="Y1661" s="564">
        <v>0</v>
      </c>
      <c r="Z1661" s="564">
        <v>0</v>
      </c>
      <c r="AA1661" s="564">
        <v>0</v>
      </c>
      <c r="AB1661" s="564">
        <v>0</v>
      </c>
      <c r="AC1661" s="564">
        <v>0</v>
      </c>
      <c r="AD1661" s="564">
        <v>0</v>
      </c>
      <c r="AE1661" s="564">
        <v>0</v>
      </c>
      <c r="AF1661" s="564">
        <v>0</v>
      </c>
      <c r="AG1661" s="564">
        <v>0</v>
      </c>
      <c r="AH1661" s="564">
        <v>0</v>
      </c>
      <c r="AI1661" s="564">
        <v>0</v>
      </c>
      <c r="AJ1661" s="564">
        <v>0</v>
      </c>
      <c r="AK1661" s="564">
        <v>0</v>
      </c>
    </row>
    <row r="1662" spans="1:37">
      <c r="A1662">
        <v>1658</v>
      </c>
      <c r="B1662" s="564">
        <f t="shared" ca="1" si="156"/>
        <v>0</v>
      </c>
      <c r="C1662" s="564">
        <f t="shared" ca="1" si="151"/>
        <v>0</v>
      </c>
      <c r="D1662" s="564">
        <f t="shared" ca="1" si="154"/>
        <v>0</v>
      </c>
      <c r="E1662" s="564">
        <f t="shared" ca="1" si="152"/>
        <v>0</v>
      </c>
      <c r="F1662" s="564">
        <f t="shared" ca="1" si="155"/>
        <v>1</v>
      </c>
      <c r="G1662" s="564">
        <f t="shared" ca="1" si="153"/>
        <v>-6.308869421798148</v>
      </c>
      <c r="H1662" s="564">
        <v>0</v>
      </c>
      <c r="I1662" s="564">
        <v>0</v>
      </c>
      <c r="J1662" s="564">
        <v>0</v>
      </c>
      <c r="K1662" s="564">
        <v>0</v>
      </c>
      <c r="L1662" s="564">
        <v>0</v>
      </c>
      <c r="M1662" s="564">
        <v>0</v>
      </c>
      <c r="N1662" s="564">
        <v>0</v>
      </c>
      <c r="O1662" s="564">
        <v>0</v>
      </c>
      <c r="P1662" s="564">
        <v>0</v>
      </c>
      <c r="Q1662" s="564">
        <v>0</v>
      </c>
      <c r="R1662" s="564">
        <v>0</v>
      </c>
      <c r="S1662" s="564">
        <v>0</v>
      </c>
      <c r="T1662" s="564">
        <v>0</v>
      </c>
      <c r="U1662" s="564">
        <v>0</v>
      </c>
      <c r="V1662" s="564">
        <v>0</v>
      </c>
      <c r="W1662" s="564">
        <v>0</v>
      </c>
      <c r="X1662" s="564">
        <v>0</v>
      </c>
      <c r="Y1662" s="564">
        <v>0</v>
      </c>
      <c r="Z1662" s="564">
        <v>0</v>
      </c>
      <c r="AA1662" s="564">
        <v>0</v>
      </c>
      <c r="AB1662" s="564">
        <v>0</v>
      </c>
      <c r="AC1662" s="564">
        <v>0</v>
      </c>
      <c r="AD1662" s="564">
        <v>0</v>
      </c>
      <c r="AE1662" s="564">
        <v>0</v>
      </c>
      <c r="AF1662" s="564">
        <v>0</v>
      </c>
      <c r="AG1662" s="564">
        <v>0</v>
      </c>
      <c r="AH1662" s="564">
        <v>0</v>
      </c>
      <c r="AI1662" s="564">
        <v>0</v>
      </c>
      <c r="AJ1662" s="564">
        <v>0</v>
      </c>
      <c r="AK1662" s="564">
        <v>0</v>
      </c>
    </row>
    <row r="1663" spans="1:37">
      <c r="A1663">
        <v>1659</v>
      </c>
      <c r="B1663" s="564">
        <f t="shared" ca="1" si="156"/>
        <v>0</v>
      </c>
      <c r="C1663" s="564">
        <f t="shared" ca="1" si="151"/>
        <v>0</v>
      </c>
      <c r="D1663" s="564">
        <f t="shared" ca="1" si="154"/>
        <v>0</v>
      </c>
      <c r="E1663" s="564">
        <f t="shared" ca="1" si="152"/>
        <v>0</v>
      </c>
      <c r="F1663" s="564">
        <f t="shared" ca="1" si="155"/>
        <v>1</v>
      </c>
      <c r="G1663" s="564">
        <f t="shared" ca="1" si="153"/>
        <v>10.0991339012742</v>
      </c>
      <c r="H1663" s="564">
        <v>0</v>
      </c>
      <c r="I1663" s="564">
        <v>0</v>
      </c>
      <c r="J1663" s="564">
        <v>0</v>
      </c>
      <c r="K1663" s="564">
        <v>0</v>
      </c>
      <c r="L1663" s="564">
        <v>0</v>
      </c>
      <c r="M1663" s="564">
        <v>0</v>
      </c>
      <c r="N1663" s="564">
        <v>0</v>
      </c>
      <c r="O1663" s="564">
        <v>0</v>
      </c>
      <c r="P1663" s="564">
        <v>0</v>
      </c>
      <c r="Q1663" s="564">
        <v>0</v>
      </c>
      <c r="R1663" s="564">
        <v>0</v>
      </c>
      <c r="S1663" s="564">
        <v>0</v>
      </c>
      <c r="T1663" s="564">
        <v>0</v>
      </c>
      <c r="U1663" s="564">
        <v>0</v>
      </c>
      <c r="V1663" s="564">
        <v>0</v>
      </c>
      <c r="W1663" s="564">
        <v>0</v>
      </c>
      <c r="X1663" s="564">
        <v>0</v>
      </c>
      <c r="Y1663" s="564">
        <v>0</v>
      </c>
      <c r="Z1663" s="564">
        <v>0</v>
      </c>
      <c r="AA1663" s="564">
        <v>0</v>
      </c>
      <c r="AB1663" s="564">
        <v>0</v>
      </c>
      <c r="AC1663" s="564">
        <v>0</v>
      </c>
      <c r="AD1663" s="564">
        <v>0</v>
      </c>
      <c r="AE1663" s="564">
        <v>0</v>
      </c>
      <c r="AF1663" s="564">
        <v>0</v>
      </c>
      <c r="AG1663" s="564">
        <v>0</v>
      </c>
      <c r="AH1663" s="564">
        <v>0</v>
      </c>
      <c r="AI1663" s="564">
        <v>0</v>
      </c>
      <c r="AJ1663" s="564">
        <v>0</v>
      </c>
      <c r="AK1663" s="564">
        <v>0</v>
      </c>
    </row>
    <row r="1664" spans="1:37">
      <c r="A1664">
        <v>1660</v>
      </c>
      <c r="B1664" s="564">
        <f t="shared" ca="1" si="156"/>
        <v>0</v>
      </c>
      <c r="C1664" s="564">
        <f t="shared" ca="1" si="151"/>
        <v>0</v>
      </c>
      <c r="D1664" s="564">
        <f t="shared" ca="1" si="154"/>
        <v>0</v>
      </c>
      <c r="E1664" s="564">
        <f t="shared" ca="1" si="152"/>
        <v>0</v>
      </c>
      <c r="F1664" s="564">
        <f t="shared" ca="1" si="155"/>
        <v>1</v>
      </c>
      <c r="G1664" s="564">
        <f t="shared" ca="1" si="153"/>
        <v>7.7079729132085504</v>
      </c>
      <c r="H1664" s="564">
        <v>0</v>
      </c>
      <c r="I1664" s="564">
        <v>0</v>
      </c>
      <c r="J1664" s="564">
        <v>0</v>
      </c>
      <c r="K1664" s="564">
        <v>0</v>
      </c>
      <c r="L1664" s="564">
        <v>0</v>
      </c>
      <c r="M1664" s="564">
        <v>0</v>
      </c>
      <c r="N1664" s="564">
        <v>0</v>
      </c>
      <c r="O1664" s="564">
        <v>0</v>
      </c>
      <c r="P1664" s="564">
        <v>0</v>
      </c>
      <c r="Q1664" s="564">
        <v>0</v>
      </c>
      <c r="R1664" s="564">
        <v>0</v>
      </c>
      <c r="S1664" s="564">
        <v>0</v>
      </c>
      <c r="T1664" s="564">
        <v>0</v>
      </c>
      <c r="U1664" s="564">
        <v>0</v>
      </c>
      <c r="V1664" s="564">
        <v>0</v>
      </c>
      <c r="W1664" s="564">
        <v>0</v>
      </c>
      <c r="X1664" s="564">
        <v>0</v>
      </c>
      <c r="Y1664" s="564">
        <v>0</v>
      </c>
      <c r="Z1664" s="564">
        <v>0</v>
      </c>
      <c r="AA1664" s="564">
        <v>0</v>
      </c>
      <c r="AB1664" s="564">
        <v>0</v>
      </c>
      <c r="AC1664" s="564">
        <v>0</v>
      </c>
      <c r="AD1664" s="564">
        <v>0</v>
      </c>
      <c r="AE1664" s="564">
        <v>0</v>
      </c>
      <c r="AF1664" s="564">
        <v>0</v>
      </c>
      <c r="AG1664" s="564">
        <v>0</v>
      </c>
      <c r="AH1664" s="564">
        <v>0</v>
      </c>
      <c r="AI1664" s="564">
        <v>0</v>
      </c>
      <c r="AJ1664" s="564">
        <v>0</v>
      </c>
      <c r="AK1664" s="564">
        <v>0</v>
      </c>
    </row>
    <row r="1665" spans="1:37">
      <c r="A1665">
        <v>1661</v>
      </c>
      <c r="B1665" s="564">
        <f t="shared" ca="1" si="156"/>
        <v>0</v>
      </c>
      <c r="C1665" s="564">
        <f t="shared" ca="1" si="151"/>
        <v>0</v>
      </c>
      <c r="D1665" s="564">
        <f t="shared" ca="1" si="154"/>
        <v>0</v>
      </c>
      <c r="E1665" s="564">
        <f t="shared" ca="1" si="152"/>
        <v>0</v>
      </c>
      <c r="F1665" s="564">
        <f t="shared" ca="1" si="155"/>
        <v>1</v>
      </c>
      <c r="G1665" s="564">
        <f t="shared" ca="1" si="153"/>
        <v>2.2537190898164869</v>
      </c>
      <c r="H1665" s="564">
        <v>0</v>
      </c>
      <c r="I1665" s="564">
        <v>0</v>
      </c>
      <c r="J1665" s="564">
        <v>0</v>
      </c>
      <c r="K1665" s="564">
        <v>0</v>
      </c>
      <c r="L1665" s="564">
        <v>0</v>
      </c>
      <c r="M1665" s="564">
        <v>0</v>
      </c>
      <c r="N1665" s="564">
        <v>0</v>
      </c>
      <c r="O1665" s="564">
        <v>0</v>
      </c>
      <c r="P1665" s="564">
        <v>0</v>
      </c>
      <c r="Q1665" s="564">
        <v>0</v>
      </c>
      <c r="R1665" s="564">
        <v>0</v>
      </c>
      <c r="S1665" s="564">
        <v>0</v>
      </c>
      <c r="T1665" s="564">
        <v>0</v>
      </c>
      <c r="U1665" s="564">
        <v>0</v>
      </c>
      <c r="V1665" s="564">
        <v>0</v>
      </c>
      <c r="W1665" s="564">
        <v>0</v>
      </c>
      <c r="X1665" s="564">
        <v>0</v>
      </c>
      <c r="Y1665" s="564">
        <v>0</v>
      </c>
      <c r="Z1665" s="564">
        <v>0</v>
      </c>
      <c r="AA1665" s="564">
        <v>0</v>
      </c>
      <c r="AB1665" s="564">
        <v>0</v>
      </c>
      <c r="AC1665" s="564">
        <v>0</v>
      </c>
      <c r="AD1665" s="564">
        <v>0</v>
      </c>
      <c r="AE1665" s="564">
        <v>0</v>
      </c>
      <c r="AF1665" s="564">
        <v>0</v>
      </c>
      <c r="AG1665" s="564">
        <v>0</v>
      </c>
      <c r="AH1665" s="564">
        <v>0</v>
      </c>
      <c r="AI1665" s="564">
        <v>0</v>
      </c>
      <c r="AJ1665" s="564">
        <v>0</v>
      </c>
      <c r="AK1665" s="564">
        <v>0</v>
      </c>
    </row>
    <row r="1666" spans="1:37">
      <c r="A1666">
        <v>1662</v>
      </c>
      <c r="B1666" s="564">
        <f t="shared" ca="1" si="156"/>
        <v>20</v>
      </c>
      <c r="C1666" s="564">
        <f t="shared" ca="1" si="151"/>
        <v>400</v>
      </c>
      <c r="D1666" s="564">
        <f t="shared" ca="1" si="154"/>
        <v>20</v>
      </c>
      <c r="E1666" s="564">
        <f t="shared" ca="1" si="152"/>
        <v>0</v>
      </c>
      <c r="F1666" s="564">
        <f t="shared" ca="1" si="155"/>
        <v>1</v>
      </c>
      <c r="G1666" s="564">
        <f t="shared" ca="1" si="153"/>
        <v>-5.1664151772562192</v>
      </c>
      <c r="H1666" s="564">
        <v>1</v>
      </c>
      <c r="I1666" s="564">
        <v>1</v>
      </c>
      <c r="J1666" s="564">
        <v>1</v>
      </c>
      <c r="K1666" s="564">
        <v>1</v>
      </c>
      <c r="L1666" s="564">
        <v>1</v>
      </c>
      <c r="M1666" s="564">
        <v>1</v>
      </c>
      <c r="N1666" s="564">
        <v>1</v>
      </c>
      <c r="O1666" s="564">
        <v>1</v>
      </c>
      <c r="P1666" s="564">
        <v>1</v>
      </c>
      <c r="Q1666" s="564">
        <v>1</v>
      </c>
      <c r="R1666" s="564">
        <v>1</v>
      </c>
      <c r="S1666" s="564">
        <v>1</v>
      </c>
      <c r="T1666" s="564">
        <v>1</v>
      </c>
      <c r="U1666" s="564">
        <v>1</v>
      </c>
      <c r="V1666" s="564">
        <v>1</v>
      </c>
      <c r="W1666" s="564">
        <v>1</v>
      </c>
      <c r="X1666" s="564">
        <v>1</v>
      </c>
      <c r="Y1666" s="564">
        <v>1</v>
      </c>
      <c r="Z1666" s="564">
        <v>1</v>
      </c>
      <c r="AA1666" s="564">
        <v>1</v>
      </c>
      <c r="AB1666" s="564">
        <v>1</v>
      </c>
      <c r="AC1666" s="564">
        <v>1</v>
      </c>
      <c r="AD1666" s="564">
        <v>1</v>
      </c>
      <c r="AE1666" s="564">
        <v>1</v>
      </c>
      <c r="AF1666" s="564">
        <v>1</v>
      </c>
      <c r="AG1666" s="564">
        <v>1</v>
      </c>
      <c r="AH1666" s="564">
        <v>1</v>
      </c>
      <c r="AI1666" s="564">
        <v>1</v>
      </c>
      <c r="AJ1666" s="564">
        <v>1</v>
      </c>
      <c r="AK1666" s="564">
        <v>1</v>
      </c>
    </row>
    <row r="1667" spans="1:37">
      <c r="A1667">
        <v>1663</v>
      </c>
      <c r="B1667" s="564">
        <f t="shared" ca="1" si="156"/>
        <v>20</v>
      </c>
      <c r="C1667" s="564">
        <f t="shared" ca="1" si="151"/>
        <v>400</v>
      </c>
      <c r="D1667" s="564">
        <f t="shared" ca="1" si="154"/>
        <v>20</v>
      </c>
      <c r="E1667" s="564">
        <f t="shared" ca="1" si="152"/>
        <v>0</v>
      </c>
      <c r="F1667" s="564">
        <f t="shared" ca="1" si="155"/>
        <v>1</v>
      </c>
      <c r="G1667" s="564">
        <f t="shared" ca="1" si="153"/>
        <v>5.2433171558178984</v>
      </c>
      <c r="H1667" s="564">
        <v>1</v>
      </c>
      <c r="I1667" s="564">
        <v>1</v>
      </c>
      <c r="J1667" s="564">
        <v>1</v>
      </c>
      <c r="K1667" s="564">
        <v>1</v>
      </c>
      <c r="L1667" s="564">
        <v>1</v>
      </c>
      <c r="M1667" s="564">
        <v>1</v>
      </c>
      <c r="N1667" s="564">
        <v>1</v>
      </c>
      <c r="O1667" s="564">
        <v>1</v>
      </c>
      <c r="P1667" s="564">
        <v>1</v>
      </c>
      <c r="Q1667" s="564">
        <v>1</v>
      </c>
      <c r="R1667" s="564">
        <v>1</v>
      </c>
      <c r="S1667" s="564">
        <v>1</v>
      </c>
      <c r="T1667" s="564">
        <v>1</v>
      </c>
      <c r="U1667" s="564">
        <v>1</v>
      </c>
      <c r="V1667" s="564">
        <v>1</v>
      </c>
      <c r="W1667" s="564">
        <v>1</v>
      </c>
      <c r="X1667" s="564">
        <v>1</v>
      </c>
      <c r="Y1667" s="564">
        <v>1</v>
      </c>
      <c r="Z1667" s="564">
        <v>1</v>
      </c>
      <c r="AA1667" s="564">
        <v>1</v>
      </c>
      <c r="AB1667" s="564">
        <v>1</v>
      </c>
      <c r="AC1667" s="564">
        <v>1</v>
      </c>
      <c r="AD1667" s="564">
        <v>1</v>
      </c>
      <c r="AE1667" s="564">
        <v>1</v>
      </c>
      <c r="AF1667" s="564">
        <v>1</v>
      </c>
      <c r="AG1667" s="564">
        <v>1</v>
      </c>
      <c r="AH1667" s="564">
        <v>1</v>
      </c>
      <c r="AI1667" s="564">
        <v>1</v>
      </c>
      <c r="AJ1667" s="564">
        <v>1</v>
      </c>
      <c r="AK1667" s="564">
        <v>1</v>
      </c>
    </row>
    <row r="1668" spans="1:37">
      <c r="A1668">
        <v>1664</v>
      </c>
      <c r="B1668" s="564">
        <f t="shared" ca="1" si="156"/>
        <v>0</v>
      </c>
      <c r="C1668" s="564">
        <f t="shared" ca="1" si="151"/>
        <v>0</v>
      </c>
      <c r="D1668" s="564">
        <f t="shared" ca="1" si="154"/>
        <v>0</v>
      </c>
      <c r="E1668" s="564">
        <f t="shared" ca="1" si="152"/>
        <v>0</v>
      </c>
      <c r="F1668" s="564">
        <f t="shared" ca="1" si="155"/>
        <v>1</v>
      </c>
      <c r="G1668" s="564">
        <f t="shared" ca="1" si="153"/>
        <v>1.5782762514214381</v>
      </c>
      <c r="H1668" s="564">
        <v>0</v>
      </c>
      <c r="I1668" s="564">
        <v>0</v>
      </c>
      <c r="J1668" s="564">
        <v>0</v>
      </c>
      <c r="K1668" s="564">
        <v>0</v>
      </c>
      <c r="L1668" s="564">
        <v>0</v>
      </c>
      <c r="M1668" s="564">
        <v>0</v>
      </c>
      <c r="N1668" s="564">
        <v>0</v>
      </c>
      <c r="O1668" s="564">
        <v>0</v>
      </c>
      <c r="P1668" s="564">
        <v>0</v>
      </c>
      <c r="Q1668" s="564">
        <v>0</v>
      </c>
      <c r="R1668" s="564">
        <v>0</v>
      </c>
      <c r="S1668" s="564">
        <v>0</v>
      </c>
      <c r="T1668" s="564">
        <v>0</v>
      </c>
      <c r="U1668" s="564">
        <v>0</v>
      </c>
      <c r="V1668" s="564">
        <v>0</v>
      </c>
      <c r="W1668" s="564">
        <v>0</v>
      </c>
      <c r="X1668" s="564">
        <v>0</v>
      </c>
      <c r="Y1668" s="564">
        <v>0</v>
      </c>
      <c r="Z1668" s="564">
        <v>0</v>
      </c>
      <c r="AA1668" s="564">
        <v>0</v>
      </c>
      <c r="AB1668" s="564">
        <v>0</v>
      </c>
      <c r="AC1668" s="564">
        <v>0</v>
      </c>
      <c r="AD1668" s="564">
        <v>0</v>
      </c>
      <c r="AE1668" s="564">
        <v>0</v>
      </c>
      <c r="AF1668" s="564">
        <v>0</v>
      </c>
      <c r="AG1668" s="564">
        <v>0</v>
      </c>
      <c r="AH1668" s="564">
        <v>0</v>
      </c>
      <c r="AI1668" s="564">
        <v>0</v>
      </c>
      <c r="AJ1668" s="564">
        <v>0</v>
      </c>
      <c r="AK1668" s="564">
        <v>0</v>
      </c>
    </row>
    <row r="1669" spans="1:37">
      <c r="A1669">
        <v>1665</v>
      </c>
      <c r="B1669" s="564">
        <f t="shared" ca="1" si="156"/>
        <v>0</v>
      </c>
      <c r="C1669" s="564">
        <f t="shared" ref="C1669:C1732" ca="1" si="157">B1669^2</f>
        <v>0</v>
      </c>
      <c r="D1669" s="564">
        <f t="shared" ca="1" si="154"/>
        <v>0</v>
      </c>
      <c r="E1669" s="564">
        <f t="shared" ref="E1669:E1732" ca="1" si="158">D1669-((B1669^2)/H$1)</f>
        <v>0</v>
      </c>
      <c r="F1669" s="564">
        <f t="shared" ca="1" si="155"/>
        <v>1</v>
      </c>
      <c r="G1669" s="564">
        <f t="shared" ref="G1669:G1732" ca="1" si="159">I$2+NORMSINV(RAND())*K$2</f>
        <v>3.5154955735692344</v>
      </c>
      <c r="H1669" s="564">
        <v>0</v>
      </c>
      <c r="I1669" s="564">
        <v>0</v>
      </c>
      <c r="J1669" s="564">
        <v>0</v>
      </c>
      <c r="K1669" s="564">
        <v>0</v>
      </c>
      <c r="L1669" s="564">
        <v>0</v>
      </c>
      <c r="M1669" s="564">
        <v>0</v>
      </c>
      <c r="N1669" s="564">
        <v>0</v>
      </c>
      <c r="O1669" s="564">
        <v>0</v>
      </c>
      <c r="P1669" s="564">
        <v>0</v>
      </c>
      <c r="Q1669" s="564">
        <v>0</v>
      </c>
      <c r="R1669" s="564">
        <v>0</v>
      </c>
      <c r="S1669" s="564">
        <v>0</v>
      </c>
      <c r="T1669" s="564">
        <v>0</v>
      </c>
      <c r="U1669" s="564">
        <v>0</v>
      </c>
      <c r="V1669" s="564">
        <v>0</v>
      </c>
      <c r="W1669" s="564">
        <v>0</v>
      </c>
      <c r="X1669" s="564">
        <v>0</v>
      </c>
      <c r="Y1669" s="564">
        <v>0</v>
      </c>
      <c r="Z1669" s="564">
        <v>0</v>
      </c>
      <c r="AA1669" s="564">
        <v>0</v>
      </c>
      <c r="AB1669" s="564">
        <v>0</v>
      </c>
      <c r="AC1669" s="564">
        <v>0</v>
      </c>
      <c r="AD1669" s="564">
        <v>0</v>
      </c>
      <c r="AE1669" s="564">
        <v>0</v>
      </c>
      <c r="AF1669" s="564">
        <v>0</v>
      </c>
      <c r="AG1669" s="564">
        <v>0</v>
      </c>
      <c r="AH1669" s="564">
        <v>0</v>
      </c>
      <c r="AI1669" s="564">
        <v>0</v>
      </c>
      <c r="AJ1669" s="564">
        <v>0</v>
      </c>
      <c r="AK1669" s="564">
        <v>0</v>
      </c>
    </row>
    <row r="1670" spans="1:37">
      <c r="A1670">
        <v>1666</v>
      </c>
      <c r="B1670" s="564">
        <f t="shared" ca="1" si="156"/>
        <v>20</v>
      </c>
      <c r="C1670" s="564">
        <f t="shared" ca="1" si="157"/>
        <v>400</v>
      </c>
      <c r="D1670" s="564">
        <f t="shared" ref="D1670:D1733" ca="1" si="160">B1670</f>
        <v>20</v>
      </c>
      <c r="E1670" s="564">
        <f t="shared" ca="1" si="158"/>
        <v>0</v>
      </c>
      <c r="F1670" s="564">
        <f t="shared" ref="F1670:F1733" ca="1" si="161">1-(2*B1670*(H$1-B1670)/(H$1*(H$1-1)))</f>
        <v>1</v>
      </c>
      <c r="G1670" s="564">
        <f t="shared" ca="1" si="159"/>
        <v>6.4909557352897505</v>
      </c>
      <c r="H1670" s="564">
        <v>1</v>
      </c>
      <c r="I1670" s="564">
        <v>1</v>
      </c>
      <c r="J1670" s="564">
        <v>1</v>
      </c>
      <c r="K1670" s="564">
        <v>1</v>
      </c>
      <c r="L1670" s="564">
        <v>1</v>
      </c>
      <c r="M1670" s="564">
        <v>1</v>
      </c>
      <c r="N1670" s="564">
        <v>1</v>
      </c>
      <c r="O1670" s="564">
        <v>1</v>
      </c>
      <c r="P1670" s="564">
        <v>1</v>
      </c>
      <c r="Q1670" s="564">
        <v>1</v>
      </c>
      <c r="R1670" s="564">
        <v>1</v>
      </c>
      <c r="S1670" s="564">
        <v>1</v>
      </c>
      <c r="T1670" s="564">
        <v>1</v>
      </c>
      <c r="U1670" s="564">
        <v>1</v>
      </c>
      <c r="V1670" s="564">
        <v>1</v>
      </c>
      <c r="W1670" s="564">
        <v>1</v>
      </c>
      <c r="X1670" s="564">
        <v>1</v>
      </c>
      <c r="Y1670" s="564">
        <v>1</v>
      </c>
      <c r="Z1670" s="564">
        <v>1</v>
      </c>
      <c r="AA1670" s="564">
        <v>1</v>
      </c>
      <c r="AB1670" s="564">
        <v>1</v>
      </c>
      <c r="AC1670" s="564">
        <v>1</v>
      </c>
      <c r="AD1670" s="564">
        <v>1</v>
      </c>
      <c r="AE1670" s="564">
        <v>1</v>
      </c>
      <c r="AF1670" s="564">
        <v>1</v>
      </c>
      <c r="AG1670" s="564">
        <v>1</v>
      </c>
      <c r="AH1670" s="564">
        <v>1</v>
      </c>
      <c r="AI1670" s="564">
        <v>1</v>
      </c>
      <c r="AJ1670" s="564">
        <v>1</v>
      </c>
      <c r="AK1670" s="564">
        <v>1</v>
      </c>
    </row>
    <row r="1671" spans="1:37">
      <c r="A1671">
        <v>1667</v>
      </c>
      <c r="B1671" s="564">
        <f t="shared" ref="B1671:B1734" ca="1" si="162">SUM(INDIRECT("H"&amp;A1671+4&amp;":"&amp;HLOOKUP(H$1,$AA$1:$BD$2,2,0)&amp;A1671+4))</f>
        <v>20</v>
      </c>
      <c r="C1671" s="564">
        <f t="shared" ca="1" si="157"/>
        <v>400</v>
      </c>
      <c r="D1671" s="564">
        <f t="shared" ca="1" si="160"/>
        <v>20</v>
      </c>
      <c r="E1671" s="564">
        <f t="shared" ca="1" si="158"/>
        <v>0</v>
      </c>
      <c r="F1671" s="564">
        <f t="shared" ca="1" si="161"/>
        <v>1</v>
      </c>
      <c r="G1671" s="564">
        <f t="shared" ca="1" si="159"/>
        <v>-9.1332404604860535</v>
      </c>
      <c r="H1671" s="564">
        <v>1</v>
      </c>
      <c r="I1671" s="564">
        <v>1</v>
      </c>
      <c r="J1671" s="564">
        <v>1</v>
      </c>
      <c r="K1671" s="564">
        <v>1</v>
      </c>
      <c r="L1671" s="564">
        <v>1</v>
      </c>
      <c r="M1671" s="564">
        <v>1</v>
      </c>
      <c r="N1671" s="564">
        <v>1</v>
      </c>
      <c r="O1671" s="564">
        <v>1</v>
      </c>
      <c r="P1671" s="564">
        <v>1</v>
      </c>
      <c r="Q1671" s="564">
        <v>1</v>
      </c>
      <c r="R1671" s="564">
        <v>1</v>
      </c>
      <c r="S1671" s="564">
        <v>1</v>
      </c>
      <c r="T1671" s="564">
        <v>1</v>
      </c>
      <c r="U1671" s="564">
        <v>1</v>
      </c>
      <c r="V1671" s="564">
        <v>1</v>
      </c>
      <c r="W1671" s="564">
        <v>1</v>
      </c>
      <c r="X1671" s="564">
        <v>1</v>
      </c>
      <c r="Y1671" s="564">
        <v>1</v>
      </c>
      <c r="Z1671" s="564">
        <v>1</v>
      </c>
      <c r="AA1671" s="564">
        <v>1</v>
      </c>
      <c r="AB1671" s="564">
        <v>1</v>
      </c>
      <c r="AC1671" s="564">
        <v>1</v>
      </c>
      <c r="AD1671" s="564">
        <v>1</v>
      </c>
      <c r="AE1671" s="564">
        <v>1</v>
      </c>
      <c r="AF1671" s="564">
        <v>1</v>
      </c>
      <c r="AG1671" s="564">
        <v>1</v>
      </c>
      <c r="AH1671" s="564">
        <v>1</v>
      </c>
      <c r="AI1671" s="564">
        <v>1</v>
      </c>
      <c r="AJ1671" s="564">
        <v>1</v>
      </c>
      <c r="AK1671" s="564">
        <v>1</v>
      </c>
    </row>
    <row r="1672" spans="1:37">
      <c r="A1672">
        <v>1668</v>
      </c>
      <c r="B1672" s="564">
        <f t="shared" ca="1" si="162"/>
        <v>0</v>
      </c>
      <c r="C1672" s="564">
        <f t="shared" ca="1" si="157"/>
        <v>0</v>
      </c>
      <c r="D1672" s="564">
        <f t="shared" ca="1" si="160"/>
        <v>0</v>
      </c>
      <c r="E1672" s="564">
        <f t="shared" ca="1" si="158"/>
        <v>0</v>
      </c>
      <c r="F1672" s="564">
        <f t="shared" ca="1" si="161"/>
        <v>1</v>
      </c>
      <c r="G1672" s="564">
        <f t="shared" ca="1" si="159"/>
        <v>1.1940025944266144</v>
      </c>
      <c r="H1672" s="564">
        <v>0</v>
      </c>
      <c r="I1672" s="564">
        <v>0</v>
      </c>
      <c r="J1672" s="564">
        <v>0</v>
      </c>
      <c r="K1672" s="564">
        <v>0</v>
      </c>
      <c r="L1672" s="564">
        <v>0</v>
      </c>
      <c r="M1672" s="564">
        <v>0</v>
      </c>
      <c r="N1672" s="564">
        <v>0</v>
      </c>
      <c r="O1672" s="564">
        <v>0</v>
      </c>
      <c r="P1672" s="564">
        <v>0</v>
      </c>
      <c r="Q1672" s="564">
        <v>0</v>
      </c>
      <c r="R1672" s="564">
        <v>0</v>
      </c>
      <c r="S1672" s="564">
        <v>0</v>
      </c>
      <c r="T1672" s="564">
        <v>0</v>
      </c>
      <c r="U1672" s="564">
        <v>0</v>
      </c>
      <c r="V1672" s="564">
        <v>0</v>
      </c>
      <c r="W1672" s="564">
        <v>0</v>
      </c>
      <c r="X1672" s="564">
        <v>0</v>
      </c>
      <c r="Y1672" s="564">
        <v>0</v>
      </c>
      <c r="Z1672" s="564">
        <v>0</v>
      </c>
      <c r="AA1672" s="564">
        <v>0</v>
      </c>
      <c r="AB1672" s="564">
        <v>0</v>
      </c>
      <c r="AC1672" s="564">
        <v>0</v>
      </c>
      <c r="AD1672" s="564">
        <v>0</v>
      </c>
      <c r="AE1672" s="564">
        <v>0</v>
      </c>
      <c r="AF1672" s="564">
        <v>0</v>
      </c>
      <c r="AG1672" s="564">
        <v>0</v>
      </c>
      <c r="AH1672" s="564">
        <v>0</v>
      </c>
      <c r="AI1672" s="564">
        <v>0</v>
      </c>
      <c r="AJ1672" s="564">
        <v>0</v>
      </c>
      <c r="AK1672" s="564">
        <v>0</v>
      </c>
    </row>
    <row r="1673" spans="1:37">
      <c r="A1673">
        <v>1669</v>
      </c>
      <c r="B1673" s="564">
        <f t="shared" ca="1" si="162"/>
        <v>0</v>
      </c>
      <c r="C1673" s="564">
        <f t="shared" ca="1" si="157"/>
        <v>0</v>
      </c>
      <c r="D1673" s="564">
        <f t="shared" ca="1" si="160"/>
        <v>0</v>
      </c>
      <c r="E1673" s="564">
        <f t="shared" ca="1" si="158"/>
        <v>0</v>
      </c>
      <c r="F1673" s="564">
        <f t="shared" ca="1" si="161"/>
        <v>1</v>
      </c>
      <c r="G1673" s="564">
        <f t="shared" ca="1" si="159"/>
        <v>0.97537691212697453</v>
      </c>
      <c r="H1673" s="564">
        <v>0</v>
      </c>
      <c r="I1673" s="564">
        <v>0</v>
      </c>
      <c r="J1673" s="564">
        <v>0</v>
      </c>
      <c r="K1673" s="564">
        <v>0</v>
      </c>
      <c r="L1673" s="564">
        <v>0</v>
      </c>
      <c r="M1673" s="564">
        <v>0</v>
      </c>
      <c r="N1673" s="564">
        <v>0</v>
      </c>
      <c r="O1673" s="564">
        <v>0</v>
      </c>
      <c r="P1673" s="564">
        <v>0</v>
      </c>
      <c r="Q1673" s="564">
        <v>0</v>
      </c>
      <c r="R1673" s="564">
        <v>0</v>
      </c>
      <c r="S1673" s="564">
        <v>0</v>
      </c>
      <c r="T1673" s="564">
        <v>0</v>
      </c>
      <c r="U1673" s="564">
        <v>0</v>
      </c>
      <c r="V1673" s="564">
        <v>0</v>
      </c>
      <c r="W1673" s="564">
        <v>0</v>
      </c>
      <c r="X1673" s="564">
        <v>0</v>
      </c>
      <c r="Y1673" s="564">
        <v>0</v>
      </c>
      <c r="Z1673" s="564">
        <v>0</v>
      </c>
      <c r="AA1673" s="564">
        <v>0</v>
      </c>
      <c r="AB1673" s="564">
        <v>0</v>
      </c>
      <c r="AC1673" s="564">
        <v>0</v>
      </c>
      <c r="AD1673" s="564">
        <v>0</v>
      </c>
      <c r="AE1673" s="564">
        <v>0</v>
      </c>
      <c r="AF1673" s="564">
        <v>0</v>
      </c>
      <c r="AG1673" s="564">
        <v>0</v>
      </c>
      <c r="AH1673" s="564">
        <v>0</v>
      </c>
      <c r="AI1673" s="564">
        <v>0</v>
      </c>
      <c r="AJ1673" s="564">
        <v>0</v>
      </c>
      <c r="AK1673" s="564">
        <v>0</v>
      </c>
    </row>
    <row r="1674" spans="1:37">
      <c r="A1674">
        <v>1670</v>
      </c>
      <c r="B1674" s="564">
        <f t="shared" ca="1" si="162"/>
        <v>20</v>
      </c>
      <c r="C1674" s="564">
        <f t="shared" ca="1" si="157"/>
        <v>400</v>
      </c>
      <c r="D1674" s="564">
        <f t="shared" ca="1" si="160"/>
        <v>20</v>
      </c>
      <c r="E1674" s="564">
        <f t="shared" ca="1" si="158"/>
        <v>0</v>
      </c>
      <c r="F1674" s="564">
        <f t="shared" ca="1" si="161"/>
        <v>1</v>
      </c>
      <c r="G1674" s="564">
        <f t="shared" ca="1" si="159"/>
        <v>-1.202591152189703</v>
      </c>
      <c r="H1674" s="564">
        <v>1</v>
      </c>
      <c r="I1674" s="564">
        <v>1</v>
      </c>
      <c r="J1674" s="564">
        <v>1</v>
      </c>
      <c r="K1674" s="564">
        <v>1</v>
      </c>
      <c r="L1674" s="564">
        <v>1</v>
      </c>
      <c r="M1674" s="564">
        <v>1</v>
      </c>
      <c r="N1674" s="564">
        <v>1</v>
      </c>
      <c r="O1674" s="564">
        <v>1</v>
      </c>
      <c r="P1674" s="564">
        <v>1</v>
      </c>
      <c r="Q1674" s="564">
        <v>1</v>
      </c>
      <c r="R1674" s="564">
        <v>1</v>
      </c>
      <c r="S1674" s="564">
        <v>1</v>
      </c>
      <c r="T1674" s="564">
        <v>1</v>
      </c>
      <c r="U1674" s="564">
        <v>1</v>
      </c>
      <c r="V1674" s="564">
        <v>1</v>
      </c>
      <c r="W1674" s="564">
        <v>1</v>
      </c>
      <c r="X1674" s="564">
        <v>1</v>
      </c>
      <c r="Y1674" s="564">
        <v>1</v>
      </c>
      <c r="Z1674" s="564">
        <v>1</v>
      </c>
      <c r="AA1674" s="564">
        <v>1</v>
      </c>
      <c r="AB1674" s="564">
        <v>1</v>
      </c>
      <c r="AC1674" s="564">
        <v>1</v>
      </c>
      <c r="AD1674" s="564">
        <v>1</v>
      </c>
      <c r="AE1674" s="564">
        <v>1</v>
      </c>
      <c r="AF1674" s="564">
        <v>1</v>
      </c>
      <c r="AG1674" s="564">
        <v>1</v>
      </c>
      <c r="AH1674" s="564">
        <v>1</v>
      </c>
      <c r="AI1674" s="564">
        <v>1</v>
      </c>
      <c r="AJ1674" s="564">
        <v>1</v>
      </c>
      <c r="AK1674" s="564">
        <v>1</v>
      </c>
    </row>
    <row r="1675" spans="1:37">
      <c r="A1675">
        <v>1671</v>
      </c>
      <c r="B1675" s="564">
        <f t="shared" ca="1" si="162"/>
        <v>20</v>
      </c>
      <c r="C1675" s="564">
        <f t="shared" ca="1" si="157"/>
        <v>400</v>
      </c>
      <c r="D1675" s="564">
        <f t="shared" ca="1" si="160"/>
        <v>20</v>
      </c>
      <c r="E1675" s="564">
        <f t="shared" ca="1" si="158"/>
        <v>0</v>
      </c>
      <c r="F1675" s="564">
        <f t="shared" ca="1" si="161"/>
        <v>1</v>
      </c>
      <c r="G1675" s="564">
        <f t="shared" ca="1" si="159"/>
        <v>-0.47369710678877186</v>
      </c>
      <c r="H1675" s="564">
        <v>1</v>
      </c>
      <c r="I1675" s="564">
        <v>1</v>
      </c>
      <c r="J1675" s="564">
        <v>1</v>
      </c>
      <c r="K1675" s="564">
        <v>1</v>
      </c>
      <c r="L1675" s="564">
        <v>1</v>
      </c>
      <c r="M1675" s="564">
        <v>1</v>
      </c>
      <c r="N1675" s="564">
        <v>1</v>
      </c>
      <c r="O1675" s="564">
        <v>1</v>
      </c>
      <c r="P1675" s="564">
        <v>1</v>
      </c>
      <c r="Q1675" s="564">
        <v>1</v>
      </c>
      <c r="R1675" s="564">
        <v>1</v>
      </c>
      <c r="S1675" s="564">
        <v>1</v>
      </c>
      <c r="T1675" s="564">
        <v>1</v>
      </c>
      <c r="U1675" s="564">
        <v>1</v>
      </c>
      <c r="V1675" s="564">
        <v>1</v>
      </c>
      <c r="W1675" s="564">
        <v>1</v>
      </c>
      <c r="X1675" s="564">
        <v>1</v>
      </c>
      <c r="Y1675" s="564">
        <v>1</v>
      </c>
      <c r="Z1675" s="564">
        <v>1</v>
      </c>
      <c r="AA1675" s="564">
        <v>1</v>
      </c>
      <c r="AB1675" s="564">
        <v>1</v>
      </c>
      <c r="AC1675" s="564">
        <v>1</v>
      </c>
      <c r="AD1675" s="564">
        <v>1</v>
      </c>
      <c r="AE1675" s="564">
        <v>1</v>
      </c>
      <c r="AF1675" s="564">
        <v>1</v>
      </c>
      <c r="AG1675" s="564">
        <v>1</v>
      </c>
      <c r="AH1675" s="564">
        <v>1</v>
      </c>
      <c r="AI1675" s="564">
        <v>1</v>
      </c>
      <c r="AJ1675" s="564">
        <v>1</v>
      </c>
      <c r="AK1675" s="564">
        <v>1</v>
      </c>
    </row>
    <row r="1676" spans="1:37">
      <c r="A1676">
        <v>1672</v>
      </c>
      <c r="B1676" s="564">
        <f t="shared" ca="1" si="162"/>
        <v>20</v>
      </c>
      <c r="C1676" s="564">
        <f t="shared" ca="1" si="157"/>
        <v>400</v>
      </c>
      <c r="D1676" s="564">
        <f t="shared" ca="1" si="160"/>
        <v>20</v>
      </c>
      <c r="E1676" s="564">
        <f t="shared" ca="1" si="158"/>
        <v>0</v>
      </c>
      <c r="F1676" s="564">
        <f t="shared" ca="1" si="161"/>
        <v>1</v>
      </c>
      <c r="G1676" s="564">
        <f t="shared" ca="1" si="159"/>
        <v>2.5521751530903001</v>
      </c>
      <c r="H1676" s="564">
        <v>1</v>
      </c>
      <c r="I1676" s="564">
        <v>1</v>
      </c>
      <c r="J1676" s="564">
        <v>1</v>
      </c>
      <c r="K1676" s="564">
        <v>1</v>
      </c>
      <c r="L1676" s="564">
        <v>1</v>
      </c>
      <c r="M1676" s="564">
        <v>1</v>
      </c>
      <c r="N1676" s="564">
        <v>1</v>
      </c>
      <c r="O1676" s="564">
        <v>1</v>
      </c>
      <c r="P1676" s="564">
        <v>1</v>
      </c>
      <c r="Q1676" s="564">
        <v>1</v>
      </c>
      <c r="R1676" s="564">
        <v>1</v>
      </c>
      <c r="S1676" s="564">
        <v>1</v>
      </c>
      <c r="T1676" s="564">
        <v>1</v>
      </c>
      <c r="U1676" s="564">
        <v>1</v>
      </c>
      <c r="V1676" s="564">
        <v>1</v>
      </c>
      <c r="W1676" s="564">
        <v>1</v>
      </c>
      <c r="X1676" s="564">
        <v>1</v>
      </c>
      <c r="Y1676" s="564">
        <v>1</v>
      </c>
      <c r="Z1676" s="564">
        <v>1</v>
      </c>
      <c r="AA1676" s="564">
        <v>1</v>
      </c>
      <c r="AB1676" s="564">
        <v>1</v>
      </c>
      <c r="AC1676" s="564">
        <v>1</v>
      </c>
      <c r="AD1676" s="564">
        <v>1</v>
      </c>
      <c r="AE1676" s="564">
        <v>1</v>
      </c>
      <c r="AF1676" s="564">
        <v>1</v>
      </c>
      <c r="AG1676" s="564">
        <v>1</v>
      </c>
      <c r="AH1676" s="564">
        <v>1</v>
      </c>
      <c r="AI1676" s="564">
        <v>1</v>
      </c>
      <c r="AJ1676" s="564">
        <v>1</v>
      </c>
      <c r="AK1676" s="564">
        <v>1</v>
      </c>
    </row>
    <row r="1677" spans="1:37">
      <c r="A1677">
        <v>1673</v>
      </c>
      <c r="B1677" s="564">
        <f t="shared" ca="1" si="162"/>
        <v>20</v>
      </c>
      <c r="C1677" s="564">
        <f t="shared" ca="1" si="157"/>
        <v>400</v>
      </c>
      <c r="D1677" s="564">
        <f t="shared" ca="1" si="160"/>
        <v>20</v>
      </c>
      <c r="E1677" s="564">
        <f t="shared" ca="1" si="158"/>
        <v>0</v>
      </c>
      <c r="F1677" s="564">
        <f t="shared" ca="1" si="161"/>
        <v>1</v>
      </c>
      <c r="G1677" s="564">
        <f t="shared" ca="1" si="159"/>
        <v>-2.4959718421740305</v>
      </c>
      <c r="H1677" s="564">
        <v>1</v>
      </c>
      <c r="I1677" s="564">
        <v>1</v>
      </c>
      <c r="J1677" s="564">
        <v>1</v>
      </c>
      <c r="K1677" s="564">
        <v>1</v>
      </c>
      <c r="L1677" s="564">
        <v>1</v>
      </c>
      <c r="M1677" s="564">
        <v>1</v>
      </c>
      <c r="N1677" s="564">
        <v>1</v>
      </c>
      <c r="O1677" s="564">
        <v>1</v>
      </c>
      <c r="P1677" s="564">
        <v>1</v>
      </c>
      <c r="Q1677" s="564">
        <v>1</v>
      </c>
      <c r="R1677" s="564">
        <v>1</v>
      </c>
      <c r="S1677" s="564">
        <v>1</v>
      </c>
      <c r="T1677" s="564">
        <v>1</v>
      </c>
      <c r="U1677" s="564">
        <v>1</v>
      </c>
      <c r="V1677" s="564">
        <v>1</v>
      </c>
      <c r="W1677" s="564">
        <v>1</v>
      </c>
      <c r="X1677" s="564">
        <v>1</v>
      </c>
      <c r="Y1677" s="564">
        <v>1</v>
      </c>
      <c r="Z1677" s="564">
        <v>1</v>
      </c>
      <c r="AA1677" s="564">
        <v>1</v>
      </c>
      <c r="AB1677" s="564">
        <v>1</v>
      </c>
      <c r="AC1677" s="564">
        <v>1</v>
      </c>
      <c r="AD1677" s="564">
        <v>1</v>
      </c>
      <c r="AE1677" s="564">
        <v>1</v>
      </c>
      <c r="AF1677" s="564">
        <v>1</v>
      </c>
      <c r="AG1677" s="564">
        <v>1</v>
      </c>
      <c r="AH1677" s="564">
        <v>1</v>
      </c>
      <c r="AI1677" s="564">
        <v>1</v>
      </c>
      <c r="AJ1677" s="564">
        <v>1</v>
      </c>
      <c r="AK1677" s="564">
        <v>1</v>
      </c>
    </row>
    <row r="1678" spans="1:37">
      <c r="A1678">
        <v>1674</v>
      </c>
      <c r="B1678" s="564">
        <f t="shared" ca="1" si="162"/>
        <v>20</v>
      </c>
      <c r="C1678" s="564">
        <f t="shared" ca="1" si="157"/>
        <v>400</v>
      </c>
      <c r="D1678" s="564">
        <f t="shared" ca="1" si="160"/>
        <v>20</v>
      </c>
      <c r="E1678" s="564">
        <f t="shared" ca="1" si="158"/>
        <v>0</v>
      </c>
      <c r="F1678" s="564">
        <f t="shared" ca="1" si="161"/>
        <v>1</v>
      </c>
      <c r="G1678" s="564">
        <f t="shared" ca="1" si="159"/>
        <v>-2.9713244698274428</v>
      </c>
      <c r="H1678" s="564">
        <v>1</v>
      </c>
      <c r="I1678" s="564">
        <v>1</v>
      </c>
      <c r="J1678" s="564">
        <v>1</v>
      </c>
      <c r="K1678" s="564">
        <v>1</v>
      </c>
      <c r="L1678" s="564">
        <v>1</v>
      </c>
      <c r="M1678" s="564">
        <v>1</v>
      </c>
      <c r="N1678" s="564">
        <v>1</v>
      </c>
      <c r="O1678" s="564">
        <v>1</v>
      </c>
      <c r="P1678" s="564">
        <v>1</v>
      </c>
      <c r="Q1678" s="564">
        <v>1</v>
      </c>
      <c r="R1678" s="564">
        <v>1</v>
      </c>
      <c r="S1678" s="564">
        <v>1</v>
      </c>
      <c r="T1678" s="564">
        <v>1</v>
      </c>
      <c r="U1678" s="564">
        <v>1</v>
      </c>
      <c r="V1678" s="564">
        <v>1</v>
      </c>
      <c r="W1678" s="564">
        <v>1</v>
      </c>
      <c r="X1678" s="564">
        <v>1</v>
      </c>
      <c r="Y1678" s="564">
        <v>1</v>
      </c>
      <c r="Z1678" s="564">
        <v>1</v>
      </c>
      <c r="AA1678" s="564">
        <v>1</v>
      </c>
      <c r="AB1678" s="564">
        <v>1</v>
      </c>
      <c r="AC1678" s="564">
        <v>1</v>
      </c>
      <c r="AD1678" s="564">
        <v>1</v>
      </c>
      <c r="AE1678" s="564">
        <v>1</v>
      </c>
      <c r="AF1678" s="564">
        <v>1</v>
      </c>
      <c r="AG1678" s="564">
        <v>1</v>
      </c>
      <c r="AH1678" s="564">
        <v>1</v>
      </c>
      <c r="AI1678" s="564">
        <v>1</v>
      </c>
      <c r="AJ1678" s="564">
        <v>1</v>
      </c>
      <c r="AK1678" s="564">
        <v>1</v>
      </c>
    </row>
    <row r="1679" spans="1:37">
      <c r="A1679">
        <v>1675</v>
      </c>
      <c r="B1679" s="564">
        <f t="shared" ca="1" si="162"/>
        <v>0</v>
      </c>
      <c r="C1679" s="564">
        <f t="shared" ca="1" si="157"/>
        <v>0</v>
      </c>
      <c r="D1679" s="564">
        <f t="shared" ca="1" si="160"/>
        <v>0</v>
      </c>
      <c r="E1679" s="564">
        <f t="shared" ca="1" si="158"/>
        <v>0</v>
      </c>
      <c r="F1679" s="564">
        <f t="shared" ca="1" si="161"/>
        <v>1</v>
      </c>
      <c r="G1679" s="564">
        <f t="shared" ca="1" si="159"/>
        <v>-0.42943905477775579</v>
      </c>
      <c r="H1679" s="564">
        <v>0</v>
      </c>
      <c r="I1679" s="564">
        <v>0</v>
      </c>
      <c r="J1679" s="564">
        <v>0</v>
      </c>
      <c r="K1679" s="564">
        <v>0</v>
      </c>
      <c r="L1679" s="564">
        <v>0</v>
      </c>
      <c r="M1679" s="564">
        <v>0</v>
      </c>
      <c r="N1679" s="564">
        <v>0</v>
      </c>
      <c r="O1679" s="564">
        <v>0</v>
      </c>
      <c r="P1679" s="564">
        <v>0</v>
      </c>
      <c r="Q1679" s="564">
        <v>0</v>
      </c>
      <c r="R1679" s="564">
        <v>0</v>
      </c>
      <c r="S1679" s="564">
        <v>0</v>
      </c>
      <c r="T1679" s="564">
        <v>0</v>
      </c>
      <c r="U1679" s="564">
        <v>0</v>
      </c>
      <c r="V1679" s="564">
        <v>0</v>
      </c>
      <c r="W1679" s="564">
        <v>0</v>
      </c>
      <c r="X1679" s="564">
        <v>0</v>
      </c>
      <c r="Y1679" s="564">
        <v>0</v>
      </c>
      <c r="Z1679" s="564">
        <v>0</v>
      </c>
      <c r="AA1679" s="564">
        <v>0</v>
      </c>
      <c r="AB1679" s="564">
        <v>0</v>
      </c>
      <c r="AC1679" s="564">
        <v>0</v>
      </c>
      <c r="AD1679" s="564">
        <v>0</v>
      </c>
      <c r="AE1679" s="564">
        <v>0</v>
      </c>
      <c r="AF1679" s="564">
        <v>0</v>
      </c>
      <c r="AG1679" s="564">
        <v>0</v>
      </c>
      <c r="AH1679" s="564">
        <v>0</v>
      </c>
      <c r="AI1679" s="564">
        <v>0</v>
      </c>
      <c r="AJ1679" s="564">
        <v>0</v>
      </c>
      <c r="AK1679" s="564">
        <v>0</v>
      </c>
    </row>
    <row r="1680" spans="1:37">
      <c r="A1680">
        <v>1676</v>
      </c>
      <c r="B1680" s="564">
        <f t="shared" ca="1" si="162"/>
        <v>20</v>
      </c>
      <c r="C1680" s="564">
        <f t="shared" ca="1" si="157"/>
        <v>400</v>
      </c>
      <c r="D1680" s="564">
        <f t="shared" ca="1" si="160"/>
        <v>20</v>
      </c>
      <c r="E1680" s="564">
        <f t="shared" ca="1" si="158"/>
        <v>0</v>
      </c>
      <c r="F1680" s="564">
        <f t="shared" ca="1" si="161"/>
        <v>1</v>
      </c>
      <c r="G1680" s="564">
        <f t="shared" ca="1" si="159"/>
        <v>-6.8642414311239737</v>
      </c>
      <c r="H1680" s="564">
        <v>1</v>
      </c>
      <c r="I1680" s="564">
        <v>1</v>
      </c>
      <c r="J1680" s="564">
        <v>1</v>
      </c>
      <c r="K1680" s="564">
        <v>1</v>
      </c>
      <c r="L1680" s="564">
        <v>1</v>
      </c>
      <c r="M1680" s="564">
        <v>1</v>
      </c>
      <c r="N1680" s="564">
        <v>1</v>
      </c>
      <c r="O1680" s="564">
        <v>1</v>
      </c>
      <c r="P1680" s="564">
        <v>1</v>
      </c>
      <c r="Q1680" s="564">
        <v>1</v>
      </c>
      <c r="R1680" s="564">
        <v>1</v>
      </c>
      <c r="S1680" s="564">
        <v>1</v>
      </c>
      <c r="T1680" s="564">
        <v>1</v>
      </c>
      <c r="U1680" s="564">
        <v>1</v>
      </c>
      <c r="V1680" s="564">
        <v>1</v>
      </c>
      <c r="W1680" s="564">
        <v>1</v>
      </c>
      <c r="X1680" s="564">
        <v>1</v>
      </c>
      <c r="Y1680" s="564">
        <v>1</v>
      </c>
      <c r="Z1680" s="564">
        <v>1</v>
      </c>
      <c r="AA1680" s="564">
        <v>1</v>
      </c>
      <c r="AB1680" s="564">
        <v>1</v>
      </c>
      <c r="AC1680" s="564">
        <v>1</v>
      </c>
      <c r="AD1680" s="564">
        <v>1</v>
      </c>
      <c r="AE1680" s="564">
        <v>1</v>
      </c>
      <c r="AF1680" s="564">
        <v>1</v>
      </c>
      <c r="AG1680" s="564">
        <v>1</v>
      </c>
      <c r="AH1680" s="564">
        <v>1</v>
      </c>
      <c r="AI1680" s="564">
        <v>1</v>
      </c>
      <c r="AJ1680" s="564">
        <v>1</v>
      </c>
      <c r="AK1680" s="564">
        <v>1</v>
      </c>
    </row>
    <row r="1681" spans="1:37">
      <c r="A1681">
        <v>1677</v>
      </c>
      <c r="B1681" s="564">
        <f t="shared" ca="1" si="162"/>
        <v>0</v>
      </c>
      <c r="C1681" s="564">
        <f t="shared" ca="1" si="157"/>
        <v>0</v>
      </c>
      <c r="D1681" s="564">
        <f t="shared" ca="1" si="160"/>
        <v>0</v>
      </c>
      <c r="E1681" s="564">
        <f t="shared" ca="1" si="158"/>
        <v>0</v>
      </c>
      <c r="F1681" s="564">
        <f t="shared" ca="1" si="161"/>
        <v>1</v>
      </c>
      <c r="G1681" s="564">
        <f t="shared" ca="1" si="159"/>
        <v>-6.5347033475727994</v>
      </c>
      <c r="H1681" s="564">
        <v>0</v>
      </c>
      <c r="I1681" s="564">
        <v>0</v>
      </c>
      <c r="J1681" s="564">
        <v>0</v>
      </c>
      <c r="K1681" s="564">
        <v>0</v>
      </c>
      <c r="L1681" s="564">
        <v>0</v>
      </c>
      <c r="M1681" s="564">
        <v>0</v>
      </c>
      <c r="N1681" s="564">
        <v>0</v>
      </c>
      <c r="O1681" s="564">
        <v>0</v>
      </c>
      <c r="P1681" s="564">
        <v>0</v>
      </c>
      <c r="Q1681" s="564">
        <v>0</v>
      </c>
      <c r="R1681" s="564">
        <v>0</v>
      </c>
      <c r="S1681" s="564">
        <v>0</v>
      </c>
      <c r="T1681" s="564">
        <v>0</v>
      </c>
      <c r="U1681" s="564">
        <v>0</v>
      </c>
      <c r="V1681" s="564">
        <v>0</v>
      </c>
      <c r="W1681" s="564">
        <v>0</v>
      </c>
      <c r="X1681" s="564">
        <v>0</v>
      </c>
      <c r="Y1681" s="564">
        <v>0</v>
      </c>
      <c r="Z1681" s="564">
        <v>0</v>
      </c>
      <c r="AA1681" s="564">
        <v>0</v>
      </c>
      <c r="AB1681" s="564">
        <v>0</v>
      </c>
      <c r="AC1681" s="564">
        <v>0</v>
      </c>
      <c r="AD1681" s="564">
        <v>0</v>
      </c>
      <c r="AE1681" s="564">
        <v>0</v>
      </c>
      <c r="AF1681" s="564">
        <v>0</v>
      </c>
      <c r="AG1681" s="564">
        <v>0</v>
      </c>
      <c r="AH1681" s="564">
        <v>0</v>
      </c>
      <c r="AI1681" s="564">
        <v>0</v>
      </c>
      <c r="AJ1681" s="564">
        <v>0</v>
      </c>
      <c r="AK1681" s="564">
        <v>0</v>
      </c>
    </row>
    <row r="1682" spans="1:37">
      <c r="A1682">
        <v>1678</v>
      </c>
      <c r="B1682" s="564">
        <f t="shared" ca="1" si="162"/>
        <v>0</v>
      </c>
      <c r="C1682" s="564">
        <f t="shared" ca="1" si="157"/>
        <v>0</v>
      </c>
      <c r="D1682" s="564">
        <f t="shared" ca="1" si="160"/>
        <v>0</v>
      </c>
      <c r="E1682" s="564">
        <f t="shared" ca="1" si="158"/>
        <v>0</v>
      </c>
      <c r="F1682" s="564">
        <f t="shared" ca="1" si="161"/>
        <v>1</v>
      </c>
      <c r="G1682" s="564">
        <f t="shared" ca="1" si="159"/>
        <v>-0.60881489785159193</v>
      </c>
      <c r="H1682" s="564">
        <v>0</v>
      </c>
      <c r="I1682" s="564">
        <v>0</v>
      </c>
      <c r="J1682" s="564">
        <v>0</v>
      </c>
      <c r="K1682" s="564">
        <v>0</v>
      </c>
      <c r="L1682" s="564">
        <v>0</v>
      </c>
      <c r="M1682" s="564">
        <v>0</v>
      </c>
      <c r="N1682" s="564">
        <v>0</v>
      </c>
      <c r="O1682" s="564">
        <v>0</v>
      </c>
      <c r="P1682" s="564">
        <v>0</v>
      </c>
      <c r="Q1682" s="564">
        <v>0</v>
      </c>
      <c r="R1682" s="564">
        <v>0</v>
      </c>
      <c r="S1682" s="564">
        <v>0</v>
      </c>
      <c r="T1682" s="564">
        <v>0</v>
      </c>
      <c r="U1682" s="564">
        <v>0</v>
      </c>
      <c r="V1682" s="564">
        <v>0</v>
      </c>
      <c r="W1682" s="564">
        <v>0</v>
      </c>
      <c r="X1682" s="564">
        <v>0</v>
      </c>
      <c r="Y1682" s="564">
        <v>0</v>
      </c>
      <c r="Z1682" s="564">
        <v>0</v>
      </c>
      <c r="AA1682" s="564">
        <v>0</v>
      </c>
      <c r="AB1682" s="564">
        <v>0</v>
      </c>
      <c r="AC1682" s="564">
        <v>0</v>
      </c>
      <c r="AD1682" s="564">
        <v>0</v>
      </c>
      <c r="AE1682" s="564">
        <v>0</v>
      </c>
      <c r="AF1682" s="564">
        <v>0</v>
      </c>
      <c r="AG1682" s="564">
        <v>0</v>
      </c>
      <c r="AH1682" s="564">
        <v>0</v>
      </c>
      <c r="AI1682" s="564">
        <v>0</v>
      </c>
      <c r="AJ1682" s="564">
        <v>0</v>
      </c>
      <c r="AK1682" s="564">
        <v>0</v>
      </c>
    </row>
    <row r="1683" spans="1:37">
      <c r="A1683">
        <v>1679</v>
      </c>
      <c r="B1683" s="564">
        <f t="shared" ca="1" si="162"/>
        <v>0</v>
      </c>
      <c r="C1683" s="564">
        <f t="shared" ca="1" si="157"/>
        <v>0</v>
      </c>
      <c r="D1683" s="564">
        <f t="shared" ca="1" si="160"/>
        <v>0</v>
      </c>
      <c r="E1683" s="564">
        <f t="shared" ca="1" si="158"/>
        <v>0</v>
      </c>
      <c r="F1683" s="564">
        <f t="shared" ca="1" si="161"/>
        <v>1</v>
      </c>
      <c r="G1683" s="564">
        <f t="shared" ca="1" si="159"/>
        <v>3.8893171895921173</v>
      </c>
      <c r="H1683" s="564">
        <v>0</v>
      </c>
      <c r="I1683" s="564">
        <v>0</v>
      </c>
      <c r="J1683" s="564">
        <v>0</v>
      </c>
      <c r="K1683" s="564">
        <v>0</v>
      </c>
      <c r="L1683" s="564">
        <v>0</v>
      </c>
      <c r="M1683" s="564">
        <v>0</v>
      </c>
      <c r="N1683" s="564">
        <v>0</v>
      </c>
      <c r="O1683" s="564">
        <v>0</v>
      </c>
      <c r="P1683" s="564">
        <v>0</v>
      </c>
      <c r="Q1683" s="564">
        <v>0</v>
      </c>
      <c r="R1683" s="564">
        <v>0</v>
      </c>
      <c r="S1683" s="564">
        <v>0</v>
      </c>
      <c r="T1683" s="564">
        <v>0</v>
      </c>
      <c r="U1683" s="564">
        <v>0</v>
      </c>
      <c r="V1683" s="564">
        <v>0</v>
      </c>
      <c r="W1683" s="564">
        <v>0</v>
      </c>
      <c r="X1683" s="564">
        <v>0</v>
      </c>
      <c r="Y1683" s="564">
        <v>0</v>
      </c>
      <c r="Z1683" s="564">
        <v>0</v>
      </c>
      <c r="AA1683" s="564">
        <v>0</v>
      </c>
      <c r="AB1683" s="564">
        <v>0</v>
      </c>
      <c r="AC1683" s="564">
        <v>0</v>
      </c>
      <c r="AD1683" s="564">
        <v>0</v>
      </c>
      <c r="AE1683" s="564">
        <v>0</v>
      </c>
      <c r="AF1683" s="564">
        <v>0</v>
      </c>
      <c r="AG1683" s="564">
        <v>0</v>
      </c>
      <c r="AH1683" s="564">
        <v>0</v>
      </c>
      <c r="AI1683" s="564">
        <v>0</v>
      </c>
      <c r="AJ1683" s="564">
        <v>0</v>
      </c>
      <c r="AK1683" s="564">
        <v>0</v>
      </c>
    </row>
    <row r="1684" spans="1:37">
      <c r="A1684">
        <v>1680</v>
      </c>
      <c r="B1684" s="564">
        <f t="shared" ca="1" si="162"/>
        <v>0</v>
      </c>
      <c r="C1684" s="564">
        <f t="shared" ca="1" si="157"/>
        <v>0</v>
      </c>
      <c r="D1684" s="564">
        <f t="shared" ca="1" si="160"/>
        <v>0</v>
      </c>
      <c r="E1684" s="564">
        <f t="shared" ca="1" si="158"/>
        <v>0</v>
      </c>
      <c r="F1684" s="564">
        <f t="shared" ca="1" si="161"/>
        <v>1</v>
      </c>
      <c r="G1684" s="564">
        <f t="shared" ca="1" si="159"/>
        <v>7.1832207680359925</v>
      </c>
      <c r="H1684" s="564">
        <v>0</v>
      </c>
      <c r="I1684" s="564">
        <v>0</v>
      </c>
      <c r="J1684" s="564">
        <v>0</v>
      </c>
      <c r="K1684" s="564">
        <v>0</v>
      </c>
      <c r="L1684" s="564">
        <v>0</v>
      </c>
      <c r="M1684" s="564">
        <v>0</v>
      </c>
      <c r="N1684" s="564">
        <v>0</v>
      </c>
      <c r="O1684" s="564">
        <v>0</v>
      </c>
      <c r="P1684" s="564">
        <v>0</v>
      </c>
      <c r="Q1684" s="564">
        <v>0</v>
      </c>
      <c r="R1684" s="564">
        <v>0</v>
      </c>
      <c r="S1684" s="564">
        <v>0</v>
      </c>
      <c r="T1684" s="564">
        <v>0</v>
      </c>
      <c r="U1684" s="564">
        <v>0</v>
      </c>
      <c r="V1684" s="564">
        <v>0</v>
      </c>
      <c r="W1684" s="564">
        <v>0</v>
      </c>
      <c r="X1684" s="564">
        <v>0</v>
      </c>
      <c r="Y1684" s="564">
        <v>0</v>
      </c>
      <c r="Z1684" s="564">
        <v>0</v>
      </c>
      <c r="AA1684" s="564">
        <v>0</v>
      </c>
      <c r="AB1684" s="564">
        <v>0</v>
      </c>
      <c r="AC1684" s="564">
        <v>0</v>
      </c>
      <c r="AD1684" s="564">
        <v>0</v>
      </c>
      <c r="AE1684" s="564">
        <v>0</v>
      </c>
      <c r="AF1684" s="564">
        <v>0</v>
      </c>
      <c r="AG1684" s="564">
        <v>0</v>
      </c>
      <c r="AH1684" s="564">
        <v>0</v>
      </c>
      <c r="AI1684" s="564">
        <v>0</v>
      </c>
      <c r="AJ1684" s="564">
        <v>0</v>
      </c>
      <c r="AK1684" s="564">
        <v>0</v>
      </c>
    </row>
    <row r="1685" spans="1:37">
      <c r="A1685">
        <v>1681</v>
      </c>
      <c r="B1685" s="564">
        <f t="shared" ca="1" si="162"/>
        <v>0</v>
      </c>
      <c r="C1685" s="564">
        <f t="shared" ca="1" si="157"/>
        <v>0</v>
      </c>
      <c r="D1685" s="564">
        <f t="shared" ca="1" si="160"/>
        <v>0</v>
      </c>
      <c r="E1685" s="564">
        <f t="shared" ca="1" si="158"/>
        <v>0</v>
      </c>
      <c r="F1685" s="564">
        <f t="shared" ca="1" si="161"/>
        <v>1</v>
      </c>
      <c r="G1685" s="564">
        <f t="shared" ca="1" si="159"/>
        <v>4.8418734127702656</v>
      </c>
      <c r="H1685" s="564">
        <v>0</v>
      </c>
      <c r="I1685" s="564">
        <v>0</v>
      </c>
      <c r="J1685" s="564">
        <v>0</v>
      </c>
      <c r="K1685" s="564">
        <v>0</v>
      </c>
      <c r="L1685" s="564">
        <v>0</v>
      </c>
      <c r="M1685" s="564">
        <v>0</v>
      </c>
      <c r="N1685" s="564">
        <v>0</v>
      </c>
      <c r="O1685" s="564">
        <v>0</v>
      </c>
      <c r="P1685" s="564">
        <v>0</v>
      </c>
      <c r="Q1685" s="564">
        <v>0</v>
      </c>
      <c r="R1685" s="564">
        <v>0</v>
      </c>
      <c r="S1685" s="564">
        <v>0</v>
      </c>
      <c r="T1685" s="564">
        <v>0</v>
      </c>
      <c r="U1685" s="564">
        <v>0</v>
      </c>
      <c r="V1685" s="564">
        <v>0</v>
      </c>
      <c r="W1685" s="564">
        <v>0</v>
      </c>
      <c r="X1685" s="564">
        <v>0</v>
      </c>
      <c r="Y1685" s="564">
        <v>0</v>
      </c>
      <c r="Z1685" s="564">
        <v>0</v>
      </c>
      <c r="AA1685" s="564">
        <v>0</v>
      </c>
      <c r="AB1685" s="564">
        <v>0</v>
      </c>
      <c r="AC1685" s="564">
        <v>0</v>
      </c>
      <c r="AD1685" s="564">
        <v>0</v>
      </c>
      <c r="AE1685" s="564">
        <v>0</v>
      </c>
      <c r="AF1685" s="564">
        <v>0</v>
      </c>
      <c r="AG1685" s="564">
        <v>0</v>
      </c>
      <c r="AH1685" s="564">
        <v>0</v>
      </c>
      <c r="AI1685" s="564">
        <v>0</v>
      </c>
      <c r="AJ1685" s="564">
        <v>0</v>
      </c>
      <c r="AK1685" s="564">
        <v>0</v>
      </c>
    </row>
    <row r="1686" spans="1:37">
      <c r="A1686">
        <v>1682</v>
      </c>
      <c r="B1686" s="564">
        <f t="shared" ca="1" si="162"/>
        <v>0</v>
      </c>
      <c r="C1686" s="564">
        <f t="shared" ca="1" si="157"/>
        <v>0</v>
      </c>
      <c r="D1686" s="564">
        <f t="shared" ca="1" si="160"/>
        <v>0</v>
      </c>
      <c r="E1686" s="564">
        <f t="shared" ca="1" si="158"/>
        <v>0</v>
      </c>
      <c r="F1686" s="564">
        <f t="shared" ca="1" si="161"/>
        <v>1</v>
      </c>
      <c r="G1686" s="564">
        <f t="shared" ca="1" si="159"/>
        <v>-0.99968974560845991</v>
      </c>
      <c r="H1686" s="564">
        <v>0</v>
      </c>
      <c r="I1686" s="564">
        <v>0</v>
      </c>
      <c r="J1686" s="564">
        <v>0</v>
      </c>
      <c r="K1686" s="564">
        <v>0</v>
      </c>
      <c r="L1686" s="564">
        <v>0</v>
      </c>
      <c r="M1686" s="564">
        <v>0</v>
      </c>
      <c r="N1686" s="564">
        <v>0</v>
      </c>
      <c r="O1686" s="564">
        <v>0</v>
      </c>
      <c r="P1686" s="564">
        <v>0</v>
      </c>
      <c r="Q1686" s="564">
        <v>0</v>
      </c>
      <c r="R1686" s="564">
        <v>0</v>
      </c>
      <c r="S1686" s="564">
        <v>0</v>
      </c>
      <c r="T1686" s="564">
        <v>0</v>
      </c>
      <c r="U1686" s="564">
        <v>0</v>
      </c>
      <c r="V1686" s="564">
        <v>0</v>
      </c>
      <c r="W1686" s="564">
        <v>0</v>
      </c>
      <c r="X1686" s="564">
        <v>0</v>
      </c>
      <c r="Y1686" s="564">
        <v>0</v>
      </c>
      <c r="Z1686" s="564">
        <v>0</v>
      </c>
      <c r="AA1686" s="564">
        <v>0</v>
      </c>
      <c r="AB1686" s="564">
        <v>0</v>
      </c>
      <c r="AC1686" s="564">
        <v>0</v>
      </c>
      <c r="AD1686" s="564">
        <v>0</v>
      </c>
      <c r="AE1686" s="564">
        <v>0</v>
      </c>
      <c r="AF1686" s="564">
        <v>0</v>
      </c>
      <c r="AG1686" s="564">
        <v>0</v>
      </c>
      <c r="AH1686" s="564">
        <v>0</v>
      </c>
      <c r="AI1686" s="564">
        <v>0</v>
      </c>
      <c r="AJ1686" s="564">
        <v>0</v>
      </c>
      <c r="AK1686" s="564">
        <v>0</v>
      </c>
    </row>
    <row r="1687" spans="1:37">
      <c r="A1687">
        <v>1683</v>
      </c>
      <c r="B1687" s="564">
        <f t="shared" ca="1" si="162"/>
        <v>0</v>
      </c>
      <c r="C1687" s="564">
        <f t="shared" ca="1" si="157"/>
        <v>0</v>
      </c>
      <c r="D1687" s="564">
        <f t="shared" ca="1" si="160"/>
        <v>0</v>
      </c>
      <c r="E1687" s="564">
        <f t="shared" ca="1" si="158"/>
        <v>0</v>
      </c>
      <c r="F1687" s="564">
        <f t="shared" ca="1" si="161"/>
        <v>1</v>
      </c>
      <c r="G1687" s="564">
        <f t="shared" ca="1" si="159"/>
        <v>3.3893839886099562</v>
      </c>
      <c r="H1687" s="564">
        <v>0</v>
      </c>
      <c r="I1687" s="564">
        <v>0</v>
      </c>
      <c r="J1687" s="564">
        <v>0</v>
      </c>
      <c r="K1687" s="564">
        <v>0</v>
      </c>
      <c r="L1687" s="564">
        <v>0</v>
      </c>
      <c r="M1687" s="564">
        <v>0</v>
      </c>
      <c r="N1687" s="564">
        <v>0</v>
      </c>
      <c r="O1687" s="564">
        <v>0</v>
      </c>
      <c r="P1687" s="564">
        <v>0</v>
      </c>
      <c r="Q1687" s="564">
        <v>0</v>
      </c>
      <c r="R1687" s="564">
        <v>0</v>
      </c>
      <c r="S1687" s="564">
        <v>0</v>
      </c>
      <c r="T1687" s="564">
        <v>0</v>
      </c>
      <c r="U1687" s="564">
        <v>0</v>
      </c>
      <c r="V1687" s="564">
        <v>0</v>
      </c>
      <c r="W1687" s="564">
        <v>0</v>
      </c>
      <c r="X1687" s="564">
        <v>0</v>
      </c>
      <c r="Y1687" s="564">
        <v>0</v>
      </c>
      <c r="Z1687" s="564">
        <v>0</v>
      </c>
      <c r="AA1687" s="564">
        <v>0</v>
      </c>
      <c r="AB1687" s="564">
        <v>0</v>
      </c>
      <c r="AC1687" s="564">
        <v>0</v>
      </c>
      <c r="AD1687" s="564">
        <v>0</v>
      </c>
      <c r="AE1687" s="564">
        <v>0</v>
      </c>
      <c r="AF1687" s="564">
        <v>0</v>
      </c>
      <c r="AG1687" s="564">
        <v>0</v>
      </c>
      <c r="AH1687" s="564">
        <v>0</v>
      </c>
      <c r="AI1687" s="564">
        <v>0</v>
      </c>
      <c r="AJ1687" s="564">
        <v>0</v>
      </c>
      <c r="AK1687" s="564">
        <v>0</v>
      </c>
    </row>
    <row r="1688" spans="1:37">
      <c r="A1688">
        <v>1684</v>
      </c>
      <c r="B1688" s="564">
        <f t="shared" ca="1" si="162"/>
        <v>20</v>
      </c>
      <c r="C1688" s="564">
        <f t="shared" ca="1" si="157"/>
        <v>400</v>
      </c>
      <c r="D1688" s="564">
        <f t="shared" ca="1" si="160"/>
        <v>20</v>
      </c>
      <c r="E1688" s="564">
        <f t="shared" ca="1" si="158"/>
        <v>0</v>
      </c>
      <c r="F1688" s="564">
        <f t="shared" ca="1" si="161"/>
        <v>1</v>
      </c>
      <c r="G1688" s="564">
        <f t="shared" ca="1" si="159"/>
        <v>-1.3060183409535484</v>
      </c>
      <c r="H1688" s="564">
        <v>1</v>
      </c>
      <c r="I1688" s="564">
        <v>1</v>
      </c>
      <c r="J1688" s="564">
        <v>1</v>
      </c>
      <c r="K1688" s="564">
        <v>1</v>
      </c>
      <c r="L1688" s="564">
        <v>1</v>
      </c>
      <c r="M1688" s="564">
        <v>1</v>
      </c>
      <c r="N1688" s="564">
        <v>1</v>
      </c>
      <c r="O1688" s="564">
        <v>1</v>
      </c>
      <c r="P1688" s="564">
        <v>1</v>
      </c>
      <c r="Q1688" s="564">
        <v>1</v>
      </c>
      <c r="R1688" s="564">
        <v>1</v>
      </c>
      <c r="S1688" s="564">
        <v>1</v>
      </c>
      <c r="T1688" s="564">
        <v>1</v>
      </c>
      <c r="U1688" s="564">
        <v>1</v>
      </c>
      <c r="V1688" s="564">
        <v>1</v>
      </c>
      <c r="W1688" s="564">
        <v>1</v>
      </c>
      <c r="X1688" s="564">
        <v>1</v>
      </c>
      <c r="Y1688" s="564">
        <v>1</v>
      </c>
      <c r="Z1688" s="564">
        <v>1</v>
      </c>
      <c r="AA1688" s="564">
        <v>1</v>
      </c>
      <c r="AB1688" s="564">
        <v>1</v>
      </c>
      <c r="AC1688" s="564">
        <v>1</v>
      </c>
      <c r="AD1688" s="564">
        <v>1</v>
      </c>
      <c r="AE1688" s="564">
        <v>1</v>
      </c>
      <c r="AF1688" s="564">
        <v>1</v>
      </c>
      <c r="AG1688" s="564">
        <v>1</v>
      </c>
      <c r="AH1688" s="564">
        <v>1</v>
      </c>
      <c r="AI1688" s="564">
        <v>1</v>
      </c>
      <c r="AJ1688" s="564">
        <v>1</v>
      </c>
      <c r="AK1688" s="564">
        <v>1</v>
      </c>
    </row>
    <row r="1689" spans="1:37">
      <c r="A1689">
        <v>1685</v>
      </c>
      <c r="B1689" s="564">
        <f t="shared" ca="1" si="162"/>
        <v>0</v>
      </c>
      <c r="C1689" s="564">
        <f t="shared" ca="1" si="157"/>
        <v>0</v>
      </c>
      <c r="D1689" s="564">
        <f t="shared" ca="1" si="160"/>
        <v>0</v>
      </c>
      <c r="E1689" s="564">
        <f t="shared" ca="1" si="158"/>
        <v>0</v>
      </c>
      <c r="F1689" s="564">
        <f t="shared" ca="1" si="161"/>
        <v>1</v>
      </c>
      <c r="G1689" s="564">
        <f t="shared" ca="1" si="159"/>
        <v>0.81003715024770262</v>
      </c>
      <c r="H1689" s="564">
        <v>0</v>
      </c>
      <c r="I1689" s="564">
        <v>0</v>
      </c>
      <c r="J1689" s="564">
        <v>0</v>
      </c>
      <c r="K1689" s="564">
        <v>0</v>
      </c>
      <c r="L1689" s="564">
        <v>0</v>
      </c>
      <c r="M1689" s="564">
        <v>0</v>
      </c>
      <c r="N1689" s="564">
        <v>0</v>
      </c>
      <c r="O1689" s="564">
        <v>0</v>
      </c>
      <c r="P1689" s="564">
        <v>0</v>
      </c>
      <c r="Q1689" s="564">
        <v>0</v>
      </c>
      <c r="R1689" s="564">
        <v>0</v>
      </c>
      <c r="S1689" s="564">
        <v>0</v>
      </c>
      <c r="T1689" s="564">
        <v>0</v>
      </c>
      <c r="U1689" s="564">
        <v>0</v>
      </c>
      <c r="V1689" s="564">
        <v>0</v>
      </c>
      <c r="W1689" s="564">
        <v>0</v>
      </c>
      <c r="X1689" s="564">
        <v>0</v>
      </c>
      <c r="Y1689" s="564">
        <v>0</v>
      </c>
      <c r="Z1689" s="564">
        <v>0</v>
      </c>
      <c r="AA1689" s="564">
        <v>0</v>
      </c>
      <c r="AB1689" s="564">
        <v>0</v>
      </c>
      <c r="AC1689" s="564">
        <v>0</v>
      </c>
      <c r="AD1689" s="564">
        <v>0</v>
      </c>
      <c r="AE1689" s="564">
        <v>0</v>
      </c>
      <c r="AF1689" s="564">
        <v>0</v>
      </c>
      <c r="AG1689" s="564">
        <v>0</v>
      </c>
      <c r="AH1689" s="564">
        <v>0</v>
      </c>
      <c r="AI1689" s="564">
        <v>0</v>
      </c>
      <c r="AJ1689" s="564">
        <v>0</v>
      </c>
      <c r="AK1689" s="564">
        <v>0</v>
      </c>
    </row>
    <row r="1690" spans="1:37">
      <c r="A1690">
        <v>1686</v>
      </c>
      <c r="B1690" s="564">
        <f t="shared" ca="1" si="162"/>
        <v>0</v>
      </c>
      <c r="C1690" s="564">
        <f t="shared" ca="1" si="157"/>
        <v>0</v>
      </c>
      <c r="D1690" s="564">
        <f t="shared" ca="1" si="160"/>
        <v>0</v>
      </c>
      <c r="E1690" s="564">
        <f t="shared" ca="1" si="158"/>
        <v>0</v>
      </c>
      <c r="F1690" s="564">
        <f t="shared" ca="1" si="161"/>
        <v>1</v>
      </c>
      <c r="G1690" s="564">
        <f t="shared" ca="1" si="159"/>
        <v>2.497358017260269</v>
      </c>
      <c r="H1690" s="564">
        <v>0</v>
      </c>
      <c r="I1690" s="564">
        <v>0</v>
      </c>
      <c r="J1690" s="564">
        <v>0</v>
      </c>
      <c r="K1690" s="564">
        <v>0</v>
      </c>
      <c r="L1690" s="564">
        <v>0</v>
      </c>
      <c r="M1690" s="564">
        <v>0</v>
      </c>
      <c r="N1690" s="564">
        <v>0</v>
      </c>
      <c r="O1690" s="564">
        <v>0</v>
      </c>
      <c r="P1690" s="564">
        <v>0</v>
      </c>
      <c r="Q1690" s="564">
        <v>0</v>
      </c>
      <c r="R1690" s="564">
        <v>0</v>
      </c>
      <c r="S1690" s="564">
        <v>0</v>
      </c>
      <c r="T1690" s="564">
        <v>0</v>
      </c>
      <c r="U1690" s="564">
        <v>0</v>
      </c>
      <c r="V1690" s="564">
        <v>0</v>
      </c>
      <c r="W1690" s="564">
        <v>0</v>
      </c>
      <c r="X1690" s="564">
        <v>0</v>
      </c>
      <c r="Y1690" s="564">
        <v>0</v>
      </c>
      <c r="Z1690" s="564">
        <v>0</v>
      </c>
      <c r="AA1690" s="564">
        <v>0</v>
      </c>
      <c r="AB1690" s="564">
        <v>0</v>
      </c>
      <c r="AC1690" s="564">
        <v>0</v>
      </c>
      <c r="AD1690" s="564">
        <v>0</v>
      </c>
      <c r="AE1690" s="564">
        <v>0</v>
      </c>
      <c r="AF1690" s="564">
        <v>0</v>
      </c>
      <c r="AG1690" s="564">
        <v>0</v>
      </c>
      <c r="AH1690" s="564">
        <v>0</v>
      </c>
      <c r="AI1690" s="564">
        <v>0</v>
      </c>
      <c r="AJ1690" s="564">
        <v>0</v>
      </c>
      <c r="AK1690" s="564">
        <v>0</v>
      </c>
    </row>
    <row r="1691" spans="1:37">
      <c r="A1691">
        <v>1687</v>
      </c>
      <c r="B1691" s="564">
        <f t="shared" ca="1" si="162"/>
        <v>0</v>
      </c>
      <c r="C1691" s="564">
        <f t="shared" ca="1" si="157"/>
        <v>0</v>
      </c>
      <c r="D1691" s="564">
        <f t="shared" ca="1" si="160"/>
        <v>0</v>
      </c>
      <c r="E1691" s="564">
        <f t="shared" ca="1" si="158"/>
        <v>0</v>
      </c>
      <c r="F1691" s="564">
        <f t="shared" ca="1" si="161"/>
        <v>1</v>
      </c>
      <c r="G1691" s="564">
        <f t="shared" ca="1" si="159"/>
        <v>11.379276053004681</v>
      </c>
      <c r="H1691" s="564">
        <v>0</v>
      </c>
      <c r="I1691" s="564">
        <v>0</v>
      </c>
      <c r="J1691" s="564">
        <v>0</v>
      </c>
      <c r="K1691" s="564">
        <v>0</v>
      </c>
      <c r="L1691" s="564">
        <v>0</v>
      </c>
      <c r="M1691" s="564">
        <v>0</v>
      </c>
      <c r="N1691" s="564">
        <v>0</v>
      </c>
      <c r="O1691" s="564">
        <v>0</v>
      </c>
      <c r="P1691" s="564">
        <v>0</v>
      </c>
      <c r="Q1691" s="564">
        <v>0</v>
      </c>
      <c r="R1691" s="564">
        <v>0</v>
      </c>
      <c r="S1691" s="564">
        <v>0</v>
      </c>
      <c r="T1691" s="564">
        <v>0</v>
      </c>
      <c r="U1691" s="564">
        <v>0</v>
      </c>
      <c r="V1691" s="564">
        <v>0</v>
      </c>
      <c r="W1691" s="564">
        <v>0</v>
      </c>
      <c r="X1691" s="564">
        <v>0</v>
      </c>
      <c r="Y1691" s="564">
        <v>0</v>
      </c>
      <c r="Z1691" s="564">
        <v>0</v>
      </c>
      <c r="AA1691" s="564">
        <v>0</v>
      </c>
      <c r="AB1691" s="564">
        <v>0</v>
      </c>
      <c r="AC1691" s="564">
        <v>0</v>
      </c>
      <c r="AD1691" s="564">
        <v>0</v>
      </c>
      <c r="AE1691" s="564">
        <v>0</v>
      </c>
      <c r="AF1691" s="564">
        <v>0</v>
      </c>
      <c r="AG1691" s="564">
        <v>0</v>
      </c>
      <c r="AH1691" s="564">
        <v>0</v>
      </c>
      <c r="AI1691" s="564">
        <v>0</v>
      </c>
      <c r="AJ1691" s="564">
        <v>0</v>
      </c>
      <c r="AK1691" s="564">
        <v>0</v>
      </c>
    </row>
    <row r="1692" spans="1:37">
      <c r="A1692">
        <v>1688</v>
      </c>
      <c r="B1692" s="564">
        <f t="shared" ca="1" si="162"/>
        <v>20</v>
      </c>
      <c r="C1692" s="564">
        <f t="shared" ca="1" si="157"/>
        <v>400</v>
      </c>
      <c r="D1692" s="564">
        <f t="shared" ca="1" si="160"/>
        <v>20</v>
      </c>
      <c r="E1692" s="564">
        <f t="shared" ca="1" si="158"/>
        <v>0</v>
      </c>
      <c r="F1692" s="564">
        <f t="shared" ca="1" si="161"/>
        <v>1</v>
      </c>
      <c r="G1692" s="564">
        <f t="shared" ca="1" si="159"/>
        <v>2.5896770064974639</v>
      </c>
      <c r="H1692" s="564">
        <v>1</v>
      </c>
      <c r="I1692" s="564">
        <v>1</v>
      </c>
      <c r="J1692" s="564">
        <v>1</v>
      </c>
      <c r="K1692" s="564">
        <v>1</v>
      </c>
      <c r="L1692" s="564">
        <v>1</v>
      </c>
      <c r="M1692" s="564">
        <v>1</v>
      </c>
      <c r="N1692" s="564">
        <v>1</v>
      </c>
      <c r="O1692" s="564">
        <v>1</v>
      </c>
      <c r="P1692" s="564">
        <v>1</v>
      </c>
      <c r="Q1692" s="564">
        <v>1</v>
      </c>
      <c r="R1692" s="564">
        <v>1</v>
      </c>
      <c r="S1692" s="564">
        <v>1</v>
      </c>
      <c r="T1692" s="564">
        <v>1</v>
      </c>
      <c r="U1692" s="564">
        <v>1</v>
      </c>
      <c r="V1692" s="564">
        <v>1</v>
      </c>
      <c r="W1692" s="564">
        <v>1</v>
      </c>
      <c r="X1692" s="564">
        <v>1</v>
      </c>
      <c r="Y1692" s="564">
        <v>1</v>
      </c>
      <c r="Z1692" s="564">
        <v>1</v>
      </c>
      <c r="AA1692" s="564">
        <v>1</v>
      </c>
      <c r="AB1692" s="564">
        <v>1</v>
      </c>
      <c r="AC1692" s="564">
        <v>1</v>
      </c>
      <c r="AD1692" s="564">
        <v>1</v>
      </c>
      <c r="AE1692" s="564">
        <v>1</v>
      </c>
      <c r="AF1692" s="564">
        <v>1</v>
      </c>
      <c r="AG1692" s="564">
        <v>1</v>
      </c>
      <c r="AH1692" s="564">
        <v>1</v>
      </c>
      <c r="AI1692" s="564">
        <v>1</v>
      </c>
      <c r="AJ1692" s="564">
        <v>1</v>
      </c>
      <c r="AK1692" s="564">
        <v>1</v>
      </c>
    </row>
    <row r="1693" spans="1:37">
      <c r="A1693">
        <v>1689</v>
      </c>
      <c r="B1693" s="564">
        <f t="shared" ca="1" si="162"/>
        <v>0</v>
      </c>
      <c r="C1693" s="564">
        <f t="shared" ca="1" si="157"/>
        <v>0</v>
      </c>
      <c r="D1693" s="564">
        <f t="shared" ca="1" si="160"/>
        <v>0</v>
      </c>
      <c r="E1693" s="564">
        <f t="shared" ca="1" si="158"/>
        <v>0</v>
      </c>
      <c r="F1693" s="564">
        <f t="shared" ca="1" si="161"/>
        <v>1</v>
      </c>
      <c r="G1693" s="564">
        <f t="shared" ca="1" si="159"/>
        <v>0.86933343217240311</v>
      </c>
      <c r="H1693" s="564">
        <v>0</v>
      </c>
      <c r="I1693" s="564">
        <v>0</v>
      </c>
      <c r="J1693" s="564">
        <v>0</v>
      </c>
      <c r="K1693" s="564">
        <v>0</v>
      </c>
      <c r="L1693" s="564">
        <v>0</v>
      </c>
      <c r="M1693" s="564">
        <v>0</v>
      </c>
      <c r="N1693" s="564">
        <v>0</v>
      </c>
      <c r="O1693" s="564">
        <v>0</v>
      </c>
      <c r="P1693" s="564">
        <v>0</v>
      </c>
      <c r="Q1693" s="564">
        <v>0</v>
      </c>
      <c r="R1693" s="564">
        <v>0</v>
      </c>
      <c r="S1693" s="564">
        <v>0</v>
      </c>
      <c r="T1693" s="564">
        <v>0</v>
      </c>
      <c r="U1693" s="564">
        <v>0</v>
      </c>
      <c r="V1693" s="564">
        <v>0</v>
      </c>
      <c r="W1693" s="564">
        <v>0</v>
      </c>
      <c r="X1693" s="564">
        <v>0</v>
      </c>
      <c r="Y1693" s="564">
        <v>0</v>
      </c>
      <c r="Z1693" s="564">
        <v>0</v>
      </c>
      <c r="AA1693" s="564">
        <v>0</v>
      </c>
      <c r="AB1693" s="564">
        <v>0</v>
      </c>
      <c r="AC1693" s="564">
        <v>0</v>
      </c>
      <c r="AD1693" s="564">
        <v>0</v>
      </c>
      <c r="AE1693" s="564">
        <v>0</v>
      </c>
      <c r="AF1693" s="564">
        <v>0</v>
      </c>
      <c r="AG1693" s="564">
        <v>0</v>
      </c>
      <c r="AH1693" s="564">
        <v>0</v>
      </c>
      <c r="AI1693" s="564">
        <v>0</v>
      </c>
      <c r="AJ1693" s="564">
        <v>0</v>
      </c>
      <c r="AK1693" s="564">
        <v>0</v>
      </c>
    </row>
    <row r="1694" spans="1:37">
      <c r="A1694">
        <v>1690</v>
      </c>
      <c r="B1694" s="564">
        <f t="shared" ca="1" si="162"/>
        <v>20</v>
      </c>
      <c r="C1694" s="564">
        <f t="shared" ca="1" si="157"/>
        <v>400</v>
      </c>
      <c r="D1694" s="564">
        <f t="shared" ca="1" si="160"/>
        <v>20</v>
      </c>
      <c r="E1694" s="564">
        <f t="shared" ca="1" si="158"/>
        <v>0</v>
      </c>
      <c r="F1694" s="564">
        <f t="shared" ca="1" si="161"/>
        <v>1</v>
      </c>
      <c r="G1694" s="564">
        <f t="shared" ca="1" si="159"/>
        <v>2.8191185386383451</v>
      </c>
      <c r="H1694" s="564">
        <v>1</v>
      </c>
      <c r="I1694" s="564">
        <v>1</v>
      </c>
      <c r="J1694" s="564">
        <v>1</v>
      </c>
      <c r="K1694" s="564">
        <v>1</v>
      </c>
      <c r="L1694" s="564">
        <v>1</v>
      </c>
      <c r="M1694" s="564">
        <v>1</v>
      </c>
      <c r="N1694" s="564">
        <v>1</v>
      </c>
      <c r="O1694" s="564">
        <v>1</v>
      </c>
      <c r="P1694" s="564">
        <v>1</v>
      </c>
      <c r="Q1694" s="564">
        <v>1</v>
      </c>
      <c r="R1694" s="564">
        <v>1</v>
      </c>
      <c r="S1694" s="564">
        <v>1</v>
      </c>
      <c r="T1694" s="564">
        <v>1</v>
      </c>
      <c r="U1694" s="564">
        <v>1</v>
      </c>
      <c r="V1694" s="564">
        <v>1</v>
      </c>
      <c r="W1694" s="564">
        <v>1</v>
      </c>
      <c r="X1694" s="564">
        <v>1</v>
      </c>
      <c r="Y1694" s="564">
        <v>1</v>
      </c>
      <c r="Z1694" s="564">
        <v>1</v>
      </c>
      <c r="AA1694" s="564">
        <v>1</v>
      </c>
      <c r="AB1694" s="564">
        <v>1</v>
      </c>
      <c r="AC1694" s="564">
        <v>1</v>
      </c>
      <c r="AD1694" s="564">
        <v>1</v>
      </c>
      <c r="AE1694" s="564">
        <v>1</v>
      </c>
      <c r="AF1694" s="564">
        <v>1</v>
      </c>
      <c r="AG1694" s="564">
        <v>1</v>
      </c>
      <c r="AH1694" s="564">
        <v>1</v>
      </c>
      <c r="AI1694" s="564">
        <v>1</v>
      </c>
      <c r="AJ1694" s="564">
        <v>1</v>
      </c>
      <c r="AK1694" s="564">
        <v>1</v>
      </c>
    </row>
    <row r="1695" spans="1:37">
      <c r="A1695">
        <v>1691</v>
      </c>
      <c r="B1695" s="564">
        <f t="shared" ca="1" si="162"/>
        <v>0</v>
      </c>
      <c r="C1695" s="564">
        <f t="shared" ca="1" si="157"/>
        <v>0</v>
      </c>
      <c r="D1695" s="564">
        <f t="shared" ca="1" si="160"/>
        <v>0</v>
      </c>
      <c r="E1695" s="564">
        <f t="shared" ca="1" si="158"/>
        <v>0</v>
      </c>
      <c r="F1695" s="564">
        <f t="shared" ca="1" si="161"/>
        <v>1</v>
      </c>
      <c r="G1695" s="564">
        <f t="shared" ca="1" si="159"/>
        <v>5.1045937959121908</v>
      </c>
      <c r="H1695" s="564">
        <v>0</v>
      </c>
      <c r="I1695" s="564">
        <v>0</v>
      </c>
      <c r="J1695" s="564">
        <v>0</v>
      </c>
      <c r="K1695" s="564">
        <v>0</v>
      </c>
      <c r="L1695" s="564">
        <v>0</v>
      </c>
      <c r="M1695" s="564">
        <v>0</v>
      </c>
      <c r="N1695" s="564">
        <v>0</v>
      </c>
      <c r="O1695" s="564">
        <v>0</v>
      </c>
      <c r="P1695" s="564">
        <v>0</v>
      </c>
      <c r="Q1695" s="564">
        <v>0</v>
      </c>
      <c r="R1695" s="564">
        <v>0</v>
      </c>
      <c r="S1695" s="564">
        <v>0</v>
      </c>
      <c r="T1695" s="564">
        <v>0</v>
      </c>
      <c r="U1695" s="564">
        <v>0</v>
      </c>
      <c r="V1695" s="564">
        <v>0</v>
      </c>
      <c r="W1695" s="564">
        <v>0</v>
      </c>
      <c r="X1695" s="564">
        <v>0</v>
      </c>
      <c r="Y1695" s="564">
        <v>0</v>
      </c>
      <c r="Z1695" s="564">
        <v>0</v>
      </c>
      <c r="AA1695" s="564">
        <v>0</v>
      </c>
      <c r="AB1695" s="564">
        <v>0</v>
      </c>
      <c r="AC1695" s="564">
        <v>0</v>
      </c>
      <c r="AD1695" s="564">
        <v>0</v>
      </c>
      <c r="AE1695" s="564">
        <v>0</v>
      </c>
      <c r="AF1695" s="564">
        <v>0</v>
      </c>
      <c r="AG1695" s="564">
        <v>0</v>
      </c>
      <c r="AH1695" s="564">
        <v>0</v>
      </c>
      <c r="AI1695" s="564">
        <v>0</v>
      </c>
      <c r="AJ1695" s="564">
        <v>0</v>
      </c>
      <c r="AK1695" s="564">
        <v>0</v>
      </c>
    </row>
    <row r="1696" spans="1:37">
      <c r="A1696">
        <v>1692</v>
      </c>
      <c r="B1696" s="564">
        <f t="shared" ca="1" si="162"/>
        <v>20</v>
      </c>
      <c r="C1696" s="564">
        <f t="shared" ca="1" si="157"/>
        <v>400</v>
      </c>
      <c r="D1696" s="564">
        <f t="shared" ca="1" si="160"/>
        <v>20</v>
      </c>
      <c r="E1696" s="564">
        <f t="shared" ca="1" si="158"/>
        <v>0</v>
      </c>
      <c r="F1696" s="564">
        <f t="shared" ca="1" si="161"/>
        <v>1</v>
      </c>
      <c r="G1696" s="564">
        <f t="shared" ca="1" si="159"/>
        <v>10.076346168261207</v>
      </c>
      <c r="H1696" s="564">
        <v>1</v>
      </c>
      <c r="I1696" s="564">
        <v>1</v>
      </c>
      <c r="J1696" s="564">
        <v>1</v>
      </c>
      <c r="K1696" s="564">
        <v>1</v>
      </c>
      <c r="L1696" s="564">
        <v>1</v>
      </c>
      <c r="M1696" s="564">
        <v>1</v>
      </c>
      <c r="N1696" s="564">
        <v>1</v>
      </c>
      <c r="O1696" s="564">
        <v>1</v>
      </c>
      <c r="P1696" s="564">
        <v>1</v>
      </c>
      <c r="Q1696" s="564">
        <v>1</v>
      </c>
      <c r="R1696" s="564">
        <v>1</v>
      </c>
      <c r="S1696" s="564">
        <v>1</v>
      </c>
      <c r="T1696" s="564">
        <v>1</v>
      </c>
      <c r="U1696" s="564">
        <v>1</v>
      </c>
      <c r="V1696" s="564">
        <v>1</v>
      </c>
      <c r="W1696" s="564">
        <v>1</v>
      </c>
      <c r="X1696" s="564">
        <v>1</v>
      </c>
      <c r="Y1696" s="564">
        <v>1</v>
      </c>
      <c r="Z1696" s="564">
        <v>1</v>
      </c>
      <c r="AA1696" s="564">
        <v>1</v>
      </c>
      <c r="AB1696" s="564">
        <v>1</v>
      </c>
      <c r="AC1696" s="564">
        <v>1</v>
      </c>
      <c r="AD1696" s="564">
        <v>1</v>
      </c>
      <c r="AE1696" s="564">
        <v>1</v>
      </c>
      <c r="AF1696" s="564">
        <v>1</v>
      </c>
      <c r="AG1696" s="564">
        <v>1</v>
      </c>
      <c r="AH1696" s="564">
        <v>1</v>
      </c>
      <c r="AI1696" s="564">
        <v>1</v>
      </c>
      <c r="AJ1696" s="564">
        <v>1</v>
      </c>
      <c r="AK1696" s="564">
        <v>1</v>
      </c>
    </row>
    <row r="1697" spans="1:37">
      <c r="A1697">
        <v>1693</v>
      </c>
      <c r="B1697" s="564">
        <f t="shared" ca="1" si="162"/>
        <v>20</v>
      </c>
      <c r="C1697" s="564">
        <f t="shared" ca="1" si="157"/>
        <v>400</v>
      </c>
      <c r="D1697" s="564">
        <f t="shared" ca="1" si="160"/>
        <v>20</v>
      </c>
      <c r="E1697" s="564">
        <f t="shared" ca="1" si="158"/>
        <v>0</v>
      </c>
      <c r="F1697" s="564">
        <f t="shared" ca="1" si="161"/>
        <v>1</v>
      </c>
      <c r="G1697" s="564">
        <f t="shared" ca="1" si="159"/>
        <v>-1.5298778299708951</v>
      </c>
      <c r="H1697" s="564">
        <v>1</v>
      </c>
      <c r="I1697" s="564">
        <v>1</v>
      </c>
      <c r="J1697" s="564">
        <v>1</v>
      </c>
      <c r="K1697" s="564">
        <v>1</v>
      </c>
      <c r="L1697" s="564">
        <v>1</v>
      </c>
      <c r="M1697" s="564">
        <v>1</v>
      </c>
      <c r="N1697" s="564">
        <v>1</v>
      </c>
      <c r="O1697" s="564">
        <v>1</v>
      </c>
      <c r="P1697" s="564">
        <v>1</v>
      </c>
      <c r="Q1697" s="564">
        <v>1</v>
      </c>
      <c r="R1697" s="564">
        <v>1</v>
      </c>
      <c r="S1697" s="564">
        <v>1</v>
      </c>
      <c r="T1697" s="564">
        <v>1</v>
      </c>
      <c r="U1697" s="564">
        <v>1</v>
      </c>
      <c r="V1697" s="564">
        <v>1</v>
      </c>
      <c r="W1697" s="564">
        <v>1</v>
      </c>
      <c r="X1697" s="564">
        <v>1</v>
      </c>
      <c r="Y1697" s="564">
        <v>1</v>
      </c>
      <c r="Z1697" s="564">
        <v>1</v>
      </c>
      <c r="AA1697" s="564">
        <v>1</v>
      </c>
      <c r="AB1697" s="564">
        <v>1</v>
      </c>
      <c r="AC1697" s="564">
        <v>1</v>
      </c>
      <c r="AD1697" s="564">
        <v>1</v>
      </c>
      <c r="AE1697" s="564">
        <v>1</v>
      </c>
      <c r="AF1697" s="564">
        <v>1</v>
      </c>
      <c r="AG1697" s="564">
        <v>1</v>
      </c>
      <c r="AH1697" s="564">
        <v>1</v>
      </c>
      <c r="AI1697" s="564">
        <v>1</v>
      </c>
      <c r="AJ1697" s="564">
        <v>1</v>
      </c>
      <c r="AK1697" s="564">
        <v>1</v>
      </c>
    </row>
    <row r="1698" spans="1:37">
      <c r="A1698">
        <v>1694</v>
      </c>
      <c r="B1698" s="564">
        <f t="shared" ca="1" si="162"/>
        <v>0</v>
      </c>
      <c r="C1698" s="564">
        <f t="shared" ca="1" si="157"/>
        <v>0</v>
      </c>
      <c r="D1698" s="564">
        <f t="shared" ca="1" si="160"/>
        <v>0</v>
      </c>
      <c r="E1698" s="564">
        <f t="shared" ca="1" si="158"/>
        <v>0</v>
      </c>
      <c r="F1698" s="564">
        <f t="shared" ca="1" si="161"/>
        <v>1</v>
      </c>
      <c r="G1698" s="564">
        <f t="shared" ca="1" si="159"/>
        <v>5.3839264632227799</v>
      </c>
      <c r="H1698" s="564">
        <v>0</v>
      </c>
      <c r="I1698" s="564">
        <v>0</v>
      </c>
      <c r="J1698" s="564">
        <v>0</v>
      </c>
      <c r="K1698" s="564">
        <v>0</v>
      </c>
      <c r="L1698" s="564">
        <v>0</v>
      </c>
      <c r="M1698" s="564">
        <v>0</v>
      </c>
      <c r="N1698" s="564">
        <v>0</v>
      </c>
      <c r="O1698" s="564">
        <v>0</v>
      </c>
      <c r="P1698" s="564">
        <v>0</v>
      </c>
      <c r="Q1698" s="564">
        <v>0</v>
      </c>
      <c r="R1698" s="564">
        <v>0</v>
      </c>
      <c r="S1698" s="564">
        <v>0</v>
      </c>
      <c r="T1698" s="564">
        <v>0</v>
      </c>
      <c r="U1698" s="564">
        <v>0</v>
      </c>
      <c r="V1698" s="564">
        <v>0</v>
      </c>
      <c r="W1698" s="564">
        <v>0</v>
      </c>
      <c r="X1698" s="564">
        <v>0</v>
      </c>
      <c r="Y1698" s="564">
        <v>0</v>
      </c>
      <c r="Z1698" s="564">
        <v>0</v>
      </c>
      <c r="AA1698" s="564">
        <v>0</v>
      </c>
      <c r="AB1698" s="564">
        <v>0</v>
      </c>
      <c r="AC1698" s="564">
        <v>0</v>
      </c>
      <c r="AD1698" s="564">
        <v>0</v>
      </c>
      <c r="AE1698" s="564">
        <v>0</v>
      </c>
      <c r="AF1698" s="564">
        <v>0</v>
      </c>
      <c r="AG1698" s="564">
        <v>0</v>
      </c>
      <c r="AH1698" s="564">
        <v>0</v>
      </c>
      <c r="AI1698" s="564">
        <v>0</v>
      </c>
      <c r="AJ1698" s="564">
        <v>0</v>
      </c>
      <c r="AK1698" s="564">
        <v>0</v>
      </c>
    </row>
    <row r="1699" spans="1:37">
      <c r="A1699">
        <v>1695</v>
      </c>
      <c r="B1699" s="564">
        <f t="shared" ca="1" si="162"/>
        <v>20</v>
      </c>
      <c r="C1699" s="564">
        <f t="shared" ca="1" si="157"/>
        <v>400</v>
      </c>
      <c r="D1699" s="564">
        <f t="shared" ca="1" si="160"/>
        <v>20</v>
      </c>
      <c r="E1699" s="564">
        <f t="shared" ca="1" si="158"/>
        <v>0</v>
      </c>
      <c r="F1699" s="564">
        <f t="shared" ca="1" si="161"/>
        <v>1</v>
      </c>
      <c r="G1699" s="564">
        <f t="shared" ca="1" si="159"/>
        <v>-1.6179000749832495</v>
      </c>
      <c r="H1699" s="564">
        <v>1</v>
      </c>
      <c r="I1699" s="564">
        <v>1</v>
      </c>
      <c r="J1699" s="564">
        <v>1</v>
      </c>
      <c r="K1699" s="564">
        <v>1</v>
      </c>
      <c r="L1699" s="564">
        <v>1</v>
      </c>
      <c r="M1699" s="564">
        <v>1</v>
      </c>
      <c r="N1699" s="564">
        <v>1</v>
      </c>
      <c r="O1699" s="564">
        <v>1</v>
      </c>
      <c r="P1699" s="564">
        <v>1</v>
      </c>
      <c r="Q1699" s="564">
        <v>1</v>
      </c>
      <c r="R1699" s="564">
        <v>1</v>
      </c>
      <c r="S1699" s="564">
        <v>1</v>
      </c>
      <c r="T1699" s="564">
        <v>1</v>
      </c>
      <c r="U1699" s="564">
        <v>1</v>
      </c>
      <c r="V1699" s="564">
        <v>1</v>
      </c>
      <c r="W1699" s="564">
        <v>1</v>
      </c>
      <c r="X1699" s="564">
        <v>1</v>
      </c>
      <c r="Y1699" s="564">
        <v>1</v>
      </c>
      <c r="Z1699" s="564">
        <v>1</v>
      </c>
      <c r="AA1699" s="564">
        <v>1</v>
      </c>
      <c r="AB1699" s="564">
        <v>1</v>
      </c>
      <c r="AC1699" s="564">
        <v>1</v>
      </c>
      <c r="AD1699" s="564">
        <v>1</v>
      </c>
      <c r="AE1699" s="564">
        <v>1</v>
      </c>
      <c r="AF1699" s="564">
        <v>1</v>
      </c>
      <c r="AG1699" s="564">
        <v>1</v>
      </c>
      <c r="AH1699" s="564">
        <v>1</v>
      </c>
      <c r="AI1699" s="564">
        <v>1</v>
      </c>
      <c r="AJ1699" s="564">
        <v>1</v>
      </c>
      <c r="AK1699" s="564">
        <v>1</v>
      </c>
    </row>
    <row r="1700" spans="1:37">
      <c r="A1700">
        <v>1696</v>
      </c>
      <c r="B1700" s="564">
        <f t="shared" ca="1" si="162"/>
        <v>20</v>
      </c>
      <c r="C1700" s="564">
        <f t="shared" ca="1" si="157"/>
        <v>400</v>
      </c>
      <c r="D1700" s="564">
        <f t="shared" ca="1" si="160"/>
        <v>20</v>
      </c>
      <c r="E1700" s="564">
        <f t="shared" ca="1" si="158"/>
        <v>0</v>
      </c>
      <c r="F1700" s="564">
        <f t="shared" ca="1" si="161"/>
        <v>1</v>
      </c>
      <c r="G1700" s="564">
        <f t="shared" ca="1" si="159"/>
        <v>5.7388391173032733</v>
      </c>
      <c r="H1700" s="564">
        <v>1</v>
      </c>
      <c r="I1700" s="564">
        <v>1</v>
      </c>
      <c r="J1700" s="564">
        <v>1</v>
      </c>
      <c r="K1700" s="564">
        <v>1</v>
      </c>
      <c r="L1700" s="564">
        <v>1</v>
      </c>
      <c r="M1700" s="564">
        <v>1</v>
      </c>
      <c r="N1700" s="564">
        <v>1</v>
      </c>
      <c r="O1700" s="564">
        <v>1</v>
      </c>
      <c r="P1700" s="564">
        <v>1</v>
      </c>
      <c r="Q1700" s="564">
        <v>1</v>
      </c>
      <c r="R1700" s="564">
        <v>1</v>
      </c>
      <c r="S1700" s="564">
        <v>1</v>
      </c>
      <c r="T1700" s="564">
        <v>1</v>
      </c>
      <c r="U1700" s="564">
        <v>1</v>
      </c>
      <c r="V1700" s="564">
        <v>1</v>
      </c>
      <c r="W1700" s="564">
        <v>1</v>
      </c>
      <c r="X1700" s="564">
        <v>1</v>
      </c>
      <c r="Y1700" s="564">
        <v>1</v>
      </c>
      <c r="Z1700" s="564">
        <v>1</v>
      </c>
      <c r="AA1700" s="564">
        <v>1</v>
      </c>
      <c r="AB1700" s="564">
        <v>1</v>
      </c>
      <c r="AC1700" s="564">
        <v>1</v>
      </c>
      <c r="AD1700" s="564">
        <v>1</v>
      </c>
      <c r="AE1700" s="564">
        <v>1</v>
      </c>
      <c r="AF1700" s="564">
        <v>1</v>
      </c>
      <c r="AG1700" s="564">
        <v>1</v>
      </c>
      <c r="AH1700" s="564">
        <v>1</v>
      </c>
      <c r="AI1700" s="564">
        <v>1</v>
      </c>
      <c r="AJ1700" s="564">
        <v>1</v>
      </c>
      <c r="AK1700" s="564">
        <v>1</v>
      </c>
    </row>
    <row r="1701" spans="1:37">
      <c r="A1701">
        <v>1697</v>
      </c>
      <c r="B1701" s="564">
        <f t="shared" ca="1" si="162"/>
        <v>0</v>
      </c>
      <c r="C1701" s="564">
        <f t="shared" ca="1" si="157"/>
        <v>0</v>
      </c>
      <c r="D1701" s="564">
        <f t="shared" ca="1" si="160"/>
        <v>0</v>
      </c>
      <c r="E1701" s="564">
        <f t="shared" ca="1" si="158"/>
        <v>0</v>
      </c>
      <c r="F1701" s="564">
        <f t="shared" ca="1" si="161"/>
        <v>1</v>
      </c>
      <c r="G1701" s="564">
        <f t="shared" ca="1" si="159"/>
        <v>3.2761288812988205</v>
      </c>
      <c r="H1701" s="564">
        <v>0</v>
      </c>
      <c r="I1701" s="564">
        <v>0</v>
      </c>
      <c r="J1701" s="564">
        <v>0</v>
      </c>
      <c r="K1701" s="564">
        <v>0</v>
      </c>
      <c r="L1701" s="564">
        <v>0</v>
      </c>
      <c r="M1701" s="564">
        <v>0</v>
      </c>
      <c r="N1701" s="564">
        <v>0</v>
      </c>
      <c r="O1701" s="564">
        <v>0</v>
      </c>
      <c r="P1701" s="564">
        <v>0</v>
      </c>
      <c r="Q1701" s="564">
        <v>0</v>
      </c>
      <c r="R1701" s="564">
        <v>0</v>
      </c>
      <c r="S1701" s="564">
        <v>0</v>
      </c>
      <c r="T1701" s="564">
        <v>0</v>
      </c>
      <c r="U1701" s="564">
        <v>0</v>
      </c>
      <c r="V1701" s="564">
        <v>0</v>
      </c>
      <c r="W1701" s="564">
        <v>0</v>
      </c>
      <c r="X1701" s="564">
        <v>0</v>
      </c>
      <c r="Y1701" s="564">
        <v>0</v>
      </c>
      <c r="Z1701" s="564">
        <v>0</v>
      </c>
      <c r="AA1701" s="564">
        <v>0</v>
      </c>
      <c r="AB1701" s="564">
        <v>0</v>
      </c>
      <c r="AC1701" s="564">
        <v>0</v>
      </c>
      <c r="AD1701" s="564">
        <v>0</v>
      </c>
      <c r="AE1701" s="564">
        <v>0</v>
      </c>
      <c r="AF1701" s="564">
        <v>0</v>
      </c>
      <c r="AG1701" s="564">
        <v>0</v>
      </c>
      <c r="AH1701" s="564">
        <v>0</v>
      </c>
      <c r="AI1701" s="564">
        <v>0</v>
      </c>
      <c r="AJ1701" s="564">
        <v>0</v>
      </c>
      <c r="AK1701" s="564">
        <v>0</v>
      </c>
    </row>
    <row r="1702" spans="1:37">
      <c r="A1702">
        <v>1698</v>
      </c>
      <c r="B1702" s="564">
        <f t="shared" ca="1" si="162"/>
        <v>16</v>
      </c>
      <c r="C1702" s="564">
        <f t="shared" ca="1" si="157"/>
        <v>256</v>
      </c>
      <c r="D1702" s="564">
        <f t="shared" ca="1" si="160"/>
        <v>16</v>
      </c>
      <c r="E1702" s="564">
        <f t="shared" ca="1" si="158"/>
        <v>3.1999999999999993</v>
      </c>
      <c r="F1702" s="564">
        <f t="shared" ca="1" si="161"/>
        <v>0.66315789473684217</v>
      </c>
      <c r="G1702" s="564">
        <f t="shared" ca="1" si="159"/>
        <v>4.848145608064792</v>
      </c>
      <c r="H1702" s="564">
        <v>1</v>
      </c>
      <c r="I1702" s="564">
        <v>1</v>
      </c>
      <c r="J1702" s="564">
        <v>1</v>
      </c>
      <c r="K1702" s="564">
        <v>0</v>
      </c>
      <c r="L1702" s="564">
        <v>1</v>
      </c>
      <c r="M1702" s="564">
        <v>1</v>
      </c>
      <c r="N1702" s="564">
        <v>1</v>
      </c>
      <c r="O1702" s="564">
        <v>1</v>
      </c>
      <c r="P1702" s="564">
        <v>0</v>
      </c>
      <c r="Q1702" s="564">
        <v>1</v>
      </c>
      <c r="R1702" s="564">
        <v>1</v>
      </c>
      <c r="S1702" s="564">
        <v>1</v>
      </c>
      <c r="T1702" s="564">
        <v>1</v>
      </c>
      <c r="U1702" s="564">
        <v>1</v>
      </c>
      <c r="V1702" s="564">
        <v>1</v>
      </c>
      <c r="W1702" s="564">
        <v>0</v>
      </c>
      <c r="X1702" s="564">
        <v>1</v>
      </c>
      <c r="Y1702" s="564">
        <v>1</v>
      </c>
      <c r="Z1702" s="564">
        <v>1</v>
      </c>
      <c r="AA1702" s="564">
        <v>0</v>
      </c>
      <c r="AB1702" s="564">
        <v>1</v>
      </c>
      <c r="AC1702" s="564">
        <v>1</v>
      </c>
      <c r="AD1702" s="564">
        <v>1</v>
      </c>
      <c r="AE1702" s="564">
        <v>0</v>
      </c>
      <c r="AF1702" s="564">
        <v>1</v>
      </c>
      <c r="AG1702" s="564">
        <v>1</v>
      </c>
      <c r="AH1702" s="564">
        <v>1</v>
      </c>
      <c r="AI1702" s="564">
        <v>1</v>
      </c>
      <c r="AJ1702" s="564">
        <v>0</v>
      </c>
      <c r="AK1702" s="564">
        <v>1</v>
      </c>
    </row>
    <row r="1703" spans="1:37">
      <c r="A1703">
        <v>1699</v>
      </c>
      <c r="B1703" s="564">
        <f t="shared" ca="1" si="162"/>
        <v>0</v>
      </c>
      <c r="C1703" s="564">
        <f t="shared" ca="1" si="157"/>
        <v>0</v>
      </c>
      <c r="D1703" s="564">
        <f t="shared" ca="1" si="160"/>
        <v>0</v>
      </c>
      <c r="E1703" s="564">
        <f t="shared" ca="1" si="158"/>
        <v>0</v>
      </c>
      <c r="F1703" s="564">
        <f t="shared" ca="1" si="161"/>
        <v>1</v>
      </c>
      <c r="G1703" s="564">
        <f t="shared" ca="1" si="159"/>
        <v>-1.3403301301240318</v>
      </c>
      <c r="H1703" s="564">
        <v>0</v>
      </c>
      <c r="I1703" s="564">
        <v>0</v>
      </c>
      <c r="J1703" s="564">
        <v>0</v>
      </c>
      <c r="K1703" s="564">
        <v>0</v>
      </c>
      <c r="L1703" s="564">
        <v>0</v>
      </c>
      <c r="M1703" s="564">
        <v>0</v>
      </c>
      <c r="N1703" s="564">
        <v>0</v>
      </c>
      <c r="O1703" s="564">
        <v>0</v>
      </c>
      <c r="P1703" s="564">
        <v>0</v>
      </c>
      <c r="Q1703" s="564">
        <v>0</v>
      </c>
      <c r="R1703" s="564">
        <v>0</v>
      </c>
      <c r="S1703" s="564">
        <v>0</v>
      </c>
      <c r="T1703" s="564">
        <v>0</v>
      </c>
      <c r="U1703" s="564">
        <v>0</v>
      </c>
      <c r="V1703" s="564">
        <v>0</v>
      </c>
      <c r="W1703" s="564">
        <v>0</v>
      </c>
      <c r="X1703" s="564">
        <v>0</v>
      </c>
      <c r="Y1703" s="564">
        <v>0</v>
      </c>
      <c r="Z1703" s="564">
        <v>0</v>
      </c>
      <c r="AA1703" s="564">
        <v>0</v>
      </c>
      <c r="AB1703" s="564">
        <v>0</v>
      </c>
      <c r="AC1703" s="564">
        <v>0</v>
      </c>
      <c r="AD1703" s="564">
        <v>0</v>
      </c>
      <c r="AE1703" s="564">
        <v>0</v>
      </c>
      <c r="AF1703" s="564">
        <v>0</v>
      </c>
      <c r="AG1703" s="564">
        <v>0</v>
      </c>
      <c r="AH1703" s="564">
        <v>0</v>
      </c>
      <c r="AI1703" s="564">
        <v>0</v>
      </c>
      <c r="AJ1703" s="564">
        <v>0</v>
      </c>
      <c r="AK1703" s="564">
        <v>0</v>
      </c>
    </row>
    <row r="1704" spans="1:37">
      <c r="A1704">
        <v>1700</v>
      </c>
      <c r="B1704" s="564">
        <f t="shared" ca="1" si="162"/>
        <v>0</v>
      </c>
      <c r="C1704" s="564">
        <f t="shared" ca="1" si="157"/>
        <v>0</v>
      </c>
      <c r="D1704" s="564">
        <f t="shared" ca="1" si="160"/>
        <v>0</v>
      </c>
      <c r="E1704" s="564">
        <f t="shared" ca="1" si="158"/>
        <v>0</v>
      </c>
      <c r="F1704" s="564">
        <f t="shared" ca="1" si="161"/>
        <v>1</v>
      </c>
      <c r="G1704" s="564">
        <f t="shared" ca="1" si="159"/>
        <v>2.1947274207857301</v>
      </c>
      <c r="H1704" s="564">
        <v>0</v>
      </c>
      <c r="I1704" s="564">
        <v>0</v>
      </c>
      <c r="J1704" s="564">
        <v>0</v>
      </c>
      <c r="K1704" s="564">
        <v>0</v>
      </c>
      <c r="L1704" s="564">
        <v>0</v>
      </c>
      <c r="M1704" s="564">
        <v>0</v>
      </c>
      <c r="N1704" s="564">
        <v>0</v>
      </c>
      <c r="O1704" s="564">
        <v>0</v>
      </c>
      <c r="P1704" s="564">
        <v>0</v>
      </c>
      <c r="Q1704" s="564">
        <v>0</v>
      </c>
      <c r="R1704" s="564">
        <v>0</v>
      </c>
      <c r="S1704" s="564">
        <v>0</v>
      </c>
      <c r="T1704" s="564">
        <v>0</v>
      </c>
      <c r="U1704" s="564">
        <v>0</v>
      </c>
      <c r="V1704" s="564">
        <v>0</v>
      </c>
      <c r="W1704" s="564">
        <v>0</v>
      </c>
      <c r="X1704" s="564">
        <v>0</v>
      </c>
      <c r="Y1704" s="564">
        <v>0</v>
      </c>
      <c r="Z1704" s="564">
        <v>0</v>
      </c>
      <c r="AA1704" s="564">
        <v>0</v>
      </c>
      <c r="AB1704" s="564">
        <v>0</v>
      </c>
      <c r="AC1704" s="564">
        <v>0</v>
      </c>
      <c r="AD1704" s="564">
        <v>0</v>
      </c>
      <c r="AE1704" s="564">
        <v>0</v>
      </c>
      <c r="AF1704" s="564">
        <v>0</v>
      </c>
      <c r="AG1704" s="564">
        <v>0</v>
      </c>
      <c r="AH1704" s="564">
        <v>0</v>
      </c>
      <c r="AI1704" s="564">
        <v>0</v>
      </c>
      <c r="AJ1704" s="564">
        <v>0</v>
      </c>
      <c r="AK1704" s="564">
        <v>0</v>
      </c>
    </row>
    <row r="1705" spans="1:37">
      <c r="A1705">
        <v>1701</v>
      </c>
      <c r="B1705" s="564">
        <f t="shared" ca="1" si="162"/>
        <v>20</v>
      </c>
      <c r="C1705" s="564">
        <f t="shared" ca="1" si="157"/>
        <v>400</v>
      </c>
      <c r="D1705" s="564">
        <f t="shared" ca="1" si="160"/>
        <v>20</v>
      </c>
      <c r="E1705" s="564">
        <f t="shared" ca="1" si="158"/>
        <v>0</v>
      </c>
      <c r="F1705" s="564">
        <f t="shared" ca="1" si="161"/>
        <v>1</v>
      </c>
      <c r="G1705" s="564">
        <f t="shared" ca="1" si="159"/>
        <v>-0.53871183539337064</v>
      </c>
      <c r="H1705" s="564">
        <v>1</v>
      </c>
      <c r="I1705" s="564">
        <v>1</v>
      </c>
      <c r="J1705" s="564">
        <v>1</v>
      </c>
      <c r="K1705" s="564">
        <v>1</v>
      </c>
      <c r="L1705" s="564">
        <v>1</v>
      </c>
      <c r="M1705" s="564">
        <v>1</v>
      </c>
      <c r="N1705" s="564">
        <v>1</v>
      </c>
      <c r="O1705" s="564">
        <v>1</v>
      </c>
      <c r="P1705" s="564">
        <v>1</v>
      </c>
      <c r="Q1705" s="564">
        <v>1</v>
      </c>
      <c r="R1705" s="564">
        <v>1</v>
      </c>
      <c r="S1705" s="564">
        <v>1</v>
      </c>
      <c r="T1705" s="564">
        <v>1</v>
      </c>
      <c r="U1705" s="564">
        <v>1</v>
      </c>
      <c r="V1705" s="564">
        <v>1</v>
      </c>
      <c r="W1705" s="564">
        <v>1</v>
      </c>
      <c r="X1705" s="564">
        <v>1</v>
      </c>
      <c r="Y1705" s="564">
        <v>1</v>
      </c>
      <c r="Z1705" s="564">
        <v>1</v>
      </c>
      <c r="AA1705" s="564">
        <v>1</v>
      </c>
      <c r="AB1705" s="564">
        <v>1</v>
      </c>
      <c r="AC1705" s="564">
        <v>1</v>
      </c>
      <c r="AD1705" s="564">
        <v>1</v>
      </c>
      <c r="AE1705" s="564">
        <v>1</v>
      </c>
      <c r="AF1705" s="564">
        <v>1</v>
      </c>
      <c r="AG1705" s="564">
        <v>1</v>
      </c>
      <c r="AH1705" s="564">
        <v>1</v>
      </c>
      <c r="AI1705" s="564">
        <v>1</v>
      </c>
      <c r="AJ1705" s="564">
        <v>1</v>
      </c>
      <c r="AK1705" s="564">
        <v>1</v>
      </c>
    </row>
    <row r="1706" spans="1:37">
      <c r="A1706">
        <v>1702</v>
      </c>
      <c r="B1706" s="564">
        <f t="shared" ca="1" si="162"/>
        <v>20</v>
      </c>
      <c r="C1706" s="564">
        <f t="shared" ca="1" si="157"/>
        <v>400</v>
      </c>
      <c r="D1706" s="564">
        <f t="shared" ca="1" si="160"/>
        <v>20</v>
      </c>
      <c r="E1706" s="564">
        <f t="shared" ca="1" si="158"/>
        <v>0</v>
      </c>
      <c r="F1706" s="564">
        <f t="shared" ca="1" si="161"/>
        <v>1</v>
      </c>
      <c r="G1706" s="564">
        <f t="shared" ca="1" si="159"/>
        <v>-0.95860386749719351</v>
      </c>
      <c r="H1706" s="564">
        <v>1</v>
      </c>
      <c r="I1706" s="564">
        <v>1</v>
      </c>
      <c r="J1706" s="564">
        <v>1</v>
      </c>
      <c r="K1706" s="564">
        <v>1</v>
      </c>
      <c r="L1706" s="564">
        <v>1</v>
      </c>
      <c r="M1706" s="564">
        <v>1</v>
      </c>
      <c r="N1706" s="564">
        <v>1</v>
      </c>
      <c r="O1706" s="564">
        <v>1</v>
      </c>
      <c r="P1706" s="564">
        <v>1</v>
      </c>
      <c r="Q1706" s="564">
        <v>1</v>
      </c>
      <c r="R1706" s="564">
        <v>1</v>
      </c>
      <c r="S1706" s="564">
        <v>1</v>
      </c>
      <c r="T1706" s="564">
        <v>1</v>
      </c>
      <c r="U1706" s="564">
        <v>1</v>
      </c>
      <c r="V1706" s="564">
        <v>1</v>
      </c>
      <c r="W1706" s="564">
        <v>1</v>
      </c>
      <c r="X1706" s="564">
        <v>1</v>
      </c>
      <c r="Y1706" s="564">
        <v>1</v>
      </c>
      <c r="Z1706" s="564">
        <v>1</v>
      </c>
      <c r="AA1706" s="564">
        <v>1</v>
      </c>
      <c r="AB1706" s="564">
        <v>1</v>
      </c>
      <c r="AC1706" s="564">
        <v>1</v>
      </c>
      <c r="AD1706" s="564">
        <v>1</v>
      </c>
      <c r="AE1706" s="564">
        <v>1</v>
      </c>
      <c r="AF1706" s="564">
        <v>1</v>
      </c>
      <c r="AG1706" s="564">
        <v>1</v>
      </c>
      <c r="AH1706" s="564">
        <v>1</v>
      </c>
      <c r="AI1706" s="564">
        <v>1</v>
      </c>
      <c r="AJ1706" s="564">
        <v>1</v>
      </c>
      <c r="AK1706" s="564">
        <v>1</v>
      </c>
    </row>
    <row r="1707" spans="1:37">
      <c r="A1707">
        <v>1703</v>
      </c>
      <c r="B1707" s="564">
        <f t="shared" ca="1" si="162"/>
        <v>20</v>
      </c>
      <c r="C1707" s="564">
        <f t="shared" ca="1" si="157"/>
        <v>400</v>
      </c>
      <c r="D1707" s="564">
        <f t="shared" ca="1" si="160"/>
        <v>20</v>
      </c>
      <c r="E1707" s="564">
        <f t="shared" ca="1" si="158"/>
        <v>0</v>
      </c>
      <c r="F1707" s="564">
        <f t="shared" ca="1" si="161"/>
        <v>1</v>
      </c>
      <c r="G1707" s="564">
        <f t="shared" ca="1" si="159"/>
        <v>6.0651036324000476</v>
      </c>
      <c r="H1707" s="564">
        <v>1</v>
      </c>
      <c r="I1707" s="564">
        <v>1</v>
      </c>
      <c r="J1707" s="564">
        <v>1</v>
      </c>
      <c r="K1707" s="564">
        <v>1</v>
      </c>
      <c r="L1707" s="564">
        <v>1</v>
      </c>
      <c r="M1707" s="564">
        <v>1</v>
      </c>
      <c r="N1707" s="564">
        <v>1</v>
      </c>
      <c r="O1707" s="564">
        <v>1</v>
      </c>
      <c r="P1707" s="564">
        <v>1</v>
      </c>
      <c r="Q1707" s="564">
        <v>1</v>
      </c>
      <c r="R1707" s="564">
        <v>1</v>
      </c>
      <c r="S1707" s="564">
        <v>1</v>
      </c>
      <c r="T1707" s="564">
        <v>1</v>
      </c>
      <c r="U1707" s="564">
        <v>1</v>
      </c>
      <c r="V1707" s="564">
        <v>1</v>
      </c>
      <c r="W1707" s="564">
        <v>1</v>
      </c>
      <c r="X1707" s="564">
        <v>1</v>
      </c>
      <c r="Y1707" s="564">
        <v>1</v>
      </c>
      <c r="Z1707" s="564">
        <v>1</v>
      </c>
      <c r="AA1707" s="564">
        <v>1</v>
      </c>
      <c r="AB1707" s="564">
        <v>1</v>
      </c>
      <c r="AC1707" s="564">
        <v>1</v>
      </c>
      <c r="AD1707" s="564">
        <v>1</v>
      </c>
      <c r="AE1707" s="564">
        <v>1</v>
      </c>
      <c r="AF1707" s="564">
        <v>1</v>
      </c>
      <c r="AG1707" s="564">
        <v>1</v>
      </c>
      <c r="AH1707" s="564">
        <v>1</v>
      </c>
      <c r="AI1707" s="564">
        <v>1</v>
      </c>
      <c r="AJ1707" s="564">
        <v>1</v>
      </c>
      <c r="AK1707" s="564">
        <v>1</v>
      </c>
    </row>
    <row r="1708" spans="1:37">
      <c r="A1708">
        <v>1704</v>
      </c>
      <c r="B1708" s="564">
        <f t="shared" ca="1" si="162"/>
        <v>2</v>
      </c>
      <c r="C1708" s="564">
        <f t="shared" ca="1" si="157"/>
        <v>4</v>
      </c>
      <c r="D1708" s="564">
        <f t="shared" ca="1" si="160"/>
        <v>2</v>
      </c>
      <c r="E1708" s="564">
        <f t="shared" ca="1" si="158"/>
        <v>1.8</v>
      </c>
      <c r="F1708" s="564">
        <f t="shared" ca="1" si="161"/>
        <v>0.81052631578947365</v>
      </c>
      <c r="G1708" s="564">
        <f t="shared" ca="1" si="159"/>
        <v>-5.6514050292246072</v>
      </c>
      <c r="H1708" s="564">
        <v>0</v>
      </c>
      <c r="I1708" s="564">
        <v>0</v>
      </c>
      <c r="J1708" s="564">
        <v>0</v>
      </c>
      <c r="K1708" s="564">
        <v>1</v>
      </c>
      <c r="L1708" s="564">
        <v>0</v>
      </c>
      <c r="M1708" s="564">
        <v>0</v>
      </c>
      <c r="N1708" s="564">
        <v>0</v>
      </c>
      <c r="O1708" s="564">
        <v>0</v>
      </c>
      <c r="P1708" s="564">
        <v>0</v>
      </c>
      <c r="Q1708" s="564">
        <v>0</v>
      </c>
      <c r="R1708" s="564">
        <v>0</v>
      </c>
      <c r="S1708" s="564">
        <v>0</v>
      </c>
      <c r="T1708" s="564">
        <v>0</v>
      </c>
      <c r="U1708" s="564">
        <v>0</v>
      </c>
      <c r="V1708" s="564">
        <v>0</v>
      </c>
      <c r="W1708" s="564">
        <v>0</v>
      </c>
      <c r="X1708" s="564">
        <v>1</v>
      </c>
      <c r="Y1708" s="564">
        <v>0</v>
      </c>
      <c r="Z1708" s="564">
        <v>0</v>
      </c>
      <c r="AA1708" s="564">
        <v>0</v>
      </c>
      <c r="AB1708" s="564">
        <v>0</v>
      </c>
      <c r="AC1708" s="564">
        <v>0</v>
      </c>
      <c r="AD1708" s="564">
        <v>0</v>
      </c>
      <c r="AE1708" s="564">
        <v>0</v>
      </c>
      <c r="AF1708" s="564">
        <v>0</v>
      </c>
      <c r="AG1708" s="564">
        <v>0</v>
      </c>
      <c r="AH1708" s="564">
        <v>0</v>
      </c>
      <c r="AI1708" s="564">
        <v>0</v>
      </c>
      <c r="AJ1708" s="564">
        <v>0</v>
      </c>
      <c r="AK1708" s="564">
        <v>0</v>
      </c>
    </row>
    <row r="1709" spans="1:37">
      <c r="A1709">
        <v>1705</v>
      </c>
      <c r="B1709" s="564">
        <f t="shared" ca="1" si="162"/>
        <v>20</v>
      </c>
      <c r="C1709" s="564">
        <f t="shared" ca="1" si="157"/>
        <v>400</v>
      </c>
      <c r="D1709" s="564">
        <f t="shared" ca="1" si="160"/>
        <v>20</v>
      </c>
      <c r="E1709" s="564">
        <f t="shared" ca="1" si="158"/>
        <v>0</v>
      </c>
      <c r="F1709" s="564">
        <f t="shared" ca="1" si="161"/>
        <v>1</v>
      </c>
      <c r="G1709" s="564">
        <f t="shared" ca="1" si="159"/>
        <v>7.6087382046223979</v>
      </c>
      <c r="H1709" s="564">
        <v>1</v>
      </c>
      <c r="I1709" s="564">
        <v>1</v>
      </c>
      <c r="J1709" s="564">
        <v>1</v>
      </c>
      <c r="K1709" s="564">
        <v>1</v>
      </c>
      <c r="L1709" s="564">
        <v>1</v>
      </c>
      <c r="M1709" s="564">
        <v>1</v>
      </c>
      <c r="N1709" s="564">
        <v>1</v>
      </c>
      <c r="O1709" s="564">
        <v>1</v>
      </c>
      <c r="P1709" s="564">
        <v>1</v>
      </c>
      <c r="Q1709" s="564">
        <v>1</v>
      </c>
      <c r="R1709" s="564">
        <v>1</v>
      </c>
      <c r="S1709" s="564">
        <v>1</v>
      </c>
      <c r="T1709" s="564">
        <v>1</v>
      </c>
      <c r="U1709" s="564">
        <v>1</v>
      </c>
      <c r="V1709" s="564">
        <v>1</v>
      </c>
      <c r="W1709" s="564">
        <v>1</v>
      </c>
      <c r="X1709" s="564">
        <v>1</v>
      </c>
      <c r="Y1709" s="564">
        <v>1</v>
      </c>
      <c r="Z1709" s="564">
        <v>1</v>
      </c>
      <c r="AA1709" s="564">
        <v>1</v>
      </c>
      <c r="AB1709" s="564">
        <v>1</v>
      </c>
      <c r="AC1709" s="564">
        <v>1</v>
      </c>
      <c r="AD1709" s="564">
        <v>1</v>
      </c>
      <c r="AE1709" s="564">
        <v>1</v>
      </c>
      <c r="AF1709" s="564">
        <v>1</v>
      </c>
      <c r="AG1709" s="564">
        <v>1</v>
      </c>
      <c r="AH1709" s="564">
        <v>1</v>
      </c>
      <c r="AI1709" s="564">
        <v>1</v>
      </c>
      <c r="AJ1709" s="564">
        <v>1</v>
      </c>
      <c r="AK1709" s="564">
        <v>1</v>
      </c>
    </row>
    <row r="1710" spans="1:37">
      <c r="A1710">
        <v>1706</v>
      </c>
      <c r="B1710" s="564">
        <f t="shared" ca="1" si="162"/>
        <v>20</v>
      </c>
      <c r="C1710" s="564">
        <f t="shared" ca="1" si="157"/>
        <v>400</v>
      </c>
      <c r="D1710" s="564">
        <f t="shared" ca="1" si="160"/>
        <v>20</v>
      </c>
      <c r="E1710" s="564">
        <f t="shared" ca="1" si="158"/>
        <v>0</v>
      </c>
      <c r="F1710" s="564">
        <f t="shared" ca="1" si="161"/>
        <v>1</v>
      </c>
      <c r="G1710" s="564">
        <f t="shared" ca="1" si="159"/>
        <v>4.7067442732276055</v>
      </c>
      <c r="H1710" s="564">
        <v>1</v>
      </c>
      <c r="I1710" s="564">
        <v>1</v>
      </c>
      <c r="J1710" s="564">
        <v>1</v>
      </c>
      <c r="K1710" s="564">
        <v>1</v>
      </c>
      <c r="L1710" s="564">
        <v>1</v>
      </c>
      <c r="M1710" s="564">
        <v>1</v>
      </c>
      <c r="N1710" s="564">
        <v>1</v>
      </c>
      <c r="O1710" s="564">
        <v>1</v>
      </c>
      <c r="P1710" s="564">
        <v>1</v>
      </c>
      <c r="Q1710" s="564">
        <v>1</v>
      </c>
      <c r="R1710" s="564">
        <v>1</v>
      </c>
      <c r="S1710" s="564">
        <v>1</v>
      </c>
      <c r="T1710" s="564">
        <v>1</v>
      </c>
      <c r="U1710" s="564">
        <v>1</v>
      </c>
      <c r="V1710" s="564">
        <v>1</v>
      </c>
      <c r="W1710" s="564">
        <v>1</v>
      </c>
      <c r="X1710" s="564">
        <v>1</v>
      </c>
      <c r="Y1710" s="564">
        <v>1</v>
      </c>
      <c r="Z1710" s="564">
        <v>1</v>
      </c>
      <c r="AA1710" s="564">
        <v>1</v>
      </c>
      <c r="AB1710" s="564">
        <v>1</v>
      </c>
      <c r="AC1710" s="564">
        <v>1</v>
      </c>
      <c r="AD1710" s="564">
        <v>1</v>
      </c>
      <c r="AE1710" s="564">
        <v>1</v>
      </c>
      <c r="AF1710" s="564">
        <v>1</v>
      </c>
      <c r="AG1710" s="564">
        <v>1</v>
      </c>
      <c r="AH1710" s="564">
        <v>1</v>
      </c>
      <c r="AI1710" s="564">
        <v>1</v>
      </c>
      <c r="AJ1710" s="564">
        <v>1</v>
      </c>
      <c r="AK1710" s="564">
        <v>1</v>
      </c>
    </row>
    <row r="1711" spans="1:37">
      <c r="A1711">
        <v>1707</v>
      </c>
      <c r="B1711" s="564">
        <f t="shared" ca="1" si="162"/>
        <v>0</v>
      </c>
      <c r="C1711" s="564">
        <f t="shared" ca="1" si="157"/>
        <v>0</v>
      </c>
      <c r="D1711" s="564">
        <f t="shared" ca="1" si="160"/>
        <v>0</v>
      </c>
      <c r="E1711" s="564">
        <f t="shared" ca="1" si="158"/>
        <v>0</v>
      </c>
      <c r="F1711" s="564">
        <f t="shared" ca="1" si="161"/>
        <v>1</v>
      </c>
      <c r="G1711" s="564">
        <f t="shared" ca="1" si="159"/>
        <v>2.193060145121239</v>
      </c>
      <c r="H1711" s="564">
        <v>0</v>
      </c>
      <c r="I1711" s="564">
        <v>0</v>
      </c>
      <c r="J1711" s="564">
        <v>0</v>
      </c>
      <c r="K1711" s="564">
        <v>0</v>
      </c>
      <c r="L1711" s="564">
        <v>0</v>
      </c>
      <c r="M1711" s="564">
        <v>0</v>
      </c>
      <c r="N1711" s="564">
        <v>0</v>
      </c>
      <c r="O1711" s="564">
        <v>0</v>
      </c>
      <c r="P1711" s="564">
        <v>0</v>
      </c>
      <c r="Q1711" s="564">
        <v>0</v>
      </c>
      <c r="R1711" s="564">
        <v>0</v>
      </c>
      <c r="S1711" s="564">
        <v>0</v>
      </c>
      <c r="T1711" s="564">
        <v>0</v>
      </c>
      <c r="U1711" s="564">
        <v>0</v>
      </c>
      <c r="V1711" s="564">
        <v>0</v>
      </c>
      <c r="W1711" s="564">
        <v>0</v>
      </c>
      <c r="X1711" s="564">
        <v>0</v>
      </c>
      <c r="Y1711" s="564">
        <v>0</v>
      </c>
      <c r="Z1711" s="564">
        <v>0</v>
      </c>
      <c r="AA1711" s="564">
        <v>0</v>
      </c>
      <c r="AB1711" s="564">
        <v>0</v>
      </c>
      <c r="AC1711" s="564">
        <v>0</v>
      </c>
      <c r="AD1711" s="564">
        <v>0</v>
      </c>
      <c r="AE1711" s="564">
        <v>0</v>
      </c>
      <c r="AF1711" s="564">
        <v>0</v>
      </c>
      <c r="AG1711" s="564">
        <v>0</v>
      </c>
      <c r="AH1711" s="564">
        <v>0</v>
      </c>
      <c r="AI1711" s="564">
        <v>0</v>
      </c>
      <c r="AJ1711" s="564">
        <v>0</v>
      </c>
      <c r="AK1711" s="564">
        <v>0</v>
      </c>
    </row>
    <row r="1712" spans="1:37">
      <c r="A1712">
        <v>1708</v>
      </c>
      <c r="B1712" s="564">
        <f t="shared" ca="1" si="162"/>
        <v>4</v>
      </c>
      <c r="C1712" s="564">
        <f t="shared" ca="1" si="157"/>
        <v>16</v>
      </c>
      <c r="D1712" s="564">
        <f t="shared" ca="1" si="160"/>
        <v>4</v>
      </c>
      <c r="E1712" s="564">
        <f t="shared" ca="1" si="158"/>
        <v>3.2</v>
      </c>
      <c r="F1712" s="564">
        <f t="shared" ca="1" si="161"/>
        <v>0.66315789473684217</v>
      </c>
      <c r="G1712" s="564">
        <f t="shared" ca="1" si="159"/>
        <v>3.8437454851349298</v>
      </c>
      <c r="H1712" s="564">
        <v>0</v>
      </c>
      <c r="I1712" s="564">
        <v>0</v>
      </c>
      <c r="J1712" s="564">
        <v>1</v>
      </c>
      <c r="K1712" s="564">
        <v>0</v>
      </c>
      <c r="L1712" s="564">
        <v>0</v>
      </c>
      <c r="M1712" s="564">
        <v>0</v>
      </c>
      <c r="N1712" s="564">
        <v>0</v>
      </c>
      <c r="O1712" s="564">
        <v>0</v>
      </c>
      <c r="P1712" s="564">
        <v>0</v>
      </c>
      <c r="Q1712" s="564">
        <v>1</v>
      </c>
      <c r="R1712" s="564">
        <v>0</v>
      </c>
      <c r="S1712" s="564">
        <v>0</v>
      </c>
      <c r="T1712" s="564">
        <v>0</v>
      </c>
      <c r="U1712" s="564">
        <v>0</v>
      </c>
      <c r="V1712" s="564">
        <v>0</v>
      </c>
      <c r="W1712" s="564">
        <v>1</v>
      </c>
      <c r="X1712" s="564">
        <v>0</v>
      </c>
      <c r="Y1712" s="564">
        <v>0</v>
      </c>
      <c r="Z1712" s="564">
        <v>1</v>
      </c>
      <c r="AA1712" s="564">
        <v>0</v>
      </c>
      <c r="AB1712" s="564">
        <v>1</v>
      </c>
      <c r="AC1712" s="564">
        <v>0</v>
      </c>
      <c r="AD1712" s="564">
        <v>0</v>
      </c>
      <c r="AE1712" s="564">
        <v>1</v>
      </c>
      <c r="AF1712" s="564">
        <v>0</v>
      </c>
      <c r="AG1712" s="564">
        <v>0</v>
      </c>
      <c r="AH1712" s="564">
        <v>0</v>
      </c>
      <c r="AI1712" s="564">
        <v>0</v>
      </c>
      <c r="AJ1712" s="564">
        <v>0</v>
      </c>
      <c r="AK1712" s="564">
        <v>0</v>
      </c>
    </row>
    <row r="1713" spans="1:37">
      <c r="A1713">
        <v>1709</v>
      </c>
      <c r="B1713" s="564">
        <f t="shared" ca="1" si="162"/>
        <v>20</v>
      </c>
      <c r="C1713" s="564">
        <f t="shared" ca="1" si="157"/>
        <v>400</v>
      </c>
      <c r="D1713" s="564">
        <f t="shared" ca="1" si="160"/>
        <v>20</v>
      </c>
      <c r="E1713" s="564">
        <f t="shared" ca="1" si="158"/>
        <v>0</v>
      </c>
      <c r="F1713" s="564">
        <f t="shared" ca="1" si="161"/>
        <v>1</v>
      </c>
      <c r="G1713" s="564">
        <f t="shared" ca="1" si="159"/>
        <v>8.3303493214576232</v>
      </c>
      <c r="H1713" s="564">
        <v>1</v>
      </c>
      <c r="I1713" s="564">
        <v>1</v>
      </c>
      <c r="J1713" s="564">
        <v>1</v>
      </c>
      <c r="K1713" s="564">
        <v>1</v>
      </c>
      <c r="L1713" s="564">
        <v>1</v>
      </c>
      <c r="M1713" s="564">
        <v>1</v>
      </c>
      <c r="N1713" s="564">
        <v>1</v>
      </c>
      <c r="O1713" s="564">
        <v>1</v>
      </c>
      <c r="P1713" s="564">
        <v>1</v>
      </c>
      <c r="Q1713" s="564">
        <v>1</v>
      </c>
      <c r="R1713" s="564">
        <v>1</v>
      </c>
      <c r="S1713" s="564">
        <v>1</v>
      </c>
      <c r="T1713" s="564">
        <v>1</v>
      </c>
      <c r="U1713" s="564">
        <v>1</v>
      </c>
      <c r="V1713" s="564">
        <v>1</v>
      </c>
      <c r="W1713" s="564">
        <v>1</v>
      </c>
      <c r="X1713" s="564">
        <v>1</v>
      </c>
      <c r="Y1713" s="564">
        <v>1</v>
      </c>
      <c r="Z1713" s="564">
        <v>1</v>
      </c>
      <c r="AA1713" s="564">
        <v>1</v>
      </c>
      <c r="AB1713" s="564">
        <v>1</v>
      </c>
      <c r="AC1713" s="564">
        <v>1</v>
      </c>
      <c r="AD1713" s="564">
        <v>1</v>
      </c>
      <c r="AE1713" s="564">
        <v>1</v>
      </c>
      <c r="AF1713" s="564">
        <v>1</v>
      </c>
      <c r="AG1713" s="564">
        <v>1</v>
      </c>
      <c r="AH1713" s="564">
        <v>1</v>
      </c>
      <c r="AI1713" s="564">
        <v>1</v>
      </c>
      <c r="AJ1713" s="564">
        <v>1</v>
      </c>
      <c r="AK1713" s="564">
        <v>1</v>
      </c>
    </row>
    <row r="1714" spans="1:37">
      <c r="A1714">
        <v>1710</v>
      </c>
      <c r="B1714" s="564">
        <f t="shared" ca="1" si="162"/>
        <v>20</v>
      </c>
      <c r="C1714" s="564">
        <f t="shared" ca="1" si="157"/>
        <v>400</v>
      </c>
      <c r="D1714" s="564">
        <f t="shared" ca="1" si="160"/>
        <v>20</v>
      </c>
      <c r="E1714" s="564">
        <f t="shared" ca="1" si="158"/>
        <v>0</v>
      </c>
      <c r="F1714" s="564">
        <f t="shared" ca="1" si="161"/>
        <v>1</v>
      </c>
      <c r="G1714" s="564">
        <f t="shared" ca="1" si="159"/>
        <v>-3.8938748746550949</v>
      </c>
      <c r="H1714" s="564">
        <v>1</v>
      </c>
      <c r="I1714" s="564">
        <v>1</v>
      </c>
      <c r="J1714" s="564">
        <v>1</v>
      </c>
      <c r="K1714" s="564">
        <v>1</v>
      </c>
      <c r="L1714" s="564">
        <v>1</v>
      </c>
      <c r="M1714" s="564">
        <v>1</v>
      </c>
      <c r="N1714" s="564">
        <v>1</v>
      </c>
      <c r="O1714" s="564">
        <v>1</v>
      </c>
      <c r="P1714" s="564">
        <v>1</v>
      </c>
      <c r="Q1714" s="564">
        <v>1</v>
      </c>
      <c r="R1714" s="564">
        <v>1</v>
      </c>
      <c r="S1714" s="564">
        <v>1</v>
      </c>
      <c r="T1714" s="564">
        <v>1</v>
      </c>
      <c r="U1714" s="564">
        <v>1</v>
      </c>
      <c r="V1714" s="564">
        <v>1</v>
      </c>
      <c r="W1714" s="564">
        <v>1</v>
      </c>
      <c r="X1714" s="564">
        <v>1</v>
      </c>
      <c r="Y1714" s="564">
        <v>1</v>
      </c>
      <c r="Z1714" s="564">
        <v>1</v>
      </c>
      <c r="AA1714" s="564">
        <v>1</v>
      </c>
      <c r="AB1714" s="564">
        <v>1</v>
      </c>
      <c r="AC1714" s="564">
        <v>1</v>
      </c>
      <c r="AD1714" s="564">
        <v>1</v>
      </c>
      <c r="AE1714" s="564">
        <v>1</v>
      </c>
      <c r="AF1714" s="564">
        <v>1</v>
      </c>
      <c r="AG1714" s="564">
        <v>1</v>
      </c>
      <c r="AH1714" s="564">
        <v>1</v>
      </c>
      <c r="AI1714" s="564">
        <v>1</v>
      </c>
      <c r="AJ1714" s="564">
        <v>1</v>
      </c>
      <c r="AK1714" s="564">
        <v>1</v>
      </c>
    </row>
    <row r="1715" spans="1:37">
      <c r="A1715">
        <v>1711</v>
      </c>
      <c r="B1715" s="564">
        <f t="shared" ca="1" si="162"/>
        <v>0</v>
      </c>
      <c r="C1715" s="564">
        <f t="shared" ca="1" si="157"/>
        <v>0</v>
      </c>
      <c r="D1715" s="564">
        <f t="shared" ca="1" si="160"/>
        <v>0</v>
      </c>
      <c r="E1715" s="564">
        <f t="shared" ca="1" si="158"/>
        <v>0</v>
      </c>
      <c r="F1715" s="564">
        <f t="shared" ca="1" si="161"/>
        <v>1</v>
      </c>
      <c r="G1715" s="564">
        <f t="shared" ca="1" si="159"/>
        <v>3.2314942645744287</v>
      </c>
      <c r="H1715" s="564">
        <v>0</v>
      </c>
      <c r="I1715" s="564">
        <v>0</v>
      </c>
      <c r="J1715" s="564">
        <v>0</v>
      </c>
      <c r="K1715" s="564">
        <v>0</v>
      </c>
      <c r="L1715" s="564">
        <v>0</v>
      </c>
      <c r="M1715" s="564">
        <v>0</v>
      </c>
      <c r="N1715" s="564">
        <v>0</v>
      </c>
      <c r="O1715" s="564">
        <v>0</v>
      </c>
      <c r="P1715" s="564">
        <v>0</v>
      </c>
      <c r="Q1715" s="564">
        <v>0</v>
      </c>
      <c r="R1715" s="564">
        <v>0</v>
      </c>
      <c r="S1715" s="564">
        <v>0</v>
      </c>
      <c r="T1715" s="564">
        <v>0</v>
      </c>
      <c r="U1715" s="564">
        <v>0</v>
      </c>
      <c r="V1715" s="564">
        <v>0</v>
      </c>
      <c r="W1715" s="564">
        <v>0</v>
      </c>
      <c r="X1715" s="564">
        <v>0</v>
      </c>
      <c r="Y1715" s="564">
        <v>0</v>
      </c>
      <c r="Z1715" s="564">
        <v>0</v>
      </c>
      <c r="AA1715" s="564">
        <v>0</v>
      </c>
      <c r="AB1715" s="564">
        <v>0</v>
      </c>
      <c r="AC1715" s="564">
        <v>0</v>
      </c>
      <c r="AD1715" s="564">
        <v>0</v>
      </c>
      <c r="AE1715" s="564">
        <v>0</v>
      </c>
      <c r="AF1715" s="564">
        <v>0</v>
      </c>
      <c r="AG1715" s="564">
        <v>0</v>
      </c>
      <c r="AH1715" s="564">
        <v>0</v>
      </c>
      <c r="AI1715" s="564">
        <v>0</v>
      </c>
      <c r="AJ1715" s="564">
        <v>0</v>
      </c>
      <c r="AK1715" s="564">
        <v>0</v>
      </c>
    </row>
    <row r="1716" spans="1:37">
      <c r="A1716">
        <v>1712</v>
      </c>
      <c r="B1716" s="564">
        <f t="shared" ca="1" si="162"/>
        <v>20</v>
      </c>
      <c r="C1716" s="564">
        <f t="shared" ca="1" si="157"/>
        <v>400</v>
      </c>
      <c r="D1716" s="564">
        <f t="shared" ca="1" si="160"/>
        <v>20</v>
      </c>
      <c r="E1716" s="564">
        <f t="shared" ca="1" si="158"/>
        <v>0</v>
      </c>
      <c r="F1716" s="564">
        <f t="shared" ca="1" si="161"/>
        <v>1</v>
      </c>
      <c r="G1716" s="564">
        <f t="shared" ca="1" si="159"/>
        <v>3.9963882135307061</v>
      </c>
      <c r="H1716" s="564">
        <v>1</v>
      </c>
      <c r="I1716" s="564">
        <v>1</v>
      </c>
      <c r="J1716" s="564">
        <v>1</v>
      </c>
      <c r="K1716" s="564">
        <v>1</v>
      </c>
      <c r="L1716" s="564">
        <v>1</v>
      </c>
      <c r="M1716" s="564">
        <v>1</v>
      </c>
      <c r="N1716" s="564">
        <v>1</v>
      </c>
      <c r="O1716" s="564">
        <v>1</v>
      </c>
      <c r="P1716" s="564">
        <v>1</v>
      </c>
      <c r="Q1716" s="564">
        <v>1</v>
      </c>
      <c r="R1716" s="564">
        <v>1</v>
      </c>
      <c r="S1716" s="564">
        <v>1</v>
      </c>
      <c r="T1716" s="564">
        <v>1</v>
      </c>
      <c r="U1716" s="564">
        <v>1</v>
      </c>
      <c r="V1716" s="564">
        <v>1</v>
      </c>
      <c r="W1716" s="564">
        <v>1</v>
      </c>
      <c r="X1716" s="564">
        <v>1</v>
      </c>
      <c r="Y1716" s="564">
        <v>1</v>
      </c>
      <c r="Z1716" s="564">
        <v>1</v>
      </c>
      <c r="AA1716" s="564">
        <v>1</v>
      </c>
      <c r="AB1716" s="564">
        <v>1</v>
      </c>
      <c r="AC1716" s="564">
        <v>1</v>
      </c>
      <c r="AD1716" s="564">
        <v>1</v>
      </c>
      <c r="AE1716" s="564">
        <v>1</v>
      </c>
      <c r="AF1716" s="564">
        <v>1</v>
      </c>
      <c r="AG1716" s="564">
        <v>1</v>
      </c>
      <c r="AH1716" s="564">
        <v>1</v>
      </c>
      <c r="AI1716" s="564">
        <v>1</v>
      </c>
      <c r="AJ1716" s="564">
        <v>1</v>
      </c>
      <c r="AK1716" s="564">
        <v>1</v>
      </c>
    </row>
    <row r="1717" spans="1:37">
      <c r="A1717">
        <v>1713</v>
      </c>
      <c r="B1717" s="564">
        <f t="shared" ca="1" si="162"/>
        <v>20</v>
      </c>
      <c r="C1717" s="564">
        <f t="shared" ca="1" si="157"/>
        <v>400</v>
      </c>
      <c r="D1717" s="564">
        <f t="shared" ca="1" si="160"/>
        <v>20</v>
      </c>
      <c r="E1717" s="564">
        <f t="shared" ca="1" si="158"/>
        <v>0</v>
      </c>
      <c r="F1717" s="564">
        <f t="shared" ca="1" si="161"/>
        <v>1</v>
      </c>
      <c r="G1717" s="564">
        <f t="shared" ca="1" si="159"/>
        <v>0.55479895201071239</v>
      </c>
      <c r="H1717" s="564">
        <v>1</v>
      </c>
      <c r="I1717" s="564">
        <v>1</v>
      </c>
      <c r="J1717" s="564">
        <v>1</v>
      </c>
      <c r="K1717" s="564">
        <v>1</v>
      </c>
      <c r="L1717" s="564">
        <v>1</v>
      </c>
      <c r="M1717" s="564">
        <v>1</v>
      </c>
      <c r="N1717" s="564">
        <v>1</v>
      </c>
      <c r="O1717" s="564">
        <v>1</v>
      </c>
      <c r="P1717" s="564">
        <v>1</v>
      </c>
      <c r="Q1717" s="564">
        <v>1</v>
      </c>
      <c r="R1717" s="564">
        <v>1</v>
      </c>
      <c r="S1717" s="564">
        <v>1</v>
      </c>
      <c r="T1717" s="564">
        <v>1</v>
      </c>
      <c r="U1717" s="564">
        <v>1</v>
      </c>
      <c r="V1717" s="564">
        <v>1</v>
      </c>
      <c r="W1717" s="564">
        <v>1</v>
      </c>
      <c r="X1717" s="564">
        <v>1</v>
      </c>
      <c r="Y1717" s="564">
        <v>1</v>
      </c>
      <c r="Z1717" s="564">
        <v>1</v>
      </c>
      <c r="AA1717" s="564">
        <v>1</v>
      </c>
      <c r="AB1717" s="564">
        <v>1</v>
      </c>
      <c r="AC1717" s="564">
        <v>1</v>
      </c>
      <c r="AD1717" s="564">
        <v>1</v>
      </c>
      <c r="AE1717" s="564">
        <v>1</v>
      </c>
      <c r="AF1717" s="564">
        <v>1</v>
      </c>
      <c r="AG1717" s="564">
        <v>1</v>
      </c>
      <c r="AH1717" s="564">
        <v>1</v>
      </c>
      <c r="AI1717" s="564">
        <v>1</v>
      </c>
      <c r="AJ1717" s="564">
        <v>1</v>
      </c>
      <c r="AK1717" s="564">
        <v>1</v>
      </c>
    </row>
    <row r="1718" spans="1:37">
      <c r="A1718">
        <v>1714</v>
      </c>
      <c r="B1718" s="564">
        <f t="shared" ca="1" si="162"/>
        <v>20</v>
      </c>
      <c r="C1718" s="564">
        <f t="shared" ca="1" si="157"/>
        <v>400</v>
      </c>
      <c r="D1718" s="564">
        <f t="shared" ca="1" si="160"/>
        <v>20</v>
      </c>
      <c r="E1718" s="564">
        <f t="shared" ca="1" si="158"/>
        <v>0</v>
      </c>
      <c r="F1718" s="564">
        <f t="shared" ca="1" si="161"/>
        <v>1</v>
      </c>
      <c r="G1718" s="564">
        <f t="shared" ca="1" si="159"/>
        <v>4.6594751607856075</v>
      </c>
      <c r="H1718" s="564">
        <v>1</v>
      </c>
      <c r="I1718" s="564">
        <v>1</v>
      </c>
      <c r="J1718" s="564">
        <v>1</v>
      </c>
      <c r="K1718" s="564">
        <v>1</v>
      </c>
      <c r="L1718" s="564">
        <v>1</v>
      </c>
      <c r="M1718" s="564">
        <v>1</v>
      </c>
      <c r="N1718" s="564">
        <v>1</v>
      </c>
      <c r="O1718" s="564">
        <v>1</v>
      </c>
      <c r="P1718" s="564">
        <v>1</v>
      </c>
      <c r="Q1718" s="564">
        <v>1</v>
      </c>
      <c r="R1718" s="564">
        <v>1</v>
      </c>
      <c r="S1718" s="564">
        <v>1</v>
      </c>
      <c r="T1718" s="564">
        <v>1</v>
      </c>
      <c r="U1718" s="564">
        <v>1</v>
      </c>
      <c r="V1718" s="564">
        <v>1</v>
      </c>
      <c r="W1718" s="564">
        <v>1</v>
      </c>
      <c r="X1718" s="564">
        <v>1</v>
      </c>
      <c r="Y1718" s="564">
        <v>1</v>
      </c>
      <c r="Z1718" s="564">
        <v>1</v>
      </c>
      <c r="AA1718" s="564">
        <v>1</v>
      </c>
      <c r="AB1718" s="564">
        <v>1</v>
      </c>
      <c r="AC1718" s="564">
        <v>1</v>
      </c>
      <c r="AD1718" s="564">
        <v>1</v>
      </c>
      <c r="AE1718" s="564">
        <v>1</v>
      </c>
      <c r="AF1718" s="564">
        <v>1</v>
      </c>
      <c r="AG1718" s="564">
        <v>1</v>
      </c>
      <c r="AH1718" s="564">
        <v>1</v>
      </c>
      <c r="AI1718" s="564">
        <v>1</v>
      </c>
      <c r="AJ1718" s="564">
        <v>1</v>
      </c>
      <c r="AK1718" s="564">
        <v>1</v>
      </c>
    </row>
    <row r="1719" spans="1:37">
      <c r="A1719">
        <v>1715</v>
      </c>
      <c r="B1719" s="564">
        <f t="shared" ca="1" si="162"/>
        <v>0</v>
      </c>
      <c r="C1719" s="564">
        <f t="shared" ca="1" si="157"/>
        <v>0</v>
      </c>
      <c r="D1719" s="564">
        <f t="shared" ca="1" si="160"/>
        <v>0</v>
      </c>
      <c r="E1719" s="564">
        <f t="shared" ca="1" si="158"/>
        <v>0</v>
      </c>
      <c r="F1719" s="564">
        <f t="shared" ca="1" si="161"/>
        <v>1</v>
      </c>
      <c r="G1719" s="564">
        <f t="shared" ca="1" si="159"/>
        <v>2.9322112926303725</v>
      </c>
      <c r="H1719" s="564">
        <v>0</v>
      </c>
      <c r="I1719" s="564">
        <v>0</v>
      </c>
      <c r="J1719" s="564">
        <v>0</v>
      </c>
      <c r="K1719" s="564">
        <v>0</v>
      </c>
      <c r="L1719" s="564">
        <v>0</v>
      </c>
      <c r="M1719" s="564">
        <v>0</v>
      </c>
      <c r="N1719" s="564">
        <v>0</v>
      </c>
      <c r="O1719" s="564">
        <v>0</v>
      </c>
      <c r="P1719" s="564">
        <v>0</v>
      </c>
      <c r="Q1719" s="564">
        <v>0</v>
      </c>
      <c r="R1719" s="564">
        <v>0</v>
      </c>
      <c r="S1719" s="564">
        <v>0</v>
      </c>
      <c r="T1719" s="564">
        <v>0</v>
      </c>
      <c r="U1719" s="564">
        <v>0</v>
      </c>
      <c r="V1719" s="564">
        <v>0</v>
      </c>
      <c r="W1719" s="564">
        <v>0</v>
      </c>
      <c r="X1719" s="564">
        <v>0</v>
      </c>
      <c r="Y1719" s="564">
        <v>0</v>
      </c>
      <c r="Z1719" s="564">
        <v>0</v>
      </c>
      <c r="AA1719" s="564">
        <v>0</v>
      </c>
      <c r="AB1719" s="564">
        <v>0</v>
      </c>
      <c r="AC1719" s="564">
        <v>0</v>
      </c>
      <c r="AD1719" s="564">
        <v>0</v>
      </c>
      <c r="AE1719" s="564">
        <v>0</v>
      </c>
      <c r="AF1719" s="564">
        <v>0</v>
      </c>
      <c r="AG1719" s="564">
        <v>0</v>
      </c>
      <c r="AH1719" s="564">
        <v>0</v>
      </c>
      <c r="AI1719" s="564">
        <v>0</v>
      </c>
      <c r="AJ1719" s="564">
        <v>0</v>
      </c>
      <c r="AK1719" s="564">
        <v>0</v>
      </c>
    </row>
    <row r="1720" spans="1:37">
      <c r="A1720">
        <v>1716</v>
      </c>
      <c r="B1720" s="564">
        <f t="shared" ca="1" si="162"/>
        <v>0</v>
      </c>
      <c r="C1720" s="564">
        <f t="shared" ca="1" si="157"/>
        <v>0</v>
      </c>
      <c r="D1720" s="564">
        <f t="shared" ca="1" si="160"/>
        <v>0</v>
      </c>
      <c r="E1720" s="564">
        <f t="shared" ca="1" si="158"/>
        <v>0</v>
      </c>
      <c r="F1720" s="564">
        <f t="shared" ca="1" si="161"/>
        <v>1</v>
      </c>
      <c r="G1720" s="564">
        <f t="shared" ca="1" si="159"/>
        <v>-7.3179805395403381</v>
      </c>
      <c r="H1720" s="564">
        <v>0</v>
      </c>
      <c r="I1720" s="564">
        <v>0</v>
      </c>
      <c r="J1720" s="564">
        <v>0</v>
      </c>
      <c r="K1720" s="564">
        <v>0</v>
      </c>
      <c r="L1720" s="564">
        <v>0</v>
      </c>
      <c r="M1720" s="564">
        <v>0</v>
      </c>
      <c r="N1720" s="564">
        <v>0</v>
      </c>
      <c r="O1720" s="564">
        <v>0</v>
      </c>
      <c r="P1720" s="564">
        <v>0</v>
      </c>
      <c r="Q1720" s="564">
        <v>0</v>
      </c>
      <c r="R1720" s="564">
        <v>0</v>
      </c>
      <c r="S1720" s="564">
        <v>0</v>
      </c>
      <c r="T1720" s="564">
        <v>0</v>
      </c>
      <c r="U1720" s="564">
        <v>0</v>
      </c>
      <c r="V1720" s="564">
        <v>0</v>
      </c>
      <c r="W1720" s="564">
        <v>0</v>
      </c>
      <c r="X1720" s="564">
        <v>0</v>
      </c>
      <c r="Y1720" s="564">
        <v>0</v>
      </c>
      <c r="Z1720" s="564">
        <v>0</v>
      </c>
      <c r="AA1720" s="564">
        <v>0</v>
      </c>
      <c r="AB1720" s="564">
        <v>0</v>
      </c>
      <c r="AC1720" s="564">
        <v>0</v>
      </c>
      <c r="AD1720" s="564">
        <v>0</v>
      </c>
      <c r="AE1720" s="564">
        <v>0</v>
      </c>
      <c r="AF1720" s="564">
        <v>0</v>
      </c>
      <c r="AG1720" s="564">
        <v>0</v>
      </c>
      <c r="AH1720" s="564">
        <v>0</v>
      </c>
      <c r="AI1720" s="564">
        <v>0</v>
      </c>
      <c r="AJ1720" s="564">
        <v>0</v>
      </c>
      <c r="AK1720" s="564">
        <v>0</v>
      </c>
    </row>
    <row r="1721" spans="1:37">
      <c r="A1721">
        <v>1717</v>
      </c>
      <c r="B1721" s="564">
        <f t="shared" ca="1" si="162"/>
        <v>20</v>
      </c>
      <c r="C1721" s="564">
        <f t="shared" ca="1" si="157"/>
        <v>400</v>
      </c>
      <c r="D1721" s="564">
        <f t="shared" ca="1" si="160"/>
        <v>20</v>
      </c>
      <c r="E1721" s="564">
        <f t="shared" ca="1" si="158"/>
        <v>0</v>
      </c>
      <c r="F1721" s="564">
        <f t="shared" ca="1" si="161"/>
        <v>1</v>
      </c>
      <c r="G1721" s="564">
        <f t="shared" ca="1" si="159"/>
        <v>1.25321634652909</v>
      </c>
      <c r="H1721" s="564">
        <v>1</v>
      </c>
      <c r="I1721" s="564">
        <v>1</v>
      </c>
      <c r="J1721" s="564">
        <v>1</v>
      </c>
      <c r="K1721" s="564">
        <v>1</v>
      </c>
      <c r="L1721" s="564">
        <v>1</v>
      </c>
      <c r="M1721" s="564">
        <v>1</v>
      </c>
      <c r="N1721" s="564">
        <v>1</v>
      </c>
      <c r="O1721" s="564">
        <v>1</v>
      </c>
      <c r="P1721" s="564">
        <v>1</v>
      </c>
      <c r="Q1721" s="564">
        <v>1</v>
      </c>
      <c r="R1721" s="564">
        <v>1</v>
      </c>
      <c r="S1721" s="564">
        <v>1</v>
      </c>
      <c r="T1721" s="564">
        <v>1</v>
      </c>
      <c r="U1721" s="564">
        <v>1</v>
      </c>
      <c r="V1721" s="564">
        <v>1</v>
      </c>
      <c r="W1721" s="564">
        <v>1</v>
      </c>
      <c r="X1721" s="564">
        <v>1</v>
      </c>
      <c r="Y1721" s="564">
        <v>1</v>
      </c>
      <c r="Z1721" s="564">
        <v>1</v>
      </c>
      <c r="AA1721" s="564">
        <v>1</v>
      </c>
      <c r="AB1721" s="564">
        <v>1</v>
      </c>
      <c r="AC1721" s="564">
        <v>1</v>
      </c>
      <c r="AD1721" s="564">
        <v>1</v>
      </c>
      <c r="AE1721" s="564">
        <v>1</v>
      </c>
      <c r="AF1721" s="564">
        <v>1</v>
      </c>
      <c r="AG1721" s="564">
        <v>1</v>
      </c>
      <c r="AH1721" s="564">
        <v>1</v>
      </c>
      <c r="AI1721" s="564">
        <v>1</v>
      </c>
      <c r="AJ1721" s="564">
        <v>1</v>
      </c>
      <c r="AK1721" s="564">
        <v>1</v>
      </c>
    </row>
    <row r="1722" spans="1:37">
      <c r="A1722">
        <v>1718</v>
      </c>
      <c r="B1722" s="564">
        <f t="shared" ca="1" si="162"/>
        <v>20</v>
      </c>
      <c r="C1722" s="564">
        <f t="shared" ca="1" si="157"/>
        <v>400</v>
      </c>
      <c r="D1722" s="564">
        <f t="shared" ca="1" si="160"/>
        <v>20</v>
      </c>
      <c r="E1722" s="564">
        <f t="shared" ca="1" si="158"/>
        <v>0</v>
      </c>
      <c r="F1722" s="564">
        <f t="shared" ca="1" si="161"/>
        <v>1</v>
      </c>
      <c r="G1722" s="564">
        <f t="shared" ca="1" si="159"/>
        <v>-0.78520160870351607</v>
      </c>
      <c r="H1722" s="564">
        <v>1</v>
      </c>
      <c r="I1722" s="564">
        <v>1</v>
      </c>
      <c r="J1722" s="564">
        <v>1</v>
      </c>
      <c r="K1722" s="564">
        <v>1</v>
      </c>
      <c r="L1722" s="564">
        <v>1</v>
      </c>
      <c r="M1722" s="564">
        <v>1</v>
      </c>
      <c r="N1722" s="564">
        <v>1</v>
      </c>
      <c r="O1722" s="564">
        <v>1</v>
      </c>
      <c r="P1722" s="564">
        <v>1</v>
      </c>
      <c r="Q1722" s="564">
        <v>1</v>
      </c>
      <c r="R1722" s="564">
        <v>1</v>
      </c>
      <c r="S1722" s="564">
        <v>1</v>
      </c>
      <c r="T1722" s="564">
        <v>1</v>
      </c>
      <c r="U1722" s="564">
        <v>1</v>
      </c>
      <c r="V1722" s="564">
        <v>1</v>
      </c>
      <c r="W1722" s="564">
        <v>1</v>
      </c>
      <c r="X1722" s="564">
        <v>1</v>
      </c>
      <c r="Y1722" s="564">
        <v>1</v>
      </c>
      <c r="Z1722" s="564">
        <v>1</v>
      </c>
      <c r="AA1722" s="564">
        <v>1</v>
      </c>
      <c r="AB1722" s="564">
        <v>1</v>
      </c>
      <c r="AC1722" s="564">
        <v>1</v>
      </c>
      <c r="AD1722" s="564">
        <v>1</v>
      </c>
      <c r="AE1722" s="564">
        <v>1</v>
      </c>
      <c r="AF1722" s="564">
        <v>1</v>
      </c>
      <c r="AG1722" s="564">
        <v>1</v>
      </c>
      <c r="AH1722" s="564">
        <v>1</v>
      </c>
      <c r="AI1722" s="564">
        <v>1</v>
      </c>
      <c r="AJ1722" s="564">
        <v>1</v>
      </c>
      <c r="AK1722" s="564">
        <v>1</v>
      </c>
    </row>
    <row r="1723" spans="1:37">
      <c r="A1723">
        <v>1719</v>
      </c>
      <c r="B1723" s="564">
        <f t="shared" ca="1" si="162"/>
        <v>0</v>
      </c>
      <c r="C1723" s="564">
        <f t="shared" ca="1" si="157"/>
        <v>0</v>
      </c>
      <c r="D1723" s="564">
        <f t="shared" ca="1" si="160"/>
        <v>0</v>
      </c>
      <c r="E1723" s="564">
        <f t="shared" ca="1" si="158"/>
        <v>0</v>
      </c>
      <c r="F1723" s="564">
        <f t="shared" ca="1" si="161"/>
        <v>1</v>
      </c>
      <c r="G1723" s="564">
        <f t="shared" ca="1" si="159"/>
        <v>-3.8967720629590326</v>
      </c>
      <c r="H1723" s="564">
        <v>0</v>
      </c>
      <c r="I1723" s="564">
        <v>0</v>
      </c>
      <c r="J1723" s="564">
        <v>0</v>
      </c>
      <c r="K1723" s="564">
        <v>0</v>
      </c>
      <c r="L1723" s="564">
        <v>0</v>
      </c>
      <c r="M1723" s="564">
        <v>0</v>
      </c>
      <c r="N1723" s="564">
        <v>0</v>
      </c>
      <c r="O1723" s="564">
        <v>0</v>
      </c>
      <c r="P1723" s="564">
        <v>0</v>
      </c>
      <c r="Q1723" s="564">
        <v>0</v>
      </c>
      <c r="R1723" s="564">
        <v>0</v>
      </c>
      <c r="S1723" s="564">
        <v>0</v>
      </c>
      <c r="T1723" s="564">
        <v>0</v>
      </c>
      <c r="U1723" s="564">
        <v>0</v>
      </c>
      <c r="V1723" s="564">
        <v>0</v>
      </c>
      <c r="W1723" s="564">
        <v>0</v>
      </c>
      <c r="X1723" s="564">
        <v>0</v>
      </c>
      <c r="Y1723" s="564">
        <v>0</v>
      </c>
      <c r="Z1723" s="564">
        <v>0</v>
      </c>
      <c r="AA1723" s="564">
        <v>0</v>
      </c>
      <c r="AB1723" s="564">
        <v>0</v>
      </c>
      <c r="AC1723" s="564">
        <v>0</v>
      </c>
      <c r="AD1723" s="564">
        <v>0</v>
      </c>
      <c r="AE1723" s="564">
        <v>0</v>
      </c>
      <c r="AF1723" s="564">
        <v>0</v>
      </c>
      <c r="AG1723" s="564">
        <v>0</v>
      </c>
      <c r="AH1723" s="564">
        <v>0</v>
      </c>
      <c r="AI1723" s="564">
        <v>0</v>
      </c>
      <c r="AJ1723" s="564">
        <v>0</v>
      </c>
      <c r="AK1723" s="564">
        <v>0</v>
      </c>
    </row>
    <row r="1724" spans="1:37">
      <c r="A1724">
        <v>1720</v>
      </c>
      <c r="B1724" s="564">
        <f t="shared" ca="1" si="162"/>
        <v>20</v>
      </c>
      <c r="C1724" s="564">
        <f t="shared" ca="1" si="157"/>
        <v>400</v>
      </c>
      <c r="D1724" s="564">
        <f t="shared" ca="1" si="160"/>
        <v>20</v>
      </c>
      <c r="E1724" s="564">
        <f t="shared" ca="1" si="158"/>
        <v>0</v>
      </c>
      <c r="F1724" s="564">
        <f t="shared" ca="1" si="161"/>
        <v>1</v>
      </c>
      <c r="G1724" s="564">
        <f t="shared" ca="1" si="159"/>
        <v>-1.5420062300414346</v>
      </c>
      <c r="H1724" s="564">
        <v>1</v>
      </c>
      <c r="I1724" s="564">
        <v>1</v>
      </c>
      <c r="J1724" s="564">
        <v>1</v>
      </c>
      <c r="K1724" s="564">
        <v>1</v>
      </c>
      <c r="L1724" s="564">
        <v>1</v>
      </c>
      <c r="M1724" s="564">
        <v>1</v>
      </c>
      <c r="N1724" s="564">
        <v>1</v>
      </c>
      <c r="O1724" s="564">
        <v>1</v>
      </c>
      <c r="P1724" s="564">
        <v>1</v>
      </c>
      <c r="Q1724" s="564">
        <v>1</v>
      </c>
      <c r="R1724" s="564">
        <v>1</v>
      </c>
      <c r="S1724" s="564">
        <v>1</v>
      </c>
      <c r="T1724" s="564">
        <v>1</v>
      </c>
      <c r="U1724" s="564">
        <v>1</v>
      </c>
      <c r="V1724" s="564">
        <v>1</v>
      </c>
      <c r="W1724" s="564">
        <v>1</v>
      </c>
      <c r="X1724" s="564">
        <v>1</v>
      </c>
      <c r="Y1724" s="564">
        <v>1</v>
      </c>
      <c r="Z1724" s="564">
        <v>1</v>
      </c>
      <c r="AA1724" s="564">
        <v>1</v>
      </c>
      <c r="AB1724" s="564">
        <v>1</v>
      </c>
      <c r="AC1724" s="564">
        <v>1</v>
      </c>
      <c r="AD1724" s="564">
        <v>1</v>
      </c>
      <c r="AE1724" s="564">
        <v>1</v>
      </c>
      <c r="AF1724" s="564">
        <v>1</v>
      </c>
      <c r="AG1724" s="564">
        <v>1</v>
      </c>
      <c r="AH1724" s="564">
        <v>1</v>
      </c>
      <c r="AI1724" s="564">
        <v>1</v>
      </c>
      <c r="AJ1724" s="564">
        <v>1</v>
      </c>
      <c r="AK1724" s="564">
        <v>1</v>
      </c>
    </row>
    <row r="1725" spans="1:37">
      <c r="A1725">
        <v>1721</v>
      </c>
      <c r="B1725" s="564">
        <f t="shared" ca="1" si="162"/>
        <v>12</v>
      </c>
      <c r="C1725" s="564">
        <f t="shared" ca="1" si="157"/>
        <v>144</v>
      </c>
      <c r="D1725" s="564">
        <f t="shared" ca="1" si="160"/>
        <v>12</v>
      </c>
      <c r="E1725" s="564">
        <f t="shared" ca="1" si="158"/>
        <v>4.8</v>
      </c>
      <c r="F1725" s="564">
        <f t="shared" ca="1" si="161"/>
        <v>0.49473684210526314</v>
      </c>
      <c r="G1725" s="564">
        <f t="shared" ca="1" si="159"/>
        <v>-2.9364606017222337</v>
      </c>
      <c r="H1725" s="564">
        <v>1</v>
      </c>
      <c r="I1725" s="564">
        <v>1</v>
      </c>
      <c r="J1725" s="564">
        <v>1</v>
      </c>
      <c r="K1725" s="564">
        <v>1</v>
      </c>
      <c r="L1725" s="564">
        <v>1</v>
      </c>
      <c r="M1725" s="564">
        <v>1</v>
      </c>
      <c r="N1725" s="564">
        <v>1</v>
      </c>
      <c r="O1725" s="564">
        <v>0</v>
      </c>
      <c r="P1725" s="564">
        <v>0</v>
      </c>
      <c r="Q1725" s="564">
        <v>0</v>
      </c>
      <c r="R1725" s="564">
        <v>0</v>
      </c>
      <c r="S1725" s="564">
        <v>1</v>
      </c>
      <c r="T1725" s="564">
        <v>1</v>
      </c>
      <c r="U1725" s="564">
        <v>0</v>
      </c>
      <c r="V1725" s="564">
        <v>1</v>
      </c>
      <c r="W1725" s="564">
        <v>1</v>
      </c>
      <c r="X1725" s="564">
        <v>0</v>
      </c>
      <c r="Y1725" s="564">
        <v>0</v>
      </c>
      <c r="Z1725" s="564">
        <v>1</v>
      </c>
      <c r="AA1725" s="564">
        <v>0</v>
      </c>
      <c r="AB1725" s="564">
        <v>0</v>
      </c>
      <c r="AC1725" s="564">
        <v>0</v>
      </c>
      <c r="AD1725" s="564">
        <v>0</v>
      </c>
      <c r="AE1725" s="564">
        <v>1</v>
      </c>
      <c r="AF1725" s="564">
        <v>1</v>
      </c>
      <c r="AG1725" s="564">
        <v>1</v>
      </c>
      <c r="AH1725" s="564">
        <v>1</v>
      </c>
      <c r="AI1725" s="564">
        <v>1</v>
      </c>
      <c r="AJ1725" s="564">
        <v>1</v>
      </c>
      <c r="AK1725" s="564">
        <v>1</v>
      </c>
    </row>
    <row r="1726" spans="1:37">
      <c r="A1726">
        <v>1722</v>
      </c>
      <c r="B1726" s="564">
        <f t="shared" ca="1" si="162"/>
        <v>0</v>
      </c>
      <c r="C1726" s="564">
        <f t="shared" ca="1" si="157"/>
        <v>0</v>
      </c>
      <c r="D1726" s="564">
        <f t="shared" ca="1" si="160"/>
        <v>0</v>
      </c>
      <c r="E1726" s="564">
        <f t="shared" ca="1" si="158"/>
        <v>0</v>
      </c>
      <c r="F1726" s="564">
        <f t="shared" ca="1" si="161"/>
        <v>1</v>
      </c>
      <c r="G1726" s="564">
        <f t="shared" ca="1" si="159"/>
        <v>-0.82587403753480171</v>
      </c>
      <c r="H1726" s="564">
        <v>0</v>
      </c>
      <c r="I1726" s="564">
        <v>0</v>
      </c>
      <c r="J1726" s="564">
        <v>0</v>
      </c>
      <c r="K1726" s="564">
        <v>0</v>
      </c>
      <c r="L1726" s="564">
        <v>0</v>
      </c>
      <c r="M1726" s="564">
        <v>0</v>
      </c>
      <c r="N1726" s="564">
        <v>0</v>
      </c>
      <c r="O1726" s="564">
        <v>0</v>
      </c>
      <c r="P1726" s="564">
        <v>0</v>
      </c>
      <c r="Q1726" s="564">
        <v>0</v>
      </c>
      <c r="R1726" s="564">
        <v>0</v>
      </c>
      <c r="S1726" s="564">
        <v>0</v>
      </c>
      <c r="T1726" s="564">
        <v>0</v>
      </c>
      <c r="U1726" s="564">
        <v>0</v>
      </c>
      <c r="V1726" s="564">
        <v>0</v>
      </c>
      <c r="W1726" s="564">
        <v>0</v>
      </c>
      <c r="X1726" s="564">
        <v>0</v>
      </c>
      <c r="Y1726" s="564">
        <v>0</v>
      </c>
      <c r="Z1726" s="564">
        <v>0</v>
      </c>
      <c r="AA1726" s="564">
        <v>0</v>
      </c>
      <c r="AB1726" s="564">
        <v>0</v>
      </c>
      <c r="AC1726" s="564">
        <v>0</v>
      </c>
      <c r="AD1726" s="564">
        <v>0</v>
      </c>
      <c r="AE1726" s="564">
        <v>0</v>
      </c>
      <c r="AF1726" s="564">
        <v>0</v>
      </c>
      <c r="AG1726" s="564">
        <v>0</v>
      </c>
      <c r="AH1726" s="564">
        <v>0</v>
      </c>
      <c r="AI1726" s="564">
        <v>0</v>
      </c>
      <c r="AJ1726" s="564">
        <v>0</v>
      </c>
      <c r="AK1726" s="564">
        <v>0</v>
      </c>
    </row>
    <row r="1727" spans="1:37">
      <c r="A1727">
        <v>1723</v>
      </c>
      <c r="B1727" s="564">
        <f t="shared" ca="1" si="162"/>
        <v>12</v>
      </c>
      <c r="C1727" s="564">
        <f t="shared" ca="1" si="157"/>
        <v>144</v>
      </c>
      <c r="D1727" s="564">
        <f t="shared" ca="1" si="160"/>
        <v>12</v>
      </c>
      <c r="E1727" s="564">
        <f t="shared" ca="1" si="158"/>
        <v>4.8</v>
      </c>
      <c r="F1727" s="564">
        <f t="shared" ca="1" si="161"/>
        <v>0.49473684210526314</v>
      </c>
      <c r="G1727" s="564">
        <f t="shared" ca="1" si="159"/>
        <v>-8.2728846058192147</v>
      </c>
      <c r="H1727" s="564">
        <v>1</v>
      </c>
      <c r="I1727" s="564">
        <v>1</v>
      </c>
      <c r="J1727" s="564">
        <v>1</v>
      </c>
      <c r="K1727" s="564">
        <v>1</v>
      </c>
      <c r="L1727" s="564">
        <v>1</v>
      </c>
      <c r="M1727" s="564">
        <v>0</v>
      </c>
      <c r="N1727" s="564">
        <v>0</v>
      </c>
      <c r="O1727" s="564">
        <v>0</v>
      </c>
      <c r="P1727" s="564">
        <v>1</v>
      </c>
      <c r="Q1727" s="564">
        <v>0</v>
      </c>
      <c r="R1727" s="564">
        <v>0</v>
      </c>
      <c r="S1727" s="564">
        <v>0</v>
      </c>
      <c r="T1727" s="564">
        <v>1</v>
      </c>
      <c r="U1727" s="564">
        <v>0</v>
      </c>
      <c r="V1727" s="564">
        <v>1</v>
      </c>
      <c r="W1727" s="564">
        <v>1</v>
      </c>
      <c r="X1727" s="564">
        <v>1</v>
      </c>
      <c r="Y1727" s="564">
        <v>0</v>
      </c>
      <c r="Z1727" s="564">
        <v>1</v>
      </c>
      <c r="AA1727" s="564">
        <v>1</v>
      </c>
      <c r="AB1727" s="564">
        <v>0</v>
      </c>
      <c r="AC1727" s="564">
        <v>1</v>
      </c>
      <c r="AD1727" s="564">
        <v>1</v>
      </c>
      <c r="AE1727" s="564">
        <v>1</v>
      </c>
      <c r="AF1727" s="564">
        <v>0</v>
      </c>
      <c r="AG1727" s="564">
        <v>1</v>
      </c>
      <c r="AH1727" s="564">
        <v>0</v>
      </c>
      <c r="AI1727" s="564">
        <v>1</v>
      </c>
      <c r="AJ1727" s="564">
        <v>1</v>
      </c>
      <c r="AK1727" s="564">
        <v>1</v>
      </c>
    </row>
    <row r="1728" spans="1:37">
      <c r="A1728">
        <v>1724</v>
      </c>
      <c r="B1728" s="564">
        <f t="shared" ca="1" si="162"/>
        <v>20</v>
      </c>
      <c r="C1728" s="564">
        <f t="shared" ca="1" si="157"/>
        <v>400</v>
      </c>
      <c r="D1728" s="564">
        <f t="shared" ca="1" si="160"/>
        <v>20</v>
      </c>
      <c r="E1728" s="564">
        <f t="shared" ca="1" si="158"/>
        <v>0</v>
      </c>
      <c r="F1728" s="564">
        <f t="shared" ca="1" si="161"/>
        <v>1</v>
      </c>
      <c r="G1728" s="564">
        <f t="shared" ca="1" si="159"/>
        <v>-3.9499687775546106</v>
      </c>
      <c r="H1728" s="564">
        <v>1</v>
      </c>
      <c r="I1728" s="564">
        <v>1</v>
      </c>
      <c r="J1728" s="564">
        <v>1</v>
      </c>
      <c r="K1728" s="564">
        <v>1</v>
      </c>
      <c r="L1728" s="564">
        <v>1</v>
      </c>
      <c r="M1728" s="564">
        <v>1</v>
      </c>
      <c r="N1728" s="564">
        <v>1</v>
      </c>
      <c r="O1728" s="564">
        <v>1</v>
      </c>
      <c r="P1728" s="564">
        <v>1</v>
      </c>
      <c r="Q1728" s="564">
        <v>1</v>
      </c>
      <c r="R1728" s="564">
        <v>1</v>
      </c>
      <c r="S1728" s="564">
        <v>1</v>
      </c>
      <c r="T1728" s="564">
        <v>1</v>
      </c>
      <c r="U1728" s="564">
        <v>1</v>
      </c>
      <c r="V1728" s="564">
        <v>1</v>
      </c>
      <c r="W1728" s="564">
        <v>1</v>
      </c>
      <c r="X1728" s="564">
        <v>1</v>
      </c>
      <c r="Y1728" s="564">
        <v>1</v>
      </c>
      <c r="Z1728" s="564">
        <v>1</v>
      </c>
      <c r="AA1728" s="564">
        <v>1</v>
      </c>
      <c r="AB1728" s="564">
        <v>1</v>
      </c>
      <c r="AC1728" s="564">
        <v>1</v>
      </c>
      <c r="AD1728" s="564">
        <v>1</v>
      </c>
      <c r="AE1728" s="564">
        <v>1</v>
      </c>
      <c r="AF1728" s="564">
        <v>1</v>
      </c>
      <c r="AG1728" s="564">
        <v>1</v>
      </c>
      <c r="AH1728" s="564">
        <v>1</v>
      </c>
      <c r="AI1728" s="564">
        <v>1</v>
      </c>
      <c r="AJ1728" s="564">
        <v>1</v>
      </c>
      <c r="AK1728" s="564">
        <v>1</v>
      </c>
    </row>
    <row r="1729" spans="1:37">
      <c r="A1729">
        <v>1725</v>
      </c>
      <c r="B1729" s="564">
        <f t="shared" ca="1" si="162"/>
        <v>0</v>
      </c>
      <c r="C1729" s="564">
        <f t="shared" ca="1" si="157"/>
        <v>0</v>
      </c>
      <c r="D1729" s="564">
        <f t="shared" ca="1" si="160"/>
        <v>0</v>
      </c>
      <c r="E1729" s="564">
        <f t="shared" ca="1" si="158"/>
        <v>0</v>
      </c>
      <c r="F1729" s="564">
        <f t="shared" ca="1" si="161"/>
        <v>1</v>
      </c>
      <c r="G1729" s="564">
        <f t="shared" ca="1" si="159"/>
        <v>9.0380135853777332</v>
      </c>
      <c r="H1729" s="564">
        <v>0</v>
      </c>
      <c r="I1729" s="564">
        <v>0</v>
      </c>
      <c r="J1729" s="564">
        <v>0</v>
      </c>
      <c r="K1729" s="564">
        <v>0</v>
      </c>
      <c r="L1729" s="564">
        <v>0</v>
      </c>
      <c r="M1729" s="564">
        <v>0</v>
      </c>
      <c r="N1729" s="564">
        <v>0</v>
      </c>
      <c r="O1729" s="564">
        <v>0</v>
      </c>
      <c r="P1729" s="564">
        <v>0</v>
      </c>
      <c r="Q1729" s="564">
        <v>0</v>
      </c>
      <c r="R1729" s="564">
        <v>0</v>
      </c>
      <c r="S1729" s="564">
        <v>0</v>
      </c>
      <c r="T1729" s="564">
        <v>0</v>
      </c>
      <c r="U1729" s="564">
        <v>0</v>
      </c>
      <c r="V1729" s="564">
        <v>0</v>
      </c>
      <c r="W1729" s="564">
        <v>0</v>
      </c>
      <c r="X1729" s="564">
        <v>0</v>
      </c>
      <c r="Y1729" s="564">
        <v>0</v>
      </c>
      <c r="Z1729" s="564">
        <v>0</v>
      </c>
      <c r="AA1729" s="564">
        <v>0</v>
      </c>
      <c r="AB1729" s="564">
        <v>0</v>
      </c>
      <c r="AC1729" s="564">
        <v>0</v>
      </c>
      <c r="AD1729" s="564">
        <v>0</v>
      </c>
      <c r="AE1729" s="564">
        <v>0</v>
      </c>
      <c r="AF1729" s="564">
        <v>0</v>
      </c>
      <c r="AG1729" s="564">
        <v>0</v>
      </c>
      <c r="AH1729" s="564">
        <v>0</v>
      </c>
      <c r="AI1729" s="564">
        <v>0</v>
      </c>
      <c r="AJ1729" s="564">
        <v>0</v>
      </c>
      <c r="AK1729" s="564">
        <v>0</v>
      </c>
    </row>
    <row r="1730" spans="1:37">
      <c r="A1730">
        <v>1726</v>
      </c>
      <c r="B1730" s="564">
        <f t="shared" ca="1" si="162"/>
        <v>0</v>
      </c>
      <c r="C1730" s="564">
        <f t="shared" ca="1" si="157"/>
        <v>0</v>
      </c>
      <c r="D1730" s="564">
        <f t="shared" ca="1" si="160"/>
        <v>0</v>
      </c>
      <c r="E1730" s="564">
        <f t="shared" ca="1" si="158"/>
        <v>0</v>
      </c>
      <c r="F1730" s="564">
        <f t="shared" ca="1" si="161"/>
        <v>1</v>
      </c>
      <c r="G1730" s="564">
        <f t="shared" ca="1" si="159"/>
        <v>3.6966047730799971</v>
      </c>
      <c r="H1730" s="564">
        <v>0</v>
      </c>
      <c r="I1730" s="564">
        <v>0</v>
      </c>
      <c r="J1730" s="564">
        <v>0</v>
      </c>
      <c r="K1730" s="564">
        <v>0</v>
      </c>
      <c r="L1730" s="564">
        <v>0</v>
      </c>
      <c r="M1730" s="564">
        <v>0</v>
      </c>
      <c r="N1730" s="564">
        <v>0</v>
      </c>
      <c r="O1730" s="564">
        <v>0</v>
      </c>
      <c r="P1730" s="564">
        <v>0</v>
      </c>
      <c r="Q1730" s="564">
        <v>0</v>
      </c>
      <c r="R1730" s="564">
        <v>0</v>
      </c>
      <c r="S1730" s="564">
        <v>0</v>
      </c>
      <c r="T1730" s="564">
        <v>0</v>
      </c>
      <c r="U1730" s="564">
        <v>0</v>
      </c>
      <c r="V1730" s="564">
        <v>0</v>
      </c>
      <c r="W1730" s="564">
        <v>0</v>
      </c>
      <c r="X1730" s="564">
        <v>0</v>
      </c>
      <c r="Y1730" s="564">
        <v>0</v>
      </c>
      <c r="Z1730" s="564">
        <v>0</v>
      </c>
      <c r="AA1730" s="564">
        <v>0</v>
      </c>
      <c r="AB1730" s="564">
        <v>0</v>
      </c>
      <c r="AC1730" s="564">
        <v>0</v>
      </c>
      <c r="AD1730" s="564">
        <v>0</v>
      </c>
      <c r="AE1730" s="564">
        <v>0</v>
      </c>
      <c r="AF1730" s="564">
        <v>0</v>
      </c>
      <c r="AG1730" s="564">
        <v>0</v>
      </c>
      <c r="AH1730" s="564">
        <v>0</v>
      </c>
      <c r="AI1730" s="564">
        <v>0</v>
      </c>
      <c r="AJ1730" s="564">
        <v>0</v>
      </c>
      <c r="AK1730" s="564">
        <v>0</v>
      </c>
    </row>
    <row r="1731" spans="1:37">
      <c r="A1731">
        <v>1727</v>
      </c>
      <c r="B1731" s="564">
        <f t="shared" ca="1" si="162"/>
        <v>20</v>
      </c>
      <c r="C1731" s="564">
        <f t="shared" ca="1" si="157"/>
        <v>400</v>
      </c>
      <c r="D1731" s="564">
        <f t="shared" ca="1" si="160"/>
        <v>20</v>
      </c>
      <c r="E1731" s="564">
        <f t="shared" ca="1" si="158"/>
        <v>0</v>
      </c>
      <c r="F1731" s="564">
        <f t="shared" ca="1" si="161"/>
        <v>1</v>
      </c>
      <c r="G1731" s="564">
        <f t="shared" ca="1" si="159"/>
        <v>-1.2706393037730677</v>
      </c>
      <c r="H1731" s="564">
        <v>1</v>
      </c>
      <c r="I1731" s="564">
        <v>1</v>
      </c>
      <c r="J1731" s="564">
        <v>1</v>
      </c>
      <c r="K1731" s="564">
        <v>1</v>
      </c>
      <c r="L1731" s="564">
        <v>1</v>
      </c>
      <c r="M1731" s="564">
        <v>1</v>
      </c>
      <c r="N1731" s="564">
        <v>1</v>
      </c>
      <c r="O1731" s="564">
        <v>1</v>
      </c>
      <c r="P1731" s="564">
        <v>1</v>
      </c>
      <c r="Q1731" s="564">
        <v>1</v>
      </c>
      <c r="R1731" s="564">
        <v>1</v>
      </c>
      <c r="S1731" s="564">
        <v>1</v>
      </c>
      <c r="T1731" s="564">
        <v>1</v>
      </c>
      <c r="U1731" s="564">
        <v>1</v>
      </c>
      <c r="V1731" s="564">
        <v>1</v>
      </c>
      <c r="W1731" s="564">
        <v>1</v>
      </c>
      <c r="X1731" s="564">
        <v>1</v>
      </c>
      <c r="Y1731" s="564">
        <v>1</v>
      </c>
      <c r="Z1731" s="564">
        <v>1</v>
      </c>
      <c r="AA1731" s="564">
        <v>1</v>
      </c>
      <c r="AB1731" s="564">
        <v>1</v>
      </c>
      <c r="AC1731" s="564">
        <v>1</v>
      </c>
      <c r="AD1731" s="564">
        <v>1</v>
      </c>
      <c r="AE1731" s="564">
        <v>1</v>
      </c>
      <c r="AF1731" s="564">
        <v>1</v>
      </c>
      <c r="AG1731" s="564">
        <v>1</v>
      </c>
      <c r="AH1731" s="564">
        <v>1</v>
      </c>
      <c r="AI1731" s="564">
        <v>1</v>
      </c>
      <c r="AJ1731" s="564">
        <v>1</v>
      </c>
      <c r="AK1731" s="564">
        <v>1</v>
      </c>
    </row>
    <row r="1732" spans="1:37">
      <c r="A1732">
        <v>1728</v>
      </c>
      <c r="B1732" s="564">
        <f t="shared" ca="1" si="162"/>
        <v>20</v>
      </c>
      <c r="C1732" s="564">
        <f t="shared" ca="1" si="157"/>
        <v>400</v>
      </c>
      <c r="D1732" s="564">
        <f t="shared" ca="1" si="160"/>
        <v>20</v>
      </c>
      <c r="E1732" s="564">
        <f t="shared" ca="1" si="158"/>
        <v>0</v>
      </c>
      <c r="F1732" s="564">
        <f t="shared" ca="1" si="161"/>
        <v>1</v>
      </c>
      <c r="G1732" s="564">
        <f t="shared" ca="1" si="159"/>
        <v>-6.786179100201144</v>
      </c>
      <c r="H1732" s="564">
        <v>1</v>
      </c>
      <c r="I1732" s="564">
        <v>1</v>
      </c>
      <c r="J1732" s="564">
        <v>1</v>
      </c>
      <c r="K1732" s="564">
        <v>1</v>
      </c>
      <c r="L1732" s="564">
        <v>1</v>
      </c>
      <c r="M1732" s="564">
        <v>1</v>
      </c>
      <c r="N1732" s="564">
        <v>1</v>
      </c>
      <c r="O1732" s="564">
        <v>1</v>
      </c>
      <c r="P1732" s="564">
        <v>1</v>
      </c>
      <c r="Q1732" s="564">
        <v>1</v>
      </c>
      <c r="R1732" s="564">
        <v>1</v>
      </c>
      <c r="S1732" s="564">
        <v>1</v>
      </c>
      <c r="T1732" s="564">
        <v>1</v>
      </c>
      <c r="U1732" s="564">
        <v>1</v>
      </c>
      <c r="V1732" s="564">
        <v>1</v>
      </c>
      <c r="W1732" s="564">
        <v>1</v>
      </c>
      <c r="X1732" s="564">
        <v>1</v>
      </c>
      <c r="Y1732" s="564">
        <v>1</v>
      </c>
      <c r="Z1732" s="564">
        <v>1</v>
      </c>
      <c r="AA1732" s="564">
        <v>1</v>
      </c>
      <c r="AB1732" s="564">
        <v>1</v>
      </c>
      <c r="AC1732" s="564">
        <v>1</v>
      </c>
      <c r="AD1732" s="564">
        <v>1</v>
      </c>
      <c r="AE1732" s="564">
        <v>1</v>
      </c>
      <c r="AF1732" s="564">
        <v>1</v>
      </c>
      <c r="AG1732" s="564">
        <v>1</v>
      </c>
      <c r="AH1732" s="564">
        <v>1</v>
      </c>
      <c r="AI1732" s="564">
        <v>1</v>
      </c>
      <c r="AJ1732" s="564">
        <v>1</v>
      </c>
      <c r="AK1732" s="564">
        <v>1</v>
      </c>
    </row>
    <row r="1733" spans="1:37">
      <c r="A1733">
        <v>1729</v>
      </c>
      <c r="B1733" s="564">
        <f t="shared" ca="1" si="162"/>
        <v>0</v>
      </c>
      <c r="C1733" s="564">
        <f t="shared" ref="C1733:C1796" ca="1" si="163">B1733^2</f>
        <v>0</v>
      </c>
      <c r="D1733" s="564">
        <f t="shared" ca="1" si="160"/>
        <v>0</v>
      </c>
      <c r="E1733" s="564">
        <f t="shared" ref="E1733:E1796" ca="1" si="164">D1733-((B1733^2)/H$1)</f>
        <v>0</v>
      </c>
      <c r="F1733" s="564">
        <f t="shared" ca="1" si="161"/>
        <v>1</v>
      </c>
      <c r="G1733" s="564">
        <f t="shared" ref="G1733:G1796" ca="1" si="165">I$2+NORMSINV(RAND())*K$2</f>
        <v>-1.1955515832247339</v>
      </c>
      <c r="H1733" s="564">
        <v>0</v>
      </c>
      <c r="I1733" s="564">
        <v>0</v>
      </c>
      <c r="J1733" s="564">
        <v>0</v>
      </c>
      <c r="K1733" s="564">
        <v>0</v>
      </c>
      <c r="L1733" s="564">
        <v>0</v>
      </c>
      <c r="M1733" s="564">
        <v>0</v>
      </c>
      <c r="N1733" s="564">
        <v>0</v>
      </c>
      <c r="O1733" s="564">
        <v>0</v>
      </c>
      <c r="P1733" s="564">
        <v>0</v>
      </c>
      <c r="Q1733" s="564">
        <v>0</v>
      </c>
      <c r="R1733" s="564">
        <v>0</v>
      </c>
      <c r="S1733" s="564">
        <v>0</v>
      </c>
      <c r="T1733" s="564">
        <v>0</v>
      </c>
      <c r="U1733" s="564">
        <v>0</v>
      </c>
      <c r="V1733" s="564">
        <v>0</v>
      </c>
      <c r="W1733" s="564">
        <v>0</v>
      </c>
      <c r="X1733" s="564">
        <v>0</v>
      </c>
      <c r="Y1733" s="564">
        <v>0</v>
      </c>
      <c r="Z1733" s="564">
        <v>0</v>
      </c>
      <c r="AA1733" s="564">
        <v>0</v>
      </c>
      <c r="AB1733" s="564">
        <v>0</v>
      </c>
      <c r="AC1733" s="564">
        <v>0</v>
      </c>
      <c r="AD1733" s="564">
        <v>0</v>
      </c>
      <c r="AE1733" s="564">
        <v>0</v>
      </c>
      <c r="AF1733" s="564">
        <v>0</v>
      </c>
      <c r="AG1733" s="564">
        <v>0</v>
      </c>
      <c r="AH1733" s="564">
        <v>0</v>
      </c>
      <c r="AI1733" s="564">
        <v>0</v>
      </c>
      <c r="AJ1733" s="564">
        <v>0</v>
      </c>
      <c r="AK1733" s="564">
        <v>0</v>
      </c>
    </row>
    <row r="1734" spans="1:37">
      <c r="A1734">
        <v>1730</v>
      </c>
      <c r="B1734" s="564">
        <f t="shared" ca="1" si="162"/>
        <v>14</v>
      </c>
      <c r="C1734" s="564">
        <f t="shared" ca="1" si="163"/>
        <v>196</v>
      </c>
      <c r="D1734" s="564">
        <f t="shared" ref="D1734:D1797" ca="1" si="166">B1734</f>
        <v>14</v>
      </c>
      <c r="E1734" s="564">
        <f t="shared" ca="1" si="164"/>
        <v>4.1999999999999993</v>
      </c>
      <c r="F1734" s="564">
        <f t="shared" ref="F1734:F1797" ca="1" si="167">1-(2*B1734*(H$1-B1734)/(H$1*(H$1-1)))</f>
        <v>0.55789473684210522</v>
      </c>
      <c r="G1734" s="564">
        <f t="shared" ca="1" si="165"/>
        <v>4.8036884035421945</v>
      </c>
      <c r="H1734" s="564">
        <v>1</v>
      </c>
      <c r="I1734" s="564">
        <v>1</v>
      </c>
      <c r="J1734" s="564">
        <v>0</v>
      </c>
      <c r="K1734" s="564">
        <v>1</v>
      </c>
      <c r="L1734" s="564">
        <v>0</v>
      </c>
      <c r="M1734" s="564">
        <v>1</v>
      </c>
      <c r="N1734" s="564">
        <v>1</v>
      </c>
      <c r="O1734" s="564">
        <v>0</v>
      </c>
      <c r="P1734" s="564">
        <v>1</v>
      </c>
      <c r="Q1734" s="564">
        <v>1</v>
      </c>
      <c r="R1734" s="564">
        <v>1</v>
      </c>
      <c r="S1734" s="564">
        <v>1</v>
      </c>
      <c r="T1734" s="564">
        <v>1</v>
      </c>
      <c r="U1734" s="564">
        <v>1</v>
      </c>
      <c r="V1734" s="564">
        <v>1</v>
      </c>
      <c r="W1734" s="564">
        <v>1</v>
      </c>
      <c r="X1734" s="564">
        <v>1</v>
      </c>
      <c r="Y1734" s="564">
        <v>0</v>
      </c>
      <c r="Z1734" s="564">
        <v>0</v>
      </c>
      <c r="AA1734" s="564">
        <v>0</v>
      </c>
      <c r="AB1734" s="564">
        <v>0</v>
      </c>
      <c r="AC1734" s="564">
        <v>1</v>
      </c>
      <c r="AD1734" s="564">
        <v>1</v>
      </c>
      <c r="AE1734" s="564">
        <v>1</v>
      </c>
      <c r="AF1734" s="564">
        <v>1</v>
      </c>
      <c r="AG1734" s="564">
        <v>1</v>
      </c>
      <c r="AH1734" s="564">
        <v>1</v>
      </c>
      <c r="AI1734" s="564">
        <v>1</v>
      </c>
      <c r="AJ1734" s="564">
        <v>1</v>
      </c>
      <c r="AK1734" s="564">
        <v>0</v>
      </c>
    </row>
    <row r="1735" spans="1:37">
      <c r="A1735">
        <v>1731</v>
      </c>
      <c r="B1735" s="564">
        <f t="shared" ref="B1735:B1798" ca="1" si="168">SUM(INDIRECT("H"&amp;A1735+4&amp;":"&amp;HLOOKUP(H$1,$AA$1:$BD$2,2,0)&amp;A1735+4))</f>
        <v>20</v>
      </c>
      <c r="C1735" s="564">
        <f t="shared" ca="1" si="163"/>
        <v>400</v>
      </c>
      <c r="D1735" s="564">
        <f t="shared" ca="1" si="166"/>
        <v>20</v>
      </c>
      <c r="E1735" s="564">
        <f t="shared" ca="1" si="164"/>
        <v>0</v>
      </c>
      <c r="F1735" s="564">
        <f t="shared" ca="1" si="167"/>
        <v>1</v>
      </c>
      <c r="G1735" s="564">
        <f t="shared" ca="1" si="165"/>
        <v>2.1043225445843508</v>
      </c>
      <c r="H1735" s="564">
        <v>1</v>
      </c>
      <c r="I1735" s="564">
        <v>1</v>
      </c>
      <c r="J1735" s="564">
        <v>1</v>
      </c>
      <c r="K1735" s="564">
        <v>1</v>
      </c>
      <c r="L1735" s="564">
        <v>1</v>
      </c>
      <c r="M1735" s="564">
        <v>1</v>
      </c>
      <c r="N1735" s="564">
        <v>1</v>
      </c>
      <c r="O1735" s="564">
        <v>1</v>
      </c>
      <c r="P1735" s="564">
        <v>1</v>
      </c>
      <c r="Q1735" s="564">
        <v>1</v>
      </c>
      <c r="R1735" s="564">
        <v>1</v>
      </c>
      <c r="S1735" s="564">
        <v>1</v>
      </c>
      <c r="T1735" s="564">
        <v>1</v>
      </c>
      <c r="U1735" s="564">
        <v>1</v>
      </c>
      <c r="V1735" s="564">
        <v>1</v>
      </c>
      <c r="W1735" s="564">
        <v>1</v>
      </c>
      <c r="X1735" s="564">
        <v>1</v>
      </c>
      <c r="Y1735" s="564">
        <v>1</v>
      </c>
      <c r="Z1735" s="564">
        <v>1</v>
      </c>
      <c r="AA1735" s="564">
        <v>1</v>
      </c>
      <c r="AB1735" s="564">
        <v>1</v>
      </c>
      <c r="AC1735" s="564">
        <v>1</v>
      </c>
      <c r="AD1735" s="564">
        <v>1</v>
      </c>
      <c r="AE1735" s="564">
        <v>1</v>
      </c>
      <c r="AF1735" s="564">
        <v>1</v>
      </c>
      <c r="AG1735" s="564">
        <v>1</v>
      </c>
      <c r="AH1735" s="564">
        <v>1</v>
      </c>
      <c r="AI1735" s="564">
        <v>1</v>
      </c>
      <c r="AJ1735" s="564">
        <v>1</v>
      </c>
      <c r="AK1735" s="564">
        <v>1</v>
      </c>
    </row>
    <row r="1736" spans="1:37">
      <c r="A1736">
        <v>1732</v>
      </c>
      <c r="B1736" s="564">
        <f t="shared" ca="1" si="168"/>
        <v>20</v>
      </c>
      <c r="C1736" s="564">
        <f t="shared" ca="1" si="163"/>
        <v>400</v>
      </c>
      <c r="D1736" s="564">
        <f t="shared" ca="1" si="166"/>
        <v>20</v>
      </c>
      <c r="E1736" s="564">
        <f t="shared" ca="1" si="164"/>
        <v>0</v>
      </c>
      <c r="F1736" s="564">
        <f t="shared" ca="1" si="167"/>
        <v>1</v>
      </c>
      <c r="G1736" s="564">
        <f t="shared" ca="1" si="165"/>
        <v>-0.8519612489488968</v>
      </c>
      <c r="H1736" s="564">
        <v>1</v>
      </c>
      <c r="I1736" s="564">
        <v>1</v>
      </c>
      <c r="J1736" s="564">
        <v>1</v>
      </c>
      <c r="K1736" s="564">
        <v>1</v>
      </c>
      <c r="L1736" s="564">
        <v>1</v>
      </c>
      <c r="M1736" s="564">
        <v>1</v>
      </c>
      <c r="N1736" s="564">
        <v>1</v>
      </c>
      <c r="O1736" s="564">
        <v>1</v>
      </c>
      <c r="P1736" s="564">
        <v>1</v>
      </c>
      <c r="Q1736" s="564">
        <v>1</v>
      </c>
      <c r="R1736" s="564">
        <v>1</v>
      </c>
      <c r="S1736" s="564">
        <v>1</v>
      </c>
      <c r="T1736" s="564">
        <v>1</v>
      </c>
      <c r="U1736" s="564">
        <v>1</v>
      </c>
      <c r="V1736" s="564">
        <v>1</v>
      </c>
      <c r="W1736" s="564">
        <v>1</v>
      </c>
      <c r="X1736" s="564">
        <v>1</v>
      </c>
      <c r="Y1736" s="564">
        <v>1</v>
      </c>
      <c r="Z1736" s="564">
        <v>1</v>
      </c>
      <c r="AA1736" s="564">
        <v>1</v>
      </c>
      <c r="AB1736" s="564">
        <v>1</v>
      </c>
      <c r="AC1736" s="564">
        <v>1</v>
      </c>
      <c r="AD1736" s="564">
        <v>1</v>
      </c>
      <c r="AE1736" s="564">
        <v>1</v>
      </c>
      <c r="AF1736" s="564">
        <v>1</v>
      </c>
      <c r="AG1736" s="564">
        <v>1</v>
      </c>
      <c r="AH1736" s="564">
        <v>1</v>
      </c>
      <c r="AI1736" s="564">
        <v>1</v>
      </c>
      <c r="AJ1736" s="564">
        <v>1</v>
      </c>
      <c r="AK1736" s="564">
        <v>1</v>
      </c>
    </row>
    <row r="1737" spans="1:37">
      <c r="A1737">
        <v>1733</v>
      </c>
      <c r="B1737" s="564">
        <f t="shared" ca="1" si="168"/>
        <v>20</v>
      </c>
      <c r="C1737" s="564">
        <f t="shared" ca="1" si="163"/>
        <v>400</v>
      </c>
      <c r="D1737" s="564">
        <f t="shared" ca="1" si="166"/>
        <v>20</v>
      </c>
      <c r="E1737" s="564">
        <f t="shared" ca="1" si="164"/>
        <v>0</v>
      </c>
      <c r="F1737" s="564">
        <f t="shared" ca="1" si="167"/>
        <v>1</v>
      </c>
      <c r="G1737" s="564">
        <f t="shared" ca="1" si="165"/>
        <v>-4.8475820398393736</v>
      </c>
      <c r="H1737" s="564">
        <v>1</v>
      </c>
      <c r="I1737" s="564">
        <v>1</v>
      </c>
      <c r="J1737" s="564">
        <v>1</v>
      </c>
      <c r="K1737" s="564">
        <v>1</v>
      </c>
      <c r="L1737" s="564">
        <v>1</v>
      </c>
      <c r="M1737" s="564">
        <v>1</v>
      </c>
      <c r="N1737" s="564">
        <v>1</v>
      </c>
      <c r="O1737" s="564">
        <v>1</v>
      </c>
      <c r="P1737" s="564">
        <v>1</v>
      </c>
      <c r="Q1737" s="564">
        <v>1</v>
      </c>
      <c r="R1737" s="564">
        <v>1</v>
      </c>
      <c r="S1737" s="564">
        <v>1</v>
      </c>
      <c r="T1737" s="564">
        <v>1</v>
      </c>
      <c r="U1737" s="564">
        <v>1</v>
      </c>
      <c r="V1737" s="564">
        <v>1</v>
      </c>
      <c r="W1737" s="564">
        <v>1</v>
      </c>
      <c r="X1737" s="564">
        <v>1</v>
      </c>
      <c r="Y1737" s="564">
        <v>1</v>
      </c>
      <c r="Z1737" s="564">
        <v>1</v>
      </c>
      <c r="AA1737" s="564">
        <v>1</v>
      </c>
      <c r="AB1737" s="564">
        <v>1</v>
      </c>
      <c r="AC1737" s="564">
        <v>1</v>
      </c>
      <c r="AD1737" s="564">
        <v>1</v>
      </c>
      <c r="AE1737" s="564">
        <v>1</v>
      </c>
      <c r="AF1737" s="564">
        <v>1</v>
      </c>
      <c r="AG1737" s="564">
        <v>1</v>
      </c>
      <c r="AH1737" s="564">
        <v>1</v>
      </c>
      <c r="AI1737" s="564">
        <v>1</v>
      </c>
      <c r="AJ1737" s="564">
        <v>1</v>
      </c>
      <c r="AK1737" s="564">
        <v>1</v>
      </c>
    </row>
    <row r="1738" spans="1:37">
      <c r="A1738">
        <v>1734</v>
      </c>
      <c r="B1738" s="564">
        <f t="shared" ca="1" si="168"/>
        <v>20</v>
      </c>
      <c r="C1738" s="564">
        <f t="shared" ca="1" si="163"/>
        <v>400</v>
      </c>
      <c r="D1738" s="564">
        <f t="shared" ca="1" si="166"/>
        <v>20</v>
      </c>
      <c r="E1738" s="564">
        <f t="shared" ca="1" si="164"/>
        <v>0</v>
      </c>
      <c r="F1738" s="564">
        <f t="shared" ca="1" si="167"/>
        <v>1</v>
      </c>
      <c r="G1738" s="564">
        <f t="shared" ca="1" si="165"/>
        <v>-1.4588786637301978</v>
      </c>
      <c r="H1738" s="564">
        <v>1</v>
      </c>
      <c r="I1738" s="564">
        <v>1</v>
      </c>
      <c r="J1738" s="564">
        <v>1</v>
      </c>
      <c r="K1738" s="564">
        <v>1</v>
      </c>
      <c r="L1738" s="564">
        <v>1</v>
      </c>
      <c r="M1738" s="564">
        <v>1</v>
      </c>
      <c r="N1738" s="564">
        <v>1</v>
      </c>
      <c r="O1738" s="564">
        <v>1</v>
      </c>
      <c r="P1738" s="564">
        <v>1</v>
      </c>
      <c r="Q1738" s="564">
        <v>1</v>
      </c>
      <c r="R1738" s="564">
        <v>1</v>
      </c>
      <c r="S1738" s="564">
        <v>1</v>
      </c>
      <c r="T1738" s="564">
        <v>1</v>
      </c>
      <c r="U1738" s="564">
        <v>1</v>
      </c>
      <c r="V1738" s="564">
        <v>1</v>
      </c>
      <c r="W1738" s="564">
        <v>1</v>
      </c>
      <c r="X1738" s="564">
        <v>1</v>
      </c>
      <c r="Y1738" s="564">
        <v>1</v>
      </c>
      <c r="Z1738" s="564">
        <v>1</v>
      </c>
      <c r="AA1738" s="564">
        <v>1</v>
      </c>
      <c r="AB1738" s="564">
        <v>1</v>
      </c>
      <c r="AC1738" s="564">
        <v>1</v>
      </c>
      <c r="AD1738" s="564">
        <v>1</v>
      </c>
      <c r="AE1738" s="564">
        <v>1</v>
      </c>
      <c r="AF1738" s="564">
        <v>1</v>
      </c>
      <c r="AG1738" s="564">
        <v>1</v>
      </c>
      <c r="AH1738" s="564">
        <v>1</v>
      </c>
      <c r="AI1738" s="564">
        <v>1</v>
      </c>
      <c r="AJ1738" s="564">
        <v>1</v>
      </c>
      <c r="AK1738" s="564">
        <v>1</v>
      </c>
    </row>
    <row r="1739" spans="1:37">
      <c r="A1739">
        <v>1735</v>
      </c>
      <c r="B1739" s="564">
        <f t="shared" ca="1" si="168"/>
        <v>16</v>
      </c>
      <c r="C1739" s="564">
        <f t="shared" ca="1" si="163"/>
        <v>256</v>
      </c>
      <c r="D1739" s="564">
        <f t="shared" ca="1" si="166"/>
        <v>16</v>
      </c>
      <c r="E1739" s="564">
        <f t="shared" ca="1" si="164"/>
        <v>3.1999999999999993</v>
      </c>
      <c r="F1739" s="564">
        <f t="shared" ca="1" si="167"/>
        <v>0.66315789473684217</v>
      </c>
      <c r="G1739" s="564">
        <f t="shared" ca="1" si="165"/>
        <v>2.4780833104542981</v>
      </c>
      <c r="H1739" s="564">
        <v>1</v>
      </c>
      <c r="I1739" s="564">
        <v>1</v>
      </c>
      <c r="J1739" s="564">
        <v>1</v>
      </c>
      <c r="K1739" s="564">
        <v>0</v>
      </c>
      <c r="L1739" s="564">
        <v>0</v>
      </c>
      <c r="M1739" s="564">
        <v>1</v>
      </c>
      <c r="N1739" s="564">
        <v>1</v>
      </c>
      <c r="O1739" s="564">
        <v>1</v>
      </c>
      <c r="P1739" s="564">
        <v>1</v>
      </c>
      <c r="Q1739" s="564">
        <v>1</v>
      </c>
      <c r="R1739" s="564">
        <v>1</v>
      </c>
      <c r="S1739" s="564">
        <v>1</v>
      </c>
      <c r="T1739" s="564">
        <v>1</v>
      </c>
      <c r="U1739" s="564">
        <v>1</v>
      </c>
      <c r="V1739" s="564">
        <v>1</v>
      </c>
      <c r="W1739" s="564">
        <v>1</v>
      </c>
      <c r="X1739" s="564">
        <v>1</v>
      </c>
      <c r="Y1739" s="564">
        <v>1</v>
      </c>
      <c r="Z1739" s="564">
        <v>0</v>
      </c>
      <c r="AA1739" s="564">
        <v>0</v>
      </c>
      <c r="AB1739" s="564">
        <v>1</v>
      </c>
      <c r="AC1739" s="564">
        <v>1</v>
      </c>
      <c r="AD1739" s="564">
        <v>1</v>
      </c>
      <c r="AE1739" s="564">
        <v>1</v>
      </c>
      <c r="AF1739" s="564">
        <v>1</v>
      </c>
      <c r="AG1739" s="564">
        <v>1</v>
      </c>
      <c r="AH1739" s="564">
        <v>1</v>
      </c>
      <c r="AI1739" s="564">
        <v>0</v>
      </c>
      <c r="AJ1739" s="564">
        <v>1</v>
      </c>
      <c r="AK1739" s="564">
        <v>1</v>
      </c>
    </row>
    <row r="1740" spans="1:37">
      <c r="A1740">
        <v>1736</v>
      </c>
      <c r="B1740" s="564">
        <f t="shared" ca="1" si="168"/>
        <v>20</v>
      </c>
      <c r="C1740" s="564">
        <f t="shared" ca="1" si="163"/>
        <v>400</v>
      </c>
      <c r="D1740" s="564">
        <f t="shared" ca="1" si="166"/>
        <v>20</v>
      </c>
      <c r="E1740" s="564">
        <f t="shared" ca="1" si="164"/>
        <v>0</v>
      </c>
      <c r="F1740" s="564">
        <f t="shared" ca="1" si="167"/>
        <v>1</v>
      </c>
      <c r="G1740" s="564">
        <f t="shared" ca="1" si="165"/>
        <v>7.2194491166819699</v>
      </c>
      <c r="H1740" s="564">
        <v>1</v>
      </c>
      <c r="I1740" s="564">
        <v>1</v>
      </c>
      <c r="J1740" s="564">
        <v>1</v>
      </c>
      <c r="K1740" s="564">
        <v>1</v>
      </c>
      <c r="L1740" s="564">
        <v>1</v>
      </c>
      <c r="M1740" s="564">
        <v>1</v>
      </c>
      <c r="N1740" s="564">
        <v>1</v>
      </c>
      <c r="O1740" s="564">
        <v>1</v>
      </c>
      <c r="P1740" s="564">
        <v>1</v>
      </c>
      <c r="Q1740" s="564">
        <v>1</v>
      </c>
      <c r="R1740" s="564">
        <v>1</v>
      </c>
      <c r="S1740" s="564">
        <v>1</v>
      </c>
      <c r="T1740" s="564">
        <v>1</v>
      </c>
      <c r="U1740" s="564">
        <v>1</v>
      </c>
      <c r="V1740" s="564">
        <v>1</v>
      </c>
      <c r="W1740" s="564">
        <v>1</v>
      </c>
      <c r="X1740" s="564">
        <v>1</v>
      </c>
      <c r="Y1740" s="564">
        <v>1</v>
      </c>
      <c r="Z1740" s="564">
        <v>1</v>
      </c>
      <c r="AA1740" s="564">
        <v>1</v>
      </c>
      <c r="AB1740" s="564">
        <v>1</v>
      </c>
      <c r="AC1740" s="564">
        <v>1</v>
      </c>
      <c r="AD1740" s="564">
        <v>1</v>
      </c>
      <c r="AE1740" s="564">
        <v>1</v>
      </c>
      <c r="AF1740" s="564">
        <v>1</v>
      </c>
      <c r="AG1740" s="564">
        <v>1</v>
      </c>
      <c r="AH1740" s="564">
        <v>1</v>
      </c>
      <c r="AI1740" s="564">
        <v>1</v>
      </c>
      <c r="AJ1740" s="564">
        <v>1</v>
      </c>
      <c r="AK1740" s="564">
        <v>1</v>
      </c>
    </row>
    <row r="1741" spans="1:37">
      <c r="A1741">
        <v>1737</v>
      </c>
      <c r="B1741" s="564">
        <f t="shared" ca="1" si="168"/>
        <v>20</v>
      </c>
      <c r="C1741" s="564">
        <f t="shared" ca="1" si="163"/>
        <v>400</v>
      </c>
      <c r="D1741" s="564">
        <f t="shared" ca="1" si="166"/>
        <v>20</v>
      </c>
      <c r="E1741" s="564">
        <f t="shared" ca="1" si="164"/>
        <v>0</v>
      </c>
      <c r="F1741" s="564">
        <f t="shared" ca="1" si="167"/>
        <v>1</v>
      </c>
      <c r="G1741" s="564">
        <f t="shared" ca="1" si="165"/>
        <v>6.3126200588698875</v>
      </c>
      <c r="H1741" s="564">
        <v>1</v>
      </c>
      <c r="I1741" s="564">
        <v>1</v>
      </c>
      <c r="J1741" s="564">
        <v>1</v>
      </c>
      <c r="K1741" s="564">
        <v>1</v>
      </c>
      <c r="L1741" s="564">
        <v>1</v>
      </c>
      <c r="M1741" s="564">
        <v>1</v>
      </c>
      <c r="N1741" s="564">
        <v>1</v>
      </c>
      <c r="O1741" s="564">
        <v>1</v>
      </c>
      <c r="P1741" s="564">
        <v>1</v>
      </c>
      <c r="Q1741" s="564">
        <v>1</v>
      </c>
      <c r="R1741" s="564">
        <v>1</v>
      </c>
      <c r="S1741" s="564">
        <v>1</v>
      </c>
      <c r="T1741" s="564">
        <v>1</v>
      </c>
      <c r="U1741" s="564">
        <v>1</v>
      </c>
      <c r="V1741" s="564">
        <v>1</v>
      </c>
      <c r="W1741" s="564">
        <v>1</v>
      </c>
      <c r="X1741" s="564">
        <v>1</v>
      </c>
      <c r="Y1741" s="564">
        <v>1</v>
      </c>
      <c r="Z1741" s="564">
        <v>1</v>
      </c>
      <c r="AA1741" s="564">
        <v>1</v>
      </c>
      <c r="AB1741" s="564">
        <v>1</v>
      </c>
      <c r="AC1741" s="564">
        <v>1</v>
      </c>
      <c r="AD1741" s="564">
        <v>1</v>
      </c>
      <c r="AE1741" s="564">
        <v>1</v>
      </c>
      <c r="AF1741" s="564">
        <v>1</v>
      </c>
      <c r="AG1741" s="564">
        <v>1</v>
      </c>
      <c r="AH1741" s="564">
        <v>1</v>
      </c>
      <c r="AI1741" s="564">
        <v>1</v>
      </c>
      <c r="AJ1741" s="564">
        <v>1</v>
      </c>
      <c r="AK1741" s="564">
        <v>1</v>
      </c>
    </row>
    <row r="1742" spans="1:37">
      <c r="A1742">
        <v>1738</v>
      </c>
      <c r="B1742" s="564">
        <f t="shared" ca="1" si="168"/>
        <v>0</v>
      </c>
      <c r="C1742" s="564">
        <f t="shared" ca="1" si="163"/>
        <v>0</v>
      </c>
      <c r="D1742" s="564">
        <f t="shared" ca="1" si="166"/>
        <v>0</v>
      </c>
      <c r="E1742" s="564">
        <f t="shared" ca="1" si="164"/>
        <v>0</v>
      </c>
      <c r="F1742" s="564">
        <f t="shared" ca="1" si="167"/>
        <v>1</v>
      </c>
      <c r="G1742" s="564">
        <f t="shared" ca="1" si="165"/>
        <v>-0.22151544509130594</v>
      </c>
      <c r="H1742" s="564">
        <v>0</v>
      </c>
      <c r="I1742" s="564">
        <v>0</v>
      </c>
      <c r="J1742" s="564">
        <v>0</v>
      </c>
      <c r="K1742" s="564">
        <v>0</v>
      </c>
      <c r="L1742" s="564">
        <v>0</v>
      </c>
      <c r="M1742" s="564">
        <v>0</v>
      </c>
      <c r="N1742" s="564">
        <v>0</v>
      </c>
      <c r="O1742" s="564">
        <v>0</v>
      </c>
      <c r="P1742" s="564">
        <v>0</v>
      </c>
      <c r="Q1742" s="564">
        <v>0</v>
      </c>
      <c r="R1742" s="564">
        <v>0</v>
      </c>
      <c r="S1742" s="564">
        <v>0</v>
      </c>
      <c r="T1742" s="564">
        <v>0</v>
      </c>
      <c r="U1742" s="564">
        <v>0</v>
      </c>
      <c r="V1742" s="564">
        <v>0</v>
      </c>
      <c r="W1742" s="564">
        <v>0</v>
      </c>
      <c r="X1742" s="564">
        <v>0</v>
      </c>
      <c r="Y1742" s="564">
        <v>0</v>
      </c>
      <c r="Z1742" s="564">
        <v>0</v>
      </c>
      <c r="AA1742" s="564">
        <v>0</v>
      </c>
      <c r="AB1742" s="564">
        <v>0</v>
      </c>
      <c r="AC1742" s="564">
        <v>0</v>
      </c>
      <c r="AD1742" s="564">
        <v>0</v>
      </c>
      <c r="AE1742" s="564">
        <v>0</v>
      </c>
      <c r="AF1742" s="564">
        <v>0</v>
      </c>
      <c r="AG1742" s="564">
        <v>0</v>
      </c>
      <c r="AH1742" s="564">
        <v>0</v>
      </c>
      <c r="AI1742" s="564">
        <v>0</v>
      </c>
      <c r="AJ1742" s="564">
        <v>0</v>
      </c>
      <c r="AK1742" s="564">
        <v>0</v>
      </c>
    </row>
    <row r="1743" spans="1:37">
      <c r="A1743">
        <v>1739</v>
      </c>
      <c r="B1743" s="564">
        <f t="shared" ca="1" si="168"/>
        <v>12</v>
      </c>
      <c r="C1743" s="564">
        <f t="shared" ca="1" si="163"/>
        <v>144</v>
      </c>
      <c r="D1743" s="564">
        <f t="shared" ca="1" si="166"/>
        <v>12</v>
      </c>
      <c r="E1743" s="564">
        <f t="shared" ca="1" si="164"/>
        <v>4.8</v>
      </c>
      <c r="F1743" s="564">
        <f t="shared" ca="1" si="167"/>
        <v>0.49473684210526314</v>
      </c>
      <c r="G1743" s="564">
        <f t="shared" ca="1" si="165"/>
        <v>4.6961229340505906</v>
      </c>
      <c r="H1743" s="564">
        <v>0</v>
      </c>
      <c r="I1743" s="564">
        <v>1</v>
      </c>
      <c r="J1743" s="564">
        <v>1</v>
      </c>
      <c r="K1743" s="564">
        <v>1</v>
      </c>
      <c r="L1743" s="564">
        <v>1</v>
      </c>
      <c r="M1743" s="564">
        <v>0</v>
      </c>
      <c r="N1743" s="564">
        <v>0</v>
      </c>
      <c r="O1743" s="564">
        <v>1</v>
      </c>
      <c r="P1743" s="564">
        <v>0</v>
      </c>
      <c r="Q1743" s="564">
        <v>0</v>
      </c>
      <c r="R1743" s="564">
        <v>0</v>
      </c>
      <c r="S1743" s="564">
        <v>1</v>
      </c>
      <c r="T1743" s="564">
        <v>1</v>
      </c>
      <c r="U1743" s="564">
        <v>1</v>
      </c>
      <c r="V1743" s="564">
        <v>1</v>
      </c>
      <c r="W1743" s="564">
        <v>0</v>
      </c>
      <c r="X1743" s="564">
        <v>1</v>
      </c>
      <c r="Y1743" s="564">
        <v>1</v>
      </c>
      <c r="Z1743" s="564">
        <v>0</v>
      </c>
      <c r="AA1743" s="564">
        <v>1</v>
      </c>
      <c r="AB1743" s="564">
        <v>0</v>
      </c>
      <c r="AC1743" s="564">
        <v>0</v>
      </c>
      <c r="AD1743" s="564">
        <v>0</v>
      </c>
      <c r="AE1743" s="564">
        <v>0</v>
      </c>
      <c r="AF1743" s="564">
        <v>1</v>
      </c>
      <c r="AG1743" s="564">
        <v>1</v>
      </c>
      <c r="AH1743" s="564">
        <v>0</v>
      </c>
      <c r="AI1743" s="564">
        <v>1</v>
      </c>
      <c r="AJ1743" s="564">
        <v>0</v>
      </c>
      <c r="AK1743" s="564">
        <v>1</v>
      </c>
    </row>
    <row r="1744" spans="1:37">
      <c r="A1744">
        <v>1740</v>
      </c>
      <c r="B1744" s="564">
        <f t="shared" ca="1" si="168"/>
        <v>7</v>
      </c>
      <c r="C1744" s="564">
        <f t="shared" ca="1" si="163"/>
        <v>49</v>
      </c>
      <c r="D1744" s="564">
        <f t="shared" ca="1" si="166"/>
        <v>7</v>
      </c>
      <c r="E1744" s="564">
        <f t="shared" ca="1" si="164"/>
        <v>4.55</v>
      </c>
      <c r="F1744" s="564">
        <f t="shared" ca="1" si="167"/>
        <v>0.52105263157894743</v>
      </c>
      <c r="G1744" s="564">
        <f t="shared" ca="1" si="165"/>
        <v>2.3730657482130573</v>
      </c>
      <c r="H1744" s="564">
        <v>1</v>
      </c>
      <c r="I1744" s="564">
        <v>0</v>
      </c>
      <c r="J1744" s="564">
        <v>0</v>
      </c>
      <c r="K1744" s="564">
        <v>1</v>
      </c>
      <c r="L1744" s="564">
        <v>1</v>
      </c>
      <c r="M1744" s="564">
        <v>0</v>
      </c>
      <c r="N1744" s="564">
        <v>0</v>
      </c>
      <c r="O1744" s="564">
        <v>0</v>
      </c>
      <c r="P1744" s="564">
        <v>0</v>
      </c>
      <c r="Q1744" s="564">
        <v>1</v>
      </c>
      <c r="R1744" s="564">
        <v>1</v>
      </c>
      <c r="S1744" s="564">
        <v>0</v>
      </c>
      <c r="T1744" s="564">
        <v>0</v>
      </c>
      <c r="U1744" s="564">
        <v>0</v>
      </c>
      <c r="V1744" s="564">
        <v>1</v>
      </c>
      <c r="W1744" s="564">
        <v>0</v>
      </c>
      <c r="X1744" s="564">
        <v>1</v>
      </c>
      <c r="Y1744" s="564">
        <v>0</v>
      </c>
      <c r="Z1744" s="564">
        <v>0</v>
      </c>
      <c r="AA1744" s="564">
        <v>0</v>
      </c>
      <c r="AB1744" s="564">
        <v>1</v>
      </c>
      <c r="AC1744" s="564">
        <v>0</v>
      </c>
      <c r="AD1744" s="564">
        <v>1</v>
      </c>
      <c r="AE1744" s="564">
        <v>0</v>
      </c>
      <c r="AF1744" s="564">
        <v>1</v>
      </c>
      <c r="AG1744" s="564">
        <v>0</v>
      </c>
      <c r="AH1744" s="564">
        <v>1</v>
      </c>
      <c r="AI1744" s="564">
        <v>0</v>
      </c>
      <c r="AJ1744" s="564">
        <v>0</v>
      </c>
      <c r="AK1744" s="564">
        <v>1</v>
      </c>
    </row>
    <row r="1745" spans="1:37">
      <c r="A1745">
        <v>1741</v>
      </c>
      <c r="B1745" s="564">
        <f t="shared" ca="1" si="168"/>
        <v>20</v>
      </c>
      <c r="C1745" s="564">
        <f t="shared" ca="1" si="163"/>
        <v>400</v>
      </c>
      <c r="D1745" s="564">
        <f t="shared" ca="1" si="166"/>
        <v>20</v>
      </c>
      <c r="E1745" s="564">
        <f t="shared" ca="1" si="164"/>
        <v>0</v>
      </c>
      <c r="F1745" s="564">
        <f t="shared" ca="1" si="167"/>
        <v>1</v>
      </c>
      <c r="G1745" s="564">
        <f t="shared" ca="1" si="165"/>
        <v>4.7184407051853956</v>
      </c>
      <c r="H1745" s="564">
        <v>1</v>
      </c>
      <c r="I1745" s="564">
        <v>1</v>
      </c>
      <c r="J1745" s="564">
        <v>1</v>
      </c>
      <c r="K1745" s="564">
        <v>1</v>
      </c>
      <c r="L1745" s="564">
        <v>1</v>
      </c>
      <c r="M1745" s="564">
        <v>1</v>
      </c>
      <c r="N1745" s="564">
        <v>1</v>
      </c>
      <c r="O1745" s="564">
        <v>1</v>
      </c>
      <c r="P1745" s="564">
        <v>1</v>
      </c>
      <c r="Q1745" s="564">
        <v>1</v>
      </c>
      <c r="R1745" s="564">
        <v>1</v>
      </c>
      <c r="S1745" s="564">
        <v>1</v>
      </c>
      <c r="T1745" s="564">
        <v>1</v>
      </c>
      <c r="U1745" s="564">
        <v>1</v>
      </c>
      <c r="V1745" s="564">
        <v>1</v>
      </c>
      <c r="W1745" s="564">
        <v>1</v>
      </c>
      <c r="X1745" s="564">
        <v>1</v>
      </c>
      <c r="Y1745" s="564">
        <v>1</v>
      </c>
      <c r="Z1745" s="564">
        <v>1</v>
      </c>
      <c r="AA1745" s="564">
        <v>1</v>
      </c>
      <c r="AB1745" s="564">
        <v>1</v>
      </c>
      <c r="AC1745" s="564">
        <v>1</v>
      </c>
      <c r="AD1745" s="564">
        <v>1</v>
      </c>
      <c r="AE1745" s="564">
        <v>1</v>
      </c>
      <c r="AF1745" s="564">
        <v>1</v>
      </c>
      <c r="AG1745" s="564">
        <v>1</v>
      </c>
      <c r="AH1745" s="564">
        <v>1</v>
      </c>
      <c r="AI1745" s="564">
        <v>1</v>
      </c>
      <c r="AJ1745" s="564">
        <v>1</v>
      </c>
      <c r="AK1745" s="564">
        <v>1</v>
      </c>
    </row>
    <row r="1746" spans="1:37">
      <c r="A1746">
        <v>1742</v>
      </c>
      <c r="B1746" s="564">
        <f t="shared" ca="1" si="168"/>
        <v>20</v>
      </c>
      <c r="C1746" s="564">
        <f t="shared" ca="1" si="163"/>
        <v>400</v>
      </c>
      <c r="D1746" s="564">
        <f t="shared" ca="1" si="166"/>
        <v>20</v>
      </c>
      <c r="E1746" s="564">
        <f t="shared" ca="1" si="164"/>
        <v>0</v>
      </c>
      <c r="F1746" s="564">
        <f t="shared" ca="1" si="167"/>
        <v>1</v>
      </c>
      <c r="G1746" s="564">
        <f t="shared" ca="1" si="165"/>
        <v>-2.5675491383571387</v>
      </c>
      <c r="H1746" s="564">
        <v>1</v>
      </c>
      <c r="I1746" s="564">
        <v>1</v>
      </c>
      <c r="J1746" s="564">
        <v>1</v>
      </c>
      <c r="K1746" s="564">
        <v>1</v>
      </c>
      <c r="L1746" s="564">
        <v>1</v>
      </c>
      <c r="M1746" s="564">
        <v>1</v>
      </c>
      <c r="N1746" s="564">
        <v>1</v>
      </c>
      <c r="O1746" s="564">
        <v>1</v>
      </c>
      <c r="P1746" s="564">
        <v>1</v>
      </c>
      <c r="Q1746" s="564">
        <v>1</v>
      </c>
      <c r="R1746" s="564">
        <v>1</v>
      </c>
      <c r="S1746" s="564">
        <v>1</v>
      </c>
      <c r="T1746" s="564">
        <v>1</v>
      </c>
      <c r="U1746" s="564">
        <v>1</v>
      </c>
      <c r="V1746" s="564">
        <v>1</v>
      </c>
      <c r="W1746" s="564">
        <v>1</v>
      </c>
      <c r="X1746" s="564">
        <v>1</v>
      </c>
      <c r="Y1746" s="564">
        <v>1</v>
      </c>
      <c r="Z1746" s="564">
        <v>1</v>
      </c>
      <c r="AA1746" s="564">
        <v>1</v>
      </c>
      <c r="AB1746" s="564">
        <v>1</v>
      </c>
      <c r="AC1746" s="564">
        <v>1</v>
      </c>
      <c r="AD1746" s="564">
        <v>1</v>
      </c>
      <c r="AE1746" s="564">
        <v>1</v>
      </c>
      <c r="AF1746" s="564">
        <v>1</v>
      </c>
      <c r="AG1746" s="564">
        <v>1</v>
      </c>
      <c r="AH1746" s="564">
        <v>1</v>
      </c>
      <c r="AI1746" s="564">
        <v>1</v>
      </c>
      <c r="AJ1746" s="564">
        <v>1</v>
      </c>
      <c r="AK1746" s="564">
        <v>1</v>
      </c>
    </row>
    <row r="1747" spans="1:37">
      <c r="A1747">
        <v>1743</v>
      </c>
      <c r="B1747" s="564">
        <f t="shared" ca="1" si="168"/>
        <v>10</v>
      </c>
      <c r="C1747" s="564">
        <f t="shared" ca="1" si="163"/>
        <v>100</v>
      </c>
      <c r="D1747" s="564">
        <f t="shared" ca="1" si="166"/>
        <v>10</v>
      </c>
      <c r="E1747" s="564">
        <f t="shared" ca="1" si="164"/>
        <v>5</v>
      </c>
      <c r="F1747" s="564">
        <f t="shared" ca="1" si="167"/>
        <v>0.47368421052631582</v>
      </c>
      <c r="G1747" s="564">
        <f t="shared" ca="1" si="165"/>
        <v>1.2188594920113327</v>
      </c>
      <c r="H1747" s="564">
        <v>0</v>
      </c>
      <c r="I1747" s="564">
        <v>1</v>
      </c>
      <c r="J1747" s="564">
        <v>0</v>
      </c>
      <c r="K1747" s="564">
        <v>1</v>
      </c>
      <c r="L1747" s="564">
        <v>0</v>
      </c>
      <c r="M1747" s="564">
        <v>1</v>
      </c>
      <c r="N1747" s="564">
        <v>0</v>
      </c>
      <c r="O1747" s="564">
        <v>0</v>
      </c>
      <c r="P1747" s="564">
        <v>0</v>
      </c>
      <c r="Q1747" s="564">
        <v>1</v>
      </c>
      <c r="R1747" s="564">
        <v>1</v>
      </c>
      <c r="S1747" s="564">
        <v>1</v>
      </c>
      <c r="T1747" s="564">
        <v>1</v>
      </c>
      <c r="U1747" s="564">
        <v>1</v>
      </c>
      <c r="V1747" s="564">
        <v>0</v>
      </c>
      <c r="W1747" s="564">
        <v>0</v>
      </c>
      <c r="X1747" s="564">
        <v>1</v>
      </c>
      <c r="Y1747" s="564">
        <v>1</v>
      </c>
      <c r="Z1747" s="564">
        <v>0</v>
      </c>
      <c r="AA1747" s="564">
        <v>0</v>
      </c>
      <c r="AB1747" s="564">
        <v>1</v>
      </c>
      <c r="AC1747" s="564">
        <v>0</v>
      </c>
      <c r="AD1747" s="564">
        <v>0</v>
      </c>
      <c r="AE1747" s="564">
        <v>0</v>
      </c>
      <c r="AF1747" s="564">
        <v>1</v>
      </c>
      <c r="AG1747" s="564">
        <v>0</v>
      </c>
      <c r="AH1747" s="564">
        <v>1</v>
      </c>
      <c r="AI1747" s="564">
        <v>1</v>
      </c>
      <c r="AJ1747" s="564">
        <v>0</v>
      </c>
      <c r="AK1747" s="564">
        <v>1</v>
      </c>
    </row>
    <row r="1748" spans="1:37">
      <c r="A1748">
        <v>1744</v>
      </c>
      <c r="B1748" s="564">
        <f t="shared" ca="1" si="168"/>
        <v>0</v>
      </c>
      <c r="C1748" s="564">
        <f t="shared" ca="1" si="163"/>
        <v>0</v>
      </c>
      <c r="D1748" s="564">
        <f t="shared" ca="1" si="166"/>
        <v>0</v>
      </c>
      <c r="E1748" s="564">
        <f t="shared" ca="1" si="164"/>
        <v>0</v>
      </c>
      <c r="F1748" s="564">
        <f t="shared" ca="1" si="167"/>
        <v>1</v>
      </c>
      <c r="G1748" s="564">
        <f t="shared" ca="1" si="165"/>
        <v>-0.21475486223314011</v>
      </c>
      <c r="H1748" s="564">
        <v>0</v>
      </c>
      <c r="I1748" s="564">
        <v>0</v>
      </c>
      <c r="J1748" s="564">
        <v>0</v>
      </c>
      <c r="K1748" s="564">
        <v>0</v>
      </c>
      <c r="L1748" s="564">
        <v>0</v>
      </c>
      <c r="M1748" s="564">
        <v>0</v>
      </c>
      <c r="N1748" s="564">
        <v>0</v>
      </c>
      <c r="O1748" s="564">
        <v>0</v>
      </c>
      <c r="P1748" s="564">
        <v>0</v>
      </c>
      <c r="Q1748" s="564">
        <v>0</v>
      </c>
      <c r="R1748" s="564">
        <v>0</v>
      </c>
      <c r="S1748" s="564">
        <v>0</v>
      </c>
      <c r="T1748" s="564">
        <v>0</v>
      </c>
      <c r="U1748" s="564">
        <v>0</v>
      </c>
      <c r="V1748" s="564">
        <v>0</v>
      </c>
      <c r="W1748" s="564">
        <v>0</v>
      </c>
      <c r="X1748" s="564">
        <v>0</v>
      </c>
      <c r="Y1748" s="564">
        <v>0</v>
      </c>
      <c r="Z1748" s="564">
        <v>0</v>
      </c>
      <c r="AA1748" s="564">
        <v>0</v>
      </c>
      <c r="AB1748" s="564">
        <v>0</v>
      </c>
      <c r="AC1748" s="564">
        <v>0</v>
      </c>
      <c r="AD1748" s="564">
        <v>0</v>
      </c>
      <c r="AE1748" s="564">
        <v>0</v>
      </c>
      <c r="AF1748" s="564">
        <v>0</v>
      </c>
      <c r="AG1748" s="564">
        <v>0</v>
      </c>
      <c r="AH1748" s="564">
        <v>0</v>
      </c>
      <c r="AI1748" s="564">
        <v>0</v>
      </c>
      <c r="AJ1748" s="564">
        <v>0</v>
      </c>
      <c r="AK1748" s="564">
        <v>0</v>
      </c>
    </row>
    <row r="1749" spans="1:37">
      <c r="A1749">
        <v>1745</v>
      </c>
      <c r="B1749" s="564">
        <f t="shared" ca="1" si="168"/>
        <v>15</v>
      </c>
      <c r="C1749" s="564">
        <f t="shared" ca="1" si="163"/>
        <v>225</v>
      </c>
      <c r="D1749" s="564">
        <f t="shared" ca="1" si="166"/>
        <v>15</v>
      </c>
      <c r="E1749" s="564">
        <f t="shared" ca="1" si="164"/>
        <v>3.75</v>
      </c>
      <c r="F1749" s="564">
        <f t="shared" ca="1" si="167"/>
        <v>0.60526315789473684</v>
      </c>
      <c r="G1749" s="564">
        <f t="shared" ca="1" si="165"/>
        <v>-3.7103919472846996</v>
      </c>
      <c r="H1749" s="564">
        <v>0</v>
      </c>
      <c r="I1749" s="564">
        <v>1</v>
      </c>
      <c r="J1749" s="564">
        <v>1</v>
      </c>
      <c r="K1749" s="564">
        <v>1</v>
      </c>
      <c r="L1749" s="564">
        <v>1</v>
      </c>
      <c r="M1749" s="564">
        <v>1</v>
      </c>
      <c r="N1749" s="564">
        <v>1</v>
      </c>
      <c r="O1749" s="564">
        <v>0</v>
      </c>
      <c r="P1749" s="564">
        <v>1</v>
      </c>
      <c r="Q1749" s="564">
        <v>1</v>
      </c>
      <c r="R1749" s="564">
        <v>1</v>
      </c>
      <c r="S1749" s="564">
        <v>1</v>
      </c>
      <c r="T1749" s="564">
        <v>1</v>
      </c>
      <c r="U1749" s="564">
        <v>1</v>
      </c>
      <c r="V1749" s="564">
        <v>0</v>
      </c>
      <c r="W1749" s="564">
        <v>1</v>
      </c>
      <c r="X1749" s="564">
        <v>1</v>
      </c>
      <c r="Y1749" s="564">
        <v>1</v>
      </c>
      <c r="Z1749" s="564">
        <v>0</v>
      </c>
      <c r="AA1749" s="564">
        <v>0</v>
      </c>
      <c r="AB1749" s="564">
        <v>1</v>
      </c>
      <c r="AC1749" s="564">
        <v>1</v>
      </c>
      <c r="AD1749" s="564">
        <v>1</v>
      </c>
      <c r="AE1749" s="564">
        <v>1</v>
      </c>
      <c r="AF1749" s="564">
        <v>1</v>
      </c>
      <c r="AG1749" s="564">
        <v>1</v>
      </c>
      <c r="AH1749" s="564">
        <v>1</v>
      </c>
      <c r="AI1749" s="564">
        <v>1</v>
      </c>
      <c r="AJ1749" s="564">
        <v>1</v>
      </c>
      <c r="AK1749" s="564">
        <v>1</v>
      </c>
    </row>
    <row r="1750" spans="1:37">
      <c r="A1750">
        <v>1746</v>
      </c>
      <c r="B1750" s="564">
        <f t="shared" ca="1" si="168"/>
        <v>0</v>
      </c>
      <c r="C1750" s="564">
        <f t="shared" ca="1" si="163"/>
        <v>0</v>
      </c>
      <c r="D1750" s="564">
        <f t="shared" ca="1" si="166"/>
        <v>0</v>
      </c>
      <c r="E1750" s="564">
        <f t="shared" ca="1" si="164"/>
        <v>0</v>
      </c>
      <c r="F1750" s="564">
        <f t="shared" ca="1" si="167"/>
        <v>1</v>
      </c>
      <c r="G1750" s="564">
        <f t="shared" ca="1" si="165"/>
        <v>-0.62991406149761264</v>
      </c>
      <c r="H1750" s="564">
        <v>0</v>
      </c>
      <c r="I1750" s="564">
        <v>0</v>
      </c>
      <c r="J1750" s="564">
        <v>0</v>
      </c>
      <c r="K1750" s="564">
        <v>0</v>
      </c>
      <c r="L1750" s="564">
        <v>0</v>
      </c>
      <c r="M1750" s="564">
        <v>0</v>
      </c>
      <c r="N1750" s="564">
        <v>0</v>
      </c>
      <c r="O1750" s="564">
        <v>0</v>
      </c>
      <c r="P1750" s="564">
        <v>0</v>
      </c>
      <c r="Q1750" s="564">
        <v>0</v>
      </c>
      <c r="R1750" s="564">
        <v>0</v>
      </c>
      <c r="S1750" s="564">
        <v>0</v>
      </c>
      <c r="T1750" s="564">
        <v>0</v>
      </c>
      <c r="U1750" s="564">
        <v>0</v>
      </c>
      <c r="V1750" s="564">
        <v>0</v>
      </c>
      <c r="W1750" s="564">
        <v>0</v>
      </c>
      <c r="X1750" s="564">
        <v>0</v>
      </c>
      <c r="Y1750" s="564">
        <v>0</v>
      </c>
      <c r="Z1750" s="564">
        <v>0</v>
      </c>
      <c r="AA1750" s="564">
        <v>0</v>
      </c>
      <c r="AB1750" s="564">
        <v>0</v>
      </c>
      <c r="AC1750" s="564">
        <v>0</v>
      </c>
      <c r="AD1750" s="564">
        <v>0</v>
      </c>
      <c r="AE1750" s="564">
        <v>0</v>
      </c>
      <c r="AF1750" s="564">
        <v>0</v>
      </c>
      <c r="AG1750" s="564">
        <v>0</v>
      </c>
      <c r="AH1750" s="564">
        <v>0</v>
      </c>
      <c r="AI1750" s="564">
        <v>0</v>
      </c>
      <c r="AJ1750" s="564">
        <v>0</v>
      </c>
      <c r="AK1750" s="564">
        <v>0</v>
      </c>
    </row>
    <row r="1751" spans="1:37">
      <c r="A1751">
        <v>1747</v>
      </c>
      <c r="B1751" s="564">
        <f t="shared" ca="1" si="168"/>
        <v>0</v>
      </c>
      <c r="C1751" s="564">
        <f t="shared" ca="1" si="163"/>
        <v>0</v>
      </c>
      <c r="D1751" s="564">
        <f t="shared" ca="1" si="166"/>
        <v>0</v>
      </c>
      <c r="E1751" s="564">
        <f t="shared" ca="1" si="164"/>
        <v>0</v>
      </c>
      <c r="F1751" s="564">
        <f t="shared" ca="1" si="167"/>
        <v>1</v>
      </c>
      <c r="G1751" s="564">
        <f t="shared" ca="1" si="165"/>
        <v>3.092557466173369</v>
      </c>
      <c r="H1751" s="564">
        <v>0</v>
      </c>
      <c r="I1751" s="564">
        <v>0</v>
      </c>
      <c r="J1751" s="564">
        <v>0</v>
      </c>
      <c r="K1751" s="564">
        <v>0</v>
      </c>
      <c r="L1751" s="564">
        <v>0</v>
      </c>
      <c r="M1751" s="564">
        <v>0</v>
      </c>
      <c r="N1751" s="564">
        <v>0</v>
      </c>
      <c r="O1751" s="564">
        <v>0</v>
      </c>
      <c r="P1751" s="564">
        <v>0</v>
      </c>
      <c r="Q1751" s="564">
        <v>0</v>
      </c>
      <c r="R1751" s="564">
        <v>0</v>
      </c>
      <c r="S1751" s="564">
        <v>0</v>
      </c>
      <c r="T1751" s="564">
        <v>0</v>
      </c>
      <c r="U1751" s="564">
        <v>0</v>
      </c>
      <c r="V1751" s="564">
        <v>0</v>
      </c>
      <c r="W1751" s="564">
        <v>0</v>
      </c>
      <c r="X1751" s="564">
        <v>0</v>
      </c>
      <c r="Y1751" s="564">
        <v>0</v>
      </c>
      <c r="Z1751" s="564">
        <v>0</v>
      </c>
      <c r="AA1751" s="564">
        <v>0</v>
      </c>
      <c r="AB1751" s="564">
        <v>0</v>
      </c>
      <c r="AC1751" s="564">
        <v>0</v>
      </c>
      <c r="AD1751" s="564">
        <v>0</v>
      </c>
      <c r="AE1751" s="564">
        <v>0</v>
      </c>
      <c r="AF1751" s="564">
        <v>0</v>
      </c>
      <c r="AG1751" s="564">
        <v>0</v>
      </c>
      <c r="AH1751" s="564">
        <v>0</v>
      </c>
      <c r="AI1751" s="564">
        <v>0</v>
      </c>
      <c r="AJ1751" s="564">
        <v>0</v>
      </c>
      <c r="AK1751" s="564">
        <v>0</v>
      </c>
    </row>
    <row r="1752" spans="1:37">
      <c r="A1752">
        <v>1748</v>
      </c>
      <c r="B1752" s="564">
        <f t="shared" ca="1" si="168"/>
        <v>20</v>
      </c>
      <c r="C1752" s="564">
        <f t="shared" ca="1" si="163"/>
        <v>400</v>
      </c>
      <c r="D1752" s="564">
        <f t="shared" ca="1" si="166"/>
        <v>20</v>
      </c>
      <c r="E1752" s="564">
        <f t="shared" ca="1" si="164"/>
        <v>0</v>
      </c>
      <c r="F1752" s="564">
        <f t="shared" ca="1" si="167"/>
        <v>1</v>
      </c>
      <c r="G1752" s="564">
        <f t="shared" ca="1" si="165"/>
        <v>0.43819737319234298</v>
      </c>
      <c r="H1752" s="564">
        <v>1</v>
      </c>
      <c r="I1752" s="564">
        <v>1</v>
      </c>
      <c r="J1752" s="564">
        <v>1</v>
      </c>
      <c r="K1752" s="564">
        <v>1</v>
      </c>
      <c r="L1752" s="564">
        <v>1</v>
      </c>
      <c r="M1752" s="564">
        <v>1</v>
      </c>
      <c r="N1752" s="564">
        <v>1</v>
      </c>
      <c r="O1752" s="564">
        <v>1</v>
      </c>
      <c r="P1752" s="564">
        <v>1</v>
      </c>
      <c r="Q1752" s="564">
        <v>1</v>
      </c>
      <c r="R1752" s="564">
        <v>1</v>
      </c>
      <c r="S1752" s="564">
        <v>1</v>
      </c>
      <c r="T1752" s="564">
        <v>1</v>
      </c>
      <c r="U1752" s="564">
        <v>1</v>
      </c>
      <c r="V1752" s="564">
        <v>1</v>
      </c>
      <c r="W1752" s="564">
        <v>1</v>
      </c>
      <c r="X1752" s="564">
        <v>1</v>
      </c>
      <c r="Y1752" s="564">
        <v>1</v>
      </c>
      <c r="Z1752" s="564">
        <v>1</v>
      </c>
      <c r="AA1752" s="564">
        <v>1</v>
      </c>
      <c r="AB1752" s="564">
        <v>1</v>
      </c>
      <c r="AC1752" s="564">
        <v>1</v>
      </c>
      <c r="AD1752" s="564">
        <v>1</v>
      </c>
      <c r="AE1752" s="564">
        <v>1</v>
      </c>
      <c r="AF1752" s="564">
        <v>1</v>
      </c>
      <c r="AG1752" s="564">
        <v>1</v>
      </c>
      <c r="AH1752" s="564">
        <v>1</v>
      </c>
      <c r="AI1752" s="564">
        <v>1</v>
      </c>
      <c r="AJ1752" s="564">
        <v>1</v>
      </c>
      <c r="AK1752" s="564">
        <v>1</v>
      </c>
    </row>
    <row r="1753" spans="1:37">
      <c r="A1753">
        <v>1749</v>
      </c>
      <c r="B1753" s="564">
        <f t="shared" ca="1" si="168"/>
        <v>0</v>
      </c>
      <c r="C1753" s="564">
        <f t="shared" ca="1" si="163"/>
        <v>0</v>
      </c>
      <c r="D1753" s="564">
        <f t="shared" ca="1" si="166"/>
        <v>0</v>
      </c>
      <c r="E1753" s="564">
        <f t="shared" ca="1" si="164"/>
        <v>0</v>
      </c>
      <c r="F1753" s="564">
        <f t="shared" ca="1" si="167"/>
        <v>1</v>
      </c>
      <c r="G1753" s="564">
        <f t="shared" ca="1" si="165"/>
        <v>2.2796131348260031</v>
      </c>
      <c r="H1753" s="564">
        <v>0</v>
      </c>
      <c r="I1753" s="564">
        <v>0</v>
      </c>
      <c r="J1753" s="564">
        <v>0</v>
      </c>
      <c r="K1753" s="564">
        <v>0</v>
      </c>
      <c r="L1753" s="564">
        <v>0</v>
      </c>
      <c r="M1753" s="564">
        <v>0</v>
      </c>
      <c r="N1753" s="564">
        <v>0</v>
      </c>
      <c r="O1753" s="564">
        <v>0</v>
      </c>
      <c r="P1753" s="564">
        <v>0</v>
      </c>
      <c r="Q1753" s="564">
        <v>0</v>
      </c>
      <c r="R1753" s="564">
        <v>0</v>
      </c>
      <c r="S1753" s="564">
        <v>0</v>
      </c>
      <c r="T1753" s="564">
        <v>0</v>
      </c>
      <c r="U1753" s="564">
        <v>0</v>
      </c>
      <c r="V1753" s="564">
        <v>0</v>
      </c>
      <c r="W1753" s="564">
        <v>0</v>
      </c>
      <c r="X1753" s="564">
        <v>0</v>
      </c>
      <c r="Y1753" s="564">
        <v>0</v>
      </c>
      <c r="Z1753" s="564">
        <v>0</v>
      </c>
      <c r="AA1753" s="564">
        <v>0</v>
      </c>
      <c r="AB1753" s="564">
        <v>0</v>
      </c>
      <c r="AC1753" s="564">
        <v>0</v>
      </c>
      <c r="AD1753" s="564">
        <v>0</v>
      </c>
      <c r="AE1753" s="564">
        <v>0</v>
      </c>
      <c r="AF1753" s="564">
        <v>0</v>
      </c>
      <c r="AG1753" s="564">
        <v>0</v>
      </c>
      <c r="AH1753" s="564">
        <v>0</v>
      </c>
      <c r="AI1753" s="564">
        <v>0</v>
      </c>
      <c r="AJ1753" s="564">
        <v>0</v>
      </c>
      <c r="AK1753" s="564">
        <v>0</v>
      </c>
    </row>
    <row r="1754" spans="1:37">
      <c r="A1754">
        <v>1750</v>
      </c>
      <c r="B1754" s="564">
        <f t="shared" ca="1" si="168"/>
        <v>0</v>
      </c>
      <c r="C1754" s="564">
        <f t="shared" ca="1" si="163"/>
        <v>0</v>
      </c>
      <c r="D1754" s="564">
        <f t="shared" ca="1" si="166"/>
        <v>0</v>
      </c>
      <c r="E1754" s="564">
        <f t="shared" ca="1" si="164"/>
        <v>0</v>
      </c>
      <c r="F1754" s="564">
        <f t="shared" ca="1" si="167"/>
        <v>1</v>
      </c>
      <c r="G1754" s="564">
        <f t="shared" ca="1" si="165"/>
        <v>0.32470774848992223</v>
      </c>
      <c r="H1754" s="564">
        <v>0</v>
      </c>
      <c r="I1754" s="564">
        <v>0</v>
      </c>
      <c r="J1754" s="564">
        <v>0</v>
      </c>
      <c r="K1754" s="564">
        <v>0</v>
      </c>
      <c r="L1754" s="564">
        <v>0</v>
      </c>
      <c r="M1754" s="564">
        <v>0</v>
      </c>
      <c r="N1754" s="564">
        <v>0</v>
      </c>
      <c r="O1754" s="564">
        <v>0</v>
      </c>
      <c r="P1754" s="564">
        <v>0</v>
      </c>
      <c r="Q1754" s="564">
        <v>0</v>
      </c>
      <c r="R1754" s="564">
        <v>0</v>
      </c>
      <c r="S1754" s="564">
        <v>0</v>
      </c>
      <c r="T1754" s="564">
        <v>0</v>
      </c>
      <c r="U1754" s="564">
        <v>0</v>
      </c>
      <c r="V1754" s="564">
        <v>0</v>
      </c>
      <c r="W1754" s="564">
        <v>0</v>
      </c>
      <c r="X1754" s="564">
        <v>0</v>
      </c>
      <c r="Y1754" s="564">
        <v>0</v>
      </c>
      <c r="Z1754" s="564">
        <v>0</v>
      </c>
      <c r="AA1754" s="564">
        <v>0</v>
      </c>
      <c r="AB1754" s="564">
        <v>0</v>
      </c>
      <c r="AC1754" s="564">
        <v>0</v>
      </c>
      <c r="AD1754" s="564">
        <v>0</v>
      </c>
      <c r="AE1754" s="564">
        <v>0</v>
      </c>
      <c r="AF1754" s="564">
        <v>0</v>
      </c>
      <c r="AG1754" s="564">
        <v>0</v>
      </c>
      <c r="AH1754" s="564">
        <v>0</v>
      </c>
      <c r="AI1754" s="564">
        <v>0</v>
      </c>
      <c r="AJ1754" s="564">
        <v>0</v>
      </c>
      <c r="AK1754" s="564">
        <v>0</v>
      </c>
    </row>
    <row r="1755" spans="1:37">
      <c r="A1755">
        <v>1751</v>
      </c>
      <c r="B1755" s="564">
        <f t="shared" ca="1" si="168"/>
        <v>0</v>
      </c>
      <c r="C1755" s="564">
        <f t="shared" ca="1" si="163"/>
        <v>0</v>
      </c>
      <c r="D1755" s="564">
        <f t="shared" ca="1" si="166"/>
        <v>0</v>
      </c>
      <c r="E1755" s="564">
        <f t="shared" ca="1" si="164"/>
        <v>0</v>
      </c>
      <c r="F1755" s="564">
        <f t="shared" ca="1" si="167"/>
        <v>1</v>
      </c>
      <c r="G1755" s="564">
        <f t="shared" ca="1" si="165"/>
        <v>0.95280383649846789</v>
      </c>
      <c r="H1755" s="564">
        <v>0</v>
      </c>
      <c r="I1755" s="564">
        <v>0</v>
      </c>
      <c r="J1755" s="564">
        <v>0</v>
      </c>
      <c r="K1755" s="564">
        <v>0</v>
      </c>
      <c r="L1755" s="564">
        <v>0</v>
      </c>
      <c r="M1755" s="564">
        <v>0</v>
      </c>
      <c r="N1755" s="564">
        <v>0</v>
      </c>
      <c r="O1755" s="564">
        <v>0</v>
      </c>
      <c r="P1755" s="564">
        <v>0</v>
      </c>
      <c r="Q1755" s="564">
        <v>0</v>
      </c>
      <c r="R1755" s="564">
        <v>0</v>
      </c>
      <c r="S1755" s="564">
        <v>0</v>
      </c>
      <c r="T1755" s="564">
        <v>0</v>
      </c>
      <c r="U1755" s="564">
        <v>0</v>
      </c>
      <c r="V1755" s="564">
        <v>0</v>
      </c>
      <c r="W1755" s="564">
        <v>0</v>
      </c>
      <c r="X1755" s="564">
        <v>0</v>
      </c>
      <c r="Y1755" s="564">
        <v>0</v>
      </c>
      <c r="Z1755" s="564">
        <v>0</v>
      </c>
      <c r="AA1755" s="564">
        <v>0</v>
      </c>
      <c r="AB1755" s="564">
        <v>0</v>
      </c>
      <c r="AC1755" s="564">
        <v>0</v>
      </c>
      <c r="AD1755" s="564">
        <v>0</v>
      </c>
      <c r="AE1755" s="564">
        <v>0</v>
      </c>
      <c r="AF1755" s="564">
        <v>0</v>
      </c>
      <c r="AG1755" s="564">
        <v>0</v>
      </c>
      <c r="AH1755" s="564">
        <v>0</v>
      </c>
      <c r="AI1755" s="564">
        <v>0</v>
      </c>
      <c r="AJ1755" s="564">
        <v>0</v>
      </c>
      <c r="AK1755" s="564">
        <v>0</v>
      </c>
    </row>
    <row r="1756" spans="1:37">
      <c r="A1756">
        <v>1752</v>
      </c>
      <c r="B1756" s="564">
        <f t="shared" ca="1" si="168"/>
        <v>20</v>
      </c>
      <c r="C1756" s="564">
        <f t="shared" ca="1" si="163"/>
        <v>400</v>
      </c>
      <c r="D1756" s="564">
        <f t="shared" ca="1" si="166"/>
        <v>20</v>
      </c>
      <c r="E1756" s="564">
        <f t="shared" ca="1" si="164"/>
        <v>0</v>
      </c>
      <c r="F1756" s="564">
        <f t="shared" ca="1" si="167"/>
        <v>1</v>
      </c>
      <c r="G1756" s="564">
        <f t="shared" ca="1" si="165"/>
        <v>3.1813576519668287</v>
      </c>
      <c r="H1756" s="564">
        <v>1</v>
      </c>
      <c r="I1756" s="564">
        <v>1</v>
      </c>
      <c r="J1756" s="564">
        <v>1</v>
      </c>
      <c r="K1756" s="564">
        <v>1</v>
      </c>
      <c r="L1756" s="564">
        <v>1</v>
      </c>
      <c r="M1756" s="564">
        <v>1</v>
      </c>
      <c r="N1756" s="564">
        <v>1</v>
      </c>
      <c r="O1756" s="564">
        <v>1</v>
      </c>
      <c r="P1756" s="564">
        <v>1</v>
      </c>
      <c r="Q1756" s="564">
        <v>1</v>
      </c>
      <c r="R1756" s="564">
        <v>1</v>
      </c>
      <c r="S1756" s="564">
        <v>1</v>
      </c>
      <c r="T1756" s="564">
        <v>1</v>
      </c>
      <c r="U1756" s="564">
        <v>1</v>
      </c>
      <c r="V1756" s="564">
        <v>1</v>
      </c>
      <c r="W1756" s="564">
        <v>1</v>
      </c>
      <c r="X1756" s="564">
        <v>1</v>
      </c>
      <c r="Y1756" s="564">
        <v>1</v>
      </c>
      <c r="Z1756" s="564">
        <v>1</v>
      </c>
      <c r="AA1756" s="564">
        <v>1</v>
      </c>
      <c r="AB1756" s="564">
        <v>1</v>
      </c>
      <c r="AC1756" s="564">
        <v>1</v>
      </c>
      <c r="AD1756" s="564">
        <v>1</v>
      </c>
      <c r="AE1756" s="564">
        <v>1</v>
      </c>
      <c r="AF1756" s="564">
        <v>1</v>
      </c>
      <c r="AG1756" s="564">
        <v>1</v>
      </c>
      <c r="AH1756" s="564">
        <v>1</v>
      </c>
      <c r="AI1756" s="564">
        <v>1</v>
      </c>
      <c r="AJ1756" s="564">
        <v>1</v>
      </c>
      <c r="AK1756" s="564">
        <v>1</v>
      </c>
    </row>
    <row r="1757" spans="1:37">
      <c r="A1757">
        <v>1753</v>
      </c>
      <c r="B1757" s="564">
        <f t="shared" ca="1" si="168"/>
        <v>20</v>
      </c>
      <c r="C1757" s="564">
        <f t="shared" ca="1" si="163"/>
        <v>400</v>
      </c>
      <c r="D1757" s="564">
        <f t="shared" ca="1" si="166"/>
        <v>20</v>
      </c>
      <c r="E1757" s="564">
        <f t="shared" ca="1" si="164"/>
        <v>0</v>
      </c>
      <c r="F1757" s="564">
        <f t="shared" ca="1" si="167"/>
        <v>1</v>
      </c>
      <c r="G1757" s="564">
        <f t="shared" ca="1" si="165"/>
        <v>1.052470678730155</v>
      </c>
      <c r="H1757" s="564">
        <v>1</v>
      </c>
      <c r="I1757" s="564">
        <v>1</v>
      </c>
      <c r="J1757" s="564">
        <v>1</v>
      </c>
      <c r="K1757" s="564">
        <v>1</v>
      </c>
      <c r="L1757" s="564">
        <v>1</v>
      </c>
      <c r="M1757" s="564">
        <v>1</v>
      </c>
      <c r="N1757" s="564">
        <v>1</v>
      </c>
      <c r="O1757" s="564">
        <v>1</v>
      </c>
      <c r="P1757" s="564">
        <v>1</v>
      </c>
      <c r="Q1757" s="564">
        <v>1</v>
      </c>
      <c r="R1757" s="564">
        <v>1</v>
      </c>
      <c r="S1757" s="564">
        <v>1</v>
      </c>
      <c r="T1757" s="564">
        <v>1</v>
      </c>
      <c r="U1757" s="564">
        <v>1</v>
      </c>
      <c r="V1757" s="564">
        <v>1</v>
      </c>
      <c r="W1757" s="564">
        <v>1</v>
      </c>
      <c r="X1757" s="564">
        <v>1</v>
      </c>
      <c r="Y1757" s="564">
        <v>1</v>
      </c>
      <c r="Z1757" s="564">
        <v>1</v>
      </c>
      <c r="AA1757" s="564">
        <v>1</v>
      </c>
      <c r="AB1757" s="564">
        <v>1</v>
      </c>
      <c r="AC1757" s="564">
        <v>1</v>
      </c>
      <c r="AD1757" s="564">
        <v>1</v>
      </c>
      <c r="AE1757" s="564">
        <v>1</v>
      </c>
      <c r="AF1757" s="564">
        <v>1</v>
      </c>
      <c r="AG1757" s="564">
        <v>1</v>
      </c>
      <c r="AH1757" s="564">
        <v>1</v>
      </c>
      <c r="AI1757" s="564">
        <v>1</v>
      </c>
      <c r="AJ1757" s="564">
        <v>1</v>
      </c>
      <c r="AK1757" s="564">
        <v>1</v>
      </c>
    </row>
    <row r="1758" spans="1:37">
      <c r="A1758">
        <v>1754</v>
      </c>
      <c r="B1758" s="564">
        <f t="shared" ca="1" si="168"/>
        <v>3</v>
      </c>
      <c r="C1758" s="564">
        <f t="shared" ca="1" si="163"/>
        <v>9</v>
      </c>
      <c r="D1758" s="564">
        <f t="shared" ca="1" si="166"/>
        <v>3</v>
      </c>
      <c r="E1758" s="564">
        <f t="shared" ca="1" si="164"/>
        <v>2.5499999999999998</v>
      </c>
      <c r="F1758" s="564">
        <f t="shared" ca="1" si="167"/>
        <v>0.73157894736842111</v>
      </c>
      <c r="G1758" s="564">
        <f t="shared" ca="1" si="165"/>
        <v>0.78200303990543851</v>
      </c>
      <c r="H1758" s="564">
        <v>0</v>
      </c>
      <c r="I1758" s="564">
        <v>0</v>
      </c>
      <c r="J1758" s="564">
        <v>0</v>
      </c>
      <c r="K1758" s="564">
        <v>0</v>
      </c>
      <c r="L1758" s="564">
        <v>1</v>
      </c>
      <c r="M1758" s="564">
        <v>0</v>
      </c>
      <c r="N1758" s="564">
        <v>0</v>
      </c>
      <c r="O1758" s="564">
        <v>0</v>
      </c>
      <c r="P1758" s="564">
        <v>0</v>
      </c>
      <c r="Q1758" s="564">
        <v>0</v>
      </c>
      <c r="R1758" s="564">
        <v>0</v>
      </c>
      <c r="S1758" s="564">
        <v>1</v>
      </c>
      <c r="T1758" s="564">
        <v>0</v>
      </c>
      <c r="U1758" s="564">
        <v>1</v>
      </c>
      <c r="V1758" s="564">
        <v>0</v>
      </c>
      <c r="W1758" s="564">
        <v>0</v>
      </c>
      <c r="X1758" s="564">
        <v>0</v>
      </c>
      <c r="Y1758" s="564">
        <v>0</v>
      </c>
      <c r="Z1758" s="564">
        <v>0</v>
      </c>
      <c r="AA1758" s="564">
        <v>0</v>
      </c>
      <c r="AB1758" s="564">
        <v>1</v>
      </c>
      <c r="AC1758" s="564">
        <v>0</v>
      </c>
      <c r="AD1758" s="564">
        <v>0</v>
      </c>
      <c r="AE1758" s="564">
        <v>1</v>
      </c>
      <c r="AF1758" s="564">
        <v>0</v>
      </c>
      <c r="AG1758" s="564">
        <v>0</v>
      </c>
      <c r="AH1758" s="564">
        <v>0</v>
      </c>
      <c r="AI1758" s="564">
        <v>0</v>
      </c>
      <c r="AJ1758" s="564">
        <v>0</v>
      </c>
      <c r="AK1758" s="564">
        <v>0</v>
      </c>
    </row>
    <row r="1759" spans="1:37">
      <c r="A1759">
        <v>1755</v>
      </c>
      <c r="B1759" s="564">
        <f t="shared" ca="1" si="168"/>
        <v>20</v>
      </c>
      <c r="C1759" s="564">
        <f t="shared" ca="1" si="163"/>
        <v>400</v>
      </c>
      <c r="D1759" s="564">
        <f t="shared" ca="1" si="166"/>
        <v>20</v>
      </c>
      <c r="E1759" s="564">
        <f t="shared" ca="1" si="164"/>
        <v>0</v>
      </c>
      <c r="F1759" s="564">
        <f t="shared" ca="1" si="167"/>
        <v>1</v>
      </c>
      <c r="G1759" s="564">
        <f t="shared" ca="1" si="165"/>
        <v>-0.59120693592594153</v>
      </c>
      <c r="H1759" s="564">
        <v>1</v>
      </c>
      <c r="I1759" s="564">
        <v>1</v>
      </c>
      <c r="J1759" s="564">
        <v>1</v>
      </c>
      <c r="K1759" s="564">
        <v>1</v>
      </c>
      <c r="L1759" s="564">
        <v>1</v>
      </c>
      <c r="M1759" s="564">
        <v>1</v>
      </c>
      <c r="N1759" s="564">
        <v>1</v>
      </c>
      <c r="O1759" s="564">
        <v>1</v>
      </c>
      <c r="P1759" s="564">
        <v>1</v>
      </c>
      <c r="Q1759" s="564">
        <v>1</v>
      </c>
      <c r="R1759" s="564">
        <v>1</v>
      </c>
      <c r="S1759" s="564">
        <v>1</v>
      </c>
      <c r="T1759" s="564">
        <v>1</v>
      </c>
      <c r="U1759" s="564">
        <v>1</v>
      </c>
      <c r="V1759" s="564">
        <v>1</v>
      </c>
      <c r="W1759" s="564">
        <v>1</v>
      </c>
      <c r="X1759" s="564">
        <v>1</v>
      </c>
      <c r="Y1759" s="564">
        <v>1</v>
      </c>
      <c r="Z1759" s="564">
        <v>1</v>
      </c>
      <c r="AA1759" s="564">
        <v>1</v>
      </c>
      <c r="AB1759" s="564">
        <v>1</v>
      </c>
      <c r="AC1759" s="564">
        <v>1</v>
      </c>
      <c r="AD1759" s="564">
        <v>1</v>
      </c>
      <c r="AE1759" s="564">
        <v>1</v>
      </c>
      <c r="AF1759" s="564">
        <v>1</v>
      </c>
      <c r="AG1759" s="564">
        <v>1</v>
      </c>
      <c r="AH1759" s="564">
        <v>1</v>
      </c>
      <c r="AI1759" s="564">
        <v>1</v>
      </c>
      <c r="AJ1759" s="564">
        <v>1</v>
      </c>
      <c r="AK1759" s="564">
        <v>1</v>
      </c>
    </row>
    <row r="1760" spans="1:37">
      <c r="A1760">
        <v>1756</v>
      </c>
      <c r="B1760" s="564">
        <f t="shared" ca="1" si="168"/>
        <v>20</v>
      </c>
      <c r="C1760" s="564">
        <f t="shared" ca="1" si="163"/>
        <v>400</v>
      </c>
      <c r="D1760" s="564">
        <f t="shared" ca="1" si="166"/>
        <v>20</v>
      </c>
      <c r="E1760" s="564">
        <f t="shared" ca="1" si="164"/>
        <v>0</v>
      </c>
      <c r="F1760" s="564">
        <f t="shared" ca="1" si="167"/>
        <v>1</v>
      </c>
      <c r="G1760" s="564">
        <f t="shared" ca="1" si="165"/>
        <v>-2.1009165094842595</v>
      </c>
      <c r="H1760" s="564">
        <v>1</v>
      </c>
      <c r="I1760" s="564">
        <v>1</v>
      </c>
      <c r="J1760" s="564">
        <v>1</v>
      </c>
      <c r="K1760" s="564">
        <v>1</v>
      </c>
      <c r="L1760" s="564">
        <v>1</v>
      </c>
      <c r="M1760" s="564">
        <v>1</v>
      </c>
      <c r="N1760" s="564">
        <v>1</v>
      </c>
      <c r="O1760" s="564">
        <v>1</v>
      </c>
      <c r="P1760" s="564">
        <v>1</v>
      </c>
      <c r="Q1760" s="564">
        <v>1</v>
      </c>
      <c r="R1760" s="564">
        <v>1</v>
      </c>
      <c r="S1760" s="564">
        <v>1</v>
      </c>
      <c r="T1760" s="564">
        <v>1</v>
      </c>
      <c r="U1760" s="564">
        <v>1</v>
      </c>
      <c r="V1760" s="564">
        <v>1</v>
      </c>
      <c r="W1760" s="564">
        <v>1</v>
      </c>
      <c r="X1760" s="564">
        <v>1</v>
      </c>
      <c r="Y1760" s="564">
        <v>1</v>
      </c>
      <c r="Z1760" s="564">
        <v>1</v>
      </c>
      <c r="AA1760" s="564">
        <v>1</v>
      </c>
      <c r="AB1760" s="564">
        <v>1</v>
      </c>
      <c r="AC1760" s="564">
        <v>1</v>
      </c>
      <c r="AD1760" s="564">
        <v>1</v>
      </c>
      <c r="AE1760" s="564">
        <v>1</v>
      </c>
      <c r="AF1760" s="564">
        <v>1</v>
      </c>
      <c r="AG1760" s="564">
        <v>1</v>
      </c>
      <c r="AH1760" s="564">
        <v>1</v>
      </c>
      <c r="AI1760" s="564">
        <v>1</v>
      </c>
      <c r="AJ1760" s="564">
        <v>1</v>
      </c>
      <c r="AK1760" s="564">
        <v>1</v>
      </c>
    </row>
    <row r="1761" spans="1:37">
      <c r="A1761">
        <v>1757</v>
      </c>
      <c r="B1761" s="564">
        <f t="shared" ca="1" si="168"/>
        <v>0</v>
      </c>
      <c r="C1761" s="564">
        <f t="shared" ca="1" si="163"/>
        <v>0</v>
      </c>
      <c r="D1761" s="564">
        <f t="shared" ca="1" si="166"/>
        <v>0</v>
      </c>
      <c r="E1761" s="564">
        <f t="shared" ca="1" si="164"/>
        <v>0</v>
      </c>
      <c r="F1761" s="564">
        <f t="shared" ca="1" si="167"/>
        <v>1</v>
      </c>
      <c r="G1761" s="564">
        <f t="shared" ca="1" si="165"/>
        <v>-0.95449427582849844</v>
      </c>
      <c r="H1761" s="564">
        <v>0</v>
      </c>
      <c r="I1761" s="564">
        <v>0</v>
      </c>
      <c r="J1761" s="564">
        <v>0</v>
      </c>
      <c r="K1761" s="564">
        <v>0</v>
      </c>
      <c r="L1761" s="564">
        <v>0</v>
      </c>
      <c r="M1761" s="564">
        <v>0</v>
      </c>
      <c r="N1761" s="564">
        <v>0</v>
      </c>
      <c r="O1761" s="564">
        <v>0</v>
      </c>
      <c r="P1761" s="564">
        <v>0</v>
      </c>
      <c r="Q1761" s="564">
        <v>0</v>
      </c>
      <c r="R1761" s="564">
        <v>0</v>
      </c>
      <c r="S1761" s="564">
        <v>0</v>
      </c>
      <c r="T1761" s="564">
        <v>0</v>
      </c>
      <c r="U1761" s="564">
        <v>0</v>
      </c>
      <c r="V1761" s="564">
        <v>0</v>
      </c>
      <c r="W1761" s="564">
        <v>0</v>
      </c>
      <c r="X1761" s="564">
        <v>0</v>
      </c>
      <c r="Y1761" s="564">
        <v>0</v>
      </c>
      <c r="Z1761" s="564">
        <v>0</v>
      </c>
      <c r="AA1761" s="564">
        <v>0</v>
      </c>
      <c r="AB1761" s="564">
        <v>0</v>
      </c>
      <c r="AC1761" s="564">
        <v>0</v>
      </c>
      <c r="AD1761" s="564">
        <v>0</v>
      </c>
      <c r="AE1761" s="564">
        <v>0</v>
      </c>
      <c r="AF1761" s="564">
        <v>0</v>
      </c>
      <c r="AG1761" s="564">
        <v>0</v>
      </c>
      <c r="AH1761" s="564">
        <v>0</v>
      </c>
      <c r="AI1761" s="564">
        <v>0</v>
      </c>
      <c r="AJ1761" s="564">
        <v>0</v>
      </c>
      <c r="AK1761" s="564">
        <v>0</v>
      </c>
    </row>
    <row r="1762" spans="1:37">
      <c r="A1762">
        <v>1758</v>
      </c>
      <c r="B1762" s="564">
        <f t="shared" ca="1" si="168"/>
        <v>0</v>
      </c>
      <c r="C1762" s="564">
        <f t="shared" ca="1" si="163"/>
        <v>0</v>
      </c>
      <c r="D1762" s="564">
        <f t="shared" ca="1" si="166"/>
        <v>0</v>
      </c>
      <c r="E1762" s="564">
        <f t="shared" ca="1" si="164"/>
        <v>0</v>
      </c>
      <c r="F1762" s="564">
        <f t="shared" ca="1" si="167"/>
        <v>1</v>
      </c>
      <c r="G1762" s="564">
        <f t="shared" ca="1" si="165"/>
        <v>3.174184132071757</v>
      </c>
      <c r="H1762" s="564">
        <v>0</v>
      </c>
      <c r="I1762" s="564">
        <v>0</v>
      </c>
      <c r="J1762" s="564">
        <v>0</v>
      </c>
      <c r="K1762" s="564">
        <v>0</v>
      </c>
      <c r="L1762" s="564">
        <v>0</v>
      </c>
      <c r="M1762" s="564">
        <v>0</v>
      </c>
      <c r="N1762" s="564">
        <v>0</v>
      </c>
      <c r="O1762" s="564">
        <v>0</v>
      </c>
      <c r="P1762" s="564">
        <v>0</v>
      </c>
      <c r="Q1762" s="564">
        <v>0</v>
      </c>
      <c r="R1762" s="564">
        <v>0</v>
      </c>
      <c r="S1762" s="564">
        <v>0</v>
      </c>
      <c r="T1762" s="564">
        <v>0</v>
      </c>
      <c r="U1762" s="564">
        <v>0</v>
      </c>
      <c r="V1762" s="564">
        <v>0</v>
      </c>
      <c r="W1762" s="564">
        <v>0</v>
      </c>
      <c r="X1762" s="564">
        <v>0</v>
      </c>
      <c r="Y1762" s="564">
        <v>0</v>
      </c>
      <c r="Z1762" s="564">
        <v>0</v>
      </c>
      <c r="AA1762" s="564">
        <v>0</v>
      </c>
      <c r="AB1762" s="564">
        <v>0</v>
      </c>
      <c r="AC1762" s="564">
        <v>0</v>
      </c>
      <c r="AD1762" s="564">
        <v>0</v>
      </c>
      <c r="AE1762" s="564">
        <v>0</v>
      </c>
      <c r="AF1762" s="564">
        <v>0</v>
      </c>
      <c r="AG1762" s="564">
        <v>0</v>
      </c>
      <c r="AH1762" s="564">
        <v>0</v>
      </c>
      <c r="AI1762" s="564">
        <v>0</v>
      </c>
      <c r="AJ1762" s="564">
        <v>0</v>
      </c>
      <c r="AK1762" s="564">
        <v>0</v>
      </c>
    </row>
    <row r="1763" spans="1:37">
      <c r="A1763">
        <v>1759</v>
      </c>
      <c r="B1763" s="564">
        <f t="shared" ca="1" si="168"/>
        <v>0</v>
      </c>
      <c r="C1763" s="564">
        <f t="shared" ca="1" si="163"/>
        <v>0</v>
      </c>
      <c r="D1763" s="564">
        <f t="shared" ca="1" si="166"/>
        <v>0</v>
      </c>
      <c r="E1763" s="564">
        <f t="shared" ca="1" si="164"/>
        <v>0</v>
      </c>
      <c r="F1763" s="564">
        <f t="shared" ca="1" si="167"/>
        <v>1</v>
      </c>
      <c r="G1763" s="564">
        <f t="shared" ca="1" si="165"/>
        <v>3.9839446691674612</v>
      </c>
      <c r="H1763" s="564">
        <v>0</v>
      </c>
      <c r="I1763" s="564">
        <v>0</v>
      </c>
      <c r="J1763" s="564">
        <v>0</v>
      </c>
      <c r="K1763" s="564">
        <v>0</v>
      </c>
      <c r="L1763" s="564">
        <v>0</v>
      </c>
      <c r="M1763" s="564">
        <v>0</v>
      </c>
      <c r="N1763" s="564">
        <v>0</v>
      </c>
      <c r="O1763" s="564">
        <v>0</v>
      </c>
      <c r="P1763" s="564">
        <v>0</v>
      </c>
      <c r="Q1763" s="564">
        <v>0</v>
      </c>
      <c r="R1763" s="564">
        <v>0</v>
      </c>
      <c r="S1763" s="564">
        <v>0</v>
      </c>
      <c r="T1763" s="564">
        <v>0</v>
      </c>
      <c r="U1763" s="564">
        <v>0</v>
      </c>
      <c r="V1763" s="564">
        <v>0</v>
      </c>
      <c r="W1763" s="564">
        <v>0</v>
      </c>
      <c r="X1763" s="564">
        <v>0</v>
      </c>
      <c r="Y1763" s="564">
        <v>0</v>
      </c>
      <c r="Z1763" s="564">
        <v>0</v>
      </c>
      <c r="AA1763" s="564">
        <v>0</v>
      </c>
      <c r="AB1763" s="564">
        <v>0</v>
      </c>
      <c r="AC1763" s="564">
        <v>0</v>
      </c>
      <c r="AD1763" s="564">
        <v>0</v>
      </c>
      <c r="AE1763" s="564">
        <v>0</v>
      </c>
      <c r="AF1763" s="564">
        <v>0</v>
      </c>
      <c r="AG1763" s="564">
        <v>0</v>
      </c>
      <c r="AH1763" s="564">
        <v>0</v>
      </c>
      <c r="AI1763" s="564">
        <v>0</v>
      </c>
      <c r="AJ1763" s="564">
        <v>0</v>
      </c>
      <c r="AK1763" s="564">
        <v>0</v>
      </c>
    </row>
    <row r="1764" spans="1:37">
      <c r="A1764">
        <v>1760</v>
      </c>
      <c r="B1764" s="564">
        <f t="shared" ca="1" si="168"/>
        <v>0</v>
      </c>
      <c r="C1764" s="564">
        <f t="shared" ca="1" si="163"/>
        <v>0</v>
      </c>
      <c r="D1764" s="564">
        <f t="shared" ca="1" si="166"/>
        <v>0</v>
      </c>
      <c r="E1764" s="564">
        <f t="shared" ca="1" si="164"/>
        <v>0</v>
      </c>
      <c r="F1764" s="564">
        <f t="shared" ca="1" si="167"/>
        <v>1</v>
      </c>
      <c r="G1764" s="564">
        <f t="shared" ca="1" si="165"/>
        <v>6.490852816055094</v>
      </c>
      <c r="H1764" s="564">
        <v>0</v>
      </c>
      <c r="I1764" s="564">
        <v>0</v>
      </c>
      <c r="J1764" s="564">
        <v>0</v>
      </c>
      <c r="K1764" s="564">
        <v>0</v>
      </c>
      <c r="L1764" s="564">
        <v>0</v>
      </c>
      <c r="M1764" s="564">
        <v>0</v>
      </c>
      <c r="N1764" s="564">
        <v>0</v>
      </c>
      <c r="O1764" s="564">
        <v>0</v>
      </c>
      <c r="P1764" s="564">
        <v>0</v>
      </c>
      <c r="Q1764" s="564">
        <v>0</v>
      </c>
      <c r="R1764" s="564">
        <v>0</v>
      </c>
      <c r="S1764" s="564">
        <v>0</v>
      </c>
      <c r="T1764" s="564">
        <v>0</v>
      </c>
      <c r="U1764" s="564">
        <v>0</v>
      </c>
      <c r="V1764" s="564">
        <v>0</v>
      </c>
      <c r="W1764" s="564">
        <v>0</v>
      </c>
      <c r="X1764" s="564">
        <v>0</v>
      </c>
      <c r="Y1764" s="564">
        <v>0</v>
      </c>
      <c r="Z1764" s="564">
        <v>0</v>
      </c>
      <c r="AA1764" s="564">
        <v>0</v>
      </c>
      <c r="AB1764" s="564">
        <v>0</v>
      </c>
      <c r="AC1764" s="564">
        <v>0</v>
      </c>
      <c r="AD1764" s="564">
        <v>0</v>
      </c>
      <c r="AE1764" s="564">
        <v>0</v>
      </c>
      <c r="AF1764" s="564">
        <v>0</v>
      </c>
      <c r="AG1764" s="564">
        <v>0</v>
      </c>
      <c r="AH1764" s="564">
        <v>0</v>
      </c>
      <c r="AI1764" s="564">
        <v>0</v>
      </c>
      <c r="AJ1764" s="564">
        <v>0</v>
      </c>
      <c r="AK1764" s="564">
        <v>0</v>
      </c>
    </row>
    <row r="1765" spans="1:37">
      <c r="A1765">
        <v>1761</v>
      </c>
      <c r="B1765" s="564">
        <f t="shared" ca="1" si="168"/>
        <v>20</v>
      </c>
      <c r="C1765" s="564">
        <f t="shared" ca="1" si="163"/>
        <v>400</v>
      </c>
      <c r="D1765" s="564">
        <f t="shared" ca="1" si="166"/>
        <v>20</v>
      </c>
      <c r="E1765" s="564">
        <f t="shared" ca="1" si="164"/>
        <v>0</v>
      </c>
      <c r="F1765" s="564">
        <f t="shared" ca="1" si="167"/>
        <v>1</v>
      </c>
      <c r="G1765" s="564">
        <f t="shared" ca="1" si="165"/>
        <v>-3.2521211608174121</v>
      </c>
      <c r="H1765" s="564">
        <v>1</v>
      </c>
      <c r="I1765" s="564">
        <v>1</v>
      </c>
      <c r="J1765" s="564">
        <v>1</v>
      </c>
      <c r="K1765" s="564">
        <v>1</v>
      </c>
      <c r="L1765" s="564">
        <v>1</v>
      </c>
      <c r="M1765" s="564">
        <v>1</v>
      </c>
      <c r="N1765" s="564">
        <v>1</v>
      </c>
      <c r="O1765" s="564">
        <v>1</v>
      </c>
      <c r="P1765" s="564">
        <v>1</v>
      </c>
      <c r="Q1765" s="564">
        <v>1</v>
      </c>
      <c r="R1765" s="564">
        <v>1</v>
      </c>
      <c r="S1765" s="564">
        <v>1</v>
      </c>
      <c r="T1765" s="564">
        <v>1</v>
      </c>
      <c r="U1765" s="564">
        <v>1</v>
      </c>
      <c r="V1765" s="564">
        <v>1</v>
      </c>
      <c r="W1765" s="564">
        <v>1</v>
      </c>
      <c r="X1765" s="564">
        <v>1</v>
      </c>
      <c r="Y1765" s="564">
        <v>1</v>
      </c>
      <c r="Z1765" s="564">
        <v>1</v>
      </c>
      <c r="AA1765" s="564">
        <v>1</v>
      </c>
      <c r="AB1765" s="564">
        <v>1</v>
      </c>
      <c r="AC1765" s="564">
        <v>1</v>
      </c>
      <c r="AD1765" s="564">
        <v>1</v>
      </c>
      <c r="AE1765" s="564">
        <v>1</v>
      </c>
      <c r="AF1765" s="564">
        <v>1</v>
      </c>
      <c r="AG1765" s="564">
        <v>1</v>
      </c>
      <c r="AH1765" s="564">
        <v>1</v>
      </c>
      <c r="AI1765" s="564">
        <v>1</v>
      </c>
      <c r="AJ1765" s="564">
        <v>1</v>
      </c>
      <c r="AK1765" s="564">
        <v>1</v>
      </c>
    </row>
    <row r="1766" spans="1:37">
      <c r="A1766">
        <v>1762</v>
      </c>
      <c r="B1766" s="564">
        <f t="shared" ca="1" si="168"/>
        <v>20</v>
      </c>
      <c r="C1766" s="564">
        <f t="shared" ca="1" si="163"/>
        <v>400</v>
      </c>
      <c r="D1766" s="564">
        <f t="shared" ca="1" si="166"/>
        <v>20</v>
      </c>
      <c r="E1766" s="564">
        <f t="shared" ca="1" si="164"/>
        <v>0</v>
      </c>
      <c r="F1766" s="564">
        <f t="shared" ca="1" si="167"/>
        <v>1</v>
      </c>
      <c r="G1766" s="564">
        <f t="shared" ca="1" si="165"/>
        <v>1.9466166328641874</v>
      </c>
      <c r="H1766" s="564">
        <v>1</v>
      </c>
      <c r="I1766" s="564">
        <v>1</v>
      </c>
      <c r="J1766" s="564">
        <v>1</v>
      </c>
      <c r="K1766" s="564">
        <v>1</v>
      </c>
      <c r="L1766" s="564">
        <v>1</v>
      </c>
      <c r="M1766" s="564">
        <v>1</v>
      </c>
      <c r="N1766" s="564">
        <v>1</v>
      </c>
      <c r="O1766" s="564">
        <v>1</v>
      </c>
      <c r="P1766" s="564">
        <v>1</v>
      </c>
      <c r="Q1766" s="564">
        <v>1</v>
      </c>
      <c r="R1766" s="564">
        <v>1</v>
      </c>
      <c r="S1766" s="564">
        <v>1</v>
      </c>
      <c r="T1766" s="564">
        <v>1</v>
      </c>
      <c r="U1766" s="564">
        <v>1</v>
      </c>
      <c r="V1766" s="564">
        <v>1</v>
      </c>
      <c r="W1766" s="564">
        <v>1</v>
      </c>
      <c r="X1766" s="564">
        <v>1</v>
      </c>
      <c r="Y1766" s="564">
        <v>1</v>
      </c>
      <c r="Z1766" s="564">
        <v>1</v>
      </c>
      <c r="AA1766" s="564">
        <v>1</v>
      </c>
      <c r="AB1766" s="564">
        <v>1</v>
      </c>
      <c r="AC1766" s="564">
        <v>1</v>
      </c>
      <c r="AD1766" s="564">
        <v>1</v>
      </c>
      <c r="AE1766" s="564">
        <v>1</v>
      </c>
      <c r="AF1766" s="564">
        <v>1</v>
      </c>
      <c r="AG1766" s="564">
        <v>1</v>
      </c>
      <c r="AH1766" s="564">
        <v>1</v>
      </c>
      <c r="AI1766" s="564">
        <v>1</v>
      </c>
      <c r="AJ1766" s="564">
        <v>1</v>
      </c>
      <c r="AK1766" s="564">
        <v>1</v>
      </c>
    </row>
    <row r="1767" spans="1:37">
      <c r="A1767">
        <v>1763</v>
      </c>
      <c r="B1767" s="564">
        <f t="shared" ca="1" si="168"/>
        <v>20</v>
      </c>
      <c r="C1767" s="564">
        <f t="shared" ca="1" si="163"/>
        <v>400</v>
      </c>
      <c r="D1767" s="564">
        <f t="shared" ca="1" si="166"/>
        <v>20</v>
      </c>
      <c r="E1767" s="564">
        <f t="shared" ca="1" si="164"/>
        <v>0</v>
      </c>
      <c r="F1767" s="564">
        <f t="shared" ca="1" si="167"/>
        <v>1</v>
      </c>
      <c r="G1767" s="564">
        <f t="shared" ca="1" si="165"/>
        <v>7.70302823929471</v>
      </c>
      <c r="H1767" s="564">
        <v>1</v>
      </c>
      <c r="I1767" s="564">
        <v>1</v>
      </c>
      <c r="J1767" s="564">
        <v>1</v>
      </c>
      <c r="K1767" s="564">
        <v>1</v>
      </c>
      <c r="L1767" s="564">
        <v>1</v>
      </c>
      <c r="M1767" s="564">
        <v>1</v>
      </c>
      <c r="N1767" s="564">
        <v>1</v>
      </c>
      <c r="O1767" s="564">
        <v>1</v>
      </c>
      <c r="P1767" s="564">
        <v>1</v>
      </c>
      <c r="Q1767" s="564">
        <v>1</v>
      </c>
      <c r="R1767" s="564">
        <v>1</v>
      </c>
      <c r="S1767" s="564">
        <v>1</v>
      </c>
      <c r="T1767" s="564">
        <v>1</v>
      </c>
      <c r="U1767" s="564">
        <v>1</v>
      </c>
      <c r="V1767" s="564">
        <v>1</v>
      </c>
      <c r="W1767" s="564">
        <v>1</v>
      </c>
      <c r="X1767" s="564">
        <v>1</v>
      </c>
      <c r="Y1767" s="564">
        <v>1</v>
      </c>
      <c r="Z1767" s="564">
        <v>1</v>
      </c>
      <c r="AA1767" s="564">
        <v>1</v>
      </c>
      <c r="AB1767" s="564">
        <v>1</v>
      </c>
      <c r="AC1767" s="564">
        <v>1</v>
      </c>
      <c r="AD1767" s="564">
        <v>1</v>
      </c>
      <c r="AE1767" s="564">
        <v>1</v>
      </c>
      <c r="AF1767" s="564">
        <v>1</v>
      </c>
      <c r="AG1767" s="564">
        <v>1</v>
      </c>
      <c r="AH1767" s="564">
        <v>1</v>
      </c>
      <c r="AI1767" s="564">
        <v>1</v>
      </c>
      <c r="AJ1767" s="564">
        <v>1</v>
      </c>
      <c r="AK1767" s="564">
        <v>1</v>
      </c>
    </row>
    <row r="1768" spans="1:37">
      <c r="A1768">
        <v>1764</v>
      </c>
      <c r="B1768" s="564">
        <f t="shared" ca="1" si="168"/>
        <v>0</v>
      </c>
      <c r="C1768" s="564">
        <f t="shared" ca="1" si="163"/>
        <v>0</v>
      </c>
      <c r="D1768" s="564">
        <f t="shared" ca="1" si="166"/>
        <v>0</v>
      </c>
      <c r="E1768" s="564">
        <f t="shared" ca="1" si="164"/>
        <v>0</v>
      </c>
      <c r="F1768" s="564">
        <f t="shared" ca="1" si="167"/>
        <v>1</v>
      </c>
      <c r="G1768" s="564">
        <f t="shared" ca="1" si="165"/>
        <v>-0.20780358837150992</v>
      </c>
      <c r="H1768" s="564">
        <v>0</v>
      </c>
      <c r="I1768" s="564">
        <v>0</v>
      </c>
      <c r="J1768" s="564">
        <v>0</v>
      </c>
      <c r="K1768" s="564">
        <v>0</v>
      </c>
      <c r="L1768" s="564">
        <v>0</v>
      </c>
      <c r="M1768" s="564">
        <v>0</v>
      </c>
      <c r="N1768" s="564">
        <v>0</v>
      </c>
      <c r="O1768" s="564">
        <v>0</v>
      </c>
      <c r="P1768" s="564">
        <v>0</v>
      </c>
      <c r="Q1768" s="564">
        <v>0</v>
      </c>
      <c r="R1768" s="564">
        <v>0</v>
      </c>
      <c r="S1768" s="564">
        <v>0</v>
      </c>
      <c r="T1768" s="564">
        <v>0</v>
      </c>
      <c r="U1768" s="564">
        <v>0</v>
      </c>
      <c r="V1768" s="564">
        <v>0</v>
      </c>
      <c r="W1768" s="564">
        <v>0</v>
      </c>
      <c r="X1768" s="564">
        <v>0</v>
      </c>
      <c r="Y1768" s="564">
        <v>0</v>
      </c>
      <c r="Z1768" s="564">
        <v>0</v>
      </c>
      <c r="AA1768" s="564">
        <v>0</v>
      </c>
      <c r="AB1768" s="564">
        <v>0</v>
      </c>
      <c r="AC1768" s="564">
        <v>0</v>
      </c>
      <c r="AD1768" s="564">
        <v>0</v>
      </c>
      <c r="AE1768" s="564">
        <v>0</v>
      </c>
      <c r="AF1768" s="564">
        <v>0</v>
      </c>
      <c r="AG1768" s="564">
        <v>0</v>
      </c>
      <c r="AH1768" s="564">
        <v>0</v>
      </c>
      <c r="AI1768" s="564">
        <v>0</v>
      </c>
      <c r="AJ1768" s="564">
        <v>0</v>
      </c>
      <c r="AK1768" s="564">
        <v>0</v>
      </c>
    </row>
    <row r="1769" spans="1:37">
      <c r="A1769">
        <v>1765</v>
      </c>
      <c r="B1769" s="564">
        <f t="shared" ca="1" si="168"/>
        <v>20</v>
      </c>
      <c r="C1769" s="564">
        <f t="shared" ca="1" si="163"/>
        <v>400</v>
      </c>
      <c r="D1769" s="564">
        <f t="shared" ca="1" si="166"/>
        <v>20</v>
      </c>
      <c r="E1769" s="564">
        <f t="shared" ca="1" si="164"/>
        <v>0</v>
      </c>
      <c r="F1769" s="564">
        <f t="shared" ca="1" si="167"/>
        <v>1</v>
      </c>
      <c r="G1769" s="564">
        <f t="shared" ca="1" si="165"/>
        <v>6.7658600288901649</v>
      </c>
      <c r="H1769" s="564">
        <v>1</v>
      </c>
      <c r="I1769" s="564">
        <v>1</v>
      </c>
      <c r="J1769" s="564">
        <v>1</v>
      </c>
      <c r="K1769" s="564">
        <v>1</v>
      </c>
      <c r="L1769" s="564">
        <v>1</v>
      </c>
      <c r="M1769" s="564">
        <v>1</v>
      </c>
      <c r="N1769" s="564">
        <v>1</v>
      </c>
      <c r="O1769" s="564">
        <v>1</v>
      </c>
      <c r="P1769" s="564">
        <v>1</v>
      </c>
      <c r="Q1769" s="564">
        <v>1</v>
      </c>
      <c r="R1769" s="564">
        <v>1</v>
      </c>
      <c r="S1769" s="564">
        <v>1</v>
      </c>
      <c r="T1769" s="564">
        <v>1</v>
      </c>
      <c r="U1769" s="564">
        <v>1</v>
      </c>
      <c r="V1769" s="564">
        <v>1</v>
      </c>
      <c r="W1769" s="564">
        <v>1</v>
      </c>
      <c r="X1769" s="564">
        <v>1</v>
      </c>
      <c r="Y1769" s="564">
        <v>1</v>
      </c>
      <c r="Z1769" s="564">
        <v>1</v>
      </c>
      <c r="AA1769" s="564">
        <v>1</v>
      </c>
      <c r="AB1769" s="564">
        <v>1</v>
      </c>
      <c r="AC1769" s="564">
        <v>1</v>
      </c>
      <c r="AD1769" s="564">
        <v>1</v>
      </c>
      <c r="AE1769" s="564">
        <v>1</v>
      </c>
      <c r="AF1769" s="564">
        <v>1</v>
      </c>
      <c r="AG1769" s="564">
        <v>1</v>
      </c>
      <c r="AH1769" s="564">
        <v>1</v>
      </c>
      <c r="AI1769" s="564">
        <v>1</v>
      </c>
      <c r="AJ1769" s="564">
        <v>1</v>
      </c>
      <c r="AK1769" s="564">
        <v>1</v>
      </c>
    </row>
    <row r="1770" spans="1:37">
      <c r="A1770">
        <v>1766</v>
      </c>
      <c r="B1770" s="564">
        <f t="shared" ca="1" si="168"/>
        <v>20</v>
      </c>
      <c r="C1770" s="564">
        <f t="shared" ca="1" si="163"/>
        <v>400</v>
      </c>
      <c r="D1770" s="564">
        <f t="shared" ca="1" si="166"/>
        <v>20</v>
      </c>
      <c r="E1770" s="564">
        <f t="shared" ca="1" si="164"/>
        <v>0</v>
      </c>
      <c r="F1770" s="564">
        <f t="shared" ca="1" si="167"/>
        <v>1</v>
      </c>
      <c r="G1770" s="564">
        <f t="shared" ca="1" si="165"/>
        <v>-4.4282951425471637</v>
      </c>
      <c r="H1770" s="564">
        <v>1</v>
      </c>
      <c r="I1770" s="564">
        <v>1</v>
      </c>
      <c r="J1770" s="564">
        <v>1</v>
      </c>
      <c r="K1770" s="564">
        <v>1</v>
      </c>
      <c r="L1770" s="564">
        <v>1</v>
      </c>
      <c r="M1770" s="564">
        <v>1</v>
      </c>
      <c r="N1770" s="564">
        <v>1</v>
      </c>
      <c r="O1770" s="564">
        <v>1</v>
      </c>
      <c r="P1770" s="564">
        <v>1</v>
      </c>
      <c r="Q1770" s="564">
        <v>1</v>
      </c>
      <c r="R1770" s="564">
        <v>1</v>
      </c>
      <c r="S1770" s="564">
        <v>1</v>
      </c>
      <c r="T1770" s="564">
        <v>1</v>
      </c>
      <c r="U1770" s="564">
        <v>1</v>
      </c>
      <c r="V1770" s="564">
        <v>1</v>
      </c>
      <c r="W1770" s="564">
        <v>1</v>
      </c>
      <c r="X1770" s="564">
        <v>1</v>
      </c>
      <c r="Y1770" s="564">
        <v>1</v>
      </c>
      <c r="Z1770" s="564">
        <v>1</v>
      </c>
      <c r="AA1770" s="564">
        <v>1</v>
      </c>
      <c r="AB1770" s="564">
        <v>1</v>
      </c>
      <c r="AC1770" s="564">
        <v>1</v>
      </c>
      <c r="AD1770" s="564">
        <v>1</v>
      </c>
      <c r="AE1770" s="564">
        <v>1</v>
      </c>
      <c r="AF1770" s="564">
        <v>1</v>
      </c>
      <c r="AG1770" s="564">
        <v>1</v>
      </c>
      <c r="AH1770" s="564">
        <v>1</v>
      </c>
      <c r="AI1770" s="564">
        <v>1</v>
      </c>
      <c r="AJ1770" s="564">
        <v>1</v>
      </c>
      <c r="AK1770" s="564">
        <v>1</v>
      </c>
    </row>
    <row r="1771" spans="1:37">
      <c r="A1771">
        <v>1767</v>
      </c>
      <c r="B1771" s="564">
        <f t="shared" ca="1" si="168"/>
        <v>0</v>
      </c>
      <c r="C1771" s="564">
        <f t="shared" ca="1" si="163"/>
        <v>0</v>
      </c>
      <c r="D1771" s="564">
        <f t="shared" ca="1" si="166"/>
        <v>0</v>
      </c>
      <c r="E1771" s="564">
        <f t="shared" ca="1" si="164"/>
        <v>0</v>
      </c>
      <c r="F1771" s="564">
        <f t="shared" ca="1" si="167"/>
        <v>1</v>
      </c>
      <c r="G1771" s="564">
        <f t="shared" ca="1" si="165"/>
        <v>-3.3165295308065343</v>
      </c>
      <c r="H1771" s="564">
        <v>0</v>
      </c>
      <c r="I1771" s="564">
        <v>0</v>
      </c>
      <c r="J1771" s="564">
        <v>0</v>
      </c>
      <c r="K1771" s="564">
        <v>0</v>
      </c>
      <c r="L1771" s="564">
        <v>0</v>
      </c>
      <c r="M1771" s="564">
        <v>0</v>
      </c>
      <c r="N1771" s="564">
        <v>0</v>
      </c>
      <c r="O1771" s="564">
        <v>0</v>
      </c>
      <c r="P1771" s="564">
        <v>0</v>
      </c>
      <c r="Q1771" s="564">
        <v>0</v>
      </c>
      <c r="R1771" s="564">
        <v>0</v>
      </c>
      <c r="S1771" s="564">
        <v>0</v>
      </c>
      <c r="T1771" s="564">
        <v>0</v>
      </c>
      <c r="U1771" s="564">
        <v>0</v>
      </c>
      <c r="V1771" s="564">
        <v>0</v>
      </c>
      <c r="W1771" s="564">
        <v>0</v>
      </c>
      <c r="X1771" s="564">
        <v>0</v>
      </c>
      <c r="Y1771" s="564">
        <v>0</v>
      </c>
      <c r="Z1771" s="564">
        <v>0</v>
      </c>
      <c r="AA1771" s="564">
        <v>0</v>
      </c>
      <c r="AB1771" s="564">
        <v>0</v>
      </c>
      <c r="AC1771" s="564">
        <v>0</v>
      </c>
      <c r="AD1771" s="564">
        <v>0</v>
      </c>
      <c r="AE1771" s="564">
        <v>0</v>
      </c>
      <c r="AF1771" s="564">
        <v>0</v>
      </c>
      <c r="AG1771" s="564">
        <v>0</v>
      </c>
      <c r="AH1771" s="564">
        <v>0</v>
      </c>
      <c r="AI1771" s="564">
        <v>0</v>
      </c>
      <c r="AJ1771" s="564">
        <v>0</v>
      </c>
      <c r="AK1771" s="564">
        <v>0</v>
      </c>
    </row>
    <row r="1772" spans="1:37">
      <c r="A1772">
        <v>1768</v>
      </c>
      <c r="B1772" s="564">
        <f t="shared" ca="1" si="168"/>
        <v>0</v>
      </c>
      <c r="C1772" s="564">
        <f t="shared" ca="1" si="163"/>
        <v>0</v>
      </c>
      <c r="D1772" s="564">
        <f t="shared" ca="1" si="166"/>
        <v>0</v>
      </c>
      <c r="E1772" s="564">
        <f t="shared" ca="1" si="164"/>
        <v>0</v>
      </c>
      <c r="F1772" s="564">
        <f t="shared" ca="1" si="167"/>
        <v>1</v>
      </c>
      <c r="G1772" s="564">
        <f t="shared" ca="1" si="165"/>
        <v>6.8368851395425612</v>
      </c>
      <c r="H1772" s="564">
        <v>0</v>
      </c>
      <c r="I1772" s="564">
        <v>0</v>
      </c>
      <c r="J1772" s="564">
        <v>0</v>
      </c>
      <c r="K1772" s="564">
        <v>0</v>
      </c>
      <c r="L1772" s="564">
        <v>0</v>
      </c>
      <c r="M1772" s="564">
        <v>0</v>
      </c>
      <c r="N1772" s="564">
        <v>0</v>
      </c>
      <c r="O1772" s="564">
        <v>0</v>
      </c>
      <c r="P1772" s="564">
        <v>0</v>
      </c>
      <c r="Q1772" s="564">
        <v>0</v>
      </c>
      <c r="R1772" s="564">
        <v>0</v>
      </c>
      <c r="S1772" s="564">
        <v>0</v>
      </c>
      <c r="T1772" s="564">
        <v>0</v>
      </c>
      <c r="U1772" s="564">
        <v>0</v>
      </c>
      <c r="V1772" s="564">
        <v>0</v>
      </c>
      <c r="W1772" s="564">
        <v>0</v>
      </c>
      <c r="X1772" s="564">
        <v>0</v>
      </c>
      <c r="Y1772" s="564">
        <v>0</v>
      </c>
      <c r="Z1772" s="564">
        <v>0</v>
      </c>
      <c r="AA1772" s="564">
        <v>0</v>
      </c>
      <c r="AB1772" s="564">
        <v>0</v>
      </c>
      <c r="AC1772" s="564">
        <v>0</v>
      </c>
      <c r="AD1772" s="564">
        <v>0</v>
      </c>
      <c r="AE1772" s="564">
        <v>0</v>
      </c>
      <c r="AF1772" s="564">
        <v>0</v>
      </c>
      <c r="AG1772" s="564">
        <v>0</v>
      </c>
      <c r="AH1772" s="564">
        <v>0</v>
      </c>
      <c r="AI1772" s="564">
        <v>0</v>
      </c>
      <c r="AJ1772" s="564">
        <v>0</v>
      </c>
      <c r="AK1772" s="564">
        <v>0</v>
      </c>
    </row>
    <row r="1773" spans="1:37">
      <c r="A1773">
        <v>1769</v>
      </c>
      <c r="B1773" s="564">
        <f t="shared" ca="1" si="168"/>
        <v>20</v>
      </c>
      <c r="C1773" s="564">
        <f t="shared" ca="1" si="163"/>
        <v>400</v>
      </c>
      <c r="D1773" s="564">
        <f t="shared" ca="1" si="166"/>
        <v>20</v>
      </c>
      <c r="E1773" s="564">
        <f t="shared" ca="1" si="164"/>
        <v>0</v>
      </c>
      <c r="F1773" s="564">
        <f t="shared" ca="1" si="167"/>
        <v>1</v>
      </c>
      <c r="G1773" s="564">
        <f t="shared" ca="1" si="165"/>
        <v>4.5821495968016084</v>
      </c>
      <c r="H1773" s="564">
        <v>1</v>
      </c>
      <c r="I1773" s="564">
        <v>1</v>
      </c>
      <c r="J1773" s="564">
        <v>1</v>
      </c>
      <c r="K1773" s="564">
        <v>1</v>
      </c>
      <c r="L1773" s="564">
        <v>1</v>
      </c>
      <c r="M1773" s="564">
        <v>1</v>
      </c>
      <c r="N1773" s="564">
        <v>1</v>
      </c>
      <c r="O1773" s="564">
        <v>1</v>
      </c>
      <c r="P1773" s="564">
        <v>1</v>
      </c>
      <c r="Q1773" s="564">
        <v>1</v>
      </c>
      <c r="R1773" s="564">
        <v>1</v>
      </c>
      <c r="S1773" s="564">
        <v>1</v>
      </c>
      <c r="T1773" s="564">
        <v>1</v>
      </c>
      <c r="U1773" s="564">
        <v>1</v>
      </c>
      <c r="V1773" s="564">
        <v>1</v>
      </c>
      <c r="W1773" s="564">
        <v>1</v>
      </c>
      <c r="X1773" s="564">
        <v>1</v>
      </c>
      <c r="Y1773" s="564">
        <v>1</v>
      </c>
      <c r="Z1773" s="564">
        <v>1</v>
      </c>
      <c r="AA1773" s="564">
        <v>1</v>
      </c>
      <c r="AB1773" s="564">
        <v>1</v>
      </c>
      <c r="AC1773" s="564">
        <v>1</v>
      </c>
      <c r="AD1773" s="564">
        <v>1</v>
      </c>
      <c r="AE1773" s="564">
        <v>1</v>
      </c>
      <c r="AF1773" s="564">
        <v>1</v>
      </c>
      <c r="AG1773" s="564">
        <v>1</v>
      </c>
      <c r="AH1773" s="564">
        <v>1</v>
      </c>
      <c r="AI1773" s="564">
        <v>1</v>
      </c>
      <c r="AJ1773" s="564">
        <v>1</v>
      </c>
      <c r="AK1773" s="564">
        <v>1</v>
      </c>
    </row>
    <row r="1774" spans="1:37">
      <c r="A1774">
        <v>1770</v>
      </c>
      <c r="B1774" s="564">
        <f t="shared" ca="1" si="168"/>
        <v>0</v>
      </c>
      <c r="C1774" s="564">
        <f t="shared" ca="1" si="163"/>
        <v>0</v>
      </c>
      <c r="D1774" s="564">
        <f t="shared" ca="1" si="166"/>
        <v>0</v>
      </c>
      <c r="E1774" s="564">
        <f t="shared" ca="1" si="164"/>
        <v>0</v>
      </c>
      <c r="F1774" s="564">
        <f t="shared" ca="1" si="167"/>
        <v>1</v>
      </c>
      <c r="G1774" s="564">
        <f t="shared" ca="1" si="165"/>
        <v>4.6775451928947165</v>
      </c>
      <c r="H1774" s="564">
        <v>0</v>
      </c>
      <c r="I1774" s="564">
        <v>0</v>
      </c>
      <c r="J1774" s="564">
        <v>0</v>
      </c>
      <c r="K1774" s="564">
        <v>0</v>
      </c>
      <c r="L1774" s="564">
        <v>0</v>
      </c>
      <c r="M1774" s="564">
        <v>0</v>
      </c>
      <c r="N1774" s="564">
        <v>0</v>
      </c>
      <c r="O1774" s="564">
        <v>0</v>
      </c>
      <c r="P1774" s="564">
        <v>0</v>
      </c>
      <c r="Q1774" s="564">
        <v>0</v>
      </c>
      <c r="R1774" s="564">
        <v>0</v>
      </c>
      <c r="S1774" s="564">
        <v>0</v>
      </c>
      <c r="T1774" s="564">
        <v>0</v>
      </c>
      <c r="U1774" s="564">
        <v>0</v>
      </c>
      <c r="V1774" s="564">
        <v>0</v>
      </c>
      <c r="W1774" s="564">
        <v>0</v>
      </c>
      <c r="X1774" s="564">
        <v>0</v>
      </c>
      <c r="Y1774" s="564">
        <v>0</v>
      </c>
      <c r="Z1774" s="564">
        <v>0</v>
      </c>
      <c r="AA1774" s="564">
        <v>0</v>
      </c>
      <c r="AB1774" s="564">
        <v>0</v>
      </c>
      <c r="AC1774" s="564">
        <v>0</v>
      </c>
      <c r="AD1774" s="564">
        <v>0</v>
      </c>
      <c r="AE1774" s="564">
        <v>0</v>
      </c>
      <c r="AF1774" s="564">
        <v>0</v>
      </c>
      <c r="AG1774" s="564">
        <v>0</v>
      </c>
      <c r="AH1774" s="564">
        <v>0</v>
      </c>
      <c r="AI1774" s="564">
        <v>0</v>
      </c>
      <c r="AJ1774" s="564">
        <v>0</v>
      </c>
      <c r="AK1774" s="564">
        <v>0</v>
      </c>
    </row>
    <row r="1775" spans="1:37">
      <c r="A1775">
        <v>1771</v>
      </c>
      <c r="B1775" s="564">
        <f t="shared" ca="1" si="168"/>
        <v>20</v>
      </c>
      <c r="C1775" s="564">
        <f t="shared" ca="1" si="163"/>
        <v>400</v>
      </c>
      <c r="D1775" s="564">
        <f t="shared" ca="1" si="166"/>
        <v>20</v>
      </c>
      <c r="E1775" s="564">
        <f t="shared" ca="1" si="164"/>
        <v>0</v>
      </c>
      <c r="F1775" s="564">
        <f t="shared" ca="1" si="167"/>
        <v>1</v>
      </c>
      <c r="G1775" s="564">
        <f t="shared" ca="1" si="165"/>
        <v>5.0431155757263877</v>
      </c>
      <c r="H1775" s="564">
        <v>1</v>
      </c>
      <c r="I1775" s="564">
        <v>1</v>
      </c>
      <c r="J1775" s="564">
        <v>1</v>
      </c>
      <c r="K1775" s="564">
        <v>1</v>
      </c>
      <c r="L1775" s="564">
        <v>1</v>
      </c>
      <c r="M1775" s="564">
        <v>1</v>
      </c>
      <c r="N1775" s="564">
        <v>1</v>
      </c>
      <c r="O1775" s="564">
        <v>1</v>
      </c>
      <c r="P1775" s="564">
        <v>1</v>
      </c>
      <c r="Q1775" s="564">
        <v>1</v>
      </c>
      <c r="R1775" s="564">
        <v>1</v>
      </c>
      <c r="S1775" s="564">
        <v>1</v>
      </c>
      <c r="T1775" s="564">
        <v>1</v>
      </c>
      <c r="U1775" s="564">
        <v>1</v>
      </c>
      <c r="V1775" s="564">
        <v>1</v>
      </c>
      <c r="W1775" s="564">
        <v>1</v>
      </c>
      <c r="X1775" s="564">
        <v>1</v>
      </c>
      <c r="Y1775" s="564">
        <v>1</v>
      </c>
      <c r="Z1775" s="564">
        <v>1</v>
      </c>
      <c r="AA1775" s="564">
        <v>1</v>
      </c>
      <c r="AB1775" s="564">
        <v>1</v>
      </c>
      <c r="AC1775" s="564">
        <v>1</v>
      </c>
      <c r="AD1775" s="564">
        <v>1</v>
      </c>
      <c r="AE1775" s="564">
        <v>1</v>
      </c>
      <c r="AF1775" s="564">
        <v>1</v>
      </c>
      <c r="AG1775" s="564">
        <v>1</v>
      </c>
      <c r="AH1775" s="564">
        <v>1</v>
      </c>
      <c r="AI1775" s="564">
        <v>1</v>
      </c>
      <c r="AJ1775" s="564">
        <v>1</v>
      </c>
      <c r="AK1775" s="564">
        <v>1</v>
      </c>
    </row>
    <row r="1776" spans="1:37">
      <c r="A1776">
        <v>1772</v>
      </c>
      <c r="B1776" s="564">
        <f t="shared" ca="1" si="168"/>
        <v>0</v>
      </c>
      <c r="C1776" s="564">
        <f t="shared" ca="1" si="163"/>
        <v>0</v>
      </c>
      <c r="D1776" s="564">
        <f t="shared" ca="1" si="166"/>
        <v>0</v>
      </c>
      <c r="E1776" s="564">
        <f t="shared" ca="1" si="164"/>
        <v>0</v>
      </c>
      <c r="F1776" s="564">
        <f t="shared" ca="1" si="167"/>
        <v>1</v>
      </c>
      <c r="G1776" s="564">
        <f t="shared" ca="1" si="165"/>
        <v>5.7411541511957509</v>
      </c>
      <c r="H1776" s="564">
        <v>0</v>
      </c>
      <c r="I1776" s="564">
        <v>0</v>
      </c>
      <c r="J1776" s="564">
        <v>0</v>
      </c>
      <c r="K1776" s="564">
        <v>0</v>
      </c>
      <c r="L1776" s="564">
        <v>0</v>
      </c>
      <c r="M1776" s="564">
        <v>0</v>
      </c>
      <c r="N1776" s="564">
        <v>0</v>
      </c>
      <c r="O1776" s="564">
        <v>0</v>
      </c>
      <c r="P1776" s="564">
        <v>0</v>
      </c>
      <c r="Q1776" s="564">
        <v>0</v>
      </c>
      <c r="R1776" s="564">
        <v>0</v>
      </c>
      <c r="S1776" s="564">
        <v>0</v>
      </c>
      <c r="T1776" s="564">
        <v>0</v>
      </c>
      <c r="U1776" s="564">
        <v>0</v>
      </c>
      <c r="V1776" s="564">
        <v>0</v>
      </c>
      <c r="W1776" s="564">
        <v>0</v>
      </c>
      <c r="X1776" s="564">
        <v>0</v>
      </c>
      <c r="Y1776" s="564">
        <v>0</v>
      </c>
      <c r="Z1776" s="564">
        <v>0</v>
      </c>
      <c r="AA1776" s="564">
        <v>0</v>
      </c>
      <c r="AB1776" s="564">
        <v>0</v>
      </c>
      <c r="AC1776" s="564">
        <v>0</v>
      </c>
      <c r="AD1776" s="564">
        <v>0</v>
      </c>
      <c r="AE1776" s="564">
        <v>0</v>
      </c>
      <c r="AF1776" s="564">
        <v>0</v>
      </c>
      <c r="AG1776" s="564">
        <v>0</v>
      </c>
      <c r="AH1776" s="564">
        <v>0</v>
      </c>
      <c r="AI1776" s="564">
        <v>0</v>
      </c>
      <c r="AJ1776" s="564">
        <v>0</v>
      </c>
      <c r="AK1776" s="564">
        <v>0</v>
      </c>
    </row>
    <row r="1777" spans="1:37">
      <c r="A1777">
        <v>1773</v>
      </c>
      <c r="B1777" s="564">
        <f t="shared" ca="1" si="168"/>
        <v>0</v>
      </c>
      <c r="C1777" s="564">
        <f t="shared" ca="1" si="163"/>
        <v>0</v>
      </c>
      <c r="D1777" s="564">
        <f t="shared" ca="1" si="166"/>
        <v>0</v>
      </c>
      <c r="E1777" s="564">
        <f t="shared" ca="1" si="164"/>
        <v>0</v>
      </c>
      <c r="F1777" s="564">
        <f t="shared" ca="1" si="167"/>
        <v>1</v>
      </c>
      <c r="G1777" s="564">
        <f t="shared" ca="1" si="165"/>
        <v>-1.4894479292787728</v>
      </c>
      <c r="H1777" s="564">
        <v>0</v>
      </c>
      <c r="I1777" s="564">
        <v>0</v>
      </c>
      <c r="J1777" s="564">
        <v>0</v>
      </c>
      <c r="K1777" s="564">
        <v>0</v>
      </c>
      <c r="L1777" s="564">
        <v>0</v>
      </c>
      <c r="M1777" s="564">
        <v>0</v>
      </c>
      <c r="N1777" s="564">
        <v>0</v>
      </c>
      <c r="O1777" s="564">
        <v>0</v>
      </c>
      <c r="P1777" s="564">
        <v>0</v>
      </c>
      <c r="Q1777" s="564">
        <v>0</v>
      </c>
      <c r="R1777" s="564">
        <v>0</v>
      </c>
      <c r="S1777" s="564">
        <v>0</v>
      </c>
      <c r="T1777" s="564">
        <v>0</v>
      </c>
      <c r="U1777" s="564">
        <v>0</v>
      </c>
      <c r="V1777" s="564">
        <v>0</v>
      </c>
      <c r="W1777" s="564">
        <v>0</v>
      </c>
      <c r="X1777" s="564">
        <v>0</v>
      </c>
      <c r="Y1777" s="564">
        <v>0</v>
      </c>
      <c r="Z1777" s="564">
        <v>0</v>
      </c>
      <c r="AA1777" s="564">
        <v>0</v>
      </c>
      <c r="AB1777" s="564">
        <v>0</v>
      </c>
      <c r="AC1777" s="564">
        <v>0</v>
      </c>
      <c r="AD1777" s="564">
        <v>0</v>
      </c>
      <c r="AE1777" s="564">
        <v>0</v>
      </c>
      <c r="AF1777" s="564">
        <v>0</v>
      </c>
      <c r="AG1777" s="564">
        <v>0</v>
      </c>
      <c r="AH1777" s="564">
        <v>0</v>
      </c>
      <c r="AI1777" s="564">
        <v>0</v>
      </c>
      <c r="AJ1777" s="564">
        <v>0</v>
      </c>
      <c r="AK1777" s="564">
        <v>0</v>
      </c>
    </row>
    <row r="1778" spans="1:37">
      <c r="A1778">
        <v>1774</v>
      </c>
      <c r="B1778" s="564">
        <f t="shared" ca="1" si="168"/>
        <v>20</v>
      </c>
      <c r="C1778" s="564">
        <f t="shared" ca="1" si="163"/>
        <v>400</v>
      </c>
      <c r="D1778" s="564">
        <f t="shared" ca="1" si="166"/>
        <v>20</v>
      </c>
      <c r="E1778" s="564">
        <f t="shared" ca="1" si="164"/>
        <v>0</v>
      </c>
      <c r="F1778" s="564">
        <f t="shared" ca="1" si="167"/>
        <v>1</v>
      </c>
      <c r="G1778" s="564">
        <f t="shared" ca="1" si="165"/>
        <v>-2.5585645527979612</v>
      </c>
      <c r="H1778" s="564">
        <v>1</v>
      </c>
      <c r="I1778" s="564">
        <v>1</v>
      </c>
      <c r="J1778" s="564">
        <v>1</v>
      </c>
      <c r="K1778" s="564">
        <v>1</v>
      </c>
      <c r="L1778" s="564">
        <v>1</v>
      </c>
      <c r="M1778" s="564">
        <v>1</v>
      </c>
      <c r="N1778" s="564">
        <v>1</v>
      </c>
      <c r="O1778" s="564">
        <v>1</v>
      </c>
      <c r="P1778" s="564">
        <v>1</v>
      </c>
      <c r="Q1778" s="564">
        <v>1</v>
      </c>
      <c r="R1778" s="564">
        <v>1</v>
      </c>
      <c r="S1778" s="564">
        <v>1</v>
      </c>
      <c r="T1778" s="564">
        <v>1</v>
      </c>
      <c r="U1778" s="564">
        <v>1</v>
      </c>
      <c r="V1778" s="564">
        <v>1</v>
      </c>
      <c r="W1778" s="564">
        <v>1</v>
      </c>
      <c r="X1778" s="564">
        <v>1</v>
      </c>
      <c r="Y1778" s="564">
        <v>1</v>
      </c>
      <c r="Z1778" s="564">
        <v>1</v>
      </c>
      <c r="AA1778" s="564">
        <v>1</v>
      </c>
      <c r="AB1778" s="564">
        <v>1</v>
      </c>
      <c r="AC1778" s="564">
        <v>1</v>
      </c>
      <c r="AD1778" s="564">
        <v>1</v>
      </c>
      <c r="AE1778" s="564">
        <v>1</v>
      </c>
      <c r="AF1778" s="564">
        <v>1</v>
      </c>
      <c r="AG1778" s="564">
        <v>1</v>
      </c>
      <c r="AH1778" s="564">
        <v>1</v>
      </c>
      <c r="AI1778" s="564">
        <v>1</v>
      </c>
      <c r="AJ1778" s="564">
        <v>1</v>
      </c>
      <c r="AK1778" s="564">
        <v>1</v>
      </c>
    </row>
    <row r="1779" spans="1:37">
      <c r="A1779">
        <v>1775</v>
      </c>
      <c r="B1779" s="564">
        <f t="shared" ca="1" si="168"/>
        <v>0</v>
      </c>
      <c r="C1779" s="564">
        <f t="shared" ca="1" si="163"/>
        <v>0</v>
      </c>
      <c r="D1779" s="564">
        <f t="shared" ca="1" si="166"/>
        <v>0</v>
      </c>
      <c r="E1779" s="564">
        <f t="shared" ca="1" si="164"/>
        <v>0</v>
      </c>
      <c r="F1779" s="564">
        <f t="shared" ca="1" si="167"/>
        <v>1</v>
      </c>
      <c r="G1779" s="564">
        <f t="shared" ca="1" si="165"/>
        <v>0.82158463506438317</v>
      </c>
      <c r="H1779" s="564">
        <v>0</v>
      </c>
      <c r="I1779" s="564">
        <v>0</v>
      </c>
      <c r="J1779" s="564">
        <v>0</v>
      </c>
      <c r="K1779" s="564">
        <v>0</v>
      </c>
      <c r="L1779" s="564">
        <v>0</v>
      </c>
      <c r="M1779" s="564">
        <v>0</v>
      </c>
      <c r="N1779" s="564">
        <v>0</v>
      </c>
      <c r="O1779" s="564">
        <v>0</v>
      </c>
      <c r="P1779" s="564">
        <v>0</v>
      </c>
      <c r="Q1779" s="564">
        <v>0</v>
      </c>
      <c r="R1779" s="564">
        <v>0</v>
      </c>
      <c r="S1779" s="564">
        <v>0</v>
      </c>
      <c r="T1779" s="564">
        <v>0</v>
      </c>
      <c r="U1779" s="564">
        <v>0</v>
      </c>
      <c r="V1779" s="564">
        <v>0</v>
      </c>
      <c r="W1779" s="564">
        <v>0</v>
      </c>
      <c r="X1779" s="564">
        <v>0</v>
      </c>
      <c r="Y1779" s="564">
        <v>0</v>
      </c>
      <c r="Z1779" s="564">
        <v>0</v>
      </c>
      <c r="AA1779" s="564">
        <v>0</v>
      </c>
      <c r="AB1779" s="564">
        <v>0</v>
      </c>
      <c r="AC1779" s="564">
        <v>0</v>
      </c>
      <c r="AD1779" s="564">
        <v>0</v>
      </c>
      <c r="AE1779" s="564">
        <v>0</v>
      </c>
      <c r="AF1779" s="564">
        <v>0</v>
      </c>
      <c r="AG1779" s="564">
        <v>0</v>
      </c>
      <c r="AH1779" s="564">
        <v>0</v>
      </c>
      <c r="AI1779" s="564">
        <v>0</v>
      </c>
      <c r="AJ1779" s="564">
        <v>0</v>
      </c>
      <c r="AK1779" s="564">
        <v>0</v>
      </c>
    </row>
    <row r="1780" spans="1:37">
      <c r="A1780">
        <v>1776</v>
      </c>
      <c r="B1780" s="564">
        <f t="shared" ca="1" si="168"/>
        <v>20</v>
      </c>
      <c r="C1780" s="564">
        <f t="shared" ca="1" si="163"/>
        <v>400</v>
      </c>
      <c r="D1780" s="564">
        <f t="shared" ca="1" si="166"/>
        <v>20</v>
      </c>
      <c r="E1780" s="564">
        <f t="shared" ca="1" si="164"/>
        <v>0</v>
      </c>
      <c r="F1780" s="564">
        <f t="shared" ca="1" si="167"/>
        <v>1</v>
      </c>
      <c r="G1780" s="564">
        <f t="shared" ca="1" si="165"/>
        <v>1.1459993449329211</v>
      </c>
      <c r="H1780" s="564">
        <v>1</v>
      </c>
      <c r="I1780" s="564">
        <v>1</v>
      </c>
      <c r="J1780" s="564">
        <v>1</v>
      </c>
      <c r="K1780" s="564">
        <v>1</v>
      </c>
      <c r="L1780" s="564">
        <v>1</v>
      </c>
      <c r="M1780" s="564">
        <v>1</v>
      </c>
      <c r="N1780" s="564">
        <v>1</v>
      </c>
      <c r="O1780" s="564">
        <v>1</v>
      </c>
      <c r="P1780" s="564">
        <v>1</v>
      </c>
      <c r="Q1780" s="564">
        <v>1</v>
      </c>
      <c r="R1780" s="564">
        <v>1</v>
      </c>
      <c r="S1780" s="564">
        <v>1</v>
      </c>
      <c r="T1780" s="564">
        <v>1</v>
      </c>
      <c r="U1780" s="564">
        <v>1</v>
      </c>
      <c r="V1780" s="564">
        <v>1</v>
      </c>
      <c r="W1780" s="564">
        <v>1</v>
      </c>
      <c r="X1780" s="564">
        <v>1</v>
      </c>
      <c r="Y1780" s="564">
        <v>1</v>
      </c>
      <c r="Z1780" s="564">
        <v>1</v>
      </c>
      <c r="AA1780" s="564">
        <v>1</v>
      </c>
      <c r="AB1780" s="564">
        <v>1</v>
      </c>
      <c r="AC1780" s="564">
        <v>1</v>
      </c>
      <c r="AD1780" s="564">
        <v>1</v>
      </c>
      <c r="AE1780" s="564">
        <v>1</v>
      </c>
      <c r="AF1780" s="564">
        <v>1</v>
      </c>
      <c r="AG1780" s="564">
        <v>1</v>
      </c>
      <c r="AH1780" s="564">
        <v>1</v>
      </c>
      <c r="AI1780" s="564">
        <v>1</v>
      </c>
      <c r="AJ1780" s="564">
        <v>1</v>
      </c>
      <c r="AK1780" s="564">
        <v>1</v>
      </c>
    </row>
    <row r="1781" spans="1:37">
      <c r="A1781">
        <v>1777</v>
      </c>
      <c r="B1781" s="564">
        <f t="shared" ca="1" si="168"/>
        <v>20</v>
      </c>
      <c r="C1781" s="564">
        <f t="shared" ca="1" si="163"/>
        <v>400</v>
      </c>
      <c r="D1781" s="564">
        <f t="shared" ca="1" si="166"/>
        <v>20</v>
      </c>
      <c r="E1781" s="564">
        <f t="shared" ca="1" si="164"/>
        <v>0</v>
      </c>
      <c r="F1781" s="564">
        <f t="shared" ca="1" si="167"/>
        <v>1</v>
      </c>
      <c r="G1781" s="564">
        <f t="shared" ca="1" si="165"/>
        <v>0.15285223976884921</v>
      </c>
      <c r="H1781" s="564">
        <v>1</v>
      </c>
      <c r="I1781" s="564">
        <v>1</v>
      </c>
      <c r="J1781" s="564">
        <v>1</v>
      </c>
      <c r="K1781" s="564">
        <v>1</v>
      </c>
      <c r="L1781" s="564">
        <v>1</v>
      </c>
      <c r="M1781" s="564">
        <v>1</v>
      </c>
      <c r="N1781" s="564">
        <v>1</v>
      </c>
      <c r="O1781" s="564">
        <v>1</v>
      </c>
      <c r="P1781" s="564">
        <v>1</v>
      </c>
      <c r="Q1781" s="564">
        <v>1</v>
      </c>
      <c r="R1781" s="564">
        <v>1</v>
      </c>
      <c r="S1781" s="564">
        <v>1</v>
      </c>
      <c r="T1781" s="564">
        <v>1</v>
      </c>
      <c r="U1781" s="564">
        <v>1</v>
      </c>
      <c r="V1781" s="564">
        <v>1</v>
      </c>
      <c r="W1781" s="564">
        <v>1</v>
      </c>
      <c r="X1781" s="564">
        <v>1</v>
      </c>
      <c r="Y1781" s="564">
        <v>1</v>
      </c>
      <c r="Z1781" s="564">
        <v>1</v>
      </c>
      <c r="AA1781" s="564">
        <v>1</v>
      </c>
      <c r="AB1781" s="564">
        <v>1</v>
      </c>
      <c r="AC1781" s="564">
        <v>1</v>
      </c>
      <c r="AD1781" s="564">
        <v>1</v>
      </c>
      <c r="AE1781" s="564">
        <v>1</v>
      </c>
      <c r="AF1781" s="564">
        <v>1</v>
      </c>
      <c r="AG1781" s="564">
        <v>1</v>
      </c>
      <c r="AH1781" s="564">
        <v>1</v>
      </c>
      <c r="AI1781" s="564">
        <v>1</v>
      </c>
      <c r="AJ1781" s="564">
        <v>1</v>
      </c>
      <c r="AK1781" s="564">
        <v>1</v>
      </c>
    </row>
    <row r="1782" spans="1:37">
      <c r="A1782">
        <v>1778</v>
      </c>
      <c r="B1782" s="564">
        <f t="shared" ca="1" si="168"/>
        <v>0</v>
      </c>
      <c r="C1782" s="564">
        <f t="shared" ca="1" si="163"/>
        <v>0</v>
      </c>
      <c r="D1782" s="564">
        <f t="shared" ca="1" si="166"/>
        <v>0</v>
      </c>
      <c r="E1782" s="564">
        <f t="shared" ca="1" si="164"/>
        <v>0</v>
      </c>
      <c r="F1782" s="564">
        <f t="shared" ca="1" si="167"/>
        <v>1</v>
      </c>
      <c r="G1782" s="564">
        <f t="shared" ca="1" si="165"/>
        <v>1.3605363112873174</v>
      </c>
      <c r="H1782" s="564">
        <v>0</v>
      </c>
      <c r="I1782" s="564">
        <v>0</v>
      </c>
      <c r="J1782" s="564">
        <v>0</v>
      </c>
      <c r="K1782" s="564">
        <v>0</v>
      </c>
      <c r="L1782" s="564">
        <v>0</v>
      </c>
      <c r="M1782" s="564">
        <v>0</v>
      </c>
      <c r="N1782" s="564">
        <v>0</v>
      </c>
      <c r="O1782" s="564">
        <v>0</v>
      </c>
      <c r="P1782" s="564">
        <v>0</v>
      </c>
      <c r="Q1782" s="564">
        <v>0</v>
      </c>
      <c r="R1782" s="564">
        <v>0</v>
      </c>
      <c r="S1782" s="564">
        <v>0</v>
      </c>
      <c r="T1782" s="564">
        <v>0</v>
      </c>
      <c r="U1782" s="564">
        <v>0</v>
      </c>
      <c r="V1782" s="564">
        <v>0</v>
      </c>
      <c r="W1782" s="564">
        <v>0</v>
      </c>
      <c r="X1782" s="564">
        <v>0</v>
      </c>
      <c r="Y1782" s="564">
        <v>0</v>
      </c>
      <c r="Z1782" s="564">
        <v>0</v>
      </c>
      <c r="AA1782" s="564">
        <v>0</v>
      </c>
      <c r="AB1782" s="564">
        <v>0</v>
      </c>
      <c r="AC1782" s="564">
        <v>0</v>
      </c>
      <c r="AD1782" s="564">
        <v>0</v>
      </c>
      <c r="AE1782" s="564">
        <v>0</v>
      </c>
      <c r="AF1782" s="564">
        <v>0</v>
      </c>
      <c r="AG1782" s="564">
        <v>0</v>
      </c>
      <c r="AH1782" s="564">
        <v>0</v>
      </c>
      <c r="AI1782" s="564">
        <v>0</v>
      </c>
      <c r="AJ1782" s="564">
        <v>0</v>
      </c>
      <c r="AK1782" s="564">
        <v>0</v>
      </c>
    </row>
    <row r="1783" spans="1:37">
      <c r="A1783">
        <v>1779</v>
      </c>
      <c r="B1783" s="564">
        <f t="shared" ca="1" si="168"/>
        <v>17</v>
      </c>
      <c r="C1783" s="564">
        <f t="shared" ca="1" si="163"/>
        <v>289</v>
      </c>
      <c r="D1783" s="564">
        <f t="shared" ca="1" si="166"/>
        <v>17</v>
      </c>
      <c r="E1783" s="564">
        <f t="shared" ca="1" si="164"/>
        <v>2.5500000000000007</v>
      </c>
      <c r="F1783" s="564">
        <f t="shared" ca="1" si="167"/>
        <v>0.73157894736842111</v>
      </c>
      <c r="G1783" s="564">
        <f t="shared" ca="1" si="165"/>
        <v>-2.6876914932065894</v>
      </c>
      <c r="H1783" s="564">
        <v>1</v>
      </c>
      <c r="I1783" s="564">
        <v>1</v>
      </c>
      <c r="J1783" s="564">
        <v>1</v>
      </c>
      <c r="K1783" s="564">
        <v>1</v>
      </c>
      <c r="L1783" s="564">
        <v>1</v>
      </c>
      <c r="M1783" s="564">
        <v>1</v>
      </c>
      <c r="N1783" s="564">
        <v>1</v>
      </c>
      <c r="O1783" s="564">
        <v>1</v>
      </c>
      <c r="P1783" s="564">
        <v>1</v>
      </c>
      <c r="Q1783" s="564">
        <v>0</v>
      </c>
      <c r="R1783" s="564">
        <v>1</v>
      </c>
      <c r="S1783" s="564">
        <v>1</v>
      </c>
      <c r="T1783" s="564">
        <v>0</v>
      </c>
      <c r="U1783" s="564">
        <v>1</v>
      </c>
      <c r="V1783" s="564">
        <v>1</v>
      </c>
      <c r="W1783" s="564">
        <v>1</v>
      </c>
      <c r="X1783" s="564">
        <v>1</v>
      </c>
      <c r="Y1783" s="564">
        <v>0</v>
      </c>
      <c r="Z1783" s="564">
        <v>1</v>
      </c>
      <c r="AA1783" s="564">
        <v>1</v>
      </c>
      <c r="AB1783" s="564">
        <v>1</v>
      </c>
      <c r="AC1783" s="564">
        <v>1</v>
      </c>
      <c r="AD1783" s="564">
        <v>1</v>
      </c>
      <c r="AE1783" s="564">
        <v>1</v>
      </c>
      <c r="AF1783" s="564">
        <v>1</v>
      </c>
      <c r="AG1783" s="564">
        <v>1</v>
      </c>
      <c r="AH1783" s="564">
        <v>1</v>
      </c>
      <c r="AI1783" s="564">
        <v>1</v>
      </c>
      <c r="AJ1783" s="564">
        <v>1</v>
      </c>
      <c r="AK1783" s="564">
        <v>1</v>
      </c>
    </row>
    <row r="1784" spans="1:37">
      <c r="A1784">
        <v>1780</v>
      </c>
      <c r="B1784" s="564">
        <f t="shared" ca="1" si="168"/>
        <v>20</v>
      </c>
      <c r="C1784" s="564">
        <f t="shared" ca="1" si="163"/>
        <v>400</v>
      </c>
      <c r="D1784" s="564">
        <f t="shared" ca="1" si="166"/>
        <v>20</v>
      </c>
      <c r="E1784" s="564">
        <f t="shared" ca="1" si="164"/>
        <v>0</v>
      </c>
      <c r="F1784" s="564">
        <f t="shared" ca="1" si="167"/>
        <v>1</v>
      </c>
      <c r="G1784" s="564">
        <f t="shared" ca="1" si="165"/>
        <v>-2.9631030721266196</v>
      </c>
      <c r="H1784" s="564">
        <v>1</v>
      </c>
      <c r="I1784" s="564">
        <v>1</v>
      </c>
      <c r="J1784" s="564">
        <v>1</v>
      </c>
      <c r="K1784" s="564">
        <v>1</v>
      </c>
      <c r="L1784" s="564">
        <v>1</v>
      </c>
      <c r="M1784" s="564">
        <v>1</v>
      </c>
      <c r="N1784" s="564">
        <v>1</v>
      </c>
      <c r="O1784" s="564">
        <v>1</v>
      </c>
      <c r="P1784" s="564">
        <v>1</v>
      </c>
      <c r="Q1784" s="564">
        <v>1</v>
      </c>
      <c r="R1784" s="564">
        <v>1</v>
      </c>
      <c r="S1784" s="564">
        <v>1</v>
      </c>
      <c r="T1784" s="564">
        <v>1</v>
      </c>
      <c r="U1784" s="564">
        <v>1</v>
      </c>
      <c r="V1784" s="564">
        <v>1</v>
      </c>
      <c r="W1784" s="564">
        <v>1</v>
      </c>
      <c r="X1784" s="564">
        <v>1</v>
      </c>
      <c r="Y1784" s="564">
        <v>1</v>
      </c>
      <c r="Z1784" s="564">
        <v>1</v>
      </c>
      <c r="AA1784" s="564">
        <v>1</v>
      </c>
      <c r="AB1784" s="564">
        <v>1</v>
      </c>
      <c r="AC1784" s="564">
        <v>1</v>
      </c>
      <c r="AD1784" s="564">
        <v>1</v>
      </c>
      <c r="AE1784" s="564">
        <v>1</v>
      </c>
      <c r="AF1784" s="564">
        <v>1</v>
      </c>
      <c r="AG1784" s="564">
        <v>1</v>
      </c>
      <c r="AH1784" s="564">
        <v>1</v>
      </c>
      <c r="AI1784" s="564">
        <v>1</v>
      </c>
      <c r="AJ1784" s="564">
        <v>1</v>
      </c>
      <c r="AK1784" s="564">
        <v>1</v>
      </c>
    </row>
    <row r="1785" spans="1:37">
      <c r="A1785">
        <v>1781</v>
      </c>
      <c r="B1785" s="564">
        <f t="shared" ca="1" si="168"/>
        <v>20</v>
      </c>
      <c r="C1785" s="564">
        <f t="shared" ca="1" si="163"/>
        <v>400</v>
      </c>
      <c r="D1785" s="564">
        <f t="shared" ca="1" si="166"/>
        <v>20</v>
      </c>
      <c r="E1785" s="564">
        <f t="shared" ca="1" si="164"/>
        <v>0</v>
      </c>
      <c r="F1785" s="564">
        <f t="shared" ca="1" si="167"/>
        <v>1</v>
      </c>
      <c r="G1785" s="564">
        <f t="shared" ca="1" si="165"/>
        <v>2.5913268772627016</v>
      </c>
      <c r="H1785" s="564">
        <v>1</v>
      </c>
      <c r="I1785" s="564">
        <v>1</v>
      </c>
      <c r="J1785" s="564">
        <v>1</v>
      </c>
      <c r="K1785" s="564">
        <v>1</v>
      </c>
      <c r="L1785" s="564">
        <v>1</v>
      </c>
      <c r="M1785" s="564">
        <v>1</v>
      </c>
      <c r="N1785" s="564">
        <v>1</v>
      </c>
      <c r="O1785" s="564">
        <v>1</v>
      </c>
      <c r="P1785" s="564">
        <v>1</v>
      </c>
      <c r="Q1785" s="564">
        <v>1</v>
      </c>
      <c r="R1785" s="564">
        <v>1</v>
      </c>
      <c r="S1785" s="564">
        <v>1</v>
      </c>
      <c r="T1785" s="564">
        <v>1</v>
      </c>
      <c r="U1785" s="564">
        <v>1</v>
      </c>
      <c r="V1785" s="564">
        <v>1</v>
      </c>
      <c r="W1785" s="564">
        <v>1</v>
      </c>
      <c r="X1785" s="564">
        <v>1</v>
      </c>
      <c r="Y1785" s="564">
        <v>1</v>
      </c>
      <c r="Z1785" s="564">
        <v>1</v>
      </c>
      <c r="AA1785" s="564">
        <v>1</v>
      </c>
      <c r="AB1785" s="564">
        <v>1</v>
      </c>
      <c r="AC1785" s="564">
        <v>1</v>
      </c>
      <c r="AD1785" s="564">
        <v>1</v>
      </c>
      <c r="AE1785" s="564">
        <v>1</v>
      </c>
      <c r="AF1785" s="564">
        <v>1</v>
      </c>
      <c r="AG1785" s="564">
        <v>1</v>
      </c>
      <c r="AH1785" s="564">
        <v>1</v>
      </c>
      <c r="AI1785" s="564">
        <v>1</v>
      </c>
      <c r="AJ1785" s="564">
        <v>1</v>
      </c>
      <c r="AK1785" s="564">
        <v>1</v>
      </c>
    </row>
    <row r="1786" spans="1:37">
      <c r="A1786">
        <v>1782</v>
      </c>
      <c r="B1786" s="564">
        <f t="shared" ca="1" si="168"/>
        <v>13</v>
      </c>
      <c r="C1786" s="564">
        <f t="shared" ca="1" si="163"/>
        <v>169</v>
      </c>
      <c r="D1786" s="564">
        <f t="shared" ca="1" si="166"/>
        <v>13</v>
      </c>
      <c r="E1786" s="564">
        <f t="shared" ca="1" si="164"/>
        <v>4.5500000000000007</v>
      </c>
      <c r="F1786" s="564">
        <f t="shared" ca="1" si="167"/>
        <v>0.52105263157894743</v>
      </c>
      <c r="G1786" s="564">
        <f t="shared" ca="1" si="165"/>
        <v>6.7900374836894191</v>
      </c>
      <c r="H1786" s="564">
        <v>0</v>
      </c>
      <c r="I1786" s="564">
        <v>0</v>
      </c>
      <c r="J1786" s="564">
        <v>1</v>
      </c>
      <c r="K1786" s="564">
        <v>1</v>
      </c>
      <c r="L1786" s="564">
        <v>0</v>
      </c>
      <c r="M1786" s="564">
        <v>0</v>
      </c>
      <c r="N1786" s="564">
        <v>0</v>
      </c>
      <c r="O1786" s="564">
        <v>0</v>
      </c>
      <c r="P1786" s="564">
        <v>0</v>
      </c>
      <c r="Q1786" s="564">
        <v>1</v>
      </c>
      <c r="R1786" s="564">
        <v>1</v>
      </c>
      <c r="S1786" s="564">
        <v>1</v>
      </c>
      <c r="T1786" s="564">
        <v>1</v>
      </c>
      <c r="U1786" s="564">
        <v>1</v>
      </c>
      <c r="V1786" s="564">
        <v>1</v>
      </c>
      <c r="W1786" s="564">
        <v>1</v>
      </c>
      <c r="X1786" s="564">
        <v>1</v>
      </c>
      <c r="Y1786" s="564">
        <v>1</v>
      </c>
      <c r="Z1786" s="564">
        <v>1</v>
      </c>
      <c r="AA1786" s="564">
        <v>1</v>
      </c>
      <c r="AB1786" s="564">
        <v>1</v>
      </c>
      <c r="AC1786" s="564">
        <v>1</v>
      </c>
      <c r="AD1786" s="564">
        <v>1</v>
      </c>
      <c r="AE1786" s="564">
        <v>0</v>
      </c>
      <c r="AF1786" s="564">
        <v>1</v>
      </c>
      <c r="AG1786" s="564">
        <v>1</v>
      </c>
      <c r="AH1786" s="564">
        <v>0</v>
      </c>
      <c r="AI1786" s="564">
        <v>0</v>
      </c>
      <c r="AJ1786" s="564">
        <v>1</v>
      </c>
      <c r="AK1786" s="564">
        <v>1</v>
      </c>
    </row>
    <row r="1787" spans="1:37">
      <c r="A1787">
        <v>1783</v>
      </c>
      <c r="B1787" s="564">
        <f t="shared" ca="1" si="168"/>
        <v>20</v>
      </c>
      <c r="C1787" s="564">
        <f t="shared" ca="1" si="163"/>
        <v>400</v>
      </c>
      <c r="D1787" s="564">
        <f t="shared" ca="1" si="166"/>
        <v>20</v>
      </c>
      <c r="E1787" s="564">
        <f t="shared" ca="1" si="164"/>
        <v>0</v>
      </c>
      <c r="F1787" s="564">
        <f t="shared" ca="1" si="167"/>
        <v>1</v>
      </c>
      <c r="G1787" s="564">
        <f t="shared" ca="1" si="165"/>
        <v>-5.6426566017435551</v>
      </c>
      <c r="H1787" s="564">
        <v>1</v>
      </c>
      <c r="I1787" s="564">
        <v>1</v>
      </c>
      <c r="J1787" s="564">
        <v>1</v>
      </c>
      <c r="K1787" s="564">
        <v>1</v>
      </c>
      <c r="L1787" s="564">
        <v>1</v>
      </c>
      <c r="M1787" s="564">
        <v>1</v>
      </c>
      <c r="N1787" s="564">
        <v>1</v>
      </c>
      <c r="O1787" s="564">
        <v>1</v>
      </c>
      <c r="P1787" s="564">
        <v>1</v>
      </c>
      <c r="Q1787" s="564">
        <v>1</v>
      </c>
      <c r="R1787" s="564">
        <v>1</v>
      </c>
      <c r="S1787" s="564">
        <v>1</v>
      </c>
      <c r="T1787" s="564">
        <v>1</v>
      </c>
      <c r="U1787" s="564">
        <v>1</v>
      </c>
      <c r="V1787" s="564">
        <v>1</v>
      </c>
      <c r="W1787" s="564">
        <v>1</v>
      </c>
      <c r="X1787" s="564">
        <v>1</v>
      </c>
      <c r="Y1787" s="564">
        <v>1</v>
      </c>
      <c r="Z1787" s="564">
        <v>1</v>
      </c>
      <c r="AA1787" s="564">
        <v>1</v>
      </c>
      <c r="AB1787" s="564">
        <v>1</v>
      </c>
      <c r="AC1787" s="564">
        <v>1</v>
      </c>
      <c r="AD1787" s="564">
        <v>1</v>
      </c>
      <c r="AE1787" s="564">
        <v>1</v>
      </c>
      <c r="AF1787" s="564">
        <v>1</v>
      </c>
      <c r="AG1787" s="564">
        <v>1</v>
      </c>
      <c r="AH1787" s="564">
        <v>1</v>
      </c>
      <c r="AI1787" s="564">
        <v>1</v>
      </c>
      <c r="AJ1787" s="564">
        <v>1</v>
      </c>
      <c r="AK1787" s="564">
        <v>1</v>
      </c>
    </row>
    <row r="1788" spans="1:37">
      <c r="A1788">
        <v>1784</v>
      </c>
      <c r="B1788" s="564">
        <f t="shared" ca="1" si="168"/>
        <v>20</v>
      </c>
      <c r="C1788" s="564">
        <f t="shared" ca="1" si="163"/>
        <v>400</v>
      </c>
      <c r="D1788" s="564">
        <f t="shared" ca="1" si="166"/>
        <v>20</v>
      </c>
      <c r="E1788" s="564">
        <f t="shared" ca="1" si="164"/>
        <v>0</v>
      </c>
      <c r="F1788" s="564">
        <f t="shared" ca="1" si="167"/>
        <v>1</v>
      </c>
      <c r="G1788" s="564">
        <f t="shared" ca="1" si="165"/>
        <v>4.193171223961091</v>
      </c>
      <c r="H1788" s="564">
        <v>1</v>
      </c>
      <c r="I1788" s="564">
        <v>1</v>
      </c>
      <c r="J1788" s="564">
        <v>1</v>
      </c>
      <c r="K1788" s="564">
        <v>1</v>
      </c>
      <c r="L1788" s="564">
        <v>1</v>
      </c>
      <c r="M1788" s="564">
        <v>1</v>
      </c>
      <c r="N1788" s="564">
        <v>1</v>
      </c>
      <c r="O1788" s="564">
        <v>1</v>
      </c>
      <c r="P1788" s="564">
        <v>1</v>
      </c>
      <c r="Q1788" s="564">
        <v>1</v>
      </c>
      <c r="R1788" s="564">
        <v>1</v>
      </c>
      <c r="S1788" s="564">
        <v>1</v>
      </c>
      <c r="T1788" s="564">
        <v>1</v>
      </c>
      <c r="U1788" s="564">
        <v>1</v>
      </c>
      <c r="V1788" s="564">
        <v>1</v>
      </c>
      <c r="W1788" s="564">
        <v>1</v>
      </c>
      <c r="X1788" s="564">
        <v>1</v>
      </c>
      <c r="Y1788" s="564">
        <v>1</v>
      </c>
      <c r="Z1788" s="564">
        <v>1</v>
      </c>
      <c r="AA1788" s="564">
        <v>1</v>
      </c>
      <c r="AB1788" s="564">
        <v>1</v>
      </c>
      <c r="AC1788" s="564">
        <v>1</v>
      </c>
      <c r="AD1788" s="564">
        <v>1</v>
      </c>
      <c r="AE1788" s="564">
        <v>1</v>
      </c>
      <c r="AF1788" s="564">
        <v>1</v>
      </c>
      <c r="AG1788" s="564">
        <v>1</v>
      </c>
      <c r="AH1788" s="564">
        <v>1</v>
      </c>
      <c r="AI1788" s="564">
        <v>1</v>
      </c>
      <c r="AJ1788" s="564">
        <v>1</v>
      </c>
      <c r="AK1788" s="564">
        <v>1</v>
      </c>
    </row>
    <row r="1789" spans="1:37">
      <c r="A1789">
        <v>1785</v>
      </c>
      <c r="B1789" s="564">
        <f t="shared" ca="1" si="168"/>
        <v>0</v>
      </c>
      <c r="C1789" s="564">
        <f t="shared" ca="1" si="163"/>
        <v>0</v>
      </c>
      <c r="D1789" s="564">
        <f t="shared" ca="1" si="166"/>
        <v>0</v>
      </c>
      <c r="E1789" s="564">
        <f t="shared" ca="1" si="164"/>
        <v>0</v>
      </c>
      <c r="F1789" s="564">
        <f t="shared" ca="1" si="167"/>
        <v>1</v>
      </c>
      <c r="G1789" s="564">
        <f t="shared" ca="1" si="165"/>
        <v>4.1749691696365634</v>
      </c>
      <c r="H1789" s="564">
        <v>0</v>
      </c>
      <c r="I1789" s="564">
        <v>0</v>
      </c>
      <c r="J1789" s="564">
        <v>0</v>
      </c>
      <c r="K1789" s="564">
        <v>0</v>
      </c>
      <c r="L1789" s="564">
        <v>0</v>
      </c>
      <c r="M1789" s="564">
        <v>0</v>
      </c>
      <c r="N1789" s="564">
        <v>0</v>
      </c>
      <c r="O1789" s="564">
        <v>0</v>
      </c>
      <c r="P1789" s="564">
        <v>0</v>
      </c>
      <c r="Q1789" s="564">
        <v>0</v>
      </c>
      <c r="R1789" s="564">
        <v>0</v>
      </c>
      <c r="S1789" s="564">
        <v>0</v>
      </c>
      <c r="T1789" s="564">
        <v>0</v>
      </c>
      <c r="U1789" s="564">
        <v>0</v>
      </c>
      <c r="V1789" s="564">
        <v>0</v>
      </c>
      <c r="W1789" s="564">
        <v>0</v>
      </c>
      <c r="X1789" s="564">
        <v>0</v>
      </c>
      <c r="Y1789" s="564">
        <v>0</v>
      </c>
      <c r="Z1789" s="564">
        <v>0</v>
      </c>
      <c r="AA1789" s="564">
        <v>0</v>
      </c>
      <c r="AB1789" s="564">
        <v>0</v>
      </c>
      <c r="AC1789" s="564">
        <v>0</v>
      </c>
      <c r="AD1789" s="564">
        <v>0</v>
      </c>
      <c r="AE1789" s="564">
        <v>0</v>
      </c>
      <c r="AF1789" s="564">
        <v>0</v>
      </c>
      <c r="AG1789" s="564">
        <v>0</v>
      </c>
      <c r="AH1789" s="564">
        <v>0</v>
      </c>
      <c r="AI1789" s="564">
        <v>0</v>
      </c>
      <c r="AJ1789" s="564">
        <v>0</v>
      </c>
      <c r="AK1789" s="564">
        <v>0</v>
      </c>
    </row>
    <row r="1790" spans="1:37">
      <c r="A1790">
        <v>1786</v>
      </c>
      <c r="B1790" s="564">
        <f t="shared" ca="1" si="168"/>
        <v>20</v>
      </c>
      <c r="C1790" s="564">
        <f t="shared" ca="1" si="163"/>
        <v>400</v>
      </c>
      <c r="D1790" s="564">
        <f t="shared" ca="1" si="166"/>
        <v>20</v>
      </c>
      <c r="E1790" s="564">
        <f t="shared" ca="1" si="164"/>
        <v>0</v>
      </c>
      <c r="F1790" s="564">
        <f t="shared" ca="1" si="167"/>
        <v>1</v>
      </c>
      <c r="G1790" s="564">
        <f t="shared" ca="1" si="165"/>
        <v>0.80896903734112657</v>
      </c>
      <c r="H1790" s="564">
        <v>1</v>
      </c>
      <c r="I1790" s="564">
        <v>1</v>
      </c>
      <c r="J1790" s="564">
        <v>1</v>
      </c>
      <c r="K1790" s="564">
        <v>1</v>
      </c>
      <c r="L1790" s="564">
        <v>1</v>
      </c>
      <c r="M1790" s="564">
        <v>1</v>
      </c>
      <c r="N1790" s="564">
        <v>1</v>
      </c>
      <c r="O1790" s="564">
        <v>1</v>
      </c>
      <c r="P1790" s="564">
        <v>1</v>
      </c>
      <c r="Q1790" s="564">
        <v>1</v>
      </c>
      <c r="R1790" s="564">
        <v>1</v>
      </c>
      <c r="S1790" s="564">
        <v>1</v>
      </c>
      <c r="T1790" s="564">
        <v>1</v>
      </c>
      <c r="U1790" s="564">
        <v>1</v>
      </c>
      <c r="V1790" s="564">
        <v>1</v>
      </c>
      <c r="W1790" s="564">
        <v>1</v>
      </c>
      <c r="X1790" s="564">
        <v>1</v>
      </c>
      <c r="Y1790" s="564">
        <v>1</v>
      </c>
      <c r="Z1790" s="564">
        <v>1</v>
      </c>
      <c r="AA1790" s="564">
        <v>1</v>
      </c>
      <c r="AB1790" s="564">
        <v>1</v>
      </c>
      <c r="AC1790" s="564">
        <v>1</v>
      </c>
      <c r="AD1790" s="564">
        <v>1</v>
      </c>
      <c r="AE1790" s="564">
        <v>1</v>
      </c>
      <c r="AF1790" s="564">
        <v>1</v>
      </c>
      <c r="AG1790" s="564">
        <v>1</v>
      </c>
      <c r="AH1790" s="564">
        <v>1</v>
      </c>
      <c r="AI1790" s="564">
        <v>1</v>
      </c>
      <c r="AJ1790" s="564">
        <v>1</v>
      </c>
      <c r="AK1790" s="564">
        <v>1</v>
      </c>
    </row>
    <row r="1791" spans="1:37">
      <c r="A1791">
        <v>1787</v>
      </c>
      <c r="B1791" s="564">
        <f t="shared" ca="1" si="168"/>
        <v>20</v>
      </c>
      <c r="C1791" s="564">
        <f t="shared" ca="1" si="163"/>
        <v>400</v>
      </c>
      <c r="D1791" s="564">
        <f t="shared" ca="1" si="166"/>
        <v>20</v>
      </c>
      <c r="E1791" s="564">
        <f t="shared" ca="1" si="164"/>
        <v>0</v>
      </c>
      <c r="F1791" s="564">
        <f t="shared" ca="1" si="167"/>
        <v>1</v>
      </c>
      <c r="G1791" s="564">
        <f t="shared" ca="1" si="165"/>
        <v>4.5965869575841936</v>
      </c>
      <c r="H1791" s="564">
        <v>1</v>
      </c>
      <c r="I1791" s="564">
        <v>1</v>
      </c>
      <c r="J1791" s="564">
        <v>1</v>
      </c>
      <c r="K1791" s="564">
        <v>1</v>
      </c>
      <c r="L1791" s="564">
        <v>1</v>
      </c>
      <c r="M1791" s="564">
        <v>1</v>
      </c>
      <c r="N1791" s="564">
        <v>1</v>
      </c>
      <c r="O1791" s="564">
        <v>1</v>
      </c>
      <c r="P1791" s="564">
        <v>1</v>
      </c>
      <c r="Q1791" s="564">
        <v>1</v>
      </c>
      <c r="R1791" s="564">
        <v>1</v>
      </c>
      <c r="S1791" s="564">
        <v>1</v>
      </c>
      <c r="T1791" s="564">
        <v>1</v>
      </c>
      <c r="U1791" s="564">
        <v>1</v>
      </c>
      <c r="V1791" s="564">
        <v>1</v>
      </c>
      <c r="W1791" s="564">
        <v>1</v>
      </c>
      <c r="X1791" s="564">
        <v>1</v>
      </c>
      <c r="Y1791" s="564">
        <v>1</v>
      </c>
      <c r="Z1791" s="564">
        <v>1</v>
      </c>
      <c r="AA1791" s="564">
        <v>1</v>
      </c>
      <c r="AB1791" s="564">
        <v>1</v>
      </c>
      <c r="AC1791" s="564">
        <v>1</v>
      </c>
      <c r="AD1791" s="564">
        <v>1</v>
      </c>
      <c r="AE1791" s="564">
        <v>1</v>
      </c>
      <c r="AF1791" s="564">
        <v>1</v>
      </c>
      <c r="AG1791" s="564">
        <v>1</v>
      </c>
      <c r="AH1791" s="564">
        <v>1</v>
      </c>
      <c r="AI1791" s="564">
        <v>1</v>
      </c>
      <c r="AJ1791" s="564">
        <v>1</v>
      </c>
      <c r="AK1791" s="564">
        <v>1</v>
      </c>
    </row>
    <row r="1792" spans="1:37">
      <c r="A1792">
        <v>1788</v>
      </c>
      <c r="B1792" s="564">
        <f t="shared" ca="1" si="168"/>
        <v>0</v>
      </c>
      <c r="C1792" s="564">
        <f t="shared" ca="1" si="163"/>
        <v>0</v>
      </c>
      <c r="D1792" s="564">
        <f t="shared" ca="1" si="166"/>
        <v>0</v>
      </c>
      <c r="E1792" s="564">
        <f t="shared" ca="1" si="164"/>
        <v>0</v>
      </c>
      <c r="F1792" s="564">
        <f t="shared" ca="1" si="167"/>
        <v>1</v>
      </c>
      <c r="G1792" s="564">
        <f t="shared" ca="1" si="165"/>
        <v>1.467530533092575</v>
      </c>
      <c r="H1792" s="564">
        <v>0</v>
      </c>
      <c r="I1792" s="564">
        <v>0</v>
      </c>
      <c r="J1792" s="564">
        <v>0</v>
      </c>
      <c r="K1792" s="564">
        <v>0</v>
      </c>
      <c r="L1792" s="564">
        <v>0</v>
      </c>
      <c r="M1792" s="564">
        <v>0</v>
      </c>
      <c r="N1792" s="564">
        <v>0</v>
      </c>
      <c r="O1792" s="564">
        <v>0</v>
      </c>
      <c r="P1792" s="564">
        <v>0</v>
      </c>
      <c r="Q1792" s="564">
        <v>0</v>
      </c>
      <c r="R1792" s="564">
        <v>0</v>
      </c>
      <c r="S1792" s="564">
        <v>0</v>
      </c>
      <c r="T1792" s="564">
        <v>0</v>
      </c>
      <c r="U1792" s="564">
        <v>0</v>
      </c>
      <c r="V1792" s="564">
        <v>0</v>
      </c>
      <c r="W1792" s="564">
        <v>0</v>
      </c>
      <c r="X1792" s="564">
        <v>0</v>
      </c>
      <c r="Y1792" s="564">
        <v>0</v>
      </c>
      <c r="Z1792" s="564">
        <v>0</v>
      </c>
      <c r="AA1792" s="564">
        <v>0</v>
      </c>
      <c r="AB1792" s="564">
        <v>0</v>
      </c>
      <c r="AC1792" s="564">
        <v>0</v>
      </c>
      <c r="AD1792" s="564">
        <v>0</v>
      </c>
      <c r="AE1792" s="564">
        <v>0</v>
      </c>
      <c r="AF1792" s="564">
        <v>0</v>
      </c>
      <c r="AG1792" s="564">
        <v>0</v>
      </c>
      <c r="AH1792" s="564">
        <v>0</v>
      </c>
      <c r="AI1792" s="564">
        <v>0</v>
      </c>
      <c r="AJ1792" s="564">
        <v>0</v>
      </c>
      <c r="AK1792" s="564">
        <v>0</v>
      </c>
    </row>
    <row r="1793" spans="1:37">
      <c r="A1793">
        <v>1789</v>
      </c>
      <c r="B1793" s="564">
        <f t="shared" ca="1" si="168"/>
        <v>14</v>
      </c>
      <c r="C1793" s="564">
        <f t="shared" ca="1" si="163"/>
        <v>196</v>
      </c>
      <c r="D1793" s="564">
        <f t="shared" ca="1" si="166"/>
        <v>14</v>
      </c>
      <c r="E1793" s="564">
        <f t="shared" ca="1" si="164"/>
        <v>4.1999999999999993</v>
      </c>
      <c r="F1793" s="564">
        <f t="shared" ca="1" si="167"/>
        <v>0.55789473684210522</v>
      </c>
      <c r="G1793" s="564">
        <f t="shared" ca="1" si="165"/>
        <v>6.4180903695779978</v>
      </c>
      <c r="H1793" s="564">
        <v>1</v>
      </c>
      <c r="I1793" s="564">
        <v>1</v>
      </c>
      <c r="J1793" s="564">
        <v>0</v>
      </c>
      <c r="K1793" s="564">
        <v>0</v>
      </c>
      <c r="L1793" s="564">
        <v>1</v>
      </c>
      <c r="M1793" s="564">
        <v>1</v>
      </c>
      <c r="N1793" s="564">
        <v>1</v>
      </c>
      <c r="O1793" s="564">
        <v>1</v>
      </c>
      <c r="P1793" s="564">
        <v>0</v>
      </c>
      <c r="Q1793" s="564">
        <v>1</v>
      </c>
      <c r="R1793" s="564">
        <v>0</v>
      </c>
      <c r="S1793" s="564">
        <v>0</v>
      </c>
      <c r="T1793" s="564">
        <v>1</v>
      </c>
      <c r="U1793" s="564">
        <v>1</v>
      </c>
      <c r="V1793" s="564">
        <v>1</v>
      </c>
      <c r="W1793" s="564">
        <v>1</v>
      </c>
      <c r="X1793" s="564">
        <v>1</v>
      </c>
      <c r="Y1793" s="564">
        <v>1</v>
      </c>
      <c r="Z1793" s="564">
        <v>0</v>
      </c>
      <c r="AA1793" s="564">
        <v>1</v>
      </c>
      <c r="AB1793" s="564">
        <v>0</v>
      </c>
      <c r="AC1793" s="564">
        <v>1</v>
      </c>
      <c r="AD1793" s="564">
        <v>0</v>
      </c>
      <c r="AE1793" s="564">
        <v>1</v>
      </c>
      <c r="AF1793" s="564">
        <v>1</v>
      </c>
      <c r="AG1793" s="564">
        <v>1</v>
      </c>
      <c r="AH1793" s="564">
        <v>1</v>
      </c>
      <c r="AI1793" s="564">
        <v>1</v>
      </c>
      <c r="AJ1793" s="564">
        <v>1</v>
      </c>
      <c r="AK1793" s="564">
        <v>1</v>
      </c>
    </row>
    <row r="1794" spans="1:37">
      <c r="A1794">
        <v>1790</v>
      </c>
      <c r="B1794" s="564">
        <f t="shared" ca="1" si="168"/>
        <v>20</v>
      </c>
      <c r="C1794" s="564">
        <f t="shared" ca="1" si="163"/>
        <v>400</v>
      </c>
      <c r="D1794" s="564">
        <f t="shared" ca="1" si="166"/>
        <v>20</v>
      </c>
      <c r="E1794" s="564">
        <f t="shared" ca="1" si="164"/>
        <v>0</v>
      </c>
      <c r="F1794" s="564">
        <f t="shared" ca="1" si="167"/>
        <v>1</v>
      </c>
      <c r="G1794" s="564">
        <f t="shared" ca="1" si="165"/>
        <v>-0.18434636920723513</v>
      </c>
      <c r="H1794" s="564">
        <v>1</v>
      </c>
      <c r="I1794" s="564">
        <v>1</v>
      </c>
      <c r="J1794" s="564">
        <v>1</v>
      </c>
      <c r="K1794" s="564">
        <v>1</v>
      </c>
      <c r="L1794" s="564">
        <v>1</v>
      </c>
      <c r="M1794" s="564">
        <v>1</v>
      </c>
      <c r="N1794" s="564">
        <v>1</v>
      </c>
      <c r="O1794" s="564">
        <v>1</v>
      </c>
      <c r="P1794" s="564">
        <v>1</v>
      </c>
      <c r="Q1794" s="564">
        <v>1</v>
      </c>
      <c r="R1794" s="564">
        <v>1</v>
      </c>
      <c r="S1794" s="564">
        <v>1</v>
      </c>
      <c r="T1794" s="564">
        <v>1</v>
      </c>
      <c r="U1794" s="564">
        <v>1</v>
      </c>
      <c r="V1794" s="564">
        <v>1</v>
      </c>
      <c r="W1794" s="564">
        <v>1</v>
      </c>
      <c r="X1794" s="564">
        <v>1</v>
      </c>
      <c r="Y1794" s="564">
        <v>1</v>
      </c>
      <c r="Z1794" s="564">
        <v>1</v>
      </c>
      <c r="AA1794" s="564">
        <v>1</v>
      </c>
      <c r="AB1794" s="564">
        <v>1</v>
      </c>
      <c r="AC1794" s="564">
        <v>1</v>
      </c>
      <c r="AD1794" s="564">
        <v>1</v>
      </c>
      <c r="AE1794" s="564">
        <v>1</v>
      </c>
      <c r="AF1794" s="564">
        <v>1</v>
      </c>
      <c r="AG1794" s="564">
        <v>1</v>
      </c>
      <c r="AH1794" s="564">
        <v>1</v>
      </c>
      <c r="AI1794" s="564">
        <v>1</v>
      </c>
      <c r="AJ1794" s="564">
        <v>1</v>
      </c>
      <c r="AK1794" s="564">
        <v>1</v>
      </c>
    </row>
    <row r="1795" spans="1:37">
      <c r="A1795">
        <v>1791</v>
      </c>
      <c r="B1795" s="564">
        <f t="shared" ca="1" si="168"/>
        <v>0</v>
      </c>
      <c r="C1795" s="564">
        <f t="shared" ca="1" si="163"/>
        <v>0</v>
      </c>
      <c r="D1795" s="564">
        <f t="shared" ca="1" si="166"/>
        <v>0</v>
      </c>
      <c r="E1795" s="564">
        <f t="shared" ca="1" si="164"/>
        <v>0</v>
      </c>
      <c r="F1795" s="564">
        <f t="shared" ca="1" si="167"/>
        <v>1</v>
      </c>
      <c r="G1795" s="564">
        <f t="shared" ca="1" si="165"/>
        <v>0.38123566648288543</v>
      </c>
      <c r="H1795" s="564">
        <v>0</v>
      </c>
      <c r="I1795" s="564">
        <v>0</v>
      </c>
      <c r="J1795" s="564">
        <v>0</v>
      </c>
      <c r="K1795" s="564">
        <v>0</v>
      </c>
      <c r="L1795" s="564">
        <v>0</v>
      </c>
      <c r="M1795" s="564">
        <v>0</v>
      </c>
      <c r="N1795" s="564">
        <v>0</v>
      </c>
      <c r="O1795" s="564">
        <v>0</v>
      </c>
      <c r="P1795" s="564">
        <v>0</v>
      </c>
      <c r="Q1795" s="564">
        <v>0</v>
      </c>
      <c r="R1795" s="564">
        <v>0</v>
      </c>
      <c r="S1795" s="564">
        <v>0</v>
      </c>
      <c r="T1795" s="564">
        <v>0</v>
      </c>
      <c r="U1795" s="564">
        <v>0</v>
      </c>
      <c r="V1795" s="564">
        <v>0</v>
      </c>
      <c r="W1795" s="564">
        <v>0</v>
      </c>
      <c r="X1795" s="564">
        <v>0</v>
      </c>
      <c r="Y1795" s="564">
        <v>0</v>
      </c>
      <c r="Z1795" s="564">
        <v>0</v>
      </c>
      <c r="AA1795" s="564">
        <v>0</v>
      </c>
      <c r="AB1795" s="564">
        <v>0</v>
      </c>
      <c r="AC1795" s="564">
        <v>0</v>
      </c>
      <c r="AD1795" s="564">
        <v>0</v>
      </c>
      <c r="AE1795" s="564">
        <v>0</v>
      </c>
      <c r="AF1795" s="564">
        <v>0</v>
      </c>
      <c r="AG1795" s="564">
        <v>0</v>
      </c>
      <c r="AH1795" s="564">
        <v>0</v>
      </c>
      <c r="AI1795" s="564">
        <v>0</v>
      </c>
      <c r="AJ1795" s="564">
        <v>0</v>
      </c>
      <c r="AK1795" s="564">
        <v>0</v>
      </c>
    </row>
    <row r="1796" spans="1:37">
      <c r="A1796">
        <v>1792</v>
      </c>
      <c r="B1796" s="564">
        <f t="shared" ca="1" si="168"/>
        <v>20</v>
      </c>
      <c r="C1796" s="564">
        <f t="shared" ca="1" si="163"/>
        <v>400</v>
      </c>
      <c r="D1796" s="564">
        <f t="shared" ca="1" si="166"/>
        <v>20</v>
      </c>
      <c r="E1796" s="564">
        <f t="shared" ca="1" si="164"/>
        <v>0</v>
      </c>
      <c r="F1796" s="564">
        <f t="shared" ca="1" si="167"/>
        <v>1</v>
      </c>
      <c r="G1796" s="564">
        <f t="shared" ca="1" si="165"/>
        <v>-8.1846241025326076</v>
      </c>
      <c r="H1796" s="564">
        <v>1</v>
      </c>
      <c r="I1796" s="564">
        <v>1</v>
      </c>
      <c r="J1796" s="564">
        <v>1</v>
      </c>
      <c r="K1796" s="564">
        <v>1</v>
      </c>
      <c r="L1796" s="564">
        <v>1</v>
      </c>
      <c r="M1796" s="564">
        <v>1</v>
      </c>
      <c r="N1796" s="564">
        <v>1</v>
      </c>
      <c r="O1796" s="564">
        <v>1</v>
      </c>
      <c r="P1796" s="564">
        <v>1</v>
      </c>
      <c r="Q1796" s="564">
        <v>1</v>
      </c>
      <c r="R1796" s="564">
        <v>1</v>
      </c>
      <c r="S1796" s="564">
        <v>1</v>
      </c>
      <c r="T1796" s="564">
        <v>1</v>
      </c>
      <c r="U1796" s="564">
        <v>1</v>
      </c>
      <c r="V1796" s="564">
        <v>1</v>
      </c>
      <c r="W1796" s="564">
        <v>1</v>
      </c>
      <c r="X1796" s="564">
        <v>1</v>
      </c>
      <c r="Y1796" s="564">
        <v>1</v>
      </c>
      <c r="Z1796" s="564">
        <v>1</v>
      </c>
      <c r="AA1796" s="564">
        <v>1</v>
      </c>
      <c r="AB1796" s="564">
        <v>1</v>
      </c>
      <c r="AC1796" s="564">
        <v>1</v>
      </c>
      <c r="AD1796" s="564">
        <v>1</v>
      </c>
      <c r="AE1796" s="564">
        <v>1</v>
      </c>
      <c r="AF1796" s="564">
        <v>1</v>
      </c>
      <c r="AG1796" s="564">
        <v>1</v>
      </c>
      <c r="AH1796" s="564">
        <v>1</v>
      </c>
      <c r="AI1796" s="564">
        <v>1</v>
      </c>
      <c r="AJ1796" s="564">
        <v>1</v>
      </c>
      <c r="AK1796" s="564">
        <v>1</v>
      </c>
    </row>
    <row r="1797" spans="1:37">
      <c r="A1797">
        <v>1793</v>
      </c>
      <c r="B1797" s="564">
        <f t="shared" ca="1" si="168"/>
        <v>15</v>
      </c>
      <c r="C1797" s="564">
        <f t="shared" ref="C1797:C1860" ca="1" si="169">B1797^2</f>
        <v>225</v>
      </c>
      <c r="D1797" s="564">
        <f t="shared" ca="1" si="166"/>
        <v>15</v>
      </c>
      <c r="E1797" s="564">
        <f t="shared" ref="E1797:E1860" ca="1" si="170">D1797-((B1797^2)/H$1)</f>
        <v>3.75</v>
      </c>
      <c r="F1797" s="564">
        <f t="shared" ca="1" si="167"/>
        <v>0.60526315789473684</v>
      </c>
      <c r="G1797" s="564">
        <f t="shared" ref="G1797:G1860" ca="1" si="171">I$2+NORMSINV(RAND())*K$2</f>
        <v>5.096735233978511E-2</v>
      </c>
      <c r="H1797" s="564">
        <v>1</v>
      </c>
      <c r="I1797" s="564">
        <v>1</v>
      </c>
      <c r="J1797" s="564">
        <v>1</v>
      </c>
      <c r="K1797" s="564">
        <v>1</v>
      </c>
      <c r="L1797" s="564">
        <v>0</v>
      </c>
      <c r="M1797" s="564">
        <v>1</v>
      </c>
      <c r="N1797" s="564">
        <v>1</v>
      </c>
      <c r="O1797" s="564">
        <v>1</v>
      </c>
      <c r="P1797" s="564">
        <v>1</v>
      </c>
      <c r="Q1797" s="564">
        <v>0</v>
      </c>
      <c r="R1797" s="564">
        <v>0</v>
      </c>
      <c r="S1797" s="564">
        <v>1</v>
      </c>
      <c r="T1797" s="564">
        <v>0</v>
      </c>
      <c r="U1797" s="564">
        <v>1</v>
      </c>
      <c r="V1797" s="564">
        <v>1</v>
      </c>
      <c r="W1797" s="564">
        <v>1</v>
      </c>
      <c r="X1797" s="564">
        <v>1</v>
      </c>
      <c r="Y1797" s="564">
        <v>1</v>
      </c>
      <c r="Z1797" s="564">
        <v>1</v>
      </c>
      <c r="AA1797" s="564">
        <v>0</v>
      </c>
      <c r="AB1797" s="564">
        <v>1</v>
      </c>
      <c r="AC1797" s="564">
        <v>1</v>
      </c>
      <c r="AD1797" s="564">
        <v>1</v>
      </c>
      <c r="AE1797" s="564">
        <v>1</v>
      </c>
      <c r="AF1797" s="564">
        <v>1</v>
      </c>
      <c r="AG1797" s="564">
        <v>0</v>
      </c>
      <c r="AH1797" s="564">
        <v>0</v>
      </c>
      <c r="AI1797" s="564">
        <v>1</v>
      </c>
      <c r="AJ1797" s="564">
        <v>1</v>
      </c>
      <c r="AK1797" s="564">
        <v>1</v>
      </c>
    </row>
    <row r="1798" spans="1:37">
      <c r="A1798">
        <v>1794</v>
      </c>
      <c r="B1798" s="564">
        <f t="shared" ca="1" si="168"/>
        <v>0</v>
      </c>
      <c r="C1798" s="564">
        <f t="shared" ca="1" si="169"/>
        <v>0</v>
      </c>
      <c r="D1798" s="564">
        <f t="shared" ref="D1798:D1861" ca="1" si="172">B1798</f>
        <v>0</v>
      </c>
      <c r="E1798" s="564">
        <f t="shared" ca="1" si="170"/>
        <v>0</v>
      </c>
      <c r="F1798" s="564">
        <f t="shared" ref="F1798:F1861" ca="1" si="173">1-(2*B1798*(H$1-B1798)/(H$1*(H$1-1)))</f>
        <v>1</v>
      </c>
      <c r="G1798" s="564">
        <f t="shared" ca="1" si="171"/>
        <v>6.6941074521879287</v>
      </c>
      <c r="H1798" s="564">
        <v>0</v>
      </c>
      <c r="I1798" s="564">
        <v>0</v>
      </c>
      <c r="J1798" s="564">
        <v>0</v>
      </c>
      <c r="K1798" s="564">
        <v>0</v>
      </c>
      <c r="L1798" s="564">
        <v>0</v>
      </c>
      <c r="M1798" s="564">
        <v>0</v>
      </c>
      <c r="N1798" s="564">
        <v>0</v>
      </c>
      <c r="O1798" s="564">
        <v>0</v>
      </c>
      <c r="P1798" s="564">
        <v>0</v>
      </c>
      <c r="Q1798" s="564">
        <v>0</v>
      </c>
      <c r="R1798" s="564">
        <v>0</v>
      </c>
      <c r="S1798" s="564">
        <v>0</v>
      </c>
      <c r="T1798" s="564">
        <v>0</v>
      </c>
      <c r="U1798" s="564">
        <v>0</v>
      </c>
      <c r="V1798" s="564">
        <v>0</v>
      </c>
      <c r="W1798" s="564">
        <v>0</v>
      </c>
      <c r="X1798" s="564">
        <v>0</v>
      </c>
      <c r="Y1798" s="564">
        <v>0</v>
      </c>
      <c r="Z1798" s="564">
        <v>0</v>
      </c>
      <c r="AA1798" s="564">
        <v>0</v>
      </c>
      <c r="AB1798" s="564">
        <v>0</v>
      </c>
      <c r="AC1798" s="564">
        <v>0</v>
      </c>
      <c r="AD1798" s="564">
        <v>0</v>
      </c>
      <c r="AE1798" s="564">
        <v>0</v>
      </c>
      <c r="AF1798" s="564">
        <v>0</v>
      </c>
      <c r="AG1798" s="564">
        <v>0</v>
      </c>
      <c r="AH1798" s="564">
        <v>0</v>
      </c>
      <c r="AI1798" s="564">
        <v>0</v>
      </c>
      <c r="AJ1798" s="564">
        <v>0</v>
      </c>
      <c r="AK1798" s="564">
        <v>0</v>
      </c>
    </row>
    <row r="1799" spans="1:37">
      <c r="A1799">
        <v>1795</v>
      </c>
      <c r="B1799" s="564">
        <f t="shared" ref="B1799:B1862" ca="1" si="174">SUM(INDIRECT("H"&amp;A1799+4&amp;":"&amp;HLOOKUP(H$1,$AA$1:$BD$2,2,0)&amp;A1799+4))</f>
        <v>0</v>
      </c>
      <c r="C1799" s="564">
        <f t="shared" ca="1" si="169"/>
        <v>0</v>
      </c>
      <c r="D1799" s="564">
        <f t="shared" ca="1" si="172"/>
        <v>0</v>
      </c>
      <c r="E1799" s="564">
        <f t="shared" ca="1" si="170"/>
        <v>0</v>
      </c>
      <c r="F1799" s="564">
        <f t="shared" ca="1" si="173"/>
        <v>1</v>
      </c>
      <c r="G1799" s="564">
        <f t="shared" ca="1" si="171"/>
        <v>-6.9946067953670124</v>
      </c>
      <c r="H1799" s="564">
        <v>0</v>
      </c>
      <c r="I1799" s="564">
        <v>0</v>
      </c>
      <c r="J1799" s="564">
        <v>0</v>
      </c>
      <c r="K1799" s="564">
        <v>0</v>
      </c>
      <c r="L1799" s="564">
        <v>0</v>
      </c>
      <c r="M1799" s="564">
        <v>0</v>
      </c>
      <c r="N1799" s="564">
        <v>0</v>
      </c>
      <c r="O1799" s="564">
        <v>0</v>
      </c>
      <c r="P1799" s="564">
        <v>0</v>
      </c>
      <c r="Q1799" s="564">
        <v>0</v>
      </c>
      <c r="R1799" s="564">
        <v>0</v>
      </c>
      <c r="S1799" s="564">
        <v>0</v>
      </c>
      <c r="T1799" s="564">
        <v>0</v>
      </c>
      <c r="U1799" s="564">
        <v>0</v>
      </c>
      <c r="V1799" s="564">
        <v>0</v>
      </c>
      <c r="W1799" s="564">
        <v>0</v>
      </c>
      <c r="X1799" s="564">
        <v>0</v>
      </c>
      <c r="Y1799" s="564">
        <v>0</v>
      </c>
      <c r="Z1799" s="564">
        <v>0</v>
      </c>
      <c r="AA1799" s="564">
        <v>0</v>
      </c>
      <c r="AB1799" s="564">
        <v>0</v>
      </c>
      <c r="AC1799" s="564">
        <v>0</v>
      </c>
      <c r="AD1799" s="564">
        <v>0</v>
      </c>
      <c r="AE1799" s="564">
        <v>0</v>
      </c>
      <c r="AF1799" s="564">
        <v>0</v>
      </c>
      <c r="AG1799" s="564">
        <v>0</v>
      </c>
      <c r="AH1799" s="564">
        <v>0</v>
      </c>
      <c r="AI1799" s="564">
        <v>0</v>
      </c>
      <c r="AJ1799" s="564">
        <v>0</v>
      </c>
      <c r="AK1799" s="564">
        <v>0</v>
      </c>
    </row>
    <row r="1800" spans="1:37">
      <c r="A1800">
        <v>1796</v>
      </c>
      <c r="B1800" s="564">
        <f t="shared" ca="1" si="174"/>
        <v>0</v>
      </c>
      <c r="C1800" s="564">
        <f t="shared" ca="1" si="169"/>
        <v>0</v>
      </c>
      <c r="D1800" s="564">
        <f t="shared" ca="1" si="172"/>
        <v>0</v>
      </c>
      <c r="E1800" s="564">
        <f t="shared" ca="1" si="170"/>
        <v>0</v>
      </c>
      <c r="F1800" s="564">
        <f t="shared" ca="1" si="173"/>
        <v>1</v>
      </c>
      <c r="G1800" s="564">
        <f t="shared" ca="1" si="171"/>
        <v>3.5109887030732434</v>
      </c>
      <c r="H1800" s="564">
        <v>0</v>
      </c>
      <c r="I1800" s="564">
        <v>0</v>
      </c>
      <c r="J1800" s="564">
        <v>0</v>
      </c>
      <c r="K1800" s="564">
        <v>0</v>
      </c>
      <c r="L1800" s="564">
        <v>0</v>
      </c>
      <c r="M1800" s="564">
        <v>0</v>
      </c>
      <c r="N1800" s="564">
        <v>0</v>
      </c>
      <c r="O1800" s="564">
        <v>0</v>
      </c>
      <c r="P1800" s="564">
        <v>0</v>
      </c>
      <c r="Q1800" s="564">
        <v>0</v>
      </c>
      <c r="R1800" s="564">
        <v>0</v>
      </c>
      <c r="S1800" s="564">
        <v>0</v>
      </c>
      <c r="T1800" s="564">
        <v>0</v>
      </c>
      <c r="U1800" s="564">
        <v>0</v>
      </c>
      <c r="V1800" s="564">
        <v>0</v>
      </c>
      <c r="W1800" s="564">
        <v>0</v>
      </c>
      <c r="X1800" s="564">
        <v>0</v>
      </c>
      <c r="Y1800" s="564">
        <v>0</v>
      </c>
      <c r="Z1800" s="564">
        <v>0</v>
      </c>
      <c r="AA1800" s="564">
        <v>0</v>
      </c>
      <c r="AB1800" s="564">
        <v>0</v>
      </c>
      <c r="AC1800" s="564">
        <v>0</v>
      </c>
      <c r="AD1800" s="564">
        <v>0</v>
      </c>
      <c r="AE1800" s="564">
        <v>0</v>
      </c>
      <c r="AF1800" s="564">
        <v>0</v>
      </c>
      <c r="AG1800" s="564">
        <v>0</v>
      </c>
      <c r="AH1800" s="564">
        <v>0</v>
      </c>
      <c r="AI1800" s="564">
        <v>0</v>
      </c>
      <c r="AJ1800" s="564">
        <v>0</v>
      </c>
      <c r="AK1800" s="564">
        <v>0</v>
      </c>
    </row>
    <row r="1801" spans="1:37">
      <c r="A1801">
        <v>1797</v>
      </c>
      <c r="B1801" s="564">
        <f t="shared" ca="1" si="174"/>
        <v>20</v>
      </c>
      <c r="C1801" s="564">
        <f t="shared" ca="1" si="169"/>
        <v>400</v>
      </c>
      <c r="D1801" s="564">
        <f t="shared" ca="1" si="172"/>
        <v>20</v>
      </c>
      <c r="E1801" s="564">
        <f t="shared" ca="1" si="170"/>
        <v>0</v>
      </c>
      <c r="F1801" s="564">
        <f t="shared" ca="1" si="173"/>
        <v>1</v>
      </c>
      <c r="G1801" s="564">
        <f t="shared" ca="1" si="171"/>
        <v>2.1556647880388131</v>
      </c>
      <c r="H1801" s="564">
        <v>1</v>
      </c>
      <c r="I1801" s="564">
        <v>1</v>
      </c>
      <c r="J1801" s="564">
        <v>1</v>
      </c>
      <c r="K1801" s="564">
        <v>1</v>
      </c>
      <c r="L1801" s="564">
        <v>1</v>
      </c>
      <c r="M1801" s="564">
        <v>1</v>
      </c>
      <c r="N1801" s="564">
        <v>1</v>
      </c>
      <c r="O1801" s="564">
        <v>1</v>
      </c>
      <c r="P1801" s="564">
        <v>1</v>
      </c>
      <c r="Q1801" s="564">
        <v>1</v>
      </c>
      <c r="R1801" s="564">
        <v>1</v>
      </c>
      <c r="S1801" s="564">
        <v>1</v>
      </c>
      <c r="T1801" s="564">
        <v>1</v>
      </c>
      <c r="U1801" s="564">
        <v>1</v>
      </c>
      <c r="V1801" s="564">
        <v>1</v>
      </c>
      <c r="W1801" s="564">
        <v>1</v>
      </c>
      <c r="X1801" s="564">
        <v>1</v>
      </c>
      <c r="Y1801" s="564">
        <v>1</v>
      </c>
      <c r="Z1801" s="564">
        <v>1</v>
      </c>
      <c r="AA1801" s="564">
        <v>1</v>
      </c>
      <c r="AB1801" s="564">
        <v>1</v>
      </c>
      <c r="AC1801" s="564">
        <v>1</v>
      </c>
      <c r="AD1801" s="564">
        <v>1</v>
      </c>
      <c r="AE1801" s="564">
        <v>1</v>
      </c>
      <c r="AF1801" s="564">
        <v>1</v>
      </c>
      <c r="AG1801" s="564">
        <v>1</v>
      </c>
      <c r="AH1801" s="564">
        <v>1</v>
      </c>
      <c r="AI1801" s="564">
        <v>1</v>
      </c>
      <c r="AJ1801" s="564">
        <v>1</v>
      </c>
      <c r="AK1801" s="564">
        <v>1</v>
      </c>
    </row>
    <row r="1802" spans="1:37">
      <c r="A1802">
        <v>1798</v>
      </c>
      <c r="B1802" s="564">
        <f t="shared" ca="1" si="174"/>
        <v>0</v>
      </c>
      <c r="C1802" s="564">
        <f t="shared" ca="1" si="169"/>
        <v>0</v>
      </c>
      <c r="D1802" s="564">
        <f t="shared" ca="1" si="172"/>
        <v>0</v>
      </c>
      <c r="E1802" s="564">
        <f t="shared" ca="1" si="170"/>
        <v>0</v>
      </c>
      <c r="F1802" s="564">
        <f t="shared" ca="1" si="173"/>
        <v>1</v>
      </c>
      <c r="G1802" s="564">
        <f t="shared" ca="1" si="171"/>
        <v>-2.332703241714341</v>
      </c>
      <c r="H1802" s="564">
        <v>0</v>
      </c>
      <c r="I1802" s="564">
        <v>0</v>
      </c>
      <c r="J1802" s="564">
        <v>0</v>
      </c>
      <c r="K1802" s="564">
        <v>0</v>
      </c>
      <c r="L1802" s="564">
        <v>0</v>
      </c>
      <c r="M1802" s="564">
        <v>0</v>
      </c>
      <c r="N1802" s="564">
        <v>0</v>
      </c>
      <c r="O1802" s="564">
        <v>0</v>
      </c>
      <c r="P1802" s="564">
        <v>0</v>
      </c>
      <c r="Q1802" s="564">
        <v>0</v>
      </c>
      <c r="R1802" s="564">
        <v>0</v>
      </c>
      <c r="S1802" s="564">
        <v>0</v>
      </c>
      <c r="T1802" s="564">
        <v>0</v>
      </c>
      <c r="U1802" s="564">
        <v>0</v>
      </c>
      <c r="V1802" s="564">
        <v>0</v>
      </c>
      <c r="W1802" s="564">
        <v>0</v>
      </c>
      <c r="X1802" s="564">
        <v>0</v>
      </c>
      <c r="Y1802" s="564">
        <v>0</v>
      </c>
      <c r="Z1802" s="564">
        <v>0</v>
      </c>
      <c r="AA1802" s="564">
        <v>0</v>
      </c>
      <c r="AB1802" s="564">
        <v>0</v>
      </c>
      <c r="AC1802" s="564">
        <v>0</v>
      </c>
      <c r="AD1802" s="564">
        <v>0</v>
      </c>
      <c r="AE1802" s="564">
        <v>0</v>
      </c>
      <c r="AF1802" s="564">
        <v>0</v>
      </c>
      <c r="AG1802" s="564">
        <v>0</v>
      </c>
      <c r="AH1802" s="564">
        <v>0</v>
      </c>
      <c r="AI1802" s="564">
        <v>0</v>
      </c>
      <c r="AJ1802" s="564">
        <v>0</v>
      </c>
      <c r="AK1802" s="564">
        <v>0</v>
      </c>
    </row>
    <row r="1803" spans="1:37">
      <c r="A1803">
        <v>1799</v>
      </c>
      <c r="B1803" s="564">
        <f t="shared" ca="1" si="174"/>
        <v>0</v>
      </c>
      <c r="C1803" s="564">
        <f t="shared" ca="1" si="169"/>
        <v>0</v>
      </c>
      <c r="D1803" s="564">
        <f t="shared" ca="1" si="172"/>
        <v>0</v>
      </c>
      <c r="E1803" s="564">
        <f t="shared" ca="1" si="170"/>
        <v>0</v>
      </c>
      <c r="F1803" s="564">
        <f t="shared" ca="1" si="173"/>
        <v>1</v>
      </c>
      <c r="G1803" s="564">
        <f t="shared" ca="1" si="171"/>
        <v>2.9185311588281335</v>
      </c>
      <c r="H1803" s="564">
        <v>0</v>
      </c>
      <c r="I1803" s="564">
        <v>0</v>
      </c>
      <c r="J1803" s="564">
        <v>0</v>
      </c>
      <c r="K1803" s="564">
        <v>0</v>
      </c>
      <c r="L1803" s="564">
        <v>0</v>
      </c>
      <c r="M1803" s="564">
        <v>0</v>
      </c>
      <c r="N1803" s="564">
        <v>0</v>
      </c>
      <c r="O1803" s="564">
        <v>0</v>
      </c>
      <c r="P1803" s="564">
        <v>0</v>
      </c>
      <c r="Q1803" s="564">
        <v>0</v>
      </c>
      <c r="R1803" s="564">
        <v>0</v>
      </c>
      <c r="S1803" s="564">
        <v>0</v>
      </c>
      <c r="T1803" s="564">
        <v>0</v>
      </c>
      <c r="U1803" s="564">
        <v>0</v>
      </c>
      <c r="V1803" s="564">
        <v>0</v>
      </c>
      <c r="W1803" s="564">
        <v>0</v>
      </c>
      <c r="X1803" s="564">
        <v>0</v>
      </c>
      <c r="Y1803" s="564">
        <v>0</v>
      </c>
      <c r="Z1803" s="564">
        <v>0</v>
      </c>
      <c r="AA1803" s="564">
        <v>0</v>
      </c>
      <c r="AB1803" s="564">
        <v>0</v>
      </c>
      <c r="AC1803" s="564">
        <v>0</v>
      </c>
      <c r="AD1803" s="564">
        <v>0</v>
      </c>
      <c r="AE1803" s="564">
        <v>0</v>
      </c>
      <c r="AF1803" s="564">
        <v>0</v>
      </c>
      <c r="AG1803" s="564">
        <v>0</v>
      </c>
      <c r="AH1803" s="564">
        <v>0</v>
      </c>
      <c r="AI1803" s="564">
        <v>0</v>
      </c>
      <c r="AJ1803" s="564">
        <v>0</v>
      </c>
      <c r="AK1803" s="564">
        <v>0</v>
      </c>
    </row>
    <row r="1804" spans="1:37">
      <c r="A1804">
        <v>1800</v>
      </c>
      <c r="B1804" s="564">
        <f t="shared" ca="1" si="174"/>
        <v>19</v>
      </c>
      <c r="C1804" s="564">
        <f t="shared" ca="1" si="169"/>
        <v>361</v>
      </c>
      <c r="D1804" s="564">
        <f t="shared" ca="1" si="172"/>
        <v>19</v>
      </c>
      <c r="E1804" s="564">
        <f t="shared" ca="1" si="170"/>
        <v>0.94999999999999929</v>
      </c>
      <c r="F1804" s="564">
        <f t="shared" ca="1" si="173"/>
        <v>0.9</v>
      </c>
      <c r="G1804" s="564">
        <f t="shared" ca="1" si="171"/>
        <v>3.4794214668701566</v>
      </c>
      <c r="H1804" s="564">
        <v>1</v>
      </c>
      <c r="I1804" s="564">
        <v>1</v>
      </c>
      <c r="J1804" s="564">
        <v>1</v>
      </c>
      <c r="K1804" s="564">
        <v>1</v>
      </c>
      <c r="L1804" s="564">
        <v>1</v>
      </c>
      <c r="M1804" s="564">
        <v>1</v>
      </c>
      <c r="N1804" s="564">
        <v>1</v>
      </c>
      <c r="O1804" s="564">
        <v>1</v>
      </c>
      <c r="P1804" s="564">
        <v>1</v>
      </c>
      <c r="Q1804" s="564">
        <v>1</v>
      </c>
      <c r="R1804" s="564">
        <v>1</v>
      </c>
      <c r="S1804" s="564">
        <v>1</v>
      </c>
      <c r="T1804" s="564">
        <v>1</v>
      </c>
      <c r="U1804" s="564">
        <v>1</v>
      </c>
      <c r="V1804" s="564">
        <v>1</v>
      </c>
      <c r="W1804" s="564">
        <v>1</v>
      </c>
      <c r="X1804" s="564">
        <v>1</v>
      </c>
      <c r="Y1804" s="564">
        <v>0</v>
      </c>
      <c r="Z1804" s="564">
        <v>1</v>
      </c>
      <c r="AA1804" s="564">
        <v>1</v>
      </c>
      <c r="AB1804" s="564">
        <v>1</v>
      </c>
      <c r="AC1804" s="564">
        <v>1</v>
      </c>
      <c r="AD1804" s="564">
        <v>1</v>
      </c>
      <c r="AE1804" s="564">
        <v>1</v>
      </c>
      <c r="AF1804" s="564">
        <v>1</v>
      </c>
      <c r="AG1804" s="564">
        <v>1</v>
      </c>
      <c r="AH1804" s="564">
        <v>1</v>
      </c>
      <c r="AI1804" s="564">
        <v>1</v>
      </c>
      <c r="AJ1804" s="564">
        <v>1</v>
      </c>
      <c r="AK1804" s="564">
        <v>1</v>
      </c>
    </row>
    <row r="1805" spans="1:37">
      <c r="A1805">
        <v>1801</v>
      </c>
      <c r="B1805" s="564">
        <f t="shared" ca="1" si="174"/>
        <v>0</v>
      </c>
      <c r="C1805" s="564">
        <f t="shared" ca="1" si="169"/>
        <v>0</v>
      </c>
      <c r="D1805" s="564">
        <f t="shared" ca="1" si="172"/>
        <v>0</v>
      </c>
      <c r="E1805" s="564">
        <f t="shared" ca="1" si="170"/>
        <v>0</v>
      </c>
      <c r="F1805" s="564">
        <f t="shared" ca="1" si="173"/>
        <v>1</v>
      </c>
      <c r="G1805" s="564">
        <f t="shared" ca="1" si="171"/>
        <v>-0.57324627884621715</v>
      </c>
      <c r="H1805" s="564">
        <v>0</v>
      </c>
      <c r="I1805" s="564">
        <v>0</v>
      </c>
      <c r="J1805" s="564">
        <v>0</v>
      </c>
      <c r="K1805" s="564">
        <v>0</v>
      </c>
      <c r="L1805" s="564">
        <v>0</v>
      </c>
      <c r="M1805" s="564">
        <v>0</v>
      </c>
      <c r="N1805" s="564">
        <v>0</v>
      </c>
      <c r="O1805" s="564">
        <v>0</v>
      </c>
      <c r="P1805" s="564">
        <v>0</v>
      </c>
      <c r="Q1805" s="564">
        <v>0</v>
      </c>
      <c r="R1805" s="564">
        <v>0</v>
      </c>
      <c r="S1805" s="564">
        <v>0</v>
      </c>
      <c r="T1805" s="564">
        <v>0</v>
      </c>
      <c r="U1805" s="564">
        <v>0</v>
      </c>
      <c r="V1805" s="564">
        <v>0</v>
      </c>
      <c r="W1805" s="564">
        <v>0</v>
      </c>
      <c r="X1805" s="564">
        <v>0</v>
      </c>
      <c r="Y1805" s="564">
        <v>0</v>
      </c>
      <c r="Z1805" s="564">
        <v>0</v>
      </c>
      <c r="AA1805" s="564">
        <v>0</v>
      </c>
      <c r="AB1805" s="564">
        <v>0</v>
      </c>
      <c r="AC1805" s="564">
        <v>0</v>
      </c>
      <c r="AD1805" s="564">
        <v>0</v>
      </c>
      <c r="AE1805" s="564">
        <v>0</v>
      </c>
      <c r="AF1805" s="564">
        <v>0</v>
      </c>
      <c r="AG1805" s="564">
        <v>0</v>
      </c>
      <c r="AH1805" s="564">
        <v>0</v>
      </c>
      <c r="AI1805" s="564">
        <v>0</v>
      </c>
      <c r="AJ1805" s="564">
        <v>0</v>
      </c>
      <c r="AK1805" s="564">
        <v>0</v>
      </c>
    </row>
    <row r="1806" spans="1:37">
      <c r="A1806">
        <v>1802</v>
      </c>
      <c r="B1806" s="564">
        <f t="shared" ca="1" si="174"/>
        <v>0</v>
      </c>
      <c r="C1806" s="564">
        <f t="shared" ca="1" si="169"/>
        <v>0</v>
      </c>
      <c r="D1806" s="564">
        <f t="shared" ca="1" si="172"/>
        <v>0</v>
      </c>
      <c r="E1806" s="564">
        <f t="shared" ca="1" si="170"/>
        <v>0</v>
      </c>
      <c r="F1806" s="564">
        <f t="shared" ca="1" si="173"/>
        <v>1</v>
      </c>
      <c r="G1806" s="564">
        <f t="shared" ca="1" si="171"/>
        <v>5.2591153618004913</v>
      </c>
      <c r="H1806" s="564">
        <v>0</v>
      </c>
      <c r="I1806" s="564">
        <v>0</v>
      </c>
      <c r="J1806" s="564">
        <v>0</v>
      </c>
      <c r="K1806" s="564">
        <v>0</v>
      </c>
      <c r="L1806" s="564">
        <v>0</v>
      </c>
      <c r="M1806" s="564">
        <v>0</v>
      </c>
      <c r="N1806" s="564">
        <v>0</v>
      </c>
      <c r="O1806" s="564">
        <v>0</v>
      </c>
      <c r="P1806" s="564">
        <v>0</v>
      </c>
      <c r="Q1806" s="564">
        <v>0</v>
      </c>
      <c r="R1806" s="564">
        <v>0</v>
      </c>
      <c r="S1806" s="564">
        <v>0</v>
      </c>
      <c r="T1806" s="564">
        <v>0</v>
      </c>
      <c r="U1806" s="564">
        <v>0</v>
      </c>
      <c r="V1806" s="564">
        <v>0</v>
      </c>
      <c r="W1806" s="564">
        <v>0</v>
      </c>
      <c r="X1806" s="564">
        <v>0</v>
      </c>
      <c r="Y1806" s="564">
        <v>0</v>
      </c>
      <c r="Z1806" s="564">
        <v>0</v>
      </c>
      <c r="AA1806" s="564">
        <v>0</v>
      </c>
      <c r="AB1806" s="564">
        <v>0</v>
      </c>
      <c r="AC1806" s="564">
        <v>0</v>
      </c>
      <c r="AD1806" s="564">
        <v>0</v>
      </c>
      <c r="AE1806" s="564">
        <v>0</v>
      </c>
      <c r="AF1806" s="564">
        <v>0</v>
      </c>
      <c r="AG1806" s="564">
        <v>0</v>
      </c>
      <c r="AH1806" s="564">
        <v>0</v>
      </c>
      <c r="AI1806" s="564">
        <v>0</v>
      </c>
      <c r="AJ1806" s="564">
        <v>0</v>
      </c>
      <c r="AK1806" s="564">
        <v>0</v>
      </c>
    </row>
    <row r="1807" spans="1:37">
      <c r="A1807">
        <v>1803</v>
      </c>
      <c r="B1807" s="564">
        <f t="shared" ca="1" si="174"/>
        <v>20</v>
      </c>
      <c r="C1807" s="564">
        <f t="shared" ca="1" si="169"/>
        <v>400</v>
      </c>
      <c r="D1807" s="564">
        <f t="shared" ca="1" si="172"/>
        <v>20</v>
      </c>
      <c r="E1807" s="564">
        <f t="shared" ca="1" si="170"/>
        <v>0</v>
      </c>
      <c r="F1807" s="564">
        <f t="shared" ca="1" si="173"/>
        <v>1</v>
      </c>
      <c r="G1807" s="564">
        <f t="shared" ca="1" si="171"/>
        <v>1.3713530675459933</v>
      </c>
      <c r="H1807" s="564">
        <v>1</v>
      </c>
      <c r="I1807" s="564">
        <v>1</v>
      </c>
      <c r="J1807" s="564">
        <v>1</v>
      </c>
      <c r="K1807" s="564">
        <v>1</v>
      </c>
      <c r="L1807" s="564">
        <v>1</v>
      </c>
      <c r="M1807" s="564">
        <v>1</v>
      </c>
      <c r="N1807" s="564">
        <v>1</v>
      </c>
      <c r="O1807" s="564">
        <v>1</v>
      </c>
      <c r="P1807" s="564">
        <v>1</v>
      </c>
      <c r="Q1807" s="564">
        <v>1</v>
      </c>
      <c r="R1807" s="564">
        <v>1</v>
      </c>
      <c r="S1807" s="564">
        <v>1</v>
      </c>
      <c r="T1807" s="564">
        <v>1</v>
      </c>
      <c r="U1807" s="564">
        <v>1</v>
      </c>
      <c r="V1807" s="564">
        <v>1</v>
      </c>
      <c r="W1807" s="564">
        <v>1</v>
      </c>
      <c r="X1807" s="564">
        <v>1</v>
      </c>
      <c r="Y1807" s="564">
        <v>1</v>
      </c>
      <c r="Z1807" s="564">
        <v>1</v>
      </c>
      <c r="AA1807" s="564">
        <v>1</v>
      </c>
      <c r="AB1807" s="564">
        <v>1</v>
      </c>
      <c r="AC1807" s="564">
        <v>1</v>
      </c>
      <c r="AD1807" s="564">
        <v>1</v>
      </c>
      <c r="AE1807" s="564">
        <v>1</v>
      </c>
      <c r="AF1807" s="564">
        <v>1</v>
      </c>
      <c r="AG1807" s="564">
        <v>1</v>
      </c>
      <c r="AH1807" s="564">
        <v>1</v>
      </c>
      <c r="AI1807" s="564">
        <v>1</v>
      </c>
      <c r="AJ1807" s="564">
        <v>1</v>
      </c>
      <c r="AK1807" s="564">
        <v>1</v>
      </c>
    </row>
    <row r="1808" spans="1:37">
      <c r="A1808">
        <v>1804</v>
      </c>
      <c r="B1808" s="564">
        <f t="shared" ca="1" si="174"/>
        <v>20</v>
      </c>
      <c r="C1808" s="564">
        <f t="shared" ca="1" si="169"/>
        <v>400</v>
      </c>
      <c r="D1808" s="564">
        <f t="shared" ca="1" si="172"/>
        <v>20</v>
      </c>
      <c r="E1808" s="564">
        <f t="shared" ca="1" si="170"/>
        <v>0</v>
      </c>
      <c r="F1808" s="564">
        <f t="shared" ca="1" si="173"/>
        <v>1</v>
      </c>
      <c r="G1808" s="564">
        <f t="shared" ca="1" si="171"/>
        <v>-0.36958357738075476</v>
      </c>
      <c r="H1808" s="564">
        <v>1</v>
      </c>
      <c r="I1808" s="564">
        <v>1</v>
      </c>
      <c r="J1808" s="564">
        <v>1</v>
      </c>
      <c r="K1808" s="564">
        <v>1</v>
      </c>
      <c r="L1808" s="564">
        <v>1</v>
      </c>
      <c r="M1808" s="564">
        <v>1</v>
      </c>
      <c r="N1808" s="564">
        <v>1</v>
      </c>
      <c r="O1808" s="564">
        <v>1</v>
      </c>
      <c r="P1808" s="564">
        <v>1</v>
      </c>
      <c r="Q1808" s="564">
        <v>1</v>
      </c>
      <c r="R1808" s="564">
        <v>1</v>
      </c>
      <c r="S1808" s="564">
        <v>1</v>
      </c>
      <c r="T1808" s="564">
        <v>1</v>
      </c>
      <c r="U1808" s="564">
        <v>1</v>
      </c>
      <c r="V1808" s="564">
        <v>1</v>
      </c>
      <c r="W1808" s="564">
        <v>1</v>
      </c>
      <c r="X1808" s="564">
        <v>1</v>
      </c>
      <c r="Y1808" s="564">
        <v>1</v>
      </c>
      <c r="Z1808" s="564">
        <v>1</v>
      </c>
      <c r="AA1808" s="564">
        <v>1</v>
      </c>
      <c r="AB1808" s="564">
        <v>1</v>
      </c>
      <c r="AC1808" s="564">
        <v>1</v>
      </c>
      <c r="AD1808" s="564">
        <v>1</v>
      </c>
      <c r="AE1808" s="564">
        <v>1</v>
      </c>
      <c r="AF1808" s="564">
        <v>1</v>
      </c>
      <c r="AG1808" s="564">
        <v>1</v>
      </c>
      <c r="AH1808" s="564">
        <v>1</v>
      </c>
      <c r="AI1808" s="564">
        <v>1</v>
      </c>
      <c r="AJ1808" s="564">
        <v>1</v>
      </c>
      <c r="AK1808" s="564">
        <v>1</v>
      </c>
    </row>
    <row r="1809" spans="1:37">
      <c r="A1809">
        <v>1805</v>
      </c>
      <c r="B1809" s="564">
        <f t="shared" ca="1" si="174"/>
        <v>0</v>
      </c>
      <c r="C1809" s="564">
        <f t="shared" ca="1" si="169"/>
        <v>0</v>
      </c>
      <c r="D1809" s="564">
        <f t="shared" ca="1" si="172"/>
        <v>0</v>
      </c>
      <c r="E1809" s="564">
        <f t="shared" ca="1" si="170"/>
        <v>0</v>
      </c>
      <c r="F1809" s="564">
        <f t="shared" ca="1" si="173"/>
        <v>1</v>
      </c>
      <c r="G1809" s="564">
        <f t="shared" ca="1" si="171"/>
        <v>5.5595211303715324</v>
      </c>
      <c r="H1809" s="564">
        <v>0</v>
      </c>
      <c r="I1809" s="564">
        <v>0</v>
      </c>
      <c r="J1809" s="564">
        <v>0</v>
      </c>
      <c r="K1809" s="564">
        <v>0</v>
      </c>
      <c r="L1809" s="564">
        <v>0</v>
      </c>
      <c r="M1809" s="564">
        <v>0</v>
      </c>
      <c r="N1809" s="564">
        <v>0</v>
      </c>
      <c r="O1809" s="564">
        <v>0</v>
      </c>
      <c r="P1809" s="564">
        <v>0</v>
      </c>
      <c r="Q1809" s="564">
        <v>0</v>
      </c>
      <c r="R1809" s="564">
        <v>0</v>
      </c>
      <c r="S1809" s="564">
        <v>0</v>
      </c>
      <c r="T1809" s="564">
        <v>0</v>
      </c>
      <c r="U1809" s="564">
        <v>0</v>
      </c>
      <c r="V1809" s="564">
        <v>0</v>
      </c>
      <c r="W1809" s="564">
        <v>0</v>
      </c>
      <c r="X1809" s="564">
        <v>0</v>
      </c>
      <c r="Y1809" s="564">
        <v>0</v>
      </c>
      <c r="Z1809" s="564">
        <v>0</v>
      </c>
      <c r="AA1809" s="564">
        <v>0</v>
      </c>
      <c r="AB1809" s="564">
        <v>0</v>
      </c>
      <c r="AC1809" s="564">
        <v>0</v>
      </c>
      <c r="AD1809" s="564">
        <v>0</v>
      </c>
      <c r="AE1809" s="564">
        <v>0</v>
      </c>
      <c r="AF1809" s="564">
        <v>0</v>
      </c>
      <c r="AG1809" s="564">
        <v>0</v>
      </c>
      <c r="AH1809" s="564">
        <v>0</v>
      </c>
      <c r="AI1809" s="564">
        <v>0</v>
      </c>
      <c r="AJ1809" s="564">
        <v>0</v>
      </c>
      <c r="AK1809" s="564">
        <v>0</v>
      </c>
    </row>
    <row r="1810" spans="1:37">
      <c r="A1810">
        <v>1806</v>
      </c>
      <c r="B1810" s="564">
        <f t="shared" ca="1" si="174"/>
        <v>20</v>
      </c>
      <c r="C1810" s="564">
        <f t="shared" ca="1" si="169"/>
        <v>400</v>
      </c>
      <c r="D1810" s="564">
        <f t="shared" ca="1" si="172"/>
        <v>20</v>
      </c>
      <c r="E1810" s="564">
        <f t="shared" ca="1" si="170"/>
        <v>0</v>
      </c>
      <c r="F1810" s="564">
        <f t="shared" ca="1" si="173"/>
        <v>1</v>
      </c>
      <c r="G1810" s="564">
        <f t="shared" ca="1" si="171"/>
        <v>0.13547087686148462</v>
      </c>
      <c r="H1810" s="564">
        <v>1</v>
      </c>
      <c r="I1810" s="564">
        <v>1</v>
      </c>
      <c r="J1810" s="564">
        <v>1</v>
      </c>
      <c r="K1810" s="564">
        <v>1</v>
      </c>
      <c r="L1810" s="564">
        <v>1</v>
      </c>
      <c r="M1810" s="564">
        <v>1</v>
      </c>
      <c r="N1810" s="564">
        <v>1</v>
      </c>
      <c r="O1810" s="564">
        <v>1</v>
      </c>
      <c r="P1810" s="564">
        <v>1</v>
      </c>
      <c r="Q1810" s="564">
        <v>1</v>
      </c>
      <c r="R1810" s="564">
        <v>1</v>
      </c>
      <c r="S1810" s="564">
        <v>1</v>
      </c>
      <c r="T1810" s="564">
        <v>1</v>
      </c>
      <c r="U1810" s="564">
        <v>1</v>
      </c>
      <c r="V1810" s="564">
        <v>1</v>
      </c>
      <c r="W1810" s="564">
        <v>1</v>
      </c>
      <c r="X1810" s="564">
        <v>1</v>
      </c>
      <c r="Y1810" s="564">
        <v>1</v>
      </c>
      <c r="Z1810" s="564">
        <v>1</v>
      </c>
      <c r="AA1810" s="564">
        <v>1</v>
      </c>
      <c r="AB1810" s="564">
        <v>1</v>
      </c>
      <c r="AC1810" s="564">
        <v>1</v>
      </c>
      <c r="AD1810" s="564">
        <v>1</v>
      </c>
      <c r="AE1810" s="564">
        <v>1</v>
      </c>
      <c r="AF1810" s="564">
        <v>1</v>
      </c>
      <c r="AG1810" s="564">
        <v>1</v>
      </c>
      <c r="AH1810" s="564">
        <v>1</v>
      </c>
      <c r="AI1810" s="564">
        <v>1</v>
      </c>
      <c r="AJ1810" s="564">
        <v>1</v>
      </c>
      <c r="AK1810" s="564">
        <v>1</v>
      </c>
    </row>
    <row r="1811" spans="1:37">
      <c r="A1811">
        <v>1807</v>
      </c>
      <c r="B1811" s="564">
        <f t="shared" ca="1" si="174"/>
        <v>20</v>
      </c>
      <c r="C1811" s="564">
        <f t="shared" ca="1" si="169"/>
        <v>400</v>
      </c>
      <c r="D1811" s="564">
        <f t="shared" ca="1" si="172"/>
        <v>20</v>
      </c>
      <c r="E1811" s="564">
        <f t="shared" ca="1" si="170"/>
        <v>0</v>
      </c>
      <c r="F1811" s="564">
        <f t="shared" ca="1" si="173"/>
        <v>1</v>
      </c>
      <c r="G1811" s="564">
        <f t="shared" ca="1" si="171"/>
        <v>8.454078880495508E-2</v>
      </c>
      <c r="H1811" s="564">
        <v>1</v>
      </c>
      <c r="I1811" s="564">
        <v>1</v>
      </c>
      <c r="J1811" s="564">
        <v>1</v>
      </c>
      <c r="K1811" s="564">
        <v>1</v>
      </c>
      <c r="L1811" s="564">
        <v>1</v>
      </c>
      <c r="M1811" s="564">
        <v>1</v>
      </c>
      <c r="N1811" s="564">
        <v>1</v>
      </c>
      <c r="O1811" s="564">
        <v>1</v>
      </c>
      <c r="P1811" s="564">
        <v>1</v>
      </c>
      <c r="Q1811" s="564">
        <v>1</v>
      </c>
      <c r="R1811" s="564">
        <v>1</v>
      </c>
      <c r="S1811" s="564">
        <v>1</v>
      </c>
      <c r="T1811" s="564">
        <v>1</v>
      </c>
      <c r="U1811" s="564">
        <v>1</v>
      </c>
      <c r="V1811" s="564">
        <v>1</v>
      </c>
      <c r="W1811" s="564">
        <v>1</v>
      </c>
      <c r="X1811" s="564">
        <v>1</v>
      </c>
      <c r="Y1811" s="564">
        <v>1</v>
      </c>
      <c r="Z1811" s="564">
        <v>1</v>
      </c>
      <c r="AA1811" s="564">
        <v>1</v>
      </c>
      <c r="AB1811" s="564">
        <v>1</v>
      </c>
      <c r="AC1811" s="564">
        <v>1</v>
      </c>
      <c r="AD1811" s="564">
        <v>1</v>
      </c>
      <c r="AE1811" s="564">
        <v>1</v>
      </c>
      <c r="AF1811" s="564">
        <v>1</v>
      </c>
      <c r="AG1811" s="564">
        <v>1</v>
      </c>
      <c r="AH1811" s="564">
        <v>1</v>
      </c>
      <c r="AI1811" s="564">
        <v>1</v>
      </c>
      <c r="AJ1811" s="564">
        <v>1</v>
      </c>
      <c r="AK1811" s="564">
        <v>1</v>
      </c>
    </row>
    <row r="1812" spans="1:37">
      <c r="A1812">
        <v>1808</v>
      </c>
      <c r="B1812" s="564">
        <f t="shared" ca="1" si="174"/>
        <v>20</v>
      </c>
      <c r="C1812" s="564">
        <f t="shared" ca="1" si="169"/>
        <v>400</v>
      </c>
      <c r="D1812" s="564">
        <f t="shared" ca="1" si="172"/>
        <v>20</v>
      </c>
      <c r="E1812" s="564">
        <f t="shared" ca="1" si="170"/>
        <v>0</v>
      </c>
      <c r="F1812" s="564">
        <f t="shared" ca="1" si="173"/>
        <v>1</v>
      </c>
      <c r="G1812" s="564">
        <f t="shared" ca="1" si="171"/>
        <v>4.3250652228786564</v>
      </c>
      <c r="H1812" s="564">
        <v>1</v>
      </c>
      <c r="I1812" s="564">
        <v>1</v>
      </c>
      <c r="J1812" s="564">
        <v>1</v>
      </c>
      <c r="K1812" s="564">
        <v>1</v>
      </c>
      <c r="L1812" s="564">
        <v>1</v>
      </c>
      <c r="M1812" s="564">
        <v>1</v>
      </c>
      <c r="N1812" s="564">
        <v>1</v>
      </c>
      <c r="O1812" s="564">
        <v>1</v>
      </c>
      <c r="P1812" s="564">
        <v>1</v>
      </c>
      <c r="Q1812" s="564">
        <v>1</v>
      </c>
      <c r="R1812" s="564">
        <v>1</v>
      </c>
      <c r="S1812" s="564">
        <v>1</v>
      </c>
      <c r="T1812" s="564">
        <v>1</v>
      </c>
      <c r="U1812" s="564">
        <v>1</v>
      </c>
      <c r="V1812" s="564">
        <v>1</v>
      </c>
      <c r="W1812" s="564">
        <v>1</v>
      </c>
      <c r="X1812" s="564">
        <v>1</v>
      </c>
      <c r="Y1812" s="564">
        <v>1</v>
      </c>
      <c r="Z1812" s="564">
        <v>1</v>
      </c>
      <c r="AA1812" s="564">
        <v>1</v>
      </c>
      <c r="AB1812" s="564">
        <v>1</v>
      </c>
      <c r="AC1812" s="564">
        <v>1</v>
      </c>
      <c r="AD1812" s="564">
        <v>1</v>
      </c>
      <c r="AE1812" s="564">
        <v>1</v>
      </c>
      <c r="AF1812" s="564">
        <v>1</v>
      </c>
      <c r="AG1812" s="564">
        <v>1</v>
      </c>
      <c r="AH1812" s="564">
        <v>1</v>
      </c>
      <c r="AI1812" s="564">
        <v>1</v>
      </c>
      <c r="AJ1812" s="564">
        <v>1</v>
      </c>
      <c r="AK1812" s="564">
        <v>1</v>
      </c>
    </row>
    <row r="1813" spans="1:37">
      <c r="A1813">
        <v>1809</v>
      </c>
      <c r="B1813" s="564">
        <f t="shared" ca="1" si="174"/>
        <v>20</v>
      </c>
      <c r="C1813" s="564">
        <f t="shared" ca="1" si="169"/>
        <v>400</v>
      </c>
      <c r="D1813" s="564">
        <f t="shared" ca="1" si="172"/>
        <v>20</v>
      </c>
      <c r="E1813" s="564">
        <f t="shared" ca="1" si="170"/>
        <v>0</v>
      </c>
      <c r="F1813" s="564">
        <f t="shared" ca="1" si="173"/>
        <v>1</v>
      </c>
      <c r="G1813" s="564">
        <f t="shared" ca="1" si="171"/>
        <v>-5.0606680671635562</v>
      </c>
      <c r="H1813" s="564">
        <v>1</v>
      </c>
      <c r="I1813" s="564">
        <v>1</v>
      </c>
      <c r="J1813" s="564">
        <v>1</v>
      </c>
      <c r="K1813" s="564">
        <v>1</v>
      </c>
      <c r="L1813" s="564">
        <v>1</v>
      </c>
      <c r="M1813" s="564">
        <v>1</v>
      </c>
      <c r="N1813" s="564">
        <v>1</v>
      </c>
      <c r="O1813" s="564">
        <v>1</v>
      </c>
      <c r="P1813" s="564">
        <v>1</v>
      </c>
      <c r="Q1813" s="564">
        <v>1</v>
      </c>
      <c r="R1813" s="564">
        <v>1</v>
      </c>
      <c r="S1813" s="564">
        <v>1</v>
      </c>
      <c r="T1813" s="564">
        <v>1</v>
      </c>
      <c r="U1813" s="564">
        <v>1</v>
      </c>
      <c r="V1813" s="564">
        <v>1</v>
      </c>
      <c r="W1813" s="564">
        <v>1</v>
      </c>
      <c r="X1813" s="564">
        <v>1</v>
      </c>
      <c r="Y1813" s="564">
        <v>1</v>
      </c>
      <c r="Z1813" s="564">
        <v>1</v>
      </c>
      <c r="AA1813" s="564">
        <v>1</v>
      </c>
      <c r="AB1813" s="564">
        <v>1</v>
      </c>
      <c r="AC1813" s="564">
        <v>1</v>
      </c>
      <c r="AD1813" s="564">
        <v>1</v>
      </c>
      <c r="AE1813" s="564">
        <v>1</v>
      </c>
      <c r="AF1813" s="564">
        <v>1</v>
      </c>
      <c r="AG1813" s="564">
        <v>1</v>
      </c>
      <c r="AH1813" s="564">
        <v>1</v>
      </c>
      <c r="AI1813" s="564">
        <v>1</v>
      </c>
      <c r="AJ1813" s="564">
        <v>1</v>
      </c>
      <c r="AK1813" s="564">
        <v>1</v>
      </c>
    </row>
    <row r="1814" spans="1:37">
      <c r="A1814">
        <v>1810</v>
      </c>
      <c r="B1814" s="564">
        <f t="shared" ca="1" si="174"/>
        <v>20</v>
      </c>
      <c r="C1814" s="564">
        <f t="shared" ca="1" si="169"/>
        <v>400</v>
      </c>
      <c r="D1814" s="564">
        <f t="shared" ca="1" si="172"/>
        <v>20</v>
      </c>
      <c r="E1814" s="564">
        <f t="shared" ca="1" si="170"/>
        <v>0</v>
      </c>
      <c r="F1814" s="564">
        <f t="shared" ca="1" si="173"/>
        <v>1</v>
      </c>
      <c r="G1814" s="564">
        <f t="shared" ca="1" si="171"/>
        <v>0.67831780739131653</v>
      </c>
      <c r="H1814" s="564">
        <v>1</v>
      </c>
      <c r="I1814" s="564">
        <v>1</v>
      </c>
      <c r="J1814" s="564">
        <v>1</v>
      </c>
      <c r="K1814" s="564">
        <v>1</v>
      </c>
      <c r="L1814" s="564">
        <v>1</v>
      </c>
      <c r="M1814" s="564">
        <v>1</v>
      </c>
      <c r="N1814" s="564">
        <v>1</v>
      </c>
      <c r="O1814" s="564">
        <v>1</v>
      </c>
      <c r="P1814" s="564">
        <v>1</v>
      </c>
      <c r="Q1814" s="564">
        <v>1</v>
      </c>
      <c r="R1814" s="564">
        <v>1</v>
      </c>
      <c r="S1814" s="564">
        <v>1</v>
      </c>
      <c r="T1814" s="564">
        <v>1</v>
      </c>
      <c r="U1814" s="564">
        <v>1</v>
      </c>
      <c r="V1814" s="564">
        <v>1</v>
      </c>
      <c r="W1814" s="564">
        <v>1</v>
      </c>
      <c r="X1814" s="564">
        <v>1</v>
      </c>
      <c r="Y1814" s="564">
        <v>1</v>
      </c>
      <c r="Z1814" s="564">
        <v>1</v>
      </c>
      <c r="AA1814" s="564">
        <v>1</v>
      </c>
      <c r="AB1814" s="564">
        <v>1</v>
      </c>
      <c r="AC1814" s="564">
        <v>1</v>
      </c>
      <c r="AD1814" s="564">
        <v>1</v>
      </c>
      <c r="AE1814" s="564">
        <v>1</v>
      </c>
      <c r="AF1814" s="564">
        <v>1</v>
      </c>
      <c r="AG1814" s="564">
        <v>1</v>
      </c>
      <c r="AH1814" s="564">
        <v>1</v>
      </c>
      <c r="AI1814" s="564">
        <v>1</v>
      </c>
      <c r="AJ1814" s="564">
        <v>1</v>
      </c>
      <c r="AK1814" s="564">
        <v>1</v>
      </c>
    </row>
    <row r="1815" spans="1:37">
      <c r="A1815">
        <v>1811</v>
      </c>
      <c r="B1815" s="564">
        <f t="shared" ca="1" si="174"/>
        <v>20</v>
      </c>
      <c r="C1815" s="564">
        <f t="shared" ca="1" si="169"/>
        <v>400</v>
      </c>
      <c r="D1815" s="564">
        <f t="shared" ca="1" si="172"/>
        <v>20</v>
      </c>
      <c r="E1815" s="564">
        <f t="shared" ca="1" si="170"/>
        <v>0</v>
      </c>
      <c r="F1815" s="564">
        <f t="shared" ca="1" si="173"/>
        <v>1</v>
      </c>
      <c r="G1815" s="564">
        <f t="shared" ca="1" si="171"/>
        <v>-0.69989651859051261</v>
      </c>
      <c r="H1815" s="564">
        <v>1</v>
      </c>
      <c r="I1815" s="564">
        <v>1</v>
      </c>
      <c r="J1815" s="564">
        <v>1</v>
      </c>
      <c r="K1815" s="564">
        <v>1</v>
      </c>
      <c r="L1815" s="564">
        <v>1</v>
      </c>
      <c r="M1815" s="564">
        <v>1</v>
      </c>
      <c r="N1815" s="564">
        <v>1</v>
      </c>
      <c r="O1815" s="564">
        <v>1</v>
      </c>
      <c r="P1815" s="564">
        <v>1</v>
      </c>
      <c r="Q1815" s="564">
        <v>1</v>
      </c>
      <c r="R1815" s="564">
        <v>1</v>
      </c>
      <c r="S1815" s="564">
        <v>1</v>
      </c>
      <c r="T1815" s="564">
        <v>1</v>
      </c>
      <c r="U1815" s="564">
        <v>1</v>
      </c>
      <c r="V1815" s="564">
        <v>1</v>
      </c>
      <c r="W1815" s="564">
        <v>1</v>
      </c>
      <c r="X1815" s="564">
        <v>1</v>
      </c>
      <c r="Y1815" s="564">
        <v>1</v>
      </c>
      <c r="Z1815" s="564">
        <v>1</v>
      </c>
      <c r="AA1815" s="564">
        <v>1</v>
      </c>
      <c r="AB1815" s="564">
        <v>1</v>
      </c>
      <c r="AC1815" s="564">
        <v>1</v>
      </c>
      <c r="AD1815" s="564">
        <v>1</v>
      </c>
      <c r="AE1815" s="564">
        <v>1</v>
      </c>
      <c r="AF1815" s="564">
        <v>1</v>
      </c>
      <c r="AG1815" s="564">
        <v>1</v>
      </c>
      <c r="AH1815" s="564">
        <v>1</v>
      </c>
      <c r="AI1815" s="564">
        <v>1</v>
      </c>
      <c r="AJ1815" s="564">
        <v>1</v>
      </c>
      <c r="AK1815" s="564">
        <v>1</v>
      </c>
    </row>
    <row r="1816" spans="1:37">
      <c r="A1816">
        <v>1812</v>
      </c>
      <c r="B1816" s="564">
        <f t="shared" ca="1" si="174"/>
        <v>20</v>
      </c>
      <c r="C1816" s="564">
        <f t="shared" ca="1" si="169"/>
        <v>400</v>
      </c>
      <c r="D1816" s="564">
        <f t="shared" ca="1" si="172"/>
        <v>20</v>
      </c>
      <c r="E1816" s="564">
        <f t="shared" ca="1" si="170"/>
        <v>0</v>
      </c>
      <c r="F1816" s="564">
        <f t="shared" ca="1" si="173"/>
        <v>1</v>
      </c>
      <c r="G1816" s="564">
        <f t="shared" ca="1" si="171"/>
        <v>-2.0229344087477927</v>
      </c>
      <c r="H1816" s="564">
        <v>1</v>
      </c>
      <c r="I1816" s="564">
        <v>1</v>
      </c>
      <c r="J1816" s="564">
        <v>1</v>
      </c>
      <c r="K1816" s="564">
        <v>1</v>
      </c>
      <c r="L1816" s="564">
        <v>1</v>
      </c>
      <c r="M1816" s="564">
        <v>1</v>
      </c>
      <c r="N1816" s="564">
        <v>1</v>
      </c>
      <c r="O1816" s="564">
        <v>1</v>
      </c>
      <c r="P1816" s="564">
        <v>1</v>
      </c>
      <c r="Q1816" s="564">
        <v>1</v>
      </c>
      <c r="R1816" s="564">
        <v>1</v>
      </c>
      <c r="S1816" s="564">
        <v>1</v>
      </c>
      <c r="T1816" s="564">
        <v>1</v>
      </c>
      <c r="U1816" s="564">
        <v>1</v>
      </c>
      <c r="V1816" s="564">
        <v>1</v>
      </c>
      <c r="W1816" s="564">
        <v>1</v>
      </c>
      <c r="X1816" s="564">
        <v>1</v>
      </c>
      <c r="Y1816" s="564">
        <v>1</v>
      </c>
      <c r="Z1816" s="564">
        <v>1</v>
      </c>
      <c r="AA1816" s="564">
        <v>1</v>
      </c>
      <c r="AB1816" s="564">
        <v>1</v>
      </c>
      <c r="AC1816" s="564">
        <v>1</v>
      </c>
      <c r="AD1816" s="564">
        <v>1</v>
      </c>
      <c r="AE1816" s="564">
        <v>1</v>
      </c>
      <c r="AF1816" s="564">
        <v>1</v>
      </c>
      <c r="AG1816" s="564">
        <v>1</v>
      </c>
      <c r="AH1816" s="564">
        <v>1</v>
      </c>
      <c r="AI1816" s="564">
        <v>1</v>
      </c>
      <c r="AJ1816" s="564">
        <v>1</v>
      </c>
      <c r="AK1816" s="564">
        <v>1</v>
      </c>
    </row>
    <row r="1817" spans="1:37">
      <c r="A1817">
        <v>1813</v>
      </c>
      <c r="B1817" s="564">
        <f t="shared" ca="1" si="174"/>
        <v>20</v>
      </c>
      <c r="C1817" s="564">
        <f t="shared" ca="1" si="169"/>
        <v>400</v>
      </c>
      <c r="D1817" s="564">
        <f t="shared" ca="1" si="172"/>
        <v>20</v>
      </c>
      <c r="E1817" s="564">
        <f t="shared" ca="1" si="170"/>
        <v>0</v>
      </c>
      <c r="F1817" s="564">
        <f t="shared" ca="1" si="173"/>
        <v>1</v>
      </c>
      <c r="G1817" s="564">
        <f t="shared" ca="1" si="171"/>
        <v>0.39012857498815934</v>
      </c>
      <c r="H1817" s="564">
        <v>1</v>
      </c>
      <c r="I1817" s="564">
        <v>1</v>
      </c>
      <c r="J1817" s="564">
        <v>1</v>
      </c>
      <c r="K1817" s="564">
        <v>1</v>
      </c>
      <c r="L1817" s="564">
        <v>1</v>
      </c>
      <c r="M1817" s="564">
        <v>1</v>
      </c>
      <c r="N1817" s="564">
        <v>1</v>
      </c>
      <c r="O1817" s="564">
        <v>1</v>
      </c>
      <c r="P1817" s="564">
        <v>1</v>
      </c>
      <c r="Q1817" s="564">
        <v>1</v>
      </c>
      <c r="R1817" s="564">
        <v>1</v>
      </c>
      <c r="S1817" s="564">
        <v>1</v>
      </c>
      <c r="T1817" s="564">
        <v>1</v>
      </c>
      <c r="U1817" s="564">
        <v>1</v>
      </c>
      <c r="V1817" s="564">
        <v>1</v>
      </c>
      <c r="W1817" s="564">
        <v>1</v>
      </c>
      <c r="X1817" s="564">
        <v>1</v>
      </c>
      <c r="Y1817" s="564">
        <v>1</v>
      </c>
      <c r="Z1817" s="564">
        <v>1</v>
      </c>
      <c r="AA1817" s="564">
        <v>1</v>
      </c>
      <c r="AB1817" s="564">
        <v>1</v>
      </c>
      <c r="AC1817" s="564">
        <v>1</v>
      </c>
      <c r="AD1817" s="564">
        <v>1</v>
      </c>
      <c r="AE1817" s="564">
        <v>1</v>
      </c>
      <c r="AF1817" s="564">
        <v>1</v>
      </c>
      <c r="AG1817" s="564">
        <v>1</v>
      </c>
      <c r="AH1817" s="564">
        <v>1</v>
      </c>
      <c r="AI1817" s="564">
        <v>1</v>
      </c>
      <c r="AJ1817" s="564">
        <v>1</v>
      </c>
      <c r="AK1817" s="564">
        <v>1</v>
      </c>
    </row>
    <row r="1818" spans="1:37">
      <c r="A1818">
        <v>1814</v>
      </c>
      <c r="B1818" s="564">
        <f t="shared" ca="1" si="174"/>
        <v>0</v>
      </c>
      <c r="C1818" s="564">
        <f t="shared" ca="1" si="169"/>
        <v>0</v>
      </c>
      <c r="D1818" s="564">
        <f t="shared" ca="1" si="172"/>
        <v>0</v>
      </c>
      <c r="E1818" s="564">
        <f t="shared" ca="1" si="170"/>
        <v>0</v>
      </c>
      <c r="F1818" s="564">
        <f t="shared" ca="1" si="173"/>
        <v>1</v>
      </c>
      <c r="G1818" s="564">
        <f t="shared" ca="1" si="171"/>
        <v>6.7317873250186189</v>
      </c>
      <c r="H1818" s="564">
        <v>0</v>
      </c>
      <c r="I1818" s="564">
        <v>0</v>
      </c>
      <c r="J1818" s="564">
        <v>0</v>
      </c>
      <c r="K1818" s="564">
        <v>0</v>
      </c>
      <c r="L1818" s="564">
        <v>0</v>
      </c>
      <c r="M1818" s="564">
        <v>0</v>
      </c>
      <c r="N1818" s="564">
        <v>0</v>
      </c>
      <c r="O1818" s="564">
        <v>0</v>
      </c>
      <c r="P1818" s="564">
        <v>0</v>
      </c>
      <c r="Q1818" s="564">
        <v>0</v>
      </c>
      <c r="R1818" s="564">
        <v>0</v>
      </c>
      <c r="S1818" s="564">
        <v>0</v>
      </c>
      <c r="T1818" s="564">
        <v>0</v>
      </c>
      <c r="U1818" s="564">
        <v>0</v>
      </c>
      <c r="V1818" s="564">
        <v>0</v>
      </c>
      <c r="W1818" s="564">
        <v>0</v>
      </c>
      <c r="X1818" s="564">
        <v>0</v>
      </c>
      <c r="Y1818" s="564">
        <v>0</v>
      </c>
      <c r="Z1818" s="564">
        <v>0</v>
      </c>
      <c r="AA1818" s="564">
        <v>0</v>
      </c>
      <c r="AB1818" s="564">
        <v>0</v>
      </c>
      <c r="AC1818" s="564">
        <v>0</v>
      </c>
      <c r="AD1818" s="564">
        <v>0</v>
      </c>
      <c r="AE1818" s="564">
        <v>0</v>
      </c>
      <c r="AF1818" s="564">
        <v>0</v>
      </c>
      <c r="AG1818" s="564">
        <v>0</v>
      </c>
      <c r="AH1818" s="564">
        <v>0</v>
      </c>
      <c r="AI1818" s="564">
        <v>0</v>
      </c>
      <c r="AJ1818" s="564">
        <v>0</v>
      </c>
      <c r="AK1818" s="564">
        <v>0</v>
      </c>
    </row>
    <row r="1819" spans="1:37">
      <c r="A1819">
        <v>1815</v>
      </c>
      <c r="B1819" s="564">
        <f t="shared" ca="1" si="174"/>
        <v>20</v>
      </c>
      <c r="C1819" s="564">
        <f t="shared" ca="1" si="169"/>
        <v>400</v>
      </c>
      <c r="D1819" s="564">
        <f t="shared" ca="1" si="172"/>
        <v>20</v>
      </c>
      <c r="E1819" s="564">
        <f t="shared" ca="1" si="170"/>
        <v>0</v>
      </c>
      <c r="F1819" s="564">
        <f t="shared" ca="1" si="173"/>
        <v>1</v>
      </c>
      <c r="G1819" s="564">
        <f t="shared" ca="1" si="171"/>
        <v>-3.8661669569261723</v>
      </c>
      <c r="H1819" s="564">
        <v>1</v>
      </c>
      <c r="I1819" s="564">
        <v>1</v>
      </c>
      <c r="J1819" s="564">
        <v>1</v>
      </c>
      <c r="K1819" s="564">
        <v>1</v>
      </c>
      <c r="L1819" s="564">
        <v>1</v>
      </c>
      <c r="M1819" s="564">
        <v>1</v>
      </c>
      <c r="N1819" s="564">
        <v>1</v>
      </c>
      <c r="O1819" s="564">
        <v>1</v>
      </c>
      <c r="P1819" s="564">
        <v>1</v>
      </c>
      <c r="Q1819" s="564">
        <v>1</v>
      </c>
      <c r="R1819" s="564">
        <v>1</v>
      </c>
      <c r="S1819" s="564">
        <v>1</v>
      </c>
      <c r="T1819" s="564">
        <v>1</v>
      </c>
      <c r="U1819" s="564">
        <v>1</v>
      </c>
      <c r="V1819" s="564">
        <v>1</v>
      </c>
      <c r="W1819" s="564">
        <v>1</v>
      </c>
      <c r="X1819" s="564">
        <v>1</v>
      </c>
      <c r="Y1819" s="564">
        <v>1</v>
      </c>
      <c r="Z1819" s="564">
        <v>1</v>
      </c>
      <c r="AA1819" s="564">
        <v>1</v>
      </c>
      <c r="AB1819" s="564">
        <v>1</v>
      </c>
      <c r="AC1819" s="564">
        <v>1</v>
      </c>
      <c r="AD1819" s="564">
        <v>1</v>
      </c>
      <c r="AE1819" s="564">
        <v>1</v>
      </c>
      <c r="AF1819" s="564">
        <v>1</v>
      </c>
      <c r="AG1819" s="564">
        <v>1</v>
      </c>
      <c r="AH1819" s="564">
        <v>1</v>
      </c>
      <c r="AI1819" s="564">
        <v>1</v>
      </c>
      <c r="AJ1819" s="564">
        <v>1</v>
      </c>
      <c r="AK1819" s="564">
        <v>1</v>
      </c>
    </row>
    <row r="1820" spans="1:37">
      <c r="A1820">
        <v>1816</v>
      </c>
      <c r="B1820" s="564">
        <f t="shared" ca="1" si="174"/>
        <v>20</v>
      </c>
      <c r="C1820" s="564">
        <f t="shared" ca="1" si="169"/>
        <v>400</v>
      </c>
      <c r="D1820" s="564">
        <f t="shared" ca="1" si="172"/>
        <v>20</v>
      </c>
      <c r="E1820" s="564">
        <f t="shared" ca="1" si="170"/>
        <v>0</v>
      </c>
      <c r="F1820" s="564">
        <f t="shared" ca="1" si="173"/>
        <v>1</v>
      </c>
      <c r="G1820" s="564">
        <f t="shared" ca="1" si="171"/>
        <v>-0.29615710151164576</v>
      </c>
      <c r="H1820" s="564">
        <v>1</v>
      </c>
      <c r="I1820" s="564">
        <v>1</v>
      </c>
      <c r="J1820" s="564">
        <v>1</v>
      </c>
      <c r="K1820" s="564">
        <v>1</v>
      </c>
      <c r="L1820" s="564">
        <v>1</v>
      </c>
      <c r="M1820" s="564">
        <v>1</v>
      </c>
      <c r="N1820" s="564">
        <v>1</v>
      </c>
      <c r="O1820" s="564">
        <v>1</v>
      </c>
      <c r="P1820" s="564">
        <v>1</v>
      </c>
      <c r="Q1820" s="564">
        <v>1</v>
      </c>
      <c r="R1820" s="564">
        <v>1</v>
      </c>
      <c r="S1820" s="564">
        <v>1</v>
      </c>
      <c r="T1820" s="564">
        <v>1</v>
      </c>
      <c r="U1820" s="564">
        <v>1</v>
      </c>
      <c r="V1820" s="564">
        <v>1</v>
      </c>
      <c r="W1820" s="564">
        <v>1</v>
      </c>
      <c r="X1820" s="564">
        <v>1</v>
      </c>
      <c r="Y1820" s="564">
        <v>1</v>
      </c>
      <c r="Z1820" s="564">
        <v>1</v>
      </c>
      <c r="AA1820" s="564">
        <v>1</v>
      </c>
      <c r="AB1820" s="564">
        <v>1</v>
      </c>
      <c r="AC1820" s="564">
        <v>1</v>
      </c>
      <c r="AD1820" s="564">
        <v>1</v>
      </c>
      <c r="AE1820" s="564">
        <v>1</v>
      </c>
      <c r="AF1820" s="564">
        <v>1</v>
      </c>
      <c r="AG1820" s="564">
        <v>1</v>
      </c>
      <c r="AH1820" s="564">
        <v>1</v>
      </c>
      <c r="AI1820" s="564">
        <v>1</v>
      </c>
      <c r="AJ1820" s="564">
        <v>1</v>
      </c>
      <c r="AK1820" s="564">
        <v>1</v>
      </c>
    </row>
    <row r="1821" spans="1:37">
      <c r="A1821">
        <v>1817</v>
      </c>
      <c r="B1821" s="564">
        <f t="shared" ca="1" si="174"/>
        <v>0</v>
      </c>
      <c r="C1821" s="564">
        <f t="shared" ca="1" si="169"/>
        <v>0</v>
      </c>
      <c r="D1821" s="564">
        <f t="shared" ca="1" si="172"/>
        <v>0</v>
      </c>
      <c r="E1821" s="564">
        <f t="shared" ca="1" si="170"/>
        <v>0</v>
      </c>
      <c r="F1821" s="564">
        <f t="shared" ca="1" si="173"/>
        <v>1</v>
      </c>
      <c r="G1821" s="564">
        <f t="shared" ca="1" si="171"/>
        <v>3.1610565724533886</v>
      </c>
      <c r="H1821" s="564">
        <v>0</v>
      </c>
      <c r="I1821" s="564">
        <v>0</v>
      </c>
      <c r="J1821" s="564">
        <v>0</v>
      </c>
      <c r="K1821" s="564">
        <v>0</v>
      </c>
      <c r="L1821" s="564">
        <v>0</v>
      </c>
      <c r="M1821" s="564">
        <v>0</v>
      </c>
      <c r="N1821" s="564">
        <v>0</v>
      </c>
      <c r="O1821" s="564">
        <v>0</v>
      </c>
      <c r="P1821" s="564">
        <v>0</v>
      </c>
      <c r="Q1821" s="564">
        <v>0</v>
      </c>
      <c r="R1821" s="564">
        <v>0</v>
      </c>
      <c r="S1821" s="564">
        <v>0</v>
      </c>
      <c r="T1821" s="564">
        <v>0</v>
      </c>
      <c r="U1821" s="564">
        <v>0</v>
      </c>
      <c r="V1821" s="564">
        <v>0</v>
      </c>
      <c r="W1821" s="564">
        <v>0</v>
      </c>
      <c r="X1821" s="564">
        <v>0</v>
      </c>
      <c r="Y1821" s="564">
        <v>0</v>
      </c>
      <c r="Z1821" s="564">
        <v>0</v>
      </c>
      <c r="AA1821" s="564">
        <v>0</v>
      </c>
      <c r="AB1821" s="564">
        <v>0</v>
      </c>
      <c r="AC1821" s="564">
        <v>0</v>
      </c>
      <c r="AD1821" s="564">
        <v>0</v>
      </c>
      <c r="AE1821" s="564">
        <v>0</v>
      </c>
      <c r="AF1821" s="564">
        <v>0</v>
      </c>
      <c r="AG1821" s="564">
        <v>0</v>
      </c>
      <c r="AH1821" s="564">
        <v>0</v>
      </c>
      <c r="AI1821" s="564">
        <v>0</v>
      </c>
      <c r="AJ1821" s="564">
        <v>0</v>
      </c>
      <c r="AK1821" s="564">
        <v>0</v>
      </c>
    </row>
    <row r="1822" spans="1:37">
      <c r="A1822">
        <v>1818</v>
      </c>
      <c r="B1822" s="564">
        <f t="shared" ca="1" si="174"/>
        <v>0</v>
      </c>
      <c r="C1822" s="564">
        <f t="shared" ca="1" si="169"/>
        <v>0</v>
      </c>
      <c r="D1822" s="564">
        <f t="shared" ca="1" si="172"/>
        <v>0</v>
      </c>
      <c r="E1822" s="564">
        <f t="shared" ca="1" si="170"/>
        <v>0</v>
      </c>
      <c r="F1822" s="564">
        <f t="shared" ca="1" si="173"/>
        <v>1</v>
      </c>
      <c r="G1822" s="564">
        <f t="shared" ca="1" si="171"/>
        <v>-0.82314004866841617</v>
      </c>
      <c r="H1822" s="564">
        <v>0</v>
      </c>
      <c r="I1822" s="564">
        <v>0</v>
      </c>
      <c r="J1822" s="564">
        <v>0</v>
      </c>
      <c r="K1822" s="564">
        <v>0</v>
      </c>
      <c r="L1822" s="564">
        <v>0</v>
      </c>
      <c r="M1822" s="564">
        <v>0</v>
      </c>
      <c r="N1822" s="564">
        <v>0</v>
      </c>
      <c r="O1822" s="564">
        <v>0</v>
      </c>
      <c r="P1822" s="564">
        <v>0</v>
      </c>
      <c r="Q1822" s="564">
        <v>0</v>
      </c>
      <c r="R1822" s="564">
        <v>0</v>
      </c>
      <c r="S1822" s="564">
        <v>0</v>
      </c>
      <c r="T1822" s="564">
        <v>0</v>
      </c>
      <c r="U1822" s="564">
        <v>0</v>
      </c>
      <c r="V1822" s="564">
        <v>0</v>
      </c>
      <c r="W1822" s="564">
        <v>0</v>
      </c>
      <c r="X1822" s="564">
        <v>0</v>
      </c>
      <c r="Y1822" s="564">
        <v>0</v>
      </c>
      <c r="Z1822" s="564">
        <v>0</v>
      </c>
      <c r="AA1822" s="564">
        <v>0</v>
      </c>
      <c r="AB1822" s="564">
        <v>0</v>
      </c>
      <c r="AC1822" s="564">
        <v>0</v>
      </c>
      <c r="AD1822" s="564">
        <v>0</v>
      </c>
      <c r="AE1822" s="564">
        <v>0</v>
      </c>
      <c r="AF1822" s="564">
        <v>0</v>
      </c>
      <c r="AG1822" s="564">
        <v>0</v>
      </c>
      <c r="AH1822" s="564">
        <v>0</v>
      </c>
      <c r="AI1822" s="564">
        <v>0</v>
      </c>
      <c r="AJ1822" s="564">
        <v>0</v>
      </c>
      <c r="AK1822" s="564">
        <v>0</v>
      </c>
    </row>
    <row r="1823" spans="1:37">
      <c r="A1823">
        <v>1819</v>
      </c>
      <c r="B1823" s="564">
        <f t="shared" ca="1" si="174"/>
        <v>20</v>
      </c>
      <c r="C1823" s="564">
        <f t="shared" ca="1" si="169"/>
        <v>400</v>
      </c>
      <c r="D1823" s="564">
        <f t="shared" ca="1" si="172"/>
        <v>20</v>
      </c>
      <c r="E1823" s="564">
        <f t="shared" ca="1" si="170"/>
        <v>0</v>
      </c>
      <c r="F1823" s="564">
        <f t="shared" ca="1" si="173"/>
        <v>1</v>
      </c>
      <c r="G1823" s="564">
        <f t="shared" ca="1" si="171"/>
        <v>5.3590569705898066</v>
      </c>
      <c r="H1823" s="564">
        <v>1</v>
      </c>
      <c r="I1823" s="564">
        <v>1</v>
      </c>
      <c r="J1823" s="564">
        <v>1</v>
      </c>
      <c r="K1823" s="564">
        <v>1</v>
      </c>
      <c r="L1823" s="564">
        <v>1</v>
      </c>
      <c r="M1823" s="564">
        <v>1</v>
      </c>
      <c r="N1823" s="564">
        <v>1</v>
      </c>
      <c r="O1823" s="564">
        <v>1</v>
      </c>
      <c r="P1823" s="564">
        <v>1</v>
      </c>
      <c r="Q1823" s="564">
        <v>1</v>
      </c>
      <c r="R1823" s="564">
        <v>1</v>
      </c>
      <c r="S1823" s="564">
        <v>1</v>
      </c>
      <c r="T1823" s="564">
        <v>1</v>
      </c>
      <c r="U1823" s="564">
        <v>1</v>
      </c>
      <c r="V1823" s="564">
        <v>1</v>
      </c>
      <c r="W1823" s="564">
        <v>1</v>
      </c>
      <c r="X1823" s="564">
        <v>1</v>
      </c>
      <c r="Y1823" s="564">
        <v>1</v>
      </c>
      <c r="Z1823" s="564">
        <v>1</v>
      </c>
      <c r="AA1823" s="564">
        <v>1</v>
      </c>
      <c r="AB1823" s="564">
        <v>1</v>
      </c>
      <c r="AC1823" s="564">
        <v>1</v>
      </c>
      <c r="AD1823" s="564">
        <v>1</v>
      </c>
      <c r="AE1823" s="564">
        <v>1</v>
      </c>
      <c r="AF1823" s="564">
        <v>1</v>
      </c>
      <c r="AG1823" s="564">
        <v>1</v>
      </c>
      <c r="AH1823" s="564">
        <v>1</v>
      </c>
      <c r="AI1823" s="564">
        <v>1</v>
      </c>
      <c r="AJ1823" s="564">
        <v>1</v>
      </c>
      <c r="AK1823" s="564">
        <v>1</v>
      </c>
    </row>
    <row r="1824" spans="1:37">
      <c r="A1824">
        <v>1820</v>
      </c>
      <c r="B1824" s="564">
        <f t="shared" ca="1" si="174"/>
        <v>0</v>
      </c>
      <c r="C1824" s="564">
        <f t="shared" ca="1" si="169"/>
        <v>0</v>
      </c>
      <c r="D1824" s="564">
        <f t="shared" ca="1" si="172"/>
        <v>0</v>
      </c>
      <c r="E1824" s="564">
        <f t="shared" ca="1" si="170"/>
        <v>0</v>
      </c>
      <c r="F1824" s="564">
        <f t="shared" ca="1" si="173"/>
        <v>1</v>
      </c>
      <c r="G1824" s="564">
        <f t="shared" ca="1" si="171"/>
        <v>1.5797183903335748</v>
      </c>
      <c r="H1824" s="564">
        <v>0</v>
      </c>
      <c r="I1824" s="564">
        <v>0</v>
      </c>
      <c r="J1824" s="564">
        <v>0</v>
      </c>
      <c r="K1824" s="564">
        <v>0</v>
      </c>
      <c r="L1824" s="564">
        <v>0</v>
      </c>
      <c r="M1824" s="564">
        <v>0</v>
      </c>
      <c r="N1824" s="564">
        <v>0</v>
      </c>
      <c r="O1824" s="564">
        <v>0</v>
      </c>
      <c r="P1824" s="564">
        <v>0</v>
      </c>
      <c r="Q1824" s="564">
        <v>0</v>
      </c>
      <c r="R1824" s="564">
        <v>0</v>
      </c>
      <c r="S1824" s="564">
        <v>0</v>
      </c>
      <c r="T1824" s="564">
        <v>0</v>
      </c>
      <c r="U1824" s="564">
        <v>0</v>
      </c>
      <c r="V1824" s="564">
        <v>0</v>
      </c>
      <c r="W1824" s="564">
        <v>0</v>
      </c>
      <c r="X1824" s="564">
        <v>0</v>
      </c>
      <c r="Y1824" s="564">
        <v>0</v>
      </c>
      <c r="Z1824" s="564">
        <v>0</v>
      </c>
      <c r="AA1824" s="564">
        <v>0</v>
      </c>
      <c r="AB1824" s="564">
        <v>0</v>
      </c>
      <c r="AC1824" s="564">
        <v>0</v>
      </c>
      <c r="AD1824" s="564">
        <v>0</v>
      </c>
      <c r="AE1824" s="564">
        <v>0</v>
      </c>
      <c r="AF1824" s="564">
        <v>0</v>
      </c>
      <c r="AG1824" s="564">
        <v>0</v>
      </c>
      <c r="AH1824" s="564">
        <v>0</v>
      </c>
      <c r="AI1824" s="564">
        <v>0</v>
      </c>
      <c r="AJ1824" s="564">
        <v>0</v>
      </c>
      <c r="AK1824" s="564">
        <v>0</v>
      </c>
    </row>
    <row r="1825" spans="1:37">
      <c r="A1825">
        <v>1821</v>
      </c>
      <c r="B1825" s="564">
        <f t="shared" ca="1" si="174"/>
        <v>20</v>
      </c>
      <c r="C1825" s="564">
        <f t="shared" ca="1" si="169"/>
        <v>400</v>
      </c>
      <c r="D1825" s="564">
        <f t="shared" ca="1" si="172"/>
        <v>20</v>
      </c>
      <c r="E1825" s="564">
        <f t="shared" ca="1" si="170"/>
        <v>0</v>
      </c>
      <c r="F1825" s="564">
        <f t="shared" ca="1" si="173"/>
        <v>1</v>
      </c>
      <c r="G1825" s="564">
        <f t="shared" ca="1" si="171"/>
        <v>5.9371830780119215</v>
      </c>
      <c r="H1825" s="564">
        <v>1</v>
      </c>
      <c r="I1825" s="564">
        <v>1</v>
      </c>
      <c r="J1825" s="564">
        <v>1</v>
      </c>
      <c r="K1825" s="564">
        <v>1</v>
      </c>
      <c r="L1825" s="564">
        <v>1</v>
      </c>
      <c r="M1825" s="564">
        <v>1</v>
      </c>
      <c r="N1825" s="564">
        <v>1</v>
      </c>
      <c r="O1825" s="564">
        <v>1</v>
      </c>
      <c r="P1825" s="564">
        <v>1</v>
      </c>
      <c r="Q1825" s="564">
        <v>1</v>
      </c>
      <c r="R1825" s="564">
        <v>1</v>
      </c>
      <c r="S1825" s="564">
        <v>1</v>
      </c>
      <c r="T1825" s="564">
        <v>1</v>
      </c>
      <c r="U1825" s="564">
        <v>1</v>
      </c>
      <c r="V1825" s="564">
        <v>1</v>
      </c>
      <c r="W1825" s="564">
        <v>1</v>
      </c>
      <c r="X1825" s="564">
        <v>1</v>
      </c>
      <c r="Y1825" s="564">
        <v>1</v>
      </c>
      <c r="Z1825" s="564">
        <v>1</v>
      </c>
      <c r="AA1825" s="564">
        <v>1</v>
      </c>
      <c r="AB1825" s="564">
        <v>1</v>
      </c>
      <c r="AC1825" s="564">
        <v>1</v>
      </c>
      <c r="AD1825" s="564">
        <v>1</v>
      </c>
      <c r="AE1825" s="564">
        <v>1</v>
      </c>
      <c r="AF1825" s="564">
        <v>1</v>
      </c>
      <c r="AG1825" s="564">
        <v>1</v>
      </c>
      <c r="AH1825" s="564">
        <v>1</v>
      </c>
      <c r="AI1825" s="564">
        <v>1</v>
      </c>
      <c r="AJ1825" s="564">
        <v>1</v>
      </c>
      <c r="AK1825" s="564">
        <v>1</v>
      </c>
    </row>
    <row r="1826" spans="1:37">
      <c r="A1826">
        <v>1822</v>
      </c>
      <c r="B1826" s="564">
        <f t="shared" ca="1" si="174"/>
        <v>0</v>
      </c>
      <c r="C1826" s="564">
        <f t="shared" ca="1" si="169"/>
        <v>0</v>
      </c>
      <c r="D1826" s="564">
        <f t="shared" ca="1" si="172"/>
        <v>0</v>
      </c>
      <c r="E1826" s="564">
        <f t="shared" ca="1" si="170"/>
        <v>0</v>
      </c>
      <c r="F1826" s="564">
        <f t="shared" ca="1" si="173"/>
        <v>1</v>
      </c>
      <c r="G1826" s="564">
        <f t="shared" ca="1" si="171"/>
        <v>-4.6774770813283926</v>
      </c>
      <c r="H1826" s="564">
        <v>0</v>
      </c>
      <c r="I1826" s="564">
        <v>0</v>
      </c>
      <c r="J1826" s="564">
        <v>0</v>
      </c>
      <c r="K1826" s="564">
        <v>0</v>
      </c>
      <c r="L1826" s="564">
        <v>0</v>
      </c>
      <c r="M1826" s="564">
        <v>0</v>
      </c>
      <c r="N1826" s="564">
        <v>0</v>
      </c>
      <c r="O1826" s="564">
        <v>0</v>
      </c>
      <c r="P1826" s="564">
        <v>0</v>
      </c>
      <c r="Q1826" s="564">
        <v>0</v>
      </c>
      <c r="R1826" s="564">
        <v>0</v>
      </c>
      <c r="S1826" s="564">
        <v>0</v>
      </c>
      <c r="T1826" s="564">
        <v>0</v>
      </c>
      <c r="U1826" s="564">
        <v>0</v>
      </c>
      <c r="V1826" s="564">
        <v>0</v>
      </c>
      <c r="W1826" s="564">
        <v>0</v>
      </c>
      <c r="X1826" s="564">
        <v>0</v>
      </c>
      <c r="Y1826" s="564">
        <v>0</v>
      </c>
      <c r="Z1826" s="564">
        <v>0</v>
      </c>
      <c r="AA1826" s="564">
        <v>0</v>
      </c>
      <c r="AB1826" s="564">
        <v>0</v>
      </c>
      <c r="AC1826" s="564">
        <v>0</v>
      </c>
      <c r="AD1826" s="564">
        <v>0</v>
      </c>
      <c r="AE1826" s="564">
        <v>0</v>
      </c>
      <c r="AF1826" s="564">
        <v>0</v>
      </c>
      <c r="AG1826" s="564">
        <v>0</v>
      </c>
      <c r="AH1826" s="564">
        <v>0</v>
      </c>
      <c r="AI1826" s="564">
        <v>0</v>
      </c>
      <c r="AJ1826" s="564">
        <v>0</v>
      </c>
      <c r="AK1826" s="564">
        <v>0</v>
      </c>
    </row>
    <row r="1827" spans="1:37">
      <c r="A1827">
        <v>1823</v>
      </c>
      <c r="B1827" s="564">
        <f t="shared" ca="1" si="174"/>
        <v>20</v>
      </c>
      <c r="C1827" s="564">
        <f t="shared" ca="1" si="169"/>
        <v>400</v>
      </c>
      <c r="D1827" s="564">
        <f t="shared" ca="1" si="172"/>
        <v>20</v>
      </c>
      <c r="E1827" s="564">
        <f t="shared" ca="1" si="170"/>
        <v>0</v>
      </c>
      <c r="F1827" s="564">
        <f t="shared" ca="1" si="173"/>
        <v>1</v>
      </c>
      <c r="G1827" s="564">
        <f t="shared" ca="1" si="171"/>
        <v>-5.8454035038430678</v>
      </c>
      <c r="H1827" s="564">
        <v>1</v>
      </c>
      <c r="I1827" s="564">
        <v>1</v>
      </c>
      <c r="J1827" s="564">
        <v>1</v>
      </c>
      <c r="K1827" s="564">
        <v>1</v>
      </c>
      <c r="L1827" s="564">
        <v>1</v>
      </c>
      <c r="M1827" s="564">
        <v>1</v>
      </c>
      <c r="N1827" s="564">
        <v>1</v>
      </c>
      <c r="O1827" s="564">
        <v>1</v>
      </c>
      <c r="P1827" s="564">
        <v>1</v>
      </c>
      <c r="Q1827" s="564">
        <v>1</v>
      </c>
      <c r="R1827" s="564">
        <v>1</v>
      </c>
      <c r="S1827" s="564">
        <v>1</v>
      </c>
      <c r="T1827" s="564">
        <v>1</v>
      </c>
      <c r="U1827" s="564">
        <v>1</v>
      </c>
      <c r="V1827" s="564">
        <v>1</v>
      </c>
      <c r="W1827" s="564">
        <v>1</v>
      </c>
      <c r="X1827" s="564">
        <v>1</v>
      </c>
      <c r="Y1827" s="564">
        <v>1</v>
      </c>
      <c r="Z1827" s="564">
        <v>1</v>
      </c>
      <c r="AA1827" s="564">
        <v>1</v>
      </c>
      <c r="AB1827" s="564">
        <v>1</v>
      </c>
      <c r="AC1827" s="564">
        <v>1</v>
      </c>
      <c r="AD1827" s="564">
        <v>1</v>
      </c>
      <c r="AE1827" s="564">
        <v>1</v>
      </c>
      <c r="AF1827" s="564">
        <v>1</v>
      </c>
      <c r="AG1827" s="564">
        <v>1</v>
      </c>
      <c r="AH1827" s="564">
        <v>1</v>
      </c>
      <c r="AI1827" s="564">
        <v>1</v>
      </c>
      <c r="AJ1827" s="564">
        <v>1</v>
      </c>
      <c r="AK1827" s="564">
        <v>1</v>
      </c>
    </row>
    <row r="1828" spans="1:37">
      <c r="A1828">
        <v>1824</v>
      </c>
      <c r="B1828" s="564">
        <f t="shared" ca="1" si="174"/>
        <v>20</v>
      </c>
      <c r="C1828" s="564">
        <f t="shared" ca="1" si="169"/>
        <v>400</v>
      </c>
      <c r="D1828" s="564">
        <f t="shared" ca="1" si="172"/>
        <v>20</v>
      </c>
      <c r="E1828" s="564">
        <f t="shared" ca="1" si="170"/>
        <v>0</v>
      </c>
      <c r="F1828" s="564">
        <f t="shared" ca="1" si="173"/>
        <v>1</v>
      </c>
      <c r="G1828" s="564">
        <f t="shared" ca="1" si="171"/>
        <v>6.5023712484195624</v>
      </c>
      <c r="H1828" s="564">
        <v>1</v>
      </c>
      <c r="I1828" s="564">
        <v>1</v>
      </c>
      <c r="J1828" s="564">
        <v>1</v>
      </c>
      <c r="K1828" s="564">
        <v>1</v>
      </c>
      <c r="L1828" s="564">
        <v>1</v>
      </c>
      <c r="M1828" s="564">
        <v>1</v>
      </c>
      <c r="N1828" s="564">
        <v>1</v>
      </c>
      <c r="O1828" s="564">
        <v>1</v>
      </c>
      <c r="P1828" s="564">
        <v>1</v>
      </c>
      <c r="Q1828" s="564">
        <v>1</v>
      </c>
      <c r="R1828" s="564">
        <v>1</v>
      </c>
      <c r="S1828" s="564">
        <v>1</v>
      </c>
      <c r="T1828" s="564">
        <v>1</v>
      </c>
      <c r="U1828" s="564">
        <v>1</v>
      </c>
      <c r="V1828" s="564">
        <v>1</v>
      </c>
      <c r="W1828" s="564">
        <v>1</v>
      </c>
      <c r="X1828" s="564">
        <v>1</v>
      </c>
      <c r="Y1828" s="564">
        <v>1</v>
      </c>
      <c r="Z1828" s="564">
        <v>1</v>
      </c>
      <c r="AA1828" s="564">
        <v>1</v>
      </c>
      <c r="AB1828" s="564">
        <v>1</v>
      </c>
      <c r="AC1828" s="564">
        <v>1</v>
      </c>
      <c r="AD1828" s="564">
        <v>1</v>
      </c>
      <c r="AE1828" s="564">
        <v>1</v>
      </c>
      <c r="AF1828" s="564">
        <v>1</v>
      </c>
      <c r="AG1828" s="564">
        <v>1</v>
      </c>
      <c r="AH1828" s="564">
        <v>1</v>
      </c>
      <c r="AI1828" s="564">
        <v>1</v>
      </c>
      <c r="AJ1828" s="564">
        <v>1</v>
      </c>
      <c r="AK1828" s="564">
        <v>1</v>
      </c>
    </row>
    <row r="1829" spans="1:37">
      <c r="A1829">
        <v>1825</v>
      </c>
      <c r="B1829" s="564">
        <f t="shared" ca="1" si="174"/>
        <v>0</v>
      </c>
      <c r="C1829" s="564">
        <f t="shared" ca="1" si="169"/>
        <v>0</v>
      </c>
      <c r="D1829" s="564">
        <f t="shared" ca="1" si="172"/>
        <v>0</v>
      </c>
      <c r="E1829" s="564">
        <f t="shared" ca="1" si="170"/>
        <v>0</v>
      </c>
      <c r="F1829" s="564">
        <f t="shared" ca="1" si="173"/>
        <v>1</v>
      </c>
      <c r="G1829" s="564">
        <f t="shared" ca="1" si="171"/>
        <v>-0.25190522371047286</v>
      </c>
      <c r="H1829" s="564">
        <v>0</v>
      </c>
      <c r="I1829" s="564">
        <v>0</v>
      </c>
      <c r="J1829" s="564">
        <v>0</v>
      </c>
      <c r="K1829" s="564">
        <v>0</v>
      </c>
      <c r="L1829" s="564">
        <v>0</v>
      </c>
      <c r="M1829" s="564">
        <v>0</v>
      </c>
      <c r="N1829" s="564">
        <v>0</v>
      </c>
      <c r="O1829" s="564">
        <v>0</v>
      </c>
      <c r="P1829" s="564">
        <v>0</v>
      </c>
      <c r="Q1829" s="564">
        <v>0</v>
      </c>
      <c r="R1829" s="564">
        <v>0</v>
      </c>
      <c r="S1829" s="564">
        <v>0</v>
      </c>
      <c r="T1829" s="564">
        <v>0</v>
      </c>
      <c r="U1829" s="564">
        <v>0</v>
      </c>
      <c r="V1829" s="564">
        <v>0</v>
      </c>
      <c r="W1829" s="564">
        <v>0</v>
      </c>
      <c r="X1829" s="564">
        <v>0</v>
      </c>
      <c r="Y1829" s="564">
        <v>0</v>
      </c>
      <c r="Z1829" s="564">
        <v>0</v>
      </c>
      <c r="AA1829" s="564">
        <v>0</v>
      </c>
      <c r="AB1829" s="564">
        <v>0</v>
      </c>
      <c r="AC1829" s="564">
        <v>0</v>
      </c>
      <c r="AD1829" s="564">
        <v>0</v>
      </c>
      <c r="AE1829" s="564">
        <v>0</v>
      </c>
      <c r="AF1829" s="564">
        <v>0</v>
      </c>
      <c r="AG1829" s="564">
        <v>0</v>
      </c>
      <c r="AH1829" s="564">
        <v>0</v>
      </c>
      <c r="AI1829" s="564">
        <v>0</v>
      </c>
      <c r="AJ1829" s="564">
        <v>0</v>
      </c>
      <c r="AK1829" s="564">
        <v>0</v>
      </c>
    </row>
    <row r="1830" spans="1:37">
      <c r="A1830">
        <v>1826</v>
      </c>
      <c r="B1830" s="564">
        <f t="shared" ca="1" si="174"/>
        <v>20</v>
      </c>
      <c r="C1830" s="564">
        <f t="shared" ca="1" si="169"/>
        <v>400</v>
      </c>
      <c r="D1830" s="564">
        <f t="shared" ca="1" si="172"/>
        <v>20</v>
      </c>
      <c r="E1830" s="564">
        <f t="shared" ca="1" si="170"/>
        <v>0</v>
      </c>
      <c r="F1830" s="564">
        <f t="shared" ca="1" si="173"/>
        <v>1</v>
      </c>
      <c r="G1830" s="564">
        <f t="shared" ca="1" si="171"/>
        <v>-8.6015432782222465</v>
      </c>
      <c r="H1830" s="564">
        <v>1</v>
      </c>
      <c r="I1830" s="564">
        <v>1</v>
      </c>
      <c r="J1830" s="564">
        <v>1</v>
      </c>
      <c r="K1830" s="564">
        <v>1</v>
      </c>
      <c r="L1830" s="564">
        <v>1</v>
      </c>
      <c r="M1830" s="564">
        <v>1</v>
      </c>
      <c r="N1830" s="564">
        <v>1</v>
      </c>
      <c r="O1830" s="564">
        <v>1</v>
      </c>
      <c r="P1830" s="564">
        <v>1</v>
      </c>
      <c r="Q1830" s="564">
        <v>1</v>
      </c>
      <c r="R1830" s="564">
        <v>1</v>
      </c>
      <c r="S1830" s="564">
        <v>1</v>
      </c>
      <c r="T1830" s="564">
        <v>1</v>
      </c>
      <c r="U1830" s="564">
        <v>1</v>
      </c>
      <c r="V1830" s="564">
        <v>1</v>
      </c>
      <c r="W1830" s="564">
        <v>1</v>
      </c>
      <c r="X1830" s="564">
        <v>1</v>
      </c>
      <c r="Y1830" s="564">
        <v>1</v>
      </c>
      <c r="Z1830" s="564">
        <v>1</v>
      </c>
      <c r="AA1830" s="564">
        <v>1</v>
      </c>
      <c r="AB1830" s="564">
        <v>1</v>
      </c>
      <c r="AC1830" s="564">
        <v>1</v>
      </c>
      <c r="AD1830" s="564">
        <v>1</v>
      </c>
      <c r="AE1830" s="564">
        <v>1</v>
      </c>
      <c r="AF1830" s="564">
        <v>1</v>
      </c>
      <c r="AG1830" s="564">
        <v>1</v>
      </c>
      <c r="AH1830" s="564">
        <v>1</v>
      </c>
      <c r="AI1830" s="564">
        <v>1</v>
      </c>
      <c r="AJ1830" s="564">
        <v>1</v>
      </c>
      <c r="AK1830" s="564">
        <v>1</v>
      </c>
    </row>
    <row r="1831" spans="1:37">
      <c r="A1831">
        <v>1827</v>
      </c>
      <c r="B1831" s="564">
        <f t="shared" ca="1" si="174"/>
        <v>15</v>
      </c>
      <c r="C1831" s="564">
        <f t="shared" ca="1" si="169"/>
        <v>225</v>
      </c>
      <c r="D1831" s="564">
        <f t="shared" ca="1" si="172"/>
        <v>15</v>
      </c>
      <c r="E1831" s="564">
        <f t="shared" ca="1" si="170"/>
        <v>3.75</v>
      </c>
      <c r="F1831" s="564">
        <f t="shared" ca="1" si="173"/>
        <v>0.60526315789473684</v>
      </c>
      <c r="G1831" s="564">
        <f t="shared" ca="1" si="171"/>
        <v>-4.8639823428924576</v>
      </c>
      <c r="H1831" s="564">
        <v>1</v>
      </c>
      <c r="I1831" s="564">
        <v>1</v>
      </c>
      <c r="J1831" s="564">
        <v>0</v>
      </c>
      <c r="K1831" s="564">
        <v>1</v>
      </c>
      <c r="L1831" s="564">
        <v>1</v>
      </c>
      <c r="M1831" s="564">
        <v>1</v>
      </c>
      <c r="N1831" s="564">
        <v>0</v>
      </c>
      <c r="O1831" s="564">
        <v>0</v>
      </c>
      <c r="P1831" s="564">
        <v>1</v>
      </c>
      <c r="Q1831" s="564">
        <v>1</v>
      </c>
      <c r="R1831" s="564">
        <v>1</v>
      </c>
      <c r="S1831" s="564">
        <v>0</v>
      </c>
      <c r="T1831" s="564">
        <v>1</v>
      </c>
      <c r="U1831" s="564">
        <v>0</v>
      </c>
      <c r="V1831" s="564">
        <v>1</v>
      </c>
      <c r="W1831" s="564">
        <v>1</v>
      </c>
      <c r="X1831" s="564">
        <v>1</v>
      </c>
      <c r="Y1831" s="564">
        <v>1</v>
      </c>
      <c r="Z1831" s="564">
        <v>1</v>
      </c>
      <c r="AA1831" s="564">
        <v>1</v>
      </c>
      <c r="AB1831" s="564">
        <v>1</v>
      </c>
      <c r="AC1831" s="564">
        <v>0</v>
      </c>
      <c r="AD1831" s="564">
        <v>0</v>
      </c>
      <c r="AE1831" s="564">
        <v>1</v>
      </c>
      <c r="AF1831" s="564">
        <v>1</v>
      </c>
      <c r="AG1831" s="564">
        <v>1</v>
      </c>
      <c r="AH1831" s="564">
        <v>0</v>
      </c>
      <c r="AI1831" s="564">
        <v>1</v>
      </c>
      <c r="AJ1831" s="564">
        <v>0</v>
      </c>
      <c r="AK1831" s="564">
        <v>0</v>
      </c>
    </row>
    <row r="1832" spans="1:37">
      <c r="A1832">
        <v>1828</v>
      </c>
      <c r="B1832" s="564">
        <f t="shared" ca="1" si="174"/>
        <v>0</v>
      </c>
      <c r="C1832" s="564">
        <f t="shared" ca="1" si="169"/>
        <v>0</v>
      </c>
      <c r="D1832" s="564">
        <f t="shared" ca="1" si="172"/>
        <v>0</v>
      </c>
      <c r="E1832" s="564">
        <f t="shared" ca="1" si="170"/>
        <v>0</v>
      </c>
      <c r="F1832" s="564">
        <f t="shared" ca="1" si="173"/>
        <v>1</v>
      </c>
      <c r="G1832" s="564">
        <f t="shared" ca="1" si="171"/>
        <v>-2.8841377447927905</v>
      </c>
      <c r="H1832" s="564">
        <v>0</v>
      </c>
      <c r="I1832" s="564">
        <v>0</v>
      </c>
      <c r="J1832" s="564">
        <v>0</v>
      </c>
      <c r="K1832" s="564">
        <v>0</v>
      </c>
      <c r="L1832" s="564">
        <v>0</v>
      </c>
      <c r="M1832" s="564">
        <v>0</v>
      </c>
      <c r="N1832" s="564">
        <v>0</v>
      </c>
      <c r="O1832" s="564">
        <v>0</v>
      </c>
      <c r="P1832" s="564">
        <v>0</v>
      </c>
      <c r="Q1832" s="564">
        <v>0</v>
      </c>
      <c r="R1832" s="564">
        <v>0</v>
      </c>
      <c r="S1832" s="564">
        <v>0</v>
      </c>
      <c r="T1832" s="564">
        <v>0</v>
      </c>
      <c r="U1832" s="564">
        <v>0</v>
      </c>
      <c r="V1832" s="564">
        <v>0</v>
      </c>
      <c r="W1832" s="564">
        <v>0</v>
      </c>
      <c r="X1832" s="564">
        <v>0</v>
      </c>
      <c r="Y1832" s="564">
        <v>0</v>
      </c>
      <c r="Z1832" s="564">
        <v>0</v>
      </c>
      <c r="AA1832" s="564">
        <v>0</v>
      </c>
      <c r="AB1832" s="564">
        <v>0</v>
      </c>
      <c r="AC1832" s="564">
        <v>0</v>
      </c>
      <c r="AD1832" s="564">
        <v>0</v>
      </c>
      <c r="AE1832" s="564">
        <v>0</v>
      </c>
      <c r="AF1832" s="564">
        <v>0</v>
      </c>
      <c r="AG1832" s="564">
        <v>0</v>
      </c>
      <c r="AH1832" s="564">
        <v>0</v>
      </c>
      <c r="AI1832" s="564">
        <v>0</v>
      </c>
      <c r="AJ1832" s="564">
        <v>0</v>
      </c>
      <c r="AK1832" s="564">
        <v>0</v>
      </c>
    </row>
    <row r="1833" spans="1:37">
      <c r="A1833">
        <v>1829</v>
      </c>
      <c r="B1833" s="564">
        <f t="shared" ca="1" si="174"/>
        <v>0</v>
      </c>
      <c r="C1833" s="564">
        <f t="shared" ca="1" si="169"/>
        <v>0</v>
      </c>
      <c r="D1833" s="564">
        <f t="shared" ca="1" si="172"/>
        <v>0</v>
      </c>
      <c r="E1833" s="564">
        <f t="shared" ca="1" si="170"/>
        <v>0</v>
      </c>
      <c r="F1833" s="564">
        <f t="shared" ca="1" si="173"/>
        <v>1</v>
      </c>
      <c r="G1833" s="564">
        <f t="shared" ca="1" si="171"/>
        <v>-0.57262358583858708</v>
      </c>
      <c r="H1833" s="564">
        <v>0</v>
      </c>
      <c r="I1833" s="564">
        <v>0</v>
      </c>
      <c r="J1833" s="564">
        <v>0</v>
      </c>
      <c r="K1833" s="564">
        <v>0</v>
      </c>
      <c r="L1833" s="564">
        <v>0</v>
      </c>
      <c r="M1833" s="564">
        <v>0</v>
      </c>
      <c r="N1833" s="564">
        <v>0</v>
      </c>
      <c r="O1833" s="564">
        <v>0</v>
      </c>
      <c r="P1833" s="564">
        <v>0</v>
      </c>
      <c r="Q1833" s="564">
        <v>0</v>
      </c>
      <c r="R1833" s="564">
        <v>0</v>
      </c>
      <c r="S1833" s="564">
        <v>0</v>
      </c>
      <c r="T1833" s="564">
        <v>0</v>
      </c>
      <c r="U1833" s="564">
        <v>0</v>
      </c>
      <c r="V1833" s="564">
        <v>0</v>
      </c>
      <c r="W1833" s="564">
        <v>0</v>
      </c>
      <c r="X1833" s="564">
        <v>0</v>
      </c>
      <c r="Y1833" s="564">
        <v>0</v>
      </c>
      <c r="Z1833" s="564">
        <v>0</v>
      </c>
      <c r="AA1833" s="564">
        <v>0</v>
      </c>
      <c r="AB1833" s="564">
        <v>0</v>
      </c>
      <c r="AC1833" s="564">
        <v>0</v>
      </c>
      <c r="AD1833" s="564">
        <v>0</v>
      </c>
      <c r="AE1833" s="564">
        <v>0</v>
      </c>
      <c r="AF1833" s="564">
        <v>0</v>
      </c>
      <c r="AG1833" s="564">
        <v>0</v>
      </c>
      <c r="AH1833" s="564">
        <v>0</v>
      </c>
      <c r="AI1833" s="564">
        <v>0</v>
      </c>
      <c r="AJ1833" s="564">
        <v>0</v>
      </c>
      <c r="AK1833" s="564">
        <v>0</v>
      </c>
    </row>
    <row r="1834" spans="1:37">
      <c r="A1834">
        <v>1830</v>
      </c>
      <c r="B1834" s="564">
        <f t="shared" ca="1" si="174"/>
        <v>0</v>
      </c>
      <c r="C1834" s="564">
        <f t="shared" ca="1" si="169"/>
        <v>0</v>
      </c>
      <c r="D1834" s="564">
        <f t="shared" ca="1" si="172"/>
        <v>0</v>
      </c>
      <c r="E1834" s="564">
        <f t="shared" ca="1" si="170"/>
        <v>0</v>
      </c>
      <c r="F1834" s="564">
        <f t="shared" ca="1" si="173"/>
        <v>1</v>
      </c>
      <c r="G1834" s="564">
        <f t="shared" ca="1" si="171"/>
        <v>-1.0305120921029678</v>
      </c>
      <c r="H1834" s="564">
        <v>0</v>
      </c>
      <c r="I1834" s="564">
        <v>0</v>
      </c>
      <c r="J1834" s="564">
        <v>0</v>
      </c>
      <c r="K1834" s="564">
        <v>0</v>
      </c>
      <c r="L1834" s="564">
        <v>0</v>
      </c>
      <c r="M1834" s="564">
        <v>0</v>
      </c>
      <c r="N1834" s="564">
        <v>0</v>
      </c>
      <c r="O1834" s="564">
        <v>0</v>
      </c>
      <c r="P1834" s="564">
        <v>0</v>
      </c>
      <c r="Q1834" s="564">
        <v>0</v>
      </c>
      <c r="R1834" s="564">
        <v>0</v>
      </c>
      <c r="S1834" s="564">
        <v>0</v>
      </c>
      <c r="T1834" s="564">
        <v>0</v>
      </c>
      <c r="U1834" s="564">
        <v>0</v>
      </c>
      <c r="V1834" s="564">
        <v>0</v>
      </c>
      <c r="W1834" s="564">
        <v>0</v>
      </c>
      <c r="X1834" s="564">
        <v>0</v>
      </c>
      <c r="Y1834" s="564">
        <v>0</v>
      </c>
      <c r="Z1834" s="564">
        <v>0</v>
      </c>
      <c r="AA1834" s="564">
        <v>0</v>
      </c>
      <c r="AB1834" s="564">
        <v>0</v>
      </c>
      <c r="AC1834" s="564">
        <v>0</v>
      </c>
      <c r="AD1834" s="564">
        <v>0</v>
      </c>
      <c r="AE1834" s="564">
        <v>0</v>
      </c>
      <c r="AF1834" s="564">
        <v>0</v>
      </c>
      <c r="AG1834" s="564">
        <v>0</v>
      </c>
      <c r="AH1834" s="564">
        <v>0</v>
      </c>
      <c r="AI1834" s="564">
        <v>0</v>
      </c>
      <c r="AJ1834" s="564">
        <v>0</v>
      </c>
      <c r="AK1834" s="564">
        <v>0</v>
      </c>
    </row>
    <row r="1835" spans="1:37">
      <c r="A1835">
        <v>1831</v>
      </c>
      <c r="B1835" s="564">
        <f t="shared" ca="1" si="174"/>
        <v>3</v>
      </c>
      <c r="C1835" s="564">
        <f t="shared" ca="1" si="169"/>
        <v>9</v>
      </c>
      <c r="D1835" s="564">
        <f t="shared" ca="1" si="172"/>
        <v>3</v>
      </c>
      <c r="E1835" s="564">
        <f t="shared" ca="1" si="170"/>
        <v>2.5499999999999998</v>
      </c>
      <c r="F1835" s="564">
        <f t="shared" ca="1" si="173"/>
        <v>0.73157894736842111</v>
      </c>
      <c r="G1835" s="564">
        <f t="shared" ca="1" si="171"/>
        <v>6.6723654408209376E-2</v>
      </c>
      <c r="H1835" s="564">
        <v>0</v>
      </c>
      <c r="I1835" s="564">
        <v>0</v>
      </c>
      <c r="J1835" s="564">
        <v>0</v>
      </c>
      <c r="K1835" s="564">
        <v>0</v>
      </c>
      <c r="L1835" s="564">
        <v>0</v>
      </c>
      <c r="M1835" s="564">
        <v>1</v>
      </c>
      <c r="N1835" s="564">
        <v>0</v>
      </c>
      <c r="O1835" s="564">
        <v>0</v>
      </c>
      <c r="P1835" s="564">
        <v>1</v>
      </c>
      <c r="Q1835" s="564">
        <v>0</v>
      </c>
      <c r="R1835" s="564">
        <v>0</v>
      </c>
      <c r="S1835" s="564">
        <v>0</v>
      </c>
      <c r="T1835" s="564">
        <v>0</v>
      </c>
      <c r="U1835" s="564">
        <v>0</v>
      </c>
      <c r="V1835" s="564">
        <v>0</v>
      </c>
      <c r="W1835" s="564">
        <v>1</v>
      </c>
      <c r="X1835" s="564">
        <v>0</v>
      </c>
      <c r="Y1835" s="564">
        <v>0</v>
      </c>
      <c r="Z1835" s="564">
        <v>0</v>
      </c>
      <c r="AA1835" s="564">
        <v>0</v>
      </c>
      <c r="AB1835" s="564">
        <v>0</v>
      </c>
      <c r="AC1835" s="564">
        <v>0</v>
      </c>
      <c r="AD1835" s="564">
        <v>0</v>
      </c>
      <c r="AE1835" s="564">
        <v>1</v>
      </c>
      <c r="AF1835" s="564">
        <v>0</v>
      </c>
      <c r="AG1835" s="564">
        <v>0</v>
      </c>
      <c r="AH1835" s="564">
        <v>0</v>
      </c>
      <c r="AI1835" s="564">
        <v>0</v>
      </c>
      <c r="AJ1835" s="564">
        <v>0</v>
      </c>
      <c r="AK1835" s="564">
        <v>0</v>
      </c>
    </row>
    <row r="1836" spans="1:37">
      <c r="A1836">
        <v>1832</v>
      </c>
      <c r="B1836" s="564">
        <f t="shared" ca="1" si="174"/>
        <v>20</v>
      </c>
      <c r="C1836" s="564">
        <f t="shared" ca="1" si="169"/>
        <v>400</v>
      </c>
      <c r="D1836" s="564">
        <f t="shared" ca="1" si="172"/>
        <v>20</v>
      </c>
      <c r="E1836" s="564">
        <f t="shared" ca="1" si="170"/>
        <v>0</v>
      </c>
      <c r="F1836" s="564">
        <f t="shared" ca="1" si="173"/>
        <v>1</v>
      </c>
      <c r="G1836" s="564">
        <f t="shared" ca="1" si="171"/>
        <v>-2.4535849789037729</v>
      </c>
      <c r="H1836" s="564">
        <v>1</v>
      </c>
      <c r="I1836" s="564">
        <v>1</v>
      </c>
      <c r="J1836" s="564">
        <v>1</v>
      </c>
      <c r="K1836" s="564">
        <v>1</v>
      </c>
      <c r="L1836" s="564">
        <v>1</v>
      </c>
      <c r="M1836" s="564">
        <v>1</v>
      </c>
      <c r="N1836" s="564">
        <v>1</v>
      </c>
      <c r="O1836" s="564">
        <v>1</v>
      </c>
      <c r="P1836" s="564">
        <v>1</v>
      </c>
      <c r="Q1836" s="564">
        <v>1</v>
      </c>
      <c r="R1836" s="564">
        <v>1</v>
      </c>
      <c r="S1836" s="564">
        <v>1</v>
      </c>
      <c r="T1836" s="564">
        <v>1</v>
      </c>
      <c r="U1836" s="564">
        <v>1</v>
      </c>
      <c r="V1836" s="564">
        <v>1</v>
      </c>
      <c r="W1836" s="564">
        <v>1</v>
      </c>
      <c r="X1836" s="564">
        <v>1</v>
      </c>
      <c r="Y1836" s="564">
        <v>1</v>
      </c>
      <c r="Z1836" s="564">
        <v>1</v>
      </c>
      <c r="AA1836" s="564">
        <v>1</v>
      </c>
      <c r="AB1836" s="564">
        <v>1</v>
      </c>
      <c r="AC1836" s="564">
        <v>1</v>
      </c>
      <c r="AD1836" s="564">
        <v>1</v>
      </c>
      <c r="AE1836" s="564">
        <v>1</v>
      </c>
      <c r="AF1836" s="564">
        <v>1</v>
      </c>
      <c r="AG1836" s="564">
        <v>1</v>
      </c>
      <c r="AH1836" s="564">
        <v>1</v>
      </c>
      <c r="AI1836" s="564">
        <v>1</v>
      </c>
      <c r="AJ1836" s="564">
        <v>1</v>
      </c>
      <c r="AK1836" s="564">
        <v>1</v>
      </c>
    </row>
    <row r="1837" spans="1:37">
      <c r="A1837">
        <v>1833</v>
      </c>
      <c r="B1837" s="564">
        <f t="shared" ca="1" si="174"/>
        <v>0</v>
      </c>
      <c r="C1837" s="564">
        <f t="shared" ca="1" si="169"/>
        <v>0</v>
      </c>
      <c r="D1837" s="564">
        <f t="shared" ca="1" si="172"/>
        <v>0</v>
      </c>
      <c r="E1837" s="564">
        <f t="shared" ca="1" si="170"/>
        <v>0</v>
      </c>
      <c r="F1837" s="564">
        <f t="shared" ca="1" si="173"/>
        <v>1</v>
      </c>
      <c r="G1837" s="564">
        <f t="shared" ca="1" si="171"/>
        <v>-1.105638696927457</v>
      </c>
      <c r="H1837" s="564">
        <v>0</v>
      </c>
      <c r="I1837" s="564">
        <v>0</v>
      </c>
      <c r="J1837" s="564">
        <v>0</v>
      </c>
      <c r="K1837" s="564">
        <v>0</v>
      </c>
      <c r="L1837" s="564">
        <v>0</v>
      </c>
      <c r="M1837" s="564">
        <v>0</v>
      </c>
      <c r="N1837" s="564">
        <v>0</v>
      </c>
      <c r="O1837" s="564">
        <v>0</v>
      </c>
      <c r="P1837" s="564">
        <v>0</v>
      </c>
      <c r="Q1837" s="564">
        <v>0</v>
      </c>
      <c r="R1837" s="564">
        <v>0</v>
      </c>
      <c r="S1837" s="564">
        <v>0</v>
      </c>
      <c r="T1837" s="564">
        <v>0</v>
      </c>
      <c r="U1837" s="564">
        <v>0</v>
      </c>
      <c r="V1837" s="564">
        <v>0</v>
      </c>
      <c r="W1837" s="564">
        <v>0</v>
      </c>
      <c r="X1837" s="564">
        <v>0</v>
      </c>
      <c r="Y1837" s="564">
        <v>0</v>
      </c>
      <c r="Z1837" s="564">
        <v>0</v>
      </c>
      <c r="AA1837" s="564">
        <v>0</v>
      </c>
      <c r="AB1837" s="564">
        <v>0</v>
      </c>
      <c r="AC1837" s="564">
        <v>0</v>
      </c>
      <c r="AD1837" s="564">
        <v>0</v>
      </c>
      <c r="AE1837" s="564">
        <v>0</v>
      </c>
      <c r="AF1837" s="564">
        <v>0</v>
      </c>
      <c r="AG1837" s="564">
        <v>0</v>
      </c>
      <c r="AH1837" s="564">
        <v>0</v>
      </c>
      <c r="AI1837" s="564">
        <v>0</v>
      </c>
      <c r="AJ1837" s="564">
        <v>0</v>
      </c>
      <c r="AK1837" s="564">
        <v>0</v>
      </c>
    </row>
    <row r="1838" spans="1:37">
      <c r="A1838">
        <v>1834</v>
      </c>
      <c r="B1838" s="564">
        <f t="shared" ca="1" si="174"/>
        <v>20</v>
      </c>
      <c r="C1838" s="564">
        <f t="shared" ca="1" si="169"/>
        <v>400</v>
      </c>
      <c r="D1838" s="564">
        <f t="shared" ca="1" si="172"/>
        <v>20</v>
      </c>
      <c r="E1838" s="564">
        <f t="shared" ca="1" si="170"/>
        <v>0</v>
      </c>
      <c r="F1838" s="564">
        <f t="shared" ca="1" si="173"/>
        <v>1</v>
      </c>
      <c r="G1838" s="564">
        <f t="shared" ca="1" si="171"/>
        <v>2.961108366708566</v>
      </c>
      <c r="H1838" s="564">
        <v>1</v>
      </c>
      <c r="I1838" s="564">
        <v>1</v>
      </c>
      <c r="J1838" s="564">
        <v>1</v>
      </c>
      <c r="K1838" s="564">
        <v>1</v>
      </c>
      <c r="L1838" s="564">
        <v>1</v>
      </c>
      <c r="M1838" s="564">
        <v>1</v>
      </c>
      <c r="N1838" s="564">
        <v>1</v>
      </c>
      <c r="O1838" s="564">
        <v>1</v>
      </c>
      <c r="P1838" s="564">
        <v>1</v>
      </c>
      <c r="Q1838" s="564">
        <v>1</v>
      </c>
      <c r="R1838" s="564">
        <v>1</v>
      </c>
      <c r="S1838" s="564">
        <v>1</v>
      </c>
      <c r="T1838" s="564">
        <v>1</v>
      </c>
      <c r="U1838" s="564">
        <v>1</v>
      </c>
      <c r="V1838" s="564">
        <v>1</v>
      </c>
      <c r="W1838" s="564">
        <v>1</v>
      </c>
      <c r="X1838" s="564">
        <v>1</v>
      </c>
      <c r="Y1838" s="564">
        <v>1</v>
      </c>
      <c r="Z1838" s="564">
        <v>1</v>
      </c>
      <c r="AA1838" s="564">
        <v>1</v>
      </c>
      <c r="AB1838" s="564">
        <v>1</v>
      </c>
      <c r="AC1838" s="564">
        <v>1</v>
      </c>
      <c r="AD1838" s="564">
        <v>1</v>
      </c>
      <c r="AE1838" s="564">
        <v>1</v>
      </c>
      <c r="AF1838" s="564">
        <v>1</v>
      </c>
      <c r="AG1838" s="564">
        <v>1</v>
      </c>
      <c r="AH1838" s="564">
        <v>1</v>
      </c>
      <c r="AI1838" s="564">
        <v>1</v>
      </c>
      <c r="AJ1838" s="564">
        <v>1</v>
      </c>
      <c r="AK1838" s="564">
        <v>1</v>
      </c>
    </row>
    <row r="1839" spans="1:37">
      <c r="A1839">
        <v>1835</v>
      </c>
      <c r="B1839" s="564">
        <f t="shared" ca="1" si="174"/>
        <v>20</v>
      </c>
      <c r="C1839" s="564">
        <f t="shared" ca="1" si="169"/>
        <v>400</v>
      </c>
      <c r="D1839" s="564">
        <f t="shared" ca="1" si="172"/>
        <v>20</v>
      </c>
      <c r="E1839" s="564">
        <f t="shared" ca="1" si="170"/>
        <v>0</v>
      </c>
      <c r="F1839" s="564">
        <f t="shared" ca="1" si="173"/>
        <v>1</v>
      </c>
      <c r="G1839" s="564">
        <f t="shared" ca="1" si="171"/>
        <v>5.0733628229959749</v>
      </c>
      <c r="H1839" s="564">
        <v>1</v>
      </c>
      <c r="I1839" s="564">
        <v>1</v>
      </c>
      <c r="J1839" s="564">
        <v>1</v>
      </c>
      <c r="K1839" s="564">
        <v>1</v>
      </c>
      <c r="L1839" s="564">
        <v>1</v>
      </c>
      <c r="M1839" s="564">
        <v>1</v>
      </c>
      <c r="N1839" s="564">
        <v>1</v>
      </c>
      <c r="O1839" s="564">
        <v>1</v>
      </c>
      <c r="P1839" s="564">
        <v>1</v>
      </c>
      <c r="Q1839" s="564">
        <v>1</v>
      </c>
      <c r="R1839" s="564">
        <v>1</v>
      </c>
      <c r="S1839" s="564">
        <v>1</v>
      </c>
      <c r="T1839" s="564">
        <v>1</v>
      </c>
      <c r="U1839" s="564">
        <v>1</v>
      </c>
      <c r="V1839" s="564">
        <v>1</v>
      </c>
      <c r="W1839" s="564">
        <v>1</v>
      </c>
      <c r="X1839" s="564">
        <v>1</v>
      </c>
      <c r="Y1839" s="564">
        <v>1</v>
      </c>
      <c r="Z1839" s="564">
        <v>1</v>
      </c>
      <c r="AA1839" s="564">
        <v>1</v>
      </c>
      <c r="AB1839" s="564">
        <v>1</v>
      </c>
      <c r="AC1839" s="564">
        <v>1</v>
      </c>
      <c r="AD1839" s="564">
        <v>1</v>
      </c>
      <c r="AE1839" s="564">
        <v>1</v>
      </c>
      <c r="AF1839" s="564">
        <v>1</v>
      </c>
      <c r="AG1839" s="564">
        <v>1</v>
      </c>
      <c r="AH1839" s="564">
        <v>1</v>
      </c>
      <c r="AI1839" s="564">
        <v>1</v>
      </c>
      <c r="AJ1839" s="564">
        <v>1</v>
      </c>
      <c r="AK1839" s="564">
        <v>1</v>
      </c>
    </row>
    <row r="1840" spans="1:37">
      <c r="A1840">
        <v>1836</v>
      </c>
      <c r="B1840" s="564">
        <f t="shared" ca="1" si="174"/>
        <v>0</v>
      </c>
      <c r="C1840" s="564">
        <f t="shared" ca="1" si="169"/>
        <v>0</v>
      </c>
      <c r="D1840" s="564">
        <f t="shared" ca="1" si="172"/>
        <v>0</v>
      </c>
      <c r="E1840" s="564">
        <f t="shared" ca="1" si="170"/>
        <v>0</v>
      </c>
      <c r="F1840" s="564">
        <f t="shared" ca="1" si="173"/>
        <v>1</v>
      </c>
      <c r="G1840" s="564">
        <f t="shared" ca="1" si="171"/>
        <v>-0.69411765637835332</v>
      </c>
      <c r="H1840" s="564">
        <v>0</v>
      </c>
      <c r="I1840" s="564">
        <v>0</v>
      </c>
      <c r="J1840" s="564">
        <v>0</v>
      </c>
      <c r="K1840" s="564">
        <v>0</v>
      </c>
      <c r="L1840" s="564">
        <v>0</v>
      </c>
      <c r="M1840" s="564">
        <v>0</v>
      </c>
      <c r="N1840" s="564">
        <v>0</v>
      </c>
      <c r="O1840" s="564">
        <v>0</v>
      </c>
      <c r="P1840" s="564">
        <v>0</v>
      </c>
      <c r="Q1840" s="564">
        <v>0</v>
      </c>
      <c r="R1840" s="564">
        <v>0</v>
      </c>
      <c r="S1840" s="564">
        <v>0</v>
      </c>
      <c r="T1840" s="564">
        <v>0</v>
      </c>
      <c r="U1840" s="564">
        <v>0</v>
      </c>
      <c r="V1840" s="564">
        <v>0</v>
      </c>
      <c r="W1840" s="564">
        <v>0</v>
      </c>
      <c r="X1840" s="564">
        <v>0</v>
      </c>
      <c r="Y1840" s="564">
        <v>0</v>
      </c>
      <c r="Z1840" s="564">
        <v>0</v>
      </c>
      <c r="AA1840" s="564">
        <v>0</v>
      </c>
      <c r="AB1840" s="564">
        <v>0</v>
      </c>
      <c r="AC1840" s="564">
        <v>0</v>
      </c>
      <c r="AD1840" s="564">
        <v>0</v>
      </c>
      <c r="AE1840" s="564">
        <v>0</v>
      </c>
      <c r="AF1840" s="564">
        <v>0</v>
      </c>
      <c r="AG1840" s="564">
        <v>0</v>
      </c>
      <c r="AH1840" s="564">
        <v>0</v>
      </c>
      <c r="AI1840" s="564">
        <v>0</v>
      </c>
      <c r="AJ1840" s="564">
        <v>0</v>
      </c>
      <c r="AK1840" s="564">
        <v>0</v>
      </c>
    </row>
    <row r="1841" spans="1:37">
      <c r="A1841">
        <v>1837</v>
      </c>
      <c r="B1841" s="564">
        <f t="shared" ca="1" si="174"/>
        <v>20</v>
      </c>
      <c r="C1841" s="564">
        <f t="shared" ca="1" si="169"/>
        <v>400</v>
      </c>
      <c r="D1841" s="564">
        <f t="shared" ca="1" si="172"/>
        <v>20</v>
      </c>
      <c r="E1841" s="564">
        <f t="shared" ca="1" si="170"/>
        <v>0</v>
      </c>
      <c r="F1841" s="564">
        <f t="shared" ca="1" si="173"/>
        <v>1</v>
      </c>
      <c r="G1841" s="564">
        <f t="shared" ca="1" si="171"/>
        <v>-1.389936028168191</v>
      </c>
      <c r="H1841" s="564">
        <v>1</v>
      </c>
      <c r="I1841" s="564">
        <v>1</v>
      </c>
      <c r="J1841" s="564">
        <v>1</v>
      </c>
      <c r="K1841" s="564">
        <v>1</v>
      </c>
      <c r="L1841" s="564">
        <v>1</v>
      </c>
      <c r="M1841" s="564">
        <v>1</v>
      </c>
      <c r="N1841" s="564">
        <v>1</v>
      </c>
      <c r="O1841" s="564">
        <v>1</v>
      </c>
      <c r="P1841" s="564">
        <v>1</v>
      </c>
      <c r="Q1841" s="564">
        <v>1</v>
      </c>
      <c r="R1841" s="564">
        <v>1</v>
      </c>
      <c r="S1841" s="564">
        <v>1</v>
      </c>
      <c r="T1841" s="564">
        <v>1</v>
      </c>
      <c r="U1841" s="564">
        <v>1</v>
      </c>
      <c r="V1841" s="564">
        <v>1</v>
      </c>
      <c r="W1841" s="564">
        <v>1</v>
      </c>
      <c r="X1841" s="564">
        <v>1</v>
      </c>
      <c r="Y1841" s="564">
        <v>1</v>
      </c>
      <c r="Z1841" s="564">
        <v>1</v>
      </c>
      <c r="AA1841" s="564">
        <v>1</v>
      </c>
      <c r="AB1841" s="564">
        <v>1</v>
      </c>
      <c r="AC1841" s="564">
        <v>1</v>
      </c>
      <c r="AD1841" s="564">
        <v>1</v>
      </c>
      <c r="AE1841" s="564">
        <v>1</v>
      </c>
      <c r="AF1841" s="564">
        <v>1</v>
      </c>
      <c r="AG1841" s="564">
        <v>1</v>
      </c>
      <c r="AH1841" s="564">
        <v>1</v>
      </c>
      <c r="AI1841" s="564">
        <v>1</v>
      </c>
      <c r="AJ1841" s="564">
        <v>1</v>
      </c>
      <c r="AK1841" s="564">
        <v>1</v>
      </c>
    </row>
    <row r="1842" spans="1:37">
      <c r="A1842">
        <v>1838</v>
      </c>
      <c r="B1842" s="564">
        <f t="shared" ca="1" si="174"/>
        <v>0</v>
      </c>
      <c r="C1842" s="564">
        <f t="shared" ca="1" si="169"/>
        <v>0</v>
      </c>
      <c r="D1842" s="564">
        <f t="shared" ca="1" si="172"/>
        <v>0</v>
      </c>
      <c r="E1842" s="564">
        <f t="shared" ca="1" si="170"/>
        <v>0</v>
      </c>
      <c r="F1842" s="564">
        <f t="shared" ca="1" si="173"/>
        <v>1</v>
      </c>
      <c r="G1842" s="564">
        <f t="shared" ca="1" si="171"/>
        <v>-5.0381311632161161</v>
      </c>
      <c r="H1842" s="564">
        <v>0</v>
      </c>
      <c r="I1842" s="564">
        <v>0</v>
      </c>
      <c r="J1842" s="564">
        <v>0</v>
      </c>
      <c r="K1842" s="564">
        <v>0</v>
      </c>
      <c r="L1842" s="564">
        <v>0</v>
      </c>
      <c r="M1842" s="564">
        <v>0</v>
      </c>
      <c r="N1842" s="564">
        <v>0</v>
      </c>
      <c r="O1842" s="564">
        <v>0</v>
      </c>
      <c r="P1842" s="564">
        <v>0</v>
      </c>
      <c r="Q1842" s="564">
        <v>0</v>
      </c>
      <c r="R1842" s="564">
        <v>0</v>
      </c>
      <c r="S1842" s="564">
        <v>0</v>
      </c>
      <c r="T1842" s="564">
        <v>0</v>
      </c>
      <c r="U1842" s="564">
        <v>0</v>
      </c>
      <c r="V1842" s="564">
        <v>0</v>
      </c>
      <c r="W1842" s="564">
        <v>0</v>
      </c>
      <c r="X1842" s="564">
        <v>0</v>
      </c>
      <c r="Y1842" s="564">
        <v>0</v>
      </c>
      <c r="Z1842" s="564">
        <v>0</v>
      </c>
      <c r="AA1842" s="564">
        <v>0</v>
      </c>
      <c r="AB1842" s="564">
        <v>0</v>
      </c>
      <c r="AC1842" s="564">
        <v>0</v>
      </c>
      <c r="AD1842" s="564">
        <v>0</v>
      </c>
      <c r="AE1842" s="564">
        <v>0</v>
      </c>
      <c r="AF1842" s="564">
        <v>0</v>
      </c>
      <c r="AG1842" s="564">
        <v>0</v>
      </c>
      <c r="AH1842" s="564">
        <v>0</v>
      </c>
      <c r="AI1842" s="564">
        <v>0</v>
      </c>
      <c r="AJ1842" s="564">
        <v>0</v>
      </c>
      <c r="AK1842" s="564">
        <v>0</v>
      </c>
    </row>
    <row r="1843" spans="1:37">
      <c r="A1843">
        <v>1839</v>
      </c>
      <c r="B1843" s="564">
        <f t="shared" ca="1" si="174"/>
        <v>20</v>
      </c>
      <c r="C1843" s="564">
        <f t="shared" ca="1" si="169"/>
        <v>400</v>
      </c>
      <c r="D1843" s="564">
        <f t="shared" ca="1" si="172"/>
        <v>20</v>
      </c>
      <c r="E1843" s="564">
        <f t="shared" ca="1" si="170"/>
        <v>0</v>
      </c>
      <c r="F1843" s="564">
        <f t="shared" ca="1" si="173"/>
        <v>1</v>
      </c>
      <c r="G1843" s="564">
        <f t="shared" ca="1" si="171"/>
        <v>-2.0177599147509264</v>
      </c>
      <c r="H1843" s="564">
        <v>1</v>
      </c>
      <c r="I1843" s="564">
        <v>1</v>
      </c>
      <c r="J1843" s="564">
        <v>1</v>
      </c>
      <c r="K1843" s="564">
        <v>1</v>
      </c>
      <c r="L1843" s="564">
        <v>1</v>
      </c>
      <c r="M1843" s="564">
        <v>1</v>
      </c>
      <c r="N1843" s="564">
        <v>1</v>
      </c>
      <c r="O1843" s="564">
        <v>1</v>
      </c>
      <c r="P1843" s="564">
        <v>1</v>
      </c>
      <c r="Q1843" s="564">
        <v>1</v>
      </c>
      <c r="R1843" s="564">
        <v>1</v>
      </c>
      <c r="S1843" s="564">
        <v>1</v>
      </c>
      <c r="T1843" s="564">
        <v>1</v>
      </c>
      <c r="U1843" s="564">
        <v>1</v>
      </c>
      <c r="V1843" s="564">
        <v>1</v>
      </c>
      <c r="W1843" s="564">
        <v>1</v>
      </c>
      <c r="X1843" s="564">
        <v>1</v>
      </c>
      <c r="Y1843" s="564">
        <v>1</v>
      </c>
      <c r="Z1843" s="564">
        <v>1</v>
      </c>
      <c r="AA1843" s="564">
        <v>1</v>
      </c>
      <c r="AB1843" s="564">
        <v>1</v>
      </c>
      <c r="AC1843" s="564">
        <v>1</v>
      </c>
      <c r="AD1843" s="564">
        <v>1</v>
      </c>
      <c r="AE1843" s="564">
        <v>1</v>
      </c>
      <c r="AF1843" s="564">
        <v>1</v>
      </c>
      <c r="AG1843" s="564">
        <v>1</v>
      </c>
      <c r="AH1843" s="564">
        <v>1</v>
      </c>
      <c r="AI1843" s="564">
        <v>1</v>
      </c>
      <c r="AJ1843" s="564">
        <v>1</v>
      </c>
      <c r="AK1843" s="564">
        <v>1</v>
      </c>
    </row>
    <row r="1844" spans="1:37">
      <c r="A1844">
        <v>1840</v>
      </c>
      <c r="B1844" s="564">
        <f t="shared" ca="1" si="174"/>
        <v>20</v>
      </c>
      <c r="C1844" s="564">
        <f t="shared" ca="1" si="169"/>
        <v>400</v>
      </c>
      <c r="D1844" s="564">
        <f t="shared" ca="1" si="172"/>
        <v>20</v>
      </c>
      <c r="E1844" s="564">
        <f t="shared" ca="1" si="170"/>
        <v>0</v>
      </c>
      <c r="F1844" s="564">
        <f t="shared" ca="1" si="173"/>
        <v>1</v>
      </c>
      <c r="G1844" s="564">
        <f t="shared" ca="1" si="171"/>
        <v>-4.4812651421400655</v>
      </c>
      <c r="H1844" s="564">
        <v>1</v>
      </c>
      <c r="I1844" s="564">
        <v>1</v>
      </c>
      <c r="J1844" s="564">
        <v>1</v>
      </c>
      <c r="K1844" s="564">
        <v>1</v>
      </c>
      <c r="L1844" s="564">
        <v>1</v>
      </c>
      <c r="M1844" s="564">
        <v>1</v>
      </c>
      <c r="N1844" s="564">
        <v>1</v>
      </c>
      <c r="O1844" s="564">
        <v>1</v>
      </c>
      <c r="P1844" s="564">
        <v>1</v>
      </c>
      <c r="Q1844" s="564">
        <v>1</v>
      </c>
      <c r="R1844" s="564">
        <v>1</v>
      </c>
      <c r="S1844" s="564">
        <v>1</v>
      </c>
      <c r="T1844" s="564">
        <v>1</v>
      </c>
      <c r="U1844" s="564">
        <v>1</v>
      </c>
      <c r="V1844" s="564">
        <v>1</v>
      </c>
      <c r="W1844" s="564">
        <v>1</v>
      </c>
      <c r="X1844" s="564">
        <v>1</v>
      </c>
      <c r="Y1844" s="564">
        <v>1</v>
      </c>
      <c r="Z1844" s="564">
        <v>1</v>
      </c>
      <c r="AA1844" s="564">
        <v>1</v>
      </c>
      <c r="AB1844" s="564">
        <v>1</v>
      </c>
      <c r="AC1844" s="564">
        <v>1</v>
      </c>
      <c r="AD1844" s="564">
        <v>1</v>
      </c>
      <c r="AE1844" s="564">
        <v>1</v>
      </c>
      <c r="AF1844" s="564">
        <v>1</v>
      </c>
      <c r="AG1844" s="564">
        <v>1</v>
      </c>
      <c r="AH1844" s="564">
        <v>1</v>
      </c>
      <c r="AI1844" s="564">
        <v>1</v>
      </c>
      <c r="AJ1844" s="564">
        <v>1</v>
      </c>
      <c r="AK1844" s="564">
        <v>1</v>
      </c>
    </row>
    <row r="1845" spans="1:37">
      <c r="A1845">
        <v>1841</v>
      </c>
      <c r="B1845" s="564">
        <f t="shared" ca="1" si="174"/>
        <v>17</v>
      </c>
      <c r="C1845" s="564">
        <f t="shared" ca="1" si="169"/>
        <v>289</v>
      </c>
      <c r="D1845" s="564">
        <f t="shared" ca="1" si="172"/>
        <v>17</v>
      </c>
      <c r="E1845" s="564">
        <f t="shared" ca="1" si="170"/>
        <v>2.5500000000000007</v>
      </c>
      <c r="F1845" s="564">
        <f t="shared" ca="1" si="173"/>
        <v>0.73157894736842111</v>
      </c>
      <c r="G1845" s="564">
        <f t="shared" ca="1" si="171"/>
        <v>5.0555021771702684</v>
      </c>
      <c r="H1845" s="564">
        <v>1</v>
      </c>
      <c r="I1845" s="564">
        <v>0</v>
      </c>
      <c r="J1845" s="564">
        <v>1</v>
      </c>
      <c r="K1845" s="564">
        <v>1</v>
      </c>
      <c r="L1845" s="564">
        <v>1</v>
      </c>
      <c r="M1845" s="564">
        <v>1</v>
      </c>
      <c r="N1845" s="564">
        <v>1</v>
      </c>
      <c r="O1845" s="564">
        <v>1</v>
      </c>
      <c r="P1845" s="564">
        <v>1</v>
      </c>
      <c r="Q1845" s="564">
        <v>1</v>
      </c>
      <c r="R1845" s="564">
        <v>1</v>
      </c>
      <c r="S1845" s="564">
        <v>0</v>
      </c>
      <c r="T1845" s="564">
        <v>1</v>
      </c>
      <c r="U1845" s="564">
        <v>1</v>
      </c>
      <c r="V1845" s="564">
        <v>1</v>
      </c>
      <c r="W1845" s="564">
        <v>1</v>
      </c>
      <c r="X1845" s="564">
        <v>1</v>
      </c>
      <c r="Y1845" s="564">
        <v>1</v>
      </c>
      <c r="Z1845" s="564">
        <v>0</v>
      </c>
      <c r="AA1845" s="564">
        <v>1</v>
      </c>
      <c r="AB1845" s="564">
        <v>1</v>
      </c>
      <c r="AC1845" s="564">
        <v>1</v>
      </c>
      <c r="AD1845" s="564">
        <v>1</v>
      </c>
      <c r="AE1845" s="564">
        <v>1</v>
      </c>
      <c r="AF1845" s="564">
        <v>1</v>
      </c>
      <c r="AG1845" s="564">
        <v>0</v>
      </c>
      <c r="AH1845" s="564">
        <v>1</v>
      </c>
      <c r="AI1845" s="564">
        <v>1</v>
      </c>
      <c r="AJ1845" s="564">
        <v>1</v>
      </c>
      <c r="AK1845" s="564">
        <v>1</v>
      </c>
    </row>
    <row r="1846" spans="1:37">
      <c r="A1846">
        <v>1842</v>
      </c>
      <c r="B1846" s="564">
        <f t="shared" ca="1" si="174"/>
        <v>0</v>
      </c>
      <c r="C1846" s="564">
        <f t="shared" ca="1" si="169"/>
        <v>0</v>
      </c>
      <c r="D1846" s="564">
        <f t="shared" ca="1" si="172"/>
        <v>0</v>
      </c>
      <c r="E1846" s="564">
        <f t="shared" ca="1" si="170"/>
        <v>0</v>
      </c>
      <c r="F1846" s="564">
        <f t="shared" ca="1" si="173"/>
        <v>1</v>
      </c>
      <c r="G1846" s="564">
        <f t="shared" ca="1" si="171"/>
        <v>1.643642536027877</v>
      </c>
      <c r="H1846" s="564">
        <v>0</v>
      </c>
      <c r="I1846" s="564">
        <v>0</v>
      </c>
      <c r="J1846" s="564">
        <v>0</v>
      </c>
      <c r="K1846" s="564">
        <v>0</v>
      </c>
      <c r="L1846" s="564">
        <v>0</v>
      </c>
      <c r="M1846" s="564">
        <v>0</v>
      </c>
      <c r="N1846" s="564">
        <v>0</v>
      </c>
      <c r="O1846" s="564">
        <v>0</v>
      </c>
      <c r="P1846" s="564">
        <v>0</v>
      </c>
      <c r="Q1846" s="564">
        <v>0</v>
      </c>
      <c r="R1846" s="564">
        <v>0</v>
      </c>
      <c r="S1846" s="564">
        <v>0</v>
      </c>
      <c r="T1846" s="564">
        <v>0</v>
      </c>
      <c r="U1846" s="564">
        <v>0</v>
      </c>
      <c r="V1846" s="564">
        <v>0</v>
      </c>
      <c r="W1846" s="564">
        <v>0</v>
      </c>
      <c r="X1846" s="564">
        <v>0</v>
      </c>
      <c r="Y1846" s="564">
        <v>0</v>
      </c>
      <c r="Z1846" s="564">
        <v>0</v>
      </c>
      <c r="AA1846" s="564">
        <v>0</v>
      </c>
      <c r="AB1846" s="564">
        <v>0</v>
      </c>
      <c r="AC1846" s="564">
        <v>0</v>
      </c>
      <c r="AD1846" s="564">
        <v>0</v>
      </c>
      <c r="AE1846" s="564">
        <v>0</v>
      </c>
      <c r="AF1846" s="564">
        <v>0</v>
      </c>
      <c r="AG1846" s="564">
        <v>0</v>
      </c>
      <c r="AH1846" s="564">
        <v>0</v>
      </c>
      <c r="AI1846" s="564">
        <v>0</v>
      </c>
      <c r="AJ1846" s="564">
        <v>0</v>
      </c>
      <c r="AK1846" s="564">
        <v>0</v>
      </c>
    </row>
    <row r="1847" spans="1:37">
      <c r="A1847">
        <v>1843</v>
      </c>
      <c r="B1847" s="564">
        <f t="shared" ca="1" si="174"/>
        <v>13</v>
      </c>
      <c r="C1847" s="564">
        <f t="shared" ca="1" si="169"/>
        <v>169</v>
      </c>
      <c r="D1847" s="564">
        <f t="shared" ca="1" si="172"/>
        <v>13</v>
      </c>
      <c r="E1847" s="564">
        <f t="shared" ca="1" si="170"/>
        <v>4.5500000000000007</v>
      </c>
      <c r="F1847" s="564">
        <f t="shared" ca="1" si="173"/>
        <v>0.52105263157894743</v>
      </c>
      <c r="G1847" s="564">
        <f t="shared" ca="1" si="171"/>
        <v>3.8762641273727829</v>
      </c>
      <c r="H1847" s="564">
        <v>1</v>
      </c>
      <c r="I1847" s="564">
        <v>1</v>
      </c>
      <c r="J1847" s="564">
        <v>1</v>
      </c>
      <c r="K1847" s="564">
        <v>0</v>
      </c>
      <c r="L1847" s="564">
        <v>0</v>
      </c>
      <c r="M1847" s="564">
        <v>1</v>
      </c>
      <c r="N1847" s="564">
        <v>1</v>
      </c>
      <c r="O1847" s="564">
        <v>0</v>
      </c>
      <c r="P1847" s="564">
        <v>1</v>
      </c>
      <c r="Q1847" s="564">
        <v>1</v>
      </c>
      <c r="R1847" s="564">
        <v>0</v>
      </c>
      <c r="S1847" s="564">
        <v>1</v>
      </c>
      <c r="T1847" s="564">
        <v>1</v>
      </c>
      <c r="U1847" s="564">
        <v>1</v>
      </c>
      <c r="V1847" s="564">
        <v>0</v>
      </c>
      <c r="W1847" s="564">
        <v>1</v>
      </c>
      <c r="X1847" s="564">
        <v>1</v>
      </c>
      <c r="Y1847" s="564">
        <v>0</v>
      </c>
      <c r="Z1847" s="564">
        <v>1</v>
      </c>
      <c r="AA1847" s="564">
        <v>0</v>
      </c>
      <c r="AB1847" s="564">
        <v>1</v>
      </c>
      <c r="AC1847" s="564">
        <v>1</v>
      </c>
      <c r="AD1847" s="564">
        <v>1</v>
      </c>
      <c r="AE1847" s="564">
        <v>1</v>
      </c>
      <c r="AF1847" s="564">
        <v>1</v>
      </c>
      <c r="AG1847" s="564">
        <v>1</v>
      </c>
      <c r="AH1847" s="564">
        <v>1</v>
      </c>
      <c r="AI1847" s="564">
        <v>0</v>
      </c>
      <c r="AJ1847" s="564">
        <v>1</v>
      </c>
      <c r="AK1847" s="564">
        <v>1</v>
      </c>
    </row>
    <row r="1848" spans="1:37">
      <c r="A1848">
        <v>1844</v>
      </c>
      <c r="B1848" s="564">
        <f t="shared" ca="1" si="174"/>
        <v>20</v>
      </c>
      <c r="C1848" s="564">
        <f t="shared" ca="1" si="169"/>
        <v>400</v>
      </c>
      <c r="D1848" s="564">
        <f t="shared" ca="1" si="172"/>
        <v>20</v>
      </c>
      <c r="E1848" s="564">
        <f t="shared" ca="1" si="170"/>
        <v>0</v>
      </c>
      <c r="F1848" s="564">
        <f t="shared" ca="1" si="173"/>
        <v>1</v>
      </c>
      <c r="G1848" s="564">
        <f t="shared" ca="1" si="171"/>
        <v>5.0191887546954508</v>
      </c>
      <c r="H1848" s="564">
        <v>1</v>
      </c>
      <c r="I1848" s="564">
        <v>1</v>
      </c>
      <c r="J1848" s="564">
        <v>1</v>
      </c>
      <c r="K1848" s="564">
        <v>1</v>
      </c>
      <c r="L1848" s="564">
        <v>1</v>
      </c>
      <c r="M1848" s="564">
        <v>1</v>
      </c>
      <c r="N1848" s="564">
        <v>1</v>
      </c>
      <c r="O1848" s="564">
        <v>1</v>
      </c>
      <c r="P1848" s="564">
        <v>1</v>
      </c>
      <c r="Q1848" s="564">
        <v>1</v>
      </c>
      <c r="R1848" s="564">
        <v>1</v>
      </c>
      <c r="S1848" s="564">
        <v>1</v>
      </c>
      <c r="T1848" s="564">
        <v>1</v>
      </c>
      <c r="U1848" s="564">
        <v>1</v>
      </c>
      <c r="V1848" s="564">
        <v>1</v>
      </c>
      <c r="W1848" s="564">
        <v>1</v>
      </c>
      <c r="X1848" s="564">
        <v>1</v>
      </c>
      <c r="Y1848" s="564">
        <v>1</v>
      </c>
      <c r="Z1848" s="564">
        <v>1</v>
      </c>
      <c r="AA1848" s="564">
        <v>1</v>
      </c>
      <c r="AB1848" s="564">
        <v>1</v>
      </c>
      <c r="AC1848" s="564">
        <v>1</v>
      </c>
      <c r="AD1848" s="564">
        <v>1</v>
      </c>
      <c r="AE1848" s="564">
        <v>1</v>
      </c>
      <c r="AF1848" s="564">
        <v>1</v>
      </c>
      <c r="AG1848" s="564">
        <v>1</v>
      </c>
      <c r="AH1848" s="564">
        <v>1</v>
      </c>
      <c r="AI1848" s="564">
        <v>1</v>
      </c>
      <c r="AJ1848" s="564">
        <v>1</v>
      </c>
      <c r="AK1848" s="564">
        <v>1</v>
      </c>
    </row>
    <row r="1849" spans="1:37">
      <c r="A1849">
        <v>1845</v>
      </c>
      <c r="B1849" s="564">
        <f t="shared" ca="1" si="174"/>
        <v>0</v>
      </c>
      <c r="C1849" s="564">
        <f t="shared" ca="1" si="169"/>
        <v>0</v>
      </c>
      <c r="D1849" s="564">
        <f t="shared" ca="1" si="172"/>
        <v>0</v>
      </c>
      <c r="E1849" s="564">
        <f t="shared" ca="1" si="170"/>
        <v>0</v>
      </c>
      <c r="F1849" s="564">
        <f t="shared" ca="1" si="173"/>
        <v>1</v>
      </c>
      <c r="G1849" s="564">
        <f t="shared" ca="1" si="171"/>
        <v>5.6611379941305842</v>
      </c>
      <c r="H1849" s="564">
        <v>0</v>
      </c>
      <c r="I1849" s="564">
        <v>0</v>
      </c>
      <c r="J1849" s="564">
        <v>0</v>
      </c>
      <c r="K1849" s="564">
        <v>0</v>
      </c>
      <c r="L1849" s="564">
        <v>0</v>
      </c>
      <c r="M1849" s="564">
        <v>0</v>
      </c>
      <c r="N1849" s="564">
        <v>0</v>
      </c>
      <c r="O1849" s="564">
        <v>0</v>
      </c>
      <c r="P1849" s="564">
        <v>0</v>
      </c>
      <c r="Q1849" s="564">
        <v>0</v>
      </c>
      <c r="R1849" s="564">
        <v>0</v>
      </c>
      <c r="S1849" s="564">
        <v>0</v>
      </c>
      <c r="T1849" s="564">
        <v>0</v>
      </c>
      <c r="U1849" s="564">
        <v>0</v>
      </c>
      <c r="V1849" s="564">
        <v>0</v>
      </c>
      <c r="W1849" s="564">
        <v>0</v>
      </c>
      <c r="X1849" s="564">
        <v>0</v>
      </c>
      <c r="Y1849" s="564">
        <v>0</v>
      </c>
      <c r="Z1849" s="564">
        <v>0</v>
      </c>
      <c r="AA1849" s="564">
        <v>0</v>
      </c>
      <c r="AB1849" s="564">
        <v>0</v>
      </c>
      <c r="AC1849" s="564">
        <v>0</v>
      </c>
      <c r="AD1849" s="564">
        <v>0</v>
      </c>
      <c r="AE1849" s="564">
        <v>0</v>
      </c>
      <c r="AF1849" s="564">
        <v>0</v>
      </c>
      <c r="AG1849" s="564">
        <v>0</v>
      </c>
      <c r="AH1849" s="564">
        <v>0</v>
      </c>
      <c r="AI1849" s="564">
        <v>0</v>
      </c>
      <c r="AJ1849" s="564">
        <v>0</v>
      </c>
      <c r="AK1849" s="564">
        <v>0</v>
      </c>
    </row>
    <row r="1850" spans="1:37">
      <c r="A1850">
        <v>1846</v>
      </c>
      <c r="B1850" s="564">
        <f t="shared" ca="1" si="174"/>
        <v>0</v>
      </c>
      <c r="C1850" s="564">
        <f t="shared" ca="1" si="169"/>
        <v>0</v>
      </c>
      <c r="D1850" s="564">
        <f t="shared" ca="1" si="172"/>
        <v>0</v>
      </c>
      <c r="E1850" s="564">
        <f t="shared" ca="1" si="170"/>
        <v>0</v>
      </c>
      <c r="F1850" s="564">
        <f t="shared" ca="1" si="173"/>
        <v>1</v>
      </c>
      <c r="G1850" s="564">
        <f t="shared" ca="1" si="171"/>
        <v>5.3962821962898904</v>
      </c>
      <c r="H1850" s="564">
        <v>0</v>
      </c>
      <c r="I1850" s="564">
        <v>0</v>
      </c>
      <c r="J1850" s="564">
        <v>0</v>
      </c>
      <c r="K1850" s="564">
        <v>0</v>
      </c>
      <c r="L1850" s="564">
        <v>0</v>
      </c>
      <c r="M1850" s="564">
        <v>0</v>
      </c>
      <c r="N1850" s="564">
        <v>0</v>
      </c>
      <c r="O1850" s="564">
        <v>0</v>
      </c>
      <c r="P1850" s="564">
        <v>0</v>
      </c>
      <c r="Q1850" s="564">
        <v>0</v>
      </c>
      <c r="R1850" s="564">
        <v>0</v>
      </c>
      <c r="S1850" s="564">
        <v>0</v>
      </c>
      <c r="T1850" s="564">
        <v>0</v>
      </c>
      <c r="U1850" s="564">
        <v>0</v>
      </c>
      <c r="V1850" s="564">
        <v>0</v>
      </c>
      <c r="W1850" s="564">
        <v>0</v>
      </c>
      <c r="X1850" s="564">
        <v>0</v>
      </c>
      <c r="Y1850" s="564">
        <v>0</v>
      </c>
      <c r="Z1850" s="564">
        <v>0</v>
      </c>
      <c r="AA1850" s="564">
        <v>0</v>
      </c>
      <c r="AB1850" s="564">
        <v>0</v>
      </c>
      <c r="AC1850" s="564">
        <v>0</v>
      </c>
      <c r="AD1850" s="564">
        <v>0</v>
      </c>
      <c r="AE1850" s="564">
        <v>0</v>
      </c>
      <c r="AF1850" s="564">
        <v>0</v>
      </c>
      <c r="AG1850" s="564">
        <v>0</v>
      </c>
      <c r="AH1850" s="564">
        <v>0</v>
      </c>
      <c r="AI1850" s="564">
        <v>0</v>
      </c>
      <c r="AJ1850" s="564">
        <v>0</v>
      </c>
      <c r="AK1850" s="564">
        <v>0</v>
      </c>
    </row>
    <row r="1851" spans="1:37">
      <c r="A1851">
        <v>1847</v>
      </c>
      <c r="B1851" s="564">
        <f t="shared" ca="1" si="174"/>
        <v>0</v>
      </c>
      <c r="C1851" s="564">
        <f t="shared" ca="1" si="169"/>
        <v>0</v>
      </c>
      <c r="D1851" s="564">
        <f t="shared" ca="1" si="172"/>
        <v>0</v>
      </c>
      <c r="E1851" s="564">
        <f t="shared" ca="1" si="170"/>
        <v>0</v>
      </c>
      <c r="F1851" s="564">
        <f t="shared" ca="1" si="173"/>
        <v>1</v>
      </c>
      <c r="G1851" s="564">
        <f t="shared" ca="1" si="171"/>
        <v>-5.2675217005733757</v>
      </c>
      <c r="H1851" s="564">
        <v>0</v>
      </c>
      <c r="I1851" s="564">
        <v>0</v>
      </c>
      <c r="J1851" s="564">
        <v>0</v>
      </c>
      <c r="K1851" s="564">
        <v>0</v>
      </c>
      <c r="L1851" s="564">
        <v>0</v>
      </c>
      <c r="M1851" s="564">
        <v>0</v>
      </c>
      <c r="N1851" s="564">
        <v>0</v>
      </c>
      <c r="O1851" s="564">
        <v>0</v>
      </c>
      <c r="P1851" s="564">
        <v>0</v>
      </c>
      <c r="Q1851" s="564">
        <v>0</v>
      </c>
      <c r="R1851" s="564">
        <v>0</v>
      </c>
      <c r="S1851" s="564">
        <v>0</v>
      </c>
      <c r="T1851" s="564">
        <v>0</v>
      </c>
      <c r="U1851" s="564">
        <v>0</v>
      </c>
      <c r="V1851" s="564">
        <v>0</v>
      </c>
      <c r="W1851" s="564">
        <v>0</v>
      </c>
      <c r="X1851" s="564">
        <v>0</v>
      </c>
      <c r="Y1851" s="564">
        <v>0</v>
      </c>
      <c r="Z1851" s="564">
        <v>0</v>
      </c>
      <c r="AA1851" s="564">
        <v>0</v>
      </c>
      <c r="AB1851" s="564">
        <v>0</v>
      </c>
      <c r="AC1851" s="564">
        <v>0</v>
      </c>
      <c r="AD1851" s="564">
        <v>0</v>
      </c>
      <c r="AE1851" s="564">
        <v>0</v>
      </c>
      <c r="AF1851" s="564">
        <v>0</v>
      </c>
      <c r="AG1851" s="564">
        <v>0</v>
      </c>
      <c r="AH1851" s="564">
        <v>0</v>
      </c>
      <c r="AI1851" s="564">
        <v>0</v>
      </c>
      <c r="AJ1851" s="564">
        <v>0</v>
      </c>
      <c r="AK1851" s="564">
        <v>0</v>
      </c>
    </row>
    <row r="1852" spans="1:37">
      <c r="A1852">
        <v>1848</v>
      </c>
      <c r="B1852" s="564">
        <f t="shared" ca="1" si="174"/>
        <v>20</v>
      </c>
      <c r="C1852" s="564">
        <f t="shared" ca="1" si="169"/>
        <v>400</v>
      </c>
      <c r="D1852" s="564">
        <f t="shared" ca="1" si="172"/>
        <v>20</v>
      </c>
      <c r="E1852" s="564">
        <f t="shared" ca="1" si="170"/>
        <v>0</v>
      </c>
      <c r="F1852" s="564">
        <f t="shared" ca="1" si="173"/>
        <v>1</v>
      </c>
      <c r="G1852" s="564">
        <f t="shared" ca="1" si="171"/>
        <v>2.0078190139495269</v>
      </c>
      <c r="H1852" s="564">
        <v>1</v>
      </c>
      <c r="I1852" s="564">
        <v>1</v>
      </c>
      <c r="J1852" s="564">
        <v>1</v>
      </c>
      <c r="K1852" s="564">
        <v>1</v>
      </c>
      <c r="L1852" s="564">
        <v>1</v>
      </c>
      <c r="M1852" s="564">
        <v>1</v>
      </c>
      <c r="N1852" s="564">
        <v>1</v>
      </c>
      <c r="O1852" s="564">
        <v>1</v>
      </c>
      <c r="P1852" s="564">
        <v>1</v>
      </c>
      <c r="Q1852" s="564">
        <v>1</v>
      </c>
      <c r="R1852" s="564">
        <v>1</v>
      </c>
      <c r="S1852" s="564">
        <v>1</v>
      </c>
      <c r="T1852" s="564">
        <v>1</v>
      </c>
      <c r="U1852" s="564">
        <v>1</v>
      </c>
      <c r="V1852" s="564">
        <v>1</v>
      </c>
      <c r="W1852" s="564">
        <v>1</v>
      </c>
      <c r="X1852" s="564">
        <v>1</v>
      </c>
      <c r="Y1852" s="564">
        <v>1</v>
      </c>
      <c r="Z1852" s="564">
        <v>1</v>
      </c>
      <c r="AA1852" s="564">
        <v>1</v>
      </c>
      <c r="AB1852" s="564">
        <v>1</v>
      </c>
      <c r="AC1852" s="564">
        <v>1</v>
      </c>
      <c r="AD1852" s="564">
        <v>1</v>
      </c>
      <c r="AE1852" s="564">
        <v>1</v>
      </c>
      <c r="AF1852" s="564">
        <v>1</v>
      </c>
      <c r="AG1852" s="564">
        <v>1</v>
      </c>
      <c r="AH1852" s="564">
        <v>1</v>
      </c>
      <c r="AI1852" s="564">
        <v>1</v>
      </c>
      <c r="AJ1852" s="564">
        <v>1</v>
      </c>
      <c r="AK1852" s="564">
        <v>1</v>
      </c>
    </row>
    <row r="1853" spans="1:37">
      <c r="A1853">
        <v>1849</v>
      </c>
      <c r="B1853" s="564">
        <f t="shared" ca="1" si="174"/>
        <v>20</v>
      </c>
      <c r="C1853" s="564">
        <f t="shared" ca="1" si="169"/>
        <v>400</v>
      </c>
      <c r="D1853" s="564">
        <f t="shared" ca="1" si="172"/>
        <v>20</v>
      </c>
      <c r="E1853" s="564">
        <f t="shared" ca="1" si="170"/>
        <v>0</v>
      </c>
      <c r="F1853" s="564">
        <f t="shared" ca="1" si="173"/>
        <v>1</v>
      </c>
      <c r="G1853" s="564">
        <f t="shared" ca="1" si="171"/>
        <v>5.2493520743527817</v>
      </c>
      <c r="H1853" s="564">
        <v>1</v>
      </c>
      <c r="I1853" s="564">
        <v>1</v>
      </c>
      <c r="J1853" s="564">
        <v>1</v>
      </c>
      <c r="K1853" s="564">
        <v>1</v>
      </c>
      <c r="L1853" s="564">
        <v>1</v>
      </c>
      <c r="M1853" s="564">
        <v>1</v>
      </c>
      <c r="N1853" s="564">
        <v>1</v>
      </c>
      <c r="O1853" s="564">
        <v>1</v>
      </c>
      <c r="P1853" s="564">
        <v>1</v>
      </c>
      <c r="Q1853" s="564">
        <v>1</v>
      </c>
      <c r="R1853" s="564">
        <v>1</v>
      </c>
      <c r="S1853" s="564">
        <v>1</v>
      </c>
      <c r="T1853" s="564">
        <v>1</v>
      </c>
      <c r="U1853" s="564">
        <v>1</v>
      </c>
      <c r="V1853" s="564">
        <v>1</v>
      </c>
      <c r="W1853" s="564">
        <v>1</v>
      </c>
      <c r="X1853" s="564">
        <v>1</v>
      </c>
      <c r="Y1853" s="564">
        <v>1</v>
      </c>
      <c r="Z1853" s="564">
        <v>1</v>
      </c>
      <c r="AA1853" s="564">
        <v>1</v>
      </c>
      <c r="AB1853" s="564">
        <v>1</v>
      </c>
      <c r="AC1853" s="564">
        <v>1</v>
      </c>
      <c r="AD1853" s="564">
        <v>1</v>
      </c>
      <c r="AE1853" s="564">
        <v>1</v>
      </c>
      <c r="AF1853" s="564">
        <v>1</v>
      </c>
      <c r="AG1853" s="564">
        <v>1</v>
      </c>
      <c r="AH1853" s="564">
        <v>1</v>
      </c>
      <c r="AI1853" s="564">
        <v>1</v>
      </c>
      <c r="AJ1853" s="564">
        <v>1</v>
      </c>
      <c r="AK1853" s="564">
        <v>1</v>
      </c>
    </row>
    <row r="1854" spans="1:37">
      <c r="A1854">
        <v>1850</v>
      </c>
      <c r="B1854" s="564">
        <f t="shared" ca="1" si="174"/>
        <v>20</v>
      </c>
      <c r="C1854" s="564">
        <f t="shared" ca="1" si="169"/>
        <v>400</v>
      </c>
      <c r="D1854" s="564">
        <f t="shared" ca="1" si="172"/>
        <v>20</v>
      </c>
      <c r="E1854" s="564">
        <f t="shared" ca="1" si="170"/>
        <v>0</v>
      </c>
      <c r="F1854" s="564">
        <f t="shared" ca="1" si="173"/>
        <v>1</v>
      </c>
      <c r="G1854" s="564">
        <f t="shared" ca="1" si="171"/>
        <v>-0.32886362563227789</v>
      </c>
      <c r="H1854" s="564">
        <v>1</v>
      </c>
      <c r="I1854" s="564">
        <v>1</v>
      </c>
      <c r="J1854" s="564">
        <v>1</v>
      </c>
      <c r="K1854" s="564">
        <v>1</v>
      </c>
      <c r="L1854" s="564">
        <v>1</v>
      </c>
      <c r="M1854" s="564">
        <v>1</v>
      </c>
      <c r="N1854" s="564">
        <v>1</v>
      </c>
      <c r="O1854" s="564">
        <v>1</v>
      </c>
      <c r="P1854" s="564">
        <v>1</v>
      </c>
      <c r="Q1854" s="564">
        <v>1</v>
      </c>
      <c r="R1854" s="564">
        <v>1</v>
      </c>
      <c r="S1854" s="564">
        <v>1</v>
      </c>
      <c r="T1854" s="564">
        <v>1</v>
      </c>
      <c r="U1854" s="564">
        <v>1</v>
      </c>
      <c r="V1854" s="564">
        <v>1</v>
      </c>
      <c r="W1854" s="564">
        <v>1</v>
      </c>
      <c r="X1854" s="564">
        <v>1</v>
      </c>
      <c r="Y1854" s="564">
        <v>1</v>
      </c>
      <c r="Z1854" s="564">
        <v>1</v>
      </c>
      <c r="AA1854" s="564">
        <v>1</v>
      </c>
      <c r="AB1854" s="564">
        <v>1</v>
      </c>
      <c r="AC1854" s="564">
        <v>1</v>
      </c>
      <c r="AD1854" s="564">
        <v>1</v>
      </c>
      <c r="AE1854" s="564">
        <v>1</v>
      </c>
      <c r="AF1854" s="564">
        <v>1</v>
      </c>
      <c r="AG1854" s="564">
        <v>1</v>
      </c>
      <c r="AH1854" s="564">
        <v>1</v>
      </c>
      <c r="AI1854" s="564">
        <v>1</v>
      </c>
      <c r="AJ1854" s="564">
        <v>1</v>
      </c>
      <c r="AK1854" s="564">
        <v>1</v>
      </c>
    </row>
    <row r="1855" spans="1:37">
      <c r="A1855">
        <v>1851</v>
      </c>
      <c r="B1855" s="564">
        <f t="shared" ca="1" si="174"/>
        <v>20</v>
      </c>
      <c r="C1855" s="564">
        <f t="shared" ca="1" si="169"/>
        <v>400</v>
      </c>
      <c r="D1855" s="564">
        <f t="shared" ca="1" si="172"/>
        <v>20</v>
      </c>
      <c r="E1855" s="564">
        <f t="shared" ca="1" si="170"/>
        <v>0</v>
      </c>
      <c r="F1855" s="564">
        <f t="shared" ca="1" si="173"/>
        <v>1</v>
      </c>
      <c r="G1855" s="564">
        <f t="shared" ca="1" si="171"/>
        <v>-7.3077128764706334</v>
      </c>
      <c r="H1855" s="564">
        <v>1</v>
      </c>
      <c r="I1855" s="564">
        <v>1</v>
      </c>
      <c r="J1855" s="564">
        <v>1</v>
      </c>
      <c r="K1855" s="564">
        <v>1</v>
      </c>
      <c r="L1855" s="564">
        <v>1</v>
      </c>
      <c r="M1855" s="564">
        <v>1</v>
      </c>
      <c r="N1855" s="564">
        <v>1</v>
      </c>
      <c r="O1855" s="564">
        <v>1</v>
      </c>
      <c r="P1855" s="564">
        <v>1</v>
      </c>
      <c r="Q1855" s="564">
        <v>1</v>
      </c>
      <c r="R1855" s="564">
        <v>1</v>
      </c>
      <c r="S1855" s="564">
        <v>1</v>
      </c>
      <c r="T1855" s="564">
        <v>1</v>
      </c>
      <c r="U1855" s="564">
        <v>1</v>
      </c>
      <c r="V1855" s="564">
        <v>1</v>
      </c>
      <c r="W1855" s="564">
        <v>1</v>
      </c>
      <c r="X1855" s="564">
        <v>1</v>
      </c>
      <c r="Y1855" s="564">
        <v>1</v>
      </c>
      <c r="Z1855" s="564">
        <v>1</v>
      </c>
      <c r="AA1855" s="564">
        <v>1</v>
      </c>
      <c r="AB1855" s="564">
        <v>1</v>
      </c>
      <c r="AC1855" s="564">
        <v>1</v>
      </c>
      <c r="AD1855" s="564">
        <v>1</v>
      </c>
      <c r="AE1855" s="564">
        <v>1</v>
      </c>
      <c r="AF1855" s="564">
        <v>1</v>
      </c>
      <c r="AG1855" s="564">
        <v>1</v>
      </c>
      <c r="AH1855" s="564">
        <v>1</v>
      </c>
      <c r="AI1855" s="564">
        <v>1</v>
      </c>
      <c r="AJ1855" s="564">
        <v>1</v>
      </c>
      <c r="AK1855" s="564">
        <v>1</v>
      </c>
    </row>
    <row r="1856" spans="1:37">
      <c r="A1856">
        <v>1852</v>
      </c>
      <c r="B1856" s="564">
        <f t="shared" ca="1" si="174"/>
        <v>20</v>
      </c>
      <c r="C1856" s="564">
        <f t="shared" ca="1" si="169"/>
        <v>400</v>
      </c>
      <c r="D1856" s="564">
        <f t="shared" ca="1" si="172"/>
        <v>20</v>
      </c>
      <c r="E1856" s="564">
        <f t="shared" ca="1" si="170"/>
        <v>0</v>
      </c>
      <c r="F1856" s="564">
        <f t="shared" ca="1" si="173"/>
        <v>1</v>
      </c>
      <c r="G1856" s="564">
        <f t="shared" ca="1" si="171"/>
        <v>-7.3599886880527237</v>
      </c>
      <c r="H1856" s="564">
        <v>1</v>
      </c>
      <c r="I1856" s="564">
        <v>1</v>
      </c>
      <c r="J1856" s="564">
        <v>1</v>
      </c>
      <c r="K1856" s="564">
        <v>1</v>
      </c>
      <c r="L1856" s="564">
        <v>1</v>
      </c>
      <c r="M1856" s="564">
        <v>1</v>
      </c>
      <c r="N1856" s="564">
        <v>1</v>
      </c>
      <c r="O1856" s="564">
        <v>1</v>
      </c>
      <c r="P1856" s="564">
        <v>1</v>
      </c>
      <c r="Q1856" s="564">
        <v>1</v>
      </c>
      <c r="R1856" s="564">
        <v>1</v>
      </c>
      <c r="S1856" s="564">
        <v>1</v>
      </c>
      <c r="T1856" s="564">
        <v>1</v>
      </c>
      <c r="U1856" s="564">
        <v>1</v>
      </c>
      <c r="V1856" s="564">
        <v>1</v>
      </c>
      <c r="W1856" s="564">
        <v>1</v>
      </c>
      <c r="X1856" s="564">
        <v>1</v>
      </c>
      <c r="Y1856" s="564">
        <v>1</v>
      </c>
      <c r="Z1856" s="564">
        <v>1</v>
      </c>
      <c r="AA1856" s="564">
        <v>1</v>
      </c>
      <c r="AB1856" s="564">
        <v>1</v>
      </c>
      <c r="AC1856" s="564">
        <v>1</v>
      </c>
      <c r="AD1856" s="564">
        <v>1</v>
      </c>
      <c r="AE1856" s="564">
        <v>1</v>
      </c>
      <c r="AF1856" s="564">
        <v>1</v>
      </c>
      <c r="AG1856" s="564">
        <v>1</v>
      </c>
      <c r="AH1856" s="564">
        <v>1</v>
      </c>
      <c r="AI1856" s="564">
        <v>1</v>
      </c>
      <c r="AJ1856" s="564">
        <v>1</v>
      </c>
      <c r="AK1856" s="564">
        <v>1</v>
      </c>
    </row>
    <row r="1857" spans="1:37">
      <c r="A1857">
        <v>1853</v>
      </c>
      <c r="B1857" s="564">
        <f t="shared" ca="1" si="174"/>
        <v>20</v>
      </c>
      <c r="C1857" s="564">
        <f t="shared" ca="1" si="169"/>
        <v>400</v>
      </c>
      <c r="D1857" s="564">
        <f t="shared" ca="1" si="172"/>
        <v>20</v>
      </c>
      <c r="E1857" s="564">
        <f t="shared" ca="1" si="170"/>
        <v>0</v>
      </c>
      <c r="F1857" s="564">
        <f t="shared" ca="1" si="173"/>
        <v>1</v>
      </c>
      <c r="G1857" s="564">
        <f t="shared" ca="1" si="171"/>
        <v>8.5963680134994434</v>
      </c>
      <c r="H1857" s="564">
        <v>1</v>
      </c>
      <c r="I1857" s="564">
        <v>1</v>
      </c>
      <c r="J1857" s="564">
        <v>1</v>
      </c>
      <c r="K1857" s="564">
        <v>1</v>
      </c>
      <c r="L1857" s="564">
        <v>1</v>
      </c>
      <c r="M1857" s="564">
        <v>1</v>
      </c>
      <c r="N1857" s="564">
        <v>1</v>
      </c>
      <c r="O1857" s="564">
        <v>1</v>
      </c>
      <c r="P1857" s="564">
        <v>1</v>
      </c>
      <c r="Q1857" s="564">
        <v>1</v>
      </c>
      <c r="R1857" s="564">
        <v>1</v>
      </c>
      <c r="S1857" s="564">
        <v>1</v>
      </c>
      <c r="T1857" s="564">
        <v>1</v>
      </c>
      <c r="U1857" s="564">
        <v>1</v>
      </c>
      <c r="V1857" s="564">
        <v>1</v>
      </c>
      <c r="W1857" s="564">
        <v>1</v>
      </c>
      <c r="X1857" s="564">
        <v>1</v>
      </c>
      <c r="Y1857" s="564">
        <v>1</v>
      </c>
      <c r="Z1857" s="564">
        <v>1</v>
      </c>
      <c r="AA1857" s="564">
        <v>1</v>
      </c>
      <c r="AB1857" s="564">
        <v>1</v>
      </c>
      <c r="AC1857" s="564">
        <v>1</v>
      </c>
      <c r="AD1857" s="564">
        <v>1</v>
      </c>
      <c r="AE1857" s="564">
        <v>1</v>
      </c>
      <c r="AF1857" s="564">
        <v>1</v>
      </c>
      <c r="AG1857" s="564">
        <v>1</v>
      </c>
      <c r="AH1857" s="564">
        <v>1</v>
      </c>
      <c r="AI1857" s="564">
        <v>1</v>
      </c>
      <c r="AJ1857" s="564">
        <v>1</v>
      </c>
      <c r="AK1857" s="564">
        <v>1</v>
      </c>
    </row>
    <row r="1858" spans="1:37">
      <c r="A1858">
        <v>1854</v>
      </c>
      <c r="B1858" s="564">
        <f t="shared" ca="1" si="174"/>
        <v>0</v>
      </c>
      <c r="C1858" s="564">
        <f t="shared" ca="1" si="169"/>
        <v>0</v>
      </c>
      <c r="D1858" s="564">
        <f t="shared" ca="1" si="172"/>
        <v>0</v>
      </c>
      <c r="E1858" s="564">
        <f t="shared" ca="1" si="170"/>
        <v>0</v>
      </c>
      <c r="F1858" s="564">
        <f t="shared" ca="1" si="173"/>
        <v>1</v>
      </c>
      <c r="G1858" s="564">
        <f t="shared" ca="1" si="171"/>
        <v>3.7171403081764809</v>
      </c>
      <c r="H1858" s="564">
        <v>0</v>
      </c>
      <c r="I1858" s="564">
        <v>0</v>
      </c>
      <c r="J1858" s="564">
        <v>0</v>
      </c>
      <c r="K1858" s="564">
        <v>0</v>
      </c>
      <c r="L1858" s="564">
        <v>0</v>
      </c>
      <c r="M1858" s="564">
        <v>0</v>
      </c>
      <c r="N1858" s="564">
        <v>0</v>
      </c>
      <c r="O1858" s="564">
        <v>0</v>
      </c>
      <c r="P1858" s="564">
        <v>0</v>
      </c>
      <c r="Q1858" s="564">
        <v>0</v>
      </c>
      <c r="R1858" s="564">
        <v>0</v>
      </c>
      <c r="S1858" s="564">
        <v>0</v>
      </c>
      <c r="T1858" s="564">
        <v>0</v>
      </c>
      <c r="U1858" s="564">
        <v>0</v>
      </c>
      <c r="V1858" s="564">
        <v>0</v>
      </c>
      <c r="W1858" s="564">
        <v>0</v>
      </c>
      <c r="X1858" s="564">
        <v>0</v>
      </c>
      <c r="Y1858" s="564">
        <v>0</v>
      </c>
      <c r="Z1858" s="564">
        <v>0</v>
      </c>
      <c r="AA1858" s="564">
        <v>0</v>
      </c>
      <c r="AB1858" s="564">
        <v>0</v>
      </c>
      <c r="AC1858" s="564">
        <v>0</v>
      </c>
      <c r="AD1858" s="564">
        <v>0</v>
      </c>
      <c r="AE1858" s="564">
        <v>0</v>
      </c>
      <c r="AF1858" s="564">
        <v>0</v>
      </c>
      <c r="AG1858" s="564">
        <v>0</v>
      </c>
      <c r="AH1858" s="564">
        <v>0</v>
      </c>
      <c r="AI1858" s="564">
        <v>0</v>
      </c>
      <c r="AJ1858" s="564">
        <v>0</v>
      </c>
      <c r="AK1858" s="564">
        <v>0</v>
      </c>
    </row>
    <row r="1859" spans="1:37">
      <c r="A1859">
        <v>1855</v>
      </c>
      <c r="B1859" s="564">
        <f t="shared" ca="1" si="174"/>
        <v>20</v>
      </c>
      <c r="C1859" s="564">
        <f t="shared" ca="1" si="169"/>
        <v>400</v>
      </c>
      <c r="D1859" s="564">
        <f t="shared" ca="1" si="172"/>
        <v>20</v>
      </c>
      <c r="E1859" s="564">
        <f t="shared" ca="1" si="170"/>
        <v>0</v>
      </c>
      <c r="F1859" s="564">
        <f t="shared" ca="1" si="173"/>
        <v>1</v>
      </c>
      <c r="G1859" s="564">
        <f t="shared" ca="1" si="171"/>
        <v>10.743510562086566</v>
      </c>
      <c r="H1859" s="564">
        <v>1</v>
      </c>
      <c r="I1859" s="564">
        <v>1</v>
      </c>
      <c r="J1859" s="564">
        <v>1</v>
      </c>
      <c r="K1859" s="564">
        <v>1</v>
      </c>
      <c r="L1859" s="564">
        <v>1</v>
      </c>
      <c r="M1859" s="564">
        <v>1</v>
      </c>
      <c r="N1859" s="564">
        <v>1</v>
      </c>
      <c r="O1859" s="564">
        <v>1</v>
      </c>
      <c r="P1859" s="564">
        <v>1</v>
      </c>
      <c r="Q1859" s="564">
        <v>1</v>
      </c>
      <c r="R1859" s="564">
        <v>1</v>
      </c>
      <c r="S1859" s="564">
        <v>1</v>
      </c>
      <c r="T1859" s="564">
        <v>1</v>
      </c>
      <c r="U1859" s="564">
        <v>1</v>
      </c>
      <c r="V1859" s="564">
        <v>1</v>
      </c>
      <c r="W1859" s="564">
        <v>1</v>
      </c>
      <c r="X1859" s="564">
        <v>1</v>
      </c>
      <c r="Y1859" s="564">
        <v>1</v>
      </c>
      <c r="Z1859" s="564">
        <v>1</v>
      </c>
      <c r="AA1859" s="564">
        <v>1</v>
      </c>
      <c r="AB1859" s="564">
        <v>1</v>
      </c>
      <c r="AC1859" s="564">
        <v>1</v>
      </c>
      <c r="AD1859" s="564">
        <v>1</v>
      </c>
      <c r="AE1859" s="564">
        <v>1</v>
      </c>
      <c r="AF1859" s="564">
        <v>1</v>
      </c>
      <c r="AG1859" s="564">
        <v>1</v>
      </c>
      <c r="AH1859" s="564">
        <v>1</v>
      </c>
      <c r="AI1859" s="564">
        <v>1</v>
      </c>
      <c r="AJ1859" s="564">
        <v>1</v>
      </c>
      <c r="AK1859" s="564">
        <v>1</v>
      </c>
    </row>
    <row r="1860" spans="1:37">
      <c r="A1860">
        <v>1856</v>
      </c>
      <c r="B1860" s="564">
        <f t="shared" ca="1" si="174"/>
        <v>20</v>
      </c>
      <c r="C1860" s="564">
        <f t="shared" ca="1" si="169"/>
        <v>400</v>
      </c>
      <c r="D1860" s="564">
        <f t="shared" ca="1" si="172"/>
        <v>20</v>
      </c>
      <c r="E1860" s="564">
        <f t="shared" ca="1" si="170"/>
        <v>0</v>
      </c>
      <c r="F1860" s="564">
        <f t="shared" ca="1" si="173"/>
        <v>1</v>
      </c>
      <c r="G1860" s="564">
        <f t="shared" ca="1" si="171"/>
        <v>-1.8570348846022697</v>
      </c>
      <c r="H1860" s="564">
        <v>1</v>
      </c>
      <c r="I1860" s="564">
        <v>1</v>
      </c>
      <c r="J1860" s="564">
        <v>1</v>
      </c>
      <c r="K1860" s="564">
        <v>1</v>
      </c>
      <c r="L1860" s="564">
        <v>1</v>
      </c>
      <c r="M1860" s="564">
        <v>1</v>
      </c>
      <c r="N1860" s="564">
        <v>1</v>
      </c>
      <c r="O1860" s="564">
        <v>1</v>
      </c>
      <c r="P1860" s="564">
        <v>1</v>
      </c>
      <c r="Q1860" s="564">
        <v>1</v>
      </c>
      <c r="R1860" s="564">
        <v>1</v>
      </c>
      <c r="S1860" s="564">
        <v>1</v>
      </c>
      <c r="T1860" s="564">
        <v>1</v>
      </c>
      <c r="U1860" s="564">
        <v>1</v>
      </c>
      <c r="V1860" s="564">
        <v>1</v>
      </c>
      <c r="W1860" s="564">
        <v>1</v>
      </c>
      <c r="X1860" s="564">
        <v>1</v>
      </c>
      <c r="Y1860" s="564">
        <v>1</v>
      </c>
      <c r="Z1860" s="564">
        <v>1</v>
      </c>
      <c r="AA1860" s="564">
        <v>1</v>
      </c>
      <c r="AB1860" s="564">
        <v>1</v>
      </c>
      <c r="AC1860" s="564">
        <v>1</v>
      </c>
      <c r="AD1860" s="564">
        <v>1</v>
      </c>
      <c r="AE1860" s="564">
        <v>1</v>
      </c>
      <c r="AF1860" s="564">
        <v>1</v>
      </c>
      <c r="AG1860" s="564">
        <v>1</v>
      </c>
      <c r="AH1860" s="564">
        <v>1</v>
      </c>
      <c r="AI1860" s="564">
        <v>1</v>
      </c>
      <c r="AJ1860" s="564">
        <v>1</v>
      </c>
      <c r="AK1860" s="564">
        <v>1</v>
      </c>
    </row>
    <row r="1861" spans="1:37">
      <c r="A1861">
        <v>1857</v>
      </c>
      <c r="B1861" s="564">
        <f t="shared" ca="1" si="174"/>
        <v>20</v>
      </c>
      <c r="C1861" s="564">
        <f t="shared" ref="C1861:C1924" ca="1" si="175">B1861^2</f>
        <v>400</v>
      </c>
      <c r="D1861" s="564">
        <f t="shared" ca="1" si="172"/>
        <v>20</v>
      </c>
      <c r="E1861" s="564">
        <f t="shared" ref="E1861:E1924" ca="1" si="176">D1861-((B1861^2)/H$1)</f>
        <v>0</v>
      </c>
      <c r="F1861" s="564">
        <f t="shared" ca="1" si="173"/>
        <v>1</v>
      </c>
      <c r="G1861" s="564">
        <f t="shared" ref="G1861:G1924" ca="1" si="177">I$2+NORMSINV(RAND())*K$2</f>
        <v>2.5742993723015433</v>
      </c>
      <c r="H1861" s="564">
        <v>1</v>
      </c>
      <c r="I1861" s="564">
        <v>1</v>
      </c>
      <c r="J1861" s="564">
        <v>1</v>
      </c>
      <c r="K1861" s="564">
        <v>1</v>
      </c>
      <c r="L1861" s="564">
        <v>1</v>
      </c>
      <c r="M1861" s="564">
        <v>1</v>
      </c>
      <c r="N1861" s="564">
        <v>1</v>
      </c>
      <c r="O1861" s="564">
        <v>1</v>
      </c>
      <c r="P1861" s="564">
        <v>1</v>
      </c>
      <c r="Q1861" s="564">
        <v>1</v>
      </c>
      <c r="R1861" s="564">
        <v>1</v>
      </c>
      <c r="S1861" s="564">
        <v>1</v>
      </c>
      <c r="T1861" s="564">
        <v>1</v>
      </c>
      <c r="U1861" s="564">
        <v>1</v>
      </c>
      <c r="V1861" s="564">
        <v>1</v>
      </c>
      <c r="W1861" s="564">
        <v>1</v>
      </c>
      <c r="X1861" s="564">
        <v>1</v>
      </c>
      <c r="Y1861" s="564">
        <v>1</v>
      </c>
      <c r="Z1861" s="564">
        <v>1</v>
      </c>
      <c r="AA1861" s="564">
        <v>1</v>
      </c>
      <c r="AB1861" s="564">
        <v>1</v>
      </c>
      <c r="AC1861" s="564">
        <v>1</v>
      </c>
      <c r="AD1861" s="564">
        <v>1</v>
      </c>
      <c r="AE1861" s="564">
        <v>1</v>
      </c>
      <c r="AF1861" s="564">
        <v>1</v>
      </c>
      <c r="AG1861" s="564">
        <v>1</v>
      </c>
      <c r="AH1861" s="564">
        <v>1</v>
      </c>
      <c r="AI1861" s="564">
        <v>1</v>
      </c>
      <c r="AJ1861" s="564">
        <v>1</v>
      </c>
      <c r="AK1861" s="564">
        <v>1</v>
      </c>
    </row>
    <row r="1862" spans="1:37">
      <c r="A1862">
        <v>1858</v>
      </c>
      <c r="B1862" s="564">
        <f t="shared" ca="1" si="174"/>
        <v>0</v>
      </c>
      <c r="C1862" s="564">
        <f t="shared" ca="1" si="175"/>
        <v>0</v>
      </c>
      <c r="D1862" s="564">
        <f t="shared" ref="D1862:D1925" ca="1" si="178">B1862</f>
        <v>0</v>
      </c>
      <c r="E1862" s="564">
        <f t="shared" ca="1" si="176"/>
        <v>0</v>
      </c>
      <c r="F1862" s="564">
        <f t="shared" ref="F1862:F1925" ca="1" si="179">1-(2*B1862*(H$1-B1862)/(H$1*(H$1-1)))</f>
        <v>1</v>
      </c>
      <c r="G1862" s="564">
        <f t="shared" ca="1" si="177"/>
        <v>-4.7201998547926838</v>
      </c>
      <c r="H1862" s="564">
        <v>0</v>
      </c>
      <c r="I1862" s="564">
        <v>0</v>
      </c>
      <c r="J1862" s="564">
        <v>0</v>
      </c>
      <c r="K1862" s="564">
        <v>0</v>
      </c>
      <c r="L1862" s="564">
        <v>0</v>
      </c>
      <c r="M1862" s="564">
        <v>0</v>
      </c>
      <c r="N1862" s="564">
        <v>0</v>
      </c>
      <c r="O1862" s="564">
        <v>0</v>
      </c>
      <c r="P1862" s="564">
        <v>0</v>
      </c>
      <c r="Q1862" s="564">
        <v>0</v>
      </c>
      <c r="R1862" s="564">
        <v>0</v>
      </c>
      <c r="S1862" s="564">
        <v>0</v>
      </c>
      <c r="T1862" s="564">
        <v>0</v>
      </c>
      <c r="U1862" s="564">
        <v>0</v>
      </c>
      <c r="V1862" s="564">
        <v>0</v>
      </c>
      <c r="W1862" s="564">
        <v>0</v>
      </c>
      <c r="X1862" s="564">
        <v>0</v>
      </c>
      <c r="Y1862" s="564">
        <v>0</v>
      </c>
      <c r="Z1862" s="564">
        <v>0</v>
      </c>
      <c r="AA1862" s="564">
        <v>0</v>
      </c>
      <c r="AB1862" s="564">
        <v>0</v>
      </c>
      <c r="AC1862" s="564">
        <v>0</v>
      </c>
      <c r="AD1862" s="564">
        <v>0</v>
      </c>
      <c r="AE1862" s="564">
        <v>0</v>
      </c>
      <c r="AF1862" s="564">
        <v>0</v>
      </c>
      <c r="AG1862" s="564">
        <v>0</v>
      </c>
      <c r="AH1862" s="564">
        <v>0</v>
      </c>
      <c r="AI1862" s="564">
        <v>0</v>
      </c>
      <c r="AJ1862" s="564">
        <v>0</v>
      </c>
      <c r="AK1862" s="564">
        <v>0</v>
      </c>
    </row>
    <row r="1863" spans="1:37">
      <c r="A1863">
        <v>1859</v>
      </c>
      <c r="B1863" s="564">
        <f t="shared" ref="B1863:B1926" ca="1" si="180">SUM(INDIRECT("H"&amp;A1863+4&amp;":"&amp;HLOOKUP(H$1,$AA$1:$BD$2,2,0)&amp;A1863+4))</f>
        <v>20</v>
      </c>
      <c r="C1863" s="564">
        <f t="shared" ca="1" si="175"/>
        <v>400</v>
      </c>
      <c r="D1863" s="564">
        <f t="shared" ca="1" si="178"/>
        <v>20</v>
      </c>
      <c r="E1863" s="564">
        <f t="shared" ca="1" si="176"/>
        <v>0</v>
      </c>
      <c r="F1863" s="564">
        <f t="shared" ca="1" si="179"/>
        <v>1</v>
      </c>
      <c r="G1863" s="564">
        <f t="shared" ca="1" si="177"/>
        <v>-2.3453297302419966</v>
      </c>
      <c r="H1863" s="564">
        <v>1</v>
      </c>
      <c r="I1863" s="564">
        <v>1</v>
      </c>
      <c r="J1863" s="564">
        <v>1</v>
      </c>
      <c r="K1863" s="564">
        <v>1</v>
      </c>
      <c r="L1863" s="564">
        <v>1</v>
      </c>
      <c r="M1863" s="564">
        <v>1</v>
      </c>
      <c r="N1863" s="564">
        <v>1</v>
      </c>
      <c r="O1863" s="564">
        <v>1</v>
      </c>
      <c r="P1863" s="564">
        <v>1</v>
      </c>
      <c r="Q1863" s="564">
        <v>1</v>
      </c>
      <c r="R1863" s="564">
        <v>1</v>
      </c>
      <c r="S1863" s="564">
        <v>1</v>
      </c>
      <c r="T1863" s="564">
        <v>1</v>
      </c>
      <c r="U1863" s="564">
        <v>1</v>
      </c>
      <c r="V1863" s="564">
        <v>1</v>
      </c>
      <c r="W1863" s="564">
        <v>1</v>
      </c>
      <c r="X1863" s="564">
        <v>1</v>
      </c>
      <c r="Y1863" s="564">
        <v>1</v>
      </c>
      <c r="Z1863" s="564">
        <v>1</v>
      </c>
      <c r="AA1863" s="564">
        <v>1</v>
      </c>
      <c r="AB1863" s="564">
        <v>1</v>
      </c>
      <c r="AC1863" s="564">
        <v>1</v>
      </c>
      <c r="AD1863" s="564">
        <v>1</v>
      </c>
      <c r="AE1863" s="564">
        <v>1</v>
      </c>
      <c r="AF1863" s="564">
        <v>1</v>
      </c>
      <c r="AG1863" s="564">
        <v>1</v>
      </c>
      <c r="AH1863" s="564">
        <v>1</v>
      </c>
      <c r="AI1863" s="564">
        <v>1</v>
      </c>
      <c r="AJ1863" s="564">
        <v>1</v>
      </c>
      <c r="AK1863" s="564">
        <v>1</v>
      </c>
    </row>
    <row r="1864" spans="1:37">
      <c r="A1864">
        <v>1860</v>
      </c>
      <c r="B1864" s="564">
        <f t="shared" ca="1" si="180"/>
        <v>11</v>
      </c>
      <c r="C1864" s="564">
        <f t="shared" ca="1" si="175"/>
        <v>121</v>
      </c>
      <c r="D1864" s="564">
        <f t="shared" ca="1" si="178"/>
        <v>11</v>
      </c>
      <c r="E1864" s="564">
        <f t="shared" ca="1" si="176"/>
        <v>4.95</v>
      </c>
      <c r="F1864" s="564">
        <f t="shared" ca="1" si="179"/>
        <v>0.47894736842105268</v>
      </c>
      <c r="G1864" s="564">
        <f t="shared" ca="1" si="177"/>
        <v>-9.9256589039848429</v>
      </c>
      <c r="H1864" s="564">
        <v>1</v>
      </c>
      <c r="I1864" s="564">
        <v>0</v>
      </c>
      <c r="J1864" s="564">
        <v>0</v>
      </c>
      <c r="K1864" s="564">
        <v>1</v>
      </c>
      <c r="L1864" s="564">
        <v>1</v>
      </c>
      <c r="M1864" s="564">
        <v>0</v>
      </c>
      <c r="N1864" s="564">
        <v>1</v>
      </c>
      <c r="O1864" s="564">
        <v>1</v>
      </c>
      <c r="P1864" s="564">
        <v>0</v>
      </c>
      <c r="Q1864" s="564">
        <v>1</v>
      </c>
      <c r="R1864" s="564">
        <v>1</v>
      </c>
      <c r="S1864" s="564">
        <v>0</v>
      </c>
      <c r="T1864" s="564">
        <v>0</v>
      </c>
      <c r="U1864" s="564">
        <v>0</v>
      </c>
      <c r="V1864" s="564">
        <v>1</v>
      </c>
      <c r="W1864" s="564">
        <v>0</v>
      </c>
      <c r="X1864" s="564">
        <v>1</v>
      </c>
      <c r="Y1864" s="564">
        <v>0</v>
      </c>
      <c r="Z1864" s="564">
        <v>1</v>
      </c>
      <c r="AA1864" s="564">
        <v>1</v>
      </c>
      <c r="AB1864" s="564">
        <v>1</v>
      </c>
      <c r="AC1864" s="564">
        <v>1</v>
      </c>
      <c r="AD1864" s="564">
        <v>1</v>
      </c>
      <c r="AE1864" s="564">
        <v>1</v>
      </c>
      <c r="AF1864" s="564">
        <v>0</v>
      </c>
      <c r="AG1864" s="564">
        <v>0</v>
      </c>
      <c r="AH1864" s="564">
        <v>1</v>
      </c>
      <c r="AI1864" s="564">
        <v>0</v>
      </c>
      <c r="AJ1864" s="564">
        <v>0</v>
      </c>
      <c r="AK1864" s="564">
        <v>1</v>
      </c>
    </row>
    <row r="1865" spans="1:37">
      <c r="A1865">
        <v>1861</v>
      </c>
      <c r="B1865" s="564">
        <f t="shared" ca="1" si="180"/>
        <v>4</v>
      </c>
      <c r="C1865" s="564">
        <f t="shared" ca="1" si="175"/>
        <v>16</v>
      </c>
      <c r="D1865" s="564">
        <f t="shared" ca="1" si="178"/>
        <v>4</v>
      </c>
      <c r="E1865" s="564">
        <f t="shared" ca="1" si="176"/>
        <v>3.2</v>
      </c>
      <c r="F1865" s="564">
        <f t="shared" ca="1" si="179"/>
        <v>0.66315789473684217</v>
      </c>
      <c r="G1865" s="564">
        <f t="shared" ca="1" si="177"/>
        <v>4.0284329217136801</v>
      </c>
      <c r="H1865" s="564">
        <v>1</v>
      </c>
      <c r="I1865" s="564">
        <v>0</v>
      </c>
      <c r="J1865" s="564">
        <v>0</v>
      </c>
      <c r="K1865" s="564">
        <v>0</v>
      </c>
      <c r="L1865" s="564">
        <v>0</v>
      </c>
      <c r="M1865" s="564">
        <v>0</v>
      </c>
      <c r="N1865" s="564">
        <v>0</v>
      </c>
      <c r="O1865" s="564">
        <v>0</v>
      </c>
      <c r="P1865" s="564">
        <v>0</v>
      </c>
      <c r="Q1865" s="564">
        <v>0</v>
      </c>
      <c r="R1865" s="564">
        <v>0</v>
      </c>
      <c r="S1865" s="564">
        <v>0</v>
      </c>
      <c r="T1865" s="564">
        <v>0</v>
      </c>
      <c r="U1865" s="564">
        <v>1</v>
      </c>
      <c r="V1865" s="564">
        <v>0</v>
      </c>
      <c r="W1865" s="564">
        <v>0</v>
      </c>
      <c r="X1865" s="564">
        <v>1</v>
      </c>
      <c r="Y1865" s="564">
        <v>0</v>
      </c>
      <c r="Z1865" s="564">
        <v>1</v>
      </c>
      <c r="AA1865" s="564">
        <v>0</v>
      </c>
      <c r="AB1865" s="564">
        <v>0</v>
      </c>
      <c r="AC1865" s="564">
        <v>1</v>
      </c>
      <c r="AD1865" s="564">
        <v>0</v>
      </c>
      <c r="AE1865" s="564">
        <v>1</v>
      </c>
      <c r="AF1865" s="564">
        <v>0</v>
      </c>
      <c r="AG1865" s="564">
        <v>0</v>
      </c>
      <c r="AH1865" s="564">
        <v>0</v>
      </c>
      <c r="AI1865" s="564">
        <v>0</v>
      </c>
      <c r="AJ1865" s="564">
        <v>0</v>
      </c>
      <c r="AK1865" s="564">
        <v>0</v>
      </c>
    </row>
    <row r="1866" spans="1:37">
      <c r="A1866">
        <v>1862</v>
      </c>
      <c r="B1866" s="564">
        <f t="shared" ca="1" si="180"/>
        <v>0</v>
      </c>
      <c r="C1866" s="564">
        <f t="shared" ca="1" si="175"/>
        <v>0</v>
      </c>
      <c r="D1866" s="564">
        <f t="shared" ca="1" si="178"/>
        <v>0</v>
      </c>
      <c r="E1866" s="564">
        <f t="shared" ca="1" si="176"/>
        <v>0</v>
      </c>
      <c r="F1866" s="564">
        <f t="shared" ca="1" si="179"/>
        <v>1</v>
      </c>
      <c r="G1866" s="564">
        <f t="shared" ca="1" si="177"/>
        <v>1.5473466216279368</v>
      </c>
      <c r="H1866" s="564">
        <v>0</v>
      </c>
      <c r="I1866" s="564">
        <v>0</v>
      </c>
      <c r="J1866" s="564">
        <v>0</v>
      </c>
      <c r="K1866" s="564">
        <v>0</v>
      </c>
      <c r="L1866" s="564">
        <v>0</v>
      </c>
      <c r="M1866" s="564">
        <v>0</v>
      </c>
      <c r="N1866" s="564">
        <v>0</v>
      </c>
      <c r="O1866" s="564">
        <v>0</v>
      </c>
      <c r="P1866" s="564">
        <v>0</v>
      </c>
      <c r="Q1866" s="564">
        <v>0</v>
      </c>
      <c r="R1866" s="564">
        <v>0</v>
      </c>
      <c r="S1866" s="564">
        <v>0</v>
      </c>
      <c r="T1866" s="564">
        <v>0</v>
      </c>
      <c r="U1866" s="564">
        <v>0</v>
      </c>
      <c r="V1866" s="564">
        <v>0</v>
      </c>
      <c r="W1866" s="564">
        <v>0</v>
      </c>
      <c r="X1866" s="564">
        <v>0</v>
      </c>
      <c r="Y1866" s="564">
        <v>0</v>
      </c>
      <c r="Z1866" s="564">
        <v>0</v>
      </c>
      <c r="AA1866" s="564">
        <v>0</v>
      </c>
      <c r="AB1866" s="564">
        <v>0</v>
      </c>
      <c r="AC1866" s="564">
        <v>0</v>
      </c>
      <c r="AD1866" s="564">
        <v>0</v>
      </c>
      <c r="AE1866" s="564">
        <v>0</v>
      </c>
      <c r="AF1866" s="564">
        <v>0</v>
      </c>
      <c r="AG1866" s="564">
        <v>0</v>
      </c>
      <c r="AH1866" s="564">
        <v>0</v>
      </c>
      <c r="AI1866" s="564">
        <v>0</v>
      </c>
      <c r="AJ1866" s="564">
        <v>0</v>
      </c>
      <c r="AK1866" s="564">
        <v>0</v>
      </c>
    </row>
    <row r="1867" spans="1:37">
      <c r="A1867">
        <v>1863</v>
      </c>
      <c r="B1867" s="564">
        <f t="shared" ca="1" si="180"/>
        <v>20</v>
      </c>
      <c r="C1867" s="564">
        <f t="shared" ca="1" si="175"/>
        <v>400</v>
      </c>
      <c r="D1867" s="564">
        <f t="shared" ca="1" si="178"/>
        <v>20</v>
      </c>
      <c r="E1867" s="564">
        <f t="shared" ca="1" si="176"/>
        <v>0</v>
      </c>
      <c r="F1867" s="564">
        <f t="shared" ca="1" si="179"/>
        <v>1</v>
      </c>
      <c r="G1867" s="564">
        <f t="shared" ca="1" si="177"/>
        <v>-2.5776415961118637</v>
      </c>
      <c r="H1867" s="564">
        <v>1</v>
      </c>
      <c r="I1867" s="564">
        <v>1</v>
      </c>
      <c r="J1867" s="564">
        <v>1</v>
      </c>
      <c r="K1867" s="564">
        <v>1</v>
      </c>
      <c r="L1867" s="564">
        <v>1</v>
      </c>
      <c r="M1867" s="564">
        <v>1</v>
      </c>
      <c r="N1867" s="564">
        <v>1</v>
      </c>
      <c r="O1867" s="564">
        <v>1</v>
      </c>
      <c r="P1867" s="564">
        <v>1</v>
      </c>
      <c r="Q1867" s="564">
        <v>1</v>
      </c>
      <c r="R1867" s="564">
        <v>1</v>
      </c>
      <c r="S1867" s="564">
        <v>1</v>
      </c>
      <c r="T1867" s="564">
        <v>1</v>
      </c>
      <c r="U1867" s="564">
        <v>1</v>
      </c>
      <c r="V1867" s="564">
        <v>1</v>
      </c>
      <c r="W1867" s="564">
        <v>1</v>
      </c>
      <c r="X1867" s="564">
        <v>1</v>
      </c>
      <c r="Y1867" s="564">
        <v>1</v>
      </c>
      <c r="Z1867" s="564">
        <v>1</v>
      </c>
      <c r="AA1867" s="564">
        <v>1</v>
      </c>
      <c r="AB1867" s="564">
        <v>1</v>
      </c>
      <c r="AC1867" s="564">
        <v>1</v>
      </c>
      <c r="AD1867" s="564">
        <v>1</v>
      </c>
      <c r="AE1867" s="564">
        <v>1</v>
      </c>
      <c r="AF1867" s="564">
        <v>1</v>
      </c>
      <c r="AG1867" s="564">
        <v>1</v>
      </c>
      <c r="AH1867" s="564">
        <v>1</v>
      </c>
      <c r="AI1867" s="564">
        <v>1</v>
      </c>
      <c r="AJ1867" s="564">
        <v>1</v>
      </c>
      <c r="AK1867" s="564">
        <v>1</v>
      </c>
    </row>
    <row r="1868" spans="1:37">
      <c r="A1868">
        <v>1864</v>
      </c>
      <c r="B1868" s="564">
        <f t="shared" ca="1" si="180"/>
        <v>20</v>
      </c>
      <c r="C1868" s="564">
        <f t="shared" ca="1" si="175"/>
        <v>400</v>
      </c>
      <c r="D1868" s="564">
        <f t="shared" ca="1" si="178"/>
        <v>20</v>
      </c>
      <c r="E1868" s="564">
        <f t="shared" ca="1" si="176"/>
        <v>0</v>
      </c>
      <c r="F1868" s="564">
        <f t="shared" ca="1" si="179"/>
        <v>1</v>
      </c>
      <c r="G1868" s="564">
        <f t="shared" ca="1" si="177"/>
        <v>-0.84106493500665991</v>
      </c>
      <c r="H1868" s="564">
        <v>1</v>
      </c>
      <c r="I1868" s="564">
        <v>1</v>
      </c>
      <c r="J1868" s="564">
        <v>1</v>
      </c>
      <c r="K1868" s="564">
        <v>1</v>
      </c>
      <c r="L1868" s="564">
        <v>1</v>
      </c>
      <c r="M1868" s="564">
        <v>1</v>
      </c>
      <c r="N1868" s="564">
        <v>1</v>
      </c>
      <c r="O1868" s="564">
        <v>1</v>
      </c>
      <c r="P1868" s="564">
        <v>1</v>
      </c>
      <c r="Q1868" s="564">
        <v>1</v>
      </c>
      <c r="R1868" s="564">
        <v>1</v>
      </c>
      <c r="S1868" s="564">
        <v>1</v>
      </c>
      <c r="T1868" s="564">
        <v>1</v>
      </c>
      <c r="U1868" s="564">
        <v>1</v>
      </c>
      <c r="V1868" s="564">
        <v>1</v>
      </c>
      <c r="W1868" s="564">
        <v>1</v>
      </c>
      <c r="X1868" s="564">
        <v>1</v>
      </c>
      <c r="Y1868" s="564">
        <v>1</v>
      </c>
      <c r="Z1868" s="564">
        <v>1</v>
      </c>
      <c r="AA1868" s="564">
        <v>1</v>
      </c>
      <c r="AB1868" s="564">
        <v>1</v>
      </c>
      <c r="AC1868" s="564">
        <v>1</v>
      </c>
      <c r="AD1868" s="564">
        <v>1</v>
      </c>
      <c r="AE1868" s="564">
        <v>1</v>
      </c>
      <c r="AF1868" s="564">
        <v>1</v>
      </c>
      <c r="AG1868" s="564">
        <v>1</v>
      </c>
      <c r="AH1868" s="564">
        <v>1</v>
      </c>
      <c r="AI1868" s="564">
        <v>1</v>
      </c>
      <c r="AJ1868" s="564">
        <v>1</v>
      </c>
      <c r="AK1868" s="564">
        <v>1</v>
      </c>
    </row>
    <row r="1869" spans="1:37">
      <c r="A1869">
        <v>1865</v>
      </c>
      <c r="B1869" s="564">
        <f t="shared" ca="1" si="180"/>
        <v>20</v>
      </c>
      <c r="C1869" s="564">
        <f t="shared" ca="1" si="175"/>
        <v>400</v>
      </c>
      <c r="D1869" s="564">
        <f t="shared" ca="1" si="178"/>
        <v>20</v>
      </c>
      <c r="E1869" s="564">
        <f t="shared" ca="1" si="176"/>
        <v>0</v>
      </c>
      <c r="F1869" s="564">
        <f t="shared" ca="1" si="179"/>
        <v>1</v>
      </c>
      <c r="G1869" s="564">
        <f t="shared" ca="1" si="177"/>
        <v>-4.5883391931310467</v>
      </c>
      <c r="H1869" s="564">
        <v>1</v>
      </c>
      <c r="I1869" s="564">
        <v>1</v>
      </c>
      <c r="J1869" s="564">
        <v>1</v>
      </c>
      <c r="K1869" s="564">
        <v>1</v>
      </c>
      <c r="L1869" s="564">
        <v>1</v>
      </c>
      <c r="M1869" s="564">
        <v>1</v>
      </c>
      <c r="N1869" s="564">
        <v>1</v>
      </c>
      <c r="O1869" s="564">
        <v>1</v>
      </c>
      <c r="P1869" s="564">
        <v>1</v>
      </c>
      <c r="Q1869" s="564">
        <v>1</v>
      </c>
      <c r="R1869" s="564">
        <v>1</v>
      </c>
      <c r="S1869" s="564">
        <v>1</v>
      </c>
      <c r="T1869" s="564">
        <v>1</v>
      </c>
      <c r="U1869" s="564">
        <v>1</v>
      </c>
      <c r="V1869" s="564">
        <v>1</v>
      </c>
      <c r="W1869" s="564">
        <v>1</v>
      </c>
      <c r="X1869" s="564">
        <v>1</v>
      </c>
      <c r="Y1869" s="564">
        <v>1</v>
      </c>
      <c r="Z1869" s="564">
        <v>1</v>
      </c>
      <c r="AA1869" s="564">
        <v>1</v>
      </c>
      <c r="AB1869" s="564">
        <v>1</v>
      </c>
      <c r="AC1869" s="564">
        <v>1</v>
      </c>
      <c r="AD1869" s="564">
        <v>1</v>
      </c>
      <c r="AE1869" s="564">
        <v>1</v>
      </c>
      <c r="AF1869" s="564">
        <v>1</v>
      </c>
      <c r="AG1869" s="564">
        <v>1</v>
      </c>
      <c r="AH1869" s="564">
        <v>1</v>
      </c>
      <c r="AI1869" s="564">
        <v>1</v>
      </c>
      <c r="AJ1869" s="564">
        <v>1</v>
      </c>
      <c r="AK1869" s="564">
        <v>1</v>
      </c>
    </row>
    <row r="1870" spans="1:37">
      <c r="A1870">
        <v>1866</v>
      </c>
      <c r="B1870" s="564">
        <f t="shared" ca="1" si="180"/>
        <v>0</v>
      </c>
      <c r="C1870" s="564">
        <f t="shared" ca="1" si="175"/>
        <v>0</v>
      </c>
      <c r="D1870" s="564">
        <f t="shared" ca="1" si="178"/>
        <v>0</v>
      </c>
      <c r="E1870" s="564">
        <f t="shared" ca="1" si="176"/>
        <v>0</v>
      </c>
      <c r="F1870" s="564">
        <f t="shared" ca="1" si="179"/>
        <v>1</v>
      </c>
      <c r="G1870" s="564">
        <f t="shared" ca="1" si="177"/>
        <v>-0.3355222721483635</v>
      </c>
      <c r="H1870" s="564">
        <v>0</v>
      </c>
      <c r="I1870" s="564">
        <v>0</v>
      </c>
      <c r="J1870" s="564">
        <v>0</v>
      </c>
      <c r="K1870" s="564">
        <v>0</v>
      </c>
      <c r="L1870" s="564">
        <v>0</v>
      </c>
      <c r="M1870" s="564">
        <v>0</v>
      </c>
      <c r="N1870" s="564">
        <v>0</v>
      </c>
      <c r="O1870" s="564">
        <v>0</v>
      </c>
      <c r="P1870" s="564">
        <v>0</v>
      </c>
      <c r="Q1870" s="564">
        <v>0</v>
      </c>
      <c r="R1870" s="564">
        <v>0</v>
      </c>
      <c r="S1870" s="564">
        <v>0</v>
      </c>
      <c r="T1870" s="564">
        <v>0</v>
      </c>
      <c r="U1870" s="564">
        <v>0</v>
      </c>
      <c r="V1870" s="564">
        <v>0</v>
      </c>
      <c r="W1870" s="564">
        <v>0</v>
      </c>
      <c r="X1870" s="564">
        <v>0</v>
      </c>
      <c r="Y1870" s="564">
        <v>0</v>
      </c>
      <c r="Z1870" s="564">
        <v>0</v>
      </c>
      <c r="AA1870" s="564">
        <v>0</v>
      </c>
      <c r="AB1870" s="564">
        <v>0</v>
      </c>
      <c r="AC1870" s="564">
        <v>0</v>
      </c>
      <c r="AD1870" s="564">
        <v>0</v>
      </c>
      <c r="AE1870" s="564">
        <v>0</v>
      </c>
      <c r="AF1870" s="564">
        <v>0</v>
      </c>
      <c r="AG1870" s="564">
        <v>0</v>
      </c>
      <c r="AH1870" s="564">
        <v>0</v>
      </c>
      <c r="AI1870" s="564">
        <v>0</v>
      </c>
      <c r="AJ1870" s="564">
        <v>0</v>
      </c>
      <c r="AK1870" s="564">
        <v>0</v>
      </c>
    </row>
    <row r="1871" spans="1:37">
      <c r="A1871">
        <v>1867</v>
      </c>
      <c r="B1871" s="564">
        <f t="shared" ca="1" si="180"/>
        <v>20</v>
      </c>
      <c r="C1871" s="564">
        <f t="shared" ca="1" si="175"/>
        <v>400</v>
      </c>
      <c r="D1871" s="564">
        <f t="shared" ca="1" si="178"/>
        <v>20</v>
      </c>
      <c r="E1871" s="564">
        <f t="shared" ca="1" si="176"/>
        <v>0</v>
      </c>
      <c r="F1871" s="564">
        <f t="shared" ca="1" si="179"/>
        <v>1</v>
      </c>
      <c r="G1871" s="564">
        <f t="shared" ca="1" si="177"/>
        <v>0.21023333344482009</v>
      </c>
      <c r="H1871" s="564">
        <v>1</v>
      </c>
      <c r="I1871" s="564">
        <v>1</v>
      </c>
      <c r="J1871" s="564">
        <v>1</v>
      </c>
      <c r="K1871" s="564">
        <v>1</v>
      </c>
      <c r="L1871" s="564">
        <v>1</v>
      </c>
      <c r="M1871" s="564">
        <v>1</v>
      </c>
      <c r="N1871" s="564">
        <v>1</v>
      </c>
      <c r="O1871" s="564">
        <v>1</v>
      </c>
      <c r="P1871" s="564">
        <v>1</v>
      </c>
      <c r="Q1871" s="564">
        <v>1</v>
      </c>
      <c r="R1871" s="564">
        <v>1</v>
      </c>
      <c r="S1871" s="564">
        <v>1</v>
      </c>
      <c r="T1871" s="564">
        <v>1</v>
      </c>
      <c r="U1871" s="564">
        <v>1</v>
      </c>
      <c r="V1871" s="564">
        <v>1</v>
      </c>
      <c r="W1871" s="564">
        <v>1</v>
      </c>
      <c r="X1871" s="564">
        <v>1</v>
      </c>
      <c r="Y1871" s="564">
        <v>1</v>
      </c>
      <c r="Z1871" s="564">
        <v>1</v>
      </c>
      <c r="AA1871" s="564">
        <v>1</v>
      </c>
      <c r="AB1871" s="564">
        <v>1</v>
      </c>
      <c r="AC1871" s="564">
        <v>1</v>
      </c>
      <c r="AD1871" s="564">
        <v>1</v>
      </c>
      <c r="AE1871" s="564">
        <v>1</v>
      </c>
      <c r="AF1871" s="564">
        <v>1</v>
      </c>
      <c r="AG1871" s="564">
        <v>1</v>
      </c>
      <c r="AH1871" s="564">
        <v>1</v>
      </c>
      <c r="AI1871" s="564">
        <v>1</v>
      </c>
      <c r="AJ1871" s="564">
        <v>1</v>
      </c>
      <c r="AK1871" s="564">
        <v>1</v>
      </c>
    </row>
    <row r="1872" spans="1:37">
      <c r="A1872">
        <v>1868</v>
      </c>
      <c r="B1872" s="564">
        <f t="shared" ca="1" si="180"/>
        <v>20</v>
      </c>
      <c r="C1872" s="564">
        <f t="shared" ca="1" si="175"/>
        <v>400</v>
      </c>
      <c r="D1872" s="564">
        <f t="shared" ca="1" si="178"/>
        <v>20</v>
      </c>
      <c r="E1872" s="564">
        <f t="shared" ca="1" si="176"/>
        <v>0</v>
      </c>
      <c r="F1872" s="564">
        <f t="shared" ca="1" si="179"/>
        <v>1</v>
      </c>
      <c r="G1872" s="564">
        <f t="shared" ca="1" si="177"/>
        <v>3.76303710164906</v>
      </c>
      <c r="H1872" s="564">
        <v>1</v>
      </c>
      <c r="I1872" s="564">
        <v>1</v>
      </c>
      <c r="J1872" s="564">
        <v>1</v>
      </c>
      <c r="K1872" s="564">
        <v>1</v>
      </c>
      <c r="L1872" s="564">
        <v>1</v>
      </c>
      <c r="M1872" s="564">
        <v>1</v>
      </c>
      <c r="N1872" s="564">
        <v>1</v>
      </c>
      <c r="O1872" s="564">
        <v>1</v>
      </c>
      <c r="P1872" s="564">
        <v>1</v>
      </c>
      <c r="Q1872" s="564">
        <v>1</v>
      </c>
      <c r="R1872" s="564">
        <v>1</v>
      </c>
      <c r="S1872" s="564">
        <v>1</v>
      </c>
      <c r="T1872" s="564">
        <v>1</v>
      </c>
      <c r="U1872" s="564">
        <v>1</v>
      </c>
      <c r="V1872" s="564">
        <v>1</v>
      </c>
      <c r="W1872" s="564">
        <v>1</v>
      </c>
      <c r="X1872" s="564">
        <v>1</v>
      </c>
      <c r="Y1872" s="564">
        <v>1</v>
      </c>
      <c r="Z1872" s="564">
        <v>1</v>
      </c>
      <c r="AA1872" s="564">
        <v>1</v>
      </c>
      <c r="AB1872" s="564">
        <v>1</v>
      </c>
      <c r="AC1872" s="564">
        <v>1</v>
      </c>
      <c r="AD1872" s="564">
        <v>1</v>
      </c>
      <c r="AE1872" s="564">
        <v>1</v>
      </c>
      <c r="AF1872" s="564">
        <v>1</v>
      </c>
      <c r="AG1872" s="564">
        <v>1</v>
      </c>
      <c r="AH1872" s="564">
        <v>1</v>
      </c>
      <c r="AI1872" s="564">
        <v>1</v>
      </c>
      <c r="AJ1872" s="564">
        <v>1</v>
      </c>
      <c r="AK1872" s="564">
        <v>1</v>
      </c>
    </row>
    <row r="1873" spans="1:37">
      <c r="A1873">
        <v>1869</v>
      </c>
      <c r="B1873" s="564">
        <f t="shared" ca="1" si="180"/>
        <v>0</v>
      </c>
      <c r="C1873" s="564">
        <f t="shared" ca="1" si="175"/>
        <v>0</v>
      </c>
      <c r="D1873" s="564">
        <f t="shared" ca="1" si="178"/>
        <v>0</v>
      </c>
      <c r="E1873" s="564">
        <f t="shared" ca="1" si="176"/>
        <v>0</v>
      </c>
      <c r="F1873" s="564">
        <f t="shared" ca="1" si="179"/>
        <v>1</v>
      </c>
      <c r="G1873" s="564">
        <f t="shared" ca="1" si="177"/>
        <v>6.3620923155366746</v>
      </c>
      <c r="H1873" s="564">
        <v>0</v>
      </c>
      <c r="I1873" s="564">
        <v>0</v>
      </c>
      <c r="J1873" s="564">
        <v>0</v>
      </c>
      <c r="K1873" s="564">
        <v>0</v>
      </c>
      <c r="L1873" s="564">
        <v>0</v>
      </c>
      <c r="M1873" s="564">
        <v>0</v>
      </c>
      <c r="N1873" s="564">
        <v>0</v>
      </c>
      <c r="O1873" s="564">
        <v>0</v>
      </c>
      <c r="P1873" s="564">
        <v>0</v>
      </c>
      <c r="Q1873" s="564">
        <v>0</v>
      </c>
      <c r="R1873" s="564">
        <v>0</v>
      </c>
      <c r="S1873" s="564">
        <v>0</v>
      </c>
      <c r="T1873" s="564">
        <v>0</v>
      </c>
      <c r="U1873" s="564">
        <v>0</v>
      </c>
      <c r="V1873" s="564">
        <v>0</v>
      </c>
      <c r="W1873" s="564">
        <v>0</v>
      </c>
      <c r="X1873" s="564">
        <v>0</v>
      </c>
      <c r="Y1873" s="564">
        <v>0</v>
      </c>
      <c r="Z1873" s="564">
        <v>0</v>
      </c>
      <c r="AA1873" s="564">
        <v>0</v>
      </c>
      <c r="AB1873" s="564">
        <v>0</v>
      </c>
      <c r="AC1873" s="564">
        <v>0</v>
      </c>
      <c r="AD1873" s="564">
        <v>0</v>
      </c>
      <c r="AE1873" s="564">
        <v>0</v>
      </c>
      <c r="AF1873" s="564">
        <v>0</v>
      </c>
      <c r="AG1873" s="564">
        <v>0</v>
      </c>
      <c r="AH1873" s="564">
        <v>0</v>
      </c>
      <c r="AI1873" s="564">
        <v>0</v>
      </c>
      <c r="AJ1873" s="564">
        <v>0</v>
      </c>
      <c r="AK1873" s="564">
        <v>0</v>
      </c>
    </row>
    <row r="1874" spans="1:37">
      <c r="A1874">
        <v>1870</v>
      </c>
      <c r="B1874" s="564">
        <f t="shared" ca="1" si="180"/>
        <v>20</v>
      </c>
      <c r="C1874" s="564">
        <f t="shared" ca="1" si="175"/>
        <v>400</v>
      </c>
      <c r="D1874" s="564">
        <f t="shared" ca="1" si="178"/>
        <v>20</v>
      </c>
      <c r="E1874" s="564">
        <f t="shared" ca="1" si="176"/>
        <v>0</v>
      </c>
      <c r="F1874" s="564">
        <f t="shared" ca="1" si="179"/>
        <v>1</v>
      </c>
      <c r="G1874" s="564">
        <f t="shared" ca="1" si="177"/>
        <v>3.43337348949761</v>
      </c>
      <c r="H1874" s="564">
        <v>1</v>
      </c>
      <c r="I1874" s="564">
        <v>1</v>
      </c>
      <c r="J1874" s="564">
        <v>1</v>
      </c>
      <c r="K1874" s="564">
        <v>1</v>
      </c>
      <c r="L1874" s="564">
        <v>1</v>
      </c>
      <c r="M1874" s="564">
        <v>1</v>
      </c>
      <c r="N1874" s="564">
        <v>1</v>
      </c>
      <c r="O1874" s="564">
        <v>1</v>
      </c>
      <c r="P1874" s="564">
        <v>1</v>
      </c>
      <c r="Q1874" s="564">
        <v>1</v>
      </c>
      <c r="R1874" s="564">
        <v>1</v>
      </c>
      <c r="S1874" s="564">
        <v>1</v>
      </c>
      <c r="T1874" s="564">
        <v>1</v>
      </c>
      <c r="U1874" s="564">
        <v>1</v>
      </c>
      <c r="V1874" s="564">
        <v>1</v>
      </c>
      <c r="W1874" s="564">
        <v>1</v>
      </c>
      <c r="X1874" s="564">
        <v>1</v>
      </c>
      <c r="Y1874" s="564">
        <v>1</v>
      </c>
      <c r="Z1874" s="564">
        <v>1</v>
      </c>
      <c r="AA1874" s="564">
        <v>1</v>
      </c>
      <c r="AB1874" s="564">
        <v>1</v>
      </c>
      <c r="AC1874" s="564">
        <v>1</v>
      </c>
      <c r="AD1874" s="564">
        <v>1</v>
      </c>
      <c r="AE1874" s="564">
        <v>1</v>
      </c>
      <c r="AF1874" s="564">
        <v>1</v>
      </c>
      <c r="AG1874" s="564">
        <v>1</v>
      </c>
      <c r="AH1874" s="564">
        <v>1</v>
      </c>
      <c r="AI1874" s="564">
        <v>1</v>
      </c>
      <c r="AJ1874" s="564">
        <v>1</v>
      </c>
      <c r="AK1874" s="564">
        <v>1</v>
      </c>
    </row>
    <row r="1875" spans="1:37">
      <c r="A1875">
        <v>1871</v>
      </c>
      <c r="B1875" s="564">
        <f t="shared" ca="1" si="180"/>
        <v>0</v>
      </c>
      <c r="C1875" s="564">
        <f t="shared" ca="1" si="175"/>
        <v>0</v>
      </c>
      <c r="D1875" s="564">
        <f t="shared" ca="1" si="178"/>
        <v>0</v>
      </c>
      <c r="E1875" s="564">
        <f t="shared" ca="1" si="176"/>
        <v>0</v>
      </c>
      <c r="F1875" s="564">
        <f t="shared" ca="1" si="179"/>
        <v>1</v>
      </c>
      <c r="G1875" s="564">
        <f t="shared" ca="1" si="177"/>
        <v>2.8261811044998408</v>
      </c>
      <c r="H1875" s="564">
        <v>0</v>
      </c>
      <c r="I1875" s="564">
        <v>0</v>
      </c>
      <c r="J1875" s="564">
        <v>0</v>
      </c>
      <c r="K1875" s="564">
        <v>0</v>
      </c>
      <c r="L1875" s="564">
        <v>0</v>
      </c>
      <c r="M1875" s="564">
        <v>0</v>
      </c>
      <c r="N1875" s="564">
        <v>0</v>
      </c>
      <c r="O1875" s="564">
        <v>0</v>
      </c>
      <c r="P1875" s="564">
        <v>0</v>
      </c>
      <c r="Q1875" s="564">
        <v>0</v>
      </c>
      <c r="R1875" s="564">
        <v>0</v>
      </c>
      <c r="S1875" s="564">
        <v>0</v>
      </c>
      <c r="T1875" s="564">
        <v>0</v>
      </c>
      <c r="U1875" s="564">
        <v>0</v>
      </c>
      <c r="V1875" s="564">
        <v>0</v>
      </c>
      <c r="W1875" s="564">
        <v>0</v>
      </c>
      <c r="X1875" s="564">
        <v>0</v>
      </c>
      <c r="Y1875" s="564">
        <v>0</v>
      </c>
      <c r="Z1875" s="564">
        <v>0</v>
      </c>
      <c r="AA1875" s="564">
        <v>0</v>
      </c>
      <c r="AB1875" s="564">
        <v>0</v>
      </c>
      <c r="AC1875" s="564">
        <v>0</v>
      </c>
      <c r="AD1875" s="564">
        <v>0</v>
      </c>
      <c r="AE1875" s="564">
        <v>0</v>
      </c>
      <c r="AF1875" s="564">
        <v>0</v>
      </c>
      <c r="AG1875" s="564">
        <v>0</v>
      </c>
      <c r="AH1875" s="564">
        <v>0</v>
      </c>
      <c r="AI1875" s="564">
        <v>0</v>
      </c>
      <c r="AJ1875" s="564">
        <v>0</v>
      </c>
      <c r="AK1875" s="564">
        <v>0</v>
      </c>
    </row>
    <row r="1876" spans="1:37">
      <c r="A1876">
        <v>1872</v>
      </c>
      <c r="B1876" s="564">
        <f t="shared" ca="1" si="180"/>
        <v>0</v>
      </c>
      <c r="C1876" s="564">
        <f t="shared" ca="1" si="175"/>
        <v>0</v>
      </c>
      <c r="D1876" s="564">
        <f t="shared" ca="1" si="178"/>
        <v>0</v>
      </c>
      <c r="E1876" s="564">
        <f t="shared" ca="1" si="176"/>
        <v>0</v>
      </c>
      <c r="F1876" s="564">
        <f t="shared" ca="1" si="179"/>
        <v>1</v>
      </c>
      <c r="G1876" s="564">
        <f t="shared" ca="1" si="177"/>
        <v>3.960982513754439</v>
      </c>
      <c r="H1876" s="564">
        <v>0</v>
      </c>
      <c r="I1876" s="564">
        <v>0</v>
      </c>
      <c r="J1876" s="564">
        <v>0</v>
      </c>
      <c r="K1876" s="564">
        <v>0</v>
      </c>
      <c r="L1876" s="564">
        <v>0</v>
      </c>
      <c r="M1876" s="564">
        <v>0</v>
      </c>
      <c r="N1876" s="564">
        <v>0</v>
      </c>
      <c r="O1876" s="564">
        <v>0</v>
      </c>
      <c r="P1876" s="564">
        <v>0</v>
      </c>
      <c r="Q1876" s="564">
        <v>0</v>
      </c>
      <c r="R1876" s="564">
        <v>0</v>
      </c>
      <c r="S1876" s="564">
        <v>0</v>
      </c>
      <c r="T1876" s="564">
        <v>0</v>
      </c>
      <c r="U1876" s="564">
        <v>0</v>
      </c>
      <c r="V1876" s="564">
        <v>0</v>
      </c>
      <c r="W1876" s="564">
        <v>0</v>
      </c>
      <c r="X1876" s="564">
        <v>0</v>
      </c>
      <c r="Y1876" s="564">
        <v>0</v>
      </c>
      <c r="Z1876" s="564">
        <v>0</v>
      </c>
      <c r="AA1876" s="564">
        <v>0</v>
      </c>
      <c r="AB1876" s="564">
        <v>0</v>
      </c>
      <c r="AC1876" s="564">
        <v>0</v>
      </c>
      <c r="AD1876" s="564">
        <v>0</v>
      </c>
      <c r="AE1876" s="564">
        <v>0</v>
      </c>
      <c r="AF1876" s="564">
        <v>0</v>
      </c>
      <c r="AG1876" s="564">
        <v>0</v>
      </c>
      <c r="AH1876" s="564">
        <v>0</v>
      </c>
      <c r="AI1876" s="564">
        <v>0</v>
      </c>
      <c r="AJ1876" s="564">
        <v>0</v>
      </c>
      <c r="AK1876" s="564">
        <v>0</v>
      </c>
    </row>
    <row r="1877" spans="1:37">
      <c r="A1877">
        <v>1873</v>
      </c>
      <c r="B1877" s="564">
        <f t="shared" ca="1" si="180"/>
        <v>0</v>
      </c>
      <c r="C1877" s="564">
        <f t="shared" ca="1" si="175"/>
        <v>0</v>
      </c>
      <c r="D1877" s="564">
        <f t="shared" ca="1" si="178"/>
        <v>0</v>
      </c>
      <c r="E1877" s="564">
        <f t="shared" ca="1" si="176"/>
        <v>0</v>
      </c>
      <c r="F1877" s="564">
        <f t="shared" ca="1" si="179"/>
        <v>1</v>
      </c>
      <c r="G1877" s="564">
        <f t="shared" ca="1" si="177"/>
        <v>-5.0145737838192019</v>
      </c>
      <c r="H1877" s="564">
        <v>0</v>
      </c>
      <c r="I1877" s="564">
        <v>0</v>
      </c>
      <c r="J1877" s="564">
        <v>0</v>
      </c>
      <c r="K1877" s="564">
        <v>0</v>
      </c>
      <c r="L1877" s="564">
        <v>0</v>
      </c>
      <c r="M1877" s="564">
        <v>0</v>
      </c>
      <c r="N1877" s="564">
        <v>0</v>
      </c>
      <c r="O1877" s="564">
        <v>0</v>
      </c>
      <c r="P1877" s="564">
        <v>0</v>
      </c>
      <c r="Q1877" s="564">
        <v>0</v>
      </c>
      <c r="R1877" s="564">
        <v>0</v>
      </c>
      <c r="S1877" s="564">
        <v>0</v>
      </c>
      <c r="T1877" s="564">
        <v>0</v>
      </c>
      <c r="U1877" s="564">
        <v>0</v>
      </c>
      <c r="V1877" s="564">
        <v>0</v>
      </c>
      <c r="W1877" s="564">
        <v>0</v>
      </c>
      <c r="X1877" s="564">
        <v>0</v>
      </c>
      <c r="Y1877" s="564">
        <v>0</v>
      </c>
      <c r="Z1877" s="564">
        <v>0</v>
      </c>
      <c r="AA1877" s="564">
        <v>0</v>
      </c>
      <c r="AB1877" s="564">
        <v>0</v>
      </c>
      <c r="AC1877" s="564">
        <v>0</v>
      </c>
      <c r="AD1877" s="564">
        <v>0</v>
      </c>
      <c r="AE1877" s="564">
        <v>0</v>
      </c>
      <c r="AF1877" s="564">
        <v>0</v>
      </c>
      <c r="AG1877" s="564">
        <v>0</v>
      </c>
      <c r="AH1877" s="564">
        <v>0</v>
      </c>
      <c r="AI1877" s="564">
        <v>0</v>
      </c>
      <c r="AJ1877" s="564">
        <v>0</v>
      </c>
      <c r="AK1877" s="564">
        <v>0</v>
      </c>
    </row>
    <row r="1878" spans="1:37">
      <c r="A1878">
        <v>1874</v>
      </c>
      <c r="B1878" s="564">
        <f t="shared" ca="1" si="180"/>
        <v>0</v>
      </c>
      <c r="C1878" s="564">
        <f t="shared" ca="1" si="175"/>
        <v>0</v>
      </c>
      <c r="D1878" s="564">
        <f t="shared" ca="1" si="178"/>
        <v>0</v>
      </c>
      <c r="E1878" s="564">
        <f t="shared" ca="1" si="176"/>
        <v>0</v>
      </c>
      <c r="F1878" s="564">
        <f t="shared" ca="1" si="179"/>
        <v>1</v>
      </c>
      <c r="G1878" s="564">
        <f t="shared" ca="1" si="177"/>
        <v>-3.0120176853838365</v>
      </c>
      <c r="H1878" s="564">
        <v>0</v>
      </c>
      <c r="I1878" s="564">
        <v>0</v>
      </c>
      <c r="J1878" s="564">
        <v>0</v>
      </c>
      <c r="K1878" s="564">
        <v>0</v>
      </c>
      <c r="L1878" s="564">
        <v>0</v>
      </c>
      <c r="M1878" s="564">
        <v>0</v>
      </c>
      <c r="N1878" s="564">
        <v>0</v>
      </c>
      <c r="O1878" s="564">
        <v>0</v>
      </c>
      <c r="P1878" s="564">
        <v>0</v>
      </c>
      <c r="Q1878" s="564">
        <v>0</v>
      </c>
      <c r="R1878" s="564">
        <v>0</v>
      </c>
      <c r="S1878" s="564">
        <v>0</v>
      </c>
      <c r="T1878" s="564">
        <v>0</v>
      </c>
      <c r="U1878" s="564">
        <v>0</v>
      </c>
      <c r="V1878" s="564">
        <v>0</v>
      </c>
      <c r="W1878" s="564">
        <v>0</v>
      </c>
      <c r="X1878" s="564">
        <v>0</v>
      </c>
      <c r="Y1878" s="564">
        <v>0</v>
      </c>
      <c r="Z1878" s="564">
        <v>0</v>
      </c>
      <c r="AA1878" s="564">
        <v>0</v>
      </c>
      <c r="AB1878" s="564">
        <v>0</v>
      </c>
      <c r="AC1878" s="564">
        <v>0</v>
      </c>
      <c r="AD1878" s="564">
        <v>0</v>
      </c>
      <c r="AE1878" s="564">
        <v>0</v>
      </c>
      <c r="AF1878" s="564">
        <v>0</v>
      </c>
      <c r="AG1878" s="564">
        <v>0</v>
      </c>
      <c r="AH1878" s="564">
        <v>0</v>
      </c>
      <c r="AI1878" s="564">
        <v>0</v>
      </c>
      <c r="AJ1878" s="564">
        <v>0</v>
      </c>
      <c r="AK1878" s="564">
        <v>0</v>
      </c>
    </row>
    <row r="1879" spans="1:37">
      <c r="A1879">
        <v>1875</v>
      </c>
      <c r="B1879" s="564">
        <f t="shared" ca="1" si="180"/>
        <v>0</v>
      </c>
      <c r="C1879" s="564">
        <f t="shared" ca="1" si="175"/>
        <v>0</v>
      </c>
      <c r="D1879" s="564">
        <f t="shared" ca="1" si="178"/>
        <v>0</v>
      </c>
      <c r="E1879" s="564">
        <f t="shared" ca="1" si="176"/>
        <v>0</v>
      </c>
      <c r="F1879" s="564">
        <f t="shared" ca="1" si="179"/>
        <v>1</v>
      </c>
      <c r="G1879" s="564">
        <f t="shared" ca="1" si="177"/>
        <v>2.3172272722606806</v>
      </c>
      <c r="H1879" s="564">
        <v>0</v>
      </c>
      <c r="I1879" s="564">
        <v>0</v>
      </c>
      <c r="J1879" s="564">
        <v>0</v>
      </c>
      <c r="K1879" s="564">
        <v>0</v>
      </c>
      <c r="L1879" s="564">
        <v>0</v>
      </c>
      <c r="M1879" s="564">
        <v>0</v>
      </c>
      <c r="N1879" s="564">
        <v>0</v>
      </c>
      <c r="O1879" s="564">
        <v>0</v>
      </c>
      <c r="P1879" s="564">
        <v>0</v>
      </c>
      <c r="Q1879" s="564">
        <v>0</v>
      </c>
      <c r="R1879" s="564">
        <v>0</v>
      </c>
      <c r="S1879" s="564">
        <v>0</v>
      </c>
      <c r="T1879" s="564">
        <v>0</v>
      </c>
      <c r="U1879" s="564">
        <v>0</v>
      </c>
      <c r="V1879" s="564">
        <v>0</v>
      </c>
      <c r="W1879" s="564">
        <v>0</v>
      </c>
      <c r="X1879" s="564">
        <v>0</v>
      </c>
      <c r="Y1879" s="564">
        <v>0</v>
      </c>
      <c r="Z1879" s="564">
        <v>0</v>
      </c>
      <c r="AA1879" s="564">
        <v>0</v>
      </c>
      <c r="AB1879" s="564">
        <v>0</v>
      </c>
      <c r="AC1879" s="564">
        <v>0</v>
      </c>
      <c r="AD1879" s="564">
        <v>0</v>
      </c>
      <c r="AE1879" s="564">
        <v>0</v>
      </c>
      <c r="AF1879" s="564">
        <v>0</v>
      </c>
      <c r="AG1879" s="564">
        <v>0</v>
      </c>
      <c r="AH1879" s="564">
        <v>0</v>
      </c>
      <c r="AI1879" s="564">
        <v>0</v>
      </c>
      <c r="AJ1879" s="564">
        <v>0</v>
      </c>
      <c r="AK1879" s="564">
        <v>0</v>
      </c>
    </row>
    <row r="1880" spans="1:37">
      <c r="A1880">
        <v>1876</v>
      </c>
      <c r="B1880" s="564">
        <f t="shared" ca="1" si="180"/>
        <v>20</v>
      </c>
      <c r="C1880" s="564">
        <f t="shared" ca="1" si="175"/>
        <v>400</v>
      </c>
      <c r="D1880" s="564">
        <f t="shared" ca="1" si="178"/>
        <v>20</v>
      </c>
      <c r="E1880" s="564">
        <f t="shared" ca="1" si="176"/>
        <v>0</v>
      </c>
      <c r="F1880" s="564">
        <f t="shared" ca="1" si="179"/>
        <v>1</v>
      </c>
      <c r="G1880" s="564">
        <f t="shared" ca="1" si="177"/>
        <v>-0.72519946652406775</v>
      </c>
      <c r="H1880" s="564">
        <v>1</v>
      </c>
      <c r="I1880" s="564">
        <v>1</v>
      </c>
      <c r="J1880" s="564">
        <v>1</v>
      </c>
      <c r="K1880" s="564">
        <v>1</v>
      </c>
      <c r="L1880" s="564">
        <v>1</v>
      </c>
      <c r="M1880" s="564">
        <v>1</v>
      </c>
      <c r="N1880" s="564">
        <v>1</v>
      </c>
      <c r="O1880" s="564">
        <v>1</v>
      </c>
      <c r="P1880" s="564">
        <v>1</v>
      </c>
      <c r="Q1880" s="564">
        <v>1</v>
      </c>
      <c r="R1880" s="564">
        <v>1</v>
      </c>
      <c r="S1880" s="564">
        <v>1</v>
      </c>
      <c r="T1880" s="564">
        <v>1</v>
      </c>
      <c r="U1880" s="564">
        <v>1</v>
      </c>
      <c r="V1880" s="564">
        <v>1</v>
      </c>
      <c r="W1880" s="564">
        <v>1</v>
      </c>
      <c r="X1880" s="564">
        <v>1</v>
      </c>
      <c r="Y1880" s="564">
        <v>1</v>
      </c>
      <c r="Z1880" s="564">
        <v>1</v>
      </c>
      <c r="AA1880" s="564">
        <v>1</v>
      </c>
      <c r="AB1880" s="564">
        <v>1</v>
      </c>
      <c r="AC1880" s="564">
        <v>1</v>
      </c>
      <c r="AD1880" s="564">
        <v>1</v>
      </c>
      <c r="AE1880" s="564">
        <v>1</v>
      </c>
      <c r="AF1880" s="564">
        <v>1</v>
      </c>
      <c r="AG1880" s="564">
        <v>1</v>
      </c>
      <c r="AH1880" s="564">
        <v>1</v>
      </c>
      <c r="AI1880" s="564">
        <v>1</v>
      </c>
      <c r="AJ1880" s="564">
        <v>1</v>
      </c>
      <c r="AK1880" s="564">
        <v>1</v>
      </c>
    </row>
    <row r="1881" spans="1:37">
      <c r="A1881">
        <v>1877</v>
      </c>
      <c r="B1881" s="564">
        <f t="shared" ca="1" si="180"/>
        <v>0</v>
      </c>
      <c r="C1881" s="564">
        <f t="shared" ca="1" si="175"/>
        <v>0</v>
      </c>
      <c r="D1881" s="564">
        <f t="shared" ca="1" si="178"/>
        <v>0</v>
      </c>
      <c r="E1881" s="564">
        <f t="shared" ca="1" si="176"/>
        <v>0</v>
      </c>
      <c r="F1881" s="564">
        <f t="shared" ca="1" si="179"/>
        <v>1</v>
      </c>
      <c r="G1881" s="564">
        <f t="shared" ca="1" si="177"/>
        <v>1.1657498192761659</v>
      </c>
      <c r="H1881" s="564">
        <v>0</v>
      </c>
      <c r="I1881" s="564">
        <v>0</v>
      </c>
      <c r="J1881" s="564">
        <v>0</v>
      </c>
      <c r="K1881" s="564">
        <v>0</v>
      </c>
      <c r="L1881" s="564">
        <v>0</v>
      </c>
      <c r="M1881" s="564">
        <v>0</v>
      </c>
      <c r="N1881" s="564">
        <v>0</v>
      </c>
      <c r="O1881" s="564">
        <v>0</v>
      </c>
      <c r="P1881" s="564">
        <v>0</v>
      </c>
      <c r="Q1881" s="564">
        <v>0</v>
      </c>
      <c r="R1881" s="564">
        <v>0</v>
      </c>
      <c r="S1881" s="564">
        <v>0</v>
      </c>
      <c r="T1881" s="564">
        <v>0</v>
      </c>
      <c r="U1881" s="564">
        <v>0</v>
      </c>
      <c r="V1881" s="564">
        <v>0</v>
      </c>
      <c r="W1881" s="564">
        <v>0</v>
      </c>
      <c r="X1881" s="564">
        <v>0</v>
      </c>
      <c r="Y1881" s="564">
        <v>0</v>
      </c>
      <c r="Z1881" s="564">
        <v>0</v>
      </c>
      <c r="AA1881" s="564">
        <v>0</v>
      </c>
      <c r="AB1881" s="564">
        <v>0</v>
      </c>
      <c r="AC1881" s="564">
        <v>0</v>
      </c>
      <c r="AD1881" s="564">
        <v>0</v>
      </c>
      <c r="AE1881" s="564">
        <v>0</v>
      </c>
      <c r="AF1881" s="564">
        <v>0</v>
      </c>
      <c r="AG1881" s="564">
        <v>0</v>
      </c>
      <c r="AH1881" s="564">
        <v>0</v>
      </c>
      <c r="AI1881" s="564">
        <v>0</v>
      </c>
      <c r="AJ1881" s="564">
        <v>0</v>
      </c>
      <c r="AK1881" s="564">
        <v>0</v>
      </c>
    </row>
    <row r="1882" spans="1:37">
      <c r="A1882">
        <v>1878</v>
      </c>
      <c r="B1882" s="564">
        <f t="shared" ca="1" si="180"/>
        <v>0</v>
      </c>
      <c r="C1882" s="564">
        <f t="shared" ca="1" si="175"/>
        <v>0</v>
      </c>
      <c r="D1882" s="564">
        <f t="shared" ca="1" si="178"/>
        <v>0</v>
      </c>
      <c r="E1882" s="564">
        <f t="shared" ca="1" si="176"/>
        <v>0</v>
      </c>
      <c r="F1882" s="564">
        <f t="shared" ca="1" si="179"/>
        <v>1</v>
      </c>
      <c r="G1882" s="564">
        <f t="shared" ca="1" si="177"/>
        <v>3.4090276764255174</v>
      </c>
      <c r="H1882" s="564">
        <v>0</v>
      </c>
      <c r="I1882" s="564">
        <v>0</v>
      </c>
      <c r="J1882" s="564">
        <v>0</v>
      </c>
      <c r="K1882" s="564">
        <v>0</v>
      </c>
      <c r="L1882" s="564">
        <v>0</v>
      </c>
      <c r="M1882" s="564">
        <v>0</v>
      </c>
      <c r="N1882" s="564">
        <v>0</v>
      </c>
      <c r="O1882" s="564">
        <v>0</v>
      </c>
      <c r="P1882" s="564">
        <v>0</v>
      </c>
      <c r="Q1882" s="564">
        <v>0</v>
      </c>
      <c r="R1882" s="564">
        <v>0</v>
      </c>
      <c r="S1882" s="564">
        <v>0</v>
      </c>
      <c r="T1882" s="564">
        <v>0</v>
      </c>
      <c r="U1882" s="564">
        <v>0</v>
      </c>
      <c r="V1882" s="564">
        <v>0</v>
      </c>
      <c r="W1882" s="564">
        <v>0</v>
      </c>
      <c r="X1882" s="564">
        <v>0</v>
      </c>
      <c r="Y1882" s="564">
        <v>0</v>
      </c>
      <c r="Z1882" s="564">
        <v>0</v>
      </c>
      <c r="AA1882" s="564">
        <v>0</v>
      </c>
      <c r="AB1882" s="564">
        <v>0</v>
      </c>
      <c r="AC1882" s="564">
        <v>0</v>
      </c>
      <c r="AD1882" s="564">
        <v>0</v>
      </c>
      <c r="AE1882" s="564">
        <v>0</v>
      </c>
      <c r="AF1882" s="564">
        <v>0</v>
      </c>
      <c r="AG1882" s="564">
        <v>0</v>
      </c>
      <c r="AH1882" s="564">
        <v>0</v>
      </c>
      <c r="AI1882" s="564">
        <v>0</v>
      </c>
      <c r="AJ1882" s="564">
        <v>0</v>
      </c>
      <c r="AK1882" s="564">
        <v>0</v>
      </c>
    </row>
    <row r="1883" spans="1:37">
      <c r="A1883">
        <v>1879</v>
      </c>
      <c r="B1883" s="564">
        <f t="shared" ca="1" si="180"/>
        <v>0</v>
      </c>
      <c r="C1883" s="564">
        <f t="shared" ca="1" si="175"/>
        <v>0</v>
      </c>
      <c r="D1883" s="564">
        <f t="shared" ca="1" si="178"/>
        <v>0</v>
      </c>
      <c r="E1883" s="564">
        <f t="shared" ca="1" si="176"/>
        <v>0</v>
      </c>
      <c r="F1883" s="564">
        <f t="shared" ca="1" si="179"/>
        <v>1</v>
      </c>
      <c r="G1883" s="564">
        <f t="shared" ca="1" si="177"/>
        <v>-1.7913629088285852</v>
      </c>
      <c r="H1883" s="564">
        <v>0</v>
      </c>
      <c r="I1883" s="564">
        <v>0</v>
      </c>
      <c r="J1883" s="564">
        <v>0</v>
      </c>
      <c r="K1883" s="564">
        <v>0</v>
      </c>
      <c r="L1883" s="564">
        <v>0</v>
      </c>
      <c r="M1883" s="564">
        <v>0</v>
      </c>
      <c r="N1883" s="564">
        <v>0</v>
      </c>
      <c r="O1883" s="564">
        <v>0</v>
      </c>
      <c r="P1883" s="564">
        <v>0</v>
      </c>
      <c r="Q1883" s="564">
        <v>0</v>
      </c>
      <c r="R1883" s="564">
        <v>0</v>
      </c>
      <c r="S1883" s="564">
        <v>0</v>
      </c>
      <c r="T1883" s="564">
        <v>0</v>
      </c>
      <c r="U1883" s="564">
        <v>0</v>
      </c>
      <c r="V1883" s="564">
        <v>0</v>
      </c>
      <c r="W1883" s="564">
        <v>0</v>
      </c>
      <c r="X1883" s="564">
        <v>0</v>
      </c>
      <c r="Y1883" s="564">
        <v>0</v>
      </c>
      <c r="Z1883" s="564">
        <v>0</v>
      </c>
      <c r="AA1883" s="564">
        <v>0</v>
      </c>
      <c r="AB1883" s="564">
        <v>0</v>
      </c>
      <c r="AC1883" s="564">
        <v>0</v>
      </c>
      <c r="AD1883" s="564">
        <v>0</v>
      </c>
      <c r="AE1883" s="564">
        <v>0</v>
      </c>
      <c r="AF1883" s="564">
        <v>0</v>
      </c>
      <c r="AG1883" s="564">
        <v>0</v>
      </c>
      <c r="AH1883" s="564">
        <v>0</v>
      </c>
      <c r="AI1883" s="564">
        <v>0</v>
      </c>
      <c r="AJ1883" s="564">
        <v>0</v>
      </c>
      <c r="AK1883" s="564">
        <v>0</v>
      </c>
    </row>
    <row r="1884" spans="1:37">
      <c r="A1884">
        <v>1880</v>
      </c>
      <c r="B1884" s="564">
        <f t="shared" ca="1" si="180"/>
        <v>20</v>
      </c>
      <c r="C1884" s="564">
        <f t="shared" ca="1" si="175"/>
        <v>400</v>
      </c>
      <c r="D1884" s="564">
        <f t="shared" ca="1" si="178"/>
        <v>20</v>
      </c>
      <c r="E1884" s="564">
        <f t="shared" ca="1" si="176"/>
        <v>0</v>
      </c>
      <c r="F1884" s="564">
        <f t="shared" ca="1" si="179"/>
        <v>1</v>
      </c>
      <c r="G1884" s="564">
        <f t="shared" ca="1" si="177"/>
        <v>-3.1138553899870307</v>
      </c>
      <c r="H1884" s="564">
        <v>1</v>
      </c>
      <c r="I1884" s="564">
        <v>1</v>
      </c>
      <c r="J1884" s="564">
        <v>1</v>
      </c>
      <c r="K1884" s="564">
        <v>1</v>
      </c>
      <c r="L1884" s="564">
        <v>1</v>
      </c>
      <c r="M1884" s="564">
        <v>1</v>
      </c>
      <c r="N1884" s="564">
        <v>1</v>
      </c>
      <c r="O1884" s="564">
        <v>1</v>
      </c>
      <c r="P1884" s="564">
        <v>1</v>
      </c>
      <c r="Q1884" s="564">
        <v>1</v>
      </c>
      <c r="R1884" s="564">
        <v>1</v>
      </c>
      <c r="S1884" s="564">
        <v>1</v>
      </c>
      <c r="T1884" s="564">
        <v>1</v>
      </c>
      <c r="U1884" s="564">
        <v>1</v>
      </c>
      <c r="V1884" s="564">
        <v>1</v>
      </c>
      <c r="W1884" s="564">
        <v>1</v>
      </c>
      <c r="X1884" s="564">
        <v>1</v>
      </c>
      <c r="Y1884" s="564">
        <v>1</v>
      </c>
      <c r="Z1884" s="564">
        <v>1</v>
      </c>
      <c r="AA1884" s="564">
        <v>1</v>
      </c>
      <c r="AB1884" s="564">
        <v>1</v>
      </c>
      <c r="AC1884" s="564">
        <v>1</v>
      </c>
      <c r="AD1884" s="564">
        <v>1</v>
      </c>
      <c r="AE1884" s="564">
        <v>1</v>
      </c>
      <c r="AF1884" s="564">
        <v>1</v>
      </c>
      <c r="AG1884" s="564">
        <v>1</v>
      </c>
      <c r="AH1884" s="564">
        <v>1</v>
      </c>
      <c r="AI1884" s="564">
        <v>1</v>
      </c>
      <c r="AJ1884" s="564">
        <v>1</v>
      </c>
      <c r="AK1884" s="564">
        <v>1</v>
      </c>
    </row>
    <row r="1885" spans="1:37">
      <c r="A1885">
        <v>1881</v>
      </c>
      <c r="B1885" s="564">
        <f t="shared" ca="1" si="180"/>
        <v>20</v>
      </c>
      <c r="C1885" s="564">
        <f t="shared" ca="1" si="175"/>
        <v>400</v>
      </c>
      <c r="D1885" s="564">
        <f t="shared" ca="1" si="178"/>
        <v>20</v>
      </c>
      <c r="E1885" s="564">
        <f t="shared" ca="1" si="176"/>
        <v>0</v>
      </c>
      <c r="F1885" s="564">
        <f t="shared" ca="1" si="179"/>
        <v>1</v>
      </c>
      <c r="G1885" s="564">
        <f t="shared" ca="1" si="177"/>
        <v>2.4458352150528868</v>
      </c>
      <c r="H1885" s="564">
        <v>1</v>
      </c>
      <c r="I1885" s="564">
        <v>1</v>
      </c>
      <c r="J1885" s="564">
        <v>1</v>
      </c>
      <c r="K1885" s="564">
        <v>1</v>
      </c>
      <c r="L1885" s="564">
        <v>1</v>
      </c>
      <c r="M1885" s="564">
        <v>1</v>
      </c>
      <c r="N1885" s="564">
        <v>1</v>
      </c>
      <c r="O1885" s="564">
        <v>1</v>
      </c>
      <c r="P1885" s="564">
        <v>1</v>
      </c>
      <c r="Q1885" s="564">
        <v>1</v>
      </c>
      <c r="R1885" s="564">
        <v>1</v>
      </c>
      <c r="S1885" s="564">
        <v>1</v>
      </c>
      <c r="T1885" s="564">
        <v>1</v>
      </c>
      <c r="U1885" s="564">
        <v>1</v>
      </c>
      <c r="V1885" s="564">
        <v>1</v>
      </c>
      <c r="W1885" s="564">
        <v>1</v>
      </c>
      <c r="X1885" s="564">
        <v>1</v>
      </c>
      <c r="Y1885" s="564">
        <v>1</v>
      </c>
      <c r="Z1885" s="564">
        <v>1</v>
      </c>
      <c r="AA1885" s="564">
        <v>1</v>
      </c>
      <c r="AB1885" s="564">
        <v>1</v>
      </c>
      <c r="AC1885" s="564">
        <v>1</v>
      </c>
      <c r="AD1885" s="564">
        <v>1</v>
      </c>
      <c r="AE1885" s="564">
        <v>1</v>
      </c>
      <c r="AF1885" s="564">
        <v>1</v>
      </c>
      <c r="AG1885" s="564">
        <v>1</v>
      </c>
      <c r="AH1885" s="564">
        <v>1</v>
      </c>
      <c r="AI1885" s="564">
        <v>1</v>
      </c>
      <c r="AJ1885" s="564">
        <v>1</v>
      </c>
      <c r="AK1885" s="564">
        <v>1</v>
      </c>
    </row>
    <row r="1886" spans="1:37">
      <c r="A1886">
        <v>1882</v>
      </c>
      <c r="B1886" s="564">
        <f t="shared" ca="1" si="180"/>
        <v>20</v>
      </c>
      <c r="C1886" s="564">
        <f t="shared" ca="1" si="175"/>
        <v>400</v>
      </c>
      <c r="D1886" s="564">
        <f t="shared" ca="1" si="178"/>
        <v>20</v>
      </c>
      <c r="E1886" s="564">
        <f t="shared" ca="1" si="176"/>
        <v>0</v>
      </c>
      <c r="F1886" s="564">
        <f t="shared" ca="1" si="179"/>
        <v>1</v>
      </c>
      <c r="G1886" s="564">
        <f t="shared" ca="1" si="177"/>
        <v>-0.33328262097756545</v>
      </c>
      <c r="H1886" s="564">
        <v>1</v>
      </c>
      <c r="I1886" s="564">
        <v>1</v>
      </c>
      <c r="J1886" s="564">
        <v>1</v>
      </c>
      <c r="K1886" s="564">
        <v>1</v>
      </c>
      <c r="L1886" s="564">
        <v>1</v>
      </c>
      <c r="M1886" s="564">
        <v>1</v>
      </c>
      <c r="N1886" s="564">
        <v>1</v>
      </c>
      <c r="O1886" s="564">
        <v>1</v>
      </c>
      <c r="P1886" s="564">
        <v>1</v>
      </c>
      <c r="Q1886" s="564">
        <v>1</v>
      </c>
      <c r="R1886" s="564">
        <v>1</v>
      </c>
      <c r="S1886" s="564">
        <v>1</v>
      </c>
      <c r="T1886" s="564">
        <v>1</v>
      </c>
      <c r="U1886" s="564">
        <v>1</v>
      </c>
      <c r="V1886" s="564">
        <v>1</v>
      </c>
      <c r="W1886" s="564">
        <v>1</v>
      </c>
      <c r="X1886" s="564">
        <v>1</v>
      </c>
      <c r="Y1886" s="564">
        <v>1</v>
      </c>
      <c r="Z1886" s="564">
        <v>1</v>
      </c>
      <c r="AA1886" s="564">
        <v>1</v>
      </c>
      <c r="AB1886" s="564">
        <v>1</v>
      </c>
      <c r="AC1886" s="564">
        <v>1</v>
      </c>
      <c r="AD1886" s="564">
        <v>1</v>
      </c>
      <c r="AE1886" s="564">
        <v>1</v>
      </c>
      <c r="AF1886" s="564">
        <v>1</v>
      </c>
      <c r="AG1886" s="564">
        <v>1</v>
      </c>
      <c r="AH1886" s="564">
        <v>1</v>
      </c>
      <c r="AI1886" s="564">
        <v>1</v>
      </c>
      <c r="AJ1886" s="564">
        <v>1</v>
      </c>
      <c r="AK1886" s="564">
        <v>1</v>
      </c>
    </row>
    <row r="1887" spans="1:37">
      <c r="A1887">
        <v>1883</v>
      </c>
      <c r="B1887" s="564">
        <f t="shared" ca="1" si="180"/>
        <v>20</v>
      </c>
      <c r="C1887" s="564">
        <f t="shared" ca="1" si="175"/>
        <v>400</v>
      </c>
      <c r="D1887" s="564">
        <f t="shared" ca="1" si="178"/>
        <v>20</v>
      </c>
      <c r="E1887" s="564">
        <f t="shared" ca="1" si="176"/>
        <v>0</v>
      </c>
      <c r="F1887" s="564">
        <f t="shared" ca="1" si="179"/>
        <v>1</v>
      </c>
      <c r="G1887" s="564">
        <f t="shared" ca="1" si="177"/>
        <v>1.5095613931283782</v>
      </c>
      <c r="H1887" s="564">
        <v>1</v>
      </c>
      <c r="I1887" s="564">
        <v>1</v>
      </c>
      <c r="J1887" s="564">
        <v>1</v>
      </c>
      <c r="K1887" s="564">
        <v>1</v>
      </c>
      <c r="L1887" s="564">
        <v>1</v>
      </c>
      <c r="M1887" s="564">
        <v>1</v>
      </c>
      <c r="N1887" s="564">
        <v>1</v>
      </c>
      <c r="O1887" s="564">
        <v>1</v>
      </c>
      <c r="P1887" s="564">
        <v>1</v>
      </c>
      <c r="Q1887" s="564">
        <v>1</v>
      </c>
      <c r="R1887" s="564">
        <v>1</v>
      </c>
      <c r="S1887" s="564">
        <v>1</v>
      </c>
      <c r="T1887" s="564">
        <v>1</v>
      </c>
      <c r="U1887" s="564">
        <v>1</v>
      </c>
      <c r="V1887" s="564">
        <v>1</v>
      </c>
      <c r="W1887" s="564">
        <v>1</v>
      </c>
      <c r="X1887" s="564">
        <v>1</v>
      </c>
      <c r="Y1887" s="564">
        <v>1</v>
      </c>
      <c r="Z1887" s="564">
        <v>1</v>
      </c>
      <c r="AA1887" s="564">
        <v>1</v>
      </c>
      <c r="AB1887" s="564">
        <v>1</v>
      </c>
      <c r="AC1887" s="564">
        <v>1</v>
      </c>
      <c r="AD1887" s="564">
        <v>1</v>
      </c>
      <c r="AE1887" s="564">
        <v>1</v>
      </c>
      <c r="AF1887" s="564">
        <v>1</v>
      </c>
      <c r="AG1887" s="564">
        <v>1</v>
      </c>
      <c r="AH1887" s="564">
        <v>1</v>
      </c>
      <c r="AI1887" s="564">
        <v>1</v>
      </c>
      <c r="AJ1887" s="564">
        <v>1</v>
      </c>
      <c r="AK1887" s="564">
        <v>1</v>
      </c>
    </row>
    <row r="1888" spans="1:37">
      <c r="A1888">
        <v>1884</v>
      </c>
      <c r="B1888" s="564">
        <f t="shared" ca="1" si="180"/>
        <v>9</v>
      </c>
      <c r="C1888" s="564">
        <f t="shared" ca="1" si="175"/>
        <v>81</v>
      </c>
      <c r="D1888" s="564">
        <f t="shared" ca="1" si="178"/>
        <v>9</v>
      </c>
      <c r="E1888" s="564">
        <f t="shared" ca="1" si="176"/>
        <v>4.95</v>
      </c>
      <c r="F1888" s="564">
        <f t="shared" ca="1" si="179"/>
        <v>0.47894736842105268</v>
      </c>
      <c r="G1888" s="564">
        <f t="shared" ca="1" si="177"/>
        <v>-5.6613107489920793</v>
      </c>
      <c r="H1888" s="564">
        <v>0</v>
      </c>
      <c r="I1888" s="564">
        <v>1</v>
      </c>
      <c r="J1888" s="564">
        <v>0</v>
      </c>
      <c r="K1888" s="564">
        <v>0</v>
      </c>
      <c r="L1888" s="564">
        <v>1</v>
      </c>
      <c r="M1888" s="564">
        <v>1</v>
      </c>
      <c r="N1888" s="564">
        <v>0</v>
      </c>
      <c r="O1888" s="564">
        <v>1</v>
      </c>
      <c r="P1888" s="564">
        <v>0</v>
      </c>
      <c r="Q1888" s="564">
        <v>1</v>
      </c>
      <c r="R1888" s="564">
        <v>0</v>
      </c>
      <c r="S1888" s="564">
        <v>0</v>
      </c>
      <c r="T1888" s="564">
        <v>1</v>
      </c>
      <c r="U1888" s="564">
        <v>0</v>
      </c>
      <c r="V1888" s="564">
        <v>1</v>
      </c>
      <c r="W1888" s="564">
        <v>1</v>
      </c>
      <c r="X1888" s="564">
        <v>0</v>
      </c>
      <c r="Y1888" s="564">
        <v>0</v>
      </c>
      <c r="Z1888" s="564">
        <v>0</v>
      </c>
      <c r="AA1888" s="564">
        <v>1</v>
      </c>
      <c r="AB1888" s="564">
        <v>1</v>
      </c>
      <c r="AC1888" s="564">
        <v>0</v>
      </c>
      <c r="AD1888" s="564">
        <v>0</v>
      </c>
      <c r="AE1888" s="564">
        <v>1</v>
      </c>
      <c r="AF1888" s="564">
        <v>0</v>
      </c>
      <c r="AG1888" s="564">
        <v>1</v>
      </c>
      <c r="AH1888" s="564">
        <v>0</v>
      </c>
      <c r="AI1888" s="564">
        <v>0</v>
      </c>
      <c r="AJ1888" s="564">
        <v>0</v>
      </c>
      <c r="AK1888" s="564">
        <v>1</v>
      </c>
    </row>
    <row r="1889" spans="1:37">
      <c r="A1889">
        <v>1885</v>
      </c>
      <c r="B1889" s="564">
        <f t="shared" ca="1" si="180"/>
        <v>0</v>
      </c>
      <c r="C1889" s="564">
        <f t="shared" ca="1" si="175"/>
        <v>0</v>
      </c>
      <c r="D1889" s="564">
        <f t="shared" ca="1" si="178"/>
        <v>0</v>
      </c>
      <c r="E1889" s="564">
        <f t="shared" ca="1" si="176"/>
        <v>0</v>
      </c>
      <c r="F1889" s="564">
        <f t="shared" ca="1" si="179"/>
        <v>1</v>
      </c>
      <c r="G1889" s="564">
        <f t="shared" ca="1" si="177"/>
        <v>3.1901734126038805</v>
      </c>
      <c r="H1889" s="564">
        <v>0</v>
      </c>
      <c r="I1889" s="564">
        <v>0</v>
      </c>
      <c r="J1889" s="564">
        <v>0</v>
      </c>
      <c r="K1889" s="564">
        <v>0</v>
      </c>
      <c r="L1889" s="564">
        <v>0</v>
      </c>
      <c r="M1889" s="564">
        <v>0</v>
      </c>
      <c r="N1889" s="564">
        <v>0</v>
      </c>
      <c r="O1889" s="564">
        <v>0</v>
      </c>
      <c r="P1889" s="564">
        <v>0</v>
      </c>
      <c r="Q1889" s="564">
        <v>0</v>
      </c>
      <c r="R1889" s="564">
        <v>0</v>
      </c>
      <c r="S1889" s="564">
        <v>0</v>
      </c>
      <c r="T1889" s="564">
        <v>0</v>
      </c>
      <c r="U1889" s="564">
        <v>0</v>
      </c>
      <c r="V1889" s="564">
        <v>0</v>
      </c>
      <c r="W1889" s="564">
        <v>0</v>
      </c>
      <c r="X1889" s="564">
        <v>0</v>
      </c>
      <c r="Y1889" s="564">
        <v>0</v>
      </c>
      <c r="Z1889" s="564">
        <v>0</v>
      </c>
      <c r="AA1889" s="564">
        <v>0</v>
      </c>
      <c r="AB1889" s="564">
        <v>0</v>
      </c>
      <c r="AC1889" s="564">
        <v>0</v>
      </c>
      <c r="AD1889" s="564">
        <v>0</v>
      </c>
      <c r="AE1889" s="564">
        <v>0</v>
      </c>
      <c r="AF1889" s="564">
        <v>0</v>
      </c>
      <c r="AG1889" s="564">
        <v>0</v>
      </c>
      <c r="AH1889" s="564">
        <v>0</v>
      </c>
      <c r="AI1889" s="564">
        <v>0</v>
      </c>
      <c r="AJ1889" s="564">
        <v>0</v>
      </c>
      <c r="AK1889" s="564">
        <v>0</v>
      </c>
    </row>
    <row r="1890" spans="1:37">
      <c r="A1890">
        <v>1886</v>
      </c>
      <c r="B1890" s="564">
        <f t="shared" ca="1" si="180"/>
        <v>0</v>
      </c>
      <c r="C1890" s="564">
        <f t="shared" ca="1" si="175"/>
        <v>0</v>
      </c>
      <c r="D1890" s="564">
        <f t="shared" ca="1" si="178"/>
        <v>0</v>
      </c>
      <c r="E1890" s="564">
        <f t="shared" ca="1" si="176"/>
        <v>0</v>
      </c>
      <c r="F1890" s="564">
        <f t="shared" ca="1" si="179"/>
        <v>1</v>
      </c>
      <c r="G1890" s="564">
        <f t="shared" ca="1" si="177"/>
        <v>1.5297502055282821</v>
      </c>
      <c r="H1890" s="564">
        <v>0</v>
      </c>
      <c r="I1890" s="564">
        <v>0</v>
      </c>
      <c r="J1890" s="564">
        <v>0</v>
      </c>
      <c r="K1890" s="564">
        <v>0</v>
      </c>
      <c r="L1890" s="564">
        <v>0</v>
      </c>
      <c r="M1890" s="564">
        <v>0</v>
      </c>
      <c r="N1890" s="564">
        <v>0</v>
      </c>
      <c r="O1890" s="564">
        <v>0</v>
      </c>
      <c r="P1890" s="564">
        <v>0</v>
      </c>
      <c r="Q1890" s="564">
        <v>0</v>
      </c>
      <c r="R1890" s="564">
        <v>0</v>
      </c>
      <c r="S1890" s="564">
        <v>0</v>
      </c>
      <c r="T1890" s="564">
        <v>0</v>
      </c>
      <c r="U1890" s="564">
        <v>0</v>
      </c>
      <c r="V1890" s="564">
        <v>0</v>
      </c>
      <c r="W1890" s="564">
        <v>0</v>
      </c>
      <c r="X1890" s="564">
        <v>0</v>
      </c>
      <c r="Y1890" s="564">
        <v>0</v>
      </c>
      <c r="Z1890" s="564">
        <v>0</v>
      </c>
      <c r="AA1890" s="564">
        <v>0</v>
      </c>
      <c r="AB1890" s="564">
        <v>0</v>
      </c>
      <c r="AC1890" s="564">
        <v>0</v>
      </c>
      <c r="AD1890" s="564">
        <v>0</v>
      </c>
      <c r="AE1890" s="564">
        <v>0</v>
      </c>
      <c r="AF1890" s="564">
        <v>0</v>
      </c>
      <c r="AG1890" s="564">
        <v>0</v>
      </c>
      <c r="AH1890" s="564">
        <v>0</v>
      </c>
      <c r="AI1890" s="564">
        <v>0</v>
      </c>
      <c r="AJ1890" s="564">
        <v>0</v>
      </c>
      <c r="AK1890" s="564">
        <v>0</v>
      </c>
    </row>
    <row r="1891" spans="1:37">
      <c r="A1891">
        <v>1887</v>
      </c>
      <c r="B1891" s="564">
        <f t="shared" ca="1" si="180"/>
        <v>0</v>
      </c>
      <c r="C1891" s="564">
        <f t="shared" ca="1" si="175"/>
        <v>0</v>
      </c>
      <c r="D1891" s="564">
        <f t="shared" ca="1" si="178"/>
        <v>0</v>
      </c>
      <c r="E1891" s="564">
        <f t="shared" ca="1" si="176"/>
        <v>0</v>
      </c>
      <c r="F1891" s="564">
        <f t="shared" ca="1" si="179"/>
        <v>1</v>
      </c>
      <c r="G1891" s="564">
        <f t="shared" ca="1" si="177"/>
        <v>-1.2019963568278373</v>
      </c>
      <c r="H1891" s="564">
        <v>0</v>
      </c>
      <c r="I1891" s="564">
        <v>0</v>
      </c>
      <c r="J1891" s="564">
        <v>0</v>
      </c>
      <c r="K1891" s="564">
        <v>0</v>
      </c>
      <c r="L1891" s="564">
        <v>0</v>
      </c>
      <c r="M1891" s="564">
        <v>0</v>
      </c>
      <c r="N1891" s="564">
        <v>0</v>
      </c>
      <c r="O1891" s="564">
        <v>0</v>
      </c>
      <c r="P1891" s="564">
        <v>0</v>
      </c>
      <c r="Q1891" s="564">
        <v>0</v>
      </c>
      <c r="R1891" s="564">
        <v>0</v>
      </c>
      <c r="S1891" s="564">
        <v>0</v>
      </c>
      <c r="T1891" s="564">
        <v>0</v>
      </c>
      <c r="U1891" s="564">
        <v>0</v>
      </c>
      <c r="V1891" s="564">
        <v>0</v>
      </c>
      <c r="W1891" s="564">
        <v>0</v>
      </c>
      <c r="X1891" s="564">
        <v>0</v>
      </c>
      <c r="Y1891" s="564">
        <v>0</v>
      </c>
      <c r="Z1891" s="564">
        <v>0</v>
      </c>
      <c r="AA1891" s="564">
        <v>0</v>
      </c>
      <c r="AB1891" s="564">
        <v>0</v>
      </c>
      <c r="AC1891" s="564">
        <v>0</v>
      </c>
      <c r="AD1891" s="564">
        <v>0</v>
      </c>
      <c r="AE1891" s="564">
        <v>0</v>
      </c>
      <c r="AF1891" s="564">
        <v>0</v>
      </c>
      <c r="AG1891" s="564">
        <v>0</v>
      </c>
      <c r="AH1891" s="564">
        <v>0</v>
      </c>
      <c r="AI1891" s="564">
        <v>0</v>
      </c>
      <c r="AJ1891" s="564">
        <v>0</v>
      </c>
      <c r="AK1891" s="564">
        <v>0</v>
      </c>
    </row>
    <row r="1892" spans="1:37">
      <c r="A1892">
        <v>1888</v>
      </c>
      <c r="B1892" s="564">
        <f t="shared" ca="1" si="180"/>
        <v>20</v>
      </c>
      <c r="C1892" s="564">
        <f t="shared" ca="1" si="175"/>
        <v>400</v>
      </c>
      <c r="D1892" s="564">
        <f t="shared" ca="1" si="178"/>
        <v>20</v>
      </c>
      <c r="E1892" s="564">
        <f t="shared" ca="1" si="176"/>
        <v>0</v>
      </c>
      <c r="F1892" s="564">
        <f t="shared" ca="1" si="179"/>
        <v>1</v>
      </c>
      <c r="G1892" s="564">
        <f t="shared" ca="1" si="177"/>
        <v>-9.9378773368106188E-2</v>
      </c>
      <c r="H1892" s="564">
        <v>1</v>
      </c>
      <c r="I1892" s="564">
        <v>1</v>
      </c>
      <c r="J1892" s="564">
        <v>1</v>
      </c>
      <c r="K1892" s="564">
        <v>1</v>
      </c>
      <c r="L1892" s="564">
        <v>1</v>
      </c>
      <c r="M1892" s="564">
        <v>1</v>
      </c>
      <c r="N1892" s="564">
        <v>1</v>
      </c>
      <c r="O1892" s="564">
        <v>1</v>
      </c>
      <c r="P1892" s="564">
        <v>1</v>
      </c>
      <c r="Q1892" s="564">
        <v>1</v>
      </c>
      <c r="R1892" s="564">
        <v>1</v>
      </c>
      <c r="S1892" s="564">
        <v>1</v>
      </c>
      <c r="T1892" s="564">
        <v>1</v>
      </c>
      <c r="U1892" s="564">
        <v>1</v>
      </c>
      <c r="V1892" s="564">
        <v>1</v>
      </c>
      <c r="W1892" s="564">
        <v>1</v>
      </c>
      <c r="X1892" s="564">
        <v>1</v>
      </c>
      <c r="Y1892" s="564">
        <v>1</v>
      </c>
      <c r="Z1892" s="564">
        <v>1</v>
      </c>
      <c r="AA1892" s="564">
        <v>1</v>
      </c>
      <c r="AB1892" s="564">
        <v>1</v>
      </c>
      <c r="AC1892" s="564">
        <v>1</v>
      </c>
      <c r="AD1892" s="564">
        <v>1</v>
      </c>
      <c r="AE1892" s="564">
        <v>1</v>
      </c>
      <c r="AF1892" s="564">
        <v>1</v>
      </c>
      <c r="AG1892" s="564">
        <v>1</v>
      </c>
      <c r="AH1892" s="564">
        <v>1</v>
      </c>
      <c r="AI1892" s="564">
        <v>1</v>
      </c>
      <c r="AJ1892" s="564">
        <v>1</v>
      </c>
      <c r="AK1892" s="564">
        <v>1</v>
      </c>
    </row>
    <row r="1893" spans="1:37">
      <c r="A1893">
        <v>1889</v>
      </c>
      <c r="B1893" s="564">
        <f t="shared" ca="1" si="180"/>
        <v>0</v>
      </c>
      <c r="C1893" s="564">
        <f t="shared" ca="1" si="175"/>
        <v>0</v>
      </c>
      <c r="D1893" s="564">
        <f t="shared" ca="1" si="178"/>
        <v>0</v>
      </c>
      <c r="E1893" s="564">
        <f t="shared" ca="1" si="176"/>
        <v>0</v>
      </c>
      <c r="F1893" s="564">
        <f t="shared" ca="1" si="179"/>
        <v>1</v>
      </c>
      <c r="G1893" s="564">
        <f t="shared" ca="1" si="177"/>
        <v>-8.5419332241304353</v>
      </c>
      <c r="H1893" s="564">
        <v>0</v>
      </c>
      <c r="I1893" s="564">
        <v>0</v>
      </c>
      <c r="J1893" s="564">
        <v>0</v>
      </c>
      <c r="K1893" s="564">
        <v>0</v>
      </c>
      <c r="L1893" s="564">
        <v>0</v>
      </c>
      <c r="M1893" s="564">
        <v>0</v>
      </c>
      <c r="N1893" s="564">
        <v>0</v>
      </c>
      <c r="O1893" s="564">
        <v>0</v>
      </c>
      <c r="P1893" s="564">
        <v>0</v>
      </c>
      <c r="Q1893" s="564">
        <v>0</v>
      </c>
      <c r="R1893" s="564">
        <v>0</v>
      </c>
      <c r="S1893" s="564">
        <v>0</v>
      </c>
      <c r="T1893" s="564">
        <v>0</v>
      </c>
      <c r="U1893" s="564">
        <v>0</v>
      </c>
      <c r="V1893" s="564">
        <v>0</v>
      </c>
      <c r="W1893" s="564">
        <v>0</v>
      </c>
      <c r="X1893" s="564">
        <v>0</v>
      </c>
      <c r="Y1893" s="564">
        <v>0</v>
      </c>
      <c r="Z1893" s="564">
        <v>0</v>
      </c>
      <c r="AA1893" s="564">
        <v>0</v>
      </c>
      <c r="AB1893" s="564">
        <v>0</v>
      </c>
      <c r="AC1893" s="564">
        <v>0</v>
      </c>
      <c r="AD1893" s="564">
        <v>0</v>
      </c>
      <c r="AE1893" s="564">
        <v>0</v>
      </c>
      <c r="AF1893" s="564">
        <v>0</v>
      </c>
      <c r="AG1893" s="564">
        <v>0</v>
      </c>
      <c r="AH1893" s="564">
        <v>0</v>
      </c>
      <c r="AI1893" s="564">
        <v>0</v>
      </c>
      <c r="AJ1893" s="564">
        <v>0</v>
      </c>
      <c r="AK1893" s="564">
        <v>0</v>
      </c>
    </row>
    <row r="1894" spans="1:37">
      <c r="A1894">
        <v>1890</v>
      </c>
      <c r="B1894" s="564">
        <f t="shared" ca="1" si="180"/>
        <v>20</v>
      </c>
      <c r="C1894" s="564">
        <f t="shared" ca="1" si="175"/>
        <v>400</v>
      </c>
      <c r="D1894" s="564">
        <f t="shared" ca="1" si="178"/>
        <v>20</v>
      </c>
      <c r="E1894" s="564">
        <f t="shared" ca="1" si="176"/>
        <v>0</v>
      </c>
      <c r="F1894" s="564">
        <f t="shared" ca="1" si="179"/>
        <v>1</v>
      </c>
      <c r="G1894" s="564">
        <f t="shared" ca="1" si="177"/>
        <v>1.6321395320626904</v>
      </c>
      <c r="H1894" s="564">
        <v>1</v>
      </c>
      <c r="I1894" s="564">
        <v>1</v>
      </c>
      <c r="J1894" s="564">
        <v>1</v>
      </c>
      <c r="K1894" s="564">
        <v>1</v>
      </c>
      <c r="L1894" s="564">
        <v>1</v>
      </c>
      <c r="M1894" s="564">
        <v>1</v>
      </c>
      <c r="N1894" s="564">
        <v>1</v>
      </c>
      <c r="O1894" s="564">
        <v>1</v>
      </c>
      <c r="P1894" s="564">
        <v>1</v>
      </c>
      <c r="Q1894" s="564">
        <v>1</v>
      </c>
      <c r="R1894" s="564">
        <v>1</v>
      </c>
      <c r="S1894" s="564">
        <v>1</v>
      </c>
      <c r="T1894" s="564">
        <v>1</v>
      </c>
      <c r="U1894" s="564">
        <v>1</v>
      </c>
      <c r="V1894" s="564">
        <v>1</v>
      </c>
      <c r="W1894" s="564">
        <v>1</v>
      </c>
      <c r="X1894" s="564">
        <v>1</v>
      </c>
      <c r="Y1894" s="564">
        <v>1</v>
      </c>
      <c r="Z1894" s="564">
        <v>1</v>
      </c>
      <c r="AA1894" s="564">
        <v>1</v>
      </c>
      <c r="AB1894" s="564">
        <v>1</v>
      </c>
      <c r="AC1894" s="564">
        <v>1</v>
      </c>
      <c r="AD1894" s="564">
        <v>1</v>
      </c>
      <c r="AE1894" s="564">
        <v>1</v>
      </c>
      <c r="AF1894" s="564">
        <v>1</v>
      </c>
      <c r="AG1894" s="564">
        <v>1</v>
      </c>
      <c r="AH1894" s="564">
        <v>1</v>
      </c>
      <c r="AI1894" s="564">
        <v>1</v>
      </c>
      <c r="AJ1894" s="564">
        <v>1</v>
      </c>
      <c r="AK1894" s="564">
        <v>1</v>
      </c>
    </row>
    <row r="1895" spans="1:37">
      <c r="A1895">
        <v>1891</v>
      </c>
      <c r="B1895" s="564">
        <f t="shared" ca="1" si="180"/>
        <v>20</v>
      </c>
      <c r="C1895" s="564">
        <f t="shared" ca="1" si="175"/>
        <v>400</v>
      </c>
      <c r="D1895" s="564">
        <f t="shared" ca="1" si="178"/>
        <v>20</v>
      </c>
      <c r="E1895" s="564">
        <f t="shared" ca="1" si="176"/>
        <v>0</v>
      </c>
      <c r="F1895" s="564">
        <f t="shared" ca="1" si="179"/>
        <v>1</v>
      </c>
      <c r="G1895" s="564">
        <f t="shared" ca="1" si="177"/>
        <v>-6.2113777841463573</v>
      </c>
      <c r="H1895" s="564">
        <v>1</v>
      </c>
      <c r="I1895" s="564">
        <v>1</v>
      </c>
      <c r="J1895" s="564">
        <v>1</v>
      </c>
      <c r="K1895" s="564">
        <v>1</v>
      </c>
      <c r="L1895" s="564">
        <v>1</v>
      </c>
      <c r="M1895" s="564">
        <v>1</v>
      </c>
      <c r="N1895" s="564">
        <v>1</v>
      </c>
      <c r="O1895" s="564">
        <v>1</v>
      </c>
      <c r="P1895" s="564">
        <v>1</v>
      </c>
      <c r="Q1895" s="564">
        <v>1</v>
      </c>
      <c r="R1895" s="564">
        <v>1</v>
      </c>
      <c r="S1895" s="564">
        <v>1</v>
      </c>
      <c r="T1895" s="564">
        <v>1</v>
      </c>
      <c r="U1895" s="564">
        <v>1</v>
      </c>
      <c r="V1895" s="564">
        <v>1</v>
      </c>
      <c r="W1895" s="564">
        <v>1</v>
      </c>
      <c r="X1895" s="564">
        <v>1</v>
      </c>
      <c r="Y1895" s="564">
        <v>1</v>
      </c>
      <c r="Z1895" s="564">
        <v>1</v>
      </c>
      <c r="AA1895" s="564">
        <v>1</v>
      </c>
      <c r="AB1895" s="564">
        <v>1</v>
      </c>
      <c r="AC1895" s="564">
        <v>1</v>
      </c>
      <c r="AD1895" s="564">
        <v>1</v>
      </c>
      <c r="AE1895" s="564">
        <v>1</v>
      </c>
      <c r="AF1895" s="564">
        <v>1</v>
      </c>
      <c r="AG1895" s="564">
        <v>1</v>
      </c>
      <c r="AH1895" s="564">
        <v>1</v>
      </c>
      <c r="AI1895" s="564">
        <v>1</v>
      </c>
      <c r="AJ1895" s="564">
        <v>1</v>
      </c>
      <c r="AK1895" s="564">
        <v>1</v>
      </c>
    </row>
    <row r="1896" spans="1:37">
      <c r="A1896">
        <v>1892</v>
      </c>
      <c r="B1896" s="564">
        <f t="shared" ca="1" si="180"/>
        <v>0</v>
      </c>
      <c r="C1896" s="564">
        <f t="shared" ca="1" si="175"/>
        <v>0</v>
      </c>
      <c r="D1896" s="564">
        <f t="shared" ca="1" si="178"/>
        <v>0</v>
      </c>
      <c r="E1896" s="564">
        <f t="shared" ca="1" si="176"/>
        <v>0</v>
      </c>
      <c r="F1896" s="564">
        <f t="shared" ca="1" si="179"/>
        <v>1</v>
      </c>
      <c r="G1896" s="564">
        <f t="shared" ca="1" si="177"/>
        <v>0.86411160802761644</v>
      </c>
      <c r="H1896" s="564">
        <v>0</v>
      </c>
      <c r="I1896" s="564">
        <v>0</v>
      </c>
      <c r="J1896" s="564">
        <v>0</v>
      </c>
      <c r="K1896" s="564">
        <v>0</v>
      </c>
      <c r="L1896" s="564">
        <v>0</v>
      </c>
      <c r="M1896" s="564">
        <v>0</v>
      </c>
      <c r="N1896" s="564">
        <v>0</v>
      </c>
      <c r="O1896" s="564">
        <v>0</v>
      </c>
      <c r="P1896" s="564">
        <v>0</v>
      </c>
      <c r="Q1896" s="564">
        <v>0</v>
      </c>
      <c r="R1896" s="564">
        <v>0</v>
      </c>
      <c r="S1896" s="564">
        <v>0</v>
      </c>
      <c r="T1896" s="564">
        <v>0</v>
      </c>
      <c r="U1896" s="564">
        <v>0</v>
      </c>
      <c r="V1896" s="564">
        <v>0</v>
      </c>
      <c r="W1896" s="564">
        <v>0</v>
      </c>
      <c r="X1896" s="564">
        <v>0</v>
      </c>
      <c r="Y1896" s="564">
        <v>0</v>
      </c>
      <c r="Z1896" s="564">
        <v>0</v>
      </c>
      <c r="AA1896" s="564">
        <v>0</v>
      </c>
      <c r="AB1896" s="564">
        <v>0</v>
      </c>
      <c r="AC1896" s="564">
        <v>0</v>
      </c>
      <c r="AD1896" s="564">
        <v>0</v>
      </c>
      <c r="AE1896" s="564">
        <v>0</v>
      </c>
      <c r="AF1896" s="564">
        <v>0</v>
      </c>
      <c r="AG1896" s="564">
        <v>0</v>
      </c>
      <c r="AH1896" s="564">
        <v>0</v>
      </c>
      <c r="AI1896" s="564">
        <v>0</v>
      </c>
      <c r="AJ1896" s="564">
        <v>0</v>
      </c>
      <c r="AK1896" s="564">
        <v>0</v>
      </c>
    </row>
    <row r="1897" spans="1:37">
      <c r="A1897">
        <v>1893</v>
      </c>
      <c r="B1897" s="564">
        <f t="shared" ca="1" si="180"/>
        <v>0</v>
      </c>
      <c r="C1897" s="564">
        <f t="shared" ca="1" si="175"/>
        <v>0</v>
      </c>
      <c r="D1897" s="564">
        <f t="shared" ca="1" si="178"/>
        <v>0</v>
      </c>
      <c r="E1897" s="564">
        <f t="shared" ca="1" si="176"/>
        <v>0</v>
      </c>
      <c r="F1897" s="564">
        <f t="shared" ca="1" si="179"/>
        <v>1</v>
      </c>
      <c r="G1897" s="564">
        <f t="shared" ca="1" si="177"/>
        <v>4.3706655392897851</v>
      </c>
      <c r="H1897" s="564">
        <v>0</v>
      </c>
      <c r="I1897" s="564">
        <v>0</v>
      </c>
      <c r="J1897" s="564">
        <v>0</v>
      </c>
      <c r="K1897" s="564">
        <v>0</v>
      </c>
      <c r="L1897" s="564">
        <v>0</v>
      </c>
      <c r="M1897" s="564">
        <v>0</v>
      </c>
      <c r="N1897" s="564">
        <v>0</v>
      </c>
      <c r="O1897" s="564">
        <v>0</v>
      </c>
      <c r="P1897" s="564">
        <v>0</v>
      </c>
      <c r="Q1897" s="564">
        <v>0</v>
      </c>
      <c r="R1897" s="564">
        <v>0</v>
      </c>
      <c r="S1897" s="564">
        <v>0</v>
      </c>
      <c r="T1897" s="564">
        <v>0</v>
      </c>
      <c r="U1897" s="564">
        <v>0</v>
      </c>
      <c r="V1897" s="564">
        <v>0</v>
      </c>
      <c r="W1897" s="564">
        <v>0</v>
      </c>
      <c r="X1897" s="564">
        <v>0</v>
      </c>
      <c r="Y1897" s="564">
        <v>0</v>
      </c>
      <c r="Z1897" s="564">
        <v>0</v>
      </c>
      <c r="AA1897" s="564">
        <v>0</v>
      </c>
      <c r="AB1897" s="564">
        <v>0</v>
      </c>
      <c r="AC1897" s="564">
        <v>0</v>
      </c>
      <c r="AD1897" s="564">
        <v>0</v>
      </c>
      <c r="AE1897" s="564">
        <v>0</v>
      </c>
      <c r="AF1897" s="564">
        <v>0</v>
      </c>
      <c r="AG1897" s="564">
        <v>0</v>
      </c>
      <c r="AH1897" s="564">
        <v>0</v>
      </c>
      <c r="AI1897" s="564">
        <v>0</v>
      </c>
      <c r="AJ1897" s="564">
        <v>0</v>
      </c>
      <c r="AK1897" s="564">
        <v>0</v>
      </c>
    </row>
    <row r="1898" spans="1:37">
      <c r="A1898">
        <v>1894</v>
      </c>
      <c r="B1898" s="564">
        <f t="shared" ca="1" si="180"/>
        <v>0</v>
      </c>
      <c r="C1898" s="564">
        <f t="shared" ca="1" si="175"/>
        <v>0</v>
      </c>
      <c r="D1898" s="564">
        <f t="shared" ca="1" si="178"/>
        <v>0</v>
      </c>
      <c r="E1898" s="564">
        <f t="shared" ca="1" si="176"/>
        <v>0</v>
      </c>
      <c r="F1898" s="564">
        <f t="shared" ca="1" si="179"/>
        <v>1</v>
      </c>
      <c r="G1898" s="564">
        <f t="shared" ca="1" si="177"/>
        <v>3.9885675516635692</v>
      </c>
      <c r="H1898" s="564">
        <v>0</v>
      </c>
      <c r="I1898" s="564">
        <v>0</v>
      </c>
      <c r="J1898" s="564">
        <v>0</v>
      </c>
      <c r="K1898" s="564">
        <v>0</v>
      </c>
      <c r="L1898" s="564">
        <v>0</v>
      </c>
      <c r="M1898" s="564">
        <v>0</v>
      </c>
      <c r="N1898" s="564">
        <v>0</v>
      </c>
      <c r="O1898" s="564">
        <v>0</v>
      </c>
      <c r="P1898" s="564">
        <v>0</v>
      </c>
      <c r="Q1898" s="564">
        <v>0</v>
      </c>
      <c r="R1898" s="564">
        <v>0</v>
      </c>
      <c r="S1898" s="564">
        <v>0</v>
      </c>
      <c r="T1898" s="564">
        <v>0</v>
      </c>
      <c r="U1898" s="564">
        <v>0</v>
      </c>
      <c r="V1898" s="564">
        <v>0</v>
      </c>
      <c r="W1898" s="564">
        <v>0</v>
      </c>
      <c r="X1898" s="564">
        <v>0</v>
      </c>
      <c r="Y1898" s="564">
        <v>0</v>
      </c>
      <c r="Z1898" s="564">
        <v>0</v>
      </c>
      <c r="AA1898" s="564">
        <v>0</v>
      </c>
      <c r="AB1898" s="564">
        <v>0</v>
      </c>
      <c r="AC1898" s="564">
        <v>0</v>
      </c>
      <c r="AD1898" s="564">
        <v>0</v>
      </c>
      <c r="AE1898" s="564">
        <v>0</v>
      </c>
      <c r="AF1898" s="564">
        <v>0</v>
      </c>
      <c r="AG1898" s="564">
        <v>0</v>
      </c>
      <c r="AH1898" s="564">
        <v>0</v>
      </c>
      <c r="AI1898" s="564">
        <v>0</v>
      </c>
      <c r="AJ1898" s="564">
        <v>0</v>
      </c>
      <c r="AK1898" s="564">
        <v>0</v>
      </c>
    </row>
    <row r="1899" spans="1:37">
      <c r="A1899">
        <v>1895</v>
      </c>
      <c r="B1899" s="564">
        <f t="shared" ca="1" si="180"/>
        <v>0</v>
      </c>
      <c r="C1899" s="564">
        <f t="shared" ca="1" si="175"/>
        <v>0</v>
      </c>
      <c r="D1899" s="564">
        <f t="shared" ca="1" si="178"/>
        <v>0</v>
      </c>
      <c r="E1899" s="564">
        <f t="shared" ca="1" si="176"/>
        <v>0</v>
      </c>
      <c r="F1899" s="564">
        <f t="shared" ca="1" si="179"/>
        <v>1</v>
      </c>
      <c r="G1899" s="564">
        <f t="shared" ca="1" si="177"/>
        <v>-4.9962815230178688</v>
      </c>
      <c r="H1899" s="564">
        <v>0</v>
      </c>
      <c r="I1899" s="564">
        <v>0</v>
      </c>
      <c r="J1899" s="564">
        <v>0</v>
      </c>
      <c r="K1899" s="564">
        <v>0</v>
      </c>
      <c r="L1899" s="564">
        <v>0</v>
      </c>
      <c r="M1899" s="564">
        <v>0</v>
      </c>
      <c r="N1899" s="564">
        <v>0</v>
      </c>
      <c r="O1899" s="564">
        <v>0</v>
      </c>
      <c r="P1899" s="564">
        <v>0</v>
      </c>
      <c r="Q1899" s="564">
        <v>0</v>
      </c>
      <c r="R1899" s="564">
        <v>0</v>
      </c>
      <c r="S1899" s="564">
        <v>0</v>
      </c>
      <c r="T1899" s="564">
        <v>0</v>
      </c>
      <c r="U1899" s="564">
        <v>0</v>
      </c>
      <c r="V1899" s="564">
        <v>0</v>
      </c>
      <c r="W1899" s="564">
        <v>0</v>
      </c>
      <c r="X1899" s="564">
        <v>0</v>
      </c>
      <c r="Y1899" s="564">
        <v>0</v>
      </c>
      <c r="Z1899" s="564">
        <v>0</v>
      </c>
      <c r="AA1899" s="564">
        <v>0</v>
      </c>
      <c r="AB1899" s="564">
        <v>0</v>
      </c>
      <c r="AC1899" s="564">
        <v>0</v>
      </c>
      <c r="AD1899" s="564">
        <v>0</v>
      </c>
      <c r="AE1899" s="564">
        <v>0</v>
      </c>
      <c r="AF1899" s="564">
        <v>0</v>
      </c>
      <c r="AG1899" s="564">
        <v>0</v>
      </c>
      <c r="AH1899" s="564">
        <v>0</v>
      </c>
      <c r="AI1899" s="564">
        <v>0</v>
      </c>
      <c r="AJ1899" s="564">
        <v>0</v>
      </c>
      <c r="AK1899" s="564">
        <v>0</v>
      </c>
    </row>
    <row r="1900" spans="1:37">
      <c r="A1900">
        <v>1896</v>
      </c>
      <c r="B1900" s="564">
        <f t="shared" ca="1" si="180"/>
        <v>20</v>
      </c>
      <c r="C1900" s="564">
        <f t="shared" ca="1" si="175"/>
        <v>400</v>
      </c>
      <c r="D1900" s="564">
        <f t="shared" ca="1" si="178"/>
        <v>20</v>
      </c>
      <c r="E1900" s="564">
        <f t="shared" ca="1" si="176"/>
        <v>0</v>
      </c>
      <c r="F1900" s="564">
        <f t="shared" ca="1" si="179"/>
        <v>1</v>
      </c>
      <c r="G1900" s="564">
        <f t="shared" ca="1" si="177"/>
        <v>-2.7961822068227185</v>
      </c>
      <c r="H1900" s="564">
        <v>1</v>
      </c>
      <c r="I1900" s="564">
        <v>1</v>
      </c>
      <c r="J1900" s="564">
        <v>1</v>
      </c>
      <c r="K1900" s="564">
        <v>1</v>
      </c>
      <c r="L1900" s="564">
        <v>1</v>
      </c>
      <c r="M1900" s="564">
        <v>1</v>
      </c>
      <c r="N1900" s="564">
        <v>1</v>
      </c>
      <c r="O1900" s="564">
        <v>1</v>
      </c>
      <c r="P1900" s="564">
        <v>1</v>
      </c>
      <c r="Q1900" s="564">
        <v>1</v>
      </c>
      <c r="R1900" s="564">
        <v>1</v>
      </c>
      <c r="S1900" s="564">
        <v>1</v>
      </c>
      <c r="T1900" s="564">
        <v>1</v>
      </c>
      <c r="U1900" s="564">
        <v>1</v>
      </c>
      <c r="V1900" s="564">
        <v>1</v>
      </c>
      <c r="W1900" s="564">
        <v>1</v>
      </c>
      <c r="X1900" s="564">
        <v>1</v>
      </c>
      <c r="Y1900" s="564">
        <v>1</v>
      </c>
      <c r="Z1900" s="564">
        <v>1</v>
      </c>
      <c r="AA1900" s="564">
        <v>1</v>
      </c>
      <c r="AB1900" s="564">
        <v>1</v>
      </c>
      <c r="AC1900" s="564">
        <v>1</v>
      </c>
      <c r="AD1900" s="564">
        <v>1</v>
      </c>
      <c r="AE1900" s="564">
        <v>1</v>
      </c>
      <c r="AF1900" s="564">
        <v>1</v>
      </c>
      <c r="AG1900" s="564">
        <v>1</v>
      </c>
      <c r="AH1900" s="564">
        <v>1</v>
      </c>
      <c r="AI1900" s="564">
        <v>1</v>
      </c>
      <c r="AJ1900" s="564">
        <v>1</v>
      </c>
      <c r="AK1900" s="564">
        <v>1</v>
      </c>
    </row>
    <row r="1901" spans="1:37">
      <c r="A1901">
        <v>1897</v>
      </c>
      <c r="B1901" s="564">
        <f t="shared" ca="1" si="180"/>
        <v>0</v>
      </c>
      <c r="C1901" s="564">
        <f t="shared" ca="1" si="175"/>
        <v>0</v>
      </c>
      <c r="D1901" s="564">
        <f t="shared" ca="1" si="178"/>
        <v>0</v>
      </c>
      <c r="E1901" s="564">
        <f t="shared" ca="1" si="176"/>
        <v>0</v>
      </c>
      <c r="F1901" s="564">
        <f t="shared" ca="1" si="179"/>
        <v>1</v>
      </c>
      <c r="G1901" s="564">
        <f t="shared" ca="1" si="177"/>
        <v>-1.818775878965825</v>
      </c>
      <c r="H1901" s="564">
        <v>0</v>
      </c>
      <c r="I1901" s="564">
        <v>0</v>
      </c>
      <c r="J1901" s="564">
        <v>0</v>
      </c>
      <c r="K1901" s="564">
        <v>0</v>
      </c>
      <c r="L1901" s="564">
        <v>0</v>
      </c>
      <c r="M1901" s="564">
        <v>0</v>
      </c>
      <c r="N1901" s="564">
        <v>0</v>
      </c>
      <c r="O1901" s="564">
        <v>0</v>
      </c>
      <c r="P1901" s="564">
        <v>0</v>
      </c>
      <c r="Q1901" s="564">
        <v>0</v>
      </c>
      <c r="R1901" s="564">
        <v>0</v>
      </c>
      <c r="S1901" s="564">
        <v>0</v>
      </c>
      <c r="T1901" s="564">
        <v>0</v>
      </c>
      <c r="U1901" s="564">
        <v>0</v>
      </c>
      <c r="V1901" s="564">
        <v>0</v>
      </c>
      <c r="W1901" s="564">
        <v>0</v>
      </c>
      <c r="X1901" s="564">
        <v>0</v>
      </c>
      <c r="Y1901" s="564">
        <v>0</v>
      </c>
      <c r="Z1901" s="564">
        <v>0</v>
      </c>
      <c r="AA1901" s="564">
        <v>0</v>
      </c>
      <c r="AB1901" s="564">
        <v>0</v>
      </c>
      <c r="AC1901" s="564">
        <v>0</v>
      </c>
      <c r="AD1901" s="564">
        <v>0</v>
      </c>
      <c r="AE1901" s="564">
        <v>0</v>
      </c>
      <c r="AF1901" s="564">
        <v>0</v>
      </c>
      <c r="AG1901" s="564">
        <v>0</v>
      </c>
      <c r="AH1901" s="564">
        <v>0</v>
      </c>
      <c r="AI1901" s="564">
        <v>0</v>
      </c>
      <c r="AJ1901" s="564">
        <v>0</v>
      </c>
      <c r="AK1901" s="564">
        <v>0</v>
      </c>
    </row>
    <row r="1902" spans="1:37">
      <c r="A1902">
        <v>1898</v>
      </c>
      <c r="B1902" s="564">
        <f t="shared" ca="1" si="180"/>
        <v>0</v>
      </c>
      <c r="C1902" s="564">
        <f t="shared" ca="1" si="175"/>
        <v>0</v>
      </c>
      <c r="D1902" s="564">
        <f t="shared" ca="1" si="178"/>
        <v>0</v>
      </c>
      <c r="E1902" s="564">
        <f t="shared" ca="1" si="176"/>
        <v>0</v>
      </c>
      <c r="F1902" s="564">
        <f t="shared" ca="1" si="179"/>
        <v>1</v>
      </c>
      <c r="G1902" s="564">
        <f t="shared" ca="1" si="177"/>
        <v>0.85445328681215593</v>
      </c>
      <c r="H1902" s="564">
        <v>0</v>
      </c>
      <c r="I1902" s="564">
        <v>0</v>
      </c>
      <c r="J1902" s="564">
        <v>0</v>
      </c>
      <c r="K1902" s="564">
        <v>0</v>
      </c>
      <c r="L1902" s="564">
        <v>0</v>
      </c>
      <c r="M1902" s="564">
        <v>0</v>
      </c>
      <c r="N1902" s="564">
        <v>0</v>
      </c>
      <c r="O1902" s="564">
        <v>0</v>
      </c>
      <c r="P1902" s="564">
        <v>0</v>
      </c>
      <c r="Q1902" s="564">
        <v>0</v>
      </c>
      <c r="R1902" s="564">
        <v>0</v>
      </c>
      <c r="S1902" s="564">
        <v>0</v>
      </c>
      <c r="T1902" s="564">
        <v>0</v>
      </c>
      <c r="U1902" s="564">
        <v>0</v>
      </c>
      <c r="V1902" s="564">
        <v>0</v>
      </c>
      <c r="W1902" s="564">
        <v>0</v>
      </c>
      <c r="X1902" s="564">
        <v>0</v>
      </c>
      <c r="Y1902" s="564">
        <v>0</v>
      </c>
      <c r="Z1902" s="564">
        <v>0</v>
      </c>
      <c r="AA1902" s="564">
        <v>0</v>
      </c>
      <c r="AB1902" s="564">
        <v>0</v>
      </c>
      <c r="AC1902" s="564">
        <v>0</v>
      </c>
      <c r="AD1902" s="564">
        <v>0</v>
      </c>
      <c r="AE1902" s="564">
        <v>0</v>
      </c>
      <c r="AF1902" s="564">
        <v>0</v>
      </c>
      <c r="AG1902" s="564">
        <v>0</v>
      </c>
      <c r="AH1902" s="564">
        <v>0</v>
      </c>
      <c r="AI1902" s="564">
        <v>0</v>
      </c>
      <c r="AJ1902" s="564">
        <v>0</v>
      </c>
      <c r="AK1902" s="564">
        <v>0</v>
      </c>
    </row>
    <row r="1903" spans="1:37">
      <c r="A1903">
        <v>1899</v>
      </c>
      <c r="B1903" s="564">
        <f t="shared" ca="1" si="180"/>
        <v>20</v>
      </c>
      <c r="C1903" s="564">
        <f t="shared" ca="1" si="175"/>
        <v>400</v>
      </c>
      <c r="D1903" s="564">
        <f t="shared" ca="1" si="178"/>
        <v>20</v>
      </c>
      <c r="E1903" s="564">
        <f t="shared" ca="1" si="176"/>
        <v>0</v>
      </c>
      <c r="F1903" s="564">
        <f t="shared" ca="1" si="179"/>
        <v>1</v>
      </c>
      <c r="G1903" s="564">
        <f t="shared" ca="1" si="177"/>
        <v>2.9288450338868843</v>
      </c>
      <c r="H1903" s="564">
        <v>1</v>
      </c>
      <c r="I1903" s="564">
        <v>1</v>
      </c>
      <c r="J1903" s="564">
        <v>1</v>
      </c>
      <c r="K1903" s="564">
        <v>1</v>
      </c>
      <c r="L1903" s="564">
        <v>1</v>
      </c>
      <c r="M1903" s="564">
        <v>1</v>
      </c>
      <c r="N1903" s="564">
        <v>1</v>
      </c>
      <c r="O1903" s="564">
        <v>1</v>
      </c>
      <c r="P1903" s="564">
        <v>1</v>
      </c>
      <c r="Q1903" s="564">
        <v>1</v>
      </c>
      <c r="R1903" s="564">
        <v>1</v>
      </c>
      <c r="S1903" s="564">
        <v>1</v>
      </c>
      <c r="T1903" s="564">
        <v>1</v>
      </c>
      <c r="U1903" s="564">
        <v>1</v>
      </c>
      <c r="V1903" s="564">
        <v>1</v>
      </c>
      <c r="W1903" s="564">
        <v>1</v>
      </c>
      <c r="X1903" s="564">
        <v>1</v>
      </c>
      <c r="Y1903" s="564">
        <v>1</v>
      </c>
      <c r="Z1903" s="564">
        <v>1</v>
      </c>
      <c r="AA1903" s="564">
        <v>1</v>
      </c>
      <c r="AB1903" s="564">
        <v>1</v>
      </c>
      <c r="AC1903" s="564">
        <v>1</v>
      </c>
      <c r="AD1903" s="564">
        <v>1</v>
      </c>
      <c r="AE1903" s="564">
        <v>1</v>
      </c>
      <c r="AF1903" s="564">
        <v>1</v>
      </c>
      <c r="AG1903" s="564">
        <v>1</v>
      </c>
      <c r="AH1903" s="564">
        <v>1</v>
      </c>
      <c r="AI1903" s="564">
        <v>1</v>
      </c>
      <c r="AJ1903" s="564">
        <v>1</v>
      </c>
      <c r="AK1903" s="564">
        <v>1</v>
      </c>
    </row>
    <row r="1904" spans="1:37">
      <c r="A1904">
        <v>1900</v>
      </c>
      <c r="B1904" s="564">
        <f t="shared" ca="1" si="180"/>
        <v>20</v>
      </c>
      <c r="C1904" s="564">
        <f t="shared" ca="1" si="175"/>
        <v>400</v>
      </c>
      <c r="D1904" s="564">
        <f t="shared" ca="1" si="178"/>
        <v>20</v>
      </c>
      <c r="E1904" s="564">
        <f t="shared" ca="1" si="176"/>
        <v>0</v>
      </c>
      <c r="F1904" s="564">
        <f t="shared" ca="1" si="179"/>
        <v>1</v>
      </c>
      <c r="G1904" s="564">
        <f t="shared" ca="1" si="177"/>
        <v>4.0639486666701066</v>
      </c>
      <c r="H1904" s="564">
        <v>1</v>
      </c>
      <c r="I1904" s="564">
        <v>1</v>
      </c>
      <c r="J1904" s="564">
        <v>1</v>
      </c>
      <c r="K1904" s="564">
        <v>1</v>
      </c>
      <c r="L1904" s="564">
        <v>1</v>
      </c>
      <c r="M1904" s="564">
        <v>1</v>
      </c>
      <c r="N1904" s="564">
        <v>1</v>
      </c>
      <c r="O1904" s="564">
        <v>1</v>
      </c>
      <c r="P1904" s="564">
        <v>1</v>
      </c>
      <c r="Q1904" s="564">
        <v>1</v>
      </c>
      <c r="R1904" s="564">
        <v>1</v>
      </c>
      <c r="S1904" s="564">
        <v>1</v>
      </c>
      <c r="T1904" s="564">
        <v>1</v>
      </c>
      <c r="U1904" s="564">
        <v>1</v>
      </c>
      <c r="V1904" s="564">
        <v>1</v>
      </c>
      <c r="W1904" s="564">
        <v>1</v>
      </c>
      <c r="X1904" s="564">
        <v>1</v>
      </c>
      <c r="Y1904" s="564">
        <v>1</v>
      </c>
      <c r="Z1904" s="564">
        <v>1</v>
      </c>
      <c r="AA1904" s="564">
        <v>1</v>
      </c>
      <c r="AB1904" s="564">
        <v>1</v>
      </c>
      <c r="AC1904" s="564">
        <v>1</v>
      </c>
      <c r="AD1904" s="564">
        <v>1</v>
      </c>
      <c r="AE1904" s="564">
        <v>1</v>
      </c>
      <c r="AF1904" s="564">
        <v>1</v>
      </c>
      <c r="AG1904" s="564">
        <v>1</v>
      </c>
      <c r="AH1904" s="564">
        <v>1</v>
      </c>
      <c r="AI1904" s="564">
        <v>1</v>
      </c>
      <c r="AJ1904" s="564">
        <v>1</v>
      </c>
      <c r="AK1904" s="564">
        <v>1</v>
      </c>
    </row>
    <row r="1905" spans="1:37">
      <c r="A1905">
        <v>1901</v>
      </c>
      <c r="B1905" s="564">
        <f t="shared" ca="1" si="180"/>
        <v>0</v>
      </c>
      <c r="C1905" s="564">
        <f t="shared" ca="1" si="175"/>
        <v>0</v>
      </c>
      <c r="D1905" s="564">
        <f t="shared" ca="1" si="178"/>
        <v>0</v>
      </c>
      <c r="E1905" s="564">
        <f t="shared" ca="1" si="176"/>
        <v>0</v>
      </c>
      <c r="F1905" s="564">
        <f t="shared" ca="1" si="179"/>
        <v>1</v>
      </c>
      <c r="G1905" s="564">
        <f t="shared" ca="1" si="177"/>
        <v>2.1946975253594276</v>
      </c>
      <c r="H1905" s="564">
        <v>0</v>
      </c>
      <c r="I1905" s="564">
        <v>0</v>
      </c>
      <c r="J1905" s="564">
        <v>0</v>
      </c>
      <c r="K1905" s="564">
        <v>0</v>
      </c>
      <c r="L1905" s="564">
        <v>0</v>
      </c>
      <c r="M1905" s="564">
        <v>0</v>
      </c>
      <c r="N1905" s="564">
        <v>0</v>
      </c>
      <c r="O1905" s="564">
        <v>0</v>
      </c>
      <c r="P1905" s="564">
        <v>0</v>
      </c>
      <c r="Q1905" s="564">
        <v>0</v>
      </c>
      <c r="R1905" s="564">
        <v>0</v>
      </c>
      <c r="S1905" s="564">
        <v>0</v>
      </c>
      <c r="T1905" s="564">
        <v>0</v>
      </c>
      <c r="U1905" s="564">
        <v>0</v>
      </c>
      <c r="V1905" s="564">
        <v>0</v>
      </c>
      <c r="W1905" s="564">
        <v>0</v>
      </c>
      <c r="X1905" s="564">
        <v>0</v>
      </c>
      <c r="Y1905" s="564">
        <v>0</v>
      </c>
      <c r="Z1905" s="564">
        <v>0</v>
      </c>
      <c r="AA1905" s="564">
        <v>0</v>
      </c>
      <c r="AB1905" s="564">
        <v>0</v>
      </c>
      <c r="AC1905" s="564">
        <v>0</v>
      </c>
      <c r="AD1905" s="564">
        <v>0</v>
      </c>
      <c r="AE1905" s="564">
        <v>0</v>
      </c>
      <c r="AF1905" s="564">
        <v>0</v>
      </c>
      <c r="AG1905" s="564">
        <v>0</v>
      </c>
      <c r="AH1905" s="564">
        <v>0</v>
      </c>
      <c r="AI1905" s="564">
        <v>0</v>
      </c>
      <c r="AJ1905" s="564">
        <v>0</v>
      </c>
      <c r="AK1905" s="564">
        <v>0</v>
      </c>
    </row>
    <row r="1906" spans="1:37">
      <c r="A1906">
        <v>1902</v>
      </c>
      <c r="B1906" s="564">
        <f t="shared" ca="1" si="180"/>
        <v>0</v>
      </c>
      <c r="C1906" s="564">
        <f t="shared" ca="1" si="175"/>
        <v>0</v>
      </c>
      <c r="D1906" s="564">
        <f t="shared" ca="1" si="178"/>
        <v>0</v>
      </c>
      <c r="E1906" s="564">
        <f t="shared" ca="1" si="176"/>
        <v>0</v>
      </c>
      <c r="F1906" s="564">
        <f t="shared" ca="1" si="179"/>
        <v>1</v>
      </c>
      <c r="G1906" s="564">
        <f t="shared" ca="1" si="177"/>
        <v>-4.3402472217757886</v>
      </c>
      <c r="H1906" s="564">
        <v>0</v>
      </c>
      <c r="I1906" s="564">
        <v>0</v>
      </c>
      <c r="J1906" s="564">
        <v>0</v>
      </c>
      <c r="K1906" s="564">
        <v>0</v>
      </c>
      <c r="L1906" s="564">
        <v>0</v>
      </c>
      <c r="M1906" s="564">
        <v>0</v>
      </c>
      <c r="N1906" s="564">
        <v>0</v>
      </c>
      <c r="O1906" s="564">
        <v>0</v>
      </c>
      <c r="P1906" s="564">
        <v>0</v>
      </c>
      <c r="Q1906" s="564">
        <v>0</v>
      </c>
      <c r="R1906" s="564">
        <v>0</v>
      </c>
      <c r="S1906" s="564">
        <v>0</v>
      </c>
      <c r="T1906" s="564">
        <v>0</v>
      </c>
      <c r="U1906" s="564">
        <v>0</v>
      </c>
      <c r="V1906" s="564">
        <v>0</v>
      </c>
      <c r="W1906" s="564">
        <v>0</v>
      </c>
      <c r="X1906" s="564">
        <v>0</v>
      </c>
      <c r="Y1906" s="564">
        <v>0</v>
      </c>
      <c r="Z1906" s="564">
        <v>0</v>
      </c>
      <c r="AA1906" s="564">
        <v>0</v>
      </c>
      <c r="AB1906" s="564">
        <v>0</v>
      </c>
      <c r="AC1906" s="564">
        <v>0</v>
      </c>
      <c r="AD1906" s="564">
        <v>0</v>
      </c>
      <c r="AE1906" s="564">
        <v>0</v>
      </c>
      <c r="AF1906" s="564">
        <v>0</v>
      </c>
      <c r="AG1906" s="564">
        <v>0</v>
      </c>
      <c r="AH1906" s="564">
        <v>0</v>
      </c>
      <c r="AI1906" s="564">
        <v>0</v>
      </c>
      <c r="AJ1906" s="564">
        <v>0</v>
      </c>
      <c r="AK1906" s="564">
        <v>0</v>
      </c>
    </row>
    <row r="1907" spans="1:37">
      <c r="A1907">
        <v>1903</v>
      </c>
      <c r="B1907" s="564">
        <f t="shared" ca="1" si="180"/>
        <v>20</v>
      </c>
      <c r="C1907" s="564">
        <f t="shared" ca="1" si="175"/>
        <v>400</v>
      </c>
      <c r="D1907" s="564">
        <f t="shared" ca="1" si="178"/>
        <v>20</v>
      </c>
      <c r="E1907" s="564">
        <f t="shared" ca="1" si="176"/>
        <v>0</v>
      </c>
      <c r="F1907" s="564">
        <f t="shared" ca="1" si="179"/>
        <v>1</v>
      </c>
      <c r="G1907" s="564">
        <f t="shared" ca="1" si="177"/>
        <v>-4.3320236044790619</v>
      </c>
      <c r="H1907" s="564">
        <v>1</v>
      </c>
      <c r="I1907" s="564">
        <v>1</v>
      </c>
      <c r="J1907" s="564">
        <v>1</v>
      </c>
      <c r="K1907" s="564">
        <v>1</v>
      </c>
      <c r="L1907" s="564">
        <v>1</v>
      </c>
      <c r="M1907" s="564">
        <v>1</v>
      </c>
      <c r="N1907" s="564">
        <v>1</v>
      </c>
      <c r="O1907" s="564">
        <v>1</v>
      </c>
      <c r="P1907" s="564">
        <v>1</v>
      </c>
      <c r="Q1907" s="564">
        <v>1</v>
      </c>
      <c r="R1907" s="564">
        <v>1</v>
      </c>
      <c r="S1907" s="564">
        <v>1</v>
      </c>
      <c r="T1907" s="564">
        <v>1</v>
      </c>
      <c r="U1907" s="564">
        <v>1</v>
      </c>
      <c r="V1907" s="564">
        <v>1</v>
      </c>
      <c r="W1907" s="564">
        <v>1</v>
      </c>
      <c r="X1907" s="564">
        <v>1</v>
      </c>
      <c r="Y1907" s="564">
        <v>1</v>
      </c>
      <c r="Z1907" s="564">
        <v>1</v>
      </c>
      <c r="AA1907" s="564">
        <v>1</v>
      </c>
      <c r="AB1907" s="564">
        <v>1</v>
      </c>
      <c r="AC1907" s="564">
        <v>1</v>
      </c>
      <c r="AD1907" s="564">
        <v>1</v>
      </c>
      <c r="AE1907" s="564">
        <v>1</v>
      </c>
      <c r="AF1907" s="564">
        <v>1</v>
      </c>
      <c r="AG1907" s="564">
        <v>1</v>
      </c>
      <c r="AH1907" s="564">
        <v>1</v>
      </c>
      <c r="AI1907" s="564">
        <v>1</v>
      </c>
      <c r="AJ1907" s="564">
        <v>1</v>
      </c>
      <c r="AK1907" s="564">
        <v>1</v>
      </c>
    </row>
    <row r="1908" spans="1:37">
      <c r="A1908">
        <v>1904</v>
      </c>
      <c r="B1908" s="564">
        <f t="shared" ca="1" si="180"/>
        <v>20</v>
      </c>
      <c r="C1908" s="564">
        <f t="shared" ca="1" si="175"/>
        <v>400</v>
      </c>
      <c r="D1908" s="564">
        <f t="shared" ca="1" si="178"/>
        <v>20</v>
      </c>
      <c r="E1908" s="564">
        <f t="shared" ca="1" si="176"/>
        <v>0</v>
      </c>
      <c r="F1908" s="564">
        <f t="shared" ca="1" si="179"/>
        <v>1</v>
      </c>
      <c r="G1908" s="564">
        <f t="shared" ca="1" si="177"/>
        <v>3.7263282917015781</v>
      </c>
      <c r="H1908" s="564">
        <v>1</v>
      </c>
      <c r="I1908" s="564">
        <v>1</v>
      </c>
      <c r="J1908" s="564">
        <v>1</v>
      </c>
      <c r="K1908" s="564">
        <v>1</v>
      </c>
      <c r="L1908" s="564">
        <v>1</v>
      </c>
      <c r="M1908" s="564">
        <v>1</v>
      </c>
      <c r="N1908" s="564">
        <v>1</v>
      </c>
      <c r="O1908" s="564">
        <v>1</v>
      </c>
      <c r="P1908" s="564">
        <v>1</v>
      </c>
      <c r="Q1908" s="564">
        <v>1</v>
      </c>
      <c r="R1908" s="564">
        <v>1</v>
      </c>
      <c r="S1908" s="564">
        <v>1</v>
      </c>
      <c r="T1908" s="564">
        <v>1</v>
      </c>
      <c r="U1908" s="564">
        <v>1</v>
      </c>
      <c r="V1908" s="564">
        <v>1</v>
      </c>
      <c r="W1908" s="564">
        <v>1</v>
      </c>
      <c r="X1908" s="564">
        <v>1</v>
      </c>
      <c r="Y1908" s="564">
        <v>1</v>
      </c>
      <c r="Z1908" s="564">
        <v>1</v>
      </c>
      <c r="AA1908" s="564">
        <v>1</v>
      </c>
      <c r="AB1908" s="564">
        <v>1</v>
      </c>
      <c r="AC1908" s="564">
        <v>1</v>
      </c>
      <c r="AD1908" s="564">
        <v>1</v>
      </c>
      <c r="AE1908" s="564">
        <v>1</v>
      </c>
      <c r="AF1908" s="564">
        <v>1</v>
      </c>
      <c r="AG1908" s="564">
        <v>1</v>
      </c>
      <c r="AH1908" s="564">
        <v>1</v>
      </c>
      <c r="AI1908" s="564">
        <v>1</v>
      </c>
      <c r="AJ1908" s="564">
        <v>1</v>
      </c>
      <c r="AK1908" s="564">
        <v>1</v>
      </c>
    </row>
    <row r="1909" spans="1:37">
      <c r="A1909">
        <v>1905</v>
      </c>
      <c r="B1909" s="564">
        <f t="shared" ca="1" si="180"/>
        <v>0</v>
      </c>
      <c r="C1909" s="564">
        <f t="shared" ca="1" si="175"/>
        <v>0</v>
      </c>
      <c r="D1909" s="564">
        <f t="shared" ca="1" si="178"/>
        <v>0</v>
      </c>
      <c r="E1909" s="564">
        <f t="shared" ca="1" si="176"/>
        <v>0</v>
      </c>
      <c r="F1909" s="564">
        <f t="shared" ca="1" si="179"/>
        <v>1</v>
      </c>
      <c r="G1909" s="564">
        <f t="shared" ca="1" si="177"/>
        <v>-0.21118100364064762</v>
      </c>
      <c r="H1909" s="564">
        <v>0</v>
      </c>
      <c r="I1909" s="564">
        <v>0</v>
      </c>
      <c r="J1909" s="564">
        <v>0</v>
      </c>
      <c r="K1909" s="564">
        <v>0</v>
      </c>
      <c r="L1909" s="564">
        <v>0</v>
      </c>
      <c r="M1909" s="564">
        <v>0</v>
      </c>
      <c r="N1909" s="564">
        <v>0</v>
      </c>
      <c r="O1909" s="564">
        <v>0</v>
      </c>
      <c r="P1909" s="564">
        <v>0</v>
      </c>
      <c r="Q1909" s="564">
        <v>0</v>
      </c>
      <c r="R1909" s="564">
        <v>0</v>
      </c>
      <c r="S1909" s="564">
        <v>0</v>
      </c>
      <c r="T1909" s="564">
        <v>0</v>
      </c>
      <c r="U1909" s="564">
        <v>0</v>
      </c>
      <c r="V1909" s="564">
        <v>0</v>
      </c>
      <c r="W1909" s="564">
        <v>0</v>
      </c>
      <c r="X1909" s="564">
        <v>0</v>
      </c>
      <c r="Y1909" s="564">
        <v>0</v>
      </c>
      <c r="Z1909" s="564">
        <v>0</v>
      </c>
      <c r="AA1909" s="564">
        <v>0</v>
      </c>
      <c r="AB1909" s="564">
        <v>0</v>
      </c>
      <c r="AC1909" s="564">
        <v>0</v>
      </c>
      <c r="AD1909" s="564">
        <v>0</v>
      </c>
      <c r="AE1909" s="564">
        <v>0</v>
      </c>
      <c r="AF1909" s="564">
        <v>0</v>
      </c>
      <c r="AG1909" s="564">
        <v>0</v>
      </c>
      <c r="AH1909" s="564">
        <v>0</v>
      </c>
      <c r="AI1909" s="564">
        <v>0</v>
      </c>
      <c r="AJ1909" s="564">
        <v>0</v>
      </c>
      <c r="AK1909" s="564">
        <v>0</v>
      </c>
    </row>
    <row r="1910" spans="1:37">
      <c r="A1910">
        <v>1906</v>
      </c>
      <c r="B1910" s="564">
        <f t="shared" ca="1" si="180"/>
        <v>0</v>
      </c>
      <c r="C1910" s="564">
        <f t="shared" ca="1" si="175"/>
        <v>0</v>
      </c>
      <c r="D1910" s="564">
        <f t="shared" ca="1" si="178"/>
        <v>0</v>
      </c>
      <c r="E1910" s="564">
        <f t="shared" ca="1" si="176"/>
        <v>0</v>
      </c>
      <c r="F1910" s="564">
        <f t="shared" ca="1" si="179"/>
        <v>1</v>
      </c>
      <c r="G1910" s="564">
        <f t="shared" ca="1" si="177"/>
        <v>1.6784962865744375</v>
      </c>
      <c r="H1910" s="564">
        <v>0</v>
      </c>
      <c r="I1910" s="564">
        <v>0</v>
      </c>
      <c r="J1910" s="564">
        <v>0</v>
      </c>
      <c r="K1910" s="564">
        <v>0</v>
      </c>
      <c r="L1910" s="564">
        <v>0</v>
      </c>
      <c r="M1910" s="564">
        <v>0</v>
      </c>
      <c r="N1910" s="564">
        <v>0</v>
      </c>
      <c r="O1910" s="564">
        <v>0</v>
      </c>
      <c r="P1910" s="564">
        <v>0</v>
      </c>
      <c r="Q1910" s="564">
        <v>0</v>
      </c>
      <c r="R1910" s="564">
        <v>0</v>
      </c>
      <c r="S1910" s="564">
        <v>0</v>
      </c>
      <c r="T1910" s="564">
        <v>0</v>
      </c>
      <c r="U1910" s="564">
        <v>0</v>
      </c>
      <c r="V1910" s="564">
        <v>0</v>
      </c>
      <c r="W1910" s="564">
        <v>0</v>
      </c>
      <c r="X1910" s="564">
        <v>0</v>
      </c>
      <c r="Y1910" s="564">
        <v>0</v>
      </c>
      <c r="Z1910" s="564">
        <v>0</v>
      </c>
      <c r="AA1910" s="564">
        <v>0</v>
      </c>
      <c r="AB1910" s="564">
        <v>0</v>
      </c>
      <c r="AC1910" s="564">
        <v>0</v>
      </c>
      <c r="AD1910" s="564">
        <v>0</v>
      </c>
      <c r="AE1910" s="564">
        <v>0</v>
      </c>
      <c r="AF1910" s="564">
        <v>0</v>
      </c>
      <c r="AG1910" s="564">
        <v>0</v>
      </c>
      <c r="AH1910" s="564">
        <v>0</v>
      </c>
      <c r="AI1910" s="564">
        <v>0</v>
      </c>
      <c r="AJ1910" s="564">
        <v>0</v>
      </c>
      <c r="AK1910" s="564">
        <v>0</v>
      </c>
    </row>
    <row r="1911" spans="1:37">
      <c r="A1911">
        <v>1907</v>
      </c>
      <c r="B1911" s="564">
        <f t="shared" ca="1" si="180"/>
        <v>0</v>
      </c>
      <c r="C1911" s="564">
        <f t="shared" ca="1" si="175"/>
        <v>0</v>
      </c>
      <c r="D1911" s="564">
        <f t="shared" ca="1" si="178"/>
        <v>0</v>
      </c>
      <c r="E1911" s="564">
        <f t="shared" ca="1" si="176"/>
        <v>0</v>
      </c>
      <c r="F1911" s="564">
        <f t="shared" ca="1" si="179"/>
        <v>1</v>
      </c>
      <c r="G1911" s="564">
        <f t="shared" ca="1" si="177"/>
        <v>1.4700642868994462</v>
      </c>
      <c r="H1911" s="564">
        <v>0</v>
      </c>
      <c r="I1911" s="564">
        <v>0</v>
      </c>
      <c r="J1911" s="564">
        <v>0</v>
      </c>
      <c r="K1911" s="564">
        <v>0</v>
      </c>
      <c r="L1911" s="564">
        <v>0</v>
      </c>
      <c r="M1911" s="564">
        <v>0</v>
      </c>
      <c r="N1911" s="564">
        <v>0</v>
      </c>
      <c r="O1911" s="564">
        <v>0</v>
      </c>
      <c r="P1911" s="564">
        <v>0</v>
      </c>
      <c r="Q1911" s="564">
        <v>0</v>
      </c>
      <c r="R1911" s="564">
        <v>0</v>
      </c>
      <c r="S1911" s="564">
        <v>0</v>
      </c>
      <c r="T1911" s="564">
        <v>0</v>
      </c>
      <c r="U1911" s="564">
        <v>0</v>
      </c>
      <c r="V1911" s="564">
        <v>0</v>
      </c>
      <c r="W1911" s="564">
        <v>0</v>
      </c>
      <c r="X1911" s="564">
        <v>0</v>
      </c>
      <c r="Y1911" s="564">
        <v>0</v>
      </c>
      <c r="Z1911" s="564">
        <v>0</v>
      </c>
      <c r="AA1911" s="564">
        <v>0</v>
      </c>
      <c r="AB1911" s="564">
        <v>0</v>
      </c>
      <c r="AC1911" s="564">
        <v>0</v>
      </c>
      <c r="AD1911" s="564">
        <v>0</v>
      </c>
      <c r="AE1911" s="564">
        <v>0</v>
      </c>
      <c r="AF1911" s="564">
        <v>0</v>
      </c>
      <c r="AG1911" s="564">
        <v>0</v>
      </c>
      <c r="AH1911" s="564">
        <v>0</v>
      </c>
      <c r="AI1911" s="564">
        <v>0</v>
      </c>
      <c r="AJ1911" s="564">
        <v>0</v>
      </c>
      <c r="AK1911" s="564">
        <v>0</v>
      </c>
    </row>
    <row r="1912" spans="1:37">
      <c r="A1912">
        <v>1908</v>
      </c>
      <c r="B1912" s="564">
        <f t="shared" ca="1" si="180"/>
        <v>0</v>
      </c>
      <c r="C1912" s="564">
        <f t="shared" ca="1" si="175"/>
        <v>0</v>
      </c>
      <c r="D1912" s="564">
        <f t="shared" ca="1" si="178"/>
        <v>0</v>
      </c>
      <c r="E1912" s="564">
        <f t="shared" ca="1" si="176"/>
        <v>0</v>
      </c>
      <c r="F1912" s="564">
        <f t="shared" ca="1" si="179"/>
        <v>1</v>
      </c>
      <c r="G1912" s="564">
        <f t="shared" ca="1" si="177"/>
        <v>3.2662251374486719</v>
      </c>
      <c r="H1912" s="564">
        <v>0</v>
      </c>
      <c r="I1912" s="564">
        <v>0</v>
      </c>
      <c r="J1912" s="564">
        <v>0</v>
      </c>
      <c r="K1912" s="564">
        <v>0</v>
      </c>
      <c r="L1912" s="564">
        <v>0</v>
      </c>
      <c r="M1912" s="564">
        <v>0</v>
      </c>
      <c r="N1912" s="564">
        <v>0</v>
      </c>
      <c r="O1912" s="564">
        <v>0</v>
      </c>
      <c r="P1912" s="564">
        <v>0</v>
      </c>
      <c r="Q1912" s="564">
        <v>0</v>
      </c>
      <c r="R1912" s="564">
        <v>0</v>
      </c>
      <c r="S1912" s="564">
        <v>0</v>
      </c>
      <c r="T1912" s="564">
        <v>0</v>
      </c>
      <c r="U1912" s="564">
        <v>0</v>
      </c>
      <c r="V1912" s="564">
        <v>0</v>
      </c>
      <c r="W1912" s="564">
        <v>0</v>
      </c>
      <c r="X1912" s="564">
        <v>0</v>
      </c>
      <c r="Y1912" s="564">
        <v>0</v>
      </c>
      <c r="Z1912" s="564">
        <v>0</v>
      </c>
      <c r="AA1912" s="564">
        <v>0</v>
      </c>
      <c r="AB1912" s="564">
        <v>0</v>
      </c>
      <c r="AC1912" s="564">
        <v>0</v>
      </c>
      <c r="AD1912" s="564">
        <v>0</v>
      </c>
      <c r="AE1912" s="564">
        <v>0</v>
      </c>
      <c r="AF1912" s="564">
        <v>0</v>
      </c>
      <c r="AG1912" s="564">
        <v>0</v>
      </c>
      <c r="AH1912" s="564">
        <v>0</v>
      </c>
      <c r="AI1912" s="564">
        <v>0</v>
      </c>
      <c r="AJ1912" s="564">
        <v>0</v>
      </c>
      <c r="AK1912" s="564">
        <v>0</v>
      </c>
    </row>
    <row r="1913" spans="1:37">
      <c r="A1913">
        <v>1909</v>
      </c>
      <c r="B1913" s="564">
        <f t="shared" ca="1" si="180"/>
        <v>14</v>
      </c>
      <c r="C1913" s="564">
        <f t="shared" ca="1" si="175"/>
        <v>196</v>
      </c>
      <c r="D1913" s="564">
        <f t="shared" ca="1" si="178"/>
        <v>14</v>
      </c>
      <c r="E1913" s="564">
        <f t="shared" ca="1" si="176"/>
        <v>4.1999999999999993</v>
      </c>
      <c r="F1913" s="564">
        <f t="shared" ca="1" si="179"/>
        <v>0.55789473684210522</v>
      </c>
      <c r="G1913" s="564">
        <f t="shared" ca="1" si="177"/>
        <v>1.3839112465490171</v>
      </c>
      <c r="H1913" s="564">
        <v>0</v>
      </c>
      <c r="I1913" s="564">
        <v>1</v>
      </c>
      <c r="J1913" s="564">
        <v>0</v>
      </c>
      <c r="K1913" s="564">
        <v>1</v>
      </c>
      <c r="L1913" s="564">
        <v>1</v>
      </c>
      <c r="M1913" s="564">
        <v>1</v>
      </c>
      <c r="N1913" s="564">
        <v>1</v>
      </c>
      <c r="O1913" s="564">
        <v>1</v>
      </c>
      <c r="P1913" s="564">
        <v>1</v>
      </c>
      <c r="Q1913" s="564">
        <v>0</v>
      </c>
      <c r="R1913" s="564">
        <v>0</v>
      </c>
      <c r="S1913" s="564">
        <v>1</v>
      </c>
      <c r="T1913" s="564">
        <v>1</v>
      </c>
      <c r="U1913" s="564">
        <v>0</v>
      </c>
      <c r="V1913" s="564">
        <v>0</v>
      </c>
      <c r="W1913" s="564">
        <v>1</v>
      </c>
      <c r="X1913" s="564">
        <v>1</v>
      </c>
      <c r="Y1913" s="564">
        <v>1</v>
      </c>
      <c r="Z1913" s="564">
        <v>1</v>
      </c>
      <c r="AA1913" s="564">
        <v>1</v>
      </c>
      <c r="AB1913" s="564">
        <v>1</v>
      </c>
      <c r="AC1913" s="564">
        <v>1</v>
      </c>
      <c r="AD1913" s="564">
        <v>1</v>
      </c>
      <c r="AE1913" s="564">
        <v>0</v>
      </c>
      <c r="AF1913" s="564">
        <v>0</v>
      </c>
      <c r="AG1913" s="564">
        <v>1</v>
      </c>
      <c r="AH1913" s="564">
        <v>1</v>
      </c>
      <c r="AI1913" s="564">
        <v>0</v>
      </c>
      <c r="AJ1913" s="564">
        <v>0</v>
      </c>
      <c r="AK1913" s="564">
        <v>1</v>
      </c>
    </row>
    <row r="1914" spans="1:37">
      <c r="A1914">
        <v>1910</v>
      </c>
      <c r="B1914" s="564">
        <f t="shared" ca="1" si="180"/>
        <v>0</v>
      </c>
      <c r="C1914" s="564">
        <f t="shared" ca="1" si="175"/>
        <v>0</v>
      </c>
      <c r="D1914" s="564">
        <f t="shared" ca="1" si="178"/>
        <v>0</v>
      </c>
      <c r="E1914" s="564">
        <f t="shared" ca="1" si="176"/>
        <v>0</v>
      </c>
      <c r="F1914" s="564">
        <f t="shared" ca="1" si="179"/>
        <v>1</v>
      </c>
      <c r="G1914" s="564">
        <f t="shared" ca="1" si="177"/>
        <v>0.71904448993292047</v>
      </c>
      <c r="H1914" s="564">
        <v>0</v>
      </c>
      <c r="I1914" s="564">
        <v>0</v>
      </c>
      <c r="J1914" s="564">
        <v>0</v>
      </c>
      <c r="K1914" s="564">
        <v>0</v>
      </c>
      <c r="L1914" s="564">
        <v>0</v>
      </c>
      <c r="M1914" s="564">
        <v>0</v>
      </c>
      <c r="N1914" s="564">
        <v>0</v>
      </c>
      <c r="O1914" s="564">
        <v>0</v>
      </c>
      <c r="P1914" s="564">
        <v>0</v>
      </c>
      <c r="Q1914" s="564">
        <v>0</v>
      </c>
      <c r="R1914" s="564">
        <v>0</v>
      </c>
      <c r="S1914" s="564">
        <v>0</v>
      </c>
      <c r="T1914" s="564">
        <v>0</v>
      </c>
      <c r="U1914" s="564">
        <v>0</v>
      </c>
      <c r="V1914" s="564">
        <v>0</v>
      </c>
      <c r="W1914" s="564">
        <v>0</v>
      </c>
      <c r="X1914" s="564">
        <v>0</v>
      </c>
      <c r="Y1914" s="564">
        <v>0</v>
      </c>
      <c r="Z1914" s="564">
        <v>0</v>
      </c>
      <c r="AA1914" s="564">
        <v>0</v>
      </c>
      <c r="AB1914" s="564">
        <v>0</v>
      </c>
      <c r="AC1914" s="564">
        <v>0</v>
      </c>
      <c r="AD1914" s="564">
        <v>0</v>
      </c>
      <c r="AE1914" s="564">
        <v>0</v>
      </c>
      <c r="AF1914" s="564">
        <v>0</v>
      </c>
      <c r="AG1914" s="564">
        <v>0</v>
      </c>
      <c r="AH1914" s="564">
        <v>0</v>
      </c>
      <c r="AI1914" s="564">
        <v>0</v>
      </c>
      <c r="AJ1914" s="564">
        <v>0</v>
      </c>
      <c r="AK1914" s="564">
        <v>0</v>
      </c>
    </row>
    <row r="1915" spans="1:37">
      <c r="A1915">
        <v>1911</v>
      </c>
      <c r="B1915" s="564">
        <f t="shared" ca="1" si="180"/>
        <v>14</v>
      </c>
      <c r="C1915" s="564">
        <f t="shared" ca="1" si="175"/>
        <v>196</v>
      </c>
      <c r="D1915" s="564">
        <f t="shared" ca="1" si="178"/>
        <v>14</v>
      </c>
      <c r="E1915" s="564">
        <f t="shared" ca="1" si="176"/>
        <v>4.1999999999999993</v>
      </c>
      <c r="F1915" s="564">
        <f t="shared" ca="1" si="179"/>
        <v>0.55789473684210522</v>
      </c>
      <c r="G1915" s="564">
        <f t="shared" ca="1" si="177"/>
        <v>12.930022740217238</v>
      </c>
      <c r="H1915" s="564">
        <v>1</v>
      </c>
      <c r="I1915" s="564">
        <v>1</v>
      </c>
      <c r="J1915" s="564">
        <v>0</v>
      </c>
      <c r="K1915" s="564">
        <v>1</v>
      </c>
      <c r="L1915" s="564">
        <v>1</v>
      </c>
      <c r="M1915" s="564">
        <v>0</v>
      </c>
      <c r="N1915" s="564">
        <v>0</v>
      </c>
      <c r="O1915" s="564">
        <v>1</v>
      </c>
      <c r="P1915" s="564">
        <v>1</v>
      </c>
      <c r="Q1915" s="564">
        <v>1</v>
      </c>
      <c r="R1915" s="564">
        <v>0</v>
      </c>
      <c r="S1915" s="564">
        <v>1</v>
      </c>
      <c r="T1915" s="564">
        <v>1</v>
      </c>
      <c r="U1915" s="564">
        <v>1</v>
      </c>
      <c r="V1915" s="564">
        <v>1</v>
      </c>
      <c r="W1915" s="564">
        <v>0</v>
      </c>
      <c r="X1915" s="564">
        <v>0</v>
      </c>
      <c r="Y1915" s="564">
        <v>1</v>
      </c>
      <c r="Z1915" s="564">
        <v>1</v>
      </c>
      <c r="AA1915" s="564">
        <v>1</v>
      </c>
      <c r="AB1915" s="564">
        <v>1</v>
      </c>
      <c r="AC1915" s="564">
        <v>1</v>
      </c>
      <c r="AD1915" s="564">
        <v>1</v>
      </c>
      <c r="AE1915" s="564">
        <v>1</v>
      </c>
      <c r="AF1915" s="564">
        <v>1</v>
      </c>
      <c r="AG1915" s="564">
        <v>1</v>
      </c>
      <c r="AH1915" s="564">
        <v>1</v>
      </c>
      <c r="AI1915" s="564">
        <v>1</v>
      </c>
      <c r="AJ1915" s="564">
        <v>1</v>
      </c>
      <c r="AK1915" s="564">
        <v>1</v>
      </c>
    </row>
    <row r="1916" spans="1:37">
      <c r="A1916">
        <v>1912</v>
      </c>
      <c r="B1916" s="564">
        <f t="shared" ca="1" si="180"/>
        <v>20</v>
      </c>
      <c r="C1916" s="564">
        <f t="shared" ca="1" si="175"/>
        <v>400</v>
      </c>
      <c r="D1916" s="564">
        <f t="shared" ca="1" si="178"/>
        <v>20</v>
      </c>
      <c r="E1916" s="564">
        <f t="shared" ca="1" si="176"/>
        <v>0</v>
      </c>
      <c r="F1916" s="564">
        <f t="shared" ca="1" si="179"/>
        <v>1</v>
      </c>
      <c r="G1916" s="564">
        <f t="shared" ca="1" si="177"/>
        <v>5.609681362155273</v>
      </c>
      <c r="H1916" s="564">
        <v>1</v>
      </c>
      <c r="I1916" s="564">
        <v>1</v>
      </c>
      <c r="J1916" s="564">
        <v>1</v>
      </c>
      <c r="K1916" s="564">
        <v>1</v>
      </c>
      <c r="L1916" s="564">
        <v>1</v>
      </c>
      <c r="M1916" s="564">
        <v>1</v>
      </c>
      <c r="N1916" s="564">
        <v>1</v>
      </c>
      <c r="O1916" s="564">
        <v>1</v>
      </c>
      <c r="P1916" s="564">
        <v>1</v>
      </c>
      <c r="Q1916" s="564">
        <v>1</v>
      </c>
      <c r="R1916" s="564">
        <v>1</v>
      </c>
      <c r="S1916" s="564">
        <v>1</v>
      </c>
      <c r="T1916" s="564">
        <v>1</v>
      </c>
      <c r="U1916" s="564">
        <v>1</v>
      </c>
      <c r="V1916" s="564">
        <v>1</v>
      </c>
      <c r="W1916" s="564">
        <v>1</v>
      </c>
      <c r="X1916" s="564">
        <v>1</v>
      </c>
      <c r="Y1916" s="564">
        <v>1</v>
      </c>
      <c r="Z1916" s="564">
        <v>1</v>
      </c>
      <c r="AA1916" s="564">
        <v>1</v>
      </c>
      <c r="AB1916" s="564">
        <v>1</v>
      </c>
      <c r="AC1916" s="564">
        <v>1</v>
      </c>
      <c r="AD1916" s="564">
        <v>1</v>
      </c>
      <c r="AE1916" s="564">
        <v>1</v>
      </c>
      <c r="AF1916" s="564">
        <v>1</v>
      </c>
      <c r="AG1916" s="564">
        <v>1</v>
      </c>
      <c r="AH1916" s="564">
        <v>1</v>
      </c>
      <c r="AI1916" s="564">
        <v>1</v>
      </c>
      <c r="AJ1916" s="564">
        <v>1</v>
      </c>
      <c r="AK1916" s="564">
        <v>1</v>
      </c>
    </row>
    <row r="1917" spans="1:37">
      <c r="A1917">
        <v>1913</v>
      </c>
      <c r="B1917" s="564">
        <f t="shared" ca="1" si="180"/>
        <v>20</v>
      </c>
      <c r="C1917" s="564">
        <f t="shared" ca="1" si="175"/>
        <v>400</v>
      </c>
      <c r="D1917" s="564">
        <f t="shared" ca="1" si="178"/>
        <v>20</v>
      </c>
      <c r="E1917" s="564">
        <f t="shared" ca="1" si="176"/>
        <v>0</v>
      </c>
      <c r="F1917" s="564">
        <f t="shared" ca="1" si="179"/>
        <v>1</v>
      </c>
      <c r="G1917" s="564">
        <f t="shared" ca="1" si="177"/>
        <v>-2.0288174841051712</v>
      </c>
      <c r="H1917" s="564">
        <v>1</v>
      </c>
      <c r="I1917" s="564">
        <v>1</v>
      </c>
      <c r="J1917" s="564">
        <v>1</v>
      </c>
      <c r="K1917" s="564">
        <v>1</v>
      </c>
      <c r="L1917" s="564">
        <v>1</v>
      </c>
      <c r="M1917" s="564">
        <v>1</v>
      </c>
      <c r="N1917" s="564">
        <v>1</v>
      </c>
      <c r="O1917" s="564">
        <v>1</v>
      </c>
      <c r="P1917" s="564">
        <v>1</v>
      </c>
      <c r="Q1917" s="564">
        <v>1</v>
      </c>
      <c r="R1917" s="564">
        <v>1</v>
      </c>
      <c r="S1917" s="564">
        <v>1</v>
      </c>
      <c r="T1917" s="564">
        <v>1</v>
      </c>
      <c r="U1917" s="564">
        <v>1</v>
      </c>
      <c r="V1917" s="564">
        <v>1</v>
      </c>
      <c r="W1917" s="564">
        <v>1</v>
      </c>
      <c r="X1917" s="564">
        <v>1</v>
      </c>
      <c r="Y1917" s="564">
        <v>1</v>
      </c>
      <c r="Z1917" s="564">
        <v>1</v>
      </c>
      <c r="AA1917" s="564">
        <v>1</v>
      </c>
      <c r="AB1917" s="564">
        <v>1</v>
      </c>
      <c r="AC1917" s="564">
        <v>1</v>
      </c>
      <c r="AD1917" s="564">
        <v>1</v>
      </c>
      <c r="AE1917" s="564">
        <v>1</v>
      </c>
      <c r="AF1917" s="564">
        <v>1</v>
      </c>
      <c r="AG1917" s="564">
        <v>1</v>
      </c>
      <c r="AH1917" s="564">
        <v>1</v>
      </c>
      <c r="AI1917" s="564">
        <v>1</v>
      </c>
      <c r="AJ1917" s="564">
        <v>1</v>
      </c>
      <c r="AK1917" s="564">
        <v>1</v>
      </c>
    </row>
    <row r="1918" spans="1:37">
      <c r="A1918">
        <v>1914</v>
      </c>
      <c r="B1918" s="564">
        <f t="shared" ca="1" si="180"/>
        <v>0</v>
      </c>
      <c r="C1918" s="564">
        <f t="shared" ca="1" si="175"/>
        <v>0</v>
      </c>
      <c r="D1918" s="564">
        <f t="shared" ca="1" si="178"/>
        <v>0</v>
      </c>
      <c r="E1918" s="564">
        <f t="shared" ca="1" si="176"/>
        <v>0</v>
      </c>
      <c r="F1918" s="564">
        <f t="shared" ca="1" si="179"/>
        <v>1</v>
      </c>
      <c r="G1918" s="564">
        <f t="shared" ca="1" si="177"/>
        <v>-3.7617916187289047</v>
      </c>
      <c r="H1918" s="564">
        <v>0</v>
      </c>
      <c r="I1918" s="564">
        <v>0</v>
      </c>
      <c r="J1918" s="564">
        <v>0</v>
      </c>
      <c r="K1918" s="564">
        <v>0</v>
      </c>
      <c r="L1918" s="564">
        <v>0</v>
      </c>
      <c r="M1918" s="564">
        <v>0</v>
      </c>
      <c r="N1918" s="564">
        <v>0</v>
      </c>
      <c r="O1918" s="564">
        <v>0</v>
      </c>
      <c r="P1918" s="564">
        <v>0</v>
      </c>
      <c r="Q1918" s="564">
        <v>0</v>
      </c>
      <c r="R1918" s="564">
        <v>0</v>
      </c>
      <c r="S1918" s="564">
        <v>0</v>
      </c>
      <c r="T1918" s="564">
        <v>0</v>
      </c>
      <c r="U1918" s="564">
        <v>0</v>
      </c>
      <c r="V1918" s="564">
        <v>0</v>
      </c>
      <c r="W1918" s="564">
        <v>0</v>
      </c>
      <c r="X1918" s="564">
        <v>0</v>
      </c>
      <c r="Y1918" s="564">
        <v>0</v>
      </c>
      <c r="Z1918" s="564">
        <v>0</v>
      </c>
      <c r="AA1918" s="564">
        <v>0</v>
      </c>
      <c r="AB1918" s="564">
        <v>0</v>
      </c>
      <c r="AC1918" s="564">
        <v>0</v>
      </c>
      <c r="AD1918" s="564">
        <v>0</v>
      </c>
      <c r="AE1918" s="564">
        <v>0</v>
      </c>
      <c r="AF1918" s="564">
        <v>0</v>
      </c>
      <c r="AG1918" s="564">
        <v>0</v>
      </c>
      <c r="AH1918" s="564">
        <v>0</v>
      </c>
      <c r="AI1918" s="564">
        <v>0</v>
      </c>
      <c r="AJ1918" s="564">
        <v>0</v>
      </c>
      <c r="AK1918" s="564">
        <v>0</v>
      </c>
    </row>
    <row r="1919" spans="1:37">
      <c r="A1919">
        <v>1915</v>
      </c>
      <c r="B1919" s="564">
        <f t="shared" ca="1" si="180"/>
        <v>0</v>
      </c>
      <c r="C1919" s="564">
        <f t="shared" ca="1" si="175"/>
        <v>0</v>
      </c>
      <c r="D1919" s="564">
        <f t="shared" ca="1" si="178"/>
        <v>0</v>
      </c>
      <c r="E1919" s="564">
        <f t="shared" ca="1" si="176"/>
        <v>0</v>
      </c>
      <c r="F1919" s="564">
        <f t="shared" ca="1" si="179"/>
        <v>1</v>
      </c>
      <c r="G1919" s="564">
        <f t="shared" ca="1" si="177"/>
        <v>-2.6497475929629775</v>
      </c>
      <c r="H1919" s="564">
        <v>0</v>
      </c>
      <c r="I1919" s="564">
        <v>0</v>
      </c>
      <c r="J1919" s="564">
        <v>0</v>
      </c>
      <c r="K1919" s="564">
        <v>0</v>
      </c>
      <c r="L1919" s="564">
        <v>0</v>
      </c>
      <c r="M1919" s="564">
        <v>0</v>
      </c>
      <c r="N1919" s="564">
        <v>0</v>
      </c>
      <c r="O1919" s="564">
        <v>0</v>
      </c>
      <c r="P1919" s="564">
        <v>0</v>
      </c>
      <c r="Q1919" s="564">
        <v>0</v>
      </c>
      <c r="R1919" s="564">
        <v>0</v>
      </c>
      <c r="S1919" s="564">
        <v>0</v>
      </c>
      <c r="T1919" s="564">
        <v>0</v>
      </c>
      <c r="U1919" s="564">
        <v>0</v>
      </c>
      <c r="V1919" s="564">
        <v>0</v>
      </c>
      <c r="W1919" s="564">
        <v>0</v>
      </c>
      <c r="X1919" s="564">
        <v>0</v>
      </c>
      <c r="Y1919" s="564">
        <v>0</v>
      </c>
      <c r="Z1919" s="564">
        <v>0</v>
      </c>
      <c r="AA1919" s="564">
        <v>0</v>
      </c>
      <c r="AB1919" s="564">
        <v>0</v>
      </c>
      <c r="AC1919" s="564">
        <v>0</v>
      </c>
      <c r="AD1919" s="564">
        <v>0</v>
      </c>
      <c r="AE1919" s="564">
        <v>0</v>
      </c>
      <c r="AF1919" s="564">
        <v>0</v>
      </c>
      <c r="AG1919" s="564">
        <v>0</v>
      </c>
      <c r="AH1919" s="564">
        <v>0</v>
      </c>
      <c r="AI1919" s="564">
        <v>0</v>
      </c>
      <c r="AJ1919" s="564">
        <v>0</v>
      </c>
      <c r="AK1919" s="564">
        <v>0</v>
      </c>
    </row>
    <row r="1920" spans="1:37">
      <c r="A1920">
        <v>1916</v>
      </c>
      <c r="B1920" s="564">
        <f t="shared" ca="1" si="180"/>
        <v>0</v>
      </c>
      <c r="C1920" s="564">
        <f t="shared" ca="1" si="175"/>
        <v>0</v>
      </c>
      <c r="D1920" s="564">
        <f t="shared" ca="1" si="178"/>
        <v>0</v>
      </c>
      <c r="E1920" s="564">
        <f t="shared" ca="1" si="176"/>
        <v>0</v>
      </c>
      <c r="F1920" s="564">
        <f t="shared" ca="1" si="179"/>
        <v>1</v>
      </c>
      <c r="G1920" s="564">
        <f t="shared" ca="1" si="177"/>
        <v>2.6654944336119177</v>
      </c>
      <c r="H1920" s="564">
        <v>0</v>
      </c>
      <c r="I1920" s="564">
        <v>0</v>
      </c>
      <c r="J1920" s="564">
        <v>0</v>
      </c>
      <c r="K1920" s="564">
        <v>0</v>
      </c>
      <c r="L1920" s="564">
        <v>0</v>
      </c>
      <c r="M1920" s="564">
        <v>0</v>
      </c>
      <c r="N1920" s="564">
        <v>0</v>
      </c>
      <c r="O1920" s="564">
        <v>0</v>
      </c>
      <c r="P1920" s="564">
        <v>0</v>
      </c>
      <c r="Q1920" s="564">
        <v>0</v>
      </c>
      <c r="R1920" s="564">
        <v>0</v>
      </c>
      <c r="S1920" s="564">
        <v>0</v>
      </c>
      <c r="T1920" s="564">
        <v>0</v>
      </c>
      <c r="U1920" s="564">
        <v>0</v>
      </c>
      <c r="V1920" s="564">
        <v>0</v>
      </c>
      <c r="W1920" s="564">
        <v>0</v>
      </c>
      <c r="X1920" s="564">
        <v>0</v>
      </c>
      <c r="Y1920" s="564">
        <v>0</v>
      </c>
      <c r="Z1920" s="564">
        <v>0</v>
      </c>
      <c r="AA1920" s="564">
        <v>0</v>
      </c>
      <c r="AB1920" s="564">
        <v>0</v>
      </c>
      <c r="AC1920" s="564">
        <v>0</v>
      </c>
      <c r="AD1920" s="564">
        <v>0</v>
      </c>
      <c r="AE1920" s="564">
        <v>0</v>
      </c>
      <c r="AF1920" s="564">
        <v>0</v>
      </c>
      <c r="AG1920" s="564">
        <v>0</v>
      </c>
      <c r="AH1920" s="564">
        <v>0</v>
      </c>
      <c r="AI1920" s="564">
        <v>0</v>
      </c>
      <c r="AJ1920" s="564">
        <v>0</v>
      </c>
      <c r="AK1920" s="564">
        <v>0</v>
      </c>
    </row>
    <row r="1921" spans="1:37">
      <c r="A1921">
        <v>1917</v>
      </c>
      <c r="B1921" s="564">
        <f t="shared" ca="1" si="180"/>
        <v>20</v>
      </c>
      <c r="C1921" s="564">
        <f t="shared" ca="1" si="175"/>
        <v>400</v>
      </c>
      <c r="D1921" s="564">
        <f t="shared" ca="1" si="178"/>
        <v>20</v>
      </c>
      <c r="E1921" s="564">
        <f t="shared" ca="1" si="176"/>
        <v>0</v>
      </c>
      <c r="F1921" s="564">
        <f t="shared" ca="1" si="179"/>
        <v>1</v>
      </c>
      <c r="G1921" s="564">
        <f t="shared" ca="1" si="177"/>
        <v>0.88656493788856228</v>
      </c>
      <c r="H1921" s="564">
        <v>1</v>
      </c>
      <c r="I1921" s="564">
        <v>1</v>
      </c>
      <c r="J1921" s="564">
        <v>1</v>
      </c>
      <c r="K1921" s="564">
        <v>1</v>
      </c>
      <c r="L1921" s="564">
        <v>1</v>
      </c>
      <c r="M1921" s="564">
        <v>1</v>
      </c>
      <c r="N1921" s="564">
        <v>1</v>
      </c>
      <c r="O1921" s="564">
        <v>1</v>
      </c>
      <c r="P1921" s="564">
        <v>1</v>
      </c>
      <c r="Q1921" s="564">
        <v>1</v>
      </c>
      <c r="R1921" s="564">
        <v>1</v>
      </c>
      <c r="S1921" s="564">
        <v>1</v>
      </c>
      <c r="T1921" s="564">
        <v>1</v>
      </c>
      <c r="U1921" s="564">
        <v>1</v>
      </c>
      <c r="V1921" s="564">
        <v>1</v>
      </c>
      <c r="W1921" s="564">
        <v>1</v>
      </c>
      <c r="X1921" s="564">
        <v>1</v>
      </c>
      <c r="Y1921" s="564">
        <v>1</v>
      </c>
      <c r="Z1921" s="564">
        <v>1</v>
      </c>
      <c r="AA1921" s="564">
        <v>1</v>
      </c>
      <c r="AB1921" s="564">
        <v>1</v>
      </c>
      <c r="AC1921" s="564">
        <v>1</v>
      </c>
      <c r="AD1921" s="564">
        <v>1</v>
      </c>
      <c r="AE1921" s="564">
        <v>1</v>
      </c>
      <c r="AF1921" s="564">
        <v>1</v>
      </c>
      <c r="AG1921" s="564">
        <v>1</v>
      </c>
      <c r="AH1921" s="564">
        <v>1</v>
      </c>
      <c r="AI1921" s="564">
        <v>1</v>
      </c>
      <c r="AJ1921" s="564">
        <v>1</v>
      </c>
      <c r="AK1921" s="564">
        <v>1</v>
      </c>
    </row>
    <row r="1922" spans="1:37">
      <c r="A1922">
        <v>1918</v>
      </c>
      <c r="B1922" s="564">
        <f t="shared" ca="1" si="180"/>
        <v>20</v>
      </c>
      <c r="C1922" s="564">
        <f t="shared" ca="1" si="175"/>
        <v>400</v>
      </c>
      <c r="D1922" s="564">
        <f t="shared" ca="1" si="178"/>
        <v>20</v>
      </c>
      <c r="E1922" s="564">
        <f t="shared" ca="1" si="176"/>
        <v>0</v>
      </c>
      <c r="F1922" s="564">
        <f t="shared" ca="1" si="179"/>
        <v>1</v>
      </c>
      <c r="G1922" s="564">
        <f t="shared" ca="1" si="177"/>
        <v>3.4251018089563181</v>
      </c>
      <c r="H1922" s="564">
        <v>1</v>
      </c>
      <c r="I1922" s="564">
        <v>1</v>
      </c>
      <c r="J1922" s="564">
        <v>1</v>
      </c>
      <c r="K1922" s="564">
        <v>1</v>
      </c>
      <c r="L1922" s="564">
        <v>1</v>
      </c>
      <c r="M1922" s="564">
        <v>1</v>
      </c>
      <c r="N1922" s="564">
        <v>1</v>
      </c>
      <c r="O1922" s="564">
        <v>1</v>
      </c>
      <c r="P1922" s="564">
        <v>1</v>
      </c>
      <c r="Q1922" s="564">
        <v>1</v>
      </c>
      <c r="R1922" s="564">
        <v>1</v>
      </c>
      <c r="S1922" s="564">
        <v>1</v>
      </c>
      <c r="T1922" s="564">
        <v>1</v>
      </c>
      <c r="U1922" s="564">
        <v>1</v>
      </c>
      <c r="V1922" s="564">
        <v>1</v>
      </c>
      <c r="W1922" s="564">
        <v>1</v>
      </c>
      <c r="X1922" s="564">
        <v>1</v>
      </c>
      <c r="Y1922" s="564">
        <v>1</v>
      </c>
      <c r="Z1922" s="564">
        <v>1</v>
      </c>
      <c r="AA1922" s="564">
        <v>1</v>
      </c>
      <c r="AB1922" s="564">
        <v>1</v>
      </c>
      <c r="AC1922" s="564">
        <v>1</v>
      </c>
      <c r="AD1922" s="564">
        <v>1</v>
      </c>
      <c r="AE1922" s="564">
        <v>1</v>
      </c>
      <c r="AF1922" s="564">
        <v>1</v>
      </c>
      <c r="AG1922" s="564">
        <v>1</v>
      </c>
      <c r="AH1922" s="564">
        <v>1</v>
      </c>
      <c r="AI1922" s="564">
        <v>1</v>
      </c>
      <c r="AJ1922" s="564">
        <v>1</v>
      </c>
      <c r="AK1922" s="564">
        <v>1</v>
      </c>
    </row>
    <row r="1923" spans="1:37">
      <c r="A1923">
        <v>1919</v>
      </c>
      <c r="B1923" s="564">
        <f t="shared" ca="1" si="180"/>
        <v>20</v>
      </c>
      <c r="C1923" s="564">
        <f t="shared" ca="1" si="175"/>
        <v>400</v>
      </c>
      <c r="D1923" s="564">
        <f t="shared" ca="1" si="178"/>
        <v>20</v>
      </c>
      <c r="E1923" s="564">
        <f t="shared" ca="1" si="176"/>
        <v>0</v>
      </c>
      <c r="F1923" s="564">
        <f t="shared" ca="1" si="179"/>
        <v>1</v>
      </c>
      <c r="G1923" s="564">
        <f t="shared" ca="1" si="177"/>
        <v>-2.2241357394179793</v>
      </c>
      <c r="H1923" s="564">
        <v>1</v>
      </c>
      <c r="I1923" s="564">
        <v>1</v>
      </c>
      <c r="J1923" s="564">
        <v>1</v>
      </c>
      <c r="K1923" s="564">
        <v>1</v>
      </c>
      <c r="L1923" s="564">
        <v>1</v>
      </c>
      <c r="M1923" s="564">
        <v>1</v>
      </c>
      <c r="N1923" s="564">
        <v>1</v>
      </c>
      <c r="O1923" s="564">
        <v>1</v>
      </c>
      <c r="P1923" s="564">
        <v>1</v>
      </c>
      <c r="Q1923" s="564">
        <v>1</v>
      </c>
      <c r="R1923" s="564">
        <v>1</v>
      </c>
      <c r="S1923" s="564">
        <v>1</v>
      </c>
      <c r="T1923" s="564">
        <v>1</v>
      </c>
      <c r="U1923" s="564">
        <v>1</v>
      </c>
      <c r="V1923" s="564">
        <v>1</v>
      </c>
      <c r="W1923" s="564">
        <v>1</v>
      </c>
      <c r="X1923" s="564">
        <v>1</v>
      </c>
      <c r="Y1923" s="564">
        <v>1</v>
      </c>
      <c r="Z1923" s="564">
        <v>1</v>
      </c>
      <c r="AA1923" s="564">
        <v>1</v>
      </c>
      <c r="AB1923" s="564">
        <v>1</v>
      </c>
      <c r="AC1923" s="564">
        <v>1</v>
      </c>
      <c r="AD1923" s="564">
        <v>1</v>
      </c>
      <c r="AE1923" s="564">
        <v>1</v>
      </c>
      <c r="AF1923" s="564">
        <v>1</v>
      </c>
      <c r="AG1923" s="564">
        <v>1</v>
      </c>
      <c r="AH1923" s="564">
        <v>1</v>
      </c>
      <c r="AI1923" s="564">
        <v>1</v>
      </c>
      <c r="AJ1923" s="564">
        <v>1</v>
      </c>
      <c r="AK1923" s="564">
        <v>1</v>
      </c>
    </row>
    <row r="1924" spans="1:37">
      <c r="A1924">
        <v>1920</v>
      </c>
      <c r="B1924" s="564">
        <f t="shared" ca="1" si="180"/>
        <v>20</v>
      </c>
      <c r="C1924" s="564">
        <f t="shared" ca="1" si="175"/>
        <v>400</v>
      </c>
      <c r="D1924" s="564">
        <f t="shared" ca="1" si="178"/>
        <v>20</v>
      </c>
      <c r="E1924" s="564">
        <f t="shared" ca="1" si="176"/>
        <v>0</v>
      </c>
      <c r="F1924" s="564">
        <f t="shared" ca="1" si="179"/>
        <v>1</v>
      </c>
      <c r="G1924" s="564">
        <f t="shared" ca="1" si="177"/>
        <v>-0.4012874121942096</v>
      </c>
      <c r="H1924" s="564">
        <v>1</v>
      </c>
      <c r="I1924" s="564">
        <v>1</v>
      </c>
      <c r="J1924" s="564">
        <v>1</v>
      </c>
      <c r="K1924" s="564">
        <v>1</v>
      </c>
      <c r="L1924" s="564">
        <v>1</v>
      </c>
      <c r="M1924" s="564">
        <v>1</v>
      </c>
      <c r="N1924" s="564">
        <v>1</v>
      </c>
      <c r="O1924" s="564">
        <v>1</v>
      </c>
      <c r="P1924" s="564">
        <v>1</v>
      </c>
      <c r="Q1924" s="564">
        <v>1</v>
      </c>
      <c r="R1924" s="564">
        <v>1</v>
      </c>
      <c r="S1924" s="564">
        <v>1</v>
      </c>
      <c r="T1924" s="564">
        <v>1</v>
      </c>
      <c r="U1924" s="564">
        <v>1</v>
      </c>
      <c r="V1924" s="564">
        <v>1</v>
      </c>
      <c r="W1924" s="564">
        <v>1</v>
      </c>
      <c r="X1924" s="564">
        <v>1</v>
      </c>
      <c r="Y1924" s="564">
        <v>1</v>
      </c>
      <c r="Z1924" s="564">
        <v>1</v>
      </c>
      <c r="AA1924" s="564">
        <v>1</v>
      </c>
      <c r="AB1924" s="564">
        <v>1</v>
      </c>
      <c r="AC1924" s="564">
        <v>1</v>
      </c>
      <c r="AD1924" s="564">
        <v>1</v>
      </c>
      <c r="AE1924" s="564">
        <v>1</v>
      </c>
      <c r="AF1924" s="564">
        <v>1</v>
      </c>
      <c r="AG1924" s="564">
        <v>1</v>
      </c>
      <c r="AH1924" s="564">
        <v>1</v>
      </c>
      <c r="AI1924" s="564">
        <v>1</v>
      </c>
      <c r="AJ1924" s="564">
        <v>1</v>
      </c>
      <c r="AK1924" s="564">
        <v>1</v>
      </c>
    </row>
    <row r="1925" spans="1:37">
      <c r="A1925">
        <v>1921</v>
      </c>
      <c r="B1925" s="564">
        <f t="shared" ca="1" si="180"/>
        <v>0</v>
      </c>
      <c r="C1925" s="564">
        <f t="shared" ref="C1925:C1988" ca="1" si="181">B1925^2</f>
        <v>0</v>
      </c>
      <c r="D1925" s="564">
        <f t="shared" ca="1" si="178"/>
        <v>0</v>
      </c>
      <c r="E1925" s="564">
        <f t="shared" ref="E1925:E1988" ca="1" si="182">D1925-((B1925^2)/H$1)</f>
        <v>0</v>
      </c>
      <c r="F1925" s="564">
        <f t="shared" ca="1" si="179"/>
        <v>1</v>
      </c>
      <c r="G1925" s="564">
        <f t="shared" ref="G1925:G1988" ca="1" si="183">I$2+NORMSINV(RAND())*K$2</f>
        <v>3.2588229891396887</v>
      </c>
      <c r="H1925" s="564">
        <v>0</v>
      </c>
      <c r="I1925" s="564">
        <v>0</v>
      </c>
      <c r="J1925" s="564">
        <v>0</v>
      </c>
      <c r="K1925" s="564">
        <v>0</v>
      </c>
      <c r="L1925" s="564">
        <v>0</v>
      </c>
      <c r="M1925" s="564">
        <v>0</v>
      </c>
      <c r="N1925" s="564">
        <v>0</v>
      </c>
      <c r="O1925" s="564">
        <v>0</v>
      </c>
      <c r="P1925" s="564">
        <v>0</v>
      </c>
      <c r="Q1925" s="564">
        <v>0</v>
      </c>
      <c r="R1925" s="564">
        <v>0</v>
      </c>
      <c r="S1925" s="564">
        <v>0</v>
      </c>
      <c r="T1925" s="564">
        <v>0</v>
      </c>
      <c r="U1925" s="564">
        <v>0</v>
      </c>
      <c r="V1925" s="564">
        <v>0</v>
      </c>
      <c r="W1925" s="564">
        <v>0</v>
      </c>
      <c r="X1925" s="564">
        <v>0</v>
      </c>
      <c r="Y1925" s="564">
        <v>0</v>
      </c>
      <c r="Z1925" s="564">
        <v>0</v>
      </c>
      <c r="AA1925" s="564">
        <v>0</v>
      </c>
      <c r="AB1925" s="564">
        <v>0</v>
      </c>
      <c r="AC1925" s="564">
        <v>0</v>
      </c>
      <c r="AD1925" s="564">
        <v>0</v>
      </c>
      <c r="AE1925" s="564">
        <v>0</v>
      </c>
      <c r="AF1925" s="564">
        <v>0</v>
      </c>
      <c r="AG1925" s="564">
        <v>0</v>
      </c>
      <c r="AH1925" s="564">
        <v>0</v>
      </c>
      <c r="AI1925" s="564">
        <v>0</v>
      </c>
      <c r="AJ1925" s="564">
        <v>0</v>
      </c>
      <c r="AK1925" s="564">
        <v>0</v>
      </c>
    </row>
    <row r="1926" spans="1:37">
      <c r="A1926">
        <v>1922</v>
      </c>
      <c r="B1926" s="564">
        <f t="shared" ca="1" si="180"/>
        <v>20</v>
      </c>
      <c r="C1926" s="564">
        <f t="shared" ca="1" si="181"/>
        <v>400</v>
      </c>
      <c r="D1926" s="564">
        <f t="shared" ref="D1926:D1989" ca="1" si="184">B1926</f>
        <v>20</v>
      </c>
      <c r="E1926" s="564">
        <f t="shared" ca="1" si="182"/>
        <v>0</v>
      </c>
      <c r="F1926" s="564">
        <f t="shared" ref="F1926:F1989" ca="1" si="185">1-(2*B1926*(H$1-B1926)/(H$1*(H$1-1)))</f>
        <v>1</v>
      </c>
      <c r="G1926" s="564">
        <f t="shared" ca="1" si="183"/>
        <v>-4.3707614220055149</v>
      </c>
      <c r="H1926" s="564">
        <v>1</v>
      </c>
      <c r="I1926" s="564">
        <v>1</v>
      </c>
      <c r="J1926" s="564">
        <v>1</v>
      </c>
      <c r="K1926" s="564">
        <v>1</v>
      </c>
      <c r="L1926" s="564">
        <v>1</v>
      </c>
      <c r="M1926" s="564">
        <v>1</v>
      </c>
      <c r="N1926" s="564">
        <v>1</v>
      </c>
      <c r="O1926" s="564">
        <v>1</v>
      </c>
      <c r="P1926" s="564">
        <v>1</v>
      </c>
      <c r="Q1926" s="564">
        <v>1</v>
      </c>
      <c r="R1926" s="564">
        <v>1</v>
      </c>
      <c r="S1926" s="564">
        <v>1</v>
      </c>
      <c r="T1926" s="564">
        <v>1</v>
      </c>
      <c r="U1926" s="564">
        <v>1</v>
      </c>
      <c r="V1926" s="564">
        <v>1</v>
      </c>
      <c r="W1926" s="564">
        <v>1</v>
      </c>
      <c r="X1926" s="564">
        <v>1</v>
      </c>
      <c r="Y1926" s="564">
        <v>1</v>
      </c>
      <c r="Z1926" s="564">
        <v>1</v>
      </c>
      <c r="AA1926" s="564">
        <v>1</v>
      </c>
      <c r="AB1926" s="564">
        <v>1</v>
      </c>
      <c r="AC1926" s="564">
        <v>1</v>
      </c>
      <c r="AD1926" s="564">
        <v>1</v>
      </c>
      <c r="AE1926" s="564">
        <v>1</v>
      </c>
      <c r="AF1926" s="564">
        <v>1</v>
      </c>
      <c r="AG1926" s="564">
        <v>1</v>
      </c>
      <c r="AH1926" s="564">
        <v>1</v>
      </c>
      <c r="AI1926" s="564">
        <v>1</v>
      </c>
      <c r="AJ1926" s="564">
        <v>1</v>
      </c>
      <c r="AK1926" s="564">
        <v>1</v>
      </c>
    </row>
    <row r="1927" spans="1:37">
      <c r="A1927">
        <v>1923</v>
      </c>
      <c r="B1927" s="564">
        <f t="shared" ref="B1927:B1990" ca="1" si="186">SUM(INDIRECT("H"&amp;A1927+4&amp;":"&amp;HLOOKUP(H$1,$AA$1:$BD$2,2,0)&amp;A1927+4))</f>
        <v>0</v>
      </c>
      <c r="C1927" s="564">
        <f t="shared" ca="1" si="181"/>
        <v>0</v>
      </c>
      <c r="D1927" s="564">
        <f t="shared" ca="1" si="184"/>
        <v>0</v>
      </c>
      <c r="E1927" s="564">
        <f t="shared" ca="1" si="182"/>
        <v>0</v>
      </c>
      <c r="F1927" s="564">
        <f t="shared" ca="1" si="185"/>
        <v>1</v>
      </c>
      <c r="G1927" s="564">
        <f t="shared" ca="1" si="183"/>
        <v>2.9822003964878041</v>
      </c>
      <c r="H1927" s="564">
        <v>0</v>
      </c>
      <c r="I1927" s="564">
        <v>0</v>
      </c>
      <c r="J1927" s="564">
        <v>0</v>
      </c>
      <c r="K1927" s="564">
        <v>0</v>
      </c>
      <c r="L1927" s="564">
        <v>0</v>
      </c>
      <c r="M1927" s="564">
        <v>0</v>
      </c>
      <c r="N1927" s="564">
        <v>0</v>
      </c>
      <c r="O1927" s="564">
        <v>0</v>
      </c>
      <c r="P1927" s="564">
        <v>0</v>
      </c>
      <c r="Q1927" s="564">
        <v>0</v>
      </c>
      <c r="R1927" s="564">
        <v>0</v>
      </c>
      <c r="S1927" s="564">
        <v>0</v>
      </c>
      <c r="T1927" s="564">
        <v>0</v>
      </c>
      <c r="U1927" s="564">
        <v>0</v>
      </c>
      <c r="V1927" s="564">
        <v>0</v>
      </c>
      <c r="W1927" s="564">
        <v>0</v>
      </c>
      <c r="X1927" s="564">
        <v>0</v>
      </c>
      <c r="Y1927" s="564">
        <v>0</v>
      </c>
      <c r="Z1927" s="564">
        <v>0</v>
      </c>
      <c r="AA1927" s="564">
        <v>0</v>
      </c>
      <c r="AB1927" s="564">
        <v>0</v>
      </c>
      <c r="AC1927" s="564">
        <v>0</v>
      </c>
      <c r="AD1927" s="564">
        <v>0</v>
      </c>
      <c r="AE1927" s="564">
        <v>0</v>
      </c>
      <c r="AF1927" s="564">
        <v>0</v>
      </c>
      <c r="AG1927" s="564">
        <v>0</v>
      </c>
      <c r="AH1927" s="564">
        <v>0</v>
      </c>
      <c r="AI1927" s="564">
        <v>0</v>
      </c>
      <c r="AJ1927" s="564">
        <v>0</v>
      </c>
      <c r="AK1927" s="564">
        <v>0</v>
      </c>
    </row>
    <row r="1928" spans="1:37">
      <c r="A1928">
        <v>1924</v>
      </c>
      <c r="B1928" s="564">
        <f t="shared" ca="1" si="186"/>
        <v>20</v>
      </c>
      <c r="C1928" s="564">
        <f t="shared" ca="1" si="181"/>
        <v>400</v>
      </c>
      <c r="D1928" s="564">
        <f t="shared" ca="1" si="184"/>
        <v>20</v>
      </c>
      <c r="E1928" s="564">
        <f t="shared" ca="1" si="182"/>
        <v>0</v>
      </c>
      <c r="F1928" s="564">
        <f t="shared" ca="1" si="185"/>
        <v>1</v>
      </c>
      <c r="G1928" s="564">
        <f t="shared" ca="1" si="183"/>
        <v>6.7894715427389993</v>
      </c>
      <c r="H1928" s="564">
        <v>1</v>
      </c>
      <c r="I1928" s="564">
        <v>1</v>
      </c>
      <c r="J1928" s="564">
        <v>1</v>
      </c>
      <c r="K1928" s="564">
        <v>1</v>
      </c>
      <c r="L1928" s="564">
        <v>1</v>
      </c>
      <c r="M1928" s="564">
        <v>1</v>
      </c>
      <c r="N1928" s="564">
        <v>1</v>
      </c>
      <c r="O1928" s="564">
        <v>1</v>
      </c>
      <c r="P1928" s="564">
        <v>1</v>
      </c>
      <c r="Q1928" s="564">
        <v>1</v>
      </c>
      <c r="R1928" s="564">
        <v>1</v>
      </c>
      <c r="S1928" s="564">
        <v>1</v>
      </c>
      <c r="T1928" s="564">
        <v>1</v>
      </c>
      <c r="U1928" s="564">
        <v>1</v>
      </c>
      <c r="V1928" s="564">
        <v>1</v>
      </c>
      <c r="W1928" s="564">
        <v>1</v>
      </c>
      <c r="X1928" s="564">
        <v>1</v>
      </c>
      <c r="Y1928" s="564">
        <v>1</v>
      </c>
      <c r="Z1928" s="564">
        <v>1</v>
      </c>
      <c r="AA1928" s="564">
        <v>1</v>
      </c>
      <c r="AB1928" s="564">
        <v>1</v>
      </c>
      <c r="AC1928" s="564">
        <v>1</v>
      </c>
      <c r="AD1928" s="564">
        <v>1</v>
      </c>
      <c r="AE1928" s="564">
        <v>1</v>
      </c>
      <c r="AF1928" s="564">
        <v>1</v>
      </c>
      <c r="AG1928" s="564">
        <v>1</v>
      </c>
      <c r="AH1928" s="564">
        <v>1</v>
      </c>
      <c r="AI1928" s="564">
        <v>1</v>
      </c>
      <c r="AJ1928" s="564">
        <v>1</v>
      </c>
      <c r="AK1928" s="564">
        <v>1</v>
      </c>
    </row>
    <row r="1929" spans="1:37">
      <c r="A1929">
        <v>1925</v>
      </c>
      <c r="B1929" s="564">
        <f t="shared" ca="1" si="186"/>
        <v>20</v>
      </c>
      <c r="C1929" s="564">
        <f t="shared" ca="1" si="181"/>
        <v>400</v>
      </c>
      <c r="D1929" s="564">
        <f t="shared" ca="1" si="184"/>
        <v>20</v>
      </c>
      <c r="E1929" s="564">
        <f t="shared" ca="1" si="182"/>
        <v>0</v>
      </c>
      <c r="F1929" s="564">
        <f t="shared" ca="1" si="185"/>
        <v>1</v>
      </c>
      <c r="G1929" s="564">
        <f t="shared" ca="1" si="183"/>
        <v>1.2425423104818691</v>
      </c>
      <c r="H1929" s="564">
        <v>1</v>
      </c>
      <c r="I1929" s="564">
        <v>1</v>
      </c>
      <c r="J1929" s="564">
        <v>1</v>
      </c>
      <c r="K1929" s="564">
        <v>1</v>
      </c>
      <c r="L1929" s="564">
        <v>1</v>
      </c>
      <c r="M1929" s="564">
        <v>1</v>
      </c>
      <c r="N1929" s="564">
        <v>1</v>
      </c>
      <c r="O1929" s="564">
        <v>1</v>
      </c>
      <c r="P1929" s="564">
        <v>1</v>
      </c>
      <c r="Q1929" s="564">
        <v>1</v>
      </c>
      <c r="R1929" s="564">
        <v>1</v>
      </c>
      <c r="S1929" s="564">
        <v>1</v>
      </c>
      <c r="T1929" s="564">
        <v>1</v>
      </c>
      <c r="U1929" s="564">
        <v>1</v>
      </c>
      <c r="V1929" s="564">
        <v>1</v>
      </c>
      <c r="W1929" s="564">
        <v>1</v>
      </c>
      <c r="X1929" s="564">
        <v>1</v>
      </c>
      <c r="Y1929" s="564">
        <v>1</v>
      </c>
      <c r="Z1929" s="564">
        <v>1</v>
      </c>
      <c r="AA1929" s="564">
        <v>1</v>
      </c>
      <c r="AB1929" s="564">
        <v>1</v>
      </c>
      <c r="AC1929" s="564">
        <v>1</v>
      </c>
      <c r="AD1929" s="564">
        <v>1</v>
      </c>
      <c r="AE1929" s="564">
        <v>1</v>
      </c>
      <c r="AF1929" s="564">
        <v>1</v>
      </c>
      <c r="AG1929" s="564">
        <v>1</v>
      </c>
      <c r="AH1929" s="564">
        <v>1</v>
      </c>
      <c r="AI1929" s="564">
        <v>1</v>
      </c>
      <c r="AJ1929" s="564">
        <v>1</v>
      </c>
      <c r="AK1929" s="564">
        <v>1</v>
      </c>
    </row>
    <row r="1930" spans="1:37">
      <c r="A1930">
        <v>1926</v>
      </c>
      <c r="B1930" s="564">
        <f t="shared" ca="1" si="186"/>
        <v>20</v>
      </c>
      <c r="C1930" s="564">
        <f t="shared" ca="1" si="181"/>
        <v>400</v>
      </c>
      <c r="D1930" s="564">
        <f t="shared" ca="1" si="184"/>
        <v>20</v>
      </c>
      <c r="E1930" s="564">
        <f t="shared" ca="1" si="182"/>
        <v>0</v>
      </c>
      <c r="F1930" s="564">
        <f t="shared" ca="1" si="185"/>
        <v>1</v>
      </c>
      <c r="G1930" s="564">
        <f t="shared" ca="1" si="183"/>
        <v>2.1839135892682968</v>
      </c>
      <c r="H1930" s="564">
        <v>1</v>
      </c>
      <c r="I1930" s="564">
        <v>1</v>
      </c>
      <c r="J1930" s="564">
        <v>1</v>
      </c>
      <c r="K1930" s="564">
        <v>1</v>
      </c>
      <c r="L1930" s="564">
        <v>1</v>
      </c>
      <c r="M1930" s="564">
        <v>1</v>
      </c>
      <c r="N1930" s="564">
        <v>1</v>
      </c>
      <c r="O1930" s="564">
        <v>1</v>
      </c>
      <c r="P1930" s="564">
        <v>1</v>
      </c>
      <c r="Q1930" s="564">
        <v>1</v>
      </c>
      <c r="R1930" s="564">
        <v>1</v>
      </c>
      <c r="S1930" s="564">
        <v>1</v>
      </c>
      <c r="T1930" s="564">
        <v>1</v>
      </c>
      <c r="U1930" s="564">
        <v>1</v>
      </c>
      <c r="V1930" s="564">
        <v>1</v>
      </c>
      <c r="W1930" s="564">
        <v>1</v>
      </c>
      <c r="X1930" s="564">
        <v>1</v>
      </c>
      <c r="Y1930" s="564">
        <v>1</v>
      </c>
      <c r="Z1930" s="564">
        <v>1</v>
      </c>
      <c r="AA1930" s="564">
        <v>1</v>
      </c>
      <c r="AB1930" s="564">
        <v>1</v>
      </c>
      <c r="AC1930" s="564">
        <v>1</v>
      </c>
      <c r="AD1930" s="564">
        <v>1</v>
      </c>
      <c r="AE1930" s="564">
        <v>1</v>
      </c>
      <c r="AF1930" s="564">
        <v>1</v>
      </c>
      <c r="AG1930" s="564">
        <v>1</v>
      </c>
      <c r="AH1930" s="564">
        <v>1</v>
      </c>
      <c r="AI1930" s="564">
        <v>1</v>
      </c>
      <c r="AJ1930" s="564">
        <v>1</v>
      </c>
      <c r="AK1930" s="564">
        <v>1</v>
      </c>
    </row>
    <row r="1931" spans="1:37">
      <c r="A1931">
        <v>1927</v>
      </c>
      <c r="B1931" s="564">
        <f t="shared" ca="1" si="186"/>
        <v>0</v>
      </c>
      <c r="C1931" s="564">
        <f t="shared" ca="1" si="181"/>
        <v>0</v>
      </c>
      <c r="D1931" s="564">
        <f t="shared" ca="1" si="184"/>
        <v>0</v>
      </c>
      <c r="E1931" s="564">
        <f t="shared" ca="1" si="182"/>
        <v>0</v>
      </c>
      <c r="F1931" s="564">
        <f t="shared" ca="1" si="185"/>
        <v>1</v>
      </c>
      <c r="G1931" s="564">
        <f t="shared" ca="1" si="183"/>
        <v>1.8887955920409079</v>
      </c>
      <c r="H1931" s="564">
        <v>0</v>
      </c>
      <c r="I1931" s="564">
        <v>0</v>
      </c>
      <c r="J1931" s="564">
        <v>0</v>
      </c>
      <c r="K1931" s="564">
        <v>0</v>
      </c>
      <c r="L1931" s="564">
        <v>0</v>
      </c>
      <c r="M1931" s="564">
        <v>0</v>
      </c>
      <c r="N1931" s="564">
        <v>0</v>
      </c>
      <c r="O1931" s="564">
        <v>0</v>
      </c>
      <c r="P1931" s="564">
        <v>0</v>
      </c>
      <c r="Q1931" s="564">
        <v>0</v>
      </c>
      <c r="R1931" s="564">
        <v>0</v>
      </c>
      <c r="S1931" s="564">
        <v>0</v>
      </c>
      <c r="T1931" s="564">
        <v>0</v>
      </c>
      <c r="U1931" s="564">
        <v>0</v>
      </c>
      <c r="V1931" s="564">
        <v>0</v>
      </c>
      <c r="W1931" s="564">
        <v>0</v>
      </c>
      <c r="X1931" s="564">
        <v>0</v>
      </c>
      <c r="Y1931" s="564">
        <v>0</v>
      </c>
      <c r="Z1931" s="564">
        <v>0</v>
      </c>
      <c r="AA1931" s="564">
        <v>0</v>
      </c>
      <c r="AB1931" s="564">
        <v>0</v>
      </c>
      <c r="AC1931" s="564">
        <v>0</v>
      </c>
      <c r="AD1931" s="564">
        <v>0</v>
      </c>
      <c r="AE1931" s="564">
        <v>0</v>
      </c>
      <c r="AF1931" s="564">
        <v>0</v>
      </c>
      <c r="AG1931" s="564">
        <v>0</v>
      </c>
      <c r="AH1931" s="564">
        <v>0</v>
      </c>
      <c r="AI1931" s="564">
        <v>0</v>
      </c>
      <c r="AJ1931" s="564">
        <v>0</v>
      </c>
      <c r="AK1931" s="564">
        <v>0</v>
      </c>
    </row>
    <row r="1932" spans="1:37">
      <c r="A1932">
        <v>1928</v>
      </c>
      <c r="B1932" s="564">
        <f t="shared" ca="1" si="186"/>
        <v>0</v>
      </c>
      <c r="C1932" s="564">
        <f t="shared" ca="1" si="181"/>
        <v>0</v>
      </c>
      <c r="D1932" s="564">
        <f t="shared" ca="1" si="184"/>
        <v>0</v>
      </c>
      <c r="E1932" s="564">
        <f t="shared" ca="1" si="182"/>
        <v>0</v>
      </c>
      <c r="F1932" s="564">
        <f t="shared" ca="1" si="185"/>
        <v>1</v>
      </c>
      <c r="G1932" s="564">
        <f t="shared" ca="1" si="183"/>
        <v>-2.5107654405505331</v>
      </c>
      <c r="H1932" s="564">
        <v>0</v>
      </c>
      <c r="I1932" s="564">
        <v>0</v>
      </c>
      <c r="J1932" s="564">
        <v>0</v>
      </c>
      <c r="K1932" s="564">
        <v>0</v>
      </c>
      <c r="L1932" s="564">
        <v>0</v>
      </c>
      <c r="M1932" s="564">
        <v>0</v>
      </c>
      <c r="N1932" s="564">
        <v>0</v>
      </c>
      <c r="O1932" s="564">
        <v>0</v>
      </c>
      <c r="P1932" s="564">
        <v>0</v>
      </c>
      <c r="Q1932" s="564">
        <v>0</v>
      </c>
      <c r="R1932" s="564">
        <v>0</v>
      </c>
      <c r="S1932" s="564">
        <v>0</v>
      </c>
      <c r="T1932" s="564">
        <v>0</v>
      </c>
      <c r="U1932" s="564">
        <v>0</v>
      </c>
      <c r="V1932" s="564">
        <v>0</v>
      </c>
      <c r="W1932" s="564">
        <v>0</v>
      </c>
      <c r="X1932" s="564">
        <v>0</v>
      </c>
      <c r="Y1932" s="564">
        <v>0</v>
      </c>
      <c r="Z1932" s="564">
        <v>0</v>
      </c>
      <c r="AA1932" s="564">
        <v>0</v>
      </c>
      <c r="AB1932" s="564">
        <v>0</v>
      </c>
      <c r="AC1932" s="564">
        <v>0</v>
      </c>
      <c r="AD1932" s="564">
        <v>0</v>
      </c>
      <c r="AE1932" s="564">
        <v>0</v>
      </c>
      <c r="AF1932" s="564">
        <v>0</v>
      </c>
      <c r="AG1932" s="564">
        <v>0</v>
      </c>
      <c r="AH1932" s="564">
        <v>0</v>
      </c>
      <c r="AI1932" s="564">
        <v>0</v>
      </c>
      <c r="AJ1932" s="564">
        <v>0</v>
      </c>
      <c r="AK1932" s="564">
        <v>0</v>
      </c>
    </row>
    <row r="1933" spans="1:37">
      <c r="A1933">
        <v>1929</v>
      </c>
      <c r="B1933" s="564">
        <f t="shared" ca="1" si="186"/>
        <v>20</v>
      </c>
      <c r="C1933" s="564">
        <f t="shared" ca="1" si="181"/>
        <v>400</v>
      </c>
      <c r="D1933" s="564">
        <f t="shared" ca="1" si="184"/>
        <v>20</v>
      </c>
      <c r="E1933" s="564">
        <f t="shared" ca="1" si="182"/>
        <v>0</v>
      </c>
      <c r="F1933" s="564">
        <f t="shared" ca="1" si="185"/>
        <v>1</v>
      </c>
      <c r="G1933" s="564">
        <f t="shared" ca="1" si="183"/>
        <v>2.8219842643652595</v>
      </c>
      <c r="H1933" s="564">
        <v>1</v>
      </c>
      <c r="I1933" s="564">
        <v>1</v>
      </c>
      <c r="J1933" s="564">
        <v>1</v>
      </c>
      <c r="K1933" s="564">
        <v>1</v>
      </c>
      <c r="L1933" s="564">
        <v>1</v>
      </c>
      <c r="M1933" s="564">
        <v>1</v>
      </c>
      <c r="N1933" s="564">
        <v>1</v>
      </c>
      <c r="O1933" s="564">
        <v>1</v>
      </c>
      <c r="P1933" s="564">
        <v>1</v>
      </c>
      <c r="Q1933" s="564">
        <v>1</v>
      </c>
      <c r="R1933" s="564">
        <v>1</v>
      </c>
      <c r="S1933" s="564">
        <v>1</v>
      </c>
      <c r="T1933" s="564">
        <v>1</v>
      </c>
      <c r="U1933" s="564">
        <v>1</v>
      </c>
      <c r="V1933" s="564">
        <v>1</v>
      </c>
      <c r="W1933" s="564">
        <v>1</v>
      </c>
      <c r="X1933" s="564">
        <v>1</v>
      </c>
      <c r="Y1933" s="564">
        <v>1</v>
      </c>
      <c r="Z1933" s="564">
        <v>1</v>
      </c>
      <c r="AA1933" s="564">
        <v>1</v>
      </c>
      <c r="AB1933" s="564">
        <v>1</v>
      </c>
      <c r="AC1933" s="564">
        <v>1</v>
      </c>
      <c r="AD1933" s="564">
        <v>1</v>
      </c>
      <c r="AE1933" s="564">
        <v>1</v>
      </c>
      <c r="AF1933" s="564">
        <v>1</v>
      </c>
      <c r="AG1933" s="564">
        <v>1</v>
      </c>
      <c r="AH1933" s="564">
        <v>1</v>
      </c>
      <c r="AI1933" s="564">
        <v>1</v>
      </c>
      <c r="AJ1933" s="564">
        <v>1</v>
      </c>
      <c r="AK1933" s="564">
        <v>1</v>
      </c>
    </row>
    <row r="1934" spans="1:37">
      <c r="A1934">
        <v>1930</v>
      </c>
      <c r="B1934" s="564">
        <f t="shared" ca="1" si="186"/>
        <v>20</v>
      </c>
      <c r="C1934" s="564">
        <f t="shared" ca="1" si="181"/>
        <v>400</v>
      </c>
      <c r="D1934" s="564">
        <f t="shared" ca="1" si="184"/>
        <v>20</v>
      </c>
      <c r="E1934" s="564">
        <f t="shared" ca="1" si="182"/>
        <v>0</v>
      </c>
      <c r="F1934" s="564">
        <f t="shared" ca="1" si="185"/>
        <v>1</v>
      </c>
      <c r="G1934" s="564">
        <f t="shared" ca="1" si="183"/>
        <v>9.1046189845180301</v>
      </c>
      <c r="H1934" s="564">
        <v>1</v>
      </c>
      <c r="I1934" s="564">
        <v>1</v>
      </c>
      <c r="J1934" s="564">
        <v>1</v>
      </c>
      <c r="K1934" s="564">
        <v>1</v>
      </c>
      <c r="L1934" s="564">
        <v>1</v>
      </c>
      <c r="M1934" s="564">
        <v>1</v>
      </c>
      <c r="N1934" s="564">
        <v>1</v>
      </c>
      <c r="O1934" s="564">
        <v>1</v>
      </c>
      <c r="P1934" s="564">
        <v>1</v>
      </c>
      <c r="Q1934" s="564">
        <v>1</v>
      </c>
      <c r="R1934" s="564">
        <v>1</v>
      </c>
      <c r="S1934" s="564">
        <v>1</v>
      </c>
      <c r="T1934" s="564">
        <v>1</v>
      </c>
      <c r="U1934" s="564">
        <v>1</v>
      </c>
      <c r="V1934" s="564">
        <v>1</v>
      </c>
      <c r="W1934" s="564">
        <v>1</v>
      </c>
      <c r="X1934" s="564">
        <v>1</v>
      </c>
      <c r="Y1934" s="564">
        <v>1</v>
      </c>
      <c r="Z1934" s="564">
        <v>1</v>
      </c>
      <c r="AA1934" s="564">
        <v>1</v>
      </c>
      <c r="AB1934" s="564">
        <v>1</v>
      </c>
      <c r="AC1934" s="564">
        <v>1</v>
      </c>
      <c r="AD1934" s="564">
        <v>1</v>
      </c>
      <c r="AE1934" s="564">
        <v>1</v>
      </c>
      <c r="AF1934" s="564">
        <v>1</v>
      </c>
      <c r="AG1934" s="564">
        <v>1</v>
      </c>
      <c r="AH1934" s="564">
        <v>1</v>
      </c>
      <c r="AI1934" s="564">
        <v>1</v>
      </c>
      <c r="AJ1934" s="564">
        <v>1</v>
      </c>
      <c r="AK1934" s="564">
        <v>1</v>
      </c>
    </row>
    <row r="1935" spans="1:37">
      <c r="A1935">
        <v>1931</v>
      </c>
      <c r="B1935" s="564">
        <f t="shared" ca="1" si="186"/>
        <v>0</v>
      </c>
      <c r="C1935" s="564">
        <f t="shared" ca="1" si="181"/>
        <v>0</v>
      </c>
      <c r="D1935" s="564">
        <f t="shared" ca="1" si="184"/>
        <v>0</v>
      </c>
      <c r="E1935" s="564">
        <f t="shared" ca="1" si="182"/>
        <v>0</v>
      </c>
      <c r="F1935" s="564">
        <f t="shared" ca="1" si="185"/>
        <v>1</v>
      </c>
      <c r="G1935" s="564">
        <f t="shared" ca="1" si="183"/>
        <v>-7.3304445764377402</v>
      </c>
      <c r="H1935" s="564">
        <v>0</v>
      </c>
      <c r="I1935" s="564">
        <v>0</v>
      </c>
      <c r="J1935" s="564">
        <v>0</v>
      </c>
      <c r="K1935" s="564">
        <v>0</v>
      </c>
      <c r="L1935" s="564">
        <v>0</v>
      </c>
      <c r="M1935" s="564">
        <v>0</v>
      </c>
      <c r="N1935" s="564">
        <v>0</v>
      </c>
      <c r="O1935" s="564">
        <v>0</v>
      </c>
      <c r="P1935" s="564">
        <v>0</v>
      </c>
      <c r="Q1935" s="564">
        <v>0</v>
      </c>
      <c r="R1935" s="564">
        <v>0</v>
      </c>
      <c r="S1935" s="564">
        <v>0</v>
      </c>
      <c r="T1935" s="564">
        <v>0</v>
      </c>
      <c r="U1935" s="564">
        <v>0</v>
      </c>
      <c r="V1935" s="564">
        <v>0</v>
      </c>
      <c r="W1935" s="564">
        <v>0</v>
      </c>
      <c r="X1935" s="564">
        <v>0</v>
      </c>
      <c r="Y1935" s="564">
        <v>0</v>
      </c>
      <c r="Z1935" s="564">
        <v>0</v>
      </c>
      <c r="AA1935" s="564">
        <v>0</v>
      </c>
      <c r="AB1935" s="564">
        <v>0</v>
      </c>
      <c r="AC1935" s="564">
        <v>0</v>
      </c>
      <c r="AD1935" s="564">
        <v>0</v>
      </c>
      <c r="AE1935" s="564">
        <v>0</v>
      </c>
      <c r="AF1935" s="564">
        <v>0</v>
      </c>
      <c r="AG1935" s="564">
        <v>0</v>
      </c>
      <c r="AH1935" s="564">
        <v>0</v>
      </c>
      <c r="AI1935" s="564">
        <v>0</v>
      </c>
      <c r="AJ1935" s="564">
        <v>0</v>
      </c>
      <c r="AK1935" s="564">
        <v>0</v>
      </c>
    </row>
    <row r="1936" spans="1:37">
      <c r="A1936">
        <v>1932</v>
      </c>
      <c r="B1936" s="564">
        <f t="shared" ca="1" si="186"/>
        <v>0</v>
      </c>
      <c r="C1936" s="564">
        <f t="shared" ca="1" si="181"/>
        <v>0</v>
      </c>
      <c r="D1936" s="564">
        <f t="shared" ca="1" si="184"/>
        <v>0</v>
      </c>
      <c r="E1936" s="564">
        <f t="shared" ca="1" si="182"/>
        <v>0</v>
      </c>
      <c r="F1936" s="564">
        <f t="shared" ca="1" si="185"/>
        <v>1</v>
      </c>
      <c r="G1936" s="564">
        <f t="shared" ca="1" si="183"/>
        <v>-2.1366252819162574</v>
      </c>
      <c r="H1936" s="564">
        <v>0</v>
      </c>
      <c r="I1936" s="564">
        <v>0</v>
      </c>
      <c r="J1936" s="564">
        <v>0</v>
      </c>
      <c r="K1936" s="564">
        <v>0</v>
      </c>
      <c r="L1936" s="564">
        <v>0</v>
      </c>
      <c r="M1936" s="564">
        <v>0</v>
      </c>
      <c r="N1936" s="564">
        <v>0</v>
      </c>
      <c r="O1936" s="564">
        <v>0</v>
      </c>
      <c r="P1936" s="564">
        <v>0</v>
      </c>
      <c r="Q1936" s="564">
        <v>0</v>
      </c>
      <c r="R1936" s="564">
        <v>0</v>
      </c>
      <c r="S1936" s="564">
        <v>0</v>
      </c>
      <c r="T1936" s="564">
        <v>0</v>
      </c>
      <c r="U1936" s="564">
        <v>0</v>
      </c>
      <c r="V1936" s="564">
        <v>0</v>
      </c>
      <c r="W1936" s="564">
        <v>0</v>
      </c>
      <c r="X1936" s="564">
        <v>0</v>
      </c>
      <c r="Y1936" s="564">
        <v>0</v>
      </c>
      <c r="Z1936" s="564">
        <v>0</v>
      </c>
      <c r="AA1936" s="564">
        <v>0</v>
      </c>
      <c r="AB1936" s="564">
        <v>0</v>
      </c>
      <c r="AC1936" s="564">
        <v>0</v>
      </c>
      <c r="AD1936" s="564">
        <v>0</v>
      </c>
      <c r="AE1936" s="564">
        <v>0</v>
      </c>
      <c r="AF1936" s="564">
        <v>0</v>
      </c>
      <c r="AG1936" s="564">
        <v>0</v>
      </c>
      <c r="AH1936" s="564">
        <v>0</v>
      </c>
      <c r="AI1936" s="564">
        <v>0</v>
      </c>
      <c r="AJ1936" s="564">
        <v>0</v>
      </c>
      <c r="AK1936" s="564">
        <v>0</v>
      </c>
    </row>
    <row r="1937" spans="1:37">
      <c r="A1937">
        <v>1933</v>
      </c>
      <c r="B1937" s="564">
        <f t="shared" ca="1" si="186"/>
        <v>19</v>
      </c>
      <c r="C1937" s="564">
        <f t="shared" ca="1" si="181"/>
        <v>361</v>
      </c>
      <c r="D1937" s="564">
        <f t="shared" ca="1" si="184"/>
        <v>19</v>
      </c>
      <c r="E1937" s="564">
        <f t="shared" ca="1" si="182"/>
        <v>0.94999999999999929</v>
      </c>
      <c r="F1937" s="564">
        <f t="shared" ca="1" si="185"/>
        <v>0.9</v>
      </c>
      <c r="G1937" s="564">
        <f t="shared" ca="1" si="183"/>
        <v>-4.9951566829837599</v>
      </c>
      <c r="H1937" s="564">
        <v>1</v>
      </c>
      <c r="I1937" s="564">
        <v>1</v>
      </c>
      <c r="J1937" s="564">
        <v>1</v>
      </c>
      <c r="K1937" s="564">
        <v>1</v>
      </c>
      <c r="L1937" s="564">
        <v>1</v>
      </c>
      <c r="M1937" s="564">
        <v>1</v>
      </c>
      <c r="N1937" s="564">
        <v>1</v>
      </c>
      <c r="O1937" s="564">
        <v>1</v>
      </c>
      <c r="P1937" s="564">
        <v>1</v>
      </c>
      <c r="Q1937" s="564">
        <v>0</v>
      </c>
      <c r="R1937" s="564">
        <v>1</v>
      </c>
      <c r="S1937" s="564">
        <v>1</v>
      </c>
      <c r="T1937" s="564">
        <v>1</v>
      </c>
      <c r="U1937" s="564">
        <v>1</v>
      </c>
      <c r="V1937" s="564">
        <v>1</v>
      </c>
      <c r="W1937" s="564">
        <v>1</v>
      </c>
      <c r="X1937" s="564">
        <v>1</v>
      </c>
      <c r="Y1937" s="564">
        <v>1</v>
      </c>
      <c r="Z1937" s="564">
        <v>1</v>
      </c>
      <c r="AA1937" s="564">
        <v>1</v>
      </c>
      <c r="AB1937" s="564">
        <v>1</v>
      </c>
      <c r="AC1937" s="564">
        <v>1</v>
      </c>
      <c r="AD1937" s="564">
        <v>1</v>
      </c>
      <c r="AE1937" s="564">
        <v>0</v>
      </c>
      <c r="AF1937" s="564">
        <v>1</v>
      </c>
      <c r="AG1937" s="564">
        <v>0</v>
      </c>
      <c r="AH1937" s="564">
        <v>1</v>
      </c>
      <c r="AI1937" s="564">
        <v>1</v>
      </c>
      <c r="AJ1937" s="564">
        <v>0</v>
      </c>
      <c r="AK1937" s="564">
        <v>1</v>
      </c>
    </row>
    <row r="1938" spans="1:37">
      <c r="A1938">
        <v>1934</v>
      </c>
      <c r="B1938" s="564">
        <f t="shared" ca="1" si="186"/>
        <v>20</v>
      </c>
      <c r="C1938" s="564">
        <f t="shared" ca="1" si="181"/>
        <v>400</v>
      </c>
      <c r="D1938" s="564">
        <f t="shared" ca="1" si="184"/>
        <v>20</v>
      </c>
      <c r="E1938" s="564">
        <f t="shared" ca="1" si="182"/>
        <v>0</v>
      </c>
      <c r="F1938" s="564">
        <f t="shared" ca="1" si="185"/>
        <v>1</v>
      </c>
      <c r="G1938" s="564">
        <f t="shared" ca="1" si="183"/>
        <v>-1.6809155162599887</v>
      </c>
      <c r="H1938" s="564">
        <v>1</v>
      </c>
      <c r="I1938" s="564">
        <v>1</v>
      </c>
      <c r="J1938" s="564">
        <v>1</v>
      </c>
      <c r="K1938" s="564">
        <v>1</v>
      </c>
      <c r="L1938" s="564">
        <v>1</v>
      </c>
      <c r="M1938" s="564">
        <v>1</v>
      </c>
      <c r="N1938" s="564">
        <v>1</v>
      </c>
      <c r="O1938" s="564">
        <v>1</v>
      </c>
      <c r="P1938" s="564">
        <v>1</v>
      </c>
      <c r="Q1938" s="564">
        <v>1</v>
      </c>
      <c r="R1938" s="564">
        <v>1</v>
      </c>
      <c r="S1938" s="564">
        <v>1</v>
      </c>
      <c r="T1938" s="564">
        <v>1</v>
      </c>
      <c r="U1938" s="564">
        <v>1</v>
      </c>
      <c r="V1938" s="564">
        <v>1</v>
      </c>
      <c r="W1938" s="564">
        <v>1</v>
      </c>
      <c r="X1938" s="564">
        <v>1</v>
      </c>
      <c r="Y1938" s="564">
        <v>1</v>
      </c>
      <c r="Z1938" s="564">
        <v>1</v>
      </c>
      <c r="AA1938" s="564">
        <v>1</v>
      </c>
      <c r="AB1938" s="564">
        <v>1</v>
      </c>
      <c r="AC1938" s="564">
        <v>1</v>
      </c>
      <c r="AD1938" s="564">
        <v>1</v>
      </c>
      <c r="AE1938" s="564">
        <v>1</v>
      </c>
      <c r="AF1938" s="564">
        <v>1</v>
      </c>
      <c r="AG1938" s="564">
        <v>1</v>
      </c>
      <c r="AH1938" s="564">
        <v>1</v>
      </c>
      <c r="AI1938" s="564">
        <v>1</v>
      </c>
      <c r="AJ1938" s="564">
        <v>1</v>
      </c>
      <c r="AK1938" s="564">
        <v>1</v>
      </c>
    </row>
    <row r="1939" spans="1:37">
      <c r="A1939">
        <v>1935</v>
      </c>
      <c r="B1939" s="564">
        <f t="shared" ca="1" si="186"/>
        <v>0</v>
      </c>
      <c r="C1939" s="564">
        <f t="shared" ca="1" si="181"/>
        <v>0</v>
      </c>
      <c r="D1939" s="564">
        <f t="shared" ca="1" si="184"/>
        <v>0</v>
      </c>
      <c r="E1939" s="564">
        <f t="shared" ca="1" si="182"/>
        <v>0</v>
      </c>
      <c r="F1939" s="564">
        <f t="shared" ca="1" si="185"/>
        <v>1</v>
      </c>
      <c r="G1939" s="564">
        <f t="shared" ca="1" si="183"/>
        <v>2.2159481277109254</v>
      </c>
      <c r="H1939" s="564">
        <v>0</v>
      </c>
      <c r="I1939" s="564">
        <v>0</v>
      </c>
      <c r="J1939" s="564">
        <v>0</v>
      </c>
      <c r="K1939" s="564">
        <v>0</v>
      </c>
      <c r="L1939" s="564">
        <v>0</v>
      </c>
      <c r="M1939" s="564">
        <v>0</v>
      </c>
      <c r="N1939" s="564">
        <v>0</v>
      </c>
      <c r="O1939" s="564">
        <v>0</v>
      </c>
      <c r="P1939" s="564">
        <v>0</v>
      </c>
      <c r="Q1939" s="564">
        <v>0</v>
      </c>
      <c r="R1939" s="564">
        <v>0</v>
      </c>
      <c r="S1939" s="564">
        <v>0</v>
      </c>
      <c r="T1939" s="564">
        <v>0</v>
      </c>
      <c r="U1939" s="564">
        <v>0</v>
      </c>
      <c r="V1939" s="564">
        <v>0</v>
      </c>
      <c r="W1939" s="564">
        <v>0</v>
      </c>
      <c r="X1939" s="564">
        <v>0</v>
      </c>
      <c r="Y1939" s="564">
        <v>0</v>
      </c>
      <c r="Z1939" s="564">
        <v>0</v>
      </c>
      <c r="AA1939" s="564">
        <v>0</v>
      </c>
      <c r="AB1939" s="564">
        <v>0</v>
      </c>
      <c r="AC1939" s="564">
        <v>0</v>
      </c>
      <c r="AD1939" s="564">
        <v>0</v>
      </c>
      <c r="AE1939" s="564">
        <v>0</v>
      </c>
      <c r="AF1939" s="564">
        <v>0</v>
      </c>
      <c r="AG1939" s="564">
        <v>0</v>
      </c>
      <c r="AH1939" s="564">
        <v>0</v>
      </c>
      <c r="AI1939" s="564">
        <v>0</v>
      </c>
      <c r="AJ1939" s="564">
        <v>0</v>
      </c>
      <c r="AK1939" s="564">
        <v>0</v>
      </c>
    </row>
    <row r="1940" spans="1:37">
      <c r="A1940">
        <v>1936</v>
      </c>
      <c r="B1940" s="564">
        <f t="shared" ca="1" si="186"/>
        <v>20</v>
      </c>
      <c r="C1940" s="564">
        <f t="shared" ca="1" si="181"/>
        <v>400</v>
      </c>
      <c r="D1940" s="564">
        <f t="shared" ca="1" si="184"/>
        <v>20</v>
      </c>
      <c r="E1940" s="564">
        <f t="shared" ca="1" si="182"/>
        <v>0</v>
      </c>
      <c r="F1940" s="564">
        <f t="shared" ca="1" si="185"/>
        <v>1</v>
      </c>
      <c r="G1940" s="564">
        <f t="shared" ca="1" si="183"/>
        <v>-6.4599885164624524</v>
      </c>
      <c r="H1940" s="564">
        <v>1</v>
      </c>
      <c r="I1940" s="564">
        <v>1</v>
      </c>
      <c r="J1940" s="564">
        <v>1</v>
      </c>
      <c r="K1940" s="564">
        <v>1</v>
      </c>
      <c r="L1940" s="564">
        <v>1</v>
      </c>
      <c r="M1940" s="564">
        <v>1</v>
      </c>
      <c r="N1940" s="564">
        <v>1</v>
      </c>
      <c r="O1940" s="564">
        <v>1</v>
      </c>
      <c r="P1940" s="564">
        <v>1</v>
      </c>
      <c r="Q1940" s="564">
        <v>1</v>
      </c>
      <c r="R1940" s="564">
        <v>1</v>
      </c>
      <c r="S1940" s="564">
        <v>1</v>
      </c>
      <c r="T1940" s="564">
        <v>1</v>
      </c>
      <c r="U1940" s="564">
        <v>1</v>
      </c>
      <c r="V1940" s="564">
        <v>1</v>
      </c>
      <c r="W1940" s="564">
        <v>1</v>
      </c>
      <c r="X1940" s="564">
        <v>1</v>
      </c>
      <c r="Y1940" s="564">
        <v>1</v>
      </c>
      <c r="Z1940" s="564">
        <v>1</v>
      </c>
      <c r="AA1940" s="564">
        <v>1</v>
      </c>
      <c r="AB1940" s="564">
        <v>1</v>
      </c>
      <c r="AC1940" s="564">
        <v>1</v>
      </c>
      <c r="AD1940" s="564">
        <v>1</v>
      </c>
      <c r="AE1940" s="564">
        <v>1</v>
      </c>
      <c r="AF1940" s="564">
        <v>1</v>
      </c>
      <c r="AG1940" s="564">
        <v>1</v>
      </c>
      <c r="AH1940" s="564">
        <v>1</v>
      </c>
      <c r="AI1940" s="564">
        <v>1</v>
      </c>
      <c r="AJ1940" s="564">
        <v>1</v>
      </c>
      <c r="AK1940" s="564">
        <v>1</v>
      </c>
    </row>
    <row r="1941" spans="1:37">
      <c r="A1941">
        <v>1937</v>
      </c>
      <c r="B1941" s="564">
        <f t="shared" ca="1" si="186"/>
        <v>0</v>
      </c>
      <c r="C1941" s="564">
        <f t="shared" ca="1" si="181"/>
        <v>0</v>
      </c>
      <c r="D1941" s="564">
        <f t="shared" ca="1" si="184"/>
        <v>0</v>
      </c>
      <c r="E1941" s="564">
        <f t="shared" ca="1" si="182"/>
        <v>0</v>
      </c>
      <c r="F1941" s="564">
        <f t="shared" ca="1" si="185"/>
        <v>1</v>
      </c>
      <c r="G1941" s="564">
        <f t="shared" ca="1" si="183"/>
        <v>-3.5441922982224647</v>
      </c>
      <c r="H1941" s="564">
        <v>0</v>
      </c>
      <c r="I1941" s="564">
        <v>0</v>
      </c>
      <c r="J1941" s="564">
        <v>0</v>
      </c>
      <c r="K1941" s="564">
        <v>0</v>
      </c>
      <c r="L1941" s="564">
        <v>0</v>
      </c>
      <c r="M1941" s="564">
        <v>0</v>
      </c>
      <c r="N1941" s="564">
        <v>0</v>
      </c>
      <c r="O1941" s="564">
        <v>0</v>
      </c>
      <c r="P1941" s="564">
        <v>0</v>
      </c>
      <c r="Q1941" s="564">
        <v>0</v>
      </c>
      <c r="R1941" s="564">
        <v>0</v>
      </c>
      <c r="S1941" s="564">
        <v>0</v>
      </c>
      <c r="T1941" s="564">
        <v>0</v>
      </c>
      <c r="U1941" s="564">
        <v>0</v>
      </c>
      <c r="V1941" s="564">
        <v>0</v>
      </c>
      <c r="W1941" s="564">
        <v>0</v>
      </c>
      <c r="X1941" s="564">
        <v>0</v>
      </c>
      <c r="Y1941" s="564">
        <v>0</v>
      </c>
      <c r="Z1941" s="564">
        <v>0</v>
      </c>
      <c r="AA1941" s="564">
        <v>0</v>
      </c>
      <c r="AB1941" s="564">
        <v>0</v>
      </c>
      <c r="AC1941" s="564">
        <v>0</v>
      </c>
      <c r="AD1941" s="564">
        <v>0</v>
      </c>
      <c r="AE1941" s="564">
        <v>0</v>
      </c>
      <c r="AF1941" s="564">
        <v>0</v>
      </c>
      <c r="AG1941" s="564">
        <v>0</v>
      </c>
      <c r="AH1941" s="564">
        <v>0</v>
      </c>
      <c r="AI1941" s="564">
        <v>0</v>
      </c>
      <c r="AJ1941" s="564">
        <v>0</v>
      </c>
      <c r="AK1941" s="564">
        <v>0</v>
      </c>
    </row>
    <row r="1942" spans="1:37">
      <c r="A1942">
        <v>1938</v>
      </c>
      <c r="B1942" s="564">
        <f t="shared" ca="1" si="186"/>
        <v>20</v>
      </c>
      <c r="C1942" s="564">
        <f t="shared" ca="1" si="181"/>
        <v>400</v>
      </c>
      <c r="D1942" s="564">
        <f t="shared" ca="1" si="184"/>
        <v>20</v>
      </c>
      <c r="E1942" s="564">
        <f t="shared" ca="1" si="182"/>
        <v>0</v>
      </c>
      <c r="F1942" s="564">
        <f t="shared" ca="1" si="185"/>
        <v>1</v>
      </c>
      <c r="G1942" s="564">
        <f t="shared" ca="1" si="183"/>
        <v>0.51729700344329044</v>
      </c>
      <c r="H1942" s="564">
        <v>1</v>
      </c>
      <c r="I1942" s="564">
        <v>1</v>
      </c>
      <c r="J1942" s="564">
        <v>1</v>
      </c>
      <c r="K1942" s="564">
        <v>1</v>
      </c>
      <c r="L1942" s="564">
        <v>1</v>
      </c>
      <c r="M1942" s="564">
        <v>1</v>
      </c>
      <c r="N1942" s="564">
        <v>1</v>
      </c>
      <c r="O1942" s="564">
        <v>1</v>
      </c>
      <c r="P1942" s="564">
        <v>1</v>
      </c>
      <c r="Q1942" s="564">
        <v>1</v>
      </c>
      <c r="R1942" s="564">
        <v>1</v>
      </c>
      <c r="S1942" s="564">
        <v>1</v>
      </c>
      <c r="T1942" s="564">
        <v>1</v>
      </c>
      <c r="U1942" s="564">
        <v>1</v>
      </c>
      <c r="V1942" s="564">
        <v>1</v>
      </c>
      <c r="W1942" s="564">
        <v>1</v>
      </c>
      <c r="X1942" s="564">
        <v>1</v>
      </c>
      <c r="Y1942" s="564">
        <v>1</v>
      </c>
      <c r="Z1942" s="564">
        <v>1</v>
      </c>
      <c r="AA1942" s="564">
        <v>1</v>
      </c>
      <c r="AB1942" s="564">
        <v>1</v>
      </c>
      <c r="AC1942" s="564">
        <v>1</v>
      </c>
      <c r="AD1942" s="564">
        <v>1</v>
      </c>
      <c r="AE1942" s="564">
        <v>1</v>
      </c>
      <c r="AF1942" s="564">
        <v>1</v>
      </c>
      <c r="AG1942" s="564">
        <v>1</v>
      </c>
      <c r="AH1942" s="564">
        <v>1</v>
      </c>
      <c r="AI1942" s="564">
        <v>1</v>
      </c>
      <c r="AJ1942" s="564">
        <v>1</v>
      </c>
      <c r="AK1942" s="564">
        <v>1</v>
      </c>
    </row>
    <row r="1943" spans="1:37">
      <c r="A1943">
        <v>1939</v>
      </c>
      <c r="B1943" s="564">
        <f t="shared" ca="1" si="186"/>
        <v>0</v>
      </c>
      <c r="C1943" s="564">
        <f t="shared" ca="1" si="181"/>
        <v>0</v>
      </c>
      <c r="D1943" s="564">
        <f t="shared" ca="1" si="184"/>
        <v>0</v>
      </c>
      <c r="E1943" s="564">
        <f t="shared" ca="1" si="182"/>
        <v>0</v>
      </c>
      <c r="F1943" s="564">
        <f t="shared" ca="1" si="185"/>
        <v>1</v>
      </c>
      <c r="G1943" s="564">
        <f t="shared" ca="1" si="183"/>
        <v>6.8188290308083648</v>
      </c>
      <c r="H1943" s="564">
        <v>0</v>
      </c>
      <c r="I1943" s="564">
        <v>0</v>
      </c>
      <c r="J1943" s="564">
        <v>0</v>
      </c>
      <c r="K1943" s="564">
        <v>0</v>
      </c>
      <c r="L1943" s="564">
        <v>0</v>
      </c>
      <c r="M1943" s="564">
        <v>0</v>
      </c>
      <c r="N1943" s="564">
        <v>0</v>
      </c>
      <c r="O1943" s="564">
        <v>0</v>
      </c>
      <c r="P1943" s="564">
        <v>0</v>
      </c>
      <c r="Q1943" s="564">
        <v>0</v>
      </c>
      <c r="R1943" s="564">
        <v>0</v>
      </c>
      <c r="S1943" s="564">
        <v>0</v>
      </c>
      <c r="T1943" s="564">
        <v>0</v>
      </c>
      <c r="U1943" s="564">
        <v>0</v>
      </c>
      <c r="V1943" s="564">
        <v>0</v>
      </c>
      <c r="W1943" s="564">
        <v>0</v>
      </c>
      <c r="X1943" s="564">
        <v>0</v>
      </c>
      <c r="Y1943" s="564">
        <v>0</v>
      </c>
      <c r="Z1943" s="564">
        <v>0</v>
      </c>
      <c r="AA1943" s="564">
        <v>0</v>
      </c>
      <c r="AB1943" s="564">
        <v>0</v>
      </c>
      <c r="AC1943" s="564">
        <v>0</v>
      </c>
      <c r="AD1943" s="564">
        <v>0</v>
      </c>
      <c r="AE1943" s="564">
        <v>0</v>
      </c>
      <c r="AF1943" s="564">
        <v>0</v>
      </c>
      <c r="AG1943" s="564">
        <v>0</v>
      </c>
      <c r="AH1943" s="564">
        <v>0</v>
      </c>
      <c r="AI1943" s="564">
        <v>0</v>
      </c>
      <c r="AJ1943" s="564">
        <v>0</v>
      </c>
      <c r="AK1943" s="564">
        <v>0</v>
      </c>
    </row>
    <row r="1944" spans="1:37">
      <c r="A1944">
        <v>1940</v>
      </c>
      <c r="B1944" s="564">
        <f t="shared" ca="1" si="186"/>
        <v>20</v>
      </c>
      <c r="C1944" s="564">
        <f t="shared" ca="1" si="181"/>
        <v>400</v>
      </c>
      <c r="D1944" s="564">
        <f t="shared" ca="1" si="184"/>
        <v>20</v>
      </c>
      <c r="E1944" s="564">
        <f t="shared" ca="1" si="182"/>
        <v>0</v>
      </c>
      <c r="F1944" s="564">
        <f t="shared" ca="1" si="185"/>
        <v>1</v>
      </c>
      <c r="G1944" s="564">
        <f t="shared" ca="1" si="183"/>
        <v>3.4411216882417803</v>
      </c>
      <c r="H1944" s="564">
        <v>1</v>
      </c>
      <c r="I1944" s="564">
        <v>1</v>
      </c>
      <c r="J1944" s="564">
        <v>1</v>
      </c>
      <c r="K1944" s="564">
        <v>1</v>
      </c>
      <c r="L1944" s="564">
        <v>1</v>
      </c>
      <c r="M1944" s="564">
        <v>1</v>
      </c>
      <c r="N1944" s="564">
        <v>1</v>
      </c>
      <c r="O1944" s="564">
        <v>1</v>
      </c>
      <c r="P1944" s="564">
        <v>1</v>
      </c>
      <c r="Q1944" s="564">
        <v>1</v>
      </c>
      <c r="R1944" s="564">
        <v>1</v>
      </c>
      <c r="S1944" s="564">
        <v>1</v>
      </c>
      <c r="T1944" s="564">
        <v>1</v>
      </c>
      <c r="U1944" s="564">
        <v>1</v>
      </c>
      <c r="V1944" s="564">
        <v>1</v>
      </c>
      <c r="W1944" s="564">
        <v>1</v>
      </c>
      <c r="X1944" s="564">
        <v>1</v>
      </c>
      <c r="Y1944" s="564">
        <v>1</v>
      </c>
      <c r="Z1944" s="564">
        <v>1</v>
      </c>
      <c r="AA1944" s="564">
        <v>1</v>
      </c>
      <c r="AB1944" s="564">
        <v>1</v>
      </c>
      <c r="AC1944" s="564">
        <v>1</v>
      </c>
      <c r="AD1944" s="564">
        <v>1</v>
      </c>
      <c r="AE1944" s="564">
        <v>1</v>
      </c>
      <c r="AF1944" s="564">
        <v>1</v>
      </c>
      <c r="AG1944" s="564">
        <v>1</v>
      </c>
      <c r="AH1944" s="564">
        <v>1</v>
      </c>
      <c r="AI1944" s="564">
        <v>1</v>
      </c>
      <c r="AJ1944" s="564">
        <v>1</v>
      </c>
      <c r="AK1944" s="564">
        <v>1</v>
      </c>
    </row>
    <row r="1945" spans="1:37">
      <c r="A1945">
        <v>1941</v>
      </c>
      <c r="B1945" s="564">
        <f t="shared" ca="1" si="186"/>
        <v>0</v>
      </c>
      <c r="C1945" s="564">
        <f t="shared" ca="1" si="181"/>
        <v>0</v>
      </c>
      <c r="D1945" s="564">
        <f t="shared" ca="1" si="184"/>
        <v>0</v>
      </c>
      <c r="E1945" s="564">
        <f t="shared" ca="1" si="182"/>
        <v>0</v>
      </c>
      <c r="F1945" s="564">
        <f t="shared" ca="1" si="185"/>
        <v>1</v>
      </c>
      <c r="G1945" s="564">
        <f t="shared" ca="1" si="183"/>
        <v>2.6186202283602249</v>
      </c>
      <c r="H1945" s="564">
        <v>0</v>
      </c>
      <c r="I1945" s="564">
        <v>0</v>
      </c>
      <c r="J1945" s="564">
        <v>0</v>
      </c>
      <c r="K1945" s="564">
        <v>0</v>
      </c>
      <c r="L1945" s="564">
        <v>0</v>
      </c>
      <c r="M1945" s="564">
        <v>0</v>
      </c>
      <c r="N1945" s="564">
        <v>0</v>
      </c>
      <c r="O1945" s="564">
        <v>0</v>
      </c>
      <c r="P1945" s="564">
        <v>0</v>
      </c>
      <c r="Q1945" s="564">
        <v>0</v>
      </c>
      <c r="R1945" s="564">
        <v>0</v>
      </c>
      <c r="S1945" s="564">
        <v>0</v>
      </c>
      <c r="T1945" s="564">
        <v>0</v>
      </c>
      <c r="U1945" s="564">
        <v>0</v>
      </c>
      <c r="V1945" s="564">
        <v>0</v>
      </c>
      <c r="W1945" s="564">
        <v>0</v>
      </c>
      <c r="X1945" s="564">
        <v>0</v>
      </c>
      <c r="Y1945" s="564">
        <v>0</v>
      </c>
      <c r="Z1945" s="564">
        <v>0</v>
      </c>
      <c r="AA1945" s="564">
        <v>0</v>
      </c>
      <c r="AB1945" s="564">
        <v>0</v>
      </c>
      <c r="AC1945" s="564">
        <v>0</v>
      </c>
      <c r="AD1945" s="564">
        <v>0</v>
      </c>
      <c r="AE1945" s="564">
        <v>0</v>
      </c>
      <c r="AF1945" s="564">
        <v>0</v>
      </c>
      <c r="AG1945" s="564">
        <v>0</v>
      </c>
      <c r="AH1945" s="564">
        <v>0</v>
      </c>
      <c r="AI1945" s="564">
        <v>0</v>
      </c>
      <c r="AJ1945" s="564">
        <v>0</v>
      </c>
      <c r="AK1945" s="564">
        <v>0</v>
      </c>
    </row>
    <row r="1946" spans="1:37">
      <c r="A1946">
        <v>1942</v>
      </c>
      <c r="B1946" s="564">
        <f t="shared" ca="1" si="186"/>
        <v>0</v>
      </c>
      <c r="C1946" s="564">
        <f t="shared" ca="1" si="181"/>
        <v>0</v>
      </c>
      <c r="D1946" s="564">
        <f t="shared" ca="1" si="184"/>
        <v>0</v>
      </c>
      <c r="E1946" s="564">
        <f t="shared" ca="1" si="182"/>
        <v>0</v>
      </c>
      <c r="F1946" s="564">
        <f t="shared" ca="1" si="185"/>
        <v>1</v>
      </c>
      <c r="G1946" s="564">
        <f t="shared" ca="1" si="183"/>
        <v>1.4490785782324918</v>
      </c>
      <c r="H1946" s="564">
        <v>0</v>
      </c>
      <c r="I1946" s="564">
        <v>0</v>
      </c>
      <c r="J1946" s="564">
        <v>0</v>
      </c>
      <c r="K1946" s="564">
        <v>0</v>
      </c>
      <c r="L1946" s="564">
        <v>0</v>
      </c>
      <c r="M1946" s="564">
        <v>0</v>
      </c>
      <c r="N1946" s="564">
        <v>0</v>
      </c>
      <c r="O1946" s="564">
        <v>0</v>
      </c>
      <c r="P1946" s="564">
        <v>0</v>
      </c>
      <c r="Q1946" s="564">
        <v>0</v>
      </c>
      <c r="R1946" s="564">
        <v>0</v>
      </c>
      <c r="S1946" s="564">
        <v>0</v>
      </c>
      <c r="T1946" s="564">
        <v>0</v>
      </c>
      <c r="U1946" s="564">
        <v>0</v>
      </c>
      <c r="V1946" s="564">
        <v>0</v>
      </c>
      <c r="W1946" s="564">
        <v>0</v>
      </c>
      <c r="X1946" s="564">
        <v>0</v>
      </c>
      <c r="Y1946" s="564">
        <v>0</v>
      </c>
      <c r="Z1946" s="564">
        <v>0</v>
      </c>
      <c r="AA1946" s="564">
        <v>0</v>
      </c>
      <c r="AB1946" s="564">
        <v>0</v>
      </c>
      <c r="AC1946" s="564">
        <v>0</v>
      </c>
      <c r="AD1946" s="564">
        <v>0</v>
      </c>
      <c r="AE1946" s="564">
        <v>0</v>
      </c>
      <c r="AF1946" s="564">
        <v>0</v>
      </c>
      <c r="AG1946" s="564">
        <v>0</v>
      </c>
      <c r="AH1946" s="564">
        <v>0</v>
      </c>
      <c r="AI1946" s="564">
        <v>0</v>
      </c>
      <c r="AJ1946" s="564">
        <v>0</v>
      </c>
      <c r="AK1946" s="564">
        <v>0</v>
      </c>
    </row>
    <row r="1947" spans="1:37">
      <c r="A1947">
        <v>1943</v>
      </c>
      <c r="B1947" s="564">
        <f t="shared" ca="1" si="186"/>
        <v>20</v>
      </c>
      <c r="C1947" s="564">
        <f t="shared" ca="1" si="181"/>
        <v>400</v>
      </c>
      <c r="D1947" s="564">
        <f t="shared" ca="1" si="184"/>
        <v>20</v>
      </c>
      <c r="E1947" s="564">
        <f t="shared" ca="1" si="182"/>
        <v>0</v>
      </c>
      <c r="F1947" s="564">
        <f t="shared" ca="1" si="185"/>
        <v>1</v>
      </c>
      <c r="G1947" s="564">
        <f t="shared" ca="1" si="183"/>
        <v>5.8609030786115976</v>
      </c>
      <c r="H1947" s="564">
        <v>1</v>
      </c>
      <c r="I1947" s="564">
        <v>1</v>
      </c>
      <c r="J1947" s="564">
        <v>1</v>
      </c>
      <c r="K1947" s="564">
        <v>1</v>
      </c>
      <c r="L1947" s="564">
        <v>1</v>
      </c>
      <c r="M1947" s="564">
        <v>1</v>
      </c>
      <c r="N1947" s="564">
        <v>1</v>
      </c>
      <c r="O1947" s="564">
        <v>1</v>
      </c>
      <c r="P1947" s="564">
        <v>1</v>
      </c>
      <c r="Q1947" s="564">
        <v>1</v>
      </c>
      <c r="R1947" s="564">
        <v>1</v>
      </c>
      <c r="S1947" s="564">
        <v>1</v>
      </c>
      <c r="T1947" s="564">
        <v>1</v>
      </c>
      <c r="U1947" s="564">
        <v>1</v>
      </c>
      <c r="V1947" s="564">
        <v>1</v>
      </c>
      <c r="W1947" s="564">
        <v>1</v>
      </c>
      <c r="X1947" s="564">
        <v>1</v>
      </c>
      <c r="Y1947" s="564">
        <v>1</v>
      </c>
      <c r="Z1947" s="564">
        <v>1</v>
      </c>
      <c r="AA1947" s="564">
        <v>1</v>
      </c>
      <c r="AB1947" s="564">
        <v>1</v>
      </c>
      <c r="AC1947" s="564">
        <v>1</v>
      </c>
      <c r="AD1947" s="564">
        <v>1</v>
      </c>
      <c r="AE1947" s="564">
        <v>1</v>
      </c>
      <c r="AF1947" s="564">
        <v>1</v>
      </c>
      <c r="AG1947" s="564">
        <v>1</v>
      </c>
      <c r="AH1947" s="564">
        <v>1</v>
      </c>
      <c r="AI1947" s="564">
        <v>1</v>
      </c>
      <c r="AJ1947" s="564">
        <v>1</v>
      </c>
      <c r="AK1947" s="564">
        <v>1</v>
      </c>
    </row>
    <row r="1948" spans="1:37">
      <c r="A1948">
        <v>1944</v>
      </c>
      <c r="B1948" s="564">
        <f t="shared" ca="1" si="186"/>
        <v>20</v>
      </c>
      <c r="C1948" s="564">
        <f t="shared" ca="1" si="181"/>
        <v>400</v>
      </c>
      <c r="D1948" s="564">
        <f t="shared" ca="1" si="184"/>
        <v>20</v>
      </c>
      <c r="E1948" s="564">
        <f t="shared" ca="1" si="182"/>
        <v>0</v>
      </c>
      <c r="F1948" s="564">
        <f t="shared" ca="1" si="185"/>
        <v>1</v>
      </c>
      <c r="G1948" s="564">
        <f t="shared" ca="1" si="183"/>
        <v>4.996183609417713</v>
      </c>
      <c r="H1948" s="564">
        <v>1</v>
      </c>
      <c r="I1948" s="564">
        <v>1</v>
      </c>
      <c r="J1948" s="564">
        <v>1</v>
      </c>
      <c r="K1948" s="564">
        <v>1</v>
      </c>
      <c r="L1948" s="564">
        <v>1</v>
      </c>
      <c r="M1948" s="564">
        <v>1</v>
      </c>
      <c r="N1948" s="564">
        <v>1</v>
      </c>
      <c r="O1948" s="564">
        <v>1</v>
      </c>
      <c r="P1948" s="564">
        <v>1</v>
      </c>
      <c r="Q1948" s="564">
        <v>1</v>
      </c>
      <c r="R1948" s="564">
        <v>1</v>
      </c>
      <c r="S1948" s="564">
        <v>1</v>
      </c>
      <c r="T1948" s="564">
        <v>1</v>
      </c>
      <c r="U1948" s="564">
        <v>1</v>
      </c>
      <c r="V1948" s="564">
        <v>1</v>
      </c>
      <c r="W1948" s="564">
        <v>1</v>
      </c>
      <c r="X1948" s="564">
        <v>1</v>
      </c>
      <c r="Y1948" s="564">
        <v>1</v>
      </c>
      <c r="Z1948" s="564">
        <v>1</v>
      </c>
      <c r="AA1948" s="564">
        <v>1</v>
      </c>
      <c r="AB1948" s="564">
        <v>1</v>
      </c>
      <c r="AC1948" s="564">
        <v>1</v>
      </c>
      <c r="AD1948" s="564">
        <v>1</v>
      </c>
      <c r="AE1948" s="564">
        <v>1</v>
      </c>
      <c r="AF1948" s="564">
        <v>1</v>
      </c>
      <c r="AG1948" s="564">
        <v>1</v>
      </c>
      <c r="AH1948" s="564">
        <v>1</v>
      </c>
      <c r="AI1948" s="564">
        <v>1</v>
      </c>
      <c r="AJ1948" s="564">
        <v>1</v>
      </c>
      <c r="AK1948" s="564">
        <v>1</v>
      </c>
    </row>
    <row r="1949" spans="1:37">
      <c r="A1949">
        <v>1945</v>
      </c>
      <c r="B1949" s="564">
        <f t="shared" ca="1" si="186"/>
        <v>20</v>
      </c>
      <c r="C1949" s="564">
        <f t="shared" ca="1" si="181"/>
        <v>400</v>
      </c>
      <c r="D1949" s="564">
        <f t="shared" ca="1" si="184"/>
        <v>20</v>
      </c>
      <c r="E1949" s="564">
        <f t="shared" ca="1" si="182"/>
        <v>0</v>
      </c>
      <c r="F1949" s="564">
        <f t="shared" ca="1" si="185"/>
        <v>1</v>
      </c>
      <c r="G1949" s="564">
        <f t="shared" ca="1" si="183"/>
        <v>4.8625000399331482</v>
      </c>
      <c r="H1949" s="564">
        <v>1</v>
      </c>
      <c r="I1949" s="564">
        <v>1</v>
      </c>
      <c r="J1949" s="564">
        <v>1</v>
      </c>
      <c r="K1949" s="564">
        <v>1</v>
      </c>
      <c r="L1949" s="564">
        <v>1</v>
      </c>
      <c r="M1949" s="564">
        <v>1</v>
      </c>
      <c r="N1949" s="564">
        <v>1</v>
      </c>
      <c r="O1949" s="564">
        <v>1</v>
      </c>
      <c r="P1949" s="564">
        <v>1</v>
      </c>
      <c r="Q1949" s="564">
        <v>1</v>
      </c>
      <c r="R1949" s="564">
        <v>1</v>
      </c>
      <c r="S1949" s="564">
        <v>1</v>
      </c>
      <c r="T1949" s="564">
        <v>1</v>
      </c>
      <c r="U1949" s="564">
        <v>1</v>
      </c>
      <c r="V1949" s="564">
        <v>1</v>
      </c>
      <c r="W1949" s="564">
        <v>1</v>
      </c>
      <c r="X1949" s="564">
        <v>1</v>
      </c>
      <c r="Y1949" s="564">
        <v>1</v>
      </c>
      <c r="Z1949" s="564">
        <v>1</v>
      </c>
      <c r="AA1949" s="564">
        <v>1</v>
      </c>
      <c r="AB1949" s="564">
        <v>1</v>
      </c>
      <c r="AC1949" s="564">
        <v>1</v>
      </c>
      <c r="AD1949" s="564">
        <v>1</v>
      </c>
      <c r="AE1949" s="564">
        <v>1</v>
      </c>
      <c r="AF1949" s="564">
        <v>1</v>
      </c>
      <c r="AG1949" s="564">
        <v>1</v>
      </c>
      <c r="AH1949" s="564">
        <v>1</v>
      </c>
      <c r="AI1949" s="564">
        <v>1</v>
      </c>
      <c r="AJ1949" s="564">
        <v>1</v>
      </c>
      <c r="AK1949" s="564">
        <v>1</v>
      </c>
    </row>
    <row r="1950" spans="1:37">
      <c r="A1950">
        <v>1946</v>
      </c>
      <c r="B1950" s="564">
        <f t="shared" ca="1" si="186"/>
        <v>0</v>
      </c>
      <c r="C1950" s="564">
        <f t="shared" ca="1" si="181"/>
        <v>0</v>
      </c>
      <c r="D1950" s="564">
        <f t="shared" ca="1" si="184"/>
        <v>0</v>
      </c>
      <c r="E1950" s="564">
        <f t="shared" ca="1" si="182"/>
        <v>0</v>
      </c>
      <c r="F1950" s="564">
        <f t="shared" ca="1" si="185"/>
        <v>1</v>
      </c>
      <c r="G1950" s="564">
        <f t="shared" ca="1" si="183"/>
        <v>-0.27128028612458333</v>
      </c>
      <c r="H1950" s="564">
        <v>0</v>
      </c>
      <c r="I1950" s="564">
        <v>0</v>
      </c>
      <c r="J1950" s="564">
        <v>0</v>
      </c>
      <c r="K1950" s="564">
        <v>0</v>
      </c>
      <c r="L1950" s="564">
        <v>0</v>
      </c>
      <c r="M1950" s="564">
        <v>0</v>
      </c>
      <c r="N1950" s="564">
        <v>0</v>
      </c>
      <c r="O1950" s="564">
        <v>0</v>
      </c>
      <c r="P1950" s="564">
        <v>0</v>
      </c>
      <c r="Q1950" s="564">
        <v>0</v>
      </c>
      <c r="R1950" s="564">
        <v>0</v>
      </c>
      <c r="S1950" s="564">
        <v>0</v>
      </c>
      <c r="T1950" s="564">
        <v>0</v>
      </c>
      <c r="U1950" s="564">
        <v>0</v>
      </c>
      <c r="V1950" s="564">
        <v>0</v>
      </c>
      <c r="W1950" s="564">
        <v>0</v>
      </c>
      <c r="X1950" s="564">
        <v>0</v>
      </c>
      <c r="Y1950" s="564">
        <v>0</v>
      </c>
      <c r="Z1950" s="564">
        <v>0</v>
      </c>
      <c r="AA1950" s="564">
        <v>0</v>
      </c>
      <c r="AB1950" s="564">
        <v>0</v>
      </c>
      <c r="AC1950" s="564">
        <v>0</v>
      </c>
      <c r="AD1950" s="564">
        <v>0</v>
      </c>
      <c r="AE1950" s="564">
        <v>0</v>
      </c>
      <c r="AF1950" s="564">
        <v>0</v>
      </c>
      <c r="AG1950" s="564">
        <v>0</v>
      </c>
      <c r="AH1950" s="564">
        <v>0</v>
      </c>
      <c r="AI1950" s="564">
        <v>0</v>
      </c>
      <c r="AJ1950" s="564">
        <v>0</v>
      </c>
      <c r="AK1950" s="564">
        <v>0</v>
      </c>
    </row>
    <row r="1951" spans="1:37">
      <c r="A1951">
        <v>1947</v>
      </c>
      <c r="B1951" s="564">
        <f t="shared" ca="1" si="186"/>
        <v>20</v>
      </c>
      <c r="C1951" s="564">
        <f t="shared" ca="1" si="181"/>
        <v>400</v>
      </c>
      <c r="D1951" s="564">
        <f t="shared" ca="1" si="184"/>
        <v>20</v>
      </c>
      <c r="E1951" s="564">
        <f t="shared" ca="1" si="182"/>
        <v>0</v>
      </c>
      <c r="F1951" s="564">
        <f t="shared" ca="1" si="185"/>
        <v>1</v>
      </c>
      <c r="G1951" s="564">
        <f t="shared" ca="1" si="183"/>
        <v>1.2912067141812789</v>
      </c>
      <c r="H1951" s="564">
        <v>1</v>
      </c>
      <c r="I1951" s="564">
        <v>1</v>
      </c>
      <c r="J1951" s="564">
        <v>1</v>
      </c>
      <c r="K1951" s="564">
        <v>1</v>
      </c>
      <c r="L1951" s="564">
        <v>1</v>
      </c>
      <c r="M1951" s="564">
        <v>1</v>
      </c>
      <c r="N1951" s="564">
        <v>1</v>
      </c>
      <c r="O1951" s="564">
        <v>1</v>
      </c>
      <c r="P1951" s="564">
        <v>1</v>
      </c>
      <c r="Q1951" s="564">
        <v>1</v>
      </c>
      <c r="R1951" s="564">
        <v>1</v>
      </c>
      <c r="S1951" s="564">
        <v>1</v>
      </c>
      <c r="T1951" s="564">
        <v>1</v>
      </c>
      <c r="U1951" s="564">
        <v>1</v>
      </c>
      <c r="V1951" s="564">
        <v>1</v>
      </c>
      <c r="W1951" s="564">
        <v>1</v>
      </c>
      <c r="X1951" s="564">
        <v>1</v>
      </c>
      <c r="Y1951" s="564">
        <v>1</v>
      </c>
      <c r="Z1951" s="564">
        <v>1</v>
      </c>
      <c r="AA1951" s="564">
        <v>1</v>
      </c>
      <c r="AB1951" s="564">
        <v>1</v>
      </c>
      <c r="AC1951" s="564">
        <v>1</v>
      </c>
      <c r="AD1951" s="564">
        <v>1</v>
      </c>
      <c r="AE1951" s="564">
        <v>1</v>
      </c>
      <c r="AF1951" s="564">
        <v>1</v>
      </c>
      <c r="AG1951" s="564">
        <v>1</v>
      </c>
      <c r="AH1951" s="564">
        <v>1</v>
      </c>
      <c r="AI1951" s="564">
        <v>1</v>
      </c>
      <c r="AJ1951" s="564">
        <v>1</v>
      </c>
      <c r="AK1951" s="564">
        <v>1</v>
      </c>
    </row>
    <row r="1952" spans="1:37">
      <c r="A1952">
        <v>1948</v>
      </c>
      <c r="B1952" s="564">
        <f t="shared" ca="1" si="186"/>
        <v>20</v>
      </c>
      <c r="C1952" s="564">
        <f t="shared" ca="1" si="181"/>
        <v>400</v>
      </c>
      <c r="D1952" s="564">
        <f t="shared" ca="1" si="184"/>
        <v>20</v>
      </c>
      <c r="E1952" s="564">
        <f t="shared" ca="1" si="182"/>
        <v>0</v>
      </c>
      <c r="F1952" s="564">
        <f t="shared" ca="1" si="185"/>
        <v>1</v>
      </c>
      <c r="G1952" s="564">
        <f t="shared" ca="1" si="183"/>
        <v>5.47352795941047</v>
      </c>
      <c r="H1952" s="564">
        <v>1</v>
      </c>
      <c r="I1952" s="564">
        <v>1</v>
      </c>
      <c r="J1952" s="564">
        <v>1</v>
      </c>
      <c r="K1952" s="564">
        <v>1</v>
      </c>
      <c r="L1952" s="564">
        <v>1</v>
      </c>
      <c r="M1952" s="564">
        <v>1</v>
      </c>
      <c r="N1952" s="564">
        <v>1</v>
      </c>
      <c r="O1952" s="564">
        <v>1</v>
      </c>
      <c r="P1952" s="564">
        <v>1</v>
      </c>
      <c r="Q1952" s="564">
        <v>1</v>
      </c>
      <c r="R1952" s="564">
        <v>1</v>
      </c>
      <c r="S1952" s="564">
        <v>1</v>
      </c>
      <c r="T1952" s="564">
        <v>1</v>
      </c>
      <c r="U1952" s="564">
        <v>1</v>
      </c>
      <c r="V1952" s="564">
        <v>1</v>
      </c>
      <c r="W1952" s="564">
        <v>1</v>
      </c>
      <c r="X1952" s="564">
        <v>1</v>
      </c>
      <c r="Y1952" s="564">
        <v>1</v>
      </c>
      <c r="Z1952" s="564">
        <v>1</v>
      </c>
      <c r="AA1952" s="564">
        <v>1</v>
      </c>
      <c r="AB1952" s="564">
        <v>1</v>
      </c>
      <c r="AC1952" s="564">
        <v>1</v>
      </c>
      <c r="AD1952" s="564">
        <v>1</v>
      </c>
      <c r="AE1952" s="564">
        <v>1</v>
      </c>
      <c r="AF1952" s="564">
        <v>1</v>
      </c>
      <c r="AG1952" s="564">
        <v>1</v>
      </c>
      <c r="AH1952" s="564">
        <v>1</v>
      </c>
      <c r="AI1952" s="564">
        <v>1</v>
      </c>
      <c r="AJ1952" s="564">
        <v>1</v>
      </c>
      <c r="AK1952" s="564">
        <v>1</v>
      </c>
    </row>
    <row r="1953" spans="1:37">
      <c r="A1953">
        <v>1949</v>
      </c>
      <c r="B1953" s="564">
        <f t="shared" ca="1" si="186"/>
        <v>20</v>
      </c>
      <c r="C1953" s="564">
        <f t="shared" ca="1" si="181"/>
        <v>400</v>
      </c>
      <c r="D1953" s="564">
        <f t="shared" ca="1" si="184"/>
        <v>20</v>
      </c>
      <c r="E1953" s="564">
        <f t="shared" ca="1" si="182"/>
        <v>0</v>
      </c>
      <c r="F1953" s="564">
        <f t="shared" ca="1" si="185"/>
        <v>1</v>
      </c>
      <c r="G1953" s="564">
        <f t="shared" ca="1" si="183"/>
        <v>1.2337224426258173</v>
      </c>
      <c r="H1953" s="564">
        <v>1</v>
      </c>
      <c r="I1953" s="564">
        <v>1</v>
      </c>
      <c r="J1953" s="564">
        <v>1</v>
      </c>
      <c r="K1953" s="564">
        <v>1</v>
      </c>
      <c r="L1953" s="564">
        <v>1</v>
      </c>
      <c r="M1953" s="564">
        <v>1</v>
      </c>
      <c r="N1953" s="564">
        <v>1</v>
      </c>
      <c r="O1953" s="564">
        <v>1</v>
      </c>
      <c r="P1953" s="564">
        <v>1</v>
      </c>
      <c r="Q1953" s="564">
        <v>1</v>
      </c>
      <c r="R1953" s="564">
        <v>1</v>
      </c>
      <c r="S1953" s="564">
        <v>1</v>
      </c>
      <c r="T1953" s="564">
        <v>1</v>
      </c>
      <c r="U1953" s="564">
        <v>1</v>
      </c>
      <c r="V1953" s="564">
        <v>1</v>
      </c>
      <c r="W1953" s="564">
        <v>1</v>
      </c>
      <c r="X1953" s="564">
        <v>1</v>
      </c>
      <c r="Y1953" s="564">
        <v>1</v>
      </c>
      <c r="Z1953" s="564">
        <v>1</v>
      </c>
      <c r="AA1953" s="564">
        <v>1</v>
      </c>
      <c r="AB1953" s="564">
        <v>1</v>
      </c>
      <c r="AC1953" s="564">
        <v>1</v>
      </c>
      <c r="AD1953" s="564">
        <v>1</v>
      </c>
      <c r="AE1953" s="564">
        <v>1</v>
      </c>
      <c r="AF1953" s="564">
        <v>1</v>
      </c>
      <c r="AG1953" s="564">
        <v>1</v>
      </c>
      <c r="AH1953" s="564">
        <v>1</v>
      </c>
      <c r="AI1953" s="564">
        <v>1</v>
      </c>
      <c r="AJ1953" s="564">
        <v>1</v>
      </c>
      <c r="AK1953" s="564">
        <v>1</v>
      </c>
    </row>
    <row r="1954" spans="1:37">
      <c r="A1954">
        <v>1950</v>
      </c>
      <c r="B1954" s="564">
        <f t="shared" ca="1" si="186"/>
        <v>0</v>
      </c>
      <c r="C1954" s="564">
        <f t="shared" ca="1" si="181"/>
        <v>0</v>
      </c>
      <c r="D1954" s="564">
        <f t="shared" ca="1" si="184"/>
        <v>0</v>
      </c>
      <c r="E1954" s="564">
        <f t="shared" ca="1" si="182"/>
        <v>0</v>
      </c>
      <c r="F1954" s="564">
        <f t="shared" ca="1" si="185"/>
        <v>1</v>
      </c>
      <c r="G1954" s="564">
        <f t="shared" ca="1" si="183"/>
        <v>1.6089132697809414</v>
      </c>
      <c r="H1954" s="564">
        <v>0</v>
      </c>
      <c r="I1954" s="564">
        <v>0</v>
      </c>
      <c r="J1954" s="564">
        <v>0</v>
      </c>
      <c r="K1954" s="564">
        <v>0</v>
      </c>
      <c r="L1954" s="564">
        <v>0</v>
      </c>
      <c r="M1954" s="564">
        <v>0</v>
      </c>
      <c r="N1954" s="564">
        <v>0</v>
      </c>
      <c r="O1954" s="564">
        <v>0</v>
      </c>
      <c r="P1954" s="564">
        <v>0</v>
      </c>
      <c r="Q1954" s="564">
        <v>0</v>
      </c>
      <c r="R1954" s="564">
        <v>0</v>
      </c>
      <c r="S1954" s="564">
        <v>0</v>
      </c>
      <c r="T1954" s="564">
        <v>0</v>
      </c>
      <c r="U1954" s="564">
        <v>0</v>
      </c>
      <c r="V1954" s="564">
        <v>0</v>
      </c>
      <c r="W1954" s="564">
        <v>0</v>
      </c>
      <c r="X1954" s="564">
        <v>0</v>
      </c>
      <c r="Y1954" s="564">
        <v>0</v>
      </c>
      <c r="Z1954" s="564">
        <v>0</v>
      </c>
      <c r="AA1954" s="564">
        <v>0</v>
      </c>
      <c r="AB1954" s="564">
        <v>0</v>
      </c>
      <c r="AC1954" s="564">
        <v>0</v>
      </c>
      <c r="AD1954" s="564">
        <v>0</v>
      </c>
      <c r="AE1954" s="564">
        <v>0</v>
      </c>
      <c r="AF1954" s="564">
        <v>0</v>
      </c>
      <c r="AG1954" s="564">
        <v>0</v>
      </c>
      <c r="AH1954" s="564">
        <v>0</v>
      </c>
      <c r="AI1954" s="564">
        <v>0</v>
      </c>
      <c r="AJ1954" s="564">
        <v>0</v>
      </c>
      <c r="AK1954" s="564">
        <v>0</v>
      </c>
    </row>
    <row r="1955" spans="1:37">
      <c r="A1955">
        <v>1951</v>
      </c>
      <c r="B1955" s="564">
        <f t="shared" ca="1" si="186"/>
        <v>20</v>
      </c>
      <c r="C1955" s="564">
        <f t="shared" ca="1" si="181"/>
        <v>400</v>
      </c>
      <c r="D1955" s="564">
        <f t="shared" ca="1" si="184"/>
        <v>20</v>
      </c>
      <c r="E1955" s="564">
        <f t="shared" ca="1" si="182"/>
        <v>0</v>
      </c>
      <c r="F1955" s="564">
        <f t="shared" ca="1" si="185"/>
        <v>1</v>
      </c>
      <c r="G1955" s="564">
        <f t="shared" ca="1" si="183"/>
        <v>8.5024499729305187</v>
      </c>
      <c r="H1955" s="564">
        <v>1</v>
      </c>
      <c r="I1955" s="564">
        <v>1</v>
      </c>
      <c r="J1955" s="564">
        <v>1</v>
      </c>
      <c r="K1955" s="564">
        <v>1</v>
      </c>
      <c r="L1955" s="564">
        <v>1</v>
      </c>
      <c r="M1955" s="564">
        <v>1</v>
      </c>
      <c r="N1955" s="564">
        <v>1</v>
      </c>
      <c r="O1955" s="564">
        <v>1</v>
      </c>
      <c r="P1955" s="564">
        <v>1</v>
      </c>
      <c r="Q1955" s="564">
        <v>1</v>
      </c>
      <c r="R1955" s="564">
        <v>1</v>
      </c>
      <c r="S1955" s="564">
        <v>1</v>
      </c>
      <c r="T1955" s="564">
        <v>1</v>
      </c>
      <c r="U1955" s="564">
        <v>1</v>
      </c>
      <c r="V1955" s="564">
        <v>1</v>
      </c>
      <c r="W1955" s="564">
        <v>1</v>
      </c>
      <c r="X1955" s="564">
        <v>1</v>
      </c>
      <c r="Y1955" s="564">
        <v>1</v>
      </c>
      <c r="Z1955" s="564">
        <v>1</v>
      </c>
      <c r="AA1955" s="564">
        <v>1</v>
      </c>
      <c r="AB1955" s="564">
        <v>1</v>
      </c>
      <c r="AC1955" s="564">
        <v>1</v>
      </c>
      <c r="AD1955" s="564">
        <v>1</v>
      </c>
      <c r="AE1955" s="564">
        <v>1</v>
      </c>
      <c r="AF1955" s="564">
        <v>1</v>
      </c>
      <c r="AG1955" s="564">
        <v>1</v>
      </c>
      <c r="AH1955" s="564">
        <v>1</v>
      </c>
      <c r="AI1955" s="564">
        <v>1</v>
      </c>
      <c r="AJ1955" s="564">
        <v>1</v>
      </c>
      <c r="AK1955" s="564">
        <v>1</v>
      </c>
    </row>
    <row r="1956" spans="1:37">
      <c r="A1956">
        <v>1952</v>
      </c>
      <c r="B1956" s="564">
        <f t="shared" ca="1" si="186"/>
        <v>20</v>
      </c>
      <c r="C1956" s="564">
        <f t="shared" ca="1" si="181"/>
        <v>400</v>
      </c>
      <c r="D1956" s="564">
        <f t="shared" ca="1" si="184"/>
        <v>20</v>
      </c>
      <c r="E1956" s="564">
        <f t="shared" ca="1" si="182"/>
        <v>0</v>
      </c>
      <c r="F1956" s="564">
        <f t="shared" ca="1" si="185"/>
        <v>1</v>
      </c>
      <c r="G1956" s="564">
        <f t="shared" ca="1" si="183"/>
        <v>1.0662249889889979</v>
      </c>
      <c r="H1956" s="564">
        <v>1</v>
      </c>
      <c r="I1956" s="564">
        <v>1</v>
      </c>
      <c r="J1956" s="564">
        <v>1</v>
      </c>
      <c r="K1956" s="564">
        <v>1</v>
      </c>
      <c r="L1956" s="564">
        <v>1</v>
      </c>
      <c r="M1956" s="564">
        <v>1</v>
      </c>
      <c r="N1956" s="564">
        <v>1</v>
      </c>
      <c r="O1956" s="564">
        <v>1</v>
      </c>
      <c r="P1956" s="564">
        <v>1</v>
      </c>
      <c r="Q1956" s="564">
        <v>1</v>
      </c>
      <c r="R1956" s="564">
        <v>1</v>
      </c>
      <c r="S1956" s="564">
        <v>1</v>
      </c>
      <c r="T1956" s="564">
        <v>1</v>
      </c>
      <c r="U1956" s="564">
        <v>1</v>
      </c>
      <c r="V1956" s="564">
        <v>1</v>
      </c>
      <c r="W1956" s="564">
        <v>1</v>
      </c>
      <c r="X1956" s="564">
        <v>1</v>
      </c>
      <c r="Y1956" s="564">
        <v>1</v>
      </c>
      <c r="Z1956" s="564">
        <v>1</v>
      </c>
      <c r="AA1956" s="564">
        <v>1</v>
      </c>
      <c r="AB1956" s="564">
        <v>1</v>
      </c>
      <c r="AC1956" s="564">
        <v>1</v>
      </c>
      <c r="AD1956" s="564">
        <v>1</v>
      </c>
      <c r="AE1956" s="564">
        <v>1</v>
      </c>
      <c r="AF1956" s="564">
        <v>1</v>
      </c>
      <c r="AG1956" s="564">
        <v>1</v>
      </c>
      <c r="AH1956" s="564">
        <v>1</v>
      </c>
      <c r="AI1956" s="564">
        <v>1</v>
      </c>
      <c r="AJ1956" s="564">
        <v>1</v>
      </c>
      <c r="AK1956" s="564">
        <v>1</v>
      </c>
    </row>
    <row r="1957" spans="1:37">
      <c r="A1957">
        <v>1953</v>
      </c>
      <c r="B1957" s="564">
        <f t="shared" ca="1" si="186"/>
        <v>20</v>
      </c>
      <c r="C1957" s="564">
        <f t="shared" ca="1" si="181"/>
        <v>400</v>
      </c>
      <c r="D1957" s="564">
        <f t="shared" ca="1" si="184"/>
        <v>20</v>
      </c>
      <c r="E1957" s="564">
        <f t="shared" ca="1" si="182"/>
        <v>0</v>
      </c>
      <c r="F1957" s="564">
        <f t="shared" ca="1" si="185"/>
        <v>1</v>
      </c>
      <c r="G1957" s="564">
        <f t="shared" ca="1" si="183"/>
        <v>-2.7022303104781629</v>
      </c>
      <c r="H1957" s="564">
        <v>1</v>
      </c>
      <c r="I1957" s="564">
        <v>1</v>
      </c>
      <c r="J1957" s="564">
        <v>1</v>
      </c>
      <c r="K1957" s="564">
        <v>1</v>
      </c>
      <c r="L1957" s="564">
        <v>1</v>
      </c>
      <c r="M1957" s="564">
        <v>1</v>
      </c>
      <c r="N1957" s="564">
        <v>1</v>
      </c>
      <c r="O1957" s="564">
        <v>1</v>
      </c>
      <c r="P1957" s="564">
        <v>1</v>
      </c>
      <c r="Q1957" s="564">
        <v>1</v>
      </c>
      <c r="R1957" s="564">
        <v>1</v>
      </c>
      <c r="S1957" s="564">
        <v>1</v>
      </c>
      <c r="T1957" s="564">
        <v>1</v>
      </c>
      <c r="U1957" s="564">
        <v>1</v>
      </c>
      <c r="V1957" s="564">
        <v>1</v>
      </c>
      <c r="W1957" s="564">
        <v>1</v>
      </c>
      <c r="X1957" s="564">
        <v>1</v>
      </c>
      <c r="Y1957" s="564">
        <v>1</v>
      </c>
      <c r="Z1957" s="564">
        <v>1</v>
      </c>
      <c r="AA1957" s="564">
        <v>1</v>
      </c>
      <c r="AB1957" s="564">
        <v>1</v>
      </c>
      <c r="AC1957" s="564">
        <v>1</v>
      </c>
      <c r="AD1957" s="564">
        <v>1</v>
      </c>
      <c r="AE1957" s="564">
        <v>1</v>
      </c>
      <c r="AF1957" s="564">
        <v>1</v>
      </c>
      <c r="AG1957" s="564">
        <v>1</v>
      </c>
      <c r="AH1957" s="564">
        <v>1</v>
      </c>
      <c r="AI1957" s="564">
        <v>1</v>
      </c>
      <c r="AJ1957" s="564">
        <v>1</v>
      </c>
      <c r="AK1957" s="564">
        <v>1</v>
      </c>
    </row>
    <row r="1958" spans="1:37">
      <c r="A1958">
        <v>1954</v>
      </c>
      <c r="B1958" s="564">
        <f t="shared" ca="1" si="186"/>
        <v>20</v>
      </c>
      <c r="C1958" s="564">
        <f t="shared" ca="1" si="181"/>
        <v>400</v>
      </c>
      <c r="D1958" s="564">
        <f t="shared" ca="1" si="184"/>
        <v>20</v>
      </c>
      <c r="E1958" s="564">
        <f t="shared" ca="1" si="182"/>
        <v>0</v>
      </c>
      <c r="F1958" s="564">
        <f t="shared" ca="1" si="185"/>
        <v>1</v>
      </c>
      <c r="G1958" s="564">
        <f t="shared" ca="1" si="183"/>
        <v>2.792868005017235E-2</v>
      </c>
      <c r="H1958" s="564">
        <v>1</v>
      </c>
      <c r="I1958" s="564">
        <v>1</v>
      </c>
      <c r="J1958" s="564">
        <v>1</v>
      </c>
      <c r="K1958" s="564">
        <v>1</v>
      </c>
      <c r="L1958" s="564">
        <v>1</v>
      </c>
      <c r="M1958" s="564">
        <v>1</v>
      </c>
      <c r="N1958" s="564">
        <v>1</v>
      </c>
      <c r="O1958" s="564">
        <v>1</v>
      </c>
      <c r="P1958" s="564">
        <v>1</v>
      </c>
      <c r="Q1958" s="564">
        <v>1</v>
      </c>
      <c r="R1958" s="564">
        <v>1</v>
      </c>
      <c r="S1958" s="564">
        <v>1</v>
      </c>
      <c r="T1958" s="564">
        <v>1</v>
      </c>
      <c r="U1958" s="564">
        <v>1</v>
      </c>
      <c r="V1958" s="564">
        <v>1</v>
      </c>
      <c r="W1958" s="564">
        <v>1</v>
      </c>
      <c r="X1958" s="564">
        <v>1</v>
      </c>
      <c r="Y1958" s="564">
        <v>1</v>
      </c>
      <c r="Z1958" s="564">
        <v>1</v>
      </c>
      <c r="AA1958" s="564">
        <v>1</v>
      </c>
      <c r="AB1958" s="564">
        <v>1</v>
      </c>
      <c r="AC1958" s="564">
        <v>1</v>
      </c>
      <c r="AD1958" s="564">
        <v>1</v>
      </c>
      <c r="AE1958" s="564">
        <v>1</v>
      </c>
      <c r="AF1958" s="564">
        <v>1</v>
      </c>
      <c r="AG1958" s="564">
        <v>1</v>
      </c>
      <c r="AH1958" s="564">
        <v>1</v>
      </c>
      <c r="AI1958" s="564">
        <v>1</v>
      </c>
      <c r="AJ1958" s="564">
        <v>1</v>
      </c>
      <c r="AK1958" s="564">
        <v>1</v>
      </c>
    </row>
    <row r="1959" spans="1:37">
      <c r="A1959">
        <v>1955</v>
      </c>
      <c r="B1959" s="564">
        <f t="shared" ca="1" si="186"/>
        <v>20</v>
      </c>
      <c r="C1959" s="564">
        <f t="shared" ca="1" si="181"/>
        <v>400</v>
      </c>
      <c r="D1959" s="564">
        <f t="shared" ca="1" si="184"/>
        <v>20</v>
      </c>
      <c r="E1959" s="564">
        <f t="shared" ca="1" si="182"/>
        <v>0</v>
      </c>
      <c r="F1959" s="564">
        <f t="shared" ca="1" si="185"/>
        <v>1</v>
      </c>
      <c r="G1959" s="564">
        <f t="shared" ca="1" si="183"/>
        <v>1.46522192693225</v>
      </c>
      <c r="H1959" s="564">
        <v>1</v>
      </c>
      <c r="I1959" s="564">
        <v>1</v>
      </c>
      <c r="J1959" s="564">
        <v>1</v>
      </c>
      <c r="K1959" s="564">
        <v>1</v>
      </c>
      <c r="L1959" s="564">
        <v>1</v>
      </c>
      <c r="M1959" s="564">
        <v>1</v>
      </c>
      <c r="N1959" s="564">
        <v>1</v>
      </c>
      <c r="O1959" s="564">
        <v>1</v>
      </c>
      <c r="P1959" s="564">
        <v>1</v>
      </c>
      <c r="Q1959" s="564">
        <v>1</v>
      </c>
      <c r="R1959" s="564">
        <v>1</v>
      </c>
      <c r="S1959" s="564">
        <v>1</v>
      </c>
      <c r="T1959" s="564">
        <v>1</v>
      </c>
      <c r="U1959" s="564">
        <v>1</v>
      </c>
      <c r="V1959" s="564">
        <v>1</v>
      </c>
      <c r="W1959" s="564">
        <v>1</v>
      </c>
      <c r="X1959" s="564">
        <v>1</v>
      </c>
      <c r="Y1959" s="564">
        <v>1</v>
      </c>
      <c r="Z1959" s="564">
        <v>1</v>
      </c>
      <c r="AA1959" s="564">
        <v>1</v>
      </c>
      <c r="AB1959" s="564">
        <v>1</v>
      </c>
      <c r="AC1959" s="564">
        <v>1</v>
      </c>
      <c r="AD1959" s="564">
        <v>1</v>
      </c>
      <c r="AE1959" s="564">
        <v>1</v>
      </c>
      <c r="AF1959" s="564">
        <v>1</v>
      </c>
      <c r="AG1959" s="564">
        <v>1</v>
      </c>
      <c r="AH1959" s="564">
        <v>1</v>
      </c>
      <c r="AI1959" s="564">
        <v>1</v>
      </c>
      <c r="AJ1959" s="564">
        <v>1</v>
      </c>
      <c r="AK1959" s="564">
        <v>1</v>
      </c>
    </row>
    <row r="1960" spans="1:37">
      <c r="A1960">
        <v>1956</v>
      </c>
      <c r="B1960" s="564">
        <f t="shared" ca="1" si="186"/>
        <v>20</v>
      </c>
      <c r="C1960" s="564">
        <f t="shared" ca="1" si="181"/>
        <v>400</v>
      </c>
      <c r="D1960" s="564">
        <f t="shared" ca="1" si="184"/>
        <v>20</v>
      </c>
      <c r="E1960" s="564">
        <f t="shared" ca="1" si="182"/>
        <v>0</v>
      </c>
      <c r="F1960" s="564">
        <f t="shared" ca="1" si="185"/>
        <v>1</v>
      </c>
      <c r="G1960" s="564">
        <f t="shared" ca="1" si="183"/>
        <v>-3.0762190653506303</v>
      </c>
      <c r="H1960" s="564">
        <v>1</v>
      </c>
      <c r="I1960" s="564">
        <v>1</v>
      </c>
      <c r="J1960" s="564">
        <v>1</v>
      </c>
      <c r="K1960" s="564">
        <v>1</v>
      </c>
      <c r="L1960" s="564">
        <v>1</v>
      </c>
      <c r="M1960" s="564">
        <v>1</v>
      </c>
      <c r="N1960" s="564">
        <v>1</v>
      </c>
      <c r="O1960" s="564">
        <v>1</v>
      </c>
      <c r="P1960" s="564">
        <v>1</v>
      </c>
      <c r="Q1960" s="564">
        <v>1</v>
      </c>
      <c r="R1960" s="564">
        <v>1</v>
      </c>
      <c r="S1960" s="564">
        <v>1</v>
      </c>
      <c r="T1960" s="564">
        <v>1</v>
      </c>
      <c r="U1960" s="564">
        <v>1</v>
      </c>
      <c r="V1960" s="564">
        <v>1</v>
      </c>
      <c r="W1960" s="564">
        <v>1</v>
      </c>
      <c r="X1960" s="564">
        <v>1</v>
      </c>
      <c r="Y1960" s="564">
        <v>1</v>
      </c>
      <c r="Z1960" s="564">
        <v>1</v>
      </c>
      <c r="AA1960" s="564">
        <v>1</v>
      </c>
      <c r="AB1960" s="564">
        <v>1</v>
      </c>
      <c r="AC1960" s="564">
        <v>1</v>
      </c>
      <c r="AD1960" s="564">
        <v>1</v>
      </c>
      <c r="AE1960" s="564">
        <v>1</v>
      </c>
      <c r="AF1960" s="564">
        <v>1</v>
      </c>
      <c r="AG1960" s="564">
        <v>1</v>
      </c>
      <c r="AH1960" s="564">
        <v>1</v>
      </c>
      <c r="AI1960" s="564">
        <v>1</v>
      </c>
      <c r="AJ1960" s="564">
        <v>1</v>
      </c>
      <c r="AK1960" s="564">
        <v>1</v>
      </c>
    </row>
    <row r="1961" spans="1:37">
      <c r="A1961">
        <v>1957</v>
      </c>
      <c r="B1961" s="564">
        <f t="shared" ca="1" si="186"/>
        <v>0</v>
      </c>
      <c r="C1961" s="564">
        <f t="shared" ca="1" si="181"/>
        <v>0</v>
      </c>
      <c r="D1961" s="564">
        <f t="shared" ca="1" si="184"/>
        <v>0</v>
      </c>
      <c r="E1961" s="564">
        <f t="shared" ca="1" si="182"/>
        <v>0</v>
      </c>
      <c r="F1961" s="564">
        <f t="shared" ca="1" si="185"/>
        <v>1</v>
      </c>
      <c r="G1961" s="564">
        <f t="shared" ca="1" si="183"/>
        <v>-1.1974218483947734</v>
      </c>
      <c r="H1961" s="564">
        <v>0</v>
      </c>
      <c r="I1961" s="564">
        <v>0</v>
      </c>
      <c r="J1961" s="564">
        <v>0</v>
      </c>
      <c r="K1961" s="564">
        <v>0</v>
      </c>
      <c r="L1961" s="564">
        <v>0</v>
      </c>
      <c r="M1961" s="564">
        <v>0</v>
      </c>
      <c r="N1961" s="564">
        <v>0</v>
      </c>
      <c r="O1961" s="564">
        <v>0</v>
      </c>
      <c r="P1961" s="564">
        <v>0</v>
      </c>
      <c r="Q1961" s="564">
        <v>0</v>
      </c>
      <c r="R1961" s="564">
        <v>0</v>
      </c>
      <c r="S1961" s="564">
        <v>0</v>
      </c>
      <c r="T1961" s="564">
        <v>0</v>
      </c>
      <c r="U1961" s="564">
        <v>0</v>
      </c>
      <c r="V1961" s="564">
        <v>0</v>
      </c>
      <c r="W1961" s="564">
        <v>0</v>
      </c>
      <c r="X1961" s="564">
        <v>0</v>
      </c>
      <c r="Y1961" s="564">
        <v>0</v>
      </c>
      <c r="Z1961" s="564">
        <v>0</v>
      </c>
      <c r="AA1961" s="564">
        <v>0</v>
      </c>
      <c r="AB1961" s="564">
        <v>0</v>
      </c>
      <c r="AC1961" s="564">
        <v>0</v>
      </c>
      <c r="AD1961" s="564">
        <v>0</v>
      </c>
      <c r="AE1961" s="564">
        <v>0</v>
      </c>
      <c r="AF1961" s="564">
        <v>0</v>
      </c>
      <c r="AG1961" s="564">
        <v>0</v>
      </c>
      <c r="AH1961" s="564">
        <v>0</v>
      </c>
      <c r="AI1961" s="564">
        <v>0</v>
      </c>
      <c r="AJ1961" s="564">
        <v>0</v>
      </c>
      <c r="AK1961" s="564">
        <v>0</v>
      </c>
    </row>
    <row r="1962" spans="1:37">
      <c r="A1962">
        <v>1958</v>
      </c>
      <c r="B1962" s="564">
        <f t="shared" ca="1" si="186"/>
        <v>7</v>
      </c>
      <c r="C1962" s="564">
        <f t="shared" ca="1" si="181"/>
        <v>49</v>
      </c>
      <c r="D1962" s="564">
        <f t="shared" ca="1" si="184"/>
        <v>7</v>
      </c>
      <c r="E1962" s="564">
        <f t="shared" ca="1" si="182"/>
        <v>4.55</v>
      </c>
      <c r="F1962" s="564">
        <f t="shared" ca="1" si="185"/>
        <v>0.52105263157894743</v>
      </c>
      <c r="G1962" s="564">
        <f t="shared" ca="1" si="183"/>
        <v>-9.0929270811621326</v>
      </c>
      <c r="H1962" s="564">
        <v>0</v>
      </c>
      <c r="I1962" s="564">
        <v>0</v>
      </c>
      <c r="J1962" s="564">
        <v>1</v>
      </c>
      <c r="K1962" s="564">
        <v>1</v>
      </c>
      <c r="L1962" s="564">
        <v>0</v>
      </c>
      <c r="M1962" s="564">
        <v>0</v>
      </c>
      <c r="N1962" s="564">
        <v>0</v>
      </c>
      <c r="O1962" s="564">
        <v>0</v>
      </c>
      <c r="P1962" s="564">
        <v>0</v>
      </c>
      <c r="Q1962" s="564">
        <v>0</v>
      </c>
      <c r="R1962" s="564">
        <v>0</v>
      </c>
      <c r="S1962" s="564">
        <v>0</v>
      </c>
      <c r="T1962" s="564">
        <v>0</v>
      </c>
      <c r="U1962" s="564">
        <v>1</v>
      </c>
      <c r="V1962" s="564">
        <v>1</v>
      </c>
      <c r="W1962" s="564">
        <v>1</v>
      </c>
      <c r="X1962" s="564">
        <v>0</v>
      </c>
      <c r="Y1962" s="564">
        <v>1</v>
      </c>
      <c r="Z1962" s="564">
        <v>1</v>
      </c>
      <c r="AA1962" s="564">
        <v>0</v>
      </c>
      <c r="AB1962" s="564">
        <v>0</v>
      </c>
      <c r="AC1962" s="564">
        <v>0</v>
      </c>
      <c r="AD1962" s="564">
        <v>0</v>
      </c>
      <c r="AE1962" s="564">
        <v>0</v>
      </c>
      <c r="AF1962" s="564">
        <v>0</v>
      </c>
      <c r="AG1962" s="564">
        <v>0</v>
      </c>
      <c r="AH1962" s="564">
        <v>0</v>
      </c>
      <c r="AI1962" s="564">
        <v>0</v>
      </c>
      <c r="AJ1962" s="564">
        <v>0</v>
      </c>
      <c r="AK1962" s="564">
        <v>0</v>
      </c>
    </row>
    <row r="1963" spans="1:37">
      <c r="A1963">
        <v>1959</v>
      </c>
      <c r="B1963" s="564">
        <f t="shared" ca="1" si="186"/>
        <v>20</v>
      </c>
      <c r="C1963" s="564">
        <f t="shared" ca="1" si="181"/>
        <v>400</v>
      </c>
      <c r="D1963" s="564">
        <f t="shared" ca="1" si="184"/>
        <v>20</v>
      </c>
      <c r="E1963" s="564">
        <f t="shared" ca="1" si="182"/>
        <v>0</v>
      </c>
      <c r="F1963" s="564">
        <f t="shared" ca="1" si="185"/>
        <v>1</v>
      </c>
      <c r="G1963" s="564">
        <f t="shared" ca="1" si="183"/>
        <v>0.28470397882167309</v>
      </c>
      <c r="H1963" s="564">
        <v>1</v>
      </c>
      <c r="I1963" s="564">
        <v>1</v>
      </c>
      <c r="J1963" s="564">
        <v>1</v>
      </c>
      <c r="K1963" s="564">
        <v>1</v>
      </c>
      <c r="L1963" s="564">
        <v>1</v>
      </c>
      <c r="M1963" s="564">
        <v>1</v>
      </c>
      <c r="N1963" s="564">
        <v>1</v>
      </c>
      <c r="O1963" s="564">
        <v>1</v>
      </c>
      <c r="P1963" s="564">
        <v>1</v>
      </c>
      <c r="Q1963" s="564">
        <v>1</v>
      </c>
      <c r="R1963" s="564">
        <v>1</v>
      </c>
      <c r="S1963" s="564">
        <v>1</v>
      </c>
      <c r="T1963" s="564">
        <v>1</v>
      </c>
      <c r="U1963" s="564">
        <v>1</v>
      </c>
      <c r="V1963" s="564">
        <v>1</v>
      </c>
      <c r="W1963" s="564">
        <v>1</v>
      </c>
      <c r="X1963" s="564">
        <v>1</v>
      </c>
      <c r="Y1963" s="564">
        <v>1</v>
      </c>
      <c r="Z1963" s="564">
        <v>1</v>
      </c>
      <c r="AA1963" s="564">
        <v>1</v>
      </c>
      <c r="AB1963" s="564">
        <v>1</v>
      </c>
      <c r="AC1963" s="564">
        <v>1</v>
      </c>
      <c r="AD1963" s="564">
        <v>1</v>
      </c>
      <c r="AE1963" s="564">
        <v>1</v>
      </c>
      <c r="AF1963" s="564">
        <v>1</v>
      </c>
      <c r="AG1963" s="564">
        <v>1</v>
      </c>
      <c r="AH1963" s="564">
        <v>1</v>
      </c>
      <c r="AI1963" s="564">
        <v>1</v>
      </c>
      <c r="AJ1963" s="564">
        <v>1</v>
      </c>
      <c r="AK1963" s="564">
        <v>1</v>
      </c>
    </row>
    <row r="1964" spans="1:37">
      <c r="A1964">
        <v>1960</v>
      </c>
      <c r="B1964" s="564">
        <f t="shared" ca="1" si="186"/>
        <v>20</v>
      </c>
      <c r="C1964" s="564">
        <f t="shared" ca="1" si="181"/>
        <v>400</v>
      </c>
      <c r="D1964" s="564">
        <f t="shared" ca="1" si="184"/>
        <v>20</v>
      </c>
      <c r="E1964" s="564">
        <f t="shared" ca="1" si="182"/>
        <v>0</v>
      </c>
      <c r="F1964" s="564">
        <f t="shared" ca="1" si="185"/>
        <v>1</v>
      </c>
      <c r="G1964" s="564">
        <f t="shared" ca="1" si="183"/>
        <v>2.3754920580383336</v>
      </c>
      <c r="H1964" s="564">
        <v>1</v>
      </c>
      <c r="I1964" s="564">
        <v>1</v>
      </c>
      <c r="J1964" s="564">
        <v>1</v>
      </c>
      <c r="K1964" s="564">
        <v>1</v>
      </c>
      <c r="L1964" s="564">
        <v>1</v>
      </c>
      <c r="M1964" s="564">
        <v>1</v>
      </c>
      <c r="N1964" s="564">
        <v>1</v>
      </c>
      <c r="O1964" s="564">
        <v>1</v>
      </c>
      <c r="P1964" s="564">
        <v>1</v>
      </c>
      <c r="Q1964" s="564">
        <v>1</v>
      </c>
      <c r="R1964" s="564">
        <v>1</v>
      </c>
      <c r="S1964" s="564">
        <v>1</v>
      </c>
      <c r="T1964" s="564">
        <v>1</v>
      </c>
      <c r="U1964" s="564">
        <v>1</v>
      </c>
      <c r="V1964" s="564">
        <v>1</v>
      </c>
      <c r="W1964" s="564">
        <v>1</v>
      </c>
      <c r="X1964" s="564">
        <v>1</v>
      </c>
      <c r="Y1964" s="564">
        <v>1</v>
      </c>
      <c r="Z1964" s="564">
        <v>1</v>
      </c>
      <c r="AA1964" s="564">
        <v>1</v>
      </c>
      <c r="AB1964" s="564">
        <v>1</v>
      </c>
      <c r="AC1964" s="564">
        <v>1</v>
      </c>
      <c r="AD1964" s="564">
        <v>1</v>
      </c>
      <c r="AE1964" s="564">
        <v>1</v>
      </c>
      <c r="AF1964" s="564">
        <v>1</v>
      </c>
      <c r="AG1964" s="564">
        <v>1</v>
      </c>
      <c r="AH1964" s="564">
        <v>1</v>
      </c>
      <c r="AI1964" s="564">
        <v>1</v>
      </c>
      <c r="AJ1964" s="564">
        <v>1</v>
      </c>
      <c r="AK1964" s="564">
        <v>1</v>
      </c>
    </row>
    <row r="1965" spans="1:37">
      <c r="A1965">
        <v>1961</v>
      </c>
      <c r="B1965" s="564">
        <f t="shared" ca="1" si="186"/>
        <v>3</v>
      </c>
      <c r="C1965" s="564">
        <f t="shared" ca="1" si="181"/>
        <v>9</v>
      </c>
      <c r="D1965" s="564">
        <f t="shared" ca="1" si="184"/>
        <v>3</v>
      </c>
      <c r="E1965" s="564">
        <f t="shared" ca="1" si="182"/>
        <v>2.5499999999999998</v>
      </c>
      <c r="F1965" s="564">
        <f t="shared" ca="1" si="185"/>
        <v>0.73157894736842111</v>
      </c>
      <c r="G1965" s="564">
        <f t="shared" ca="1" si="183"/>
        <v>8.3862081901009873</v>
      </c>
      <c r="H1965" s="564">
        <v>0</v>
      </c>
      <c r="I1965" s="564">
        <v>0</v>
      </c>
      <c r="J1965" s="564">
        <v>1</v>
      </c>
      <c r="K1965" s="564">
        <v>0</v>
      </c>
      <c r="L1965" s="564">
        <v>1</v>
      </c>
      <c r="M1965" s="564">
        <v>0</v>
      </c>
      <c r="N1965" s="564">
        <v>0</v>
      </c>
      <c r="O1965" s="564">
        <v>0</v>
      </c>
      <c r="P1965" s="564">
        <v>0</v>
      </c>
      <c r="Q1965" s="564">
        <v>0</v>
      </c>
      <c r="R1965" s="564">
        <v>0</v>
      </c>
      <c r="S1965" s="564">
        <v>0</v>
      </c>
      <c r="T1965" s="564">
        <v>0</v>
      </c>
      <c r="U1965" s="564">
        <v>0</v>
      </c>
      <c r="V1965" s="564">
        <v>0</v>
      </c>
      <c r="W1965" s="564">
        <v>0</v>
      </c>
      <c r="X1965" s="564">
        <v>0</v>
      </c>
      <c r="Y1965" s="564">
        <v>0</v>
      </c>
      <c r="Z1965" s="564">
        <v>1</v>
      </c>
      <c r="AA1965" s="564">
        <v>0</v>
      </c>
      <c r="AB1965" s="564">
        <v>0</v>
      </c>
      <c r="AC1965" s="564">
        <v>0</v>
      </c>
      <c r="AD1965" s="564">
        <v>0</v>
      </c>
      <c r="AE1965" s="564">
        <v>0</v>
      </c>
      <c r="AF1965" s="564">
        <v>0</v>
      </c>
      <c r="AG1965" s="564">
        <v>0</v>
      </c>
      <c r="AH1965" s="564">
        <v>0</v>
      </c>
      <c r="AI1965" s="564">
        <v>0</v>
      </c>
      <c r="AJ1965" s="564">
        <v>0</v>
      </c>
      <c r="AK1965" s="564">
        <v>0</v>
      </c>
    </row>
    <row r="1966" spans="1:37">
      <c r="A1966">
        <v>1962</v>
      </c>
      <c r="B1966" s="564">
        <f t="shared" ca="1" si="186"/>
        <v>0</v>
      </c>
      <c r="C1966" s="564">
        <f t="shared" ca="1" si="181"/>
        <v>0</v>
      </c>
      <c r="D1966" s="564">
        <f t="shared" ca="1" si="184"/>
        <v>0</v>
      </c>
      <c r="E1966" s="564">
        <f t="shared" ca="1" si="182"/>
        <v>0</v>
      </c>
      <c r="F1966" s="564">
        <f t="shared" ca="1" si="185"/>
        <v>1</v>
      </c>
      <c r="G1966" s="564">
        <f t="shared" ca="1" si="183"/>
        <v>-3.1586692880846612</v>
      </c>
      <c r="H1966" s="564">
        <v>0</v>
      </c>
      <c r="I1966" s="564">
        <v>0</v>
      </c>
      <c r="J1966" s="564">
        <v>0</v>
      </c>
      <c r="K1966" s="564">
        <v>0</v>
      </c>
      <c r="L1966" s="564">
        <v>0</v>
      </c>
      <c r="M1966" s="564">
        <v>0</v>
      </c>
      <c r="N1966" s="564">
        <v>0</v>
      </c>
      <c r="O1966" s="564">
        <v>0</v>
      </c>
      <c r="P1966" s="564">
        <v>0</v>
      </c>
      <c r="Q1966" s="564">
        <v>0</v>
      </c>
      <c r="R1966" s="564">
        <v>0</v>
      </c>
      <c r="S1966" s="564">
        <v>0</v>
      </c>
      <c r="T1966" s="564">
        <v>0</v>
      </c>
      <c r="U1966" s="564">
        <v>0</v>
      </c>
      <c r="V1966" s="564">
        <v>0</v>
      </c>
      <c r="W1966" s="564">
        <v>0</v>
      </c>
      <c r="X1966" s="564">
        <v>0</v>
      </c>
      <c r="Y1966" s="564">
        <v>0</v>
      </c>
      <c r="Z1966" s="564">
        <v>0</v>
      </c>
      <c r="AA1966" s="564">
        <v>0</v>
      </c>
      <c r="AB1966" s="564">
        <v>0</v>
      </c>
      <c r="AC1966" s="564">
        <v>0</v>
      </c>
      <c r="AD1966" s="564">
        <v>0</v>
      </c>
      <c r="AE1966" s="564">
        <v>0</v>
      </c>
      <c r="AF1966" s="564">
        <v>0</v>
      </c>
      <c r="AG1966" s="564">
        <v>0</v>
      </c>
      <c r="AH1966" s="564">
        <v>0</v>
      </c>
      <c r="AI1966" s="564">
        <v>0</v>
      </c>
      <c r="AJ1966" s="564">
        <v>0</v>
      </c>
      <c r="AK1966" s="564">
        <v>0</v>
      </c>
    </row>
    <row r="1967" spans="1:37">
      <c r="A1967">
        <v>1963</v>
      </c>
      <c r="B1967" s="564">
        <f t="shared" ca="1" si="186"/>
        <v>0</v>
      </c>
      <c r="C1967" s="564">
        <f t="shared" ca="1" si="181"/>
        <v>0</v>
      </c>
      <c r="D1967" s="564">
        <f t="shared" ca="1" si="184"/>
        <v>0</v>
      </c>
      <c r="E1967" s="564">
        <f t="shared" ca="1" si="182"/>
        <v>0</v>
      </c>
      <c r="F1967" s="564">
        <f t="shared" ca="1" si="185"/>
        <v>1</v>
      </c>
      <c r="G1967" s="564">
        <f t="shared" ca="1" si="183"/>
        <v>3.1420848108360828</v>
      </c>
      <c r="H1967" s="564">
        <v>0</v>
      </c>
      <c r="I1967" s="564">
        <v>0</v>
      </c>
      <c r="J1967" s="564">
        <v>0</v>
      </c>
      <c r="K1967" s="564">
        <v>0</v>
      </c>
      <c r="L1967" s="564">
        <v>0</v>
      </c>
      <c r="M1967" s="564">
        <v>0</v>
      </c>
      <c r="N1967" s="564">
        <v>0</v>
      </c>
      <c r="O1967" s="564">
        <v>0</v>
      </c>
      <c r="P1967" s="564">
        <v>0</v>
      </c>
      <c r="Q1967" s="564">
        <v>0</v>
      </c>
      <c r="R1967" s="564">
        <v>0</v>
      </c>
      <c r="S1967" s="564">
        <v>0</v>
      </c>
      <c r="T1967" s="564">
        <v>0</v>
      </c>
      <c r="U1967" s="564">
        <v>0</v>
      </c>
      <c r="V1967" s="564">
        <v>0</v>
      </c>
      <c r="W1967" s="564">
        <v>0</v>
      </c>
      <c r="X1967" s="564">
        <v>0</v>
      </c>
      <c r="Y1967" s="564">
        <v>0</v>
      </c>
      <c r="Z1967" s="564">
        <v>0</v>
      </c>
      <c r="AA1967" s="564">
        <v>0</v>
      </c>
      <c r="AB1967" s="564">
        <v>0</v>
      </c>
      <c r="AC1967" s="564">
        <v>0</v>
      </c>
      <c r="AD1967" s="564">
        <v>0</v>
      </c>
      <c r="AE1967" s="564">
        <v>0</v>
      </c>
      <c r="AF1967" s="564">
        <v>0</v>
      </c>
      <c r="AG1967" s="564">
        <v>0</v>
      </c>
      <c r="AH1967" s="564">
        <v>0</v>
      </c>
      <c r="AI1967" s="564">
        <v>0</v>
      </c>
      <c r="AJ1967" s="564">
        <v>0</v>
      </c>
      <c r="AK1967" s="564">
        <v>0</v>
      </c>
    </row>
    <row r="1968" spans="1:37">
      <c r="A1968">
        <v>1964</v>
      </c>
      <c r="B1968" s="564">
        <f t="shared" ca="1" si="186"/>
        <v>0</v>
      </c>
      <c r="C1968" s="564">
        <f t="shared" ca="1" si="181"/>
        <v>0</v>
      </c>
      <c r="D1968" s="564">
        <f t="shared" ca="1" si="184"/>
        <v>0</v>
      </c>
      <c r="E1968" s="564">
        <f t="shared" ca="1" si="182"/>
        <v>0</v>
      </c>
      <c r="F1968" s="564">
        <f t="shared" ca="1" si="185"/>
        <v>1</v>
      </c>
      <c r="G1968" s="564">
        <f t="shared" ca="1" si="183"/>
        <v>3.8658719416470277</v>
      </c>
      <c r="H1968" s="564">
        <v>0</v>
      </c>
      <c r="I1968" s="564">
        <v>0</v>
      </c>
      <c r="J1968" s="564">
        <v>0</v>
      </c>
      <c r="K1968" s="564">
        <v>0</v>
      </c>
      <c r="L1968" s="564">
        <v>0</v>
      </c>
      <c r="M1968" s="564">
        <v>0</v>
      </c>
      <c r="N1968" s="564">
        <v>0</v>
      </c>
      <c r="O1968" s="564">
        <v>0</v>
      </c>
      <c r="P1968" s="564">
        <v>0</v>
      </c>
      <c r="Q1968" s="564">
        <v>0</v>
      </c>
      <c r="R1968" s="564">
        <v>0</v>
      </c>
      <c r="S1968" s="564">
        <v>0</v>
      </c>
      <c r="T1968" s="564">
        <v>0</v>
      </c>
      <c r="U1968" s="564">
        <v>0</v>
      </c>
      <c r="V1968" s="564">
        <v>0</v>
      </c>
      <c r="W1968" s="564">
        <v>0</v>
      </c>
      <c r="X1968" s="564">
        <v>0</v>
      </c>
      <c r="Y1968" s="564">
        <v>0</v>
      </c>
      <c r="Z1968" s="564">
        <v>0</v>
      </c>
      <c r="AA1968" s="564">
        <v>0</v>
      </c>
      <c r="AB1968" s="564">
        <v>0</v>
      </c>
      <c r="AC1968" s="564">
        <v>0</v>
      </c>
      <c r="AD1968" s="564">
        <v>0</v>
      </c>
      <c r="AE1968" s="564">
        <v>0</v>
      </c>
      <c r="AF1968" s="564">
        <v>0</v>
      </c>
      <c r="AG1968" s="564">
        <v>0</v>
      </c>
      <c r="AH1968" s="564">
        <v>0</v>
      </c>
      <c r="AI1968" s="564">
        <v>0</v>
      </c>
      <c r="AJ1968" s="564">
        <v>0</v>
      </c>
      <c r="AK1968" s="564">
        <v>0</v>
      </c>
    </row>
    <row r="1969" spans="1:37">
      <c r="A1969">
        <v>1965</v>
      </c>
      <c r="B1969" s="564">
        <f t="shared" ca="1" si="186"/>
        <v>0</v>
      </c>
      <c r="C1969" s="564">
        <f t="shared" ca="1" si="181"/>
        <v>0</v>
      </c>
      <c r="D1969" s="564">
        <f t="shared" ca="1" si="184"/>
        <v>0</v>
      </c>
      <c r="E1969" s="564">
        <f t="shared" ca="1" si="182"/>
        <v>0</v>
      </c>
      <c r="F1969" s="564">
        <f t="shared" ca="1" si="185"/>
        <v>1</v>
      </c>
      <c r="G1969" s="564">
        <f t="shared" ca="1" si="183"/>
        <v>1.0168518592707578</v>
      </c>
      <c r="H1969" s="564">
        <v>0</v>
      </c>
      <c r="I1969" s="564">
        <v>0</v>
      </c>
      <c r="J1969" s="564">
        <v>0</v>
      </c>
      <c r="K1969" s="564">
        <v>0</v>
      </c>
      <c r="L1969" s="564">
        <v>0</v>
      </c>
      <c r="M1969" s="564">
        <v>0</v>
      </c>
      <c r="N1969" s="564">
        <v>0</v>
      </c>
      <c r="O1969" s="564">
        <v>0</v>
      </c>
      <c r="P1969" s="564">
        <v>0</v>
      </c>
      <c r="Q1969" s="564">
        <v>0</v>
      </c>
      <c r="R1969" s="564">
        <v>0</v>
      </c>
      <c r="S1969" s="564">
        <v>0</v>
      </c>
      <c r="T1969" s="564">
        <v>0</v>
      </c>
      <c r="U1969" s="564">
        <v>0</v>
      </c>
      <c r="V1969" s="564">
        <v>0</v>
      </c>
      <c r="W1969" s="564">
        <v>0</v>
      </c>
      <c r="X1969" s="564">
        <v>0</v>
      </c>
      <c r="Y1969" s="564">
        <v>0</v>
      </c>
      <c r="Z1969" s="564">
        <v>0</v>
      </c>
      <c r="AA1969" s="564">
        <v>0</v>
      </c>
      <c r="AB1969" s="564">
        <v>0</v>
      </c>
      <c r="AC1969" s="564">
        <v>0</v>
      </c>
      <c r="AD1969" s="564">
        <v>0</v>
      </c>
      <c r="AE1969" s="564">
        <v>0</v>
      </c>
      <c r="AF1969" s="564">
        <v>0</v>
      </c>
      <c r="AG1969" s="564">
        <v>0</v>
      </c>
      <c r="AH1969" s="564">
        <v>0</v>
      </c>
      <c r="AI1969" s="564">
        <v>0</v>
      </c>
      <c r="AJ1969" s="564">
        <v>0</v>
      </c>
      <c r="AK1969" s="564">
        <v>0</v>
      </c>
    </row>
    <row r="1970" spans="1:37">
      <c r="A1970">
        <v>1966</v>
      </c>
      <c r="B1970" s="564">
        <f t="shared" ca="1" si="186"/>
        <v>0</v>
      </c>
      <c r="C1970" s="564">
        <f t="shared" ca="1" si="181"/>
        <v>0</v>
      </c>
      <c r="D1970" s="564">
        <f t="shared" ca="1" si="184"/>
        <v>0</v>
      </c>
      <c r="E1970" s="564">
        <f t="shared" ca="1" si="182"/>
        <v>0</v>
      </c>
      <c r="F1970" s="564">
        <f t="shared" ca="1" si="185"/>
        <v>1</v>
      </c>
      <c r="G1970" s="564">
        <f t="shared" ca="1" si="183"/>
        <v>-7.7558186951157637</v>
      </c>
      <c r="H1970" s="564">
        <v>0</v>
      </c>
      <c r="I1970" s="564">
        <v>0</v>
      </c>
      <c r="J1970" s="564">
        <v>0</v>
      </c>
      <c r="K1970" s="564">
        <v>0</v>
      </c>
      <c r="L1970" s="564">
        <v>0</v>
      </c>
      <c r="M1970" s="564">
        <v>0</v>
      </c>
      <c r="N1970" s="564">
        <v>0</v>
      </c>
      <c r="O1970" s="564">
        <v>0</v>
      </c>
      <c r="P1970" s="564">
        <v>0</v>
      </c>
      <c r="Q1970" s="564">
        <v>0</v>
      </c>
      <c r="R1970" s="564">
        <v>0</v>
      </c>
      <c r="S1970" s="564">
        <v>0</v>
      </c>
      <c r="T1970" s="564">
        <v>0</v>
      </c>
      <c r="U1970" s="564">
        <v>0</v>
      </c>
      <c r="V1970" s="564">
        <v>0</v>
      </c>
      <c r="W1970" s="564">
        <v>0</v>
      </c>
      <c r="X1970" s="564">
        <v>0</v>
      </c>
      <c r="Y1970" s="564">
        <v>0</v>
      </c>
      <c r="Z1970" s="564">
        <v>0</v>
      </c>
      <c r="AA1970" s="564">
        <v>0</v>
      </c>
      <c r="AB1970" s="564">
        <v>0</v>
      </c>
      <c r="AC1970" s="564">
        <v>0</v>
      </c>
      <c r="AD1970" s="564">
        <v>0</v>
      </c>
      <c r="AE1970" s="564">
        <v>0</v>
      </c>
      <c r="AF1970" s="564">
        <v>0</v>
      </c>
      <c r="AG1970" s="564">
        <v>0</v>
      </c>
      <c r="AH1970" s="564">
        <v>0</v>
      </c>
      <c r="AI1970" s="564">
        <v>0</v>
      </c>
      <c r="AJ1970" s="564">
        <v>0</v>
      </c>
      <c r="AK1970" s="564">
        <v>0</v>
      </c>
    </row>
    <row r="1971" spans="1:37">
      <c r="A1971">
        <v>1967</v>
      </c>
      <c r="B1971" s="564">
        <f t="shared" ca="1" si="186"/>
        <v>0</v>
      </c>
      <c r="C1971" s="564">
        <f t="shared" ca="1" si="181"/>
        <v>0</v>
      </c>
      <c r="D1971" s="564">
        <f t="shared" ca="1" si="184"/>
        <v>0</v>
      </c>
      <c r="E1971" s="564">
        <f t="shared" ca="1" si="182"/>
        <v>0</v>
      </c>
      <c r="F1971" s="564">
        <f t="shared" ca="1" si="185"/>
        <v>1</v>
      </c>
      <c r="G1971" s="564">
        <f t="shared" ca="1" si="183"/>
        <v>2.8732040456947097</v>
      </c>
      <c r="H1971" s="564">
        <v>0</v>
      </c>
      <c r="I1971" s="564">
        <v>0</v>
      </c>
      <c r="J1971" s="564">
        <v>0</v>
      </c>
      <c r="K1971" s="564">
        <v>0</v>
      </c>
      <c r="L1971" s="564">
        <v>0</v>
      </c>
      <c r="M1971" s="564">
        <v>0</v>
      </c>
      <c r="N1971" s="564">
        <v>0</v>
      </c>
      <c r="O1971" s="564">
        <v>0</v>
      </c>
      <c r="P1971" s="564">
        <v>0</v>
      </c>
      <c r="Q1971" s="564">
        <v>0</v>
      </c>
      <c r="R1971" s="564">
        <v>0</v>
      </c>
      <c r="S1971" s="564">
        <v>0</v>
      </c>
      <c r="T1971" s="564">
        <v>0</v>
      </c>
      <c r="U1971" s="564">
        <v>0</v>
      </c>
      <c r="V1971" s="564">
        <v>0</v>
      </c>
      <c r="W1971" s="564">
        <v>0</v>
      </c>
      <c r="X1971" s="564">
        <v>0</v>
      </c>
      <c r="Y1971" s="564">
        <v>0</v>
      </c>
      <c r="Z1971" s="564">
        <v>0</v>
      </c>
      <c r="AA1971" s="564">
        <v>0</v>
      </c>
      <c r="AB1971" s="564">
        <v>0</v>
      </c>
      <c r="AC1971" s="564">
        <v>0</v>
      </c>
      <c r="AD1971" s="564">
        <v>0</v>
      </c>
      <c r="AE1971" s="564">
        <v>0</v>
      </c>
      <c r="AF1971" s="564">
        <v>0</v>
      </c>
      <c r="AG1971" s="564">
        <v>0</v>
      </c>
      <c r="AH1971" s="564">
        <v>0</v>
      </c>
      <c r="AI1971" s="564">
        <v>0</v>
      </c>
      <c r="AJ1971" s="564">
        <v>0</v>
      </c>
      <c r="AK1971" s="564">
        <v>0</v>
      </c>
    </row>
    <row r="1972" spans="1:37">
      <c r="A1972">
        <v>1968</v>
      </c>
      <c r="B1972" s="564">
        <f t="shared" ca="1" si="186"/>
        <v>0</v>
      </c>
      <c r="C1972" s="564">
        <f t="shared" ca="1" si="181"/>
        <v>0</v>
      </c>
      <c r="D1972" s="564">
        <f t="shared" ca="1" si="184"/>
        <v>0</v>
      </c>
      <c r="E1972" s="564">
        <f t="shared" ca="1" si="182"/>
        <v>0</v>
      </c>
      <c r="F1972" s="564">
        <f t="shared" ca="1" si="185"/>
        <v>1</v>
      </c>
      <c r="G1972" s="564">
        <f t="shared" ca="1" si="183"/>
        <v>1.9287158126861024</v>
      </c>
      <c r="H1972" s="564">
        <v>0</v>
      </c>
      <c r="I1972" s="564">
        <v>0</v>
      </c>
      <c r="J1972" s="564">
        <v>0</v>
      </c>
      <c r="K1972" s="564">
        <v>0</v>
      </c>
      <c r="L1972" s="564">
        <v>0</v>
      </c>
      <c r="M1972" s="564">
        <v>0</v>
      </c>
      <c r="N1972" s="564">
        <v>0</v>
      </c>
      <c r="O1972" s="564">
        <v>0</v>
      </c>
      <c r="P1972" s="564">
        <v>0</v>
      </c>
      <c r="Q1972" s="564">
        <v>0</v>
      </c>
      <c r="R1972" s="564">
        <v>0</v>
      </c>
      <c r="S1972" s="564">
        <v>0</v>
      </c>
      <c r="T1972" s="564">
        <v>0</v>
      </c>
      <c r="U1972" s="564">
        <v>0</v>
      </c>
      <c r="V1972" s="564">
        <v>0</v>
      </c>
      <c r="W1972" s="564">
        <v>0</v>
      </c>
      <c r="X1972" s="564">
        <v>0</v>
      </c>
      <c r="Y1972" s="564">
        <v>0</v>
      </c>
      <c r="Z1972" s="564">
        <v>0</v>
      </c>
      <c r="AA1972" s="564">
        <v>0</v>
      </c>
      <c r="AB1972" s="564">
        <v>0</v>
      </c>
      <c r="AC1972" s="564">
        <v>0</v>
      </c>
      <c r="AD1972" s="564">
        <v>0</v>
      </c>
      <c r="AE1972" s="564">
        <v>0</v>
      </c>
      <c r="AF1972" s="564">
        <v>0</v>
      </c>
      <c r="AG1972" s="564">
        <v>0</v>
      </c>
      <c r="AH1972" s="564">
        <v>0</v>
      </c>
      <c r="AI1972" s="564">
        <v>0</v>
      </c>
      <c r="AJ1972" s="564">
        <v>0</v>
      </c>
      <c r="AK1972" s="564">
        <v>0</v>
      </c>
    </row>
    <row r="1973" spans="1:37">
      <c r="A1973">
        <v>1969</v>
      </c>
      <c r="B1973" s="564">
        <f t="shared" ca="1" si="186"/>
        <v>20</v>
      </c>
      <c r="C1973" s="564">
        <f t="shared" ca="1" si="181"/>
        <v>400</v>
      </c>
      <c r="D1973" s="564">
        <f t="shared" ca="1" si="184"/>
        <v>20</v>
      </c>
      <c r="E1973" s="564">
        <f t="shared" ca="1" si="182"/>
        <v>0</v>
      </c>
      <c r="F1973" s="564">
        <f t="shared" ca="1" si="185"/>
        <v>1</v>
      </c>
      <c r="G1973" s="564">
        <f t="shared" ca="1" si="183"/>
        <v>-3.5801654043164519</v>
      </c>
      <c r="H1973" s="564">
        <v>1</v>
      </c>
      <c r="I1973" s="564">
        <v>1</v>
      </c>
      <c r="J1973" s="564">
        <v>1</v>
      </c>
      <c r="K1973" s="564">
        <v>1</v>
      </c>
      <c r="L1973" s="564">
        <v>1</v>
      </c>
      <c r="M1973" s="564">
        <v>1</v>
      </c>
      <c r="N1973" s="564">
        <v>1</v>
      </c>
      <c r="O1973" s="564">
        <v>1</v>
      </c>
      <c r="P1973" s="564">
        <v>1</v>
      </c>
      <c r="Q1973" s="564">
        <v>1</v>
      </c>
      <c r="R1973" s="564">
        <v>1</v>
      </c>
      <c r="S1973" s="564">
        <v>1</v>
      </c>
      <c r="T1973" s="564">
        <v>1</v>
      </c>
      <c r="U1973" s="564">
        <v>1</v>
      </c>
      <c r="V1973" s="564">
        <v>1</v>
      </c>
      <c r="W1973" s="564">
        <v>1</v>
      </c>
      <c r="X1973" s="564">
        <v>1</v>
      </c>
      <c r="Y1973" s="564">
        <v>1</v>
      </c>
      <c r="Z1973" s="564">
        <v>1</v>
      </c>
      <c r="AA1973" s="564">
        <v>1</v>
      </c>
      <c r="AB1973" s="564">
        <v>1</v>
      </c>
      <c r="AC1973" s="564">
        <v>1</v>
      </c>
      <c r="AD1973" s="564">
        <v>1</v>
      </c>
      <c r="AE1973" s="564">
        <v>1</v>
      </c>
      <c r="AF1973" s="564">
        <v>1</v>
      </c>
      <c r="AG1973" s="564">
        <v>1</v>
      </c>
      <c r="AH1973" s="564">
        <v>1</v>
      </c>
      <c r="AI1973" s="564">
        <v>1</v>
      </c>
      <c r="AJ1973" s="564">
        <v>1</v>
      </c>
      <c r="AK1973" s="564">
        <v>1</v>
      </c>
    </row>
    <row r="1974" spans="1:37">
      <c r="A1974">
        <v>1970</v>
      </c>
      <c r="B1974" s="564">
        <f t="shared" ca="1" si="186"/>
        <v>20</v>
      </c>
      <c r="C1974" s="564">
        <f t="shared" ca="1" si="181"/>
        <v>400</v>
      </c>
      <c r="D1974" s="564">
        <f t="shared" ca="1" si="184"/>
        <v>20</v>
      </c>
      <c r="E1974" s="564">
        <f t="shared" ca="1" si="182"/>
        <v>0</v>
      </c>
      <c r="F1974" s="564">
        <f t="shared" ca="1" si="185"/>
        <v>1</v>
      </c>
      <c r="G1974" s="564">
        <f t="shared" ca="1" si="183"/>
        <v>-7.7588704446965089</v>
      </c>
      <c r="H1974" s="564">
        <v>1</v>
      </c>
      <c r="I1974" s="564">
        <v>1</v>
      </c>
      <c r="J1974" s="564">
        <v>1</v>
      </c>
      <c r="K1974" s="564">
        <v>1</v>
      </c>
      <c r="L1974" s="564">
        <v>1</v>
      </c>
      <c r="M1974" s="564">
        <v>1</v>
      </c>
      <c r="N1974" s="564">
        <v>1</v>
      </c>
      <c r="O1974" s="564">
        <v>1</v>
      </c>
      <c r="P1974" s="564">
        <v>1</v>
      </c>
      <c r="Q1974" s="564">
        <v>1</v>
      </c>
      <c r="R1974" s="564">
        <v>1</v>
      </c>
      <c r="S1974" s="564">
        <v>1</v>
      </c>
      <c r="T1974" s="564">
        <v>1</v>
      </c>
      <c r="U1974" s="564">
        <v>1</v>
      </c>
      <c r="V1974" s="564">
        <v>1</v>
      </c>
      <c r="W1974" s="564">
        <v>1</v>
      </c>
      <c r="X1974" s="564">
        <v>1</v>
      </c>
      <c r="Y1974" s="564">
        <v>1</v>
      </c>
      <c r="Z1974" s="564">
        <v>1</v>
      </c>
      <c r="AA1974" s="564">
        <v>1</v>
      </c>
      <c r="AB1974" s="564">
        <v>1</v>
      </c>
      <c r="AC1974" s="564">
        <v>1</v>
      </c>
      <c r="AD1974" s="564">
        <v>1</v>
      </c>
      <c r="AE1974" s="564">
        <v>1</v>
      </c>
      <c r="AF1974" s="564">
        <v>1</v>
      </c>
      <c r="AG1974" s="564">
        <v>1</v>
      </c>
      <c r="AH1974" s="564">
        <v>1</v>
      </c>
      <c r="AI1974" s="564">
        <v>1</v>
      </c>
      <c r="AJ1974" s="564">
        <v>1</v>
      </c>
      <c r="AK1974" s="564">
        <v>1</v>
      </c>
    </row>
    <row r="1975" spans="1:37">
      <c r="A1975">
        <v>1971</v>
      </c>
      <c r="B1975" s="564">
        <f t="shared" ca="1" si="186"/>
        <v>20</v>
      </c>
      <c r="C1975" s="564">
        <f t="shared" ca="1" si="181"/>
        <v>400</v>
      </c>
      <c r="D1975" s="564">
        <f t="shared" ca="1" si="184"/>
        <v>20</v>
      </c>
      <c r="E1975" s="564">
        <f t="shared" ca="1" si="182"/>
        <v>0</v>
      </c>
      <c r="F1975" s="564">
        <f t="shared" ca="1" si="185"/>
        <v>1</v>
      </c>
      <c r="G1975" s="564">
        <f t="shared" ca="1" si="183"/>
        <v>-5.3988306619190283</v>
      </c>
      <c r="H1975" s="564">
        <v>1</v>
      </c>
      <c r="I1975" s="564">
        <v>1</v>
      </c>
      <c r="J1975" s="564">
        <v>1</v>
      </c>
      <c r="K1975" s="564">
        <v>1</v>
      </c>
      <c r="L1975" s="564">
        <v>1</v>
      </c>
      <c r="M1975" s="564">
        <v>1</v>
      </c>
      <c r="N1975" s="564">
        <v>1</v>
      </c>
      <c r="O1975" s="564">
        <v>1</v>
      </c>
      <c r="P1975" s="564">
        <v>1</v>
      </c>
      <c r="Q1975" s="564">
        <v>1</v>
      </c>
      <c r="R1975" s="564">
        <v>1</v>
      </c>
      <c r="S1975" s="564">
        <v>1</v>
      </c>
      <c r="T1975" s="564">
        <v>1</v>
      </c>
      <c r="U1975" s="564">
        <v>1</v>
      </c>
      <c r="V1975" s="564">
        <v>1</v>
      </c>
      <c r="W1975" s="564">
        <v>1</v>
      </c>
      <c r="X1975" s="564">
        <v>1</v>
      </c>
      <c r="Y1975" s="564">
        <v>1</v>
      </c>
      <c r="Z1975" s="564">
        <v>1</v>
      </c>
      <c r="AA1975" s="564">
        <v>1</v>
      </c>
      <c r="AB1975" s="564">
        <v>1</v>
      </c>
      <c r="AC1975" s="564">
        <v>1</v>
      </c>
      <c r="AD1975" s="564">
        <v>1</v>
      </c>
      <c r="AE1975" s="564">
        <v>1</v>
      </c>
      <c r="AF1975" s="564">
        <v>1</v>
      </c>
      <c r="AG1975" s="564">
        <v>1</v>
      </c>
      <c r="AH1975" s="564">
        <v>1</v>
      </c>
      <c r="AI1975" s="564">
        <v>1</v>
      </c>
      <c r="AJ1975" s="564">
        <v>1</v>
      </c>
      <c r="AK1975" s="564">
        <v>1</v>
      </c>
    </row>
    <row r="1976" spans="1:37">
      <c r="A1976">
        <v>1972</v>
      </c>
      <c r="B1976" s="564">
        <f t="shared" ca="1" si="186"/>
        <v>20</v>
      </c>
      <c r="C1976" s="564">
        <f t="shared" ca="1" si="181"/>
        <v>400</v>
      </c>
      <c r="D1976" s="564">
        <f t="shared" ca="1" si="184"/>
        <v>20</v>
      </c>
      <c r="E1976" s="564">
        <f t="shared" ca="1" si="182"/>
        <v>0</v>
      </c>
      <c r="F1976" s="564">
        <f t="shared" ca="1" si="185"/>
        <v>1</v>
      </c>
      <c r="G1976" s="564">
        <f t="shared" ca="1" si="183"/>
        <v>1.3630608529642889</v>
      </c>
      <c r="H1976" s="564">
        <v>1</v>
      </c>
      <c r="I1976" s="564">
        <v>1</v>
      </c>
      <c r="J1976" s="564">
        <v>1</v>
      </c>
      <c r="K1976" s="564">
        <v>1</v>
      </c>
      <c r="L1976" s="564">
        <v>1</v>
      </c>
      <c r="M1976" s="564">
        <v>1</v>
      </c>
      <c r="N1976" s="564">
        <v>1</v>
      </c>
      <c r="O1976" s="564">
        <v>1</v>
      </c>
      <c r="P1976" s="564">
        <v>1</v>
      </c>
      <c r="Q1976" s="564">
        <v>1</v>
      </c>
      <c r="R1976" s="564">
        <v>1</v>
      </c>
      <c r="S1976" s="564">
        <v>1</v>
      </c>
      <c r="T1976" s="564">
        <v>1</v>
      </c>
      <c r="U1976" s="564">
        <v>1</v>
      </c>
      <c r="V1976" s="564">
        <v>1</v>
      </c>
      <c r="W1976" s="564">
        <v>1</v>
      </c>
      <c r="X1976" s="564">
        <v>1</v>
      </c>
      <c r="Y1976" s="564">
        <v>1</v>
      </c>
      <c r="Z1976" s="564">
        <v>1</v>
      </c>
      <c r="AA1976" s="564">
        <v>1</v>
      </c>
      <c r="AB1976" s="564">
        <v>1</v>
      </c>
      <c r="AC1976" s="564">
        <v>1</v>
      </c>
      <c r="AD1976" s="564">
        <v>1</v>
      </c>
      <c r="AE1976" s="564">
        <v>1</v>
      </c>
      <c r="AF1976" s="564">
        <v>1</v>
      </c>
      <c r="AG1976" s="564">
        <v>1</v>
      </c>
      <c r="AH1976" s="564">
        <v>1</v>
      </c>
      <c r="AI1976" s="564">
        <v>1</v>
      </c>
      <c r="AJ1976" s="564">
        <v>1</v>
      </c>
      <c r="AK1976" s="564">
        <v>1</v>
      </c>
    </row>
    <row r="1977" spans="1:37">
      <c r="A1977">
        <v>1973</v>
      </c>
      <c r="B1977" s="564">
        <f t="shared" ca="1" si="186"/>
        <v>0</v>
      </c>
      <c r="C1977" s="564">
        <f t="shared" ca="1" si="181"/>
        <v>0</v>
      </c>
      <c r="D1977" s="564">
        <f t="shared" ca="1" si="184"/>
        <v>0</v>
      </c>
      <c r="E1977" s="564">
        <f t="shared" ca="1" si="182"/>
        <v>0</v>
      </c>
      <c r="F1977" s="564">
        <f t="shared" ca="1" si="185"/>
        <v>1</v>
      </c>
      <c r="G1977" s="564">
        <f t="shared" ca="1" si="183"/>
        <v>2.1226716973444311</v>
      </c>
      <c r="H1977" s="564">
        <v>0</v>
      </c>
      <c r="I1977" s="564">
        <v>0</v>
      </c>
      <c r="J1977" s="564">
        <v>0</v>
      </c>
      <c r="K1977" s="564">
        <v>0</v>
      </c>
      <c r="L1977" s="564">
        <v>0</v>
      </c>
      <c r="M1977" s="564">
        <v>0</v>
      </c>
      <c r="N1977" s="564">
        <v>0</v>
      </c>
      <c r="O1977" s="564">
        <v>0</v>
      </c>
      <c r="P1977" s="564">
        <v>0</v>
      </c>
      <c r="Q1977" s="564">
        <v>0</v>
      </c>
      <c r="R1977" s="564">
        <v>0</v>
      </c>
      <c r="S1977" s="564">
        <v>0</v>
      </c>
      <c r="T1977" s="564">
        <v>0</v>
      </c>
      <c r="U1977" s="564">
        <v>0</v>
      </c>
      <c r="V1977" s="564">
        <v>0</v>
      </c>
      <c r="W1977" s="564">
        <v>0</v>
      </c>
      <c r="X1977" s="564">
        <v>0</v>
      </c>
      <c r="Y1977" s="564">
        <v>0</v>
      </c>
      <c r="Z1977" s="564">
        <v>0</v>
      </c>
      <c r="AA1977" s="564">
        <v>0</v>
      </c>
      <c r="AB1977" s="564">
        <v>0</v>
      </c>
      <c r="AC1977" s="564">
        <v>0</v>
      </c>
      <c r="AD1977" s="564">
        <v>0</v>
      </c>
      <c r="AE1977" s="564">
        <v>0</v>
      </c>
      <c r="AF1977" s="564">
        <v>0</v>
      </c>
      <c r="AG1977" s="564">
        <v>0</v>
      </c>
      <c r="AH1977" s="564">
        <v>0</v>
      </c>
      <c r="AI1977" s="564">
        <v>0</v>
      </c>
      <c r="AJ1977" s="564">
        <v>0</v>
      </c>
      <c r="AK1977" s="564">
        <v>0</v>
      </c>
    </row>
    <row r="1978" spans="1:37">
      <c r="A1978">
        <v>1974</v>
      </c>
      <c r="B1978" s="564">
        <f t="shared" ca="1" si="186"/>
        <v>0</v>
      </c>
      <c r="C1978" s="564">
        <f t="shared" ca="1" si="181"/>
        <v>0</v>
      </c>
      <c r="D1978" s="564">
        <f t="shared" ca="1" si="184"/>
        <v>0</v>
      </c>
      <c r="E1978" s="564">
        <f t="shared" ca="1" si="182"/>
        <v>0</v>
      </c>
      <c r="F1978" s="564">
        <f t="shared" ca="1" si="185"/>
        <v>1</v>
      </c>
      <c r="G1978" s="564">
        <f t="shared" ca="1" si="183"/>
        <v>2.5992733612763992</v>
      </c>
      <c r="H1978" s="564">
        <v>0</v>
      </c>
      <c r="I1978" s="564">
        <v>0</v>
      </c>
      <c r="J1978" s="564">
        <v>0</v>
      </c>
      <c r="K1978" s="564">
        <v>0</v>
      </c>
      <c r="L1978" s="564">
        <v>0</v>
      </c>
      <c r="M1978" s="564">
        <v>0</v>
      </c>
      <c r="N1978" s="564">
        <v>0</v>
      </c>
      <c r="O1978" s="564">
        <v>0</v>
      </c>
      <c r="P1978" s="564">
        <v>0</v>
      </c>
      <c r="Q1978" s="564">
        <v>0</v>
      </c>
      <c r="R1978" s="564">
        <v>0</v>
      </c>
      <c r="S1978" s="564">
        <v>0</v>
      </c>
      <c r="T1978" s="564">
        <v>0</v>
      </c>
      <c r="U1978" s="564">
        <v>0</v>
      </c>
      <c r="V1978" s="564">
        <v>0</v>
      </c>
      <c r="W1978" s="564">
        <v>0</v>
      </c>
      <c r="X1978" s="564">
        <v>0</v>
      </c>
      <c r="Y1978" s="564">
        <v>0</v>
      </c>
      <c r="Z1978" s="564">
        <v>0</v>
      </c>
      <c r="AA1978" s="564">
        <v>0</v>
      </c>
      <c r="AB1978" s="564">
        <v>0</v>
      </c>
      <c r="AC1978" s="564">
        <v>0</v>
      </c>
      <c r="AD1978" s="564">
        <v>0</v>
      </c>
      <c r="AE1978" s="564">
        <v>0</v>
      </c>
      <c r="AF1978" s="564">
        <v>0</v>
      </c>
      <c r="AG1978" s="564">
        <v>0</v>
      </c>
      <c r="AH1978" s="564">
        <v>0</v>
      </c>
      <c r="AI1978" s="564">
        <v>0</v>
      </c>
      <c r="AJ1978" s="564">
        <v>0</v>
      </c>
      <c r="AK1978" s="564">
        <v>0</v>
      </c>
    </row>
    <row r="1979" spans="1:37">
      <c r="A1979">
        <v>1975</v>
      </c>
      <c r="B1979" s="564">
        <f t="shared" ca="1" si="186"/>
        <v>20</v>
      </c>
      <c r="C1979" s="564">
        <f t="shared" ca="1" si="181"/>
        <v>400</v>
      </c>
      <c r="D1979" s="564">
        <f t="shared" ca="1" si="184"/>
        <v>20</v>
      </c>
      <c r="E1979" s="564">
        <f t="shared" ca="1" si="182"/>
        <v>0</v>
      </c>
      <c r="F1979" s="564">
        <f t="shared" ca="1" si="185"/>
        <v>1</v>
      </c>
      <c r="G1979" s="564">
        <f t="shared" ca="1" si="183"/>
        <v>-6.7852926122252963</v>
      </c>
      <c r="H1979" s="564">
        <v>1</v>
      </c>
      <c r="I1979" s="564">
        <v>1</v>
      </c>
      <c r="J1979" s="564">
        <v>1</v>
      </c>
      <c r="K1979" s="564">
        <v>1</v>
      </c>
      <c r="L1979" s="564">
        <v>1</v>
      </c>
      <c r="M1979" s="564">
        <v>1</v>
      </c>
      <c r="N1979" s="564">
        <v>1</v>
      </c>
      <c r="O1979" s="564">
        <v>1</v>
      </c>
      <c r="P1979" s="564">
        <v>1</v>
      </c>
      <c r="Q1979" s="564">
        <v>1</v>
      </c>
      <c r="R1979" s="564">
        <v>1</v>
      </c>
      <c r="S1979" s="564">
        <v>1</v>
      </c>
      <c r="T1979" s="564">
        <v>1</v>
      </c>
      <c r="U1979" s="564">
        <v>1</v>
      </c>
      <c r="V1979" s="564">
        <v>1</v>
      </c>
      <c r="W1979" s="564">
        <v>1</v>
      </c>
      <c r="X1979" s="564">
        <v>1</v>
      </c>
      <c r="Y1979" s="564">
        <v>1</v>
      </c>
      <c r="Z1979" s="564">
        <v>1</v>
      </c>
      <c r="AA1979" s="564">
        <v>1</v>
      </c>
      <c r="AB1979" s="564">
        <v>1</v>
      </c>
      <c r="AC1979" s="564">
        <v>1</v>
      </c>
      <c r="AD1979" s="564">
        <v>1</v>
      </c>
      <c r="AE1979" s="564">
        <v>1</v>
      </c>
      <c r="AF1979" s="564">
        <v>1</v>
      </c>
      <c r="AG1979" s="564">
        <v>1</v>
      </c>
      <c r="AH1979" s="564">
        <v>1</v>
      </c>
      <c r="AI1979" s="564">
        <v>1</v>
      </c>
      <c r="AJ1979" s="564">
        <v>1</v>
      </c>
      <c r="AK1979" s="564">
        <v>1</v>
      </c>
    </row>
    <row r="1980" spans="1:37">
      <c r="A1980">
        <v>1976</v>
      </c>
      <c r="B1980" s="564">
        <f t="shared" ca="1" si="186"/>
        <v>20</v>
      </c>
      <c r="C1980" s="564">
        <f t="shared" ca="1" si="181"/>
        <v>400</v>
      </c>
      <c r="D1980" s="564">
        <f t="shared" ca="1" si="184"/>
        <v>20</v>
      </c>
      <c r="E1980" s="564">
        <f t="shared" ca="1" si="182"/>
        <v>0</v>
      </c>
      <c r="F1980" s="564">
        <f t="shared" ca="1" si="185"/>
        <v>1</v>
      </c>
      <c r="G1980" s="564">
        <f t="shared" ca="1" si="183"/>
        <v>4.5353923898756436</v>
      </c>
      <c r="H1980" s="564">
        <v>1</v>
      </c>
      <c r="I1980" s="564">
        <v>1</v>
      </c>
      <c r="J1980" s="564">
        <v>1</v>
      </c>
      <c r="K1980" s="564">
        <v>1</v>
      </c>
      <c r="L1980" s="564">
        <v>1</v>
      </c>
      <c r="M1980" s="564">
        <v>1</v>
      </c>
      <c r="N1980" s="564">
        <v>1</v>
      </c>
      <c r="O1980" s="564">
        <v>1</v>
      </c>
      <c r="P1980" s="564">
        <v>1</v>
      </c>
      <c r="Q1980" s="564">
        <v>1</v>
      </c>
      <c r="R1980" s="564">
        <v>1</v>
      </c>
      <c r="S1980" s="564">
        <v>1</v>
      </c>
      <c r="T1980" s="564">
        <v>1</v>
      </c>
      <c r="U1980" s="564">
        <v>1</v>
      </c>
      <c r="V1980" s="564">
        <v>1</v>
      </c>
      <c r="W1980" s="564">
        <v>1</v>
      </c>
      <c r="X1980" s="564">
        <v>1</v>
      </c>
      <c r="Y1980" s="564">
        <v>1</v>
      </c>
      <c r="Z1980" s="564">
        <v>1</v>
      </c>
      <c r="AA1980" s="564">
        <v>1</v>
      </c>
      <c r="AB1980" s="564">
        <v>1</v>
      </c>
      <c r="AC1980" s="564">
        <v>1</v>
      </c>
      <c r="AD1980" s="564">
        <v>1</v>
      </c>
      <c r="AE1980" s="564">
        <v>1</v>
      </c>
      <c r="AF1980" s="564">
        <v>1</v>
      </c>
      <c r="AG1980" s="564">
        <v>1</v>
      </c>
      <c r="AH1980" s="564">
        <v>1</v>
      </c>
      <c r="AI1980" s="564">
        <v>1</v>
      </c>
      <c r="AJ1980" s="564">
        <v>1</v>
      </c>
      <c r="AK1980" s="564">
        <v>1</v>
      </c>
    </row>
    <row r="1981" spans="1:37">
      <c r="A1981">
        <v>1977</v>
      </c>
      <c r="B1981" s="564">
        <f t="shared" ca="1" si="186"/>
        <v>20</v>
      </c>
      <c r="C1981" s="564">
        <f t="shared" ca="1" si="181"/>
        <v>400</v>
      </c>
      <c r="D1981" s="564">
        <f t="shared" ca="1" si="184"/>
        <v>20</v>
      </c>
      <c r="E1981" s="564">
        <f t="shared" ca="1" si="182"/>
        <v>0</v>
      </c>
      <c r="F1981" s="564">
        <f t="shared" ca="1" si="185"/>
        <v>1</v>
      </c>
      <c r="G1981" s="564">
        <f t="shared" ca="1" si="183"/>
        <v>1.1130331500757655</v>
      </c>
      <c r="H1981" s="564">
        <v>1</v>
      </c>
      <c r="I1981" s="564">
        <v>1</v>
      </c>
      <c r="J1981" s="564">
        <v>1</v>
      </c>
      <c r="K1981" s="564">
        <v>1</v>
      </c>
      <c r="L1981" s="564">
        <v>1</v>
      </c>
      <c r="M1981" s="564">
        <v>1</v>
      </c>
      <c r="N1981" s="564">
        <v>1</v>
      </c>
      <c r="O1981" s="564">
        <v>1</v>
      </c>
      <c r="P1981" s="564">
        <v>1</v>
      </c>
      <c r="Q1981" s="564">
        <v>1</v>
      </c>
      <c r="R1981" s="564">
        <v>1</v>
      </c>
      <c r="S1981" s="564">
        <v>1</v>
      </c>
      <c r="T1981" s="564">
        <v>1</v>
      </c>
      <c r="U1981" s="564">
        <v>1</v>
      </c>
      <c r="V1981" s="564">
        <v>1</v>
      </c>
      <c r="W1981" s="564">
        <v>1</v>
      </c>
      <c r="X1981" s="564">
        <v>1</v>
      </c>
      <c r="Y1981" s="564">
        <v>1</v>
      </c>
      <c r="Z1981" s="564">
        <v>1</v>
      </c>
      <c r="AA1981" s="564">
        <v>1</v>
      </c>
      <c r="AB1981" s="564">
        <v>1</v>
      </c>
      <c r="AC1981" s="564">
        <v>1</v>
      </c>
      <c r="AD1981" s="564">
        <v>1</v>
      </c>
      <c r="AE1981" s="564">
        <v>1</v>
      </c>
      <c r="AF1981" s="564">
        <v>1</v>
      </c>
      <c r="AG1981" s="564">
        <v>1</v>
      </c>
      <c r="AH1981" s="564">
        <v>1</v>
      </c>
      <c r="AI1981" s="564">
        <v>1</v>
      </c>
      <c r="AJ1981" s="564">
        <v>1</v>
      </c>
      <c r="AK1981" s="564">
        <v>1</v>
      </c>
    </row>
    <row r="1982" spans="1:37">
      <c r="A1982">
        <v>1978</v>
      </c>
      <c r="B1982" s="564">
        <f t="shared" ca="1" si="186"/>
        <v>0</v>
      </c>
      <c r="C1982" s="564">
        <f t="shared" ca="1" si="181"/>
        <v>0</v>
      </c>
      <c r="D1982" s="564">
        <f t="shared" ca="1" si="184"/>
        <v>0</v>
      </c>
      <c r="E1982" s="564">
        <f t="shared" ca="1" si="182"/>
        <v>0</v>
      </c>
      <c r="F1982" s="564">
        <f t="shared" ca="1" si="185"/>
        <v>1</v>
      </c>
      <c r="G1982" s="564">
        <f t="shared" ca="1" si="183"/>
        <v>-3.9073146935911258</v>
      </c>
      <c r="H1982" s="564">
        <v>0</v>
      </c>
      <c r="I1982" s="564">
        <v>0</v>
      </c>
      <c r="J1982" s="564">
        <v>0</v>
      </c>
      <c r="K1982" s="564">
        <v>0</v>
      </c>
      <c r="L1982" s="564">
        <v>0</v>
      </c>
      <c r="M1982" s="564">
        <v>0</v>
      </c>
      <c r="N1982" s="564">
        <v>0</v>
      </c>
      <c r="O1982" s="564">
        <v>0</v>
      </c>
      <c r="P1982" s="564">
        <v>0</v>
      </c>
      <c r="Q1982" s="564">
        <v>0</v>
      </c>
      <c r="R1982" s="564">
        <v>0</v>
      </c>
      <c r="S1982" s="564">
        <v>0</v>
      </c>
      <c r="T1982" s="564">
        <v>0</v>
      </c>
      <c r="U1982" s="564">
        <v>0</v>
      </c>
      <c r="V1982" s="564">
        <v>0</v>
      </c>
      <c r="W1982" s="564">
        <v>0</v>
      </c>
      <c r="X1982" s="564">
        <v>0</v>
      </c>
      <c r="Y1982" s="564">
        <v>0</v>
      </c>
      <c r="Z1982" s="564">
        <v>0</v>
      </c>
      <c r="AA1982" s="564">
        <v>0</v>
      </c>
      <c r="AB1982" s="564">
        <v>0</v>
      </c>
      <c r="AC1982" s="564">
        <v>0</v>
      </c>
      <c r="AD1982" s="564">
        <v>0</v>
      </c>
      <c r="AE1982" s="564">
        <v>0</v>
      </c>
      <c r="AF1982" s="564">
        <v>0</v>
      </c>
      <c r="AG1982" s="564">
        <v>0</v>
      </c>
      <c r="AH1982" s="564">
        <v>0</v>
      </c>
      <c r="AI1982" s="564">
        <v>0</v>
      </c>
      <c r="AJ1982" s="564">
        <v>0</v>
      </c>
      <c r="AK1982" s="564">
        <v>0</v>
      </c>
    </row>
    <row r="1983" spans="1:37">
      <c r="A1983">
        <v>1979</v>
      </c>
      <c r="B1983" s="564">
        <f t="shared" ca="1" si="186"/>
        <v>0</v>
      </c>
      <c r="C1983" s="564">
        <f t="shared" ca="1" si="181"/>
        <v>0</v>
      </c>
      <c r="D1983" s="564">
        <f t="shared" ca="1" si="184"/>
        <v>0</v>
      </c>
      <c r="E1983" s="564">
        <f t="shared" ca="1" si="182"/>
        <v>0</v>
      </c>
      <c r="F1983" s="564">
        <f t="shared" ca="1" si="185"/>
        <v>1</v>
      </c>
      <c r="G1983" s="564">
        <f t="shared" ca="1" si="183"/>
        <v>-7.8327870089533</v>
      </c>
      <c r="H1983" s="564">
        <v>0</v>
      </c>
      <c r="I1983" s="564">
        <v>0</v>
      </c>
      <c r="J1983" s="564">
        <v>0</v>
      </c>
      <c r="K1983" s="564">
        <v>0</v>
      </c>
      <c r="L1983" s="564">
        <v>0</v>
      </c>
      <c r="M1983" s="564">
        <v>0</v>
      </c>
      <c r="N1983" s="564">
        <v>0</v>
      </c>
      <c r="O1983" s="564">
        <v>0</v>
      </c>
      <c r="P1983" s="564">
        <v>0</v>
      </c>
      <c r="Q1983" s="564">
        <v>0</v>
      </c>
      <c r="R1983" s="564">
        <v>0</v>
      </c>
      <c r="S1983" s="564">
        <v>0</v>
      </c>
      <c r="T1983" s="564">
        <v>0</v>
      </c>
      <c r="U1983" s="564">
        <v>0</v>
      </c>
      <c r="V1983" s="564">
        <v>0</v>
      </c>
      <c r="W1983" s="564">
        <v>0</v>
      </c>
      <c r="X1983" s="564">
        <v>0</v>
      </c>
      <c r="Y1983" s="564">
        <v>0</v>
      </c>
      <c r="Z1983" s="564">
        <v>0</v>
      </c>
      <c r="AA1983" s="564">
        <v>0</v>
      </c>
      <c r="AB1983" s="564">
        <v>0</v>
      </c>
      <c r="AC1983" s="564">
        <v>0</v>
      </c>
      <c r="AD1983" s="564">
        <v>0</v>
      </c>
      <c r="AE1983" s="564">
        <v>0</v>
      </c>
      <c r="AF1983" s="564">
        <v>0</v>
      </c>
      <c r="AG1983" s="564">
        <v>0</v>
      </c>
      <c r="AH1983" s="564">
        <v>0</v>
      </c>
      <c r="AI1983" s="564">
        <v>0</v>
      </c>
      <c r="AJ1983" s="564">
        <v>0</v>
      </c>
      <c r="AK1983" s="564">
        <v>0</v>
      </c>
    </row>
    <row r="1984" spans="1:37">
      <c r="A1984">
        <v>1980</v>
      </c>
      <c r="B1984" s="564">
        <f t="shared" ca="1" si="186"/>
        <v>20</v>
      </c>
      <c r="C1984" s="564">
        <f t="shared" ca="1" si="181"/>
        <v>400</v>
      </c>
      <c r="D1984" s="564">
        <f t="shared" ca="1" si="184"/>
        <v>20</v>
      </c>
      <c r="E1984" s="564">
        <f t="shared" ca="1" si="182"/>
        <v>0</v>
      </c>
      <c r="F1984" s="564">
        <f t="shared" ca="1" si="185"/>
        <v>1</v>
      </c>
      <c r="G1984" s="564">
        <f t="shared" ca="1" si="183"/>
        <v>2.946788863808842</v>
      </c>
      <c r="H1984" s="564">
        <v>1</v>
      </c>
      <c r="I1984" s="564">
        <v>1</v>
      </c>
      <c r="J1984" s="564">
        <v>1</v>
      </c>
      <c r="K1984" s="564">
        <v>1</v>
      </c>
      <c r="L1984" s="564">
        <v>1</v>
      </c>
      <c r="M1984" s="564">
        <v>1</v>
      </c>
      <c r="N1984" s="564">
        <v>1</v>
      </c>
      <c r="O1984" s="564">
        <v>1</v>
      </c>
      <c r="P1984" s="564">
        <v>1</v>
      </c>
      <c r="Q1984" s="564">
        <v>1</v>
      </c>
      <c r="R1984" s="564">
        <v>1</v>
      </c>
      <c r="S1984" s="564">
        <v>1</v>
      </c>
      <c r="T1984" s="564">
        <v>1</v>
      </c>
      <c r="U1984" s="564">
        <v>1</v>
      </c>
      <c r="V1984" s="564">
        <v>1</v>
      </c>
      <c r="W1984" s="564">
        <v>1</v>
      </c>
      <c r="X1984" s="564">
        <v>1</v>
      </c>
      <c r="Y1984" s="564">
        <v>1</v>
      </c>
      <c r="Z1984" s="564">
        <v>1</v>
      </c>
      <c r="AA1984" s="564">
        <v>1</v>
      </c>
      <c r="AB1984" s="564">
        <v>1</v>
      </c>
      <c r="AC1984" s="564">
        <v>1</v>
      </c>
      <c r="AD1984" s="564">
        <v>1</v>
      </c>
      <c r="AE1984" s="564">
        <v>1</v>
      </c>
      <c r="AF1984" s="564">
        <v>1</v>
      </c>
      <c r="AG1984" s="564">
        <v>1</v>
      </c>
      <c r="AH1984" s="564">
        <v>1</v>
      </c>
      <c r="AI1984" s="564">
        <v>1</v>
      </c>
      <c r="AJ1984" s="564">
        <v>1</v>
      </c>
      <c r="AK1984" s="564">
        <v>1</v>
      </c>
    </row>
    <row r="1985" spans="1:37">
      <c r="A1985">
        <v>1981</v>
      </c>
      <c r="B1985" s="564">
        <f t="shared" ca="1" si="186"/>
        <v>15</v>
      </c>
      <c r="C1985" s="564">
        <f t="shared" ca="1" si="181"/>
        <v>225</v>
      </c>
      <c r="D1985" s="564">
        <f t="shared" ca="1" si="184"/>
        <v>15</v>
      </c>
      <c r="E1985" s="564">
        <f t="shared" ca="1" si="182"/>
        <v>3.75</v>
      </c>
      <c r="F1985" s="564">
        <f t="shared" ca="1" si="185"/>
        <v>0.60526315789473684</v>
      </c>
      <c r="G1985" s="564">
        <f t="shared" ca="1" si="183"/>
        <v>5.4213772479216882E-2</v>
      </c>
      <c r="H1985" s="564">
        <v>0</v>
      </c>
      <c r="I1985" s="564">
        <v>1</v>
      </c>
      <c r="J1985" s="564">
        <v>1</v>
      </c>
      <c r="K1985" s="564">
        <v>1</v>
      </c>
      <c r="L1985" s="564">
        <v>1</v>
      </c>
      <c r="M1985" s="564">
        <v>1</v>
      </c>
      <c r="N1985" s="564">
        <v>1</v>
      </c>
      <c r="O1985" s="564">
        <v>0</v>
      </c>
      <c r="P1985" s="564">
        <v>1</v>
      </c>
      <c r="Q1985" s="564">
        <v>1</v>
      </c>
      <c r="R1985" s="564">
        <v>1</v>
      </c>
      <c r="S1985" s="564">
        <v>1</v>
      </c>
      <c r="T1985" s="564">
        <v>1</v>
      </c>
      <c r="U1985" s="564">
        <v>1</v>
      </c>
      <c r="V1985" s="564">
        <v>1</v>
      </c>
      <c r="W1985" s="564">
        <v>0</v>
      </c>
      <c r="X1985" s="564">
        <v>0</v>
      </c>
      <c r="Y1985" s="564">
        <v>1</v>
      </c>
      <c r="Z1985" s="564">
        <v>1</v>
      </c>
      <c r="AA1985" s="564">
        <v>0</v>
      </c>
      <c r="AB1985" s="564">
        <v>1</v>
      </c>
      <c r="AC1985" s="564">
        <v>1</v>
      </c>
      <c r="AD1985" s="564">
        <v>1</v>
      </c>
      <c r="AE1985" s="564">
        <v>1</v>
      </c>
      <c r="AF1985" s="564">
        <v>1</v>
      </c>
      <c r="AG1985" s="564">
        <v>1</v>
      </c>
      <c r="AH1985" s="564">
        <v>1</v>
      </c>
      <c r="AI1985" s="564">
        <v>1</v>
      </c>
      <c r="AJ1985" s="564">
        <v>1</v>
      </c>
      <c r="AK1985" s="564">
        <v>1</v>
      </c>
    </row>
    <row r="1986" spans="1:37">
      <c r="A1986">
        <v>1982</v>
      </c>
      <c r="B1986" s="564">
        <f t="shared" ca="1" si="186"/>
        <v>0</v>
      </c>
      <c r="C1986" s="564">
        <f t="shared" ca="1" si="181"/>
        <v>0</v>
      </c>
      <c r="D1986" s="564">
        <f t="shared" ca="1" si="184"/>
        <v>0</v>
      </c>
      <c r="E1986" s="564">
        <f t="shared" ca="1" si="182"/>
        <v>0</v>
      </c>
      <c r="F1986" s="564">
        <f t="shared" ca="1" si="185"/>
        <v>1</v>
      </c>
      <c r="G1986" s="564">
        <f t="shared" ca="1" si="183"/>
        <v>5.1567683771237327</v>
      </c>
      <c r="H1986" s="564">
        <v>0</v>
      </c>
      <c r="I1986" s="564">
        <v>0</v>
      </c>
      <c r="J1986" s="564">
        <v>0</v>
      </c>
      <c r="K1986" s="564">
        <v>0</v>
      </c>
      <c r="L1986" s="564">
        <v>0</v>
      </c>
      <c r="M1986" s="564">
        <v>0</v>
      </c>
      <c r="N1986" s="564">
        <v>0</v>
      </c>
      <c r="O1986" s="564">
        <v>0</v>
      </c>
      <c r="P1986" s="564">
        <v>0</v>
      </c>
      <c r="Q1986" s="564">
        <v>0</v>
      </c>
      <c r="R1986" s="564">
        <v>0</v>
      </c>
      <c r="S1986" s="564">
        <v>0</v>
      </c>
      <c r="T1986" s="564">
        <v>0</v>
      </c>
      <c r="U1986" s="564">
        <v>0</v>
      </c>
      <c r="V1986" s="564">
        <v>0</v>
      </c>
      <c r="W1986" s="564">
        <v>0</v>
      </c>
      <c r="X1986" s="564">
        <v>0</v>
      </c>
      <c r="Y1986" s="564">
        <v>0</v>
      </c>
      <c r="Z1986" s="564">
        <v>0</v>
      </c>
      <c r="AA1986" s="564">
        <v>0</v>
      </c>
      <c r="AB1986" s="564">
        <v>0</v>
      </c>
      <c r="AC1986" s="564">
        <v>0</v>
      </c>
      <c r="AD1986" s="564">
        <v>0</v>
      </c>
      <c r="AE1986" s="564">
        <v>0</v>
      </c>
      <c r="AF1986" s="564">
        <v>0</v>
      </c>
      <c r="AG1986" s="564">
        <v>0</v>
      </c>
      <c r="AH1986" s="564">
        <v>0</v>
      </c>
      <c r="AI1986" s="564">
        <v>0</v>
      </c>
      <c r="AJ1986" s="564">
        <v>0</v>
      </c>
      <c r="AK1986" s="564">
        <v>0</v>
      </c>
    </row>
    <row r="1987" spans="1:37">
      <c r="A1987">
        <v>1983</v>
      </c>
      <c r="B1987" s="564">
        <f t="shared" ca="1" si="186"/>
        <v>0</v>
      </c>
      <c r="C1987" s="564">
        <f t="shared" ca="1" si="181"/>
        <v>0</v>
      </c>
      <c r="D1987" s="564">
        <f t="shared" ca="1" si="184"/>
        <v>0</v>
      </c>
      <c r="E1987" s="564">
        <f t="shared" ca="1" si="182"/>
        <v>0</v>
      </c>
      <c r="F1987" s="564">
        <f t="shared" ca="1" si="185"/>
        <v>1</v>
      </c>
      <c r="G1987" s="564">
        <f t="shared" ca="1" si="183"/>
        <v>5.533449963876194</v>
      </c>
      <c r="H1987" s="564">
        <v>0</v>
      </c>
      <c r="I1987" s="564">
        <v>0</v>
      </c>
      <c r="J1987" s="564">
        <v>0</v>
      </c>
      <c r="K1987" s="564">
        <v>0</v>
      </c>
      <c r="L1987" s="564">
        <v>0</v>
      </c>
      <c r="M1987" s="564">
        <v>0</v>
      </c>
      <c r="N1987" s="564">
        <v>0</v>
      </c>
      <c r="O1987" s="564">
        <v>0</v>
      </c>
      <c r="P1987" s="564">
        <v>0</v>
      </c>
      <c r="Q1987" s="564">
        <v>0</v>
      </c>
      <c r="R1987" s="564">
        <v>0</v>
      </c>
      <c r="S1987" s="564">
        <v>0</v>
      </c>
      <c r="T1987" s="564">
        <v>0</v>
      </c>
      <c r="U1987" s="564">
        <v>0</v>
      </c>
      <c r="V1987" s="564">
        <v>0</v>
      </c>
      <c r="W1987" s="564">
        <v>0</v>
      </c>
      <c r="X1987" s="564">
        <v>0</v>
      </c>
      <c r="Y1987" s="564">
        <v>0</v>
      </c>
      <c r="Z1987" s="564">
        <v>0</v>
      </c>
      <c r="AA1987" s="564">
        <v>0</v>
      </c>
      <c r="AB1987" s="564">
        <v>0</v>
      </c>
      <c r="AC1987" s="564">
        <v>0</v>
      </c>
      <c r="AD1987" s="564">
        <v>0</v>
      </c>
      <c r="AE1987" s="564">
        <v>0</v>
      </c>
      <c r="AF1987" s="564">
        <v>0</v>
      </c>
      <c r="AG1987" s="564">
        <v>0</v>
      </c>
      <c r="AH1987" s="564">
        <v>0</v>
      </c>
      <c r="AI1987" s="564">
        <v>0</v>
      </c>
      <c r="AJ1987" s="564">
        <v>0</v>
      </c>
      <c r="AK1987" s="564">
        <v>0</v>
      </c>
    </row>
    <row r="1988" spans="1:37">
      <c r="A1988">
        <v>1984</v>
      </c>
      <c r="B1988" s="564">
        <f t="shared" ca="1" si="186"/>
        <v>0</v>
      </c>
      <c r="C1988" s="564">
        <f t="shared" ca="1" si="181"/>
        <v>0</v>
      </c>
      <c r="D1988" s="564">
        <f t="shared" ca="1" si="184"/>
        <v>0</v>
      </c>
      <c r="E1988" s="564">
        <f t="shared" ca="1" si="182"/>
        <v>0</v>
      </c>
      <c r="F1988" s="564">
        <f t="shared" ca="1" si="185"/>
        <v>1</v>
      </c>
      <c r="G1988" s="564">
        <f t="shared" ca="1" si="183"/>
        <v>-4.6167255168198782</v>
      </c>
      <c r="H1988" s="564">
        <v>0</v>
      </c>
      <c r="I1988" s="564">
        <v>0</v>
      </c>
      <c r="J1988" s="564">
        <v>0</v>
      </c>
      <c r="K1988" s="564">
        <v>0</v>
      </c>
      <c r="L1988" s="564">
        <v>0</v>
      </c>
      <c r="M1988" s="564">
        <v>0</v>
      </c>
      <c r="N1988" s="564">
        <v>0</v>
      </c>
      <c r="O1988" s="564">
        <v>0</v>
      </c>
      <c r="P1988" s="564">
        <v>0</v>
      </c>
      <c r="Q1988" s="564">
        <v>0</v>
      </c>
      <c r="R1988" s="564">
        <v>0</v>
      </c>
      <c r="S1988" s="564">
        <v>0</v>
      </c>
      <c r="T1988" s="564">
        <v>0</v>
      </c>
      <c r="U1988" s="564">
        <v>0</v>
      </c>
      <c r="V1988" s="564">
        <v>0</v>
      </c>
      <c r="W1988" s="564">
        <v>0</v>
      </c>
      <c r="X1988" s="564">
        <v>0</v>
      </c>
      <c r="Y1988" s="564">
        <v>0</v>
      </c>
      <c r="Z1988" s="564">
        <v>0</v>
      </c>
      <c r="AA1988" s="564">
        <v>0</v>
      </c>
      <c r="AB1988" s="564">
        <v>0</v>
      </c>
      <c r="AC1988" s="564">
        <v>0</v>
      </c>
      <c r="AD1988" s="564">
        <v>0</v>
      </c>
      <c r="AE1988" s="564">
        <v>0</v>
      </c>
      <c r="AF1988" s="564">
        <v>0</v>
      </c>
      <c r="AG1988" s="564">
        <v>0</v>
      </c>
      <c r="AH1988" s="564">
        <v>0</v>
      </c>
      <c r="AI1988" s="564">
        <v>0</v>
      </c>
      <c r="AJ1988" s="564">
        <v>0</v>
      </c>
      <c r="AK1988" s="564">
        <v>0</v>
      </c>
    </row>
    <row r="1989" spans="1:37">
      <c r="A1989">
        <v>1985</v>
      </c>
      <c r="B1989" s="564">
        <f t="shared" ca="1" si="186"/>
        <v>6</v>
      </c>
      <c r="C1989" s="564">
        <f t="shared" ref="C1989:C2052" ca="1" si="187">B1989^2</f>
        <v>36</v>
      </c>
      <c r="D1989" s="564">
        <f t="shared" ca="1" si="184"/>
        <v>6</v>
      </c>
      <c r="E1989" s="564">
        <f t="shared" ref="E1989:E2052" ca="1" si="188">D1989-((B1989^2)/H$1)</f>
        <v>4.2</v>
      </c>
      <c r="F1989" s="564">
        <f t="shared" ca="1" si="185"/>
        <v>0.55789473684210522</v>
      </c>
      <c r="G1989" s="564">
        <f t="shared" ref="G1989:G2052" ca="1" si="189">I$2+NORMSINV(RAND())*K$2</f>
        <v>-3.6948843694800613</v>
      </c>
      <c r="H1989" s="564">
        <v>0</v>
      </c>
      <c r="I1989" s="564">
        <v>0</v>
      </c>
      <c r="J1989" s="564">
        <v>0</v>
      </c>
      <c r="K1989" s="564">
        <v>1</v>
      </c>
      <c r="L1989" s="564">
        <v>1</v>
      </c>
      <c r="M1989" s="564">
        <v>0</v>
      </c>
      <c r="N1989" s="564">
        <v>0</v>
      </c>
      <c r="O1989" s="564">
        <v>1</v>
      </c>
      <c r="P1989" s="564">
        <v>0</v>
      </c>
      <c r="Q1989" s="564">
        <v>0</v>
      </c>
      <c r="R1989" s="564">
        <v>1</v>
      </c>
      <c r="S1989" s="564">
        <v>1</v>
      </c>
      <c r="T1989" s="564">
        <v>0</v>
      </c>
      <c r="U1989" s="564">
        <v>0</v>
      </c>
      <c r="V1989" s="564">
        <v>0</v>
      </c>
      <c r="W1989" s="564">
        <v>0</v>
      </c>
      <c r="X1989" s="564">
        <v>0</v>
      </c>
      <c r="Y1989" s="564">
        <v>1</v>
      </c>
      <c r="Z1989" s="564">
        <v>0</v>
      </c>
      <c r="AA1989" s="564">
        <v>0</v>
      </c>
      <c r="AB1989" s="564">
        <v>0</v>
      </c>
      <c r="AC1989" s="564">
        <v>0</v>
      </c>
      <c r="AD1989" s="564">
        <v>0</v>
      </c>
      <c r="AE1989" s="564">
        <v>1</v>
      </c>
      <c r="AF1989" s="564">
        <v>0</v>
      </c>
      <c r="AG1989" s="564">
        <v>0</v>
      </c>
      <c r="AH1989" s="564">
        <v>0</v>
      </c>
      <c r="AI1989" s="564">
        <v>0</v>
      </c>
      <c r="AJ1989" s="564">
        <v>1</v>
      </c>
      <c r="AK1989" s="564">
        <v>0</v>
      </c>
    </row>
    <row r="1990" spans="1:37">
      <c r="A1990">
        <v>1986</v>
      </c>
      <c r="B1990" s="564">
        <f t="shared" ca="1" si="186"/>
        <v>20</v>
      </c>
      <c r="C1990" s="564">
        <f t="shared" ca="1" si="187"/>
        <v>400</v>
      </c>
      <c r="D1990" s="564">
        <f t="shared" ref="D1990:D2053" ca="1" si="190">B1990</f>
        <v>20</v>
      </c>
      <c r="E1990" s="564">
        <f t="shared" ca="1" si="188"/>
        <v>0</v>
      </c>
      <c r="F1990" s="564">
        <f t="shared" ref="F1990:F2053" ca="1" si="191">1-(2*B1990*(H$1-B1990)/(H$1*(H$1-1)))</f>
        <v>1</v>
      </c>
      <c r="G1990" s="564">
        <f t="shared" ca="1" si="189"/>
        <v>2.9578670578419382</v>
      </c>
      <c r="H1990" s="564">
        <v>1</v>
      </c>
      <c r="I1990" s="564">
        <v>1</v>
      </c>
      <c r="J1990" s="564">
        <v>1</v>
      </c>
      <c r="K1990" s="564">
        <v>1</v>
      </c>
      <c r="L1990" s="564">
        <v>1</v>
      </c>
      <c r="M1990" s="564">
        <v>1</v>
      </c>
      <c r="N1990" s="564">
        <v>1</v>
      </c>
      <c r="O1990" s="564">
        <v>1</v>
      </c>
      <c r="P1990" s="564">
        <v>1</v>
      </c>
      <c r="Q1990" s="564">
        <v>1</v>
      </c>
      <c r="R1990" s="564">
        <v>1</v>
      </c>
      <c r="S1990" s="564">
        <v>1</v>
      </c>
      <c r="T1990" s="564">
        <v>1</v>
      </c>
      <c r="U1990" s="564">
        <v>1</v>
      </c>
      <c r="V1990" s="564">
        <v>1</v>
      </c>
      <c r="W1990" s="564">
        <v>1</v>
      </c>
      <c r="X1990" s="564">
        <v>1</v>
      </c>
      <c r="Y1990" s="564">
        <v>1</v>
      </c>
      <c r="Z1990" s="564">
        <v>1</v>
      </c>
      <c r="AA1990" s="564">
        <v>1</v>
      </c>
      <c r="AB1990" s="564">
        <v>1</v>
      </c>
      <c r="AC1990" s="564">
        <v>1</v>
      </c>
      <c r="AD1990" s="564">
        <v>1</v>
      </c>
      <c r="AE1990" s="564">
        <v>1</v>
      </c>
      <c r="AF1990" s="564">
        <v>1</v>
      </c>
      <c r="AG1990" s="564">
        <v>1</v>
      </c>
      <c r="AH1990" s="564">
        <v>1</v>
      </c>
      <c r="AI1990" s="564">
        <v>1</v>
      </c>
      <c r="AJ1990" s="564">
        <v>1</v>
      </c>
      <c r="AK1990" s="564">
        <v>1</v>
      </c>
    </row>
    <row r="1991" spans="1:37">
      <c r="A1991">
        <v>1987</v>
      </c>
      <c r="B1991" s="564">
        <f t="shared" ref="B1991:B2054" ca="1" si="192">SUM(INDIRECT("H"&amp;A1991+4&amp;":"&amp;HLOOKUP(H$1,$AA$1:$BD$2,2,0)&amp;A1991+4))</f>
        <v>0</v>
      </c>
      <c r="C1991" s="564">
        <f t="shared" ca="1" si="187"/>
        <v>0</v>
      </c>
      <c r="D1991" s="564">
        <f t="shared" ca="1" si="190"/>
        <v>0</v>
      </c>
      <c r="E1991" s="564">
        <f t="shared" ca="1" si="188"/>
        <v>0</v>
      </c>
      <c r="F1991" s="564">
        <f t="shared" ca="1" si="191"/>
        <v>1</v>
      </c>
      <c r="G1991" s="564">
        <f t="shared" ca="1" si="189"/>
        <v>3.7411324879972803</v>
      </c>
      <c r="H1991" s="564">
        <v>0</v>
      </c>
      <c r="I1991" s="564">
        <v>0</v>
      </c>
      <c r="J1991" s="564">
        <v>0</v>
      </c>
      <c r="K1991" s="564">
        <v>0</v>
      </c>
      <c r="L1991" s="564">
        <v>0</v>
      </c>
      <c r="M1991" s="564">
        <v>0</v>
      </c>
      <c r="N1991" s="564">
        <v>0</v>
      </c>
      <c r="O1991" s="564">
        <v>0</v>
      </c>
      <c r="P1991" s="564">
        <v>0</v>
      </c>
      <c r="Q1991" s="564">
        <v>0</v>
      </c>
      <c r="R1991" s="564">
        <v>0</v>
      </c>
      <c r="S1991" s="564">
        <v>0</v>
      </c>
      <c r="T1991" s="564">
        <v>0</v>
      </c>
      <c r="U1991" s="564">
        <v>0</v>
      </c>
      <c r="V1991" s="564">
        <v>0</v>
      </c>
      <c r="W1991" s="564">
        <v>0</v>
      </c>
      <c r="X1991" s="564">
        <v>0</v>
      </c>
      <c r="Y1991" s="564">
        <v>0</v>
      </c>
      <c r="Z1991" s="564">
        <v>0</v>
      </c>
      <c r="AA1991" s="564">
        <v>0</v>
      </c>
      <c r="AB1991" s="564">
        <v>0</v>
      </c>
      <c r="AC1991" s="564">
        <v>0</v>
      </c>
      <c r="AD1991" s="564">
        <v>0</v>
      </c>
      <c r="AE1991" s="564">
        <v>0</v>
      </c>
      <c r="AF1991" s="564">
        <v>0</v>
      </c>
      <c r="AG1991" s="564">
        <v>0</v>
      </c>
      <c r="AH1991" s="564">
        <v>0</v>
      </c>
      <c r="AI1991" s="564">
        <v>0</v>
      </c>
      <c r="AJ1991" s="564">
        <v>0</v>
      </c>
      <c r="AK1991" s="564">
        <v>0</v>
      </c>
    </row>
    <row r="1992" spans="1:37">
      <c r="A1992">
        <v>1988</v>
      </c>
      <c r="B1992" s="564">
        <f t="shared" ca="1" si="192"/>
        <v>0</v>
      </c>
      <c r="C1992" s="564">
        <f t="shared" ca="1" si="187"/>
        <v>0</v>
      </c>
      <c r="D1992" s="564">
        <f t="shared" ca="1" si="190"/>
        <v>0</v>
      </c>
      <c r="E1992" s="564">
        <f t="shared" ca="1" si="188"/>
        <v>0</v>
      </c>
      <c r="F1992" s="564">
        <f t="shared" ca="1" si="191"/>
        <v>1</v>
      </c>
      <c r="G1992" s="564">
        <f t="shared" ca="1" si="189"/>
        <v>0.47114420957412373</v>
      </c>
      <c r="H1992" s="564">
        <v>0</v>
      </c>
      <c r="I1992" s="564">
        <v>0</v>
      </c>
      <c r="J1992" s="564">
        <v>0</v>
      </c>
      <c r="K1992" s="564">
        <v>0</v>
      </c>
      <c r="L1992" s="564">
        <v>0</v>
      </c>
      <c r="M1992" s="564">
        <v>0</v>
      </c>
      <c r="N1992" s="564">
        <v>0</v>
      </c>
      <c r="O1992" s="564">
        <v>0</v>
      </c>
      <c r="P1992" s="564">
        <v>0</v>
      </c>
      <c r="Q1992" s="564">
        <v>0</v>
      </c>
      <c r="R1992" s="564">
        <v>0</v>
      </c>
      <c r="S1992" s="564">
        <v>0</v>
      </c>
      <c r="T1992" s="564">
        <v>0</v>
      </c>
      <c r="U1992" s="564">
        <v>0</v>
      </c>
      <c r="V1992" s="564">
        <v>0</v>
      </c>
      <c r="W1992" s="564">
        <v>0</v>
      </c>
      <c r="X1992" s="564">
        <v>0</v>
      </c>
      <c r="Y1992" s="564">
        <v>0</v>
      </c>
      <c r="Z1992" s="564">
        <v>0</v>
      </c>
      <c r="AA1992" s="564">
        <v>0</v>
      </c>
      <c r="AB1992" s="564">
        <v>0</v>
      </c>
      <c r="AC1992" s="564">
        <v>0</v>
      </c>
      <c r="AD1992" s="564">
        <v>0</v>
      </c>
      <c r="AE1992" s="564">
        <v>0</v>
      </c>
      <c r="AF1992" s="564">
        <v>0</v>
      </c>
      <c r="AG1992" s="564">
        <v>0</v>
      </c>
      <c r="AH1992" s="564">
        <v>0</v>
      </c>
      <c r="AI1992" s="564">
        <v>0</v>
      </c>
      <c r="AJ1992" s="564">
        <v>0</v>
      </c>
      <c r="AK1992" s="564">
        <v>0</v>
      </c>
    </row>
    <row r="1993" spans="1:37">
      <c r="A1993">
        <v>1989</v>
      </c>
      <c r="B1993" s="564">
        <f t="shared" ca="1" si="192"/>
        <v>0</v>
      </c>
      <c r="C1993" s="564">
        <f t="shared" ca="1" si="187"/>
        <v>0</v>
      </c>
      <c r="D1993" s="564">
        <f t="shared" ca="1" si="190"/>
        <v>0</v>
      </c>
      <c r="E1993" s="564">
        <f t="shared" ca="1" si="188"/>
        <v>0</v>
      </c>
      <c r="F1993" s="564">
        <f t="shared" ca="1" si="191"/>
        <v>1</v>
      </c>
      <c r="G1993" s="564">
        <f t="shared" ca="1" si="189"/>
        <v>3.4319336483665799</v>
      </c>
      <c r="H1993" s="564">
        <v>0</v>
      </c>
      <c r="I1993" s="564">
        <v>0</v>
      </c>
      <c r="J1993" s="564">
        <v>0</v>
      </c>
      <c r="K1993" s="564">
        <v>0</v>
      </c>
      <c r="L1993" s="564">
        <v>0</v>
      </c>
      <c r="M1993" s="564">
        <v>0</v>
      </c>
      <c r="N1993" s="564">
        <v>0</v>
      </c>
      <c r="O1993" s="564">
        <v>0</v>
      </c>
      <c r="P1993" s="564">
        <v>0</v>
      </c>
      <c r="Q1993" s="564">
        <v>0</v>
      </c>
      <c r="R1993" s="564">
        <v>0</v>
      </c>
      <c r="S1993" s="564">
        <v>0</v>
      </c>
      <c r="T1993" s="564">
        <v>0</v>
      </c>
      <c r="U1993" s="564">
        <v>0</v>
      </c>
      <c r="V1993" s="564">
        <v>0</v>
      </c>
      <c r="W1993" s="564">
        <v>0</v>
      </c>
      <c r="X1993" s="564">
        <v>0</v>
      </c>
      <c r="Y1993" s="564">
        <v>0</v>
      </c>
      <c r="Z1993" s="564">
        <v>0</v>
      </c>
      <c r="AA1993" s="564">
        <v>0</v>
      </c>
      <c r="AB1993" s="564">
        <v>0</v>
      </c>
      <c r="AC1993" s="564">
        <v>0</v>
      </c>
      <c r="AD1993" s="564">
        <v>0</v>
      </c>
      <c r="AE1993" s="564">
        <v>0</v>
      </c>
      <c r="AF1993" s="564">
        <v>0</v>
      </c>
      <c r="AG1993" s="564">
        <v>0</v>
      </c>
      <c r="AH1993" s="564">
        <v>0</v>
      </c>
      <c r="AI1993" s="564">
        <v>0</v>
      </c>
      <c r="AJ1993" s="564">
        <v>0</v>
      </c>
      <c r="AK1993" s="564">
        <v>0</v>
      </c>
    </row>
    <row r="1994" spans="1:37">
      <c r="A1994">
        <v>1990</v>
      </c>
      <c r="B1994" s="564">
        <f t="shared" ca="1" si="192"/>
        <v>20</v>
      </c>
      <c r="C1994" s="564">
        <f t="shared" ca="1" si="187"/>
        <v>400</v>
      </c>
      <c r="D1994" s="564">
        <f t="shared" ca="1" si="190"/>
        <v>20</v>
      </c>
      <c r="E1994" s="564">
        <f t="shared" ca="1" si="188"/>
        <v>0</v>
      </c>
      <c r="F1994" s="564">
        <f t="shared" ca="1" si="191"/>
        <v>1</v>
      </c>
      <c r="G1994" s="564">
        <f t="shared" ca="1" si="189"/>
        <v>4.5693172059146381</v>
      </c>
      <c r="H1994" s="564">
        <v>1</v>
      </c>
      <c r="I1994" s="564">
        <v>1</v>
      </c>
      <c r="J1994" s="564">
        <v>1</v>
      </c>
      <c r="K1994" s="564">
        <v>1</v>
      </c>
      <c r="L1994" s="564">
        <v>1</v>
      </c>
      <c r="M1994" s="564">
        <v>1</v>
      </c>
      <c r="N1994" s="564">
        <v>1</v>
      </c>
      <c r="O1994" s="564">
        <v>1</v>
      </c>
      <c r="P1994" s="564">
        <v>1</v>
      </c>
      <c r="Q1994" s="564">
        <v>1</v>
      </c>
      <c r="R1994" s="564">
        <v>1</v>
      </c>
      <c r="S1994" s="564">
        <v>1</v>
      </c>
      <c r="T1994" s="564">
        <v>1</v>
      </c>
      <c r="U1994" s="564">
        <v>1</v>
      </c>
      <c r="V1994" s="564">
        <v>1</v>
      </c>
      <c r="W1994" s="564">
        <v>1</v>
      </c>
      <c r="X1994" s="564">
        <v>1</v>
      </c>
      <c r="Y1994" s="564">
        <v>1</v>
      </c>
      <c r="Z1994" s="564">
        <v>1</v>
      </c>
      <c r="AA1994" s="564">
        <v>1</v>
      </c>
      <c r="AB1994" s="564">
        <v>1</v>
      </c>
      <c r="AC1994" s="564">
        <v>1</v>
      </c>
      <c r="AD1994" s="564">
        <v>1</v>
      </c>
      <c r="AE1994" s="564">
        <v>1</v>
      </c>
      <c r="AF1994" s="564">
        <v>1</v>
      </c>
      <c r="AG1994" s="564">
        <v>1</v>
      </c>
      <c r="AH1994" s="564">
        <v>1</v>
      </c>
      <c r="AI1994" s="564">
        <v>1</v>
      </c>
      <c r="AJ1994" s="564">
        <v>1</v>
      </c>
      <c r="AK1994" s="564">
        <v>1</v>
      </c>
    </row>
    <row r="1995" spans="1:37">
      <c r="A1995">
        <v>1991</v>
      </c>
      <c r="B1995" s="564">
        <f t="shared" ca="1" si="192"/>
        <v>0</v>
      </c>
      <c r="C1995" s="564">
        <f t="shared" ca="1" si="187"/>
        <v>0</v>
      </c>
      <c r="D1995" s="564">
        <f t="shared" ca="1" si="190"/>
        <v>0</v>
      </c>
      <c r="E1995" s="564">
        <f t="shared" ca="1" si="188"/>
        <v>0</v>
      </c>
      <c r="F1995" s="564">
        <f t="shared" ca="1" si="191"/>
        <v>1</v>
      </c>
      <c r="G1995" s="564">
        <f t="shared" ca="1" si="189"/>
        <v>-0.37149069459651263</v>
      </c>
      <c r="H1995" s="564">
        <v>0</v>
      </c>
      <c r="I1995" s="564">
        <v>0</v>
      </c>
      <c r="J1995" s="564">
        <v>0</v>
      </c>
      <c r="K1995" s="564">
        <v>0</v>
      </c>
      <c r="L1995" s="564">
        <v>0</v>
      </c>
      <c r="M1995" s="564">
        <v>0</v>
      </c>
      <c r="N1995" s="564">
        <v>0</v>
      </c>
      <c r="O1995" s="564">
        <v>0</v>
      </c>
      <c r="P1995" s="564">
        <v>0</v>
      </c>
      <c r="Q1995" s="564">
        <v>0</v>
      </c>
      <c r="R1995" s="564">
        <v>0</v>
      </c>
      <c r="S1995" s="564">
        <v>0</v>
      </c>
      <c r="T1995" s="564">
        <v>0</v>
      </c>
      <c r="U1995" s="564">
        <v>0</v>
      </c>
      <c r="V1995" s="564">
        <v>0</v>
      </c>
      <c r="W1995" s="564">
        <v>0</v>
      </c>
      <c r="X1995" s="564">
        <v>0</v>
      </c>
      <c r="Y1995" s="564">
        <v>0</v>
      </c>
      <c r="Z1995" s="564">
        <v>0</v>
      </c>
      <c r="AA1995" s="564">
        <v>0</v>
      </c>
      <c r="AB1995" s="564">
        <v>0</v>
      </c>
      <c r="AC1995" s="564">
        <v>0</v>
      </c>
      <c r="AD1995" s="564">
        <v>0</v>
      </c>
      <c r="AE1995" s="564">
        <v>0</v>
      </c>
      <c r="AF1995" s="564">
        <v>0</v>
      </c>
      <c r="AG1995" s="564">
        <v>0</v>
      </c>
      <c r="AH1995" s="564">
        <v>0</v>
      </c>
      <c r="AI1995" s="564">
        <v>0</v>
      </c>
      <c r="AJ1995" s="564">
        <v>0</v>
      </c>
      <c r="AK1995" s="564">
        <v>0</v>
      </c>
    </row>
    <row r="1996" spans="1:37">
      <c r="A1996">
        <v>1992</v>
      </c>
      <c r="B1996" s="564">
        <f t="shared" ca="1" si="192"/>
        <v>0</v>
      </c>
      <c r="C1996" s="564">
        <f t="shared" ca="1" si="187"/>
        <v>0</v>
      </c>
      <c r="D1996" s="564">
        <f t="shared" ca="1" si="190"/>
        <v>0</v>
      </c>
      <c r="E1996" s="564">
        <f t="shared" ca="1" si="188"/>
        <v>0</v>
      </c>
      <c r="F1996" s="564">
        <f t="shared" ca="1" si="191"/>
        <v>1</v>
      </c>
      <c r="G1996" s="564">
        <f t="shared" ca="1" si="189"/>
        <v>2.4720700281811707</v>
      </c>
      <c r="H1996" s="564">
        <v>0</v>
      </c>
      <c r="I1996" s="564">
        <v>0</v>
      </c>
      <c r="J1996" s="564">
        <v>0</v>
      </c>
      <c r="K1996" s="564">
        <v>0</v>
      </c>
      <c r="L1996" s="564">
        <v>0</v>
      </c>
      <c r="M1996" s="564">
        <v>0</v>
      </c>
      <c r="N1996" s="564">
        <v>0</v>
      </c>
      <c r="O1996" s="564">
        <v>0</v>
      </c>
      <c r="P1996" s="564">
        <v>0</v>
      </c>
      <c r="Q1996" s="564">
        <v>0</v>
      </c>
      <c r="R1996" s="564">
        <v>0</v>
      </c>
      <c r="S1996" s="564">
        <v>0</v>
      </c>
      <c r="T1996" s="564">
        <v>0</v>
      </c>
      <c r="U1996" s="564">
        <v>0</v>
      </c>
      <c r="V1996" s="564">
        <v>0</v>
      </c>
      <c r="W1996" s="564">
        <v>0</v>
      </c>
      <c r="X1996" s="564">
        <v>0</v>
      </c>
      <c r="Y1996" s="564">
        <v>0</v>
      </c>
      <c r="Z1996" s="564">
        <v>0</v>
      </c>
      <c r="AA1996" s="564">
        <v>0</v>
      </c>
      <c r="AB1996" s="564">
        <v>0</v>
      </c>
      <c r="AC1996" s="564">
        <v>0</v>
      </c>
      <c r="AD1996" s="564">
        <v>0</v>
      </c>
      <c r="AE1996" s="564">
        <v>0</v>
      </c>
      <c r="AF1996" s="564">
        <v>0</v>
      </c>
      <c r="AG1996" s="564">
        <v>0</v>
      </c>
      <c r="AH1996" s="564">
        <v>0</v>
      </c>
      <c r="AI1996" s="564">
        <v>0</v>
      </c>
      <c r="AJ1996" s="564">
        <v>0</v>
      </c>
      <c r="AK1996" s="564">
        <v>0</v>
      </c>
    </row>
    <row r="1997" spans="1:37">
      <c r="A1997">
        <v>1993</v>
      </c>
      <c r="B1997" s="564">
        <f t="shared" ca="1" si="192"/>
        <v>0</v>
      </c>
      <c r="C1997" s="564">
        <f t="shared" ca="1" si="187"/>
        <v>0</v>
      </c>
      <c r="D1997" s="564">
        <f t="shared" ca="1" si="190"/>
        <v>0</v>
      </c>
      <c r="E1997" s="564">
        <f t="shared" ca="1" si="188"/>
        <v>0</v>
      </c>
      <c r="F1997" s="564">
        <f t="shared" ca="1" si="191"/>
        <v>1</v>
      </c>
      <c r="G1997" s="564">
        <f t="shared" ca="1" si="189"/>
        <v>-1.2382778658068974</v>
      </c>
      <c r="H1997" s="564">
        <v>0</v>
      </c>
      <c r="I1997" s="564">
        <v>0</v>
      </c>
      <c r="J1997" s="564">
        <v>0</v>
      </c>
      <c r="K1997" s="564">
        <v>0</v>
      </c>
      <c r="L1997" s="564">
        <v>0</v>
      </c>
      <c r="M1997" s="564">
        <v>0</v>
      </c>
      <c r="N1997" s="564">
        <v>0</v>
      </c>
      <c r="O1997" s="564">
        <v>0</v>
      </c>
      <c r="P1997" s="564">
        <v>0</v>
      </c>
      <c r="Q1997" s="564">
        <v>0</v>
      </c>
      <c r="R1997" s="564">
        <v>0</v>
      </c>
      <c r="S1997" s="564">
        <v>0</v>
      </c>
      <c r="T1997" s="564">
        <v>0</v>
      </c>
      <c r="U1997" s="564">
        <v>0</v>
      </c>
      <c r="V1997" s="564">
        <v>0</v>
      </c>
      <c r="W1997" s="564">
        <v>0</v>
      </c>
      <c r="X1997" s="564">
        <v>0</v>
      </c>
      <c r="Y1997" s="564">
        <v>0</v>
      </c>
      <c r="Z1997" s="564">
        <v>0</v>
      </c>
      <c r="AA1997" s="564">
        <v>0</v>
      </c>
      <c r="AB1997" s="564">
        <v>0</v>
      </c>
      <c r="AC1997" s="564">
        <v>0</v>
      </c>
      <c r="AD1997" s="564">
        <v>0</v>
      </c>
      <c r="AE1997" s="564">
        <v>0</v>
      </c>
      <c r="AF1997" s="564">
        <v>0</v>
      </c>
      <c r="AG1997" s="564">
        <v>0</v>
      </c>
      <c r="AH1997" s="564">
        <v>0</v>
      </c>
      <c r="AI1997" s="564">
        <v>0</v>
      </c>
      <c r="AJ1997" s="564">
        <v>0</v>
      </c>
      <c r="AK1997" s="564">
        <v>0</v>
      </c>
    </row>
    <row r="1998" spans="1:37">
      <c r="A1998">
        <v>1994</v>
      </c>
      <c r="B1998" s="564">
        <f t="shared" ca="1" si="192"/>
        <v>20</v>
      </c>
      <c r="C1998" s="564">
        <f t="shared" ca="1" si="187"/>
        <v>400</v>
      </c>
      <c r="D1998" s="564">
        <f t="shared" ca="1" si="190"/>
        <v>20</v>
      </c>
      <c r="E1998" s="564">
        <f t="shared" ca="1" si="188"/>
        <v>0</v>
      </c>
      <c r="F1998" s="564">
        <f t="shared" ca="1" si="191"/>
        <v>1</v>
      </c>
      <c r="G1998" s="564">
        <f t="shared" ca="1" si="189"/>
        <v>9.4257930631926818</v>
      </c>
      <c r="H1998" s="564">
        <v>1</v>
      </c>
      <c r="I1998" s="564">
        <v>1</v>
      </c>
      <c r="J1998" s="564">
        <v>1</v>
      </c>
      <c r="K1998" s="564">
        <v>1</v>
      </c>
      <c r="L1998" s="564">
        <v>1</v>
      </c>
      <c r="M1998" s="564">
        <v>1</v>
      </c>
      <c r="N1998" s="564">
        <v>1</v>
      </c>
      <c r="O1998" s="564">
        <v>1</v>
      </c>
      <c r="P1998" s="564">
        <v>1</v>
      </c>
      <c r="Q1998" s="564">
        <v>1</v>
      </c>
      <c r="R1998" s="564">
        <v>1</v>
      </c>
      <c r="S1998" s="564">
        <v>1</v>
      </c>
      <c r="T1998" s="564">
        <v>1</v>
      </c>
      <c r="U1998" s="564">
        <v>1</v>
      </c>
      <c r="V1998" s="564">
        <v>1</v>
      </c>
      <c r="W1998" s="564">
        <v>1</v>
      </c>
      <c r="X1998" s="564">
        <v>1</v>
      </c>
      <c r="Y1998" s="564">
        <v>1</v>
      </c>
      <c r="Z1998" s="564">
        <v>1</v>
      </c>
      <c r="AA1998" s="564">
        <v>1</v>
      </c>
      <c r="AB1998" s="564">
        <v>1</v>
      </c>
      <c r="AC1998" s="564">
        <v>1</v>
      </c>
      <c r="AD1998" s="564">
        <v>1</v>
      </c>
      <c r="AE1998" s="564">
        <v>1</v>
      </c>
      <c r="AF1998" s="564">
        <v>1</v>
      </c>
      <c r="AG1998" s="564">
        <v>1</v>
      </c>
      <c r="AH1998" s="564">
        <v>1</v>
      </c>
      <c r="AI1998" s="564">
        <v>1</v>
      </c>
      <c r="AJ1998" s="564">
        <v>1</v>
      </c>
      <c r="AK1998" s="564">
        <v>1</v>
      </c>
    </row>
    <row r="1999" spans="1:37">
      <c r="A1999">
        <v>1995</v>
      </c>
      <c r="B1999" s="564">
        <f t="shared" ca="1" si="192"/>
        <v>0</v>
      </c>
      <c r="C1999" s="564">
        <f t="shared" ca="1" si="187"/>
        <v>0</v>
      </c>
      <c r="D1999" s="564">
        <f t="shared" ca="1" si="190"/>
        <v>0</v>
      </c>
      <c r="E1999" s="564">
        <f t="shared" ca="1" si="188"/>
        <v>0</v>
      </c>
      <c r="F1999" s="564">
        <f t="shared" ca="1" si="191"/>
        <v>1</v>
      </c>
      <c r="G1999" s="564">
        <f t="shared" ca="1" si="189"/>
        <v>3.0946750117289956</v>
      </c>
      <c r="H1999" s="564">
        <v>0</v>
      </c>
      <c r="I1999" s="564">
        <v>0</v>
      </c>
      <c r="J1999" s="564">
        <v>0</v>
      </c>
      <c r="K1999" s="564">
        <v>0</v>
      </c>
      <c r="L1999" s="564">
        <v>0</v>
      </c>
      <c r="M1999" s="564">
        <v>0</v>
      </c>
      <c r="N1999" s="564">
        <v>0</v>
      </c>
      <c r="O1999" s="564">
        <v>0</v>
      </c>
      <c r="P1999" s="564">
        <v>0</v>
      </c>
      <c r="Q1999" s="564">
        <v>0</v>
      </c>
      <c r="R1999" s="564">
        <v>0</v>
      </c>
      <c r="S1999" s="564">
        <v>0</v>
      </c>
      <c r="T1999" s="564">
        <v>0</v>
      </c>
      <c r="U1999" s="564">
        <v>0</v>
      </c>
      <c r="V1999" s="564">
        <v>0</v>
      </c>
      <c r="W1999" s="564">
        <v>0</v>
      </c>
      <c r="X1999" s="564">
        <v>0</v>
      </c>
      <c r="Y1999" s="564">
        <v>0</v>
      </c>
      <c r="Z1999" s="564">
        <v>0</v>
      </c>
      <c r="AA1999" s="564">
        <v>0</v>
      </c>
      <c r="AB1999" s="564">
        <v>0</v>
      </c>
      <c r="AC1999" s="564">
        <v>0</v>
      </c>
      <c r="AD1999" s="564">
        <v>0</v>
      </c>
      <c r="AE1999" s="564">
        <v>0</v>
      </c>
      <c r="AF1999" s="564">
        <v>0</v>
      </c>
      <c r="AG1999" s="564">
        <v>0</v>
      </c>
      <c r="AH1999" s="564">
        <v>0</v>
      </c>
      <c r="AI1999" s="564">
        <v>0</v>
      </c>
      <c r="AJ1999" s="564">
        <v>0</v>
      </c>
      <c r="AK1999" s="564">
        <v>0</v>
      </c>
    </row>
    <row r="2000" spans="1:37">
      <c r="A2000">
        <v>1996</v>
      </c>
      <c r="B2000" s="564">
        <f t="shared" ca="1" si="192"/>
        <v>6</v>
      </c>
      <c r="C2000" s="564">
        <f t="shared" ca="1" si="187"/>
        <v>36</v>
      </c>
      <c r="D2000" s="564">
        <f t="shared" ca="1" si="190"/>
        <v>6</v>
      </c>
      <c r="E2000" s="564">
        <f t="shared" ca="1" si="188"/>
        <v>4.2</v>
      </c>
      <c r="F2000" s="564">
        <f t="shared" ca="1" si="191"/>
        <v>0.55789473684210522</v>
      </c>
      <c r="G2000" s="564">
        <f t="shared" ca="1" si="189"/>
        <v>3.108526194941911</v>
      </c>
      <c r="H2000" s="564">
        <v>0</v>
      </c>
      <c r="I2000" s="564">
        <v>0</v>
      </c>
      <c r="J2000" s="564">
        <v>0</v>
      </c>
      <c r="K2000" s="564">
        <v>0</v>
      </c>
      <c r="L2000" s="564">
        <v>0</v>
      </c>
      <c r="M2000" s="564">
        <v>1</v>
      </c>
      <c r="N2000" s="564">
        <v>0</v>
      </c>
      <c r="O2000" s="564">
        <v>1</v>
      </c>
      <c r="P2000" s="564">
        <v>0</v>
      </c>
      <c r="Q2000" s="564">
        <v>1</v>
      </c>
      <c r="R2000" s="564">
        <v>1</v>
      </c>
      <c r="S2000" s="564">
        <v>1</v>
      </c>
      <c r="T2000" s="564">
        <v>0</v>
      </c>
      <c r="U2000" s="564">
        <v>1</v>
      </c>
      <c r="V2000" s="564">
        <v>0</v>
      </c>
      <c r="W2000" s="564">
        <v>0</v>
      </c>
      <c r="X2000" s="564">
        <v>0</v>
      </c>
      <c r="Y2000" s="564">
        <v>0</v>
      </c>
      <c r="Z2000" s="564">
        <v>0</v>
      </c>
      <c r="AA2000" s="564">
        <v>0</v>
      </c>
      <c r="AB2000" s="564">
        <v>1</v>
      </c>
      <c r="AC2000" s="564">
        <v>1</v>
      </c>
      <c r="AD2000" s="564">
        <v>0</v>
      </c>
      <c r="AE2000" s="564">
        <v>0</v>
      </c>
      <c r="AF2000" s="564">
        <v>0</v>
      </c>
      <c r="AG2000" s="564">
        <v>0</v>
      </c>
      <c r="AH2000" s="564">
        <v>0</v>
      </c>
      <c r="AI2000" s="564">
        <v>0</v>
      </c>
      <c r="AJ2000" s="564">
        <v>0</v>
      </c>
      <c r="AK2000" s="564">
        <v>1</v>
      </c>
    </row>
    <row r="2001" spans="1:37">
      <c r="A2001">
        <v>1997</v>
      </c>
      <c r="B2001" s="564">
        <f t="shared" ca="1" si="192"/>
        <v>20</v>
      </c>
      <c r="C2001" s="564">
        <f t="shared" ca="1" si="187"/>
        <v>400</v>
      </c>
      <c r="D2001" s="564">
        <f t="shared" ca="1" si="190"/>
        <v>20</v>
      </c>
      <c r="E2001" s="564">
        <f t="shared" ca="1" si="188"/>
        <v>0</v>
      </c>
      <c r="F2001" s="564">
        <f t="shared" ca="1" si="191"/>
        <v>1</v>
      </c>
      <c r="G2001" s="564">
        <f t="shared" ca="1" si="189"/>
        <v>-2.0526371754834747</v>
      </c>
      <c r="H2001" s="564">
        <v>1</v>
      </c>
      <c r="I2001" s="564">
        <v>1</v>
      </c>
      <c r="J2001" s="564">
        <v>1</v>
      </c>
      <c r="K2001" s="564">
        <v>1</v>
      </c>
      <c r="L2001" s="564">
        <v>1</v>
      </c>
      <c r="M2001" s="564">
        <v>1</v>
      </c>
      <c r="N2001" s="564">
        <v>1</v>
      </c>
      <c r="O2001" s="564">
        <v>1</v>
      </c>
      <c r="P2001" s="564">
        <v>1</v>
      </c>
      <c r="Q2001" s="564">
        <v>1</v>
      </c>
      <c r="R2001" s="564">
        <v>1</v>
      </c>
      <c r="S2001" s="564">
        <v>1</v>
      </c>
      <c r="T2001" s="564">
        <v>1</v>
      </c>
      <c r="U2001" s="564">
        <v>1</v>
      </c>
      <c r="V2001" s="564">
        <v>1</v>
      </c>
      <c r="W2001" s="564">
        <v>1</v>
      </c>
      <c r="X2001" s="564">
        <v>1</v>
      </c>
      <c r="Y2001" s="564">
        <v>1</v>
      </c>
      <c r="Z2001" s="564">
        <v>1</v>
      </c>
      <c r="AA2001" s="564">
        <v>1</v>
      </c>
      <c r="AB2001" s="564">
        <v>1</v>
      </c>
      <c r="AC2001" s="564">
        <v>1</v>
      </c>
      <c r="AD2001" s="564">
        <v>1</v>
      </c>
      <c r="AE2001" s="564">
        <v>1</v>
      </c>
      <c r="AF2001" s="564">
        <v>1</v>
      </c>
      <c r="AG2001" s="564">
        <v>1</v>
      </c>
      <c r="AH2001" s="564">
        <v>1</v>
      </c>
      <c r="AI2001" s="564">
        <v>1</v>
      </c>
      <c r="AJ2001" s="564">
        <v>1</v>
      </c>
      <c r="AK2001" s="564">
        <v>1</v>
      </c>
    </row>
    <row r="2002" spans="1:37">
      <c r="A2002">
        <v>1998</v>
      </c>
      <c r="B2002" s="564">
        <f t="shared" ca="1" si="192"/>
        <v>18</v>
      </c>
      <c r="C2002" s="564">
        <f t="shared" ca="1" si="187"/>
        <v>324</v>
      </c>
      <c r="D2002" s="564">
        <f t="shared" ca="1" si="190"/>
        <v>18</v>
      </c>
      <c r="E2002" s="564">
        <f t="shared" ca="1" si="188"/>
        <v>1.8000000000000007</v>
      </c>
      <c r="F2002" s="564">
        <f t="shared" ca="1" si="191"/>
        <v>0.81052631578947365</v>
      </c>
      <c r="G2002" s="564">
        <f t="shared" ca="1" si="189"/>
        <v>1.7869684384865097</v>
      </c>
      <c r="H2002" s="564">
        <v>1</v>
      </c>
      <c r="I2002" s="564">
        <v>1</v>
      </c>
      <c r="J2002" s="564">
        <v>1</v>
      </c>
      <c r="K2002" s="564">
        <v>1</v>
      </c>
      <c r="L2002" s="564">
        <v>1</v>
      </c>
      <c r="M2002" s="564">
        <v>1</v>
      </c>
      <c r="N2002" s="564">
        <v>1</v>
      </c>
      <c r="O2002" s="564">
        <v>1</v>
      </c>
      <c r="P2002" s="564">
        <v>1</v>
      </c>
      <c r="Q2002" s="564">
        <v>0</v>
      </c>
      <c r="R2002" s="564">
        <v>1</v>
      </c>
      <c r="S2002" s="564">
        <v>1</v>
      </c>
      <c r="T2002" s="564">
        <v>0</v>
      </c>
      <c r="U2002" s="564">
        <v>1</v>
      </c>
      <c r="V2002" s="564">
        <v>1</v>
      </c>
      <c r="W2002" s="564">
        <v>1</v>
      </c>
      <c r="X2002" s="564">
        <v>1</v>
      </c>
      <c r="Y2002" s="564">
        <v>1</v>
      </c>
      <c r="Z2002" s="564">
        <v>1</v>
      </c>
      <c r="AA2002" s="564">
        <v>1</v>
      </c>
      <c r="AB2002" s="564">
        <v>0</v>
      </c>
      <c r="AC2002" s="564">
        <v>1</v>
      </c>
      <c r="AD2002" s="564">
        <v>1</v>
      </c>
      <c r="AE2002" s="564">
        <v>1</v>
      </c>
      <c r="AF2002" s="564">
        <v>1</v>
      </c>
      <c r="AG2002" s="564">
        <v>1</v>
      </c>
      <c r="AH2002" s="564">
        <v>1</v>
      </c>
      <c r="AI2002" s="564">
        <v>1</v>
      </c>
      <c r="AJ2002" s="564">
        <v>0</v>
      </c>
      <c r="AK2002" s="564">
        <v>1</v>
      </c>
    </row>
    <row r="2003" spans="1:37">
      <c r="A2003">
        <v>1999</v>
      </c>
      <c r="B2003" s="564">
        <f t="shared" ca="1" si="192"/>
        <v>0</v>
      </c>
      <c r="C2003" s="564">
        <f t="shared" ca="1" si="187"/>
        <v>0</v>
      </c>
      <c r="D2003" s="564">
        <f t="shared" ca="1" si="190"/>
        <v>0</v>
      </c>
      <c r="E2003" s="564">
        <f t="shared" ca="1" si="188"/>
        <v>0</v>
      </c>
      <c r="F2003" s="564">
        <f t="shared" ca="1" si="191"/>
        <v>1</v>
      </c>
      <c r="G2003" s="564">
        <f t="shared" ca="1" si="189"/>
        <v>3.2361506199044681</v>
      </c>
      <c r="H2003" s="564">
        <v>0</v>
      </c>
      <c r="I2003" s="564">
        <v>0</v>
      </c>
      <c r="J2003" s="564">
        <v>0</v>
      </c>
      <c r="K2003" s="564">
        <v>0</v>
      </c>
      <c r="L2003" s="564">
        <v>0</v>
      </c>
      <c r="M2003" s="564">
        <v>0</v>
      </c>
      <c r="N2003" s="564">
        <v>0</v>
      </c>
      <c r="O2003" s="564">
        <v>0</v>
      </c>
      <c r="P2003" s="564">
        <v>0</v>
      </c>
      <c r="Q2003" s="564">
        <v>0</v>
      </c>
      <c r="R2003" s="564">
        <v>0</v>
      </c>
      <c r="S2003" s="564">
        <v>0</v>
      </c>
      <c r="T2003" s="564">
        <v>0</v>
      </c>
      <c r="U2003" s="564">
        <v>0</v>
      </c>
      <c r="V2003" s="564">
        <v>0</v>
      </c>
      <c r="W2003" s="564">
        <v>0</v>
      </c>
      <c r="X2003" s="564">
        <v>0</v>
      </c>
      <c r="Y2003" s="564">
        <v>0</v>
      </c>
      <c r="Z2003" s="564">
        <v>0</v>
      </c>
      <c r="AA2003" s="564">
        <v>0</v>
      </c>
      <c r="AB2003" s="564">
        <v>0</v>
      </c>
      <c r="AC2003" s="564">
        <v>0</v>
      </c>
      <c r="AD2003" s="564">
        <v>0</v>
      </c>
      <c r="AE2003" s="564">
        <v>0</v>
      </c>
      <c r="AF2003" s="564">
        <v>0</v>
      </c>
      <c r="AG2003" s="564">
        <v>0</v>
      </c>
      <c r="AH2003" s="564">
        <v>0</v>
      </c>
      <c r="AI2003" s="564">
        <v>0</v>
      </c>
      <c r="AJ2003" s="564">
        <v>0</v>
      </c>
      <c r="AK2003" s="564">
        <v>0</v>
      </c>
    </row>
    <row r="2004" spans="1:37">
      <c r="A2004">
        <v>2000</v>
      </c>
      <c r="B2004" s="564">
        <f t="shared" ca="1" si="192"/>
        <v>20</v>
      </c>
      <c r="C2004" s="564">
        <f t="shared" ca="1" si="187"/>
        <v>400</v>
      </c>
      <c r="D2004" s="564">
        <f t="shared" ca="1" si="190"/>
        <v>20</v>
      </c>
      <c r="E2004" s="564">
        <f t="shared" ca="1" si="188"/>
        <v>0</v>
      </c>
      <c r="F2004" s="564">
        <f t="shared" ca="1" si="191"/>
        <v>1</v>
      </c>
      <c r="G2004" s="564">
        <f t="shared" ca="1" si="189"/>
        <v>-0.56726405062784768</v>
      </c>
      <c r="H2004" s="564">
        <v>1</v>
      </c>
      <c r="I2004" s="564">
        <v>1</v>
      </c>
      <c r="J2004" s="564">
        <v>1</v>
      </c>
      <c r="K2004" s="564">
        <v>1</v>
      </c>
      <c r="L2004" s="564">
        <v>1</v>
      </c>
      <c r="M2004" s="564">
        <v>1</v>
      </c>
      <c r="N2004" s="564">
        <v>1</v>
      </c>
      <c r="O2004" s="564">
        <v>1</v>
      </c>
      <c r="P2004" s="564">
        <v>1</v>
      </c>
      <c r="Q2004" s="564">
        <v>1</v>
      </c>
      <c r="R2004" s="564">
        <v>1</v>
      </c>
      <c r="S2004" s="564">
        <v>1</v>
      </c>
      <c r="T2004" s="564">
        <v>1</v>
      </c>
      <c r="U2004" s="564">
        <v>1</v>
      </c>
      <c r="V2004" s="564">
        <v>1</v>
      </c>
      <c r="W2004" s="564">
        <v>1</v>
      </c>
      <c r="X2004" s="564">
        <v>1</v>
      </c>
      <c r="Y2004" s="564">
        <v>1</v>
      </c>
      <c r="Z2004" s="564">
        <v>1</v>
      </c>
      <c r="AA2004" s="564">
        <v>1</v>
      </c>
      <c r="AB2004" s="564">
        <v>1</v>
      </c>
      <c r="AC2004" s="564">
        <v>1</v>
      </c>
      <c r="AD2004" s="564">
        <v>1</v>
      </c>
      <c r="AE2004" s="564">
        <v>1</v>
      </c>
      <c r="AF2004" s="564">
        <v>1</v>
      </c>
      <c r="AG2004" s="564">
        <v>1</v>
      </c>
      <c r="AH2004" s="564">
        <v>1</v>
      </c>
      <c r="AI2004" s="564">
        <v>1</v>
      </c>
      <c r="AJ2004" s="564">
        <v>1</v>
      </c>
      <c r="AK2004" s="564">
        <v>1</v>
      </c>
    </row>
    <row r="2005" spans="1:37">
      <c r="A2005">
        <v>2001</v>
      </c>
      <c r="B2005" s="564">
        <f t="shared" ca="1" si="192"/>
        <v>0</v>
      </c>
      <c r="C2005" s="564">
        <f t="shared" ca="1" si="187"/>
        <v>0</v>
      </c>
      <c r="D2005" s="564">
        <f t="shared" ca="1" si="190"/>
        <v>0</v>
      </c>
      <c r="E2005" s="564">
        <f t="shared" ca="1" si="188"/>
        <v>0</v>
      </c>
      <c r="F2005" s="564">
        <f t="shared" ca="1" si="191"/>
        <v>1</v>
      </c>
      <c r="G2005" s="564">
        <f t="shared" ca="1" si="189"/>
        <v>2.0705506419982314</v>
      </c>
      <c r="H2005" s="564">
        <v>0</v>
      </c>
      <c r="I2005" s="564">
        <v>0</v>
      </c>
      <c r="J2005" s="564">
        <v>0</v>
      </c>
      <c r="K2005" s="564">
        <v>0</v>
      </c>
      <c r="L2005" s="564">
        <v>0</v>
      </c>
      <c r="M2005" s="564">
        <v>0</v>
      </c>
      <c r="N2005" s="564">
        <v>0</v>
      </c>
      <c r="O2005" s="564">
        <v>0</v>
      </c>
      <c r="P2005" s="564">
        <v>0</v>
      </c>
      <c r="Q2005" s="564">
        <v>0</v>
      </c>
      <c r="R2005" s="564">
        <v>0</v>
      </c>
      <c r="S2005" s="564">
        <v>0</v>
      </c>
      <c r="T2005" s="564">
        <v>0</v>
      </c>
      <c r="U2005" s="564">
        <v>0</v>
      </c>
      <c r="V2005" s="564">
        <v>0</v>
      </c>
      <c r="W2005" s="564">
        <v>0</v>
      </c>
      <c r="X2005" s="564">
        <v>0</v>
      </c>
      <c r="Y2005" s="564">
        <v>0</v>
      </c>
      <c r="Z2005" s="564">
        <v>0</v>
      </c>
      <c r="AA2005" s="564">
        <v>0</v>
      </c>
      <c r="AB2005" s="564">
        <v>0</v>
      </c>
      <c r="AC2005" s="564">
        <v>0</v>
      </c>
      <c r="AD2005" s="564">
        <v>0</v>
      </c>
      <c r="AE2005" s="564">
        <v>0</v>
      </c>
      <c r="AF2005" s="564">
        <v>0</v>
      </c>
      <c r="AG2005" s="564">
        <v>0</v>
      </c>
      <c r="AH2005" s="564">
        <v>0</v>
      </c>
      <c r="AI2005" s="564">
        <v>0</v>
      </c>
      <c r="AJ2005" s="564">
        <v>0</v>
      </c>
      <c r="AK2005" s="564">
        <v>0</v>
      </c>
    </row>
    <row r="2006" spans="1:37">
      <c r="A2006">
        <v>2002</v>
      </c>
      <c r="B2006" s="564">
        <f t="shared" ca="1" si="192"/>
        <v>20</v>
      </c>
      <c r="C2006" s="564">
        <f t="shared" ca="1" si="187"/>
        <v>400</v>
      </c>
      <c r="D2006" s="564">
        <f t="shared" ca="1" si="190"/>
        <v>20</v>
      </c>
      <c r="E2006" s="564">
        <f t="shared" ca="1" si="188"/>
        <v>0</v>
      </c>
      <c r="F2006" s="564">
        <f t="shared" ca="1" si="191"/>
        <v>1</v>
      </c>
      <c r="G2006" s="564">
        <f t="shared" ca="1" si="189"/>
        <v>-4.7622219586197012</v>
      </c>
      <c r="H2006" s="564">
        <v>1</v>
      </c>
      <c r="I2006" s="564">
        <v>1</v>
      </c>
      <c r="J2006" s="564">
        <v>1</v>
      </c>
      <c r="K2006" s="564">
        <v>1</v>
      </c>
      <c r="L2006" s="564">
        <v>1</v>
      </c>
      <c r="M2006" s="564">
        <v>1</v>
      </c>
      <c r="N2006" s="564">
        <v>1</v>
      </c>
      <c r="O2006" s="564">
        <v>1</v>
      </c>
      <c r="P2006" s="564">
        <v>1</v>
      </c>
      <c r="Q2006" s="564">
        <v>1</v>
      </c>
      <c r="R2006" s="564">
        <v>1</v>
      </c>
      <c r="S2006" s="564">
        <v>1</v>
      </c>
      <c r="T2006" s="564">
        <v>1</v>
      </c>
      <c r="U2006" s="564">
        <v>1</v>
      </c>
      <c r="V2006" s="564">
        <v>1</v>
      </c>
      <c r="W2006" s="564">
        <v>1</v>
      </c>
      <c r="X2006" s="564">
        <v>1</v>
      </c>
      <c r="Y2006" s="564">
        <v>1</v>
      </c>
      <c r="Z2006" s="564">
        <v>1</v>
      </c>
      <c r="AA2006" s="564">
        <v>1</v>
      </c>
      <c r="AB2006" s="564">
        <v>1</v>
      </c>
      <c r="AC2006" s="564">
        <v>1</v>
      </c>
      <c r="AD2006" s="564">
        <v>1</v>
      </c>
      <c r="AE2006" s="564">
        <v>1</v>
      </c>
      <c r="AF2006" s="564">
        <v>1</v>
      </c>
      <c r="AG2006" s="564">
        <v>1</v>
      </c>
      <c r="AH2006" s="564">
        <v>1</v>
      </c>
      <c r="AI2006" s="564">
        <v>1</v>
      </c>
      <c r="AJ2006" s="564">
        <v>1</v>
      </c>
      <c r="AK2006" s="564">
        <v>1</v>
      </c>
    </row>
    <row r="2007" spans="1:37">
      <c r="A2007">
        <v>2003</v>
      </c>
      <c r="B2007" s="564">
        <f t="shared" ca="1" si="192"/>
        <v>20</v>
      </c>
      <c r="C2007" s="564">
        <f t="shared" ca="1" si="187"/>
        <v>400</v>
      </c>
      <c r="D2007" s="564">
        <f t="shared" ca="1" si="190"/>
        <v>20</v>
      </c>
      <c r="E2007" s="564">
        <f t="shared" ca="1" si="188"/>
        <v>0</v>
      </c>
      <c r="F2007" s="564">
        <f t="shared" ca="1" si="191"/>
        <v>1</v>
      </c>
      <c r="G2007" s="564">
        <f t="shared" ca="1" si="189"/>
        <v>-7.4176389834343048E-2</v>
      </c>
      <c r="H2007" s="564">
        <v>1</v>
      </c>
      <c r="I2007" s="564">
        <v>1</v>
      </c>
      <c r="J2007" s="564">
        <v>1</v>
      </c>
      <c r="K2007" s="564">
        <v>1</v>
      </c>
      <c r="L2007" s="564">
        <v>1</v>
      </c>
      <c r="M2007" s="564">
        <v>1</v>
      </c>
      <c r="N2007" s="564">
        <v>1</v>
      </c>
      <c r="O2007" s="564">
        <v>1</v>
      </c>
      <c r="P2007" s="564">
        <v>1</v>
      </c>
      <c r="Q2007" s="564">
        <v>1</v>
      </c>
      <c r="R2007" s="564">
        <v>1</v>
      </c>
      <c r="S2007" s="564">
        <v>1</v>
      </c>
      <c r="T2007" s="564">
        <v>1</v>
      </c>
      <c r="U2007" s="564">
        <v>1</v>
      </c>
      <c r="V2007" s="564">
        <v>1</v>
      </c>
      <c r="W2007" s="564">
        <v>1</v>
      </c>
      <c r="X2007" s="564">
        <v>1</v>
      </c>
      <c r="Y2007" s="564">
        <v>1</v>
      </c>
      <c r="Z2007" s="564">
        <v>1</v>
      </c>
      <c r="AA2007" s="564">
        <v>1</v>
      </c>
      <c r="AB2007" s="564">
        <v>1</v>
      </c>
      <c r="AC2007" s="564">
        <v>1</v>
      </c>
      <c r="AD2007" s="564">
        <v>1</v>
      </c>
      <c r="AE2007" s="564">
        <v>1</v>
      </c>
      <c r="AF2007" s="564">
        <v>1</v>
      </c>
      <c r="AG2007" s="564">
        <v>1</v>
      </c>
      <c r="AH2007" s="564">
        <v>1</v>
      </c>
      <c r="AI2007" s="564">
        <v>1</v>
      </c>
      <c r="AJ2007" s="564">
        <v>1</v>
      </c>
      <c r="AK2007" s="564">
        <v>1</v>
      </c>
    </row>
    <row r="2008" spans="1:37">
      <c r="A2008">
        <v>2004</v>
      </c>
      <c r="B2008" s="564">
        <f t="shared" ca="1" si="192"/>
        <v>0</v>
      </c>
      <c r="C2008" s="564">
        <f t="shared" ca="1" si="187"/>
        <v>0</v>
      </c>
      <c r="D2008" s="564">
        <f t="shared" ca="1" si="190"/>
        <v>0</v>
      </c>
      <c r="E2008" s="564">
        <f t="shared" ca="1" si="188"/>
        <v>0</v>
      </c>
      <c r="F2008" s="564">
        <f t="shared" ca="1" si="191"/>
        <v>1</v>
      </c>
      <c r="G2008" s="564">
        <f t="shared" ca="1" si="189"/>
        <v>-1.4819277985352435</v>
      </c>
      <c r="H2008" s="564">
        <v>0</v>
      </c>
      <c r="I2008" s="564">
        <v>0</v>
      </c>
      <c r="J2008" s="564">
        <v>0</v>
      </c>
      <c r="K2008" s="564">
        <v>0</v>
      </c>
      <c r="L2008" s="564">
        <v>0</v>
      </c>
      <c r="M2008" s="564">
        <v>0</v>
      </c>
      <c r="N2008" s="564">
        <v>0</v>
      </c>
      <c r="O2008" s="564">
        <v>0</v>
      </c>
      <c r="P2008" s="564">
        <v>0</v>
      </c>
      <c r="Q2008" s="564">
        <v>0</v>
      </c>
      <c r="R2008" s="564">
        <v>0</v>
      </c>
      <c r="S2008" s="564">
        <v>0</v>
      </c>
      <c r="T2008" s="564">
        <v>0</v>
      </c>
      <c r="U2008" s="564">
        <v>0</v>
      </c>
      <c r="V2008" s="564">
        <v>0</v>
      </c>
      <c r="W2008" s="564">
        <v>0</v>
      </c>
      <c r="X2008" s="564">
        <v>0</v>
      </c>
      <c r="Y2008" s="564">
        <v>0</v>
      </c>
      <c r="Z2008" s="564">
        <v>0</v>
      </c>
      <c r="AA2008" s="564">
        <v>0</v>
      </c>
      <c r="AB2008" s="564">
        <v>0</v>
      </c>
      <c r="AC2008" s="564">
        <v>0</v>
      </c>
      <c r="AD2008" s="564">
        <v>0</v>
      </c>
      <c r="AE2008" s="564">
        <v>0</v>
      </c>
      <c r="AF2008" s="564">
        <v>0</v>
      </c>
      <c r="AG2008" s="564">
        <v>0</v>
      </c>
      <c r="AH2008" s="564">
        <v>0</v>
      </c>
      <c r="AI2008" s="564">
        <v>0</v>
      </c>
      <c r="AJ2008" s="564">
        <v>0</v>
      </c>
      <c r="AK2008" s="564">
        <v>0</v>
      </c>
    </row>
    <row r="2009" spans="1:37">
      <c r="A2009">
        <v>2005</v>
      </c>
      <c r="B2009" s="564">
        <f t="shared" ca="1" si="192"/>
        <v>20</v>
      </c>
      <c r="C2009" s="564">
        <f t="shared" ca="1" si="187"/>
        <v>400</v>
      </c>
      <c r="D2009" s="564">
        <f t="shared" ca="1" si="190"/>
        <v>20</v>
      </c>
      <c r="E2009" s="564">
        <f t="shared" ca="1" si="188"/>
        <v>0</v>
      </c>
      <c r="F2009" s="564">
        <f t="shared" ca="1" si="191"/>
        <v>1</v>
      </c>
      <c r="G2009" s="564">
        <f t="shared" ca="1" si="189"/>
        <v>-1.3686811422553493</v>
      </c>
      <c r="H2009" s="564">
        <v>1</v>
      </c>
      <c r="I2009" s="564">
        <v>1</v>
      </c>
      <c r="J2009" s="564">
        <v>1</v>
      </c>
      <c r="K2009" s="564">
        <v>1</v>
      </c>
      <c r="L2009" s="564">
        <v>1</v>
      </c>
      <c r="M2009" s="564">
        <v>1</v>
      </c>
      <c r="N2009" s="564">
        <v>1</v>
      </c>
      <c r="O2009" s="564">
        <v>1</v>
      </c>
      <c r="P2009" s="564">
        <v>1</v>
      </c>
      <c r="Q2009" s="564">
        <v>1</v>
      </c>
      <c r="R2009" s="564">
        <v>1</v>
      </c>
      <c r="S2009" s="564">
        <v>1</v>
      </c>
      <c r="T2009" s="564">
        <v>1</v>
      </c>
      <c r="U2009" s="564">
        <v>1</v>
      </c>
      <c r="V2009" s="564">
        <v>1</v>
      </c>
      <c r="W2009" s="564">
        <v>1</v>
      </c>
      <c r="X2009" s="564">
        <v>1</v>
      </c>
      <c r="Y2009" s="564">
        <v>1</v>
      </c>
      <c r="Z2009" s="564">
        <v>1</v>
      </c>
      <c r="AA2009" s="564">
        <v>1</v>
      </c>
      <c r="AB2009" s="564">
        <v>1</v>
      </c>
      <c r="AC2009" s="564">
        <v>1</v>
      </c>
      <c r="AD2009" s="564">
        <v>1</v>
      </c>
      <c r="AE2009" s="564">
        <v>1</v>
      </c>
      <c r="AF2009" s="564">
        <v>1</v>
      </c>
      <c r="AG2009" s="564">
        <v>1</v>
      </c>
      <c r="AH2009" s="564">
        <v>1</v>
      </c>
      <c r="AI2009" s="564">
        <v>1</v>
      </c>
      <c r="AJ2009" s="564">
        <v>1</v>
      </c>
      <c r="AK2009" s="564">
        <v>1</v>
      </c>
    </row>
    <row r="2010" spans="1:37">
      <c r="A2010">
        <v>2006</v>
      </c>
      <c r="B2010" s="564">
        <f t="shared" ca="1" si="192"/>
        <v>0</v>
      </c>
      <c r="C2010" s="564">
        <f t="shared" ca="1" si="187"/>
        <v>0</v>
      </c>
      <c r="D2010" s="564">
        <f t="shared" ca="1" si="190"/>
        <v>0</v>
      </c>
      <c r="E2010" s="564">
        <f t="shared" ca="1" si="188"/>
        <v>0</v>
      </c>
      <c r="F2010" s="564">
        <f t="shared" ca="1" si="191"/>
        <v>1</v>
      </c>
      <c r="G2010" s="564">
        <f t="shared" ca="1" si="189"/>
        <v>1.4275353559527131</v>
      </c>
      <c r="H2010" s="564">
        <v>0</v>
      </c>
      <c r="I2010" s="564">
        <v>0</v>
      </c>
      <c r="J2010" s="564">
        <v>0</v>
      </c>
      <c r="K2010" s="564">
        <v>0</v>
      </c>
      <c r="L2010" s="564">
        <v>0</v>
      </c>
      <c r="M2010" s="564">
        <v>0</v>
      </c>
      <c r="N2010" s="564">
        <v>0</v>
      </c>
      <c r="O2010" s="564">
        <v>0</v>
      </c>
      <c r="P2010" s="564">
        <v>0</v>
      </c>
      <c r="Q2010" s="564">
        <v>0</v>
      </c>
      <c r="R2010" s="564">
        <v>0</v>
      </c>
      <c r="S2010" s="564">
        <v>0</v>
      </c>
      <c r="T2010" s="564">
        <v>0</v>
      </c>
      <c r="U2010" s="564">
        <v>0</v>
      </c>
      <c r="V2010" s="564">
        <v>0</v>
      </c>
      <c r="W2010" s="564">
        <v>0</v>
      </c>
      <c r="X2010" s="564">
        <v>0</v>
      </c>
      <c r="Y2010" s="564">
        <v>0</v>
      </c>
      <c r="Z2010" s="564">
        <v>0</v>
      </c>
      <c r="AA2010" s="564">
        <v>0</v>
      </c>
      <c r="AB2010" s="564">
        <v>0</v>
      </c>
      <c r="AC2010" s="564">
        <v>0</v>
      </c>
      <c r="AD2010" s="564">
        <v>0</v>
      </c>
      <c r="AE2010" s="564">
        <v>0</v>
      </c>
      <c r="AF2010" s="564">
        <v>0</v>
      </c>
      <c r="AG2010" s="564">
        <v>0</v>
      </c>
      <c r="AH2010" s="564">
        <v>0</v>
      </c>
      <c r="AI2010" s="564">
        <v>0</v>
      </c>
      <c r="AJ2010" s="564">
        <v>0</v>
      </c>
      <c r="AK2010" s="564">
        <v>0</v>
      </c>
    </row>
    <row r="2011" spans="1:37">
      <c r="A2011">
        <v>2007</v>
      </c>
      <c r="B2011" s="564">
        <f t="shared" ca="1" si="192"/>
        <v>0</v>
      </c>
      <c r="C2011" s="564">
        <f t="shared" ca="1" si="187"/>
        <v>0</v>
      </c>
      <c r="D2011" s="564">
        <f t="shared" ca="1" si="190"/>
        <v>0</v>
      </c>
      <c r="E2011" s="564">
        <f t="shared" ca="1" si="188"/>
        <v>0</v>
      </c>
      <c r="F2011" s="564">
        <f t="shared" ca="1" si="191"/>
        <v>1</v>
      </c>
      <c r="G2011" s="564">
        <f t="shared" ca="1" si="189"/>
        <v>-1.2126077804322914</v>
      </c>
      <c r="H2011" s="564">
        <v>0</v>
      </c>
      <c r="I2011" s="564">
        <v>0</v>
      </c>
      <c r="J2011" s="564">
        <v>0</v>
      </c>
      <c r="K2011" s="564">
        <v>0</v>
      </c>
      <c r="L2011" s="564">
        <v>0</v>
      </c>
      <c r="M2011" s="564">
        <v>0</v>
      </c>
      <c r="N2011" s="564">
        <v>0</v>
      </c>
      <c r="O2011" s="564">
        <v>0</v>
      </c>
      <c r="P2011" s="564">
        <v>0</v>
      </c>
      <c r="Q2011" s="564">
        <v>0</v>
      </c>
      <c r="R2011" s="564">
        <v>0</v>
      </c>
      <c r="S2011" s="564">
        <v>0</v>
      </c>
      <c r="T2011" s="564">
        <v>0</v>
      </c>
      <c r="U2011" s="564">
        <v>0</v>
      </c>
      <c r="V2011" s="564">
        <v>0</v>
      </c>
      <c r="W2011" s="564">
        <v>0</v>
      </c>
      <c r="X2011" s="564">
        <v>0</v>
      </c>
      <c r="Y2011" s="564">
        <v>0</v>
      </c>
      <c r="Z2011" s="564">
        <v>0</v>
      </c>
      <c r="AA2011" s="564">
        <v>0</v>
      </c>
      <c r="AB2011" s="564">
        <v>0</v>
      </c>
      <c r="AC2011" s="564">
        <v>0</v>
      </c>
      <c r="AD2011" s="564">
        <v>0</v>
      </c>
      <c r="AE2011" s="564">
        <v>0</v>
      </c>
      <c r="AF2011" s="564">
        <v>0</v>
      </c>
      <c r="AG2011" s="564">
        <v>0</v>
      </c>
      <c r="AH2011" s="564">
        <v>0</v>
      </c>
      <c r="AI2011" s="564">
        <v>0</v>
      </c>
      <c r="AJ2011" s="564">
        <v>0</v>
      </c>
      <c r="AK2011" s="564">
        <v>0</v>
      </c>
    </row>
    <row r="2012" spans="1:37">
      <c r="A2012">
        <v>2008</v>
      </c>
      <c r="B2012" s="564">
        <f t="shared" ca="1" si="192"/>
        <v>20</v>
      </c>
      <c r="C2012" s="564">
        <f t="shared" ca="1" si="187"/>
        <v>400</v>
      </c>
      <c r="D2012" s="564">
        <f t="shared" ca="1" si="190"/>
        <v>20</v>
      </c>
      <c r="E2012" s="564">
        <f t="shared" ca="1" si="188"/>
        <v>0</v>
      </c>
      <c r="F2012" s="564">
        <f t="shared" ca="1" si="191"/>
        <v>1</v>
      </c>
      <c r="G2012" s="564">
        <f t="shared" ca="1" si="189"/>
        <v>-0.27968404729380647</v>
      </c>
      <c r="H2012" s="564">
        <v>1</v>
      </c>
      <c r="I2012" s="564">
        <v>1</v>
      </c>
      <c r="J2012" s="564">
        <v>1</v>
      </c>
      <c r="K2012" s="564">
        <v>1</v>
      </c>
      <c r="L2012" s="564">
        <v>1</v>
      </c>
      <c r="M2012" s="564">
        <v>1</v>
      </c>
      <c r="N2012" s="564">
        <v>1</v>
      </c>
      <c r="O2012" s="564">
        <v>1</v>
      </c>
      <c r="P2012" s="564">
        <v>1</v>
      </c>
      <c r="Q2012" s="564">
        <v>1</v>
      </c>
      <c r="R2012" s="564">
        <v>1</v>
      </c>
      <c r="S2012" s="564">
        <v>1</v>
      </c>
      <c r="T2012" s="564">
        <v>1</v>
      </c>
      <c r="U2012" s="564">
        <v>1</v>
      </c>
      <c r="V2012" s="564">
        <v>1</v>
      </c>
      <c r="W2012" s="564">
        <v>1</v>
      </c>
      <c r="X2012" s="564">
        <v>1</v>
      </c>
      <c r="Y2012" s="564">
        <v>1</v>
      </c>
      <c r="Z2012" s="564">
        <v>1</v>
      </c>
      <c r="AA2012" s="564">
        <v>1</v>
      </c>
      <c r="AB2012" s="564">
        <v>1</v>
      </c>
      <c r="AC2012" s="564">
        <v>1</v>
      </c>
      <c r="AD2012" s="564">
        <v>1</v>
      </c>
      <c r="AE2012" s="564">
        <v>1</v>
      </c>
      <c r="AF2012" s="564">
        <v>1</v>
      </c>
      <c r="AG2012" s="564">
        <v>1</v>
      </c>
      <c r="AH2012" s="564">
        <v>1</v>
      </c>
      <c r="AI2012" s="564">
        <v>1</v>
      </c>
      <c r="AJ2012" s="564">
        <v>1</v>
      </c>
      <c r="AK2012" s="564">
        <v>1</v>
      </c>
    </row>
    <row r="2013" spans="1:37">
      <c r="A2013">
        <v>2009</v>
      </c>
      <c r="B2013" s="564">
        <f t="shared" ca="1" si="192"/>
        <v>20</v>
      </c>
      <c r="C2013" s="564">
        <f t="shared" ca="1" si="187"/>
        <v>400</v>
      </c>
      <c r="D2013" s="564">
        <f t="shared" ca="1" si="190"/>
        <v>20</v>
      </c>
      <c r="E2013" s="564">
        <f t="shared" ca="1" si="188"/>
        <v>0</v>
      </c>
      <c r="F2013" s="564">
        <f t="shared" ca="1" si="191"/>
        <v>1</v>
      </c>
      <c r="G2013" s="564">
        <f t="shared" ca="1" si="189"/>
        <v>1.9131184194012767</v>
      </c>
      <c r="H2013" s="564">
        <v>1</v>
      </c>
      <c r="I2013" s="564">
        <v>1</v>
      </c>
      <c r="J2013" s="564">
        <v>1</v>
      </c>
      <c r="K2013" s="564">
        <v>1</v>
      </c>
      <c r="L2013" s="564">
        <v>1</v>
      </c>
      <c r="M2013" s="564">
        <v>1</v>
      </c>
      <c r="N2013" s="564">
        <v>1</v>
      </c>
      <c r="O2013" s="564">
        <v>1</v>
      </c>
      <c r="P2013" s="564">
        <v>1</v>
      </c>
      <c r="Q2013" s="564">
        <v>1</v>
      </c>
      <c r="R2013" s="564">
        <v>1</v>
      </c>
      <c r="S2013" s="564">
        <v>1</v>
      </c>
      <c r="T2013" s="564">
        <v>1</v>
      </c>
      <c r="U2013" s="564">
        <v>1</v>
      </c>
      <c r="V2013" s="564">
        <v>1</v>
      </c>
      <c r="W2013" s="564">
        <v>1</v>
      </c>
      <c r="X2013" s="564">
        <v>1</v>
      </c>
      <c r="Y2013" s="564">
        <v>1</v>
      </c>
      <c r="Z2013" s="564">
        <v>1</v>
      </c>
      <c r="AA2013" s="564">
        <v>1</v>
      </c>
      <c r="AB2013" s="564">
        <v>1</v>
      </c>
      <c r="AC2013" s="564">
        <v>1</v>
      </c>
      <c r="AD2013" s="564">
        <v>1</v>
      </c>
      <c r="AE2013" s="564">
        <v>1</v>
      </c>
      <c r="AF2013" s="564">
        <v>1</v>
      </c>
      <c r="AG2013" s="564">
        <v>1</v>
      </c>
      <c r="AH2013" s="564">
        <v>1</v>
      </c>
      <c r="AI2013" s="564">
        <v>1</v>
      </c>
      <c r="AJ2013" s="564">
        <v>1</v>
      </c>
      <c r="AK2013" s="564">
        <v>1</v>
      </c>
    </row>
    <row r="2014" spans="1:37">
      <c r="A2014">
        <v>2010</v>
      </c>
      <c r="B2014" s="564">
        <f t="shared" ca="1" si="192"/>
        <v>20</v>
      </c>
      <c r="C2014" s="564">
        <f t="shared" ca="1" si="187"/>
        <v>400</v>
      </c>
      <c r="D2014" s="564">
        <f t="shared" ca="1" si="190"/>
        <v>20</v>
      </c>
      <c r="E2014" s="564">
        <f t="shared" ca="1" si="188"/>
        <v>0</v>
      </c>
      <c r="F2014" s="564">
        <f t="shared" ca="1" si="191"/>
        <v>1</v>
      </c>
      <c r="G2014" s="564">
        <f t="shared" ca="1" si="189"/>
        <v>-2.5961139285024708</v>
      </c>
      <c r="H2014" s="564">
        <v>1</v>
      </c>
      <c r="I2014" s="564">
        <v>1</v>
      </c>
      <c r="J2014" s="564">
        <v>1</v>
      </c>
      <c r="K2014" s="564">
        <v>1</v>
      </c>
      <c r="L2014" s="564">
        <v>1</v>
      </c>
      <c r="M2014" s="564">
        <v>1</v>
      </c>
      <c r="N2014" s="564">
        <v>1</v>
      </c>
      <c r="O2014" s="564">
        <v>1</v>
      </c>
      <c r="P2014" s="564">
        <v>1</v>
      </c>
      <c r="Q2014" s="564">
        <v>1</v>
      </c>
      <c r="R2014" s="564">
        <v>1</v>
      </c>
      <c r="S2014" s="564">
        <v>1</v>
      </c>
      <c r="T2014" s="564">
        <v>1</v>
      </c>
      <c r="U2014" s="564">
        <v>1</v>
      </c>
      <c r="V2014" s="564">
        <v>1</v>
      </c>
      <c r="W2014" s="564">
        <v>1</v>
      </c>
      <c r="X2014" s="564">
        <v>1</v>
      </c>
      <c r="Y2014" s="564">
        <v>1</v>
      </c>
      <c r="Z2014" s="564">
        <v>1</v>
      </c>
      <c r="AA2014" s="564">
        <v>1</v>
      </c>
      <c r="AB2014" s="564">
        <v>1</v>
      </c>
      <c r="AC2014" s="564">
        <v>1</v>
      </c>
      <c r="AD2014" s="564">
        <v>1</v>
      </c>
      <c r="AE2014" s="564">
        <v>1</v>
      </c>
      <c r="AF2014" s="564">
        <v>1</v>
      </c>
      <c r="AG2014" s="564">
        <v>1</v>
      </c>
      <c r="AH2014" s="564">
        <v>1</v>
      </c>
      <c r="AI2014" s="564">
        <v>1</v>
      </c>
      <c r="AJ2014" s="564">
        <v>1</v>
      </c>
      <c r="AK2014" s="564">
        <v>1</v>
      </c>
    </row>
    <row r="2015" spans="1:37">
      <c r="A2015">
        <v>2011</v>
      </c>
      <c r="B2015" s="564">
        <f t="shared" ca="1" si="192"/>
        <v>20</v>
      </c>
      <c r="C2015" s="564">
        <f t="shared" ca="1" si="187"/>
        <v>400</v>
      </c>
      <c r="D2015" s="564">
        <f t="shared" ca="1" si="190"/>
        <v>20</v>
      </c>
      <c r="E2015" s="564">
        <f t="shared" ca="1" si="188"/>
        <v>0</v>
      </c>
      <c r="F2015" s="564">
        <f t="shared" ca="1" si="191"/>
        <v>1</v>
      </c>
      <c r="G2015" s="564">
        <f t="shared" ca="1" si="189"/>
        <v>-4.3470730537972582</v>
      </c>
      <c r="H2015" s="564">
        <v>1</v>
      </c>
      <c r="I2015" s="564">
        <v>1</v>
      </c>
      <c r="J2015" s="564">
        <v>1</v>
      </c>
      <c r="K2015" s="564">
        <v>1</v>
      </c>
      <c r="L2015" s="564">
        <v>1</v>
      </c>
      <c r="M2015" s="564">
        <v>1</v>
      </c>
      <c r="N2015" s="564">
        <v>1</v>
      </c>
      <c r="O2015" s="564">
        <v>1</v>
      </c>
      <c r="P2015" s="564">
        <v>1</v>
      </c>
      <c r="Q2015" s="564">
        <v>1</v>
      </c>
      <c r="R2015" s="564">
        <v>1</v>
      </c>
      <c r="S2015" s="564">
        <v>1</v>
      </c>
      <c r="T2015" s="564">
        <v>1</v>
      </c>
      <c r="U2015" s="564">
        <v>1</v>
      </c>
      <c r="V2015" s="564">
        <v>1</v>
      </c>
      <c r="W2015" s="564">
        <v>1</v>
      </c>
      <c r="X2015" s="564">
        <v>1</v>
      </c>
      <c r="Y2015" s="564">
        <v>1</v>
      </c>
      <c r="Z2015" s="564">
        <v>1</v>
      </c>
      <c r="AA2015" s="564">
        <v>1</v>
      </c>
      <c r="AB2015" s="564">
        <v>1</v>
      </c>
      <c r="AC2015" s="564">
        <v>1</v>
      </c>
      <c r="AD2015" s="564">
        <v>1</v>
      </c>
      <c r="AE2015" s="564">
        <v>1</v>
      </c>
      <c r="AF2015" s="564">
        <v>1</v>
      </c>
      <c r="AG2015" s="564">
        <v>1</v>
      </c>
      <c r="AH2015" s="564">
        <v>1</v>
      </c>
      <c r="AI2015" s="564">
        <v>1</v>
      </c>
      <c r="AJ2015" s="564">
        <v>1</v>
      </c>
      <c r="AK2015" s="564">
        <v>1</v>
      </c>
    </row>
    <row r="2016" spans="1:37">
      <c r="A2016">
        <v>2012</v>
      </c>
      <c r="B2016" s="564">
        <f t="shared" ca="1" si="192"/>
        <v>18</v>
      </c>
      <c r="C2016" s="564">
        <f t="shared" ca="1" si="187"/>
        <v>324</v>
      </c>
      <c r="D2016" s="564">
        <f t="shared" ca="1" si="190"/>
        <v>18</v>
      </c>
      <c r="E2016" s="564">
        <f t="shared" ca="1" si="188"/>
        <v>1.8000000000000007</v>
      </c>
      <c r="F2016" s="564">
        <f t="shared" ca="1" si="191"/>
        <v>0.81052631578947365</v>
      </c>
      <c r="G2016" s="564">
        <f t="shared" ca="1" si="189"/>
        <v>4.1786860625629751</v>
      </c>
      <c r="H2016" s="564">
        <v>1</v>
      </c>
      <c r="I2016" s="564">
        <v>1</v>
      </c>
      <c r="J2016" s="564">
        <v>1</v>
      </c>
      <c r="K2016" s="564">
        <v>1</v>
      </c>
      <c r="L2016" s="564">
        <v>1</v>
      </c>
      <c r="M2016" s="564">
        <v>1</v>
      </c>
      <c r="N2016" s="564">
        <v>1</v>
      </c>
      <c r="O2016" s="564">
        <v>1</v>
      </c>
      <c r="P2016" s="564">
        <v>1</v>
      </c>
      <c r="Q2016" s="564">
        <v>1</v>
      </c>
      <c r="R2016" s="564">
        <v>1</v>
      </c>
      <c r="S2016" s="564">
        <v>1</v>
      </c>
      <c r="T2016" s="564">
        <v>1</v>
      </c>
      <c r="U2016" s="564">
        <v>0</v>
      </c>
      <c r="V2016" s="564">
        <v>1</v>
      </c>
      <c r="W2016" s="564">
        <v>0</v>
      </c>
      <c r="X2016" s="564">
        <v>1</v>
      </c>
      <c r="Y2016" s="564">
        <v>1</v>
      </c>
      <c r="Z2016" s="564">
        <v>1</v>
      </c>
      <c r="AA2016" s="564">
        <v>1</v>
      </c>
      <c r="AB2016" s="564">
        <v>1</v>
      </c>
      <c r="AC2016" s="564">
        <v>1</v>
      </c>
      <c r="AD2016" s="564">
        <v>1</v>
      </c>
      <c r="AE2016" s="564">
        <v>1</v>
      </c>
      <c r="AF2016" s="564">
        <v>1</v>
      </c>
      <c r="AG2016" s="564">
        <v>1</v>
      </c>
      <c r="AH2016" s="564">
        <v>0</v>
      </c>
      <c r="AI2016" s="564">
        <v>1</v>
      </c>
      <c r="AJ2016" s="564">
        <v>1</v>
      </c>
      <c r="AK2016" s="564">
        <v>1</v>
      </c>
    </row>
    <row r="2017" spans="1:37">
      <c r="A2017">
        <v>2013</v>
      </c>
      <c r="B2017" s="564">
        <f t="shared" ca="1" si="192"/>
        <v>0</v>
      </c>
      <c r="C2017" s="564">
        <f t="shared" ca="1" si="187"/>
        <v>0</v>
      </c>
      <c r="D2017" s="564">
        <f t="shared" ca="1" si="190"/>
        <v>0</v>
      </c>
      <c r="E2017" s="564">
        <f t="shared" ca="1" si="188"/>
        <v>0</v>
      </c>
      <c r="F2017" s="564">
        <f t="shared" ca="1" si="191"/>
        <v>1</v>
      </c>
      <c r="G2017" s="564">
        <f t="shared" ca="1" si="189"/>
        <v>8.5480674366352787</v>
      </c>
      <c r="H2017" s="564">
        <v>0</v>
      </c>
      <c r="I2017" s="564">
        <v>0</v>
      </c>
      <c r="J2017" s="564">
        <v>0</v>
      </c>
      <c r="K2017" s="564">
        <v>0</v>
      </c>
      <c r="L2017" s="564">
        <v>0</v>
      </c>
      <c r="M2017" s="564">
        <v>0</v>
      </c>
      <c r="N2017" s="564">
        <v>0</v>
      </c>
      <c r="O2017" s="564">
        <v>0</v>
      </c>
      <c r="P2017" s="564">
        <v>0</v>
      </c>
      <c r="Q2017" s="564">
        <v>0</v>
      </c>
      <c r="R2017" s="564">
        <v>0</v>
      </c>
      <c r="S2017" s="564">
        <v>0</v>
      </c>
      <c r="T2017" s="564">
        <v>0</v>
      </c>
      <c r="U2017" s="564">
        <v>0</v>
      </c>
      <c r="V2017" s="564">
        <v>0</v>
      </c>
      <c r="W2017" s="564">
        <v>0</v>
      </c>
      <c r="X2017" s="564">
        <v>0</v>
      </c>
      <c r="Y2017" s="564">
        <v>0</v>
      </c>
      <c r="Z2017" s="564">
        <v>0</v>
      </c>
      <c r="AA2017" s="564">
        <v>0</v>
      </c>
      <c r="AB2017" s="564">
        <v>0</v>
      </c>
      <c r="AC2017" s="564">
        <v>0</v>
      </c>
      <c r="AD2017" s="564">
        <v>0</v>
      </c>
      <c r="AE2017" s="564">
        <v>0</v>
      </c>
      <c r="AF2017" s="564">
        <v>0</v>
      </c>
      <c r="AG2017" s="564">
        <v>0</v>
      </c>
      <c r="AH2017" s="564">
        <v>0</v>
      </c>
      <c r="AI2017" s="564">
        <v>0</v>
      </c>
      <c r="AJ2017" s="564">
        <v>0</v>
      </c>
      <c r="AK2017" s="564">
        <v>0</v>
      </c>
    </row>
    <row r="2018" spans="1:37">
      <c r="A2018">
        <v>2014</v>
      </c>
      <c r="B2018" s="564">
        <f t="shared" ca="1" si="192"/>
        <v>0</v>
      </c>
      <c r="C2018" s="564">
        <f t="shared" ca="1" si="187"/>
        <v>0</v>
      </c>
      <c r="D2018" s="564">
        <f t="shared" ca="1" si="190"/>
        <v>0</v>
      </c>
      <c r="E2018" s="564">
        <f t="shared" ca="1" si="188"/>
        <v>0</v>
      </c>
      <c r="F2018" s="564">
        <f t="shared" ca="1" si="191"/>
        <v>1</v>
      </c>
      <c r="G2018" s="564">
        <f t="shared" ca="1" si="189"/>
        <v>-1.6125968169191744</v>
      </c>
      <c r="H2018" s="564">
        <v>0</v>
      </c>
      <c r="I2018" s="564">
        <v>0</v>
      </c>
      <c r="J2018" s="564">
        <v>0</v>
      </c>
      <c r="K2018" s="564">
        <v>0</v>
      </c>
      <c r="L2018" s="564">
        <v>0</v>
      </c>
      <c r="M2018" s="564">
        <v>0</v>
      </c>
      <c r="N2018" s="564">
        <v>0</v>
      </c>
      <c r="O2018" s="564">
        <v>0</v>
      </c>
      <c r="P2018" s="564">
        <v>0</v>
      </c>
      <c r="Q2018" s="564">
        <v>0</v>
      </c>
      <c r="R2018" s="564">
        <v>0</v>
      </c>
      <c r="S2018" s="564">
        <v>0</v>
      </c>
      <c r="T2018" s="564">
        <v>0</v>
      </c>
      <c r="U2018" s="564">
        <v>0</v>
      </c>
      <c r="V2018" s="564">
        <v>0</v>
      </c>
      <c r="W2018" s="564">
        <v>0</v>
      </c>
      <c r="X2018" s="564">
        <v>0</v>
      </c>
      <c r="Y2018" s="564">
        <v>0</v>
      </c>
      <c r="Z2018" s="564">
        <v>0</v>
      </c>
      <c r="AA2018" s="564">
        <v>0</v>
      </c>
      <c r="AB2018" s="564">
        <v>0</v>
      </c>
      <c r="AC2018" s="564">
        <v>0</v>
      </c>
      <c r="AD2018" s="564">
        <v>0</v>
      </c>
      <c r="AE2018" s="564">
        <v>0</v>
      </c>
      <c r="AF2018" s="564">
        <v>0</v>
      </c>
      <c r="AG2018" s="564">
        <v>0</v>
      </c>
      <c r="AH2018" s="564">
        <v>0</v>
      </c>
      <c r="AI2018" s="564">
        <v>0</v>
      </c>
      <c r="AJ2018" s="564">
        <v>0</v>
      </c>
      <c r="AK2018" s="564">
        <v>0</v>
      </c>
    </row>
    <row r="2019" spans="1:37">
      <c r="A2019">
        <v>2015</v>
      </c>
      <c r="B2019" s="564">
        <f t="shared" ca="1" si="192"/>
        <v>0</v>
      </c>
      <c r="C2019" s="564">
        <f t="shared" ca="1" si="187"/>
        <v>0</v>
      </c>
      <c r="D2019" s="564">
        <f t="shared" ca="1" si="190"/>
        <v>0</v>
      </c>
      <c r="E2019" s="564">
        <f t="shared" ca="1" si="188"/>
        <v>0</v>
      </c>
      <c r="F2019" s="564">
        <f t="shared" ca="1" si="191"/>
        <v>1</v>
      </c>
      <c r="G2019" s="564">
        <f t="shared" ca="1" si="189"/>
        <v>2.3485659321037122</v>
      </c>
      <c r="H2019" s="564">
        <v>0</v>
      </c>
      <c r="I2019" s="564">
        <v>0</v>
      </c>
      <c r="J2019" s="564">
        <v>0</v>
      </c>
      <c r="K2019" s="564">
        <v>0</v>
      </c>
      <c r="L2019" s="564">
        <v>0</v>
      </c>
      <c r="M2019" s="564">
        <v>0</v>
      </c>
      <c r="N2019" s="564">
        <v>0</v>
      </c>
      <c r="O2019" s="564">
        <v>0</v>
      </c>
      <c r="P2019" s="564">
        <v>0</v>
      </c>
      <c r="Q2019" s="564">
        <v>0</v>
      </c>
      <c r="R2019" s="564">
        <v>0</v>
      </c>
      <c r="S2019" s="564">
        <v>0</v>
      </c>
      <c r="T2019" s="564">
        <v>0</v>
      </c>
      <c r="U2019" s="564">
        <v>0</v>
      </c>
      <c r="V2019" s="564">
        <v>0</v>
      </c>
      <c r="W2019" s="564">
        <v>0</v>
      </c>
      <c r="X2019" s="564">
        <v>0</v>
      </c>
      <c r="Y2019" s="564">
        <v>0</v>
      </c>
      <c r="Z2019" s="564">
        <v>0</v>
      </c>
      <c r="AA2019" s="564">
        <v>0</v>
      </c>
      <c r="AB2019" s="564">
        <v>0</v>
      </c>
      <c r="AC2019" s="564">
        <v>0</v>
      </c>
      <c r="AD2019" s="564">
        <v>0</v>
      </c>
      <c r="AE2019" s="564">
        <v>0</v>
      </c>
      <c r="AF2019" s="564">
        <v>0</v>
      </c>
      <c r="AG2019" s="564">
        <v>0</v>
      </c>
      <c r="AH2019" s="564">
        <v>0</v>
      </c>
      <c r="AI2019" s="564">
        <v>0</v>
      </c>
      <c r="AJ2019" s="564">
        <v>0</v>
      </c>
      <c r="AK2019" s="564">
        <v>0</v>
      </c>
    </row>
    <row r="2020" spans="1:37">
      <c r="A2020">
        <v>2016</v>
      </c>
      <c r="B2020" s="564">
        <f t="shared" ca="1" si="192"/>
        <v>20</v>
      </c>
      <c r="C2020" s="564">
        <f t="shared" ca="1" si="187"/>
        <v>400</v>
      </c>
      <c r="D2020" s="564">
        <f t="shared" ca="1" si="190"/>
        <v>20</v>
      </c>
      <c r="E2020" s="564">
        <f t="shared" ca="1" si="188"/>
        <v>0</v>
      </c>
      <c r="F2020" s="564">
        <f t="shared" ca="1" si="191"/>
        <v>1</v>
      </c>
      <c r="G2020" s="564">
        <f t="shared" ca="1" si="189"/>
        <v>0.43691519458232675</v>
      </c>
      <c r="H2020" s="564">
        <v>1</v>
      </c>
      <c r="I2020" s="564">
        <v>1</v>
      </c>
      <c r="J2020" s="564">
        <v>1</v>
      </c>
      <c r="K2020" s="564">
        <v>1</v>
      </c>
      <c r="L2020" s="564">
        <v>1</v>
      </c>
      <c r="M2020" s="564">
        <v>1</v>
      </c>
      <c r="N2020" s="564">
        <v>1</v>
      </c>
      <c r="O2020" s="564">
        <v>1</v>
      </c>
      <c r="P2020" s="564">
        <v>1</v>
      </c>
      <c r="Q2020" s="564">
        <v>1</v>
      </c>
      <c r="R2020" s="564">
        <v>1</v>
      </c>
      <c r="S2020" s="564">
        <v>1</v>
      </c>
      <c r="T2020" s="564">
        <v>1</v>
      </c>
      <c r="U2020" s="564">
        <v>1</v>
      </c>
      <c r="V2020" s="564">
        <v>1</v>
      </c>
      <c r="W2020" s="564">
        <v>1</v>
      </c>
      <c r="X2020" s="564">
        <v>1</v>
      </c>
      <c r="Y2020" s="564">
        <v>1</v>
      </c>
      <c r="Z2020" s="564">
        <v>1</v>
      </c>
      <c r="AA2020" s="564">
        <v>1</v>
      </c>
      <c r="AB2020" s="564">
        <v>1</v>
      </c>
      <c r="AC2020" s="564">
        <v>1</v>
      </c>
      <c r="AD2020" s="564">
        <v>1</v>
      </c>
      <c r="AE2020" s="564">
        <v>1</v>
      </c>
      <c r="AF2020" s="564">
        <v>1</v>
      </c>
      <c r="AG2020" s="564">
        <v>1</v>
      </c>
      <c r="AH2020" s="564">
        <v>1</v>
      </c>
      <c r="AI2020" s="564">
        <v>1</v>
      </c>
      <c r="AJ2020" s="564">
        <v>1</v>
      </c>
      <c r="AK2020" s="564">
        <v>1</v>
      </c>
    </row>
    <row r="2021" spans="1:37">
      <c r="A2021">
        <v>2017</v>
      </c>
      <c r="B2021" s="564">
        <f t="shared" ca="1" si="192"/>
        <v>20</v>
      </c>
      <c r="C2021" s="564">
        <f t="shared" ca="1" si="187"/>
        <v>400</v>
      </c>
      <c r="D2021" s="564">
        <f t="shared" ca="1" si="190"/>
        <v>20</v>
      </c>
      <c r="E2021" s="564">
        <f t="shared" ca="1" si="188"/>
        <v>0</v>
      </c>
      <c r="F2021" s="564">
        <f t="shared" ca="1" si="191"/>
        <v>1</v>
      </c>
      <c r="G2021" s="564">
        <f t="shared" ca="1" si="189"/>
        <v>1.0424684907153954</v>
      </c>
      <c r="H2021" s="564">
        <v>1</v>
      </c>
      <c r="I2021" s="564">
        <v>1</v>
      </c>
      <c r="J2021" s="564">
        <v>1</v>
      </c>
      <c r="K2021" s="564">
        <v>1</v>
      </c>
      <c r="L2021" s="564">
        <v>1</v>
      </c>
      <c r="M2021" s="564">
        <v>1</v>
      </c>
      <c r="N2021" s="564">
        <v>1</v>
      </c>
      <c r="O2021" s="564">
        <v>1</v>
      </c>
      <c r="P2021" s="564">
        <v>1</v>
      </c>
      <c r="Q2021" s="564">
        <v>1</v>
      </c>
      <c r="R2021" s="564">
        <v>1</v>
      </c>
      <c r="S2021" s="564">
        <v>1</v>
      </c>
      <c r="T2021" s="564">
        <v>1</v>
      </c>
      <c r="U2021" s="564">
        <v>1</v>
      </c>
      <c r="V2021" s="564">
        <v>1</v>
      </c>
      <c r="W2021" s="564">
        <v>1</v>
      </c>
      <c r="X2021" s="564">
        <v>1</v>
      </c>
      <c r="Y2021" s="564">
        <v>1</v>
      </c>
      <c r="Z2021" s="564">
        <v>1</v>
      </c>
      <c r="AA2021" s="564">
        <v>1</v>
      </c>
      <c r="AB2021" s="564">
        <v>1</v>
      </c>
      <c r="AC2021" s="564">
        <v>1</v>
      </c>
      <c r="AD2021" s="564">
        <v>1</v>
      </c>
      <c r="AE2021" s="564">
        <v>1</v>
      </c>
      <c r="AF2021" s="564">
        <v>1</v>
      </c>
      <c r="AG2021" s="564">
        <v>1</v>
      </c>
      <c r="AH2021" s="564">
        <v>1</v>
      </c>
      <c r="AI2021" s="564">
        <v>1</v>
      </c>
      <c r="AJ2021" s="564">
        <v>1</v>
      </c>
      <c r="AK2021" s="564">
        <v>1</v>
      </c>
    </row>
    <row r="2022" spans="1:37">
      <c r="A2022">
        <v>2018</v>
      </c>
      <c r="B2022" s="564">
        <f t="shared" ca="1" si="192"/>
        <v>20</v>
      </c>
      <c r="C2022" s="564">
        <f t="shared" ca="1" si="187"/>
        <v>400</v>
      </c>
      <c r="D2022" s="564">
        <f t="shared" ca="1" si="190"/>
        <v>20</v>
      </c>
      <c r="E2022" s="564">
        <f t="shared" ca="1" si="188"/>
        <v>0</v>
      </c>
      <c r="F2022" s="564">
        <f t="shared" ca="1" si="191"/>
        <v>1</v>
      </c>
      <c r="G2022" s="564">
        <f t="shared" ca="1" si="189"/>
        <v>0.4302043157734915</v>
      </c>
      <c r="H2022" s="564">
        <v>1</v>
      </c>
      <c r="I2022" s="564">
        <v>1</v>
      </c>
      <c r="J2022" s="564">
        <v>1</v>
      </c>
      <c r="K2022" s="564">
        <v>1</v>
      </c>
      <c r="L2022" s="564">
        <v>1</v>
      </c>
      <c r="M2022" s="564">
        <v>1</v>
      </c>
      <c r="N2022" s="564">
        <v>1</v>
      </c>
      <c r="O2022" s="564">
        <v>1</v>
      </c>
      <c r="P2022" s="564">
        <v>1</v>
      </c>
      <c r="Q2022" s="564">
        <v>1</v>
      </c>
      <c r="R2022" s="564">
        <v>1</v>
      </c>
      <c r="S2022" s="564">
        <v>1</v>
      </c>
      <c r="T2022" s="564">
        <v>1</v>
      </c>
      <c r="U2022" s="564">
        <v>1</v>
      </c>
      <c r="V2022" s="564">
        <v>1</v>
      </c>
      <c r="W2022" s="564">
        <v>1</v>
      </c>
      <c r="X2022" s="564">
        <v>1</v>
      </c>
      <c r="Y2022" s="564">
        <v>1</v>
      </c>
      <c r="Z2022" s="564">
        <v>1</v>
      </c>
      <c r="AA2022" s="564">
        <v>1</v>
      </c>
      <c r="AB2022" s="564">
        <v>1</v>
      </c>
      <c r="AC2022" s="564">
        <v>1</v>
      </c>
      <c r="AD2022" s="564">
        <v>1</v>
      </c>
      <c r="AE2022" s="564">
        <v>1</v>
      </c>
      <c r="AF2022" s="564">
        <v>1</v>
      </c>
      <c r="AG2022" s="564">
        <v>1</v>
      </c>
      <c r="AH2022" s="564">
        <v>1</v>
      </c>
      <c r="AI2022" s="564">
        <v>1</v>
      </c>
      <c r="AJ2022" s="564">
        <v>1</v>
      </c>
      <c r="AK2022" s="564">
        <v>1</v>
      </c>
    </row>
    <row r="2023" spans="1:37">
      <c r="A2023">
        <v>2019</v>
      </c>
      <c r="B2023" s="564">
        <f t="shared" ca="1" si="192"/>
        <v>20</v>
      </c>
      <c r="C2023" s="564">
        <f t="shared" ca="1" si="187"/>
        <v>400</v>
      </c>
      <c r="D2023" s="564">
        <f t="shared" ca="1" si="190"/>
        <v>20</v>
      </c>
      <c r="E2023" s="564">
        <f t="shared" ca="1" si="188"/>
        <v>0</v>
      </c>
      <c r="F2023" s="564">
        <f t="shared" ca="1" si="191"/>
        <v>1</v>
      </c>
      <c r="G2023" s="564">
        <f t="shared" ca="1" si="189"/>
        <v>5.3486392781580285</v>
      </c>
      <c r="H2023" s="564">
        <v>1</v>
      </c>
      <c r="I2023" s="564">
        <v>1</v>
      </c>
      <c r="J2023" s="564">
        <v>1</v>
      </c>
      <c r="K2023" s="564">
        <v>1</v>
      </c>
      <c r="L2023" s="564">
        <v>1</v>
      </c>
      <c r="M2023" s="564">
        <v>1</v>
      </c>
      <c r="N2023" s="564">
        <v>1</v>
      </c>
      <c r="O2023" s="564">
        <v>1</v>
      </c>
      <c r="P2023" s="564">
        <v>1</v>
      </c>
      <c r="Q2023" s="564">
        <v>1</v>
      </c>
      <c r="R2023" s="564">
        <v>1</v>
      </c>
      <c r="S2023" s="564">
        <v>1</v>
      </c>
      <c r="T2023" s="564">
        <v>1</v>
      </c>
      <c r="U2023" s="564">
        <v>1</v>
      </c>
      <c r="V2023" s="564">
        <v>1</v>
      </c>
      <c r="W2023" s="564">
        <v>1</v>
      </c>
      <c r="X2023" s="564">
        <v>1</v>
      </c>
      <c r="Y2023" s="564">
        <v>1</v>
      </c>
      <c r="Z2023" s="564">
        <v>1</v>
      </c>
      <c r="AA2023" s="564">
        <v>1</v>
      </c>
      <c r="AB2023" s="564">
        <v>1</v>
      </c>
      <c r="AC2023" s="564">
        <v>1</v>
      </c>
      <c r="AD2023" s="564">
        <v>1</v>
      </c>
      <c r="AE2023" s="564">
        <v>1</v>
      </c>
      <c r="AF2023" s="564">
        <v>1</v>
      </c>
      <c r="AG2023" s="564">
        <v>1</v>
      </c>
      <c r="AH2023" s="564">
        <v>1</v>
      </c>
      <c r="AI2023" s="564">
        <v>1</v>
      </c>
      <c r="AJ2023" s="564">
        <v>1</v>
      </c>
      <c r="AK2023" s="564">
        <v>1</v>
      </c>
    </row>
    <row r="2024" spans="1:37">
      <c r="A2024">
        <v>2020</v>
      </c>
      <c r="B2024" s="564">
        <f t="shared" ca="1" si="192"/>
        <v>20</v>
      </c>
      <c r="C2024" s="564">
        <f t="shared" ca="1" si="187"/>
        <v>400</v>
      </c>
      <c r="D2024" s="564">
        <f t="shared" ca="1" si="190"/>
        <v>20</v>
      </c>
      <c r="E2024" s="564">
        <f t="shared" ca="1" si="188"/>
        <v>0</v>
      </c>
      <c r="F2024" s="564">
        <f t="shared" ca="1" si="191"/>
        <v>1</v>
      </c>
      <c r="G2024" s="564">
        <f t="shared" ca="1" si="189"/>
        <v>-1.4107128638440845</v>
      </c>
      <c r="H2024" s="564">
        <v>1</v>
      </c>
      <c r="I2024" s="564">
        <v>1</v>
      </c>
      <c r="J2024" s="564">
        <v>1</v>
      </c>
      <c r="K2024" s="564">
        <v>1</v>
      </c>
      <c r="L2024" s="564">
        <v>1</v>
      </c>
      <c r="M2024" s="564">
        <v>1</v>
      </c>
      <c r="N2024" s="564">
        <v>1</v>
      </c>
      <c r="O2024" s="564">
        <v>1</v>
      </c>
      <c r="P2024" s="564">
        <v>1</v>
      </c>
      <c r="Q2024" s="564">
        <v>1</v>
      </c>
      <c r="R2024" s="564">
        <v>1</v>
      </c>
      <c r="S2024" s="564">
        <v>1</v>
      </c>
      <c r="T2024" s="564">
        <v>1</v>
      </c>
      <c r="U2024" s="564">
        <v>1</v>
      </c>
      <c r="V2024" s="564">
        <v>1</v>
      </c>
      <c r="W2024" s="564">
        <v>1</v>
      </c>
      <c r="X2024" s="564">
        <v>1</v>
      </c>
      <c r="Y2024" s="564">
        <v>1</v>
      </c>
      <c r="Z2024" s="564">
        <v>1</v>
      </c>
      <c r="AA2024" s="564">
        <v>1</v>
      </c>
      <c r="AB2024" s="564">
        <v>1</v>
      </c>
      <c r="AC2024" s="564">
        <v>1</v>
      </c>
      <c r="AD2024" s="564">
        <v>1</v>
      </c>
      <c r="AE2024" s="564">
        <v>1</v>
      </c>
      <c r="AF2024" s="564">
        <v>1</v>
      </c>
      <c r="AG2024" s="564">
        <v>1</v>
      </c>
      <c r="AH2024" s="564">
        <v>1</v>
      </c>
      <c r="AI2024" s="564">
        <v>1</v>
      </c>
      <c r="AJ2024" s="564">
        <v>1</v>
      </c>
      <c r="AK2024" s="564">
        <v>1</v>
      </c>
    </row>
    <row r="2025" spans="1:37">
      <c r="A2025">
        <v>2021</v>
      </c>
      <c r="B2025" s="564">
        <f t="shared" ca="1" si="192"/>
        <v>16</v>
      </c>
      <c r="C2025" s="564">
        <f t="shared" ca="1" si="187"/>
        <v>256</v>
      </c>
      <c r="D2025" s="564">
        <f t="shared" ca="1" si="190"/>
        <v>16</v>
      </c>
      <c r="E2025" s="564">
        <f t="shared" ca="1" si="188"/>
        <v>3.1999999999999993</v>
      </c>
      <c r="F2025" s="564">
        <f t="shared" ca="1" si="191"/>
        <v>0.66315789473684217</v>
      </c>
      <c r="G2025" s="564">
        <f t="shared" ca="1" si="189"/>
        <v>3.9452064866390808</v>
      </c>
      <c r="H2025" s="564">
        <v>1</v>
      </c>
      <c r="I2025" s="564">
        <v>1</v>
      </c>
      <c r="J2025" s="564">
        <v>1</v>
      </c>
      <c r="K2025" s="564">
        <v>1</v>
      </c>
      <c r="L2025" s="564">
        <v>1</v>
      </c>
      <c r="M2025" s="564">
        <v>0</v>
      </c>
      <c r="N2025" s="564">
        <v>0</v>
      </c>
      <c r="O2025" s="564">
        <v>1</v>
      </c>
      <c r="P2025" s="564">
        <v>1</v>
      </c>
      <c r="Q2025" s="564">
        <v>1</v>
      </c>
      <c r="R2025" s="564">
        <v>1</v>
      </c>
      <c r="S2025" s="564">
        <v>1</v>
      </c>
      <c r="T2025" s="564">
        <v>1</v>
      </c>
      <c r="U2025" s="564">
        <v>0</v>
      </c>
      <c r="V2025" s="564">
        <v>0</v>
      </c>
      <c r="W2025" s="564">
        <v>1</v>
      </c>
      <c r="X2025" s="564">
        <v>1</v>
      </c>
      <c r="Y2025" s="564">
        <v>1</v>
      </c>
      <c r="Z2025" s="564">
        <v>1</v>
      </c>
      <c r="AA2025" s="564">
        <v>1</v>
      </c>
      <c r="AB2025" s="564">
        <v>1</v>
      </c>
      <c r="AC2025" s="564">
        <v>1</v>
      </c>
      <c r="AD2025" s="564">
        <v>1</v>
      </c>
      <c r="AE2025" s="564">
        <v>1</v>
      </c>
      <c r="AF2025" s="564">
        <v>1</v>
      </c>
      <c r="AG2025" s="564">
        <v>1</v>
      </c>
      <c r="AH2025" s="564">
        <v>1</v>
      </c>
      <c r="AI2025" s="564">
        <v>0</v>
      </c>
      <c r="AJ2025" s="564">
        <v>1</v>
      </c>
      <c r="AK2025" s="564">
        <v>1</v>
      </c>
    </row>
    <row r="2026" spans="1:37">
      <c r="A2026">
        <v>2022</v>
      </c>
      <c r="B2026" s="564">
        <f t="shared" ca="1" si="192"/>
        <v>0</v>
      </c>
      <c r="C2026" s="564">
        <f t="shared" ca="1" si="187"/>
        <v>0</v>
      </c>
      <c r="D2026" s="564">
        <f t="shared" ca="1" si="190"/>
        <v>0</v>
      </c>
      <c r="E2026" s="564">
        <f t="shared" ca="1" si="188"/>
        <v>0</v>
      </c>
      <c r="F2026" s="564">
        <f t="shared" ca="1" si="191"/>
        <v>1</v>
      </c>
      <c r="G2026" s="564">
        <f t="shared" ca="1" si="189"/>
        <v>0.7654016484402687</v>
      </c>
      <c r="H2026" s="564">
        <v>0</v>
      </c>
      <c r="I2026" s="564">
        <v>0</v>
      </c>
      <c r="J2026" s="564">
        <v>0</v>
      </c>
      <c r="K2026" s="564">
        <v>0</v>
      </c>
      <c r="L2026" s="564">
        <v>0</v>
      </c>
      <c r="M2026" s="564">
        <v>0</v>
      </c>
      <c r="N2026" s="564">
        <v>0</v>
      </c>
      <c r="O2026" s="564">
        <v>0</v>
      </c>
      <c r="P2026" s="564">
        <v>0</v>
      </c>
      <c r="Q2026" s="564">
        <v>0</v>
      </c>
      <c r="R2026" s="564">
        <v>0</v>
      </c>
      <c r="S2026" s="564">
        <v>0</v>
      </c>
      <c r="T2026" s="564">
        <v>0</v>
      </c>
      <c r="U2026" s="564">
        <v>0</v>
      </c>
      <c r="V2026" s="564">
        <v>0</v>
      </c>
      <c r="W2026" s="564">
        <v>0</v>
      </c>
      <c r="X2026" s="564">
        <v>0</v>
      </c>
      <c r="Y2026" s="564">
        <v>0</v>
      </c>
      <c r="Z2026" s="564">
        <v>0</v>
      </c>
      <c r="AA2026" s="564">
        <v>0</v>
      </c>
      <c r="AB2026" s="564">
        <v>0</v>
      </c>
      <c r="AC2026" s="564">
        <v>0</v>
      </c>
      <c r="AD2026" s="564">
        <v>0</v>
      </c>
      <c r="AE2026" s="564">
        <v>0</v>
      </c>
      <c r="AF2026" s="564">
        <v>0</v>
      </c>
      <c r="AG2026" s="564">
        <v>0</v>
      </c>
      <c r="AH2026" s="564">
        <v>0</v>
      </c>
      <c r="AI2026" s="564">
        <v>0</v>
      </c>
      <c r="AJ2026" s="564">
        <v>0</v>
      </c>
      <c r="AK2026" s="564">
        <v>0</v>
      </c>
    </row>
    <row r="2027" spans="1:37">
      <c r="A2027">
        <v>2023</v>
      </c>
      <c r="B2027" s="564">
        <f t="shared" ca="1" si="192"/>
        <v>0</v>
      </c>
      <c r="C2027" s="564">
        <f t="shared" ca="1" si="187"/>
        <v>0</v>
      </c>
      <c r="D2027" s="564">
        <f t="shared" ca="1" si="190"/>
        <v>0</v>
      </c>
      <c r="E2027" s="564">
        <f t="shared" ca="1" si="188"/>
        <v>0</v>
      </c>
      <c r="F2027" s="564">
        <f t="shared" ca="1" si="191"/>
        <v>1</v>
      </c>
      <c r="G2027" s="564">
        <f t="shared" ca="1" si="189"/>
        <v>5.2226865767411486</v>
      </c>
      <c r="H2027" s="564">
        <v>0</v>
      </c>
      <c r="I2027" s="564">
        <v>0</v>
      </c>
      <c r="J2027" s="564">
        <v>0</v>
      </c>
      <c r="K2027" s="564">
        <v>0</v>
      </c>
      <c r="L2027" s="564">
        <v>0</v>
      </c>
      <c r="M2027" s="564">
        <v>0</v>
      </c>
      <c r="N2027" s="564">
        <v>0</v>
      </c>
      <c r="O2027" s="564">
        <v>0</v>
      </c>
      <c r="P2027" s="564">
        <v>0</v>
      </c>
      <c r="Q2027" s="564">
        <v>0</v>
      </c>
      <c r="R2027" s="564">
        <v>0</v>
      </c>
      <c r="S2027" s="564">
        <v>0</v>
      </c>
      <c r="T2027" s="564">
        <v>0</v>
      </c>
      <c r="U2027" s="564">
        <v>0</v>
      </c>
      <c r="V2027" s="564">
        <v>0</v>
      </c>
      <c r="W2027" s="564">
        <v>0</v>
      </c>
      <c r="X2027" s="564">
        <v>0</v>
      </c>
      <c r="Y2027" s="564">
        <v>0</v>
      </c>
      <c r="Z2027" s="564">
        <v>0</v>
      </c>
      <c r="AA2027" s="564">
        <v>0</v>
      </c>
      <c r="AB2027" s="564">
        <v>0</v>
      </c>
      <c r="AC2027" s="564">
        <v>0</v>
      </c>
      <c r="AD2027" s="564">
        <v>0</v>
      </c>
      <c r="AE2027" s="564">
        <v>0</v>
      </c>
      <c r="AF2027" s="564">
        <v>0</v>
      </c>
      <c r="AG2027" s="564">
        <v>0</v>
      </c>
      <c r="AH2027" s="564">
        <v>0</v>
      </c>
      <c r="AI2027" s="564">
        <v>0</v>
      </c>
      <c r="AJ2027" s="564">
        <v>0</v>
      </c>
      <c r="AK2027" s="564">
        <v>0</v>
      </c>
    </row>
    <row r="2028" spans="1:37">
      <c r="A2028">
        <v>2024</v>
      </c>
      <c r="B2028" s="564">
        <f t="shared" ca="1" si="192"/>
        <v>0</v>
      </c>
      <c r="C2028" s="564">
        <f t="shared" ca="1" si="187"/>
        <v>0</v>
      </c>
      <c r="D2028" s="564">
        <f t="shared" ca="1" si="190"/>
        <v>0</v>
      </c>
      <c r="E2028" s="564">
        <f t="shared" ca="1" si="188"/>
        <v>0</v>
      </c>
      <c r="F2028" s="564">
        <f t="shared" ca="1" si="191"/>
        <v>1</v>
      </c>
      <c r="G2028" s="564">
        <f t="shared" ca="1" si="189"/>
        <v>-1.3238654439831903</v>
      </c>
      <c r="H2028" s="564">
        <v>0</v>
      </c>
      <c r="I2028" s="564">
        <v>0</v>
      </c>
      <c r="J2028" s="564">
        <v>0</v>
      </c>
      <c r="K2028" s="564">
        <v>0</v>
      </c>
      <c r="L2028" s="564">
        <v>0</v>
      </c>
      <c r="M2028" s="564">
        <v>0</v>
      </c>
      <c r="N2028" s="564">
        <v>0</v>
      </c>
      <c r="O2028" s="564">
        <v>0</v>
      </c>
      <c r="P2028" s="564">
        <v>0</v>
      </c>
      <c r="Q2028" s="564">
        <v>0</v>
      </c>
      <c r="R2028" s="564">
        <v>0</v>
      </c>
      <c r="S2028" s="564">
        <v>0</v>
      </c>
      <c r="T2028" s="564">
        <v>0</v>
      </c>
      <c r="U2028" s="564">
        <v>0</v>
      </c>
      <c r="V2028" s="564">
        <v>0</v>
      </c>
      <c r="W2028" s="564">
        <v>0</v>
      </c>
      <c r="X2028" s="564">
        <v>0</v>
      </c>
      <c r="Y2028" s="564">
        <v>0</v>
      </c>
      <c r="Z2028" s="564">
        <v>0</v>
      </c>
      <c r="AA2028" s="564">
        <v>0</v>
      </c>
      <c r="AB2028" s="564">
        <v>0</v>
      </c>
      <c r="AC2028" s="564">
        <v>0</v>
      </c>
      <c r="AD2028" s="564">
        <v>0</v>
      </c>
      <c r="AE2028" s="564">
        <v>0</v>
      </c>
      <c r="AF2028" s="564">
        <v>0</v>
      </c>
      <c r="AG2028" s="564">
        <v>0</v>
      </c>
      <c r="AH2028" s="564">
        <v>0</v>
      </c>
      <c r="AI2028" s="564">
        <v>0</v>
      </c>
      <c r="AJ2028" s="564">
        <v>0</v>
      </c>
      <c r="AK2028" s="564">
        <v>0</v>
      </c>
    </row>
    <row r="2029" spans="1:37">
      <c r="A2029">
        <v>2025</v>
      </c>
      <c r="B2029" s="564">
        <f t="shared" ca="1" si="192"/>
        <v>20</v>
      </c>
      <c r="C2029" s="564">
        <f t="shared" ca="1" si="187"/>
        <v>400</v>
      </c>
      <c r="D2029" s="564">
        <f t="shared" ca="1" si="190"/>
        <v>20</v>
      </c>
      <c r="E2029" s="564">
        <f t="shared" ca="1" si="188"/>
        <v>0</v>
      </c>
      <c r="F2029" s="564">
        <f t="shared" ca="1" si="191"/>
        <v>1</v>
      </c>
      <c r="G2029" s="564">
        <f t="shared" ca="1" si="189"/>
        <v>4.0094135696921116</v>
      </c>
      <c r="H2029" s="564">
        <v>1</v>
      </c>
      <c r="I2029" s="564">
        <v>1</v>
      </c>
      <c r="J2029" s="564">
        <v>1</v>
      </c>
      <c r="K2029" s="564">
        <v>1</v>
      </c>
      <c r="L2029" s="564">
        <v>1</v>
      </c>
      <c r="M2029" s="564">
        <v>1</v>
      </c>
      <c r="N2029" s="564">
        <v>1</v>
      </c>
      <c r="O2029" s="564">
        <v>1</v>
      </c>
      <c r="P2029" s="564">
        <v>1</v>
      </c>
      <c r="Q2029" s="564">
        <v>1</v>
      </c>
      <c r="R2029" s="564">
        <v>1</v>
      </c>
      <c r="S2029" s="564">
        <v>1</v>
      </c>
      <c r="T2029" s="564">
        <v>1</v>
      </c>
      <c r="U2029" s="564">
        <v>1</v>
      </c>
      <c r="V2029" s="564">
        <v>1</v>
      </c>
      <c r="W2029" s="564">
        <v>1</v>
      </c>
      <c r="X2029" s="564">
        <v>1</v>
      </c>
      <c r="Y2029" s="564">
        <v>1</v>
      </c>
      <c r="Z2029" s="564">
        <v>1</v>
      </c>
      <c r="AA2029" s="564">
        <v>1</v>
      </c>
      <c r="AB2029" s="564">
        <v>1</v>
      </c>
      <c r="AC2029" s="564">
        <v>1</v>
      </c>
      <c r="AD2029" s="564">
        <v>1</v>
      </c>
      <c r="AE2029" s="564">
        <v>1</v>
      </c>
      <c r="AF2029" s="564">
        <v>1</v>
      </c>
      <c r="AG2029" s="564">
        <v>1</v>
      </c>
      <c r="AH2029" s="564">
        <v>1</v>
      </c>
      <c r="AI2029" s="564">
        <v>1</v>
      </c>
      <c r="AJ2029" s="564">
        <v>1</v>
      </c>
      <c r="AK2029" s="564">
        <v>1</v>
      </c>
    </row>
    <row r="2030" spans="1:37">
      <c r="A2030">
        <v>2026</v>
      </c>
      <c r="B2030" s="564">
        <f t="shared" ca="1" si="192"/>
        <v>20</v>
      </c>
      <c r="C2030" s="564">
        <f t="shared" ca="1" si="187"/>
        <v>400</v>
      </c>
      <c r="D2030" s="564">
        <f t="shared" ca="1" si="190"/>
        <v>20</v>
      </c>
      <c r="E2030" s="564">
        <f t="shared" ca="1" si="188"/>
        <v>0</v>
      </c>
      <c r="F2030" s="564">
        <f t="shared" ca="1" si="191"/>
        <v>1</v>
      </c>
      <c r="G2030" s="564">
        <f t="shared" ca="1" si="189"/>
        <v>8.0499347010666149</v>
      </c>
      <c r="H2030" s="564">
        <v>1</v>
      </c>
      <c r="I2030" s="564">
        <v>1</v>
      </c>
      <c r="J2030" s="564">
        <v>1</v>
      </c>
      <c r="K2030" s="564">
        <v>1</v>
      </c>
      <c r="L2030" s="564">
        <v>1</v>
      </c>
      <c r="M2030" s="564">
        <v>1</v>
      </c>
      <c r="N2030" s="564">
        <v>1</v>
      </c>
      <c r="O2030" s="564">
        <v>1</v>
      </c>
      <c r="P2030" s="564">
        <v>1</v>
      </c>
      <c r="Q2030" s="564">
        <v>1</v>
      </c>
      <c r="R2030" s="564">
        <v>1</v>
      </c>
      <c r="S2030" s="564">
        <v>1</v>
      </c>
      <c r="T2030" s="564">
        <v>1</v>
      </c>
      <c r="U2030" s="564">
        <v>1</v>
      </c>
      <c r="V2030" s="564">
        <v>1</v>
      </c>
      <c r="W2030" s="564">
        <v>1</v>
      </c>
      <c r="X2030" s="564">
        <v>1</v>
      </c>
      <c r="Y2030" s="564">
        <v>1</v>
      </c>
      <c r="Z2030" s="564">
        <v>1</v>
      </c>
      <c r="AA2030" s="564">
        <v>1</v>
      </c>
      <c r="AB2030" s="564">
        <v>1</v>
      </c>
      <c r="AC2030" s="564">
        <v>1</v>
      </c>
      <c r="AD2030" s="564">
        <v>1</v>
      </c>
      <c r="AE2030" s="564">
        <v>1</v>
      </c>
      <c r="AF2030" s="564">
        <v>1</v>
      </c>
      <c r="AG2030" s="564">
        <v>1</v>
      </c>
      <c r="AH2030" s="564">
        <v>1</v>
      </c>
      <c r="AI2030" s="564">
        <v>1</v>
      </c>
      <c r="AJ2030" s="564">
        <v>1</v>
      </c>
      <c r="AK2030" s="564">
        <v>1</v>
      </c>
    </row>
    <row r="2031" spans="1:37">
      <c r="A2031">
        <v>2027</v>
      </c>
      <c r="B2031" s="564">
        <f t="shared" ca="1" si="192"/>
        <v>20</v>
      </c>
      <c r="C2031" s="564">
        <f t="shared" ca="1" si="187"/>
        <v>400</v>
      </c>
      <c r="D2031" s="564">
        <f t="shared" ca="1" si="190"/>
        <v>20</v>
      </c>
      <c r="E2031" s="564">
        <f t="shared" ca="1" si="188"/>
        <v>0</v>
      </c>
      <c r="F2031" s="564">
        <f t="shared" ca="1" si="191"/>
        <v>1</v>
      </c>
      <c r="G2031" s="564">
        <f t="shared" ca="1" si="189"/>
        <v>-1.615012867494575</v>
      </c>
      <c r="H2031" s="564">
        <v>1</v>
      </c>
      <c r="I2031" s="564">
        <v>1</v>
      </c>
      <c r="J2031" s="564">
        <v>1</v>
      </c>
      <c r="K2031" s="564">
        <v>1</v>
      </c>
      <c r="L2031" s="564">
        <v>1</v>
      </c>
      <c r="M2031" s="564">
        <v>1</v>
      </c>
      <c r="N2031" s="564">
        <v>1</v>
      </c>
      <c r="O2031" s="564">
        <v>1</v>
      </c>
      <c r="P2031" s="564">
        <v>1</v>
      </c>
      <c r="Q2031" s="564">
        <v>1</v>
      </c>
      <c r="R2031" s="564">
        <v>1</v>
      </c>
      <c r="S2031" s="564">
        <v>1</v>
      </c>
      <c r="T2031" s="564">
        <v>1</v>
      </c>
      <c r="U2031" s="564">
        <v>1</v>
      </c>
      <c r="V2031" s="564">
        <v>1</v>
      </c>
      <c r="W2031" s="564">
        <v>1</v>
      </c>
      <c r="X2031" s="564">
        <v>1</v>
      </c>
      <c r="Y2031" s="564">
        <v>1</v>
      </c>
      <c r="Z2031" s="564">
        <v>1</v>
      </c>
      <c r="AA2031" s="564">
        <v>1</v>
      </c>
      <c r="AB2031" s="564">
        <v>1</v>
      </c>
      <c r="AC2031" s="564">
        <v>1</v>
      </c>
      <c r="AD2031" s="564">
        <v>1</v>
      </c>
      <c r="AE2031" s="564">
        <v>1</v>
      </c>
      <c r="AF2031" s="564">
        <v>1</v>
      </c>
      <c r="AG2031" s="564">
        <v>1</v>
      </c>
      <c r="AH2031" s="564">
        <v>1</v>
      </c>
      <c r="AI2031" s="564">
        <v>1</v>
      </c>
      <c r="AJ2031" s="564">
        <v>1</v>
      </c>
      <c r="AK2031" s="564">
        <v>1</v>
      </c>
    </row>
    <row r="2032" spans="1:37">
      <c r="A2032">
        <v>2028</v>
      </c>
      <c r="B2032" s="564">
        <f t="shared" ca="1" si="192"/>
        <v>0</v>
      </c>
      <c r="C2032" s="564">
        <f t="shared" ca="1" si="187"/>
        <v>0</v>
      </c>
      <c r="D2032" s="564">
        <f t="shared" ca="1" si="190"/>
        <v>0</v>
      </c>
      <c r="E2032" s="564">
        <f t="shared" ca="1" si="188"/>
        <v>0</v>
      </c>
      <c r="F2032" s="564">
        <f t="shared" ca="1" si="191"/>
        <v>1</v>
      </c>
      <c r="G2032" s="564">
        <f t="shared" ca="1" si="189"/>
        <v>-1.6076962461037816</v>
      </c>
      <c r="H2032" s="564">
        <v>0</v>
      </c>
      <c r="I2032" s="564">
        <v>0</v>
      </c>
      <c r="J2032" s="564">
        <v>0</v>
      </c>
      <c r="K2032" s="564">
        <v>0</v>
      </c>
      <c r="L2032" s="564">
        <v>0</v>
      </c>
      <c r="M2032" s="564">
        <v>0</v>
      </c>
      <c r="N2032" s="564">
        <v>0</v>
      </c>
      <c r="O2032" s="564">
        <v>0</v>
      </c>
      <c r="P2032" s="564">
        <v>0</v>
      </c>
      <c r="Q2032" s="564">
        <v>0</v>
      </c>
      <c r="R2032" s="564">
        <v>0</v>
      </c>
      <c r="S2032" s="564">
        <v>0</v>
      </c>
      <c r="T2032" s="564">
        <v>0</v>
      </c>
      <c r="U2032" s="564">
        <v>0</v>
      </c>
      <c r="V2032" s="564">
        <v>0</v>
      </c>
      <c r="W2032" s="564">
        <v>0</v>
      </c>
      <c r="X2032" s="564">
        <v>0</v>
      </c>
      <c r="Y2032" s="564">
        <v>0</v>
      </c>
      <c r="Z2032" s="564">
        <v>0</v>
      </c>
      <c r="AA2032" s="564">
        <v>0</v>
      </c>
      <c r="AB2032" s="564">
        <v>0</v>
      </c>
      <c r="AC2032" s="564">
        <v>0</v>
      </c>
      <c r="AD2032" s="564">
        <v>0</v>
      </c>
      <c r="AE2032" s="564">
        <v>0</v>
      </c>
      <c r="AF2032" s="564">
        <v>0</v>
      </c>
      <c r="AG2032" s="564">
        <v>0</v>
      </c>
      <c r="AH2032" s="564">
        <v>0</v>
      </c>
      <c r="AI2032" s="564">
        <v>0</v>
      </c>
      <c r="AJ2032" s="564">
        <v>0</v>
      </c>
      <c r="AK2032" s="564">
        <v>0</v>
      </c>
    </row>
    <row r="2033" spans="1:37">
      <c r="A2033">
        <v>2029</v>
      </c>
      <c r="B2033" s="564">
        <f t="shared" ca="1" si="192"/>
        <v>0</v>
      </c>
      <c r="C2033" s="564">
        <f t="shared" ca="1" si="187"/>
        <v>0</v>
      </c>
      <c r="D2033" s="564">
        <f t="shared" ca="1" si="190"/>
        <v>0</v>
      </c>
      <c r="E2033" s="564">
        <f t="shared" ca="1" si="188"/>
        <v>0</v>
      </c>
      <c r="F2033" s="564">
        <f t="shared" ca="1" si="191"/>
        <v>1</v>
      </c>
      <c r="G2033" s="564">
        <f t="shared" ca="1" si="189"/>
        <v>4.5276200960555322</v>
      </c>
      <c r="H2033" s="564">
        <v>0</v>
      </c>
      <c r="I2033" s="564">
        <v>0</v>
      </c>
      <c r="J2033" s="564">
        <v>0</v>
      </c>
      <c r="K2033" s="564">
        <v>0</v>
      </c>
      <c r="L2033" s="564">
        <v>0</v>
      </c>
      <c r="M2033" s="564">
        <v>0</v>
      </c>
      <c r="N2033" s="564">
        <v>0</v>
      </c>
      <c r="O2033" s="564">
        <v>0</v>
      </c>
      <c r="P2033" s="564">
        <v>0</v>
      </c>
      <c r="Q2033" s="564">
        <v>0</v>
      </c>
      <c r="R2033" s="564">
        <v>0</v>
      </c>
      <c r="S2033" s="564">
        <v>0</v>
      </c>
      <c r="T2033" s="564">
        <v>0</v>
      </c>
      <c r="U2033" s="564">
        <v>0</v>
      </c>
      <c r="V2033" s="564">
        <v>0</v>
      </c>
      <c r="W2033" s="564">
        <v>0</v>
      </c>
      <c r="X2033" s="564">
        <v>0</v>
      </c>
      <c r="Y2033" s="564">
        <v>0</v>
      </c>
      <c r="Z2033" s="564">
        <v>0</v>
      </c>
      <c r="AA2033" s="564">
        <v>0</v>
      </c>
      <c r="AB2033" s="564">
        <v>0</v>
      </c>
      <c r="AC2033" s="564">
        <v>0</v>
      </c>
      <c r="AD2033" s="564">
        <v>0</v>
      </c>
      <c r="AE2033" s="564">
        <v>0</v>
      </c>
      <c r="AF2033" s="564">
        <v>0</v>
      </c>
      <c r="AG2033" s="564">
        <v>0</v>
      </c>
      <c r="AH2033" s="564">
        <v>0</v>
      </c>
      <c r="AI2033" s="564">
        <v>0</v>
      </c>
      <c r="AJ2033" s="564">
        <v>0</v>
      </c>
      <c r="AK2033" s="564">
        <v>0</v>
      </c>
    </row>
    <row r="2034" spans="1:37">
      <c r="A2034">
        <v>2030</v>
      </c>
      <c r="B2034" s="564">
        <f t="shared" ca="1" si="192"/>
        <v>20</v>
      </c>
      <c r="C2034" s="564">
        <f t="shared" ca="1" si="187"/>
        <v>400</v>
      </c>
      <c r="D2034" s="564">
        <f t="shared" ca="1" si="190"/>
        <v>20</v>
      </c>
      <c r="E2034" s="564">
        <f t="shared" ca="1" si="188"/>
        <v>0</v>
      </c>
      <c r="F2034" s="564">
        <f t="shared" ca="1" si="191"/>
        <v>1</v>
      </c>
      <c r="G2034" s="564">
        <f t="shared" ca="1" si="189"/>
        <v>6.2171178479158336</v>
      </c>
      <c r="H2034" s="564">
        <v>1</v>
      </c>
      <c r="I2034" s="564">
        <v>1</v>
      </c>
      <c r="J2034" s="564">
        <v>1</v>
      </c>
      <c r="K2034" s="564">
        <v>1</v>
      </c>
      <c r="L2034" s="564">
        <v>1</v>
      </c>
      <c r="M2034" s="564">
        <v>1</v>
      </c>
      <c r="N2034" s="564">
        <v>1</v>
      </c>
      <c r="O2034" s="564">
        <v>1</v>
      </c>
      <c r="P2034" s="564">
        <v>1</v>
      </c>
      <c r="Q2034" s="564">
        <v>1</v>
      </c>
      <c r="R2034" s="564">
        <v>1</v>
      </c>
      <c r="S2034" s="564">
        <v>1</v>
      </c>
      <c r="T2034" s="564">
        <v>1</v>
      </c>
      <c r="U2034" s="564">
        <v>1</v>
      </c>
      <c r="V2034" s="564">
        <v>1</v>
      </c>
      <c r="W2034" s="564">
        <v>1</v>
      </c>
      <c r="X2034" s="564">
        <v>1</v>
      </c>
      <c r="Y2034" s="564">
        <v>1</v>
      </c>
      <c r="Z2034" s="564">
        <v>1</v>
      </c>
      <c r="AA2034" s="564">
        <v>1</v>
      </c>
      <c r="AB2034" s="564">
        <v>1</v>
      </c>
      <c r="AC2034" s="564">
        <v>1</v>
      </c>
      <c r="AD2034" s="564">
        <v>1</v>
      </c>
      <c r="AE2034" s="564">
        <v>1</v>
      </c>
      <c r="AF2034" s="564">
        <v>1</v>
      </c>
      <c r="AG2034" s="564">
        <v>1</v>
      </c>
      <c r="AH2034" s="564">
        <v>1</v>
      </c>
      <c r="AI2034" s="564">
        <v>1</v>
      </c>
      <c r="AJ2034" s="564">
        <v>1</v>
      </c>
      <c r="AK2034" s="564">
        <v>1</v>
      </c>
    </row>
    <row r="2035" spans="1:37">
      <c r="A2035">
        <v>2031</v>
      </c>
      <c r="B2035" s="564">
        <f t="shared" ca="1" si="192"/>
        <v>20</v>
      </c>
      <c r="C2035" s="564">
        <f t="shared" ca="1" si="187"/>
        <v>400</v>
      </c>
      <c r="D2035" s="564">
        <f t="shared" ca="1" si="190"/>
        <v>20</v>
      </c>
      <c r="E2035" s="564">
        <f t="shared" ca="1" si="188"/>
        <v>0</v>
      </c>
      <c r="F2035" s="564">
        <f t="shared" ca="1" si="191"/>
        <v>1</v>
      </c>
      <c r="G2035" s="564">
        <f t="shared" ca="1" si="189"/>
        <v>1.3911934311656986</v>
      </c>
      <c r="H2035" s="564">
        <v>1</v>
      </c>
      <c r="I2035" s="564">
        <v>1</v>
      </c>
      <c r="J2035" s="564">
        <v>1</v>
      </c>
      <c r="K2035" s="564">
        <v>1</v>
      </c>
      <c r="L2035" s="564">
        <v>1</v>
      </c>
      <c r="M2035" s="564">
        <v>1</v>
      </c>
      <c r="N2035" s="564">
        <v>1</v>
      </c>
      <c r="O2035" s="564">
        <v>1</v>
      </c>
      <c r="P2035" s="564">
        <v>1</v>
      </c>
      <c r="Q2035" s="564">
        <v>1</v>
      </c>
      <c r="R2035" s="564">
        <v>1</v>
      </c>
      <c r="S2035" s="564">
        <v>1</v>
      </c>
      <c r="T2035" s="564">
        <v>1</v>
      </c>
      <c r="U2035" s="564">
        <v>1</v>
      </c>
      <c r="V2035" s="564">
        <v>1</v>
      </c>
      <c r="W2035" s="564">
        <v>1</v>
      </c>
      <c r="X2035" s="564">
        <v>1</v>
      </c>
      <c r="Y2035" s="564">
        <v>1</v>
      </c>
      <c r="Z2035" s="564">
        <v>1</v>
      </c>
      <c r="AA2035" s="564">
        <v>1</v>
      </c>
      <c r="AB2035" s="564">
        <v>1</v>
      </c>
      <c r="AC2035" s="564">
        <v>1</v>
      </c>
      <c r="AD2035" s="564">
        <v>1</v>
      </c>
      <c r="AE2035" s="564">
        <v>1</v>
      </c>
      <c r="AF2035" s="564">
        <v>1</v>
      </c>
      <c r="AG2035" s="564">
        <v>1</v>
      </c>
      <c r="AH2035" s="564">
        <v>1</v>
      </c>
      <c r="AI2035" s="564">
        <v>1</v>
      </c>
      <c r="AJ2035" s="564">
        <v>1</v>
      </c>
      <c r="AK2035" s="564">
        <v>1</v>
      </c>
    </row>
    <row r="2036" spans="1:37">
      <c r="A2036">
        <v>2032</v>
      </c>
      <c r="B2036" s="564">
        <f t="shared" ca="1" si="192"/>
        <v>20</v>
      </c>
      <c r="C2036" s="564">
        <f t="shared" ca="1" si="187"/>
        <v>400</v>
      </c>
      <c r="D2036" s="564">
        <f t="shared" ca="1" si="190"/>
        <v>20</v>
      </c>
      <c r="E2036" s="564">
        <f t="shared" ca="1" si="188"/>
        <v>0</v>
      </c>
      <c r="F2036" s="564">
        <f t="shared" ca="1" si="191"/>
        <v>1</v>
      </c>
      <c r="G2036" s="564">
        <f t="shared" ca="1" si="189"/>
        <v>5.4315925572678037</v>
      </c>
      <c r="H2036" s="564">
        <v>1</v>
      </c>
      <c r="I2036" s="564">
        <v>1</v>
      </c>
      <c r="J2036" s="564">
        <v>1</v>
      </c>
      <c r="K2036" s="564">
        <v>1</v>
      </c>
      <c r="L2036" s="564">
        <v>1</v>
      </c>
      <c r="M2036" s="564">
        <v>1</v>
      </c>
      <c r="N2036" s="564">
        <v>1</v>
      </c>
      <c r="O2036" s="564">
        <v>1</v>
      </c>
      <c r="P2036" s="564">
        <v>1</v>
      </c>
      <c r="Q2036" s="564">
        <v>1</v>
      </c>
      <c r="R2036" s="564">
        <v>1</v>
      </c>
      <c r="S2036" s="564">
        <v>1</v>
      </c>
      <c r="T2036" s="564">
        <v>1</v>
      </c>
      <c r="U2036" s="564">
        <v>1</v>
      </c>
      <c r="V2036" s="564">
        <v>1</v>
      </c>
      <c r="W2036" s="564">
        <v>1</v>
      </c>
      <c r="X2036" s="564">
        <v>1</v>
      </c>
      <c r="Y2036" s="564">
        <v>1</v>
      </c>
      <c r="Z2036" s="564">
        <v>1</v>
      </c>
      <c r="AA2036" s="564">
        <v>1</v>
      </c>
      <c r="AB2036" s="564">
        <v>1</v>
      </c>
      <c r="AC2036" s="564">
        <v>1</v>
      </c>
      <c r="AD2036" s="564">
        <v>1</v>
      </c>
      <c r="AE2036" s="564">
        <v>1</v>
      </c>
      <c r="AF2036" s="564">
        <v>1</v>
      </c>
      <c r="AG2036" s="564">
        <v>1</v>
      </c>
      <c r="AH2036" s="564">
        <v>1</v>
      </c>
      <c r="AI2036" s="564">
        <v>1</v>
      </c>
      <c r="AJ2036" s="564">
        <v>1</v>
      </c>
      <c r="AK2036" s="564">
        <v>1</v>
      </c>
    </row>
    <row r="2037" spans="1:37">
      <c r="A2037">
        <v>2033</v>
      </c>
      <c r="B2037" s="564">
        <f t="shared" ca="1" si="192"/>
        <v>20</v>
      </c>
      <c r="C2037" s="564">
        <f t="shared" ca="1" si="187"/>
        <v>400</v>
      </c>
      <c r="D2037" s="564">
        <f t="shared" ca="1" si="190"/>
        <v>20</v>
      </c>
      <c r="E2037" s="564">
        <f t="shared" ca="1" si="188"/>
        <v>0</v>
      </c>
      <c r="F2037" s="564">
        <f t="shared" ca="1" si="191"/>
        <v>1</v>
      </c>
      <c r="G2037" s="564">
        <f t="shared" ca="1" si="189"/>
        <v>-1.0704386001855526</v>
      </c>
      <c r="H2037" s="564">
        <v>1</v>
      </c>
      <c r="I2037" s="564">
        <v>1</v>
      </c>
      <c r="J2037" s="564">
        <v>1</v>
      </c>
      <c r="K2037" s="564">
        <v>1</v>
      </c>
      <c r="L2037" s="564">
        <v>1</v>
      </c>
      <c r="M2037" s="564">
        <v>1</v>
      </c>
      <c r="N2037" s="564">
        <v>1</v>
      </c>
      <c r="O2037" s="564">
        <v>1</v>
      </c>
      <c r="P2037" s="564">
        <v>1</v>
      </c>
      <c r="Q2037" s="564">
        <v>1</v>
      </c>
      <c r="R2037" s="564">
        <v>1</v>
      </c>
      <c r="S2037" s="564">
        <v>1</v>
      </c>
      <c r="T2037" s="564">
        <v>1</v>
      </c>
      <c r="U2037" s="564">
        <v>1</v>
      </c>
      <c r="V2037" s="564">
        <v>1</v>
      </c>
      <c r="W2037" s="564">
        <v>1</v>
      </c>
      <c r="X2037" s="564">
        <v>1</v>
      </c>
      <c r="Y2037" s="564">
        <v>1</v>
      </c>
      <c r="Z2037" s="564">
        <v>1</v>
      </c>
      <c r="AA2037" s="564">
        <v>1</v>
      </c>
      <c r="AB2037" s="564">
        <v>1</v>
      </c>
      <c r="AC2037" s="564">
        <v>1</v>
      </c>
      <c r="AD2037" s="564">
        <v>1</v>
      </c>
      <c r="AE2037" s="564">
        <v>1</v>
      </c>
      <c r="AF2037" s="564">
        <v>1</v>
      </c>
      <c r="AG2037" s="564">
        <v>1</v>
      </c>
      <c r="AH2037" s="564">
        <v>1</v>
      </c>
      <c r="AI2037" s="564">
        <v>1</v>
      </c>
      <c r="AJ2037" s="564">
        <v>1</v>
      </c>
      <c r="AK2037" s="564">
        <v>1</v>
      </c>
    </row>
    <row r="2038" spans="1:37">
      <c r="A2038">
        <v>2034</v>
      </c>
      <c r="B2038" s="564">
        <f t="shared" ca="1" si="192"/>
        <v>20</v>
      </c>
      <c r="C2038" s="564">
        <f t="shared" ca="1" si="187"/>
        <v>400</v>
      </c>
      <c r="D2038" s="564">
        <f t="shared" ca="1" si="190"/>
        <v>20</v>
      </c>
      <c r="E2038" s="564">
        <f t="shared" ca="1" si="188"/>
        <v>0</v>
      </c>
      <c r="F2038" s="564">
        <f t="shared" ca="1" si="191"/>
        <v>1</v>
      </c>
      <c r="G2038" s="564">
        <f t="shared" ca="1" si="189"/>
        <v>4.2073576220803348</v>
      </c>
      <c r="H2038" s="564">
        <v>1</v>
      </c>
      <c r="I2038" s="564">
        <v>1</v>
      </c>
      <c r="J2038" s="564">
        <v>1</v>
      </c>
      <c r="K2038" s="564">
        <v>1</v>
      </c>
      <c r="L2038" s="564">
        <v>1</v>
      </c>
      <c r="M2038" s="564">
        <v>1</v>
      </c>
      <c r="N2038" s="564">
        <v>1</v>
      </c>
      <c r="O2038" s="564">
        <v>1</v>
      </c>
      <c r="P2038" s="564">
        <v>1</v>
      </c>
      <c r="Q2038" s="564">
        <v>1</v>
      </c>
      <c r="R2038" s="564">
        <v>1</v>
      </c>
      <c r="S2038" s="564">
        <v>1</v>
      </c>
      <c r="T2038" s="564">
        <v>1</v>
      </c>
      <c r="U2038" s="564">
        <v>1</v>
      </c>
      <c r="V2038" s="564">
        <v>1</v>
      </c>
      <c r="W2038" s="564">
        <v>1</v>
      </c>
      <c r="X2038" s="564">
        <v>1</v>
      </c>
      <c r="Y2038" s="564">
        <v>1</v>
      </c>
      <c r="Z2038" s="564">
        <v>1</v>
      </c>
      <c r="AA2038" s="564">
        <v>1</v>
      </c>
      <c r="AB2038" s="564">
        <v>1</v>
      </c>
      <c r="AC2038" s="564">
        <v>1</v>
      </c>
      <c r="AD2038" s="564">
        <v>1</v>
      </c>
      <c r="AE2038" s="564">
        <v>1</v>
      </c>
      <c r="AF2038" s="564">
        <v>1</v>
      </c>
      <c r="AG2038" s="564">
        <v>1</v>
      </c>
      <c r="AH2038" s="564">
        <v>1</v>
      </c>
      <c r="AI2038" s="564">
        <v>1</v>
      </c>
      <c r="AJ2038" s="564">
        <v>1</v>
      </c>
      <c r="AK2038" s="564">
        <v>1</v>
      </c>
    </row>
    <row r="2039" spans="1:37">
      <c r="A2039">
        <v>2035</v>
      </c>
      <c r="B2039" s="564">
        <f t="shared" ca="1" si="192"/>
        <v>20</v>
      </c>
      <c r="C2039" s="564">
        <f t="shared" ca="1" si="187"/>
        <v>400</v>
      </c>
      <c r="D2039" s="564">
        <f t="shared" ca="1" si="190"/>
        <v>20</v>
      </c>
      <c r="E2039" s="564">
        <f t="shared" ca="1" si="188"/>
        <v>0</v>
      </c>
      <c r="F2039" s="564">
        <f t="shared" ca="1" si="191"/>
        <v>1</v>
      </c>
      <c r="G2039" s="564">
        <f t="shared" ca="1" si="189"/>
        <v>3.876581773527521</v>
      </c>
      <c r="H2039" s="564">
        <v>1</v>
      </c>
      <c r="I2039" s="564">
        <v>1</v>
      </c>
      <c r="J2039" s="564">
        <v>1</v>
      </c>
      <c r="K2039" s="564">
        <v>1</v>
      </c>
      <c r="L2039" s="564">
        <v>1</v>
      </c>
      <c r="M2039" s="564">
        <v>1</v>
      </c>
      <c r="N2039" s="564">
        <v>1</v>
      </c>
      <c r="O2039" s="564">
        <v>1</v>
      </c>
      <c r="P2039" s="564">
        <v>1</v>
      </c>
      <c r="Q2039" s="564">
        <v>1</v>
      </c>
      <c r="R2039" s="564">
        <v>1</v>
      </c>
      <c r="S2039" s="564">
        <v>1</v>
      </c>
      <c r="T2039" s="564">
        <v>1</v>
      </c>
      <c r="U2039" s="564">
        <v>1</v>
      </c>
      <c r="V2039" s="564">
        <v>1</v>
      </c>
      <c r="W2039" s="564">
        <v>1</v>
      </c>
      <c r="X2039" s="564">
        <v>1</v>
      </c>
      <c r="Y2039" s="564">
        <v>1</v>
      </c>
      <c r="Z2039" s="564">
        <v>1</v>
      </c>
      <c r="AA2039" s="564">
        <v>1</v>
      </c>
      <c r="AB2039" s="564">
        <v>1</v>
      </c>
      <c r="AC2039" s="564">
        <v>1</v>
      </c>
      <c r="AD2039" s="564">
        <v>1</v>
      </c>
      <c r="AE2039" s="564">
        <v>1</v>
      </c>
      <c r="AF2039" s="564">
        <v>1</v>
      </c>
      <c r="AG2039" s="564">
        <v>1</v>
      </c>
      <c r="AH2039" s="564">
        <v>1</v>
      </c>
      <c r="AI2039" s="564">
        <v>1</v>
      </c>
      <c r="AJ2039" s="564">
        <v>1</v>
      </c>
      <c r="AK2039" s="564">
        <v>1</v>
      </c>
    </row>
    <row r="2040" spans="1:37">
      <c r="A2040">
        <v>2036</v>
      </c>
      <c r="B2040" s="564">
        <f t="shared" ca="1" si="192"/>
        <v>20</v>
      </c>
      <c r="C2040" s="564">
        <f t="shared" ca="1" si="187"/>
        <v>400</v>
      </c>
      <c r="D2040" s="564">
        <f t="shared" ca="1" si="190"/>
        <v>20</v>
      </c>
      <c r="E2040" s="564">
        <f t="shared" ca="1" si="188"/>
        <v>0</v>
      </c>
      <c r="F2040" s="564">
        <f t="shared" ca="1" si="191"/>
        <v>1</v>
      </c>
      <c r="G2040" s="564">
        <f t="shared" ca="1" si="189"/>
        <v>-3.2100120041530924</v>
      </c>
      <c r="H2040" s="564">
        <v>1</v>
      </c>
      <c r="I2040" s="564">
        <v>1</v>
      </c>
      <c r="J2040" s="564">
        <v>1</v>
      </c>
      <c r="K2040" s="564">
        <v>1</v>
      </c>
      <c r="L2040" s="564">
        <v>1</v>
      </c>
      <c r="M2040" s="564">
        <v>1</v>
      </c>
      <c r="N2040" s="564">
        <v>1</v>
      </c>
      <c r="O2040" s="564">
        <v>1</v>
      </c>
      <c r="P2040" s="564">
        <v>1</v>
      </c>
      <c r="Q2040" s="564">
        <v>1</v>
      </c>
      <c r="R2040" s="564">
        <v>1</v>
      </c>
      <c r="S2040" s="564">
        <v>1</v>
      </c>
      <c r="T2040" s="564">
        <v>1</v>
      </c>
      <c r="U2040" s="564">
        <v>1</v>
      </c>
      <c r="V2040" s="564">
        <v>1</v>
      </c>
      <c r="W2040" s="564">
        <v>1</v>
      </c>
      <c r="X2040" s="564">
        <v>1</v>
      </c>
      <c r="Y2040" s="564">
        <v>1</v>
      </c>
      <c r="Z2040" s="564">
        <v>1</v>
      </c>
      <c r="AA2040" s="564">
        <v>1</v>
      </c>
      <c r="AB2040" s="564">
        <v>1</v>
      </c>
      <c r="AC2040" s="564">
        <v>1</v>
      </c>
      <c r="AD2040" s="564">
        <v>1</v>
      </c>
      <c r="AE2040" s="564">
        <v>1</v>
      </c>
      <c r="AF2040" s="564">
        <v>1</v>
      </c>
      <c r="AG2040" s="564">
        <v>1</v>
      </c>
      <c r="AH2040" s="564">
        <v>1</v>
      </c>
      <c r="AI2040" s="564">
        <v>1</v>
      </c>
      <c r="AJ2040" s="564">
        <v>1</v>
      </c>
      <c r="AK2040" s="564">
        <v>1</v>
      </c>
    </row>
    <row r="2041" spans="1:37">
      <c r="A2041">
        <v>2037</v>
      </c>
      <c r="B2041" s="564">
        <f t="shared" ca="1" si="192"/>
        <v>20</v>
      </c>
      <c r="C2041" s="564">
        <f t="shared" ca="1" si="187"/>
        <v>400</v>
      </c>
      <c r="D2041" s="564">
        <f t="shared" ca="1" si="190"/>
        <v>20</v>
      </c>
      <c r="E2041" s="564">
        <f t="shared" ca="1" si="188"/>
        <v>0</v>
      </c>
      <c r="F2041" s="564">
        <f t="shared" ca="1" si="191"/>
        <v>1</v>
      </c>
      <c r="G2041" s="564">
        <f t="shared" ca="1" si="189"/>
        <v>1.3492065738872248</v>
      </c>
      <c r="H2041" s="564">
        <v>1</v>
      </c>
      <c r="I2041" s="564">
        <v>1</v>
      </c>
      <c r="J2041" s="564">
        <v>1</v>
      </c>
      <c r="K2041" s="564">
        <v>1</v>
      </c>
      <c r="L2041" s="564">
        <v>1</v>
      </c>
      <c r="M2041" s="564">
        <v>1</v>
      </c>
      <c r="N2041" s="564">
        <v>1</v>
      </c>
      <c r="O2041" s="564">
        <v>1</v>
      </c>
      <c r="P2041" s="564">
        <v>1</v>
      </c>
      <c r="Q2041" s="564">
        <v>1</v>
      </c>
      <c r="R2041" s="564">
        <v>1</v>
      </c>
      <c r="S2041" s="564">
        <v>1</v>
      </c>
      <c r="T2041" s="564">
        <v>1</v>
      </c>
      <c r="U2041" s="564">
        <v>1</v>
      </c>
      <c r="V2041" s="564">
        <v>1</v>
      </c>
      <c r="W2041" s="564">
        <v>1</v>
      </c>
      <c r="X2041" s="564">
        <v>1</v>
      </c>
      <c r="Y2041" s="564">
        <v>1</v>
      </c>
      <c r="Z2041" s="564">
        <v>1</v>
      </c>
      <c r="AA2041" s="564">
        <v>1</v>
      </c>
      <c r="AB2041" s="564">
        <v>1</v>
      </c>
      <c r="AC2041" s="564">
        <v>1</v>
      </c>
      <c r="AD2041" s="564">
        <v>1</v>
      </c>
      <c r="AE2041" s="564">
        <v>1</v>
      </c>
      <c r="AF2041" s="564">
        <v>1</v>
      </c>
      <c r="AG2041" s="564">
        <v>1</v>
      </c>
      <c r="AH2041" s="564">
        <v>1</v>
      </c>
      <c r="AI2041" s="564">
        <v>1</v>
      </c>
      <c r="AJ2041" s="564">
        <v>1</v>
      </c>
      <c r="AK2041" s="564">
        <v>1</v>
      </c>
    </row>
    <row r="2042" spans="1:37">
      <c r="A2042">
        <v>2038</v>
      </c>
      <c r="B2042" s="564">
        <f t="shared" ca="1" si="192"/>
        <v>16</v>
      </c>
      <c r="C2042" s="564">
        <f t="shared" ca="1" si="187"/>
        <v>256</v>
      </c>
      <c r="D2042" s="564">
        <f t="shared" ca="1" si="190"/>
        <v>16</v>
      </c>
      <c r="E2042" s="564">
        <f t="shared" ca="1" si="188"/>
        <v>3.1999999999999993</v>
      </c>
      <c r="F2042" s="564">
        <f t="shared" ca="1" si="191"/>
        <v>0.66315789473684217</v>
      </c>
      <c r="G2042" s="564">
        <f t="shared" ca="1" si="189"/>
        <v>-3.6240909395579997</v>
      </c>
      <c r="H2042" s="564">
        <v>1</v>
      </c>
      <c r="I2042" s="564">
        <v>1</v>
      </c>
      <c r="J2042" s="564">
        <v>1</v>
      </c>
      <c r="K2042" s="564">
        <v>1</v>
      </c>
      <c r="L2042" s="564">
        <v>1</v>
      </c>
      <c r="M2042" s="564">
        <v>0</v>
      </c>
      <c r="N2042" s="564">
        <v>1</v>
      </c>
      <c r="O2042" s="564">
        <v>1</v>
      </c>
      <c r="P2042" s="564">
        <v>1</v>
      </c>
      <c r="Q2042" s="564">
        <v>0</v>
      </c>
      <c r="R2042" s="564">
        <v>1</v>
      </c>
      <c r="S2042" s="564">
        <v>1</v>
      </c>
      <c r="T2042" s="564">
        <v>1</v>
      </c>
      <c r="U2042" s="564">
        <v>1</v>
      </c>
      <c r="V2042" s="564">
        <v>1</v>
      </c>
      <c r="W2042" s="564">
        <v>1</v>
      </c>
      <c r="X2042" s="564">
        <v>1</v>
      </c>
      <c r="Y2042" s="564">
        <v>1</v>
      </c>
      <c r="Z2042" s="564">
        <v>0</v>
      </c>
      <c r="AA2042" s="564">
        <v>0</v>
      </c>
      <c r="AB2042" s="564">
        <v>1</v>
      </c>
      <c r="AC2042" s="564">
        <v>1</v>
      </c>
      <c r="AD2042" s="564">
        <v>1</v>
      </c>
      <c r="AE2042" s="564">
        <v>1</v>
      </c>
      <c r="AF2042" s="564">
        <v>1</v>
      </c>
      <c r="AG2042" s="564">
        <v>1</v>
      </c>
      <c r="AH2042" s="564">
        <v>0</v>
      </c>
      <c r="AI2042" s="564">
        <v>1</v>
      </c>
      <c r="AJ2042" s="564">
        <v>1</v>
      </c>
      <c r="AK2042" s="564">
        <v>1</v>
      </c>
    </row>
    <row r="2043" spans="1:37">
      <c r="A2043">
        <v>2039</v>
      </c>
      <c r="B2043" s="564">
        <f t="shared" ca="1" si="192"/>
        <v>20</v>
      </c>
      <c r="C2043" s="564">
        <f t="shared" ca="1" si="187"/>
        <v>400</v>
      </c>
      <c r="D2043" s="564">
        <f t="shared" ca="1" si="190"/>
        <v>20</v>
      </c>
      <c r="E2043" s="564">
        <f t="shared" ca="1" si="188"/>
        <v>0</v>
      </c>
      <c r="F2043" s="564">
        <f t="shared" ca="1" si="191"/>
        <v>1</v>
      </c>
      <c r="G2043" s="564">
        <f t="shared" ca="1" si="189"/>
        <v>-5.2430463418290181</v>
      </c>
      <c r="H2043" s="564">
        <v>1</v>
      </c>
      <c r="I2043" s="564">
        <v>1</v>
      </c>
      <c r="J2043" s="564">
        <v>1</v>
      </c>
      <c r="K2043" s="564">
        <v>1</v>
      </c>
      <c r="L2043" s="564">
        <v>1</v>
      </c>
      <c r="M2043" s="564">
        <v>1</v>
      </c>
      <c r="N2043" s="564">
        <v>1</v>
      </c>
      <c r="O2043" s="564">
        <v>1</v>
      </c>
      <c r="P2043" s="564">
        <v>1</v>
      </c>
      <c r="Q2043" s="564">
        <v>1</v>
      </c>
      <c r="R2043" s="564">
        <v>1</v>
      </c>
      <c r="S2043" s="564">
        <v>1</v>
      </c>
      <c r="T2043" s="564">
        <v>1</v>
      </c>
      <c r="U2043" s="564">
        <v>1</v>
      </c>
      <c r="V2043" s="564">
        <v>1</v>
      </c>
      <c r="W2043" s="564">
        <v>1</v>
      </c>
      <c r="X2043" s="564">
        <v>1</v>
      </c>
      <c r="Y2043" s="564">
        <v>1</v>
      </c>
      <c r="Z2043" s="564">
        <v>1</v>
      </c>
      <c r="AA2043" s="564">
        <v>1</v>
      </c>
      <c r="AB2043" s="564">
        <v>1</v>
      </c>
      <c r="AC2043" s="564">
        <v>1</v>
      </c>
      <c r="AD2043" s="564">
        <v>1</v>
      </c>
      <c r="AE2043" s="564">
        <v>1</v>
      </c>
      <c r="AF2043" s="564">
        <v>1</v>
      </c>
      <c r="AG2043" s="564">
        <v>1</v>
      </c>
      <c r="AH2043" s="564">
        <v>1</v>
      </c>
      <c r="AI2043" s="564">
        <v>1</v>
      </c>
      <c r="AJ2043" s="564">
        <v>1</v>
      </c>
      <c r="AK2043" s="564">
        <v>1</v>
      </c>
    </row>
    <row r="2044" spans="1:37">
      <c r="A2044">
        <v>2040</v>
      </c>
      <c r="B2044" s="564">
        <f t="shared" ca="1" si="192"/>
        <v>20</v>
      </c>
      <c r="C2044" s="564">
        <f t="shared" ca="1" si="187"/>
        <v>400</v>
      </c>
      <c r="D2044" s="564">
        <f t="shared" ca="1" si="190"/>
        <v>20</v>
      </c>
      <c r="E2044" s="564">
        <f t="shared" ca="1" si="188"/>
        <v>0</v>
      </c>
      <c r="F2044" s="564">
        <f t="shared" ca="1" si="191"/>
        <v>1</v>
      </c>
      <c r="G2044" s="564">
        <f t="shared" ca="1" si="189"/>
        <v>-6.2435359972345807</v>
      </c>
      <c r="H2044" s="564">
        <v>1</v>
      </c>
      <c r="I2044" s="564">
        <v>1</v>
      </c>
      <c r="J2044" s="564">
        <v>1</v>
      </c>
      <c r="K2044" s="564">
        <v>1</v>
      </c>
      <c r="L2044" s="564">
        <v>1</v>
      </c>
      <c r="M2044" s="564">
        <v>1</v>
      </c>
      <c r="N2044" s="564">
        <v>1</v>
      </c>
      <c r="O2044" s="564">
        <v>1</v>
      </c>
      <c r="P2044" s="564">
        <v>1</v>
      </c>
      <c r="Q2044" s="564">
        <v>1</v>
      </c>
      <c r="R2044" s="564">
        <v>1</v>
      </c>
      <c r="S2044" s="564">
        <v>1</v>
      </c>
      <c r="T2044" s="564">
        <v>1</v>
      </c>
      <c r="U2044" s="564">
        <v>1</v>
      </c>
      <c r="V2044" s="564">
        <v>1</v>
      </c>
      <c r="W2044" s="564">
        <v>1</v>
      </c>
      <c r="X2044" s="564">
        <v>1</v>
      </c>
      <c r="Y2044" s="564">
        <v>1</v>
      </c>
      <c r="Z2044" s="564">
        <v>1</v>
      </c>
      <c r="AA2044" s="564">
        <v>1</v>
      </c>
      <c r="AB2044" s="564">
        <v>1</v>
      </c>
      <c r="AC2044" s="564">
        <v>1</v>
      </c>
      <c r="AD2044" s="564">
        <v>1</v>
      </c>
      <c r="AE2044" s="564">
        <v>1</v>
      </c>
      <c r="AF2044" s="564">
        <v>1</v>
      </c>
      <c r="AG2044" s="564">
        <v>1</v>
      </c>
      <c r="AH2044" s="564">
        <v>1</v>
      </c>
      <c r="AI2044" s="564">
        <v>1</v>
      </c>
      <c r="AJ2044" s="564">
        <v>1</v>
      </c>
      <c r="AK2044" s="564">
        <v>1</v>
      </c>
    </row>
    <row r="2045" spans="1:37">
      <c r="A2045">
        <v>2041</v>
      </c>
      <c r="B2045" s="564">
        <f t="shared" ca="1" si="192"/>
        <v>0</v>
      </c>
      <c r="C2045" s="564">
        <f t="shared" ca="1" si="187"/>
        <v>0</v>
      </c>
      <c r="D2045" s="564">
        <f t="shared" ca="1" si="190"/>
        <v>0</v>
      </c>
      <c r="E2045" s="564">
        <f t="shared" ca="1" si="188"/>
        <v>0</v>
      </c>
      <c r="F2045" s="564">
        <f t="shared" ca="1" si="191"/>
        <v>1</v>
      </c>
      <c r="G2045" s="564">
        <f t="shared" ca="1" si="189"/>
        <v>-2.4074594275809287</v>
      </c>
      <c r="H2045" s="564">
        <v>0</v>
      </c>
      <c r="I2045" s="564">
        <v>0</v>
      </c>
      <c r="J2045" s="564">
        <v>0</v>
      </c>
      <c r="K2045" s="564">
        <v>0</v>
      </c>
      <c r="L2045" s="564">
        <v>0</v>
      </c>
      <c r="M2045" s="564">
        <v>0</v>
      </c>
      <c r="N2045" s="564">
        <v>0</v>
      </c>
      <c r="O2045" s="564">
        <v>0</v>
      </c>
      <c r="P2045" s="564">
        <v>0</v>
      </c>
      <c r="Q2045" s="564">
        <v>0</v>
      </c>
      <c r="R2045" s="564">
        <v>0</v>
      </c>
      <c r="S2045" s="564">
        <v>0</v>
      </c>
      <c r="T2045" s="564">
        <v>0</v>
      </c>
      <c r="U2045" s="564">
        <v>0</v>
      </c>
      <c r="V2045" s="564">
        <v>0</v>
      </c>
      <c r="W2045" s="564">
        <v>0</v>
      </c>
      <c r="X2045" s="564">
        <v>0</v>
      </c>
      <c r="Y2045" s="564">
        <v>0</v>
      </c>
      <c r="Z2045" s="564">
        <v>0</v>
      </c>
      <c r="AA2045" s="564">
        <v>0</v>
      </c>
      <c r="AB2045" s="564">
        <v>0</v>
      </c>
      <c r="AC2045" s="564">
        <v>0</v>
      </c>
      <c r="AD2045" s="564">
        <v>0</v>
      </c>
      <c r="AE2045" s="564">
        <v>0</v>
      </c>
      <c r="AF2045" s="564">
        <v>0</v>
      </c>
      <c r="AG2045" s="564">
        <v>0</v>
      </c>
      <c r="AH2045" s="564">
        <v>0</v>
      </c>
      <c r="AI2045" s="564">
        <v>0</v>
      </c>
      <c r="AJ2045" s="564">
        <v>0</v>
      </c>
      <c r="AK2045" s="564">
        <v>0</v>
      </c>
    </row>
    <row r="2046" spans="1:37">
      <c r="A2046">
        <v>2042</v>
      </c>
      <c r="B2046" s="564">
        <f t="shared" ca="1" si="192"/>
        <v>20</v>
      </c>
      <c r="C2046" s="564">
        <f t="shared" ca="1" si="187"/>
        <v>400</v>
      </c>
      <c r="D2046" s="564">
        <f t="shared" ca="1" si="190"/>
        <v>20</v>
      </c>
      <c r="E2046" s="564">
        <f t="shared" ca="1" si="188"/>
        <v>0</v>
      </c>
      <c r="F2046" s="564">
        <f t="shared" ca="1" si="191"/>
        <v>1</v>
      </c>
      <c r="G2046" s="564">
        <f t="shared" ca="1" si="189"/>
        <v>10.049102673639666</v>
      </c>
      <c r="H2046" s="564">
        <v>1</v>
      </c>
      <c r="I2046" s="564">
        <v>1</v>
      </c>
      <c r="J2046" s="564">
        <v>1</v>
      </c>
      <c r="K2046" s="564">
        <v>1</v>
      </c>
      <c r="L2046" s="564">
        <v>1</v>
      </c>
      <c r="M2046" s="564">
        <v>1</v>
      </c>
      <c r="N2046" s="564">
        <v>1</v>
      </c>
      <c r="O2046" s="564">
        <v>1</v>
      </c>
      <c r="P2046" s="564">
        <v>1</v>
      </c>
      <c r="Q2046" s="564">
        <v>1</v>
      </c>
      <c r="R2046" s="564">
        <v>1</v>
      </c>
      <c r="S2046" s="564">
        <v>1</v>
      </c>
      <c r="T2046" s="564">
        <v>1</v>
      </c>
      <c r="U2046" s="564">
        <v>1</v>
      </c>
      <c r="V2046" s="564">
        <v>1</v>
      </c>
      <c r="W2046" s="564">
        <v>1</v>
      </c>
      <c r="X2046" s="564">
        <v>1</v>
      </c>
      <c r="Y2046" s="564">
        <v>1</v>
      </c>
      <c r="Z2046" s="564">
        <v>1</v>
      </c>
      <c r="AA2046" s="564">
        <v>1</v>
      </c>
      <c r="AB2046" s="564">
        <v>1</v>
      </c>
      <c r="AC2046" s="564">
        <v>1</v>
      </c>
      <c r="AD2046" s="564">
        <v>1</v>
      </c>
      <c r="AE2046" s="564">
        <v>1</v>
      </c>
      <c r="AF2046" s="564">
        <v>1</v>
      </c>
      <c r="AG2046" s="564">
        <v>1</v>
      </c>
      <c r="AH2046" s="564">
        <v>1</v>
      </c>
      <c r="AI2046" s="564">
        <v>1</v>
      </c>
      <c r="AJ2046" s="564">
        <v>1</v>
      </c>
      <c r="AK2046" s="564">
        <v>1</v>
      </c>
    </row>
    <row r="2047" spans="1:37">
      <c r="A2047">
        <v>2043</v>
      </c>
      <c r="B2047" s="564">
        <f t="shared" ca="1" si="192"/>
        <v>20</v>
      </c>
      <c r="C2047" s="564">
        <f t="shared" ca="1" si="187"/>
        <v>400</v>
      </c>
      <c r="D2047" s="564">
        <f t="shared" ca="1" si="190"/>
        <v>20</v>
      </c>
      <c r="E2047" s="564">
        <f t="shared" ca="1" si="188"/>
        <v>0</v>
      </c>
      <c r="F2047" s="564">
        <f t="shared" ca="1" si="191"/>
        <v>1</v>
      </c>
      <c r="G2047" s="564">
        <f t="shared" ca="1" si="189"/>
        <v>0.36940051076695068</v>
      </c>
      <c r="H2047" s="564">
        <v>1</v>
      </c>
      <c r="I2047" s="564">
        <v>1</v>
      </c>
      <c r="J2047" s="564">
        <v>1</v>
      </c>
      <c r="K2047" s="564">
        <v>1</v>
      </c>
      <c r="L2047" s="564">
        <v>1</v>
      </c>
      <c r="M2047" s="564">
        <v>1</v>
      </c>
      <c r="N2047" s="564">
        <v>1</v>
      </c>
      <c r="O2047" s="564">
        <v>1</v>
      </c>
      <c r="P2047" s="564">
        <v>1</v>
      </c>
      <c r="Q2047" s="564">
        <v>1</v>
      </c>
      <c r="R2047" s="564">
        <v>1</v>
      </c>
      <c r="S2047" s="564">
        <v>1</v>
      </c>
      <c r="T2047" s="564">
        <v>1</v>
      </c>
      <c r="U2047" s="564">
        <v>1</v>
      </c>
      <c r="V2047" s="564">
        <v>1</v>
      </c>
      <c r="W2047" s="564">
        <v>1</v>
      </c>
      <c r="X2047" s="564">
        <v>1</v>
      </c>
      <c r="Y2047" s="564">
        <v>1</v>
      </c>
      <c r="Z2047" s="564">
        <v>1</v>
      </c>
      <c r="AA2047" s="564">
        <v>1</v>
      </c>
      <c r="AB2047" s="564">
        <v>1</v>
      </c>
      <c r="AC2047" s="564">
        <v>1</v>
      </c>
      <c r="AD2047" s="564">
        <v>1</v>
      </c>
      <c r="AE2047" s="564">
        <v>1</v>
      </c>
      <c r="AF2047" s="564">
        <v>1</v>
      </c>
      <c r="AG2047" s="564">
        <v>1</v>
      </c>
      <c r="AH2047" s="564">
        <v>1</v>
      </c>
      <c r="AI2047" s="564">
        <v>1</v>
      </c>
      <c r="AJ2047" s="564">
        <v>1</v>
      </c>
      <c r="AK2047" s="564">
        <v>1</v>
      </c>
    </row>
    <row r="2048" spans="1:37">
      <c r="A2048">
        <v>2044</v>
      </c>
      <c r="B2048" s="564">
        <f t="shared" ca="1" si="192"/>
        <v>20</v>
      </c>
      <c r="C2048" s="564">
        <f t="shared" ca="1" si="187"/>
        <v>400</v>
      </c>
      <c r="D2048" s="564">
        <f t="shared" ca="1" si="190"/>
        <v>20</v>
      </c>
      <c r="E2048" s="564">
        <f t="shared" ca="1" si="188"/>
        <v>0</v>
      </c>
      <c r="F2048" s="564">
        <f t="shared" ca="1" si="191"/>
        <v>1</v>
      </c>
      <c r="G2048" s="564">
        <f t="shared" ca="1" si="189"/>
        <v>-1.7125649010369552</v>
      </c>
      <c r="H2048" s="564">
        <v>1</v>
      </c>
      <c r="I2048" s="564">
        <v>1</v>
      </c>
      <c r="J2048" s="564">
        <v>1</v>
      </c>
      <c r="K2048" s="564">
        <v>1</v>
      </c>
      <c r="L2048" s="564">
        <v>1</v>
      </c>
      <c r="M2048" s="564">
        <v>1</v>
      </c>
      <c r="N2048" s="564">
        <v>1</v>
      </c>
      <c r="O2048" s="564">
        <v>1</v>
      </c>
      <c r="P2048" s="564">
        <v>1</v>
      </c>
      <c r="Q2048" s="564">
        <v>1</v>
      </c>
      <c r="R2048" s="564">
        <v>1</v>
      </c>
      <c r="S2048" s="564">
        <v>1</v>
      </c>
      <c r="T2048" s="564">
        <v>1</v>
      </c>
      <c r="U2048" s="564">
        <v>1</v>
      </c>
      <c r="V2048" s="564">
        <v>1</v>
      </c>
      <c r="W2048" s="564">
        <v>1</v>
      </c>
      <c r="X2048" s="564">
        <v>1</v>
      </c>
      <c r="Y2048" s="564">
        <v>1</v>
      </c>
      <c r="Z2048" s="564">
        <v>1</v>
      </c>
      <c r="AA2048" s="564">
        <v>1</v>
      </c>
      <c r="AB2048" s="564">
        <v>1</v>
      </c>
      <c r="AC2048" s="564">
        <v>1</v>
      </c>
      <c r="AD2048" s="564">
        <v>1</v>
      </c>
      <c r="AE2048" s="564">
        <v>1</v>
      </c>
      <c r="AF2048" s="564">
        <v>1</v>
      </c>
      <c r="AG2048" s="564">
        <v>1</v>
      </c>
      <c r="AH2048" s="564">
        <v>1</v>
      </c>
      <c r="AI2048" s="564">
        <v>1</v>
      </c>
      <c r="AJ2048" s="564">
        <v>1</v>
      </c>
      <c r="AK2048" s="564">
        <v>1</v>
      </c>
    </row>
    <row r="2049" spans="1:37">
      <c r="A2049">
        <v>2045</v>
      </c>
      <c r="B2049" s="564">
        <f t="shared" ca="1" si="192"/>
        <v>0</v>
      </c>
      <c r="C2049" s="564">
        <f t="shared" ca="1" si="187"/>
        <v>0</v>
      </c>
      <c r="D2049" s="564">
        <f t="shared" ca="1" si="190"/>
        <v>0</v>
      </c>
      <c r="E2049" s="564">
        <f t="shared" ca="1" si="188"/>
        <v>0</v>
      </c>
      <c r="F2049" s="564">
        <f t="shared" ca="1" si="191"/>
        <v>1</v>
      </c>
      <c r="G2049" s="564">
        <f t="shared" ca="1" si="189"/>
        <v>-1.8443029210458417</v>
      </c>
      <c r="H2049" s="564">
        <v>0</v>
      </c>
      <c r="I2049" s="564">
        <v>0</v>
      </c>
      <c r="J2049" s="564">
        <v>0</v>
      </c>
      <c r="K2049" s="564">
        <v>0</v>
      </c>
      <c r="L2049" s="564">
        <v>0</v>
      </c>
      <c r="M2049" s="564">
        <v>0</v>
      </c>
      <c r="N2049" s="564">
        <v>0</v>
      </c>
      <c r="O2049" s="564">
        <v>0</v>
      </c>
      <c r="P2049" s="564">
        <v>0</v>
      </c>
      <c r="Q2049" s="564">
        <v>0</v>
      </c>
      <c r="R2049" s="564">
        <v>0</v>
      </c>
      <c r="S2049" s="564">
        <v>0</v>
      </c>
      <c r="T2049" s="564">
        <v>0</v>
      </c>
      <c r="U2049" s="564">
        <v>0</v>
      </c>
      <c r="V2049" s="564">
        <v>0</v>
      </c>
      <c r="W2049" s="564">
        <v>0</v>
      </c>
      <c r="X2049" s="564">
        <v>0</v>
      </c>
      <c r="Y2049" s="564">
        <v>0</v>
      </c>
      <c r="Z2049" s="564">
        <v>0</v>
      </c>
      <c r="AA2049" s="564">
        <v>0</v>
      </c>
      <c r="AB2049" s="564">
        <v>0</v>
      </c>
      <c r="AC2049" s="564">
        <v>0</v>
      </c>
      <c r="AD2049" s="564">
        <v>0</v>
      </c>
      <c r="AE2049" s="564">
        <v>0</v>
      </c>
      <c r="AF2049" s="564">
        <v>0</v>
      </c>
      <c r="AG2049" s="564">
        <v>0</v>
      </c>
      <c r="AH2049" s="564">
        <v>0</v>
      </c>
      <c r="AI2049" s="564">
        <v>0</v>
      </c>
      <c r="AJ2049" s="564">
        <v>0</v>
      </c>
      <c r="AK2049" s="564">
        <v>0</v>
      </c>
    </row>
    <row r="2050" spans="1:37">
      <c r="A2050">
        <v>2046</v>
      </c>
      <c r="B2050" s="564">
        <f t="shared" ca="1" si="192"/>
        <v>0</v>
      </c>
      <c r="C2050" s="564">
        <f t="shared" ca="1" si="187"/>
        <v>0</v>
      </c>
      <c r="D2050" s="564">
        <f t="shared" ca="1" si="190"/>
        <v>0</v>
      </c>
      <c r="E2050" s="564">
        <f t="shared" ca="1" si="188"/>
        <v>0</v>
      </c>
      <c r="F2050" s="564">
        <f t="shared" ca="1" si="191"/>
        <v>1</v>
      </c>
      <c r="G2050" s="564">
        <f t="shared" ca="1" si="189"/>
        <v>2.1894712261428966</v>
      </c>
      <c r="H2050" s="564">
        <v>0</v>
      </c>
      <c r="I2050" s="564">
        <v>0</v>
      </c>
      <c r="J2050" s="564">
        <v>0</v>
      </c>
      <c r="K2050" s="564">
        <v>0</v>
      </c>
      <c r="L2050" s="564">
        <v>0</v>
      </c>
      <c r="M2050" s="564">
        <v>0</v>
      </c>
      <c r="N2050" s="564">
        <v>0</v>
      </c>
      <c r="O2050" s="564">
        <v>0</v>
      </c>
      <c r="P2050" s="564">
        <v>0</v>
      </c>
      <c r="Q2050" s="564">
        <v>0</v>
      </c>
      <c r="R2050" s="564">
        <v>0</v>
      </c>
      <c r="S2050" s="564">
        <v>0</v>
      </c>
      <c r="T2050" s="564">
        <v>0</v>
      </c>
      <c r="U2050" s="564">
        <v>0</v>
      </c>
      <c r="V2050" s="564">
        <v>0</v>
      </c>
      <c r="W2050" s="564">
        <v>0</v>
      </c>
      <c r="X2050" s="564">
        <v>0</v>
      </c>
      <c r="Y2050" s="564">
        <v>0</v>
      </c>
      <c r="Z2050" s="564">
        <v>0</v>
      </c>
      <c r="AA2050" s="564">
        <v>0</v>
      </c>
      <c r="AB2050" s="564">
        <v>0</v>
      </c>
      <c r="AC2050" s="564">
        <v>0</v>
      </c>
      <c r="AD2050" s="564">
        <v>0</v>
      </c>
      <c r="AE2050" s="564">
        <v>0</v>
      </c>
      <c r="AF2050" s="564">
        <v>0</v>
      </c>
      <c r="AG2050" s="564">
        <v>0</v>
      </c>
      <c r="AH2050" s="564">
        <v>0</v>
      </c>
      <c r="AI2050" s="564">
        <v>0</v>
      </c>
      <c r="AJ2050" s="564">
        <v>0</v>
      </c>
      <c r="AK2050" s="564">
        <v>0</v>
      </c>
    </row>
    <row r="2051" spans="1:37">
      <c r="A2051">
        <v>2047</v>
      </c>
      <c r="B2051" s="564">
        <f t="shared" ca="1" si="192"/>
        <v>14</v>
      </c>
      <c r="C2051" s="564">
        <f t="shared" ca="1" si="187"/>
        <v>196</v>
      </c>
      <c r="D2051" s="564">
        <f t="shared" ca="1" si="190"/>
        <v>14</v>
      </c>
      <c r="E2051" s="564">
        <f t="shared" ca="1" si="188"/>
        <v>4.1999999999999993</v>
      </c>
      <c r="F2051" s="564">
        <f t="shared" ca="1" si="191"/>
        <v>0.55789473684210522</v>
      </c>
      <c r="G2051" s="564">
        <f t="shared" ca="1" si="189"/>
        <v>3.5026634075380749</v>
      </c>
      <c r="H2051" s="564">
        <v>0</v>
      </c>
      <c r="I2051" s="564">
        <v>0</v>
      </c>
      <c r="J2051" s="564">
        <v>0</v>
      </c>
      <c r="K2051" s="564">
        <v>1</v>
      </c>
      <c r="L2051" s="564">
        <v>1</v>
      </c>
      <c r="M2051" s="564">
        <v>1</v>
      </c>
      <c r="N2051" s="564">
        <v>1</v>
      </c>
      <c r="O2051" s="564">
        <v>1</v>
      </c>
      <c r="P2051" s="564">
        <v>1</v>
      </c>
      <c r="Q2051" s="564">
        <v>1</v>
      </c>
      <c r="R2051" s="564">
        <v>1</v>
      </c>
      <c r="S2051" s="564">
        <v>1</v>
      </c>
      <c r="T2051" s="564">
        <v>1</v>
      </c>
      <c r="U2051" s="564">
        <v>1</v>
      </c>
      <c r="V2051" s="564">
        <v>1</v>
      </c>
      <c r="W2051" s="564">
        <v>0</v>
      </c>
      <c r="X2051" s="564">
        <v>1</v>
      </c>
      <c r="Y2051" s="564">
        <v>1</v>
      </c>
      <c r="Z2051" s="564">
        <v>0</v>
      </c>
      <c r="AA2051" s="564">
        <v>0</v>
      </c>
      <c r="AB2051" s="564">
        <v>1</v>
      </c>
      <c r="AC2051" s="564">
        <v>1</v>
      </c>
      <c r="AD2051" s="564">
        <v>1</v>
      </c>
      <c r="AE2051" s="564">
        <v>1</v>
      </c>
      <c r="AF2051" s="564">
        <v>1</v>
      </c>
      <c r="AG2051" s="564">
        <v>1</v>
      </c>
      <c r="AH2051" s="564">
        <v>1</v>
      </c>
      <c r="AI2051" s="564">
        <v>0</v>
      </c>
      <c r="AJ2051" s="564">
        <v>0</v>
      </c>
      <c r="AK2051" s="564">
        <v>1</v>
      </c>
    </row>
    <row r="2052" spans="1:37">
      <c r="A2052">
        <v>2048</v>
      </c>
      <c r="B2052" s="564">
        <f t="shared" ca="1" si="192"/>
        <v>20</v>
      </c>
      <c r="C2052" s="564">
        <f t="shared" ca="1" si="187"/>
        <v>400</v>
      </c>
      <c r="D2052" s="564">
        <f t="shared" ca="1" si="190"/>
        <v>20</v>
      </c>
      <c r="E2052" s="564">
        <f t="shared" ca="1" si="188"/>
        <v>0</v>
      </c>
      <c r="F2052" s="564">
        <f t="shared" ca="1" si="191"/>
        <v>1</v>
      </c>
      <c r="G2052" s="564">
        <f t="shared" ca="1" si="189"/>
        <v>1.9611866118923953</v>
      </c>
      <c r="H2052" s="564">
        <v>1</v>
      </c>
      <c r="I2052" s="564">
        <v>1</v>
      </c>
      <c r="J2052" s="564">
        <v>1</v>
      </c>
      <c r="K2052" s="564">
        <v>1</v>
      </c>
      <c r="L2052" s="564">
        <v>1</v>
      </c>
      <c r="M2052" s="564">
        <v>1</v>
      </c>
      <c r="N2052" s="564">
        <v>1</v>
      </c>
      <c r="O2052" s="564">
        <v>1</v>
      </c>
      <c r="P2052" s="564">
        <v>1</v>
      </c>
      <c r="Q2052" s="564">
        <v>1</v>
      </c>
      <c r="R2052" s="564">
        <v>1</v>
      </c>
      <c r="S2052" s="564">
        <v>1</v>
      </c>
      <c r="T2052" s="564">
        <v>1</v>
      </c>
      <c r="U2052" s="564">
        <v>1</v>
      </c>
      <c r="V2052" s="564">
        <v>1</v>
      </c>
      <c r="W2052" s="564">
        <v>1</v>
      </c>
      <c r="X2052" s="564">
        <v>1</v>
      </c>
      <c r="Y2052" s="564">
        <v>1</v>
      </c>
      <c r="Z2052" s="564">
        <v>1</v>
      </c>
      <c r="AA2052" s="564">
        <v>1</v>
      </c>
      <c r="AB2052" s="564">
        <v>1</v>
      </c>
      <c r="AC2052" s="564">
        <v>1</v>
      </c>
      <c r="AD2052" s="564">
        <v>1</v>
      </c>
      <c r="AE2052" s="564">
        <v>1</v>
      </c>
      <c r="AF2052" s="564">
        <v>1</v>
      </c>
      <c r="AG2052" s="564">
        <v>1</v>
      </c>
      <c r="AH2052" s="564">
        <v>1</v>
      </c>
      <c r="AI2052" s="564">
        <v>1</v>
      </c>
      <c r="AJ2052" s="564">
        <v>1</v>
      </c>
      <c r="AK2052" s="564">
        <v>1</v>
      </c>
    </row>
    <row r="2053" spans="1:37">
      <c r="A2053">
        <v>2049</v>
      </c>
      <c r="B2053" s="564">
        <f t="shared" ca="1" si="192"/>
        <v>0</v>
      </c>
      <c r="C2053" s="564">
        <f t="shared" ref="C2053:C2116" ca="1" si="193">B2053^2</f>
        <v>0</v>
      </c>
      <c r="D2053" s="564">
        <f t="shared" ca="1" si="190"/>
        <v>0</v>
      </c>
      <c r="E2053" s="564">
        <f t="shared" ref="E2053:E2116" ca="1" si="194">D2053-((B2053^2)/H$1)</f>
        <v>0</v>
      </c>
      <c r="F2053" s="564">
        <f t="shared" ca="1" si="191"/>
        <v>1</v>
      </c>
      <c r="G2053" s="564">
        <f t="shared" ref="G2053:G2116" ca="1" si="195">I$2+NORMSINV(RAND())*K$2</f>
        <v>-0.15939507344855808</v>
      </c>
      <c r="H2053" s="564">
        <v>0</v>
      </c>
      <c r="I2053" s="564">
        <v>0</v>
      </c>
      <c r="J2053" s="564">
        <v>0</v>
      </c>
      <c r="K2053" s="564">
        <v>0</v>
      </c>
      <c r="L2053" s="564">
        <v>0</v>
      </c>
      <c r="M2053" s="564">
        <v>0</v>
      </c>
      <c r="N2053" s="564">
        <v>0</v>
      </c>
      <c r="O2053" s="564">
        <v>0</v>
      </c>
      <c r="P2053" s="564">
        <v>0</v>
      </c>
      <c r="Q2053" s="564">
        <v>0</v>
      </c>
      <c r="R2053" s="564">
        <v>0</v>
      </c>
      <c r="S2053" s="564">
        <v>0</v>
      </c>
      <c r="T2053" s="564">
        <v>0</v>
      </c>
      <c r="U2053" s="564">
        <v>0</v>
      </c>
      <c r="V2053" s="564">
        <v>0</v>
      </c>
      <c r="W2053" s="564">
        <v>0</v>
      </c>
      <c r="X2053" s="564">
        <v>0</v>
      </c>
      <c r="Y2053" s="564">
        <v>0</v>
      </c>
      <c r="Z2053" s="564">
        <v>0</v>
      </c>
      <c r="AA2053" s="564">
        <v>0</v>
      </c>
      <c r="AB2053" s="564">
        <v>0</v>
      </c>
      <c r="AC2053" s="564">
        <v>0</v>
      </c>
      <c r="AD2053" s="564">
        <v>0</v>
      </c>
      <c r="AE2053" s="564">
        <v>0</v>
      </c>
      <c r="AF2053" s="564">
        <v>0</v>
      </c>
      <c r="AG2053" s="564">
        <v>0</v>
      </c>
      <c r="AH2053" s="564">
        <v>0</v>
      </c>
      <c r="AI2053" s="564">
        <v>0</v>
      </c>
      <c r="AJ2053" s="564">
        <v>0</v>
      </c>
      <c r="AK2053" s="564">
        <v>0</v>
      </c>
    </row>
    <row r="2054" spans="1:37">
      <c r="A2054">
        <v>2050</v>
      </c>
      <c r="B2054" s="564">
        <f t="shared" ca="1" si="192"/>
        <v>13</v>
      </c>
      <c r="C2054" s="564">
        <f t="shared" ca="1" si="193"/>
        <v>169</v>
      </c>
      <c r="D2054" s="564">
        <f t="shared" ref="D2054:D2117" ca="1" si="196">B2054</f>
        <v>13</v>
      </c>
      <c r="E2054" s="564">
        <f t="shared" ca="1" si="194"/>
        <v>4.5500000000000007</v>
      </c>
      <c r="F2054" s="564">
        <f t="shared" ref="F2054:F2117" ca="1" si="197">1-(2*B2054*(H$1-B2054)/(H$1*(H$1-1)))</f>
        <v>0.52105263157894743</v>
      </c>
      <c r="G2054" s="564">
        <f t="shared" ca="1" si="195"/>
        <v>8.2613816936356717</v>
      </c>
      <c r="H2054" s="564">
        <v>1</v>
      </c>
      <c r="I2054" s="564">
        <v>1</v>
      </c>
      <c r="J2054" s="564">
        <v>1</v>
      </c>
      <c r="K2054" s="564">
        <v>1</v>
      </c>
      <c r="L2054" s="564">
        <v>0</v>
      </c>
      <c r="M2054" s="564">
        <v>0</v>
      </c>
      <c r="N2054" s="564">
        <v>1</v>
      </c>
      <c r="O2054" s="564">
        <v>1</v>
      </c>
      <c r="P2054" s="564">
        <v>0</v>
      </c>
      <c r="Q2054" s="564">
        <v>1</v>
      </c>
      <c r="R2054" s="564">
        <v>1</v>
      </c>
      <c r="S2054" s="564">
        <v>0</v>
      </c>
      <c r="T2054" s="564">
        <v>1</v>
      </c>
      <c r="U2054" s="564">
        <v>1</v>
      </c>
      <c r="V2054" s="564">
        <v>0</v>
      </c>
      <c r="W2054" s="564">
        <v>1</v>
      </c>
      <c r="X2054" s="564">
        <v>0</v>
      </c>
      <c r="Y2054" s="564">
        <v>0</v>
      </c>
      <c r="Z2054" s="564">
        <v>1</v>
      </c>
      <c r="AA2054" s="564">
        <v>1</v>
      </c>
      <c r="AB2054" s="564">
        <v>1</v>
      </c>
      <c r="AC2054" s="564">
        <v>0</v>
      </c>
      <c r="AD2054" s="564">
        <v>1</v>
      </c>
      <c r="AE2054" s="564">
        <v>1</v>
      </c>
      <c r="AF2054" s="564">
        <v>0</v>
      </c>
      <c r="AG2054" s="564">
        <v>1</v>
      </c>
      <c r="AH2054" s="564">
        <v>1</v>
      </c>
      <c r="AI2054" s="564">
        <v>0</v>
      </c>
      <c r="AJ2054" s="564">
        <v>1</v>
      </c>
      <c r="AK2054" s="564">
        <v>1</v>
      </c>
    </row>
    <row r="2055" spans="1:37">
      <c r="A2055">
        <v>2051</v>
      </c>
      <c r="B2055" s="564">
        <f t="shared" ref="B2055:B2118" ca="1" si="198">SUM(INDIRECT("H"&amp;A2055+4&amp;":"&amp;HLOOKUP(H$1,$AA$1:$BD$2,2,0)&amp;A2055+4))</f>
        <v>20</v>
      </c>
      <c r="C2055" s="564">
        <f t="shared" ca="1" si="193"/>
        <v>400</v>
      </c>
      <c r="D2055" s="564">
        <f t="shared" ca="1" si="196"/>
        <v>20</v>
      </c>
      <c r="E2055" s="564">
        <f t="shared" ca="1" si="194"/>
        <v>0</v>
      </c>
      <c r="F2055" s="564">
        <f t="shared" ca="1" si="197"/>
        <v>1</v>
      </c>
      <c r="G2055" s="564">
        <f t="shared" ca="1" si="195"/>
        <v>3.1533957368298156</v>
      </c>
      <c r="H2055" s="564">
        <v>1</v>
      </c>
      <c r="I2055" s="564">
        <v>1</v>
      </c>
      <c r="J2055" s="564">
        <v>1</v>
      </c>
      <c r="K2055" s="564">
        <v>1</v>
      </c>
      <c r="L2055" s="564">
        <v>1</v>
      </c>
      <c r="M2055" s="564">
        <v>1</v>
      </c>
      <c r="N2055" s="564">
        <v>1</v>
      </c>
      <c r="O2055" s="564">
        <v>1</v>
      </c>
      <c r="P2055" s="564">
        <v>1</v>
      </c>
      <c r="Q2055" s="564">
        <v>1</v>
      </c>
      <c r="R2055" s="564">
        <v>1</v>
      </c>
      <c r="S2055" s="564">
        <v>1</v>
      </c>
      <c r="T2055" s="564">
        <v>1</v>
      </c>
      <c r="U2055" s="564">
        <v>1</v>
      </c>
      <c r="V2055" s="564">
        <v>1</v>
      </c>
      <c r="W2055" s="564">
        <v>1</v>
      </c>
      <c r="X2055" s="564">
        <v>1</v>
      </c>
      <c r="Y2055" s="564">
        <v>1</v>
      </c>
      <c r="Z2055" s="564">
        <v>1</v>
      </c>
      <c r="AA2055" s="564">
        <v>1</v>
      </c>
      <c r="AB2055" s="564">
        <v>1</v>
      </c>
      <c r="AC2055" s="564">
        <v>1</v>
      </c>
      <c r="AD2055" s="564">
        <v>1</v>
      </c>
      <c r="AE2055" s="564">
        <v>1</v>
      </c>
      <c r="AF2055" s="564">
        <v>1</v>
      </c>
      <c r="AG2055" s="564">
        <v>1</v>
      </c>
      <c r="AH2055" s="564">
        <v>1</v>
      </c>
      <c r="AI2055" s="564">
        <v>1</v>
      </c>
      <c r="AJ2055" s="564">
        <v>1</v>
      </c>
      <c r="AK2055" s="564">
        <v>1</v>
      </c>
    </row>
    <row r="2056" spans="1:37">
      <c r="A2056">
        <v>2052</v>
      </c>
      <c r="B2056" s="564">
        <f t="shared" ca="1" si="198"/>
        <v>20</v>
      </c>
      <c r="C2056" s="564">
        <f t="shared" ca="1" si="193"/>
        <v>400</v>
      </c>
      <c r="D2056" s="564">
        <f t="shared" ca="1" si="196"/>
        <v>20</v>
      </c>
      <c r="E2056" s="564">
        <f t="shared" ca="1" si="194"/>
        <v>0</v>
      </c>
      <c r="F2056" s="564">
        <f t="shared" ca="1" si="197"/>
        <v>1</v>
      </c>
      <c r="G2056" s="564">
        <f t="shared" ca="1" si="195"/>
        <v>4.1476617039307273</v>
      </c>
      <c r="H2056" s="564">
        <v>1</v>
      </c>
      <c r="I2056" s="564">
        <v>1</v>
      </c>
      <c r="J2056" s="564">
        <v>1</v>
      </c>
      <c r="K2056" s="564">
        <v>1</v>
      </c>
      <c r="L2056" s="564">
        <v>1</v>
      </c>
      <c r="M2056" s="564">
        <v>1</v>
      </c>
      <c r="N2056" s="564">
        <v>1</v>
      </c>
      <c r="O2056" s="564">
        <v>1</v>
      </c>
      <c r="P2056" s="564">
        <v>1</v>
      </c>
      <c r="Q2056" s="564">
        <v>1</v>
      </c>
      <c r="R2056" s="564">
        <v>1</v>
      </c>
      <c r="S2056" s="564">
        <v>1</v>
      </c>
      <c r="T2056" s="564">
        <v>1</v>
      </c>
      <c r="U2056" s="564">
        <v>1</v>
      </c>
      <c r="V2056" s="564">
        <v>1</v>
      </c>
      <c r="W2056" s="564">
        <v>1</v>
      </c>
      <c r="X2056" s="564">
        <v>1</v>
      </c>
      <c r="Y2056" s="564">
        <v>1</v>
      </c>
      <c r="Z2056" s="564">
        <v>1</v>
      </c>
      <c r="AA2056" s="564">
        <v>1</v>
      </c>
      <c r="AB2056" s="564">
        <v>1</v>
      </c>
      <c r="AC2056" s="564">
        <v>1</v>
      </c>
      <c r="AD2056" s="564">
        <v>1</v>
      </c>
      <c r="AE2056" s="564">
        <v>1</v>
      </c>
      <c r="AF2056" s="564">
        <v>1</v>
      </c>
      <c r="AG2056" s="564">
        <v>1</v>
      </c>
      <c r="AH2056" s="564">
        <v>1</v>
      </c>
      <c r="AI2056" s="564">
        <v>1</v>
      </c>
      <c r="AJ2056" s="564">
        <v>1</v>
      </c>
      <c r="AK2056" s="564">
        <v>1</v>
      </c>
    </row>
    <row r="2057" spans="1:37">
      <c r="A2057">
        <v>2053</v>
      </c>
      <c r="B2057" s="564">
        <f t="shared" ca="1" si="198"/>
        <v>20</v>
      </c>
      <c r="C2057" s="564">
        <f t="shared" ca="1" si="193"/>
        <v>400</v>
      </c>
      <c r="D2057" s="564">
        <f t="shared" ca="1" si="196"/>
        <v>20</v>
      </c>
      <c r="E2057" s="564">
        <f t="shared" ca="1" si="194"/>
        <v>0</v>
      </c>
      <c r="F2057" s="564">
        <f t="shared" ca="1" si="197"/>
        <v>1</v>
      </c>
      <c r="G2057" s="564">
        <f t="shared" ca="1" si="195"/>
        <v>4.0939002668329785</v>
      </c>
      <c r="H2057" s="564">
        <v>1</v>
      </c>
      <c r="I2057" s="564">
        <v>1</v>
      </c>
      <c r="J2057" s="564">
        <v>1</v>
      </c>
      <c r="K2057" s="564">
        <v>1</v>
      </c>
      <c r="L2057" s="564">
        <v>1</v>
      </c>
      <c r="M2057" s="564">
        <v>1</v>
      </c>
      <c r="N2057" s="564">
        <v>1</v>
      </c>
      <c r="O2057" s="564">
        <v>1</v>
      </c>
      <c r="P2057" s="564">
        <v>1</v>
      </c>
      <c r="Q2057" s="564">
        <v>1</v>
      </c>
      <c r="R2057" s="564">
        <v>1</v>
      </c>
      <c r="S2057" s="564">
        <v>1</v>
      </c>
      <c r="T2057" s="564">
        <v>1</v>
      </c>
      <c r="U2057" s="564">
        <v>1</v>
      </c>
      <c r="V2057" s="564">
        <v>1</v>
      </c>
      <c r="W2057" s="564">
        <v>1</v>
      </c>
      <c r="X2057" s="564">
        <v>1</v>
      </c>
      <c r="Y2057" s="564">
        <v>1</v>
      </c>
      <c r="Z2057" s="564">
        <v>1</v>
      </c>
      <c r="AA2057" s="564">
        <v>1</v>
      </c>
      <c r="AB2057" s="564">
        <v>1</v>
      </c>
      <c r="AC2057" s="564">
        <v>1</v>
      </c>
      <c r="AD2057" s="564">
        <v>1</v>
      </c>
      <c r="AE2057" s="564">
        <v>1</v>
      </c>
      <c r="AF2057" s="564">
        <v>1</v>
      </c>
      <c r="AG2057" s="564">
        <v>1</v>
      </c>
      <c r="AH2057" s="564">
        <v>1</v>
      </c>
      <c r="AI2057" s="564">
        <v>1</v>
      </c>
      <c r="AJ2057" s="564">
        <v>1</v>
      </c>
      <c r="AK2057" s="564">
        <v>1</v>
      </c>
    </row>
    <row r="2058" spans="1:37">
      <c r="A2058">
        <v>2054</v>
      </c>
      <c r="B2058" s="564">
        <f t="shared" ca="1" si="198"/>
        <v>0</v>
      </c>
      <c r="C2058" s="564">
        <f t="shared" ca="1" si="193"/>
        <v>0</v>
      </c>
      <c r="D2058" s="564">
        <f t="shared" ca="1" si="196"/>
        <v>0</v>
      </c>
      <c r="E2058" s="564">
        <f t="shared" ca="1" si="194"/>
        <v>0</v>
      </c>
      <c r="F2058" s="564">
        <f t="shared" ca="1" si="197"/>
        <v>1</v>
      </c>
      <c r="G2058" s="564">
        <f t="shared" ca="1" si="195"/>
        <v>-1.0610684170154023</v>
      </c>
      <c r="H2058" s="564">
        <v>0</v>
      </c>
      <c r="I2058" s="564">
        <v>0</v>
      </c>
      <c r="J2058" s="564">
        <v>0</v>
      </c>
      <c r="K2058" s="564">
        <v>0</v>
      </c>
      <c r="L2058" s="564">
        <v>0</v>
      </c>
      <c r="M2058" s="564">
        <v>0</v>
      </c>
      <c r="N2058" s="564">
        <v>0</v>
      </c>
      <c r="O2058" s="564">
        <v>0</v>
      </c>
      <c r="P2058" s="564">
        <v>0</v>
      </c>
      <c r="Q2058" s="564">
        <v>0</v>
      </c>
      <c r="R2058" s="564">
        <v>0</v>
      </c>
      <c r="S2058" s="564">
        <v>0</v>
      </c>
      <c r="T2058" s="564">
        <v>0</v>
      </c>
      <c r="U2058" s="564">
        <v>0</v>
      </c>
      <c r="V2058" s="564">
        <v>0</v>
      </c>
      <c r="W2058" s="564">
        <v>0</v>
      </c>
      <c r="X2058" s="564">
        <v>0</v>
      </c>
      <c r="Y2058" s="564">
        <v>0</v>
      </c>
      <c r="Z2058" s="564">
        <v>0</v>
      </c>
      <c r="AA2058" s="564">
        <v>0</v>
      </c>
      <c r="AB2058" s="564">
        <v>0</v>
      </c>
      <c r="AC2058" s="564">
        <v>0</v>
      </c>
      <c r="AD2058" s="564">
        <v>0</v>
      </c>
      <c r="AE2058" s="564">
        <v>0</v>
      </c>
      <c r="AF2058" s="564">
        <v>0</v>
      </c>
      <c r="AG2058" s="564">
        <v>0</v>
      </c>
      <c r="AH2058" s="564">
        <v>0</v>
      </c>
      <c r="AI2058" s="564">
        <v>0</v>
      </c>
      <c r="AJ2058" s="564">
        <v>0</v>
      </c>
      <c r="AK2058" s="564">
        <v>0</v>
      </c>
    </row>
    <row r="2059" spans="1:37">
      <c r="A2059">
        <v>2055</v>
      </c>
      <c r="B2059" s="564">
        <f t="shared" ca="1" si="198"/>
        <v>0</v>
      </c>
      <c r="C2059" s="564">
        <f t="shared" ca="1" si="193"/>
        <v>0</v>
      </c>
      <c r="D2059" s="564">
        <f t="shared" ca="1" si="196"/>
        <v>0</v>
      </c>
      <c r="E2059" s="564">
        <f t="shared" ca="1" si="194"/>
        <v>0</v>
      </c>
      <c r="F2059" s="564">
        <f t="shared" ca="1" si="197"/>
        <v>1</v>
      </c>
      <c r="G2059" s="564">
        <f t="shared" ca="1" si="195"/>
        <v>2.5305153233704178</v>
      </c>
      <c r="H2059" s="564">
        <v>0</v>
      </c>
      <c r="I2059" s="564">
        <v>0</v>
      </c>
      <c r="J2059" s="564">
        <v>0</v>
      </c>
      <c r="K2059" s="564">
        <v>0</v>
      </c>
      <c r="L2059" s="564">
        <v>0</v>
      </c>
      <c r="M2059" s="564">
        <v>0</v>
      </c>
      <c r="N2059" s="564">
        <v>0</v>
      </c>
      <c r="O2059" s="564">
        <v>0</v>
      </c>
      <c r="P2059" s="564">
        <v>0</v>
      </c>
      <c r="Q2059" s="564">
        <v>0</v>
      </c>
      <c r="R2059" s="564">
        <v>0</v>
      </c>
      <c r="S2059" s="564">
        <v>0</v>
      </c>
      <c r="T2059" s="564">
        <v>0</v>
      </c>
      <c r="U2059" s="564">
        <v>0</v>
      </c>
      <c r="V2059" s="564">
        <v>0</v>
      </c>
      <c r="W2059" s="564">
        <v>0</v>
      </c>
      <c r="X2059" s="564">
        <v>0</v>
      </c>
      <c r="Y2059" s="564">
        <v>0</v>
      </c>
      <c r="Z2059" s="564">
        <v>0</v>
      </c>
      <c r="AA2059" s="564">
        <v>0</v>
      </c>
      <c r="AB2059" s="564">
        <v>0</v>
      </c>
      <c r="AC2059" s="564">
        <v>0</v>
      </c>
      <c r="AD2059" s="564">
        <v>0</v>
      </c>
      <c r="AE2059" s="564">
        <v>0</v>
      </c>
      <c r="AF2059" s="564">
        <v>0</v>
      </c>
      <c r="AG2059" s="564">
        <v>0</v>
      </c>
      <c r="AH2059" s="564">
        <v>0</v>
      </c>
      <c r="AI2059" s="564">
        <v>0</v>
      </c>
      <c r="AJ2059" s="564">
        <v>0</v>
      </c>
      <c r="AK2059" s="564">
        <v>0</v>
      </c>
    </row>
    <row r="2060" spans="1:37">
      <c r="A2060">
        <v>2056</v>
      </c>
      <c r="B2060" s="564">
        <f t="shared" ca="1" si="198"/>
        <v>20</v>
      </c>
      <c r="C2060" s="564">
        <f t="shared" ca="1" si="193"/>
        <v>400</v>
      </c>
      <c r="D2060" s="564">
        <f t="shared" ca="1" si="196"/>
        <v>20</v>
      </c>
      <c r="E2060" s="564">
        <f t="shared" ca="1" si="194"/>
        <v>0</v>
      </c>
      <c r="F2060" s="564">
        <f t="shared" ca="1" si="197"/>
        <v>1</v>
      </c>
      <c r="G2060" s="564">
        <f t="shared" ca="1" si="195"/>
        <v>4.6176541765255283</v>
      </c>
      <c r="H2060" s="564">
        <v>1</v>
      </c>
      <c r="I2060" s="564">
        <v>1</v>
      </c>
      <c r="J2060" s="564">
        <v>1</v>
      </c>
      <c r="K2060" s="564">
        <v>1</v>
      </c>
      <c r="L2060" s="564">
        <v>1</v>
      </c>
      <c r="M2060" s="564">
        <v>1</v>
      </c>
      <c r="N2060" s="564">
        <v>1</v>
      </c>
      <c r="O2060" s="564">
        <v>1</v>
      </c>
      <c r="P2060" s="564">
        <v>1</v>
      </c>
      <c r="Q2060" s="564">
        <v>1</v>
      </c>
      <c r="R2060" s="564">
        <v>1</v>
      </c>
      <c r="S2060" s="564">
        <v>1</v>
      </c>
      <c r="T2060" s="564">
        <v>1</v>
      </c>
      <c r="U2060" s="564">
        <v>1</v>
      </c>
      <c r="V2060" s="564">
        <v>1</v>
      </c>
      <c r="W2060" s="564">
        <v>1</v>
      </c>
      <c r="X2060" s="564">
        <v>1</v>
      </c>
      <c r="Y2060" s="564">
        <v>1</v>
      </c>
      <c r="Z2060" s="564">
        <v>1</v>
      </c>
      <c r="AA2060" s="564">
        <v>1</v>
      </c>
      <c r="AB2060" s="564">
        <v>1</v>
      </c>
      <c r="AC2060" s="564">
        <v>1</v>
      </c>
      <c r="AD2060" s="564">
        <v>1</v>
      </c>
      <c r="AE2060" s="564">
        <v>1</v>
      </c>
      <c r="AF2060" s="564">
        <v>1</v>
      </c>
      <c r="AG2060" s="564">
        <v>1</v>
      </c>
      <c r="AH2060" s="564">
        <v>1</v>
      </c>
      <c r="AI2060" s="564">
        <v>1</v>
      </c>
      <c r="AJ2060" s="564">
        <v>1</v>
      </c>
      <c r="AK2060" s="564">
        <v>1</v>
      </c>
    </row>
    <row r="2061" spans="1:37">
      <c r="A2061">
        <v>2057</v>
      </c>
      <c r="B2061" s="564">
        <f t="shared" ca="1" si="198"/>
        <v>0</v>
      </c>
      <c r="C2061" s="564">
        <f t="shared" ca="1" si="193"/>
        <v>0</v>
      </c>
      <c r="D2061" s="564">
        <f t="shared" ca="1" si="196"/>
        <v>0</v>
      </c>
      <c r="E2061" s="564">
        <f t="shared" ca="1" si="194"/>
        <v>0</v>
      </c>
      <c r="F2061" s="564">
        <f t="shared" ca="1" si="197"/>
        <v>1</v>
      </c>
      <c r="G2061" s="564">
        <f t="shared" ca="1" si="195"/>
        <v>0.45976199204543633</v>
      </c>
      <c r="H2061" s="564">
        <v>0</v>
      </c>
      <c r="I2061" s="564">
        <v>0</v>
      </c>
      <c r="J2061" s="564">
        <v>0</v>
      </c>
      <c r="K2061" s="564">
        <v>0</v>
      </c>
      <c r="L2061" s="564">
        <v>0</v>
      </c>
      <c r="M2061" s="564">
        <v>0</v>
      </c>
      <c r="N2061" s="564">
        <v>0</v>
      </c>
      <c r="O2061" s="564">
        <v>0</v>
      </c>
      <c r="P2061" s="564">
        <v>0</v>
      </c>
      <c r="Q2061" s="564">
        <v>0</v>
      </c>
      <c r="R2061" s="564">
        <v>0</v>
      </c>
      <c r="S2061" s="564">
        <v>0</v>
      </c>
      <c r="T2061" s="564">
        <v>0</v>
      </c>
      <c r="U2061" s="564">
        <v>0</v>
      </c>
      <c r="V2061" s="564">
        <v>0</v>
      </c>
      <c r="W2061" s="564">
        <v>0</v>
      </c>
      <c r="X2061" s="564">
        <v>0</v>
      </c>
      <c r="Y2061" s="564">
        <v>0</v>
      </c>
      <c r="Z2061" s="564">
        <v>0</v>
      </c>
      <c r="AA2061" s="564">
        <v>0</v>
      </c>
      <c r="AB2061" s="564">
        <v>0</v>
      </c>
      <c r="AC2061" s="564">
        <v>0</v>
      </c>
      <c r="AD2061" s="564">
        <v>0</v>
      </c>
      <c r="AE2061" s="564">
        <v>0</v>
      </c>
      <c r="AF2061" s="564">
        <v>0</v>
      </c>
      <c r="AG2061" s="564">
        <v>0</v>
      </c>
      <c r="AH2061" s="564">
        <v>0</v>
      </c>
      <c r="AI2061" s="564">
        <v>0</v>
      </c>
      <c r="AJ2061" s="564">
        <v>0</v>
      </c>
      <c r="AK2061" s="564">
        <v>0</v>
      </c>
    </row>
    <row r="2062" spans="1:37">
      <c r="A2062">
        <v>2058</v>
      </c>
      <c r="B2062" s="564">
        <f t="shared" ca="1" si="198"/>
        <v>13</v>
      </c>
      <c r="C2062" s="564">
        <f t="shared" ca="1" si="193"/>
        <v>169</v>
      </c>
      <c r="D2062" s="564">
        <f t="shared" ca="1" si="196"/>
        <v>13</v>
      </c>
      <c r="E2062" s="564">
        <f t="shared" ca="1" si="194"/>
        <v>4.5500000000000007</v>
      </c>
      <c r="F2062" s="564">
        <f t="shared" ca="1" si="197"/>
        <v>0.52105263157894743</v>
      </c>
      <c r="G2062" s="564">
        <f t="shared" ca="1" si="195"/>
        <v>-6.4290489190430833</v>
      </c>
      <c r="H2062" s="564">
        <v>0</v>
      </c>
      <c r="I2062" s="564">
        <v>0</v>
      </c>
      <c r="J2062" s="564">
        <v>1</v>
      </c>
      <c r="K2062" s="564">
        <v>1</v>
      </c>
      <c r="L2062" s="564">
        <v>1</v>
      </c>
      <c r="M2062" s="564">
        <v>0</v>
      </c>
      <c r="N2062" s="564">
        <v>0</v>
      </c>
      <c r="O2062" s="564">
        <v>1</v>
      </c>
      <c r="P2062" s="564">
        <v>1</v>
      </c>
      <c r="Q2062" s="564">
        <v>1</v>
      </c>
      <c r="R2062" s="564">
        <v>0</v>
      </c>
      <c r="S2062" s="564">
        <v>1</v>
      </c>
      <c r="T2062" s="564">
        <v>0</v>
      </c>
      <c r="U2062" s="564">
        <v>1</v>
      </c>
      <c r="V2062" s="564">
        <v>1</v>
      </c>
      <c r="W2062" s="564">
        <v>1</v>
      </c>
      <c r="X2062" s="564">
        <v>1</v>
      </c>
      <c r="Y2062" s="564">
        <v>1</v>
      </c>
      <c r="Z2062" s="564">
        <v>1</v>
      </c>
      <c r="AA2062" s="564">
        <v>0</v>
      </c>
      <c r="AB2062" s="564">
        <v>1</v>
      </c>
      <c r="AC2062" s="564">
        <v>0</v>
      </c>
      <c r="AD2062" s="564">
        <v>0</v>
      </c>
      <c r="AE2062" s="564">
        <v>0</v>
      </c>
      <c r="AF2062" s="564">
        <v>1</v>
      </c>
      <c r="AG2062" s="564">
        <v>1</v>
      </c>
      <c r="AH2062" s="564">
        <v>1</v>
      </c>
      <c r="AI2062" s="564">
        <v>1</v>
      </c>
      <c r="AJ2062" s="564">
        <v>1</v>
      </c>
      <c r="AK2062" s="564">
        <v>0</v>
      </c>
    </row>
    <row r="2063" spans="1:37">
      <c r="A2063">
        <v>2059</v>
      </c>
      <c r="B2063" s="564">
        <f t="shared" ca="1" si="198"/>
        <v>20</v>
      </c>
      <c r="C2063" s="564">
        <f t="shared" ca="1" si="193"/>
        <v>400</v>
      </c>
      <c r="D2063" s="564">
        <f t="shared" ca="1" si="196"/>
        <v>20</v>
      </c>
      <c r="E2063" s="564">
        <f t="shared" ca="1" si="194"/>
        <v>0</v>
      </c>
      <c r="F2063" s="564">
        <f t="shared" ca="1" si="197"/>
        <v>1</v>
      </c>
      <c r="G2063" s="564">
        <f t="shared" ca="1" si="195"/>
        <v>-3.0260559714487614</v>
      </c>
      <c r="H2063" s="564">
        <v>1</v>
      </c>
      <c r="I2063" s="564">
        <v>1</v>
      </c>
      <c r="J2063" s="564">
        <v>1</v>
      </c>
      <c r="K2063" s="564">
        <v>1</v>
      </c>
      <c r="L2063" s="564">
        <v>1</v>
      </c>
      <c r="M2063" s="564">
        <v>1</v>
      </c>
      <c r="N2063" s="564">
        <v>1</v>
      </c>
      <c r="O2063" s="564">
        <v>1</v>
      </c>
      <c r="P2063" s="564">
        <v>1</v>
      </c>
      <c r="Q2063" s="564">
        <v>1</v>
      </c>
      <c r="R2063" s="564">
        <v>1</v>
      </c>
      <c r="S2063" s="564">
        <v>1</v>
      </c>
      <c r="T2063" s="564">
        <v>1</v>
      </c>
      <c r="U2063" s="564">
        <v>1</v>
      </c>
      <c r="V2063" s="564">
        <v>1</v>
      </c>
      <c r="W2063" s="564">
        <v>1</v>
      </c>
      <c r="X2063" s="564">
        <v>1</v>
      </c>
      <c r="Y2063" s="564">
        <v>1</v>
      </c>
      <c r="Z2063" s="564">
        <v>1</v>
      </c>
      <c r="AA2063" s="564">
        <v>1</v>
      </c>
      <c r="AB2063" s="564">
        <v>1</v>
      </c>
      <c r="AC2063" s="564">
        <v>1</v>
      </c>
      <c r="AD2063" s="564">
        <v>1</v>
      </c>
      <c r="AE2063" s="564">
        <v>1</v>
      </c>
      <c r="AF2063" s="564">
        <v>1</v>
      </c>
      <c r="AG2063" s="564">
        <v>1</v>
      </c>
      <c r="AH2063" s="564">
        <v>1</v>
      </c>
      <c r="AI2063" s="564">
        <v>1</v>
      </c>
      <c r="AJ2063" s="564">
        <v>1</v>
      </c>
      <c r="AK2063" s="564">
        <v>1</v>
      </c>
    </row>
    <row r="2064" spans="1:37">
      <c r="A2064">
        <v>2060</v>
      </c>
      <c r="B2064" s="564">
        <f t="shared" ca="1" si="198"/>
        <v>20</v>
      </c>
      <c r="C2064" s="564">
        <f t="shared" ca="1" si="193"/>
        <v>400</v>
      </c>
      <c r="D2064" s="564">
        <f t="shared" ca="1" si="196"/>
        <v>20</v>
      </c>
      <c r="E2064" s="564">
        <f t="shared" ca="1" si="194"/>
        <v>0</v>
      </c>
      <c r="F2064" s="564">
        <f t="shared" ca="1" si="197"/>
        <v>1</v>
      </c>
      <c r="G2064" s="564">
        <f t="shared" ca="1" si="195"/>
        <v>4.1748820549802641</v>
      </c>
      <c r="H2064" s="564">
        <v>1</v>
      </c>
      <c r="I2064" s="564">
        <v>1</v>
      </c>
      <c r="J2064" s="564">
        <v>1</v>
      </c>
      <c r="K2064" s="564">
        <v>1</v>
      </c>
      <c r="L2064" s="564">
        <v>1</v>
      </c>
      <c r="M2064" s="564">
        <v>1</v>
      </c>
      <c r="N2064" s="564">
        <v>1</v>
      </c>
      <c r="O2064" s="564">
        <v>1</v>
      </c>
      <c r="P2064" s="564">
        <v>1</v>
      </c>
      <c r="Q2064" s="564">
        <v>1</v>
      </c>
      <c r="R2064" s="564">
        <v>1</v>
      </c>
      <c r="S2064" s="564">
        <v>1</v>
      </c>
      <c r="T2064" s="564">
        <v>1</v>
      </c>
      <c r="U2064" s="564">
        <v>1</v>
      </c>
      <c r="V2064" s="564">
        <v>1</v>
      </c>
      <c r="W2064" s="564">
        <v>1</v>
      </c>
      <c r="X2064" s="564">
        <v>1</v>
      </c>
      <c r="Y2064" s="564">
        <v>1</v>
      </c>
      <c r="Z2064" s="564">
        <v>1</v>
      </c>
      <c r="AA2064" s="564">
        <v>1</v>
      </c>
      <c r="AB2064" s="564">
        <v>1</v>
      </c>
      <c r="AC2064" s="564">
        <v>1</v>
      </c>
      <c r="AD2064" s="564">
        <v>1</v>
      </c>
      <c r="AE2064" s="564">
        <v>1</v>
      </c>
      <c r="AF2064" s="564">
        <v>1</v>
      </c>
      <c r="AG2064" s="564">
        <v>1</v>
      </c>
      <c r="AH2064" s="564">
        <v>1</v>
      </c>
      <c r="AI2064" s="564">
        <v>1</v>
      </c>
      <c r="AJ2064" s="564">
        <v>1</v>
      </c>
      <c r="AK2064" s="564">
        <v>1</v>
      </c>
    </row>
    <row r="2065" spans="1:37">
      <c r="A2065">
        <v>2061</v>
      </c>
      <c r="B2065" s="564">
        <f t="shared" ca="1" si="198"/>
        <v>20</v>
      </c>
      <c r="C2065" s="564">
        <f t="shared" ca="1" si="193"/>
        <v>400</v>
      </c>
      <c r="D2065" s="564">
        <f t="shared" ca="1" si="196"/>
        <v>20</v>
      </c>
      <c r="E2065" s="564">
        <f t="shared" ca="1" si="194"/>
        <v>0</v>
      </c>
      <c r="F2065" s="564">
        <f t="shared" ca="1" si="197"/>
        <v>1</v>
      </c>
      <c r="G2065" s="564">
        <f t="shared" ca="1" si="195"/>
        <v>-0.62157258131102333</v>
      </c>
      <c r="H2065" s="564">
        <v>1</v>
      </c>
      <c r="I2065" s="564">
        <v>1</v>
      </c>
      <c r="J2065" s="564">
        <v>1</v>
      </c>
      <c r="K2065" s="564">
        <v>1</v>
      </c>
      <c r="L2065" s="564">
        <v>1</v>
      </c>
      <c r="M2065" s="564">
        <v>1</v>
      </c>
      <c r="N2065" s="564">
        <v>1</v>
      </c>
      <c r="O2065" s="564">
        <v>1</v>
      </c>
      <c r="P2065" s="564">
        <v>1</v>
      </c>
      <c r="Q2065" s="564">
        <v>1</v>
      </c>
      <c r="R2065" s="564">
        <v>1</v>
      </c>
      <c r="S2065" s="564">
        <v>1</v>
      </c>
      <c r="T2065" s="564">
        <v>1</v>
      </c>
      <c r="U2065" s="564">
        <v>1</v>
      </c>
      <c r="V2065" s="564">
        <v>1</v>
      </c>
      <c r="W2065" s="564">
        <v>1</v>
      </c>
      <c r="X2065" s="564">
        <v>1</v>
      </c>
      <c r="Y2065" s="564">
        <v>1</v>
      </c>
      <c r="Z2065" s="564">
        <v>1</v>
      </c>
      <c r="AA2065" s="564">
        <v>1</v>
      </c>
      <c r="AB2065" s="564">
        <v>1</v>
      </c>
      <c r="AC2065" s="564">
        <v>1</v>
      </c>
      <c r="AD2065" s="564">
        <v>1</v>
      </c>
      <c r="AE2065" s="564">
        <v>1</v>
      </c>
      <c r="AF2065" s="564">
        <v>1</v>
      </c>
      <c r="AG2065" s="564">
        <v>1</v>
      </c>
      <c r="AH2065" s="564">
        <v>1</v>
      </c>
      <c r="AI2065" s="564">
        <v>1</v>
      </c>
      <c r="AJ2065" s="564">
        <v>1</v>
      </c>
      <c r="AK2065" s="564">
        <v>1</v>
      </c>
    </row>
    <row r="2066" spans="1:37">
      <c r="A2066">
        <v>2062</v>
      </c>
      <c r="B2066" s="564">
        <f t="shared" ca="1" si="198"/>
        <v>20</v>
      </c>
      <c r="C2066" s="564">
        <f t="shared" ca="1" si="193"/>
        <v>400</v>
      </c>
      <c r="D2066" s="564">
        <f t="shared" ca="1" si="196"/>
        <v>20</v>
      </c>
      <c r="E2066" s="564">
        <f t="shared" ca="1" si="194"/>
        <v>0</v>
      </c>
      <c r="F2066" s="564">
        <f t="shared" ca="1" si="197"/>
        <v>1</v>
      </c>
      <c r="G2066" s="564">
        <f t="shared" ca="1" si="195"/>
        <v>0.8973117991280648</v>
      </c>
      <c r="H2066" s="564">
        <v>1</v>
      </c>
      <c r="I2066" s="564">
        <v>1</v>
      </c>
      <c r="J2066" s="564">
        <v>1</v>
      </c>
      <c r="K2066" s="564">
        <v>1</v>
      </c>
      <c r="L2066" s="564">
        <v>1</v>
      </c>
      <c r="M2066" s="564">
        <v>1</v>
      </c>
      <c r="N2066" s="564">
        <v>1</v>
      </c>
      <c r="O2066" s="564">
        <v>1</v>
      </c>
      <c r="P2066" s="564">
        <v>1</v>
      </c>
      <c r="Q2066" s="564">
        <v>1</v>
      </c>
      <c r="R2066" s="564">
        <v>1</v>
      </c>
      <c r="S2066" s="564">
        <v>1</v>
      </c>
      <c r="T2066" s="564">
        <v>1</v>
      </c>
      <c r="U2066" s="564">
        <v>1</v>
      </c>
      <c r="V2066" s="564">
        <v>1</v>
      </c>
      <c r="W2066" s="564">
        <v>1</v>
      </c>
      <c r="X2066" s="564">
        <v>1</v>
      </c>
      <c r="Y2066" s="564">
        <v>1</v>
      </c>
      <c r="Z2066" s="564">
        <v>1</v>
      </c>
      <c r="AA2066" s="564">
        <v>1</v>
      </c>
      <c r="AB2066" s="564">
        <v>1</v>
      </c>
      <c r="AC2066" s="564">
        <v>1</v>
      </c>
      <c r="AD2066" s="564">
        <v>1</v>
      </c>
      <c r="AE2066" s="564">
        <v>1</v>
      </c>
      <c r="AF2066" s="564">
        <v>1</v>
      </c>
      <c r="AG2066" s="564">
        <v>1</v>
      </c>
      <c r="AH2066" s="564">
        <v>1</v>
      </c>
      <c r="AI2066" s="564">
        <v>1</v>
      </c>
      <c r="AJ2066" s="564">
        <v>1</v>
      </c>
      <c r="AK2066" s="564">
        <v>1</v>
      </c>
    </row>
    <row r="2067" spans="1:37">
      <c r="A2067">
        <v>2063</v>
      </c>
      <c r="B2067" s="564">
        <f t="shared" ca="1" si="198"/>
        <v>20</v>
      </c>
      <c r="C2067" s="564">
        <f t="shared" ca="1" si="193"/>
        <v>400</v>
      </c>
      <c r="D2067" s="564">
        <f t="shared" ca="1" si="196"/>
        <v>20</v>
      </c>
      <c r="E2067" s="564">
        <f t="shared" ca="1" si="194"/>
        <v>0</v>
      </c>
      <c r="F2067" s="564">
        <f t="shared" ca="1" si="197"/>
        <v>1</v>
      </c>
      <c r="G2067" s="564">
        <f t="shared" ca="1" si="195"/>
        <v>-1.889539405249963</v>
      </c>
      <c r="H2067" s="564">
        <v>1</v>
      </c>
      <c r="I2067" s="564">
        <v>1</v>
      </c>
      <c r="J2067" s="564">
        <v>1</v>
      </c>
      <c r="K2067" s="564">
        <v>1</v>
      </c>
      <c r="L2067" s="564">
        <v>1</v>
      </c>
      <c r="M2067" s="564">
        <v>1</v>
      </c>
      <c r="N2067" s="564">
        <v>1</v>
      </c>
      <c r="O2067" s="564">
        <v>1</v>
      </c>
      <c r="P2067" s="564">
        <v>1</v>
      </c>
      <c r="Q2067" s="564">
        <v>1</v>
      </c>
      <c r="R2067" s="564">
        <v>1</v>
      </c>
      <c r="S2067" s="564">
        <v>1</v>
      </c>
      <c r="T2067" s="564">
        <v>1</v>
      </c>
      <c r="U2067" s="564">
        <v>1</v>
      </c>
      <c r="V2067" s="564">
        <v>1</v>
      </c>
      <c r="W2067" s="564">
        <v>1</v>
      </c>
      <c r="X2067" s="564">
        <v>1</v>
      </c>
      <c r="Y2067" s="564">
        <v>1</v>
      </c>
      <c r="Z2067" s="564">
        <v>1</v>
      </c>
      <c r="AA2067" s="564">
        <v>1</v>
      </c>
      <c r="AB2067" s="564">
        <v>1</v>
      </c>
      <c r="AC2067" s="564">
        <v>1</v>
      </c>
      <c r="AD2067" s="564">
        <v>1</v>
      </c>
      <c r="AE2067" s="564">
        <v>1</v>
      </c>
      <c r="AF2067" s="564">
        <v>1</v>
      </c>
      <c r="AG2067" s="564">
        <v>1</v>
      </c>
      <c r="AH2067" s="564">
        <v>1</v>
      </c>
      <c r="AI2067" s="564">
        <v>1</v>
      </c>
      <c r="AJ2067" s="564">
        <v>1</v>
      </c>
      <c r="AK2067" s="564">
        <v>1</v>
      </c>
    </row>
    <row r="2068" spans="1:37">
      <c r="A2068">
        <v>2064</v>
      </c>
      <c r="B2068" s="564">
        <f t="shared" ca="1" si="198"/>
        <v>0</v>
      </c>
      <c r="C2068" s="564">
        <f t="shared" ca="1" si="193"/>
        <v>0</v>
      </c>
      <c r="D2068" s="564">
        <f t="shared" ca="1" si="196"/>
        <v>0</v>
      </c>
      <c r="E2068" s="564">
        <f t="shared" ca="1" si="194"/>
        <v>0</v>
      </c>
      <c r="F2068" s="564">
        <f t="shared" ca="1" si="197"/>
        <v>1</v>
      </c>
      <c r="G2068" s="564">
        <f t="shared" ca="1" si="195"/>
        <v>-2.316449988713503</v>
      </c>
      <c r="H2068" s="564">
        <v>0</v>
      </c>
      <c r="I2068" s="564">
        <v>0</v>
      </c>
      <c r="J2068" s="564">
        <v>0</v>
      </c>
      <c r="K2068" s="564">
        <v>0</v>
      </c>
      <c r="L2068" s="564">
        <v>0</v>
      </c>
      <c r="M2068" s="564">
        <v>0</v>
      </c>
      <c r="N2068" s="564">
        <v>0</v>
      </c>
      <c r="O2068" s="564">
        <v>0</v>
      </c>
      <c r="P2068" s="564">
        <v>0</v>
      </c>
      <c r="Q2068" s="564">
        <v>0</v>
      </c>
      <c r="R2068" s="564">
        <v>0</v>
      </c>
      <c r="S2068" s="564">
        <v>0</v>
      </c>
      <c r="T2068" s="564">
        <v>0</v>
      </c>
      <c r="U2068" s="564">
        <v>0</v>
      </c>
      <c r="V2068" s="564">
        <v>0</v>
      </c>
      <c r="W2068" s="564">
        <v>0</v>
      </c>
      <c r="X2068" s="564">
        <v>0</v>
      </c>
      <c r="Y2068" s="564">
        <v>0</v>
      </c>
      <c r="Z2068" s="564">
        <v>0</v>
      </c>
      <c r="AA2068" s="564">
        <v>0</v>
      </c>
      <c r="AB2068" s="564">
        <v>0</v>
      </c>
      <c r="AC2068" s="564">
        <v>0</v>
      </c>
      <c r="AD2068" s="564">
        <v>0</v>
      </c>
      <c r="AE2068" s="564">
        <v>0</v>
      </c>
      <c r="AF2068" s="564">
        <v>0</v>
      </c>
      <c r="AG2068" s="564">
        <v>0</v>
      </c>
      <c r="AH2068" s="564">
        <v>0</v>
      </c>
      <c r="AI2068" s="564">
        <v>0</v>
      </c>
      <c r="AJ2068" s="564">
        <v>0</v>
      </c>
      <c r="AK2068" s="564">
        <v>0</v>
      </c>
    </row>
    <row r="2069" spans="1:37">
      <c r="A2069">
        <v>2065</v>
      </c>
      <c r="B2069" s="564">
        <f t="shared" ca="1" si="198"/>
        <v>0</v>
      </c>
      <c r="C2069" s="564">
        <f t="shared" ca="1" si="193"/>
        <v>0</v>
      </c>
      <c r="D2069" s="564">
        <f t="shared" ca="1" si="196"/>
        <v>0</v>
      </c>
      <c r="E2069" s="564">
        <f t="shared" ca="1" si="194"/>
        <v>0</v>
      </c>
      <c r="F2069" s="564">
        <f t="shared" ca="1" si="197"/>
        <v>1</v>
      </c>
      <c r="G2069" s="564">
        <f t="shared" ca="1" si="195"/>
        <v>-0.11929598288642929</v>
      </c>
      <c r="H2069" s="564">
        <v>0</v>
      </c>
      <c r="I2069" s="564">
        <v>0</v>
      </c>
      <c r="J2069" s="564">
        <v>0</v>
      </c>
      <c r="K2069" s="564">
        <v>0</v>
      </c>
      <c r="L2069" s="564">
        <v>0</v>
      </c>
      <c r="M2069" s="564">
        <v>0</v>
      </c>
      <c r="N2069" s="564">
        <v>0</v>
      </c>
      <c r="O2069" s="564">
        <v>0</v>
      </c>
      <c r="P2069" s="564">
        <v>0</v>
      </c>
      <c r="Q2069" s="564">
        <v>0</v>
      </c>
      <c r="R2069" s="564">
        <v>0</v>
      </c>
      <c r="S2069" s="564">
        <v>0</v>
      </c>
      <c r="T2069" s="564">
        <v>0</v>
      </c>
      <c r="U2069" s="564">
        <v>0</v>
      </c>
      <c r="V2069" s="564">
        <v>0</v>
      </c>
      <c r="W2069" s="564">
        <v>0</v>
      </c>
      <c r="X2069" s="564">
        <v>0</v>
      </c>
      <c r="Y2069" s="564">
        <v>0</v>
      </c>
      <c r="Z2069" s="564">
        <v>0</v>
      </c>
      <c r="AA2069" s="564">
        <v>0</v>
      </c>
      <c r="AB2069" s="564">
        <v>0</v>
      </c>
      <c r="AC2069" s="564">
        <v>0</v>
      </c>
      <c r="AD2069" s="564">
        <v>0</v>
      </c>
      <c r="AE2069" s="564">
        <v>0</v>
      </c>
      <c r="AF2069" s="564">
        <v>0</v>
      </c>
      <c r="AG2069" s="564">
        <v>0</v>
      </c>
      <c r="AH2069" s="564">
        <v>0</v>
      </c>
      <c r="AI2069" s="564">
        <v>0</v>
      </c>
      <c r="AJ2069" s="564">
        <v>0</v>
      </c>
      <c r="AK2069" s="564">
        <v>0</v>
      </c>
    </row>
    <row r="2070" spans="1:37">
      <c r="A2070">
        <v>2066</v>
      </c>
      <c r="B2070" s="564">
        <f t="shared" ca="1" si="198"/>
        <v>0</v>
      </c>
      <c r="C2070" s="564">
        <f t="shared" ca="1" si="193"/>
        <v>0</v>
      </c>
      <c r="D2070" s="564">
        <f t="shared" ca="1" si="196"/>
        <v>0</v>
      </c>
      <c r="E2070" s="564">
        <f t="shared" ca="1" si="194"/>
        <v>0</v>
      </c>
      <c r="F2070" s="564">
        <f t="shared" ca="1" si="197"/>
        <v>1</v>
      </c>
      <c r="G2070" s="564">
        <f t="shared" ca="1" si="195"/>
        <v>-2.0825435155982261</v>
      </c>
      <c r="H2070" s="564">
        <v>0</v>
      </c>
      <c r="I2070" s="564">
        <v>0</v>
      </c>
      <c r="J2070" s="564">
        <v>0</v>
      </c>
      <c r="K2070" s="564">
        <v>0</v>
      </c>
      <c r="L2070" s="564">
        <v>0</v>
      </c>
      <c r="M2070" s="564">
        <v>0</v>
      </c>
      <c r="N2070" s="564">
        <v>0</v>
      </c>
      <c r="O2070" s="564">
        <v>0</v>
      </c>
      <c r="P2070" s="564">
        <v>0</v>
      </c>
      <c r="Q2070" s="564">
        <v>0</v>
      </c>
      <c r="R2070" s="564">
        <v>0</v>
      </c>
      <c r="S2070" s="564">
        <v>0</v>
      </c>
      <c r="T2070" s="564">
        <v>0</v>
      </c>
      <c r="U2070" s="564">
        <v>0</v>
      </c>
      <c r="V2070" s="564">
        <v>0</v>
      </c>
      <c r="W2070" s="564">
        <v>0</v>
      </c>
      <c r="X2070" s="564">
        <v>0</v>
      </c>
      <c r="Y2070" s="564">
        <v>0</v>
      </c>
      <c r="Z2070" s="564">
        <v>0</v>
      </c>
      <c r="AA2070" s="564">
        <v>0</v>
      </c>
      <c r="AB2070" s="564">
        <v>0</v>
      </c>
      <c r="AC2070" s="564">
        <v>0</v>
      </c>
      <c r="AD2070" s="564">
        <v>0</v>
      </c>
      <c r="AE2070" s="564">
        <v>0</v>
      </c>
      <c r="AF2070" s="564">
        <v>0</v>
      </c>
      <c r="AG2070" s="564">
        <v>0</v>
      </c>
      <c r="AH2070" s="564">
        <v>0</v>
      </c>
      <c r="AI2070" s="564">
        <v>0</v>
      </c>
      <c r="AJ2070" s="564">
        <v>0</v>
      </c>
      <c r="AK2070" s="564">
        <v>0</v>
      </c>
    </row>
    <row r="2071" spans="1:37">
      <c r="A2071">
        <v>2067</v>
      </c>
      <c r="B2071" s="564">
        <f t="shared" ca="1" si="198"/>
        <v>0</v>
      </c>
      <c r="C2071" s="564">
        <f t="shared" ca="1" si="193"/>
        <v>0</v>
      </c>
      <c r="D2071" s="564">
        <f t="shared" ca="1" si="196"/>
        <v>0</v>
      </c>
      <c r="E2071" s="564">
        <f t="shared" ca="1" si="194"/>
        <v>0</v>
      </c>
      <c r="F2071" s="564">
        <f t="shared" ca="1" si="197"/>
        <v>1</v>
      </c>
      <c r="G2071" s="564">
        <f t="shared" ca="1" si="195"/>
        <v>3.0302490964329349</v>
      </c>
      <c r="H2071" s="564">
        <v>0</v>
      </c>
      <c r="I2071" s="564">
        <v>0</v>
      </c>
      <c r="J2071" s="564">
        <v>0</v>
      </c>
      <c r="K2071" s="564">
        <v>0</v>
      </c>
      <c r="L2071" s="564">
        <v>0</v>
      </c>
      <c r="M2071" s="564">
        <v>0</v>
      </c>
      <c r="N2071" s="564">
        <v>0</v>
      </c>
      <c r="O2071" s="564">
        <v>0</v>
      </c>
      <c r="P2071" s="564">
        <v>0</v>
      </c>
      <c r="Q2071" s="564">
        <v>0</v>
      </c>
      <c r="R2071" s="564">
        <v>0</v>
      </c>
      <c r="S2071" s="564">
        <v>0</v>
      </c>
      <c r="T2071" s="564">
        <v>0</v>
      </c>
      <c r="U2071" s="564">
        <v>0</v>
      </c>
      <c r="V2071" s="564">
        <v>0</v>
      </c>
      <c r="W2071" s="564">
        <v>0</v>
      </c>
      <c r="X2071" s="564">
        <v>0</v>
      </c>
      <c r="Y2071" s="564">
        <v>0</v>
      </c>
      <c r="Z2071" s="564">
        <v>0</v>
      </c>
      <c r="AA2071" s="564">
        <v>0</v>
      </c>
      <c r="AB2071" s="564">
        <v>0</v>
      </c>
      <c r="AC2071" s="564">
        <v>0</v>
      </c>
      <c r="AD2071" s="564">
        <v>0</v>
      </c>
      <c r="AE2071" s="564">
        <v>0</v>
      </c>
      <c r="AF2071" s="564">
        <v>0</v>
      </c>
      <c r="AG2071" s="564">
        <v>0</v>
      </c>
      <c r="AH2071" s="564">
        <v>0</v>
      </c>
      <c r="AI2071" s="564">
        <v>0</v>
      </c>
      <c r="AJ2071" s="564">
        <v>0</v>
      </c>
      <c r="AK2071" s="564">
        <v>0</v>
      </c>
    </row>
    <row r="2072" spans="1:37">
      <c r="A2072">
        <v>2068</v>
      </c>
      <c r="B2072" s="564">
        <f t="shared" ca="1" si="198"/>
        <v>20</v>
      </c>
      <c r="C2072" s="564">
        <f t="shared" ca="1" si="193"/>
        <v>400</v>
      </c>
      <c r="D2072" s="564">
        <f t="shared" ca="1" si="196"/>
        <v>20</v>
      </c>
      <c r="E2072" s="564">
        <f t="shared" ca="1" si="194"/>
        <v>0</v>
      </c>
      <c r="F2072" s="564">
        <f t="shared" ca="1" si="197"/>
        <v>1</v>
      </c>
      <c r="G2072" s="564">
        <f t="shared" ca="1" si="195"/>
        <v>0.64707185989446137</v>
      </c>
      <c r="H2072" s="564">
        <v>1</v>
      </c>
      <c r="I2072" s="564">
        <v>1</v>
      </c>
      <c r="J2072" s="564">
        <v>1</v>
      </c>
      <c r="K2072" s="564">
        <v>1</v>
      </c>
      <c r="L2072" s="564">
        <v>1</v>
      </c>
      <c r="M2072" s="564">
        <v>1</v>
      </c>
      <c r="N2072" s="564">
        <v>1</v>
      </c>
      <c r="O2072" s="564">
        <v>1</v>
      </c>
      <c r="P2072" s="564">
        <v>1</v>
      </c>
      <c r="Q2072" s="564">
        <v>1</v>
      </c>
      <c r="R2072" s="564">
        <v>1</v>
      </c>
      <c r="S2072" s="564">
        <v>1</v>
      </c>
      <c r="T2072" s="564">
        <v>1</v>
      </c>
      <c r="U2072" s="564">
        <v>1</v>
      </c>
      <c r="V2072" s="564">
        <v>1</v>
      </c>
      <c r="W2072" s="564">
        <v>1</v>
      </c>
      <c r="X2072" s="564">
        <v>1</v>
      </c>
      <c r="Y2072" s="564">
        <v>1</v>
      </c>
      <c r="Z2072" s="564">
        <v>1</v>
      </c>
      <c r="AA2072" s="564">
        <v>1</v>
      </c>
      <c r="AB2072" s="564">
        <v>1</v>
      </c>
      <c r="AC2072" s="564">
        <v>1</v>
      </c>
      <c r="AD2072" s="564">
        <v>1</v>
      </c>
      <c r="AE2072" s="564">
        <v>1</v>
      </c>
      <c r="AF2072" s="564">
        <v>1</v>
      </c>
      <c r="AG2072" s="564">
        <v>1</v>
      </c>
      <c r="AH2072" s="564">
        <v>1</v>
      </c>
      <c r="AI2072" s="564">
        <v>1</v>
      </c>
      <c r="AJ2072" s="564">
        <v>1</v>
      </c>
      <c r="AK2072" s="564">
        <v>1</v>
      </c>
    </row>
    <row r="2073" spans="1:37">
      <c r="A2073">
        <v>2069</v>
      </c>
      <c r="B2073" s="564">
        <f t="shared" ca="1" si="198"/>
        <v>20</v>
      </c>
      <c r="C2073" s="564">
        <f t="shared" ca="1" si="193"/>
        <v>400</v>
      </c>
      <c r="D2073" s="564">
        <f t="shared" ca="1" si="196"/>
        <v>20</v>
      </c>
      <c r="E2073" s="564">
        <f t="shared" ca="1" si="194"/>
        <v>0</v>
      </c>
      <c r="F2073" s="564">
        <f t="shared" ca="1" si="197"/>
        <v>1</v>
      </c>
      <c r="G2073" s="564">
        <f t="shared" ca="1" si="195"/>
        <v>-1.4463760302937589</v>
      </c>
      <c r="H2073" s="564">
        <v>1</v>
      </c>
      <c r="I2073" s="564">
        <v>1</v>
      </c>
      <c r="J2073" s="564">
        <v>1</v>
      </c>
      <c r="K2073" s="564">
        <v>1</v>
      </c>
      <c r="L2073" s="564">
        <v>1</v>
      </c>
      <c r="M2073" s="564">
        <v>1</v>
      </c>
      <c r="N2073" s="564">
        <v>1</v>
      </c>
      <c r="O2073" s="564">
        <v>1</v>
      </c>
      <c r="P2073" s="564">
        <v>1</v>
      </c>
      <c r="Q2073" s="564">
        <v>1</v>
      </c>
      <c r="R2073" s="564">
        <v>1</v>
      </c>
      <c r="S2073" s="564">
        <v>1</v>
      </c>
      <c r="T2073" s="564">
        <v>1</v>
      </c>
      <c r="U2073" s="564">
        <v>1</v>
      </c>
      <c r="V2073" s="564">
        <v>1</v>
      </c>
      <c r="W2073" s="564">
        <v>1</v>
      </c>
      <c r="X2073" s="564">
        <v>1</v>
      </c>
      <c r="Y2073" s="564">
        <v>1</v>
      </c>
      <c r="Z2073" s="564">
        <v>1</v>
      </c>
      <c r="AA2073" s="564">
        <v>1</v>
      </c>
      <c r="AB2073" s="564">
        <v>1</v>
      </c>
      <c r="AC2073" s="564">
        <v>1</v>
      </c>
      <c r="AD2073" s="564">
        <v>1</v>
      </c>
      <c r="AE2073" s="564">
        <v>1</v>
      </c>
      <c r="AF2073" s="564">
        <v>1</v>
      </c>
      <c r="AG2073" s="564">
        <v>1</v>
      </c>
      <c r="AH2073" s="564">
        <v>1</v>
      </c>
      <c r="AI2073" s="564">
        <v>1</v>
      </c>
      <c r="AJ2073" s="564">
        <v>1</v>
      </c>
      <c r="AK2073" s="564">
        <v>1</v>
      </c>
    </row>
    <row r="2074" spans="1:37">
      <c r="A2074">
        <v>2070</v>
      </c>
      <c r="B2074" s="564">
        <f t="shared" ca="1" si="198"/>
        <v>20</v>
      </c>
      <c r="C2074" s="564">
        <f t="shared" ca="1" si="193"/>
        <v>400</v>
      </c>
      <c r="D2074" s="564">
        <f t="shared" ca="1" si="196"/>
        <v>20</v>
      </c>
      <c r="E2074" s="564">
        <f t="shared" ca="1" si="194"/>
        <v>0</v>
      </c>
      <c r="F2074" s="564">
        <f t="shared" ca="1" si="197"/>
        <v>1</v>
      </c>
      <c r="G2074" s="564">
        <f t="shared" ca="1" si="195"/>
        <v>1.4420562155621588</v>
      </c>
      <c r="H2074" s="564">
        <v>1</v>
      </c>
      <c r="I2074" s="564">
        <v>1</v>
      </c>
      <c r="J2074" s="564">
        <v>1</v>
      </c>
      <c r="K2074" s="564">
        <v>1</v>
      </c>
      <c r="L2074" s="564">
        <v>1</v>
      </c>
      <c r="M2074" s="564">
        <v>1</v>
      </c>
      <c r="N2074" s="564">
        <v>1</v>
      </c>
      <c r="O2074" s="564">
        <v>1</v>
      </c>
      <c r="P2074" s="564">
        <v>1</v>
      </c>
      <c r="Q2074" s="564">
        <v>1</v>
      </c>
      <c r="R2074" s="564">
        <v>1</v>
      </c>
      <c r="S2074" s="564">
        <v>1</v>
      </c>
      <c r="T2074" s="564">
        <v>1</v>
      </c>
      <c r="U2074" s="564">
        <v>1</v>
      </c>
      <c r="V2074" s="564">
        <v>1</v>
      </c>
      <c r="W2074" s="564">
        <v>1</v>
      </c>
      <c r="X2074" s="564">
        <v>1</v>
      </c>
      <c r="Y2074" s="564">
        <v>1</v>
      </c>
      <c r="Z2074" s="564">
        <v>1</v>
      </c>
      <c r="AA2074" s="564">
        <v>1</v>
      </c>
      <c r="AB2074" s="564">
        <v>1</v>
      </c>
      <c r="AC2074" s="564">
        <v>1</v>
      </c>
      <c r="AD2074" s="564">
        <v>1</v>
      </c>
      <c r="AE2074" s="564">
        <v>1</v>
      </c>
      <c r="AF2074" s="564">
        <v>1</v>
      </c>
      <c r="AG2074" s="564">
        <v>1</v>
      </c>
      <c r="AH2074" s="564">
        <v>1</v>
      </c>
      <c r="AI2074" s="564">
        <v>1</v>
      </c>
      <c r="AJ2074" s="564">
        <v>1</v>
      </c>
      <c r="AK2074" s="564">
        <v>1</v>
      </c>
    </row>
    <row r="2075" spans="1:37">
      <c r="A2075">
        <v>2071</v>
      </c>
      <c r="B2075" s="564">
        <f t="shared" ca="1" si="198"/>
        <v>20</v>
      </c>
      <c r="C2075" s="564">
        <f t="shared" ca="1" si="193"/>
        <v>400</v>
      </c>
      <c r="D2075" s="564">
        <f t="shared" ca="1" si="196"/>
        <v>20</v>
      </c>
      <c r="E2075" s="564">
        <f t="shared" ca="1" si="194"/>
        <v>0</v>
      </c>
      <c r="F2075" s="564">
        <f t="shared" ca="1" si="197"/>
        <v>1</v>
      </c>
      <c r="G2075" s="564">
        <f t="shared" ca="1" si="195"/>
        <v>7.2833043942257749</v>
      </c>
      <c r="H2075" s="564">
        <v>1</v>
      </c>
      <c r="I2075" s="564">
        <v>1</v>
      </c>
      <c r="J2075" s="564">
        <v>1</v>
      </c>
      <c r="K2075" s="564">
        <v>1</v>
      </c>
      <c r="L2075" s="564">
        <v>1</v>
      </c>
      <c r="M2075" s="564">
        <v>1</v>
      </c>
      <c r="N2075" s="564">
        <v>1</v>
      </c>
      <c r="O2075" s="564">
        <v>1</v>
      </c>
      <c r="P2075" s="564">
        <v>1</v>
      </c>
      <c r="Q2075" s="564">
        <v>1</v>
      </c>
      <c r="R2075" s="564">
        <v>1</v>
      </c>
      <c r="S2075" s="564">
        <v>1</v>
      </c>
      <c r="T2075" s="564">
        <v>1</v>
      </c>
      <c r="U2075" s="564">
        <v>1</v>
      </c>
      <c r="V2075" s="564">
        <v>1</v>
      </c>
      <c r="W2075" s="564">
        <v>1</v>
      </c>
      <c r="X2075" s="564">
        <v>1</v>
      </c>
      <c r="Y2075" s="564">
        <v>1</v>
      </c>
      <c r="Z2075" s="564">
        <v>1</v>
      </c>
      <c r="AA2075" s="564">
        <v>1</v>
      </c>
      <c r="AB2075" s="564">
        <v>1</v>
      </c>
      <c r="AC2075" s="564">
        <v>1</v>
      </c>
      <c r="AD2075" s="564">
        <v>1</v>
      </c>
      <c r="AE2075" s="564">
        <v>1</v>
      </c>
      <c r="AF2075" s="564">
        <v>1</v>
      </c>
      <c r="AG2075" s="564">
        <v>1</v>
      </c>
      <c r="AH2075" s="564">
        <v>1</v>
      </c>
      <c r="AI2075" s="564">
        <v>1</v>
      </c>
      <c r="AJ2075" s="564">
        <v>1</v>
      </c>
      <c r="AK2075" s="564">
        <v>1</v>
      </c>
    </row>
    <row r="2076" spans="1:37">
      <c r="A2076">
        <v>2072</v>
      </c>
      <c r="B2076" s="564">
        <f t="shared" ca="1" si="198"/>
        <v>20</v>
      </c>
      <c r="C2076" s="564">
        <f t="shared" ca="1" si="193"/>
        <v>400</v>
      </c>
      <c r="D2076" s="564">
        <f t="shared" ca="1" si="196"/>
        <v>20</v>
      </c>
      <c r="E2076" s="564">
        <f t="shared" ca="1" si="194"/>
        <v>0</v>
      </c>
      <c r="F2076" s="564">
        <f t="shared" ca="1" si="197"/>
        <v>1</v>
      </c>
      <c r="G2076" s="564">
        <f t="shared" ca="1" si="195"/>
        <v>1.9109217030099308</v>
      </c>
      <c r="H2076" s="564">
        <v>1</v>
      </c>
      <c r="I2076" s="564">
        <v>1</v>
      </c>
      <c r="J2076" s="564">
        <v>1</v>
      </c>
      <c r="K2076" s="564">
        <v>1</v>
      </c>
      <c r="L2076" s="564">
        <v>1</v>
      </c>
      <c r="M2076" s="564">
        <v>1</v>
      </c>
      <c r="N2076" s="564">
        <v>1</v>
      </c>
      <c r="O2076" s="564">
        <v>1</v>
      </c>
      <c r="P2076" s="564">
        <v>1</v>
      </c>
      <c r="Q2076" s="564">
        <v>1</v>
      </c>
      <c r="R2076" s="564">
        <v>1</v>
      </c>
      <c r="S2076" s="564">
        <v>1</v>
      </c>
      <c r="T2076" s="564">
        <v>1</v>
      </c>
      <c r="U2076" s="564">
        <v>1</v>
      </c>
      <c r="V2076" s="564">
        <v>1</v>
      </c>
      <c r="W2076" s="564">
        <v>1</v>
      </c>
      <c r="X2076" s="564">
        <v>1</v>
      </c>
      <c r="Y2076" s="564">
        <v>1</v>
      </c>
      <c r="Z2076" s="564">
        <v>1</v>
      </c>
      <c r="AA2076" s="564">
        <v>1</v>
      </c>
      <c r="AB2076" s="564">
        <v>1</v>
      </c>
      <c r="AC2076" s="564">
        <v>1</v>
      </c>
      <c r="AD2076" s="564">
        <v>1</v>
      </c>
      <c r="AE2076" s="564">
        <v>1</v>
      </c>
      <c r="AF2076" s="564">
        <v>1</v>
      </c>
      <c r="AG2076" s="564">
        <v>1</v>
      </c>
      <c r="AH2076" s="564">
        <v>1</v>
      </c>
      <c r="AI2076" s="564">
        <v>1</v>
      </c>
      <c r="AJ2076" s="564">
        <v>1</v>
      </c>
      <c r="AK2076" s="564">
        <v>1</v>
      </c>
    </row>
    <row r="2077" spans="1:37">
      <c r="A2077">
        <v>2073</v>
      </c>
      <c r="B2077" s="564">
        <f t="shared" ca="1" si="198"/>
        <v>0</v>
      </c>
      <c r="C2077" s="564">
        <f t="shared" ca="1" si="193"/>
        <v>0</v>
      </c>
      <c r="D2077" s="564">
        <f t="shared" ca="1" si="196"/>
        <v>0</v>
      </c>
      <c r="E2077" s="564">
        <f t="shared" ca="1" si="194"/>
        <v>0</v>
      </c>
      <c r="F2077" s="564">
        <f t="shared" ca="1" si="197"/>
        <v>1</v>
      </c>
      <c r="G2077" s="564">
        <f t="shared" ca="1" si="195"/>
        <v>-3.857483277633539</v>
      </c>
      <c r="H2077" s="564">
        <v>0</v>
      </c>
      <c r="I2077" s="564">
        <v>0</v>
      </c>
      <c r="J2077" s="564">
        <v>0</v>
      </c>
      <c r="K2077" s="564">
        <v>0</v>
      </c>
      <c r="L2077" s="564">
        <v>0</v>
      </c>
      <c r="M2077" s="564">
        <v>0</v>
      </c>
      <c r="N2077" s="564">
        <v>0</v>
      </c>
      <c r="O2077" s="564">
        <v>0</v>
      </c>
      <c r="P2077" s="564">
        <v>0</v>
      </c>
      <c r="Q2077" s="564">
        <v>0</v>
      </c>
      <c r="R2077" s="564">
        <v>0</v>
      </c>
      <c r="S2077" s="564">
        <v>0</v>
      </c>
      <c r="T2077" s="564">
        <v>0</v>
      </c>
      <c r="U2077" s="564">
        <v>0</v>
      </c>
      <c r="V2077" s="564">
        <v>0</v>
      </c>
      <c r="W2077" s="564">
        <v>0</v>
      </c>
      <c r="X2077" s="564">
        <v>0</v>
      </c>
      <c r="Y2077" s="564">
        <v>0</v>
      </c>
      <c r="Z2077" s="564">
        <v>0</v>
      </c>
      <c r="AA2077" s="564">
        <v>0</v>
      </c>
      <c r="AB2077" s="564">
        <v>0</v>
      </c>
      <c r="AC2077" s="564">
        <v>0</v>
      </c>
      <c r="AD2077" s="564">
        <v>0</v>
      </c>
      <c r="AE2077" s="564">
        <v>0</v>
      </c>
      <c r="AF2077" s="564">
        <v>0</v>
      </c>
      <c r="AG2077" s="564">
        <v>0</v>
      </c>
      <c r="AH2077" s="564">
        <v>0</v>
      </c>
      <c r="AI2077" s="564">
        <v>0</v>
      </c>
      <c r="AJ2077" s="564">
        <v>0</v>
      </c>
      <c r="AK2077" s="564">
        <v>0</v>
      </c>
    </row>
    <row r="2078" spans="1:37">
      <c r="A2078">
        <v>2074</v>
      </c>
      <c r="B2078" s="564">
        <f t="shared" ca="1" si="198"/>
        <v>15</v>
      </c>
      <c r="C2078" s="564">
        <f t="shared" ca="1" si="193"/>
        <v>225</v>
      </c>
      <c r="D2078" s="564">
        <f t="shared" ca="1" si="196"/>
        <v>15</v>
      </c>
      <c r="E2078" s="564">
        <f t="shared" ca="1" si="194"/>
        <v>3.75</v>
      </c>
      <c r="F2078" s="564">
        <f t="shared" ca="1" si="197"/>
        <v>0.60526315789473684</v>
      </c>
      <c r="G2078" s="564">
        <f t="shared" ca="1" si="195"/>
        <v>-1.2812665413672208</v>
      </c>
      <c r="H2078" s="564">
        <v>1</v>
      </c>
      <c r="I2078" s="564">
        <v>1</v>
      </c>
      <c r="J2078" s="564">
        <v>1</v>
      </c>
      <c r="K2078" s="564">
        <v>1</v>
      </c>
      <c r="L2078" s="564">
        <v>1</v>
      </c>
      <c r="M2078" s="564">
        <v>1</v>
      </c>
      <c r="N2078" s="564">
        <v>1</v>
      </c>
      <c r="O2078" s="564">
        <v>1</v>
      </c>
      <c r="P2078" s="564">
        <v>0</v>
      </c>
      <c r="Q2078" s="564">
        <v>1</v>
      </c>
      <c r="R2078" s="564">
        <v>1</v>
      </c>
      <c r="S2078" s="564">
        <v>1</v>
      </c>
      <c r="T2078" s="564">
        <v>0</v>
      </c>
      <c r="U2078" s="564">
        <v>1</v>
      </c>
      <c r="V2078" s="564">
        <v>0</v>
      </c>
      <c r="W2078" s="564">
        <v>1</v>
      </c>
      <c r="X2078" s="564">
        <v>0</v>
      </c>
      <c r="Y2078" s="564">
        <v>1</v>
      </c>
      <c r="Z2078" s="564">
        <v>1</v>
      </c>
      <c r="AA2078" s="564">
        <v>0</v>
      </c>
      <c r="AB2078" s="564">
        <v>0</v>
      </c>
      <c r="AC2078" s="564">
        <v>1</v>
      </c>
      <c r="AD2078" s="564">
        <v>1</v>
      </c>
      <c r="AE2078" s="564">
        <v>1</v>
      </c>
      <c r="AF2078" s="564">
        <v>0</v>
      </c>
      <c r="AG2078" s="564">
        <v>1</v>
      </c>
      <c r="AH2078" s="564">
        <v>1</v>
      </c>
      <c r="AI2078" s="564">
        <v>0</v>
      </c>
      <c r="AJ2078" s="564">
        <v>0</v>
      </c>
      <c r="AK2078" s="564">
        <v>1</v>
      </c>
    </row>
    <row r="2079" spans="1:37">
      <c r="A2079">
        <v>2075</v>
      </c>
      <c r="B2079" s="564">
        <f t="shared" ca="1" si="198"/>
        <v>20</v>
      </c>
      <c r="C2079" s="564">
        <f t="shared" ca="1" si="193"/>
        <v>400</v>
      </c>
      <c r="D2079" s="564">
        <f t="shared" ca="1" si="196"/>
        <v>20</v>
      </c>
      <c r="E2079" s="564">
        <f t="shared" ca="1" si="194"/>
        <v>0</v>
      </c>
      <c r="F2079" s="564">
        <f t="shared" ca="1" si="197"/>
        <v>1</v>
      </c>
      <c r="G2079" s="564">
        <f t="shared" ca="1" si="195"/>
        <v>2.8710731962693785</v>
      </c>
      <c r="H2079" s="564">
        <v>1</v>
      </c>
      <c r="I2079" s="564">
        <v>1</v>
      </c>
      <c r="J2079" s="564">
        <v>1</v>
      </c>
      <c r="K2079" s="564">
        <v>1</v>
      </c>
      <c r="L2079" s="564">
        <v>1</v>
      </c>
      <c r="M2079" s="564">
        <v>1</v>
      </c>
      <c r="N2079" s="564">
        <v>1</v>
      </c>
      <c r="O2079" s="564">
        <v>1</v>
      </c>
      <c r="P2079" s="564">
        <v>1</v>
      </c>
      <c r="Q2079" s="564">
        <v>1</v>
      </c>
      <c r="R2079" s="564">
        <v>1</v>
      </c>
      <c r="S2079" s="564">
        <v>1</v>
      </c>
      <c r="T2079" s="564">
        <v>1</v>
      </c>
      <c r="U2079" s="564">
        <v>1</v>
      </c>
      <c r="V2079" s="564">
        <v>1</v>
      </c>
      <c r="W2079" s="564">
        <v>1</v>
      </c>
      <c r="X2079" s="564">
        <v>1</v>
      </c>
      <c r="Y2079" s="564">
        <v>1</v>
      </c>
      <c r="Z2079" s="564">
        <v>1</v>
      </c>
      <c r="AA2079" s="564">
        <v>1</v>
      </c>
      <c r="AB2079" s="564">
        <v>1</v>
      </c>
      <c r="AC2079" s="564">
        <v>1</v>
      </c>
      <c r="AD2079" s="564">
        <v>1</v>
      </c>
      <c r="AE2079" s="564">
        <v>1</v>
      </c>
      <c r="AF2079" s="564">
        <v>1</v>
      </c>
      <c r="AG2079" s="564">
        <v>1</v>
      </c>
      <c r="AH2079" s="564">
        <v>1</v>
      </c>
      <c r="AI2079" s="564">
        <v>1</v>
      </c>
      <c r="AJ2079" s="564">
        <v>1</v>
      </c>
      <c r="AK2079" s="564">
        <v>1</v>
      </c>
    </row>
    <row r="2080" spans="1:37">
      <c r="A2080">
        <v>2076</v>
      </c>
      <c r="B2080" s="564">
        <f t="shared" ca="1" si="198"/>
        <v>20</v>
      </c>
      <c r="C2080" s="564">
        <f t="shared" ca="1" si="193"/>
        <v>400</v>
      </c>
      <c r="D2080" s="564">
        <f t="shared" ca="1" si="196"/>
        <v>20</v>
      </c>
      <c r="E2080" s="564">
        <f t="shared" ca="1" si="194"/>
        <v>0</v>
      </c>
      <c r="F2080" s="564">
        <f t="shared" ca="1" si="197"/>
        <v>1</v>
      </c>
      <c r="G2080" s="564">
        <f t="shared" ca="1" si="195"/>
        <v>0.6703122685288555</v>
      </c>
      <c r="H2080" s="564">
        <v>1</v>
      </c>
      <c r="I2080" s="564">
        <v>1</v>
      </c>
      <c r="J2080" s="564">
        <v>1</v>
      </c>
      <c r="K2080" s="564">
        <v>1</v>
      </c>
      <c r="L2080" s="564">
        <v>1</v>
      </c>
      <c r="M2080" s="564">
        <v>1</v>
      </c>
      <c r="N2080" s="564">
        <v>1</v>
      </c>
      <c r="O2080" s="564">
        <v>1</v>
      </c>
      <c r="P2080" s="564">
        <v>1</v>
      </c>
      <c r="Q2080" s="564">
        <v>1</v>
      </c>
      <c r="R2080" s="564">
        <v>1</v>
      </c>
      <c r="S2080" s="564">
        <v>1</v>
      </c>
      <c r="T2080" s="564">
        <v>1</v>
      </c>
      <c r="U2080" s="564">
        <v>1</v>
      </c>
      <c r="V2080" s="564">
        <v>1</v>
      </c>
      <c r="W2080" s="564">
        <v>1</v>
      </c>
      <c r="X2080" s="564">
        <v>1</v>
      </c>
      <c r="Y2080" s="564">
        <v>1</v>
      </c>
      <c r="Z2080" s="564">
        <v>1</v>
      </c>
      <c r="AA2080" s="564">
        <v>1</v>
      </c>
      <c r="AB2080" s="564">
        <v>1</v>
      </c>
      <c r="AC2080" s="564">
        <v>1</v>
      </c>
      <c r="AD2080" s="564">
        <v>1</v>
      </c>
      <c r="AE2080" s="564">
        <v>1</v>
      </c>
      <c r="AF2080" s="564">
        <v>1</v>
      </c>
      <c r="AG2080" s="564">
        <v>1</v>
      </c>
      <c r="AH2080" s="564">
        <v>1</v>
      </c>
      <c r="AI2080" s="564">
        <v>1</v>
      </c>
      <c r="AJ2080" s="564">
        <v>1</v>
      </c>
      <c r="AK2080" s="564">
        <v>1</v>
      </c>
    </row>
    <row r="2081" spans="1:37">
      <c r="A2081">
        <v>2077</v>
      </c>
      <c r="B2081" s="564">
        <f t="shared" ca="1" si="198"/>
        <v>20</v>
      </c>
      <c r="C2081" s="564">
        <f t="shared" ca="1" si="193"/>
        <v>400</v>
      </c>
      <c r="D2081" s="564">
        <f t="shared" ca="1" si="196"/>
        <v>20</v>
      </c>
      <c r="E2081" s="564">
        <f t="shared" ca="1" si="194"/>
        <v>0</v>
      </c>
      <c r="F2081" s="564">
        <f t="shared" ca="1" si="197"/>
        <v>1</v>
      </c>
      <c r="G2081" s="564">
        <f t="shared" ca="1" si="195"/>
        <v>-4.7205749496443872</v>
      </c>
      <c r="H2081" s="564">
        <v>1</v>
      </c>
      <c r="I2081" s="564">
        <v>1</v>
      </c>
      <c r="J2081" s="564">
        <v>1</v>
      </c>
      <c r="K2081" s="564">
        <v>1</v>
      </c>
      <c r="L2081" s="564">
        <v>1</v>
      </c>
      <c r="M2081" s="564">
        <v>1</v>
      </c>
      <c r="N2081" s="564">
        <v>1</v>
      </c>
      <c r="O2081" s="564">
        <v>1</v>
      </c>
      <c r="P2081" s="564">
        <v>1</v>
      </c>
      <c r="Q2081" s="564">
        <v>1</v>
      </c>
      <c r="R2081" s="564">
        <v>1</v>
      </c>
      <c r="S2081" s="564">
        <v>1</v>
      </c>
      <c r="T2081" s="564">
        <v>1</v>
      </c>
      <c r="U2081" s="564">
        <v>1</v>
      </c>
      <c r="V2081" s="564">
        <v>1</v>
      </c>
      <c r="W2081" s="564">
        <v>1</v>
      </c>
      <c r="X2081" s="564">
        <v>1</v>
      </c>
      <c r="Y2081" s="564">
        <v>1</v>
      </c>
      <c r="Z2081" s="564">
        <v>1</v>
      </c>
      <c r="AA2081" s="564">
        <v>1</v>
      </c>
      <c r="AB2081" s="564">
        <v>1</v>
      </c>
      <c r="AC2081" s="564">
        <v>1</v>
      </c>
      <c r="AD2081" s="564">
        <v>1</v>
      </c>
      <c r="AE2081" s="564">
        <v>1</v>
      </c>
      <c r="AF2081" s="564">
        <v>1</v>
      </c>
      <c r="AG2081" s="564">
        <v>1</v>
      </c>
      <c r="AH2081" s="564">
        <v>1</v>
      </c>
      <c r="AI2081" s="564">
        <v>1</v>
      </c>
      <c r="AJ2081" s="564">
        <v>1</v>
      </c>
      <c r="AK2081" s="564">
        <v>1</v>
      </c>
    </row>
    <row r="2082" spans="1:37">
      <c r="A2082">
        <v>2078</v>
      </c>
      <c r="B2082" s="564">
        <f t="shared" ca="1" si="198"/>
        <v>0</v>
      </c>
      <c r="C2082" s="564">
        <f t="shared" ca="1" si="193"/>
        <v>0</v>
      </c>
      <c r="D2082" s="564">
        <f t="shared" ca="1" si="196"/>
        <v>0</v>
      </c>
      <c r="E2082" s="564">
        <f t="shared" ca="1" si="194"/>
        <v>0</v>
      </c>
      <c r="F2082" s="564">
        <f t="shared" ca="1" si="197"/>
        <v>1</v>
      </c>
      <c r="G2082" s="564">
        <f t="shared" ca="1" si="195"/>
        <v>-3.6814278753840299</v>
      </c>
      <c r="H2082" s="564">
        <v>0</v>
      </c>
      <c r="I2082" s="564">
        <v>0</v>
      </c>
      <c r="J2082" s="564">
        <v>0</v>
      </c>
      <c r="K2082" s="564">
        <v>0</v>
      </c>
      <c r="L2082" s="564">
        <v>0</v>
      </c>
      <c r="M2082" s="564">
        <v>0</v>
      </c>
      <c r="N2082" s="564">
        <v>0</v>
      </c>
      <c r="O2082" s="564">
        <v>0</v>
      </c>
      <c r="P2082" s="564">
        <v>0</v>
      </c>
      <c r="Q2082" s="564">
        <v>0</v>
      </c>
      <c r="R2082" s="564">
        <v>0</v>
      </c>
      <c r="S2082" s="564">
        <v>0</v>
      </c>
      <c r="T2082" s="564">
        <v>0</v>
      </c>
      <c r="U2082" s="564">
        <v>0</v>
      </c>
      <c r="V2082" s="564">
        <v>0</v>
      </c>
      <c r="W2082" s="564">
        <v>0</v>
      </c>
      <c r="X2082" s="564">
        <v>0</v>
      </c>
      <c r="Y2082" s="564">
        <v>0</v>
      </c>
      <c r="Z2082" s="564">
        <v>0</v>
      </c>
      <c r="AA2082" s="564">
        <v>0</v>
      </c>
      <c r="AB2082" s="564">
        <v>0</v>
      </c>
      <c r="AC2082" s="564">
        <v>0</v>
      </c>
      <c r="AD2082" s="564">
        <v>0</v>
      </c>
      <c r="AE2082" s="564">
        <v>0</v>
      </c>
      <c r="AF2082" s="564">
        <v>0</v>
      </c>
      <c r="AG2082" s="564">
        <v>0</v>
      </c>
      <c r="AH2082" s="564">
        <v>0</v>
      </c>
      <c r="AI2082" s="564">
        <v>0</v>
      </c>
      <c r="AJ2082" s="564">
        <v>0</v>
      </c>
      <c r="AK2082" s="564">
        <v>0</v>
      </c>
    </row>
    <row r="2083" spans="1:37">
      <c r="A2083">
        <v>2079</v>
      </c>
      <c r="B2083" s="564">
        <f t="shared" ca="1" si="198"/>
        <v>0</v>
      </c>
      <c r="C2083" s="564">
        <f t="shared" ca="1" si="193"/>
        <v>0</v>
      </c>
      <c r="D2083" s="564">
        <f t="shared" ca="1" si="196"/>
        <v>0</v>
      </c>
      <c r="E2083" s="564">
        <f t="shared" ca="1" si="194"/>
        <v>0</v>
      </c>
      <c r="F2083" s="564">
        <f t="shared" ca="1" si="197"/>
        <v>1</v>
      </c>
      <c r="G2083" s="564">
        <f t="shared" ca="1" si="195"/>
        <v>4.3468278988703624</v>
      </c>
      <c r="H2083" s="564">
        <v>0</v>
      </c>
      <c r="I2083" s="564">
        <v>0</v>
      </c>
      <c r="J2083" s="564">
        <v>0</v>
      </c>
      <c r="K2083" s="564">
        <v>0</v>
      </c>
      <c r="L2083" s="564">
        <v>0</v>
      </c>
      <c r="M2083" s="564">
        <v>0</v>
      </c>
      <c r="N2083" s="564">
        <v>0</v>
      </c>
      <c r="O2083" s="564">
        <v>0</v>
      </c>
      <c r="P2083" s="564">
        <v>0</v>
      </c>
      <c r="Q2083" s="564">
        <v>0</v>
      </c>
      <c r="R2083" s="564">
        <v>0</v>
      </c>
      <c r="S2083" s="564">
        <v>0</v>
      </c>
      <c r="T2083" s="564">
        <v>0</v>
      </c>
      <c r="U2083" s="564">
        <v>0</v>
      </c>
      <c r="V2083" s="564">
        <v>0</v>
      </c>
      <c r="W2083" s="564">
        <v>0</v>
      </c>
      <c r="X2083" s="564">
        <v>0</v>
      </c>
      <c r="Y2083" s="564">
        <v>0</v>
      </c>
      <c r="Z2083" s="564">
        <v>0</v>
      </c>
      <c r="AA2083" s="564">
        <v>0</v>
      </c>
      <c r="AB2083" s="564">
        <v>0</v>
      </c>
      <c r="AC2083" s="564">
        <v>0</v>
      </c>
      <c r="AD2083" s="564">
        <v>0</v>
      </c>
      <c r="AE2083" s="564">
        <v>0</v>
      </c>
      <c r="AF2083" s="564">
        <v>0</v>
      </c>
      <c r="AG2083" s="564">
        <v>0</v>
      </c>
      <c r="AH2083" s="564">
        <v>0</v>
      </c>
      <c r="AI2083" s="564">
        <v>0</v>
      </c>
      <c r="AJ2083" s="564">
        <v>0</v>
      </c>
      <c r="AK2083" s="564">
        <v>0</v>
      </c>
    </row>
    <row r="2084" spans="1:37">
      <c r="A2084">
        <v>2080</v>
      </c>
      <c r="B2084" s="564">
        <f t="shared" ca="1" si="198"/>
        <v>0</v>
      </c>
      <c r="C2084" s="564">
        <f t="shared" ca="1" si="193"/>
        <v>0</v>
      </c>
      <c r="D2084" s="564">
        <f t="shared" ca="1" si="196"/>
        <v>0</v>
      </c>
      <c r="E2084" s="564">
        <f t="shared" ca="1" si="194"/>
        <v>0</v>
      </c>
      <c r="F2084" s="564">
        <f t="shared" ca="1" si="197"/>
        <v>1</v>
      </c>
      <c r="G2084" s="564">
        <f t="shared" ca="1" si="195"/>
        <v>-2.2066335446469387</v>
      </c>
      <c r="H2084" s="564">
        <v>0</v>
      </c>
      <c r="I2084" s="564">
        <v>0</v>
      </c>
      <c r="J2084" s="564">
        <v>0</v>
      </c>
      <c r="K2084" s="564">
        <v>0</v>
      </c>
      <c r="L2084" s="564">
        <v>0</v>
      </c>
      <c r="M2084" s="564">
        <v>0</v>
      </c>
      <c r="N2084" s="564">
        <v>0</v>
      </c>
      <c r="O2084" s="564">
        <v>0</v>
      </c>
      <c r="P2084" s="564">
        <v>0</v>
      </c>
      <c r="Q2084" s="564">
        <v>0</v>
      </c>
      <c r="R2084" s="564">
        <v>0</v>
      </c>
      <c r="S2084" s="564">
        <v>0</v>
      </c>
      <c r="T2084" s="564">
        <v>0</v>
      </c>
      <c r="U2084" s="564">
        <v>0</v>
      </c>
      <c r="V2084" s="564">
        <v>0</v>
      </c>
      <c r="W2084" s="564">
        <v>0</v>
      </c>
      <c r="X2084" s="564">
        <v>0</v>
      </c>
      <c r="Y2084" s="564">
        <v>0</v>
      </c>
      <c r="Z2084" s="564">
        <v>0</v>
      </c>
      <c r="AA2084" s="564">
        <v>0</v>
      </c>
      <c r="AB2084" s="564">
        <v>0</v>
      </c>
      <c r="AC2084" s="564">
        <v>0</v>
      </c>
      <c r="AD2084" s="564">
        <v>0</v>
      </c>
      <c r="AE2084" s="564">
        <v>0</v>
      </c>
      <c r="AF2084" s="564">
        <v>0</v>
      </c>
      <c r="AG2084" s="564">
        <v>0</v>
      </c>
      <c r="AH2084" s="564">
        <v>0</v>
      </c>
      <c r="AI2084" s="564">
        <v>0</v>
      </c>
      <c r="AJ2084" s="564">
        <v>0</v>
      </c>
      <c r="AK2084" s="564">
        <v>0</v>
      </c>
    </row>
    <row r="2085" spans="1:37">
      <c r="A2085">
        <v>2081</v>
      </c>
      <c r="B2085" s="564">
        <f t="shared" ca="1" si="198"/>
        <v>0</v>
      </c>
      <c r="C2085" s="564">
        <f t="shared" ca="1" si="193"/>
        <v>0</v>
      </c>
      <c r="D2085" s="564">
        <f t="shared" ca="1" si="196"/>
        <v>0</v>
      </c>
      <c r="E2085" s="564">
        <f t="shared" ca="1" si="194"/>
        <v>0</v>
      </c>
      <c r="F2085" s="564">
        <f t="shared" ca="1" si="197"/>
        <v>1</v>
      </c>
      <c r="G2085" s="564">
        <f t="shared" ca="1" si="195"/>
        <v>5.6274996624529283</v>
      </c>
      <c r="H2085" s="564">
        <v>0</v>
      </c>
      <c r="I2085" s="564">
        <v>0</v>
      </c>
      <c r="J2085" s="564">
        <v>0</v>
      </c>
      <c r="K2085" s="564">
        <v>0</v>
      </c>
      <c r="L2085" s="564">
        <v>0</v>
      </c>
      <c r="M2085" s="564">
        <v>0</v>
      </c>
      <c r="N2085" s="564">
        <v>0</v>
      </c>
      <c r="O2085" s="564">
        <v>0</v>
      </c>
      <c r="P2085" s="564">
        <v>0</v>
      </c>
      <c r="Q2085" s="564">
        <v>0</v>
      </c>
      <c r="R2085" s="564">
        <v>0</v>
      </c>
      <c r="S2085" s="564">
        <v>0</v>
      </c>
      <c r="T2085" s="564">
        <v>0</v>
      </c>
      <c r="U2085" s="564">
        <v>0</v>
      </c>
      <c r="V2085" s="564">
        <v>0</v>
      </c>
      <c r="W2085" s="564">
        <v>0</v>
      </c>
      <c r="X2085" s="564">
        <v>0</v>
      </c>
      <c r="Y2085" s="564">
        <v>0</v>
      </c>
      <c r="Z2085" s="564">
        <v>0</v>
      </c>
      <c r="AA2085" s="564">
        <v>0</v>
      </c>
      <c r="AB2085" s="564">
        <v>0</v>
      </c>
      <c r="AC2085" s="564">
        <v>0</v>
      </c>
      <c r="AD2085" s="564">
        <v>0</v>
      </c>
      <c r="AE2085" s="564">
        <v>0</v>
      </c>
      <c r="AF2085" s="564">
        <v>0</v>
      </c>
      <c r="AG2085" s="564">
        <v>0</v>
      </c>
      <c r="AH2085" s="564">
        <v>0</v>
      </c>
      <c r="AI2085" s="564">
        <v>0</v>
      </c>
      <c r="AJ2085" s="564">
        <v>0</v>
      </c>
      <c r="AK2085" s="564">
        <v>0</v>
      </c>
    </row>
    <row r="2086" spans="1:37">
      <c r="A2086">
        <v>2082</v>
      </c>
      <c r="B2086" s="564">
        <f t="shared" ca="1" si="198"/>
        <v>20</v>
      </c>
      <c r="C2086" s="564">
        <f t="shared" ca="1" si="193"/>
        <v>400</v>
      </c>
      <c r="D2086" s="564">
        <f t="shared" ca="1" si="196"/>
        <v>20</v>
      </c>
      <c r="E2086" s="564">
        <f t="shared" ca="1" si="194"/>
        <v>0</v>
      </c>
      <c r="F2086" s="564">
        <f t="shared" ca="1" si="197"/>
        <v>1</v>
      </c>
      <c r="G2086" s="564">
        <f t="shared" ca="1" si="195"/>
        <v>2.9879304120615395</v>
      </c>
      <c r="H2086" s="564">
        <v>1</v>
      </c>
      <c r="I2086" s="564">
        <v>1</v>
      </c>
      <c r="J2086" s="564">
        <v>1</v>
      </c>
      <c r="K2086" s="564">
        <v>1</v>
      </c>
      <c r="L2086" s="564">
        <v>1</v>
      </c>
      <c r="M2086" s="564">
        <v>1</v>
      </c>
      <c r="N2086" s="564">
        <v>1</v>
      </c>
      <c r="O2086" s="564">
        <v>1</v>
      </c>
      <c r="P2086" s="564">
        <v>1</v>
      </c>
      <c r="Q2086" s="564">
        <v>1</v>
      </c>
      <c r="R2086" s="564">
        <v>1</v>
      </c>
      <c r="S2086" s="564">
        <v>1</v>
      </c>
      <c r="T2086" s="564">
        <v>1</v>
      </c>
      <c r="U2086" s="564">
        <v>1</v>
      </c>
      <c r="V2086" s="564">
        <v>1</v>
      </c>
      <c r="W2086" s="564">
        <v>1</v>
      </c>
      <c r="X2086" s="564">
        <v>1</v>
      </c>
      <c r="Y2086" s="564">
        <v>1</v>
      </c>
      <c r="Z2086" s="564">
        <v>1</v>
      </c>
      <c r="AA2086" s="564">
        <v>1</v>
      </c>
      <c r="AB2086" s="564">
        <v>1</v>
      </c>
      <c r="AC2086" s="564">
        <v>1</v>
      </c>
      <c r="AD2086" s="564">
        <v>1</v>
      </c>
      <c r="AE2086" s="564">
        <v>1</v>
      </c>
      <c r="AF2086" s="564">
        <v>1</v>
      </c>
      <c r="AG2086" s="564">
        <v>1</v>
      </c>
      <c r="AH2086" s="564">
        <v>1</v>
      </c>
      <c r="AI2086" s="564">
        <v>1</v>
      </c>
      <c r="AJ2086" s="564">
        <v>1</v>
      </c>
      <c r="AK2086" s="564">
        <v>1</v>
      </c>
    </row>
    <row r="2087" spans="1:37">
      <c r="A2087">
        <v>2083</v>
      </c>
      <c r="B2087" s="564">
        <f t="shared" ca="1" si="198"/>
        <v>20</v>
      </c>
      <c r="C2087" s="564">
        <f t="shared" ca="1" si="193"/>
        <v>400</v>
      </c>
      <c r="D2087" s="564">
        <f t="shared" ca="1" si="196"/>
        <v>20</v>
      </c>
      <c r="E2087" s="564">
        <f t="shared" ca="1" si="194"/>
        <v>0</v>
      </c>
      <c r="F2087" s="564">
        <f t="shared" ca="1" si="197"/>
        <v>1</v>
      </c>
      <c r="G2087" s="564">
        <f t="shared" ca="1" si="195"/>
        <v>-4.3737399838585898</v>
      </c>
      <c r="H2087" s="564">
        <v>1</v>
      </c>
      <c r="I2087" s="564">
        <v>1</v>
      </c>
      <c r="J2087" s="564">
        <v>1</v>
      </c>
      <c r="K2087" s="564">
        <v>1</v>
      </c>
      <c r="L2087" s="564">
        <v>1</v>
      </c>
      <c r="M2087" s="564">
        <v>1</v>
      </c>
      <c r="N2087" s="564">
        <v>1</v>
      </c>
      <c r="O2087" s="564">
        <v>1</v>
      </c>
      <c r="P2087" s="564">
        <v>1</v>
      </c>
      <c r="Q2087" s="564">
        <v>1</v>
      </c>
      <c r="R2087" s="564">
        <v>1</v>
      </c>
      <c r="S2087" s="564">
        <v>1</v>
      </c>
      <c r="T2087" s="564">
        <v>1</v>
      </c>
      <c r="U2087" s="564">
        <v>1</v>
      </c>
      <c r="V2087" s="564">
        <v>1</v>
      </c>
      <c r="W2087" s="564">
        <v>1</v>
      </c>
      <c r="X2087" s="564">
        <v>1</v>
      </c>
      <c r="Y2087" s="564">
        <v>1</v>
      </c>
      <c r="Z2087" s="564">
        <v>1</v>
      </c>
      <c r="AA2087" s="564">
        <v>1</v>
      </c>
      <c r="AB2087" s="564">
        <v>1</v>
      </c>
      <c r="AC2087" s="564">
        <v>1</v>
      </c>
      <c r="AD2087" s="564">
        <v>1</v>
      </c>
      <c r="AE2087" s="564">
        <v>1</v>
      </c>
      <c r="AF2087" s="564">
        <v>1</v>
      </c>
      <c r="AG2087" s="564">
        <v>1</v>
      </c>
      <c r="AH2087" s="564">
        <v>1</v>
      </c>
      <c r="AI2087" s="564">
        <v>1</v>
      </c>
      <c r="AJ2087" s="564">
        <v>1</v>
      </c>
      <c r="AK2087" s="564">
        <v>1</v>
      </c>
    </row>
    <row r="2088" spans="1:37">
      <c r="A2088">
        <v>2084</v>
      </c>
      <c r="B2088" s="564">
        <f t="shared" ca="1" si="198"/>
        <v>20</v>
      </c>
      <c r="C2088" s="564">
        <f t="shared" ca="1" si="193"/>
        <v>400</v>
      </c>
      <c r="D2088" s="564">
        <f t="shared" ca="1" si="196"/>
        <v>20</v>
      </c>
      <c r="E2088" s="564">
        <f t="shared" ca="1" si="194"/>
        <v>0</v>
      </c>
      <c r="F2088" s="564">
        <f t="shared" ca="1" si="197"/>
        <v>1</v>
      </c>
      <c r="G2088" s="564">
        <f t="shared" ca="1" si="195"/>
        <v>3.5371891977696794</v>
      </c>
      <c r="H2088" s="564">
        <v>1</v>
      </c>
      <c r="I2088" s="564">
        <v>1</v>
      </c>
      <c r="J2088" s="564">
        <v>1</v>
      </c>
      <c r="K2088" s="564">
        <v>1</v>
      </c>
      <c r="L2088" s="564">
        <v>1</v>
      </c>
      <c r="M2088" s="564">
        <v>1</v>
      </c>
      <c r="N2088" s="564">
        <v>1</v>
      </c>
      <c r="O2088" s="564">
        <v>1</v>
      </c>
      <c r="P2088" s="564">
        <v>1</v>
      </c>
      <c r="Q2088" s="564">
        <v>1</v>
      </c>
      <c r="R2088" s="564">
        <v>1</v>
      </c>
      <c r="S2088" s="564">
        <v>1</v>
      </c>
      <c r="T2088" s="564">
        <v>1</v>
      </c>
      <c r="U2088" s="564">
        <v>1</v>
      </c>
      <c r="V2088" s="564">
        <v>1</v>
      </c>
      <c r="W2088" s="564">
        <v>1</v>
      </c>
      <c r="X2088" s="564">
        <v>1</v>
      </c>
      <c r="Y2088" s="564">
        <v>1</v>
      </c>
      <c r="Z2088" s="564">
        <v>1</v>
      </c>
      <c r="AA2088" s="564">
        <v>1</v>
      </c>
      <c r="AB2088" s="564">
        <v>1</v>
      </c>
      <c r="AC2088" s="564">
        <v>1</v>
      </c>
      <c r="AD2088" s="564">
        <v>1</v>
      </c>
      <c r="AE2088" s="564">
        <v>1</v>
      </c>
      <c r="AF2088" s="564">
        <v>1</v>
      </c>
      <c r="AG2088" s="564">
        <v>1</v>
      </c>
      <c r="AH2088" s="564">
        <v>1</v>
      </c>
      <c r="AI2088" s="564">
        <v>1</v>
      </c>
      <c r="AJ2088" s="564">
        <v>1</v>
      </c>
      <c r="AK2088" s="564">
        <v>1</v>
      </c>
    </row>
    <row r="2089" spans="1:37">
      <c r="A2089">
        <v>2085</v>
      </c>
      <c r="B2089" s="564">
        <f t="shared" ca="1" si="198"/>
        <v>0</v>
      </c>
      <c r="C2089" s="564">
        <f t="shared" ca="1" si="193"/>
        <v>0</v>
      </c>
      <c r="D2089" s="564">
        <f t="shared" ca="1" si="196"/>
        <v>0</v>
      </c>
      <c r="E2089" s="564">
        <f t="shared" ca="1" si="194"/>
        <v>0</v>
      </c>
      <c r="F2089" s="564">
        <f t="shared" ca="1" si="197"/>
        <v>1</v>
      </c>
      <c r="G2089" s="564">
        <f t="shared" ca="1" si="195"/>
        <v>-1.923705260068278</v>
      </c>
      <c r="H2089" s="564">
        <v>0</v>
      </c>
      <c r="I2089" s="564">
        <v>0</v>
      </c>
      <c r="J2089" s="564">
        <v>0</v>
      </c>
      <c r="K2089" s="564">
        <v>0</v>
      </c>
      <c r="L2089" s="564">
        <v>0</v>
      </c>
      <c r="M2089" s="564">
        <v>0</v>
      </c>
      <c r="N2089" s="564">
        <v>0</v>
      </c>
      <c r="O2089" s="564">
        <v>0</v>
      </c>
      <c r="P2089" s="564">
        <v>0</v>
      </c>
      <c r="Q2089" s="564">
        <v>0</v>
      </c>
      <c r="R2089" s="564">
        <v>0</v>
      </c>
      <c r="S2089" s="564">
        <v>0</v>
      </c>
      <c r="T2089" s="564">
        <v>0</v>
      </c>
      <c r="U2089" s="564">
        <v>0</v>
      </c>
      <c r="V2089" s="564">
        <v>0</v>
      </c>
      <c r="W2089" s="564">
        <v>0</v>
      </c>
      <c r="X2089" s="564">
        <v>0</v>
      </c>
      <c r="Y2089" s="564">
        <v>0</v>
      </c>
      <c r="Z2089" s="564">
        <v>0</v>
      </c>
      <c r="AA2089" s="564">
        <v>0</v>
      </c>
      <c r="AB2089" s="564">
        <v>0</v>
      </c>
      <c r="AC2089" s="564">
        <v>0</v>
      </c>
      <c r="AD2089" s="564">
        <v>0</v>
      </c>
      <c r="AE2089" s="564">
        <v>0</v>
      </c>
      <c r="AF2089" s="564">
        <v>0</v>
      </c>
      <c r="AG2089" s="564">
        <v>0</v>
      </c>
      <c r="AH2089" s="564">
        <v>0</v>
      </c>
      <c r="AI2089" s="564">
        <v>0</v>
      </c>
      <c r="AJ2089" s="564">
        <v>0</v>
      </c>
      <c r="AK2089" s="564">
        <v>0</v>
      </c>
    </row>
    <row r="2090" spans="1:37">
      <c r="A2090">
        <v>2086</v>
      </c>
      <c r="B2090" s="564">
        <f t="shared" ca="1" si="198"/>
        <v>20</v>
      </c>
      <c r="C2090" s="564">
        <f t="shared" ca="1" si="193"/>
        <v>400</v>
      </c>
      <c r="D2090" s="564">
        <f t="shared" ca="1" si="196"/>
        <v>20</v>
      </c>
      <c r="E2090" s="564">
        <f t="shared" ca="1" si="194"/>
        <v>0</v>
      </c>
      <c r="F2090" s="564">
        <f t="shared" ca="1" si="197"/>
        <v>1</v>
      </c>
      <c r="G2090" s="564">
        <f t="shared" ca="1" si="195"/>
        <v>6.6410237249095481</v>
      </c>
      <c r="H2090" s="564">
        <v>1</v>
      </c>
      <c r="I2090" s="564">
        <v>1</v>
      </c>
      <c r="J2090" s="564">
        <v>1</v>
      </c>
      <c r="K2090" s="564">
        <v>1</v>
      </c>
      <c r="L2090" s="564">
        <v>1</v>
      </c>
      <c r="M2090" s="564">
        <v>1</v>
      </c>
      <c r="N2090" s="564">
        <v>1</v>
      </c>
      <c r="O2090" s="564">
        <v>1</v>
      </c>
      <c r="P2090" s="564">
        <v>1</v>
      </c>
      <c r="Q2090" s="564">
        <v>1</v>
      </c>
      <c r="R2090" s="564">
        <v>1</v>
      </c>
      <c r="S2090" s="564">
        <v>1</v>
      </c>
      <c r="T2090" s="564">
        <v>1</v>
      </c>
      <c r="U2090" s="564">
        <v>1</v>
      </c>
      <c r="V2090" s="564">
        <v>1</v>
      </c>
      <c r="W2090" s="564">
        <v>1</v>
      </c>
      <c r="X2090" s="564">
        <v>1</v>
      </c>
      <c r="Y2090" s="564">
        <v>1</v>
      </c>
      <c r="Z2090" s="564">
        <v>1</v>
      </c>
      <c r="AA2090" s="564">
        <v>1</v>
      </c>
      <c r="AB2090" s="564">
        <v>1</v>
      </c>
      <c r="AC2090" s="564">
        <v>1</v>
      </c>
      <c r="AD2090" s="564">
        <v>1</v>
      </c>
      <c r="AE2090" s="564">
        <v>1</v>
      </c>
      <c r="AF2090" s="564">
        <v>1</v>
      </c>
      <c r="AG2090" s="564">
        <v>1</v>
      </c>
      <c r="AH2090" s="564">
        <v>1</v>
      </c>
      <c r="AI2090" s="564">
        <v>1</v>
      </c>
      <c r="AJ2090" s="564">
        <v>1</v>
      </c>
      <c r="AK2090" s="564">
        <v>1</v>
      </c>
    </row>
    <row r="2091" spans="1:37">
      <c r="A2091">
        <v>2087</v>
      </c>
      <c r="B2091" s="564">
        <f t="shared" ca="1" si="198"/>
        <v>0</v>
      </c>
      <c r="C2091" s="564">
        <f t="shared" ca="1" si="193"/>
        <v>0</v>
      </c>
      <c r="D2091" s="564">
        <f t="shared" ca="1" si="196"/>
        <v>0</v>
      </c>
      <c r="E2091" s="564">
        <f t="shared" ca="1" si="194"/>
        <v>0</v>
      </c>
      <c r="F2091" s="564">
        <f t="shared" ca="1" si="197"/>
        <v>1</v>
      </c>
      <c r="G2091" s="564">
        <f t="shared" ca="1" si="195"/>
        <v>2.5750348280410802</v>
      </c>
      <c r="H2091" s="564">
        <v>0</v>
      </c>
      <c r="I2091" s="564">
        <v>0</v>
      </c>
      <c r="J2091" s="564">
        <v>0</v>
      </c>
      <c r="K2091" s="564">
        <v>0</v>
      </c>
      <c r="L2091" s="564">
        <v>0</v>
      </c>
      <c r="M2091" s="564">
        <v>0</v>
      </c>
      <c r="N2091" s="564">
        <v>0</v>
      </c>
      <c r="O2091" s="564">
        <v>0</v>
      </c>
      <c r="P2091" s="564">
        <v>0</v>
      </c>
      <c r="Q2091" s="564">
        <v>0</v>
      </c>
      <c r="R2091" s="564">
        <v>0</v>
      </c>
      <c r="S2091" s="564">
        <v>0</v>
      </c>
      <c r="T2091" s="564">
        <v>0</v>
      </c>
      <c r="U2091" s="564">
        <v>0</v>
      </c>
      <c r="V2091" s="564">
        <v>0</v>
      </c>
      <c r="W2091" s="564">
        <v>0</v>
      </c>
      <c r="X2091" s="564">
        <v>0</v>
      </c>
      <c r="Y2091" s="564">
        <v>0</v>
      </c>
      <c r="Z2091" s="564">
        <v>0</v>
      </c>
      <c r="AA2091" s="564">
        <v>0</v>
      </c>
      <c r="AB2091" s="564">
        <v>0</v>
      </c>
      <c r="AC2091" s="564">
        <v>0</v>
      </c>
      <c r="AD2091" s="564">
        <v>0</v>
      </c>
      <c r="AE2091" s="564">
        <v>0</v>
      </c>
      <c r="AF2091" s="564">
        <v>0</v>
      </c>
      <c r="AG2091" s="564">
        <v>0</v>
      </c>
      <c r="AH2091" s="564">
        <v>0</v>
      </c>
      <c r="AI2091" s="564">
        <v>0</v>
      </c>
      <c r="AJ2091" s="564">
        <v>0</v>
      </c>
      <c r="AK2091" s="564">
        <v>0</v>
      </c>
    </row>
    <row r="2092" spans="1:37">
      <c r="A2092">
        <v>2088</v>
      </c>
      <c r="B2092" s="564">
        <f t="shared" ca="1" si="198"/>
        <v>20</v>
      </c>
      <c r="C2092" s="564">
        <f t="shared" ca="1" si="193"/>
        <v>400</v>
      </c>
      <c r="D2092" s="564">
        <f t="shared" ca="1" si="196"/>
        <v>20</v>
      </c>
      <c r="E2092" s="564">
        <f t="shared" ca="1" si="194"/>
        <v>0</v>
      </c>
      <c r="F2092" s="564">
        <f t="shared" ca="1" si="197"/>
        <v>1</v>
      </c>
      <c r="G2092" s="564">
        <f t="shared" ca="1" si="195"/>
        <v>5.0935155711241915</v>
      </c>
      <c r="H2092" s="564">
        <v>1</v>
      </c>
      <c r="I2092" s="564">
        <v>1</v>
      </c>
      <c r="J2092" s="564">
        <v>1</v>
      </c>
      <c r="K2092" s="564">
        <v>1</v>
      </c>
      <c r="L2092" s="564">
        <v>1</v>
      </c>
      <c r="M2092" s="564">
        <v>1</v>
      </c>
      <c r="N2092" s="564">
        <v>1</v>
      </c>
      <c r="O2092" s="564">
        <v>1</v>
      </c>
      <c r="P2092" s="564">
        <v>1</v>
      </c>
      <c r="Q2092" s="564">
        <v>1</v>
      </c>
      <c r="R2092" s="564">
        <v>1</v>
      </c>
      <c r="S2092" s="564">
        <v>1</v>
      </c>
      <c r="T2092" s="564">
        <v>1</v>
      </c>
      <c r="U2092" s="564">
        <v>1</v>
      </c>
      <c r="V2092" s="564">
        <v>1</v>
      </c>
      <c r="W2092" s="564">
        <v>1</v>
      </c>
      <c r="X2092" s="564">
        <v>1</v>
      </c>
      <c r="Y2092" s="564">
        <v>1</v>
      </c>
      <c r="Z2092" s="564">
        <v>1</v>
      </c>
      <c r="AA2092" s="564">
        <v>1</v>
      </c>
      <c r="AB2092" s="564">
        <v>1</v>
      </c>
      <c r="AC2092" s="564">
        <v>1</v>
      </c>
      <c r="AD2092" s="564">
        <v>1</v>
      </c>
      <c r="AE2092" s="564">
        <v>1</v>
      </c>
      <c r="AF2092" s="564">
        <v>1</v>
      </c>
      <c r="AG2092" s="564">
        <v>1</v>
      </c>
      <c r="AH2092" s="564">
        <v>1</v>
      </c>
      <c r="AI2092" s="564">
        <v>1</v>
      </c>
      <c r="AJ2092" s="564">
        <v>1</v>
      </c>
      <c r="AK2092" s="564">
        <v>1</v>
      </c>
    </row>
    <row r="2093" spans="1:37">
      <c r="A2093">
        <v>2089</v>
      </c>
      <c r="B2093" s="564">
        <f t="shared" ca="1" si="198"/>
        <v>0</v>
      </c>
      <c r="C2093" s="564">
        <f t="shared" ca="1" si="193"/>
        <v>0</v>
      </c>
      <c r="D2093" s="564">
        <f t="shared" ca="1" si="196"/>
        <v>0</v>
      </c>
      <c r="E2093" s="564">
        <f t="shared" ca="1" si="194"/>
        <v>0</v>
      </c>
      <c r="F2093" s="564">
        <f t="shared" ca="1" si="197"/>
        <v>1</v>
      </c>
      <c r="G2093" s="564">
        <f t="shared" ca="1" si="195"/>
        <v>-1.9050543898566428</v>
      </c>
      <c r="H2093" s="564">
        <v>0</v>
      </c>
      <c r="I2093" s="564">
        <v>0</v>
      </c>
      <c r="J2093" s="564">
        <v>0</v>
      </c>
      <c r="K2093" s="564">
        <v>0</v>
      </c>
      <c r="L2093" s="564">
        <v>0</v>
      </c>
      <c r="M2093" s="564">
        <v>0</v>
      </c>
      <c r="N2093" s="564">
        <v>0</v>
      </c>
      <c r="O2093" s="564">
        <v>0</v>
      </c>
      <c r="P2093" s="564">
        <v>0</v>
      </c>
      <c r="Q2093" s="564">
        <v>0</v>
      </c>
      <c r="R2093" s="564">
        <v>0</v>
      </c>
      <c r="S2093" s="564">
        <v>0</v>
      </c>
      <c r="T2093" s="564">
        <v>0</v>
      </c>
      <c r="U2093" s="564">
        <v>0</v>
      </c>
      <c r="V2093" s="564">
        <v>0</v>
      </c>
      <c r="W2093" s="564">
        <v>0</v>
      </c>
      <c r="X2093" s="564">
        <v>0</v>
      </c>
      <c r="Y2093" s="564">
        <v>0</v>
      </c>
      <c r="Z2093" s="564">
        <v>0</v>
      </c>
      <c r="AA2093" s="564">
        <v>0</v>
      </c>
      <c r="AB2093" s="564">
        <v>0</v>
      </c>
      <c r="AC2093" s="564">
        <v>0</v>
      </c>
      <c r="AD2093" s="564">
        <v>0</v>
      </c>
      <c r="AE2093" s="564">
        <v>0</v>
      </c>
      <c r="AF2093" s="564">
        <v>0</v>
      </c>
      <c r="AG2093" s="564">
        <v>0</v>
      </c>
      <c r="AH2093" s="564">
        <v>0</v>
      </c>
      <c r="AI2093" s="564">
        <v>0</v>
      </c>
      <c r="AJ2093" s="564">
        <v>0</v>
      </c>
      <c r="AK2093" s="564">
        <v>0</v>
      </c>
    </row>
    <row r="2094" spans="1:37">
      <c r="A2094">
        <v>2090</v>
      </c>
      <c r="B2094" s="564">
        <f t="shared" ca="1" si="198"/>
        <v>0</v>
      </c>
      <c r="C2094" s="564">
        <f t="shared" ca="1" si="193"/>
        <v>0</v>
      </c>
      <c r="D2094" s="564">
        <f t="shared" ca="1" si="196"/>
        <v>0</v>
      </c>
      <c r="E2094" s="564">
        <f t="shared" ca="1" si="194"/>
        <v>0</v>
      </c>
      <c r="F2094" s="564">
        <f t="shared" ca="1" si="197"/>
        <v>1</v>
      </c>
      <c r="G2094" s="564">
        <f t="shared" ca="1" si="195"/>
        <v>-4.3574090415477578</v>
      </c>
      <c r="H2094" s="564">
        <v>0</v>
      </c>
      <c r="I2094" s="564">
        <v>0</v>
      </c>
      <c r="J2094" s="564">
        <v>0</v>
      </c>
      <c r="K2094" s="564">
        <v>0</v>
      </c>
      <c r="L2094" s="564">
        <v>0</v>
      </c>
      <c r="M2094" s="564">
        <v>0</v>
      </c>
      <c r="N2094" s="564">
        <v>0</v>
      </c>
      <c r="O2094" s="564">
        <v>0</v>
      </c>
      <c r="P2094" s="564">
        <v>0</v>
      </c>
      <c r="Q2094" s="564">
        <v>0</v>
      </c>
      <c r="R2094" s="564">
        <v>0</v>
      </c>
      <c r="S2094" s="564">
        <v>0</v>
      </c>
      <c r="T2094" s="564">
        <v>0</v>
      </c>
      <c r="U2094" s="564">
        <v>0</v>
      </c>
      <c r="V2094" s="564">
        <v>0</v>
      </c>
      <c r="W2094" s="564">
        <v>0</v>
      </c>
      <c r="X2094" s="564">
        <v>0</v>
      </c>
      <c r="Y2094" s="564">
        <v>0</v>
      </c>
      <c r="Z2094" s="564">
        <v>0</v>
      </c>
      <c r="AA2094" s="564">
        <v>0</v>
      </c>
      <c r="AB2094" s="564">
        <v>0</v>
      </c>
      <c r="AC2094" s="564">
        <v>0</v>
      </c>
      <c r="AD2094" s="564">
        <v>0</v>
      </c>
      <c r="AE2094" s="564">
        <v>0</v>
      </c>
      <c r="AF2094" s="564">
        <v>0</v>
      </c>
      <c r="AG2094" s="564">
        <v>0</v>
      </c>
      <c r="AH2094" s="564">
        <v>0</v>
      </c>
      <c r="AI2094" s="564">
        <v>0</v>
      </c>
      <c r="AJ2094" s="564">
        <v>0</v>
      </c>
      <c r="AK2094" s="564">
        <v>0</v>
      </c>
    </row>
    <row r="2095" spans="1:37">
      <c r="A2095">
        <v>2091</v>
      </c>
      <c r="B2095" s="564">
        <f t="shared" ca="1" si="198"/>
        <v>20</v>
      </c>
      <c r="C2095" s="564">
        <f t="shared" ca="1" si="193"/>
        <v>400</v>
      </c>
      <c r="D2095" s="564">
        <f t="shared" ca="1" si="196"/>
        <v>20</v>
      </c>
      <c r="E2095" s="564">
        <f t="shared" ca="1" si="194"/>
        <v>0</v>
      </c>
      <c r="F2095" s="564">
        <f t="shared" ca="1" si="197"/>
        <v>1</v>
      </c>
      <c r="G2095" s="564">
        <f t="shared" ca="1" si="195"/>
        <v>5.6309587721381451</v>
      </c>
      <c r="H2095" s="564">
        <v>1</v>
      </c>
      <c r="I2095" s="564">
        <v>1</v>
      </c>
      <c r="J2095" s="564">
        <v>1</v>
      </c>
      <c r="K2095" s="564">
        <v>1</v>
      </c>
      <c r="L2095" s="564">
        <v>1</v>
      </c>
      <c r="M2095" s="564">
        <v>1</v>
      </c>
      <c r="N2095" s="564">
        <v>1</v>
      </c>
      <c r="O2095" s="564">
        <v>1</v>
      </c>
      <c r="P2095" s="564">
        <v>1</v>
      </c>
      <c r="Q2095" s="564">
        <v>1</v>
      </c>
      <c r="R2095" s="564">
        <v>1</v>
      </c>
      <c r="S2095" s="564">
        <v>1</v>
      </c>
      <c r="T2095" s="564">
        <v>1</v>
      </c>
      <c r="U2095" s="564">
        <v>1</v>
      </c>
      <c r="V2095" s="564">
        <v>1</v>
      </c>
      <c r="W2095" s="564">
        <v>1</v>
      </c>
      <c r="X2095" s="564">
        <v>1</v>
      </c>
      <c r="Y2095" s="564">
        <v>1</v>
      </c>
      <c r="Z2095" s="564">
        <v>1</v>
      </c>
      <c r="AA2095" s="564">
        <v>1</v>
      </c>
      <c r="AB2095" s="564">
        <v>1</v>
      </c>
      <c r="AC2095" s="564">
        <v>1</v>
      </c>
      <c r="AD2095" s="564">
        <v>1</v>
      </c>
      <c r="AE2095" s="564">
        <v>1</v>
      </c>
      <c r="AF2095" s="564">
        <v>1</v>
      </c>
      <c r="AG2095" s="564">
        <v>1</v>
      </c>
      <c r="AH2095" s="564">
        <v>1</v>
      </c>
      <c r="AI2095" s="564">
        <v>1</v>
      </c>
      <c r="AJ2095" s="564">
        <v>1</v>
      </c>
      <c r="AK2095" s="564">
        <v>1</v>
      </c>
    </row>
    <row r="2096" spans="1:37">
      <c r="A2096">
        <v>2092</v>
      </c>
      <c r="B2096" s="564">
        <f t="shared" ca="1" si="198"/>
        <v>20</v>
      </c>
      <c r="C2096" s="564">
        <f t="shared" ca="1" si="193"/>
        <v>400</v>
      </c>
      <c r="D2096" s="564">
        <f t="shared" ca="1" si="196"/>
        <v>20</v>
      </c>
      <c r="E2096" s="564">
        <f t="shared" ca="1" si="194"/>
        <v>0</v>
      </c>
      <c r="F2096" s="564">
        <f t="shared" ca="1" si="197"/>
        <v>1</v>
      </c>
      <c r="G2096" s="564">
        <f t="shared" ca="1" si="195"/>
        <v>-1.5231247937391901</v>
      </c>
      <c r="H2096" s="564">
        <v>1</v>
      </c>
      <c r="I2096" s="564">
        <v>1</v>
      </c>
      <c r="J2096" s="564">
        <v>1</v>
      </c>
      <c r="K2096" s="564">
        <v>1</v>
      </c>
      <c r="L2096" s="564">
        <v>1</v>
      </c>
      <c r="M2096" s="564">
        <v>1</v>
      </c>
      <c r="N2096" s="564">
        <v>1</v>
      </c>
      <c r="O2096" s="564">
        <v>1</v>
      </c>
      <c r="P2096" s="564">
        <v>1</v>
      </c>
      <c r="Q2096" s="564">
        <v>1</v>
      </c>
      <c r="R2096" s="564">
        <v>1</v>
      </c>
      <c r="S2096" s="564">
        <v>1</v>
      </c>
      <c r="T2096" s="564">
        <v>1</v>
      </c>
      <c r="U2096" s="564">
        <v>1</v>
      </c>
      <c r="V2096" s="564">
        <v>1</v>
      </c>
      <c r="W2096" s="564">
        <v>1</v>
      </c>
      <c r="X2096" s="564">
        <v>1</v>
      </c>
      <c r="Y2096" s="564">
        <v>1</v>
      </c>
      <c r="Z2096" s="564">
        <v>1</v>
      </c>
      <c r="AA2096" s="564">
        <v>1</v>
      </c>
      <c r="AB2096" s="564">
        <v>1</v>
      </c>
      <c r="AC2096" s="564">
        <v>1</v>
      </c>
      <c r="AD2096" s="564">
        <v>1</v>
      </c>
      <c r="AE2096" s="564">
        <v>1</v>
      </c>
      <c r="AF2096" s="564">
        <v>1</v>
      </c>
      <c r="AG2096" s="564">
        <v>1</v>
      </c>
      <c r="AH2096" s="564">
        <v>1</v>
      </c>
      <c r="AI2096" s="564">
        <v>1</v>
      </c>
      <c r="AJ2096" s="564">
        <v>1</v>
      </c>
      <c r="AK2096" s="564">
        <v>1</v>
      </c>
    </row>
    <row r="2097" spans="1:37">
      <c r="A2097">
        <v>2093</v>
      </c>
      <c r="B2097" s="564">
        <f t="shared" ca="1" si="198"/>
        <v>0</v>
      </c>
      <c r="C2097" s="564">
        <f t="shared" ca="1" si="193"/>
        <v>0</v>
      </c>
      <c r="D2097" s="564">
        <f t="shared" ca="1" si="196"/>
        <v>0</v>
      </c>
      <c r="E2097" s="564">
        <f t="shared" ca="1" si="194"/>
        <v>0</v>
      </c>
      <c r="F2097" s="564">
        <f t="shared" ca="1" si="197"/>
        <v>1</v>
      </c>
      <c r="G2097" s="564">
        <f t="shared" ca="1" si="195"/>
        <v>0.8831067830227799</v>
      </c>
      <c r="H2097" s="564">
        <v>0</v>
      </c>
      <c r="I2097" s="564">
        <v>0</v>
      </c>
      <c r="J2097" s="564">
        <v>0</v>
      </c>
      <c r="K2097" s="564">
        <v>0</v>
      </c>
      <c r="L2097" s="564">
        <v>0</v>
      </c>
      <c r="M2097" s="564">
        <v>0</v>
      </c>
      <c r="N2097" s="564">
        <v>0</v>
      </c>
      <c r="O2097" s="564">
        <v>0</v>
      </c>
      <c r="P2097" s="564">
        <v>0</v>
      </c>
      <c r="Q2097" s="564">
        <v>0</v>
      </c>
      <c r="R2097" s="564">
        <v>0</v>
      </c>
      <c r="S2097" s="564">
        <v>0</v>
      </c>
      <c r="T2097" s="564">
        <v>0</v>
      </c>
      <c r="U2097" s="564">
        <v>0</v>
      </c>
      <c r="V2097" s="564">
        <v>0</v>
      </c>
      <c r="W2097" s="564">
        <v>0</v>
      </c>
      <c r="X2097" s="564">
        <v>0</v>
      </c>
      <c r="Y2097" s="564">
        <v>0</v>
      </c>
      <c r="Z2097" s="564">
        <v>0</v>
      </c>
      <c r="AA2097" s="564">
        <v>0</v>
      </c>
      <c r="AB2097" s="564">
        <v>0</v>
      </c>
      <c r="AC2097" s="564">
        <v>0</v>
      </c>
      <c r="AD2097" s="564">
        <v>0</v>
      </c>
      <c r="AE2097" s="564">
        <v>0</v>
      </c>
      <c r="AF2097" s="564">
        <v>0</v>
      </c>
      <c r="AG2097" s="564">
        <v>0</v>
      </c>
      <c r="AH2097" s="564">
        <v>0</v>
      </c>
      <c r="AI2097" s="564">
        <v>0</v>
      </c>
      <c r="AJ2097" s="564">
        <v>0</v>
      </c>
      <c r="AK2097" s="564">
        <v>0</v>
      </c>
    </row>
    <row r="2098" spans="1:37">
      <c r="A2098">
        <v>2094</v>
      </c>
      <c r="B2098" s="564">
        <f t="shared" ca="1" si="198"/>
        <v>20</v>
      </c>
      <c r="C2098" s="564">
        <f t="shared" ca="1" si="193"/>
        <v>400</v>
      </c>
      <c r="D2098" s="564">
        <f t="shared" ca="1" si="196"/>
        <v>20</v>
      </c>
      <c r="E2098" s="564">
        <f t="shared" ca="1" si="194"/>
        <v>0</v>
      </c>
      <c r="F2098" s="564">
        <f t="shared" ca="1" si="197"/>
        <v>1</v>
      </c>
      <c r="G2098" s="564">
        <f t="shared" ca="1" si="195"/>
        <v>7.3665735228386175</v>
      </c>
      <c r="H2098" s="564">
        <v>1</v>
      </c>
      <c r="I2098" s="564">
        <v>1</v>
      </c>
      <c r="J2098" s="564">
        <v>1</v>
      </c>
      <c r="K2098" s="564">
        <v>1</v>
      </c>
      <c r="L2098" s="564">
        <v>1</v>
      </c>
      <c r="M2098" s="564">
        <v>1</v>
      </c>
      <c r="N2098" s="564">
        <v>1</v>
      </c>
      <c r="O2098" s="564">
        <v>1</v>
      </c>
      <c r="P2098" s="564">
        <v>1</v>
      </c>
      <c r="Q2098" s="564">
        <v>1</v>
      </c>
      <c r="R2098" s="564">
        <v>1</v>
      </c>
      <c r="S2098" s="564">
        <v>1</v>
      </c>
      <c r="T2098" s="564">
        <v>1</v>
      </c>
      <c r="U2098" s="564">
        <v>1</v>
      </c>
      <c r="V2098" s="564">
        <v>1</v>
      </c>
      <c r="W2098" s="564">
        <v>1</v>
      </c>
      <c r="X2098" s="564">
        <v>1</v>
      </c>
      <c r="Y2098" s="564">
        <v>1</v>
      </c>
      <c r="Z2098" s="564">
        <v>1</v>
      </c>
      <c r="AA2098" s="564">
        <v>1</v>
      </c>
      <c r="AB2098" s="564">
        <v>1</v>
      </c>
      <c r="AC2098" s="564">
        <v>1</v>
      </c>
      <c r="AD2098" s="564">
        <v>1</v>
      </c>
      <c r="AE2098" s="564">
        <v>1</v>
      </c>
      <c r="AF2098" s="564">
        <v>1</v>
      </c>
      <c r="AG2098" s="564">
        <v>1</v>
      </c>
      <c r="AH2098" s="564">
        <v>1</v>
      </c>
      <c r="AI2098" s="564">
        <v>1</v>
      </c>
      <c r="AJ2098" s="564">
        <v>1</v>
      </c>
      <c r="AK2098" s="564">
        <v>1</v>
      </c>
    </row>
    <row r="2099" spans="1:37">
      <c r="A2099">
        <v>2095</v>
      </c>
      <c r="B2099" s="564">
        <f t="shared" ca="1" si="198"/>
        <v>0</v>
      </c>
      <c r="C2099" s="564">
        <f t="shared" ca="1" si="193"/>
        <v>0</v>
      </c>
      <c r="D2099" s="564">
        <f t="shared" ca="1" si="196"/>
        <v>0</v>
      </c>
      <c r="E2099" s="564">
        <f t="shared" ca="1" si="194"/>
        <v>0</v>
      </c>
      <c r="F2099" s="564">
        <f t="shared" ca="1" si="197"/>
        <v>1</v>
      </c>
      <c r="G2099" s="564">
        <f t="shared" ca="1" si="195"/>
        <v>-1.9743881688739595</v>
      </c>
      <c r="H2099" s="564">
        <v>0</v>
      </c>
      <c r="I2099" s="564">
        <v>0</v>
      </c>
      <c r="J2099" s="564">
        <v>0</v>
      </c>
      <c r="K2099" s="564">
        <v>0</v>
      </c>
      <c r="L2099" s="564">
        <v>0</v>
      </c>
      <c r="M2099" s="564">
        <v>0</v>
      </c>
      <c r="N2099" s="564">
        <v>0</v>
      </c>
      <c r="O2099" s="564">
        <v>0</v>
      </c>
      <c r="P2099" s="564">
        <v>0</v>
      </c>
      <c r="Q2099" s="564">
        <v>0</v>
      </c>
      <c r="R2099" s="564">
        <v>0</v>
      </c>
      <c r="S2099" s="564">
        <v>0</v>
      </c>
      <c r="T2099" s="564">
        <v>0</v>
      </c>
      <c r="U2099" s="564">
        <v>0</v>
      </c>
      <c r="V2099" s="564">
        <v>0</v>
      </c>
      <c r="W2099" s="564">
        <v>0</v>
      </c>
      <c r="X2099" s="564">
        <v>0</v>
      </c>
      <c r="Y2099" s="564">
        <v>0</v>
      </c>
      <c r="Z2099" s="564">
        <v>0</v>
      </c>
      <c r="AA2099" s="564">
        <v>0</v>
      </c>
      <c r="AB2099" s="564">
        <v>0</v>
      </c>
      <c r="AC2099" s="564">
        <v>0</v>
      </c>
      <c r="AD2099" s="564">
        <v>0</v>
      </c>
      <c r="AE2099" s="564">
        <v>0</v>
      </c>
      <c r="AF2099" s="564">
        <v>0</v>
      </c>
      <c r="AG2099" s="564">
        <v>0</v>
      </c>
      <c r="AH2099" s="564">
        <v>0</v>
      </c>
      <c r="AI2099" s="564">
        <v>0</v>
      </c>
      <c r="AJ2099" s="564">
        <v>0</v>
      </c>
      <c r="AK2099" s="564">
        <v>0</v>
      </c>
    </row>
    <row r="2100" spans="1:37">
      <c r="A2100">
        <v>2096</v>
      </c>
      <c r="B2100" s="564">
        <f t="shared" ca="1" si="198"/>
        <v>20</v>
      </c>
      <c r="C2100" s="564">
        <f t="shared" ca="1" si="193"/>
        <v>400</v>
      </c>
      <c r="D2100" s="564">
        <f t="shared" ca="1" si="196"/>
        <v>20</v>
      </c>
      <c r="E2100" s="564">
        <f t="shared" ca="1" si="194"/>
        <v>0</v>
      </c>
      <c r="F2100" s="564">
        <f t="shared" ca="1" si="197"/>
        <v>1</v>
      </c>
      <c r="G2100" s="564">
        <f t="shared" ca="1" si="195"/>
        <v>1.6481879712521779</v>
      </c>
      <c r="H2100" s="564">
        <v>1</v>
      </c>
      <c r="I2100" s="564">
        <v>1</v>
      </c>
      <c r="J2100" s="564">
        <v>1</v>
      </c>
      <c r="K2100" s="564">
        <v>1</v>
      </c>
      <c r="L2100" s="564">
        <v>1</v>
      </c>
      <c r="M2100" s="564">
        <v>1</v>
      </c>
      <c r="N2100" s="564">
        <v>1</v>
      </c>
      <c r="O2100" s="564">
        <v>1</v>
      </c>
      <c r="P2100" s="564">
        <v>1</v>
      </c>
      <c r="Q2100" s="564">
        <v>1</v>
      </c>
      <c r="R2100" s="564">
        <v>1</v>
      </c>
      <c r="S2100" s="564">
        <v>1</v>
      </c>
      <c r="T2100" s="564">
        <v>1</v>
      </c>
      <c r="U2100" s="564">
        <v>1</v>
      </c>
      <c r="V2100" s="564">
        <v>1</v>
      </c>
      <c r="W2100" s="564">
        <v>1</v>
      </c>
      <c r="X2100" s="564">
        <v>1</v>
      </c>
      <c r="Y2100" s="564">
        <v>1</v>
      </c>
      <c r="Z2100" s="564">
        <v>1</v>
      </c>
      <c r="AA2100" s="564">
        <v>1</v>
      </c>
      <c r="AB2100" s="564">
        <v>1</v>
      </c>
      <c r="AC2100" s="564">
        <v>1</v>
      </c>
      <c r="AD2100" s="564">
        <v>1</v>
      </c>
      <c r="AE2100" s="564">
        <v>1</v>
      </c>
      <c r="AF2100" s="564">
        <v>1</v>
      </c>
      <c r="AG2100" s="564">
        <v>1</v>
      </c>
      <c r="AH2100" s="564">
        <v>1</v>
      </c>
      <c r="AI2100" s="564">
        <v>1</v>
      </c>
      <c r="AJ2100" s="564">
        <v>1</v>
      </c>
      <c r="AK2100" s="564">
        <v>1</v>
      </c>
    </row>
    <row r="2101" spans="1:37">
      <c r="A2101">
        <v>2097</v>
      </c>
      <c r="B2101" s="564">
        <f t="shared" ca="1" si="198"/>
        <v>20</v>
      </c>
      <c r="C2101" s="564">
        <f t="shared" ca="1" si="193"/>
        <v>400</v>
      </c>
      <c r="D2101" s="564">
        <f t="shared" ca="1" si="196"/>
        <v>20</v>
      </c>
      <c r="E2101" s="564">
        <f t="shared" ca="1" si="194"/>
        <v>0</v>
      </c>
      <c r="F2101" s="564">
        <f t="shared" ca="1" si="197"/>
        <v>1</v>
      </c>
      <c r="G2101" s="564">
        <f t="shared" ca="1" si="195"/>
        <v>0.92081474126329432</v>
      </c>
      <c r="H2101" s="564">
        <v>1</v>
      </c>
      <c r="I2101" s="564">
        <v>1</v>
      </c>
      <c r="J2101" s="564">
        <v>1</v>
      </c>
      <c r="K2101" s="564">
        <v>1</v>
      </c>
      <c r="L2101" s="564">
        <v>1</v>
      </c>
      <c r="M2101" s="564">
        <v>1</v>
      </c>
      <c r="N2101" s="564">
        <v>1</v>
      </c>
      <c r="O2101" s="564">
        <v>1</v>
      </c>
      <c r="P2101" s="564">
        <v>1</v>
      </c>
      <c r="Q2101" s="564">
        <v>1</v>
      </c>
      <c r="R2101" s="564">
        <v>1</v>
      </c>
      <c r="S2101" s="564">
        <v>1</v>
      </c>
      <c r="T2101" s="564">
        <v>1</v>
      </c>
      <c r="U2101" s="564">
        <v>1</v>
      </c>
      <c r="V2101" s="564">
        <v>1</v>
      </c>
      <c r="W2101" s="564">
        <v>1</v>
      </c>
      <c r="X2101" s="564">
        <v>1</v>
      </c>
      <c r="Y2101" s="564">
        <v>1</v>
      </c>
      <c r="Z2101" s="564">
        <v>1</v>
      </c>
      <c r="AA2101" s="564">
        <v>1</v>
      </c>
      <c r="AB2101" s="564">
        <v>1</v>
      </c>
      <c r="AC2101" s="564">
        <v>1</v>
      </c>
      <c r="AD2101" s="564">
        <v>1</v>
      </c>
      <c r="AE2101" s="564">
        <v>1</v>
      </c>
      <c r="AF2101" s="564">
        <v>1</v>
      </c>
      <c r="AG2101" s="564">
        <v>1</v>
      </c>
      <c r="AH2101" s="564">
        <v>1</v>
      </c>
      <c r="AI2101" s="564">
        <v>1</v>
      </c>
      <c r="AJ2101" s="564">
        <v>1</v>
      </c>
      <c r="AK2101" s="564">
        <v>1</v>
      </c>
    </row>
    <row r="2102" spans="1:37">
      <c r="A2102">
        <v>2098</v>
      </c>
      <c r="B2102" s="564">
        <f t="shared" ca="1" si="198"/>
        <v>0</v>
      </c>
      <c r="C2102" s="564">
        <f t="shared" ca="1" si="193"/>
        <v>0</v>
      </c>
      <c r="D2102" s="564">
        <f t="shared" ca="1" si="196"/>
        <v>0</v>
      </c>
      <c r="E2102" s="564">
        <f t="shared" ca="1" si="194"/>
        <v>0</v>
      </c>
      <c r="F2102" s="564">
        <f t="shared" ca="1" si="197"/>
        <v>1</v>
      </c>
      <c r="G2102" s="564">
        <f t="shared" ca="1" si="195"/>
        <v>2.7556448121835038</v>
      </c>
      <c r="H2102" s="564">
        <v>0</v>
      </c>
      <c r="I2102" s="564">
        <v>0</v>
      </c>
      <c r="J2102" s="564">
        <v>0</v>
      </c>
      <c r="K2102" s="564">
        <v>0</v>
      </c>
      <c r="L2102" s="564">
        <v>0</v>
      </c>
      <c r="M2102" s="564">
        <v>0</v>
      </c>
      <c r="N2102" s="564">
        <v>0</v>
      </c>
      <c r="O2102" s="564">
        <v>0</v>
      </c>
      <c r="P2102" s="564">
        <v>0</v>
      </c>
      <c r="Q2102" s="564">
        <v>0</v>
      </c>
      <c r="R2102" s="564">
        <v>0</v>
      </c>
      <c r="S2102" s="564">
        <v>0</v>
      </c>
      <c r="T2102" s="564">
        <v>0</v>
      </c>
      <c r="U2102" s="564">
        <v>0</v>
      </c>
      <c r="V2102" s="564">
        <v>0</v>
      </c>
      <c r="W2102" s="564">
        <v>0</v>
      </c>
      <c r="X2102" s="564">
        <v>0</v>
      </c>
      <c r="Y2102" s="564">
        <v>0</v>
      </c>
      <c r="Z2102" s="564">
        <v>0</v>
      </c>
      <c r="AA2102" s="564">
        <v>0</v>
      </c>
      <c r="AB2102" s="564">
        <v>0</v>
      </c>
      <c r="AC2102" s="564">
        <v>0</v>
      </c>
      <c r="AD2102" s="564">
        <v>0</v>
      </c>
      <c r="AE2102" s="564">
        <v>0</v>
      </c>
      <c r="AF2102" s="564">
        <v>0</v>
      </c>
      <c r="AG2102" s="564">
        <v>0</v>
      </c>
      <c r="AH2102" s="564">
        <v>0</v>
      </c>
      <c r="AI2102" s="564">
        <v>0</v>
      </c>
      <c r="AJ2102" s="564">
        <v>0</v>
      </c>
      <c r="AK2102" s="564">
        <v>0</v>
      </c>
    </row>
    <row r="2103" spans="1:37">
      <c r="A2103">
        <v>2099</v>
      </c>
      <c r="B2103" s="564">
        <f t="shared" ca="1" si="198"/>
        <v>18</v>
      </c>
      <c r="C2103" s="564">
        <f t="shared" ca="1" si="193"/>
        <v>324</v>
      </c>
      <c r="D2103" s="564">
        <f t="shared" ca="1" si="196"/>
        <v>18</v>
      </c>
      <c r="E2103" s="564">
        <f t="shared" ca="1" si="194"/>
        <v>1.8000000000000007</v>
      </c>
      <c r="F2103" s="564">
        <f t="shared" ca="1" si="197"/>
        <v>0.81052631578947365</v>
      </c>
      <c r="G2103" s="564">
        <f t="shared" ca="1" si="195"/>
        <v>-5.3470433629132081</v>
      </c>
      <c r="H2103" s="564">
        <v>1</v>
      </c>
      <c r="I2103" s="564">
        <v>0</v>
      </c>
      <c r="J2103" s="564">
        <v>1</v>
      </c>
      <c r="K2103" s="564">
        <v>1</v>
      </c>
      <c r="L2103" s="564">
        <v>1</v>
      </c>
      <c r="M2103" s="564">
        <v>1</v>
      </c>
      <c r="N2103" s="564">
        <v>1</v>
      </c>
      <c r="O2103" s="564">
        <v>1</v>
      </c>
      <c r="P2103" s="564">
        <v>1</v>
      </c>
      <c r="Q2103" s="564">
        <v>1</v>
      </c>
      <c r="R2103" s="564">
        <v>1</v>
      </c>
      <c r="S2103" s="564">
        <v>1</v>
      </c>
      <c r="T2103" s="564">
        <v>1</v>
      </c>
      <c r="U2103" s="564">
        <v>1</v>
      </c>
      <c r="V2103" s="564">
        <v>1</v>
      </c>
      <c r="W2103" s="564">
        <v>1</v>
      </c>
      <c r="X2103" s="564">
        <v>0</v>
      </c>
      <c r="Y2103" s="564">
        <v>1</v>
      </c>
      <c r="Z2103" s="564">
        <v>1</v>
      </c>
      <c r="AA2103" s="564">
        <v>1</v>
      </c>
      <c r="AB2103" s="564">
        <v>1</v>
      </c>
      <c r="AC2103" s="564">
        <v>0</v>
      </c>
      <c r="AD2103" s="564">
        <v>1</v>
      </c>
      <c r="AE2103" s="564">
        <v>1</v>
      </c>
      <c r="AF2103" s="564">
        <v>1</v>
      </c>
      <c r="AG2103" s="564">
        <v>1</v>
      </c>
      <c r="AH2103" s="564">
        <v>1</v>
      </c>
      <c r="AI2103" s="564">
        <v>1</v>
      </c>
      <c r="AJ2103" s="564">
        <v>1</v>
      </c>
      <c r="AK2103" s="564">
        <v>1</v>
      </c>
    </row>
    <row r="2104" spans="1:37">
      <c r="A2104">
        <v>2100</v>
      </c>
      <c r="B2104" s="564">
        <f t="shared" ca="1" si="198"/>
        <v>20</v>
      </c>
      <c r="C2104" s="564">
        <f t="shared" ca="1" si="193"/>
        <v>400</v>
      </c>
      <c r="D2104" s="564">
        <f t="shared" ca="1" si="196"/>
        <v>20</v>
      </c>
      <c r="E2104" s="564">
        <f t="shared" ca="1" si="194"/>
        <v>0</v>
      </c>
      <c r="F2104" s="564">
        <f t="shared" ca="1" si="197"/>
        <v>1</v>
      </c>
      <c r="G2104" s="564">
        <f t="shared" ca="1" si="195"/>
        <v>0.99900282956364228</v>
      </c>
      <c r="H2104" s="564">
        <v>1</v>
      </c>
      <c r="I2104" s="564">
        <v>1</v>
      </c>
      <c r="J2104" s="564">
        <v>1</v>
      </c>
      <c r="K2104" s="564">
        <v>1</v>
      </c>
      <c r="L2104" s="564">
        <v>1</v>
      </c>
      <c r="M2104" s="564">
        <v>1</v>
      </c>
      <c r="N2104" s="564">
        <v>1</v>
      </c>
      <c r="O2104" s="564">
        <v>1</v>
      </c>
      <c r="P2104" s="564">
        <v>1</v>
      </c>
      <c r="Q2104" s="564">
        <v>1</v>
      </c>
      <c r="R2104" s="564">
        <v>1</v>
      </c>
      <c r="S2104" s="564">
        <v>1</v>
      </c>
      <c r="T2104" s="564">
        <v>1</v>
      </c>
      <c r="U2104" s="564">
        <v>1</v>
      </c>
      <c r="V2104" s="564">
        <v>1</v>
      </c>
      <c r="W2104" s="564">
        <v>1</v>
      </c>
      <c r="X2104" s="564">
        <v>1</v>
      </c>
      <c r="Y2104" s="564">
        <v>1</v>
      </c>
      <c r="Z2104" s="564">
        <v>1</v>
      </c>
      <c r="AA2104" s="564">
        <v>1</v>
      </c>
      <c r="AB2104" s="564">
        <v>1</v>
      </c>
      <c r="AC2104" s="564">
        <v>1</v>
      </c>
      <c r="AD2104" s="564">
        <v>1</v>
      </c>
      <c r="AE2104" s="564">
        <v>1</v>
      </c>
      <c r="AF2104" s="564">
        <v>1</v>
      </c>
      <c r="AG2104" s="564">
        <v>1</v>
      </c>
      <c r="AH2104" s="564">
        <v>1</v>
      </c>
      <c r="AI2104" s="564">
        <v>1</v>
      </c>
      <c r="AJ2104" s="564">
        <v>1</v>
      </c>
      <c r="AK2104" s="564">
        <v>1</v>
      </c>
    </row>
    <row r="2105" spans="1:37">
      <c r="A2105">
        <v>2101</v>
      </c>
      <c r="B2105" s="564">
        <f t="shared" ca="1" si="198"/>
        <v>20</v>
      </c>
      <c r="C2105" s="564">
        <f t="shared" ca="1" si="193"/>
        <v>400</v>
      </c>
      <c r="D2105" s="564">
        <f t="shared" ca="1" si="196"/>
        <v>20</v>
      </c>
      <c r="E2105" s="564">
        <f t="shared" ca="1" si="194"/>
        <v>0</v>
      </c>
      <c r="F2105" s="564">
        <f t="shared" ca="1" si="197"/>
        <v>1</v>
      </c>
      <c r="G2105" s="564">
        <f t="shared" ca="1" si="195"/>
        <v>7.2263039291704256</v>
      </c>
      <c r="H2105" s="564">
        <v>1</v>
      </c>
      <c r="I2105" s="564">
        <v>1</v>
      </c>
      <c r="J2105" s="564">
        <v>1</v>
      </c>
      <c r="K2105" s="564">
        <v>1</v>
      </c>
      <c r="L2105" s="564">
        <v>1</v>
      </c>
      <c r="M2105" s="564">
        <v>1</v>
      </c>
      <c r="N2105" s="564">
        <v>1</v>
      </c>
      <c r="O2105" s="564">
        <v>1</v>
      </c>
      <c r="P2105" s="564">
        <v>1</v>
      </c>
      <c r="Q2105" s="564">
        <v>1</v>
      </c>
      <c r="R2105" s="564">
        <v>1</v>
      </c>
      <c r="S2105" s="564">
        <v>1</v>
      </c>
      <c r="T2105" s="564">
        <v>1</v>
      </c>
      <c r="U2105" s="564">
        <v>1</v>
      </c>
      <c r="V2105" s="564">
        <v>1</v>
      </c>
      <c r="W2105" s="564">
        <v>1</v>
      </c>
      <c r="X2105" s="564">
        <v>1</v>
      </c>
      <c r="Y2105" s="564">
        <v>1</v>
      </c>
      <c r="Z2105" s="564">
        <v>1</v>
      </c>
      <c r="AA2105" s="564">
        <v>1</v>
      </c>
      <c r="AB2105" s="564">
        <v>1</v>
      </c>
      <c r="AC2105" s="564">
        <v>1</v>
      </c>
      <c r="AD2105" s="564">
        <v>1</v>
      </c>
      <c r="AE2105" s="564">
        <v>1</v>
      </c>
      <c r="AF2105" s="564">
        <v>1</v>
      </c>
      <c r="AG2105" s="564">
        <v>1</v>
      </c>
      <c r="AH2105" s="564">
        <v>1</v>
      </c>
      <c r="AI2105" s="564">
        <v>1</v>
      </c>
      <c r="AJ2105" s="564">
        <v>1</v>
      </c>
      <c r="AK2105" s="564">
        <v>1</v>
      </c>
    </row>
    <row r="2106" spans="1:37">
      <c r="A2106">
        <v>2102</v>
      </c>
      <c r="B2106" s="564">
        <f t="shared" ca="1" si="198"/>
        <v>0</v>
      </c>
      <c r="C2106" s="564">
        <f t="shared" ca="1" si="193"/>
        <v>0</v>
      </c>
      <c r="D2106" s="564">
        <f t="shared" ca="1" si="196"/>
        <v>0</v>
      </c>
      <c r="E2106" s="564">
        <f t="shared" ca="1" si="194"/>
        <v>0</v>
      </c>
      <c r="F2106" s="564">
        <f t="shared" ca="1" si="197"/>
        <v>1</v>
      </c>
      <c r="G2106" s="564">
        <f t="shared" ca="1" si="195"/>
        <v>6.120331056159575</v>
      </c>
      <c r="H2106" s="564">
        <v>0</v>
      </c>
      <c r="I2106" s="564">
        <v>0</v>
      </c>
      <c r="J2106" s="564">
        <v>0</v>
      </c>
      <c r="K2106" s="564">
        <v>0</v>
      </c>
      <c r="L2106" s="564">
        <v>0</v>
      </c>
      <c r="M2106" s="564">
        <v>0</v>
      </c>
      <c r="N2106" s="564">
        <v>0</v>
      </c>
      <c r="O2106" s="564">
        <v>0</v>
      </c>
      <c r="P2106" s="564">
        <v>0</v>
      </c>
      <c r="Q2106" s="564">
        <v>0</v>
      </c>
      <c r="R2106" s="564">
        <v>0</v>
      </c>
      <c r="S2106" s="564">
        <v>0</v>
      </c>
      <c r="T2106" s="564">
        <v>0</v>
      </c>
      <c r="U2106" s="564">
        <v>0</v>
      </c>
      <c r="V2106" s="564">
        <v>0</v>
      </c>
      <c r="W2106" s="564">
        <v>0</v>
      </c>
      <c r="X2106" s="564">
        <v>0</v>
      </c>
      <c r="Y2106" s="564">
        <v>0</v>
      </c>
      <c r="Z2106" s="564">
        <v>0</v>
      </c>
      <c r="AA2106" s="564">
        <v>0</v>
      </c>
      <c r="AB2106" s="564">
        <v>0</v>
      </c>
      <c r="AC2106" s="564">
        <v>0</v>
      </c>
      <c r="AD2106" s="564">
        <v>0</v>
      </c>
      <c r="AE2106" s="564">
        <v>0</v>
      </c>
      <c r="AF2106" s="564">
        <v>0</v>
      </c>
      <c r="AG2106" s="564">
        <v>0</v>
      </c>
      <c r="AH2106" s="564">
        <v>0</v>
      </c>
      <c r="AI2106" s="564">
        <v>0</v>
      </c>
      <c r="AJ2106" s="564">
        <v>0</v>
      </c>
      <c r="AK2106" s="564">
        <v>0</v>
      </c>
    </row>
    <row r="2107" spans="1:37">
      <c r="A2107">
        <v>2103</v>
      </c>
      <c r="B2107" s="564">
        <f t="shared" ca="1" si="198"/>
        <v>0</v>
      </c>
      <c r="C2107" s="564">
        <f t="shared" ca="1" si="193"/>
        <v>0</v>
      </c>
      <c r="D2107" s="564">
        <f t="shared" ca="1" si="196"/>
        <v>0</v>
      </c>
      <c r="E2107" s="564">
        <f t="shared" ca="1" si="194"/>
        <v>0</v>
      </c>
      <c r="F2107" s="564">
        <f t="shared" ca="1" si="197"/>
        <v>1</v>
      </c>
      <c r="G2107" s="564">
        <f t="shared" ca="1" si="195"/>
        <v>2.8085582980180188</v>
      </c>
      <c r="H2107" s="564">
        <v>0</v>
      </c>
      <c r="I2107" s="564">
        <v>0</v>
      </c>
      <c r="J2107" s="564">
        <v>0</v>
      </c>
      <c r="K2107" s="564">
        <v>0</v>
      </c>
      <c r="L2107" s="564">
        <v>0</v>
      </c>
      <c r="M2107" s="564">
        <v>0</v>
      </c>
      <c r="N2107" s="564">
        <v>0</v>
      </c>
      <c r="O2107" s="564">
        <v>0</v>
      </c>
      <c r="P2107" s="564">
        <v>0</v>
      </c>
      <c r="Q2107" s="564">
        <v>0</v>
      </c>
      <c r="R2107" s="564">
        <v>0</v>
      </c>
      <c r="S2107" s="564">
        <v>0</v>
      </c>
      <c r="T2107" s="564">
        <v>0</v>
      </c>
      <c r="U2107" s="564">
        <v>0</v>
      </c>
      <c r="V2107" s="564">
        <v>0</v>
      </c>
      <c r="W2107" s="564">
        <v>0</v>
      </c>
      <c r="X2107" s="564">
        <v>0</v>
      </c>
      <c r="Y2107" s="564">
        <v>0</v>
      </c>
      <c r="Z2107" s="564">
        <v>0</v>
      </c>
      <c r="AA2107" s="564">
        <v>0</v>
      </c>
      <c r="AB2107" s="564">
        <v>0</v>
      </c>
      <c r="AC2107" s="564">
        <v>0</v>
      </c>
      <c r="AD2107" s="564">
        <v>0</v>
      </c>
      <c r="AE2107" s="564">
        <v>0</v>
      </c>
      <c r="AF2107" s="564">
        <v>0</v>
      </c>
      <c r="AG2107" s="564">
        <v>0</v>
      </c>
      <c r="AH2107" s="564">
        <v>0</v>
      </c>
      <c r="AI2107" s="564">
        <v>0</v>
      </c>
      <c r="AJ2107" s="564">
        <v>0</v>
      </c>
      <c r="AK2107" s="564">
        <v>0</v>
      </c>
    </row>
    <row r="2108" spans="1:37">
      <c r="A2108">
        <v>2104</v>
      </c>
      <c r="B2108" s="564">
        <f t="shared" ca="1" si="198"/>
        <v>20</v>
      </c>
      <c r="C2108" s="564">
        <f t="shared" ca="1" si="193"/>
        <v>400</v>
      </c>
      <c r="D2108" s="564">
        <f t="shared" ca="1" si="196"/>
        <v>20</v>
      </c>
      <c r="E2108" s="564">
        <f t="shared" ca="1" si="194"/>
        <v>0</v>
      </c>
      <c r="F2108" s="564">
        <f t="shared" ca="1" si="197"/>
        <v>1</v>
      </c>
      <c r="G2108" s="564">
        <f t="shared" ca="1" si="195"/>
        <v>0.44996310018006858</v>
      </c>
      <c r="H2108" s="564">
        <v>1</v>
      </c>
      <c r="I2108" s="564">
        <v>1</v>
      </c>
      <c r="J2108" s="564">
        <v>1</v>
      </c>
      <c r="K2108" s="564">
        <v>1</v>
      </c>
      <c r="L2108" s="564">
        <v>1</v>
      </c>
      <c r="M2108" s="564">
        <v>1</v>
      </c>
      <c r="N2108" s="564">
        <v>1</v>
      </c>
      <c r="O2108" s="564">
        <v>1</v>
      </c>
      <c r="P2108" s="564">
        <v>1</v>
      </c>
      <c r="Q2108" s="564">
        <v>1</v>
      </c>
      <c r="R2108" s="564">
        <v>1</v>
      </c>
      <c r="S2108" s="564">
        <v>1</v>
      </c>
      <c r="T2108" s="564">
        <v>1</v>
      </c>
      <c r="U2108" s="564">
        <v>1</v>
      </c>
      <c r="V2108" s="564">
        <v>1</v>
      </c>
      <c r="W2108" s="564">
        <v>1</v>
      </c>
      <c r="X2108" s="564">
        <v>1</v>
      </c>
      <c r="Y2108" s="564">
        <v>1</v>
      </c>
      <c r="Z2108" s="564">
        <v>1</v>
      </c>
      <c r="AA2108" s="564">
        <v>1</v>
      </c>
      <c r="AB2108" s="564">
        <v>1</v>
      </c>
      <c r="AC2108" s="564">
        <v>1</v>
      </c>
      <c r="AD2108" s="564">
        <v>1</v>
      </c>
      <c r="AE2108" s="564">
        <v>1</v>
      </c>
      <c r="AF2108" s="564">
        <v>1</v>
      </c>
      <c r="AG2108" s="564">
        <v>1</v>
      </c>
      <c r="AH2108" s="564">
        <v>1</v>
      </c>
      <c r="AI2108" s="564">
        <v>1</v>
      </c>
      <c r="AJ2108" s="564">
        <v>1</v>
      </c>
      <c r="AK2108" s="564">
        <v>1</v>
      </c>
    </row>
    <row r="2109" spans="1:37">
      <c r="A2109">
        <v>2105</v>
      </c>
      <c r="B2109" s="564">
        <f t="shared" ca="1" si="198"/>
        <v>0</v>
      </c>
      <c r="C2109" s="564">
        <f t="shared" ca="1" si="193"/>
        <v>0</v>
      </c>
      <c r="D2109" s="564">
        <f t="shared" ca="1" si="196"/>
        <v>0</v>
      </c>
      <c r="E2109" s="564">
        <f t="shared" ca="1" si="194"/>
        <v>0</v>
      </c>
      <c r="F2109" s="564">
        <f t="shared" ca="1" si="197"/>
        <v>1</v>
      </c>
      <c r="G2109" s="564">
        <f t="shared" ca="1" si="195"/>
        <v>1.1043685340422302</v>
      </c>
      <c r="H2109" s="564">
        <v>0</v>
      </c>
      <c r="I2109" s="564">
        <v>0</v>
      </c>
      <c r="J2109" s="564">
        <v>0</v>
      </c>
      <c r="K2109" s="564">
        <v>0</v>
      </c>
      <c r="L2109" s="564">
        <v>0</v>
      </c>
      <c r="M2109" s="564">
        <v>0</v>
      </c>
      <c r="N2109" s="564">
        <v>0</v>
      </c>
      <c r="O2109" s="564">
        <v>0</v>
      </c>
      <c r="P2109" s="564">
        <v>0</v>
      </c>
      <c r="Q2109" s="564">
        <v>0</v>
      </c>
      <c r="R2109" s="564">
        <v>0</v>
      </c>
      <c r="S2109" s="564">
        <v>0</v>
      </c>
      <c r="T2109" s="564">
        <v>0</v>
      </c>
      <c r="U2109" s="564">
        <v>0</v>
      </c>
      <c r="V2109" s="564">
        <v>0</v>
      </c>
      <c r="W2109" s="564">
        <v>0</v>
      </c>
      <c r="X2109" s="564">
        <v>0</v>
      </c>
      <c r="Y2109" s="564">
        <v>0</v>
      </c>
      <c r="Z2109" s="564">
        <v>0</v>
      </c>
      <c r="AA2109" s="564">
        <v>0</v>
      </c>
      <c r="AB2109" s="564">
        <v>0</v>
      </c>
      <c r="AC2109" s="564">
        <v>0</v>
      </c>
      <c r="AD2109" s="564">
        <v>0</v>
      </c>
      <c r="AE2109" s="564">
        <v>0</v>
      </c>
      <c r="AF2109" s="564">
        <v>0</v>
      </c>
      <c r="AG2109" s="564">
        <v>0</v>
      </c>
      <c r="AH2109" s="564">
        <v>0</v>
      </c>
      <c r="AI2109" s="564">
        <v>0</v>
      </c>
      <c r="AJ2109" s="564">
        <v>0</v>
      </c>
      <c r="AK2109" s="564">
        <v>0</v>
      </c>
    </row>
    <row r="2110" spans="1:37">
      <c r="A2110">
        <v>2106</v>
      </c>
      <c r="B2110" s="564">
        <f t="shared" ca="1" si="198"/>
        <v>20</v>
      </c>
      <c r="C2110" s="564">
        <f t="shared" ca="1" si="193"/>
        <v>400</v>
      </c>
      <c r="D2110" s="564">
        <f t="shared" ca="1" si="196"/>
        <v>20</v>
      </c>
      <c r="E2110" s="564">
        <f t="shared" ca="1" si="194"/>
        <v>0</v>
      </c>
      <c r="F2110" s="564">
        <f t="shared" ca="1" si="197"/>
        <v>1</v>
      </c>
      <c r="G2110" s="564">
        <f t="shared" ca="1" si="195"/>
        <v>0.71868871579818405</v>
      </c>
      <c r="H2110" s="564">
        <v>1</v>
      </c>
      <c r="I2110" s="564">
        <v>1</v>
      </c>
      <c r="J2110" s="564">
        <v>1</v>
      </c>
      <c r="K2110" s="564">
        <v>1</v>
      </c>
      <c r="L2110" s="564">
        <v>1</v>
      </c>
      <c r="M2110" s="564">
        <v>1</v>
      </c>
      <c r="N2110" s="564">
        <v>1</v>
      </c>
      <c r="O2110" s="564">
        <v>1</v>
      </c>
      <c r="P2110" s="564">
        <v>1</v>
      </c>
      <c r="Q2110" s="564">
        <v>1</v>
      </c>
      <c r="R2110" s="564">
        <v>1</v>
      </c>
      <c r="S2110" s="564">
        <v>1</v>
      </c>
      <c r="T2110" s="564">
        <v>1</v>
      </c>
      <c r="U2110" s="564">
        <v>1</v>
      </c>
      <c r="V2110" s="564">
        <v>1</v>
      </c>
      <c r="W2110" s="564">
        <v>1</v>
      </c>
      <c r="X2110" s="564">
        <v>1</v>
      </c>
      <c r="Y2110" s="564">
        <v>1</v>
      </c>
      <c r="Z2110" s="564">
        <v>1</v>
      </c>
      <c r="AA2110" s="564">
        <v>1</v>
      </c>
      <c r="AB2110" s="564">
        <v>1</v>
      </c>
      <c r="AC2110" s="564">
        <v>1</v>
      </c>
      <c r="AD2110" s="564">
        <v>1</v>
      </c>
      <c r="AE2110" s="564">
        <v>1</v>
      </c>
      <c r="AF2110" s="564">
        <v>1</v>
      </c>
      <c r="AG2110" s="564">
        <v>1</v>
      </c>
      <c r="AH2110" s="564">
        <v>1</v>
      </c>
      <c r="AI2110" s="564">
        <v>1</v>
      </c>
      <c r="AJ2110" s="564">
        <v>1</v>
      </c>
      <c r="AK2110" s="564">
        <v>1</v>
      </c>
    </row>
    <row r="2111" spans="1:37">
      <c r="A2111">
        <v>2107</v>
      </c>
      <c r="B2111" s="564">
        <f t="shared" ca="1" si="198"/>
        <v>20</v>
      </c>
      <c r="C2111" s="564">
        <f t="shared" ca="1" si="193"/>
        <v>400</v>
      </c>
      <c r="D2111" s="564">
        <f t="shared" ca="1" si="196"/>
        <v>20</v>
      </c>
      <c r="E2111" s="564">
        <f t="shared" ca="1" si="194"/>
        <v>0</v>
      </c>
      <c r="F2111" s="564">
        <f t="shared" ca="1" si="197"/>
        <v>1</v>
      </c>
      <c r="G2111" s="564">
        <f t="shared" ca="1" si="195"/>
        <v>6.4608804687880248</v>
      </c>
      <c r="H2111" s="564">
        <v>1</v>
      </c>
      <c r="I2111" s="564">
        <v>1</v>
      </c>
      <c r="J2111" s="564">
        <v>1</v>
      </c>
      <c r="K2111" s="564">
        <v>1</v>
      </c>
      <c r="L2111" s="564">
        <v>1</v>
      </c>
      <c r="M2111" s="564">
        <v>1</v>
      </c>
      <c r="N2111" s="564">
        <v>1</v>
      </c>
      <c r="O2111" s="564">
        <v>1</v>
      </c>
      <c r="P2111" s="564">
        <v>1</v>
      </c>
      <c r="Q2111" s="564">
        <v>1</v>
      </c>
      <c r="R2111" s="564">
        <v>1</v>
      </c>
      <c r="S2111" s="564">
        <v>1</v>
      </c>
      <c r="T2111" s="564">
        <v>1</v>
      </c>
      <c r="U2111" s="564">
        <v>1</v>
      </c>
      <c r="V2111" s="564">
        <v>1</v>
      </c>
      <c r="W2111" s="564">
        <v>1</v>
      </c>
      <c r="X2111" s="564">
        <v>1</v>
      </c>
      <c r="Y2111" s="564">
        <v>1</v>
      </c>
      <c r="Z2111" s="564">
        <v>1</v>
      </c>
      <c r="AA2111" s="564">
        <v>1</v>
      </c>
      <c r="AB2111" s="564">
        <v>1</v>
      </c>
      <c r="AC2111" s="564">
        <v>1</v>
      </c>
      <c r="AD2111" s="564">
        <v>1</v>
      </c>
      <c r="AE2111" s="564">
        <v>1</v>
      </c>
      <c r="AF2111" s="564">
        <v>1</v>
      </c>
      <c r="AG2111" s="564">
        <v>1</v>
      </c>
      <c r="AH2111" s="564">
        <v>1</v>
      </c>
      <c r="AI2111" s="564">
        <v>1</v>
      </c>
      <c r="AJ2111" s="564">
        <v>1</v>
      </c>
      <c r="AK2111" s="564">
        <v>1</v>
      </c>
    </row>
    <row r="2112" spans="1:37">
      <c r="A2112">
        <v>2108</v>
      </c>
      <c r="B2112" s="564">
        <f t="shared" ca="1" si="198"/>
        <v>20</v>
      </c>
      <c r="C2112" s="564">
        <f t="shared" ca="1" si="193"/>
        <v>400</v>
      </c>
      <c r="D2112" s="564">
        <f t="shared" ca="1" si="196"/>
        <v>20</v>
      </c>
      <c r="E2112" s="564">
        <f t="shared" ca="1" si="194"/>
        <v>0</v>
      </c>
      <c r="F2112" s="564">
        <f t="shared" ca="1" si="197"/>
        <v>1</v>
      </c>
      <c r="G2112" s="564">
        <f t="shared" ca="1" si="195"/>
        <v>-4.5479528786483741</v>
      </c>
      <c r="H2112" s="564">
        <v>1</v>
      </c>
      <c r="I2112" s="564">
        <v>1</v>
      </c>
      <c r="J2112" s="564">
        <v>1</v>
      </c>
      <c r="K2112" s="564">
        <v>1</v>
      </c>
      <c r="L2112" s="564">
        <v>1</v>
      </c>
      <c r="M2112" s="564">
        <v>1</v>
      </c>
      <c r="N2112" s="564">
        <v>1</v>
      </c>
      <c r="O2112" s="564">
        <v>1</v>
      </c>
      <c r="P2112" s="564">
        <v>1</v>
      </c>
      <c r="Q2112" s="564">
        <v>1</v>
      </c>
      <c r="R2112" s="564">
        <v>1</v>
      </c>
      <c r="S2112" s="564">
        <v>1</v>
      </c>
      <c r="T2112" s="564">
        <v>1</v>
      </c>
      <c r="U2112" s="564">
        <v>1</v>
      </c>
      <c r="V2112" s="564">
        <v>1</v>
      </c>
      <c r="W2112" s="564">
        <v>1</v>
      </c>
      <c r="X2112" s="564">
        <v>1</v>
      </c>
      <c r="Y2112" s="564">
        <v>1</v>
      </c>
      <c r="Z2112" s="564">
        <v>1</v>
      </c>
      <c r="AA2112" s="564">
        <v>1</v>
      </c>
      <c r="AB2112" s="564">
        <v>1</v>
      </c>
      <c r="AC2112" s="564">
        <v>1</v>
      </c>
      <c r="AD2112" s="564">
        <v>1</v>
      </c>
      <c r="AE2112" s="564">
        <v>1</v>
      </c>
      <c r="AF2112" s="564">
        <v>1</v>
      </c>
      <c r="AG2112" s="564">
        <v>1</v>
      </c>
      <c r="AH2112" s="564">
        <v>1</v>
      </c>
      <c r="AI2112" s="564">
        <v>1</v>
      </c>
      <c r="AJ2112" s="564">
        <v>1</v>
      </c>
      <c r="AK2112" s="564">
        <v>1</v>
      </c>
    </row>
    <row r="2113" spans="1:37">
      <c r="A2113">
        <v>2109</v>
      </c>
      <c r="B2113" s="564">
        <f t="shared" ca="1" si="198"/>
        <v>0</v>
      </c>
      <c r="C2113" s="564">
        <f t="shared" ca="1" si="193"/>
        <v>0</v>
      </c>
      <c r="D2113" s="564">
        <f t="shared" ca="1" si="196"/>
        <v>0</v>
      </c>
      <c r="E2113" s="564">
        <f t="shared" ca="1" si="194"/>
        <v>0</v>
      </c>
      <c r="F2113" s="564">
        <f t="shared" ca="1" si="197"/>
        <v>1</v>
      </c>
      <c r="G2113" s="564">
        <f t="shared" ca="1" si="195"/>
        <v>-0.40036405449067924</v>
      </c>
      <c r="H2113" s="564">
        <v>0</v>
      </c>
      <c r="I2113" s="564">
        <v>0</v>
      </c>
      <c r="J2113" s="564">
        <v>0</v>
      </c>
      <c r="K2113" s="564">
        <v>0</v>
      </c>
      <c r="L2113" s="564">
        <v>0</v>
      </c>
      <c r="M2113" s="564">
        <v>0</v>
      </c>
      <c r="N2113" s="564">
        <v>0</v>
      </c>
      <c r="O2113" s="564">
        <v>0</v>
      </c>
      <c r="P2113" s="564">
        <v>0</v>
      </c>
      <c r="Q2113" s="564">
        <v>0</v>
      </c>
      <c r="R2113" s="564">
        <v>0</v>
      </c>
      <c r="S2113" s="564">
        <v>0</v>
      </c>
      <c r="T2113" s="564">
        <v>0</v>
      </c>
      <c r="U2113" s="564">
        <v>0</v>
      </c>
      <c r="V2113" s="564">
        <v>0</v>
      </c>
      <c r="W2113" s="564">
        <v>0</v>
      </c>
      <c r="X2113" s="564">
        <v>0</v>
      </c>
      <c r="Y2113" s="564">
        <v>0</v>
      </c>
      <c r="Z2113" s="564">
        <v>0</v>
      </c>
      <c r="AA2113" s="564">
        <v>0</v>
      </c>
      <c r="AB2113" s="564">
        <v>0</v>
      </c>
      <c r="AC2113" s="564">
        <v>0</v>
      </c>
      <c r="AD2113" s="564">
        <v>0</v>
      </c>
      <c r="AE2113" s="564">
        <v>0</v>
      </c>
      <c r="AF2113" s="564">
        <v>0</v>
      </c>
      <c r="AG2113" s="564">
        <v>0</v>
      </c>
      <c r="AH2113" s="564">
        <v>0</v>
      </c>
      <c r="AI2113" s="564">
        <v>0</v>
      </c>
      <c r="AJ2113" s="564">
        <v>0</v>
      </c>
      <c r="AK2113" s="564">
        <v>0</v>
      </c>
    </row>
    <row r="2114" spans="1:37">
      <c r="A2114">
        <v>2110</v>
      </c>
      <c r="B2114" s="564">
        <f t="shared" ca="1" si="198"/>
        <v>0</v>
      </c>
      <c r="C2114" s="564">
        <f t="shared" ca="1" si="193"/>
        <v>0</v>
      </c>
      <c r="D2114" s="564">
        <f t="shared" ca="1" si="196"/>
        <v>0</v>
      </c>
      <c r="E2114" s="564">
        <f t="shared" ca="1" si="194"/>
        <v>0</v>
      </c>
      <c r="F2114" s="564">
        <f t="shared" ca="1" si="197"/>
        <v>1</v>
      </c>
      <c r="G2114" s="564">
        <f t="shared" ca="1" si="195"/>
        <v>3.152239076872474</v>
      </c>
      <c r="H2114" s="564">
        <v>0</v>
      </c>
      <c r="I2114" s="564">
        <v>0</v>
      </c>
      <c r="J2114" s="564">
        <v>0</v>
      </c>
      <c r="K2114" s="564">
        <v>0</v>
      </c>
      <c r="L2114" s="564">
        <v>0</v>
      </c>
      <c r="M2114" s="564">
        <v>0</v>
      </c>
      <c r="N2114" s="564">
        <v>0</v>
      </c>
      <c r="O2114" s="564">
        <v>0</v>
      </c>
      <c r="P2114" s="564">
        <v>0</v>
      </c>
      <c r="Q2114" s="564">
        <v>0</v>
      </c>
      <c r="R2114" s="564">
        <v>0</v>
      </c>
      <c r="S2114" s="564">
        <v>0</v>
      </c>
      <c r="T2114" s="564">
        <v>0</v>
      </c>
      <c r="U2114" s="564">
        <v>0</v>
      </c>
      <c r="V2114" s="564">
        <v>0</v>
      </c>
      <c r="W2114" s="564">
        <v>0</v>
      </c>
      <c r="X2114" s="564">
        <v>0</v>
      </c>
      <c r="Y2114" s="564">
        <v>0</v>
      </c>
      <c r="Z2114" s="564">
        <v>0</v>
      </c>
      <c r="AA2114" s="564">
        <v>0</v>
      </c>
      <c r="AB2114" s="564">
        <v>0</v>
      </c>
      <c r="AC2114" s="564">
        <v>0</v>
      </c>
      <c r="AD2114" s="564">
        <v>0</v>
      </c>
      <c r="AE2114" s="564">
        <v>0</v>
      </c>
      <c r="AF2114" s="564">
        <v>0</v>
      </c>
      <c r="AG2114" s="564">
        <v>0</v>
      </c>
      <c r="AH2114" s="564">
        <v>0</v>
      </c>
      <c r="AI2114" s="564">
        <v>0</v>
      </c>
      <c r="AJ2114" s="564">
        <v>0</v>
      </c>
      <c r="AK2114" s="564">
        <v>0</v>
      </c>
    </row>
    <row r="2115" spans="1:37">
      <c r="A2115">
        <v>2111</v>
      </c>
      <c r="B2115" s="564">
        <f t="shared" ca="1" si="198"/>
        <v>20</v>
      </c>
      <c r="C2115" s="564">
        <f t="shared" ca="1" si="193"/>
        <v>400</v>
      </c>
      <c r="D2115" s="564">
        <f t="shared" ca="1" si="196"/>
        <v>20</v>
      </c>
      <c r="E2115" s="564">
        <f t="shared" ca="1" si="194"/>
        <v>0</v>
      </c>
      <c r="F2115" s="564">
        <f t="shared" ca="1" si="197"/>
        <v>1</v>
      </c>
      <c r="G2115" s="564">
        <f t="shared" ca="1" si="195"/>
        <v>6.8789326182247823</v>
      </c>
      <c r="H2115" s="564">
        <v>1</v>
      </c>
      <c r="I2115" s="564">
        <v>1</v>
      </c>
      <c r="J2115" s="564">
        <v>1</v>
      </c>
      <c r="K2115" s="564">
        <v>1</v>
      </c>
      <c r="L2115" s="564">
        <v>1</v>
      </c>
      <c r="M2115" s="564">
        <v>1</v>
      </c>
      <c r="N2115" s="564">
        <v>1</v>
      </c>
      <c r="O2115" s="564">
        <v>1</v>
      </c>
      <c r="P2115" s="564">
        <v>1</v>
      </c>
      <c r="Q2115" s="564">
        <v>1</v>
      </c>
      <c r="R2115" s="564">
        <v>1</v>
      </c>
      <c r="S2115" s="564">
        <v>1</v>
      </c>
      <c r="T2115" s="564">
        <v>1</v>
      </c>
      <c r="U2115" s="564">
        <v>1</v>
      </c>
      <c r="V2115" s="564">
        <v>1</v>
      </c>
      <c r="W2115" s="564">
        <v>1</v>
      </c>
      <c r="X2115" s="564">
        <v>1</v>
      </c>
      <c r="Y2115" s="564">
        <v>1</v>
      </c>
      <c r="Z2115" s="564">
        <v>1</v>
      </c>
      <c r="AA2115" s="564">
        <v>1</v>
      </c>
      <c r="AB2115" s="564">
        <v>1</v>
      </c>
      <c r="AC2115" s="564">
        <v>1</v>
      </c>
      <c r="AD2115" s="564">
        <v>1</v>
      </c>
      <c r="AE2115" s="564">
        <v>1</v>
      </c>
      <c r="AF2115" s="564">
        <v>1</v>
      </c>
      <c r="AG2115" s="564">
        <v>1</v>
      </c>
      <c r="AH2115" s="564">
        <v>1</v>
      </c>
      <c r="AI2115" s="564">
        <v>1</v>
      </c>
      <c r="AJ2115" s="564">
        <v>1</v>
      </c>
      <c r="AK2115" s="564">
        <v>1</v>
      </c>
    </row>
    <row r="2116" spans="1:37">
      <c r="A2116">
        <v>2112</v>
      </c>
      <c r="B2116" s="564">
        <f t="shared" ca="1" si="198"/>
        <v>20</v>
      </c>
      <c r="C2116" s="564">
        <f t="shared" ca="1" si="193"/>
        <v>400</v>
      </c>
      <c r="D2116" s="564">
        <f t="shared" ca="1" si="196"/>
        <v>20</v>
      </c>
      <c r="E2116" s="564">
        <f t="shared" ca="1" si="194"/>
        <v>0</v>
      </c>
      <c r="F2116" s="564">
        <f t="shared" ca="1" si="197"/>
        <v>1</v>
      </c>
      <c r="G2116" s="564">
        <f t="shared" ca="1" si="195"/>
        <v>-5.3447542635118612</v>
      </c>
      <c r="H2116" s="564">
        <v>1</v>
      </c>
      <c r="I2116" s="564">
        <v>1</v>
      </c>
      <c r="J2116" s="564">
        <v>1</v>
      </c>
      <c r="K2116" s="564">
        <v>1</v>
      </c>
      <c r="L2116" s="564">
        <v>1</v>
      </c>
      <c r="M2116" s="564">
        <v>1</v>
      </c>
      <c r="N2116" s="564">
        <v>1</v>
      </c>
      <c r="O2116" s="564">
        <v>1</v>
      </c>
      <c r="P2116" s="564">
        <v>1</v>
      </c>
      <c r="Q2116" s="564">
        <v>1</v>
      </c>
      <c r="R2116" s="564">
        <v>1</v>
      </c>
      <c r="S2116" s="564">
        <v>1</v>
      </c>
      <c r="T2116" s="564">
        <v>1</v>
      </c>
      <c r="U2116" s="564">
        <v>1</v>
      </c>
      <c r="V2116" s="564">
        <v>1</v>
      </c>
      <c r="W2116" s="564">
        <v>1</v>
      </c>
      <c r="X2116" s="564">
        <v>1</v>
      </c>
      <c r="Y2116" s="564">
        <v>1</v>
      </c>
      <c r="Z2116" s="564">
        <v>1</v>
      </c>
      <c r="AA2116" s="564">
        <v>1</v>
      </c>
      <c r="AB2116" s="564">
        <v>1</v>
      </c>
      <c r="AC2116" s="564">
        <v>1</v>
      </c>
      <c r="AD2116" s="564">
        <v>1</v>
      </c>
      <c r="AE2116" s="564">
        <v>1</v>
      </c>
      <c r="AF2116" s="564">
        <v>1</v>
      </c>
      <c r="AG2116" s="564">
        <v>1</v>
      </c>
      <c r="AH2116" s="564">
        <v>1</v>
      </c>
      <c r="AI2116" s="564">
        <v>1</v>
      </c>
      <c r="AJ2116" s="564">
        <v>1</v>
      </c>
      <c r="AK2116" s="564">
        <v>1</v>
      </c>
    </row>
    <row r="2117" spans="1:37">
      <c r="A2117">
        <v>2113</v>
      </c>
      <c r="B2117" s="564">
        <f t="shared" ca="1" si="198"/>
        <v>0</v>
      </c>
      <c r="C2117" s="564">
        <f t="shared" ref="C2117:C2180" ca="1" si="199">B2117^2</f>
        <v>0</v>
      </c>
      <c r="D2117" s="564">
        <f t="shared" ca="1" si="196"/>
        <v>0</v>
      </c>
      <c r="E2117" s="564">
        <f t="shared" ref="E2117:E2180" ca="1" si="200">D2117-((B2117^2)/H$1)</f>
        <v>0</v>
      </c>
      <c r="F2117" s="564">
        <f t="shared" ca="1" si="197"/>
        <v>1</v>
      </c>
      <c r="G2117" s="564">
        <f t="shared" ref="G2117:G2180" ca="1" si="201">I$2+NORMSINV(RAND())*K$2</f>
        <v>-2.1829569331614129</v>
      </c>
      <c r="H2117" s="564">
        <v>0</v>
      </c>
      <c r="I2117" s="564">
        <v>0</v>
      </c>
      <c r="J2117" s="564">
        <v>0</v>
      </c>
      <c r="K2117" s="564">
        <v>0</v>
      </c>
      <c r="L2117" s="564">
        <v>0</v>
      </c>
      <c r="M2117" s="564">
        <v>0</v>
      </c>
      <c r="N2117" s="564">
        <v>0</v>
      </c>
      <c r="O2117" s="564">
        <v>0</v>
      </c>
      <c r="P2117" s="564">
        <v>0</v>
      </c>
      <c r="Q2117" s="564">
        <v>0</v>
      </c>
      <c r="R2117" s="564">
        <v>0</v>
      </c>
      <c r="S2117" s="564">
        <v>0</v>
      </c>
      <c r="T2117" s="564">
        <v>0</v>
      </c>
      <c r="U2117" s="564">
        <v>0</v>
      </c>
      <c r="V2117" s="564">
        <v>0</v>
      </c>
      <c r="W2117" s="564">
        <v>0</v>
      </c>
      <c r="X2117" s="564">
        <v>0</v>
      </c>
      <c r="Y2117" s="564">
        <v>0</v>
      </c>
      <c r="Z2117" s="564">
        <v>0</v>
      </c>
      <c r="AA2117" s="564">
        <v>0</v>
      </c>
      <c r="AB2117" s="564">
        <v>0</v>
      </c>
      <c r="AC2117" s="564">
        <v>0</v>
      </c>
      <c r="AD2117" s="564">
        <v>0</v>
      </c>
      <c r="AE2117" s="564">
        <v>0</v>
      </c>
      <c r="AF2117" s="564">
        <v>0</v>
      </c>
      <c r="AG2117" s="564">
        <v>0</v>
      </c>
      <c r="AH2117" s="564">
        <v>0</v>
      </c>
      <c r="AI2117" s="564">
        <v>0</v>
      </c>
      <c r="AJ2117" s="564">
        <v>0</v>
      </c>
      <c r="AK2117" s="564">
        <v>0</v>
      </c>
    </row>
    <row r="2118" spans="1:37">
      <c r="A2118">
        <v>2114</v>
      </c>
      <c r="B2118" s="564">
        <f t="shared" ca="1" si="198"/>
        <v>12</v>
      </c>
      <c r="C2118" s="564">
        <f t="shared" ca="1" si="199"/>
        <v>144</v>
      </c>
      <c r="D2118" s="564">
        <f t="shared" ref="D2118:D2181" ca="1" si="202">B2118</f>
        <v>12</v>
      </c>
      <c r="E2118" s="564">
        <f t="shared" ca="1" si="200"/>
        <v>4.8</v>
      </c>
      <c r="F2118" s="564">
        <f t="shared" ref="F2118:F2181" ca="1" si="203">1-(2*B2118*(H$1-B2118)/(H$1*(H$1-1)))</f>
        <v>0.49473684210526314</v>
      </c>
      <c r="G2118" s="564">
        <f t="shared" ca="1" si="201"/>
        <v>-0.92451850263311397</v>
      </c>
      <c r="H2118" s="564">
        <v>1</v>
      </c>
      <c r="I2118" s="564">
        <v>1</v>
      </c>
      <c r="J2118" s="564">
        <v>0</v>
      </c>
      <c r="K2118" s="564">
        <v>1</v>
      </c>
      <c r="L2118" s="564">
        <v>1</v>
      </c>
      <c r="M2118" s="564">
        <v>0</v>
      </c>
      <c r="N2118" s="564">
        <v>0</v>
      </c>
      <c r="O2118" s="564">
        <v>1</v>
      </c>
      <c r="P2118" s="564">
        <v>1</v>
      </c>
      <c r="Q2118" s="564">
        <v>1</v>
      </c>
      <c r="R2118" s="564">
        <v>0</v>
      </c>
      <c r="S2118" s="564">
        <v>0</v>
      </c>
      <c r="T2118" s="564">
        <v>1</v>
      </c>
      <c r="U2118" s="564">
        <v>1</v>
      </c>
      <c r="V2118" s="564">
        <v>1</v>
      </c>
      <c r="W2118" s="564">
        <v>1</v>
      </c>
      <c r="X2118" s="564">
        <v>0</v>
      </c>
      <c r="Y2118" s="564">
        <v>0</v>
      </c>
      <c r="Z2118" s="564">
        <v>1</v>
      </c>
      <c r="AA2118" s="564">
        <v>0</v>
      </c>
      <c r="AB2118" s="564">
        <v>1</v>
      </c>
      <c r="AC2118" s="564">
        <v>1</v>
      </c>
      <c r="AD2118" s="564">
        <v>1</v>
      </c>
      <c r="AE2118" s="564">
        <v>1</v>
      </c>
      <c r="AF2118" s="564">
        <v>1</v>
      </c>
      <c r="AG2118" s="564">
        <v>1</v>
      </c>
      <c r="AH2118" s="564">
        <v>1</v>
      </c>
      <c r="AI2118" s="564">
        <v>1</v>
      </c>
      <c r="AJ2118" s="564">
        <v>1</v>
      </c>
      <c r="AK2118" s="564">
        <v>0</v>
      </c>
    </row>
    <row r="2119" spans="1:37">
      <c r="A2119">
        <v>2115</v>
      </c>
      <c r="B2119" s="564">
        <f t="shared" ref="B2119:B2182" ca="1" si="204">SUM(INDIRECT("H"&amp;A2119+4&amp;":"&amp;HLOOKUP(H$1,$AA$1:$BD$2,2,0)&amp;A2119+4))</f>
        <v>20</v>
      </c>
      <c r="C2119" s="564">
        <f t="shared" ca="1" si="199"/>
        <v>400</v>
      </c>
      <c r="D2119" s="564">
        <f t="shared" ca="1" si="202"/>
        <v>20</v>
      </c>
      <c r="E2119" s="564">
        <f t="shared" ca="1" si="200"/>
        <v>0</v>
      </c>
      <c r="F2119" s="564">
        <f t="shared" ca="1" si="203"/>
        <v>1</v>
      </c>
      <c r="G2119" s="564">
        <f t="shared" ca="1" si="201"/>
        <v>3.0515432071381912</v>
      </c>
      <c r="H2119" s="564">
        <v>1</v>
      </c>
      <c r="I2119" s="564">
        <v>1</v>
      </c>
      <c r="J2119" s="564">
        <v>1</v>
      </c>
      <c r="K2119" s="564">
        <v>1</v>
      </c>
      <c r="L2119" s="564">
        <v>1</v>
      </c>
      <c r="M2119" s="564">
        <v>1</v>
      </c>
      <c r="N2119" s="564">
        <v>1</v>
      </c>
      <c r="O2119" s="564">
        <v>1</v>
      </c>
      <c r="P2119" s="564">
        <v>1</v>
      </c>
      <c r="Q2119" s="564">
        <v>1</v>
      </c>
      <c r="R2119" s="564">
        <v>1</v>
      </c>
      <c r="S2119" s="564">
        <v>1</v>
      </c>
      <c r="T2119" s="564">
        <v>1</v>
      </c>
      <c r="U2119" s="564">
        <v>1</v>
      </c>
      <c r="V2119" s="564">
        <v>1</v>
      </c>
      <c r="W2119" s="564">
        <v>1</v>
      </c>
      <c r="X2119" s="564">
        <v>1</v>
      </c>
      <c r="Y2119" s="564">
        <v>1</v>
      </c>
      <c r="Z2119" s="564">
        <v>1</v>
      </c>
      <c r="AA2119" s="564">
        <v>1</v>
      </c>
      <c r="AB2119" s="564">
        <v>1</v>
      </c>
      <c r="AC2119" s="564">
        <v>1</v>
      </c>
      <c r="AD2119" s="564">
        <v>1</v>
      </c>
      <c r="AE2119" s="564">
        <v>1</v>
      </c>
      <c r="AF2119" s="564">
        <v>1</v>
      </c>
      <c r="AG2119" s="564">
        <v>1</v>
      </c>
      <c r="AH2119" s="564">
        <v>1</v>
      </c>
      <c r="AI2119" s="564">
        <v>1</v>
      </c>
      <c r="AJ2119" s="564">
        <v>1</v>
      </c>
      <c r="AK2119" s="564">
        <v>1</v>
      </c>
    </row>
    <row r="2120" spans="1:37">
      <c r="A2120">
        <v>2116</v>
      </c>
      <c r="B2120" s="564">
        <f t="shared" ca="1" si="204"/>
        <v>0</v>
      </c>
      <c r="C2120" s="564">
        <f t="shared" ca="1" si="199"/>
        <v>0</v>
      </c>
      <c r="D2120" s="564">
        <f t="shared" ca="1" si="202"/>
        <v>0</v>
      </c>
      <c r="E2120" s="564">
        <f t="shared" ca="1" si="200"/>
        <v>0</v>
      </c>
      <c r="F2120" s="564">
        <f t="shared" ca="1" si="203"/>
        <v>1</v>
      </c>
      <c r="G2120" s="564">
        <f t="shared" ca="1" si="201"/>
        <v>2.8564131284574517</v>
      </c>
      <c r="H2120" s="564">
        <v>0</v>
      </c>
      <c r="I2120" s="564">
        <v>0</v>
      </c>
      <c r="J2120" s="564">
        <v>0</v>
      </c>
      <c r="K2120" s="564">
        <v>0</v>
      </c>
      <c r="L2120" s="564">
        <v>0</v>
      </c>
      <c r="M2120" s="564">
        <v>0</v>
      </c>
      <c r="N2120" s="564">
        <v>0</v>
      </c>
      <c r="O2120" s="564">
        <v>0</v>
      </c>
      <c r="P2120" s="564">
        <v>0</v>
      </c>
      <c r="Q2120" s="564">
        <v>0</v>
      </c>
      <c r="R2120" s="564">
        <v>0</v>
      </c>
      <c r="S2120" s="564">
        <v>0</v>
      </c>
      <c r="T2120" s="564">
        <v>0</v>
      </c>
      <c r="U2120" s="564">
        <v>0</v>
      </c>
      <c r="V2120" s="564">
        <v>0</v>
      </c>
      <c r="W2120" s="564">
        <v>0</v>
      </c>
      <c r="X2120" s="564">
        <v>0</v>
      </c>
      <c r="Y2120" s="564">
        <v>0</v>
      </c>
      <c r="Z2120" s="564">
        <v>0</v>
      </c>
      <c r="AA2120" s="564">
        <v>0</v>
      </c>
      <c r="AB2120" s="564">
        <v>0</v>
      </c>
      <c r="AC2120" s="564">
        <v>0</v>
      </c>
      <c r="AD2120" s="564">
        <v>0</v>
      </c>
      <c r="AE2120" s="564">
        <v>0</v>
      </c>
      <c r="AF2120" s="564">
        <v>0</v>
      </c>
      <c r="AG2120" s="564">
        <v>0</v>
      </c>
      <c r="AH2120" s="564">
        <v>0</v>
      </c>
      <c r="AI2120" s="564">
        <v>0</v>
      </c>
      <c r="AJ2120" s="564">
        <v>0</v>
      </c>
      <c r="AK2120" s="564">
        <v>0</v>
      </c>
    </row>
    <row r="2121" spans="1:37">
      <c r="A2121">
        <v>2117</v>
      </c>
      <c r="B2121" s="564">
        <f t="shared" ca="1" si="204"/>
        <v>0</v>
      </c>
      <c r="C2121" s="564">
        <f t="shared" ca="1" si="199"/>
        <v>0</v>
      </c>
      <c r="D2121" s="564">
        <f t="shared" ca="1" si="202"/>
        <v>0</v>
      </c>
      <c r="E2121" s="564">
        <f t="shared" ca="1" si="200"/>
        <v>0</v>
      </c>
      <c r="F2121" s="564">
        <f t="shared" ca="1" si="203"/>
        <v>1</v>
      </c>
      <c r="G2121" s="564">
        <f t="shared" ca="1" si="201"/>
        <v>-1.8920830803356745</v>
      </c>
      <c r="H2121" s="564">
        <v>0</v>
      </c>
      <c r="I2121" s="564">
        <v>0</v>
      </c>
      <c r="J2121" s="564">
        <v>0</v>
      </c>
      <c r="K2121" s="564">
        <v>0</v>
      </c>
      <c r="L2121" s="564">
        <v>0</v>
      </c>
      <c r="M2121" s="564">
        <v>0</v>
      </c>
      <c r="N2121" s="564">
        <v>0</v>
      </c>
      <c r="O2121" s="564">
        <v>0</v>
      </c>
      <c r="P2121" s="564">
        <v>0</v>
      </c>
      <c r="Q2121" s="564">
        <v>0</v>
      </c>
      <c r="R2121" s="564">
        <v>0</v>
      </c>
      <c r="S2121" s="564">
        <v>0</v>
      </c>
      <c r="T2121" s="564">
        <v>0</v>
      </c>
      <c r="U2121" s="564">
        <v>0</v>
      </c>
      <c r="V2121" s="564">
        <v>0</v>
      </c>
      <c r="W2121" s="564">
        <v>0</v>
      </c>
      <c r="X2121" s="564">
        <v>0</v>
      </c>
      <c r="Y2121" s="564">
        <v>0</v>
      </c>
      <c r="Z2121" s="564">
        <v>0</v>
      </c>
      <c r="AA2121" s="564">
        <v>0</v>
      </c>
      <c r="AB2121" s="564">
        <v>0</v>
      </c>
      <c r="AC2121" s="564">
        <v>0</v>
      </c>
      <c r="AD2121" s="564">
        <v>0</v>
      </c>
      <c r="AE2121" s="564">
        <v>0</v>
      </c>
      <c r="AF2121" s="564">
        <v>0</v>
      </c>
      <c r="AG2121" s="564">
        <v>0</v>
      </c>
      <c r="AH2121" s="564">
        <v>0</v>
      </c>
      <c r="AI2121" s="564">
        <v>0</v>
      </c>
      <c r="AJ2121" s="564">
        <v>0</v>
      </c>
      <c r="AK2121" s="564">
        <v>0</v>
      </c>
    </row>
    <row r="2122" spans="1:37">
      <c r="A2122">
        <v>2118</v>
      </c>
      <c r="B2122" s="564">
        <f t="shared" ca="1" si="204"/>
        <v>0</v>
      </c>
      <c r="C2122" s="564">
        <f t="shared" ca="1" si="199"/>
        <v>0</v>
      </c>
      <c r="D2122" s="564">
        <f t="shared" ca="1" si="202"/>
        <v>0</v>
      </c>
      <c r="E2122" s="564">
        <f t="shared" ca="1" si="200"/>
        <v>0</v>
      </c>
      <c r="F2122" s="564">
        <f t="shared" ca="1" si="203"/>
        <v>1</v>
      </c>
      <c r="G2122" s="564">
        <f t="shared" ca="1" si="201"/>
        <v>-5.7315332481308836</v>
      </c>
      <c r="H2122" s="564">
        <v>0</v>
      </c>
      <c r="I2122" s="564">
        <v>0</v>
      </c>
      <c r="J2122" s="564">
        <v>0</v>
      </c>
      <c r="K2122" s="564">
        <v>0</v>
      </c>
      <c r="L2122" s="564">
        <v>0</v>
      </c>
      <c r="M2122" s="564">
        <v>0</v>
      </c>
      <c r="N2122" s="564">
        <v>0</v>
      </c>
      <c r="O2122" s="564">
        <v>0</v>
      </c>
      <c r="P2122" s="564">
        <v>0</v>
      </c>
      <c r="Q2122" s="564">
        <v>0</v>
      </c>
      <c r="R2122" s="564">
        <v>0</v>
      </c>
      <c r="S2122" s="564">
        <v>0</v>
      </c>
      <c r="T2122" s="564">
        <v>0</v>
      </c>
      <c r="U2122" s="564">
        <v>0</v>
      </c>
      <c r="V2122" s="564">
        <v>0</v>
      </c>
      <c r="W2122" s="564">
        <v>0</v>
      </c>
      <c r="X2122" s="564">
        <v>0</v>
      </c>
      <c r="Y2122" s="564">
        <v>0</v>
      </c>
      <c r="Z2122" s="564">
        <v>0</v>
      </c>
      <c r="AA2122" s="564">
        <v>0</v>
      </c>
      <c r="AB2122" s="564">
        <v>0</v>
      </c>
      <c r="AC2122" s="564">
        <v>0</v>
      </c>
      <c r="AD2122" s="564">
        <v>0</v>
      </c>
      <c r="AE2122" s="564">
        <v>0</v>
      </c>
      <c r="AF2122" s="564">
        <v>0</v>
      </c>
      <c r="AG2122" s="564">
        <v>0</v>
      </c>
      <c r="AH2122" s="564">
        <v>0</v>
      </c>
      <c r="AI2122" s="564">
        <v>0</v>
      </c>
      <c r="AJ2122" s="564">
        <v>0</v>
      </c>
      <c r="AK2122" s="564">
        <v>0</v>
      </c>
    </row>
    <row r="2123" spans="1:37">
      <c r="A2123">
        <v>2119</v>
      </c>
      <c r="B2123" s="564">
        <f t="shared" ca="1" si="204"/>
        <v>0</v>
      </c>
      <c r="C2123" s="564">
        <f t="shared" ca="1" si="199"/>
        <v>0</v>
      </c>
      <c r="D2123" s="564">
        <f t="shared" ca="1" si="202"/>
        <v>0</v>
      </c>
      <c r="E2123" s="564">
        <f t="shared" ca="1" si="200"/>
        <v>0</v>
      </c>
      <c r="F2123" s="564">
        <f t="shared" ca="1" si="203"/>
        <v>1</v>
      </c>
      <c r="G2123" s="564">
        <f t="shared" ca="1" si="201"/>
        <v>1.3694017962450458</v>
      </c>
      <c r="H2123" s="564">
        <v>0</v>
      </c>
      <c r="I2123" s="564">
        <v>0</v>
      </c>
      <c r="J2123" s="564">
        <v>0</v>
      </c>
      <c r="K2123" s="564">
        <v>0</v>
      </c>
      <c r="L2123" s="564">
        <v>0</v>
      </c>
      <c r="M2123" s="564">
        <v>0</v>
      </c>
      <c r="N2123" s="564">
        <v>0</v>
      </c>
      <c r="O2123" s="564">
        <v>0</v>
      </c>
      <c r="P2123" s="564">
        <v>0</v>
      </c>
      <c r="Q2123" s="564">
        <v>0</v>
      </c>
      <c r="R2123" s="564">
        <v>0</v>
      </c>
      <c r="S2123" s="564">
        <v>0</v>
      </c>
      <c r="T2123" s="564">
        <v>0</v>
      </c>
      <c r="U2123" s="564">
        <v>0</v>
      </c>
      <c r="V2123" s="564">
        <v>0</v>
      </c>
      <c r="W2123" s="564">
        <v>0</v>
      </c>
      <c r="X2123" s="564">
        <v>0</v>
      </c>
      <c r="Y2123" s="564">
        <v>0</v>
      </c>
      <c r="Z2123" s="564">
        <v>0</v>
      </c>
      <c r="AA2123" s="564">
        <v>0</v>
      </c>
      <c r="AB2123" s="564">
        <v>0</v>
      </c>
      <c r="AC2123" s="564">
        <v>0</v>
      </c>
      <c r="AD2123" s="564">
        <v>0</v>
      </c>
      <c r="AE2123" s="564">
        <v>0</v>
      </c>
      <c r="AF2123" s="564">
        <v>0</v>
      </c>
      <c r="AG2123" s="564">
        <v>0</v>
      </c>
      <c r="AH2123" s="564">
        <v>0</v>
      </c>
      <c r="AI2123" s="564">
        <v>0</v>
      </c>
      <c r="AJ2123" s="564">
        <v>0</v>
      </c>
      <c r="AK2123" s="564">
        <v>0</v>
      </c>
    </row>
    <row r="2124" spans="1:37">
      <c r="A2124">
        <v>2120</v>
      </c>
      <c r="B2124" s="564">
        <f t="shared" ca="1" si="204"/>
        <v>20</v>
      </c>
      <c r="C2124" s="564">
        <f t="shared" ca="1" si="199"/>
        <v>400</v>
      </c>
      <c r="D2124" s="564">
        <f t="shared" ca="1" si="202"/>
        <v>20</v>
      </c>
      <c r="E2124" s="564">
        <f t="shared" ca="1" si="200"/>
        <v>0</v>
      </c>
      <c r="F2124" s="564">
        <f t="shared" ca="1" si="203"/>
        <v>1</v>
      </c>
      <c r="G2124" s="564">
        <f t="shared" ca="1" si="201"/>
        <v>-0.98751685229447173</v>
      </c>
      <c r="H2124" s="564">
        <v>1</v>
      </c>
      <c r="I2124" s="564">
        <v>1</v>
      </c>
      <c r="J2124" s="564">
        <v>1</v>
      </c>
      <c r="K2124" s="564">
        <v>1</v>
      </c>
      <c r="L2124" s="564">
        <v>1</v>
      </c>
      <c r="M2124" s="564">
        <v>1</v>
      </c>
      <c r="N2124" s="564">
        <v>1</v>
      </c>
      <c r="O2124" s="564">
        <v>1</v>
      </c>
      <c r="P2124" s="564">
        <v>1</v>
      </c>
      <c r="Q2124" s="564">
        <v>1</v>
      </c>
      <c r="R2124" s="564">
        <v>1</v>
      </c>
      <c r="S2124" s="564">
        <v>1</v>
      </c>
      <c r="T2124" s="564">
        <v>1</v>
      </c>
      <c r="U2124" s="564">
        <v>1</v>
      </c>
      <c r="V2124" s="564">
        <v>1</v>
      </c>
      <c r="W2124" s="564">
        <v>1</v>
      </c>
      <c r="X2124" s="564">
        <v>1</v>
      </c>
      <c r="Y2124" s="564">
        <v>1</v>
      </c>
      <c r="Z2124" s="564">
        <v>1</v>
      </c>
      <c r="AA2124" s="564">
        <v>1</v>
      </c>
      <c r="AB2124" s="564">
        <v>1</v>
      </c>
      <c r="AC2124" s="564">
        <v>1</v>
      </c>
      <c r="AD2124" s="564">
        <v>1</v>
      </c>
      <c r="AE2124" s="564">
        <v>1</v>
      </c>
      <c r="AF2124" s="564">
        <v>1</v>
      </c>
      <c r="AG2124" s="564">
        <v>1</v>
      </c>
      <c r="AH2124" s="564">
        <v>1</v>
      </c>
      <c r="AI2124" s="564">
        <v>1</v>
      </c>
      <c r="AJ2124" s="564">
        <v>1</v>
      </c>
      <c r="AK2124" s="564">
        <v>1</v>
      </c>
    </row>
    <row r="2125" spans="1:37">
      <c r="A2125">
        <v>2121</v>
      </c>
      <c r="B2125" s="564">
        <f t="shared" ca="1" si="204"/>
        <v>20</v>
      </c>
      <c r="C2125" s="564">
        <f t="shared" ca="1" si="199"/>
        <v>400</v>
      </c>
      <c r="D2125" s="564">
        <f t="shared" ca="1" si="202"/>
        <v>20</v>
      </c>
      <c r="E2125" s="564">
        <f t="shared" ca="1" si="200"/>
        <v>0</v>
      </c>
      <c r="F2125" s="564">
        <f t="shared" ca="1" si="203"/>
        <v>1</v>
      </c>
      <c r="G2125" s="564">
        <f t="shared" ca="1" si="201"/>
        <v>-1.8675937023146063</v>
      </c>
      <c r="H2125" s="564">
        <v>1</v>
      </c>
      <c r="I2125" s="564">
        <v>1</v>
      </c>
      <c r="J2125" s="564">
        <v>1</v>
      </c>
      <c r="K2125" s="564">
        <v>1</v>
      </c>
      <c r="L2125" s="564">
        <v>1</v>
      </c>
      <c r="M2125" s="564">
        <v>1</v>
      </c>
      <c r="N2125" s="564">
        <v>1</v>
      </c>
      <c r="O2125" s="564">
        <v>1</v>
      </c>
      <c r="P2125" s="564">
        <v>1</v>
      </c>
      <c r="Q2125" s="564">
        <v>1</v>
      </c>
      <c r="R2125" s="564">
        <v>1</v>
      </c>
      <c r="S2125" s="564">
        <v>1</v>
      </c>
      <c r="T2125" s="564">
        <v>1</v>
      </c>
      <c r="U2125" s="564">
        <v>1</v>
      </c>
      <c r="V2125" s="564">
        <v>1</v>
      </c>
      <c r="W2125" s="564">
        <v>1</v>
      </c>
      <c r="X2125" s="564">
        <v>1</v>
      </c>
      <c r="Y2125" s="564">
        <v>1</v>
      </c>
      <c r="Z2125" s="564">
        <v>1</v>
      </c>
      <c r="AA2125" s="564">
        <v>1</v>
      </c>
      <c r="AB2125" s="564">
        <v>1</v>
      </c>
      <c r="AC2125" s="564">
        <v>1</v>
      </c>
      <c r="AD2125" s="564">
        <v>1</v>
      </c>
      <c r="AE2125" s="564">
        <v>1</v>
      </c>
      <c r="AF2125" s="564">
        <v>1</v>
      </c>
      <c r="AG2125" s="564">
        <v>1</v>
      </c>
      <c r="AH2125" s="564">
        <v>1</v>
      </c>
      <c r="AI2125" s="564">
        <v>1</v>
      </c>
      <c r="AJ2125" s="564">
        <v>1</v>
      </c>
      <c r="AK2125" s="564">
        <v>1</v>
      </c>
    </row>
    <row r="2126" spans="1:37">
      <c r="A2126">
        <v>2122</v>
      </c>
      <c r="B2126" s="564">
        <f t="shared" ca="1" si="204"/>
        <v>20</v>
      </c>
      <c r="C2126" s="564">
        <f t="shared" ca="1" si="199"/>
        <v>400</v>
      </c>
      <c r="D2126" s="564">
        <f t="shared" ca="1" si="202"/>
        <v>20</v>
      </c>
      <c r="E2126" s="564">
        <f t="shared" ca="1" si="200"/>
        <v>0</v>
      </c>
      <c r="F2126" s="564">
        <f t="shared" ca="1" si="203"/>
        <v>1</v>
      </c>
      <c r="G2126" s="564">
        <f t="shared" ca="1" si="201"/>
        <v>-2.5934941901487529</v>
      </c>
      <c r="H2126" s="564">
        <v>1</v>
      </c>
      <c r="I2126" s="564">
        <v>1</v>
      </c>
      <c r="J2126" s="564">
        <v>1</v>
      </c>
      <c r="K2126" s="564">
        <v>1</v>
      </c>
      <c r="L2126" s="564">
        <v>1</v>
      </c>
      <c r="M2126" s="564">
        <v>1</v>
      </c>
      <c r="N2126" s="564">
        <v>1</v>
      </c>
      <c r="O2126" s="564">
        <v>1</v>
      </c>
      <c r="P2126" s="564">
        <v>1</v>
      </c>
      <c r="Q2126" s="564">
        <v>1</v>
      </c>
      <c r="R2126" s="564">
        <v>1</v>
      </c>
      <c r="S2126" s="564">
        <v>1</v>
      </c>
      <c r="T2126" s="564">
        <v>1</v>
      </c>
      <c r="U2126" s="564">
        <v>1</v>
      </c>
      <c r="V2126" s="564">
        <v>1</v>
      </c>
      <c r="W2126" s="564">
        <v>1</v>
      </c>
      <c r="X2126" s="564">
        <v>1</v>
      </c>
      <c r="Y2126" s="564">
        <v>1</v>
      </c>
      <c r="Z2126" s="564">
        <v>1</v>
      </c>
      <c r="AA2126" s="564">
        <v>1</v>
      </c>
      <c r="AB2126" s="564">
        <v>1</v>
      </c>
      <c r="AC2126" s="564">
        <v>1</v>
      </c>
      <c r="AD2126" s="564">
        <v>1</v>
      </c>
      <c r="AE2126" s="564">
        <v>1</v>
      </c>
      <c r="AF2126" s="564">
        <v>1</v>
      </c>
      <c r="AG2126" s="564">
        <v>1</v>
      </c>
      <c r="AH2126" s="564">
        <v>1</v>
      </c>
      <c r="AI2126" s="564">
        <v>1</v>
      </c>
      <c r="AJ2126" s="564">
        <v>1</v>
      </c>
      <c r="AK2126" s="564">
        <v>1</v>
      </c>
    </row>
    <row r="2127" spans="1:37">
      <c r="A2127">
        <v>2123</v>
      </c>
      <c r="B2127" s="564">
        <f t="shared" ca="1" si="204"/>
        <v>20</v>
      </c>
      <c r="C2127" s="564">
        <f t="shared" ca="1" si="199"/>
        <v>400</v>
      </c>
      <c r="D2127" s="564">
        <f t="shared" ca="1" si="202"/>
        <v>20</v>
      </c>
      <c r="E2127" s="564">
        <f t="shared" ca="1" si="200"/>
        <v>0</v>
      </c>
      <c r="F2127" s="564">
        <f t="shared" ca="1" si="203"/>
        <v>1</v>
      </c>
      <c r="G2127" s="564">
        <f t="shared" ca="1" si="201"/>
        <v>-5.8074830005955942</v>
      </c>
      <c r="H2127" s="564">
        <v>1</v>
      </c>
      <c r="I2127" s="564">
        <v>1</v>
      </c>
      <c r="J2127" s="564">
        <v>1</v>
      </c>
      <c r="K2127" s="564">
        <v>1</v>
      </c>
      <c r="L2127" s="564">
        <v>1</v>
      </c>
      <c r="M2127" s="564">
        <v>1</v>
      </c>
      <c r="N2127" s="564">
        <v>1</v>
      </c>
      <c r="O2127" s="564">
        <v>1</v>
      </c>
      <c r="P2127" s="564">
        <v>1</v>
      </c>
      <c r="Q2127" s="564">
        <v>1</v>
      </c>
      <c r="R2127" s="564">
        <v>1</v>
      </c>
      <c r="S2127" s="564">
        <v>1</v>
      </c>
      <c r="T2127" s="564">
        <v>1</v>
      </c>
      <c r="U2127" s="564">
        <v>1</v>
      </c>
      <c r="V2127" s="564">
        <v>1</v>
      </c>
      <c r="W2127" s="564">
        <v>1</v>
      </c>
      <c r="X2127" s="564">
        <v>1</v>
      </c>
      <c r="Y2127" s="564">
        <v>1</v>
      </c>
      <c r="Z2127" s="564">
        <v>1</v>
      </c>
      <c r="AA2127" s="564">
        <v>1</v>
      </c>
      <c r="AB2127" s="564">
        <v>1</v>
      </c>
      <c r="AC2127" s="564">
        <v>1</v>
      </c>
      <c r="AD2127" s="564">
        <v>1</v>
      </c>
      <c r="AE2127" s="564">
        <v>1</v>
      </c>
      <c r="AF2127" s="564">
        <v>1</v>
      </c>
      <c r="AG2127" s="564">
        <v>1</v>
      </c>
      <c r="AH2127" s="564">
        <v>1</v>
      </c>
      <c r="AI2127" s="564">
        <v>1</v>
      </c>
      <c r="AJ2127" s="564">
        <v>1</v>
      </c>
      <c r="AK2127" s="564">
        <v>1</v>
      </c>
    </row>
    <row r="2128" spans="1:37">
      <c r="A2128">
        <v>2124</v>
      </c>
      <c r="B2128" s="564">
        <f t="shared" ca="1" si="204"/>
        <v>3</v>
      </c>
      <c r="C2128" s="564">
        <f t="shared" ca="1" si="199"/>
        <v>9</v>
      </c>
      <c r="D2128" s="564">
        <f t="shared" ca="1" si="202"/>
        <v>3</v>
      </c>
      <c r="E2128" s="564">
        <f t="shared" ca="1" si="200"/>
        <v>2.5499999999999998</v>
      </c>
      <c r="F2128" s="564">
        <f t="shared" ca="1" si="203"/>
        <v>0.73157894736842111</v>
      </c>
      <c r="G2128" s="564">
        <f t="shared" ca="1" si="201"/>
        <v>1.5156663012243849</v>
      </c>
      <c r="H2128" s="564">
        <v>0</v>
      </c>
      <c r="I2128" s="564">
        <v>0</v>
      </c>
      <c r="J2128" s="564">
        <v>0</v>
      </c>
      <c r="K2128" s="564">
        <v>0</v>
      </c>
      <c r="L2128" s="564">
        <v>0</v>
      </c>
      <c r="M2128" s="564">
        <v>0</v>
      </c>
      <c r="N2128" s="564">
        <v>0</v>
      </c>
      <c r="O2128" s="564">
        <v>1</v>
      </c>
      <c r="P2128" s="564">
        <v>0</v>
      </c>
      <c r="Q2128" s="564">
        <v>0</v>
      </c>
      <c r="R2128" s="564">
        <v>1</v>
      </c>
      <c r="S2128" s="564">
        <v>0</v>
      </c>
      <c r="T2128" s="564">
        <v>0</v>
      </c>
      <c r="U2128" s="564">
        <v>0</v>
      </c>
      <c r="V2128" s="564">
        <v>0</v>
      </c>
      <c r="W2128" s="564">
        <v>0</v>
      </c>
      <c r="X2128" s="564">
        <v>0</v>
      </c>
      <c r="Y2128" s="564">
        <v>1</v>
      </c>
      <c r="Z2128" s="564">
        <v>0</v>
      </c>
      <c r="AA2128" s="564">
        <v>0</v>
      </c>
      <c r="AB2128" s="564">
        <v>0</v>
      </c>
      <c r="AC2128" s="564">
        <v>0</v>
      </c>
      <c r="AD2128" s="564">
        <v>0</v>
      </c>
      <c r="AE2128" s="564">
        <v>1</v>
      </c>
      <c r="AF2128" s="564">
        <v>0</v>
      </c>
      <c r="AG2128" s="564">
        <v>0</v>
      </c>
      <c r="AH2128" s="564">
        <v>0</v>
      </c>
      <c r="AI2128" s="564">
        <v>0</v>
      </c>
      <c r="AJ2128" s="564">
        <v>1</v>
      </c>
      <c r="AK2128" s="564">
        <v>0</v>
      </c>
    </row>
    <row r="2129" spans="1:37">
      <c r="A2129">
        <v>2125</v>
      </c>
      <c r="B2129" s="564">
        <f t="shared" ca="1" si="204"/>
        <v>20</v>
      </c>
      <c r="C2129" s="564">
        <f t="shared" ca="1" si="199"/>
        <v>400</v>
      </c>
      <c r="D2129" s="564">
        <f t="shared" ca="1" si="202"/>
        <v>20</v>
      </c>
      <c r="E2129" s="564">
        <f t="shared" ca="1" si="200"/>
        <v>0</v>
      </c>
      <c r="F2129" s="564">
        <f t="shared" ca="1" si="203"/>
        <v>1</v>
      </c>
      <c r="G2129" s="564">
        <f t="shared" ca="1" si="201"/>
        <v>-1.0597277779521073</v>
      </c>
      <c r="H2129" s="564">
        <v>1</v>
      </c>
      <c r="I2129" s="564">
        <v>1</v>
      </c>
      <c r="J2129" s="564">
        <v>1</v>
      </c>
      <c r="K2129" s="564">
        <v>1</v>
      </c>
      <c r="L2129" s="564">
        <v>1</v>
      </c>
      <c r="M2129" s="564">
        <v>1</v>
      </c>
      <c r="N2129" s="564">
        <v>1</v>
      </c>
      <c r="O2129" s="564">
        <v>1</v>
      </c>
      <c r="P2129" s="564">
        <v>1</v>
      </c>
      <c r="Q2129" s="564">
        <v>1</v>
      </c>
      <c r="R2129" s="564">
        <v>1</v>
      </c>
      <c r="S2129" s="564">
        <v>1</v>
      </c>
      <c r="T2129" s="564">
        <v>1</v>
      </c>
      <c r="U2129" s="564">
        <v>1</v>
      </c>
      <c r="V2129" s="564">
        <v>1</v>
      </c>
      <c r="W2129" s="564">
        <v>1</v>
      </c>
      <c r="X2129" s="564">
        <v>1</v>
      </c>
      <c r="Y2129" s="564">
        <v>1</v>
      </c>
      <c r="Z2129" s="564">
        <v>1</v>
      </c>
      <c r="AA2129" s="564">
        <v>1</v>
      </c>
      <c r="AB2129" s="564">
        <v>1</v>
      </c>
      <c r="AC2129" s="564">
        <v>1</v>
      </c>
      <c r="AD2129" s="564">
        <v>1</v>
      </c>
      <c r="AE2129" s="564">
        <v>1</v>
      </c>
      <c r="AF2129" s="564">
        <v>1</v>
      </c>
      <c r="AG2129" s="564">
        <v>1</v>
      </c>
      <c r="AH2129" s="564">
        <v>1</v>
      </c>
      <c r="AI2129" s="564">
        <v>1</v>
      </c>
      <c r="AJ2129" s="564">
        <v>1</v>
      </c>
      <c r="AK2129" s="564">
        <v>1</v>
      </c>
    </row>
    <row r="2130" spans="1:37">
      <c r="A2130">
        <v>2126</v>
      </c>
      <c r="B2130" s="564">
        <f t="shared" ca="1" si="204"/>
        <v>0</v>
      </c>
      <c r="C2130" s="564">
        <f t="shared" ca="1" si="199"/>
        <v>0</v>
      </c>
      <c r="D2130" s="564">
        <f t="shared" ca="1" si="202"/>
        <v>0</v>
      </c>
      <c r="E2130" s="564">
        <f t="shared" ca="1" si="200"/>
        <v>0</v>
      </c>
      <c r="F2130" s="564">
        <f t="shared" ca="1" si="203"/>
        <v>1</v>
      </c>
      <c r="G2130" s="564">
        <f t="shared" ca="1" si="201"/>
        <v>-1.6296760793660963</v>
      </c>
      <c r="H2130" s="564">
        <v>0</v>
      </c>
      <c r="I2130" s="564">
        <v>0</v>
      </c>
      <c r="J2130" s="564">
        <v>0</v>
      </c>
      <c r="K2130" s="564">
        <v>0</v>
      </c>
      <c r="L2130" s="564">
        <v>0</v>
      </c>
      <c r="M2130" s="564">
        <v>0</v>
      </c>
      <c r="N2130" s="564">
        <v>0</v>
      </c>
      <c r="O2130" s="564">
        <v>0</v>
      </c>
      <c r="P2130" s="564">
        <v>0</v>
      </c>
      <c r="Q2130" s="564">
        <v>0</v>
      </c>
      <c r="R2130" s="564">
        <v>0</v>
      </c>
      <c r="S2130" s="564">
        <v>0</v>
      </c>
      <c r="T2130" s="564">
        <v>0</v>
      </c>
      <c r="U2130" s="564">
        <v>0</v>
      </c>
      <c r="V2130" s="564">
        <v>0</v>
      </c>
      <c r="W2130" s="564">
        <v>0</v>
      </c>
      <c r="X2130" s="564">
        <v>0</v>
      </c>
      <c r="Y2130" s="564">
        <v>0</v>
      </c>
      <c r="Z2130" s="564">
        <v>0</v>
      </c>
      <c r="AA2130" s="564">
        <v>0</v>
      </c>
      <c r="AB2130" s="564">
        <v>0</v>
      </c>
      <c r="AC2130" s="564">
        <v>0</v>
      </c>
      <c r="AD2130" s="564">
        <v>0</v>
      </c>
      <c r="AE2130" s="564">
        <v>0</v>
      </c>
      <c r="AF2130" s="564">
        <v>0</v>
      </c>
      <c r="AG2130" s="564">
        <v>0</v>
      </c>
      <c r="AH2130" s="564">
        <v>0</v>
      </c>
      <c r="AI2130" s="564">
        <v>0</v>
      </c>
      <c r="AJ2130" s="564">
        <v>0</v>
      </c>
      <c r="AK2130" s="564">
        <v>0</v>
      </c>
    </row>
    <row r="2131" spans="1:37">
      <c r="A2131">
        <v>2127</v>
      </c>
      <c r="B2131" s="564">
        <f t="shared" ca="1" si="204"/>
        <v>20</v>
      </c>
      <c r="C2131" s="564">
        <f t="shared" ca="1" si="199"/>
        <v>400</v>
      </c>
      <c r="D2131" s="564">
        <f t="shared" ca="1" si="202"/>
        <v>20</v>
      </c>
      <c r="E2131" s="564">
        <f t="shared" ca="1" si="200"/>
        <v>0</v>
      </c>
      <c r="F2131" s="564">
        <f t="shared" ca="1" si="203"/>
        <v>1</v>
      </c>
      <c r="G2131" s="564">
        <f t="shared" ca="1" si="201"/>
        <v>1.9796485081780266</v>
      </c>
      <c r="H2131" s="564">
        <v>1</v>
      </c>
      <c r="I2131" s="564">
        <v>1</v>
      </c>
      <c r="J2131" s="564">
        <v>1</v>
      </c>
      <c r="K2131" s="564">
        <v>1</v>
      </c>
      <c r="L2131" s="564">
        <v>1</v>
      </c>
      <c r="M2131" s="564">
        <v>1</v>
      </c>
      <c r="N2131" s="564">
        <v>1</v>
      </c>
      <c r="O2131" s="564">
        <v>1</v>
      </c>
      <c r="P2131" s="564">
        <v>1</v>
      </c>
      <c r="Q2131" s="564">
        <v>1</v>
      </c>
      <c r="R2131" s="564">
        <v>1</v>
      </c>
      <c r="S2131" s="564">
        <v>1</v>
      </c>
      <c r="T2131" s="564">
        <v>1</v>
      </c>
      <c r="U2131" s="564">
        <v>1</v>
      </c>
      <c r="V2131" s="564">
        <v>1</v>
      </c>
      <c r="W2131" s="564">
        <v>1</v>
      </c>
      <c r="X2131" s="564">
        <v>1</v>
      </c>
      <c r="Y2131" s="564">
        <v>1</v>
      </c>
      <c r="Z2131" s="564">
        <v>1</v>
      </c>
      <c r="AA2131" s="564">
        <v>1</v>
      </c>
      <c r="AB2131" s="564">
        <v>1</v>
      </c>
      <c r="AC2131" s="564">
        <v>1</v>
      </c>
      <c r="AD2131" s="564">
        <v>1</v>
      </c>
      <c r="AE2131" s="564">
        <v>1</v>
      </c>
      <c r="AF2131" s="564">
        <v>1</v>
      </c>
      <c r="AG2131" s="564">
        <v>1</v>
      </c>
      <c r="AH2131" s="564">
        <v>1</v>
      </c>
      <c r="AI2131" s="564">
        <v>1</v>
      </c>
      <c r="AJ2131" s="564">
        <v>1</v>
      </c>
      <c r="AK2131" s="564">
        <v>1</v>
      </c>
    </row>
    <row r="2132" spans="1:37">
      <c r="A2132">
        <v>2128</v>
      </c>
      <c r="B2132" s="564">
        <f t="shared" ca="1" si="204"/>
        <v>0</v>
      </c>
      <c r="C2132" s="564">
        <f t="shared" ca="1" si="199"/>
        <v>0</v>
      </c>
      <c r="D2132" s="564">
        <f t="shared" ca="1" si="202"/>
        <v>0</v>
      </c>
      <c r="E2132" s="564">
        <f t="shared" ca="1" si="200"/>
        <v>0</v>
      </c>
      <c r="F2132" s="564">
        <f t="shared" ca="1" si="203"/>
        <v>1</v>
      </c>
      <c r="G2132" s="564">
        <f t="shared" ca="1" si="201"/>
        <v>3.9742173136670509</v>
      </c>
      <c r="H2132" s="564">
        <v>0</v>
      </c>
      <c r="I2132" s="564">
        <v>0</v>
      </c>
      <c r="J2132" s="564">
        <v>0</v>
      </c>
      <c r="K2132" s="564">
        <v>0</v>
      </c>
      <c r="L2132" s="564">
        <v>0</v>
      </c>
      <c r="M2132" s="564">
        <v>0</v>
      </c>
      <c r="N2132" s="564">
        <v>0</v>
      </c>
      <c r="O2132" s="564">
        <v>0</v>
      </c>
      <c r="P2132" s="564">
        <v>0</v>
      </c>
      <c r="Q2132" s="564">
        <v>0</v>
      </c>
      <c r="R2132" s="564">
        <v>0</v>
      </c>
      <c r="S2132" s="564">
        <v>0</v>
      </c>
      <c r="T2132" s="564">
        <v>0</v>
      </c>
      <c r="U2132" s="564">
        <v>0</v>
      </c>
      <c r="V2132" s="564">
        <v>0</v>
      </c>
      <c r="W2132" s="564">
        <v>0</v>
      </c>
      <c r="X2132" s="564">
        <v>0</v>
      </c>
      <c r="Y2132" s="564">
        <v>0</v>
      </c>
      <c r="Z2132" s="564">
        <v>0</v>
      </c>
      <c r="AA2132" s="564">
        <v>0</v>
      </c>
      <c r="AB2132" s="564">
        <v>0</v>
      </c>
      <c r="AC2132" s="564">
        <v>0</v>
      </c>
      <c r="AD2132" s="564">
        <v>0</v>
      </c>
      <c r="AE2132" s="564">
        <v>0</v>
      </c>
      <c r="AF2132" s="564">
        <v>0</v>
      </c>
      <c r="AG2132" s="564">
        <v>0</v>
      </c>
      <c r="AH2132" s="564">
        <v>0</v>
      </c>
      <c r="AI2132" s="564">
        <v>0</v>
      </c>
      <c r="AJ2132" s="564">
        <v>0</v>
      </c>
      <c r="AK2132" s="564">
        <v>0</v>
      </c>
    </row>
    <row r="2133" spans="1:37">
      <c r="A2133">
        <v>2129</v>
      </c>
      <c r="B2133" s="564">
        <f t="shared" ca="1" si="204"/>
        <v>20</v>
      </c>
      <c r="C2133" s="564">
        <f t="shared" ca="1" si="199"/>
        <v>400</v>
      </c>
      <c r="D2133" s="564">
        <f t="shared" ca="1" si="202"/>
        <v>20</v>
      </c>
      <c r="E2133" s="564">
        <f t="shared" ca="1" si="200"/>
        <v>0</v>
      </c>
      <c r="F2133" s="564">
        <f t="shared" ca="1" si="203"/>
        <v>1</v>
      </c>
      <c r="G2133" s="564">
        <f t="shared" ca="1" si="201"/>
        <v>4.9172453784305432</v>
      </c>
      <c r="H2133" s="564">
        <v>1</v>
      </c>
      <c r="I2133" s="564">
        <v>1</v>
      </c>
      <c r="J2133" s="564">
        <v>1</v>
      </c>
      <c r="K2133" s="564">
        <v>1</v>
      </c>
      <c r="L2133" s="564">
        <v>1</v>
      </c>
      <c r="M2133" s="564">
        <v>1</v>
      </c>
      <c r="N2133" s="564">
        <v>1</v>
      </c>
      <c r="O2133" s="564">
        <v>1</v>
      </c>
      <c r="P2133" s="564">
        <v>1</v>
      </c>
      <c r="Q2133" s="564">
        <v>1</v>
      </c>
      <c r="R2133" s="564">
        <v>1</v>
      </c>
      <c r="S2133" s="564">
        <v>1</v>
      </c>
      <c r="T2133" s="564">
        <v>1</v>
      </c>
      <c r="U2133" s="564">
        <v>1</v>
      </c>
      <c r="V2133" s="564">
        <v>1</v>
      </c>
      <c r="W2133" s="564">
        <v>1</v>
      </c>
      <c r="X2133" s="564">
        <v>1</v>
      </c>
      <c r="Y2133" s="564">
        <v>1</v>
      </c>
      <c r="Z2133" s="564">
        <v>1</v>
      </c>
      <c r="AA2133" s="564">
        <v>1</v>
      </c>
      <c r="AB2133" s="564">
        <v>1</v>
      </c>
      <c r="AC2133" s="564">
        <v>1</v>
      </c>
      <c r="AD2133" s="564">
        <v>1</v>
      </c>
      <c r="AE2133" s="564">
        <v>1</v>
      </c>
      <c r="AF2133" s="564">
        <v>1</v>
      </c>
      <c r="AG2133" s="564">
        <v>1</v>
      </c>
      <c r="AH2133" s="564">
        <v>1</v>
      </c>
      <c r="AI2133" s="564">
        <v>1</v>
      </c>
      <c r="AJ2133" s="564">
        <v>1</v>
      </c>
      <c r="AK2133" s="564">
        <v>1</v>
      </c>
    </row>
    <row r="2134" spans="1:37">
      <c r="A2134">
        <v>2130</v>
      </c>
      <c r="B2134" s="564">
        <f t="shared" ca="1" si="204"/>
        <v>0</v>
      </c>
      <c r="C2134" s="564">
        <f t="shared" ca="1" si="199"/>
        <v>0</v>
      </c>
      <c r="D2134" s="564">
        <f t="shared" ca="1" si="202"/>
        <v>0</v>
      </c>
      <c r="E2134" s="564">
        <f t="shared" ca="1" si="200"/>
        <v>0</v>
      </c>
      <c r="F2134" s="564">
        <f t="shared" ca="1" si="203"/>
        <v>1</v>
      </c>
      <c r="G2134" s="564">
        <f t="shared" ca="1" si="201"/>
        <v>8.182177754155747</v>
      </c>
      <c r="H2134" s="564">
        <v>0</v>
      </c>
      <c r="I2134" s="564">
        <v>0</v>
      </c>
      <c r="J2134" s="564">
        <v>0</v>
      </c>
      <c r="K2134" s="564">
        <v>0</v>
      </c>
      <c r="L2134" s="564">
        <v>0</v>
      </c>
      <c r="M2134" s="564">
        <v>0</v>
      </c>
      <c r="N2134" s="564">
        <v>0</v>
      </c>
      <c r="O2134" s="564">
        <v>0</v>
      </c>
      <c r="P2134" s="564">
        <v>0</v>
      </c>
      <c r="Q2134" s="564">
        <v>0</v>
      </c>
      <c r="R2134" s="564">
        <v>0</v>
      </c>
      <c r="S2134" s="564">
        <v>0</v>
      </c>
      <c r="T2134" s="564">
        <v>0</v>
      </c>
      <c r="U2134" s="564">
        <v>0</v>
      </c>
      <c r="V2134" s="564">
        <v>0</v>
      </c>
      <c r="W2134" s="564">
        <v>0</v>
      </c>
      <c r="X2134" s="564">
        <v>0</v>
      </c>
      <c r="Y2134" s="564">
        <v>0</v>
      </c>
      <c r="Z2134" s="564">
        <v>0</v>
      </c>
      <c r="AA2134" s="564">
        <v>0</v>
      </c>
      <c r="AB2134" s="564">
        <v>0</v>
      </c>
      <c r="AC2134" s="564">
        <v>0</v>
      </c>
      <c r="AD2134" s="564">
        <v>0</v>
      </c>
      <c r="AE2134" s="564">
        <v>0</v>
      </c>
      <c r="AF2134" s="564">
        <v>0</v>
      </c>
      <c r="AG2134" s="564">
        <v>0</v>
      </c>
      <c r="AH2134" s="564">
        <v>0</v>
      </c>
      <c r="AI2134" s="564">
        <v>0</v>
      </c>
      <c r="AJ2134" s="564">
        <v>0</v>
      </c>
      <c r="AK2134" s="564">
        <v>0</v>
      </c>
    </row>
    <row r="2135" spans="1:37">
      <c r="A2135">
        <v>2131</v>
      </c>
      <c r="B2135" s="564">
        <f t="shared" ca="1" si="204"/>
        <v>20</v>
      </c>
      <c r="C2135" s="564">
        <f t="shared" ca="1" si="199"/>
        <v>400</v>
      </c>
      <c r="D2135" s="564">
        <f t="shared" ca="1" si="202"/>
        <v>20</v>
      </c>
      <c r="E2135" s="564">
        <f t="shared" ca="1" si="200"/>
        <v>0</v>
      </c>
      <c r="F2135" s="564">
        <f t="shared" ca="1" si="203"/>
        <v>1</v>
      </c>
      <c r="G2135" s="564">
        <f t="shared" ca="1" si="201"/>
        <v>5.2577466741688248</v>
      </c>
      <c r="H2135" s="564">
        <v>1</v>
      </c>
      <c r="I2135" s="564">
        <v>1</v>
      </c>
      <c r="J2135" s="564">
        <v>1</v>
      </c>
      <c r="K2135" s="564">
        <v>1</v>
      </c>
      <c r="L2135" s="564">
        <v>1</v>
      </c>
      <c r="M2135" s="564">
        <v>1</v>
      </c>
      <c r="N2135" s="564">
        <v>1</v>
      </c>
      <c r="O2135" s="564">
        <v>1</v>
      </c>
      <c r="P2135" s="564">
        <v>1</v>
      </c>
      <c r="Q2135" s="564">
        <v>1</v>
      </c>
      <c r="R2135" s="564">
        <v>1</v>
      </c>
      <c r="S2135" s="564">
        <v>1</v>
      </c>
      <c r="T2135" s="564">
        <v>1</v>
      </c>
      <c r="U2135" s="564">
        <v>1</v>
      </c>
      <c r="V2135" s="564">
        <v>1</v>
      </c>
      <c r="W2135" s="564">
        <v>1</v>
      </c>
      <c r="X2135" s="564">
        <v>1</v>
      </c>
      <c r="Y2135" s="564">
        <v>1</v>
      </c>
      <c r="Z2135" s="564">
        <v>1</v>
      </c>
      <c r="AA2135" s="564">
        <v>1</v>
      </c>
      <c r="AB2135" s="564">
        <v>1</v>
      </c>
      <c r="AC2135" s="564">
        <v>1</v>
      </c>
      <c r="AD2135" s="564">
        <v>1</v>
      </c>
      <c r="AE2135" s="564">
        <v>1</v>
      </c>
      <c r="AF2135" s="564">
        <v>1</v>
      </c>
      <c r="AG2135" s="564">
        <v>1</v>
      </c>
      <c r="AH2135" s="564">
        <v>1</v>
      </c>
      <c r="AI2135" s="564">
        <v>1</v>
      </c>
      <c r="AJ2135" s="564">
        <v>1</v>
      </c>
      <c r="AK2135" s="564">
        <v>1</v>
      </c>
    </row>
    <row r="2136" spans="1:37">
      <c r="A2136">
        <v>2132</v>
      </c>
      <c r="B2136" s="564">
        <f t="shared" ca="1" si="204"/>
        <v>0</v>
      </c>
      <c r="C2136" s="564">
        <f t="shared" ca="1" si="199"/>
        <v>0</v>
      </c>
      <c r="D2136" s="564">
        <f t="shared" ca="1" si="202"/>
        <v>0</v>
      </c>
      <c r="E2136" s="564">
        <f t="shared" ca="1" si="200"/>
        <v>0</v>
      </c>
      <c r="F2136" s="564">
        <f t="shared" ca="1" si="203"/>
        <v>1</v>
      </c>
      <c r="G2136" s="564">
        <f t="shared" ca="1" si="201"/>
        <v>-1.094870242142544</v>
      </c>
      <c r="H2136" s="564">
        <v>0</v>
      </c>
      <c r="I2136" s="564">
        <v>0</v>
      </c>
      <c r="J2136" s="564">
        <v>0</v>
      </c>
      <c r="K2136" s="564">
        <v>0</v>
      </c>
      <c r="L2136" s="564">
        <v>0</v>
      </c>
      <c r="M2136" s="564">
        <v>0</v>
      </c>
      <c r="N2136" s="564">
        <v>0</v>
      </c>
      <c r="O2136" s="564">
        <v>0</v>
      </c>
      <c r="P2136" s="564">
        <v>0</v>
      </c>
      <c r="Q2136" s="564">
        <v>0</v>
      </c>
      <c r="R2136" s="564">
        <v>0</v>
      </c>
      <c r="S2136" s="564">
        <v>0</v>
      </c>
      <c r="T2136" s="564">
        <v>0</v>
      </c>
      <c r="U2136" s="564">
        <v>0</v>
      </c>
      <c r="V2136" s="564">
        <v>0</v>
      </c>
      <c r="W2136" s="564">
        <v>0</v>
      </c>
      <c r="X2136" s="564">
        <v>0</v>
      </c>
      <c r="Y2136" s="564">
        <v>0</v>
      </c>
      <c r="Z2136" s="564">
        <v>0</v>
      </c>
      <c r="AA2136" s="564">
        <v>0</v>
      </c>
      <c r="AB2136" s="564">
        <v>0</v>
      </c>
      <c r="AC2136" s="564">
        <v>0</v>
      </c>
      <c r="AD2136" s="564">
        <v>0</v>
      </c>
      <c r="AE2136" s="564">
        <v>0</v>
      </c>
      <c r="AF2136" s="564">
        <v>0</v>
      </c>
      <c r="AG2136" s="564">
        <v>0</v>
      </c>
      <c r="AH2136" s="564">
        <v>0</v>
      </c>
      <c r="AI2136" s="564">
        <v>0</v>
      </c>
      <c r="AJ2136" s="564">
        <v>0</v>
      </c>
      <c r="AK2136" s="564">
        <v>0</v>
      </c>
    </row>
    <row r="2137" spans="1:37">
      <c r="A2137">
        <v>2133</v>
      </c>
      <c r="B2137" s="564">
        <f t="shared" ca="1" si="204"/>
        <v>20</v>
      </c>
      <c r="C2137" s="564">
        <f t="shared" ca="1" si="199"/>
        <v>400</v>
      </c>
      <c r="D2137" s="564">
        <f t="shared" ca="1" si="202"/>
        <v>20</v>
      </c>
      <c r="E2137" s="564">
        <f t="shared" ca="1" si="200"/>
        <v>0</v>
      </c>
      <c r="F2137" s="564">
        <f t="shared" ca="1" si="203"/>
        <v>1</v>
      </c>
      <c r="G2137" s="564">
        <f t="shared" ca="1" si="201"/>
        <v>-2.8383955709199604E-2</v>
      </c>
      <c r="H2137" s="564">
        <v>1</v>
      </c>
      <c r="I2137" s="564">
        <v>1</v>
      </c>
      <c r="J2137" s="564">
        <v>1</v>
      </c>
      <c r="K2137" s="564">
        <v>1</v>
      </c>
      <c r="L2137" s="564">
        <v>1</v>
      </c>
      <c r="M2137" s="564">
        <v>1</v>
      </c>
      <c r="N2137" s="564">
        <v>1</v>
      </c>
      <c r="O2137" s="564">
        <v>1</v>
      </c>
      <c r="P2137" s="564">
        <v>1</v>
      </c>
      <c r="Q2137" s="564">
        <v>1</v>
      </c>
      <c r="R2137" s="564">
        <v>1</v>
      </c>
      <c r="S2137" s="564">
        <v>1</v>
      </c>
      <c r="T2137" s="564">
        <v>1</v>
      </c>
      <c r="U2137" s="564">
        <v>1</v>
      </c>
      <c r="V2137" s="564">
        <v>1</v>
      </c>
      <c r="W2137" s="564">
        <v>1</v>
      </c>
      <c r="X2137" s="564">
        <v>1</v>
      </c>
      <c r="Y2137" s="564">
        <v>1</v>
      </c>
      <c r="Z2137" s="564">
        <v>1</v>
      </c>
      <c r="AA2137" s="564">
        <v>1</v>
      </c>
      <c r="AB2137" s="564">
        <v>1</v>
      </c>
      <c r="AC2137" s="564">
        <v>1</v>
      </c>
      <c r="AD2137" s="564">
        <v>1</v>
      </c>
      <c r="AE2137" s="564">
        <v>1</v>
      </c>
      <c r="AF2137" s="564">
        <v>1</v>
      </c>
      <c r="AG2137" s="564">
        <v>1</v>
      </c>
      <c r="AH2137" s="564">
        <v>1</v>
      </c>
      <c r="AI2137" s="564">
        <v>1</v>
      </c>
      <c r="AJ2137" s="564">
        <v>1</v>
      </c>
      <c r="AK2137" s="564">
        <v>1</v>
      </c>
    </row>
    <row r="2138" spans="1:37">
      <c r="A2138">
        <v>2134</v>
      </c>
      <c r="B2138" s="564">
        <f t="shared" ca="1" si="204"/>
        <v>0</v>
      </c>
      <c r="C2138" s="564">
        <f t="shared" ca="1" si="199"/>
        <v>0</v>
      </c>
      <c r="D2138" s="564">
        <f t="shared" ca="1" si="202"/>
        <v>0</v>
      </c>
      <c r="E2138" s="564">
        <f t="shared" ca="1" si="200"/>
        <v>0</v>
      </c>
      <c r="F2138" s="564">
        <f t="shared" ca="1" si="203"/>
        <v>1</v>
      </c>
      <c r="G2138" s="564">
        <f t="shared" ca="1" si="201"/>
        <v>-3.0836631441771112</v>
      </c>
      <c r="H2138" s="564">
        <v>0</v>
      </c>
      <c r="I2138" s="564">
        <v>0</v>
      </c>
      <c r="J2138" s="564">
        <v>0</v>
      </c>
      <c r="K2138" s="564">
        <v>0</v>
      </c>
      <c r="L2138" s="564">
        <v>0</v>
      </c>
      <c r="M2138" s="564">
        <v>0</v>
      </c>
      <c r="N2138" s="564">
        <v>0</v>
      </c>
      <c r="O2138" s="564">
        <v>0</v>
      </c>
      <c r="P2138" s="564">
        <v>0</v>
      </c>
      <c r="Q2138" s="564">
        <v>0</v>
      </c>
      <c r="R2138" s="564">
        <v>0</v>
      </c>
      <c r="S2138" s="564">
        <v>0</v>
      </c>
      <c r="T2138" s="564">
        <v>0</v>
      </c>
      <c r="U2138" s="564">
        <v>0</v>
      </c>
      <c r="V2138" s="564">
        <v>0</v>
      </c>
      <c r="W2138" s="564">
        <v>0</v>
      </c>
      <c r="X2138" s="564">
        <v>0</v>
      </c>
      <c r="Y2138" s="564">
        <v>0</v>
      </c>
      <c r="Z2138" s="564">
        <v>0</v>
      </c>
      <c r="AA2138" s="564">
        <v>0</v>
      </c>
      <c r="AB2138" s="564">
        <v>0</v>
      </c>
      <c r="AC2138" s="564">
        <v>0</v>
      </c>
      <c r="AD2138" s="564">
        <v>0</v>
      </c>
      <c r="AE2138" s="564">
        <v>0</v>
      </c>
      <c r="AF2138" s="564">
        <v>0</v>
      </c>
      <c r="AG2138" s="564">
        <v>0</v>
      </c>
      <c r="AH2138" s="564">
        <v>0</v>
      </c>
      <c r="AI2138" s="564">
        <v>0</v>
      </c>
      <c r="AJ2138" s="564">
        <v>0</v>
      </c>
      <c r="AK2138" s="564">
        <v>0</v>
      </c>
    </row>
    <row r="2139" spans="1:37">
      <c r="A2139">
        <v>2135</v>
      </c>
      <c r="B2139" s="564">
        <f t="shared" ca="1" si="204"/>
        <v>0</v>
      </c>
      <c r="C2139" s="564">
        <f t="shared" ca="1" si="199"/>
        <v>0</v>
      </c>
      <c r="D2139" s="564">
        <f t="shared" ca="1" si="202"/>
        <v>0</v>
      </c>
      <c r="E2139" s="564">
        <f t="shared" ca="1" si="200"/>
        <v>0</v>
      </c>
      <c r="F2139" s="564">
        <f t="shared" ca="1" si="203"/>
        <v>1</v>
      </c>
      <c r="G2139" s="564">
        <f t="shared" ca="1" si="201"/>
        <v>1.926099360326456</v>
      </c>
      <c r="H2139" s="564">
        <v>0</v>
      </c>
      <c r="I2139" s="564">
        <v>0</v>
      </c>
      <c r="J2139" s="564">
        <v>0</v>
      </c>
      <c r="K2139" s="564">
        <v>0</v>
      </c>
      <c r="L2139" s="564">
        <v>0</v>
      </c>
      <c r="M2139" s="564">
        <v>0</v>
      </c>
      <c r="N2139" s="564">
        <v>0</v>
      </c>
      <c r="O2139" s="564">
        <v>0</v>
      </c>
      <c r="P2139" s="564">
        <v>0</v>
      </c>
      <c r="Q2139" s="564">
        <v>0</v>
      </c>
      <c r="R2139" s="564">
        <v>0</v>
      </c>
      <c r="S2139" s="564">
        <v>0</v>
      </c>
      <c r="T2139" s="564">
        <v>0</v>
      </c>
      <c r="U2139" s="564">
        <v>0</v>
      </c>
      <c r="V2139" s="564">
        <v>0</v>
      </c>
      <c r="W2139" s="564">
        <v>0</v>
      </c>
      <c r="X2139" s="564">
        <v>0</v>
      </c>
      <c r="Y2139" s="564">
        <v>0</v>
      </c>
      <c r="Z2139" s="564">
        <v>0</v>
      </c>
      <c r="AA2139" s="564">
        <v>0</v>
      </c>
      <c r="AB2139" s="564">
        <v>0</v>
      </c>
      <c r="AC2139" s="564">
        <v>0</v>
      </c>
      <c r="AD2139" s="564">
        <v>0</v>
      </c>
      <c r="AE2139" s="564">
        <v>0</v>
      </c>
      <c r="AF2139" s="564">
        <v>0</v>
      </c>
      <c r="AG2139" s="564">
        <v>0</v>
      </c>
      <c r="AH2139" s="564">
        <v>0</v>
      </c>
      <c r="AI2139" s="564">
        <v>0</v>
      </c>
      <c r="AJ2139" s="564">
        <v>0</v>
      </c>
      <c r="AK2139" s="564">
        <v>0</v>
      </c>
    </row>
    <row r="2140" spans="1:37">
      <c r="A2140">
        <v>2136</v>
      </c>
      <c r="B2140" s="564">
        <f t="shared" ca="1" si="204"/>
        <v>0</v>
      </c>
      <c r="C2140" s="564">
        <f t="shared" ca="1" si="199"/>
        <v>0</v>
      </c>
      <c r="D2140" s="564">
        <f t="shared" ca="1" si="202"/>
        <v>0</v>
      </c>
      <c r="E2140" s="564">
        <f t="shared" ca="1" si="200"/>
        <v>0</v>
      </c>
      <c r="F2140" s="564">
        <f t="shared" ca="1" si="203"/>
        <v>1</v>
      </c>
      <c r="G2140" s="564">
        <f t="shared" ca="1" si="201"/>
        <v>-3.5629024753322907</v>
      </c>
      <c r="H2140" s="564">
        <v>0</v>
      </c>
      <c r="I2140" s="564">
        <v>0</v>
      </c>
      <c r="J2140" s="564">
        <v>0</v>
      </c>
      <c r="K2140" s="564">
        <v>0</v>
      </c>
      <c r="L2140" s="564">
        <v>0</v>
      </c>
      <c r="M2140" s="564">
        <v>0</v>
      </c>
      <c r="N2140" s="564">
        <v>0</v>
      </c>
      <c r="O2140" s="564">
        <v>0</v>
      </c>
      <c r="P2140" s="564">
        <v>0</v>
      </c>
      <c r="Q2140" s="564">
        <v>0</v>
      </c>
      <c r="R2140" s="564">
        <v>0</v>
      </c>
      <c r="S2140" s="564">
        <v>0</v>
      </c>
      <c r="T2140" s="564">
        <v>0</v>
      </c>
      <c r="U2140" s="564">
        <v>0</v>
      </c>
      <c r="V2140" s="564">
        <v>0</v>
      </c>
      <c r="W2140" s="564">
        <v>0</v>
      </c>
      <c r="X2140" s="564">
        <v>0</v>
      </c>
      <c r="Y2140" s="564">
        <v>0</v>
      </c>
      <c r="Z2140" s="564">
        <v>0</v>
      </c>
      <c r="AA2140" s="564">
        <v>0</v>
      </c>
      <c r="AB2140" s="564">
        <v>0</v>
      </c>
      <c r="AC2140" s="564">
        <v>0</v>
      </c>
      <c r="AD2140" s="564">
        <v>0</v>
      </c>
      <c r="AE2140" s="564">
        <v>0</v>
      </c>
      <c r="AF2140" s="564">
        <v>0</v>
      </c>
      <c r="AG2140" s="564">
        <v>0</v>
      </c>
      <c r="AH2140" s="564">
        <v>0</v>
      </c>
      <c r="AI2140" s="564">
        <v>0</v>
      </c>
      <c r="AJ2140" s="564">
        <v>0</v>
      </c>
      <c r="AK2140" s="564">
        <v>0</v>
      </c>
    </row>
    <row r="2141" spans="1:37">
      <c r="A2141">
        <v>2137</v>
      </c>
      <c r="B2141" s="564">
        <f t="shared" ca="1" si="204"/>
        <v>0</v>
      </c>
      <c r="C2141" s="564">
        <f t="shared" ca="1" si="199"/>
        <v>0</v>
      </c>
      <c r="D2141" s="564">
        <f t="shared" ca="1" si="202"/>
        <v>0</v>
      </c>
      <c r="E2141" s="564">
        <f t="shared" ca="1" si="200"/>
        <v>0</v>
      </c>
      <c r="F2141" s="564">
        <f t="shared" ca="1" si="203"/>
        <v>1</v>
      </c>
      <c r="G2141" s="564">
        <f t="shared" ca="1" si="201"/>
        <v>-1.2747377653408867</v>
      </c>
      <c r="H2141" s="564">
        <v>0</v>
      </c>
      <c r="I2141" s="564">
        <v>0</v>
      </c>
      <c r="J2141" s="564">
        <v>0</v>
      </c>
      <c r="K2141" s="564">
        <v>0</v>
      </c>
      <c r="L2141" s="564">
        <v>0</v>
      </c>
      <c r="M2141" s="564">
        <v>0</v>
      </c>
      <c r="N2141" s="564">
        <v>0</v>
      </c>
      <c r="O2141" s="564">
        <v>0</v>
      </c>
      <c r="P2141" s="564">
        <v>0</v>
      </c>
      <c r="Q2141" s="564">
        <v>0</v>
      </c>
      <c r="R2141" s="564">
        <v>0</v>
      </c>
      <c r="S2141" s="564">
        <v>0</v>
      </c>
      <c r="T2141" s="564">
        <v>0</v>
      </c>
      <c r="U2141" s="564">
        <v>0</v>
      </c>
      <c r="V2141" s="564">
        <v>0</v>
      </c>
      <c r="W2141" s="564">
        <v>0</v>
      </c>
      <c r="X2141" s="564">
        <v>0</v>
      </c>
      <c r="Y2141" s="564">
        <v>0</v>
      </c>
      <c r="Z2141" s="564">
        <v>0</v>
      </c>
      <c r="AA2141" s="564">
        <v>0</v>
      </c>
      <c r="AB2141" s="564">
        <v>0</v>
      </c>
      <c r="AC2141" s="564">
        <v>0</v>
      </c>
      <c r="AD2141" s="564">
        <v>0</v>
      </c>
      <c r="AE2141" s="564">
        <v>0</v>
      </c>
      <c r="AF2141" s="564">
        <v>0</v>
      </c>
      <c r="AG2141" s="564">
        <v>0</v>
      </c>
      <c r="AH2141" s="564">
        <v>0</v>
      </c>
      <c r="AI2141" s="564">
        <v>0</v>
      </c>
      <c r="AJ2141" s="564">
        <v>0</v>
      </c>
      <c r="AK2141" s="564">
        <v>0</v>
      </c>
    </row>
    <row r="2142" spans="1:37">
      <c r="A2142">
        <v>2138</v>
      </c>
      <c r="B2142" s="564">
        <f t="shared" ca="1" si="204"/>
        <v>0</v>
      </c>
      <c r="C2142" s="564">
        <f t="shared" ca="1" si="199"/>
        <v>0</v>
      </c>
      <c r="D2142" s="564">
        <f t="shared" ca="1" si="202"/>
        <v>0</v>
      </c>
      <c r="E2142" s="564">
        <f t="shared" ca="1" si="200"/>
        <v>0</v>
      </c>
      <c r="F2142" s="564">
        <f t="shared" ca="1" si="203"/>
        <v>1</v>
      </c>
      <c r="G2142" s="564">
        <f t="shared" ca="1" si="201"/>
        <v>-1.1017096701564411</v>
      </c>
      <c r="H2142" s="564">
        <v>0</v>
      </c>
      <c r="I2142" s="564">
        <v>0</v>
      </c>
      <c r="J2142" s="564">
        <v>0</v>
      </c>
      <c r="K2142" s="564">
        <v>0</v>
      </c>
      <c r="L2142" s="564">
        <v>0</v>
      </c>
      <c r="M2142" s="564">
        <v>0</v>
      </c>
      <c r="N2142" s="564">
        <v>0</v>
      </c>
      <c r="O2142" s="564">
        <v>0</v>
      </c>
      <c r="P2142" s="564">
        <v>0</v>
      </c>
      <c r="Q2142" s="564">
        <v>0</v>
      </c>
      <c r="R2142" s="564">
        <v>0</v>
      </c>
      <c r="S2142" s="564">
        <v>0</v>
      </c>
      <c r="T2142" s="564">
        <v>0</v>
      </c>
      <c r="U2142" s="564">
        <v>0</v>
      </c>
      <c r="V2142" s="564">
        <v>0</v>
      </c>
      <c r="W2142" s="564">
        <v>0</v>
      </c>
      <c r="X2142" s="564">
        <v>0</v>
      </c>
      <c r="Y2142" s="564">
        <v>0</v>
      </c>
      <c r="Z2142" s="564">
        <v>0</v>
      </c>
      <c r="AA2142" s="564">
        <v>0</v>
      </c>
      <c r="AB2142" s="564">
        <v>0</v>
      </c>
      <c r="AC2142" s="564">
        <v>0</v>
      </c>
      <c r="AD2142" s="564">
        <v>0</v>
      </c>
      <c r="AE2142" s="564">
        <v>0</v>
      </c>
      <c r="AF2142" s="564">
        <v>0</v>
      </c>
      <c r="AG2142" s="564">
        <v>0</v>
      </c>
      <c r="AH2142" s="564">
        <v>0</v>
      </c>
      <c r="AI2142" s="564">
        <v>0</v>
      </c>
      <c r="AJ2142" s="564">
        <v>0</v>
      </c>
      <c r="AK2142" s="564">
        <v>0</v>
      </c>
    </row>
    <row r="2143" spans="1:37">
      <c r="A2143">
        <v>2139</v>
      </c>
      <c r="B2143" s="564">
        <f t="shared" ca="1" si="204"/>
        <v>20</v>
      </c>
      <c r="C2143" s="564">
        <f t="shared" ca="1" si="199"/>
        <v>400</v>
      </c>
      <c r="D2143" s="564">
        <f t="shared" ca="1" si="202"/>
        <v>20</v>
      </c>
      <c r="E2143" s="564">
        <f t="shared" ca="1" si="200"/>
        <v>0</v>
      </c>
      <c r="F2143" s="564">
        <f t="shared" ca="1" si="203"/>
        <v>1</v>
      </c>
      <c r="G2143" s="564">
        <f t="shared" ca="1" si="201"/>
        <v>-2.9452832632970938</v>
      </c>
      <c r="H2143" s="564">
        <v>1</v>
      </c>
      <c r="I2143" s="564">
        <v>1</v>
      </c>
      <c r="J2143" s="564">
        <v>1</v>
      </c>
      <c r="K2143" s="564">
        <v>1</v>
      </c>
      <c r="L2143" s="564">
        <v>1</v>
      </c>
      <c r="M2143" s="564">
        <v>1</v>
      </c>
      <c r="N2143" s="564">
        <v>1</v>
      </c>
      <c r="O2143" s="564">
        <v>1</v>
      </c>
      <c r="P2143" s="564">
        <v>1</v>
      </c>
      <c r="Q2143" s="564">
        <v>1</v>
      </c>
      <c r="R2143" s="564">
        <v>1</v>
      </c>
      <c r="S2143" s="564">
        <v>1</v>
      </c>
      <c r="T2143" s="564">
        <v>1</v>
      </c>
      <c r="U2143" s="564">
        <v>1</v>
      </c>
      <c r="V2143" s="564">
        <v>1</v>
      </c>
      <c r="W2143" s="564">
        <v>1</v>
      </c>
      <c r="X2143" s="564">
        <v>1</v>
      </c>
      <c r="Y2143" s="564">
        <v>1</v>
      </c>
      <c r="Z2143" s="564">
        <v>1</v>
      </c>
      <c r="AA2143" s="564">
        <v>1</v>
      </c>
      <c r="AB2143" s="564">
        <v>1</v>
      </c>
      <c r="AC2143" s="564">
        <v>1</v>
      </c>
      <c r="AD2143" s="564">
        <v>1</v>
      </c>
      <c r="AE2143" s="564">
        <v>1</v>
      </c>
      <c r="AF2143" s="564">
        <v>1</v>
      </c>
      <c r="AG2143" s="564">
        <v>1</v>
      </c>
      <c r="AH2143" s="564">
        <v>1</v>
      </c>
      <c r="AI2143" s="564">
        <v>1</v>
      </c>
      <c r="AJ2143" s="564">
        <v>1</v>
      </c>
      <c r="AK2143" s="564">
        <v>1</v>
      </c>
    </row>
    <row r="2144" spans="1:37">
      <c r="A2144">
        <v>2140</v>
      </c>
      <c r="B2144" s="564">
        <f t="shared" ca="1" si="204"/>
        <v>0</v>
      </c>
      <c r="C2144" s="564">
        <f t="shared" ca="1" si="199"/>
        <v>0</v>
      </c>
      <c r="D2144" s="564">
        <f t="shared" ca="1" si="202"/>
        <v>0</v>
      </c>
      <c r="E2144" s="564">
        <f t="shared" ca="1" si="200"/>
        <v>0</v>
      </c>
      <c r="F2144" s="564">
        <f t="shared" ca="1" si="203"/>
        <v>1</v>
      </c>
      <c r="G2144" s="564">
        <f t="shared" ca="1" si="201"/>
        <v>3.0958697304190985</v>
      </c>
      <c r="H2144" s="564">
        <v>0</v>
      </c>
      <c r="I2144" s="564">
        <v>0</v>
      </c>
      <c r="J2144" s="564">
        <v>0</v>
      </c>
      <c r="K2144" s="564">
        <v>0</v>
      </c>
      <c r="L2144" s="564">
        <v>0</v>
      </c>
      <c r="M2144" s="564">
        <v>0</v>
      </c>
      <c r="N2144" s="564">
        <v>0</v>
      </c>
      <c r="O2144" s="564">
        <v>0</v>
      </c>
      <c r="P2144" s="564">
        <v>0</v>
      </c>
      <c r="Q2144" s="564">
        <v>0</v>
      </c>
      <c r="R2144" s="564">
        <v>0</v>
      </c>
      <c r="S2144" s="564">
        <v>0</v>
      </c>
      <c r="T2144" s="564">
        <v>0</v>
      </c>
      <c r="U2144" s="564">
        <v>0</v>
      </c>
      <c r="V2144" s="564">
        <v>0</v>
      </c>
      <c r="W2144" s="564">
        <v>0</v>
      </c>
      <c r="X2144" s="564">
        <v>0</v>
      </c>
      <c r="Y2144" s="564">
        <v>0</v>
      </c>
      <c r="Z2144" s="564">
        <v>0</v>
      </c>
      <c r="AA2144" s="564">
        <v>0</v>
      </c>
      <c r="AB2144" s="564">
        <v>0</v>
      </c>
      <c r="AC2144" s="564">
        <v>0</v>
      </c>
      <c r="AD2144" s="564">
        <v>0</v>
      </c>
      <c r="AE2144" s="564">
        <v>0</v>
      </c>
      <c r="AF2144" s="564">
        <v>0</v>
      </c>
      <c r="AG2144" s="564">
        <v>0</v>
      </c>
      <c r="AH2144" s="564">
        <v>0</v>
      </c>
      <c r="AI2144" s="564">
        <v>0</v>
      </c>
      <c r="AJ2144" s="564">
        <v>0</v>
      </c>
      <c r="AK2144" s="564">
        <v>0</v>
      </c>
    </row>
    <row r="2145" spans="1:37">
      <c r="A2145">
        <v>2141</v>
      </c>
      <c r="B2145" s="564">
        <f t="shared" ca="1" si="204"/>
        <v>0</v>
      </c>
      <c r="C2145" s="564">
        <f t="shared" ca="1" si="199"/>
        <v>0</v>
      </c>
      <c r="D2145" s="564">
        <f t="shared" ca="1" si="202"/>
        <v>0</v>
      </c>
      <c r="E2145" s="564">
        <f t="shared" ca="1" si="200"/>
        <v>0</v>
      </c>
      <c r="F2145" s="564">
        <f t="shared" ca="1" si="203"/>
        <v>1</v>
      </c>
      <c r="G2145" s="564">
        <f t="shared" ca="1" si="201"/>
        <v>2.0247185389933318</v>
      </c>
      <c r="H2145" s="564">
        <v>0</v>
      </c>
      <c r="I2145" s="564">
        <v>0</v>
      </c>
      <c r="J2145" s="564">
        <v>0</v>
      </c>
      <c r="K2145" s="564">
        <v>0</v>
      </c>
      <c r="L2145" s="564">
        <v>0</v>
      </c>
      <c r="M2145" s="564">
        <v>0</v>
      </c>
      <c r="N2145" s="564">
        <v>0</v>
      </c>
      <c r="O2145" s="564">
        <v>0</v>
      </c>
      <c r="P2145" s="564">
        <v>0</v>
      </c>
      <c r="Q2145" s="564">
        <v>0</v>
      </c>
      <c r="R2145" s="564">
        <v>0</v>
      </c>
      <c r="S2145" s="564">
        <v>0</v>
      </c>
      <c r="T2145" s="564">
        <v>0</v>
      </c>
      <c r="U2145" s="564">
        <v>0</v>
      </c>
      <c r="V2145" s="564">
        <v>0</v>
      </c>
      <c r="W2145" s="564">
        <v>0</v>
      </c>
      <c r="X2145" s="564">
        <v>0</v>
      </c>
      <c r="Y2145" s="564">
        <v>0</v>
      </c>
      <c r="Z2145" s="564">
        <v>0</v>
      </c>
      <c r="AA2145" s="564">
        <v>0</v>
      </c>
      <c r="AB2145" s="564">
        <v>0</v>
      </c>
      <c r="AC2145" s="564">
        <v>0</v>
      </c>
      <c r="AD2145" s="564">
        <v>0</v>
      </c>
      <c r="AE2145" s="564">
        <v>0</v>
      </c>
      <c r="AF2145" s="564">
        <v>0</v>
      </c>
      <c r="AG2145" s="564">
        <v>0</v>
      </c>
      <c r="AH2145" s="564">
        <v>0</v>
      </c>
      <c r="AI2145" s="564">
        <v>0</v>
      </c>
      <c r="AJ2145" s="564">
        <v>0</v>
      </c>
      <c r="AK2145" s="564">
        <v>0</v>
      </c>
    </row>
    <row r="2146" spans="1:37">
      <c r="A2146">
        <v>2142</v>
      </c>
      <c r="B2146" s="564">
        <f t="shared" ca="1" si="204"/>
        <v>0</v>
      </c>
      <c r="C2146" s="564">
        <f t="shared" ca="1" si="199"/>
        <v>0</v>
      </c>
      <c r="D2146" s="564">
        <f t="shared" ca="1" si="202"/>
        <v>0</v>
      </c>
      <c r="E2146" s="564">
        <f t="shared" ca="1" si="200"/>
        <v>0</v>
      </c>
      <c r="F2146" s="564">
        <f t="shared" ca="1" si="203"/>
        <v>1</v>
      </c>
      <c r="G2146" s="564">
        <f t="shared" ca="1" si="201"/>
        <v>1.7920568506742085</v>
      </c>
      <c r="H2146" s="564">
        <v>0</v>
      </c>
      <c r="I2146" s="564">
        <v>0</v>
      </c>
      <c r="J2146" s="564">
        <v>0</v>
      </c>
      <c r="K2146" s="564">
        <v>0</v>
      </c>
      <c r="L2146" s="564">
        <v>0</v>
      </c>
      <c r="M2146" s="564">
        <v>0</v>
      </c>
      <c r="N2146" s="564">
        <v>0</v>
      </c>
      <c r="O2146" s="564">
        <v>0</v>
      </c>
      <c r="P2146" s="564">
        <v>0</v>
      </c>
      <c r="Q2146" s="564">
        <v>0</v>
      </c>
      <c r="R2146" s="564">
        <v>0</v>
      </c>
      <c r="S2146" s="564">
        <v>0</v>
      </c>
      <c r="T2146" s="564">
        <v>0</v>
      </c>
      <c r="U2146" s="564">
        <v>0</v>
      </c>
      <c r="V2146" s="564">
        <v>0</v>
      </c>
      <c r="W2146" s="564">
        <v>0</v>
      </c>
      <c r="X2146" s="564">
        <v>0</v>
      </c>
      <c r="Y2146" s="564">
        <v>0</v>
      </c>
      <c r="Z2146" s="564">
        <v>0</v>
      </c>
      <c r="AA2146" s="564">
        <v>0</v>
      </c>
      <c r="AB2146" s="564">
        <v>0</v>
      </c>
      <c r="AC2146" s="564">
        <v>0</v>
      </c>
      <c r="AD2146" s="564">
        <v>0</v>
      </c>
      <c r="AE2146" s="564">
        <v>0</v>
      </c>
      <c r="AF2146" s="564">
        <v>0</v>
      </c>
      <c r="AG2146" s="564">
        <v>0</v>
      </c>
      <c r="AH2146" s="564">
        <v>0</v>
      </c>
      <c r="AI2146" s="564">
        <v>0</v>
      </c>
      <c r="AJ2146" s="564">
        <v>0</v>
      </c>
      <c r="AK2146" s="564">
        <v>0</v>
      </c>
    </row>
    <row r="2147" spans="1:37">
      <c r="A2147">
        <v>2143</v>
      </c>
      <c r="B2147" s="564">
        <f t="shared" ca="1" si="204"/>
        <v>0</v>
      </c>
      <c r="C2147" s="564">
        <f t="shared" ca="1" si="199"/>
        <v>0</v>
      </c>
      <c r="D2147" s="564">
        <f t="shared" ca="1" si="202"/>
        <v>0</v>
      </c>
      <c r="E2147" s="564">
        <f t="shared" ca="1" si="200"/>
        <v>0</v>
      </c>
      <c r="F2147" s="564">
        <f t="shared" ca="1" si="203"/>
        <v>1</v>
      </c>
      <c r="G2147" s="564">
        <f t="shared" ca="1" si="201"/>
        <v>-3.5713049811360809</v>
      </c>
      <c r="H2147" s="564">
        <v>0</v>
      </c>
      <c r="I2147" s="564">
        <v>0</v>
      </c>
      <c r="J2147" s="564">
        <v>0</v>
      </c>
      <c r="K2147" s="564">
        <v>0</v>
      </c>
      <c r="L2147" s="564">
        <v>0</v>
      </c>
      <c r="M2147" s="564">
        <v>0</v>
      </c>
      <c r="N2147" s="564">
        <v>0</v>
      </c>
      <c r="O2147" s="564">
        <v>0</v>
      </c>
      <c r="P2147" s="564">
        <v>0</v>
      </c>
      <c r="Q2147" s="564">
        <v>0</v>
      </c>
      <c r="R2147" s="564">
        <v>0</v>
      </c>
      <c r="S2147" s="564">
        <v>0</v>
      </c>
      <c r="T2147" s="564">
        <v>0</v>
      </c>
      <c r="U2147" s="564">
        <v>0</v>
      </c>
      <c r="V2147" s="564">
        <v>0</v>
      </c>
      <c r="W2147" s="564">
        <v>0</v>
      </c>
      <c r="X2147" s="564">
        <v>0</v>
      </c>
      <c r="Y2147" s="564">
        <v>0</v>
      </c>
      <c r="Z2147" s="564">
        <v>0</v>
      </c>
      <c r="AA2147" s="564">
        <v>0</v>
      </c>
      <c r="AB2147" s="564">
        <v>0</v>
      </c>
      <c r="AC2147" s="564">
        <v>0</v>
      </c>
      <c r="AD2147" s="564">
        <v>0</v>
      </c>
      <c r="AE2147" s="564">
        <v>0</v>
      </c>
      <c r="AF2147" s="564">
        <v>0</v>
      </c>
      <c r="AG2147" s="564">
        <v>0</v>
      </c>
      <c r="AH2147" s="564">
        <v>0</v>
      </c>
      <c r="AI2147" s="564">
        <v>0</v>
      </c>
      <c r="AJ2147" s="564">
        <v>0</v>
      </c>
      <c r="AK2147" s="564">
        <v>0</v>
      </c>
    </row>
    <row r="2148" spans="1:37">
      <c r="A2148">
        <v>2144</v>
      </c>
      <c r="B2148" s="564">
        <f t="shared" ca="1" si="204"/>
        <v>20</v>
      </c>
      <c r="C2148" s="564">
        <f t="shared" ca="1" si="199"/>
        <v>400</v>
      </c>
      <c r="D2148" s="564">
        <f t="shared" ca="1" si="202"/>
        <v>20</v>
      </c>
      <c r="E2148" s="564">
        <f t="shared" ca="1" si="200"/>
        <v>0</v>
      </c>
      <c r="F2148" s="564">
        <f t="shared" ca="1" si="203"/>
        <v>1</v>
      </c>
      <c r="G2148" s="564">
        <f t="shared" ca="1" si="201"/>
        <v>3.1060077322867574</v>
      </c>
      <c r="H2148" s="564">
        <v>1</v>
      </c>
      <c r="I2148" s="564">
        <v>1</v>
      </c>
      <c r="J2148" s="564">
        <v>1</v>
      </c>
      <c r="K2148" s="564">
        <v>1</v>
      </c>
      <c r="L2148" s="564">
        <v>1</v>
      </c>
      <c r="M2148" s="564">
        <v>1</v>
      </c>
      <c r="N2148" s="564">
        <v>1</v>
      </c>
      <c r="O2148" s="564">
        <v>1</v>
      </c>
      <c r="P2148" s="564">
        <v>1</v>
      </c>
      <c r="Q2148" s="564">
        <v>1</v>
      </c>
      <c r="R2148" s="564">
        <v>1</v>
      </c>
      <c r="S2148" s="564">
        <v>1</v>
      </c>
      <c r="T2148" s="564">
        <v>1</v>
      </c>
      <c r="U2148" s="564">
        <v>1</v>
      </c>
      <c r="V2148" s="564">
        <v>1</v>
      </c>
      <c r="W2148" s="564">
        <v>1</v>
      </c>
      <c r="X2148" s="564">
        <v>1</v>
      </c>
      <c r="Y2148" s="564">
        <v>1</v>
      </c>
      <c r="Z2148" s="564">
        <v>1</v>
      </c>
      <c r="AA2148" s="564">
        <v>1</v>
      </c>
      <c r="AB2148" s="564">
        <v>1</v>
      </c>
      <c r="AC2148" s="564">
        <v>1</v>
      </c>
      <c r="AD2148" s="564">
        <v>1</v>
      </c>
      <c r="AE2148" s="564">
        <v>1</v>
      </c>
      <c r="AF2148" s="564">
        <v>1</v>
      </c>
      <c r="AG2148" s="564">
        <v>1</v>
      </c>
      <c r="AH2148" s="564">
        <v>1</v>
      </c>
      <c r="AI2148" s="564">
        <v>1</v>
      </c>
      <c r="AJ2148" s="564">
        <v>1</v>
      </c>
      <c r="AK2148" s="564">
        <v>1</v>
      </c>
    </row>
    <row r="2149" spans="1:37">
      <c r="A2149">
        <v>2145</v>
      </c>
      <c r="B2149" s="564">
        <f t="shared" ca="1" si="204"/>
        <v>20</v>
      </c>
      <c r="C2149" s="564">
        <f t="shared" ca="1" si="199"/>
        <v>400</v>
      </c>
      <c r="D2149" s="564">
        <f t="shared" ca="1" si="202"/>
        <v>20</v>
      </c>
      <c r="E2149" s="564">
        <f t="shared" ca="1" si="200"/>
        <v>0</v>
      </c>
      <c r="F2149" s="564">
        <f t="shared" ca="1" si="203"/>
        <v>1</v>
      </c>
      <c r="G2149" s="564">
        <f t="shared" ca="1" si="201"/>
        <v>4.6405744229595332</v>
      </c>
      <c r="H2149" s="564">
        <v>1</v>
      </c>
      <c r="I2149" s="564">
        <v>1</v>
      </c>
      <c r="J2149" s="564">
        <v>1</v>
      </c>
      <c r="K2149" s="564">
        <v>1</v>
      </c>
      <c r="L2149" s="564">
        <v>1</v>
      </c>
      <c r="M2149" s="564">
        <v>1</v>
      </c>
      <c r="N2149" s="564">
        <v>1</v>
      </c>
      <c r="O2149" s="564">
        <v>1</v>
      </c>
      <c r="P2149" s="564">
        <v>1</v>
      </c>
      <c r="Q2149" s="564">
        <v>1</v>
      </c>
      <c r="R2149" s="564">
        <v>1</v>
      </c>
      <c r="S2149" s="564">
        <v>1</v>
      </c>
      <c r="T2149" s="564">
        <v>1</v>
      </c>
      <c r="U2149" s="564">
        <v>1</v>
      </c>
      <c r="V2149" s="564">
        <v>1</v>
      </c>
      <c r="W2149" s="564">
        <v>1</v>
      </c>
      <c r="X2149" s="564">
        <v>1</v>
      </c>
      <c r="Y2149" s="564">
        <v>1</v>
      </c>
      <c r="Z2149" s="564">
        <v>1</v>
      </c>
      <c r="AA2149" s="564">
        <v>1</v>
      </c>
      <c r="AB2149" s="564">
        <v>1</v>
      </c>
      <c r="AC2149" s="564">
        <v>1</v>
      </c>
      <c r="AD2149" s="564">
        <v>1</v>
      </c>
      <c r="AE2149" s="564">
        <v>1</v>
      </c>
      <c r="AF2149" s="564">
        <v>1</v>
      </c>
      <c r="AG2149" s="564">
        <v>1</v>
      </c>
      <c r="AH2149" s="564">
        <v>1</v>
      </c>
      <c r="AI2149" s="564">
        <v>1</v>
      </c>
      <c r="AJ2149" s="564">
        <v>1</v>
      </c>
      <c r="AK2149" s="564">
        <v>1</v>
      </c>
    </row>
    <row r="2150" spans="1:37">
      <c r="A2150">
        <v>2146</v>
      </c>
      <c r="B2150" s="564">
        <f t="shared" ca="1" si="204"/>
        <v>0</v>
      </c>
      <c r="C2150" s="564">
        <f t="shared" ca="1" si="199"/>
        <v>0</v>
      </c>
      <c r="D2150" s="564">
        <f t="shared" ca="1" si="202"/>
        <v>0</v>
      </c>
      <c r="E2150" s="564">
        <f t="shared" ca="1" si="200"/>
        <v>0</v>
      </c>
      <c r="F2150" s="564">
        <f t="shared" ca="1" si="203"/>
        <v>1</v>
      </c>
      <c r="G2150" s="564">
        <f t="shared" ca="1" si="201"/>
        <v>1.0457566768361952</v>
      </c>
      <c r="H2150" s="564">
        <v>0</v>
      </c>
      <c r="I2150" s="564">
        <v>0</v>
      </c>
      <c r="J2150" s="564">
        <v>0</v>
      </c>
      <c r="K2150" s="564">
        <v>0</v>
      </c>
      <c r="L2150" s="564">
        <v>0</v>
      </c>
      <c r="M2150" s="564">
        <v>0</v>
      </c>
      <c r="N2150" s="564">
        <v>0</v>
      </c>
      <c r="O2150" s="564">
        <v>0</v>
      </c>
      <c r="P2150" s="564">
        <v>0</v>
      </c>
      <c r="Q2150" s="564">
        <v>0</v>
      </c>
      <c r="R2150" s="564">
        <v>0</v>
      </c>
      <c r="S2150" s="564">
        <v>0</v>
      </c>
      <c r="T2150" s="564">
        <v>0</v>
      </c>
      <c r="U2150" s="564">
        <v>0</v>
      </c>
      <c r="V2150" s="564">
        <v>0</v>
      </c>
      <c r="W2150" s="564">
        <v>0</v>
      </c>
      <c r="X2150" s="564">
        <v>0</v>
      </c>
      <c r="Y2150" s="564">
        <v>0</v>
      </c>
      <c r="Z2150" s="564">
        <v>0</v>
      </c>
      <c r="AA2150" s="564">
        <v>0</v>
      </c>
      <c r="AB2150" s="564">
        <v>0</v>
      </c>
      <c r="AC2150" s="564">
        <v>0</v>
      </c>
      <c r="AD2150" s="564">
        <v>0</v>
      </c>
      <c r="AE2150" s="564">
        <v>0</v>
      </c>
      <c r="AF2150" s="564">
        <v>0</v>
      </c>
      <c r="AG2150" s="564">
        <v>0</v>
      </c>
      <c r="AH2150" s="564">
        <v>0</v>
      </c>
      <c r="AI2150" s="564">
        <v>0</v>
      </c>
      <c r="AJ2150" s="564">
        <v>0</v>
      </c>
      <c r="AK2150" s="564">
        <v>0</v>
      </c>
    </row>
    <row r="2151" spans="1:37">
      <c r="A2151">
        <v>2147</v>
      </c>
      <c r="B2151" s="564">
        <f t="shared" ca="1" si="204"/>
        <v>20</v>
      </c>
      <c r="C2151" s="564">
        <f t="shared" ca="1" si="199"/>
        <v>400</v>
      </c>
      <c r="D2151" s="564">
        <f t="shared" ca="1" si="202"/>
        <v>20</v>
      </c>
      <c r="E2151" s="564">
        <f t="shared" ca="1" si="200"/>
        <v>0</v>
      </c>
      <c r="F2151" s="564">
        <f t="shared" ca="1" si="203"/>
        <v>1</v>
      </c>
      <c r="G2151" s="564">
        <f t="shared" ca="1" si="201"/>
        <v>-2.1259786892200685</v>
      </c>
      <c r="H2151" s="564">
        <v>1</v>
      </c>
      <c r="I2151" s="564">
        <v>1</v>
      </c>
      <c r="J2151" s="564">
        <v>1</v>
      </c>
      <c r="K2151" s="564">
        <v>1</v>
      </c>
      <c r="L2151" s="564">
        <v>1</v>
      </c>
      <c r="M2151" s="564">
        <v>1</v>
      </c>
      <c r="N2151" s="564">
        <v>1</v>
      </c>
      <c r="O2151" s="564">
        <v>1</v>
      </c>
      <c r="P2151" s="564">
        <v>1</v>
      </c>
      <c r="Q2151" s="564">
        <v>1</v>
      </c>
      <c r="R2151" s="564">
        <v>1</v>
      </c>
      <c r="S2151" s="564">
        <v>1</v>
      </c>
      <c r="T2151" s="564">
        <v>1</v>
      </c>
      <c r="U2151" s="564">
        <v>1</v>
      </c>
      <c r="V2151" s="564">
        <v>1</v>
      </c>
      <c r="W2151" s="564">
        <v>1</v>
      </c>
      <c r="X2151" s="564">
        <v>1</v>
      </c>
      <c r="Y2151" s="564">
        <v>1</v>
      </c>
      <c r="Z2151" s="564">
        <v>1</v>
      </c>
      <c r="AA2151" s="564">
        <v>1</v>
      </c>
      <c r="AB2151" s="564">
        <v>1</v>
      </c>
      <c r="AC2151" s="564">
        <v>1</v>
      </c>
      <c r="AD2151" s="564">
        <v>1</v>
      </c>
      <c r="AE2151" s="564">
        <v>1</v>
      </c>
      <c r="AF2151" s="564">
        <v>1</v>
      </c>
      <c r="AG2151" s="564">
        <v>1</v>
      </c>
      <c r="AH2151" s="564">
        <v>1</v>
      </c>
      <c r="AI2151" s="564">
        <v>1</v>
      </c>
      <c r="AJ2151" s="564">
        <v>1</v>
      </c>
      <c r="AK2151" s="564">
        <v>1</v>
      </c>
    </row>
    <row r="2152" spans="1:37">
      <c r="A2152">
        <v>2148</v>
      </c>
      <c r="B2152" s="564">
        <f t="shared" ca="1" si="204"/>
        <v>0</v>
      </c>
      <c r="C2152" s="564">
        <f t="shared" ca="1" si="199"/>
        <v>0</v>
      </c>
      <c r="D2152" s="564">
        <f t="shared" ca="1" si="202"/>
        <v>0</v>
      </c>
      <c r="E2152" s="564">
        <f t="shared" ca="1" si="200"/>
        <v>0</v>
      </c>
      <c r="F2152" s="564">
        <f t="shared" ca="1" si="203"/>
        <v>1</v>
      </c>
      <c r="G2152" s="564">
        <f t="shared" ca="1" si="201"/>
        <v>-1.9086557243315578</v>
      </c>
      <c r="H2152" s="564">
        <v>0</v>
      </c>
      <c r="I2152" s="564">
        <v>0</v>
      </c>
      <c r="J2152" s="564">
        <v>0</v>
      </c>
      <c r="K2152" s="564">
        <v>0</v>
      </c>
      <c r="L2152" s="564">
        <v>0</v>
      </c>
      <c r="M2152" s="564">
        <v>0</v>
      </c>
      <c r="N2152" s="564">
        <v>0</v>
      </c>
      <c r="O2152" s="564">
        <v>0</v>
      </c>
      <c r="P2152" s="564">
        <v>0</v>
      </c>
      <c r="Q2152" s="564">
        <v>0</v>
      </c>
      <c r="R2152" s="564">
        <v>0</v>
      </c>
      <c r="S2152" s="564">
        <v>0</v>
      </c>
      <c r="T2152" s="564">
        <v>0</v>
      </c>
      <c r="U2152" s="564">
        <v>0</v>
      </c>
      <c r="V2152" s="564">
        <v>0</v>
      </c>
      <c r="W2152" s="564">
        <v>0</v>
      </c>
      <c r="X2152" s="564">
        <v>0</v>
      </c>
      <c r="Y2152" s="564">
        <v>0</v>
      </c>
      <c r="Z2152" s="564">
        <v>0</v>
      </c>
      <c r="AA2152" s="564">
        <v>0</v>
      </c>
      <c r="AB2152" s="564">
        <v>0</v>
      </c>
      <c r="AC2152" s="564">
        <v>0</v>
      </c>
      <c r="AD2152" s="564">
        <v>0</v>
      </c>
      <c r="AE2152" s="564">
        <v>0</v>
      </c>
      <c r="AF2152" s="564">
        <v>0</v>
      </c>
      <c r="AG2152" s="564">
        <v>0</v>
      </c>
      <c r="AH2152" s="564">
        <v>0</v>
      </c>
      <c r="AI2152" s="564">
        <v>0</v>
      </c>
      <c r="AJ2152" s="564">
        <v>0</v>
      </c>
      <c r="AK2152" s="564">
        <v>0</v>
      </c>
    </row>
    <row r="2153" spans="1:37">
      <c r="A2153">
        <v>2149</v>
      </c>
      <c r="B2153" s="564">
        <f t="shared" ca="1" si="204"/>
        <v>0</v>
      </c>
      <c r="C2153" s="564">
        <f t="shared" ca="1" si="199"/>
        <v>0</v>
      </c>
      <c r="D2153" s="564">
        <f t="shared" ca="1" si="202"/>
        <v>0</v>
      </c>
      <c r="E2153" s="564">
        <f t="shared" ca="1" si="200"/>
        <v>0</v>
      </c>
      <c r="F2153" s="564">
        <f t="shared" ca="1" si="203"/>
        <v>1</v>
      </c>
      <c r="G2153" s="564">
        <f t="shared" ca="1" si="201"/>
        <v>3.8378620688701863</v>
      </c>
      <c r="H2153" s="564">
        <v>0</v>
      </c>
      <c r="I2153" s="564">
        <v>0</v>
      </c>
      <c r="J2153" s="564">
        <v>0</v>
      </c>
      <c r="K2153" s="564">
        <v>0</v>
      </c>
      <c r="L2153" s="564">
        <v>0</v>
      </c>
      <c r="M2153" s="564">
        <v>0</v>
      </c>
      <c r="N2153" s="564">
        <v>0</v>
      </c>
      <c r="O2153" s="564">
        <v>0</v>
      </c>
      <c r="P2153" s="564">
        <v>0</v>
      </c>
      <c r="Q2153" s="564">
        <v>0</v>
      </c>
      <c r="R2153" s="564">
        <v>0</v>
      </c>
      <c r="S2153" s="564">
        <v>0</v>
      </c>
      <c r="T2153" s="564">
        <v>0</v>
      </c>
      <c r="U2153" s="564">
        <v>0</v>
      </c>
      <c r="V2153" s="564">
        <v>0</v>
      </c>
      <c r="W2153" s="564">
        <v>0</v>
      </c>
      <c r="X2153" s="564">
        <v>0</v>
      </c>
      <c r="Y2153" s="564">
        <v>0</v>
      </c>
      <c r="Z2153" s="564">
        <v>0</v>
      </c>
      <c r="AA2153" s="564">
        <v>0</v>
      </c>
      <c r="AB2153" s="564">
        <v>0</v>
      </c>
      <c r="AC2153" s="564">
        <v>0</v>
      </c>
      <c r="AD2153" s="564">
        <v>0</v>
      </c>
      <c r="AE2153" s="564">
        <v>0</v>
      </c>
      <c r="AF2153" s="564">
        <v>0</v>
      </c>
      <c r="AG2153" s="564">
        <v>0</v>
      </c>
      <c r="AH2153" s="564">
        <v>0</v>
      </c>
      <c r="AI2153" s="564">
        <v>0</v>
      </c>
      <c r="AJ2153" s="564">
        <v>0</v>
      </c>
      <c r="AK2153" s="564">
        <v>0</v>
      </c>
    </row>
    <row r="2154" spans="1:37">
      <c r="A2154">
        <v>2150</v>
      </c>
      <c r="B2154" s="564">
        <f t="shared" ca="1" si="204"/>
        <v>11</v>
      </c>
      <c r="C2154" s="564">
        <f t="shared" ca="1" si="199"/>
        <v>121</v>
      </c>
      <c r="D2154" s="564">
        <f t="shared" ca="1" si="202"/>
        <v>11</v>
      </c>
      <c r="E2154" s="564">
        <f t="shared" ca="1" si="200"/>
        <v>4.95</v>
      </c>
      <c r="F2154" s="564">
        <f t="shared" ca="1" si="203"/>
        <v>0.47894736842105268</v>
      </c>
      <c r="G2154" s="564">
        <f t="shared" ca="1" si="201"/>
        <v>4.8912129987994923</v>
      </c>
      <c r="H2154" s="564">
        <v>0</v>
      </c>
      <c r="I2154" s="564">
        <v>1</v>
      </c>
      <c r="J2154" s="564">
        <v>0</v>
      </c>
      <c r="K2154" s="564">
        <v>0</v>
      </c>
      <c r="L2154" s="564">
        <v>1</v>
      </c>
      <c r="M2154" s="564">
        <v>0</v>
      </c>
      <c r="N2154" s="564">
        <v>1</v>
      </c>
      <c r="O2154" s="564">
        <v>1</v>
      </c>
      <c r="P2154" s="564">
        <v>1</v>
      </c>
      <c r="Q2154" s="564">
        <v>0</v>
      </c>
      <c r="R2154" s="564">
        <v>0</v>
      </c>
      <c r="S2154" s="564">
        <v>1</v>
      </c>
      <c r="T2154" s="564">
        <v>0</v>
      </c>
      <c r="U2154" s="564">
        <v>1</v>
      </c>
      <c r="V2154" s="564">
        <v>1</v>
      </c>
      <c r="W2154" s="564">
        <v>0</v>
      </c>
      <c r="X2154" s="564">
        <v>0</v>
      </c>
      <c r="Y2154" s="564">
        <v>1</v>
      </c>
      <c r="Z2154" s="564">
        <v>1</v>
      </c>
      <c r="AA2154" s="564">
        <v>1</v>
      </c>
      <c r="AB2154" s="564">
        <v>1</v>
      </c>
      <c r="AC2154" s="564">
        <v>1</v>
      </c>
      <c r="AD2154" s="564">
        <v>1</v>
      </c>
      <c r="AE2154" s="564">
        <v>1</v>
      </c>
      <c r="AF2154" s="564">
        <v>0</v>
      </c>
      <c r="AG2154" s="564">
        <v>1</v>
      </c>
      <c r="AH2154" s="564">
        <v>0</v>
      </c>
      <c r="AI2154" s="564">
        <v>1</v>
      </c>
      <c r="AJ2154" s="564">
        <v>1</v>
      </c>
      <c r="AK2154" s="564">
        <v>0</v>
      </c>
    </row>
    <row r="2155" spans="1:37">
      <c r="A2155">
        <v>2151</v>
      </c>
      <c r="B2155" s="564">
        <f t="shared" ca="1" si="204"/>
        <v>14</v>
      </c>
      <c r="C2155" s="564">
        <f t="shared" ca="1" si="199"/>
        <v>196</v>
      </c>
      <c r="D2155" s="564">
        <f t="shared" ca="1" si="202"/>
        <v>14</v>
      </c>
      <c r="E2155" s="564">
        <f t="shared" ca="1" si="200"/>
        <v>4.1999999999999993</v>
      </c>
      <c r="F2155" s="564">
        <f t="shared" ca="1" si="203"/>
        <v>0.55789473684210522</v>
      </c>
      <c r="G2155" s="564">
        <f t="shared" ca="1" si="201"/>
        <v>-2.7068892342618911</v>
      </c>
      <c r="H2155" s="564">
        <v>1</v>
      </c>
      <c r="I2155" s="564">
        <v>1</v>
      </c>
      <c r="J2155" s="564">
        <v>1</v>
      </c>
      <c r="K2155" s="564">
        <v>1</v>
      </c>
      <c r="L2155" s="564">
        <v>0</v>
      </c>
      <c r="M2155" s="564">
        <v>1</v>
      </c>
      <c r="N2155" s="564">
        <v>1</v>
      </c>
      <c r="O2155" s="564">
        <v>0</v>
      </c>
      <c r="P2155" s="564">
        <v>1</v>
      </c>
      <c r="Q2155" s="564">
        <v>0</v>
      </c>
      <c r="R2155" s="564">
        <v>1</v>
      </c>
      <c r="S2155" s="564">
        <v>0</v>
      </c>
      <c r="T2155" s="564">
        <v>1</v>
      </c>
      <c r="U2155" s="564">
        <v>1</v>
      </c>
      <c r="V2155" s="564">
        <v>1</v>
      </c>
      <c r="W2155" s="564">
        <v>1</v>
      </c>
      <c r="X2155" s="564">
        <v>0</v>
      </c>
      <c r="Y2155" s="564">
        <v>1</v>
      </c>
      <c r="Z2155" s="564">
        <v>0</v>
      </c>
      <c r="AA2155" s="564">
        <v>1</v>
      </c>
      <c r="AB2155" s="564">
        <v>0</v>
      </c>
      <c r="AC2155" s="564">
        <v>1</v>
      </c>
      <c r="AD2155" s="564">
        <v>1</v>
      </c>
      <c r="AE2155" s="564">
        <v>0</v>
      </c>
      <c r="AF2155" s="564">
        <v>0</v>
      </c>
      <c r="AG2155" s="564">
        <v>0</v>
      </c>
      <c r="AH2155" s="564">
        <v>1</v>
      </c>
      <c r="AI2155" s="564">
        <v>1</v>
      </c>
      <c r="AJ2155" s="564">
        <v>0</v>
      </c>
      <c r="AK2155" s="564">
        <v>1</v>
      </c>
    </row>
    <row r="2156" spans="1:37">
      <c r="A2156">
        <v>2152</v>
      </c>
      <c r="B2156" s="564">
        <f t="shared" ca="1" si="204"/>
        <v>20</v>
      </c>
      <c r="C2156" s="564">
        <f t="shared" ca="1" si="199"/>
        <v>400</v>
      </c>
      <c r="D2156" s="564">
        <f t="shared" ca="1" si="202"/>
        <v>20</v>
      </c>
      <c r="E2156" s="564">
        <f t="shared" ca="1" si="200"/>
        <v>0</v>
      </c>
      <c r="F2156" s="564">
        <f t="shared" ca="1" si="203"/>
        <v>1</v>
      </c>
      <c r="G2156" s="564">
        <f t="shared" ca="1" si="201"/>
        <v>2.7564180880070595</v>
      </c>
      <c r="H2156" s="564">
        <v>1</v>
      </c>
      <c r="I2156" s="564">
        <v>1</v>
      </c>
      <c r="J2156" s="564">
        <v>1</v>
      </c>
      <c r="K2156" s="564">
        <v>1</v>
      </c>
      <c r="L2156" s="564">
        <v>1</v>
      </c>
      <c r="M2156" s="564">
        <v>1</v>
      </c>
      <c r="N2156" s="564">
        <v>1</v>
      </c>
      <c r="O2156" s="564">
        <v>1</v>
      </c>
      <c r="P2156" s="564">
        <v>1</v>
      </c>
      <c r="Q2156" s="564">
        <v>1</v>
      </c>
      <c r="R2156" s="564">
        <v>1</v>
      </c>
      <c r="S2156" s="564">
        <v>1</v>
      </c>
      <c r="T2156" s="564">
        <v>1</v>
      </c>
      <c r="U2156" s="564">
        <v>1</v>
      </c>
      <c r="V2156" s="564">
        <v>1</v>
      </c>
      <c r="W2156" s="564">
        <v>1</v>
      </c>
      <c r="X2156" s="564">
        <v>1</v>
      </c>
      <c r="Y2156" s="564">
        <v>1</v>
      </c>
      <c r="Z2156" s="564">
        <v>1</v>
      </c>
      <c r="AA2156" s="564">
        <v>1</v>
      </c>
      <c r="AB2156" s="564">
        <v>1</v>
      </c>
      <c r="AC2156" s="564">
        <v>1</v>
      </c>
      <c r="AD2156" s="564">
        <v>1</v>
      </c>
      <c r="AE2156" s="564">
        <v>1</v>
      </c>
      <c r="AF2156" s="564">
        <v>1</v>
      </c>
      <c r="AG2156" s="564">
        <v>1</v>
      </c>
      <c r="AH2156" s="564">
        <v>1</v>
      </c>
      <c r="AI2156" s="564">
        <v>1</v>
      </c>
      <c r="AJ2156" s="564">
        <v>1</v>
      </c>
      <c r="AK2156" s="564">
        <v>1</v>
      </c>
    </row>
    <row r="2157" spans="1:37">
      <c r="A2157">
        <v>2153</v>
      </c>
      <c r="B2157" s="564">
        <f t="shared" ca="1" si="204"/>
        <v>0</v>
      </c>
      <c r="C2157" s="564">
        <f t="shared" ca="1" si="199"/>
        <v>0</v>
      </c>
      <c r="D2157" s="564">
        <f t="shared" ca="1" si="202"/>
        <v>0</v>
      </c>
      <c r="E2157" s="564">
        <f t="shared" ca="1" si="200"/>
        <v>0</v>
      </c>
      <c r="F2157" s="564">
        <f t="shared" ca="1" si="203"/>
        <v>1</v>
      </c>
      <c r="G2157" s="564">
        <f t="shared" ca="1" si="201"/>
        <v>1.0028703457858683</v>
      </c>
      <c r="H2157" s="564">
        <v>0</v>
      </c>
      <c r="I2157" s="564">
        <v>0</v>
      </c>
      <c r="J2157" s="564">
        <v>0</v>
      </c>
      <c r="K2157" s="564">
        <v>0</v>
      </c>
      <c r="L2157" s="564">
        <v>0</v>
      </c>
      <c r="M2157" s="564">
        <v>0</v>
      </c>
      <c r="N2157" s="564">
        <v>0</v>
      </c>
      <c r="O2157" s="564">
        <v>0</v>
      </c>
      <c r="P2157" s="564">
        <v>0</v>
      </c>
      <c r="Q2157" s="564">
        <v>0</v>
      </c>
      <c r="R2157" s="564">
        <v>0</v>
      </c>
      <c r="S2157" s="564">
        <v>0</v>
      </c>
      <c r="T2157" s="564">
        <v>0</v>
      </c>
      <c r="U2157" s="564">
        <v>0</v>
      </c>
      <c r="V2157" s="564">
        <v>0</v>
      </c>
      <c r="W2157" s="564">
        <v>0</v>
      </c>
      <c r="X2157" s="564">
        <v>0</v>
      </c>
      <c r="Y2157" s="564">
        <v>0</v>
      </c>
      <c r="Z2157" s="564">
        <v>0</v>
      </c>
      <c r="AA2157" s="564">
        <v>0</v>
      </c>
      <c r="AB2157" s="564">
        <v>0</v>
      </c>
      <c r="AC2157" s="564">
        <v>0</v>
      </c>
      <c r="AD2157" s="564">
        <v>0</v>
      </c>
      <c r="AE2157" s="564">
        <v>0</v>
      </c>
      <c r="AF2157" s="564">
        <v>0</v>
      </c>
      <c r="AG2157" s="564">
        <v>0</v>
      </c>
      <c r="AH2157" s="564">
        <v>0</v>
      </c>
      <c r="AI2157" s="564">
        <v>0</v>
      </c>
      <c r="AJ2157" s="564">
        <v>0</v>
      </c>
      <c r="AK2157" s="564">
        <v>0</v>
      </c>
    </row>
    <row r="2158" spans="1:37">
      <c r="A2158">
        <v>2154</v>
      </c>
      <c r="B2158" s="564">
        <f t="shared" ca="1" si="204"/>
        <v>20</v>
      </c>
      <c r="C2158" s="564">
        <f t="shared" ca="1" si="199"/>
        <v>400</v>
      </c>
      <c r="D2158" s="564">
        <f t="shared" ca="1" si="202"/>
        <v>20</v>
      </c>
      <c r="E2158" s="564">
        <f t="shared" ca="1" si="200"/>
        <v>0</v>
      </c>
      <c r="F2158" s="564">
        <f t="shared" ca="1" si="203"/>
        <v>1</v>
      </c>
      <c r="G2158" s="564">
        <f t="shared" ca="1" si="201"/>
        <v>-0.67904433764169325</v>
      </c>
      <c r="H2158" s="564">
        <v>1</v>
      </c>
      <c r="I2158" s="564">
        <v>1</v>
      </c>
      <c r="J2158" s="564">
        <v>1</v>
      </c>
      <c r="K2158" s="564">
        <v>1</v>
      </c>
      <c r="L2158" s="564">
        <v>1</v>
      </c>
      <c r="M2158" s="564">
        <v>1</v>
      </c>
      <c r="N2158" s="564">
        <v>1</v>
      </c>
      <c r="O2158" s="564">
        <v>1</v>
      </c>
      <c r="P2158" s="564">
        <v>1</v>
      </c>
      <c r="Q2158" s="564">
        <v>1</v>
      </c>
      <c r="R2158" s="564">
        <v>1</v>
      </c>
      <c r="S2158" s="564">
        <v>1</v>
      </c>
      <c r="T2158" s="564">
        <v>1</v>
      </c>
      <c r="U2158" s="564">
        <v>1</v>
      </c>
      <c r="V2158" s="564">
        <v>1</v>
      </c>
      <c r="W2158" s="564">
        <v>1</v>
      </c>
      <c r="X2158" s="564">
        <v>1</v>
      </c>
      <c r="Y2158" s="564">
        <v>1</v>
      </c>
      <c r="Z2158" s="564">
        <v>1</v>
      </c>
      <c r="AA2158" s="564">
        <v>1</v>
      </c>
      <c r="AB2158" s="564">
        <v>1</v>
      </c>
      <c r="AC2158" s="564">
        <v>1</v>
      </c>
      <c r="AD2158" s="564">
        <v>1</v>
      </c>
      <c r="AE2158" s="564">
        <v>1</v>
      </c>
      <c r="AF2158" s="564">
        <v>1</v>
      </c>
      <c r="AG2158" s="564">
        <v>1</v>
      </c>
      <c r="AH2158" s="564">
        <v>1</v>
      </c>
      <c r="AI2158" s="564">
        <v>1</v>
      </c>
      <c r="AJ2158" s="564">
        <v>1</v>
      </c>
      <c r="AK2158" s="564">
        <v>1</v>
      </c>
    </row>
    <row r="2159" spans="1:37">
      <c r="A2159">
        <v>2155</v>
      </c>
      <c r="B2159" s="564">
        <f t="shared" ca="1" si="204"/>
        <v>20</v>
      </c>
      <c r="C2159" s="564">
        <f t="shared" ca="1" si="199"/>
        <v>400</v>
      </c>
      <c r="D2159" s="564">
        <f t="shared" ca="1" si="202"/>
        <v>20</v>
      </c>
      <c r="E2159" s="564">
        <f t="shared" ca="1" si="200"/>
        <v>0</v>
      </c>
      <c r="F2159" s="564">
        <f t="shared" ca="1" si="203"/>
        <v>1</v>
      </c>
      <c r="G2159" s="564">
        <f t="shared" ca="1" si="201"/>
        <v>-9.6366714466219916E-2</v>
      </c>
      <c r="H2159" s="564">
        <v>1</v>
      </c>
      <c r="I2159" s="564">
        <v>1</v>
      </c>
      <c r="J2159" s="564">
        <v>1</v>
      </c>
      <c r="K2159" s="564">
        <v>1</v>
      </c>
      <c r="L2159" s="564">
        <v>1</v>
      </c>
      <c r="M2159" s="564">
        <v>1</v>
      </c>
      <c r="N2159" s="564">
        <v>1</v>
      </c>
      <c r="O2159" s="564">
        <v>1</v>
      </c>
      <c r="P2159" s="564">
        <v>1</v>
      </c>
      <c r="Q2159" s="564">
        <v>1</v>
      </c>
      <c r="R2159" s="564">
        <v>1</v>
      </c>
      <c r="S2159" s="564">
        <v>1</v>
      </c>
      <c r="T2159" s="564">
        <v>1</v>
      </c>
      <c r="U2159" s="564">
        <v>1</v>
      </c>
      <c r="V2159" s="564">
        <v>1</v>
      </c>
      <c r="W2159" s="564">
        <v>1</v>
      </c>
      <c r="X2159" s="564">
        <v>1</v>
      </c>
      <c r="Y2159" s="564">
        <v>1</v>
      </c>
      <c r="Z2159" s="564">
        <v>1</v>
      </c>
      <c r="AA2159" s="564">
        <v>1</v>
      </c>
      <c r="AB2159" s="564">
        <v>1</v>
      </c>
      <c r="AC2159" s="564">
        <v>1</v>
      </c>
      <c r="AD2159" s="564">
        <v>1</v>
      </c>
      <c r="AE2159" s="564">
        <v>1</v>
      </c>
      <c r="AF2159" s="564">
        <v>1</v>
      </c>
      <c r="AG2159" s="564">
        <v>1</v>
      </c>
      <c r="AH2159" s="564">
        <v>1</v>
      </c>
      <c r="AI2159" s="564">
        <v>1</v>
      </c>
      <c r="AJ2159" s="564">
        <v>1</v>
      </c>
      <c r="AK2159" s="564">
        <v>1</v>
      </c>
    </row>
    <row r="2160" spans="1:37">
      <c r="A2160">
        <v>2156</v>
      </c>
      <c r="B2160" s="564">
        <f t="shared" ca="1" si="204"/>
        <v>20</v>
      </c>
      <c r="C2160" s="564">
        <f t="shared" ca="1" si="199"/>
        <v>400</v>
      </c>
      <c r="D2160" s="564">
        <f t="shared" ca="1" si="202"/>
        <v>20</v>
      </c>
      <c r="E2160" s="564">
        <f t="shared" ca="1" si="200"/>
        <v>0</v>
      </c>
      <c r="F2160" s="564">
        <f t="shared" ca="1" si="203"/>
        <v>1</v>
      </c>
      <c r="G2160" s="564">
        <f t="shared" ca="1" si="201"/>
        <v>2.7795978367472438</v>
      </c>
      <c r="H2160" s="564">
        <v>1</v>
      </c>
      <c r="I2160" s="564">
        <v>1</v>
      </c>
      <c r="J2160" s="564">
        <v>1</v>
      </c>
      <c r="K2160" s="564">
        <v>1</v>
      </c>
      <c r="L2160" s="564">
        <v>1</v>
      </c>
      <c r="M2160" s="564">
        <v>1</v>
      </c>
      <c r="N2160" s="564">
        <v>1</v>
      </c>
      <c r="O2160" s="564">
        <v>1</v>
      </c>
      <c r="P2160" s="564">
        <v>1</v>
      </c>
      <c r="Q2160" s="564">
        <v>1</v>
      </c>
      <c r="R2160" s="564">
        <v>1</v>
      </c>
      <c r="S2160" s="564">
        <v>1</v>
      </c>
      <c r="T2160" s="564">
        <v>1</v>
      </c>
      <c r="U2160" s="564">
        <v>1</v>
      </c>
      <c r="V2160" s="564">
        <v>1</v>
      </c>
      <c r="W2160" s="564">
        <v>1</v>
      </c>
      <c r="X2160" s="564">
        <v>1</v>
      </c>
      <c r="Y2160" s="564">
        <v>1</v>
      </c>
      <c r="Z2160" s="564">
        <v>1</v>
      </c>
      <c r="AA2160" s="564">
        <v>1</v>
      </c>
      <c r="AB2160" s="564">
        <v>1</v>
      </c>
      <c r="AC2160" s="564">
        <v>1</v>
      </c>
      <c r="AD2160" s="564">
        <v>1</v>
      </c>
      <c r="AE2160" s="564">
        <v>1</v>
      </c>
      <c r="AF2160" s="564">
        <v>1</v>
      </c>
      <c r="AG2160" s="564">
        <v>1</v>
      </c>
      <c r="AH2160" s="564">
        <v>1</v>
      </c>
      <c r="AI2160" s="564">
        <v>1</v>
      </c>
      <c r="AJ2160" s="564">
        <v>1</v>
      </c>
      <c r="AK2160" s="564">
        <v>1</v>
      </c>
    </row>
    <row r="2161" spans="1:37">
      <c r="A2161">
        <v>2157</v>
      </c>
      <c r="B2161" s="564">
        <f t="shared" ca="1" si="204"/>
        <v>20</v>
      </c>
      <c r="C2161" s="564">
        <f t="shared" ca="1" si="199"/>
        <v>400</v>
      </c>
      <c r="D2161" s="564">
        <f t="shared" ca="1" si="202"/>
        <v>20</v>
      </c>
      <c r="E2161" s="564">
        <f t="shared" ca="1" si="200"/>
        <v>0</v>
      </c>
      <c r="F2161" s="564">
        <f t="shared" ca="1" si="203"/>
        <v>1</v>
      </c>
      <c r="G2161" s="564">
        <f t="shared" ca="1" si="201"/>
        <v>2.698963241773257</v>
      </c>
      <c r="H2161" s="564">
        <v>1</v>
      </c>
      <c r="I2161" s="564">
        <v>1</v>
      </c>
      <c r="J2161" s="564">
        <v>1</v>
      </c>
      <c r="K2161" s="564">
        <v>1</v>
      </c>
      <c r="L2161" s="564">
        <v>1</v>
      </c>
      <c r="M2161" s="564">
        <v>1</v>
      </c>
      <c r="N2161" s="564">
        <v>1</v>
      </c>
      <c r="O2161" s="564">
        <v>1</v>
      </c>
      <c r="P2161" s="564">
        <v>1</v>
      </c>
      <c r="Q2161" s="564">
        <v>1</v>
      </c>
      <c r="R2161" s="564">
        <v>1</v>
      </c>
      <c r="S2161" s="564">
        <v>1</v>
      </c>
      <c r="T2161" s="564">
        <v>1</v>
      </c>
      <c r="U2161" s="564">
        <v>1</v>
      </c>
      <c r="V2161" s="564">
        <v>1</v>
      </c>
      <c r="W2161" s="564">
        <v>1</v>
      </c>
      <c r="X2161" s="564">
        <v>1</v>
      </c>
      <c r="Y2161" s="564">
        <v>1</v>
      </c>
      <c r="Z2161" s="564">
        <v>1</v>
      </c>
      <c r="AA2161" s="564">
        <v>1</v>
      </c>
      <c r="AB2161" s="564">
        <v>1</v>
      </c>
      <c r="AC2161" s="564">
        <v>1</v>
      </c>
      <c r="AD2161" s="564">
        <v>1</v>
      </c>
      <c r="AE2161" s="564">
        <v>1</v>
      </c>
      <c r="AF2161" s="564">
        <v>1</v>
      </c>
      <c r="AG2161" s="564">
        <v>1</v>
      </c>
      <c r="AH2161" s="564">
        <v>1</v>
      </c>
      <c r="AI2161" s="564">
        <v>1</v>
      </c>
      <c r="AJ2161" s="564">
        <v>1</v>
      </c>
      <c r="AK2161" s="564">
        <v>1</v>
      </c>
    </row>
    <row r="2162" spans="1:37">
      <c r="A2162">
        <v>2158</v>
      </c>
      <c r="B2162" s="564">
        <f t="shared" ca="1" si="204"/>
        <v>20</v>
      </c>
      <c r="C2162" s="564">
        <f t="shared" ca="1" si="199"/>
        <v>400</v>
      </c>
      <c r="D2162" s="564">
        <f t="shared" ca="1" si="202"/>
        <v>20</v>
      </c>
      <c r="E2162" s="564">
        <f t="shared" ca="1" si="200"/>
        <v>0</v>
      </c>
      <c r="F2162" s="564">
        <f t="shared" ca="1" si="203"/>
        <v>1</v>
      </c>
      <c r="G2162" s="564">
        <f t="shared" ca="1" si="201"/>
        <v>5.2606647357504563</v>
      </c>
      <c r="H2162" s="564">
        <v>1</v>
      </c>
      <c r="I2162" s="564">
        <v>1</v>
      </c>
      <c r="J2162" s="564">
        <v>1</v>
      </c>
      <c r="K2162" s="564">
        <v>1</v>
      </c>
      <c r="L2162" s="564">
        <v>1</v>
      </c>
      <c r="M2162" s="564">
        <v>1</v>
      </c>
      <c r="N2162" s="564">
        <v>1</v>
      </c>
      <c r="O2162" s="564">
        <v>1</v>
      </c>
      <c r="P2162" s="564">
        <v>1</v>
      </c>
      <c r="Q2162" s="564">
        <v>1</v>
      </c>
      <c r="R2162" s="564">
        <v>1</v>
      </c>
      <c r="S2162" s="564">
        <v>1</v>
      </c>
      <c r="T2162" s="564">
        <v>1</v>
      </c>
      <c r="U2162" s="564">
        <v>1</v>
      </c>
      <c r="V2162" s="564">
        <v>1</v>
      </c>
      <c r="W2162" s="564">
        <v>1</v>
      </c>
      <c r="X2162" s="564">
        <v>1</v>
      </c>
      <c r="Y2162" s="564">
        <v>1</v>
      </c>
      <c r="Z2162" s="564">
        <v>1</v>
      </c>
      <c r="AA2162" s="564">
        <v>1</v>
      </c>
      <c r="AB2162" s="564">
        <v>1</v>
      </c>
      <c r="AC2162" s="564">
        <v>1</v>
      </c>
      <c r="AD2162" s="564">
        <v>1</v>
      </c>
      <c r="AE2162" s="564">
        <v>1</v>
      </c>
      <c r="AF2162" s="564">
        <v>1</v>
      </c>
      <c r="AG2162" s="564">
        <v>1</v>
      </c>
      <c r="AH2162" s="564">
        <v>1</v>
      </c>
      <c r="AI2162" s="564">
        <v>1</v>
      </c>
      <c r="AJ2162" s="564">
        <v>1</v>
      </c>
      <c r="AK2162" s="564">
        <v>1</v>
      </c>
    </row>
    <row r="2163" spans="1:37">
      <c r="A2163">
        <v>2159</v>
      </c>
      <c r="B2163" s="564">
        <f t="shared" ca="1" si="204"/>
        <v>0</v>
      </c>
      <c r="C2163" s="564">
        <f t="shared" ca="1" si="199"/>
        <v>0</v>
      </c>
      <c r="D2163" s="564">
        <f t="shared" ca="1" si="202"/>
        <v>0</v>
      </c>
      <c r="E2163" s="564">
        <f t="shared" ca="1" si="200"/>
        <v>0</v>
      </c>
      <c r="F2163" s="564">
        <f t="shared" ca="1" si="203"/>
        <v>1</v>
      </c>
      <c r="G2163" s="564">
        <f t="shared" ca="1" si="201"/>
        <v>2.4696203087808897</v>
      </c>
      <c r="H2163" s="564">
        <v>0</v>
      </c>
      <c r="I2163" s="564">
        <v>0</v>
      </c>
      <c r="J2163" s="564">
        <v>0</v>
      </c>
      <c r="K2163" s="564">
        <v>0</v>
      </c>
      <c r="L2163" s="564">
        <v>0</v>
      </c>
      <c r="M2163" s="564">
        <v>0</v>
      </c>
      <c r="N2163" s="564">
        <v>0</v>
      </c>
      <c r="O2163" s="564">
        <v>0</v>
      </c>
      <c r="P2163" s="564">
        <v>0</v>
      </c>
      <c r="Q2163" s="564">
        <v>0</v>
      </c>
      <c r="R2163" s="564">
        <v>0</v>
      </c>
      <c r="S2163" s="564">
        <v>0</v>
      </c>
      <c r="T2163" s="564">
        <v>0</v>
      </c>
      <c r="U2163" s="564">
        <v>0</v>
      </c>
      <c r="V2163" s="564">
        <v>0</v>
      </c>
      <c r="W2163" s="564">
        <v>0</v>
      </c>
      <c r="X2163" s="564">
        <v>0</v>
      </c>
      <c r="Y2163" s="564">
        <v>0</v>
      </c>
      <c r="Z2163" s="564">
        <v>0</v>
      </c>
      <c r="AA2163" s="564">
        <v>0</v>
      </c>
      <c r="AB2163" s="564">
        <v>0</v>
      </c>
      <c r="AC2163" s="564">
        <v>0</v>
      </c>
      <c r="AD2163" s="564">
        <v>0</v>
      </c>
      <c r="AE2163" s="564">
        <v>0</v>
      </c>
      <c r="AF2163" s="564">
        <v>0</v>
      </c>
      <c r="AG2163" s="564">
        <v>0</v>
      </c>
      <c r="AH2163" s="564">
        <v>0</v>
      </c>
      <c r="AI2163" s="564">
        <v>0</v>
      </c>
      <c r="AJ2163" s="564">
        <v>0</v>
      </c>
      <c r="AK2163" s="564">
        <v>0</v>
      </c>
    </row>
    <row r="2164" spans="1:37">
      <c r="A2164">
        <v>2160</v>
      </c>
      <c r="B2164" s="564">
        <f t="shared" ca="1" si="204"/>
        <v>20</v>
      </c>
      <c r="C2164" s="564">
        <f t="shared" ca="1" si="199"/>
        <v>400</v>
      </c>
      <c r="D2164" s="564">
        <f t="shared" ca="1" si="202"/>
        <v>20</v>
      </c>
      <c r="E2164" s="564">
        <f t="shared" ca="1" si="200"/>
        <v>0</v>
      </c>
      <c r="F2164" s="564">
        <f t="shared" ca="1" si="203"/>
        <v>1</v>
      </c>
      <c r="G2164" s="564">
        <f t="shared" ca="1" si="201"/>
        <v>2.5495987954107395</v>
      </c>
      <c r="H2164" s="564">
        <v>1</v>
      </c>
      <c r="I2164" s="564">
        <v>1</v>
      </c>
      <c r="J2164" s="564">
        <v>1</v>
      </c>
      <c r="K2164" s="564">
        <v>1</v>
      </c>
      <c r="L2164" s="564">
        <v>1</v>
      </c>
      <c r="M2164" s="564">
        <v>1</v>
      </c>
      <c r="N2164" s="564">
        <v>1</v>
      </c>
      <c r="O2164" s="564">
        <v>1</v>
      </c>
      <c r="P2164" s="564">
        <v>1</v>
      </c>
      <c r="Q2164" s="564">
        <v>1</v>
      </c>
      <c r="R2164" s="564">
        <v>1</v>
      </c>
      <c r="S2164" s="564">
        <v>1</v>
      </c>
      <c r="T2164" s="564">
        <v>1</v>
      </c>
      <c r="U2164" s="564">
        <v>1</v>
      </c>
      <c r="V2164" s="564">
        <v>1</v>
      </c>
      <c r="W2164" s="564">
        <v>1</v>
      </c>
      <c r="X2164" s="564">
        <v>1</v>
      </c>
      <c r="Y2164" s="564">
        <v>1</v>
      </c>
      <c r="Z2164" s="564">
        <v>1</v>
      </c>
      <c r="AA2164" s="564">
        <v>1</v>
      </c>
      <c r="AB2164" s="564">
        <v>1</v>
      </c>
      <c r="AC2164" s="564">
        <v>1</v>
      </c>
      <c r="AD2164" s="564">
        <v>1</v>
      </c>
      <c r="AE2164" s="564">
        <v>1</v>
      </c>
      <c r="AF2164" s="564">
        <v>1</v>
      </c>
      <c r="AG2164" s="564">
        <v>1</v>
      </c>
      <c r="AH2164" s="564">
        <v>1</v>
      </c>
      <c r="AI2164" s="564">
        <v>1</v>
      </c>
      <c r="AJ2164" s="564">
        <v>1</v>
      </c>
      <c r="AK2164" s="564">
        <v>1</v>
      </c>
    </row>
    <row r="2165" spans="1:37">
      <c r="A2165">
        <v>2161</v>
      </c>
      <c r="B2165" s="564">
        <f t="shared" ca="1" si="204"/>
        <v>20</v>
      </c>
      <c r="C2165" s="564">
        <f t="shared" ca="1" si="199"/>
        <v>400</v>
      </c>
      <c r="D2165" s="564">
        <f t="shared" ca="1" si="202"/>
        <v>20</v>
      </c>
      <c r="E2165" s="564">
        <f t="shared" ca="1" si="200"/>
        <v>0</v>
      </c>
      <c r="F2165" s="564">
        <f t="shared" ca="1" si="203"/>
        <v>1</v>
      </c>
      <c r="G2165" s="564">
        <f t="shared" ca="1" si="201"/>
        <v>-6.2389255765077749</v>
      </c>
      <c r="H2165" s="564">
        <v>1</v>
      </c>
      <c r="I2165" s="564">
        <v>1</v>
      </c>
      <c r="J2165" s="564">
        <v>1</v>
      </c>
      <c r="K2165" s="564">
        <v>1</v>
      </c>
      <c r="L2165" s="564">
        <v>1</v>
      </c>
      <c r="M2165" s="564">
        <v>1</v>
      </c>
      <c r="N2165" s="564">
        <v>1</v>
      </c>
      <c r="O2165" s="564">
        <v>1</v>
      </c>
      <c r="P2165" s="564">
        <v>1</v>
      </c>
      <c r="Q2165" s="564">
        <v>1</v>
      </c>
      <c r="R2165" s="564">
        <v>1</v>
      </c>
      <c r="S2165" s="564">
        <v>1</v>
      </c>
      <c r="T2165" s="564">
        <v>1</v>
      </c>
      <c r="U2165" s="564">
        <v>1</v>
      </c>
      <c r="V2165" s="564">
        <v>1</v>
      </c>
      <c r="W2165" s="564">
        <v>1</v>
      </c>
      <c r="X2165" s="564">
        <v>1</v>
      </c>
      <c r="Y2165" s="564">
        <v>1</v>
      </c>
      <c r="Z2165" s="564">
        <v>1</v>
      </c>
      <c r="AA2165" s="564">
        <v>1</v>
      </c>
      <c r="AB2165" s="564">
        <v>1</v>
      </c>
      <c r="AC2165" s="564">
        <v>1</v>
      </c>
      <c r="AD2165" s="564">
        <v>1</v>
      </c>
      <c r="AE2165" s="564">
        <v>1</v>
      </c>
      <c r="AF2165" s="564">
        <v>1</v>
      </c>
      <c r="AG2165" s="564">
        <v>1</v>
      </c>
      <c r="AH2165" s="564">
        <v>1</v>
      </c>
      <c r="AI2165" s="564">
        <v>1</v>
      </c>
      <c r="AJ2165" s="564">
        <v>1</v>
      </c>
      <c r="AK2165" s="564">
        <v>1</v>
      </c>
    </row>
    <row r="2166" spans="1:37">
      <c r="A2166">
        <v>2162</v>
      </c>
      <c r="B2166" s="564">
        <f t="shared" ca="1" si="204"/>
        <v>20</v>
      </c>
      <c r="C2166" s="564">
        <f t="shared" ca="1" si="199"/>
        <v>400</v>
      </c>
      <c r="D2166" s="564">
        <f t="shared" ca="1" si="202"/>
        <v>20</v>
      </c>
      <c r="E2166" s="564">
        <f t="shared" ca="1" si="200"/>
        <v>0</v>
      </c>
      <c r="F2166" s="564">
        <f t="shared" ca="1" si="203"/>
        <v>1</v>
      </c>
      <c r="G2166" s="564">
        <f t="shared" ca="1" si="201"/>
        <v>7.7593013490722207</v>
      </c>
      <c r="H2166" s="564">
        <v>1</v>
      </c>
      <c r="I2166" s="564">
        <v>1</v>
      </c>
      <c r="J2166" s="564">
        <v>1</v>
      </c>
      <c r="K2166" s="564">
        <v>1</v>
      </c>
      <c r="L2166" s="564">
        <v>1</v>
      </c>
      <c r="M2166" s="564">
        <v>1</v>
      </c>
      <c r="N2166" s="564">
        <v>1</v>
      </c>
      <c r="O2166" s="564">
        <v>1</v>
      </c>
      <c r="P2166" s="564">
        <v>1</v>
      </c>
      <c r="Q2166" s="564">
        <v>1</v>
      </c>
      <c r="R2166" s="564">
        <v>1</v>
      </c>
      <c r="S2166" s="564">
        <v>1</v>
      </c>
      <c r="T2166" s="564">
        <v>1</v>
      </c>
      <c r="U2166" s="564">
        <v>1</v>
      </c>
      <c r="V2166" s="564">
        <v>1</v>
      </c>
      <c r="W2166" s="564">
        <v>1</v>
      </c>
      <c r="X2166" s="564">
        <v>1</v>
      </c>
      <c r="Y2166" s="564">
        <v>1</v>
      </c>
      <c r="Z2166" s="564">
        <v>1</v>
      </c>
      <c r="AA2166" s="564">
        <v>1</v>
      </c>
      <c r="AB2166" s="564">
        <v>1</v>
      </c>
      <c r="AC2166" s="564">
        <v>1</v>
      </c>
      <c r="AD2166" s="564">
        <v>1</v>
      </c>
      <c r="AE2166" s="564">
        <v>1</v>
      </c>
      <c r="AF2166" s="564">
        <v>1</v>
      </c>
      <c r="AG2166" s="564">
        <v>1</v>
      </c>
      <c r="AH2166" s="564">
        <v>1</v>
      </c>
      <c r="AI2166" s="564">
        <v>1</v>
      </c>
      <c r="AJ2166" s="564">
        <v>1</v>
      </c>
      <c r="AK2166" s="564">
        <v>1</v>
      </c>
    </row>
    <row r="2167" spans="1:37">
      <c r="A2167">
        <v>2163</v>
      </c>
      <c r="B2167" s="564">
        <f t="shared" ca="1" si="204"/>
        <v>0</v>
      </c>
      <c r="C2167" s="564">
        <f t="shared" ca="1" si="199"/>
        <v>0</v>
      </c>
      <c r="D2167" s="564">
        <f t="shared" ca="1" si="202"/>
        <v>0</v>
      </c>
      <c r="E2167" s="564">
        <f t="shared" ca="1" si="200"/>
        <v>0</v>
      </c>
      <c r="F2167" s="564">
        <f t="shared" ca="1" si="203"/>
        <v>1</v>
      </c>
      <c r="G2167" s="564">
        <f t="shared" ca="1" si="201"/>
        <v>2.7509947701447182</v>
      </c>
      <c r="H2167" s="564">
        <v>0</v>
      </c>
      <c r="I2167" s="564">
        <v>0</v>
      </c>
      <c r="J2167" s="564">
        <v>0</v>
      </c>
      <c r="K2167" s="564">
        <v>0</v>
      </c>
      <c r="L2167" s="564">
        <v>0</v>
      </c>
      <c r="M2167" s="564">
        <v>0</v>
      </c>
      <c r="N2167" s="564">
        <v>0</v>
      </c>
      <c r="O2167" s="564">
        <v>0</v>
      </c>
      <c r="P2167" s="564">
        <v>0</v>
      </c>
      <c r="Q2167" s="564">
        <v>0</v>
      </c>
      <c r="R2167" s="564">
        <v>0</v>
      </c>
      <c r="S2167" s="564">
        <v>0</v>
      </c>
      <c r="T2167" s="564">
        <v>0</v>
      </c>
      <c r="U2167" s="564">
        <v>0</v>
      </c>
      <c r="V2167" s="564">
        <v>0</v>
      </c>
      <c r="W2167" s="564">
        <v>0</v>
      </c>
      <c r="X2167" s="564">
        <v>0</v>
      </c>
      <c r="Y2167" s="564">
        <v>0</v>
      </c>
      <c r="Z2167" s="564">
        <v>0</v>
      </c>
      <c r="AA2167" s="564">
        <v>0</v>
      </c>
      <c r="AB2167" s="564">
        <v>0</v>
      </c>
      <c r="AC2167" s="564">
        <v>0</v>
      </c>
      <c r="AD2167" s="564">
        <v>0</v>
      </c>
      <c r="AE2167" s="564">
        <v>0</v>
      </c>
      <c r="AF2167" s="564">
        <v>0</v>
      </c>
      <c r="AG2167" s="564">
        <v>0</v>
      </c>
      <c r="AH2167" s="564">
        <v>0</v>
      </c>
      <c r="AI2167" s="564">
        <v>0</v>
      </c>
      <c r="AJ2167" s="564">
        <v>0</v>
      </c>
      <c r="AK2167" s="564">
        <v>0</v>
      </c>
    </row>
    <row r="2168" spans="1:37">
      <c r="A2168">
        <v>2164</v>
      </c>
      <c r="B2168" s="564">
        <f t="shared" ca="1" si="204"/>
        <v>0</v>
      </c>
      <c r="C2168" s="564">
        <f t="shared" ca="1" si="199"/>
        <v>0</v>
      </c>
      <c r="D2168" s="564">
        <f t="shared" ca="1" si="202"/>
        <v>0</v>
      </c>
      <c r="E2168" s="564">
        <f t="shared" ca="1" si="200"/>
        <v>0</v>
      </c>
      <c r="F2168" s="564">
        <f t="shared" ca="1" si="203"/>
        <v>1</v>
      </c>
      <c r="G2168" s="564">
        <f t="shared" ca="1" si="201"/>
        <v>8.1332212550599472</v>
      </c>
      <c r="H2168" s="564">
        <v>0</v>
      </c>
      <c r="I2168" s="564">
        <v>0</v>
      </c>
      <c r="J2168" s="564">
        <v>0</v>
      </c>
      <c r="K2168" s="564">
        <v>0</v>
      </c>
      <c r="L2168" s="564">
        <v>0</v>
      </c>
      <c r="M2168" s="564">
        <v>0</v>
      </c>
      <c r="N2168" s="564">
        <v>0</v>
      </c>
      <c r="O2168" s="564">
        <v>0</v>
      </c>
      <c r="P2168" s="564">
        <v>0</v>
      </c>
      <c r="Q2168" s="564">
        <v>0</v>
      </c>
      <c r="R2168" s="564">
        <v>0</v>
      </c>
      <c r="S2168" s="564">
        <v>0</v>
      </c>
      <c r="T2168" s="564">
        <v>0</v>
      </c>
      <c r="U2168" s="564">
        <v>0</v>
      </c>
      <c r="V2168" s="564">
        <v>0</v>
      </c>
      <c r="W2168" s="564">
        <v>0</v>
      </c>
      <c r="X2168" s="564">
        <v>0</v>
      </c>
      <c r="Y2168" s="564">
        <v>0</v>
      </c>
      <c r="Z2168" s="564">
        <v>0</v>
      </c>
      <c r="AA2168" s="564">
        <v>0</v>
      </c>
      <c r="AB2168" s="564">
        <v>0</v>
      </c>
      <c r="AC2168" s="564">
        <v>0</v>
      </c>
      <c r="AD2168" s="564">
        <v>0</v>
      </c>
      <c r="AE2168" s="564">
        <v>0</v>
      </c>
      <c r="AF2168" s="564">
        <v>0</v>
      </c>
      <c r="AG2168" s="564">
        <v>0</v>
      </c>
      <c r="AH2168" s="564">
        <v>0</v>
      </c>
      <c r="AI2168" s="564">
        <v>0</v>
      </c>
      <c r="AJ2168" s="564">
        <v>0</v>
      </c>
      <c r="AK2168" s="564">
        <v>0</v>
      </c>
    </row>
    <row r="2169" spans="1:37">
      <c r="A2169">
        <v>2165</v>
      </c>
      <c r="B2169" s="564">
        <f t="shared" ca="1" si="204"/>
        <v>0</v>
      </c>
      <c r="C2169" s="564">
        <f t="shared" ca="1" si="199"/>
        <v>0</v>
      </c>
      <c r="D2169" s="564">
        <f t="shared" ca="1" si="202"/>
        <v>0</v>
      </c>
      <c r="E2169" s="564">
        <f t="shared" ca="1" si="200"/>
        <v>0</v>
      </c>
      <c r="F2169" s="564">
        <f t="shared" ca="1" si="203"/>
        <v>1</v>
      </c>
      <c r="G2169" s="564">
        <f t="shared" ca="1" si="201"/>
        <v>-3.8822932922250009</v>
      </c>
      <c r="H2169" s="564">
        <v>0</v>
      </c>
      <c r="I2169" s="564">
        <v>0</v>
      </c>
      <c r="J2169" s="564">
        <v>0</v>
      </c>
      <c r="K2169" s="564">
        <v>0</v>
      </c>
      <c r="L2169" s="564">
        <v>0</v>
      </c>
      <c r="M2169" s="564">
        <v>0</v>
      </c>
      <c r="N2169" s="564">
        <v>0</v>
      </c>
      <c r="O2169" s="564">
        <v>0</v>
      </c>
      <c r="P2169" s="564">
        <v>0</v>
      </c>
      <c r="Q2169" s="564">
        <v>0</v>
      </c>
      <c r="R2169" s="564">
        <v>0</v>
      </c>
      <c r="S2169" s="564">
        <v>0</v>
      </c>
      <c r="T2169" s="564">
        <v>0</v>
      </c>
      <c r="U2169" s="564">
        <v>0</v>
      </c>
      <c r="V2169" s="564">
        <v>0</v>
      </c>
      <c r="W2169" s="564">
        <v>0</v>
      </c>
      <c r="X2169" s="564">
        <v>0</v>
      </c>
      <c r="Y2169" s="564">
        <v>0</v>
      </c>
      <c r="Z2169" s="564">
        <v>0</v>
      </c>
      <c r="AA2169" s="564">
        <v>0</v>
      </c>
      <c r="AB2169" s="564">
        <v>0</v>
      </c>
      <c r="AC2169" s="564">
        <v>0</v>
      </c>
      <c r="AD2169" s="564">
        <v>0</v>
      </c>
      <c r="AE2169" s="564">
        <v>0</v>
      </c>
      <c r="AF2169" s="564">
        <v>0</v>
      </c>
      <c r="AG2169" s="564">
        <v>0</v>
      </c>
      <c r="AH2169" s="564">
        <v>0</v>
      </c>
      <c r="AI2169" s="564">
        <v>0</v>
      </c>
      <c r="AJ2169" s="564">
        <v>0</v>
      </c>
      <c r="AK2169" s="564">
        <v>0</v>
      </c>
    </row>
    <row r="2170" spans="1:37">
      <c r="A2170">
        <v>2166</v>
      </c>
      <c r="B2170" s="564">
        <f t="shared" ca="1" si="204"/>
        <v>12</v>
      </c>
      <c r="C2170" s="564">
        <f t="shared" ca="1" si="199"/>
        <v>144</v>
      </c>
      <c r="D2170" s="564">
        <f t="shared" ca="1" si="202"/>
        <v>12</v>
      </c>
      <c r="E2170" s="564">
        <f t="shared" ca="1" si="200"/>
        <v>4.8</v>
      </c>
      <c r="F2170" s="564">
        <f t="shared" ca="1" si="203"/>
        <v>0.49473684210526314</v>
      </c>
      <c r="G2170" s="564">
        <f t="shared" ca="1" si="201"/>
        <v>0.69400863675932345</v>
      </c>
      <c r="H2170" s="564">
        <v>0</v>
      </c>
      <c r="I2170" s="564">
        <v>1</v>
      </c>
      <c r="J2170" s="564">
        <v>0</v>
      </c>
      <c r="K2170" s="564">
        <v>1</v>
      </c>
      <c r="L2170" s="564">
        <v>0</v>
      </c>
      <c r="M2170" s="564">
        <v>1</v>
      </c>
      <c r="N2170" s="564">
        <v>0</v>
      </c>
      <c r="O2170" s="564">
        <v>0</v>
      </c>
      <c r="P2170" s="564">
        <v>1</v>
      </c>
      <c r="Q2170" s="564">
        <v>1</v>
      </c>
      <c r="R2170" s="564">
        <v>1</v>
      </c>
      <c r="S2170" s="564">
        <v>1</v>
      </c>
      <c r="T2170" s="564">
        <v>1</v>
      </c>
      <c r="U2170" s="564">
        <v>1</v>
      </c>
      <c r="V2170" s="564">
        <v>1</v>
      </c>
      <c r="W2170" s="564">
        <v>0</v>
      </c>
      <c r="X2170" s="564">
        <v>1</v>
      </c>
      <c r="Y2170" s="564">
        <v>1</v>
      </c>
      <c r="Z2170" s="564">
        <v>0</v>
      </c>
      <c r="AA2170" s="564">
        <v>0</v>
      </c>
      <c r="AB2170" s="564">
        <v>0</v>
      </c>
      <c r="AC2170" s="564">
        <v>1</v>
      </c>
      <c r="AD2170" s="564">
        <v>1</v>
      </c>
      <c r="AE2170" s="564">
        <v>0</v>
      </c>
      <c r="AF2170" s="564">
        <v>0</v>
      </c>
      <c r="AG2170" s="564">
        <v>1</v>
      </c>
      <c r="AH2170" s="564">
        <v>1</v>
      </c>
      <c r="AI2170" s="564">
        <v>1</v>
      </c>
      <c r="AJ2170" s="564">
        <v>1</v>
      </c>
      <c r="AK2170" s="564">
        <v>1</v>
      </c>
    </row>
    <row r="2171" spans="1:37">
      <c r="A2171">
        <v>2167</v>
      </c>
      <c r="B2171" s="564">
        <f t="shared" ca="1" si="204"/>
        <v>20</v>
      </c>
      <c r="C2171" s="564">
        <f t="shared" ca="1" si="199"/>
        <v>400</v>
      </c>
      <c r="D2171" s="564">
        <f t="shared" ca="1" si="202"/>
        <v>20</v>
      </c>
      <c r="E2171" s="564">
        <f t="shared" ca="1" si="200"/>
        <v>0</v>
      </c>
      <c r="F2171" s="564">
        <f t="shared" ca="1" si="203"/>
        <v>1</v>
      </c>
      <c r="G2171" s="564">
        <f t="shared" ca="1" si="201"/>
        <v>-2.4520592740837031</v>
      </c>
      <c r="H2171" s="564">
        <v>1</v>
      </c>
      <c r="I2171" s="564">
        <v>1</v>
      </c>
      <c r="J2171" s="564">
        <v>1</v>
      </c>
      <c r="K2171" s="564">
        <v>1</v>
      </c>
      <c r="L2171" s="564">
        <v>1</v>
      </c>
      <c r="M2171" s="564">
        <v>1</v>
      </c>
      <c r="N2171" s="564">
        <v>1</v>
      </c>
      <c r="O2171" s="564">
        <v>1</v>
      </c>
      <c r="P2171" s="564">
        <v>1</v>
      </c>
      <c r="Q2171" s="564">
        <v>1</v>
      </c>
      <c r="R2171" s="564">
        <v>1</v>
      </c>
      <c r="S2171" s="564">
        <v>1</v>
      </c>
      <c r="T2171" s="564">
        <v>1</v>
      </c>
      <c r="U2171" s="564">
        <v>1</v>
      </c>
      <c r="V2171" s="564">
        <v>1</v>
      </c>
      <c r="W2171" s="564">
        <v>1</v>
      </c>
      <c r="X2171" s="564">
        <v>1</v>
      </c>
      <c r="Y2171" s="564">
        <v>1</v>
      </c>
      <c r="Z2171" s="564">
        <v>1</v>
      </c>
      <c r="AA2171" s="564">
        <v>1</v>
      </c>
      <c r="AB2171" s="564">
        <v>1</v>
      </c>
      <c r="AC2171" s="564">
        <v>1</v>
      </c>
      <c r="AD2171" s="564">
        <v>1</v>
      </c>
      <c r="AE2171" s="564">
        <v>1</v>
      </c>
      <c r="AF2171" s="564">
        <v>1</v>
      </c>
      <c r="AG2171" s="564">
        <v>1</v>
      </c>
      <c r="AH2171" s="564">
        <v>1</v>
      </c>
      <c r="AI2171" s="564">
        <v>1</v>
      </c>
      <c r="AJ2171" s="564">
        <v>1</v>
      </c>
      <c r="AK2171" s="564">
        <v>1</v>
      </c>
    </row>
    <row r="2172" spans="1:37">
      <c r="A2172">
        <v>2168</v>
      </c>
      <c r="B2172" s="564">
        <f t="shared" ca="1" si="204"/>
        <v>20</v>
      </c>
      <c r="C2172" s="564">
        <f t="shared" ca="1" si="199"/>
        <v>400</v>
      </c>
      <c r="D2172" s="564">
        <f t="shared" ca="1" si="202"/>
        <v>20</v>
      </c>
      <c r="E2172" s="564">
        <f t="shared" ca="1" si="200"/>
        <v>0</v>
      </c>
      <c r="F2172" s="564">
        <f t="shared" ca="1" si="203"/>
        <v>1</v>
      </c>
      <c r="G2172" s="564">
        <f t="shared" ca="1" si="201"/>
        <v>-2.4394960713498914</v>
      </c>
      <c r="H2172" s="564">
        <v>1</v>
      </c>
      <c r="I2172" s="564">
        <v>1</v>
      </c>
      <c r="J2172" s="564">
        <v>1</v>
      </c>
      <c r="K2172" s="564">
        <v>1</v>
      </c>
      <c r="L2172" s="564">
        <v>1</v>
      </c>
      <c r="M2172" s="564">
        <v>1</v>
      </c>
      <c r="N2172" s="564">
        <v>1</v>
      </c>
      <c r="O2172" s="564">
        <v>1</v>
      </c>
      <c r="P2172" s="564">
        <v>1</v>
      </c>
      <c r="Q2172" s="564">
        <v>1</v>
      </c>
      <c r="R2172" s="564">
        <v>1</v>
      </c>
      <c r="S2172" s="564">
        <v>1</v>
      </c>
      <c r="T2172" s="564">
        <v>1</v>
      </c>
      <c r="U2172" s="564">
        <v>1</v>
      </c>
      <c r="V2172" s="564">
        <v>1</v>
      </c>
      <c r="W2172" s="564">
        <v>1</v>
      </c>
      <c r="X2172" s="564">
        <v>1</v>
      </c>
      <c r="Y2172" s="564">
        <v>1</v>
      </c>
      <c r="Z2172" s="564">
        <v>1</v>
      </c>
      <c r="AA2172" s="564">
        <v>1</v>
      </c>
      <c r="AB2172" s="564">
        <v>1</v>
      </c>
      <c r="AC2172" s="564">
        <v>1</v>
      </c>
      <c r="AD2172" s="564">
        <v>1</v>
      </c>
      <c r="AE2172" s="564">
        <v>1</v>
      </c>
      <c r="AF2172" s="564">
        <v>1</v>
      </c>
      <c r="AG2172" s="564">
        <v>1</v>
      </c>
      <c r="AH2172" s="564">
        <v>1</v>
      </c>
      <c r="AI2172" s="564">
        <v>1</v>
      </c>
      <c r="AJ2172" s="564">
        <v>1</v>
      </c>
      <c r="AK2172" s="564">
        <v>1</v>
      </c>
    </row>
    <row r="2173" spans="1:37">
      <c r="A2173">
        <v>2169</v>
      </c>
      <c r="B2173" s="564">
        <f t="shared" ca="1" si="204"/>
        <v>20</v>
      </c>
      <c r="C2173" s="564">
        <f t="shared" ca="1" si="199"/>
        <v>400</v>
      </c>
      <c r="D2173" s="564">
        <f t="shared" ca="1" si="202"/>
        <v>20</v>
      </c>
      <c r="E2173" s="564">
        <f t="shared" ca="1" si="200"/>
        <v>0</v>
      </c>
      <c r="F2173" s="564">
        <f t="shared" ca="1" si="203"/>
        <v>1</v>
      </c>
      <c r="G2173" s="564">
        <f t="shared" ca="1" si="201"/>
        <v>6.7296763521384708</v>
      </c>
      <c r="H2173" s="564">
        <v>1</v>
      </c>
      <c r="I2173" s="564">
        <v>1</v>
      </c>
      <c r="J2173" s="564">
        <v>1</v>
      </c>
      <c r="K2173" s="564">
        <v>1</v>
      </c>
      <c r="L2173" s="564">
        <v>1</v>
      </c>
      <c r="M2173" s="564">
        <v>1</v>
      </c>
      <c r="N2173" s="564">
        <v>1</v>
      </c>
      <c r="O2173" s="564">
        <v>1</v>
      </c>
      <c r="P2173" s="564">
        <v>1</v>
      </c>
      <c r="Q2173" s="564">
        <v>1</v>
      </c>
      <c r="R2173" s="564">
        <v>1</v>
      </c>
      <c r="S2173" s="564">
        <v>1</v>
      </c>
      <c r="T2173" s="564">
        <v>1</v>
      </c>
      <c r="U2173" s="564">
        <v>1</v>
      </c>
      <c r="V2173" s="564">
        <v>1</v>
      </c>
      <c r="W2173" s="564">
        <v>1</v>
      </c>
      <c r="X2173" s="564">
        <v>1</v>
      </c>
      <c r="Y2173" s="564">
        <v>1</v>
      </c>
      <c r="Z2173" s="564">
        <v>1</v>
      </c>
      <c r="AA2173" s="564">
        <v>1</v>
      </c>
      <c r="AB2173" s="564">
        <v>1</v>
      </c>
      <c r="AC2173" s="564">
        <v>1</v>
      </c>
      <c r="AD2173" s="564">
        <v>1</v>
      </c>
      <c r="AE2173" s="564">
        <v>1</v>
      </c>
      <c r="AF2173" s="564">
        <v>1</v>
      </c>
      <c r="AG2173" s="564">
        <v>1</v>
      </c>
      <c r="AH2173" s="564">
        <v>1</v>
      </c>
      <c r="AI2173" s="564">
        <v>1</v>
      </c>
      <c r="AJ2173" s="564">
        <v>1</v>
      </c>
      <c r="AK2173" s="564">
        <v>1</v>
      </c>
    </row>
    <row r="2174" spans="1:37">
      <c r="A2174">
        <v>2170</v>
      </c>
      <c r="B2174" s="564">
        <f t="shared" ca="1" si="204"/>
        <v>20</v>
      </c>
      <c r="C2174" s="564">
        <f t="shared" ca="1" si="199"/>
        <v>400</v>
      </c>
      <c r="D2174" s="564">
        <f t="shared" ca="1" si="202"/>
        <v>20</v>
      </c>
      <c r="E2174" s="564">
        <f t="shared" ca="1" si="200"/>
        <v>0</v>
      </c>
      <c r="F2174" s="564">
        <f t="shared" ca="1" si="203"/>
        <v>1</v>
      </c>
      <c r="G2174" s="564">
        <f t="shared" ca="1" si="201"/>
        <v>4.9286365153370362</v>
      </c>
      <c r="H2174" s="564">
        <v>1</v>
      </c>
      <c r="I2174" s="564">
        <v>1</v>
      </c>
      <c r="J2174" s="564">
        <v>1</v>
      </c>
      <c r="K2174" s="564">
        <v>1</v>
      </c>
      <c r="L2174" s="564">
        <v>1</v>
      </c>
      <c r="M2174" s="564">
        <v>1</v>
      </c>
      <c r="N2174" s="564">
        <v>1</v>
      </c>
      <c r="O2174" s="564">
        <v>1</v>
      </c>
      <c r="P2174" s="564">
        <v>1</v>
      </c>
      <c r="Q2174" s="564">
        <v>1</v>
      </c>
      <c r="R2174" s="564">
        <v>1</v>
      </c>
      <c r="S2174" s="564">
        <v>1</v>
      </c>
      <c r="T2174" s="564">
        <v>1</v>
      </c>
      <c r="U2174" s="564">
        <v>1</v>
      </c>
      <c r="V2174" s="564">
        <v>1</v>
      </c>
      <c r="W2174" s="564">
        <v>1</v>
      </c>
      <c r="X2174" s="564">
        <v>1</v>
      </c>
      <c r="Y2174" s="564">
        <v>1</v>
      </c>
      <c r="Z2174" s="564">
        <v>1</v>
      </c>
      <c r="AA2174" s="564">
        <v>1</v>
      </c>
      <c r="AB2174" s="564">
        <v>1</v>
      </c>
      <c r="AC2174" s="564">
        <v>1</v>
      </c>
      <c r="AD2174" s="564">
        <v>1</v>
      </c>
      <c r="AE2174" s="564">
        <v>1</v>
      </c>
      <c r="AF2174" s="564">
        <v>1</v>
      </c>
      <c r="AG2174" s="564">
        <v>1</v>
      </c>
      <c r="AH2174" s="564">
        <v>1</v>
      </c>
      <c r="AI2174" s="564">
        <v>1</v>
      </c>
      <c r="AJ2174" s="564">
        <v>1</v>
      </c>
      <c r="AK2174" s="564">
        <v>1</v>
      </c>
    </row>
    <row r="2175" spans="1:37">
      <c r="A2175">
        <v>2171</v>
      </c>
      <c r="B2175" s="564">
        <f t="shared" ca="1" si="204"/>
        <v>0</v>
      </c>
      <c r="C2175" s="564">
        <f t="shared" ca="1" si="199"/>
        <v>0</v>
      </c>
      <c r="D2175" s="564">
        <f t="shared" ca="1" si="202"/>
        <v>0</v>
      </c>
      <c r="E2175" s="564">
        <f t="shared" ca="1" si="200"/>
        <v>0</v>
      </c>
      <c r="F2175" s="564">
        <f t="shared" ca="1" si="203"/>
        <v>1</v>
      </c>
      <c r="G2175" s="564">
        <f t="shared" ca="1" si="201"/>
        <v>-6.3310715913003683</v>
      </c>
      <c r="H2175" s="564">
        <v>0</v>
      </c>
      <c r="I2175" s="564">
        <v>0</v>
      </c>
      <c r="J2175" s="564">
        <v>0</v>
      </c>
      <c r="K2175" s="564">
        <v>0</v>
      </c>
      <c r="L2175" s="564">
        <v>0</v>
      </c>
      <c r="M2175" s="564">
        <v>0</v>
      </c>
      <c r="N2175" s="564">
        <v>0</v>
      </c>
      <c r="O2175" s="564">
        <v>0</v>
      </c>
      <c r="P2175" s="564">
        <v>0</v>
      </c>
      <c r="Q2175" s="564">
        <v>0</v>
      </c>
      <c r="R2175" s="564">
        <v>0</v>
      </c>
      <c r="S2175" s="564">
        <v>0</v>
      </c>
      <c r="T2175" s="564">
        <v>0</v>
      </c>
      <c r="U2175" s="564">
        <v>0</v>
      </c>
      <c r="V2175" s="564">
        <v>0</v>
      </c>
      <c r="W2175" s="564">
        <v>0</v>
      </c>
      <c r="X2175" s="564">
        <v>0</v>
      </c>
      <c r="Y2175" s="564">
        <v>0</v>
      </c>
      <c r="Z2175" s="564">
        <v>0</v>
      </c>
      <c r="AA2175" s="564">
        <v>0</v>
      </c>
      <c r="AB2175" s="564">
        <v>0</v>
      </c>
      <c r="AC2175" s="564">
        <v>0</v>
      </c>
      <c r="AD2175" s="564">
        <v>0</v>
      </c>
      <c r="AE2175" s="564">
        <v>0</v>
      </c>
      <c r="AF2175" s="564">
        <v>0</v>
      </c>
      <c r="AG2175" s="564">
        <v>0</v>
      </c>
      <c r="AH2175" s="564">
        <v>0</v>
      </c>
      <c r="AI2175" s="564">
        <v>0</v>
      </c>
      <c r="AJ2175" s="564">
        <v>0</v>
      </c>
      <c r="AK2175" s="564">
        <v>0</v>
      </c>
    </row>
    <row r="2176" spans="1:37">
      <c r="A2176">
        <v>2172</v>
      </c>
      <c r="B2176" s="564">
        <f t="shared" ca="1" si="204"/>
        <v>20</v>
      </c>
      <c r="C2176" s="564">
        <f t="shared" ca="1" si="199"/>
        <v>400</v>
      </c>
      <c r="D2176" s="564">
        <f t="shared" ca="1" si="202"/>
        <v>20</v>
      </c>
      <c r="E2176" s="564">
        <f t="shared" ca="1" si="200"/>
        <v>0</v>
      </c>
      <c r="F2176" s="564">
        <f t="shared" ca="1" si="203"/>
        <v>1</v>
      </c>
      <c r="G2176" s="564">
        <f t="shared" ca="1" si="201"/>
        <v>1.0864174536252953</v>
      </c>
      <c r="H2176" s="564">
        <v>1</v>
      </c>
      <c r="I2176" s="564">
        <v>1</v>
      </c>
      <c r="J2176" s="564">
        <v>1</v>
      </c>
      <c r="K2176" s="564">
        <v>1</v>
      </c>
      <c r="L2176" s="564">
        <v>1</v>
      </c>
      <c r="M2176" s="564">
        <v>1</v>
      </c>
      <c r="N2176" s="564">
        <v>1</v>
      </c>
      <c r="O2176" s="564">
        <v>1</v>
      </c>
      <c r="P2176" s="564">
        <v>1</v>
      </c>
      <c r="Q2176" s="564">
        <v>1</v>
      </c>
      <c r="R2176" s="564">
        <v>1</v>
      </c>
      <c r="S2176" s="564">
        <v>1</v>
      </c>
      <c r="T2176" s="564">
        <v>1</v>
      </c>
      <c r="U2176" s="564">
        <v>1</v>
      </c>
      <c r="V2176" s="564">
        <v>1</v>
      </c>
      <c r="W2176" s="564">
        <v>1</v>
      </c>
      <c r="X2176" s="564">
        <v>1</v>
      </c>
      <c r="Y2176" s="564">
        <v>1</v>
      </c>
      <c r="Z2176" s="564">
        <v>1</v>
      </c>
      <c r="AA2176" s="564">
        <v>1</v>
      </c>
      <c r="AB2176" s="564">
        <v>1</v>
      </c>
      <c r="AC2176" s="564">
        <v>1</v>
      </c>
      <c r="AD2176" s="564">
        <v>1</v>
      </c>
      <c r="AE2176" s="564">
        <v>1</v>
      </c>
      <c r="AF2176" s="564">
        <v>1</v>
      </c>
      <c r="AG2176" s="564">
        <v>1</v>
      </c>
      <c r="AH2176" s="564">
        <v>1</v>
      </c>
      <c r="AI2176" s="564">
        <v>1</v>
      </c>
      <c r="AJ2176" s="564">
        <v>1</v>
      </c>
      <c r="AK2176" s="564">
        <v>1</v>
      </c>
    </row>
    <row r="2177" spans="1:37">
      <c r="A2177">
        <v>2173</v>
      </c>
      <c r="B2177" s="564">
        <f t="shared" ca="1" si="204"/>
        <v>0</v>
      </c>
      <c r="C2177" s="564">
        <f t="shared" ca="1" si="199"/>
        <v>0</v>
      </c>
      <c r="D2177" s="564">
        <f t="shared" ca="1" si="202"/>
        <v>0</v>
      </c>
      <c r="E2177" s="564">
        <f t="shared" ca="1" si="200"/>
        <v>0</v>
      </c>
      <c r="F2177" s="564">
        <f t="shared" ca="1" si="203"/>
        <v>1</v>
      </c>
      <c r="G2177" s="564">
        <f t="shared" ca="1" si="201"/>
        <v>9.785972494548103</v>
      </c>
      <c r="H2177" s="564">
        <v>0</v>
      </c>
      <c r="I2177" s="564">
        <v>0</v>
      </c>
      <c r="J2177" s="564">
        <v>0</v>
      </c>
      <c r="K2177" s="564">
        <v>0</v>
      </c>
      <c r="L2177" s="564">
        <v>0</v>
      </c>
      <c r="M2177" s="564">
        <v>0</v>
      </c>
      <c r="N2177" s="564">
        <v>0</v>
      </c>
      <c r="O2177" s="564">
        <v>0</v>
      </c>
      <c r="P2177" s="564">
        <v>0</v>
      </c>
      <c r="Q2177" s="564">
        <v>0</v>
      </c>
      <c r="R2177" s="564">
        <v>0</v>
      </c>
      <c r="S2177" s="564">
        <v>0</v>
      </c>
      <c r="T2177" s="564">
        <v>0</v>
      </c>
      <c r="U2177" s="564">
        <v>0</v>
      </c>
      <c r="V2177" s="564">
        <v>0</v>
      </c>
      <c r="W2177" s="564">
        <v>0</v>
      </c>
      <c r="X2177" s="564">
        <v>0</v>
      </c>
      <c r="Y2177" s="564">
        <v>0</v>
      </c>
      <c r="Z2177" s="564">
        <v>0</v>
      </c>
      <c r="AA2177" s="564">
        <v>0</v>
      </c>
      <c r="AB2177" s="564">
        <v>0</v>
      </c>
      <c r="AC2177" s="564">
        <v>0</v>
      </c>
      <c r="AD2177" s="564">
        <v>0</v>
      </c>
      <c r="AE2177" s="564">
        <v>0</v>
      </c>
      <c r="AF2177" s="564">
        <v>0</v>
      </c>
      <c r="AG2177" s="564">
        <v>0</v>
      </c>
      <c r="AH2177" s="564">
        <v>0</v>
      </c>
      <c r="AI2177" s="564">
        <v>0</v>
      </c>
      <c r="AJ2177" s="564">
        <v>0</v>
      </c>
      <c r="AK2177" s="564">
        <v>0</v>
      </c>
    </row>
    <row r="2178" spans="1:37">
      <c r="A2178">
        <v>2174</v>
      </c>
      <c r="B2178" s="564">
        <f t="shared" ca="1" si="204"/>
        <v>20</v>
      </c>
      <c r="C2178" s="564">
        <f t="shared" ca="1" si="199"/>
        <v>400</v>
      </c>
      <c r="D2178" s="564">
        <f t="shared" ca="1" si="202"/>
        <v>20</v>
      </c>
      <c r="E2178" s="564">
        <f t="shared" ca="1" si="200"/>
        <v>0</v>
      </c>
      <c r="F2178" s="564">
        <f t="shared" ca="1" si="203"/>
        <v>1</v>
      </c>
      <c r="G2178" s="564">
        <f t="shared" ca="1" si="201"/>
        <v>3.5279660952083232</v>
      </c>
      <c r="H2178" s="564">
        <v>1</v>
      </c>
      <c r="I2178" s="564">
        <v>1</v>
      </c>
      <c r="J2178" s="564">
        <v>1</v>
      </c>
      <c r="K2178" s="564">
        <v>1</v>
      </c>
      <c r="L2178" s="564">
        <v>1</v>
      </c>
      <c r="M2178" s="564">
        <v>1</v>
      </c>
      <c r="N2178" s="564">
        <v>1</v>
      </c>
      <c r="O2178" s="564">
        <v>1</v>
      </c>
      <c r="P2178" s="564">
        <v>1</v>
      </c>
      <c r="Q2178" s="564">
        <v>1</v>
      </c>
      <c r="R2178" s="564">
        <v>1</v>
      </c>
      <c r="S2178" s="564">
        <v>1</v>
      </c>
      <c r="T2178" s="564">
        <v>1</v>
      </c>
      <c r="U2178" s="564">
        <v>1</v>
      </c>
      <c r="V2178" s="564">
        <v>1</v>
      </c>
      <c r="W2178" s="564">
        <v>1</v>
      </c>
      <c r="X2178" s="564">
        <v>1</v>
      </c>
      <c r="Y2178" s="564">
        <v>1</v>
      </c>
      <c r="Z2178" s="564">
        <v>1</v>
      </c>
      <c r="AA2178" s="564">
        <v>1</v>
      </c>
      <c r="AB2178" s="564">
        <v>1</v>
      </c>
      <c r="AC2178" s="564">
        <v>1</v>
      </c>
      <c r="AD2178" s="564">
        <v>1</v>
      </c>
      <c r="AE2178" s="564">
        <v>1</v>
      </c>
      <c r="AF2178" s="564">
        <v>1</v>
      </c>
      <c r="AG2178" s="564">
        <v>1</v>
      </c>
      <c r="AH2178" s="564">
        <v>1</v>
      </c>
      <c r="AI2178" s="564">
        <v>1</v>
      </c>
      <c r="AJ2178" s="564">
        <v>1</v>
      </c>
      <c r="AK2178" s="564">
        <v>1</v>
      </c>
    </row>
    <row r="2179" spans="1:37">
      <c r="A2179">
        <v>2175</v>
      </c>
      <c r="B2179" s="564">
        <f t="shared" ca="1" si="204"/>
        <v>0</v>
      </c>
      <c r="C2179" s="564">
        <f t="shared" ca="1" si="199"/>
        <v>0</v>
      </c>
      <c r="D2179" s="564">
        <f t="shared" ca="1" si="202"/>
        <v>0</v>
      </c>
      <c r="E2179" s="564">
        <f t="shared" ca="1" si="200"/>
        <v>0</v>
      </c>
      <c r="F2179" s="564">
        <f t="shared" ca="1" si="203"/>
        <v>1</v>
      </c>
      <c r="G2179" s="564">
        <f t="shared" ca="1" si="201"/>
        <v>1.0853854333261219</v>
      </c>
      <c r="H2179" s="564">
        <v>0</v>
      </c>
      <c r="I2179" s="564">
        <v>0</v>
      </c>
      <c r="J2179" s="564">
        <v>0</v>
      </c>
      <c r="K2179" s="564">
        <v>0</v>
      </c>
      <c r="L2179" s="564">
        <v>0</v>
      </c>
      <c r="M2179" s="564">
        <v>0</v>
      </c>
      <c r="N2179" s="564">
        <v>0</v>
      </c>
      <c r="O2179" s="564">
        <v>0</v>
      </c>
      <c r="P2179" s="564">
        <v>0</v>
      </c>
      <c r="Q2179" s="564">
        <v>0</v>
      </c>
      <c r="R2179" s="564">
        <v>0</v>
      </c>
      <c r="S2179" s="564">
        <v>0</v>
      </c>
      <c r="T2179" s="564">
        <v>0</v>
      </c>
      <c r="U2179" s="564">
        <v>0</v>
      </c>
      <c r="V2179" s="564">
        <v>0</v>
      </c>
      <c r="W2179" s="564">
        <v>0</v>
      </c>
      <c r="X2179" s="564">
        <v>0</v>
      </c>
      <c r="Y2179" s="564">
        <v>0</v>
      </c>
      <c r="Z2179" s="564">
        <v>0</v>
      </c>
      <c r="AA2179" s="564">
        <v>0</v>
      </c>
      <c r="AB2179" s="564">
        <v>0</v>
      </c>
      <c r="AC2179" s="564">
        <v>0</v>
      </c>
      <c r="AD2179" s="564">
        <v>0</v>
      </c>
      <c r="AE2179" s="564">
        <v>0</v>
      </c>
      <c r="AF2179" s="564">
        <v>0</v>
      </c>
      <c r="AG2179" s="564">
        <v>0</v>
      </c>
      <c r="AH2179" s="564">
        <v>0</v>
      </c>
      <c r="AI2179" s="564">
        <v>0</v>
      </c>
      <c r="AJ2179" s="564">
        <v>0</v>
      </c>
      <c r="AK2179" s="564">
        <v>0</v>
      </c>
    </row>
    <row r="2180" spans="1:37">
      <c r="A2180">
        <v>2176</v>
      </c>
      <c r="B2180" s="564">
        <f t="shared" ca="1" si="204"/>
        <v>5</v>
      </c>
      <c r="C2180" s="564">
        <f t="shared" ca="1" si="199"/>
        <v>25</v>
      </c>
      <c r="D2180" s="564">
        <f t="shared" ca="1" si="202"/>
        <v>5</v>
      </c>
      <c r="E2180" s="564">
        <f t="shared" ca="1" si="200"/>
        <v>3.75</v>
      </c>
      <c r="F2180" s="564">
        <f t="shared" ca="1" si="203"/>
        <v>0.60526315789473684</v>
      </c>
      <c r="G2180" s="564">
        <f t="shared" ca="1" si="201"/>
        <v>-5.1904128046170435</v>
      </c>
      <c r="H2180" s="564">
        <v>1</v>
      </c>
      <c r="I2180" s="564">
        <v>0</v>
      </c>
      <c r="J2180" s="564">
        <v>0</v>
      </c>
      <c r="K2180" s="564">
        <v>0</v>
      </c>
      <c r="L2180" s="564">
        <v>0</v>
      </c>
      <c r="M2180" s="564">
        <v>0</v>
      </c>
      <c r="N2180" s="564">
        <v>0</v>
      </c>
      <c r="O2180" s="564">
        <v>0</v>
      </c>
      <c r="P2180" s="564">
        <v>0</v>
      </c>
      <c r="Q2180" s="564">
        <v>1</v>
      </c>
      <c r="R2180" s="564">
        <v>1</v>
      </c>
      <c r="S2180" s="564">
        <v>0</v>
      </c>
      <c r="T2180" s="564">
        <v>1</v>
      </c>
      <c r="U2180" s="564">
        <v>0</v>
      </c>
      <c r="V2180" s="564">
        <v>0</v>
      </c>
      <c r="W2180" s="564">
        <v>0</v>
      </c>
      <c r="X2180" s="564">
        <v>0</v>
      </c>
      <c r="Y2180" s="564">
        <v>1</v>
      </c>
      <c r="Z2180" s="564">
        <v>0</v>
      </c>
      <c r="AA2180" s="564">
        <v>0</v>
      </c>
      <c r="AB2180" s="564">
        <v>1</v>
      </c>
      <c r="AC2180" s="564">
        <v>0</v>
      </c>
      <c r="AD2180" s="564">
        <v>0</v>
      </c>
      <c r="AE2180" s="564">
        <v>0</v>
      </c>
      <c r="AF2180" s="564">
        <v>1</v>
      </c>
      <c r="AG2180" s="564">
        <v>1</v>
      </c>
      <c r="AH2180" s="564">
        <v>1</v>
      </c>
      <c r="AI2180" s="564">
        <v>1</v>
      </c>
      <c r="AJ2180" s="564">
        <v>0</v>
      </c>
      <c r="AK2180" s="564">
        <v>0</v>
      </c>
    </row>
    <row r="2181" spans="1:37">
      <c r="A2181">
        <v>2177</v>
      </c>
      <c r="B2181" s="564">
        <f t="shared" ca="1" si="204"/>
        <v>20</v>
      </c>
      <c r="C2181" s="564">
        <f t="shared" ref="C2181:C2244" ca="1" si="205">B2181^2</f>
        <v>400</v>
      </c>
      <c r="D2181" s="564">
        <f t="shared" ca="1" si="202"/>
        <v>20</v>
      </c>
      <c r="E2181" s="564">
        <f t="shared" ref="E2181:E2244" ca="1" si="206">D2181-((B2181^2)/H$1)</f>
        <v>0</v>
      </c>
      <c r="F2181" s="564">
        <f t="shared" ca="1" si="203"/>
        <v>1</v>
      </c>
      <c r="G2181" s="564">
        <f t="shared" ref="G2181:G2244" ca="1" si="207">I$2+NORMSINV(RAND())*K$2</f>
        <v>-2.3241312156647513</v>
      </c>
      <c r="H2181" s="564">
        <v>1</v>
      </c>
      <c r="I2181" s="564">
        <v>1</v>
      </c>
      <c r="J2181" s="564">
        <v>1</v>
      </c>
      <c r="K2181" s="564">
        <v>1</v>
      </c>
      <c r="L2181" s="564">
        <v>1</v>
      </c>
      <c r="M2181" s="564">
        <v>1</v>
      </c>
      <c r="N2181" s="564">
        <v>1</v>
      </c>
      <c r="O2181" s="564">
        <v>1</v>
      </c>
      <c r="P2181" s="564">
        <v>1</v>
      </c>
      <c r="Q2181" s="564">
        <v>1</v>
      </c>
      <c r="R2181" s="564">
        <v>1</v>
      </c>
      <c r="S2181" s="564">
        <v>1</v>
      </c>
      <c r="T2181" s="564">
        <v>1</v>
      </c>
      <c r="U2181" s="564">
        <v>1</v>
      </c>
      <c r="V2181" s="564">
        <v>1</v>
      </c>
      <c r="W2181" s="564">
        <v>1</v>
      </c>
      <c r="X2181" s="564">
        <v>1</v>
      </c>
      <c r="Y2181" s="564">
        <v>1</v>
      </c>
      <c r="Z2181" s="564">
        <v>1</v>
      </c>
      <c r="AA2181" s="564">
        <v>1</v>
      </c>
      <c r="AB2181" s="564">
        <v>1</v>
      </c>
      <c r="AC2181" s="564">
        <v>1</v>
      </c>
      <c r="AD2181" s="564">
        <v>1</v>
      </c>
      <c r="AE2181" s="564">
        <v>1</v>
      </c>
      <c r="AF2181" s="564">
        <v>1</v>
      </c>
      <c r="AG2181" s="564">
        <v>1</v>
      </c>
      <c r="AH2181" s="564">
        <v>1</v>
      </c>
      <c r="AI2181" s="564">
        <v>1</v>
      </c>
      <c r="AJ2181" s="564">
        <v>1</v>
      </c>
      <c r="AK2181" s="564">
        <v>1</v>
      </c>
    </row>
    <row r="2182" spans="1:37">
      <c r="A2182">
        <v>2178</v>
      </c>
      <c r="B2182" s="564">
        <f t="shared" ca="1" si="204"/>
        <v>20</v>
      </c>
      <c r="C2182" s="564">
        <f t="shared" ca="1" si="205"/>
        <v>400</v>
      </c>
      <c r="D2182" s="564">
        <f t="shared" ref="D2182:D2245" ca="1" si="208">B2182</f>
        <v>20</v>
      </c>
      <c r="E2182" s="564">
        <f t="shared" ca="1" si="206"/>
        <v>0</v>
      </c>
      <c r="F2182" s="564">
        <f t="shared" ref="F2182:F2245" ca="1" si="209">1-(2*B2182*(H$1-B2182)/(H$1*(H$1-1)))</f>
        <v>1</v>
      </c>
      <c r="G2182" s="564">
        <f t="shared" ca="1" si="207"/>
        <v>6.606249287817116</v>
      </c>
      <c r="H2182" s="564">
        <v>1</v>
      </c>
      <c r="I2182" s="564">
        <v>1</v>
      </c>
      <c r="J2182" s="564">
        <v>1</v>
      </c>
      <c r="K2182" s="564">
        <v>1</v>
      </c>
      <c r="L2182" s="564">
        <v>1</v>
      </c>
      <c r="M2182" s="564">
        <v>1</v>
      </c>
      <c r="N2182" s="564">
        <v>1</v>
      </c>
      <c r="O2182" s="564">
        <v>1</v>
      </c>
      <c r="P2182" s="564">
        <v>1</v>
      </c>
      <c r="Q2182" s="564">
        <v>1</v>
      </c>
      <c r="R2182" s="564">
        <v>1</v>
      </c>
      <c r="S2182" s="564">
        <v>1</v>
      </c>
      <c r="T2182" s="564">
        <v>1</v>
      </c>
      <c r="U2182" s="564">
        <v>1</v>
      </c>
      <c r="V2182" s="564">
        <v>1</v>
      </c>
      <c r="W2182" s="564">
        <v>1</v>
      </c>
      <c r="X2182" s="564">
        <v>1</v>
      </c>
      <c r="Y2182" s="564">
        <v>1</v>
      </c>
      <c r="Z2182" s="564">
        <v>1</v>
      </c>
      <c r="AA2182" s="564">
        <v>1</v>
      </c>
      <c r="AB2182" s="564">
        <v>1</v>
      </c>
      <c r="AC2182" s="564">
        <v>1</v>
      </c>
      <c r="AD2182" s="564">
        <v>1</v>
      </c>
      <c r="AE2182" s="564">
        <v>1</v>
      </c>
      <c r="AF2182" s="564">
        <v>1</v>
      </c>
      <c r="AG2182" s="564">
        <v>1</v>
      </c>
      <c r="AH2182" s="564">
        <v>1</v>
      </c>
      <c r="AI2182" s="564">
        <v>1</v>
      </c>
      <c r="AJ2182" s="564">
        <v>1</v>
      </c>
      <c r="AK2182" s="564">
        <v>1</v>
      </c>
    </row>
    <row r="2183" spans="1:37">
      <c r="A2183">
        <v>2179</v>
      </c>
      <c r="B2183" s="564">
        <f t="shared" ref="B2183:B2246" ca="1" si="210">SUM(INDIRECT("H"&amp;A2183+4&amp;":"&amp;HLOOKUP(H$1,$AA$1:$BD$2,2,0)&amp;A2183+4))</f>
        <v>0</v>
      </c>
      <c r="C2183" s="564">
        <f t="shared" ca="1" si="205"/>
        <v>0</v>
      </c>
      <c r="D2183" s="564">
        <f t="shared" ca="1" si="208"/>
        <v>0</v>
      </c>
      <c r="E2183" s="564">
        <f t="shared" ca="1" si="206"/>
        <v>0</v>
      </c>
      <c r="F2183" s="564">
        <f t="shared" ca="1" si="209"/>
        <v>1</v>
      </c>
      <c r="G2183" s="564">
        <f t="shared" ca="1" si="207"/>
        <v>3.5428294559160731</v>
      </c>
      <c r="H2183" s="564">
        <v>0</v>
      </c>
      <c r="I2183" s="564">
        <v>0</v>
      </c>
      <c r="J2183" s="564">
        <v>0</v>
      </c>
      <c r="K2183" s="564">
        <v>0</v>
      </c>
      <c r="L2183" s="564">
        <v>0</v>
      </c>
      <c r="M2183" s="564">
        <v>0</v>
      </c>
      <c r="N2183" s="564">
        <v>0</v>
      </c>
      <c r="O2183" s="564">
        <v>0</v>
      </c>
      <c r="P2183" s="564">
        <v>0</v>
      </c>
      <c r="Q2183" s="564">
        <v>0</v>
      </c>
      <c r="R2183" s="564">
        <v>0</v>
      </c>
      <c r="S2183" s="564">
        <v>0</v>
      </c>
      <c r="T2183" s="564">
        <v>0</v>
      </c>
      <c r="U2183" s="564">
        <v>0</v>
      </c>
      <c r="V2183" s="564">
        <v>0</v>
      </c>
      <c r="W2183" s="564">
        <v>0</v>
      </c>
      <c r="X2183" s="564">
        <v>0</v>
      </c>
      <c r="Y2183" s="564">
        <v>0</v>
      </c>
      <c r="Z2183" s="564">
        <v>0</v>
      </c>
      <c r="AA2183" s="564">
        <v>0</v>
      </c>
      <c r="AB2183" s="564">
        <v>0</v>
      </c>
      <c r="AC2183" s="564">
        <v>0</v>
      </c>
      <c r="AD2183" s="564">
        <v>0</v>
      </c>
      <c r="AE2183" s="564">
        <v>0</v>
      </c>
      <c r="AF2183" s="564">
        <v>0</v>
      </c>
      <c r="AG2183" s="564">
        <v>0</v>
      </c>
      <c r="AH2183" s="564">
        <v>0</v>
      </c>
      <c r="AI2183" s="564">
        <v>0</v>
      </c>
      <c r="AJ2183" s="564">
        <v>0</v>
      </c>
      <c r="AK2183" s="564">
        <v>0</v>
      </c>
    </row>
    <row r="2184" spans="1:37">
      <c r="A2184">
        <v>2180</v>
      </c>
      <c r="B2184" s="564">
        <f t="shared" ca="1" si="210"/>
        <v>0</v>
      </c>
      <c r="C2184" s="564">
        <f t="shared" ca="1" si="205"/>
        <v>0</v>
      </c>
      <c r="D2184" s="564">
        <f t="shared" ca="1" si="208"/>
        <v>0</v>
      </c>
      <c r="E2184" s="564">
        <f t="shared" ca="1" si="206"/>
        <v>0</v>
      </c>
      <c r="F2184" s="564">
        <f t="shared" ca="1" si="209"/>
        <v>1</v>
      </c>
      <c r="G2184" s="564">
        <f t="shared" ca="1" si="207"/>
        <v>5.1697413066295184</v>
      </c>
      <c r="H2184" s="564">
        <v>0</v>
      </c>
      <c r="I2184" s="564">
        <v>0</v>
      </c>
      <c r="J2184" s="564">
        <v>0</v>
      </c>
      <c r="K2184" s="564">
        <v>0</v>
      </c>
      <c r="L2184" s="564">
        <v>0</v>
      </c>
      <c r="M2184" s="564">
        <v>0</v>
      </c>
      <c r="N2184" s="564">
        <v>0</v>
      </c>
      <c r="O2184" s="564">
        <v>0</v>
      </c>
      <c r="P2184" s="564">
        <v>0</v>
      </c>
      <c r="Q2184" s="564">
        <v>0</v>
      </c>
      <c r="R2184" s="564">
        <v>0</v>
      </c>
      <c r="S2184" s="564">
        <v>0</v>
      </c>
      <c r="T2184" s="564">
        <v>0</v>
      </c>
      <c r="U2184" s="564">
        <v>0</v>
      </c>
      <c r="V2184" s="564">
        <v>0</v>
      </c>
      <c r="W2184" s="564">
        <v>0</v>
      </c>
      <c r="X2184" s="564">
        <v>0</v>
      </c>
      <c r="Y2184" s="564">
        <v>0</v>
      </c>
      <c r="Z2184" s="564">
        <v>0</v>
      </c>
      <c r="AA2184" s="564">
        <v>0</v>
      </c>
      <c r="AB2184" s="564">
        <v>0</v>
      </c>
      <c r="AC2184" s="564">
        <v>0</v>
      </c>
      <c r="AD2184" s="564">
        <v>0</v>
      </c>
      <c r="AE2184" s="564">
        <v>0</v>
      </c>
      <c r="AF2184" s="564">
        <v>0</v>
      </c>
      <c r="AG2184" s="564">
        <v>0</v>
      </c>
      <c r="AH2184" s="564">
        <v>0</v>
      </c>
      <c r="AI2184" s="564">
        <v>0</v>
      </c>
      <c r="AJ2184" s="564">
        <v>0</v>
      </c>
      <c r="AK2184" s="564">
        <v>0</v>
      </c>
    </row>
    <row r="2185" spans="1:37">
      <c r="A2185">
        <v>2181</v>
      </c>
      <c r="B2185" s="564">
        <f t="shared" ca="1" si="210"/>
        <v>20</v>
      </c>
      <c r="C2185" s="564">
        <f t="shared" ca="1" si="205"/>
        <v>400</v>
      </c>
      <c r="D2185" s="564">
        <f t="shared" ca="1" si="208"/>
        <v>20</v>
      </c>
      <c r="E2185" s="564">
        <f t="shared" ca="1" si="206"/>
        <v>0</v>
      </c>
      <c r="F2185" s="564">
        <f t="shared" ca="1" si="209"/>
        <v>1</v>
      </c>
      <c r="G2185" s="564">
        <f t="shared" ca="1" si="207"/>
        <v>6.7095106905213875</v>
      </c>
      <c r="H2185" s="564">
        <v>1</v>
      </c>
      <c r="I2185" s="564">
        <v>1</v>
      </c>
      <c r="J2185" s="564">
        <v>1</v>
      </c>
      <c r="K2185" s="564">
        <v>1</v>
      </c>
      <c r="L2185" s="564">
        <v>1</v>
      </c>
      <c r="M2185" s="564">
        <v>1</v>
      </c>
      <c r="N2185" s="564">
        <v>1</v>
      </c>
      <c r="O2185" s="564">
        <v>1</v>
      </c>
      <c r="P2185" s="564">
        <v>1</v>
      </c>
      <c r="Q2185" s="564">
        <v>1</v>
      </c>
      <c r="R2185" s="564">
        <v>1</v>
      </c>
      <c r="S2185" s="564">
        <v>1</v>
      </c>
      <c r="T2185" s="564">
        <v>1</v>
      </c>
      <c r="U2185" s="564">
        <v>1</v>
      </c>
      <c r="V2185" s="564">
        <v>1</v>
      </c>
      <c r="W2185" s="564">
        <v>1</v>
      </c>
      <c r="X2185" s="564">
        <v>1</v>
      </c>
      <c r="Y2185" s="564">
        <v>1</v>
      </c>
      <c r="Z2185" s="564">
        <v>1</v>
      </c>
      <c r="AA2185" s="564">
        <v>1</v>
      </c>
      <c r="AB2185" s="564">
        <v>1</v>
      </c>
      <c r="AC2185" s="564">
        <v>1</v>
      </c>
      <c r="AD2185" s="564">
        <v>1</v>
      </c>
      <c r="AE2185" s="564">
        <v>1</v>
      </c>
      <c r="AF2185" s="564">
        <v>1</v>
      </c>
      <c r="AG2185" s="564">
        <v>1</v>
      </c>
      <c r="AH2185" s="564">
        <v>1</v>
      </c>
      <c r="AI2185" s="564">
        <v>1</v>
      </c>
      <c r="AJ2185" s="564">
        <v>1</v>
      </c>
      <c r="AK2185" s="564">
        <v>1</v>
      </c>
    </row>
    <row r="2186" spans="1:37">
      <c r="A2186">
        <v>2182</v>
      </c>
      <c r="B2186" s="564">
        <f t="shared" ca="1" si="210"/>
        <v>0</v>
      </c>
      <c r="C2186" s="564">
        <f t="shared" ca="1" si="205"/>
        <v>0</v>
      </c>
      <c r="D2186" s="564">
        <f t="shared" ca="1" si="208"/>
        <v>0</v>
      </c>
      <c r="E2186" s="564">
        <f t="shared" ca="1" si="206"/>
        <v>0</v>
      </c>
      <c r="F2186" s="564">
        <f t="shared" ca="1" si="209"/>
        <v>1</v>
      </c>
      <c r="G2186" s="564">
        <f t="shared" ca="1" si="207"/>
        <v>3.1674772731725174</v>
      </c>
      <c r="H2186" s="564">
        <v>0</v>
      </c>
      <c r="I2186" s="564">
        <v>0</v>
      </c>
      <c r="J2186" s="564">
        <v>0</v>
      </c>
      <c r="K2186" s="564">
        <v>0</v>
      </c>
      <c r="L2186" s="564">
        <v>0</v>
      </c>
      <c r="M2186" s="564">
        <v>0</v>
      </c>
      <c r="N2186" s="564">
        <v>0</v>
      </c>
      <c r="O2186" s="564">
        <v>0</v>
      </c>
      <c r="P2186" s="564">
        <v>0</v>
      </c>
      <c r="Q2186" s="564">
        <v>0</v>
      </c>
      <c r="R2186" s="564">
        <v>0</v>
      </c>
      <c r="S2186" s="564">
        <v>0</v>
      </c>
      <c r="T2186" s="564">
        <v>0</v>
      </c>
      <c r="U2186" s="564">
        <v>0</v>
      </c>
      <c r="V2186" s="564">
        <v>0</v>
      </c>
      <c r="W2186" s="564">
        <v>0</v>
      </c>
      <c r="X2186" s="564">
        <v>0</v>
      </c>
      <c r="Y2186" s="564">
        <v>0</v>
      </c>
      <c r="Z2186" s="564">
        <v>0</v>
      </c>
      <c r="AA2186" s="564">
        <v>0</v>
      </c>
      <c r="AB2186" s="564">
        <v>0</v>
      </c>
      <c r="AC2186" s="564">
        <v>0</v>
      </c>
      <c r="AD2186" s="564">
        <v>0</v>
      </c>
      <c r="AE2186" s="564">
        <v>0</v>
      </c>
      <c r="AF2186" s="564">
        <v>0</v>
      </c>
      <c r="AG2186" s="564">
        <v>0</v>
      </c>
      <c r="AH2186" s="564">
        <v>0</v>
      </c>
      <c r="AI2186" s="564">
        <v>0</v>
      </c>
      <c r="AJ2186" s="564">
        <v>0</v>
      </c>
      <c r="AK2186" s="564">
        <v>0</v>
      </c>
    </row>
    <row r="2187" spans="1:37">
      <c r="A2187">
        <v>2183</v>
      </c>
      <c r="B2187" s="564">
        <f t="shared" ca="1" si="210"/>
        <v>0</v>
      </c>
      <c r="C2187" s="564">
        <f t="shared" ca="1" si="205"/>
        <v>0</v>
      </c>
      <c r="D2187" s="564">
        <f t="shared" ca="1" si="208"/>
        <v>0</v>
      </c>
      <c r="E2187" s="564">
        <f t="shared" ca="1" si="206"/>
        <v>0</v>
      </c>
      <c r="F2187" s="564">
        <f t="shared" ca="1" si="209"/>
        <v>1</v>
      </c>
      <c r="G2187" s="564">
        <f t="shared" ca="1" si="207"/>
        <v>0.61898195447715465</v>
      </c>
      <c r="H2187" s="564">
        <v>0</v>
      </c>
      <c r="I2187" s="564">
        <v>0</v>
      </c>
      <c r="J2187" s="564">
        <v>0</v>
      </c>
      <c r="K2187" s="564">
        <v>0</v>
      </c>
      <c r="L2187" s="564">
        <v>0</v>
      </c>
      <c r="M2187" s="564">
        <v>0</v>
      </c>
      <c r="N2187" s="564">
        <v>0</v>
      </c>
      <c r="O2187" s="564">
        <v>0</v>
      </c>
      <c r="P2187" s="564">
        <v>0</v>
      </c>
      <c r="Q2187" s="564">
        <v>0</v>
      </c>
      <c r="R2187" s="564">
        <v>0</v>
      </c>
      <c r="S2187" s="564">
        <v>0</v>
      </c>
      <c r="T2187" s="564">
        <v>0</v>
      </c>
      <c r="U2187" s="564">
        <v>0</v>
      </c>
      <c r="V2187" s="564">
        <v>0</v>
      </c>
      <c r="W2187" s="564">
        <v>0</v>
      </c>
      <c r="X2187" s="564">
        <v>0</v>
      </c>
      <c r="Y2187" s="564">
        <v>0</v>
      </c>
      <c r="Z2187" s="564">
        <v>0</v>
      </c>
      <c r="AA2187" s="564">
        <v>0</v>
      </c>
      <c r="AB2187" s="564">
        <v>0</v>
      </c>
      <c r="AC2187" s="564">
        <v>0</v>
      </c>
      <c r="AD2187" s="564">
        <v>0</v>
      </c>
      <c r="AE2187" s="564">
        <v>0</v>
      </c>
      <c r="AF2187" s="564">
        <v>0</v>
      </c>
      <c r="AG2187" s="564">
        <v>0</v>
      </c>
      <c r="AH2187" s="564">
        <v>0</v>
      </c>
      <c r="AI2187" s="564">
        <v>0</v>
      </c>
      <c r="AJ2187" s="564">
        <v>0</v>
      </c>
      <c r="AK2187" s="564">
        <v>0</v>
      </c>
    </row>
    <row r="2188" spans="1:37">
      <c r="A2188">
        <v>2184</v>
      </c>
      <c r="B2188" s="564">
        <f t="shared" ca="1" si="210"/>
        <v>0</v>
      </c>
      <c r="C2188" s="564">
        <f t="shared" ca="1" si="205"/>
        <v>0</v>
      </c>
      <c r="D2188" s="564">
        <f t="shared" ca="1" si="208"/>
        <v>0</v>
      </c>
      <c r="E2188" s="564">
        <f t="shared" ca="1" si="206"/>
        <v>0</v>
      </c>
      <c r="F2188" s="564">
        <f t="shared" ca="1" si="209"/>
        <v>1</v>
      </c>
      <c r="G2188" s="564">
        <f t="shared" ca="1" si="207"/>
        <v>-0.87283454075069389</v>
      </c>
      <c r="H2188" s="564">
        <v>0</v>
      </c>
      <c r="I2188" s="564">
        <v>0</v>
      </c>
      <c r="J2188" s="564">
        <v>0</v>
      </c>
      <c r="K2188" s="564">
        <v>0</v>
      </c>
      <c r="L2188" s="564">
        <v>0</v>
      </c>
      <c r="M2188" s="564">
        <v>0</v>
      </c>
      <c r="N2188" s="564">
        <v>0</v>
      </c>
      <c r="O2188" s="564">
        <v>0</v>
      </c>
      <c r="P2188" s="564">
        <v>0</v>
      </c>
      <c r="Q2188" s="564">
        <v>0</v>
      </c>
      <c r="R2188" s="564">
        <v>0</v>
      </c>
      <c r="S2188" s="564">
        <v>0</v>
      </c>
      <c r="T2188" s="564">
        <v>0</v>
      </c>
      <c r="U2188" s="564">
        <v>0</v>
      </c>
      <c r="V2188" s="564">
        <v>0</v>
      </c>
      <c r="W2188" s="564">
        <v>0</v>
      </c>
      <c r="X2188" s="564">
        <v>0</v>
      </c>
      <c r="Y2188" s="564">
        <v>0</v>
      </c>
      <c r="Z2188" s="564">
        <v>0</v>
      </c>
      <c r="AA2188" s="564">
        <v>0</v>
      </c>
      <c r="AB2188" s="564">
        <v>0</v>
      </c>
      <c r="AC2188" s="564">
        <v>0</v>
      </c>
      <c r="AD2188" s="564">
        <v>0</v>
      </c>
      <c r="AE2188" s="564">
        <v>0</v>
      </c>
      <c r="AF2188" s="564">
        <v>0</v>
      </c>
      <c r="AG2188" s="564">
        <v>0</v>
      </c>
      <c r="AH2188" s="564">
        <v>0</v>
      </c>
      <c r="AI2188" s="564">
        <v>0</v>
      </c>
      <c r="AJ2188" s="564">
        <v>0</v>
      </c>
      <c r="AK2188" s="564">
        <v>0</v>
      </c>
    </row>
    <row r="2189" spans="1:37">
      <c r="A2189">
        <v>2185</v>
      </c>
      <c r="B2189" s="564">
        <f t="shared" ca="1" si="210"/>
        <v>0</v>
      </c>
      <c r="C2189" s="564">
        <f t="shared" ca="1" si="205"/>
        <v>0</v>
      </c>
      <c r="D2189" s="564">
        <f t="shared" ca="1" si="208"/>
        <v>0</v>
      </c>
      <c r="E2189" s="564">
        <f t="shared" ca="1" si="206"/>
        <v>0</v>
      </c>
      <c r="F2189" s="564">
        <f t="shared" ca="1" si="209"/>
        <v>1</v>
      </c>
      <c r="G2189" s="564">
        <f t="shared" ca="1" si="207"/>
        <v>-5.6617303485242605</v>
      </c>
      <c r="H2189" s="564">
        <v>0</v>
      </c>
      <c r="I2189" s="564">
        <v>0</v>
      </c>
      <c r="J2189" s="564">
        <v>0</v>
      </c>
      <c r="K2189" s="564">
        <v>0</v>
      </c>
      <c r="L2189" s="564">
        <v>0</v>
      </c>
      <c r="M2189" s="564">
        <v>0</v>
      </c>
      <c r="N2189" s="564">
        <v>0</v>
      </c>
      <c r="O2189" s="564">
        <v>0</v>
      </c>
      <c r="P2189" s="564">
        <v>0</v>
      </c>
      <c r="Q2189" s="564">
        <v>0</v>
      </c>
      <c r="R2189" s="564">
        <v>0</v>
      </c>
      <c r="S2189" s="564">
        <v>0</v>
      </c>
      <c r="T2189" s="564">
        <v>0</v>
      </c>
      <c r="U2189" s="564">
        <v>0</v>
      </c>
      <c r="V2189" s="564">
        <v>0</v>
      </c>
      <c r="W2189" s="564">
        <v>0</v>
      </c>
      <c r="X2189" s="564">
        <v>0</v>
      </c>
      <c r="Y2189" s="564">
        <v>0</v>
      </c>
      <c r="Z2189" s="564">
        <v>0</v>
      </c>
      <c r="AA2189" s="564">
        <v>0</v>
      </c>
      <c r="AB2189" s="564">
        <v>0</v>
      </c>
      <c r="AC2189" s="564">
        <v>0</v>
      </c>
      <c r="AD2189" s="564">
        <v>0</v>
      </c>
      <c r="AE2189" s="564">
        <v>0</v>
      </c>
      <c r="AF2189" s="564">
        <v>0</v>
      </c>
      <c r="AG2189" s="564">
        <v>0</v>
      </c>
      <c r="AH2189" s="564">
        <v>0</v>
      </c>
      <c r="AI2189" s="564">
        <v>0</v>
      </c>
      <c r="AJ2189" s="564">
        <v>0</v>
      </c>
      <c r="AK2189" s="564">
        <v>0</v>
      </c>
    </row>
    <row r="2190" spans="1:37">
      <c r="A2190">
        <v>2186</v>
      </c>
      <c r="B2190" s="564">
        <f t="shared" ca="1" si="210"/>
        <v>0</v>
      </c>
      <c r="C2190" s="564">
        <f t="shared" ca="1" si="205"/>
        <v>0</v>
      </c>
      <c r="D2190" s="564">
        <f t="shared" ca="1" si="208"/>
        <v>0</v>
      </c>
      <c r="E2190" s="564">
        <f t="shared" ca="1" si="206"/>
        <v>0</v>
      </c>
      <c r="F2190" s="564">
        <f t="shared" ca="1" si="209"/>
        <v>1</v>
      </c>
      <c r="G2190" s="564">
        <f t="shared" ca="1" si="207"/>
        <v>-1.9074106930837633</v>
      </c>
      <c r="H2190" s="564">
        <v>0</v>
      </c>
      <c r="I2190" s="564">
        <v>0</v>
      </c>
      <c r="J2190" s="564">
        <v>0</v>
      </c>
      <c r="K2190" s="564">
        <v>0</v>
      </c>
      <c r="L2190" s="564">
        <v>0</v>
      </c>
      <c r="M2190" s="564">
        <v>0</v>
      </c>
      <c r="N2190" s="564">
        <v>0</v>
      </c>
      <c r="O2190" s="564">
        <v>0</v>
      </c>
      <c r="P2190" s="564">
        <v>0</v>
      </c>
      <c r="Q2190" s="564">
        <v>0</v>
      </c>
      <c r="R2190" s="564">
        <v>0</v>
      </c>
      <c r="S2190" s="564">
        <v>0</v>
      </c>
      <c r="T2190" s="564">
        <v>0</v>
      </c>
      <c r="U2190" s="564">
        <v>0</v>
      </c>
      <c r="V2190" s="564">
        <v>0</v>
      </c>
      <c r="W2190" s="564">
        <v>0</v>
      </c>
      <c r="X2190" s="564">
        <v>0</v>
      </c>
      <c r="Y2190" s="564">
        <v>0</v>
      </c>
      <c r="Z2190" s="564">
        <v>0</v>
      </c>
      <c r="AA2190" s="564">
        <v>0</v>
      </c>
      <c r="AB2190" s="564">
        <v>0</v>
      </c>
      <c r="AC2190" s="564">
        <v>0</v>
      </c>
      <c r="AD2190" s="564">
        <v>0</v>
      </c>
      <c r="AE2190" s="564">
        <v>0</v>
      </c>
      <c r="AF2190" s="564">
        <v>0</v>
      </c>
      <c r="AG2190" s="564">
        <v>0</v>
      </c>
      <c r="AH2190" s="564">
        <v>0</v>
      </c>
      <c r="AI2190" s="564">
        <v>0</v>
      </c>
      <c r="AJ2190" s="564">
        <v>0</v>
      </c>
      <c r="AK2190" s="564">
        <v>0</v>
      </c>
    </row>
    <row r="2191" spans="1:37">
      <c r="A2191">
        <v>2187</v>
      </c>
      <c r="B2191" s="564">
        <f t="shared" ca="1" si="210"/>
        <v>0</v>
      </c>
      <c r="C2191" s="564">
        <f t="shared" ca="1" si="205"/>
        <v>0</v>
      </c>
      <c r="D2191" s="564">
        <f t="shared" ca="1" si="208"/>
        <v>0</v>
      </c>
      <c r="E2191" s="564">
        <f t="shared" ca="1" si="206"/>
        <v>0</v>
      </c>
      <c r="F2191" s="564">
        <f t="shared" ca="1" si="209"/>
        <v>1</v>
      </c>
      <c r="G2191" s="564">
        <f t="shared" ca="1" si="207"/>
        <v>4.7121896351765926</v>
      </c>
      <c r="H2191" s="564">
        <v>0</v>
      </c>
      <c r="I2191" s="564">
        <v>0</v>
      </c>
      <c r="J2191" s="564">
        <v>0</v>
      </c>
      <c r="K2191" s="564">
        <v>0</v>
      </c>
      <c r="L2191" s="564">
        <v>0</v>
      </c>
      <c r="M2191" s="564">
        <v>0</v>
      </c>
      <c r="N2191" s="564">
        <v>0</v>
      </c>
      <c r="O2191" s="564">
        <v>0</v>
      </c>
      <c r="P2191" s="564">
        <v>0</v>
      </c>
      <c r="Q2191" s="564">
        <v>0</v>
      </c>
      <c r="R2191" s="564">
        <v>0</v>
      </c>
      <c r="S2191" s="564">
        <v>0</v>
      </c>
      <c r="T2191" s="564">
        <v>0</v>
      </c>
      <c r="U2191" s="564">
        <v>0</v>
      </c>
      <c r="V2191" s="564">
        <v>0</v>
      </c>
      <c r="W2191" s="564">
        <v>0</v>
      </c>
      <c r="X2191" s="564">
        <v>0</v>
      </c>
      <c r="Y2191" s="564">
        <v>0</v>
      </c>
      <c r="Z2191" s="564">
        <v>0</v>
      </c>
      <c r="AA2191" s="564">
        <v>0</v>
      </c>
      <c r="AB2191" s="564">
        <v>0</v>
      </c>
      <c r="AC2191" s="564">
        <v>0</v>
      </c>
      <c r="AD2191" s="564">
        <v>0</v>
      </c>
      <c r="AE2191" s="564">
        <v>0</v>
      </c>
      <c r="AF2191" s="564">
        <v>0</v>
      </c>
      <c r="AG2191" s="564">
        <v>0</v>
      </c>
      <c r="AH2191" s="564">
        <v>0</v>
      </c>
      <c r="AI2191" s="564">
        <v>0</v>
      </c>
      <c r="AJ2191" s="564">
        <v>0</v>
      </c>
      <c r="AK2191" s="564">
        <v>0</v>
      </c>
    </row>
    <row r="2192" spans="1:37">
      <c r="A2192">
        <v>2188</v>
      </c>
      <c r="B2192" s="564">
        <f t="shared" ca="1" si="210"/>
        <v>0</v>
      </c>
      <c r="C2192" s="564">
        <f t="shared" ca="1" si="205"/>
        <v>0</v>
      </c>
      <c r="D2192" s="564">
        <f t="shared" ca="1" si="208"/>
        <v>0</v>
      </c>
      <c r="E2192" s="564">
        <f t="shared" ca="1" si="206"/>
        <v>0</v>
      </c>
      <c r="F2192" s="564">
        <f t="shared" ca="1" si="209"/>
        <v>1</v>
      </c>
      <c r="G2192" s="564">
        <f t="shared" ca="1" si="207"/>
        <v>1.9055691142967184</v>
      </c>
      <c r="H2192" s="564">
        <v>0</v>
      </c>
      <c r="I2192" s="564">
        <v>0</v>
      </c>
      <c r="J2192" s="564">
        <v>0</v>
      </c>
      <c r="K2192" s="564">
        <v>0</v>
      </c>
      <c r="L2192" s="564">
        <v>0</v>
      </c>
      <c r="M2192" s="564">
        <v>0</v>
      </c>
      <c r="N2192" s="564">
        <v>0</v>
      </c>
      <c r="O2192" s="564">
        <v>0</v>
      </c>
      <c r="P2192" s="564">
        <v>0</v>
      </c>
      <c r="Q2192" s="564">
        <v>0</v>
      </c>
      <c r="R2192" s="564">
        <v>0</v>
      </c>
      <c r="S2192" s="564">
        <v>0</v>
      </c>
      <c r="T2192" s="564">
        <v>0</v>
      </c>
      <c r="U2192" s="564">
        <v>0</v>
      </c>
      <c r="V2192" s="564">
        <v>0</v>
      </c>
      <c r="W2192" s="564">
        <v>0</v>
      </c>
      <c r="X2192" s="564">
        <v>0</v>
      </c>
      <c r="Y2192" s="564">
        <v>0</v>
      </c>
      <c r="Z2192" s="564">
        <v>0</v>
      </c>
      <c r="AA2192" s="564">
        <v>0</v>
      </c>
      <c r="AB2192" s="564">
        <v>0</v>
      </c>
      <c r="AC2192" s="564">
        <v>0</v>
      </c>
      <c r="AD2192" s="564">
        <v>0</v>
      </c>
      <c r="AE2192" s="564">
        <v>0</v>
      </c>
      <c r="AF2192" s="564">
        <v>0</v>
      </c>
      <c r="AG2192" s="564">
        <v>0</v>
      </c>
      <c r="AH2192" s="564">
        <v>0</v>
      </c>
      <c r="AI2192" s="564">
        <v>0</v>
      </c>
      <c r="AJ2192" s="564">
        <v>0</v>
      </c>
      <c r="AK2192" s="564">
        <v>0</v>
      </c>
    </row>
    <row r="2193" spans="1:37">
      <c r="A2193">
        <v>2189</v>
      </c>
      <c r="B2193" s="564">
        <f t="shared" ca="1" si="210"/>
        <v>20</v>
      </c>
      <c r="C2193" s="564">
        <f t="shared" ca="1" si="205"/>
        <v>400</v>
      </c>
      <c r="D2193" s="564">
        <f t="shared" ca="1" si="208"/>
        <v>20</v>
      </c>
      <c r="E2193" s="564">
        <f t="shared" ca="1" si="206"/>
        <v>0</v>
      </c>
      <c r="F2193" s="564">
        <f t="shared" ca="1" si="209"/>
        <v>1</v>
      </c>
      <c r="G2193" s="564">
        <f t="shared" ca="1" si="207"/>
        <v>2.384061465001972</v>
      </c>
      <c r="H2193" s="564">
        <v>1</v>
      </c>
      <c r="I2193" s="564">
        <v>1</v>
      </c>
      <c r="J2193" s="564">
        <v>1</v>
      </c>
      <c r="K2193" s="564">
        <v>1</v>
      </c>
      <c r="L2193" s="564">
        <v>1</v>
      </c>
      <c r="M2193" s="564">
        <v>1</v>
      </c>
      <c r="N2193" s="564">
        <v>1</v>
      </c>
      <c r="O2193" s="564">
        <v>1</v>
      </c>
      <c r="P2193" s="564">
        <v>1</v>
      </c>
      <c r="Q2193" s="564">
        <v>1</v>
      </c>
      <c r="R2193" s="564">
        <v>1</v>
      </c>
      <c r="S2193" s="564">
        <v>1</v>
      </c>
      <c r="T2193" s="564">
        <v>1</v>
      </c>
      <c r="U2193" s="564">
        <v>1</v>
      </c>
      <c r="V2193" s="564">
        <v>1</v>
      </c>
      <c r="W2193" s="564">
        <v>1</v>
      </c>
      <c r="X2193" s="564">
        <v>1</v>
      </c>
      <c r="Y2193" s="564">
        <v>1</v>
      </c>
      <c r="Z2193" s="564">
        <v>1</v>
      </c>
      <c r="AA2193" s="564">
        <v>1</v>
      </c>
      <c r="AB2193" s="564">
        <v>1</v>
      </c>
      <c r="AC2193" s="564">
        <v>1</v>
      </c>
      <c r="AD2193" s="564">
        <v>1</v>
      </c>
      <c r="AE2193" s="564">
        <v>1</v>
      </c>
      <c r="AF2193" s="564">
        <v>1</v>
      </c>
      <c r="AG2193" s="564">
        <v>1</v>
      </c>
      <c r="AH2193" s="564">
        <v>1</v>
      </c>
      <c r="AI2193" s="564">
        <v>1</v>
      </c>
      <c r="AJ2193" s="564">
        <v>1</v>
      </c>
      <c r="AK2193" s="564">
        <v>1</v>
      </c>
    </row>
    <row r="2194" spans="1:37">
      <c r="A2194">
        <v>2190</v>
      </c>
      <c r="B2194" s="564">
        <f t="shared" ca="1" si="210"/>
        <v>0</v>
      </c>
      <c r="C2194" s="564">
        <f t="shared" ca="1" si="205"/>
        <v>0</v>
      </c>
      <c r="D2194" s="564">
        <f t="shared" ca="1" si="208"/>
        <v>0</v>
      </c>
      <c r="E2194" s="564">
        <f t="shared" ca="1" si="206"/>
        <v>0</v>
      </c>
      <c r="F2194" s="564">
        <f t="shared" ca="1" si="209"/>
        <v>1</v>
      </c>
      <c r="G2194" s="564">
        <f t="shared" ca="1" si="207"/>
        <v>-0.70371583043837083</v>
      </c>
      <c r="H2194" s="564">
        <v>0</v>
      </c>
      <c r="I2194" s="564">
        <v>0</v>
      </c>
      <c r="J2194" s="564">
        <v>0</v>
      </c>
      <c r="K2194" s="564">
        <v>0</v>
      </c>
      <c r="L2194" s="564">
        <v>0</v>
      </c>
      <c r="M2194" s="564">
        <v>0</v>
      </c>
      <c r="N2194" s="564">
        <v>0</v>
      </c>
      <c r="O2194" s="564">
        <v>0</v>
      </c>
      <c r="P2194" s="564">
        <v>0</v>
      </c>
      <c r="Q2194" s="564">
        <v>0</v>
      </c>
      <c r="R2194" s="564">
        <v>0</v>
      </c>
      <c r="S2194" s="564">
        <v>0</v>
      </c>
      <c r="T2194" s="564">
        <v>0</v>
      </c>
      <c r="U2194" s="564">
        <v>0</v>
      </c>
      <c r="V2194" s="564">
        <v>0</v>
      </c>
      <c r="W2194" s="564">
        <v>0</v>
      </c>
      <c r="X2194" s="564">
        <v>0</v>
      </c>
      <c r="Y2194" s="564">
        <v>0</v>
      </c>
      <c r="Z2194" s="564">
        <v>0</v>
      </c>
      <c r="AA2194" s="564">
        <v>0</v>
      </c>
      <c r="AB2194" s="564">
        <v>0</v>
      </c>
      <c r="AC2194" s="564">
        <v>0</v>
      </c>
      <c r="AD2194" s="564">
        <v>0</v>
      </c>
      <c r="AE2194" s="564">
        <v>0</v>
      </c>
      <c r="AF2194" s="564">
        <v>0</v>
      </c>
      <c r="AG2194" s="564">
        <v>0</v>
      </c>
      <c r="AH2194" s="564">
        <v>0</v>
      </c>
      <c r="AI2194" s="564">
        <v>0</v>
      </c>
      <c r="AJ2194" s="564">
        <v>0</v>
      </c>
      <c r="AK2194" s="564">
        <v>0</v>
      </c>
    </row>
    <row r="2195" spans="1:37">
      <c r="A2195">
        <v>2191</v>
      </c>
      <c r="B2195" s="564">
        <f t="shared" ca="1" si="210"/>
        <v>20</v>
      </c>
      <c r="C2195" s="564">
        <f t="shared" ca="1" si="205"/>
        <v>400</v>
      </c>
      <c r="D2195" s="564">
        <f t="shared" ca="1" si="208"/>
        <v>20</v>
      </c>
      <c r="E2195" s="564">
        <f t="shared" ca="1" si="206"/>
        <v>0</v>
      </c>
      <c r="F2195" s="564">
        <f t="shared" ca="1" si="209"/>
        <v>1</v>
      </c>
      <c r="G2195" s="564">
        <f t="shared" ca="1" si="207"/>
        <v>3.1472608172691303</v>
      </c>
      <c r="H2195" s="564">
        <v>1</v>
      </c>
      <c r="I2195" s="564">
        <v>1</v>
      </c>
      <c r="J2195" s="564">
        <v>1</v>
      </c>
      <c r="K2195" s="564">
        <v>1</v>
      </c>
      <c r="L2195" s="564">
        <v>1</v>
      </c>
      <c r="M2195" s="564">
        <v>1</v>
      </c>
      <c r="N2195" s="564">
        <v>1</v>
      </c>
      <c r="O2195" s="564">
        <v>1</v>
      </c>
      <c r="P2195" s="564">
        <v>1</v>
      </c>
      <c r="Q2195" s="564">
        <v>1</v>
      </c>
      <c r="R2195" s="564">
        <v>1</v>
      </c>
      <c r="S2195" s="564">
        <v>1</v>
      </c>
      <c r="T2195" s="564">
        <v>1</v>
      </c>
      <c r="U2195" s="564">
        <v>1</v>
      </c>
      <c r="V2195" s="564">
        <v>1</v>
      </c>
      <c r="W2195" s="564">
        <v>1</v>
      </c>
      <c r="X2195" s="564">
        <v>1</v>
      </c>
      <c r="Y2195" s="564">
        <v>1</v>
      </c>
      <c r="Z2195" s="564">
        <v>1</v>
      </c>
      <c r="AA2195" s="564">
        <v>1</v>
      </c>
      <c r="AB2195" s="564">
        <v>1</v>
      </c>
      <c r="AC2195" s="564">
        <v>1</v>
      </c>
      <c r="AD2195" s="564">
        <v>1</v>
      </c>
      <c r="AE2195" s="564">
        <v>1</v>
      </c>
      <c r="AF2195" s="564">
        <v>1</v>
      </c>
      <c r="AG2195" s="564">
        <v>1</v>
      </c>
      <c r="AH2195" s="564">
        <v>1</v>
      </c>
      <c r="AI2195" s="564">
        <v>1</v>
      </c>
      <c r="AJ2195" s="564">
        <v>1</v>
      </c>
      <c r="AK2195" s="564">
        <v>1</v>
      </c>
    </row>
    <row r="2196" spans="1:37">
      <c r="A2196">
        <v>2192</v>
      </c>
      <c r="B2196" s="564">
        <f t="shared" ca="1" si="210"/>
        <v>0</v>
      </c>
      <c r="C2196" s="564">
        <f t="shared" ca="1" si="205"/>
        <v>0</v>
      </c>
      <c r="D2196" s="564">
        <f t="shared" ca="1" si="208"/>
        <v>0</v>
      </c>
      <c r="E2196" s="564">
        <f t="shared" ca="1" si="206"/>
        <v>0</v>
      </c>
      <c r="F2196" s="564">
        <f t="shared" ca="1" si="209"/>
        <v>1</v>
      </c>
      <c r="G2196" s="564">
        <f t="shared" ca="1" si="207"/>
        <v>-7.3144287864076727</v>
      </c>
      <c r="H2196" s="564">
        <v>0</v>
      </c>
      <c r="I2196" s="564">
        <v>0</v>
      </c>
      <c r="J2196" s="564">
        <v>0</v>
      </c>
      <c r="K2196" s="564">
        <v>0</v>
      </c>
      <c r="L2196" s="564">
        <v>0</v>
      </c>
      <c r="M2196" s="564">
        <v>0</v>
      </c>
      <c r="N2196" s="564">
        <v>0</v>
      </c>
      <c r="O2196" s="564">
        <v>0</v>
      </c>
      <c r="P2196" s="564">
        <v>0</v>
      </c>
      <c r="Q2196" s="564">
        <v>0</v>
      </c>
      <c r="R2196" s="564">
        <v>0</v>
      </c>
      <c r="S2196" s="564">
        <v>0</v>
      </c>
      <c r="T2196" s="564">
        <v>0</v>
      </c>
      <c r="U2196" s="564">
        <v>0</v>
      </c>
      <c r="V2196" s="564">
        <v>0</v>
      </c>
      <c r="W2196" s="564">
        <v>0</v>
      </c>
      <c r="X2196" s="564">
        <v>0</v>
      </c>
      <c r="Y2196" s="564">
        <v>0</v>
      </c>
      <c r="Z2196" s="564">
        <v>0</v>
      </c>
      <c r="AA2196" s="564">
        <v>0</v>
      </c>
      <c r="AB2196" s="564">
        <v>0</v>
      </c>
      <c r="AC2196" s="564">
        <v>0</v>
      </c>
      <c r="AD2196" s="564">
        <v>0</v>
      </c>
      <c r="AE2196" s="564">
        <v>0</v>
      </c>
      <c r="AF2196" s="564">
        <v>0</v>
      </c>
      <c r="AG2196" s="564">
        <v>0</v>
      </c>
      <c r="AH2196" s="564">
        <v>0</v>
      </c>
      <c r="AI2196" s="564">
        <v>0</v>
      </c>
      <c r="AJ2196" s="564">
        <v>0</v>
      </c>
      <c r="AK2196" s="564">
        <v>0</v>
      </c>
    </row>
    <row r="2197" spans="1:37">
      <c r="A2197">
        <v>2193</v>
      </c>
      <c r="B2197" s="564">
        <f t="shared" ca="1" si="210"/>
        <v>0</v>
      </c>
      <c r="C2197" s="564">
        <f t="shared" ca="1" si="205"/>
        <v>0</v>
      </c>
      <c r="D2197" s="564">
        <f t="shared" ca="1" si="208"/>
        <v>0</v>
      </c>
      <c r="E2197" s="564">
        <f t="shared" ca="1" si="206"/>
        <v>0</v>
      </c>
      <c r="F2197" s="564">
        <f t="shared" ca="1" si="209"/>
        <v>1</v>
      </c>
      <c r="G2197" s="564">
        <f t="shared" ca="1" si="207"/>
        <v>-1.3714944018708106</v>
      </c>
      <c r="H2197" s="564">
        <v>0</v>
      </c>
      <c r="I2197" s="564">
        <v>0</v>
      </c>
      <c r="J2197" s="564">
        <v>0</v>
      </c>
      <c r="K2197" s="564">
        <v>0</v>
      </c>
      <c r="L2197" s="564">
        <v>0</v>
      </c>
      <c r="M2197" s="564">
        <v>0</v>
      </c>
      <c r="N2197" s="564">
        <v>0</v>
      </c>
      <c r="O2197" s="564">
        <v>0</v>
      </c>
      <c r="P2197" s="564">
        <v>0</v>
      </c>
      <c r="Q2197" s="564">
        <v>0</v>
      </c>
      <c r="R2197" s="564">
        <v>0</v>
      </c>
      <c r="S2197" s="564">
        <v>0</v>
      </c>
      <c r="T2197" s="564">
        <v>0</v>
      </c>
      <c r="U2197" s="564">
        <v>0</v>
      </c>
      <c r="V2197" s="564">
        <v>0</v>
      </c>
      <c r="W2197" s="564">
        <v>0</v>
      </c>
      <c r="X2197" s="564">
        <v>0</v>
      </c>
      <c r="Y2197" s="564">
        <v>0</v>
      </c>
      <c r="Z2197" s="564">
        <v>0</v>
      </c>
      <c r="AA2197" s="564">
        <v>0</v>
      </c>
      <c r="AB2197" s="564">
        <v>0</v>
      </c>
      <c r="AC2197" s="564">
        <v>0</v>
      </c>
      <c r="AD2197" s="564">
        <v>0</v>
      </c>
      <c r="AE2197" s="564">
        <v>0</v>
      </c>
      <c r="AF2197" s="564">
        <v>0</v>
      </c>
      <c r="AG2197" s="564">
        <v>0</v>
      </c>
      <c r="AH2197" s="564">
        <v>0</v>
      </c>
      <c r="AI2197" s="564">
        <v>0</v>
      </c>
      <c r="AJ2197" s="564">
        <v>0</v>
      </c>
      <c r="AK2197" s="564">
        <v>0</v>
      </c>
    </row>
    <row r="2198" spans="1:37">
      <c r="A2198">
        <v>2194</v>
      </c>
      <c r="B2198" s="564">
        <f t="shared" ca="1" si="210"/>
        <v>20</v>
      </c>
      <c r="C2198" s="564">
        <f t="shared" ca="1" si="205"/>
        <v>400</v>
      </c>
      <c r="D2198" s="564">
        <f t="shared" ca="1" si="208"/>
        <v>20</v>
      </c>
      <c r="E2198" s="564">
        <f t="shared" ca="1" si="206"/>
        <v>0</v>
      </c>
      <c r="F2198" s="564">
        <f t="shared" ca="1" si="209"/>
        <v>1</v>
      </c>
      <c r="G2198" s="564">
        <f t="shared" ca="1" si="207"/>
        <v>4.752363748978417</v>
      </c>
      <c r="H2198" s="564">
        <v>1</v>
      </c>
      <c r="I2198" s="564">
        <v>1</v>
      </c>
      <c r="J2198" s="564">
        <v>1</v>
      </c>
      <c r="K2198" s="564">
        <v>1</v>
      </c>
      <c r="L2198" s="564">
        <v>1</v>
      </c>
      <c r="M2198" s="564">
        <v>1</v>
      </c>
      <c r="N2198" s="564">
        <v>1</v>
      </c>
      <c r="O2198" s="564">
        <v>1</v>
      </c>
      <c r="P2198" s="564">
        <v>1</v>
      </c>
      <c r="Q2198" s="564">
        <v>1</v>
      </c>
      <c r="R2198" s="564">
        <v>1</v>
      </c>
      <c r="S2198" s="564">
        <v>1</v>
      </c>
      <c r="T2198" s="564">
        <v>1</v>
      </c>
      <c r="U2198" s="564">
        <v>1</v>
      </c>
      <c r="V2198" s="564">
        <v>1</v>
      </c>
      <c r="W2198" s="564">
        <v>1</v>
      </c>
      <c r="X2198" s="564">
        <v>1</v>
      </c>
      <c r="Y2198" s="564">
        <v>1</v>
      </c>
      <c r="Z2198" s="564">
        <v>1</v>
      </c>
      <c r="AA2198" s="564">
        <v>1</v>
      </c>
      <c r="AB2198" s="564">
        <v>1</v>
      </c>
      <c r="AC2198" s="564">
        <v>1</v>
      </c>
      <c r="AD2198" s="564">
        <v>1</v>
      </c>
      <c r="AE2198" s="564">
        <v>1</v>
      </c>
      <c r="AF2198" s="564">
        <v>1</v>
      </c>
      <c r="AG2198" s="564">
        <v>1</v>
      </c>
      <c r="AH2198" s="564">
        <v>1</v>
      </c>
      <c r="AI2198" s="564">
        <v>1</v>
      </c>
      <c r="AJ2198" s="564">
        <v>1</v>
      </c>
      <c r="AK2198" s="564">
        <v>1</v>
      </c>
    </row>
    <row r="2199" spans="1:37">
      <c r="A2199">
        <v>2195</v>
      </c>
      <c r="B2199" s="564">
        <f t="shared" ca="1" si="210"/>
        <v>20</v>
      </c>
      <c r="C2199" s="564">
        <f t="shared" ca="1" si="205"/>
        <v>400</v>
      </c>
      <c r="D2199" s="564">
        <f t="shared" ca="1" si="208"/>
        <v>20</v>
      </c>
      <c r="E2199" s="564">
        <f t="shared" ca="1" si="206"/>
        <v>0</v>
      </c>
      <c r="F2199" s="564">
        <f t="shared" ca="1" si="209"/>
        <v>1</v>
      </c>
      <c r="G2199" s="564">
        <f t="shared" ca="1" si="207"/>
        <v>2.3035114547829405</v>
      </c>
      <c r="H2199" s="564">
        <v>1</v>
      </c>
      <c r="I2199" s="564">
        <v>1</v>
      </c>
      <c r="J2199" s="564">
        <v>1</v>
      </c>
      <c r="K2199" s="564">
        <v>1</v>
      </c>
      <c r="L2199" s="564">
        <v>1</v>
      </c>
      <c r="M2199" s="564">
        <v>1</v>
      </c>
      <c r="N2199" s="564">
        <v>1</v>
      </c>
      <c r="O2199" s="564">
        <v>1</v>
      </c>
      <c r="P2199" s="564">
        <v>1</v>
      </c>
      <c r="Q2199" s="564">
        <v>1</v>
      </c>
      <c r="R2199" s="564">
        <v>1</v>
      </c>
      <c r="S2199" s="564">
        <v>1</v>
      </c>
      <c r="T2199" s="564">
        <v>1</v>
      </c>
      <c r="U2199" s="564">
        <v>1</v>
      </c>
      <c r="V2199" s="564">
        <v>1</v>
      </c>
      <c r="W2199" s="564">
        <v>1</v>
      </c>
      <c r="X2199" s="564">
        <v>1</v>
      </c>
      <c r="Y2199" s="564">
        <v>1</v>
      </c>
      <c r="Z2199" s="564">
        <v>1</v>
      </c>
      <c r="AA2199" s="564">
        <v>1</v>
      </c>
      <c r="AB2199" s="564">
        <v>1</v>
      </c>
      <c r="AC2199" s="564">
        <v>1</v>
      </c>
      <c r="AD2199" s="564">
        <v>1</v>
      </c>
      <c r="AE2199" s="564">
        <v>1</v>
      </c>
      <c r="AF2199" s="564">
        <v>1</v>
      </c>
      <c r="AG2199" s="564">
        <v>1</v>
      </c>
      <c r="AH2199" s="564">
        <v>1</v>
      </c>
      <c r="AI2199" s="564">
        <v>1</v>
      </c>
      <c r="AJ2199" s="564">
        <v>1</v>
      </c>
      <c r="AK2199" s="564">
        <v>1</v>
      </c>
    </row>
    <row r="2200" spans="1:37">
      <c r="A2200">
        <v>2196</v>
      </c>
      <c r="B2200" s="564">
        <f t="shared" ca="1" si="210"/>
        <v>0</v>
      </c>
      <c r="C2200" s="564">
        <f t="shared" ca="1" si="205"/>
        <v>0</v>
      </c>
      <c r="D2200" s="564">
        <f t="shared" ca="1" si="208"/>
        <v>0</v>
      </c>
      <c r="E2200" s="564">
        <f t="shared" ca="1" si="206"/>
        <v>0</v>
      </c>
      <c r="F2200" s="564">
        <f t="shared" ca="1" si="209"/>
        <v>1</v>
      </c>
      <c r="G2200" s="564">
        <f t="shared" ca="1" si="207"/>
        <v>-0.71915202214098484</v>
      </c>
      <c r="H2200" s="564">
        <v>0</v>
      </c>
      <c r="I2200" s="564">
        <v>0</v>
      </c>
      <c r="J2200" s="564">
        <v>0</v>
      </c>
      <c r="K2200" s="564">
        <v>0</v>
      </c>
      <c r="L2200" s="564">
        <v>0</v>
      </c>
      <c r="M2200" s="564">
        <v>0</v>
      </c>
      <c r="N2200" s="564">
        <v>0</v>
      </c>
      <c r="O2200" s="564">
        <v>0</v>
      </c>
      <c r="P2200" s="564">
        <v>0</v>
      </c>
      <c r="Q2200" s="564">
        <v>0</v>
      </c>
      <c r="R2200" s="564">
        <v>0</v>
      </c>
      <c r="S2200" s="564">
        <v>0</v>
      </c>
      <c r="T2200" s="564">
        <v>0</v>
      </c>
      <c r="U2200" s="564">
        <v>0</v>
      </c>
      <c r="V2200" s="564">
        <v>0</v>
      </c>
      <c r="W2200" s="564">
        <v>0</v>
      </c>
      <c r="X2200" s="564">
        <v>0</v>
      </c>
      <c r="Y2200" s="564">
        <v>0</v>
      </c>
      <c r="Z2200" s="564">
        <v>0</v>
      </c>
      <c r="AA2200" s="564">
        <v>0</v>
      </c>
      <c r="AB2200" s="564">
        <v>0</v>
      </c>
      <c r="AC2200" s="564">
        <v>0</v>
      </c>
      <c r="AD2200" s="564">
        <v>0</v>
      </c>
      <c r="AE2200" s="564">
        <v>0</v>
      </c>
      <c r="AF2200" s="564">
        <v>0</v>
      </c>
      <c r="AG2200" s="564">
        <v>0</v>
      </c>
      <c r="AH2200" s="564">
        <v>0</v>
      </c>
      <c r="AI2200" s="564">
        <v>0</v>
      </c>
      <c r="AJ2200" s="564">
        <v>0</v>
      </c>
      <c r="AK2200" s="564">
        <v>0</v>
      </c>
    </row>
    <row r="2201" spans="1:37">
      <c r="A2201">
        <v>2197</v>
      </c>
      <c r="B2201" s="564">
        <f t="shared" ca="1" si="210"/>
        <v>20</v>
      </c>
      <c r="C2201" s="564">
        <f t="shared" ca="1" si="205"/>
        <v>400</v>
      </c>
      <c r="D2201" s="564">
        <f t="shared" ca="1" si="208"/>
        <v>20</v>
      </c>
      <c r="E2201" s="564">
        <f t="shared" ca="1" si="206"/>
        <v>0</v>
      </c>
      <c r="F2201" s="564">
        <f t="shared" ca="1" si="209"/>
        <v>1</v>
      </c>
      <c r="G2201" s="564">
        <f t="shared" ca="1" si="207"/>
        <v>-4.4408756387492367</v>
      </c>
      <c r="H2201" s="564">
        <v>1</v>
      </c>
      <c r="I2201" s="564">
        <v>1</v>
      </c>
      <c r="J2201" s="564">
        <v>1</v>
      </c>
      <c r="K2201" s="564">
        <v>1</v>
      </c>
      <c r="L2201" s="564">
        <v>1</v>
      </c>
      <c r="M2201" s="564">
        <v>1</v>
      </c>
      <c r="N2201" s="564">
        <v>1</v>
      </c>
      <c r="O2201" s="564">
        <v>1</v>
      </c>
      <c r="P2201" s="564">
        <v>1</v>
      </c>
      <c r="Q2201" s="564">
        <v>1</v>
      </c>
      <c r="R2201" s="564">
        <v>1</v>
      </c>
      <c r="S2201" s="564">
        <v>1</v>
      </c>
      <c r="T2201" s="564">
        <v>1</v>
      </c>
      <c r="U2201" s="564">
        <v>1</v>
      </c>
      <c r="V2201" s="564">
        <v>1</v>
      </c>
      <c r="W2201" s="564">
        <v>1</v>
      </c>
      <c r="X2201" s="564">
        <v>1</v>
      </c>
      <c r="Y2201" s="564">
        <v>1</v>
      </c>
      <c r="Z2201" s="564">
        <v>1</v>
      </c>
      <c r="AA2201" s="564">
        <v>1</v>
      </c>
      <c r="AB2201" s="564">
        <v>1</v>
      </c>
      <c r="AC2201" s="564">
        <v>1</v>
      </c>
      <c r="AD2201" s="564">
        <v>1</v>
      </c>
      <c r="AE2201" s="564">
        <v>1</v>
      </c>
      <c r="AF2201" s="564">
        <v>1</v>
      </c>
      <c r="AG2201" s="564">
        <v>1</v>
      </c>
      <c r="AH2201" s="564">
        <v>1</v>
      </c>
      <c r="AI2201" s="564">
        <v>1</v>
      </c>
      <c r="AJ2201" s="564">
        <v>1</v>
      </c>
      <c r="AK2201" s="564">
        <v>1</v>
      </c>
    </row>
    <row r="2202" spans="1:37">
      <c r="A2202">
        <v>2198</v>
      </c>
      <c r="B2202" s="564">
        <f t="shared" ca="1" si="210"/>
        <v>20</v>
      </c>
      <c r="C2202" s="564">
        <f t="shared" ca="1" si="205"/>
        <v>400</v>
      </c>
      <c r="D2202" s="564">
        <f t="shared" ca="1" si="208"/>
        <v>20</v>
      </c>
      <c r="E2202" s="564">
        <f t="shared" ca="1" si="206"/>
        <v>0</v>
      </c>
      <c r="F2202" s="564">
        <f t="shared" ca="1" si="209"/>
        <v>1</v>
      </c>
      <c r="G2202" s="564">
        <f t="shared" ca="1" si="207"/>
        <v>1.5363469856396199</v>
      </c>
      <c r="H2202" s="564">
        <v>1</v>
      </c>
      <c r="I2202" s="564">
        <v>1</v>
      </c>
      <c r="J2202" s="564">
        <v>1</v>
      </c>
      <c r="K2202" s="564">
        <v>1</v>
      </c>
      <c r="L2202" s="564">
        <v>1</v>
      </c>
      <c r="M2202" s="564">
        <v>1</v>
      </c>
      <c r="N2202" s="564">
        <v>1</v>
      </c>
      <c r="O2202" s="564">
        <v>1</v>
      </c>
      <c r="P2202" s="564">
        <v>1</v>
      </c>
      <c r="Q2202" s="564">
        <v>1</v>
      </c>
      <c r="R2202" s="564">
        <v>1</v>
      </c>
      <c r="S2202" s="564">
        <v>1</v>
      </c>
      <c r="T2202" s="564">
        <v>1</v>
      </c>
      <c r="U2202" s="564">
        <v>1</v>
      </c>
      <c r="V2202" s="564">
        <v>1</v>
      </c>
      <c r="W2202" s="564">
        <v>1</v>
      </c>
      <c r="X2202" s="564">
        <v>1</v>
      </c>
      <c r="Y2202" s="564">
        <v>1</v>
      </c>
      <c r="Z2202" s="564">
        <v>1</v>
      </c>
      <c r="AA2202" s="564">
        <v>1</v>
      </c>
      <c r="AB2202" s="564">
        <v>1</v>
      </c>
      <c r="AC2202" s="564">
        <v>1</v>
      </c>
      <c r="AD2202" s="564">
        <v>1</v>
      </c>
      <c r="AE2202" s="564">
        <v>1</v>
      </c>
      <c r="AF2202" s="564">
        <v>1</v>
      </c>
      <c r="AG2202" s="564">
        <v>1</v>
      </c>
      <c r="AH2202" s="564">
        <v>1</v>
      </c>
      <c r="AI2202" s="564">
        <v>1</v>
      </c>
      <c r="AJ2202" s="564">
        <v>1</v>
      </c>
      <c r="AK2202" s="564">
        <v>1</v>
      </c>
    </row>
    <row r="2203" spans="1:37">
      <c r="A2203">
        <v>2199</v>
      </c>
      <c r="B2203" s="564">
        <f t="shared" ca="1" si="210"/>
        <v>20</v>
      </c>
      <c r="C2203" s="564">
        <f t="shared" ca="1" si="205"/>
        <v>400</v>
      </c>
      <c r="D2203" s="564">
        <f t="shared" ca="1" si="208"/>
        <v>20</v>
      </c>
      <c r="E2203" s="564">
        <f t="shared" ca="1" si="206"/>
        <v>0</v>
      </c>
      <c r="F2203" s="564">
        <f t="shared" ca="1" si="209"/>
        <v>1</v>
      </c>
      <c r="G2203" s="564">
        <f t="shared" ca="1" si="207"/>
        <v>1.0385916227167908</v>
      </c>
      <c r="H2203" s="564">
        <v>1</v>
      </c>
      <c r="I2203" s="564">
        <v>1</v>
      </c>
      <c r="J2203" s="564">
        <v>1</v>
      </c>
      <c r="K2203" s="564">
        <v>1</v>
      </c>
      <c r="L2203" s="564">
        <v>1</v>
      </c>
      <c r="M2203" s="564">
        <v>1</v>
      </c>
      <c r="N2203" s="564">
        <v>1</v>
      </c>
      <c r="O2203" s="564">
        <v>1</v>
      </c>
      <c r="P2203" s="564">
        <v>1</v>
      </c>
      <c r="Q2203" s="564">
        <v>1</v>
      </c>
      <c r="R2203" s="564">
        <v>1</v>
      </c>
      <c r="S2203" s="564">
        <v>1</v>
      </c>
      <c r="T2203" s="564">
        <v>1</v>
      </c>
      <c r="U2203" s="564">
        <v>1</v>
      </c>
      <c r="V2203" s="564">
        <v>1</v>
      </c>
      <c r="W2203" s="564">
        <v>1</v>
      </c>
      <c r="X2203" s="564">
        <v>1</v>
      </c>
      <c r="Y2203" s="564">
        <v>1</v>
      </c>
      <c r="Z2203" s="564">
        <v>1</v>
      </c>
      <c r="AA2203" s="564">
        <v>1</v>
      </c>
      <c r="AB2203" s="564">
        <v>1</v>
      </c>
      <c r="AC2203" s="564">
        <v>1</v>
      </c>
      <c r="AD2203" s="564">
        <v>1</v>
      </c>
      <c r="AE2203" s="564">
        <v>1</v>
      </c>
      <c r="AF2203" s="564">
        <v>1</v>
      </c>
      <c r="AG2203" s="564">
        <v>1</v>
      </c>
      <c r="AH2203" s="564">
        <v>1</v>
      </c>
      <c r="AI2203" s="564">
        <v>1</v>
      </c>
      <c r="AJ2203" s="564">
        <v>1</v>
      </c>
      <c r="AK2203" s="564">
        <v>1</v>
      </c>
    </row>
    <row r="2204" spans="1:37">
      <c r="A2204">
        <v>2200</v>
      </c>
      <c r="B2204" s="564">
        <f t="shared" ca="1" si="210"/>
        <v>20</v>
      </c>
      <c r="C2204" s="564">
        <f t="shared" ca="1" si="205"/>
        <v>400</v>
      </c>
      <c r="D2204" s="564">
        <f t="shared" ca="1" si="208"/>
        <v>20</v>
      </c>
      <c r="E2204" s="564">
        <f t="shared" ca="1" si="206"/>
        <v>0</v>
      </c>
      <c r="F2204" s="564">
        <f t="shared" ca="1" si="209"/>
        <v>1</v>
      </c>
      <c r="G2204" s="564">
        <f t="shared" ca="1" si="207"/>
        <v>-2.483019776052926</v>
      </c>
      <c r="H2204" s="564">
        <v>1</v>
      </c>
      <c r="I2204" s="564">
        <v>1</v>
      </c>
      <c r="J2204" s="564">
        <v>1</v>
      </c>
      <c r="K2204" s="564">
        <v>1</v>
      </c>
      <c r="L2204" s="564">
        <v>1</v>
      </c>
      <c r="M2204" s="564">
        <v>1</v>
      </c>
      <c r="N2204" s="564">
        <v>1</v>
      </c>
      <c r="O2204" s="564">
        <v>1</v>
      </c>
      <c r="P2204" s="564">
        <v>1</v>
      </c>
      <c r="Q2204" s="564">
        <v>1</v>
      </c>
      <c r="R2204" s="564">
        <v>1</v>
      </c>
      <c r="S2204" s="564">
        <v>1</v>
      </c>
      <c r="T2204" s="564">
        <v>1</v>
      </c>
      <c r="U2204" s="564">
        <v>1</v>
      </c>
      <c r="V2204" s="564">
        <v>1</v>
      </c>
      <c r="W2204" s="564">
        <v>1</v>
      </c>
      <c r="X2204" s="564">
        <v>1</v>
      </c>
      <c r="Y2204" s="564">
        <v>1</v>
      </c>
      <c r="Z2204" s="564">
        <v>1</v>
      </c>
      <c r="AA2204" s="564">
        <v>1</v>
      </c>
      <c r="AB2204" s="564">
        <v>1</v>
      </c>
      <c r="AC2204" s="564">
        <v>1</v>
      </c>
      <c r="AD2204" s="564">
        <v>1</v>
      </c>
      <c r="AE2204" s="564">
        <v>1</v>
      </c>
      <c r="AF2204" s="564">
        <v>1</v>
      </c>
      <c r="AG2204" s="564">
        <v>1</v>
      </c>
      <c r="AH2204" s="564">
        <v>1</v>
      </c>
      <c r="AI2204" s="564">
        <v>1</v>
      </c>
      <c r="AJ2204" s="564">
        <v>1</v>
      </c>
      <c r="AK2204" s="564">
        <v>1</v>
      </c>
    </row>
    <row r="2205" spans="1:37">
      <c r="A2205">
        <v>2201</v>
      </c>
      <c r="B2205" s="564">
        <f t="shared" ca="1" si="210"/>
        <v>20</v>
      </c>
      <c r="C2205" s="564">
        <f t="shared" ca="1" si="205"/>
        <v>400</v>
      </c>
      <c r="D2205" s="564">
        <f t="shared" ca="1" si="208"/>
        <v>20</v>
      </c>
      <c r="E2205" s="564">
        <f t="shared" ca="1" si="206"/>
        <v>0</v>
      </c>
      <c r="F2205" s="564">
        <f t="shared" ca="1" si="209"/>
        <v>1</v>
      </c>
      <c r="G2205" s="564">
        <f t="shared" ca="1" si="207"/>
        <v>-4.5155610530974784</v>
      </c>
      <c r="H2205" s="564">
        <v>1</v>
      </c>
      <c r="I2205" s="564">
        <v>1</v>
      </c>
      <c r="J2205" s="564">
        <v>1</v>
      </c>
      <c r="K2205" s="564">
        <v>1</v>
      </c>
      <c r="L2205" s="564">
        <v>1</v>
      </c>
      <c r="M2205" s="564">
        <v>1</v>
      </c>
      <c r="N2205" s="564">
        <v>1</v>
      </c>
      <c r="O2205" s="564">
        <v>1</v>
      </c>
      <c r="P2205" s="564">
        <v>1</v>
      </c>
      <c r="Q2205" s="564">
        <v>1</v>
      </c>
      <c r="R2205" s="564">
        <v>1</v>
      </c>
      <c r="S2205" s="564">
        <v>1</v>
      </c>
      <c r="T2205" s="564">
        <v>1</v>
      </c>
      <c r="U2205" s="564">
        <v>1</v>
      </c>
      <c r="V2205" s="564">
        <v>1</v>
      </c>
      <c r="W2205" s="564">
        <v>1</v>
      </c>
      <c r="X2205" s="564">
        <v>1</v>
      </c>
      <c r="Y2205" s="564">
        <v>1</v>
      </c>
      <c r="Z2205" s="564">
        <v>1</v>
      </c>
      <c r="AA2205" s="564">
        <v>1</v>
      </c>
      <c r="AB2205" s="564">
        <v>1</v>
      </c>
      <c r="AC2205" s="564">
        <v>1</v>
      </c>
      <c r="AD2205" s="564">
        <v>1</v>
      </c>
      <c r="AE2205" s="564">
        <v>1</v>
      </c>
      <c r="AF2205" s="564">
        <v>1</v>
      </c>
      <c r="AG2205" s="564">
        <v>1</v>
      </c>
      <c r="AH2205" s="564">
        <v>1</v>
      </c>
      <c r="AI2205" s="564">
        <v>1</v>
      </c>
      <c r="AJ2205" s="564">
        <v>1</v>
      </c>
      <c r="AK2205" s="564">
        <v>1</v>
      </c>
    </row>
    <row r="2206" spans="1:37">
      <c r="A2206">
        <v>2202</v>
      </c>
      <c r="B2206" s="564">
        <f t="shared" ca="1" si="210"/>
        <v>20</v>
      </c>
      <c r="C2206" s="564">
        <f t="shared" ca="1" si="205"/>
        <v>400</v>
      </c>
      <c r="D2206" s="564">
        <f t="shared" ca="1" si="208"/>
        <v>20</v>
      </c>
      <c r="E2206" s="564">
        <f t="shared" ca="1" si="206"/>
        <v>0</v>
      </c>
      <c r="F2206" s="564">
        <f t="shared" ca="1" si="209"/>
        <v>1</v>
      </c>
      <c r="G2206" s="564">
        <f t="shared" ca="1" si="207"/>
        <v>6.3335660913082439</v>
      </c>
      <c r="H2206" s="564">
        <v>1</v>
      </c>
      <c r="I2206" s="564">
        <v>1</v>
      </c>
      <c r="J2206" s="564">
        <v>1</v>
      </c>
      <c r="K2206" s="564">
        <v>1</v>
      </c>
      <c r="L2206" s="564">
        <v>1</v>
      </c>
      <c r="M2206" s="564">
        <v>1</v>
      </c>
      <c r="N2206" s="564">
        <v>1</v>
      </c>
      <c r="O2206" s="564">
        <v>1</v>
      </c>
      <c r="P2206" s="564">
        <v>1</v>
      </c>
      <c r="Q2206" s="564">
        <v>1</v>
      </c>
      <c r="R2206" s="564">
        <v>1</v>
      </c>
      <c r="S2206" s="564">
        <v>1</v>
      </c>
      <c r="T2206" s="564">
        <v>1</v>
      </c>
      <c r="U2206" s="564">
        <v>1</v>
      </c>
      <c r="V2206" s="564">
        <v>1</v>
      </c>
      <c r="W2206" s="564">
        <v>1</v>
      </c>
      <c r="X2206" s="564">
        <v>1</v>
      </c>
      <c r="Y2206" s="564">
        <v>1</v>
      </c>
      <c r="Z2206" s="564">
        <v>1</v>
      </c>
      <c r="AA2206" s="564">
        <v>1</v>
      </c>
      <c r="AB2206" s="564">
        <v>1</v>
      </c>
      <c r="AC2206" s="564">
        <v>1</v>
      </c>
      <c r="AD2206" s="564">
        <v>1</v>
      </c>
      <c r="AE2206" s="564">
        <v>1</v>
      </c>
      <c r="AF2206" s="564">
        <v>1</v>
      </c>
      <c r="AG2206" s="564">
        <v>1</v>
      </c>
      <c r="AH2206" s="564">
        <v>1</v>
      </c>
      <c r="AI2206" s="564">
        <v>1</v>
      </c>
      <c r="AJ2206" s="564">
        <v>1</v>
      </c>
      <c r="AK2206" s="564">
        <v>1</v>
      </c>
    </row>
    <row r="2207" spans="1:37">
      <c r="A2207">
        <v>2203</v>
      </c>
      <c r="B2207" s="564">
        <f t="shared" ca="1" si="210"/>
        <v>20</v>
      </c>
      <c r="C2207" s="564">
        <f t="shared" ca="1" si="205"/>
        <v>400</v>
      </c>
      <c r="D2207" s="564">
        <f t="shared" ca="1" si="208"/>
        <v>20</v>
      </c>
      <c r="E2207" s="564">
        <f t="shared" ca="1" si="206"/>
        <v>0</v>
      </c>
      <c r="F2207" s="564">
        <f t="shared" ca="1" si="209"/>
        <v>1</v>
      </c>
      <c r="G2207" s="564">
        <f t="shared" ca="1" si="207"/>
        <v>0.23892936164544554</v>
      </c>
      <c r="H2207" s="564">
        <v>1</v>
      </c>
      <c r="I2207" s="564">
        <v>1</v>
      </c>
      <c r="J2207" s="564">
        <v>1</v>
      </c>
      <c r="K2207" s="564">
        <v>1</v>
      </c>
      <c r="L2207" s="564">
        <v>1</v>
      </c>
      <c r="M2207" s="564">
        <v>1</v>
      </c>
      <c r="N2207" s="564">
        <v>1</v>
      </c>
      <c r="O2207" s="564">
        <v>1</v>
      </c>
      <c r="P2207" s="564">
        <v>1</v>
      </c>
      <c r="Q2207" s="564">
        <v>1</v>
      </c>
      <c r="R2207" s="564">
        <v>1</v>
      </c>
      <c r="S2207" s="564">
        <v>1</v>
      </c>
      <c r="T2207" s="564">
        <v>1</v>
      </c>
      <c r="U2207" s="564">
        <v>1</v>
      </c>
      <c r="V2207" s="564">
        <v>1</v>
      </c>
      <c r="W2207" s="564">
        <v>1</v>
      </c>
      <c r="X2207" s="564">
        <v>1</v>
      </c>
      <c r="Y2207" s="564">
        <v>1</v>
      </c>
      <c r="Z2207" s="564">
        <v>1</v>
      </c>
      <c r="AA2207" s="564">
        <v>1</v>
      </c>
      <c r="AB2207" s="564">
        <v>1</v>
      </c>
      <c r="AC2207" s="564">
        <v>1</v>
      </c>
      <c r="AD2207" s="564">
        <v>1</v>
      </c>
      <c r="AE2207" s="564">
        <v>1</v>
      </c>
      <c r="AF2207" s="564">
        <v>1</v>
      </c>
      <c r="AG2207" s="564">
        <v>1</v>
      </c>
      <c r="AH2207" s="564">
        <v>1</v>
      </c>
      <c r="AI2207" s="564">
        <v>1</v>
      </c>
      <c r="AJ2207" s="564">
        <v>1</v>
      </c>
      <c r="AK2207" s="564">
        <v>1</v>
      </c>
    </row>
    <row r="2208" spans="1:37">
      <c r="A2208">
        <v>2204</v>
      </c>
      <c r="B2208" s="564">
        <f t="shared" ca="1" si="210"/>
        <v>0</v>
      </c>
      <c r="C2208" s="564">
        <f t="shared" ca="1" si="205"/>
        <v>0</v>
      </c>
      <c r="D2208" s="564">
        <f t="shared" ca="1" si="208"/>
        <v>0</v>
      </c>
      <c r="E2208" s="564">
        <f t="shared" ca="1" si="206"/>
        <v>0</v>
      </c>
      <c r="F2208" s="564">
        <f t="shared" ca="1" si="209"/>
        <v>1</v>
      </c>
      <c r="G2208" s="564">
        <f t="shared" ca="1" si="207"/>
        <v>-3.4384475077787635</v>
      </c>
      <c r="H2208" s="564">
        <v>0</v>
      </c>
      <c r="I2208" s="564">
        <v>0</v>
      </c>
      <c r="J2208" s="564">
        <v>0</v>
      </c>
      <c r="K2208" s="564">
        <v>0</v>
      </c>
      <c r="L2208" s="564">
        <v>0</v>
      </c>
      <c r="M2208" s="564">
        <v>0</v>
      </c>
      <c r="N2208" s="564">
        <v>0</v>
      </c>
      <c r="O2208" s="564">
        <v>0</v>
      </c>
      <c r="P2208" s="564">
        <v>0</v>
      </c>
      <c r="Q2208" s="564">
        <v>0</v>
      </c>
      <c r="R2208" s="564">
        <v>0</v>
      </c>
      <c r="S2208" s="564">
        <v>0</v>
      </c>
      <c r="T2208" s="564">
        <v>0</v>
      </c>
      <c r="U2208" s="564">
        <v>0</v>
      </c>
      <c r="V2208" s="564">
        <v>0</v>
      </c>
      <c r="W2208" s="564">
        <v>0</v>
      </c>
      <c r="X2208" s="564">
        <v>0</v>
      </c>
      <c r="Y2208" s="564">
        <v>0</v>
      </c>
      <c r="Z2208" s="564">
        <v>0</v>
      </c>
      <c r="AA2208" s="564">
        <v>0</v>
      </c>
      <c r="AB2208" s="564">
        <v>0</v>
      </c>
      <c r="AC2208" s="564">
        <v>0</v>
      </c>
      <c r="AD2208" s="564">
        <v>0</v>
      </c>
      <c r="AE2208" s="564">
        <v>0</v>
      </c>
      <c r="AF2208" s="564">
        <v>0</v>
      </c>
      <c r="AG2208" s="564">
        <v>0</v>
      </c>
      <c r="AH2208" s="564">
        <v>0</v>
      </c>
      <c r="AI2208" s="564">
        <v>0</v>
      </c>
      <c r="AJ2208" s="564">
        <v>0</v>
      </c>
      <c r="AK2208" s="564">
        <v>0</v>
      </c>
    </row>
    <row r="2209" spans="1:37">
      <c r="A2209">
        <v>2205</v>
      </c>
      <c r="B2209" s="564">
        <f t="shared" ca="1" si="210"/>
        <v>20</v>
      </c>
      <c r="C2209" s="564">
        <f t="shared" ca="1" si="205"/>
        <v>400</v>
      </c>
      <c r="D2209" s="564">
        <f t="shared" ca="1" si="208"/>
        <v>20</v>
      </c>
      <c r="E2209" s="564">
        <f t="shared" ca="1" si="206"/>
        <v>0</v>
      </c>
      <c r="F2209" s="564">
        <f t="shared" ca="1" si="209"/>
        <v>1</v>
      </c>
      <c r="G2209" s="564">
        <f t="shared" ca="1" si="207"/>
        <v>-2.1691137052607243</v>
      </c>
      <c r="H2209" s="564">
        <v>1</v>
      </c>
      <c r="I2209" s="564">
        <v>1</v>
      </c>
      <c r="J2209" s="564">
        <v>1</v>
      </c>
      <c r="K2209" s="564">
        <v>1</v>
      </c>
      <c r="L2209" s="564">
        <v>1</v>
      </c>
      <c r="M2209" s="564">
        <v>1</v>
      </c>
      <c r="N2209" s="564">
        <v>1</v>
      </c>
      <c r="O2209" s="564">
        <v>1</v>
      </c>
      <c r="P2209" s="564">
        <v>1</v>
      </c>
      <c r="Q2209" s="564">
        <v>1</v>
      </c>
      <c r="R2209" s="564">
        <v>1</v>
      </c>
      <c r="S2209" s="564">
        <v>1</v>
      </c>
      <c r="T2209" s="564">
        <v>1</v>
      </c>
      <c r="U2209" s="564">
        <v>1</v>
      </c>
      <c r="V2209" s="564">
        <v>1</v>
      </c>
      <c r="W2209" s="564">
        <v>1</v>
      </c>
      <c r="X2209" s="564">
        <v>1</v>
      </c>
      <c r="Y2209" s="564">
        <v>1</v>
      </c>
      <c r="Z2209" s="564">
        <v>1</v>
      </c>
      <c r="AA2209" s="564">
        <v>1</v>
      </c>
      <c r="AB2209" s="564">
        <v>1</v>
      </c>
      <c r="AC2209" s="564">
        <v>1</v>
      </c>
      <c r="AD2209" s="564">
        <v>1</v>
      </c>
      <c r="AE2209" s="564">
        <v>1</v>
      </c>
      <c r="AF2209" s="564">
        <v>1</v>
      </c>
      <c r="AG2209" s="564">
        <v>1</v>
      </c>
      <c r="AH2209" s="564">
        <v>1</v>
      </c>
      <c r="AI2209" s="564">
        <v>1</v>
      </c>
      <c r="AJ2209" s="564">
        <v>1</v>
      </c>
      <c r="AK2209" s="564">
        <v>1</v>
      </c>
    </row>
    <row r="2210" spans="1:37">
      <c r="A2210">
        <v>2206</v>
      </c>
      <c r="B2210" s="564">
        <f t="shared" ca="1" si="210"/>
        <v>20</v>
      </c>
      <c r="C2210" s="564">
        <f t="shared" ca="1" si="205"/>
        <v>400</v>
      </c>
      <c r="D2210" s="564">
        <f t="shared" ca="1" si="208"/>
        <v>20</v>
      </c>
      <c r="E2210" s="564">
        <f t="shared" ca="1" si="206"/>
        <v>0</v>
      </c>
      <c r="F2210" s="564">
        <f t="shared" ca="1" si="209"/>
        <v>1</v>
      </c>
      <c r="G2210" s="564">
        <f t="shared" ca="1" si="207"/>
        <v>3.1410417056414315</v>
      </c>
      <c r="H2210" s="564">
        <v>1</v>
      </c>
      <c r="I2210" s="564">
        <v>1</v>
      </c>
      <c r="J2210" s="564">
        <v>1</v>
      </c>
      <c r="K2210" s="564">
        <v>1</v>
      </c>
      <c r="L2210" s="564">
        <v>1</v>
      </c>
      <c r="M2210" s="564">
        <v>1</v>
      </c>
      <c r="N2210" s="564">
        <v>1</v>
      </c>
      <c r="O2210" s="564">
        <v>1</v>
      </c>
      <c r="P2210" s="564">
        <v>1</v>
      </c>
      <c r="Q2210" s="564">
        <v>1</v>
      </c>
      <c r="R2210" s="564">
        <v>1</v>
      </c>
      <c r="S2210" s="564">
        <v>1</v>
      </c>
      <c r="T2210" s="564">
        <v>1</v>
      </c>
      <c r="U2210" s="564">
        <v>1</v>
      </c>
      <c r="V2210" s="564">
        <v>1</v>
      </c>
      <c r="W2210" s="564">
        <v>1</v>
      </c>
      <c r="X2210" s="564">
        <v>1</v>
      </c>
      <c r="Y2210" s="564">
        <v>1</v>
      </c>
      <c r="Z2210" s="564">
        <v>1</v>
      </c>
      <c r="AA2210" s="564">
        <v>1</v>
      </c>
      <c r="AB2210" s="564">
        <v>1</v>
      </c>
      <c r="AC2210" s="564">
        <v>1</v>
      </c>
      <c r="AD2210" s="564">
        <v>1</v>
      </c>
      <c r="AE2210" s="564">
        <v>1</v>
      </c>
      <c r="AF2210" s="564">
        <v>1</v>
      </c>
      <c r="AG2210" s="564">
        <v>1</v>
      </c>
      <c r="AH2210" s="564">
        <v>1</v>
      </c>
      <c r="AI2210" s="564">
        <v>1</v>
      </c>
      <c r="AJ2210" s="564">
        <v>1</v>
      </c>
      <c r="AK2210" s="564">
        <v>1</v>
      </c>
    </row>
    <row r="2211" spans="1:37">
      <c r="A2211">
        <v>2207</v>
      </c>
      <c r="B2211" s="564">
        <f t="shared" ca="1" si="210"/>
        <v>5</v>
      </c>
      <c r="C2211" s="564">
        <f t="shared" ca="1" si="205"/>
        <v>25</v>
      </c>
      <c r="D2211" s="564">
        <f t="shared" ca="1" si="208"/>
        <v>5</v>
      </c>
      <c r="E2211" s="564">
        <f t="shared" ca="1" si="206"/>
        <v>3.75</v>
      </c>
      <c r="F2211" s="564">
        <f t="shared" ca="1" si="209"/>
        <v>0.60526315789473684</v>
      </c>
      <c r="G2211" s="564">
        <f t="shared" ca="1" si="207"/>
        <v>10.85079902132953</v>
      </c>
      <c r="H2211" s="564">
        <v>0</v>
      </c>
      <c r="I2211" s="564">
        <v>0</v>
      </c>
      <c r="J2211" s="564">
        <v>0</v>
      </c>
      <c r="K2211" s="564">
        <v>1</v>
      </c>
      <c r="L2211" s="564">
        <v>0</v>
      </c>
      <c r="M2211" s="564">
        <v>1</v>
      </c>
      <c r="N2211" s="564">
        <v>1</v>
      </c>
      <c r="O2211" s="564">
        <v>0</v>
      </c>
      <c r="P2211" s="564">
        <v>0</v>
      </c>
      <c r="Q2211" s="564">
        <v>0</v>
      </c>
      <c r="R2211" s="564">
        <v>1</v>
      </c>
      <c r="S2211" s="564">
        <v>0</v>
      </c>
      <c r="T2211" s="564">
        <v>0</v>
      </c>
      <c r="U2211" s="564">
        <v>0</v>
      </c>
      <c r="V2211" s="564">
        <v>0</v>
      </c>
      <c r="W2211" s="564">
        <v>0</v>
      </c>
      <c r="X2211" s="564">
        <v>1</v>
      </c>
      <c r="Y2211" s="564">
        <v>0</v>
      </c>
      <c r="Z2211" s="564">
        <v>0</v>
      </c>
      <c r="AA2211" s="564">
        <v>0</v>
      </c>
      <c r="AB2211" s="564">
        <v>1</v>
      </c>
      <c r="AC2211" s="564">
        <v>0</v>
      </c>
      <c r="AD2211" s="564">
        <v>0</v>
      </c>
      <c r="AE2211" s="564">
        <v>1</v>
      </c>
      <c r="AF2211" s="564">
        <v>0</v>
      </c>
      <c r="AG2211" s="564">
        <v>0</v>
      </c>
      <c r="AH2211" s="564">
        <v>0</v>
      </c>
      <c r="AI2211" s="564">
        <v>0</v>
      </c>
      <c r="AJ2211" s="564">
        <v>1</v>
      </c>
      <c r="AK2211" s="564">
        <v>1</v>
      </c>
    </row>
    <row r="2212" spans="1:37">
      <c r="A2212">
        <v>2208</v>
      </c>
      <c r="B2212" s="564">
        <f t="shared" ca="1" si="210"/>
        <v>0</v>
      </c>
      <c r="C2212" s="564">
        <f t="shared" ca="1" si="205"/>
        <v>0</v>
      </c>
      <c r="D2212" s="564">
        <f t="shared" ca="1" si="208"/>
        <v>0</v>
      </c>
      <c r="E2212" s="564">
        <f t="shared" ca="1" si="206"/>
        <v>0</v>
      </c>
      <c r="F2212" s="564">
        <f t="shared" ca="1" si="209"/>
        <v>1</v>
      </c>
      <c r="G2212" s="564">
        <f t="shared" ca="1" si="207"/>
        <v>1.0777593909545791</v>
      </c>
      <c r="H2212" s="564">
        <v>0</v>
      </c>
      <c r="I2212" s="564">
        <v>0</v>
      </c>
      <c r="J2212" s="564">
        <v>0</v>
      </c>
      <c r="K2212" s="564">
        <v>0</v>
      </c>
      <c r="L2212" s="564">
        <v>0</v>
      </c>
      <c r="M2212" s="564">
        <v>0</v>
      </c>
      <c r="N2212" s="564">
        <v>0</v>
      </c>
      <c r="O2212" s="564">
        <v>0</v>
      </c>
      <c r="P2212" s="564">
        <v>0</v>
      </c>
      <c r="Q2212" s="564">
        <v>0</v>
      </c>
      <c r="R2212" s="564">
        <v>0</v>
      </c>
      <c r="S2212" s="564">
        <v>0</v>
      </c>
      <c r="T2212" s="564">
        <v>0</v>
      </c>
      <c r="U2212" s="564">
        <v>0</v>
      </c>
      <c r="V2212" s="564">
        <v>0</v>
      </c>
      <c r="W2212" s="564">
        <v>0</v>
      </c>
      <c r="X2212" s="564">
        <v>0</v>
      </c>
      <c r="Y2212" s="564">
        <v>0</v>
      </c>
      <c r="Z2212" s="564">
        <v>0</v>
      </c>
      <c r="AA2212" s="564">
        <v>0</v>
      </c>
      <c r="AB2212" s="564">
        <v>0</v>
      </c>
      <c r="AC2212" s="564">
        <v>0</v>
      </c>
      <c r="AD2212" s="564">
        <v>0</v>
      </c>
      <c r="AE2212" s="564">
        <v>0</v>
      </c>
      <c r="AF2212" s="564">
        <v>0</v>
      </c>
      <c r="AG2212" s="564">
        <v>0</v>
      </c>
      <c r="AH2212" s="564">
        <v>0</v>
      </c>
      <c r="AI2212" s="564">
        <v>0</v>
      </c>
      <c r="AJ2212" s="564">
        <v>0</v>
      </c>
      <c r="AK2212" s="564">
        <v>0</v>
      </c>
    </row>
    <row r="2213" spans="1:37">
      <c r="A2213">
        <v>2209</v>
      </c>
      <c r="B2213" s="564">
        <f t="shared" ca="1" si="210"/>
        <v>0</v>
      </c>
      <c r="C2213" s="564">
        <f t="shared" ca="1" si="205"/>
        <v>0</v>
      </c>
      <c r="D2213" s="564">
        <f t="shared" ca="1" si="208"/>
        <v>0</v>
      </c>
      <c r="E2213" s="564">
        <f t="shared" ca="1" si="206"/>
        <v>0</v>
      </c>
      <c r="F2213" s="564">
        <f t="shared" ca="1" si="209"/>
        <v>1</v>
      </c>
      <c r="G2213" s="564">
        <f t="shared" ca="1" si="207"/>
        <v>-0.76988562055378273</v>
      </c>
      <c r="H2213" s="564">
        <v>0</v>
      </c>
      <c r="I2213" s="564">
        <v>0</v>
      </c>
      <c r="J2213" s="564">
        <v>0</v>
      </c>
      <c r="K2213" s="564">
        <v>0</v>
      </c>
      <c r="L2213" s="564">
        <v>0</v>
      </c>
      <c r="M2213" s="564">
        <v>0</v>
      </c>
      <c r="N2213" s="564">
        <v>0</v>
      </c>
      <c r="O2213" s="564">
        <v>0</v>
      </c>
      <c r="P2213" s="564">
        <v>0</v>
      </c>
      <c r="Q2213" s="564">
        <v>0</v>
      </c>
      <c r="R2213" s="564">
        <v>0</v>
      </c>
      <c r="S2213" s="564">
        <v>0</v>
      </c>
      <c r="T2213" s="564">
        <v>0</v>
      </c>
      <c r="U2213" s="564">
        <v>0</v>
      </c>
      <c r="V2213" s="564">
        <v>0</v>
      </c>
      <c r="W2213" s="564">
        <v>0</v>
      </c>
      <c r="X2213" s="564">
        <v>0</v>
      </c>
      <c r="Y2213" s="564">
        <v>0</v>
      </c>
      <c r="Z2213" s="564">
        <v>0</v>
      </c>
      <c r="AA2213" s="564">
        <v>0</v>
      </c>
      <c r="AB2213" s="564">
        <v>0</v>
      </c>
      <c r="AC2213" s="564">
        <v>0</v>
      </c>
      <c r="AD2213" s="564">
        <v>0</v>
      </c>
      <c r="AE2213" s="564">
        <v>0</v>
      </c>
      <c r="AF2213" s="564">
        <v>0</v>
      </c>
      <c r="AG2213" s="564">
        <v>0</v>
      </c>
      <c r="AH2213" s="564">
        <v>0</v>
      </c>
      <c r="AI2213" s="564">
        <v>0</v>
      </c>
      <c r="AJ2213" s="564">
        <v>0</v>
      </c>
      <c r="AK2213" s="564">
        <v>0</v>
      </c>
    </row>
    <row r="2214" spans="1:37">
      <c r="A2214">
        <v>2210</v>
      </c>
      <c r="B2214" s="564">
        <f t="shared" ca="1" si="210"/>
        <v>0</v>
      </c>
      <c r="C2214" s="564">
        <f t="shared" ca="1" si="205"/>
        <v>0</v>
      </c>
      <c r="D2214" s="564">
        <f t="shared" ca="1" si="208"/>
        <v>0</v>
      </c>
      <c r="E2214" s="564">
        <f t="shared" ca="1" si="206"/>
        <v>0</v>
      </c>
      <c r="F2214" s="564">
        <f t="shared" ca="1" si="209"/>
        <v>1</v>
      </c>
      <c r="G2214" s="564">
        <f t="shared" ca="1" si="207"/>
        <v>3.000639831218769</v>
      </c>
      <c r="H2214" s="564">
        <v>0</v>
      </c>
      <c r="I2214" s="564">
        <v>0</v>
      </c>
      <c r="J2214" s="564">
        <v>0</v>
      </c>
      <c r="K2214" s="564">
        <v>0</v>
      </c>
      <c r="L2214" s="564">
        <v>0</v>
      </c>
      <c r="M2214" s="564">
        <v>0</v>
      </c>
      <c r="N2214" s="564">
        <v>0</v>
      </c>
      <c r="O2214" s="564">
        <v>0</v>
      </c>
      <c r="P2214" s="564">
        <v>0</v>
      </c>
      <c r="Q2214" s="564">
        <v>0</v>
      </c>
      <c r="R2214" s="564">
        <v>0</v>
      </c>
      <c r="S2214" s="564">
        <v>0</v>
      </c>
      <c r="T2214" s="564">
        <v>0</v>
      </c>
      <c r="U2214" s="564">
        <v>0</v>
      </c>
      <c r="V2214" s="564">
        <v>0</v>
      </c>
      <c r="W2214" s="564">
        <v>0</v>
      </c>
      <c r="X2214" s="564">
        <v>0</v>
      </c>
      <c r="Y2214" s="564">
        <v>0</v>
      </c>
      <c r="Z2214" s="564">
        <v>0</v>
      </c>
      <c r="AA2214" s="564">
        <v>0</v>
      </c>
      <c r="AB2214" s="564">
        <v>0</v>
      </c>
      <c r="AC2214" s="564">
        <v>0</v>
      </c>
      <c r="AD2214" s="564">
        <v>0</v>
      </c>
      <c r="AE2214" s="564">
        <v>0</v>
      </c>
      <c r="AF2214" s="564">
        <v>0</v>
      </c>
      <c r="AG2214" s="564">
        <v>0</v>
      </c>
      <c r="AH2214" s="564">
        <v>0</v>
      </c>
      <c r="AI2214" s="564">
        <v>0</v>
      </c>
      <c r="AJ2214" s="564">
        <v>0</v>
      </c>
      <c r="AK2214" s="564">
        <v>0</v>
      </c>
    </row>
    <row r="2215" spans="1:37">
      <c r="A2215">
        <v>2211</v>
      </c>
      <c r="B2215" s="564">
        <f t="shared" ca="1" si="210"/>
        <v>20</v>
      </c>
      <c r="C2215" s="564">
        <f t="shared" ca="1" si="205"/>
        <v>400</v>
      </c>
      <c r="D2215" s="564">
        <f t="shared" ca="1" si="208"/>
        <v>20</v>
      </c>
      <c r="E2215" s="564">
        <f t="shared" ca="1" si="206"/>
        <v>0</v>
      </c>
      <c r="F2215" s="564">
        <f t="shared" ca="1" si="209"/>
        <v>1</v>
      </c>
      <c r="G2215" s="564">
        <f t="shared" ca="1" si="207"/>
        <v>0.57614787369580933</v>
      </c>
      <c r="H2215" s="564">
        <v>1</v>
      </c>
      <c r="I2215" s="564">
        <v>1</v>
      </c>
      <c r="J2215" s="564">
        <v>1</v>
      </c>
      <c r="K2215" s="564">
        <v>1</v>
      </c>
      <c r="L2215" s="564">
        <v>1</v>
      </c>
      <c r="M2215" s="564">
        <v>1</v>
      </c>
      <c r="N2215" s="564">
        <v>1</v>
      </c>
      <c r="O2215" s="564">
        <v>1</v>
      </c>
      <c r="P2215" s="564">
        <v>1</v>
      </c>
      <c r="Q2215" s="564">
        <v>1</v>
      </c>
      <c r="R2215" s="564">
        <v>1</v>
      </c>
      <c r="S2215" s="564">
        <v>1</v>
      </c>
      <c r="T2215" s="564">
        <v>1</v>
      </c>
      <c r="U2215" s="564">
        <v>1</v>
      </c>
      <c r="V2215" s="564">
        <v>1</v>
      </c>
      <c r="W2215" s="564">
        <v>1</v>
      </c>
      <c r="X2215" s="564">
        <v>1</v>
      </c>
      <c r="Y2215" s="564">
        <v>1</v>
      </c>
      <c r="Z2215" s="564">
        <v>1</v>
      </c>
      <c r="AA2215" s="564">
        <v>1</v>
      </c>
      <c r="AB2215" s="564">
        <v>1</v>
      </c>
      <c r="AC2215" s="564">
        <v>1</v>
      </c>
      <c r="AD2215" s="564">
        <v>1</v>
      </c>
      <c r="AE2215" s="564">
        <v>1</v>
      </c>
      <c r="AF2215" s="564">
        <v>1</v>
      </c>
      <c r="AG2215" s="564">
        <v>1</v>
      </c>
      <c r="AH2215" s="564">
        <v>1</v>
      </c>
      <c r="AI2215" s="564">
        <v>1</v>
      </c>
      <c r="AJ2215" s="564">
        <v>1</v>
      </c>
      <c r="AK2215" s="564">
        <v>1</v>
      </c>
    </row>
    <row r="2216" spans="1:37">
      <c r="A2216">
        <v>2212</v>
      </c>
      <c r="B2216" s="564">
        <f t="shared" ca="1" si="210"/>
        <v>20</v>
      </c>
      <c r="C2216" s="564">
        <f t="shared" ca="1" si="205"/>
        <v>400</v>
      </c>
      <c r="D2216" s="564">
        <f t="shared" ca="1" si="208"/>
        <v>20</v>
      </c>
      <c r="E2216" s="564">
        <f t="shared" ca="1" si="206"/>
        <v>0</v>
      </c>
      <c r="F2216" s="564">
        <f t="shared" ca="1" si="209"/>
        <v>1</v>
      </c>
      <c r="G2216" s="564">
        <f t="shared" ca="1" si="207"/>
        <v>-2.4195142648957448</v>
      </c>
      <c r="H2216" s="564">
        <v>1</v>
      </c>
      <c r="I2216" s="564">
        <v>1</v>
      </c>
      <c r="J2216" s="564">
        <v>1</v>
      </c>
      <c r="K2216" s="564">
        <v>1</v>
      </c>
      <c r="L2216" s="564">
        <v>1</v>
      </c>
      <c r="M2216" s="564">
        <v>1</v>
      </c>
      <c r="N2216" s="564">
        <v>1</v>
      </c>
      <c r="O2216" s="564">
        <v>1</v>
      </c>
      <c r="P2216" s="564">
        <v>1</v>
      </c>
      <c r="Q2216" s="564">
        <v>1</v>
      </c>
      <c r="R2216" s="564">
        <v>1</v>
      </c>
      <c r="S2216" s="564">
        <v>1</v>
      </c>
      <c r="T2216" s="564">
        <v>1</v>
      </c>
      <c r="U2216" s="564">
        <v>1</v>
      </c>
      <c r="V2216" s="564">
        <v>1</v>
      </c>
      <c r="W2216" s="564">
        <v>1</v>
      </c>
      <c r="X2216" s="564">
        <v>1</v>
      </c>
      <c r="Y2216" s="564">
        <v>1</v>
      </c>
      <c r="Z2216" s="564">
        <v>1</v>
      </c>
      <c r="AA2216" s="564">
        <v>1</v>
      </c>
      <c r="AB2216" s="564">
        <v>1</v>
      </c>
      <c r="AC2216" s="564">
        <v>1</v>
      </c>
      <c r="AD2216" s="564">
        <v>1</v>
      </c>
      <c r="AE2216" s="564">
        <v>1</v>
      </c>
      <c r="AF2216" s="564">
        <v>1</v>
      </c>
      <c r="AG2216" s="564">
        <v>1</v>
      </c>
      <c r="AH2216" s="564">
        <v>1</v>
      </c>
      <c r="AI2216" s="564">
        <v>1</v>
      </c>
      <c r="AJ2216" s="564">
        <v>1</v>
      </c>
      <c r="AK2216" s="564">
        <v>1</v>
      </c>
    </row>
    <row r="2217" spans="1:37">
      <c r="A2217">
        <v>2213</v>
      </c>
      <c r="B2217" s="564">
        <f t="shared" ca="1" si="210"/>
        <v>7</v>
      </c>
      <c r="C2217" s="564">
        <f t="shared" ca="1" si="205"/>
        <v>49</v>
      </c>
      <c r="D2217" s="564">
        <f t="shared" ca="1" si="208"/>
        <v>7</v>
      </c>
      <c r="E2217" s="564">
        <f t="shared" ca="1" si="206"/>
        <v>4.55</v>
      </c>
      <c r="F2217" s="564">
        <f t="shared" ca="1" si="209"/>
        <v>0.52105263157894743</v>
      </c>
      <c r="G2217" s="564">
        <f t="shared" ca="1" si="207"/>
        <v>-5.0414347569419586</v>
      </c>
      <c r="H2217" s="564">
        <v>0</v>
      </c>
      <c r="I2217" s="564">
        <v>1</v>
      </c>
      <c r="J2217" s="564">
        <v>0</v>
      </c>
      <c r="K2217" s="564">
        <v>1</v>
      </c>
      <c r="L2217" s="564">
        <v>0</v>
      </c>
      <c r="M2217" s="564">
        <v>1</v>
      </c>
      <c r="N2217" s="564">
        <v>0</v>
      </c>
      <c r="O2217" s="564">
        <v>0</v>
      </c>
      <c r="P2217" s="564">
        <v>0</v>
      </c>
      <c r="Q2217" s="564">
        <v>0</v>
      </c>
      <c r="R2217" s="564">
        <v>0</v>
      </c>
      <c r="S2217" s="564">
        <v>0</v>
      </c>
      <c r="T2217" s="564">
        <v>0</v>
      </c>
      <c r="U2217" s="564">
        <v>1</v>
      </c>
      <c r="V2217" s="564">
        <v>0</v>
      </c>
      <c r="W2217" s="564">
        <v>1</v>
      </c>
      <c r="X2217" s="564">
        <v>1</v>
      </c>
      <c r="Y2217" s="564">
        <v>1</v>
      </c>
      <c r="Z2217" s="564">
        <v>0</v>
      </c>
      <c r="AA2217" s="564">
        <v>0</v>
      </c>
      <c r="AB2217" s="564">
        <v>0</v>
      </c>
      <c r="AC2217" s="564">
        <v>0</v>
      </c>
      <c r="AD2217" s="564">
        <v>0</v>
      </c>
      <c r="AE2217" s="564">
        <v>0</v>
      </c>
      <c r="AF2217" s="564">
        <v>0</v>
      </c>
      <c r="AG2217" s="564">
        <v>0</v>
      </c>
      <c r="AH2217" s="564">
        <v>0</v>
      </c>
      <c r="AI2217" s="564">
        <v>0</v>
      </c>
      <c r="AJ2217" s="564">
        <v>0</v>
      </c>
      <c r="AK2217" s="564">
        <v>0</v>
      </c>
    </row>
    <row r="2218" spans="1:37">
      <c r="A2218">
        <v>2214</v>
      </c>
      <c r="B2218" s="564">
        <f t="shared" ca="1" si="210"/>
        <v>20</v>
      </c>
      <c r="C2218" s="564">
        <f t="shared" ca="1" si="205"/>
        <v>400</v>
      </c>
      <c r="D2218" s="564">
        <f t="shared" ca="1" si="208"/>
        <v>20</v>
      </c>
      <c r="E2218" s="564">
        <f t="shared" ca="1" si="206"/>
        <v>0</v>
      </c>
      <c r="F2218" s="564">
        <f t="shared" ca="1" si="209"/>
        <v>1</v>
      </c>
      <c r="G2218" s="564">
        <f t="shared" ca="1" si="207"/>
        <v>2.6888770457784856</v>
      </c>
      <c r="H2218" s="564">
        <v>1</v>
      </c>
      <c r="I2218" s="564">
        <v>1</v>
      </c>
      <c r="J2218" s="564">
        <v>1</v>
      </c>
      <c r="K2218" s="564">
        <v>1</v>
      </c>
      <c r="L2218" s="564">
        <v>1</v>
      </c>
      <c r="M2218" s="564">
        <v>1</v>
      </c>
      <c r="N2218" s="564">
        <v>1</v>
      </c>
      <c r="O2218" s="564">
        <v>1</v>
      </c>
      <c r="P2218" s="564">
        <v>1</v>
      </c>
      <c r="Q2218" s="564">
        <v>1</v>
      </c>
      <c r="R2218" s="564">
        <v>1</v>
      </c>
      <c r="S2218" s="564">
        <v>1</v>
      </c>
      <c r="T2218" s="564">
        <v>1</v>
      </c>
      <c r="U2218" s="564">
        <v>1</v>
      </c>
      <c r="V2218" s="564">
        <v>1</v>
      </c>
      <c r="W2218" s="564">
        <v>1</v>
      </c>
      <c r="X2218" s="564">
        <v>1</v>
      </c>
      <c r="Y2218" s="564">
        <v>1</v>
      </c>
      <c r="Z2218" s="564">
        <v>1</v>
      </c>
      <c r="AA2218" s="564">
        <v>1</v>
      </c>
      <c r="AB2218" s="564">
        <v>1</v>
      </c>
      <c r="AC2218" s="564">
        <v>1</v>
      </c>
      <c r="AD2218" s="564">
        <v>1</v>
      </c>
      <c r="AE2218" s="564">
        <v>1</v>
      </c>
      <c r="AF2218" s="564">
        <v>1</v>
      </c>
      <c r="AG2218" s="564">
        <v>1</v>
      </c>
      <c r="AH2218" s="564">
        <v>1</v>
      </c>
      <c r="AI2218" s="564">
        <v>1</v>
      </c>
      <c r="AJ2218" s="564">
        <v>1</v>
      </c>
      <c r="AK2218" s="564">
        <v>1</v>
      </c>
    </row>
    <row r="2219" spans="1:37">
      <c r="A2219">
        <v>2215</v>
      </c>
      <c r="B2219" s="564">
        <f t="shared" ca="1" si="210"/>
        <v>20</v>
      </c>
      <c r="C2219" s="564">
        <f t="shared" ca="1" si="205"/>
        <v>400</v>
      </c>
      <c r="D2219" s="564">
        <f t="shared" ca="1" si="208"/>
        <v>20</v>
      </c>
      <c r="E2219" s="564">
        <f t="shared" ca="1" si="206"/>
        <v>0</v>
      </c>
      <c r="F2219" s="564">
        <f t="shared" ca="1" si="209"/>
        <v>1</v>
      </c>
      <c r="G2219" s="564">
        <f t="shared" ca="1" si="207"/>
        <v>2.7337837284840592</v>
      </c>
      <c r="H2219" s="564">
        <v>1</v>
      </c>
      <c r="I2219" s="564">
        <v>1</v>
      </c>
      <c r="J2219" s="564">
        <v>1</v>
      </c>
      <c r="K2219" s="564">
        <v>1</v>
      </c>
      <c r="L2219" s="564">
        <v>1</v>
      </c>
      <c r="M2219" s="564">
        <v>1</v>
      </c>
      <c r="N2219" s="564">
        <v>1</v>
      </c>
      <c r="O2219" s="564">
        <v>1</v>
      </c>
      <c r="P2219" s="564">
        <v>1</v>
      </c>
      <c r="Q2219" s="564">
        <v>1</v>
      </c>
      <c r="R2219" s="564">
        <v>1</v>
      </c>
      <c r="S2219" s="564">
        <v>1</v>
      </c>
      <c r="T2219" s="564">
        <v>1</v>
      </c>
      <c r="U2219" s="564">
        <v>1</v>
      </c>
      <c r="V2219" s="564">
        <v>1</v>
      </c>
      <c r="W2219" s="564">
        <v>1</v>
      </c>
      <c r="X2219" s="564">
        <v>1</v>
      </c>
      <c r="Y2219" s="564">
        <v>1</v>
      </c>
      <c r="Z2219" s="564">
        <v>1</v>
      </c>
      <c r="AA2219" s="564">
        <v>1</v>
      </c>
      <c r="AB2219" s="564">
        <v>1</v>
      </c>
      <c r="AC2219" s="564">
        <v>1</v>
      </c>
      <c r="AD2219" s="564">
        <v>1</v>
      </c>
      <c r="AE2219" s="564">
        <v>1</v>
      </c>
      <c r="AF2219" s="564">
        <v>1</v>
      </c>
      <c r="AG2219" s="564">
        <v>1</v>
      </c>
      <c r="AH2219" s="564">
        <v>1</v>
      </c>
      <c r="AI2219" s="564">
        <v>1</v>
      </c>
      <c r="AJ2219" s="564">
        <v>1</v>
      </c>
      <c r="AK2219" s="564">
        <v>1</v>
      </c>
    </row>
    <row r="2220" spans="1:37">
      <c r="A2220">
        <v>2216</v>
      </c>
      <c r="B2220" s="564">
        <f t="shared" ca="1" si="210"/>
        <v>0</v>
      </c>
      <c r="C2220" s="564">
        <f t="shared" ca="1" si="205"/>
        <v>0</v>
      </c>
      <c r="D2220" s="564">
        <f t="shared" ca="1" si="208"/>
        <v>0</v>
      </c>
      <c r="E2220" s="564">
        <f t="shared" ca="1" si="206"/>
        <v>0</v>
      </c>
      <c r="F2220" s="564">
        <f t="shared" ca="1" si="209"/>
        <v>1</v>
      </c>
      <c r="G2220" s="564">
        <f t="shared" ca="1" si="207"/>
        <v>3.6339448160179137</v>
      </c>
      <c r="H2220" s="564">
        <v>0</v>
      </c>
      <c r="I2220" s="564">
        <v>0</v>
      </c>
      <c r="J2220" s="564">
        <v>0</v>
      </c>
      <c r="K2220" s="564">
        <v>0</v>
      </c>
      <c r="L2220" s="564">
        <v>0</v>
      </c>
      <c r="M2220" s="564">
        <v>0</v>
      </c>
      <c r="N2220" s="564">
        <v>0</v>
      </c>
      <c r="O2220" s="564">
        <v>0</v>
      </c>
      <c r="P2220" s="564">
        <v>0</v>
      </c>
      <c r="Q2220" s="564">
        <v>0</v>
      </c>
      <c r="R2220" s="564">
        <v>0</v>
      </c>
      <c r="S2220" s="564">
        <v>0</v>
      </c>
      <c r="T2220" s="564">
        <v>0</v>
      </c>
      <c r="U2220" s="564">
        <v>0</v>
      </c>
      <c r="V2220" s="564">
        <v>0</v>
      </c>
      <c r="W2220" s="564">
        <v>0</v>
      </c>
      <c r="X2220" s="564">
        <v>0</v>
      </c>
      <c r="Y2220" s="564">
        <v>0</v>
      </c>
      <c r="Z2220" s="564">
        <v>0</v>
      </c>
      <c r="AA2220" s="564">
        <v>0</v>
      </c>
      <c r="AB2220" s="564">
        <v>0</v>
      </c>
      <c r="AC2220" s="564">
        <v>0</v>
      </c>
      <c r="AD2220" s="564">
        <v>0</v>
      </c>
      <c r="AE2220" s="564">
        <v>0</v>
      </c>
      <c r="AF2220" s="564">
        <v>0</v>
      </c>
      <c r="AG2220" s="564">
        <v>0</v>
      </c>
      <c r="AH2220" s="564">
        <v>0</v>
      </c>
      <c r="AI2220" s="564">
        <v>0</v>
      </c>
      <c r="AJ2220" s="564">
        <v>0</v>
      </c>
      <c r="AK2220" s="564">
        <v>0</v>
      </c>
    </row>
    <row r="2221" spans="1:37">
      <c r="A2221">
        <v>2217</v>
      </c>
      <c r="B2221" s="564">
        <f t="shared" ca="1" si="210"/>
        <v>0</v>
      </c>
      <c r="C2221" s="564">
        <f t="shared" ca="1" si="205"/>
        <v>0</v>
      </c>
      <c r="D2221" s="564">
        <f t="shared" ca="1" si="208"/>
        <v>0</v>
      </c>
      <c r="E2221" s="564">
        <f t="shared" ca="1" si="206"/>
        <v>0</v>
      </c>
      <c r="F2221" s="564">
        <f t="shared" ca="1" si="209"/>
        <v>1</v>
      </c>
      <c r="G2221" s="564">
        <f t="shared" ca="1" si="207"/>
        <v>-2.0780606396967745</v>
      </c>
      <c r="H2221" s="564">
        <v>0</v>
      </c>
      <c r="I2221" s="564">
        <v>0</v>
      </c>
      <c r="J2221" s="564">
        <v>0</v>
      </c>
      <c r="K2221" s="564">
        <v>0</v>
      </c>
      <c r="L2221" s="564">
        <v>0</v>
      </c>
      <c r="M2221" s="564">
        <v>0</v>
      </c>
      <c r="N2221" s="564">
        <v>0</v>
      </c>
      <c r="O2221" s="564">
        <v>0</v>
      </c>
      <c r="P2221" s="564">
        <v>0</v>
      </c>
      <c r="Q2221" s="564">
        <v>0</v>
      </c>
      <c r="R2221" s="564">
        <v>0</v>
      </c>
      <c r="S2221" s="564">
        <v>0</v>
      </c>
      <c r="T2221" s="564">
        <v>0</v>
      </c>
      <c r="U2221" s="564">
        <v>0</v>
      </c>
      <c r="V2221" s="564">
        <v>0</v>
      </c>
      <c r="W2221" s="564">
        <v>0</v>
      </c>
      <c r="X2221" s="564">
        <v>0</v>
      </c>
      <c r="Y2221" s="564">
        <v>0</v>
      </c>
      <c r="Z2221" s="564">
        <v>0</v>
      </c>
      <c r="AA2221" s="564">
        <v>0</v>
      </c>
      <c r="AB2221" s="564">
        <v>0</v>
      </c>
      <c r="AC2221" s="564">
        <v>0</v>
      </c>
      <c r="AD2221" s="564">
        <v>0</v>
      </c>
      <c r="AE2221" s="564">
        <v>0</v>
      </c>
      <c r="AF2221" s="564">
        <v>0</v>
      </c>
      <c r="AG2221" s="564">
        <v>0</v>
      </c>
      <c r="AH2221" s="564">
        <v>0</v>
      </c>
      <c r="AI2221" s="564">
        <v>0</v>
      </c>
      <c r="AJ2221" s="564">
        <v>0</v>
      </c>
      <c r="AK2221" s="564">
        <v>0</v>
      </c>
    </row>
    <row r="2222" spans="1:37">
      <c r="A2222">
        <v>2218</v>
      </c>
      <c r="B2222" s="564">
        <f t="shared" ca="1" si="210"/>
        <v>0</v>
      </c>
      <c r="C2222" s="564">
        <f t="shared" ca="1" si="205"/>
        <v>0</v>
      </c>
      <c r="D2222" s="564">
        <f t="shared" ca="1" si="208"/>
        <v>0</v>
      </c>
      <c r="E2222" s="564">
        <f t="shared" ca="1" si="206"/>
        <v>0</v>
      </c>
      <c r="F2222" s="564">
        <f t="shared" ca="1" si="209"/>
        <v>1</v>
      </c>
      <c r="G2222" s="564">
        <f t="shared" ca="1" si="207"/>
        <v>-5.138295006511937</v>
      </c>
      <c r="H2222" s="564">
        <v>0</v>
      </c>
      <c r="I2222" s="564">
        <v>0</v>
      </c>
      <c r="J2222" s="564">
        <v>0</v>
      </c>
      <c r="K2222" s="564">
        <v>0</v>
      </c>
      <c r="L2222" s="564">
        <v>0</v>
      </c>
      <c r="M2222" s="564">
        <v>0</v>
      </c>
      <c r="N2222" s="564">
        <v>0</v>
      </c>
      <c r="O2222" s="564">
        <v>0</v>
      </c>
      <c r="P2222" s="564">
        <v>0</v>
      </c>
      <c r="Q2222" s="564">
        <v>0</v>
      </c>
      <c r="R2222" s="564">
        <v>0</v>
      </c>
      <c r="S2222" s="564">
        <v>0</v>
      </c>
      <c r="T2222" s="564">
        <v>0</v>
      </c>
      <c r="U2222" s="564">
        <v>0</v>
      </c>
      <c r="V2222" s="564">
        <v>0</v>
      </c>
      <c r="W2222" s="564">
        <v>0</v>
      </c>
      <c r="X2222" s="564">
        <v>0</v>
      </c>
      <c r="Y2222" s="564">
        <v>0</v>
      </c>
      <c r="Z2222" s="564">
        <v>0</v>
      </c>
      <c r="AA2222" s="564">
        <v>0</v>
      </c>
      <c r="AB2222" s="564">
        <v>0</v>
      </c>
      <c r="AC2222" s="564">
        <v>0</v>
      </c>
      <c r="AD2222" s="564">
        <v>0</v>
      </c>
      <c r="AE2222" s="564">
        <v>0</v>
      </c>
      <c r="AF2222" s="564">
        <v>0</v>
      </c>
      <c r="AG2222" s="564">
        <v>0</v>
      </c>
      <c r="AH2222" s="564">
        <v>0</v>
      </c>
      <c r="AI2222" s="564">
        <v>0</v>
      </c>
      <c r="AJ2222" s="564">
        <v>0</v>
      </c>
      <c r="AK2222" s="564">
        <v>0</v>
      </c>
    </row>
    <row r="2223" spans="1:37">
      <c r="A2223">
        <v>2219</v>
      </c>
      <c r="B2223" s="564">
        <f t="shared" ca="1" si="210"/>
        <v>9</v>
      </c>
      <c r="C2223" s="564">
        <f t="shared" ca="1" si="205"/>
        <v>81</v>
      </c>
      <c r="D2223" s="564">
        <f t="shared" ca="1" si="208"/>
        <v>9</v>
      </c>
      <c r="E2223" s="564">
        <f t="shared" ca="1" si="206"/>
        <v>4.95</v>
      </c>
      <c r="F2223" s="564">
        <f t="shared" ca="1" si="209"/>
        <v>0.47894736842105268</v>
      </c>
      <c r="G2223" s="564">
        <f t="shared" ca="1" si="207"/>
        <v>1.2936569852030606</v>
      </c>
      <c r="H2223" s="564">
        <v>1</v>
      </c>
      <c r="I2223" s="564">
        <v>1</v>
      </c>
      <c r="J2223" s="564">
        <v>0</v>
      </c>
      <c r="K2223" s="564">
        <v>1</v>
      </c>
      <c r="L2223" s="564">
        <v>1</v>
      </c>
      <c r="M2223" s="564">
        <v>0</v>
      </c>
      <c r="N2223" s="564">
        <v>0</v>
      </c>
      <c r="O2223" s="564">
        <v>1</v>
      </c>
      <c r="P2223" s="564">
        <v>1</v>
      </c>
      <c r="Q2223" s="564">
        <v>1</v>
      </c>
      <c r="R2223" s="564">
        <v>1</v>
      </c>
      <c r="S2223" s="564">
        <v>0</v>
      </c>
      <c r="T2223" s="564">
        <v>0</v>
      </c>
      <c r="U2223" s="564">
        <v>0</v>
      </c>
      <c r="V2223" s="564">
        <v>0</v>
      </c>
      <c r="W2223" s="564">
        <v>0</v>
      </c>
      <c r="X2223" s="564">
        <v>0</v>
      </c>
      <c r="Y2223" s="564">
        <v>0</v>
      </c>
      <c r="Z2223" s="564">
        <v>1</v>
      </c>
      <c r="AA2223" s="564">
        <v>0</v>
      </c>
      <c r="AB2223" s="564">
        <v>1</v>
      </c>
      <c r="AC2223" s="564">
        <v>0</v>
      </c>
      <c r="AD2223" s="564">
        <v>0</v>
      </c>
      <c r="AE2223" s="564">
        <v>1</v>
      </c>
      <c r="AF2223" s="564">
        <v>1</v>
      </c>
      <c r="AG2223" s="564">
        <v>0</v>
      </c>
      <c r="AH2223" s="564">
        <v>1</v>
      </c>
      <c r="AI2223" s="564">
        <v>1</v>
      </c>
      <c r="AJ2223" s="564">
        <v>0</v>
      </c>
      <c r="AK2223" s="564">
        <v>0</v>
      </c>
    </row>
    <row r="2224" spans="1:37">
      <c r="A2224">
        <v>2220</v>
      </c>
      <c r="B2224" s="564">
        <f t="shared" ca="1" si="210"/>
        <v>0</v>
      </c>
      <c r="C2224" s="564">
        <f t="shared" ca="1" si="205"/>
        <v>0</v>
      </c>
      <c r="D2224" s="564">
        <f t="shared" ca="1" si="208"/>
        <v>0</v>
      </c>
      <c r="E2224" s="564">
        <f t="shared" ca="1" si="206"/>
        <v>0</v>
      </c>
      <c r="F2224" s="564">
        <f t="shared" ca="1" si="209"/>
        <v>1</v>
      </c>
      <c r="G2224" s="564">
        <f t="shared" ca="1" si="207"/>
        <v>-0.12805225230057671</v>
      </c>
      <c r="H2224" s="564">
        <v>0</v>
      </c>
      <c r="I2224" s="564">
        <v>0</v>
      </c>
      <c r="J2224" s="564">
        <v>0</v>
      </c>
      <c r="K2224" s="564">
        <v>0</v>
      </c>
      <c r="L2224" s="564">
        <v>0</v>
      </c>
      <c r="M2224" s="564">
        <v>0</v>
      </c>
      <c r="N2224" s="564">
        <v>0</v>
      </c>
      <c r="O2224" s="564">
        <v>0</v>
      </c>
      <c r="P2224" s="564">
        <v>0</v>
      </c>
      <c r="Q2224" s="564">
        <v>0</v>
      </c>
      <c r="R2224" s="564">
        <v>0</v>
      </c>
      <c r="S2224" s="564">
        <v>0</v>
      </c>
      <c r="T2224" s="564">
        <v>0</v>
      </c>
      <c r="U2224" s="564">
        <v>0</v>
      </c>
      <c r="V2224" s="564">
        <v>0</v>
      </c>
      <c r="W2224" s="564">
        <v>0</v>
      </c>
      <c r="X2224" s="564">
        <v>0</v>
      </c>
      <c r="Y2224" s="564">
        <v>0</v>
      </c>
      <c r="Z2224" s="564">
        <v>0</v>
      </c>
      <c r="AA2224" s="564">
        <v>0</v>
      </c>
      <c r="AB2224" s="564">
        <v>0</v>
      </c>
      <c r="AC2224" s="564">
        <v>0</v>
      </c>
      <c r="AD2224" s="564">
        <v>0</v>
      </c>
      <c r="AE2224" s="564">
        <v>0</v>
      </c>
      <c r="AF2224" s="564">
        <v>0</v>
      </c>
      <c r="AG2224" s="564">
        <v>0</v>
      </c>
      <c r="AH2224" s="564">
        <v>0</v>
      </c>
      <c r="AI2224" s="564">
        <v>0</v>
      </c>
      <c r="AJ2224" s="564">
        <v>0</v>
      </c>
      <c r="AK2224" s="564">
        <v>0</v>
      </c>
    </row>
    <row r="2225" spans="1:37">
      <c r="A2225">
        <v>2221</v>
      </c>
      <c r="B2225" s="564">
        <f t="shared" ca="1" si="210"/>
        <v>20</v>
      </c>
      <c r="C2225" s="564">
        <f t="shared" ca="1" si="205"/>
        <v>400</v>
      </c>
      <c r="D2225" s="564">
        <f t="shared" ca="1" si="208"/>
        <v>20</v>
      </c>
      <c r="E2225" s="564">
        <f t="shared" ca="1" si="206"/>
        <v>0</v>
      </c>
      <c r="F2225" s="564">
        <f t="shared" ca="1" si="209"/>
        <v>1</v>
      </c>
      <c r="G2225" s="564">
        <f t="shared" ca="1" si="207"/>
        <v>5.2541435820618094</v>
      </c>
      <c r="H2225" s="564">
        <v>1</v>
      </c>
      <c r="I2225" s="564">
        <v>1</v>
      </c>
      <c r="J2225" s="564">
        <v>1</v>
      </c>
      <c r="K2225" s="564">
        <v>1</v>
      </c>
      <c r="L2225" s="564">
        <v>1</v>
      </c>
      <c r="M2225" s="564">
        <v>1</v>
      </c>
      <c r="N2225" s="564">
        <v>1</v>
      </c>
      <c r="O2225" s="564">
        <v>1</v>
      </c>
      <c r="P2225" s="564">
        <v>1</v>
      </c>
      <c r="Q2225" s="564">
        <v>1</v>
      </c>
      <c r="R2225" s="564">
        <v>1</v>
      </c>
      <c r="S2225" s="564">
        <v>1</v>
      </c>
      <c r="T2225" s="564">
        <v>1</v>
      </c>
      <c r="U2225" s="564">
        <v>1</v>
      </c>
      <c r="V2225" s="564">
        <v>1</v>
      </c>
      <c r="W2225" s="564">
        <v>1</v>
      </c>
      <c r="X2225" s="564">
        <v>1</v>
      </c>
      <c r="Y2225" s="564">
        <v>1</v>
      </c>
      <c r="Z2225" s="564">
        <v>1</v>
      </c>
      <c r="AA2225" s="564">
        <v>1</v>
      </c>
      <c r="AB2225" s="564">
        <v>1</v>
      </c>
      <c r="AC2225" s="564">
        <v>1</v>
      </c>
      <c r="AD2225" s="564">
        <v>1</v>
      </c>
      <c r="AE2225" s="564">
        <v>1</v>
      </c>
      <c r="AF2225" s="564">
        <v>1</v>
      </c>
      <c r="AG2225" s="564">
        <v>1</v>
      </c>
      <c r="AH2225" s="564">
        <v>1</v>
      </c>
      <c r="AI2225" s="564">
        <v>1</v>
      </c>
      <c r="AJ2225" s="564">
        <v>1</v>
      </c>
      <c r="AK2225" s="564">
        <v>1</v>
      </c>
    </row>
    <row r="2226" spans="1:37">
      <c r="A2226">
        <v>2222</v>
      </c>
      <c r="B2226" s="564">
        <f t="shared" ca="1" si="210"/>
        <v>4</v>
      </c>
      <c r="C2226" s="564">
        <f t="shared" ca="1" si="205"/>
        <v>16</v>
      </c>
      <c r="D2226" s="564">
        <f t="shared" ca="1" si="208"/>
        <v>4</v>
      </c>
      <c r="E2226" s="564">
        <f t="shared" ca="1" si="206"/>
        <v>3.2</v>
      </c>
      <c r="F2226" s="564">
        <f t="shared" ca="1" si="209"/>
        <v>0.66315789473684217</v>
      </c>
      <c r="G2226" s="564">
        <f t="shared" ca="1" si="207"/>
        <v>4.1401705232335551E-2</v>
      </c>
      <c r="H2226" s="564">
        <v>0</v>
      </c>
      <c r="I2226" s="564">
        <v>0</v>
      </c>
      <c r="J2226" s="564">
        <v>0</v>
      </c>
      <c r="K2226" s="564">
        <v>0</v>
      </c>
      <c r="L2226" s="564">
        <v>0</v>
      </c>
      <c r="M2226" s="564">
        <v>0</v>
      </c>
      <c r="N2226" s="564">
        <v>0</v>
      </c>
      <c r="O2226" s="564">
        <v>0</v>
      </c>
      <c r="P2226" s="564">
        <v>0</v>
      </c>
      <c r="Q2226" s="564">
        <v>0</v>
      </c>
      <c r="R2226" s="564">
        <v>1</v>
      </c>
      <c r="S2226" s="564">
        <v>0</v>
      </c>
      <c r="T2226" s="564">
        <v>0</v>
      </c>
      <c r="U2226" s="564">
        <v>0</v>
      </c>
      <c r="V2226" s="564">
        <v>1</v>
      </c>
      <c r="W2226" s="564">
        <v>1</v>
      </c>
      <c r="X2226" s="564">
        <v>0</v>
      </c>
      <c r="Y2226" s="564">
        <v>0</v>
      </c>
      <c r="Z2226" s="564">
        <v>1</v>
      </c>
      <c r="AA2226" s="564">
        <v>0</v>
      </c>
      <c r="AB2226" s="564">
        <v>0</v>
      </c>
      <c r="AC2226" s="564">
        <v>0</v>
      </c>
      <c r="AD2226" s="564">
        <v>1</v>
      </c>
      <c r="AE2226" s="564">
        <v>0</v>
      </c>
      <c r="AF2226" s="564">
        <v>0</v>
      </c>
      <c r="AG2226" s="564">
        <v>0</v>
      </c>
      <c r="AH2226" s="564">
        <v>0</v>
      </c>
      <c r="AI2226" s="564">
        <v>0</v>
      </c>
      <c r="AJ2226" s="564">
        <v>0</v>
      </c>
      <c r="AK2226" s="564">
        <v>0</v>
      </c>
    </row>
    <row r="2227" spans="1:37">
      <c r="A2227">
        <v>2223</v>
      </c>
      <c r="B2227" s="564">
        <f t="shared" ca="1" si="210"/>
        <v>0</v>
      </c>
      <c r="C2227" s="564">
        <f t="shared" ca="1" si="205"/>
        <v>0</v>
      </c>
      <c r="D2227" s="564">
        <f t="shared" ca="1" si="208"/>
        <v>0</v>
      </c>
      <c r="E2227" s="564">
        <f t="shared" ca="1" si="206"/>
        <v>0</v>
      </c>
      <c r="F2227" s="564">
        <f t="shared" ca="1" si="209"/>
        <v>1</v>
      </c>
      <c r="G2227" s="564">
        <f t="shared" ca="1" si="207"/>
        <v>-1.916636275182344</v>
      </c>
      <c r="H2227" s="564">
        <v>0</v>
      </c>
      <c r="I2227" s="564">
        <v>0</v>
      </c>
      <c r="J2227" s="564">
        <v>0</v>
      </c>
      <c r="K2227" s="564">
        <v>0</v>
      </c>
      <c r="L2227" s="564">
        <v>0</v>
      </c>
      <c r="M2227" s="564">
        <v>0</v>
      </c>
      <c r="N2227" s="564">
        <v>0</v>
      </c>
      <c r="O2227" s="564">
        <v>0</v>
      </c>
      <c r="P2227" s="564">
        <v>0</v>
      </c>
      <c r="Q2227" s="564">
        <v>0</v>
      </c>
      <c r="R2227" s="564">
        <v>0</v>
      </c>
      <c r="S2227" s="564">
        <v>0</v>
      </c>
      <c r="T2227" s="564">
        <v>0</v>
      </c>
      <c r="U2227" s="564">
        <v>0</v>
      </c>
      <c r="V2227" s="564">
        <v>0</v>
      </c>
      <c r="W2227" s="564">
        <v>0</v>
      </c>
      <c r="X2227" s="564">
        <v>0</v>
      </c>
      <c r="Y2227" s="564">
        <v>0</v>
      </c>
      <c r="Z2227" s="564">
        <v>0</v>
      </c>
      <c r="AA2227" s="564">
        <v>0</v>
      </c>
      <c r="AB2227" s="564">
        <v>0</v>
      </c>
      <c r="AC2227" s="564">
        <v>0</v>
      </c>
      <c r="AD2227" s="564">
        <v>0</v>
      </c>
      <c r="AE2227" s="564">
        <v>0</v>
      </c>
      <c r="AF2227" s="564">
        <v>0</v>
      </c>
      <c r="AG2227" s="564">
        <v>0</v>
      </c>
      <c r="AH2227" s="564">
        <v>0</v>
      </c>
      <c r="AI2227" s="564">
        <v>0</v>
      </c>
      <c r="AJ2227" s="564">
        <v>0</v>
      </c>
      <c r="AK2227" s="564">
        <v>0</v>
      </c>
    </row>
    <row r="2228" spans="1:37">
      <c r="A2228">
        <v>2224</v>
      </c>
      <c r="B2228" s="564">
        <f t="shared" ca="1" si="210"/>
        <v>20</v>
      </c>
      <c r="C2228" s="564">
        <f t="shared" ca="1" si="205"/>
        <v>400</v>
      </c>
      <c r="D2228" s="564">
        <f t="shared" ca="1" si="208"/>
        <v>20</v>
      </c>
      <c r="E2228" s="564">
        <f t="shared" ca="1" si="206"/>
        <v>0</v>
      </c>
      <c r="F2228" s="564">
        <f t="shared" ca="1" si="209"/>
        <v>1</v>
      </c>
      <c r="G2228" s="564">
        <f t="shared" ca="1" si="207"/>
        <v>-1.5082270559841748</v>
      </c>
      <c r="H2228" s="564">
        <v>1</v>
      </c>
      <c r="I2228" s="564">
        <v>1</v>
      </c>
      <c r="J2228" s="564">
        <v>1</v>
      </c>
      <c r="K2228" s="564">
        <v>1</v>
      </c>
      <c r="L2228" s="564">
        <v>1</v>
      </c>
      <c r="M2228" s="564">
        <v>1</v>
      </c>
      <c r="N2228" s="564">
        <v>1</v>
      </c>
      <c r="O2228" s="564">
        <v>1</v>
      </c>
      <c r="P2228" s="564">
        <v>1</v>
      </c>
      <c r="Q2228" s="564">
        <v>1</v>
      </c>
      <c r="R2228" s="564">
        <v>1</v>
      </c>
      <c r="S2228" s="564">
        <v>1</v>
      </c>
      <c r="T2228" s="564">
        <v>1</v>
      </c>
      <c r="U2228" s="564">
        <v>1</v>
      </c>
      <c r="V2228" s="564">
        <v>1</v>
      </c>
      <c r="W2228" s="564">
        <v>1</v>
      </c>
      <c r="X2228" s="564">
        <v>1</v>
      </c>
      <c r="Y2228" s="564">
        <v>1</v>
      </c>
      <c r="Z2228" s="564">
        <v>1</v>
      </c>
      <c r="AA2228" s="564">
        <v>1</v>
      </c>
      <c r="AB2228" s="564">
        <v>1</v>
      </c>
      <c r="AC2228" s="564">
        <v>1</v>
      </c>
      <c r="AD2228" s="564">
        <v>1</v>
      </c>
      <c r="AE2228" s="564">
        <v>1</v>
      </c>
      <c r="AF2228" s="564">
        <v>1</v>
      </c>
      <c r="AG2228" s="564">
        <v>1</v>
      </c>
      <c r="AH2228" s="564">
        <v>1</v>
      </c>
      <c r="AI2228" s="564">
        <v>1</v>
      </c>
      <c r="AJ2228" s="564">
        <v>1</v>
      </c>
      <c r="AK2228" s="564">
        <v>1</v>
      </c>
    </row>
    <row r="2229" spans="1:37">
      <c r="A2229">
        <v>2225</v>
      </c>
      <c r="B2229" s="564">
        <f t="shared" ca="1" si="210"/>
        <v>20</v>
      </c>
      <c r="C2229" s="564">
        <f t="shared" ca="1" si="205"/>
        <v>400</v>
      </c>
      <c r="D2229" s="564">
        <f t="shared" ca="1" si="208"/>
        <v>20</v>
      </c>
      <c r="E2229" s="564">
        <f t="shared" ca="1" si="206"/>
        <v>0</v>
      </c>
      <c r="F2229" s="564">
        <f t="shared" ca="1" si="209"/>
        <v>1</v>
      </c>
      <c r="G2229" s="564">
        <f t="shared" ca="1" si="207"/>
        <v>2.3856357149231728</v>
      </c>
      <c r="H2229" s="564">
        <v>1</v>
      </c>
      <c r="I2229" s="564">
        <v>1</v>
      </c>
      <c r="J2229" s="564">
        <v>1</v>
      </c>
      <c r="K2229" s="564">
        <v>1</v>
      </c>
      <c r="L2229" s="564">
        <v>1</v>
      </c>
      <c r="M2229" s="564">
        <v>1</v>
      </c>
      <c r="N2229" s="564">
        <v>1</v>
      </c>
      <c r="O2229" s="564">
        <v>1</v>
      </c>
      <c r="P2229" s="564">
        <v>1</v>
      </c>
      <c r="Q2229" s="564">
        <v>1</v>
      </c>
      <c r="R2229" s="564">
        <v>1</v>
      </c>
      <c r="S2229" s="564">
        <v>1</v>
      </c>
      <c r="T2229" s="564">
        <v>1</v>
      </c>
      <c r="U2229" s="564">
        <v>1</v>
      </c>
      <c r="V2229" s="564">
        <v>1</v>
      </c>
      <c r="W2229" s="564">
        <v>1</v>
      </c>
      <c r="X2229" s="564">
        <v>1</v>
      </c>
      <c r="Y2229" s="564">
        <v>1</v>
      </c>
      <c r="Z2229" s="564">
        <v>1</v>
      </c>
      <c r="AA2229" s="564">
        <v>1</v>
      </c>
      <c r="AB2229" s="564">
        <v>1</v>
      </c>
      <c r="AC2229" s="564">
        <v>1</v>
      </c>
      <c r="AD2229" s="564">
        <v>1</v>
      </c>
      <c r="AE2229" s="564">
        <v>1</v>
      </c>
      <c r="AF2229" s="564">
        <v>1</v>
      </c>
      <c r="AG2229" s="564">
        <v>1</v>
      </c>
      <c r="AH2229" s="564">
        <v>1</v>
      </c>
      <c r="AI2229" s="564">
        <v>1</v>
      </c>
      <c r="AJ2229" s="564">
        <v>1</v>
      </c>
      <c r="AK2229" s="564">
        <v>1</v>
      </c>
    </row>
    <row r="2230" spans="1:37">
      <c r="A2230">
        <v>2226</v>
      </c>
      <c r="B2230" s="564">
        <f t="shared" ca="1" si="210"/>
        <v>20</v>
      </c>
      <c r="C2230" s="564">
        <f t="shared" ca="1" si="205"/>
        <v>400</v>
      </c>
      <c r="D2230" s="564">
        <f t="shared" ca="1" si="208"/>
        <v>20</v>
      </c>
      <c r="E2230" s="564">
        <f t="shared" ca="1" si="206"/>
        <v>0</v>
      </c>
      <c r="F2230" s="564">
        <f t="shared" ca="1" si="209"/>
        <v>1</v>
      </c>
      <c r="G2230" s="564">
        <f t="shared" ca="1" si="207"/>
        <v>-1.1980547597801809</v>
      </c>
      <c r="H2230" s="564">
        <v>1</v>
      </c>
      <c r="I2230" s="564">
        <v>1</v>
      </c>
      <c r="J2230" s="564">
        <v>1</v>
      </c>
      <c r="K2230" s="564">
        <v>1</v>
      </c>
      <c r="L2230" s="564">
        <v>1</v>
      </c>
      <c r="M2230" s="564">
        <v>1</v>
      </c>
      <c r="N2230" s="564">
        <v>1</v>
      </c>
      <c r="O2230" s="564">
        <v>1</v>
      </c>
      <c r="P2230" s="564">
        <v>1</v>
      </c>
      <c r="Q2230" s="564">
        <v>1</v>
      </c>
      <c r="R2230" s="564">
        <v>1</v>
      </c>
      <c r="S2230" s="564">
        <v>1</v>
      </c>
      <c r="T2230" s="564">
        <v>1</v>
      </c>
      <c r="U2230" s="564">
        <v>1</v>
      </c>
      <c r="V2230" s="564">
        <v>1</v>
      </c>
      <c r="W2230" s="564">
        <v>1</v>
      </c>
      <c r="X2230" s="564">
        <v>1</v>
      </c>
      <c r="Y2230" s="564">
        <v>1</v>
      </c>
      <c r="Z2230" s="564">
        <v>1</v>
      </c>
      <c r="AA2230" s="564">
        <v>1</v>
      </c>
      <c r="AB2230" s="564">
        <v>1</v>
      </c>
      <c r="AC2230" s="564">
        <v>1</v>
      </c>
      <c r="AD2230" s="564">
        <v>1</v>
      </c>
      <c r="AE2230" s="564">
        <v>1</v>
      </c>
      <c r="AF2230" s="564">
        <v>1</v>
      </c>
      <c r="AG2230" s="564">
        <v>1</v>
      </c>
      <c r="AH2230" s="564">
        <v>1</v>
      </c>
      <c r="AI2230" s="564">
        <v>1</v>
      </c>
      <c r="AJ2230" s="564">
        <v>1</v>
      </c>
      <c r="AK2230" s="564">
        <v>1</v>
      </c>
    </row>
    <row r="2231" spans="1:37">
      <c r="A2231">
        <v>2227</v>
      </c>
      <c r="B2231" s="564">
        <f t="shared" ca="1" si="210"/>
        <v>20</v>
      </c>
      <c r="C2231" s="564">
        <f t="shared" ca="1" si="205"/>
        <v>400</v>
      </c>
      <c r="D2231" s="564">
        <f t="shared" ca="1" si="208"/>
        <v>20</v>
      </c>
      <c r="E2231" s="564">
        <f t="shared" ca="1" si="206"/>
        <v>0</v>
      </c>
      <c r="F2231" s="564">
        <f t="shared" ca="1" si="209"/>
        <v>1</v>
      </c>
      <c r="G2231" s="564">
        <f t="shared" ca="1" si="207"/>
        <v>3.1366512214030107</v>
      </c>
      <c r="H2231" s="564">
        <v>1</v>
      </c>
      <c r="I2231" s="564">
        <v>1</v>
      </c>
      <c r="J2231" s="564">
        <v>1</v>
      </c>
      <c r="K2231" s="564">
        <v>1</v>
      </c>
      <c r="L2231" s="564">
        <v>1</v>
      </c>
      <c r="M2231" s="564">
        <v>1</v>
      </c>
      <c r="N2231" s="564">
        <v>1</v>
      </c>
      <c r="O2231" s="564">
        <v>1</v>
      </c>
      <c r="P2231" s="564">
        <v>1</v>
      </c>
      <c r="Q2231" s="564">
        <v>1</v>
      </c>
      <c r="R2231" s="564">
        <v>1</v>
      </c>
      <c r="S2231" s="564">
        <v>1</v>
      </c>
      <c r="T2231" s="564">
        <v>1</v>
      </c>
      <c r="U2231" s="564">
        <v>1</v>
      </c>
      <c r="V2231" s="564">
        <v>1</v>
      </c>
      <c r="W2231" s="564">
        <v>1</v>
      </c>
      <c r="X2231" s="564">
        <v>1</v>
      </c>
      <c r="Y2231" s="564">
        <v>1</v>
      </c>
      <c r="Z2231" s="564">
        <v>1</v>
      </c>
      <c r="AA2231" s="564">
        <v>1</v>
      </c>
      <c r="AB2231" s="564">
        <v>1</v>
      </c>
      <c r="AC2231" s="564">
        <v>1</v>
      </c>
      <c r="AD2231" s="564">
        <v>1</v>
      </c>
      <c r="AE2231" s="564">
        <v>1</v>
      </c>
      <c r="AF2231" s="564">
        <v>1</v>
      </c>
      <c r="AG2231" s="564">
        <v>1</v>
      </c>
      <c r="AH2231" s="564">
        <v>1</v>
      </c>
      <c r="AI2231" s="564">
        <v>1</v>
      </c>
      <c r="AJ2231" s="564">
        <v>1</v>
      </c>
      <c r="AK2231" s="564">
        <v>1</v>
      </c>
    </row>
    <row r="2232" spans="1:37">
      <c r="A2232">
        <v>2228</v>
      </c>
      <c r="B2232" s="564">
        <f t="shared" ca="1" si="210"/>
        <v>20</v>
      </c>
      <c r="C2232" s="564">
        <f t="shared" ca="1" si="205"/>
        <v>400</v>
      </c>
      <c r="D2232" s="564">
        <f t="shared" ca="1" si="208"/>
        <v>20</v>
      </c>
      <c r="E2232" s="564">
        <f t="shared" ca="1" si="206"/>
        <v>0</v>
      </c>
      <c r="F2232" s="564">
        <f t="shared" ca="1" si="209"/>
        <v>1</v>
      </c>
      <c r="G2232" s="564">
        <f t="shared" ca="1" si="207"/>
        <v>-1.9268010450857318</v>
      </c>
      <c r="H2232" s="564">
        <v>1</v>
      </c>
      <c r="I2232" s="564">
        <v>1</v>
      </c>
      <c r="J2232" s="564">
        <v>1</v>
      </c>
      <c r="K2232" s="564">
        <v>1</v>
      </c>
      <c r="L2232" s="564">
        <v>1</v>
      </c>
      <c r="M2232" s="564">
        <v>1</v>
      </c>
      <c r="N2232" s="564">
        <v>1</v>
      </c>
      <c r="O2232" s="564">
        <v>1</v>
      </c>
      <c r="P2232" s="564">
        <v>1</v>
      </c>
      <c r="Q2232" s="564">
        <v>1</v>
      </c>
      <c r="R2232" s="564">
        <v>1</v>
      </c>
      <c r="S2232" s="564">
        <v>1</v>
      </c>
      <c r="T2232" s="564">
        <v>1</v>
      </c>
      <c r="U2232" s="564">
        <v>1</v>
      </c>
      <c r="V2232" s="564">
        <v>1</v>
      </c>
      <c r="W2232" s="564">
        <v>1</v>
      </c>
      <c r="X2232" s="564">
        <v>1</v>
      </c>
      <c r="Y2232" s="564">
        <v>1</v>
      </c>
      <c r="Z2232" s="564">
        <v>1</v>
      </c>
      <c r="AA2232" s="564">
        <v>1</v>
      </c>
      <c r="AB2232" s="564">
        <v>1</v>
      </c>
      <c r="AC2232" s="564">
        <v>1</v>
      </c>
      <c r="AD2232" s="564">
        <v>1</v>
      </c>
      <c r="AE2232" s="564">
        <v>1</v>
      </c>
      <c r="AF2232" s="564">
        <v>1</v>
      </c>
      <c r="AG2232" s="564">
        <v>1</v>
      </c>
      <c r="AH2232" s="564">
        <v>1</v>
      </c>
      <c r="AI2232" s="564">
        <v>1</v>
      </c>
      <c r="AJ2232" s="564">
        <v>1</v>
      </c>
      <c r="AK2232" s="564">
        <v>1</v>
      </c>
    </row>
    <row r="2233" spans="1:37">
      <c r="A2233">
        <v>2229</v>
      </c>
      <c r="B2233" s="564">
        <f t="shared" ca="1" si="210"/>
        <v>20</v>
      </c>
      <c r="C2233" s="564">
        <f t="shared" ca="1" si="205"/>
        <v>400</v>
      </c>
      <c r="D2233" s="564">
        <f t="shared" ca="1" si="208"/>
        <v>20</v>
      </c>
      <c r="E2233" s="564">
        <f t="shared" ca="1" si="206"/>
        <v>0</v>
      </c>
      <c r="F2233" s="564">
        <f t="shared" ca="1" si="209"/>
        <v>1</v>
      </c>
      <c r="G2233" s="564">
        <f t="shared" ca="1" si="207"/>
        <v>1.3851731819469231</v>
      </c>
      <c r="H2233" s="564">
        <v>1</v>
      </c>
      <c r="I2233" s="564">
        <v>1</v>
      </c>
      <c r="J2233" s="564">
        <v>1</v>
      </c>
      <c r="K2233" s="564">
        <v>1</v>
      </c>
      <c r="L2233" s="564">
        <v>1</v>
      </c>
      <c r="M2233" s="564">
        <v>1</v>
      </c>
      <c r="N2233" s="564">
        <v>1</v>
      </c>
      <c r="O2233" s="564">
        <v>1</v>
      </c>
      <c r="P2233" s="564">
        <v>1</v>
      </c>
      <c r="Q2233" s="564">
        <v>1</v>
      </c>
      <c r="R2233" s="564">
        <v>1</v>
      </c>
      <c r="S2233" s="564">
        <v>1</v>
      </c>
      <c r="T2233" s="564">
        <v>1</v>
      </c>
      <c r="U2233" s="564">
        <v>1</v>
      </c>
      <c r="V2233" s="564">
        <v>1</v>
      </c>
      <c r="W2233" s="564">
        <v>1</v>
      </c>
      <c r="X2233" s="564">
        <v>1</v>
      </c>
      <c r="Y2233" s="564">
        <v>1</v>
      </c>
      <c r="Z2233" s="564">
        <v>1</v>
      </c>
      <c r="AA2233" s="564">
        <v>1</v>
      </c>
      <c r="AB2233" s="564">
        <v>1</v>
      </c>
      <c r="AC2233" s="564">
        <v>1</v>
      </c>
      <c r="AD2233" s="564">
        <v>1</v>
      </c>
      <c r="AE2233" s="564">
        <v>1</v>
      </c>
      <c r="AF2233" s="564">
        <v>1</v>
      </c>
      <c r="AG2233" s="564">
        <v>1</v>
      </c>
      <c r="AH2233" s="564">
        <v>1</v>
      </c>
      <c r="AI2233" s="564">
        <v>1</v>
      </c>
      <c r="AJ2233" s="564">
        <v>1</v>
      </c>
      <c r="AK2233" s="564">
        <v>1</v>
      </c>
    </row>
    <row r="2234" spans="1:37">
      <c r="A2234">
        <v>2230</v>
      </c>
      <c r="B2234" s="564">
        <f t="shared" ca="1" si="210"/>
        <v>20</v>
      </c>
      <c r="C2234" s="564">
        <f t="shared" ca="1" si="205"/>
        <v>400</v>
      </c>
      <c r="D2234" s="564">
        <f t="shared" ca="1" si="208"/>
        <v>20</v>
      </c>
      <c r="E2234" s="564">
        <f t="shared" ca="1" si="206"/>
        <v>0</v>
      </c>
      <c r="F2234" s="564">
        <f t="shared" ca="1" si="209"/>
        <v>1</v>
      </c>
      <c r="G2234" s="564">
        <f t="shared" ca="1" si="207"/>
        <v>2.6006671284607963</v>
      </c>
      <c r="H2234" s="564">
        <v>1</v>
      </c>
      <c r="I2234" s="564">
        <v>1</v>
      </c>
      <c r="J2234" s="564">
        <v>1</v>
      </c>
      <c r="K2234" s="564">
        <v>1</v>
      </c>
      <c r="L2234" s="564">
        <v>1</v>
      </c>
      <c r="M2234" s="564">
        <v>1</v>
      </c>
      <c r="N2234" s="564">
        <v>1</v>
      </c>
      <c r="O2234" s="564">
        <v>1</v>
      </c>
      <c r="P2234" s="564">
        <v>1</v>
      </c>
      <c r="Q2234" s="564">
        <v>1</v>
      </c>
      <c r="R2234" s="564">
        <v>1</v>
      </c>
      <c r="S2234" s="564">
        <v>1</v>
      </c>
      <c r="T2234" s="564">
        <v>1</v>
      </c>
      <c r="U2234" s="564">
        <v>1</v>
      </c>
      <c r="V2234" s="564">
        <v>1</v>
      </c>
      <c r="W2234" s="564">
        <v>1</v>
      </c>
      <c r="X2234" s="564">
        <v>1</v>
      </c>
      <c r="Y2234" s="564">
        <v>1</v>
      </c>
      <c r="Z2234" s="564">
        <v>1</v>
      </c>
      <c r="AA2234" s="564">
        <v>1</v>
      </c>
      <c r="AB2234" s="564">
        <v>1</v>
      </c>
      <c r="AC2234" s="564">
        <v>1</v>
      </c>
      <c r="AD2234" s="564">
        <v>1</v>
      </c>
      <c r="AE2234" s="564">
        <v>1</v>
      </c>
      <c r="AF2234" s="564">
        <v>1</v>
      </c>
      <c r="AG2234" s="564">
        <v>1</v>
      </c>
      <c r="AH2234" s="564">
        <v>1</v>
      </c>
      <c r="AI2234" s="564">
        <v>1</v>
      </c>
      <c r="AJ2234" s="564">
        <v>1</v>
      </c>
      <c r="AK2234" s="564">
        <v>1</v>
      </c>
    </row>
    <row r="2235" spans="1:37">
      <c r="A2235">
        <v>2231</v>
      </c>
      <c r="B2235" s="564">
        <f t="shared" ca="1" si="210"/>
        <v>0</v>
      </c>
      <c r="C2235" s="564">
        <f t="shared" ca="1" si="205"/>
        <v>0</v>
      </c>
      <c r="D2235" s="564">
        <f t="shared" ca="1" si="208"/>
        <v>0</v>
      </c>
      <c r="E2235" s="564">
        <f t="shared" ca="1" si="206"/>
        <v>0</v>
      </c>
      <c r="F2235" s="564">
        <f t="shared" ca="1" si="209"/>
        <v>1</v>
      </c>
      <c r="G2235" s="564">
        <f t="shared" ca="1" si="207"/>
        <v>3.7001067013353657</v>
      </c>
      <c r="H2235" s="564">
        <v>0</v>
      </c>
      <c r="I2235" s="564">
        <v>0</v>
      </c>
      <c r="J2235" s="564">
        <v>0</v>
      </c>
      <c r="K2235" s="564">
        <v>0</v>
      </c>
      <c r="L2235" s="564">
        <v>0</v>
      </c>
      <c r="M2235" s="564">
        <v>0</v>
      </c>
      <c r="N2235" s="564">
        <v>0</v>
      </c>
      <c r="O2235" s="564">
        <v>0</v>
      </c>
      <c r="P2235" s="564">
        <v>0</v>
      </c>
      <c r="Q2235" s="564">
        <v>0</v>
      </c>
      <c r="R2235" s="564">
        <v>0</v>
      </c>
      <c r="S2235" s="564">
        <v>0</v>
      </c>
      <c r="T2235" s="564">
        <v>0</v>
      </c>
      <c r="U2235" s="564">
        <v>0</v>
      </c>
      <c r="V2235" s="564">
        <v>0</v>
      </c>
      <c r="W2235" s="564">
        <v>0</v>
      </c>
      <c r="X2235" s="564">
        <v>0</v>
      </c>
      <c r="Y2235" s="564">
        <v>0</v>
      </c>
      <c r="Z2235" s="564">
        <v>0</v>
      </c>
      <c r="AA2235" s="564">
        <v>0</v>
      </c>
      <c r="AB2235" s="564">
        <v>0</v>
      </c>
      <c r="AC2235" s="564">
        <v>0</v>
      </c>
      <c r="AD2235" s="564">
        <v>0</v>
      </c>
      <c r="AE2235" s="564">
        <v>0</v>
      </c>
      <c r="AF2235" s="564">
        <v>0</v>
      </c>
      <c r="AG2235" s="564">
        <v>0</v>
      </c>
      <c r="AH2235" s="564">
        <v>0</v>
      </c>
      <c r="AI2235" s="564">
        <v>0</v>
      </c>
      <c r="AJ2235" s="564">
        <v>0</v>
      </c>
      <c r="AK2235" s="564">
        <v>0</v>
      </c>
    </row>
    <row r="2236" spans="1:37">
      <c r="A2236">
        <v>2232</v>
      </c>
      <c r="B2236" s="564">
        <f t="shared" ca="1" si="210"/>
        <v>20</v>
      </c>
      <c r="C2236" s="564">
        <f t="shared" ca="1" si="205"/>
        <v>400</v>
      </c>
      <c r="D2236" s="564">
        <f t="shared" ca="1" si="208"/>
        <v>20</v>
      </c>
      <c r="E2236" s="564">
        <f t="shared" ca="1" si="206"/>
        <v>0</v>
      </c>
      <c r="F2236" s="564">
        <f t="shared" ca="1" si="209"/>
        <v>1</v>
      </c>
      <c r="G2236" s="564">
        <f t="shared" ca="1" si="207"/>
        <v>-0.74342362703436082</v>
      </c>
      <c r="H2236" s="564">
        <v>1</v>
      </c>
      <c r="I2236" s="564">
        <v>1</v>
      </c>
      <c r="J2236" s="564">
        <v>1</v>
      </c>
      <c r="K2236" s="564">
        <v>1</v>
      </c>
      <c r="L2236" s="564">
        <v>1</v>
      </c>
      <c r="M2236" s="564">
        <v>1</v>
      </c>
      <c r="N2236" s="564">
        <v>1</v>
      </c>
      <c r="O2236" s="564">
        <v>1</v>
      </c>
      <c r="P2236" s="564">
        <v>1</v>
      </c>
      <c r="Q2236" s="564">
        <v>1</v>
      </c>
      <c r="R2236" s="564">
        <v>1</v>
      </c>
      <c r="S2236" s="564">
        <v>1</v>
      </c>
      <c r="T2236" s="564">
        <v>1</v>
      </c>
      <c r="U2236" s="564">
        <v>1</v>
      </c>
      <c r="V2236" s="564">
        <v>1</v>
      </c>
      <c r="W2236" s="564">
        <v>1</v>
      </c>
      <c r="X2236" s="564">
        <v>1</v>
      </c>
      <c r="Y2236" s="564">
        <v>1</v>
      </c>
      <c r="Z2236" s="564">
        <v>1</v>
      </c>
      <c r="AA2236" s="564">
        <v>1</v>
      </c>
      <c r="AB2236" s="564">
        <v>1</v>
      </c>
      <c r="AC2236" s="564">
        <v>1</v>
      </c>
      <c r="AD2236" s="564">
        <v>1</v>
      </c>
      <c r="AE2236" s="564">
        <v>1</v>
      </c>
      <c r="AF2236" s="564">
        <v>1</v>
      </c>
      <c r="AG2236" s="564">
        <v>1</v>
      </c>
      <c r="AH2236" s="564">
        <v>1</v>
      </c>
      <c r="AI2236" s="564">
        <v>1</v>
      </c>
      <c r="AJ2236" s="564">
        <v>1</v>
      </c>
      <c r="AK2236" s="564">
        <v>1</v>
      </c>
    </row>
    <row r="2237" spans="1:37">
      <c r="A2237">
        <v>2233</v>
      </c>
      <c r="B2237" s="564">
        <f t="shared" ca="1" si="210"/>
        <v>20</v>
      </c>
      <c r="C2237" s="564">
        <f t="shared" ca="1" si="205"/>
        <v>400</v>
      </c>
      <c r="D2237" s="564">
        <f t="shared" ca="1" si="208"/>
        <v>20</v>
      </c>
      <c r="E2237" s="564">
        <f t="shared" ca="1" si="206"/>
        <v>0</v>
      </c>
      <c r="F2237" s="564">
        <f t="shared" ca="1" si="209"/>
        <v>1</v>
      </c>
      <c r="G2237" s="564">
        <f t="shared" ca="1" si="207"/>
        <v>5.3775325141418051</v>
      </c>
      <c r="H2237" s="564">
        <v>1</v>
      </c>
      <c r="I2237" s="564">
        <v>1</v>
      </c>
      <c r="J2237" s="564">
        <v>1</v>
      </c>
      <c r="K2237" s="564">
        <v>1</v>
      </c>
      <c r="L2237" s="564">
        <v>1</v>
      </c>
      <c r="M2237" s="564">
        <v>1</v>
      </c>
      <c r="N2237" s="564">
        <v>1</v>
      </c>
      <c r="O2237" s="564">
        <v>1</v>
      </c>
      <c r="P2237" s="564">
        <v>1</v>
      </c>
      <c r="Q2237" s="564">
        <v>1</v>
      </c>
      <c r="R2237" s="564">
        <v>1</v>
      </c>
      <c r="S2237" s="564">
        <v>1</v>
      </c>
      <c r="T2237" s="564">
        <v>1</v>
      </c>
      <c r="U2237" s="564">
        <v>1</v>
      </c>
      <c r="V2237" s="564">
        <v>1</v>
      </c>
      <c r="W2237" s="564">
        <v>1</v>
      </c>
      <c r="X2237" s="564">
        <v>1</v>
      </c>
      <c r="Y2237" s="564">
        <v>1</v>
      </c>
      <c r="Z2237" s="564">
        <v>1</v>
      </c>
      <c r="AA2237" s="564">
        <v>1</v>
      </c>
      <c r="AB2237" s="564">
        <v>1</v>
      </c>
      <c r="AC2237" s="564">
        <v>1</v>
      </c>
      <c r="AD2237" s="564">
        <v>1</v>
      </c>
      <c r="AE2237" s="564">
        <v>1</v>
      </c>
      <c r="AF2237" s="564">
        <v>1</v>
      </c>
      <c r="AG2237" s="564">
        <v>1</v>
      </c>
      <c r="AH2237" s="564">
        <v>1</v>
      </c>
      <c r="AI2237" s="564">
        <v>1</v>
      </c>
      <c r="AJ2237" s="564">
        <v>1</v>
      </c>
      <c r="AK2237" s="564">
        <v>1</v>
      </c>
    </row>
    <row r="2238" spans="1:37">
      <c r="A2238">
        <v>2234</v>
      </c>
      <c r="B2238" s="564">
        <f t="shared" ca="1" si="210"/>
        <v>20</v>
      </c>
      <c r="C2238" s="564">
        <f t="shared" ca="1" si="205"/>
        <v>400</v>
      </c>
      <c r="D2238" s="564">
        <f t="shared" ca="1" si="208"/>
        <v>20</v>
      </c>
      <c r="E2238" s="564">
        <f t="shared" ca="1" si="206"/>
        <v>0</v>
      </c>
      <c r="F2238" s="564">
        <f t="shared" ca="1" si="209"/>
        <v>1</v>
      </c>
      <c r="G2238" s="564">
        <f t="shared" ca="1" si="207"/>
        <v>-3.8230946641820478</v>
      </c>
      <c r="H2238" s="564">
        <v>1</v>
      </c>
      <c r="I2238" s="564">
        <v>1</v>
      </c>
      <c r="J2238" s="564">
        <v>1</v>
      </c>
      <c r="K2238" s="564">
        <v>1</v>
      </c>
      <c r="L2238" s="564">
        <v>1</v>
      </c>
      <c r="M2238" s="564">
        <v>1</v>
      </c>
      <c r="N2238" s="564">
        <v>1</v>
      </c>
      <c r="O2238" s="564">
        <v>1</v>
      </c>
      <c r="P2238" s="564">
        <v>1</v>
      </c>
      <c r="Q2238" s="564">
        <v>1</v>
      </c>
      <c r="R2238" s="564">
        <v>1</v>
      </c>
      <c r="S2238" s="564">
        <v>1</v>
      </c>
      <c r="T2238" s="564">
        <v>1</v>
      </c>
      <c r="U2238" s="564">
        <v>1</v>
      </c>
      <c r="V2238" s="564">
        <v>1</v>
      </c>
      <c r="W2238" s="564">
        <v>1</v>
      </c>
      <c r="X2238" s="564">
        <v>1</v>
      </c>
      <c r="Y2238" s="564">
        <v>1</v>
      </c>
      <c r="Z2238" s="564">
        <v>1</v>
      </c>
      <c r="AA2238" s="564">
        <v>1</v>
      </c>
      <c r="AB2238" s="564">
        <v>1</v>
      </c>
      <c r="AC2238" s="564">
        <v>1</v>
      </c>
      <c r="AD2238" s="564">
        <v>1</v>
      </c>
      <c r="AE2238" s="564">
        <v>1</v>
      </c>
      <c r="AF2238" s="564">
        <v>1</v>
      </c>
      <c r="AG2238" s="564">
        <v>1</v>
      </c>
      <c r="AH2238" s="564">
        <v>1</v>
      </c>
      <c r="AI2238" s="564">
        <v>1</v>
      </c>
      <c r="AJ2238" s="564">
        <v>1</v>
      </c>
      <c r="AK2238" s="564">
        <v>1</v>
      </c>
    </row>
    <row r="2239" spans="1:37">
      <c r="A2239">
        <v>2235</v>
      </c>
      <c r="B2239" s="564">
        <f t="shared" ca="1" si="210"/>
        <v>20</v>
      </c>
      <c r="C2239" s="564">
        <f t="shared" ca="1" si="205"/>
        <v>400</v>
      </c>
      <c r="D2239" s="564">
        <f t="shared" ca="1" si="208"/>
        <v>20</v>
      </c>
      <c r="E2239" s="564">
        <f t="shared" ca="1" si="206"/>
        <v>0</v>
      </c>
      <c r="F2239" s="564">
        <f t="shared" ca="1" si="209"/>
        <v>1</v>
      </c>
      <c r="G2239" s="564">
        <f t="shared" ca="1" si="207"/>
        <v>1.0088564132630566</v>
      </c>
      <c r="H2239" s="564">
        <v>1</v>
      </c>
      <c r="I2239" s="564">
        <v>1</v>
      </c>
      <c r="J2239" s="564">
        <v>1</v>
      </c>
      <c r="K2239" s="564">
        <v>1</v>
      </c>
      <c r="L2239" s="564">
        <v>1</v>
      </c>
      <c r="M2239" s="564">
        <v>1</v>
      </c>
      <c r="N2239" s="564">
        <v>1</v>
      </c>
      <c r="O2239" s="564">
        <v>1</v>
      </c>
      <c r="P2239" s="564">
        <v>1</v>
      </c>
      <c r="Q2239" s="564">
        <v>1</v>
      </c>
      <c r="R2239" s="564">
        <v>1</v>
      </c>
      <c r="S2239" s="564">
        <v>1</v>
      </c>
      <c r="T2239" s="564">
        <v>1</v>
      </c>
      <c r="U2239" s="564">
        <v>1</v>
      </c>
      <c r="V2239" s="564">
        <v>1</v>
      </c>
      <c r="W2239" s="564">
        <v>1</v>
      </c>
      <c r="X2239" s="564">
        <v>1</v>
      </c>
      <c r="Y2239" s="564">
        <v>1</v>
      </c>
      <c r="Z2239" s="564">
        <v>1</v>
      </c>
      <c r="AA2239" s="564">
        <v>1</v>
      </c>
      <c r="AB2239" s="564">
        <v>1</v>
      </c>
      <c r="AC2239" s="564">
        <v>1</v>
      </c>
      <c r="AD2239" s="564">
        <v>1</v>
      </c>
      <c r="AE2239" s="564">
        <v>1</v>
      </c>
      <c r="AF2239" s="564">
        <v>1</v>
      </c>
      <c r="AG2239" s="564">
        <v>1</v>
      </c>
      <c r="AH2239" s="564">
        <v>1</v>
      </c>
      <c r="AI2239" s="564">
        <v>1</v>
      </c>
      <c r="AJ2239" s="564">
        <v>1</v>
      </c>
      <c r="AK2239" s="564">
        <v>1</v>
      </c>
    </row>
    <row r="2240" spans="1:37">
      <c r="A2240">
        <v>2236</v>
      </c>
      <c r="B2240" s="564">
        <f t="shared" ca="1" si="210"/>
        <v>0</v>
      </c>
      <c r="C2240" s="564">
        <f t="shared" ca="1" si="205"/>
        <v>0</v>
      </c>
      <c r="D2240" s="564">
        <f t="shared" ca="1" si="208"/>
        <v>0</v>
      </c>
      <c r="E2240" s="564">
        <f t="shared" ca="1" si="206"/>
        <v>0</v>
      </c>
      <c r="F2240" s="564">
        <f t="shared" ca="1" si="209"/>
        <v>1</v>
      </c>
      <c r="G2240" s="564">
        <f t="shared" ca="1" si="207"/>
        <v>-0.84103341753558625</v>
      </c>
      <c r="H2240" s="564">
        <v>0</v>
      </c>
      <c r="I2240" s="564">
        <v>0</v>
      </c>
      <c r="J2240" s="564">
        <v>0</v>
      </c>
      <c r="K2240" s="564">
        <v>0</v>
      </c>
      <c r="L2240" s="564">
        <v>0</v>
      </c>
      <c r="M2240" s="564">
        <v>0</v>
      </c>
      <c r="N2240" s="564">
        <v>0</v>
      </c>
      <c r="O2240" s="564">
        <v>0</v>
      </c>
      <c r="P2240" s="564">
        <v>0</v>
      </c>
      <c r="Q2240" s="564">
        <v>0</v>
      </c>
      <c r="R2240" s="564">
        <v>0</v>
      </c>
      <c r="S2240" s="564">
        <v>0</v>
      </c>
      <c r="T2240" s="564">
        <v>0</v>
      </c>
      <c r="U2240" s="564">
        <v>0</v>
      </c>
      <c r="V2240" s="564">
        <v>0</v>
      </c>
      <c r="W2240" s="564">
        <v>0</v>
      </c>
      <c r="X2240" s="564">
        <v>0</v>
      </c>
      <c r="Y2240" s="564">
        <v>0</v>
      </c>
      <c r="Z2240" s="564">
        <v>0</v>
      </c>
      <c r="AA2240" s="564">
        <v>0</v>
      </c>
      <c r="AB2240" s="564">
        <v>0</v>
      </c>
      <c r="AC2240" s="564">
        <v>0</v>
      </c>
      <c r="AD2240" s="564">
        <v>0</v>
      </c>
      <c r="AE2240" s="564">
        <v>0</v>
      </c>
      <c r="AF2240" s="564">
        <v>0</v>
      </c>
      <c r="AG2240" s="564">
        <v>0</v>
      </c>
      <c r="AH2240" s="564">
        <v>0</v>
      </c>
      <c r="AI2240" s="564">
        <v>0</v>
      </c>
      <c r="AJ2240" s="564">
        <v>0</v>
      </c>
      <c r="AK2240" s="564">
        <v>0</v>
      </c>
    </row>
    <row r="2241" spans="1:37">
      <c r="A2241">
        <v>2237</v>
      </c>
      <c r="B2241" s="564">
        <f t="shared" ca="1" si="210"/>
        <v>20</v>
      </c>
      <c r="C2241" s="564">
        <f t="shared" ca="1" si="205"/>
        <v>400</v>
      </c>
      <c r="D2241" s="564">
        <f t="shared" ca="1" si="208"/>
        <v>20</v>
      </c>
      <c r="E2241" s="564">
        <f t="shared" ca="1" si="206"/>
        <v>0</v>
      </c>
      <c r="F2241" s="564">
        <f t="shared" ca="1" si="209"/>
        <v>1</v>
      </c>
      <c r="G2241" s="564">
        <f t="shared" ca="1" si="207"/>
        <v>5.3156990416520795</v>
      </c>
      <c r="H2241" s="564">
        <v>1</v>
      </c>
      <c r="I2241" s="564">
        <v>1</v>
      </c>
      <c r="J2241" s="564">
        <v>1</v>
      </c>
      <c r="K2241" s="564">
        <v>1</v>
      </c>
      <c r="L2241" s="564">
        <v>1</v>
      </c>
      <c r="M2241" s="564">
        <v>1</v>
      </c>
      <c r="N2241" s="564">
        <v>1</v>
      </c>
      <c r="O2241" s="564">
        <v>1</v>
      </c>
      <c r="P2241" s="564">
        <v>1</v>
      </c>
      <c r="Q2241" s="564">
        <v>1</v>
      </c>
      <c r="R2241" s="564">
        <v>1</v>
      </c>
      <c r="S2241" s="564">
        <v>1</v>
      </c>
      <c r="T2241" s="564">
        <v>1</v>
      </c>
      <c r="U2241" s="564">
        <v>1</v>
      </c>
      <c r="V2241" s="564">
        <v>1</v>
      </c>
      <c r="W2241" s="564">
        <v>1</v>
      </c>
      <c r="X2241" s="564">
        <v>1</v>
      </c>
      <c r="Y2241" s="564">
        <v>1</v>
      </c>
      <c r="Z2241" s="564">
        <v>1</v>
      </c>
      <c r="AA2241" s="564">
        <v>1</v>
      </c>
      <c r="AB2241" s="564">
        <v>1</v>
      </c>
      <c r="AC2241" s="564">
        <v>1</v>
      </c>
      <c r="AD2241" s="564">
        <v>1</v>
      </c>
      <c r="AE2241" s="564">
        <v>1</v>
      </c>
      <c r="AF2241" s="564">
        <v>1</v>
      </c>
      <c r="AG2241" s="564">
        <v>1</v>
      </c>
      <c r="AH2241" s="564">
        <v>1</v>
      </c>
      <c r="AI2241" s="564">
        <v>1</v>
      </c>
      <c r="AJ2241" s="564">
        <v>1</v>
      </c>
      <c r="AK2241" s="564">
        <v>1</v>
      </c>
    </row>
    <row r="2242" spans="1:37">
      <c r="A2242">
        <v>2238</v>
      </c>
      <c r="B2242" s="564">
        <f t="shared" ca="1" si="210"/>
        <v>20</v>
      </c>
      <c r="C2242" s="564">
        <f t="shared" ca="1" si="205"/>
        <v>400</v>
      </c>
      <c r="D2242" s="564">
        <f t="shared" ca="1" si="208"/>
        <v>20</v>
      </c>
      <c r="E2242" s="564">
        <f t="shared" ca="1" si="206"/>
        <v>0</v>
      </c>
      <c r="F2242" s="564">
        <f t="shared" ca="1" si="209"/>
        <v>1</v>
      </c>
      <c r="G2242" s="564">
        <f t="shared" ca="1" si="207"/>
        <v>1.1688745587533564</v>
      </c>
      <c r="H2242" s="564">
        <v>1</v>
      </c>
      <c r="I2242" s="564">
        <v>1</v>
      </c>
      <c r="J2242" s="564">
        <v>1</v>
      </c>
      <c r="K2242" s="564">
        <v>1</v>
      </c>
      <c r="L2242" s="564">
        <v>1</v>
      </c>
      <c r="M2242" s="564">
        <v>1</v>
      </c>
      <c r="N2242" s="564">
        <v>1</v>
      </c>
      <c r="O2242" s="564">
        <v>1</v>
      </c>
      <c r="P2242" s="564">
        <v>1</v>
      </c>
      <c r="Q2242" s="564">
        <v>1</v>
      </c>
      <c r="R2242" s="564">
        <v>1</v>
      </c>
      <c r="S2242" s="564">
        <v>1</v>
      </c>
      <c r="T2242" s="564">
        <v>1</v>
      </c>
      <c r="U2242" s="564">
        <v>1</v>
      </c>
      <c r="V2242" s="564">
        <v>1</v>
      </c>
      <c r="W2242" s="564">
        <v>1</v>
      </c>
      <c r="X2242" s="564">
        <v>1</v>
      </c>
      <c r="Y2242" s="564">
        <v>1</v>
      </c>
      <c r="Z2242" s="564">
        <v>1</v>
      </c>
      <c r="AA2242" s="564">
        <v>1</v>
      </c>
      <c r="AB2242" s="564">
        <v>1</v>
      </c>
      <c r="AC2242" s="564">
        <v>1</v>
      </c>
      <c r="AD2242" s="564">
        <v>1</v>
      </c>
      <c r="AE2242" s="564">
        <v>1</v>
      </c>
      <c r="AF2242" s="564">
        <v>1</v>
      </c>
      <c r="AG2242" s="564">
        <v>1</v>
      </c>
      <c r="AH2242" s="564">
        <v>1</v>
      </c>
      <c r="AI2242" s="564">
        <v>1</v>
      </c>
      <c r="AJ2242" s="564">
        <v>1</v>
      </c>
      <c r="AK2242" s="564">
        <v>1</v>
      </c>
    </row>
    <row r="2243" spans="1:37">
      <c r="A2243">
        <v>2239</v>
      </c>
      <c r="B2243" s="564">
        <f t="shared" ca="1" si="210"/>
        <v>20</v>
      </c>
      <c r="C2243" s="564">
        <f t="shared" ca="1" si="205"/>
        <v>400</v>
      </c>
      <c r="D2243" s="564">
        <f t="shared" ca="1" si="208"/>
        <v>20</v>
      </c>
      <c r="E2243" s="564">
        <f t="shared" ca="1" si="206"/>
        <v>0</v>
      </c>
      <c r="F2243" s="564">
        <f t="shared" ca="1" si="209"/>
        <v>1</v>
      </c>
      <c r="G2243" s="564">
        <f t="shared" ca="1" si="207"/>
        <v>0.25332084132437338</v>
      </c>
      <c r="H2243" s="564">
        <v>1</v>
      </c>
      <c r="I2243" s="564">
        <v>1</v>
      </c>
      <c r="J2243" s="564">
        <v>1</v>
      </c>
      <c r="K2243" s="564">
        <v>1</v>
      </c>
      <c r="L2243" s="564">
        <v>1</v>
      </c>
      <c r="M2243" s="564">
        <v>1</v>
      </c>
      <c r="N2243" s="564">
        <v>1</v>
      </c>
      <c r="O2243" s="564">
        <v>1</v>
      </c>
      <c r="P2243" s="564">
        <v>1</v>
      </c>
      <c r="Q2243" s="564">
        <v>1</v>
      </c>
      <c r="R2243" s="564">
        <v>1</v>
      </c>
      <c r="S2243" s="564">
        <v>1</v>
      </c>
      <c r="T2243" s="564">
        <v>1</v>
      </c>
      <c r="U2243" s="564">
        <v>1</v>
      </c>
      <c r="V2243" s="564">
        <v>1</v>
      </c>
      <c r="W2243" s="564">
        <v>1</v>
      </c>
      <c r="X2243" s="564">
        <v>1</v>
      </c>
      <c r="Y2243" s="564">
        <v>1</v>
      </c>
      <c r="Z2243" s="564">
        <v>1</v>
      </c>
      <c r="AA2243" s="564">
        <v>1</v>
      </c>
      <c r="AB2243" s="564">
        <v>1</v>
      </c>
      <c r="AC2243" s="564">
        <v>1</v>
      </c>
      <c r="AD2243" s="564">
        <v>1</v>
      </c>
      <c r="AE2243" s="564">
        <v>1</v>
      </c>
      <c r="AF2243" s="564">
        <v>1</v>
      </c>
      <c r="AG2243" s="564">
        <v>1</v>
      </c>
      <c r="AH2243" s="564">
        <v>1</v>
      </c>
      <c r="AI2243" s="564">
        <v>1</v>
      </c>
      <c r="AJ2243" s="564">
        <v>1</v>
      </c>
      <c r="AK2243" s="564">
        <v>1</v>
      </c>
    </row>
    <row r="2244" spans="1:37">
      <c r="A2244">
        <v>2240</v>
      </c>
      <c r="B2244" s="564">
        <f t="shared" ca="1" si="210"/>
        <v>0</v>
      </c>
      <c r="C2244" s="564">
        <f t="shared" ca="1" si="205"/>
        <v>0</v>
      </c>
      <c r="D2244" s="564">
        <f t="shared" ca="1" si="208"/>
        <v>0</v>
      </c>
      <c r="E2244" s="564">
        <f t="shared" ca="1" si="206"/>
        <v>0</v>
      </c>
      <c r="F2244" s="564">
        <f t="shared" ca="1" si="209"/>
        <v>1</v>
      </c>
      <c r="G2244" s="564">
        <f t="shared" ca="1" si="207"/>
        <v>1.0944762975556512</v>
      </c>
      <c r="H2244" s="564">
        <v>0</v>
      </c>
      <c r="I2244" s="564">
        <v>0</v>
      </c>
      <c r="J2244" s="564">
        <v>0</v>
      </c>
      <c r="K2244" s="564">
        <v>0</v>
      </c>
      <c r="L2244" s="564">
        <v>0</v>
      </c>
      <c r="M2244" s="564">
        <v>0</v>
      </c>
      <c r="N2244" s="564">
        <v>0</v>
      </c>
      <c r="O2244" s="564">
        <v>0</v>
      </c>
      <c r="P2244" s="564">
        <v>0</v>
      </c>
      <c r="Q2244" s="564">
        <v>0</v>
      </c>
      <c r="R2244" s="564">
        <v>0</v>
      </c>
      <c r="S2244" s="564">
        <v>0</v>
      </c>
      <c r="T2244" s="564">
        <v>0</v>
      </c>
      <c r="U2244" s="564">
        <v>0</v>
      </c>
      <c r="V2244" s="564">
        <v>0</v>
      </c>
      <c r="W2244" s="564">
        <v>0</v>
      </c>
      <c r="X2244" s="564">
        <v>0</v>
      </c>
      <c r="Y2244" s="564">
        <v>0</v>
      </c>
      <c r="Z2244" s="564">
        <v>0</v>
      </c>
      <c r="AA2244" s="564">
        <v>0</v>
      </c>
      <c r="AB2244" s="564">
        <v>0</v>
      </c>
      <c r="AC2244" s="564">
        <v>0</v>
      </c>
      <c r="AD2244" s="564">
        <v>0</v>
      </c>
      <c r="AE2244" s="564">
        <v>0</v>
      </c>
      <c r="AF2244" s="564">
        <v>0</v>
      </c>
      <c r="AG2244" s="564">
        <v>0</v>
      </c>
      <c r="AH2244" s="564">
        <v>0</v>
      </c>
      <c r="AI2244" s="564">
        <v>0</v>
      </c>
      <c r="AJ2244" s="564">
        <v>0</v>
      </c>
      <c r="AK2244" s="564">
        <v>0</v>
      </c>
    </row>
    <row r="2245" spans="1:37">
      <c r="A2245">
        <v>2241</v>
      </c>
      <c r="B2245" s="564">
        <f t="shared" ca="1" si="210"/>
        <v>20</v>
      </c>
      <c r="C2245" s="564">
        <f t="shared" ref="C2245:C2308" ca="1" si="211">B2245^2</f>
        <v>400</v>
      </c>
      <c r="D2245" s="564">
        <f t="shared" ca="1" si="208"/>
        <v>20</v>
      </c>
      <c r="E2245" s="564">
        <f t="shared" ref="E2245:E2308" ca="1" si="212">D2245-((B2245^2)/H$1)</f>
        <v>0</v>
      </c>
      <c r="F2245" s="564">
        <f t="shared" ca="1" si="209"/>
        <v>1</v>
      </c>
      <c r="G2245" s="564">
        <f t="shared" ref="G2245:G2308" ca="1" si="213">I$2+NORMSINV(RAND())*K$2</f>
        <v>3.9068185450940103</v>
      </c>
      <c r="H2245" s="564">
        <v>1</v>
      </c>
      <c r="I2245" s="564">
        <v>1</v>
      </c>
      <c r="J2245" s="564">
        <v>1</v>
      </c>
      <c r="K2245" s="564">
        <v>1</v>
      </c>
      <c r="L2245" s="564">
        <v>1</v>
      </c>
      <c r="M2245" s="564">
        <v>1</v>
      </c>
      <c r="N2245" s="564">
        <v>1</v>
      </c>
      <c r="O2245" s="564">
        <v>1</v>
      </c>
      <c r="P2245" s="564">
        <v>1</v>
      </c>
      <c r="Q2245" s="564">
        <v>1</v>
      </c>
      <c r="R2245" s="564">
        <v>1</v>
      </c>
      <c r="S2245" s="564">
        <v>1</v>
      </c>
      <c r="T2245" s="564">
        <v>1</v>
      </c>
      <c r="U2245" s="564">
        <v>1</v>
      </c>
      <c r="V2245" s="564">
        <v>1</v>
      </c>
      <c r="W2245" s="564">
        <v>1</v>
      </c>
      <c r="X2245" s="564">
        <v>1</v>
      </c>
      <c r="Y2245" s="564">
        <v>1</v>
      </c>
      <c r="Z2245" s="564">
        <v>1</v>
      </c>
      <c r="AA2245" s="564">
        <v>1</v>
      </c>
      <c r="AB2245" s="564">
        <v>1</v>
      </c>
      <c r="AC2245" s="564">
        <v>1</v>
      </c>
      <c r="AD2245" s="564">
        <v>1</v>
      </c>
      <c r="AE2245" s="564">
        <v>1</v>
      </c>
      <c r="AF2245" s="564">
        <v>1</v>
      </c>
      <c r="AG2245" s="564">
        <v>1</v>
      </c>
      <c r="AH2245" s="564">
        <v>1</v>
      </c>
      <c r="AI2245" s="564">
        <v>1</v>
      </c>
      <c r="AJ2245" s="564">
        <v>1</v>
      </c>
      <c r="AK2245" s="564">
        <v>1</v>
      </c>
    </row>
    <row r="2246" spans="1:37">
      <c r="A2246">
        <v>2242</v>
      </c>
      <c r="B2246" s="564">
        <f t="shared" ca="1" si="210"/>
        <v>20</v>
      </c>
      <c r="C2246" s="564">
        <f t="shared" ca="1" si="211"/>
        <v>400</v>
      </c>
      <c r="D2246" s="564">
        <f t="shared" ref="D2246:D2309" ca="1" si="214">B2246</f>
        <v>20</v>
      </c>
      <c r="E2246" s="564">
        <f t="shared" ca="1" si="212"/>
        <v>0</v>
      </c>
      <c r="F2246" s="564">
        <f t="shared" ref="F2246:F2309" ca="1" si="215">1-(2*B2246*(H$1-B2246)/(H$1*(H$1-1)))</f>
        <v>1</v>
      </c>
      <c r="G2246" s="564">
        <f t="shared" ca="1" si="213"/>
        <v>1.9690889083115084</v>
      </c>
      <c r="H2246" s="564">
        <v>1</v>
      </c>
      <c r="I2246" s="564">
        <v>1</v>
      </c>
      <c r="J2246" s="564">
        <v>1</v>
      </c>
      <c r="K2246" s="564">
        <v>1</v>
      </c>
      <c r="L2246" s="564">
        <v>1</v>
      </c>
      <c r="M2246" s="564">
        <v>1</v>
      </c>
      <c r="N2246" s="564">
        <v>1</v>
      </c>
      <c r="O2246" s="564">
        <v>1</v>
      </c>
      <c r="P2246" s="564">
        <v>1</v>
      </c>
      <c r="Q2246" s="564">
        <v>1</v>
      </c>
      <c r="R2246" s="564">
        <v>1</v>
      </c>
      <c r="S2246" s="564">
        <v>1</v>
      </c>
      <c r="T2246" s="564">
        <v>1</v>
      </c>
      <c r="U2246" s="564">
        <v>1</v>
      </c>
      <c r="V2246" s="564">
        <v>1</v>
      </c>
      <c r="W2246" s="564">
        <v>1</v>
      </c>
      <c r="X2246" s="564">
        <v>1</v>
      </c>
      <c r="Y2246" s="564">
        <v>1</v>
      </c>
      <c r="Z2246" s="564">
        <v>1</v>
      </c>
      <c r="AA2246" s="564">
        <v>1</v>
      </c>
      <c r="AB2246" s="564">
        <v>1</v>
      </c>
      <c r="AC2246" s="564">
        <v>1</v>
      </c>
      <c r="AD2246" s="564">
        <v>1</v>
      </c>
      <c r="AE2246" s="564">
        <v>1</v>
      </c>
      <c r="AF2246" s="564">
        <v>1</v>
      </c>
      <c r="AG2246" s="564">
        <v>1</v>
      </c>
      <c r="AH2246" s="564">
        <v>1</v>
      </c>
      <c r="AI2246" s="564">
        <v>1</v>
      </c>
      <c r="AJ2246" s="564">
        <v>1</v>
      </c>
      <c r="AK2246" s="564">
        <v>1</v>
      </c>
    </row>
    <row r="2247" spans="1:37">
      <c r="A2247">
        <v>2243</v>
      </c>
      <c r="B2247" s="564">
        <f t="shared" ref="B2247:B2310" ca="1" si="216">SUM(INDIRECT("H"&amp;A2247+4&amp;":"&amp;HLOOKUP(H$1,$AA$1:$BD$2,2,0)&amp;A2247+4))</f>
        <v>20</v>
      </c>
      <c r="C2247" s="564">
        <f t="shared" ca="1" si="211"/>
        <v>400</v>
      </c>
      <c r="D2247" s="564">
        <f t="shared" ca="1" si="214"/>
        <v>20</v>
      </c>
      <c r="E2247" s="564">
        <f t="shared" ca="1" si="212"/>
        <v>0</v>
      </c>
      <c r="F2247" s="564">
        <f t="shared" ca="1" si="215"/>
        <v>1</v>
      </c>
      <c r="G2247" s="564">
        <f t="shared" ca="1" si="213"/>
        <v>-4.9830878126297051E-2</v>
      </c>
      <c r="H2247" s="564">
        <v>1</v>
      </c>
      <c r="I2247" s="564">
        <v>1</v>
      </c>
      <c r="J2247" s="564">
        <v>1</v>
      </c>
      <c r="K2247" s="564">
        <v>1</v>
      </c>
      <c r="L2247" s="564">
        <v>1</v>
      </c>
      <c r="M2247" s="564">
        <v>1</v>
      </c>
      <c r="N2247" s="564">
        <v>1</v>
      </c>
      <c r="O2247" s="564">
        <v>1</v>
      </c>
      <c r="P2247" s="564">
        <v>1</v>
      </c>
      <c r="Q2247" s="564">
        <v>1</v>
      </c>
      <c r="R2247" s="564">
        <v>1</v>
      </c>
      <c r="S2247" s="564">
        <v>1</v>
      </c>
      <c r="T2247" s="564">
        <v>1</v>
      </c>
      <c r="U2247" s="564">
        <v>1</v>
      </c>
      <c r="V2247" s="564">
        <v>1</v>
      </c>
      <c r="W2247" s="564">
        <v>1</v>
      </c>
      <c r="X2247" s="564">
        <v>1</v>
      </c>
      <c r="Y2247" s="564">
        <v>1</v>
      </c>
      <c r="Z2247" s="564">
        <v>1</v>
      </c>
      <c r="AA2247" s="564">
        <v>1</v>
      </c>
      <c r="AB2247" s="564">
        <v>1</v>
      </c>
      <c r="AC2247" s="564">
        <v>1</v>
      </c>
      <c r="AD2247" s="564">
        <v>1</v>
      </c>
      <c r="AE2247" s="564">
        <v>1</v>
      </c>
      <c r="AF2247" s="564">
        <v>1</v>
      </c>
      <c r="AG2247" s="564">
        <v>1</v>
      </c>
      <c r="AH2247" s="564">
        <v>1</v>
      </c>
      <c r="AI2247" s="564">
        <v>1</v>
      </c>
      <c r="AJ2247" s="564">
        <v>1</v>
      </c>
      <c r="AK2247" s="564">
        <v>1</v>
      </c>
    </row>
    <row r="2248" spans="1:37">
      <c r="A2248">
        <v>2244</v>
      </c>
      <c r="B2248" s="564">
        <f t="shared" ca="1" si="216"/>
        <v>0</v>
      </c>
      <c r="C2248" s="564">
        <f t="shared" ca="1" si="211"/>
        <v>0</v>
      </c>
      <c r="D2248" s="564">
        <f t="shared" ca="1" si="214"/>
        <v>0</v>
      </c>
      <c r="E2248" s="564">
        <f t="shared" ca="1" si="212"/>
        <v>0</v>
      </c>
      <c r="F2248" s="564">
        <f t="shared" ca="1" si="215"/>
        <v>1</v>
      </c>
      <c r="G2248" s="564">
        <f t="shared" ca="1" si="213"/>
        <v>1.9548383442605539</v>
      </c>
      <c r="H2248" s="564">
        <v>0</v>
      </c>
      <c r="I2248" s="564">
        <v>0</v>
      </c>
      <c r="J2248" s="564">
        <v>0</v>
      </c>
      <c r="K2248" s="564">
        <v>0</v>
      </c>
      <c r="L2248" s="564">
        <v>0</v>
      </c>
      <c r="M2248" s="564">
        <v>0</v>
      </c>
      <c r="N2248" s="564">
        <v>0</v>
      </c>
      <c r="O2248" s="564">
        <v>0</v>
      </c>
      <c r="P2248" s="564">
        <v>0</v>
      </c>
      <c r="Q2248" s="564">
        <v>0</v>
      </c>
      <c r="R2248" s="564">
        <v>0</v>
      </c>
      <c r="S2248" s="564">
        <v>0</v>
      </c>
      <c r="T2248" s="564">
        <v>0</v>
      </c>
      <c r="U2248" s="564">
        <v>0</v>
      </c>
      <c r="V2248" s="564">
        <v>0</v>
      </c>
      <c r="W2248" s="564">
        <v>0</v>
      </c>
      <c r="X2248" s="564">
        <v>0</v>
      </c>
      <c r="Y2248" s="564">
        <v>0</v>
      </c>
      <c r="Z2248" s="564">
        <v>0</v>
      </c>
      <c r="AA2248" s="564">
        <v>0</v>
      </c>
      <c r="AB2248" s="564">
        <v>0</v>
      </c>
      <c r="AC2248" s="564">
        <v>0</v>
      </c>
      <c r="AD2248" s="564">
        <v>0</v>
      </c>
      <c r="AE2248" s="564">
        <v>0</v>
      </c>
      <c r="AF2248" s="564">
        <v>0</v>
      </c>
      <c r="AG2248" s="564">
        <v>0</v>
      </c>
      <c r="AH2248" s="564">
        <v>0</v>
      </c>
      <c r="AI2248" s="564">
        <v>0</v>
      </c>
      <c r="AJ2248" s="564">
        <v>0</v>
      </c>
      <c r="AK2248" s="564">
        <v>0</v>
      </c>
    </row>
    <row r="2249" spans="1:37">
      <c r="A2249">
        <v>2245</v>
      </c>
      <c r="B2249" s="564">
        <f t="shared" ca="1" si="216"/>
        <v>20</v>
      </c>
      <c r="C2249" s="564">
        <f t="shared" ca="1" si="211"/>
        <v>400</v>
      </c>
      <c r="D2249" s="564">
        <f t="shared" ca="1" si="214"/>
        <v>20</v>
      </c>
      <c r="E2249" s="564">
        <f t="shared" ca="1" si="212"/>
        <v>0</v>
      </c>
      <c r="F2249" s="564">
        <f t="shared" ca="1" si="215"/>
        <v>1</v>
      </c>
      <c r="G2249" s="564">
        <f t="shared" ca="1" si="213"/>
        <v>1.7630148214249928</v>
      </c>
      <c r="H2249" s="564">
        <v>1</v>
      </c>
      <c r="I2249" s="564">
        <v>1</v>
      </c>
      <c r="J2249" s="564">
        <v>1</v>
      </c>
      <c r="K2249" s="564">
        <v>1</v>
      </c>
      <c r="L2249" s="564">
        <v>1</v>
      </c>
      <c r="M2249" s="564">
        <v>1</v>
      </c>
      <c r="N2249" s="564">
        <v>1</v>
      </c>
      <c r="O2249" s="564">
        <v>1</v>
      </c>
      <c r="P2249" s="564">
        <v>1</v>
      </c>
      <c r="Q2249" s="564">
        <v>1</v>
      </c>
      <c r="R2249" s="564">
        <v>1</v>
      </c>
      <c r="S2249" s="564">
        <v>1</v>
      </c>
      <c r="T2249" s="564">
        <v>1</v>
      </c>
      <c r="U2249" s="564">
        <v>1</v>
      </c>
      <c r="V2249" s="564">
        <v>1</v>
      </c>
      <c r="W2249" s="564">
        <v>1</v>
      </c>
      <c r="X2249" s="564">
        <v>1</v>
      </c>
      <c r="Y2249" s="564">
        <v>1</v>
      </c>
      <c r="Z2249" s="564">
        <v>1</v>
      </c>
      <c r="AA2249" s="564">
        <v>1</v>
      </c>
      <c r="AB2249" s="564">
        <v>1</v>
      </c>
      <c r="AC2249" s="564">
        <v>1</v>
      </c>
      <c r="AD2249" s="564">
        <v>1</v>
      </c>
      <c r="AE2249" s="564">
        <v>1</v>
      </c>
      <c r="AF2249" s="564">
        <v>1</v>
      </c>
      <c r="AG2249" s="564">
        <v>1</v>
      </c>
      <c r="AH2249" s="564">
        <v>1</v>
      </c>
      <c r="AI2249" s="564">
        <v>1</v>
      </c>
      <c r="AJ2249" s="564">
        <v>1</v>
      </c>
      <c r="AK2249" s="564">
        <v>1</v>
      </c>
    </row>
    <row r="2250" spans="1:37">
      <c r="A2250">
        <v>2246</v>
      </c>
      <c r="B2250" s="564">
        <f t="shared" ca="1" si="216"/>
        <v>20</v>
      </c>
      <c r="C2250" s="564">
        <f t="shared" ca="1" si="211"/>
        <v>400</v>
      </c>
      <c r="D2250" s="564">
        <f t="shared" ca="1" si="214"/>
        <v>20</v>
      </c>
      <c r="E2250" s="564">
        <f t="shared" ca="1" si="212"/>
        <v>0</v>
      </c>
      <c r="F2250" s="564">
        <f t="shared" ca="1" si="215"/>
        <v>1</v>
      </c>
      <c r="G2250" s="564">
        <f t="shared" ca="1" si="213"/>
        <v>-2.5422294630921725</v>
      </c>
      <c r="H2250" s="564">
        <v>1</v>
      </c>
      <c r="I2250" s="564">
        <v>1</v>
      </c>
      <c r="J2250" s="564">
        <v>1</v>
      </c>
      <c r="K2250" s="564">
        <v>1</v>
      </c>
      <c r="L2250" s="564">
        <v>1</v>
      </c>
      <c r="M2250" s="564">
        <v>1</v>
      </c>
      <c r="N2250" s="564">
        <v>1</v>
      </c>
      <c r="O2250" s="564">
        <v>1</v>
      </c>
      <c r="P2250" s="564">
        <v>1</v>
      </c>
      <c r="Q2250" s="564">
        <v>1</v>
      </c>
      <c r="R2250" s="564">
        <v>1</v>
      </c>
      <c r="S2250" s="564">
        <v>1</v>
      </c>
      <c r="T2250" s="564">
        <v>1</v>
      </c>
      <c r="U2250" s="564">
        <v>1</v>
      </c>
      <c r="V2250" s="564">
        <v>1</v>
      </c>
      <c r="W2250" s="564">
        <v>1</v>
      </c>
      <c r="X2250" s="564">
        <v>1</v>
      </c>
      <c r="Y2250" s="564">
        <v>1</v>
      </c>
      <c r="Z2250" s="564">
        <v>1</v>
      </c>
      <c r="AA2250" s="564">
        <v>1</v>
      </c>
      <c r="AB2250" s="564">
        <v>1</v>
      </c>
      <c r="AC2250" s="564">
        <v>1</v>
      </c>
      <c r="AD2250" s="564">
        <v>1</v>
      </c>
      <c r="AE2250" s="564">
        <v>1</v>
      </c>
      <c r="AF2250" s="564">
        <v>1</v>
      </c>
      <c r="AG2250" s="564">
        <v>1</v>
      </c>
      <c r="AH2250" s="564">
        <v>1</v>
      </c>
      <c r="AI2250" s="564">
        <v>1</v>
      </c>
      <c r="AJ2250" s="564">
        <v>1</v>
      </c>
      <c r="AK2250" s="564">
        <v>1</v>
      </c>
    </row>
    <row r="2251" spans="1:37">
      <c r="A2251">
        <v>2247</v>
      </c>
      <c r="B2251" s="564">
        <f t="shared" ca="1" si="216"/>
        <v>0</v>
      </c>
      <c r="C2251" s="564">
        <f t="shared" ca="1" si="211"/>
        <v>0</v>
      </c>
      <c r="D2251" s="564">
        <f t="shared" ca="1" si="214"/>
        <v>0</v>
      </c>
      <c r="E2251" s="564">
        <f t="shared" ca="1" si="212"/>
        <v>0</v>
      </c>
      <c r="F2251" s="564">
        <f t="shared" ca="1" si="215"/>
        <v>1</v>
      </c>
      <c r="G2251" s="564">
        <f t="shared" ca="1" si="213"/>
        <v>-0.39544371640191889</v>
      </c>
      <c r="H2251" s="564">
        <v>0</v>
      </c>
      <c r="I2251" s="564">
        <v>0</v>
      </c>
      <c r="J2251" s="564">
        <v>0</v>
      </c>
      <c r="K2251" s="564">
        <v>0</v>
      </c>
      <c r="L2251" s="564">
        <v>0</v>
      </c>
      <c r="M2251" s="564">
        <v>0</v>
      </c>
      <c r="N2251" s="564">
        <v>0</v>
      </c>
      <c r="O2251" s="564">
        <v>0</v>
      </c>
      <c r="P2251" s="564">
        <v>0</v>
      </c>
      <c r="Q2251" s="564">
        <v>0</v>
      </c>
      <c r="R2251" s="564">
        <v>0</v>
      </c>
      <c r="S2251" s="564">
        <v>0</v>
      </c>
      <c r="T2251" s="564">
        <v>0</v>
      </c>
      <c r="U2251" s="564">
        <v>0</v>
      </c>
      <c r="V2251" s="564">
        <v>0</v>
      </c>
      <c r="W2251" s="564">
        <v>0</v>
      </c>
      <c r="X2251" s="564">
        <v>0</v>
      </c>
      <c r="Y2251" s="564">
        <v>0</v>
      </c>
      <c r="Z2251" s="564">
        <v>0</v>
      </c>
      <c r="AA2251" s="564">
        <v>0</v>
      </c>
      <c r="AB2251" s="564">
        <v>0</v>
      </c>
      <c r="AC2251" s="564">
        <v>0</v>
      </c>
      <c r="AD2251" s="564">
        <v>0</v>
      </c>
      <c r="AE2251" s="564">
        <v>0</v>
      </c>
      <c r="AF2251" s="564">
        <v>0</v>
      </c>
      <c r="AG2251" s="564">
        <v>0</v>
      </c>
      <c r="AH2251" s="564">
        <v>0</v>
      </c>
      <c r="AI2251" s="564">
        <v>0</v>
      </c>
      <c r="AJ2251" s="564">
        <v>0</v>
      </c>
      <c r="AK2251" s="564">
        <v>0</v>
      </c>
    </row>
    <row r="2252" spans="1:37">
      <c r="A2252">
        <v>2248</v>
      </c>
      <c r="B2252" s="564">
        <f t="shared" ca="1" si="216"/>
        <v>20</v>
      </c>
      <c r="C2252" s="564">
        <f t="shared" ca="1" si="211"/>
        <v>400</v>
      </c>
      <c r="D2252" s="564">
        <f t="shared" ca="1" si="214"/>
        <v>20</v>
      </c>
      <c r="E2252" s="564">
        <f t="shared" ca="1" si="212"/>
        <v>0</v>
      </c>
      <c r="F2252" s="564">
        <f t="shared" ca="1" si="215"/>
        <v>1</v>
      </c>
      <c r="G2252" s="564">
        <f t="shared" ca="1" si="213"/>
        <v>8.5011352217598883</v>
      </c>
      <c r="H2252" s="564">
        <v>1</v>
      </c>
      <c r="I2252" s="564">
        <v>1</v>
      </c>
      <c r="J2252" s="564">
        <v>1</v>
      </c>
      <c r="K2252" s="564">
        <v>1</v>
      </c>
      <c r="L2252" s="564">
        <v>1</v>
      </c>
      <c r="M2252" s="564">
        <v>1</v>
      </c>
      <c r="N2252" s="564">
        <v>1</v>
      </c>
      <c r="O2252" s="564">
        <v>1</v>
      </c>
      <c r="P2252" s="564">
        <v>1</v>
      </c>
      <c r="Q2252" s="564">
        <v>1</v>
      </c>
      <c r="R2252" s="564">
        <v>1</v>
      </c>
      <c r="S2252" s="564">
        <v>1</v>
      </c>
      <c r="T2252" s="564">
        <v>1</v>
      </c>
      <c r="U2252" s="564">
        <v>1</v>
      </c>
      <c r="V2252" s="564">
        <v>1</v>
      </c>
      <c r="W2252" s="564">
        <v>1</v>
      </c>
      <c r="X2252" s="564">
        <v>1</v>
      </c>
      <c r="Y2252" s="564">
        <v>1</v>
      </c>
      <c r="Z2252" s="564">
        <v>1</v>
      </c>
      <c r="AA2252" s="564">
        <v>1</v>
      </c>
      <c r="AB2252" s="564">
        <v>1</v>
      </c>
      <c r="AC2252" s="564">
        <v>1</v>
      </c>
      <c r="AD2252" s="564">
        <v>1</v>
      </c>
      <c r="AE2252" s="564">
        <v>1</v>
      </c>
      <c r="AF2252" s="564">
        <v>1</v>
      </c>
      <c r="AG2252" s="564">
        <v>1</v>
      </c>
      <c r="AH2252" s="564">
        <v>1</v>
      </c>
      <c r="AI2252" s="564">
        <v>1</v>
      </c>
      <c r="AJ2252" s="564">
        <v>1</v>
      </c>
      <c r="AK2252" s="564">
        <v>1</v>
      </c>
    </row>
    <row r="2253" spans="1:37">
      <c r="A2253">
        <v>2249</v>
      </c>
      <c r="B2253" s="564">
        <f t="shared" ca="1" si="216"/>
        <v>20</v>
      </c>
      <c r="C2253" s="564">
        <f t="shared" ca="1" si="211"/>
        <v>400</v>
      </c>
      <c r="D2253" s="564">
        <f t="shared" ca="1" si="214"/>
        <v>20</v>
      </c>
      <c r="E2253" s="564">
        <f t="shared" ca="1" si="212"/>
        <v>0</v>
      </c>
      <c r="F2253" s="564">
        <f t="shared" ca="1" si="215"/>
        <v>1</v>
      </c>
      <c r="G2253" s="564">
        <f t="shared" ca="1" si="213"/>
        <v>4.5007902022752955</v>
      </c>
      <c r="H2253" s="564">
        <v>1</v>
      </c>
      <c r="I2253" s="564">
        <v>1</v>
      </c>
      <c r="J2253" s="564">
        <v>1</v>
      </c>
      <c r="K2253" s="564">
        <v>1</v>
      </c>
      <c r="L2253" s="564">
        <v>1</v>
      </c>
      <c r="M2253" s="564">
        <v>1</v>
      </c>
      <c r="N2253" s="564">
        <v>1</v>
      </c>
      <c r="O2253" s="564">
        <v>1</v>
      </c>
      <c r="P2253" s="564">
        <v>1</v>
      </c>
      <c r="Q2253" s="564">
        <v>1</v>
      </c>
      <c r="R2253" s="564">
        <v>1</v>
      </c>
      <c r="S2253" s="564">
        <v>1</v>
      </c>
      <c r="T2253" s="564">
        <v>1</v>
      </c>
      <c r="U2253" s="564">
        <v>1</v>
      </c>
      <c r="V2253" s="564">
        <v>1</v>
      </c>
      <c r="W2253" s="564">
        <v>1</v>
      </c>
      <c r="X2253" s="564">
        <v>1</v>
      </c>
      <c r="Y2253" s="564">
        <v>1</v>
      </c>
      <c r="Z2253" s="564">
        <v>1</v>
      </c>
      <c r="AA2253" s="564">
        <v>1</v>
      </c>
      <c r="AB2253" s="564">
        <v>1</v>
      </c>
      <c r="AC2253" s="564">
        <v>1</v>
      </c>
      <c r="AD2253" s="564">
        <v>1</v>
      </c>
      <c r="AE2253" s="564">
        <v>1</v>
      </c>
      <c r="AF2253" s="564">
        <v>1</v>
      </c>
      <c r="AG2253" s="564">
        <v>1</v>
      </c>
      <c r="AH2253" s="564">
        <v>1</v>
      </c>
      <c r="AI2253" s="564">
        <v>1</v>
      </c>
      <c r="AJ2253" s="564">
        <v>1</v>
      </c>
      <c r="AK2253" s="564">
        <v>1</v>
      </c>
    </row>
    <row r="2254" spans="1:37">
      <c r="A2254">
        <v>2250</v>
      </c>
      <c r="B2254" s="564">
        <f t="shared" ca="1" si="216"/>
        <v>20</v>
      </c>
      <c r="C2254" s="564">
        <f t="shared" ca="1" si="211"/>
        <v>400</v>
      </c>
      <c r="D2254" s="564">
        <f t="shared" ca="1" si="214"/>
        <v>20</v>
      </c>
      <c r="E2254" s="564">
        <f t="shared" ca="1" si="212"/>
        <v>0</v>
      </c>
      <c r="F2254" s="564">
        <f t="shared" ca="1" si="215"/>
        <v>1</v>
      </c>
      <c r="G2254" s="564">
        <f t="shared" ca="1" si="213"/>
        <v>-4.9352507628328883</v>
      </c>
      <c r="H2254" s="564">
        <v>1</v>
      </c>
      <c r="I2254" s="564">
        <v>1</v>
      </c>
      <c r="J2254" s="564">
        <v>1</v>
      </c>
      <c r="K2254" s="564">
        <v>1</v>
      </c>
      <c r="L2254" s="564">
        <v>1</v>
      </c>
      <c r="M2254" s="564">
        <v>1</v>
      </c>
      <c r="N2254" s="564">
        <v>1</v>
      </c>
      <c r="O2254" s="564">
        <v>1</v>
      </c>
      <c r="P2254" s="564">
        <v>1</v>
      </c>
      <c r="Q2254" s="564">
        <v>1</v>
      </c>
      <c r="R2254" s="564">
        <v>1</v>
      </c>
      <c r="S2254" s="564">
        <v>1</v>
      </c>
      <c r="T2254" s="564">
        <v>1</v>
      </c>
      <c r="U2254" s="564">
        <v>1</v>
      </c>
      <c r="V2254" s="564">
        <v>1</v>
      </c>
      <c r="W2254" s="564">
        <v>1</v>
      </c>
      <c r="X2254" s="564">
        <v>1</v>
      </c>
      <c r="Y2254" s="564">
        <v>1</v>
      </c>
      <c r="Z2254" s="564">
        <v>1</v>
      </c>
      <c r="AA2254" s="564">
        <v>1</v>
      </c>
      <c r="AB2254" s="564">
        <v>1</v>
      </c>
      <c r="AC2254" s="564">
        <v>1</v>
      </c>
      <c r="AD2254" s="564">
        <v>1</v>
      </c>
      <c r="AE2254" s="564">
        <v>1</v>
      </c>
      <c r="AF2254" s="564">
        <v>1</v>
      </c>
      <c r="AG2254" s="564">
        <v>1</v>
      </c>
      <c r="AH2254" s="564">
        <v>1</v>
      </c>
      <c r="AI2254" s="564">
        <v>1</v>
      </c>
      <c r="AJ2254" s="564">
        <v>1</v>
      </c>
      <c r="AK2254" s="564">
        <v>1</v>
      </c>
    </row>
    <row r="2255" spans="1:37">
      <c r="A2255">
        <v>2251</v>
      </c>
      <c r="B2255" s="564">
        <f t="shared" ca="1" si="216"/>
        <v>20</v>
      </c>
      <c r="C2255" s="564">
        <f t="shared" ca="1" si="211"/>
        <v>400</v>
      </c>
      <c r="D2255" s="564">
        <f t="shared" ca="1" si="214"/>
        <v>20</v>
      </c>
      <c r="E2255" s="564">
        <f t="shared" ca="1" si="212"/>
        <v>0</v>
      </c>
      <c r="F2255" s="564">
        <f t="shared" ca="1" si="215"/>
        <v>1</v>
      </c>
      <c r="G2255" s="564">
        <f t="shared" ca="1" si="213"/>
        <v>-4.0910524722551607</v>
      </c>
      <c r="H2255" s="564">
        <v>1</v>
      </c>
      <c r="I2255" s="564">
        <v>1</v>
      </c>
      <c r="J2255" s="564">
        <v>1</v>
      </c>
      <c r="K2255" s="564">
        <v>1</v>
      </c>
      <c r="L2255" s="564">
        <v>1</v>
      </c>
      <c r="M2255" s="564">
        <v>1</v>
      </c>
      <c r="N2255" s="564">
        <v>1</v>
      </c>
      <c r="O2255" s="564">
        <v>1</v>
      </c>
      <c r="P2255" s="564">
        <v>1</v>
      </c>
      <c r="Q2255" s="564">
        <v>1</v>
      </c>
      <c r="R2255" s="564">
        <v>1</v>
      </c>
      <c r="S2255" s="564">
        <v>1</v>
      </c>
      <c r="T2255" s="564">
        <v>1</v>
      </c>
      <c r="U2255" s="564">
        <v>1</v>
      </c>
      <c r="V2255" s="564">
        <v>1</v>
      </c>
      <c r="W2255" s="564">
        <v>1</v>
      </c>
      <c r="X2255" s="564">
        <v>1</v>
      </c>
      <c r="Y2255" s="564">
        <v>1</v>
      </c>
      <c r="Z2255" s="564">
        <v>1</v>
      </c>
      <c r="AA2255" s="564">
        <v>1</v>
      </c>
      <c r="AB2255" s="564">
        <v>1</v>
      </c>
      <c r="AC2255" s="564">
        <v>1</v>
      </c>
      <c r="AD2255" s="564">
        <v>1</v>
      </c>
      <c r="AE2255" s="564">
        <v>1</v>
      </c>
      <c r="AF2255" s="564">
        <v>1</v>
      </c>
      <c r="AG2255" s="564">
        <v>1</v>
      </c>
      <c r="AH2255" s="564">
        <v>1</v>
      </c>
      <c r="AI2255" s="564">
        <v>1</v>
      </c>
      <c r="AJ2255" s="564">
        <v>1</v>
      </c>
      <c r="AK2255" s="564">
        <v>1</v>
      </c>
    </row>
    <row r="2256" spans="1:37">
      <c r="A2256">
        <v>2252</v>
      </c>
      <c r="B2256" s="564">
        <f t="shared" ca="1" si="216"/>
        <v>2</v>
      </c>
      <c r="C2256" s="564">
        <f t="shared" ca="1" si="211"/>
        <v>4</v>
      </c>
      <c r="D2256" s="564">
        <f t="shared" ca="1" si="214"/>
        <v>2</v>
      </c>
      <c r="E2256" s="564">
        <f t="shared" ca="1" si="212"/>
        <v>1.8</v>
      </c>
      <c r="F2256" s="564">
        <f t="shared" ca="1" si="215"/>
        <v>0.81052631578947365</v>
      </c>
      <c r="G2256" s="564">
        <f t="shared" ca="1" si="213"/>
        <v>2.7143610735235768</v>
      </c>
      <c r="H2256" s="564">
        <v>0</v>
      </c>
      <c r="I2256" s="564">
        <v>0</v>
      </c>
      <c r="J2256" s="564">
        <v>0</v>
      </c>
      <c r="K2256" s="564">
        <v>1</v>
      </c>
      <c r="L2256" s="564">
        <v>0</v>
      </c>
      <c r="M2256" s="564">
        <v>0</v>
      </c>
      <c r="N2256" s="564">
        <v>0</v>
      </c>
      <c r="O2256" s="564">
        <v>0</v>
      </c>
      <c r="P2256" s="564">
        <v>0</v>
      </c>
      <c r="Q2256" s="564">
        <v>0</v>
      </c>
      <c r="R2256" s="564">
        <v>0</v>
      </c>
      <c r="S2256" s="564">
        <v>0</v>
      </c>
      <c r="T2256" s="564">
        <v>0</v>
      </c>
      <c r="U2256" s="564">
        <v>0</v>
      </c>
      <c r="V2256" s="564">
        <v>0</v>
      </c>
      <c r="W2256" s="564">
        <v>0</v>
      </c>
      <c r="X2256" s="564">
        <v>1</v>
      </c>
      <c r="Y2256" s="564">
        <v>0</v>
      </c>
      <c r="Z2256" s="564">
        <v>0</v>
      </c>
      <c r="AA2256" s="564">
        <v>0</v>
      </c>
      <c r="AB2256" s="564">
        <v>0</v>
      </c>
      <c r="AC2256" s="564">
        <v>1</v>
      </c>
      <c r="AD2256" s="564">
        <v>0</v>
      </c>
      <c r="AE2256" s="564">
        <v>0</v>
      </c>
      <c r="AF2256" s="564">
        <v>0</v>
      </c>
      <c r="AG2256" s="564">
        <v>0</v>
      </c>
      <c r="AH2256" s="564">
        <v>0</v>
      </c>
      <c r="AI2256" s="564">
        <v>0</v>
      </c>
      <c r="AJ2256" s="564">
        <v>0</v>
      </c>
      <c r="AK2256" s="564">
        <v>0</v>
      </c>
    </row>
    <row r="2257" spans="1:37">
      <c r="A2257">
        <v>2253</v>
      </c>
      <c r="B2257" s="564">
        <f t="shared" ca="1" si="216"/>
        <v>20</v>
      </c>
      <c r="C2257" s="564">
        <f t="shared" ca="1" si="211"/>
        <v>400</v>
      </c>
      <c r="D2257" s="564">
        <f t="shared" ca="1" si="214"/>
        <v>20</v>
      </c>
      <c r="E2257" s="564">
        <f t="shared" ca="1" si="212"/>
        <v>0</v>
      </c>
      <c r="F2257" s="564">
        <f t="shared" ca="1" si="215"/>
        <v>1</v>
      </c>
      <c r="G2257" s="564">
        <f t="shared" ca="1" si="213"/>
        <v>-0.95619975595968976</v>
      </c>
      <c r="H2257" s="564">
        <v>1</v>
      </c>
      <c r="I2257" s="564">
        <v>1</v>
      </c>
      <c r="J2257" s="564">
        <v>1</v>
      </c>
      <c r="K2257" s="564">
        <v>1</v>
      </c>
      <c r="L2257" s="564">
        <v>1</v>
      </c>
      <c r="M2257" s="564">
        <v>1</v>
      </c>
      <c r="N2257" s="564">
        <v>1</v>
      </c>
      <c r="O2257" s="564">
        <v>1</v>
      </c>
      <c r="P2257" s="564">
        <v>1</v>
      </c>
      <c r="Q2257" s="564">
        <v>1</v>
      </c>
      <c r="R2257" s="564">
        <v>1</v>
      </c>
      <c r="S2257" s="564">
        <v>1</v>
      </c>
      <c r="T2257" s="564">
        <v>1</v>
      </c>
      <c r="U2257" s="564">
        <v>1</v>
      </c>
      <c r="V2257" s="564">
        <v>1</v>
      </c>
      <c r="W2257" s="564">
        <v>1</v>
      </c>
      <c r="X2257" s="564">
        <v>1</v>
      </c>
      <c r="Y2257" s="564">
        <v>1</v>
      </c>
      <c r="Z2257" s="564">
        <v>1</v>
      </c>
      <c r="AA2257" s="564">
        <v>1</v>
      </c>
      <c r="AB2257" s="564">
        <v>1</v>
      </c>
      <c r="AC2257" s="564">
        <v>1</v>
      </c>
      <c r="AD2257" s="564">
        <v>1</v>
      </c>
      <c r="AE2257" s="564">
        <v>1</v>
      </c>
      <c r="AF2257" s="564">
        <v>1</v>
      </c>
      <c r="AG2257" s="564">
        <v>1</v>
      </c>
      <c r="AH2257" s="564">
        <v>1</v>
      </c>
      <c r="AI2257" s="564">
        <v>1</v>
      </c>
      <c r="AJ2257" s="564">
        <v>1</v>
      </c>
      <c r="AK2257" s="564">
        <v>1</v>
      </c>
    </row>
    <row r="2258" spans="1:37">
      <c r="A2258">
        <v>2254</v>
      </c>
      <c r="B2258" s="564">
        <f t="shared" ca="1" si="216"/>
        <v>0</v>
      </c>
      <c r="C2258" s="564">
        <f t="shared" ca="1" si="211"/>
        <v>0</v>
      </c>
      <c r="D2258" s="564">
        <f t="shared" ca="1" si="214"/>
        <v>0</v>
      </c>
      <c r="E2258" s="564">
        <f t="shared" ca="1" si="212"/>
        <v>0</v>
      </c>
      <c r="F2258" s="564">
        <f t="shared" ca="1" si="215"/>
        <v>1</v>
      </c>
      <c r="G2258" s="564">
        <f t="shared" ca="1" si="213"/>
        <v>-0.62478686664353389</v>
      </c>
      <c r="H2258" s="564">
        <v>0</v>
      </c>
      <c r="I2258" s="564">
        <v>0</v>
      </c>
      <c r="J2258" s="564">
        <v>0</v>
      </c>
      <c r="K2258" s="564">
        <v>0</v>
      </c>
      <c r="L2258" s="564">
        <v>0</v>
      </c>
      <c r="M2258" s="564">
        <v>0</v>
      </c>
      <c r="N2258" s="564">
        <v>0</v>
      </c>
      <c r="O2258" s="564">
        <v>0</v>
      </c>
      <c r="P2258" s="564">
        <v>0</v>
      </c>
      <c r="Q2258" s="564">
        <v>0</v>
      </c>
      <c r="R2258" s="564">
        <v>0</v>
      </c>
      <c r="S2258" s="564">
        <v>0</v>
      </c>
      <c r="T2258" s="564">
        <v>0</v>
      </c>
      <c r="U2258" s="564">
        <v>0</v>
      </c>
      <c r="V2258" s="564">
        <v>0</v>
      </c>
      <c r="W2258" s="564">
        <v>0</v>
      </c>
      <c r="X2258" s="564">
        <v>0</v>
      </c>
      <c r="Y2258" s="564">
        <v>0</v>
      </c>
      <c r="Z2258" s="564">
        <v>0</v>
      </c>
      <c r="AA2258" s="564">
        <v>0</v>
      </c>
      <c r="AB2258" s="564">
        <v>0</v>
      </c>
      <c r="AC2258" s="564">
        <v>0</v>
      </c>
      <c r="AD2258" s="564">
        <v>0</v>
      </c>
      <c r="AE2258" s="564">
        <v>0</v>
      </c>
      <c r="AF2258" s="564">
        <v>0</v>
      </c>
      <c r="AG2258" s="564">
        <v>0</v>
      </c>
      <c r="AH2258" s="564">
        <v>0</v>
      </c>
      <c r="AI2258" s="564">
        <v>0</v>
      </c>
      <c r="AJ2258" s="564">
        <v>0</v>
      </c>
      <c r="AK2258" s="564">
        <v>0</v>
      </c>
    </row>
    <row r="2259" spans="1:37">
      <c r="A2259">
        <v>2255</v>
      </c>
      <c r="B2259" s="564">
        <f t="shared" ca="1" si="216"/>
        <v>9</v>
      </c>
      <c r="C2259" s="564">
        <f t="shared" ca="1" si="211"/>
        <v>81</v>
      </c>
      <c r="D2259" s="564">
        <f t="shared" ca="1" si="214"/>
        <v>9</v>
      </c>
      <c r="E2259" s="564">
        <f t="shared" ca="1" si="212"/>
        <v>4.95</v>
      </c>
      <c r="F2259" s="564">
        <f t="shared" ca="1" si="215"/>
        <v>0.47894736842105268</v>
      </c>
      <c r="G2259" s="564">
        <f t="shared" ca="1" si="213"/>
        <v>-5.8066760645574398</v>
      </c>
      <c r="H2259" s="564">
        <v>0</v>
      </c>
      <c r="I2259" s="564">
        <v>0</v>
      </c>
      <c r="J2259" s="564">
        <v>0</v>
      </c>
      <c r="K2259" s="564">
        <v>0</v>
      </c>
      <c r="L2259" s="564">
        <v>0</v>
      </c>
      <c r="M2259" s="564">
        <v>0</v>
      </c>
      <c r="N2259" s="564">
        <v>1</v>
      </c>
      <c r="O2259" s="564">
        <v>1</v>
      </c>
      <c r="P2259" s="564">
        <v>0</v>
      </c>
      <c r="Q2259" s="564">
        <v>0</v>
      </c>
      <c r="R2259" s="564">
        <v>1</v>
      </c>
      <c r="S2259" s="564">
        <v>1</v>
      </c>
      <c r="T2259" s="564">
        <v>1</v>
      </c>
      <c r="U2259" s="564">
        <v>1</v>
      </c>
      <c r="V2259" s="564">
        <v>0</v>
      </c>
      <c r="W2259" s="564">
        <v>0</v>
      </c>
      <c r="X2259" s="564">
        <v>1</v>
      </c>
      <c r="Y2259" s="564">
        <v>1</v>
      </c>
      <c r="Z2259" s="564">
        <v>1</v>
      </c>
      <c r="AA2259" s="564">
        <v>0</v>
      </c>
      <c r="AB2259" s="564">
        <v>1</v>
      </c>
      <c r="AC2259" s="564">
        <v>1</v>
      </c>
      <c r="AD2259" s="564">
        <v>1</v>
      </c>
      <c r="AE2259" s="564">
        <v>1</v>
      </c>
      <c r="AF2259" s="564">
        <v>0</v>
      </c>
      <c r="AG2259" s="564">
        <v>1</v>
      </c>
      <c r="AH2259" s="564">
        <v>1</v>
      </c>
      <c r="AI2259" s="564">
        <v>1</v>
      </c>
      <c r="AJ2259" s="564">
        <v>0</v>
      </c>
      <c r="AK2259" s="564">
        <v>1</v>
      </c>
    </row>
    <row r="2260" spans="1:37">
      <c r="A2260">
        <v>2256</v>
      </c>
      <c r="B2260" s="564">
        <f t="shared" ca="1" si="216"/>
        <v>7</v>
      </c>
      <c r="C2260" s="564">
        <f t="shared" ca="1" si="211"/>
        <v>49</v>
      </c>
      <c r="D2260" s="564">
        <f t="shared" ca="1" si="214"/>
        <v>7</v>
      </c>
      <c r="E2260" s="564">
        <f t="shared" ca="1" si="212"/>
        <v>4.55</v>
      </c>
      <c r="F2260" s="564">
        <f t="shared" ca="1" si="215"/>
        <v>0.52105263157894743</v>
      </c>
      <c r="G2260" s="564">
        <f t="shared" ca="1" si="213"/>
        <v>7.0690683138058361</v>
      </c>
      <c r="H2260" s="564">
        <v>1</v>
      </c>
      <c r="I2260" s="564">
        <v>1</v>
      </c>
      <c r="J2260" s="564">
        <v>1</v>
      </c>
      <c r="K2260" s="564">
        <v>1</v>
      </c>
      <c r="L2260" s="564">
        <v>0</v>
      </c>
      <c r="M2260" s="564">
        <v>1</v>
      </c>
      <c r="N2260" s="564">
        <v>0</v>
      </c>
      <c r="O2260" s="564">
        <v>0</v>
      </c>
      <c r="P2260" s="564">
        <v>0</v>
      </c>
      <c r="Q2260" s="564">
        <v>0</v>
      </c>
      <c r="R2260" s="564">
        <v>0</v>
      </c>
      <c r="S2260" s="564">
        <v>0</v>
      </c>
      <c r="T2260" s="564">
        <v>0</v>
      </c>
      <c r="U2260" s="564">
        <v>0</v>
      </c>
      <c r="V2260" s="564">
        <v>0</v>
      </c>
      <c r="W2260" s="564">
        <v>0</v>
      </c>
      <c r="X2260" s="564">
        <v>1</v>
      </c>
      <c r="Y2260" s="564">
        <v>1</v>
      </c>
      <c r="Z2260" s="564">
        <v>0</v>
      </c>
      <c r="AA2260" s="564">
        <v>0</v>
      </c>
      <c r="AB2260" s="564">
        <v>0</v>
      </c>
      <c r="AC2260" s="564">
        <v>1</v>
      </c>
      <c r="AD2260" s="564">
        <v>0</v>
      </c>
      <c r="AE2260" s="564">
        <v>0</v>
      </c>
      <c r="AF2260" s="564">
        <v>1</v>
      </c>
      <c r="AG2260" s="564">
        <v>0</v>
      </c>
      <c r="AH2260" s="564">
        <v>0</v>
      </c>
      <c r="AI2260" s="564">
        <v>1</v>
      </c>
      <c r="AJ2260" s="564">
        <v>0</v>
      </c>
      <c r="AK2260" s="564">
        <v>0</v>
      </c>
    </row>
    <row r="2261" spans="1:37">
      <c r="A2261">
        <v>2257</v>
      </c>
      <c r="B2261" s="564">
        <f t="shared" ca="1" si="216"/>
        <v>0</v>
      </c>
      <c r="C2261" s="564">
        <f t="shared" ca="1" si="211"/>
        <v>0</v>
      </c>
      <c r="D2261" s="564">
        <f t="shared" ca="1" si="214"/>
        <v>0</v>
      </c>
      <c r="E2261" s="564">
        <f t="shared" ca="1" si="212"/>
        <v>0</v>
      </c>
      <c r="F2261" s="564">
        <f t="shared" ca="1" si="215"/>
        <v>1</v>
      </c>
      <c r="G2261" s="564">
        <f t="shared" ca="1" si="213"/>
        <v>2.7267434885416879</v>
      </c>
      <c r="H2261" s="564">
        <v>0</v>
      </c>
      <c r="I2261" s="564">
        <v>0</v>
      </c>
      <c r="J2261" s="564">
        <v>0</v>
      </c>
      <c r="K2261" s="564">
        <v>0</v>
      </c>
      <c r="L2261" s="564">
        <v>0</v>
      </c>
      <c r="M2261" s="564">
        <v>0</v>
      </c>
      <c r="N2261" s="564">
        <v>0</v>
      </c>
      <c r="O2261" s="564">
        <v>0</v>
      </c>
      <c r="P2261" s="564">
        <v>0</v>
      </c>
      <c r="Q2261" s="564">
        <v>0</v>
      </c>
      <c r="R2261" s="564">
        <v>0</v>
      </c>
      <c r="S2261" s="564">
        <v>0</v>
      </c>
      <c r="T2261" s="564">
        <v>0</v>
      </c>
      <c r="U2261" s="564">
        <v>0</v>
      </c>
      <c r="V2261" s="564">
        <v>0</v>
      </c>
      <c r="W2261" s="564">
        <v>0</v>
      </c>
      <c r="X2261" s="564">
        <v>0</v>
      </c>
      <c r="Y2261" s="564">
        <v>0</v>
      </c>
      <c r="Z2261" s="564">
        <v>0</v>
      </c>
      <c r="AA2261" s="564">
        <v>0</v>
      </c>
      <c r="AB2261" s="564">
        <v>0</v>
      </c>
      <c r="AC2261" s="564">
        <v>0</v>
      </c>
      <c r="AD2261" s="564">
        <v>0</v>
      </c>
      <c r="AE2261" s="564">
        <v>0</v>
      </c>
      <c r="AF2261" s="564">
        <v>0</v>
      </c>
      <c r="AG2261" s="564">
        <v>0</v>
      </c>
      <c r="AH2261" s="564">
        <v>0</v>
      </c>
      <c r="AI2261" s="564">
        <v>0</v>
      </c>
      <c r="AJ2261" s="564">
        <v>0</v>
      </c>
      <c r="AK2261" s="564">
        <v>0</v>
      </c>
    </row>
    <row r="2262" spans="1:37">
      <c r="A2262">
        <v>2258</v>
      </c>
      <c r="B2262" s="564">
        <f t="shared" ca="1" si="216"/>
        <v>20</v>
      </c>
      <c r="C2262" s="564">
        <f t="shared" ca="1" si="211"/>
        <v>400</v>
      </c>
      <c r="D2262" s="564">
        <f t="shared" ca="1" si="214"/>
        <v>20</v>
      </c>
      <c r="E2262" s="564">
        <f t="shared" ca="1" si="212"/>
        <v>0</v>
      </c>
      <c r="F2262" s="564">
        <f t="shared" ca="1" si="215"/>
        <v>1</v>
      </c>
      <c r="G2262" s="564">
        <f t="shared" ca="1" si="213"/>
        <v>4.5163406219492792</v>
      </c>
      <c r="H2262" s="564">
        <v>1</v>
      </c>
      <c r="I2262" s="564">
        <v>1</v>
      </c>
      <c r="J2262" s="564">
        <v>1</v>
      </c>
      <c r="K2262" s="564">
        <v>1</v>
      </c>
      <c r="L2262" s="564">
        <v>1</v>
      </c>
      <c r="M2262" s="564">
        <v>1</v>
      </c>
      <c r="N2262" s="564">
        <v>1</v>
      </c>
      <c r="O2262" s="564">
        <v>1</v>
      </c>
      <c r="P2262" s="564">
        <v>1</v>
      </c>
      <c r="Q2262" s="564">
        <v>1</v>
      </c>
      <c r="R2262" s="564">
        <v>1</v>
      </c>
      <c r="S2262" s="564">
        <v>1</v>
      </c>
      <c r="T2262" s="564">
        <v>1</v>
      </c>
      <c r="U2262" s="564">
        <v>1</v>
      </c>
      <c r="V2262" s="564">
        <v>1</v>
      </c>
      <c r="W2262" s="564">
        <v>1</v>
      </c>
      <c r="X2262" s="564">
        <v>1</v>
      </c>
      <c r="Y2262" s="564">
        <v>1</v>
      </c>
      <c r="Z2262" s="564">
        <v>1</v>
      </c>
      <c r="AA2262" s="564">
        <v>1</v>
      </c>
      <c r="AB2262" s="564">
        <v>1</v>
      </c>
      <c r="AC2262" s="564">
        <v>1</v>
      </c>
      <c r="AD2262" s="564">
        <v>1</v>
      </c>
      <c r="AE2262" s="564">
        <v>1</v>
      </c>
      <c r="AF2262" s="564">
        <v>1</v>
      </c>
      <c r="AG2262" s="564">
        <v>1</v>
      </c>
      <c r="AH2262" s="564">
        <v>1</v>
      </c>
      <c r="AI2262" s="564">
        <v>1</v>
      </c>
      <c r="AJ2262" s="564">
        <v>1</v>
      </c>
      <c r="AK2262" s="564">
        <v>1</v>
      </c>
    </row>
    <row r="2263" spans="1:37">
      <c r="A2263">
        <v>2259</v>
      </c>
      <c r="B2263" s="564">
        <f t="shared" ca="1" si="216"/>
        <v>20</v>
      </c>
      <c r="C2263" s="564">
        <f t="shared" ca="1" si="211"/>
        <v>400</v>
      </c>
      <c r="D2263" s="564">
        <f t="shared" ca="1" si="214"/>
        <v>20</v>
      </c>
      <c r="E2263" s="564">
        <f t="shared" ca="1" si="212"/>
        <v>0</v>
      </c>
      <c r="F2263" s="564">
        <f t="shared" ca="1" si="215"/>
        <v>1</v>
      </c>
      <c r="G2263" s="564">
        <f t="shared" ca="1" si="213"/>
        <v>0.54046046544270232</v>
      </c>
      <c r="H2263" s="564">
        <v>1</v>
      </c>
      <c r="I2263" s="564">
        <v>1</v>
      </c>
      <c r="J2263" s="564">
        <v>1</v>
      </c>
      <c r="K2263" s="564">
        <v>1</v>
      </c>
      <c r="L2263" s="564">
        <v>1</v>
      </c>
      <c r="M2263" s="564">
        <v>1</v>
      </c>
      <c r="N2263" s="564">
        <v>1</v>
      </c>
      <c r="O2263" s="564">
        <v>1</v>
      </c>
      <c r="P2263" s="564">
        <v>1</v>
      </c>
      <c r="Q2263" s="564">
        <v>1</v>
      </c>
      <c r="R2263" s="564">
        <v>1</v>
      </c>
      <c r="S2263" s="564">
        <v>1</v>
      </c>
      <c r="T2263" s="564">
        <v>1</v>
      </c>
      <c r="U2263" s="564">
        <v>1</v>
      </c>
      <c r="V2263" s="564">
        <v>1</v>
      </c>
      <c r="W2263" s="564">
        <v>1</v>
      </c>
      <c r="X2263" s="564">
        <v>1</v>
      </c>
      <c r="Y2263" s="564">
        <v>1</v>
      </c>
      <c r="Z2263" s="564">
        <v>1</v>
      </c>
      <c r="AA2263" s="564">
        <v>1</v>
      </c>
      <c r="AB2263" s="564">
        <v>1</v>
      </c>
      <c r="AC2263" s="564">
        <v>1</v>
      </c>
      <c r="AD2263" s="564">
        <v>1</v>
      </c>
      <c r="AE2263" s="564">
        <v>1</v>
      </c>
      <c r="AF2263" s="564">
        <v>1</v>
      </c>
      <c r="AG2263" s="564">
        <v>1</v>
      </c>
      <c r="AH2263" s="564">
        <v>1</v>
      </c>
      <c r="AI2263" s="564">
        <v>1</v>
      </c>
      <c r="AJ2263" s="564">
        <v>1</v>
      </c>
      <c r="AK2263" s="564">
        <v>1</v>
      </c>
    </row>
    <row r="2264" spans="1:37">
      <c r="A2264">
        <v>2260</v>
      </c>
      <c r="B2264" s="564">
        <f t="shared" ca="1" si="216"/>
        <v>0</v>
      </c>
      <c r="C2264" s="564">
        <f t="shared" ca="1" si="211"/>
        <v>0</v>
      </c>
      <c r="D2264" s="564">
        <f t="shared" ca="1" si="214"/>
        <v>0</v>
      </c>
      <c r="E2264" s="564">
        <f t="shared" ca="1" si="212"/>
        <v>0</v>
      </c>
      <c r="F2264" s="564">
        <f t="shared" ca="1" si="215"/>
        <v>1</v>
      </c>
      <c r="G2264" s="564">
        <f t="shared" ca="1" si="213"/>
        <v>2.8533963084269063</v>
      </c>
      <c r="H2264" s="564">
        <v>0</v>
      </c>
      <c r="I2264" s="564">
        <v>0</v>
      </c>
      <c r="J2264" s="564">
        <v>0</v>
      </c>
      <c r="K2264" s="564">
        <v>0</v>
      </c>
      <c r="L2264" s="564">
        <v>0</v>
      </c>
      <c r="M2264" s="564">
        <v>0</v>
      </c>
      <c r="N2264" s="564">
        <v>0</v>
      </c>
      <c r="O2264" s="564">
        <v>0</v>
      </c>
      <c r="P2264" s="564">
        <v>0</v>
      </c>
      <c r="Q2264" s="564">
        <v>0</v>
      </c>
      <c r="R2264" s="564">
        <v>0</v>
      </c>
      <c r="S2264" s="564">
        <v>0</v>
      </c>
      <c r="T2264" s="564">
        <v>0</v>
      </c>
      <c r="U2264" s="564">
        <v>0</v>
      </c>
      <c r="V2264" s="564">
        <v>0</v>
      </c>
      <c r="W2264" s="564">
        <v>0</v>
      </c>
      <c r="X2264" s="564">
        <v>0</v>
      </c>
      <c r="Y2264" s="564">
        <v>0</v>
      </c>
      <c r="Z2264" s="564">
        <v>0</v>
      </c>
      <c r="AA2264" s="564">
        <v>0</v>
      </c>
      <c r="AB2264" s="564">
        <v>0</v>
      </c>
      <c r="AC2264" s="564">
        <v>0</v>
      </c>
      <c r="AD2264" s="564">
        <v>0</v>
      </c>
      <c r="AE2264" s="564">
        <v>0</v>
      </c>
      <c r="AF2264" s="564">
        <v>0</v>
      </c>
      <c r="AG2264" s="564">
        <v>0</v>
      </c>
      <c r="AH2264" s="564">
        <v>0</v>
      </c>
      <c r="AI2264" s="564">
        <v>0</v>
      </c>
      <c r="AJ2264" s="564">
        <v>0</v>
      </c>
      <c r="AK2264" s="564">
        <v>0</v>
      </c>
    </row>
    <row r="2265" spans="1:37">
      <c r="A2265">
        <v>2261</v>
      </c>
      <c r="B2265" s="564">
        <f t="shared" ca="1" si="216"/>
        <v>20</v>
      </c>
      <c r="C2265" s="564">
        <f t="shared" ca="1" si="211"/>
        <v>400</v>
      </c>
      <c r="D2265" s="564">
        <f t="shared" ca="1" si="214"/>
        <v>20</v>
      </c>
      <c r="E2265" s="564">
        <f t="shared" ca="1" si="212"/>
        <v>0</v>
      </c>
      <c r="F2265" s="564">
        <f t="shared" ca="1" si="215"/>
        <v>1</v>
      </c>
      <c r="G2265" s="564">
        <f t="shared" ca="1" si="213"/>
        <v>-1.0091141218682496</v>
      </c>
      <c r="H2265" s="564">
        <v>1</v>
      </c>
      <c r="I2265" s="564">
        <v>1</v>
      </c>
      <c r="J2265" s="564">
        <v>1</v>
      </c>
      <c r="K2265" s="564">
        <v>1</v>
      </c>
      <c r="L2265" s="564">
        <v>1</v>
      </c>
      <c r="M2265" s="564">
        <v>1</v>
      </c>
      <c r="N2265" s="564">
        <v>1</v>
      </c>
      <c r="O2265" s="564">
        <v>1</v>
      </c>
      <c r="P2265" s="564">
        <v>1</v>
      </c>
      <c r="Q2265" s="564">
        <v>1</v>
      </c>
      <c r="R2265" s="564">
        <v>1</v>
      </c>
      <c r="S2265" s="564">
        <v>1</v>
      </c>
      <c r="T2265" s="564">
        <v>1</v>
      </c>
      <c r="U2265" s="564">
        <v>1</v>
      </c>
      <c r="V2265" s="564">
        <v>1</v>
      </c>
      <c r="W2265" s="564">
        <v>1</v>
      </c>
      <c r="X2265" s="564">
        <v>1</v>
      </c>
      <c r="Y2265" s="564">
        <v>1</v>
      </c>
      <c r="Z2265" s="564">
        <v>1</v>
      </c>
      <c r="AA2265" s="564">
        <v>1</v>
      </c>
      <c r="AB2265" s="564">
        <v>1</v>
      </c>
      <c r="AC2265" s="564">
        <v>1</v>
      </c>
      <c r="AD2265" s="564">
        <v>1</v>
      </c>
      <c r="AE2265" s="564">
        <v>1</v>
      </c>
      <c r="AF2265" s="564">
        <v>1</v>
      </c>
      <c r="AG2265" s="564">
        <v>1</v>
      </c>
      <c r="AH2265" s="564">
        <v>1</v>
      </c>
      <c r="AI2265" s="564">
        <v>1</v>
      </c>
      <c r="AJ2265" s="564">
        <v>1</v>
      </c>
      <c r="AK2265" s="564">
        <v>1</v>
      </c>
    </row>
    <row r="2266" spans="1:37">
      <c r="A2266">
        <v>2262</v>
      </c>
      <c r="B2266" s="564">
        <f t="shared" ca="1" si="216"/>
        <v>0</v>
      </c>
      <c r="C2266" s="564">
        <f t="shared" ca="1" si="211"/>
        <v>0</v>
      </c>
      <c r="D2266" s="564">
        <f t="shared" ca="1" si="214"/>
        <v>0</v>
      </c>
      <c r="E2266" s="564">
        <f t="shared" ca="1" si="212"/>
        <v>0</v>
      </c>
      <c r="F2266" s="564">
        <f t="shared" ca="1" si="215"/>
        <v>1</v>
      </c>
      <c r="G2266" s="564">
        <f t="shared" ca="1" si="213"/>
        <v>-0.63136269594561334</v>
      </c>
      <c r="H2266" s="564">
        <v>0</v>
      </c>
      <c r="I2266" s="564">
        <v>0</v>
      </c>
      <c r="J2266" s="564">
        <v>0</v>
      </c>
      <c r="K2266" s="564">
        <v>0</v>
      </c>
      <c r="L2266" s="564">
        <v>0</v>
      </c>
      <c r="M2266" s="564">
        <v>0</v>
      </c>
      <c r="N2266" s="564">
        <v>0</v>
      </c>
      <c r="O2266" s="564">
        <v>0</v>
      </c>
      <c r="P2266" s="564">
        <v>0</v>
      </c>
      <c r="Q2266" s="564">
        <v>0</v>
      </c>
      <c r="R2266" s="564">
        <v>0</v>
      </c>
      <c r="S2266" s="564">
        <v>0</v>
      </c>
      <c r="T2266" s="564">
        <v>0</v>
      </c>
      <c r="U2266" s="564">
        <v>0</v>
      </c>
      <c r="V2266" s="564">
        <v>0</v>
      </c>
      <c r="W2266" s="564">
        <v>0</v>
      </c>
      <c r="X2266" s="564">
        <v>0</v>
      </c>
      <c r="Y2266" s="564">
        <v>0</v>
      </c>
      <c r="Z2266" s="564">
        <v>0</v>
      </c>
      <c r="AA2266" s="564">
        <v>0</v>
      </c>
      <c r="AB2266" s="564">
        <v>0</v>
      </c>
      <c r="AC2266" s="564">
        <v>0</v>
      </c>
      <c r="AD2266" s="564">
        <v>0</v>
      </c>
      <c r="AE2266" s="564">
        <v>0</v>
      </c>
      <c r="AF2266" s="564">
        <v>0</v>
      </c>
      <c r="AG2266" s="564">
        <v>0</v>
      </c>
      <c r="AH2266" s="564">
        <v>0</v>
      </c>
      <c r="AI2266" s="564">
        <v>0</v>
      </c>
      <c r="AJ2266" s="564">
        <v>0</v>
      </c>
      <c r="AK2266" s="564">
        <v>0</v>
      </c>
    </row>
    <row r="2267" spans="1:37">
      <c r="A2267">
        <v>2263</v>
      </c>
      <c r="B2267" s="564">
        <f t="shared" ca="1" si="216"/>
        <v>10</v>
      </c>
      <c r="C2267" s="564">
        <f t="shared" ca="1" si="211"/>
        <v>100</v>
      </c>
      <c r="D2267" s="564">
        <f t="shared" ca="1" si="214"/>
        <v>10</v>
      </c>
      <c r="E2267" s="564">
        <f t="shared" ca="1" si="212"/>
        <v>5</v>
      </c>
      <c r="F2267" s="564">
        <f t="shared" ca="1" si="215"/>
        <v>0.47368421052631582</v>
      </c>
      <c r="G2267" s="564">
        <f t="shared" ca="1" si="213"/>
        <v>-5.1514281651895182</v>
      </c>
      <c r="H2267" s="564">
        <v>1</v>
      </c>
      <c r="I2267" s="564">
        <v>0</v>
      </c>
      <c r="J2267" s="564">
        <v>0</v>
      </c>
      <c r="K2267" s="564">
        <v>1</v>
      </c>
      <c r="L2267" s="564">
        <v>1</v>
      </c>
      <c r="M2267" s="564">
        <v>1</v>
      </c>
      <c r="N2267" s="564">
        <v>0</v>
      </c>
      <c r="O2267" s="564">
        <v>1</v>
      </c>
      <c r="P2267" s="564">
        <v>1</v>
      </c>
      <c r="Q2267" s="564">
        <v>0</v>
      </c>
      <c r="R2267" s="564">
        <v>1</v>
      </c>
      <c r="S2267" s="564">
        <v>1</v>
      </c>
      <c r="T2267" s="564">
        <v>0</v>
      </c>
      <c r="U2267" s="564">
        <v>1</v>
      </c>
      <c r="V2267" s="564">
        <v>1</v>
      </c>
      <c r="W2267" s="564">
        <v>0</v>
      </c>
      <c r="X2267" s="564">
        <v>0</v>
      </c>
      <c r="Y2267" s="564">
        <v>0</v>
      </c>
      <c r="Z2267" s="564">
        <v>0</v>
      </c>
      <c r="AA2267" s="564">
        <v>0</v>
      </c>
      <c r="AB2267" s="564">
        <v>1</v>
      </c>
      <c r="AC2267" s="564">
        <v>1</v>
      </c>
      <c r="AD2267" s="564">
        <v>0</v>
      </c>
      <c r="AE2267" s="564">
        <v>0</v>
      </c>
      <c r="AF2267" s="564">
        <v>1</v>
      </c>
      <c r="AG2267" s="564">
        <v>1</v>
      </c>
      <c r="AH2267" s="564">
        <v>0</v>
      </c>
      <c r="AI2267" s="564">
        <v>1</v>
      </c>
      <c r="AJ2267" s="564">
        <v>0</v>
      </c>
      <c r="AK2267" s="564">
        <v>1</v>
      </c>
    </row>
    <row r="2268" spans="1:37">
      <c r="A2268">
        <v>2264</v>
      </c>
      <c r="B2268" s="564">
        <f t="shared" ca="1" si="216"/>
        <v>0</v>
      </c>
      <c r="C2268" s="564">
        <f t="shared" ca="1" si="211"/>
        <v>0</v>
      </c>
      <c r="D2268" s="564">
        <f t="shared" ca="1" si="214"/>
        <v>0</v>
      </c>
      <c r="E2268" s="564">
        <f t="shared" ca="1" si="212"/>
        <v>0</v>
      </c>
      <c r="F2268" s="564">
        <f t="shared" ca="1" si="215"/>
        <v>1</v>
      </c>
      <c r="G2268" s="564">
        <f t="shared" ca="1" si="213"/>
        <v>4.6879443142241373</v>
      </c>
      <c r="H2268" s="564">
        <v>0</v>
      </c>
      <c r="I2268" s="564">
        <v>0</v>
      </c>
      <c r="J2268" s="564">
        <v>0</v>
      </c>
      <c r="K2268" s="564">
        <v>0</v>
      </c>
      <c r="L2268" s="564">
        <v>0</v>
      </c>
      <c r="M2268" s="564">
        <v>0</v>
      </c>
      <c r="N2268" s="564">
        <v>0</v>
      </c>
      <c r="O2268" s="564">
        <v>0</v>
      </c>
      <c r="P2268" s="564">
        <v>0</v>
      </c>
      <c r="Q2268" s="564">
        <v>0</v>
      </c>
      <c r="R2268" s="564">
        <v>0</v>
      </c>
      <c r="S2268" s="564">
        <v>0</v>
      </c>
      <c r="T2268" s="564">
        <v>0</v>
      </c>
      <c r="U2268" s="564">
        <v>0</v>
      </c>
      <c r="V2268" s="564">
        <v>0</v>
      </c>
      <c r="W2268" s="564">
        <v>0</v>
      </c>
      <c r="X2268" s="564">
        <v>0</v>
      </c>
      <c r="Y2268" s="564">
        <v>0</v>
      </c>
      <c r="Z2268" s="564">
        <v>0</v>
      </c>
      <c r="AA2268" s="564">
        <v>0</v>
      </c>
      <c r="AB2268" s="564">
        <v>0</v>
      </c>
      <c r="AC2268" s="564">
        <v>0</v>
      </c>
      <c r="AD2268" s="564">
        <v>0</v>
      </c>
      <c r="AE2268" s="564">
        <v>0</v>
      </c>
      <c r="AF2268" s="564">
        <v>0</v>
      </c>
      <c r="AG2268" s="564">
        <v>0</v>
      </c>
      <c r="AH2268" s="564">
        <v>0</v>
      </c>
      <c r="AI2268" s="564">
        <v>0</v>
      </c>
      <c r="AJ2268" s="564">
        <v>0</v>
      </c>
      <c r="AK2268" s="564">
        <v>0</v>
      </c>
    </row>
    <row r="2269" spans="1:37">
      <c r="A2269">
        <v>2265</v>
      </c>
      <c r="B2269" s="564">
        <f t="shared" ca="1" si="216"/>
        <v>20</v>
      </c>
      <c r="C2269" s="564">
        <f t="shared" ca="1" si="211"/>
        <v>400</v>
      </c>
      <c r="D2269" s="564">
        <f t="shared" ca="1" si="214"/>
        <v>20</v>
      </c>
      <c r="E2269" s="564">
        <f t="shared" ca="1" si="212"/>
        <v>0</v>
      </c>
      <c r="F2269" s="564">
        <f t="shared" ca="1" si="215"/>
        <v>1</v>
      </c>
      <c r="G2269" s="564">
        <f t="shared" ca="1" si="213"/>
        <v>7.5490831813949768</v>
      </c>
      <c r="H2269" s="564">
        <v>1</v>
      </c>
      <c r="I2269" s="564">
        <v>1</v>
      </c>
      <c r="J2269" s="564">
        <v>1</v>
      </c>
      <c r="K2269" s="564">
        <v>1</v>
      </c>
      <c r="L2269" s="564">
        <v>1</v>
      </c>
      <c r="M2269" s="564">
        <v>1</v>
      </c>
      <c r="N2269" s="564">
        <v>1</v>
      </c>
      <c r="O2269" s="564">
        <v>1</v>
      </c>
      <c r="P2269" s="564">
        <v>1</v>
      </c>
      <c r="Q2269" s="564">
        <v>1</v>
      </c>
      <c r="R2269" s="564">
        <v>1</v>
      </c>
      <c r="S2269" s="564">
        <v>1</v>
      </c>
      <c r="T2269" s="564">
        <v>1</v>
      </c>
      <c r="U2269" s="564">
        <v>1</v>
      </c>
      <c r="V2269" s="564">
        <v>1</v>
      </c>
      <c r="W2269" s="564">
        <v>1</v>
      </c>
      <c r="X2269" s="564">
        <v>1</v>
      </c>
      <c r="Y2269" s="564">
        <v>1</v>
      </c>
      <c r="Z2269" s="564">
        <v>1</v>
      </c>
      <c r="AA2269" s="564">
        <v>1</v>
      </c>
      <c r="AB2269" s="564">
        <v>1</v>
      </c>
      <c r="AC2269" s="564">
        <v>1</v>
      </c>
      <c r="AD2269" s="564">
        <v>1</v>
      </c>
      <c r="AE2269" s="564">
        <v>1</v>
      </c>
      <c r="AF2269" s="564">
        <v>1</v>
      </c>
      <c r="AG2269" s="564">
        <v>1</v>
      </c>
      <c r="AH2269" s="564">
        <v>1</v>
      </c>
      <c r="AI2269" s="564">
        <v>1</v>
      </c>
      <c r="AJ2269" s="564">
        <v>1</v>
      </c>
      <c r="AK2269" s="564">
        <v>1</v>
      </c>
    </row>
    <row r="2270" spans="1:37">
      <c r="A2270">
        <v>2266</v>
      </c>
      <c r="B2270" s="564">
        <f t="shared" ca="1" si="216"/>
        <v>0</v>
      </c>
      <c r="C2270" s="564">
        <f t="shared" ca="1" si="211"/>
        <v>0</v>
      </c>
      <c r="D2270" s="564">
        <f t="shared" ca="1" si="214"/>
        <v>0</v>
      </c>
      <c r="E2270" s="564">
        <f t="shared" ca="1" si="212"/>
        <v>0</v>
      </c>
      <c r="F2270" s="564">
        <f t="shared" ca="1" si="215"/>
        <v>1</v>
      </c>
      <c r="G2270" s="564">
        <f t="shared" ca="1" si="213"/>
        <v>-2.4087079849811333</v>
      </c>
      <c r="H2270" s="564">
        <v>0</v>
      </c>
      <c r="I2270" s="564">
        <v>0</v>
      </c>
      <c r="J2270" s="564">
        <v>0</v>
      </c>
      <c r="K2270" s="564">
        <v>0</v>
      </c>
      <c r="L2270" s="564">
        <v>0</v>
      </c>
      <c r="M2270" s="564">
        <v>0</v>
      </c>
      <c r="N2270" s="564">
        <v>0</v>
      </c>
      <c r="O2270" s="564">
        <v>0</v>
      </c>
      <c r="P2270" s="564">
        <v>0</v>
      </c>
      <c r="Q2270" s="564">
        <v>0</v>
      </c>
      <c r="R2270" s="564">
        <v>0</v>
      </c>
      <c r="S2270" s="564">
        <v>0</v>
      </c>
      <c r="T2270" s="564">
        <v>0</v>
      </c>
      <c r="U2270" s="564">
        <v>0</v>
      </c>
      <c r="V2270" s="564">
        <v>0</v>
      </c>
      <c r="W2270" s="564">
        <v>0</v>
      </c>
      <c r="X2270" s="564">
        <v>0</v>
      </c>
      <c r="Y2270" s="564">
        <v>0</v>
      </c>
      <c r="Z2270" s="564">
        <v>0</v>
      </c>
      <c r="AA2270" s="564">
        <v>0</v>
      </c>
      <c r="AB2270" s="564">
        <v>0</v>
      </c>
      <c r="AC2270" s="564">
        <v>0</v>
      </c>
      <c r="AD2270" s="564">
        <v>0</v>
      </c>
      <c r="AE2270" s="564">
        <v>0</v>
      </c>
      <c r="AF2270" s="564">
        <v>0</v>
      </c>
      <c r="AG2270" s="564">
        <v>0</v>
      </c>
      <c r="AH2270" s="564">
        <v>0</v>
      </c>
      <c r="AI2270" s="564">
        <v>0</v>
      </c>
      <c r="AJ2270" s="564">
        <v>0</v>
      </c>
      <c r="AK2270" s="564">
        <v>0</v>
      </c>
    </row>
    <row r="2271" spans="1:37">
      <c r="A2271">
        <v>2267</v>
      </c>
      <c r="B2271" s="564">
        <f t="shared" ca="1" si="216"/>
        <v>7</v>
      </c>
      <c r="C2271" s="564">
        <f t="shared" ca="1" si="211"/>
        <v>49</v>
      </c>
      <c r="D2271" s="564">
        <f t="shared" ca="1" si="214"/>
        <v>7</v>
      </c>
      <c r="E2271" s="564">
        <f t="shared" ca="1" si="212"/>
        <v>4.55</v>
      </c>
      <c r="F2271" s="564">
        <f t="shared" ca="1" si="215"/>
        <v>0.52105263157894743</v>
      </c>
      <c r="G2271" s="564">
        <f t="shared" ca="1" si="213"/>
        <v>-3.7364491061325809</v>
      </c>
      <c r="H2271" s="564">
        <v>0</v>
      </c>
      <c r="I2271" s="564">
        <v>0</v>
      </c>
      <c r="J2271" s="564">
        <v>0</v>
      </c>
      <c r="K2271" s="564">
        <v>1</v>
      </c>
      <c r="L2271" s="564">
        <v>1</v>
      </c>
      <c r="M2271" s="564">
        <v>1</v>
      </c>
      <c r="N2271" s="564">
        <v>0</v>
      </c>
      <c r="O2271" s="564">
        <v>0</v>
      </c>
      <c r="P2271" s="564">
        <v>0</v>
      </c>
      <c r="Q2271" s="564">
        <v>0</v>
      </c>
      <c r="R2271" s="564">
        <v>0</v>
      </c>
      <c r="S2271" s="564">
        <v>1</v>
      </c>
      <c r="T2271" s="564">
        <v>0</v>
      </c>
      <c r="U2271" s="564">
        <v>0</v>
      </c>
      <c r="V2271" s="564">
        <v>0</v>
      </c>
      <c r="W2271" s="564">
        <v>1</v>
      </c>
      <c r="X2271" s="564">
        <v>0</v>
      </c>
      <c r="Y2271" s="564">
        <v>1</v>
      </c>
      <c r="Z2271" s="564">
        <v>1</v>
      </c>
      <c r="AA2271" s="564">
        <v>0</v>
      </c>
      <c r="AB2271" s="564">
        <v>1</v>
      </c>
      <c r="AC2271" s="564">
        <v>0</v>
      </c>
      <c r="AD2271" s="564">
        <v>0</v>
      </c>
      <c r="AE2271" s="564">
        <v>0</v>
      </c>
      <c r="AF2271" s="564">
        <v>1</v>
      </c>
      <c r="AG2271" s="564">
        <v>0</v>
      </c>
      <c r="AH2271" s="564">
        <v>0</v>
      </c>
      <c r="AI2271" s="564">
        <v>1</v>
      </c>
      <c r="AJ2271" s="564">
        <v>0</v>
      </c>
      <c r="AK2271" s="564">
        <v>0</v>
      </c>
    </row>
    <row r="2272" spans="1:37">
      <c r="A2272">
        <v>2268</v>
      </c>
      <c r="B2272" s="564">
        <f t="shared" ca="1" si="216"/>
        <v>0</v>
      </c>
      <c r="C2272" s="564">
        <f t="shared" ca="1" si="211"/>
        <v>0</v>
      </c>
      <c r="D2272" s="564">
        <f t="shared" ca="1" si="214"/>
        <v>0</v>
      </c>
      <c r="E2272" s="564">
        <f t="shared" ca="1" si="212"/>
        <v>0</v>
      </c>
      <c r="F2272" s="564">
        <f t="shared" ca="1" si="215"/>
        <v>1</v>
      </c>
      <c r="G2272" s="564">
        <f t="shared" ca="1" si="213"/>
        <v>8.8805385302825783</v>
      </c>
      <c r="H2272" s="564">
        <v>0</v>
      </c>
      <c r="I2272" s="564">
        <v>0</v>
      </c>
      <c r="J2272" s="564">
        <v>0</v>
      </c>
      <c r="K2272" s="564">
        <v>0</v>
      </c>
      <c r="L2272" s="564">
        <v>0</v>
      </c>
      <c r="M2272" s="564">
        <v>0</v>
      </c>
      <c r="N2272" s="564">
        <v>0</v>
      </c>
      <c r="O2272" s="564">
        <v>0</v>
      </c>
      <c r="P2272" s="564">
        <v>0</v>
      </c>
      <c r="Q2272" s="564">
        <v>0</v>
      </c>
      <c r="R2272" s="564">
        <v>0</v>
      </c>
      <c r="S2272" s="564">
        <v>0</v>
      </c>
      <c r="T2272" s="564">
        <v>0</v>
      </c>
      <c r="U2272" s="564">
        <v>0</v>
      </c>
      <c r="V2272" s="564">
        <v>0</v>
      </c>
      <c r="W2272" s="564">
        <v>0</v>
      </c>
      <c r="X2272" s="564">
        <v>0</v>
      </c>
      <c r="Y2272" s="564">
        <v>0</v>
      </c>
      <c r="Z2272" s="564">
        <v>0</v>
      </c>
      <c r="AA2272" s="564">
        <v>0</v>
      </c>
      <c r="AB2272" s="564">
        <v>0</v>
      </c>
      <c r="AC2272" s="564">
        <v>0</v>
      </c>
      <c r="AD2272" s="564">
        <v>0</v>
      </c>
      <c r="AE2272" s="564">
        <v>0</v>
      </c>
      <c r="AF2272" s="564">
        <v>0</v>
      </c>
      <c r="AG2272" s="564">
        <v>0</v>
      </c>
      <c r="AH2272" s="564">
        <v>0</v>
      </c>
      <c r="AI2272" s="564">
        <v>0</v>
      </c>
      <c r="AJ2272" s="564">
        <v>0</v>
      </c>
      <c r="AK2272" s="564">
        <v>0</v>
      </c>
    </row>
    <row r="2273" spans="1:37">
      <c r="A2273">
        <v>2269</v>
      </c>
      <c r="B2273" s="564">
        <f t="shared" ca="1" si="216"/>
        <v>0</v>
      </c>
      <c r="C2273" s="564">
        <f t="shared" ca="1" si="211"/>
        <v>0</v>
      </c>
      <c r="D2273" s="564">
        <f t="shared" ca="1" si="214"/>
        <v>0</v>
      </c>
      <c r="E2273" s="564">
        <f t="shared" ca="1" si="212"/>
        <v>0</v>
      </c>
      <c r="F2273" s="564">
        <f t="shared" ca="1" si="215"/>
        <v>1</v>
      </c>
      <c r="G2273" s="564">
        <f t="shared" ca="1" si="213"/>
        <v>-2.0439363077071837</v>
      </c>
      <c r="H2273" s="564">
        <v>0</v>
      </c>
      <c r="I2273" s="564">
        <v>0</v>
      </c>
      <c r="J2273" s="564">
        <v>0</v>
      </c>
      <c r="K2273" s="564">
        <v>0</v>
      </c>
      <c r="L2273" s="564">
        <v>0</v>
      </c>
      <c r="M2273" s="564">
        <v>0</v>
      </c>
      <c r="N2273" s="564">
        <v>0</v>
      </c>
      <c r="O2273" s="564">
        <v>0</v>
      </c>
      <c r="P2273" s="564">
        <v>0</v>
      </c>
      <c r="Q2273" s="564">
        <v>0</v>
      </c>
      <c r="R2273" s="564">
        <v>0</v>
      </c>
      <c r="S2273" s="564">
        <v>0</v>
      </c>
      <c r="T2273" s="564">
        <v>0</v>
      </c>
      <c r="U2273" s="564">
        <v>0</v>
      </c>
      <c r="V2273" s="564">
        <v>0</v>
      </c>
      <c r="W2273" s="564">
        <v>0</v>
      </c>
      <c r="X2273" s="564">
        <v>0</v>
      </c>
      <c r="Y2273" s="564">
        <v>0</v>
      </c>
      <c r="Z2273" s="564">
        <v>0</v>
      </c>
      <c r="AA2273" s="564">
        <v>0</v>
      </c>
      <c r="AB2273" s="564">
        <v>0</v>
      </c>
      <c r="AC2273" s="564">
        <v>0</v>
      </c>
      <c r="AD2273" s="564">
        <v>0</v>
      </c>
      <c r="AE2273" s="564">
        <v>0</v>
      </c>
      <c r="AF2273" s="564">
        <v>0</v>
      </c>
      <c r="AG2273" s="564">
        <v>0</v>
      </c>
      <c r="AH2273" s="564">
        <v>0</v>
      </c>
      <c r="AI2273" s="564">
        <v>0</v>
      </c>
      <c r="AJ2273" s="564">
        <v>0</v>
      </c>
      <c r="AK2273" s="564">
        <v>0</v>
      </c>
    </row>
    <row r="2274" spans="1:37">
      <c r="A2274">
        <v>2270</v>
      </c>
      <c r="B2274" s="564">
        <f t="shared" ca="1" si="216"/>
        <v>0</v>
      </c>
      <c r="C2274" s="564">
        <f t="shared" ca="1" si="211"/>
        <v>0</v>
      </c>
      <c r="D2274" s="564">
        <f t="shared" ca="1" si="214"/>
        <v>0</v>
      </c>
      <c r="E2274" s="564">
        <f t="shared" ca="1" si="212"/>
        <v>0</v>
      </c>
      <c r="F2274" s="564">
        <f t="shared" ca="1" si="215"/>
        <v>1</v>
      </c>
      <c r="G2274" s="564">
        <f t="shared" ca="1" si="213"/>
        <v>7.2427488965291804</v>
      </c>
      <c r="H2274" s="564">
        <v>0</v>
      </c>
      <c r="I2274" s="564">
        <v>0</v>
      </c>
      <c r="J2274" s="564">
        <v>0</v>
      </c>
      <c r="K2274" s="564">
        <v>0</v>
      </c>
      <c r="L2274" s="564">
        <v>0</v>
      </c>
      <c r="M2274" s="564">
        <v>0</v>
      </c>
      <c r="N2274" s="564">
        <v>0</v>
      </c>
      <c r="O2274" s="564">
        <v>0</v>
      </c>
      <c r="P2274" s="564">
        <v>0</v>
      </c>
      <c r="Q2274" s="564">
        <v>0</v>
      </c>
      <c r="R2274" s="564">
        <v>0</v>
      </c>
      <c r="S2274" s="564">
        <v>0</v>
      </c>
      <c r="T2274" s="564">
        <v>0</v>
      </c>
      <c r="U2274" s="564">
        <v>0</v>
      </c>
      <c r="V2274" s="564">
        <v>0</v>
      </c>
      <c r="W2274" s="564">
        <v>0</v>
      </c>
      <c r="X2274" s="564">
        <v>0</v>
      </c>
      <c r="Y2274" s="564">
        <v>0</v>
      </c>
      <c r="Z2274" s="564">
        <v>0</v>
      </c>
      <c r="AA2274" s="564">
        <v>0</v>
      </c>
      <c r="AB2274" s="564">
        <v>0</v>
      </c>
      <c r="AC2274" s="564">
        <v>0</v>
      </c>
      <c r="AD2274" s="564">
        <v>0</v>
      </c>
      <c r="AE2274" s="564">
        <v>0</v>
      </c>
      <c r="AF2274" s="564">
        <v>0</v>
      </c>
      <c r="AG2274" s="564">
        <v>0</v>
      </c>
      <c r="AH2274" s="564">
        <v>0</v>
      </c>
      <c r="AI2274" s="564">
        <v>0</v>
      </c>
      <c r="AJ2274" s="564">
        <v>0</v>
      </c>
      <c r="AK2274" s="564">
        <v>0</v>
      </c>
    </row>
    <row r="2275" spans="1:37">
      <c r="A2275">
        <v>2271</v>
      </c>
      <c r="B2275" s="564">
        <f t="shared" ca="1" si="216"/>
        <v>20</v>
      </c>
      <c r="C2275" s="564">
        <f t="shared" ca="1" si="211"/>
        <v>400</v>
      </c>
      <c r="D2275" s="564">
        <f t="shared" ca="1" si="214"/>
        <v>20</v>
      </c>
      <c r="E2275" s="564">
        <f t="shared" ca="1" si="212"/>
        <v>0</v>
      </c>
      <c r="F2275" s="564">
        <f t="shared" ca="1" si="215"/>
        <v>1</v>
      </c>
      <c r="G2275" s="564">
        <f t="shared" ca="1" si="213"/>
        <v>1.6690804237533152</v>
      </c>
      <c r="H2275" s="564">
        <v>1</v>
      </c>
      <c r="I2275" s="564">
        <v>1</v>
      </c>
      <c r="J2275" s="564">
        <v>1</v>
      </c>
      <c r="K2275" s="564">
        <v>1</v>
      </c>
      <c r="L2275" s="564">
        <v>1</v>
      </c>
      <c r="M2275" s="564">
        <v>1</v>
      </c>
      <c r="N2275" s="564">
        <v>1</v>
      </c>
      <c r="O2275" s="564">
        <v>1</v>
      </c>
      <c r="P2275" s="564">
        <v>1</v>
      </c>
      <c r="Q2275" s="564">
        <v>1</v>
      </c>
      <c r="R2275" s="564">
        <v>1</v>
      </c>
      <c r="S2275" s="564">
        <v>1</v>
      </c>
      <c r="T2275" s="564">
        <v>1</v>
      </c>
      <c r="U2275" s="564">
        <v>1</v>
      </c>
      <c r="V2275" s="564">
        <v>1</v>
      </c>
      <c r="W2275" s="564">
        <v>1</v>
      </c>
      <c r="X2275" s="564">
        <v>1</v>
      </c>
      <c r="Y2275" s="564">
        <v>1</v>
      </c>
      <c r="Z2275" s="564">
        <v>1</v>
      </c>
      <c r="AA2275" s="564">
        <v>1</v>
      </c>
      <c r="AB2275" s="564">
        <v>1</v>
      </c>
      <c r="AC2275" s="564">
        <v>1</v>
      </c>
      <c r="AD2275" s="564">
        <v>1</v>
      </c>
      <c r="AE2275" s="564">
        <v>1</v>
      </c>
      <c r="AF2275" s="564">
        <v>1</v>
      </c>
      <c r="AG2275" s="564">
        <v>1</v>
      </c>
      <c r="AH2275" s="564">
        <v>1</v>
      </c>
      <c r="AI2275" s="564">
        <v>1</v>
      </c>
      <c r="AJ2275" s="564">
        <v>1</v>
      </c>
      <c r="AK2275" s="564">
        <v>1</v>
      </c>
    </row>
    <row r="2276" spans="1:37">
      <c r="A2276">
        <v>2272</v>
      </c>
      <c r="B2276" s="564">
        <f t="shared" ca="1" si="216"/>
        <v>20</v>
      </c>
      <c r="C2276" s="564">
        <f t="shared" ca="1" si="211"/>
        <v>400</v>
      </c>
      <c r="D2276" s="564">
        <f t="shared" ca="1" si="214"/>
        <v>20</v>
      </c>
      <c r="E2276" s="564">
        <f t="shared" ca="1" si="212"/>
        <v>0</v>
      </c>
      <c r="F2276" s="564">
        <f t="shared" ca="1" si="215"/>
        <v>1</v>
      </c>
      <c r="G2276" s="564">
        <f t="shared" ca="1" si="213"/>
        <v>-0.18657840076880516</v>
      </c>
      <c r="H2276" s="564">
        <v>1</v>
      </c>
      <c r="I2276" s="564">
        <v>1</v>
      </c>
      <c r="J2276" s="564">
        <v>1</v>
      </c>
      <c r="K2276" s="564">
        <v>1</v>
      </c>
      <c r="L2276" s="564">
        <v>1</v>
      </c>
      <c r="M2276" s="564">
        <v>1</v>
      </c>
      <c r="N2276" s="564">
        <v>1</v>
      </c>
      <c r="O2276" s="564">
        <v>1</v>
      </c>
      <c r="P2276" s="564">
        <v>1</v>
      </c>
      <c r="Q2276" s="564">
        <v>1</v>
      </c>
      <c r="R2276" s="564">
        <v>1</v>
      </c>
      <c r="S2276" s="564">
        <v>1</v>
      </c>
      <c r="T2276" s="564">
        <v>1</v>
      </c>
      <c r="U2276" s="564">
        <v>1</v>
      </c>
      <c r="V2276" s="564">
        <v>1</v>
      </c>
      <c r="W2276" s="564">
        <v>1</v>
      </c>
      <c r="X2276" s="564">
        <v>1</v>
      </c>
      <c r="Y2276" s="564">
        <v>1</v>
      </c>
      <c r="Z2276" s="564">
        <v>1</v>
      </c>
      <c r="AA2276" s="564">
        <v>1</v>
      </c>
      <c r="AB2276" s="564">
        <v>1</v>
      </c>
      <c r="AC2276" s="564">
        <v>1</v>
      </c>
      <c r="AD2276" s="564">
        <v>1</v>
      </c>
      <c r="AE2276" s="564">
        <v>1</v>
      </c>
      <c r="AF2276" s="564">
        <v>1</v>
      </c>
      <c r="AG2276" s="564">
        <v>1</v>
      </c>
      <c r="AH2276" s="564">
        <v>1</v>
      </c>
      <c r="AI2276" s="564">
        <v>1</v>
      </c>
      <c r="AJ2276" s="564">
        <v>1</v>
      </c>
      <c r="AK2276" s="564">
        <v>1</v>
      </c>
    </row>
    <row r="2277" spans="1:37">
      <c r="A2277">
        <v>2273</v>
      </c>
      <c r="B2277" s="564">
        <f t="shared" ca="1" si="216"/>
        <v>0</v>
      </c>
      <c r="C2277" s="564">
        <f t="shared" ca="1" si="211"/>
        <v>0</v>
      </c>
      <c r="D2277" s="564">
        <f t="shared" ca="1" si="214"/>
        <v>0</v>
      </c>
      <c r="E2277" s="564">
        <f t="shared" ca="1" si="212"/>
        <v>0</v>
      </c>
      <c r="F2277" s="564">
        <f t="shared" ca="1" si="215"/>
        <v>1</v>
      </c>
      <c r="G2277" s="564">
        <f t="shared" ca="1" si="213"/>
        <v>0.89875575370585625</v>
      </c>
      <c r="H2277" s="564">
        <v>0</v>
      </c>
      <c r="I2277" s="564">
        <v>0</v>
      </c>
      <c r="J2277" s="564">
        <v>0</v>
      </c>
      <c r="K2277" s="564">
        <v>0</v>
      </c>
      <c r="L2277" s="564">
        <v>0</v>
      </c>
      <c r="M2277" s="564">
        <v>0</v>
      </c>
      <c r="N2277" s="564">
        <v>0</v>
      </c>
      <c r="O2277" s="564">
        <v>0</v>
      </c>
      <c r="P2277" s="564">
        <v>0</v>
      </c>
      <c r="Q2277" s="564">
        <v>0</v>
      </c>
      <c r="R2277" s="564">
        <v>0</v>
      </c>
      <c r="S2277" s="564">
        <v>0</v>
      </c>
      <c r="T2277" s="564">
        <v>0</v>
      </c>
      <c r="U2277" s="564">
        <v>0</v>
      </c>
      <c r="V2277" s="564">
        <v>0</v>
      </c>
      <c r="W2277" s="564">
        <v>0</v>
      </c>
      <c r="X2277" s="564">
        <v>0</v>
      </c>
      <c r="Y2277" s="564">
        <v>0</v>
      </c>
      <c r="Z2277" s="564">
        <v>0</v>
      </c>
      <c r="AA2277" s="564">
        <v>0</v>
      </c>
      <c r="AB2277" s="564">
        <v>0</v>
      </c>
      <c r="AC2277" s="564">
        <v>0</v>
      </c>
      <c r="AD2277" s="564">
        <v>0</v>
      </c>
      <c r="AE2277" s="564">
        <v>0</v>
      </c>
      <c r="AF2277" s="564">
        <v>0</v>
      </c>
      <c r="AG2277" s="564">
        <v>0</v>
      </c>
      <c r="AH2277" s="564">
        <v>0</v>
      </c>
      <c r="AI2277" s="564">
        <v>0</v>
      </c>
      <c r="AJ2277" s="564">
        <v>0</v>
      </c>
      <c r="AK2277" s="564">
        <v>0</v>
      </c>
    </row>
    <row r="2278" spans="1:37">
      <c r="A2278">
        <v>2274</v>
      </c>
      <c r="B2278" s="564">
        <f t="shared" ca="1" si="216"/>
        <v>0</v>
      </c>
      <c r="C2278" s="564">
        <f t="shared" ca="1" si="211"/>
        <v>0</v>
      </c>
      <c r="D2278" s="564">
        <f t="shared" ca="1" si="214"/>
        <v>0</v>
      </c>
      <c r="E2278" s="564">
        <f t="shared" ca="1" si="212"/>
        <v>0</v>
      </c>
      <c r="F2278" s="564">
        <f t="shared" ca="1" si="215"/>
        <v>1</v>
      </c>
      <c r="G2278" s="564">
        <f t="shared" ca="1" si="213"/>
        <v>-1.4066621110468449</v>
      </c>
      <c r="H2278" s="564">
        <v>0</v>
      </c>
      <c r="I2278" s="564">
        <v>0</v>
      </c>
      <c r="J2278" s="564">
        <v>0</v>
      </c>
      <c r="K2278" s="564">
        <v>0</v>
      </c>
      <c r="L2278" s="564">
        <v>0</v>
      </c>
      <c r="M2278" s="564">
        <v>0</v>
      </c>
      <c r="N2278" s="564">
        <v>0</v>
      </c>
      <c r="O2278" s="564">
        <v>0</v>
      </c>
      <c r="P2278" s="564">
        <v>0</v>
      </c>
      <c r="Q2278" s="564">
        <v>0</v>
      </c>
      <c r="R2278" s="564">
        <v>0</v>
      </c>
      <c r="S2278" s="564">
        <v>0</v>
      </c>
      <c r="T2278" s="564">
        <v>0</v>
      </c>
      <c r="U2278" s="564">
        <v>0</v>
      </c>
      <c r="V2278" s="564">
        <v>0</v>
      </c>
      <c r="W2278" s="564">
        <v>0</v>
      </c>
      <c r="X2278" s="564">
        <v>0</v>
      </c>
      <c r="Y2278" s="564">
        <v>0</v>
      </c>
      <c r="Z2278" s="564">
        <v>0</v>
      </c>
      <c r="AA2278" s="564">
        <v>0</v>
      </c>
      <c r="AB2278" s="564">
        <v>0</v>
      </c>
      <c r="AC2278" s="564">
        <v>0</v>
      </c>
      <c r="AD2278" s="564">
        <v>0</v>
      </c>
      <c r="AE2278" s="564">
        <v>0</v>
      </c>
      <c r="AF2278" s="564">
        <v>0</v>
      </c>
      <c r="AG2278" s="564">
        <v>0</v>
      </c>
      <c r="AH2278" s="564">
        <v>0</v>
      </c>
      <c r="AI2278" s="564">
        <v>0</v>
      </c>
      <c r="AJ2278" s="564">
        <v>0</v>
      </c>
      <c r="AK2278" s="564">
        <v>0</v>
      </c>
    </row>
    <row r="2279" spans="1:37">
      <c r="A2279">
        <v>2275</v>
      </c>
      <c r="B2279" s="564">
        <f t="shared" ca="1" si="216"/>
        <v>0</v>
      </c>
      <c r="C2279" s="564">
        <f t="shared" ca="1" si="211"/>
        <v>0</v>
      </c>
      <c r="D2279" s="564">
        <f t="shared" ca="1" si="214"/>
        <v>0</v>
      </c>
      <c r="E2279" s="564">
        <f t="shared" ca="1" si="212"/>
        <v>0</v>
      </c>
      <c r="F2279" s="564">
        <f t="shared" ca="1" si="215"/>
        <v>1</v>
      </c>
      <c r="G2279" s="564">
        <f t="shared" ca="1" si="213"/>
        <v>0.47643506116745427</v>
      </c>
      <c r="H2279" s="564">
        <v>0</v>
      </c>
      <c r="I2279" s="564">
        <v>0</v>
      </c>
      <c r="J2279" s="564">
        <v>0</v>
      </c>
      <c r="K2279" s="564">
        <v>0</v>
      </c>
      <c r="L2279" s="564">
        <v>0</v>
      </c>
      <c r="M2279" s="564">
        <v>0</v>
      </c>
      <c r="N2279" s="564">
        <v>0</v>
      </c>
      <c r="O2279" s="564">
        <v>0</v>
      </c>
      <c r="P2279" s="564">
        <v>0</v>
      </c>
      <c r="Q2279" s="564">
        <v>0</v>
      </c>
      <c r="R2279" s="564">
        <v>0</v>
      </c>
      <c r="S2279" s="564">
        <v>0</v>
      </c>
      <c r="T2279" s="564">
        <v>0</v>
      </c>
      <c r="U2279" s="564">
        <v>0</v>
      </c>
      <c r="V2279" s="564">
        <v>0</v>
      </c>
      <c r="W2279" s="564">
        <v>0</v>
      </c>
      <c r="X2279" s="564">
        <v>0</v>
      </c>
      <c r="Y2279" s="564">
        <v>0</v>
      </c>
      <c r="Z2279" s="564">
        <v>0</v>
      </c>
      <c r="AA2279" s="564">
        <v>0</v>
      </c>
      <c r="AB2279" s="564">
        <v>0</v>
      </c>
      <c r="AC2279" s="564">
        <v>0</v>
      </c>
      <c r="AD2279" s="564">
        <v>0</v>
      </c>
      <c r="AE2279" s="564">
        <v>0</v>
      </c>
      <c r="AF2279" s="564">
        <v>0</v>
      </c>
      <c r="AG2279" s="564">
        <v>0</v>
      </c>
      <c r="AH2279" s="564">
        <v>0</v>
      </c>
      <c r="AI2279" s="564">
        <v>0</v>
      </c>
      <c r="AJ2279" s="564">
        <v>0</v>
      </c>
      <c r="AK2279" s="564">
        <v>0</v>
      </c>
    </row>
    <row r="2280" spans="1:37">
      <c r="A2280">
        <v>2276</v>
      </c>
      <c r="B2280" s="564">
        <f t="shared" ca="1" si="216"/>
        <v>20</v>
      </c>
      <c r="C2280" s="564">
        <f t="shared" ca="1" si="211"/>
        <v>400</v>
      </c>
      <c r="D2280" s="564">
        <f t="shared" ca="1" si="214"/>
        <v>20</v>
      </c>
      <c r="E2280" s="564">
        <f t="shared" ca="1" si="212"/>
        <v>0</v>
      </c>
      <c r="F2280" s="564">
        <f t="shared" ca="1" si="215"/>
        <v>1</v>
      </c>
      <c r="G2280" s="564">
        <f t="shared" ca="1" si="213"/>
        <v>2.5481306194373703</v>
      </c>
      <c r="H2280" s="564">
        <v>1</v>
      </c>
      <c r="I2280" s="564">
        <v>1</v>
      </c>
      <c r="J2280" s="564">
        <v>1</v>
      </c>
      <c r="K2280" s="564">
        <v>1</v>
      </c>
      <c r="L2280" s="564">
        <v>1</v>
      </c>
      <c r="M2280" s="564">
        <v>1</v>
      </c>
      <c r="N2280" s="564">
        <v>1</v>
      </c>
      <c r="O2280" s="564">
        <v>1</v>
      </c>
      <c r="P2280" s="564">
        <v>1</v>
      </c>
      <c r="Q2280" s="564">
        <v>1</v>
      </c>
      <c r="R2280" s="564">
        <v>1</v>
      </c>
      <c r="S2280" s="564">
        <v>1</v>
      </c>
      <c r="T2280" s="564">
        <v>1</v>
      </c>
      <c r="U2280" s="564">
        <v>1</v>
      </c>
      <c r="V2280" s="564">
        <v>1</v>
      </c>
      <c r="W2280" s="564">
        <v>1</v>
      </c>
      <c r="X2280" s="564">
        <v>1</v>
      </c>
      <c r="Y2280" s="564">
        <v>1</v>
      </c>
      <c r="Z2280" s="564">
        <v>1</v>
      </c>
      <c r="AA2280" s="564">
        <v>1</v>
      </c>
      <c r="AB2280" s="564">
        <v>1</v>
      </c>
      <c r="AC2280" s="564">
        <v>1</v>
      </c>
      <c r="AD2280" s="564">
        <v>1</v>
      </c>
      <c r="AE2280" s="564">
        <v>1</v>
      </c>
      <c r="AF2280" s="564">
        <v>1</v>
      </c>
      <c r="AG2280" s="564">
        <v>1</v>
      </c>
      <c r="AH2280" s="564">
        <v>1</v>
      </c>
      <c r="AI2280" s="564">
        <v>1</v>
      </c>
      <c r="AJ2280" s="564">
        <v>1</v>
      </c>
      <c r="AK2280" s="564">
        <v>1</v>
      </c>
    </row>
    <row r="2281" spans="1:37">
      <c r="A2281">
        <v>2277</v>
      </c>
      <c r="B2281" s="564">
        <f t="shared" ca="1" si="216"/>
        <v>0</v>
      </c>
      <c r="C2281" s="564">
        <f t="shared" ca="1" si="211"/>
        <v>0</v>
      </c>
      <c r="D2281" s="564">
        <f t="shared" ca="1" si="214"/>
        <v>0</v>
      </c>
      <c r="E2281" s="564">
        <f t="shared" ca="1" si="212"/>
        <v>0</v>
      </c>
      <c r="F2281" s="564">
        <f t="shared" ca="1" si="215"/>
        <v>1</v>
      </c>
      <c r="G2281" s="564">
        <f t="shared" ca="1" si="213"/>
        <v>-1.2260807071497526</v>
      </c>
      <c r="H2281" s="564">
        <v>0</v>
      </c>
      <c r="I2281" s="564">
        <v>0</v>
      </c>
      <c r="J2281" s="564">
        <v>0</v>
      </c>
      <c r="K2281" s="564">
        <v>0</v>
      </c>
      <c r="L2281" s="564">
        <v>0</v>
      </c>
      <c r="M2281" s="564">
        <v>0</v>
      </c>
      <c r="N2281" s="564">
        <v>0</v>
      </c>
      <c r="O2281" s="564">
        <v>0</v>
      </c>
      <c r="P2281" s="564">
        <v>0</v>
      </c>
      <c r="Q2281" s="564">
        <v>0</v>
      </c>
      <c r="R2281" s="564">
        <v>0</v>
      </c>
      <c r="S2281" s="564">
        <v>0</v>
      </c>
      <c r="T2281" s="564">
        <v>0</v>
      </c>
      <c r="U2281" s="564">
        <v>0</v>
      </c>
      <c r="V2281" s="564">
        <v>0</v>
      </c>
      <c r="W2281" s="564">
        <v>0</v>
      </c>
      <c r="X2281" s="564">
        <v>0</v>
      </c>
      <c r="Y2281" s="564">
        <v>0</v>
      </c>
      <c r="Z2281" s="564">
        <v>0</v>
      </c>
      <c r="AA2281" s="564">
        <v>0</v>
      </c>
      <c r="AB2281" s="564">
        <v>0</v>
      </c>
      <c r="AC2281" s="564">
        <v>0</v>
      </c>
      <c r="AD2281" s="564">
        <v>0</v>
      </c>
      <c r="AE2281" s="564">
        <v>0</v>
      </c>
      <c r="AF2281" s="564">
        <v>0</v>
      </c>
      <c r="AG2281" s="564">
        <v>0</v>
      </c>
      <c r="AH2281" s="564">
        <v>0</v>
      </c>
      <c r="AI2281" s="564">
        <v>0</v>
      </c>
      <c r="AJ2281" s="564">
        <v>0</v>
      </c>
      <c r="AK2281" s="564">
        <v>0</v>
      </c>
    </row>
    <row r="2282" spans="1:37">
      <c r="A2282">
        <v>2278</v>
      </c>
      <c r="B2282" s="564">
        <f t="shared" ca="1" si="216"/>
        <v>0</v>
      </c>
      <c r="C2282" s="564">
        <f t="shared" ca="1" si="211"/>
        <v>0</v>
      </c>
      <c r="D2282" s="564">
        <f t="shared" ca="1" si="214"/>
        <v>0</v>
      </c>
      <c r="E2282" s="564">
        <f t="shared" ca="1" si="212"/>
        <v>0</v>
      </c>
      <c r="F2282" s="564">
        <f t="shared" ca="1" si="215"/>
        <v>1</v>
      </c>
      <c r="G2282" s="564">
        <f t="shared" ca="1" si="213"/>
        <v>6.5990156210861119</v>
      </c>
      <c r="H2282" s="564">
        <v>0</v>
      </c>
      <c r="I2282" s="564">
        <v>0</v>
      </c>
      <c r="J2282" s="564">
        <v>0</v>
      </c>
      <c r="K2282" s="564">
        <v>0</v>
      </c>
      <c r="L2282" s="564">
        <v>0</v>
      </c>
      <c r="M2282" s="564">
        <v>0</v>
      </c>
      <c r="N2282" s="564">
        <v>0</v>
      </c>
      <c r="O2282" s="564">
        <v>0</v>
      </c>
      <c r="P2282" s="564">
        <v>0</v>
      </c>
      <c r="Q2282" s="564">
        <v>0</v>
      </c>
      <c r="R2282" s="564">
        <v>0</v>
      </c>
      <c r="S2282" s="564">
        <v>0</v>
      </c>
      <c r="T2282" s="564">
        <v>0</v>
      </c>
      <c r="U2282" s="564">
        <v>0</v>
      </c>
      <c r="V2282" s="564">
        <v>0</v>
      </c>
      <c r="W2282" s="564">
        <v>0</v>
      </c>
      <c r="X2282" s="564">
        <v>0</v>
      </c>
      <c r="Y2282" s="564">
        <v>0</v>
      </c>
      <c r="Z2282" s="564">
        <v>0</v>
      </c>
      <c r="AA2282" s="564">
        <v>0</v>
      </c>
      <c r="AB2282" s="564">
        <v>0</v>
      </c>
      <c r="AC2282" s="564">
        <v>0</v>
      </c>
      <c r="AD2282" s="564">
        <v>0</v>
      </c>
      <c r="AE2282" s="564">
        <v>0</v>
      </c>
      <c r="AF2282" s="564">
        <v>0</v>
      </c>
      <c r="AG2282" s="564">
        <v>0</v>
      </c>
      <c r="AH2282" s="564">
        <v>0</v>
      </c>
      <c r="AI2282" s="564">
        <v>0</v>
      </c>
      <c r="AJ2282" s="564">
        <v>0</v>
      </c>
      <c r="AK2282" s="564">
        <v>0</v>
      </c>
    </row>
    <row r="2283" spans="1:37">
      <c r="A2283">
        <v>2279</v>
      </c>
      <c r="B2283" s="564">
        <f t="shared" ca="1" si="216"/>
        <v>0</v>
      </c>
      <c r="C2283" s="564">
        <f t="shared" ca="1" si="211"/>
        <v>0</v>
      </c>
      <c r="D2283" s="564">
        <f t="shared" ca="1" si="214"/>
        <v>0</v>
      </c>
      <c r="E2283" s="564">
        <f t="shared" ca="1" si="212"/>
        <v>0</v>
      </c>
      <c r="F2283" s="564">
        <f t="shared" ca="1" si="215"/>
        <v>1</v>
      </c>
      <c r="G2283" s="564">
        <f t="shared" ca="1" si="213"/>
        <v>3.6381551941149839</v>
      </c>
      <c r="H2283" s="564">
        <v>0</v>
      </c>
      <c r="I2283" s="564">
        <v>0</v>
      </c>
      <c r="J2283" s="564">
        <v>0</v>
      </c>
      <c r="K2283" s="564">
        <v>0</v>
      </c>
      <c r="L2283" s="564">
        <v>0</v>
      </c>
      <c r="M2283" s="564">
        <v>0</v>
      </c>
      <c r="N2283" s="564">
        <v>0</v>
      </c>
      <c r="O2283" s="564">
        <v>0</v>
      </c>
      <c r="P2283" s="564">
        <v>0</v>
      </c>
      <c r="Q2283" s="564">
        <v>0</v>
      </c>
      <c r="R2283" s="564">
        <v>0</v>
      </c>
      <c r="S2283" s="564">
        <v>0</v>
      </c>
      <c r="T2283" s="564">
        <v>0</v>
      </c>
      <c r="U2283" s="564">
        <v>0</v>
      </c>
      <c r="V2283" s="564">
        <v>0</v>
      </c>
      <c r="W2283" s="564">
        <v>0</v>
      </c>
      <c r="X2283" s="564">
        <v>0</v>
      </c>
      <c r="Y2283" s="564">
        <v>0</v>
      </c>
      <c r="Z2283" s="564">
        <v>0</v>
      </c>
      <c r="AA2283" s="564">
        <v>0</v>
      </c>
      <c r="AB2283" s="564">
        <v>0</v>
      </c>
      <c r="AC2283" s="564">
        <v>0</v>
      </c>
      <c r="AD2283" s="564">
        <v>0</v>
      </c>
      <c r="AE2283" s="564">
        <v>0</v>
      </c>
      <c r="AF2283" s="564">
        <v>0</v>
      </c>
      <c r="AG2283" s="564">
        <v>0</v>
      </c>
      <c r="AH2283" s="564">
        <v>0</v>
      </c>
      <c r="AI2283" s="564">
        <v>0</v>
      </c>
      <c r="AJ2283" s="564">
        <v>0</v>
      </c>
      <c r="AK2283" s="564">
        <v>0</v>
      </c>
    </row>
    <row r="2284" spans="1:37">
      <c r="A2284">
        <v>2280</v>
      </c>
      <c r="B2284" s="564">
        <f t="shared" ca="1" si="216"/>
        <v>20</v>
      </c>
      <c r="C2284" s="564">
        <f t="shared" ca="1" si="211"/>
        <v>400</v>
      </c>
      <c r="D2284" s="564">
        <f t="shared" ca="1" si="214"/>
        <v>20</v>
      </c>
      <c r="E2284" s="564">
        <f t="shared" ca="1" si="212"/>
        <v>0</v>
      </c>
      <c r="F2284" s="564">
        <f t="shared" ca="1" si="215"/>
        <v>1</v>
      </c>
      <c r="G2284" s="564">
        <f t="shared" ca="1" si="213"/>
        <v>7.6786962872247653</v>
      </c>
      <c r="H2284" s="564">
        <v>1</v>
      </c>
      <c r="I2284" s="564">
        <v>1</v>
      </c>
      <c r="J2284" s="564">
        <v>1</v>
      </c>
      <c r="K2284" s="564">
        <v>1</v>
      </c>
      <c r="L2284" s="564">
        <v>1</v>
      </c>
      <c r="M2284" s="564">
        <v>1</v>
      </c>
      <c r="N2284" s="564">
        <v>1</v>
      </c>
      <c r="O2284" s="564">
        <v>1</v>
      </c>
      <c r="P2284" s="564">
        <v>1</v>
      </c>
      <c r="Q2284" s="564">
        <v>1</v>
      </c>
      <c r="R2284" s="564">
        <v>1</v>
      </c>
      <c r="S2284" s="564">
        <v>1</v>
      </c>
      <c r="T2284" s="564">
        <v>1</v>
      </c>
      <c r="U2284" s="564">
        <v>1</v>
      </c>
      <c r="V2284" s="564">
        <v>1</v>
      </c>
      <c r="W2284" s="564">
        <v>1</v>
      </c>
      <c r="X2284" s="564">
        <v>1</v>
      </c>
      <c r="Y2284" s="564">
        <v>1</v>
      </c>
      <c r="Z2284" s="564">
        <v>1</v>
      </c>
      <c r="AA2284" s="564">
        <v>1</v>
      </c>
      <c r="AB2284" s="564">
        <v>1</v>
      </c>
      <c r="AC2284" s="564">
        <v>1</v>
      </c>
      <c r="AD2284" s="564">
        <v>1</v>
      </c>
      <c r="AE2284" s="564">
        <v>1</v>
      </c>
      <c r="AF2284" s="564">
        <v>1</v>
      </c>
      <c r="AG2284" s="564">
        <v>1</v>
      </c>
      <c r="AH2284" s="564">
        <v>1</v>
      </c>
      <c r="AI2284" s="564">
        <v>1</v>
      </c>
      <c r="AJ2284" s="564">
        <v>1</v>
      </c>
      <c r="AK2284" s="564">
        <v>1</v>
      </c>
    </row>
    <row r="2285" spans="1:37">
      <c r="A2285">
        <v>2281</v>
      </c>
      <c r="B2285" s="564">
        <f t="shared" ca="1" si="216"/>
        <v>0</v>
      </c>
      <c r="C2285" s="564">
        <f t="shared" ca="1" si="211"/>
        <v>0</v>
      </c>
      <c r="D2285" s="564">
        <f t="shared" ca="1" si="214"/>
        <v>0</v>
      </c>
      <c r="E2285" s="564">
        <f t="shared" ca="1" si="212"/>
        <v>0</v>
      </c>
      <c r="F2285" s="564">
        <f t="shared" ca="1" si="215"/>
        <v>1</v>
      </c>
      <c r="G2285" s="564">
        <f t="shared" ca="1" si="213"/>
        <v>-2.8764853392180507</v>
      </c>
      <c r="H2285" s="564">
        <v>0</v>
      </c>
      <c r="I2285" s="564">
        <v>0</v>
      </c>
      <c r="J2285" s="564">
        <v>0</v>
      </c>
      <c r="K2285" s="564">
        <v>0</v>
      </c>
      <c r="L2285" s="564">
        <v>0</v>
      </c>
      <c r="M2285" s="564">
        <v>0</v>
      </c>
      <c r="N2285" s="564">
        <v>0</v>
      </c>
      <c r="O2285" s="564">
        <v>0</v>
      </c>
      <c r="P2285" s="564">
        <v>0</v>
      </c>
      <c r="Q2285" s="564">
        <v>0</v>
      </c>
      <c r="R2285" s="564">
        <v>0</v>
      </c>
      <c r="S2285" s="564">
        <v>0</v>
      </c>
      <c r="T2285" s="564">
        <v>0</v>
      </c>
      <c r="U2285" s="564">
        <v>0</v>
      </c>
      <c r="V2285" s="564">
        <v>0</v>
      </c>
      <c r="W2285" s="564">
        <v>0</v>
      </c>
      <c r="X2285" s="564">
        <v>0</v>
      </c>
      <c r="Y2285" s="564">
        <v>0</v>
      </c>
      <c r="Z2285" s="564">
        <v>0</v>
      </c>
      <c r="AA2285" s="564">
        <v>0</v>
      </c>
      <c r="AB2285" s="564">
        <v>0</v>
      </c>
      <c r="AC2285" s="564">
        <v>0</v>
      </c>
      <c r="AD2285" s="564">
        <v>0</v>
      </c>
      <c r="AE2285" s="564">
        <v>0</v>
      </c>
      <c r="AF2285" s="564">
        <v>0</v>
      </c>
      <c r="AG2285" s="564">
        <v>0</v>
      </c>
      <c r="AH2285" s="564">
        <v>0</v>
      </c>
      <c r="AI2285" s="564">
        <v>0</v>
      </c>
      <c r="AJ2285" s="564">
        <v>0</v>
      </c>
      <c r="AK2285" s="564">
        <v>0</v>
      </c>
    </row>
    <row r="2286" spans="1:37">
      <c r="A2286">
        <v>2282</v>
      </c>
      <c r="B2286" s="564">
        <f t="shared" ca="1" si="216"/>
        <v>0</v>
      </c>
      <c r="C2286" s="564">
        <f t="shared" ca="1" si="211"/>
        <v>0</v>
      </c>
      <c r="D2286" s="564">
        <f t="shared" ca="1" si="214"/>
        <v>0</v>
      </c>
      <c r="E2286" s="564">
        <f t="shared" ca="1" si="212"/>
        <v>0</v>
      </c>
      <c r="F2286" s="564">
        <f t="shared" ca="1" si="215"/>
        <v>1</v>
      </c>
      <c r="G2286" s="564">
        <f t="shared" ca="1" si="213"/>
        <v>-1.69141667740598</v>
      </c>
      <c r="H2286" s="564">
        <v>0</v>
      </c>
      <c r="I2286" s="564">
        <v>0</v>
      </c>
      <c r="J2286" s="564">
        <v>0</v>
      </c>
      <c r="K2286" s="564">
        <v>0</v>
      </c>
      <c r="L2286" s="564">
        <v>0</v>
      </c>
      <c r="M2286" s="564">
        <v>0</v>
      </c>
      <c r="N2286" s="564">
        <v>0</v>
      </c>
      <c r="O2286" s="564">
        <v>0</v>
      </c>
      <c r="P2286" s="564">
        <v>0</v>
      </c>
      <c r="Q2286" s="564">
        <v>0</v>
      </c>
      <c r="R2286" s="564">
        <v>0</v>
      </c>
      <c r="S2286" s="564">
        <v>0</v>
      </c>
      <c r="T2286" s="564">
        <v>0</v>
      </c>
      <c r="U2286" s="564">
        <v>0</v>
      </c>
      <c r="V2286" s="564">
        <v>0</v>
      </c>
      <c r="W2286" s="564">
        <v>0</v>
      </c>
      <c r="X2286" s="564">
        <v>0</v>
      </c>
      <c r="Y2286" s="564">
        <v>0</v>
      </c>
      <c r="Z2286" s="564">
        <v>0</v>
      </c>
      <c r="AA2286" s="564">
        <v>0</v>
      </c>
      <c r="AB2286" s="564">
        <v>0</v>
      </c>
      <c r="AC2286" s="564">
        <v>0</v>
      </c>
      <c r="AD2286" s="564">
        <v>0</v>
      </c>
      <c r="AE2286" s="564">
        <v>0</v>
      </c>
      <c r="AF2286" s="564">
        <v>0</v>
      </c>
      <c r="AG2286" s="564">
        <v>0</v>
      </c>
      <c r="AH2286" s="564">
        <v>0</v>
      </c>
      <c r="AI2286" s="564">
        <v>0</v>
      </c>
      <c r="AJ2286" s="564">
        <v>0</v>
      </c>
      <c r="AK2286" s="564">
        <v>0</v>
      </c>
    </row>
    <row r="2287" spans="1:37">
      <c r="A2287">
        <v>2283</v>
      </c>
      <c r="B2287" s="564">
        <f t="shared" ca="1" si="216"/>
        <v>20</v>
      </c>
      <c r="C2287" s="564">
        <f t="shared" ca="1" si="211"/>
        <v>400</v>
      </c>
      <c r="D2287" s="564">
        <f t="shared" ca="1" si="214"/>
        <v>20</v>
      </c>
      <c r="E2287" s="564">
        <f t="shared" ca="1" si="212"/>
        <v>0</v>
      </c>
      <c r="F2287" s="564">
        <f t="shared" ca="1" si="215"/>
        <v>1</v>
      </c>
      <c r="G2287" s="564">
        <f t="shared" ca="1" si="213"/>
        <v>2.438459097766386</v>
      </c>
      <c r="H2287" s="564">
        <v>1</v>
      </c>
      <c r="I2287" s="564">
        <v>1</v>
      </c>
      <c r="J2287" s="564">
        <v>1</v>
      </c>
      <c r="K2287" s="564">
        <v>1</v>
      </c>
      <c r="L2287" s="564">
        <v>1</v>
      </c>
      <c r="M2287" s="564">
        <v>1</v>
      </c>
      <c r="N2287" s="564">
        <v>1</v>
      </c>
      <c r="O2287" s="564">
        <v>1</v>
      </c>
      <c r="P2287" s="564">
        <v>1</v>
      </c>
      <c r="Q2287" s="564">
        <v>1</v>
      </c>
      <c r="R2287" s="564">
        <v>1</v>
      </c>
      <c r="S2287" s="564">
        <v>1</v>
      </c>
      <c r="T2287" s="564">
        <v>1</v>
      </c>
      <c r="U2287" s="564">
        <v>1</v>
      </c>
      <c r="V2287" s="564">
        <v>1</v>
      </c>
      <c r="W2287" s="564">
        <v>1</v>
      </c>
      <c r="X2287" s="564">
        <v>1</v>
      </c>
      <c r="Y2287" s="564">
        <v>1</v>
      </c>
      <c r="Z2287" s="564">
        <v>1</v>
      </c>
      <c r="AA2287" s="564">
        <v>1</v>
      </c>
      <c r="AB2287" s="564">
        <v>1</v>
      </c>
      <c r="AC2287" s="564">
        <v>1</v>
      </c>
      <c r="AD2287" s="564">
        <v>1</v>
      </c>
      <c r="AE2287" s="564">
        <v>1</v>
      </c>
      <c r="AF2287" s="564">
        <v>1</v>
      </c>
      <c r="AG2287" s="564">
        <v>1</v>
      </c>
      <c r="AH2287" s="564">
        <v>1</v>
      </c>
      <c r="AI2287" s="564">
        <v>1</v>
      </c>
      <c r="AJ2287" s="564">
        <v>1</v>
      </c>
      <c r="AK2287" s="564">
        <v>1</v>
      </c>
    </row>
    <row r="2288" spans="1:37">
      <c r="A2288">
        <v>2284</v>
      </c>
      <c r="B2288" s="564">
        <f t="shared" ca="1" si="216"/>
        <v>0</v>
      </c>
      <c r="C2288" s="564">
        <f t="shared" ca="1" si="211"/>
        <v>0</v>
      </c>
      <c r="D2288" s="564">
        <f t="shared" ca="1" si="214"/>
        <v>0</v>
      </c>
      <c r="E2288" s="564">
        <f t="shared" ca="1" si="212"/>
        <v>0</v>
      </c>
      <c r="F2288" s="564">
        <f t="shared" ca="1" si="215"/>
        <v>1</v>
      </c>
      <c r="G2288" s="564">
        <f t="shared" ca="1" si="213"/>
        <v>13.795536935786007</v>
      </c>
      <c r="H2288" s="564">
        <v>0</v>
      </c>
      <c r="I2288" s="564">
        <v>0</v>
      </c>
      <c r="J2288" s="564">
        <v>0</v>
      </c>
      <c r="K2288" s="564">
        <v>0</v>
      </c>
      <c r="L2288" s="564">
        <v>0</v>
      </c>
      <c r="M2288" s="564">
        <v>0</v>
      </c>
      <c r="N2288" s="564">
        <v>0</v>
      </c>
      <c r="O2288" s="564">
        <v>0</v>
      </c>
      <c r="P2288" s="564">
        <v>0</v>
      </c>
      <c r="Q2288" s="564">
        <v>0</v>
      </c>
      <c r="R2288" s="564">
        <v>0</v>
      </c>
      <c r="S2288" s="564">
        <v>0</v>
      </c>
      <c r="T2288" s="564">
        <v>0</v>
      </c>
      <c r="U2288" s="564">
        <v>0</v>
      </c>
      <c r="V2288" s="564">
        <v>0</v>
      </c>
      <c r="W2288" s="564">
        <v>0</v>
      </c>
      <c r="X2288" s="564">
        <v>0</v>
      </c>
      <c r="Y2288" s="564">
        <v>0</v>
      </c>
      <c r="Z2288" s="564">
        <v>0</v>
      </c>
      <c r="AA2288" s="564">
        <v>0</v>
      </c>
      <c r="AB2288" s="564">
        <v>0</v>
      </c>
      <c r="AC2288" s="564">
        <v>0</v>
      </c>
      <c r="AD2288" s="564">
        <v>0</v>
      </c>
      <c r="AE2288" s="564">
        <v>0</v>
      </c>
      <c r="AF2288" s="564">
        <v>0</v>
      </c>
      <c r="AG2288" s="564">
        <v>0</v>
      </c>
      <c r="AH2288" s="564">
        <v>0</v>
      </c>
      <c r="AI2288" s="564">
        <v>0</v>
      </c>
      <c r="AJ2288" s="564">
        <v>0</v>
      </c>
      <c r="AK2288" s="564">
        <v>0</v>
      </c>
    </row>
    <row r="2289" spans="1:37">
      <c r="A2289">
        <v>2285</v>
      </c>
      <c r="B2289" s="564">
        <f t="shared" ca="1" si="216"/>
        <v>20</v>
      </c>
      <c r="C2289" s="564">
        <f t="shared" ca="1" si="211"/>
        <v>400</v>
      </c>
      <c r="D2289" s="564">
        <f t="shared" ca="1" si="214"/>
        <v>20</v>
      </c>
      <c r="E2289" s="564">
        <f t="shared" ca="1" si="212"/>
        <v>0</v>
      </c>
      <c r="F2289" s="564">
        <f t="shared" ca="1" si="215"/>
        <v>1</v>
      </c>
      <c r="G2289" s="564">
        <f t="shared" ca="1" si="213"/>
        <v>-0.28057580063085097</v>
      </c>
      <c r="H2289" s="564">
        <v>1</v>
      </c>
      <c r="I2289" s="564">
        <v>1</v>
      </c>
      <c r="J2289" s="564">
        <v>1</v>
      </c>
      <c r="K2289" s="564">
        <v>1</v>
      </c>
      <c r="L2289" s="564">
        <v>1</v>
      </c>
      <c r="M2289" s="564">
        <v>1</v>
      </c>
      <c r="N2289" s="564">
        <v>1</v>
      </c>
      <c r="O2289" s="564">
        <v>1</v>
      </c>
      <c r="P2289" s="564">
        <v>1</v>
      </c>
      <c r="Q2289" s="564">
        <v>1</v>
      </c>
      <c r="R2289" s="564">
        <v>1</v>
      </c>
      <c r="S2289" s="564">
        <v>1</v>
      </c>
      <c r="T2289" s="564">
        <v>1</v>
      </c>
      <c r="U2289" s="564">
        <v>1</v>
      </c>
      <c r="V2289" s="564">
        <v>1</v>
      </c>
      <c r="W2289" s="564">
        <v>1</v>
      </c>
      <c r="X2289" s="564">
        <v>1</v>
      </c>
      <c r="Y2289" s="564">
        <v>1</v>
      </c>
      <c r="Z2289" s="564">
        <v>1</v>
      </c>
      <c r="AA2289" s="564">
        <v>1</v>
      </c>
      <c r="AB2289" s="564">
        <v>1</v>
      </c>
      <c r="AC2289" s="564">
        <v>1</v>
      </c>
      <c r="AD2289" s="564">
        <v>1</v>
      </c>
      <c r="AE2289" s="564">
        <v>1</v>
      </c>
      <c r="AF2289" s="564">
        <v>1</v>
      </c>
      <c r="AG2289" s="564">
        <v>1</v>
      </c>
      <c r="AH2289" s="564">
        <v>1</v>
      </c>
      <c r="AI2289" s="564">
        <v>1</v>
      </c>
      <c r="AJ2289" s="564">
        <v>1</v>
      </c>
      <c r="AK2289" s="564">
        <v>1</v>
      </c>
    </row>
    <row r="2290" spans="1:37">
      <c r="A2290">
        <v>2286</v>
      </c>
      <c r="B2290" s="564">
        <f t="shared" ca="1" si="216"/>
        <v>20</v>
      </c>
      <c r="C2290" s="564">
        <f t="shared" ca="1" si="211"/>
        <v>400</v>
      </c>
      <c r="D2290" s="564">
        <f t="shared" ca="1" si="214"/>
        <v>20</v>
      </c>
      <c r="E2290" s="564">
        <f t="shared" ca="1" si="212"/>
        <v>0</v>
      </c>
      <c r="F2290" s="564">
        <f t="shared" ca="1" si="215"/>
        <v>1</v>
      </c>
      <c r="G2290" s="564">
        <f t="shared" ca="1" si="213"/>
        <v>4.5223916340463441</v>
      </c>
      <c r="H2290" s="564">
        <v>1</v>
      </c>
      <c r="I2290" s="564">
        <v>1</v>
      </c>
      <c r="J2290" s="564">
        <v>1</v>
      </c>
      <c r="K2290" s="564">
        <v>1</v>
      </c>
      <c r="L2290" s="564">
        <v>1</v>
      </c>
      <c r="M2290" s="564">
        <v>1</v>
      </c>
      <c r="N2290" s="564">
        <v>1</v>
      </c>
      <c r="O2290" s="564">
        <v>1</v>
      </c>
      <c r="P2290" s="564">
        <v>1</v>
      </c>
      <c r="Q2290" s="564">
        <v>1</v>
      </c>
      <c r="R2290" s="564">
        <v>1</v>
      </c>
      <c r="S2290" s="564">
        <v>1</v>
      </c>
      <c r="T2290" s="564">
        <v>1</v>
      </c>
      <c r="U2290" s="564">
        <v>1</v>
      </c>
      <c r="V2290" s="564">
        <v>1</v>
      </c>
      <c r="W2290" s="564">
        <v>1</v>
      </c>
      <c r="X2290" s="564">
        <v>1</v>
      </c>
      <c r="Y2290" s="564">
        <v>1</v>
      </c>
      <c r="Z2290" s="564">
        <v>1</v>
      </c>
      <c r="AA2290" s="564">
        <v>1</v>
      </c>
      <c r="AB2290" s="564">
        <v>1</v>
      </c>
      <c r="AC2290" s="564">
        <v>1</v>
      </c>
      <c r="AD2290" s="564">
        <v>1</v>
      </c>
      <c r="AE2290" s="564">
        <v>1</v>
      </c>
      <c r="AF2290" s="564">
        <v>1</v>
      </c>
      <c r="AG2290" s="564">
        <v>1</v>
      </c>
      <c r="AH2290" s="564">
        <v>1</v>
      </c>
      <c r="AI2290" s="564">
        <v>1</v>
      </c>
      <c r="AJ2290" s="564">
        <v>1</v>
      </c>
      <c r="AK2290" s="564">
        <v>1</v>
      </c>
    </row>
    <row r="2291" spans="1:37">
      <c r="A2291">
        <v>2287</v>
      </c>
      <c r="B2291" s="564">
        <f t="shared" ca="1" si="216"/>
        <v>0</v>
      </c>
      <c r="C2291" s="564">
        <f t="shared" ca="1" si="211"/>
        <v>0</v>
      </c>
      <c r="D2291" s="564">
        <f t="shared" ca="1" si="214"/>
        <v>0</v>
      </c>
      <c r="E2291" s="564">
        <f t="shared" ca="1" si="212"/>
        <v>0</v>
      </c>
      <c r="F2291" s="564">
        <f t="shared" ca="1" si="215"/>
        <v>1</v>
      </c>
      <c r="G2291" s="564">
        <f t="shared" ca="1" si="213"/>
        <v>0.61688893913863985</v>
      </c>
      <c r="H2291" s="564">
        <v>0</v>
      </c>
      <c r="I2291" s="564">
        <v>0</v>
      </c>
      <c r="J2291" s="564">
        <v>0</v>
      </c>
      <c r="K2291" s="564">
        <v>0</v>
      </c>
      <c r="L2291" s="564">
        <v>0</v>
      </c>
      <c r="M2291" s="564">
        <v>0</v>
      </c>
      <c r="N2291" s="564">
        <v>0</v>
      </c>
      <c r="O2291" s="564">
        <v>0</v>
      </c>
      <c r="P2291" s="564">
        <v>0</v>
      </c>
      <c r="Q2291" s="564">
        <v>0</v>
      </c>
      <c r="R2291" s="564">
        <v>0</v>
      </c>
      <c r="S2291" s="564">
        <v>0</v>
      </c>
      <c r="T2291" s="564">
        <v>0</v>
      </c>
      <c r="U2291" s="564">
        <v>0</v>
      </c>
      <c r="V2291" s="564">
        <v>0</v>
      </c>
      <c r="W2291" s="564">
        <v>0</v>
      </c>
      <c r="X2291" s="564">
        <v>0</v>
      </c>
      <c r="Y2291" s="564">
        <v>0</v>
      </c>
      <c r="Z2291" s="564">
        <v>0</v>
      </c>
      <c r="AA2291" s="564">
        <v>0</v>
      </c>
      <c r="AB2291" s="564">
        <v>0</v>
      </c>
      <c r="AC2291" s="564">
        <v>0</v>
      </c>
      <c r="AD2291" s="564">
        <v>0</v>
      </c>
      <c r="AE2291" s="564">
        <v>0</v>
      </c>
      <c r="AF2291" s="564">
        <v>0</v>
      </c>
      <c r="AG2291" s="564">
        <v>0</v>
      </c>
      <c r="AH2291" s="564">
        <v>0</v>
      </c>
      <c r="AI2291" s="564">
        <v>0</v>
      </c>
      <c r="AJ2291" s="564">
        <v>0</v>
      </c>
      <c r="AK2291" s="564">
        <v>0</v>
      </c>
    </row>
    <row r="2292" spans="1:37">
      <c r="A2292">
        <v>2288</v>
      </c>
      <c r="B2292" s="564">
        <f t="shared" ca="1" si="216"/>
        <v>20</v>
      </c>
      <c r="C2292" s="564">
        <f t="shared" ca="1" si="211"/>
        <v>400</v>
      </c>
      <c r="D2292" s="564">
        <f t="shared" ca="1" si="214"/>
        <v>20</v>
      </c>
      <c r="E2292" s="564">
        <f t="shared" ca="1" si="212"/>
        <v>0</v>
      </c>
      <c r="F2292" s="564">
        <f t="shared" ca="1" si="215"/>
        <v>1</v>
      </c>
      <c r="G2292" s="564">
        <f t="shared" ca="1" si="213"/>
        <v>-0.9131472843817805</v>
      </c>
      <c r="H2292" s="564">
        <v>1</v>
      </c>
      <c r="I2292" s="564">
        <v>1</v>
      </c>
      <c r="J2292" s="564">
        <v>1</v>
      </c>
      <c r="K2292" s="564">
        <v>1</v>
      </c>
      <c r="L2292" s="564">
        <v>1</v>
      </c>
      <c r="M2292" s="564">
        <v>1</v>
      </c>
      <c r="N2292" s="564">
        <v>1</v>
      </c>
      <c r="O2292" s="564">
        <v>1</v>
      </c>
      <c r="P2292" s="564">
        <v>1</v>
      </c>
      <c r="Q2292" s="564">
        <v>1</v>
      </c>
      <c r="R2292" s="564">
        <v>1</v>
      </c>
      <c r="S2292" s="564">
        <v>1</v>
      </c>
      <c r="T2292" s="564">
        <v>1</v>
      </c>
      <c r="U2292" s="564">
        <v>1</v>
      </c>
      <c r="V2292" s="564">
        <v>1</v>
      </c>
      <c r="W2292" s="564">
        <v>1</v>
      </c>
      <c r="X2292" s="564">
        <v>1</v>
      </c>
      <c r="Y2292" s="564">
        <v>1</v>
      </c>
      <c r="Z2292" s="564">
        <v>1</v>
      </c>
      <c r="AA2292" s="564">
        <v>1</v>
      </c>
      <c r="AB2292" s="564">
        <v>1</v>
      </c>
      <c r="AC2292" s="564">
        <v>1</v>
      </c>
      <c r="AD2292" s="564">
        <v>1</v>
      </c>
      <c r="AE2292" s="564">
        <v>1</v>
      </c>
      <c r="AF2292" s="564">
        <v>1</v>
      </c>
      <c r="AG2292" s="564">
        <v>1</v>
      </c>
      <c r="AH2292" s="564">
        <v>1</v>
      </c>
      <c r="AI2292" s="564">
        <v>1</v>
      </c>
      <c r="AJ2292" s="564">
        <v>1</v>
      </c>
      <c r="AK2292" s="564">
        <v>1</v>
      </c>
    </row>
    <row r="2293" spans="1:37">
      <c r="A2293">
        <v>2289</v>
      </c>
      <c r="B2293" s="564">
        <f t="shared" ca="1" si="216"/>
        <v>20</v>
      </c>
      <c r="C2293" s="564">
        <f t="shared" ca="1" si="211"/>
        <v>400</v>
      </c>
      <c r="D2293" s="564">
        <f t="shared" ca="1" si="214"/>
        <v>20</v>
      </c>
      <c r="E2293" s="564">
        <f t="shared" ca="1" si="212"/>
        <v>0</v>
      </c>
      <c r="F2293" s="564">
        <f t="shared" ca="1" si="215"/>
        <v>1</v>
      </c>
      <c r="G2293" s="564">
        <f t="shared" ca="1" si="213"/>
        <v>4.3619697803905586</v>
      </c>
      <c r="H2293" s="564">
        <v>1</v>
      </c>
      <c r="I2293" s="564">
        <v>1</v>
      </c>
      <c r="J2293" s="564">
        <v>1</v>
      </c>
      <c r="K2293" s="564">
        <v>1</v>
      </c>
      <c r="L2293" s="564">
        <v>1</v>
      </c>
      <c r="M2293" s="564">
        <v>1</v>
      </c>
      <c r="N2293" s="564">
        <v>1</v>
      </c>
      <c r="O2293" s="564">
        <v>1</v>
      </c>
      <c r="P2293" s="564">
        <v>1</v>
      </c>
      <c r="Q2293" s="564">
        <v>1</v>
      </c>
      <c r="R2293" s="564">
        <v>1</v>
      </c>
      <c r="S2293" s="564">
        <v>1</v>
      </c>
      <c r="T2293" s="564">
        <v>1</v>
      </c>
      <c r="U2293" s="564">
        <v>1</v>
      </c>
      <c r="V2293" s="564">
        <v>1</v>
      </c>
      <c r="W2293" s="564">
        <v>1</v>
      </c>
      <c r="X2293" s="564">
        <v>1</v>
      </c>
      <c r="Y2293" s="564">
        <v>1</v>
      </c>
      <c r="Z2293" s="564">
        <v>1</v>
      </c>
      <c r="AA2293" s="564">
        <v>1</v>
      </c>
      <c r="AB2293" s="564">
        <v>1</v>
      </c>
      <c r="AC2293" s="564">
        <v>1</v>
      </c>
      <c r="AD2293" s="564">
        <v>1</v>
      </c>
      <c r="AE2293" s="564">
        <v>1</v>
      </c>
      <c r="AF2293" s="564">
        <v>1</v>
      </c>
      <c r="AG2293" s="564">
        <v>1</v>
      </c>
      <c r="AH2293" s="564">
        <v>1</v>
      </c>
      <c r="AI2293" s="564">
        <v>1</v>
      </c>
      <c r="AJ2293" s="564">
        <v>1</v>
      </c>
      <c r="AK2293" s="564">
        <v>1</v>
      </c>
    </row>
    <row r="2294" spans="1:37">
      <c r="A2294">
        <v>2290</v>
      </c>
      <c r="B2294" s="564">
        <f t="shared" ca="1" si="216"/>
        <v>20</v>
      </c>
      <c r="C2294" s="564">
        <f t="shared" ca="1" si="211"/>
        <v>400</v>
      </c>
      <c r="D2294" s="564">
        <f t="shared" ca="1" si="214"/>
        <v>20</v>
      </c>
      <c r="E2294" s="564">
        <f t="shared" ca="1" si="212"/>
        <v>0</v>
      </c>
      <c r="F2294" s="564">
        <f t="shared" ca="1" si="215"/>
        <v>1</v>
      </c>
      <c r="G2294" s="564">
        <f t="shared" ca="1" si="213"/>
        <v>5.6353980867601035</v>
      </c>
      <c r="H2294" s="564">
        <v>1</v>
      </c>
      <c r="I2294" s="564">
        <v>1</v>
      </c>
      <c r="J2294" s="564">
        <v>1</v>
      </c>
      <c r="K2294" s="564">
        <v>1</v>
      </c>
      <c r="L2294" s="564">
        <v>1</v>
      </c>
      <c r="M2294" s="564">
        <v>1</v>
      </c>
      <c r="N2294" s="564">
        <v>1</v>
      </c>
      <c r="O2294" s="564">
        <v>1</v>
      </c>
      <c r="P2294" s="564">
        <v>1</v>
      </c>
      <c r="Q2294" s="564">
        <v>1</v>
      </c>
      <c r="R2294" s="564">
        <v>1</v>
      </c>
      <c r="S2294" s="564">
        <v>1</v>
      </c>
      <c r="T2294" s="564">
        <v>1</v>
      </c>
      <c r="U2294" s="564">
        <v>1</v>
      </c>
      <c r="V2294" s="564">
        <v>1</v>
      </c>
      <c r="W2294" s="564">
        <v>1</v>
      </c>
      <c r="X2294" s="564">
        <v>1</v>
      </c>
      <c r="Y2294" s="564">
        <v>1</v>
      </c>
      <c r="Z2294" s="564">
        <v>1</v>
      </c>
      <c r="AA2294" s="564">
        <v>1</v>
      </c>
      <c r="AB2294" s="564">
        <v>1</v>
      </c>
      <c r="AC2294" s="564">
        <v>1</v>
      </c>
      <c r="AD2294" s="564">
        <v>1</v>
      </c>
      <c r="AE2294" s="564">
        <v>1</v>
      </c>
      <c r="AF2294" s="564">
        <v>1</v>
      </c>
      <c r="AG2294" s="564">
        <v>1</v>
      </c>
      <c r="AH2294" s="564">
        <v>1</v>
      </c>
      <c r="AI2294" s="564">
        <v>1</v>
      </c>
      <c r="AJ2294" s="564">
        <v>1</v>
      </c>
      <c r="AK2294" s="564">
        <v>1</v>
      </c>
    </row>
    <row r="2295" spans="1:37">
      <c r="A2295">
        <v>2291</v>
      </c>
      <c r="B2295" s="564">
        <f t="shared" ca="1" si="216"/>
        <v>0</v>
      </c>
      <c r="C2295" s="564">
        <f t="shared" ca="1" si="211"/>
        <v>0</v>
      </c>
      <c r="D2295" s="564">
        <f t="shared" ca="1" si="214"/>
        <v>0</v>
      </c>
      <c r="E2295" s="564">
        <f t="shared" ca="1" si="212"/>
        <v>0</v>
      </c>
      <c r="F2295" s="564">
        <f t="shared" ca="1" si="215"/>
        <v>1</v>
      </c>
      <c r="G2295" s="564">
        <f t="shared" ca="1" si="213"/>
        <v>2.6305017009103926</v>
      </c>
      <c r="H2295" s="564">
        <v>0</v>
      </c>
      <c r="I2295" s="564">
        <v>0</v>
      </c>
      <c r="J2295" s="564">
        <v>0</v>
      </c>
      <c r="K2295" s="564">
        <v>0</v>
      </c>
      <c r="L2295" s="564">
        <v>0</v>
      </c>
      <c r="M2295" s="564">
        <v>0</v>
      </c>
      <c r="N2295" s="564">
        <v>0</v>
      </c>
      <c r="O2295" s="564">
        <v>0</v>
      </c>
      <c r="P2295" s="564">
        <v>0</v>
      </c>
      <c r="Q2295" s="564">
        <v>0</v>
      </c>
      <c r="R2295" s="564">
        <v>0</v>
      </c>
      <c r="S2295" s="564">
        <v>0</v>
      </c>
      <c r="T2295" s="564">
        <v>0</v>
      </c>
      <c r="U2295" s="564">
        <v>0</v>
      </c>
      <c r="V2295" s="564">
        <v>0</v>
      </c>
      <c r="W2295" s="564">
        <v>0</v>
      </c>
      <c r="X2295" s="564">
        <v>0</v>
      </c>
      <c r="Y2295" s="564">
        <v>0</v>
      </c>
      <c r="Z2295" s="564">
        <v>0</v>
      </c>
      <c r="AA2295" s="564">
        <v>0</v>
      </c>
      <c r="AB2295" s="564">
        <v>0</v>
      </c>
      <c r="AC2295" s="564">
        <v>0</v>
      </c>
      <c r="AD2295" s="564">
        <v>0</v>
      </c>
      <c r="AE2295" s="564">
        <v>0</v>
      </c>
      <c r="AF2295" s="564">
        <v>0</v>
      </c>
      <c r="AG2295" s="564">
        <v>0</v>
      </c>
      <c r="AH2295" s="564">
        <v>0</v>
      </c>
      <c r="AI2295" s="564">
        <v>0</v>
      </c>
      <c r="AJ2295" s="564">
        <v>0</v>
      </c>
      <c r="AK2295" s="564">
        <v>0</v>
      </c>
    </row>
    <row r="2296" spans="1:37">
      <c r="A2296">
        <v>2292</v>
      </c>
      <c r="B2296" s="564">
        <f t="shared" ca="1" si="216"/>
        <v>20</v>
      </c>
      <c r="C2296" s="564">
        <f t="shared" ca="1" si="211"/>
        <v>400</v>
      </c>
      <c r="D2296" s="564">
        <f t="shared" ca="1" si="214"/>
        <v>20</v>
      </c>
      <c r="E2296" s="564">
        <f t="shared" ca="1" si="212"/>
        <v>0</v>
      </c>
      <c r="F2296" s="564">
        <f t="shared" ca="1" si="215"/>
        <v>1</v>
      </c>
      <c r="G2296" s="564">
        <f t="shared" ca="1" si="213"/>
        <v>0.70633307478117868</v>
      </c>
      <c r="H2296" s="564">
        <v>1</v>
      </c>
      <c r="I2296" s="564">
        <v>1</v>
      </c>
      <c r="J2296" s="564">
        <v>1</v>
      </c>
      <c r="K2296" s="564">
        <v>1</v>
      </c>
      <c r="L2296" s="564">
        <v>1</v>
      </c>
      <c r="M2296" s="564">
        <v>1</v>
      </c>
      <c r="N2296" s="564">
        <v>1</v>
      </c>
      <c r="O2296" s="564">
        <v>1</v>
      </c>
      <c r="P2296" s="564">
        <v>1</v>
      </c>
      <c r="Q2296" s="564">
        <v>1</v>
      </c>
      <c r="R2296" s="564">
        <v>1</v>
      </c>
      <c r="S2296" s="564">
        <v>1</v>
      </c>
      <c r="T2296" s="564">
        <v>1</v>
      </c>
      <c r="U2296" s="564">
        <v>1</v>
      </c>
      <c r="V2296" s="564">
        <v>1</v>
      </c>
      <c r="W2296" s="564">
        <v>1</v>
      </c>
      <c r="X2296" s="564">
        <v>1</v>
      </c>
      <c r="Y2296" s="564">
        <v>1</v>
      </c>
      <c r="Z2296" s="564">
        <v>1</v>
      </c>
      <c r="AA2296" s="564">
        <v>1</v>
      </c>
      <c r="AB2296" s="564">
        <v>1</v>
      </c>
      <c r="AC2296" s="564">
        <v>1</v>
      </c>
      <c r="AD2296" s="564">
        <v>1</v>
      </c>
      <c r="AE2296" s="564">
        <v>1</v>
      </c>
      <c r="AF2296" s="564">
        <v>1</v>
      </c>
      <c r="AG2296" s="564">
        <v>1</v>
      </c>
      <c r="AH2296" s="564">
        <v>1</v>
      </c>
      <c r="AI2296" s="564">
        <v>1</v>
      </c>
      <c r="AJ2296" s="564">
        <v>1</v>
      </c>
      <c r="AK2296" s="564">
        <v>1</v>
      </c>
    </row>
    <row r="2297" spans="1:37">
      <c r="A2297">
        <v>2293</v>
      </c>
      <c r="B2297" s="564">
        <f t="shared" ca="1" si="216"/>
        <v>20</v>
      </c>
      <c r="C2297" s="564">
        <f t="shared" ca="1" si="211"/>
        <v>400</v>
      </c>
      <c r="D2297" s="564">
        <f t="shared" ca="1" si="214"/>
        <v>20</v>
      </c>
      <c r="E2297" s="564">
        <f t="shared" ca="1" si="212"/>
        <v>0</v>
      </c>
      <c r="F2297" s="564">
        <f t="shared" ca="1" si="215"/>
        <v>1</v>
      </c>
      <c r="G2297" s="564">
        <f t="shared" ca="1" si="213"/>
        <v>-1.8615038001923931</v>
      </c>
      <c r="H2297" s="564">
        <v>1</v>
      </c>
      <c r="I2297" s="564">
        <v>1</v>
      </c>
      <c r="J2297" s="564">
        <v>1</v>
      </c>
      <c r="K2297" s="564">
        <v>1</v>
      </c>
      <c r="L2297" s="564">
        <v>1</v>
      </c>
      <c r="M2297" s="564">
        <v>1</v>
      </c>
      <c r="N2297" s="564">
        <v>1</v>
      </c>
      <c r="O2297" s="564">
        <v>1</v>
      </c>
      <c r="P2297" s="564">
        <v>1</v>
      </c>
      <c r="Q2297" s="564">
        <v>1</v>
      </c>
      <c r="R2297" s="564">
        <v>1</v>
      </c>
      <c r="S2297" s="564">
        <v>1</v>
      </c>
      <c r="T2297" s="564">
        <v>1</v>
      </c>
      <c r="U2297" s="564">
        <v>1</v>
      </c>
      <c r="V2297" s="564">
        <v>1</v>
      </c>
      <c r="W2297" s="564">
        <v>1</v>
      </c>
      <c r="X2297" s="564">
        <v>1</v>
      </c>
      <c r="Y2297" s="564">
        <v>1</v>
      </c>
      <c r="Z2297" s="564">
        <v>1</v>
      </c>
      <c r="AA2297" s="564">
        <v>1</v>
      </c>
      <c r="AB2297" s="564">
        <v>1</v>
      </c>
      <c r="AC2297" s="564">
        <v>1</v>
      </c>
      <c r="AD2297" s="564">
        <v>1</v>
      </c>
      <c r="AE2297" s="564">
        <v>1</v>
      </c>
      <c r="AF2297" s="564">
        <v>1</v>
      </c>
      <c r="AG2297" s="564">
        <v>1</v>
      </c>
      <c r="AH2297" s="564">
        <v>1</v>
      </c>
      <c r="AI2297" s="564">
        <v>1</v>
      </c>
      <c r="AJ2297" s="564">
        <v>1</v>
      </c>
      <c r="AK2297" s="564">
        <v>1</v>
      </c>
    </row>
    <row r="2298" spans="1:37">
      <c r="A2298">
        <v>2294</v>
      </c>
      <c r="B2298" s="564">
        <f t="shared" ca="1" si="216"/>
        <v>0</v>
      </c>
      <c r="C2298" s="564">
        <f t="shared" ca="1" si="211"/>
        <v>0</v>
      </c>
      <c r="D2298" s="564">
        <f t="shared" ca="1" si="214"/>
        <v>0</v>
      </c>
      <c r="E2298" s="564">
        <f t="shared" ca="1" si="212"/>
        <v>0</v>
      </c>
      <c r="F2298" s="564">
        <f t="shared" ca="1" si="215"/>
        <v>1</v>
      </c>
      <c r="G2298" s="564">
        <f t="shared" ca="1" si="213"/>
        <v>6.7405246581689671E-2</v>
      </c>
      <c r="H2298" s="564">
        <v>0</v>
      </c>
      <c r="I2298" s="564">
        <v>0</v>
      </c>
      <c r="J2298" s="564">
        <v>0</v>
      </c>
      <c r="K2298" s="564">
        <v>0</v>
      </c>
      <c r="L2298" s="564">
        <v>0</v>
      </c>
      <c r="M2298" s="564">
        <v>0</v>
      </c>
      <c r="N2298" s="564">
        <v>0</v>
      </c>
      <c r="O2298" s="564">
        <v>0</v>
      </c>
      <c r="P2298" s="564">
        <v>0</v>
      </c>
      <c r="Q2298" s="564">
        <v>0</v>
      </c>
      <c r="R2298" s="564">
        <v>0</v>
      </c>
      <c r="S2298" s="564">
        <v>0</v>
      </c>
      <c r="T2298" s="564">
        <v>0</v>
      </c>
      <c r="U2298" s="564">
        <v>0</v>
      </c>
      <c r="V2298" s="564">
        <v>0</v>
      </c>
      <c r="W2298" s="564">
        <v>0</v>
      </c>
      <c r="X2298" s="564">
        <v>0</v>
      </c>
      <c r="Y2298" s="564">
        <v>0</v>
      </c>
      <c r="Z2298" s="564">
        <v>0</v>
      </c>
      <c r="AA2298" s="564">
        <v>0</v>
      </c>
      <c r="AB2298" s="564">
        <v>0</v>
      </c>
      <c r="AC2298" s="564">
        <v>0</v>
      </c>
      <c r="AD2298" s="564">
        <v>0</v>
      </c>
      <c r="AE2298" s="564">
        <v>0</v>
      </c>
      <c r="AF2298" s="564">
        <v>0</v>
      </c>
      <c r="AG2298" s="564">
        <v>0</v>
      </c>
      <c r="AH2298" s="564">
        <v>0</v>
      </c>
      <c r="AI2298" s="564">
        <v>0</v>
      </c>
      <c r="AJ2298" s="564">
        <v>0</v>
      </c>
      <c r="AK2298" s="564">
        <v>0</v>
      </c>
    </row>
    <row r="2299" spans="1:37">
      <c r="A2299">
        <v>2295</v>
      </c>
      <c r="B2299" s="564">
        <f t="shared" ca="1" si="216"/>
        <v>17</v>
      </c>
      <c r="C2299" s="564">
        <f t="shared" ca="1" si="211"/>
        <v>289</v>
      </c>
      <c r="D2299" s="564">
        <f t="shared" ca="1" si="214"/>
        <v>17</v>
      </c>
      <c r="E2299" s="564">
        <f t="shared" ca="1" si="212"/>
        <v>2.5500000000000007</v>
      </c>
      <c r="F2299" s="564">
        <f t="shared" ca="1" si="215"/>
        <v>0.73157894736842111</v>
      </c>
      <c r="G2299" s="564">
        <f t="shared" ca="1" si="213"/>
        <v>1.5403891074650207</v>
      </c>
      <c r="H2299" s="564">
        <v>1</v>
      </c>
      <c r="I2299" s="564">
        <v>1</v>
      </c>
      <c r="J2299" s="564">
        <v>1</v>
      </c>
      <c r="K2299" s="564">
        <v>0</v>
      </c>
      <c r="L2299" s="564">
        <v>0</v>
      </c>
      <c r="M2299" s="564">
        <v>1</v>
      </c>
      <c r="N2299" s="564">
        <v>1</v>
      </c>
      <c r="O2299" s="564">
        <v>0</v>
      </c>
      <c r="P2299" s="564">
        <v>1</v>
      </c>
      <c r="Q2299" s="564">
        <v>1</v>
      </c>
      <c r="R2299" s="564">
        <v>1</v>
      </c>
      <c r="S2299" s="564">
        <v>1</v>
      </c>
      <c r="T2299" s="564">
        <v>1</v>
      </c>
      <c r="U2299" s="564">
        <v>1</v>
      </c>
      <c r="V2299" s="564">
        <v>1</v>
      </c>
      <c r="W2299" s="564">
        <v>1</v>
      </c>
      <c r="X2299" s="564">
        <v>1</v>
      </c>
      <c r="Y2299" s="564">
        <v>1</v>
      </c>
      <c r="Z2299" s="564">
        <v>1</v>
      </c>
      <c r="AA2299" s="564">
        <v>1</v>
      </c>
      <c r="AB2299" s="564">
        <v>1</v>
      </c>
      <c r="AC2299" s="564">
        <v>0</v>
      </c>
      <c r="AD2299" s="564">
        <v>0</v>
      </c>
      <c r="AE2299" s="564">
        <v>1</v>
      </c>
      <c r="AF2299" s="564">
        <v>1</v>
      </c>
      <c r="AG2299" s="564">
        <v>1</v>
      </c>
      <c r="AH2299" s="564">
        <v>0</v>
      </c>
      <c r="AI2299" s="564">
        <v>1</v>
      </c>
      <c r="AJ2299" s="564">
        <v>1</v>
      </c>
      <c r="AK2299" s="564">
        <v>1</v>
      </c>
    </row>
    <row r="2300" spans="1:37">
      <c r="A2300">
        <v>2296</v>
      </c>
      <c r="B2300" s="564">
        <f t="shared" ca="1" si="216"/>
        <v>1</v>
      </c>
      <c r="C2300" s="564">
        <f t="shared" ca="1" si="211"/>
        <v>1</v>
      </c>
      <c r="D2300" s="564">
        <f t="shared" ca="1" si="214"/>
        <v>1</v>
      </c>
      <c r="E2300" s="564">
        <f t="shared" ca="1" si="212"/>
        <v>0.95</v>
      </c>
      <c r="F2300" s="564">
        <f t="shared" ca="1" si="215"/>
        <v>0.9</v>
      </c>
      <c r="G2300" s="564">
        <f t="shared" ca="1" si="213"/>
        <v>0.79492599109735151</v>
      </c>
      <c r="H2300" s="564">
        <v>0</v>
      </c>
      <c r="I2300" s="564">
        <v>0</v>
      </c>
      <c r="J2300" s="564">
        <v>0</v>
      </c>
      <c r="K2300" s="564">
        <v>0</v>
      </c>
      <c r="L2300" s="564">
        <v>0</v>
      </c>
      <c r="M2300" s="564">
        <v>0</v>
      </c>
      <c r="N2300" s="564">
        <v>0</v>
      </c>
      <c r="O2300" s="564">
        <v>0</v>
      </c>
      <c r="P2300" s="564">
        <v>0</v>
      </c>
      <c r="Q2300" s="564">
        <v>0</v>
      </c>
      <c r="R2300" s="564">
        <v>0</v>
      </c>
      <c r="S2300" s="564">
        <v>0</v>
      </c>
      <c r="T2300" s="564">
        <v>0</v>
      </c>
      <c r="U2300" s="564">
        <v>0</v>
      </c>
      <c r="V2300" s="564">
        <v>0</v>
      </c>
      <c r="W2300" s="564">
        <v>0</v>
      </c>
      <c r="X2300" s="564">
        <v>0</v>
      </c>
      <c r="Y2300" s="564">
        <v>0</v>
      </c>
      <c r="Z2300" s="564">
        <v>0</v>
      </c>
      <c r="AA2300" s="564">
        <v>1</v>
      </c>
      <c r="AB2300" s="564">
        <v>0</v>
      </c>
      <c r="AC2300" s="564">
        <v>0</v>
      </c>
      <c r="AD2300" s="564">
        <v>1</v>
      </c>
      <c r="AE2300" s="564">
        <v>0</v>
      </c>
      <c r="AF2300" s="564">
        <v>0</v>
      </c>
      <c r="AG2300" s="564">
        <v>0</v>
      </c>
      <c r="AH2300" s="564">
        <v>0</v>
      </c>
      <c r="AI2300" s="564">
        <v>0</v>
      </c>
      <c r="AJ2300" s="564">
        <v>0</v>
      </c>
      <c r="AK2300" s="564">
        <v>0</v>
      </c>
    </row>
    <row r="2301" spans="1:37">
      <c r="A2301">
        <v>2297</v>
      </c>
      <c r="B2301" s="564">
        <f t="shared" ca="1" si="216"/>
        <v>20</v>
      </c>
      <c r="C2301" s="564">
        <f t="shared" ca="1" si="211"/>
        <v>400</v>
      </c>
      <c r="D2301" s="564">
        <f t="shared" ca="1" si="214"/>
        <v>20</v>
      </c>
      <c r="E2301" s="564">
        <f t="shared" ca="1" si="212"/>
        <v>0</v>
      </c>
      <c r="F2301" s="564">
        <f t="shared" ca="1" si="215"/>
        <v>1</v>
      </c>
      <c r="G2301" s="564">
        <f t="shared" ca="1" si="213"/>
        <v>-5.9443344632082251</v>
      </c>
      <c r="H2301" s="564">
        <v>1</v>
      </c>
      <c r="I2301" s="564">
        <v>1</v>
      </c>
      <c r="J2301" s="564">
        <v>1</v>
      </c>
      <c r="K2301" s="564">
        <v>1</v>
      </c>
      <c r="L2301" s="564">
        <v>1</v>
      </c>
      <c r="M2301" s="564">
        <v>1</v>
      </c>
      <c r="N2301" s="564">
        <v>1</v>
      </c>
      <c r="O2301" s="564">
        <v>1</v>
      </c>
      <c r="P2301" s="564">
        <v>1</v>
      </c>
      <c r="Q2301" s="564">
        <v>1</v>
      </c>
      <c r="R2301" s="564">
        <v>1</v>
      </c>
      <c r="S2301" s="564">
        <v>1</v>
      </c>
      <c r="T2301" s="564">
        <v>1</v>
      </c>
      <c r="U2301" s="564">
        <v>1</v>
      </c>
      <c r="V2301" s="564">
        <v>1</v>
      </c>
      <c r="W2301" s="564">
        <v>1</v>
      </c>
      <c r="X2301" s="564">
        <v>1</v>
      </c>
      <c r="Y2301" s="564">
        <v>1</v>
      </c>
      <c r="Z2301" s="564">
        <v>1</v>
      </c>
      <c r="AA2301" s="564">
        <v>1</v>
      </c>
      <c r="AB2301" s="564">
        <v>1</v>
      </c>
      <c r="AC2301" s="564">
        <v>1</v>
      </c>
      <c r="AD2301" s="564">
        <v>1</v>
      </c>
      <c r="AE2301" s="564">
        <v>1</v>
      </c>
      <c r="AF2301" s="564">
        <v>1</v>
      </c>
      <c r="AG2301" s="564">
        <v>1</v>
      </c>
      <c r="AH2301" s="564">
        <v>1</v>
      </c>
      <c r="AI2301" s="564">
        <v>1</v>
      </c>
      <c r="AJ2301" s="564">
        <v>1</v>
      </c>
      <c r="AK2301" s="564">
        <v>1</v>
      </c>
    </row>
    <row r="2302" spans="1:37">
      <c r="A2302">
        <v>2298</v>
      </c>
      <c r="B2302" s="564">
        <f t="shared" ca="1" si="216"/>
        <v>5</v>
      </c>
      <c r="C2302" s="564">
        <f t="shared" ca="1" si="211"/>
        <v>25</v>
      </c>
      <c r="D2302" s="564">
        <f t="shared" ca="1" si="214"/>
        <v>5</v>
      </c>
      <c r="E2302" s="564">
        <f t="shared" ca="1" si="212"/>
        <v>3.75</v>
      </c>
      <c r="F2302" s="564">
        <f t="shared" ca="1" si="215"/>
        <v>0.60526315789473684</v>
      </c>
      <c r="G2302" s="564">
        <f t="shared" ca="1" si="213"/>
        <v>-2.8577100016800663</v>
      </c>
      <c r="H2302" s="564">
        <v>1</v>
      </c>
      <c r="I2302" s="564">
        <v>0</v>
      </c>
      <c r="J2302" s="564">
        <v>0</v>
      </c>
      <c r="K2302" s="564">
        <v>0</v>
      </c>
      <c r="L2302" s="564">
        <v>1</v>
      </c>
      <c r="M2302" s="564">
        <v>0</v>
      </c>
      <c r="N2302" s="564">
        <v>1</v>
      </c>
      <c r="O2302" s="564">
        <v>1</v>
      </c>
      <c r="P2302" s="564">
        <v>0</v>
      </c>
      <c r="Q2302" s="564">
        <v>0</v>
      </c>
      <c r="R2302" s="564">
        <v>0</v>
      </c>
      <c r="S2302" s="564">
        <v>0</v>
      </c>
      <c r="T2302" s="564">
        <v>0</v>
      </c>
      <c r="U2302" s="564">
        <v>0</v>
      </c>
      <c r="V2302" s="564">
        <v>1</v>
      </c>
      <c r="W2302" s="564">
        <v>0</v>
      </c>
      <c r="X2302" s="564">
        <v>0</v>
      </c>
      <c r="Y2302" s="564">
        <v>0</v>
      </c>
      <c r="Z2302" s="564">
        <v>0</v>
      </c>
      <c r="AA2302" s="564">
        <v>0</v>
      </c>
      <c r="AB2302" s="564">
        <v>1</v>
      </c>
      <c r="AC2302" s="564">
        <v>0</v>
      </c>
      <c r="AD2302" s="564">
        <v>0</v>
      </c>
      <c r="AE2302" s="564">
        <v>0</v>
      </c>
      <c r="AF2302" s="564">
        <v>1</v>
      </c>
      <c r="AG2302" s="564">
        <v>0</v>
      </c>
      <c r="AH2302" s="564">
        <v>0</v>
      </c>
      <c r="AI2302" s="564">
        <v>0</v>
      </c>
      <c r="AJ2302" s="564">
        <v>0</v>
      </c>
      <c r="AK2302" s="564">
        <v>1</v>
      </c>
    </row>
    <row r="2303" spans="1:37">
      <c r="A2303">
        <v>2299</v>
      </c>
      <c r="B2303" s="564">
        <f t="shared" ca="1" si="216"/>
        <v>20</v>
      </c>
      <c r="C2303" s="564">
        <f t="shared" ca="1" si="211"/>
        <v>400</v>
      </c>
      <c r="D2303" s="564">
        <f t="shared" ca="1" si="214"/>
        <v>20</v>
      </c>
      <c r="E2303" s="564">
        <f t="shared" ca="1" si="212"/>
        <v>0</v>
      </c>
      <c r="F2303" s="564">
        <f t="shared" ca="1" si="215"/>
        <v>1</v>
      </c>
      <c r="G2303" s="564">
        <f t="shared" ca="1" si="213"/>
        <v>0.53404682611377741</v>
      </c>
      <c r="H2303" s="564">
        <v>1</v>
      </c>
      <c r="I2303" s="564">
        <v>1</v>
      </c>
      <c r="J2303" s="564">
        <v>1</v>
      </c>
      <c r="K2303" s="564">
        <v>1</v>
      </c>
      <c r="L2303" s="564">
        <v>1</v>
      </c>
      <c r="M2303" s="564">
        <v>1</v>
      </c>
      <c r="N2303" s="564">
        <v>1</v>
      </c>
      <c r="O2303" s="564">
        <v>1</v>
      </c>
      <c r="P2303" s="564">
        <v>1</v>
      </c>
      <c r="Q2303" s="564">
        <v>1</v>
      </c>
      <c r="R2303" s="564">
        <v>1</v>
      </c>
      <c r="S2303" s="564">
        <v>1</v>
      </c>
      <c r="T2303" s="564">
        <v>1</v>
      </c>
      <c r="U2303" s="564">
        <v>1</v>
      </c>
      <c r="V2303" s="564">
        <v>1</v>
      </c>
      <c r="W2303" s="564">
        <v>1</v>
      </c>
      <c r="X2303" s="564">
        <v>1</v>
      </c>
      <c r="Y2303" s="564">
        <v>1</v>
      </c>
      <c r="Z2303" s="564">
        <v>1</v>
      </c>
      <c r="AA2303" s="564">
        <v>1</v>
      </c>
      <c r="AB2303" s="564">
        <v>1</v>
      </c>
      <c r="AC2303" s="564">
        <v>1</v>
      </c>
      <c r="AD2303" s="564">
        <v>1</v>
      </c>
      <c r="AE2303" s="564">
        <v>1</v>
      </c>
      <c r="AF2303" s="564">
        <v>1</v>
      </c>
      <c r="AG2303" s="564">
        <v>1</v>
      </c>
      <c r="AH2303" s="564">
        <v>1</v>
      </c>
      <c r="AI2303" s="564">
        <v>1</v>
      </c>
      <c r="AJ2303" s="564">
        <v>1</v>
      </c>
      <c r="AK2303" s="564">
        <v>1</v>
      </c>
    </row>
    <row r="2304" spans="1:37">
      <c r="A2304">
        <v>2300</v>
      </c>
      <c r="B2304" s="564">
        <f t="shared" ca="1" si="216"/>
        <v>20</v>
      </c>
      <c r="C2304" s="564">
        <f t="shared" ca="1" si="211"/>
        <v>400</v>
      </c>
      <c r="D2304" s="564">
        <f t="shared" ca="1" si="214"/>
        <v>20</v>
      </c>
      <c r="E2304" s="564">
        <f t="shared" ca="1" si="212"/>
        <v>0</v>
      </c>
      <c r="F2304" s="564">
        <f t="shared" ca="1" si="215"/>
        <v>1</v>
      </c>
      <c r="G2304" s="564">
        <f t="shared" ca="1" si="213"/>
        <v>1.8208027343846451</v>
      </c>
      <c r="H2304" s="564">
        <v>1</v>
      </c>
      <c r="I2304" s="564">
        <v>1</v>
      </c>
      <c r="J2304" s="564">
        <v>1</v>
      </c>
      <c r="K2304" s="564">
        <v>1</v>
      </c>
      <c r="L2304" s="564">
        <v>1</v>
      </c>
      <c r="M2304" s="564">
        <v>1</v>
      </c>
      <c r="N2304" s="564">
        <v>1</v>
      </c>
      <c r="O2304" s="564">
        <v>1</v>
      </c>
      <c r="P2304" s="564">
        <v>1</v>
      </c>
      <c r="Q2304" s="564">
        <v>1</v>
      </c>
      <c r="R2304" s="564">
        <v>1</v>
      </c>
      <c r="S2304" s="564">
        <v>1</v>
      </c>
      <c r="T2304" s="564">
        <v>1</v>
      </c>
      <c r="U2304" s="564">
        <v>1</v>
      </c>
      <c r="V2304" s="564">
        <v>1</v>
      </c>
      <c r="W2304" s="564">
        <v>1</v>
      </c>
      <c r="X2304" s="564">
        <v>1</v>
      </c>
      <c r="Y2304" s="564">
        <v>1</v>
      </c>
      <c r="Z2304" s="564">
        <v>1</v>
      </c>
      <c r="AA2304" s="564">
        <v>1</v>
      </c>
      <c r="AB2304" s="564">
        <v>1</v>
      </c>
      <c r="AC2304" s="564">
        <v>1</v>
      </c>
      <c r="AD2304" s="564">
        <v>1</v>
      </c>
      <c r="AE2304" s="564">
        <v>1</v>
      </c>
      <c r="AF2304" s="564">
        <v>1</v>
      </c>
      <c r="AG2304" s="564">
        <v>1</v>
      </c>
      <c r="AH2304" s="564">
        <v>1</v>
      </c>
      <c r="AI2304" s="564">
        <v>1</v>
      </c>
      <c r="AJ2304" s="564">
        <v>1</v>
      </c>
      <c r="AK2304" s="564">
        <v>1</v>
      </c>
    </row>
    <row r="2305" spans="1:37">
      <c r="A2305">
        <v>2301</v>
      </c>
      <c r="B2305" s="564">
        <f t="shared" ca="1" si="216"/>
        <v>20</v>
      </c>
      <c r="C2305" s="564">
        <f t="shared" ca="1" si="211"/>
        <v>400</v>
      </c>
      <c r="D2305" s="564">
        <f t="shared" ca="1" si="214"/>
        <v>20</v>
      </c>
      <c r="E2305" s="564">
        <f t="shared" ca="1" si="212"/>
        <v>0</v>
      </c>
      <c r="F2305" s="564">
        <f t="shared" ca="1" si="215"/>
        <v>1</v>
      </c>
      <c r="G2305" s="564">
        <f t="shared" ca="1" si="213"/>
        <v>1.6036109235124534</v>
      </c>
      <c r="H2305" s="564">
        <v>1</v>
      </c>
      <c r="I2305" s="564">
        <v>1</v>
      </c>
      <c r="J2305" s="564">
        <v>1</v>
      </c>
      <c r="K2305" s="564">
        <v>1</v>
      </c>
      <c r="L2305" s="564">
        <v>1</v>
      </c>
      <c r="M2305" s="564">
        <v>1</v>
      </c>
      <c r="N2305" s="564">
        <v>1</v>
      </c>
      <c r="O2305" s="564">
        <v>1</v>
      </c>
      <c r="P2305" s="564">
        <v>1</v>
      </c>
      <c r="Q2305" s="564">
        <v>1</v>
      </c>
      <c r="R2305" s="564">
        <v>1</v>
      </c>
      <c r="S2305" s="564">
        <v>1</v>
      </c>
      <c r="T2305" s="564">
        <v>1</v>
      </c>
      <c r="U2305" s="564">
        <v>1</v>
      </c>
      <c r="V2305" s="564">
        <v>1</v>
      </c>
      <c r="W2305" s="564">
        <v>1</v>
      </c>
      <c r="X2305" s="564">
        <v>1</v>
      </c>
      <c r="Y2305" s="564">
        <v>1</v>
      </c>
      <c r="Z2305" s="564">
        <v>1</v>
      </c>
      <c r="AA2305" s="564">
        <v>1</v>
      </c>
      <c r="AB2305" s="564">
        <v>1</v>
      </c>
      <c r="AC2305" s="564">
        <v>1</v>
      </c>
      <c r="AD2305" s="564">
        <v>1</v>
      </c>
      <c r="AE2305" s="564">
        <v>1</v>
      </c>
      <c r="AF2305" s="564">
        <v>1</v>
      </c>
      <c r="AG2305" s="564">
        <v>1</v>
      </c>
      <c r="AH2305" s="564">
        <v>1</v>
      </c>
      <c r="AI2305" s="564">
        <v>1</v>
      </c>
      <c r="AJ2305" s="564">
        <v>1</v>
      </c>
      <c r="AK2305" s="564">
        <v>1</v>
      </c>
    </row>
    <row r="2306" spans="1:37">
      <c r="A2306">
        <v>2302</v>
      </c>
      <c r="B2306" s="564">
        <f t="shared" ca="1" si="216"/>
        <v>3</v>
      </c>
      <c r="C2306" s="564">
        <f t="shared" ca="1" si="211"/>
        <v>9</v>
      </c>
      <c r="D2306" s="564">
        <f t="shared" ca="1" si="214"/>
        <v>3</v>
      </c>
      <c r="E2306" s="564">
        <f t="shared" ca="1" si="212"/>
        <v>2.5499999999999998</v>
      </c>
      <c r="F2306" s="564">
        <f t="shared" ca="1" si="215"/>
        <v>0.73157894736842111</v>
      </c>
      <c r="G2306" s="564">
        <f t="shared" ca="1" si="213"/>
        <v>0.43077041101648883</v>
      </c>
      <c r="H2306" s="564">
        <v>0</v>
      </c>
      <c r="I2306" s="564">
        <v>0</v>
      </c>
      <c r="J2306" s="564">
        <v>0</v>
      </c>
      <c r="K2306" s="564">
        <v>1</v>
      </c>
      <c r="L2306" s="564">
        <v>0</v>
      </c>
      <c r="M2306" s="564">
        <v>1</v>
      </c>
      <c r="N2306" s="564">
        <v>0</v>
      </c>
      <c r="O2306" s="564">
        <v>0</v>
      </c>
      <c r="P2306" s="564">
        <v>0</v>
      </c>
      <c r="Q2306" s="564">
        <v>0</v>
      </c>
      <c r="R2306" s="564">
        <v>0</v>
      </c>
      <c r="S2306" s="564">
        <v>0</v>
      </c>
      <c r="T2306" s="564">
        <v>0</v>
      </c>
      <c r="U2306" s="564">
        <v>0</v>
      </c>
      <c r="V2306" s="564">
        <v>0</v>
      </c>
      <c r="W2306" s="564">
        <v>0</v>
      </c>
      <c r="X2306" s="564">
        <v>0</v>
      </c>
      <c r="Y2306" s="564">
        <v>0</v>
      </c>
      <c r="Z2306" s="564">
        <v>1</v>
      </c>
      <c r="AA2306" s="564">
        <v>0</v>
      </c>
      <c r="AB2306" s="564">
        <v>0</v>
      </c>
      <c r="AC2306" s="564">
        <v>1</v>
      </c>
      <c r="AD2306" s="564">
        <v>0</v>
      </c>
      <c r="AE2306" s="564">
        <v>0</v>
      </c>
      <c r="AF2306" s="564">
        <v>1</v>
      </c>
      <c r="AG2306" s="564">
        <v>0</v>
      </c>
      <c r="AH2306" s="564">
        <v>0</v>
      </c>
      <c r="AI2306" s="564">
        <v>0</v>
      </c>
      <c r="AJ2306" s="564">
        <v>1</v>
      </c>
      <c r="AK2306" s="564">
        <v>0</v>
      </c>
    </row>
    <row r="2307" spans="1:37">
      <c r="A2307">
        <v>2303</v>
      </c>
      <c r="B2307" s="564">
        <f t="shared" ca="1" si="216"/>
        <v>0</v>
      </c>
      <c r="C2307" s="564">
        <f t="shared" ca="1" si="211"/>
        <v>0</v>
      </c>
      <c r="D2307" s="564">
        <f t="shared" ca="1" si="214"/>
        <v>0</v>
      </c>
      <c r="E2307" s="564">
        <f t="shared" ca="1" si="212"/>
        <v>0</v>
      </c>
      <c r="F2307" s="564">
        <f t="shared" ca="1" si="215"/>
        <v>1</v>
      </c>
      <c r="G2307" s="564">
        <f t="shared" ca="1" si="213"/>
        <v>0.27407877398602565</v>
      </c>
      <c r="H2307" s="564">
        <v>0</v>
      </c>
      <c r="I2307" s="564">
        <v>0</v>
      </c>
      <c r="J2307" s="564">
        <v>0</v>
      </c>
      <c r="K2307" s="564">
        <v>0</v>
      </c>
      <c r="L2307" s="564">
        <v>0</v>
      </c>
      <c r="M2307" s="564">
        <v>0</v>
      </c>
      <c r="N2307" s="564">
        <v>0</v>
      </c>
      <c r="O2307" s="564">
        <v>0</v>
      </c>
      <c r="P2307" s="564">
        <v>0</v>
      </c>
      <c r="Q2307" s="564">
        <v>0</v>
      </c>
      <c r="R2307" s="564">
        <v>0</v>
      </c>
      <c r="S2307" s="564">
        <v>0</v>
      </c>
      <c r="T2307" s="564">
        <v>0</v>
      </c>
      <c r="U2307" s="564">
        <v>0</v>
      </c>
      <c r="V2307" s="564">
        <v>0</v>
      </c>
      <c r="W2307" s="564">
        <v>0</v>
      </c>
      <c r="X2307" s="564">
        <v>0</v>
      </c>
      <c r="Y2307" s="564">
        <v>0</v>
      </c>
      <c r="Z2307" s="564">
        <v>0</v>
      </c>
      <c r="AA2307" s="564">
        <v>0</v>
      </c>
      <c r="AB2307" s="564">
        <v>0</v>
      </c>
      <c r="AC2307" s="564">
        <v>0</v>
      </c>
      <c r="AD2307" s="564">
        <v>0</v>
      </c>
      <c r="AE2307" s="564">
        <v>0</v>
      </c>
      <c r="AF2307" s="564">
        <v>0</v>
      </c>
      <c r="AG2307" s="564">
        <v>0</v>
      </c>
      <c r="AH2307" s="564">
        <v>0</v>
      </c>
      <c r="AI2307" s="564">
        <v>0</v>
      </c>
      <c r="AJ2307" s="564">
        <v>0</v>
      </c>
      <c r="AK2307" s="564">
        <v>0</v>
      </c>
    </row>
    <row r="2308" spans="1:37">
      <c r="A2308">
        <v>2304</v>
      </c>
      <c r="B2308" s="564">
        <f t="shared" ca="1" si="216"/>
        <v>20</v>
      </c>
      <c r="C2308" s="564">
        <f t="shared" ca="1" si="211"/>
        <v>400</v>
      </c>
      <c r="D2308" s="564">
        <f t="shared" ca="1" si="214"/>
        <v>20</v>
      </c>
      <c r="E2308" s="564">
        <f t="shared" ca="1" si="212"/>
        <v>0</v>
      </c>
      <c r="F2308" s="564">
        <f t="shared" ca="1" si="215"/>
        <v>1</v>
      </c>
      <c r="G2308" s="564">
        <f t="shared" ca="1" si="213"/>
        <v>6.4544517995102701</v>
      </c>
      <c r="H2308" s="564">
        <v>1</v>
      </c>
      <c r="I2308" s="564">
        <v>1</v>
      </c>
      <c r="J2308" s="564">
        <v>1</v>
      </c>
      <c r="K2308" s="564">
        <v>1</v>
      </c>
      <c r="L2308" s="564">
        <v>1</v>
      </c>
      <c r="M2308" s="564">
        <v>1</v>
      </c>
      <c r="N2308" s="564">
        <v>1</v>
      </c>
      <c r="O2308" s="564">
        <v>1</v>
      </c>
      <c r="P2308" s="564">
        <v>1</v>
      </c>
      <c r="Q2308" s="564">
        <v>1</v>
      </c>
      <c r="R2308" s="564">
        <v>1</v>
      </c>
      <c r="S2308" s="564">
        <v>1</v>
      </c>
      <c r="T2308" s="564">
        <v>1</v>
      </c>
      <c r="U2308" s="564">
        <v>1</v>
      </c>
      <c r="V2308" s="564">
        <v>1</v>
      </c>
      <c r="W2308" s="564">
        <v>1</v>
      </c>
      <c r="X2308" s="564">
        <v>1</v>
      </c>
      <c r="Y2308" s="564">
        <v>1</v>
      </c>
      <c r="Z2308" s="564">
        <v>1</v>
      </c>
      <c r="AA2308" s="564">
        <v>1</v>
      </c>
      <c r="AB2308" s="564">
        <v>1</v>
      </c>
      <c r="AC2308" s="564">
        <v>1</v>
      </c>
      <c r="AD2308" s="564">
        <v>1</v>
      </c>
      <c r="AE2308" s="564">
        <v>1</v>
      </c>
      <c r="AF2308" s="564">
        <v>1</v>
      </c>
      <c r="AG2308" s="564">
        <v>1</v>
      </c>
      <c r="AH2308" s="564">
        <v>1</v>
      </c>
      <c r="AI2308" s="564">
        <v>1</v>
      </c>
      <c r="AJ2308" s="564">
        <v>1</v>
      </c>
      <c r="AK2308" s="564">
        <v>1</v>
      </c>
    </row>
    <row r="2309" spans="1:37">
      <c r="A2309">
        <v>2305</v>
      </c>
      <c r="B2309" s="564">
        <f t="shared" ca="1" si="216"/>
        <v>20</v>
      </c>
      <c r="C2309" s="564">
        <f t="shared" ref="C2309:C2372" ca="1" si="217">B2309^2</f>
        <v>400</v>
      </c>
      <c r="D2309" s="564">
        <f t="shared" ca="1" si="214"/>
        <v>20</v>
      </c>
      <c r="E2309" s="564">
        <f t="shared" ref="E2309:E2372" ca="1" si="218">D2309-((B2309^2)/H$1)</f>
        <v>0</v>
      </c>
      <c r="F2309" s="564">
        <f t="shared" ca="1" si="215"/>
        <v>1</v>
      </c>
      <c r="G2309" s="564">
        <f t="shared" ref="G2309:G2372" ca="1" si="219">I$2+NORMSINV(RAND())*K$2</f>
        <v>1.1140017343001059</v>
      </c>
      <c r="H2309" s="564">
        <v>1</v>
      </c>
      <c r="I2309" s="564">
        <v>1</v>
      </c>
      <c r="J2309" s="564">
        <v>1</v>
      </c>
      <c r="K2309" s="564">
        <v>1</v>
      </c>
      <c r="L2309" s="564">
        <v>1</v>
      </c>
      <c r="M2309" s="564">
        <v>1</v>
      </c>
      <c r="N2309" s="564">
        <v>1</v>
      </c>
      <c r="O2309" s="564">
        <v>1</v>
      </c>
      <c r="P2309" s="564">
        <v>1</v>
      </c>
      <c r="Q2309" s="564">
        <v>1</v>
      </c>
      <c r="R2309" s="564">
        <v>1</v>
      </c>
      <c r="S2309" s="564">
        <v>1</v>
      </c>
      <c r="T2309" s="564">
        <v>1</v>
      </c>
      <c r="U2309" s="564">
        <v>1</v>
      </c>
      <c r="V2309" s="564">
        <v>1</v>
      </c>
      <c r="W2309" s="564">
        <v>1</v>
      </c>
      <c r="X2309" s="564">
        <v>1</v>
      </c>
      <c r="Y2309" s="564">
        <v>1</v>
      </c>
      <c r="Z2309" s="564">
        <v>1</v>
      </c>
      <c r="AA2309" s="564">
        <v>1</v>
      </c>
      <c r="AB2309" s="564">
        <v>1</v>
      </c>
      <c r="AC2309" s="564">
        <v>1</v>
      </c>
      <c r="AD2309" s="564">
        <v>1</v>
      </c>
      <c r="AE2309" s="564">
        <v>1</v>
      </c>
      <c r="AF2309" s="564">
        <v>1</v>
      </c>
      <c r="AG2309" s="564">
        <v>1</v>
      </c>
      <c r="AH2309" s="564">
        <v>1</v>
      </c>
      <c r="AI2309" s="564">
        <v>1</v>
      </c>
      <c r="AJ2309" s="564">
        <v>1</v>
      </c>
      <c r="AK2309" s="564">
        <v>1</v>
      </c>
    </row>
    <row r="2310" spans="1:37">
      <c r="A2310">
        <v>2306</v>
      </c>
      <c r="B2310" s="564">
        <f t="shared" ca="1" si="216"/>
        <v>20</v>
      </c>
      <c r="C2310" s="564">
        <f t="shared" ca="1" si="217"/>
        <v>400</v>
      </c>
      <c r="D2310" s="564">
        <f t="shared" ref="D2310:D2373" ca="1" si="220">B2310</f>
        <v>20</v>
      </c>
      <c r="E2310" s="564">
        <f t="shared" ca="1" si="218"/>
        <v>0</v>
      </c>
      <c r="F2310" s="564">
        <f t="shared" ref="F2310:F2373" ca="1" si="221">1-(2*B2310*(H$1-B2310)/(H$1*(H$1-1)))</f>
        <v>1</v>
      </c>
      <c r="G2310" s="564">
        <f t="shared" ca="1" si="219"/>
        <v>1.6167631696982241</v>
      </c>
      <c r="H2310" s="564">
        <v>1</v>
      </c>
      <c r="I2310" s="564">
        <v>1</v>
      </c>
      <c r="J2310" s="564">
        <v>1</v>
      </c>
      <c r="K2310" s="564">
        <v>1</v>
      </c>
      <c r="L2310" s="564">
        <v>1</v>
      </c>
      <c r="M2310" s="564">
        <v>1</v>
      </c>
      <c r="N2310" s="564">
        <v>1</v>
      </c>
      <c r="O2310" s="564">
        <v>1</v>
      </c>
      <c r="P2310" s="564">
        <v>1</v>
      </c>
      <c r="Q2310" s="564">
        <v>1</v>
      </c>
      <c r="R2310" s="564">
        <v>1</v>
      </c>
      <c r="S2310" s="564">
        <v>1</v>
      </c>
      <c r="T2310" s="564">
        <v>1</v>
      </c>
      <c r="U2310" s="564">
        <v>1</v>
      </c>
      <c r="V2310" s="564">
        <v>1</v>
      </c>
      <c r="W2310" s="564">
        <v>1</v>
      </c>
      <c r="X2310" s="564">
        <v>1</v>
      </c>
      <c r="Y2310" s="564">
        <v>1</v>
      </c>
      <c r="Z2310" s="564">
        <v>1</v>
      </c>
      <c r="AA2310" s="564">
        <v>1</v>
      </c>
      <c r="AB2310" s="564">
        <v>1</v>
      </c>
      <c r="AC2310" s="564">
        <v>1</v>
      </c>
      <c r="AD2310" s="564">
        <v>1</v>
      </c>
      <c r="AE2310" s="564">
        <v>1</v>
      </c>
      <c r="AF2310" s="564">
        <v>1</v>
      </c>
      <c r="AG2310" s="564">
        <v>1</v>
      </c>
      <c r="AH2310" s="564">
        <v>1</v>
      </c>
      <c r="AI2310" s="564">
        <v>1</v>
      </c>
      <c r="AJ2310" s="564">
        <v>1</v>
      </c>
      <c r="AK2310" s="564">
        <v>1</v>
      </c>
    </row>
    <row r="2311" spans="1:37">
      <c r="A2311">
        <v>2307</v>
      </c>
      <c r="B2311" s="564">
        <f t="shared" ref="B2311:B2374" ca="1" si="222">SUM(INDIRECT("H"&amp;A2311+4&amp;":"&amp;HLOOKUP(H$1,$AA$1:$BD$2,2,0)&amp;A2311+4))</f>
        <v>20</v>
      </c>
      <c r="C2311" s="564">
        <f t="shared" ca="1" si="217"/>
        <v>400</v>
      </c>
      <c r="D2311" s="564">
        <f t="shared" ca="1" si="220"/>
        <v>20</v>
      </c>
      <c r="E2311" s="564">
        <f t="shared" ca="1" si="218"/>
        <v>0</v>
      </c>
      <c r="F2311" s="564">
        <f t="shared" ca="1" si="221"/>
        <v>1</v>
      </c>
      <c r="G2311" s="564">
        <f t="shared" ca="1" si="219"/>
        <v>1.7958377305447522</v>
      </c>
      <c r="H2311" s="564">
        <v>1</v>
      </c>
      <c r="I2311" s="564">
        <v>1</v>
      </c>
      <c r="J2311" s="564">
        <v>1</v>
      </c>
      <c r="K2311" s="564">
        <v>1</v>
      </c>
      <c r="L2311" s="564">
        <v>1</v>
      </c>
      <c r="M2311" s="564">
        <v>1</v>
      </c>
      <c r="N2311" s="564">
        <v>1</v>
      </c>
      <c r="O2311" s="564">
        <v>1</v>
      </c>
      <c r="P2311" s="564">
        <v>1</v>
      </c>
      <c r="Q2311" s="564">
        <v>1</v>
      </c>
      <c r="R2311" s="564">
        <v>1</v>
      </c>
      <c r="S2311" s="564">
        <v>1</v>
      </c>
      <c r="T2311" s="564">
        <v>1</v>
      </c>
      <c r="U2311" s="564">
        <v>1</v>
      </c>
      <c r="V2311" s="564">
        <v>1</v>
      </c>
      <c r="W2311" s="564">
        <v>1</v>
      </c>
      <c r="X2311" s="564">
        <v>1</v>
      </c>
      <c r="Y2311" s="564">
        <v>1</v>
      </c>
      <c r="Z2311" s="564">
        <v>1</v>
      </c>
      <c r="AA2311" s="564">
        <v>1</v>
      </c>
      <c r="AB2311" s="564">
        <v>1</v>
      </c>
      <c r="AC2311" s="564">
        <v>1</v>
      </c>
      <c r="AD2311" s="564">
        <v>1</v>
      </c>
      <c r="AE2311" s="564">
        <v>1</v>
      </c>
      <c r="AF2311" s="564">
        <v>1</v>
      </c>
      <c r="AG2311" s="564">
        <v>1</v>
      </c>
      <c r="AH2311" s="564">
        <v>1</v>
      </c>
      <c r="AI2311" s="564">
        <v>1</v>
      </c>
      <c r="AJ2311" s="564">
        <v>1</v>
      </c>
      <c r="AK2311" s="564">
        <v>1</v>
      </c>
    </row>
    <row r="2312" spans="1:37">
      <c r="A2312">
        <v>2308</v>
      </c>
      <c r="B2312" s="564">
        <f t="shared" ca="1" si="222"/>
        <v>0</v>
      </c>
      <c r="C2312" s="564">
        <f t="shared" ca="1" si="217"/>
        <v>0</v>
      </c>
      <c r="D2312" s="564">
        <f t="shared" ca="1" si="220"/>
        <v>0</v>
      </c>
      <c r="E2312" s="564">
        <f t="shared" ca="1" si="218"/>
        <v>0</v>
      </c>
      <c r="F2312" s="564">
        <f t="shared" ca="1" si="221"/>
        <v>1</v>
      </c>
      <c r="G2312" s="564">
        <f t="shared" ca="1" si="219"/>
        <v>-1.9131828663579897</v>
      </c>
      <c r="H2312" s="564">
        <v>0</v>
      </c>
      <c r="I2312" s="564">
        <v>0</v>
      </c>
      <c r="J2312" s="564">
        <v>0</v>
      </c>
      <c r="K2312" s="564">
        <v>0</v>
      </c>
      <c r="L2312" s="564">
        <v>0</v>
      </c>
      <c r="M2312" s="564">
        <v>0</v>
      </c>
      <c r="N2312" s="564">
        <v>0</v>
      </c>
      <c r="O2312" s="564">
        <v>0</v>
      </c>
      <c r="P2312" s="564">
        <v>0</v>
      </c>
      <c r="Q2312" s="564">
        <v>0</v>
      </c>
      <c r="R2312" s="564">
        <v>0</v>
      </c>
      <c r="S2312" s="564">
        <v>0</v>
      </c>
      <c r="T2312" s="564">
        <v>0</v>
      </c>
      <c r="U2312" s="564">
        <v>0</v>
      </c>
      <c r="V2312" s="564">
        <v>0</v>
      </c>
      <c r="W2312" s="564">
        <v>0</v>
      </c>
      <c r="X2312" s="564">
        <v>0</v>
      </c>
      <c r="Y2312" s="564">
        <v>0</v>
      </c>
      <c r="Z2312" s="564">
        <v>0</v>
      </c>
      <c r="AA2312" s="564">
        <v>0</v>
      </c>
      <c r="AB2312" s="564">
        <v>0</v>
      </c>
      <c r="AC2312" s="564">
        <v>0</v>
      </c>
      <c r="AD2312" s="564">
        <v>0</v>
      </c>
      <c r="AE2312" s="564">
        <v>0</v>
      </c>
      <c r="AF2312" s="564">
        <v>0</v>
      </c>
      <c r="AG2312" s="564">
        <v>0</v>
      </c>
      <c r="AH2312" s="564">
        <v>0</v>
      </c>
      <c r="AI2312" s="564">
        <v>0</v>
      </c>
      <c r="AJ2312" s="564">
        <v>0</v>
      </c>
      <c r="AK2312" s="564">
        <v>0</v>
      </c>
    </row>
    <row r="2313" spans="1:37">
      <c r="A2313">
        <v>2309</v>
      </c>
      <c r="B2313" s="564">
        <f t="shared" ca="1" si="222"/>
        <v>12</v>
      </c>
      <c r="C2313" s="564">
        <f t="shared" ca="1" si="217"/>
        <v>144</v>
      </c>
      <c r="D2313" s="564">
        <f t="shared" ca="1" si="220"/>
        <v>12</v>
      </c>
      <c r="E2313" s="564">
        <f t="shared" ca="1" si="218"/>
        <v>4.8</v>
      </c>
      <c r="F2313" s="564">
        <f t="shared" ca="1" si="221"/>
        <v>0.49473684210526314</v>
      </c>
      <c r="G2313" s="564">
        <f t="shared" ca="1" si="219"/>
        <v>3.4030036556794583</v>
      </c>
      <c r="H2313" s="564">
        <v>1</v>
      </c>
      <c r="I2313" s="564">
        <v>1</v>
      </c>
      <c r="J2313" s="564">
        <v>0</v>
      </c>
      <c r="K2313" s="564">
        <v>1</v>
      </c>
      <c r="L2313" s="564">
        <v>0</v>
      </c>
      <c r="M2313" s="564">
        <v>1</v>
      </c>
      <c r="N2313" s="564">
        <v>1</v>
      </c>
      <c r="O2313" s="564">
        <v>1</v>
      </c>
      <c r="P2313" s="564">
        <v>0</v>
      </c>
      <c r="Q2313" s="564">
        <v>1</v>
      </c>
      <c r="R2313" s="564">
        <v>1</v>
      </c>
      <c r="S2313" s="564">
        <v>0</v>
      </c>
      <c r="T2313" s="564">
        <v>0</v>
      </c>
      <c r="U2313" s="564">
        <v>1</v>
      </c>
      <c r="V2313" s="564">
        <v>0</v>
      </c>
      <c r="W2313" s="564">
        <v>1</v>
      </c>
      <c r="X2313" s="564">
        <v>0</v>
      </c>
      <c r="Y2313" s="564">
        <v>0</v>
      </c>
      <c r="Z2313" s="564">
        <v>1</v>
      </c>
      <c r="AA2313" s="564">
        <v>1</v>
      </c>
      <c r="AB2313" s="564">
        <v>1</v>
      </c>
      <c r="AC2313" s="564">
        <v>1</v>
      </c>
      <c r="AD2313" s="564">
        <v>1</v>
      </c>
      <c r="AE2313" s="564">
        <v>0</v>
      </c>
      <c r="AF2313" s="564">
        <v>1</v>
      </c>
      <c r="AG2313" s="564">
        <v>1</v>
      </c>
      <c r="AH2313" s="564">
        <v>1</v>
      </c>
      <c r="AI2313" s="564">
        <v>1</v>
      </c>
      <c r="AJ2313" s="564">
        <v>0</v>
      </c>
      <c r="AK2313" s="564">
        <v>1</v>
      </c>
    </row>
    <row r="2314" spans="1:37">
      <c r="A2314">
        <v>2310</v>
      </c>
      <c r="B2314" s="564">
        <f t="shared" ca="1" si="222"/>
        <v>20</v>
      </c>
      <c r="C2314" s="564">
        <f t="shared" ca="1" si="217"/>
        <v>400</v>
      </c>
      <c r="D2314" s="564">
        <f t="shared" ca="1" si="220"/>
        <v>20</v>
      </c>
      <c r="E2314" s="564">
        <f t="shared" ca="1" si="218"/>
        <v>0</v>
      </c>
      <c r="F2314" s="564">
        <f t="shared" ca="1" si="221"/>
        <v>1</v>
      </c>
      <c r="G2314" s="564">
        <f t="shared" ca="1" si="219"/>
        <v>-4.0280129887268217</v>
      </c>
      <c r="H2314" s="564">
        <v>1</v>
      </c>
      <c r="I2314" s="564">
        <v>1</v>
      </c>
      <c r="J2314" s="564">
        <v>1</v>
      </c>
      <c r="K2314" s="564">
        <v>1</v>
      </c>
      <c r="L2314" s="564">
        <v>1</v>
      </c>
      <c r="M2314" s="564">
        <v>1</v>
      </c>
      <c r="N2314" s="564">
        <v>1</v>
      </c>
      <c r="O2314" s="564">
        <v>1</v>
      </c>
      <c r="P2314" s="564">
        <v>1</v>
      </c>
      <c r="Q2314" s="564">
        <v>1</v>
      </c>
      <c r="R2314" s="564">
        <v>1</v>
      </c>
      <c r="S2314" s="564">
        <v>1</v>
      </c>
      <c r="T2314" s="564">
        <v>1</v>
      </c>
      <c r="U2314" s="564">
        <v>1</v>
      </c>
      <c r="V2314" s="564">
        <v>1</v>
      </c>
      <c r="W2314" s="564">
        <v>1</v>
      </c>
      <c r="X2314" s="564">
        <v>1</v>
      </c>
      <c r="Y2314" s="564">
        <v>1</v>
      </c>
      <c r="Z2314" s="564">
        <v>1</v>
      </c>
      <c r="AA2314" s="564">
        <v>1</v>
      </c>
      <c r="AB2314" s="564">
        <v>1</v>
      </c>
      <c r="AC2314" s="564">
        <v>1</v>
      </c>
      <c r="AD2314" s="564">
        <v>1</v>
      </c>
      <c r="AE2314" s="564">
        <v>1</v>
      </c>
      <c r="AF2314" s="564">
        <v>1</v>
      </c>
      <c r="AG2314" s="564">
        <v>1</v>
      </c>
      <c r="AH2314" s="564">
        <v>1</v>
      </c>
      <c r="AI2314" s="564">
        <v>1</v>
      </c>
      <c r="AJ2314" s="564">
        <v>1</v>
      </c>
      <c r="AK2314" s="564">
        <v>1</v>
      </c>
    </row>
    <row r="2315" spans="1:37">
      <c r="A2315">
        <v>2311</v>
      </c>
      <c r="B2315" s="564">
        <f t="shared" ca="1" si="222"/>
        <v>20</v>
      </c>
      <c r="C2315" s="564">
        <f t="shared" ca="1" si="217"/>
        <v>400</v>
      </c>
      <c r="D2315" s="564">
        <f t="shared" ca="1" si="220"/>
        <v>20</v>
      </c>
      <c r="E2315" s="564">
        <f t="shared" ca="1" si="218"/>
        <v>0</v>
      </c>
      <c r="F2315" s="564">
        <f t="shared" ca="1" si="221"/>
        <v>1</v>
      </c>
      <c r="G2315" s="564">
        <f t="shared" ca="1" si="219"/>
        <v>1.2656855559313331</v>
      </c>
      <c r="H2315" s="564">
        <v>1</v>
      </c>
      <c r="I2315" s="564">
        <v>1</v>
      </c>
      <c r="J2315" s="564">
        <v>1</v>
      </c>
      <c r="K2315" s="564">
        <v>1</v>
      </c>
      <c r="L2315" s="564">
        <v>1</v>
      </c>
      <c r="M2315" s="564">
        <v>1</v>
      </c>
      <c r="N2315" s="564">
        <v>1</v>
      </c>
      <c r="O2315" s="564">
        <v>1</v>
      </c>
      <c r="P2315" s="564">
        <v>1</v>
      </c>
      <c r="Q2315" s="564">
        <v>1</v>
      </c>
      <c r="R2315" s="564">
        <v>1</v>
      </c>
      <c r="S2315" s="564">
        <v>1</v>
      </c>
      <c r="T2315" s="564">
        <v>1</v>
      </c>
      <c r="U2315" s="564">
        <v>1</v>
      </c>
      <c r="V2315" s="564">
        <v>1</v>
      </c>
      <c r="W2315" s="564">
        <v>1</v>
      </c>
      <c r="X2315" s="564">
        <v>1</v>
      </c>
      <c r="Y2315" s="564">
        <v>1</v>
      </c>
      <c r="Z2315" s="564">
        <v>1</v>
      </c>
      <c r="AA2315" s="564">
        <v>1</v>
      </c>
      <c r="AB2315" s="564">
        <v>1</v>
      </c>
      <c r="AC2315" s="564">
        <v>1</v>
      </c>
      <c r="AD2315" s="564">
        <v>1</v>
      </c>
      <c r="AE2315" s="564">
        <v>1</v>
      </c>
      <c r="AF2315" s="564">
        <v>1</v>
      </c>
      <c r="AG2315" s="564">
        <v>1</v>
      </c>
      <c r="AH2315" s="564">
        <v>1</v>
      </c>
      <c r="AI2315" s="564">
        <v>1</v>
      </c>
      <c r="AJ2315" s="564">
        <v>1</v>
      </c>
      <c r="AK2315" s="564">
        <v>1</v>
      </c>
    </row>
    <row r="2316" spans="1:37">
      <c r="A2316">
        <v>2312</v>
      </c>
      <c r="B2316" s="564">
        <f t="shared" ca="1" si="222"/>
        <v>0</v>
      </c>
      <c r="C2316" s="564">
        <f t="shared" ca="1" si="217"/>
        <v>0</v>
      </c>
      <c r="D2316" s="564">
        <f t="shared" ca="1" si="220"/>
        <v>0</v>
      </c>
      <c r="E2316" s="564">
        <f t="shared" ca="1" si="218"/>
        <v>0</v>
      </c>
      <c r="F2316" s="564">
        <f t="shared" ca="1" si="221"/>
        <v>1</v>
      </c>
      <c r="G2316" s="564">
        <f t="shared" ca="1" si="219"/>
        <v>-3.9120275148154748E-2</v>
      </c>
      <c r="H2316" s="564">
        <v>0</v>
      </c>
      <c r="I2316" s="564">
        <v>0</v>
      </c>
      <c r="J2316" s="564">
        <v>0</v>
      </c>
      <c r="K2316" s="564">
        <v>0</v>
      </c>
      <c r="L2316" s="564">
        <v>0</v>
      </c>
      <c r="M2316" s="564">
        <v>0</v>
      </c>
      <c r="N2316" s="564">
        <v>0</v>
      </c>
      <c r="O2316" s="564">
        <v>0</v>
      </c>
      <c r="P2316" s="564">
        <v>0</v>
      </c>
      <c r="Q2316" s="564">
        <v>0</v>
      </c>
      <c r="R2316" s="564">
        <v>0</v>
      </c>
      <c r="S2316" s="564">
        <v>0</v>
      </c>
      <c r="T2316" s="564">
        <v>0</v>
      </c>
      <c r="U2316" s="564">
        <v>0</v>
      </c>
      <c r="V2316" s="564">
        <v>0</v>
      </c>
      <c r="W2316" s="564">
        <v>0</v>
      </c>
      <c r="X2316" s="564">
        <v>0</v>
      </c>
      <c r="Y2316" s="564">
        <v>0</v>
      </c>
      <c r="Z2316" s="564">
        <v>0</v>
      </c>
      <c r="AA2316" s="564">
        <v>0</v>
      </c>
      <c r="AB2316" s="564">
        <v>0</v>
      </c>
      <c r="AC2316" s="564">
        <v>0</v>
      </c>
      <c r="AD2316" s="564">
        <v>0</v>
      </c>
      <c r="AE2316" s="564">
        <v>0</v>
      </c>
      <c r="AF2316" s="564">
        <v>0</v>
      </c>
      <c r="AG2316" s="564">
        <v>0</v>
      </c>
      <c r="AH2316" s="564">
        <v>0</v>
      </c>
      <c r="AI2316" s="564">
        <v>0</v>
      </c>
      <c r="AJ2316" s="564">
        <v>0</v>
      </c>
      <c r="AK2316" s="564">
        <v>0</v>
      </c>
    </row>
    <row r="2317" spans="1:37">
      <c r="A2317">
        <v>2313</v>
      </c>
      <c r="B2317" s="564">
        <f t="shared" ca="1" si="222"/>
        <v>20</v>
      </c>
      <c r="C2317" s="564">
        <f t="shared" ca="1" si="217"/>
        <v>400</v>
      </c>
      <c r="D2317" s="564">
        <f t="shared" ca="1" si="220"/>
        <v>20</v>
      </c>
      <c r="E2317" s="564">
        <f t="shared" ca="1" si="218"/>
        <v>0</v>
      </c>
      <c r="F2317" s="564">
        <f t="shared" ca="1" si="221"/>
        <v>1</v>
      </c>
      <c r="G2317" s="564">
        <f t="shared" ca="1" si="219"/>
        <v>3.8307925639193217</v>
      </c>
      <c r="H2317" s="564">
        <v>1</v>
      </c>
      <c r="I2317" s="564">
        <v>1</v>
      </c>
      <c r="J2317" s="564">
        <v>1</v>
      </c>
      <c r="K2317" s="564">
        <v>1</v>
      </c>
      <c r="L2317" s="564">
        <v>1</v>
      </c>
      <c r="M2317" s="564">
        <v>1</v>
      </c>
      <c r="N2317" s="564">
        <v>1</v>
      </c>
      <c r="O2317" s="564">
        <v>1</v>
      </c>
      <c r="P2317" s="564">
        <v>1</v>
      </c>
      <c r="Q2317" s="564">
        <v>1</v>
      </c>
      <c r="R2317" s="564">
        <v>1</v>
      </c>
      <c r="S2317" s="564">
        <v>1</v>
      </c>
      <c r="T2317" s="564">
        <v>1</v>
      </c>
      <c r="U2317" s="564">
        <v>1</v>
      </c>
      <c r="V2317" s="564">
        <v>1</v>
      </c>
      <c r="W2317" s="564">
        <v>1</v>
      </c>
      <c r="X2317" s="564">
        <v>1</v>
      </c>
      <c r="Y2317" s="564">
        <v>1</v>
      </c>
      <c r="Z2317" s="564">
        <v>1</v>
      </c>
      <c r="AA2317" s="564">
        <v>1</v>
      </c>
      <c r="AB2317" s="564">
        <v>1</v>
      </c>
      <c r="AC2317" s="564">
        <v>1</v>
      </c>
      <c r="AD2317" s="564">
        <v>1</v>
      </c>
      <c r="AE2317" s="564">
        <v>1</v>
      </c>
      <c r="AF2317" s="564">
        <v>1</v>
      </c>
      <c r="AG2317" s="564">
        <v>1</v>
      </c>
      <c r="AH2317" s="564">
        <v>1</v>
      </c>
      <c r="AI2317" s="564">
        <v>1</v>
      </c>
      <c r="AJ2317" s="564">
        <v>1</v>
      </c>
      <c r="AK2317" s="564">
        <v>1</v>
      </c>
    </row>
    <row r="2318" spans="1:37">
      <c r="A2318">
        <v>2314</v>
      </c>
      <c r="B2318" s="564">
        <f t="shared" ca="1" si="222"/>
        <v>20</v>
      </c>
      <c r="C2318" s="564">
        <f t="shared" ca="1" si="217"/>
        <v>400</v>
      </c>
      <c r="D2318" s="564">
        <f t="shared" ca="1" si="220"/>
        <v>20</v>
      </c>
      <c r="E2318" s="564">
        <f t="shared" ca="1" si="218"/>
        <v>0</v>
      </c>
      <c r="F2318" s="564">
        <f t="shared" ca="1" si="221"/>
        <v>1</v>
      </c>
      <c r="G2318" s="564">
        <f t="shared" ca="1" si="219"/>
        <v>4.5126395178852947</v>
      </c>
      <c r="H2318" s="564">
        <v>1</v>
      </c>
      <c r="I2318" s="564">
        <v>1</v>
      </c>
      <c r="J2318" s="564">
        <v>1</v>
      </c>
      <c r="K2318" s="564">
        <v>1</v>
      </c>
      <c r="L2318" s="564">
        <v>1</v>
      </c>
      <c r="M2318" s="564">
        <v>1</v>
      </c>
      <c r="N2318" s="564">
        <v>1</v>
      </c>
      <c r="O2318" s="564">
        <v>1</v>
      </c>
      <c r="P2318" s="564">
        <v>1</v>
      </c>
      <c r="Q2318" s="564">
        <v>1</v>
      </c>
      <c r="R2318" s="564">
        <v>1</v>
      </c>
      <c r="S2318" s="564">
        <v>1</v>
      </c>
      <c r="T2318" s="564">
        <v>1</v>
      </c>
      <c r="U2318" s="564">
        <v>1</v>
      </c>
      <c r="V2318" s="564">
        <v>1</v>
      </c>
      <c r="W2318" s="564">
        <v>1</v>
      </c>
      <c r="X2318" s="564">
        <v>1</v>
      </c>
      <c r="Y2318" s="564">
        <v>1</v>
      </c>
      <c r="Z2318" s="564">
        <v>1</v>
      </c>
      <c r="AA2318" s="564">
        <v>1</v>
      </c>
      <c r="AB2318" s="564">
        <v>1</v>
      </c>
      <c r="AC2318" s="564">
        <v>1</v>
      </c>
      <c r="AD2318" s="564">
        <v>1</v>
      </c>
      <c r="AE2318" s="564">
        <v>1</v>
      </c>
      <c r="AF2318" s="564">
        <v>1</v>
      </c>
      <c r="AG2318" s="564">
        <v>1</v>
      </c>
      <c r="AH2318" s="564">
        <v>1</v>
      </c>
      <c r="AI2318" s="564">
        <v>1</v>
      </c>
      <c r="AJ2318" s="564">
        <v>1</v>
      </c>
      <c r="AK2318" s="564">
        <v>1</v>
      </c>
    </row>
    <row r="2319" spans="1:37">
      <c r="A2319">
        <v>2315</v>
      </c>
      <c r="B2319" s="564">
        <f t="shared" ca="1" si="222"/>
        <v>0</v>
      </c>
      <c r="C2319" s="564">
        <f t="shared" ca="1" si="217"/>
        <v>0</v>
      </c>
      <c r="D2319" s="564">
        <f t="shared" ca="1" si="220"/>
        <v>0</v>
      </c>
      <c r="E2319" s="564">
        <f t="shared" ca="1" si="218"/>
        <v>0</v>
      </c>
      <c r="F2319" s="564">
        <f t="shared" ca="1" si="221"/>
        <v>1</v>
      </c>
      <c r="G2319" s="564">
        <f t="shared" ca="1" si="219"/>
        <v>-0.23729348188634192</v>
      </c>
      <c r="H2319" s="564">
        <v>0</v>
      </c>
      <c r="I2319" s="564">
        <v>0</v>
      </c>
      <c r="J2319" s="564">
        <v>0</v>
      </c>
      <c r="K2319" s="564">
        <v>0</v>
      </c>
      <c r="L2319" s="564">
        <v>0</v>
      </c>
      <c r="M2319" s="564">
        <v>0</v>
      </c>
      <c r="N2319" s="564">
        <v>0</v>
      </c>
      <c r="O2319" s="564">
        <v>0</v>
      </c>
      <c r="P2319" s="564">
        <v>0</v>
      </c>
      <c r="Q2319" s="564">
        <v>0</v>
      </c>
      <c r="R2319" s="564">
        <v>0</v>
      </c>
      <c r="S2319" s="564">
        <v>0</v>
      </c>
      <c r="T2319" s="564">
        <v>0</v>
      </c>
      <c r="U2319" s="564">
        <v>0</v>
      </c>
      <c r="V2319" s="564">
        <v>0</v>
      </c>
      <c r="W2319" s="564">
        <v>0</v>
      </c>
      <c r="X2319" s="564">
        <v>0</v>
      </c>
      <c r="Y2319" s="564">
        <v>0</v>
      </c>
      <c r="Z2319" s="564">
        <v>0</v>
      </c>
      <c r="AA2319" s="564">
        <v>0</v>
      </c>
      <c r="AB2319" s="564">
        <v>0</v>
      </c>
      <c r="AC2319" s="564">
        <v>0</v>
      </c>
      <c r="AD2319" s="564">
        <v>0</v>
      </c>
      <c r="AE2319" s="564">
        <v>0</v>
      </c>
      <c r="AF2319" s="564">
        <v>0</v>
      </c>
      <c r="AG2319" s="564">
        <v>0</v>
      </c>
      <c r="AH2319" s="564">
        <v>0</v>
      </c>
      <c r="AI2319" s="564">
        <v>0</v>
      </c>
      <c r="AJ2319" s="564">
        <v>0</v>
      </c>
      <c r="AK2319" s="564">
        <v>0</v>
      </c>
    </row>
    <row r="2320" spans="1:37">
      <c r="A2320">
        <v>2316</v>
      </c>
      <c r="B2320" s="564">
        <f t="shared" ca="1" si="222"/>
        <v>0</v>
      </c>
      <c r="C2320" s="564">
        <f t="shared" ca="1" si="217"/>
        <v>0</v>
      </c>
      <c r="D2320" s="564">
        <f t="shared" ca="1" si="220"/>
        <v>0</v>
      </c>
      <c r="E2320" s="564">
        <f t="shared" ca="1" si="218"/>
        <v>0</v>
      </c>
      <c r="F2320" s="564">
        <f t="shared" ca="1" si="221"/>
        <v>1</v>
      </c>
      <c r="G2320" s="564">
        <f t="shared" ca="1" si="219"/>
        <v>-3.016504579143731</v>
      </c>
      <c r="H2320" s="564">
        <v>0</v>
      </c>
      <c r="I2320" s="564">
        <v>0</v>
      </c>
      <c r="J2320" s="564">
        <v>0</v>
      </c>
      <c r="K2320" s="564">
        <v>0</v>
      </c>
      <c r="L2320" s="564">
        <v>0</v>
      </c>
      <c r="M2320" s="564">
        <v>0</v>
      </c>
      <c r="N2320" s="564">
        <v>0</v>
      </c>
      <c r="O2320" s="564">
        <v>0</v>
      </c>
      <c r="P2320" s="564">
        <v>0</v>
      </c>
      <c r="Q2320" s="564">
        <v>0</v>
      </c>
      <c r="R2320" s="564">
        <v>0</v>
      </c>
      <c r="S2320" s="564">
        <v>0</v>
      </c>
      <c r="T2320" s="564">
        <v>0</v>
      </c>
      <c r="U2320" s="564">
        <v>0</v>
      </c>
      <c r="V2320" s="564">
        <v>0</v>
      </c>
      <c r="W2320" s="564">
        <v>0</v>
      </c>
      <c r="X2320" s="564">
        <v>0</v>
      </c>
      <c r="Y2320" s="564">
        <v>0</v>
      </c>
      <c r="Z2320" s="564">
        <v>0</v>
      </c>
      <c r="AA2320" s="564">
        <v>0</v>
      </c>
      <c r="AB2320" s="564">
        <v>0</v>
      </c>
      <c r="AC2320" s="564">
        <v>0</v>
      </c>
      <c r="AD2320" s="564">
        <v>0</v>
      </c>
      <c r="AE2320" s="564">
        <v>0</v>
      </c>
      <c r="AF2320" s="564">
        <v>0</v>
      </c>
      <c r="AG2320" s="564">
        <v>0</v>
      </c>
      <c r="AH2320" s="564">
        <v>0</v>
      </c>
      <c r="AI2320" s="564">
        <v>0</v>
      </c>
      <c r="AJ2320" s="564">
        <v>0</v>
      </c>
      <c r="AK2320" s="564">
        <v>0</v>
      </c>
    </row>
    <row r="2321" spans="1:37">
      <c r="A2321">
        <v>2317</v>
      </c>
      <c r="B2321" s="564">
        <f t="shared" ca="1" si="222"/>
        <v>20</v>
      </c>
      <c r="C2321" s="564">
        <f t="shared" ca="1" si="217"/>
        <v>400</v>
      </c>
      <c r="D2321" s="564">
        <f t="shared" ca="1" si="220"/>
        <v>20</v>
      </c>
      <c r="E2321" s="564">
        <f t="shared" ca="1" si="218"/>
        <v>0</v>
      </c>
      <c r="F2321" s="564">
        <f t="shared" ca="1" si="221"/>
        <v>1</v>
      </c>
      <c r="G2321" s="564">
        <f t="shared" ca="1" si="219"/>
        <v>5.1211722061685414</v>
      </c>
      <c r="H2321" s="564">
        <v>1</v>
      </c>
      <c r="I2321" s="564">
        <v>1</v>
      </c>
      <c r="J2321" s="564">
        <v>1</v>
      </c>
      <c r="K2321" s="564">
        <v>1</v>
      </c>
      <c r="L2321" s="564">
        <v>1</v>
      </c>
      <c r="M2321" s="564">
        <v>1</v>
      </c>
      <c r="N2321" s="564">
        <v>1</v>
      </c>
      <c r="O2321" s="564">
        <v>1</v>
      </c>
      <c r="P2321" s="564">
        <v>1</v>
      </c>
      <c r="Q2321" s="564">
        <v>1</v>
      </c>
      <c r="R2321" s="564">
        <v>1</v>
      </c>
      <c r="S2321" s="564">
        <v>1</v>
      </c>
      <c r="T2321" s="564">
        <v>1</v>
      </c>
      <c r="U2321" s="564">
        <v>1</v>
      </c>
      <c r="V2321" s="564">
        <v>1</v>
      </c>
      <c r="W2321" s="564">
        <v>1</v>
      </c>
      <c r="X2321" s="564">
        <v>1</v>
      </c>
      <c r="Y2321" s="564">
        <v>1</v>
      </c>
      <c r="Z2321" s="564">
        <v>1</v>
      </c>
      <c r="AA2321" s="564">
        <v>1</v>
      </c>
      <c r="AB2321" s="564">
        <v>1</v>
      </c>
      <c r="AC2321" s="564">
        <v>1</v>
      </c>
      <c r="AD2321" s="564">
        <v>1</v>
      </c>
      <c r="AE2321" s="564">
        <v>1</v>
      </c>
      <c r="AF2321" s="564">
        <v>1</v>
      </c>
      <c r="AG2321" s="564">
        <v>1</v>
      </c>
      <c r="AH2321" s="564">
        <v>1</v>
      </c>
      <c r="AI2321" s="564">
        <v>1</v>
      </c>
      <c r="AJ2321" s="564">
        <v>1</v>
      </c>
      <c r="AK2321" s="564">
        <v>1</v>
      </c>
    </row>
    <row r="2322" spans="1:37">
      <c r="A2322">
        <v>2318</v>
      </c>
      <c r="B2322" s="564">
        <f t="shared" ca="1" si="222"/>
        <v>20</v>
      </c>
      <c r="C2322" s="564">
        <f t="shared" ca="1" si="217"/>
        <v>400</v>
      </c>
      <c r="D2322" s="564">
        <f t="shared" ca="1" si="220"/>
        <v>20</v>
      </c>
      <c r="E2322" s="564">
        <f t="shared" ca="1" si="218"/>
        <v>0</v>
      </c>
      <c r="F2322" s="564">
        <f t="shared" ca="1" si="221"/>
        <v>1</v>
      </c>
      <c r="G2322" s="564">
        <f t="shared" ca="1" si="219"/>
        <v>-3.9454654840549224</v>
      </c>
      <c r="H2322" s="564">
        <v>1</v>
      </c>
      <c r="I2322" s="564">
        <v>1</v>
      </c>
      <c r="J2322" s="564">
        <v>1</v>
      </c>
      <c r="K2322" s="564">
        <v>1</v>
      </c>
      <c r="L2322" s="564">
        <v>1</v>
      </c>
      <c r="M2322" s="564">
        <v>1</v>
      </c>
      <c r="N2322" s="564">
        <v>1</v>
      </c>
      <c r="O2322" s="564">
        <v>1</v>
      </c>
      <c r="P2322" s="564">
        <v>1</v>
      </c>
      <c r="Q2322" s="564">
        <v>1</v>
      </c>
      <c r="R2322" s="564">
        <v>1</v>
      </c>
      <c r="S2322" s="564">
        <v>1</v>
      </c>
      <c r="T2322" s="564">
        <v>1</v>
      </c>
      <c r="U2322" s="564">
        <v>1</v>
      </c>
      <c r="V2322" s="564">
        <v>1</v>
      </c>
      <c r="W2322" s="564">
        <v>1</v>
      </c>
      <c r="X2322" s="564">
        <v>1</v>
      </c>
      <c r="Y2322" s="564">
        <v>1</v>
      </c>
      <c r="Z2322" s="564">
        <v>1</v>
      </c>
      <c r="AA2322" s="564">
        <v>1</v>
      </c>
      <c r="AB2322" s="564">
        <v>1</v>
      </c>
      <c r="AC2322" s="564">
        <v>1</v>
      </c>
      <c r="AD2322" s="564">
        <v>1</v>
      </c>
      <c r="AE2322" s="564">
        <v>1</v>
      </c>
      <c r="AF2322" s="564">
        <v>1</v>
      </c>
      <c r="AG2322" s="564">
        <v>1</v>
      </c>
      <c r="AH2322" s="564">
        <v>1</v>
      </c>
      <c r="AI2322" s="564">
        <v>1</v>
      </c>
      <c r="AJ2322" s="564">
        <v>1</v>
      </c>
      <c r="AK2322" s="564">
        <v>1</v>
      </c>
    </row>
    <row r="2323" spans="1:37">
      <c r="A2323">
        <v>2319</v>
      </c>
      <c r="B2323" s="564">
        <f t="shared" ca="1" si="222"/>
        <v>20</v>
      </c>
      <c r="C2323" s="564">
        <f t="shared" ca="1" si="217"/>
        <v>400</v>
      </c>
      <c r="D2323" s="564">
        <f t="shared" ca="1" si="220"/>
        <v>20</v>
      </c>
      <c r="E2323" s="564">
        <f t="shared" ca="1" si="218"/>
        <v>0</v>
      </c>
      <c r="F2323" s="564">
        <f t="shared" ca="1" si="221"/>
        <v>1</v>
      </c>
      <c r="G2323" s="564">
        <f t="shared" ca="1" si="219"/>
        <v>-4.7086183574184926</v>
      </c>
      <c r="H2323" s="564">
        <v>1</v>
      </c>
      <c r="I2323" s="564">
        <v>1</v>
      </c>
      <c r="J2323" s="564">
        <v>1</v>
      </c>
      <c r="K2323" s="564">
        <v>1</v>
      </c>
      <c r="L2323" s="564">
        <v>1</v>
      </c>
      <c r="M2323" s="564">
        <v>1</v>
      </c>
      <c r="N2323" s="564">
        <v>1</v>
      </c>
      <c r="O2323" s="564">
        <v>1</v>
      </c>
      <c r="P2323" s="564">
        <v>1</v>
      </c>
      <c r="Q2323" s="564">
        <v>1</v>
      </c>
      <c r="R2323" s="564">
        <v>1</v>
      </c>
      <c r="S2323" s="564">
        <v>1</v>
      </c>
      <c r="T2323" s="564">
        <v>1</v>
      </c>
      <c r="U2323" s="564">
        <v>1</v>
      </c>
      <c r="V2323" s="564">
        <v>1</v>
      </c>
      <c r="W2323" s="564">
        <v>1</v>
      </c>
      <c r="X2323" s="564">
        <v>1</v>
      </c>
      <c r="Y2323" s="564">
        <v>1</v>
      </c>
      <c r="Z2323" s="564">
        <v>1</v>
      </c>
      <c r="AA2323" s="564">
        <v>1</v>
      </c>
      <c r="AB2323" s="564">
        <v>1</v>
      </c>
      <c r="AC2323" s="564">
        <v>1</v>
      </c>
      <c r="AD2323" s="564">
        <v>1</v>
      </c>
      <c r="AE2323" s="564">
        <v>1</v>
      </c>
      <c r="AF2323" s="564">
        <v>1</v>
      </c>
      <c r="AG2323" s="564">
        <v>1</v>
      </c>
      <c r="AH2323" s="564">
        <v>1</v>
      </c>
      <c r="AI2323" s="564">
        <v>1</v>
      </c>
      <c r="AJ2323" s="564">
        <v>1</v>
      </c>
      <c r="AK2323" s="564">
        <v>1</v>
      </c>
    </row>
    <row r="2324" spans="1:37">
      <c r="A2324">
        <v>2320</v>
      </c>
      <c r="B2324" s="564">
        <f t="shared" ca="1" si="222"/>
        <v>20</v>
      </c>
      <c r="C2324" s="564">
        <f t="shared" ca="1" si="217"/>
        <v>400</v>
      </c>
      <c r="D2324" s="564">
        <f t="shared" ca="1" si="220"/>
        <v>20</v>
      </c>
      <c r="E2324" s="564">
        <f t="shared" ca="1" si="218"/>
        <v>0</v>
      </c>
      <c r="F2324" s="564">
        <f t="shared" ca="1" si="221"/>
        <v>1</v>
      </c>
      <c r="G2324" s="564">
        <f t="shared" ca="1" si="219"/>
        <v>1.7275642128139788</v>
      </c>
      <c r="H2324" s="564">
        <v>1</v>
      </c>
      <c r="I2324" s="564">
        <v>1</v>
      </c>
      <c r="J2324" s="564">
        <v>1</v>
      </c>
      <c r="K2324" s="564">
        <v>1</v>
      </c>
      <c r="L2324" s="564">
        <v>1</v>
      </c>
      <c r="M2324" s="564">
        <v>1</v>
      </c>
      <c r="N2324" s="564">
        <v>1</v>
      </c>
      <c r="O2324" s="564">
        <v>1</v>
      </c>
      <c r="P2324" s="564">
        <v>1</v>
      </c>
      <c r="Q2324" s="564">
        <v>1</v>
      </c>
      <c r="R2324" s="564">
        <v>1</v>
      </c>
      <c r="S2324" s="564">
        <v>1</v>
      </c>
      <c r="T2324" s="564">
        <v>1</v>
      </c>
      <c r="U2324" s="564">
        <v>1</v>
      </c>
      <c r="V2324" s="564">
        <v>1</v>
      </c>
      <c r="W2324" s="564">
        <v>1</v>
      </c>
      <c r="X2324" s="564">
        <v>1</v>
      </c>
      <c r="Y2324" s="564">
        <v>1</v>
      </c>
      <c r="Z2324" s="564">
        <v>1</v>
      </c>
      <c r="AA2324" s="564">
        <v>1</v>
      </c>
      <c r="AB2324" s="564">
        <v>1</v>
      </c>
      <c r="AC2324" s="564">
        <v>1</v>
      </c>
      <c r="AD2324" s="564">
        <v>1</v>
      </c>
      <c r="AE2324" s="564">
        <v>1</v>
      </c>
      <c r="AF2324" s="564">
        <v>1</v>
      </c>
      <c r="AG2324" s="564">
        <v>1</v>
      </c>
      <c r="AH2324" s="564">
        <v>1</v>
      </c>
      <c r="AI2324" s="564">
        <v>1</v>
      </c>
      <c r="AJ2324" s="564">
        <v>1</v>
      </c>
      <c r="AK2324" s="564">
        <v>1</v>
      </c>
    </row>
    <row r="2325" spans="1:37">
      <c r="A2325">
        <v>2321</v>
      </c>
      <c r="B2325" s="564">
        <f t="shared" ca="1" si="222"/>
        <v>0</v>
      </c>
      <c r="C2325" s="564">
        <f t="shared" ca="1" si="217"/>
        <v>0</v>
      </c>
      <c r="D2325" s="564">
        <f t="shared" ca="1" si="220"/>
        <v>0</v>
      </c>
      <c r="E2325" s="564">
        <f t="shared" ca="1" si="218"/>
        <v>0</v>
      </c>
      <c r="F2325" s="564">
        <f t="shared" ca="1" si="221"/>
        <v>1</v>
      </c>
      <c r="G2325" s="564">
        <f t="shared" ca="1" si="219"/>
        <v>1.9139242842061543</v>
      </c>
      <c r="H2325" s="564">
        <v>0</v>
      </c>
      <c r="I2325" s="564">
        <v>0</v>
      </c>
      <c r="J2325" s="564">
        <v>0</v>
      </c>
      <c r="K2325" s="564">
        <v>0</v>
      </c>
      <c r="L2325" s="564">
        <v>0</v>
      </c>
      <c r="M2325" s="564">
        <v>0</v>
      </c>
      <c r="N2325" s="564">
        <v>0</v>
      </c>
      <c r="O2325" s="564">
        <v>0</v>
      </c>
      <c r="P2325" s="564">
        <v>0</v>
      </c>
      <c r="Q2325" s="564">
        <v>0</v>
      </c>
      <c r="R2325" s="564">
        <v>0</v>
      </c>
      <c r="S2325" s="564">
        <v>0</v>
      </c>
      <c r="T2325" s="564">
        <v>0</v>
      </c>
      <c r="U2325" s="564">
        <v>0</v>
      </c>
      <c r="V2325" s="564">
        <v>0</v>
      </c>
      <c r="W2325" s="564">
        <v>0</v>
      </c>
      <c r="X2325" s="564">
        <v>0</v>
      </c>
      <c r="Y2325" s="564">
        <v>0</v>
      </c>
      <c r="Z2325" s="564">
        <v>0</v>
      </c>
      <c r="AA2325" s="564">
        <v>0</v>
      </c>
      <c r="AB2325" s="564">
        <v>0</v>
      </c>
      <c r="AC2325" s="564">
        <v>0</v>
      </c>
      <c r="AD2325" s="564">
        <v>0</v>
      </c>
      <c r="AE2325" s="564">
        <v>0</v>
      </c>
      <c r="AF2325" s="564">
        <v>0</v>
      </c>
      <c r="AG2325" s="564">
        <v>0</v>
      </c>
      <c r="AH2325" s="564">
        <v>0</v>
      </c>
      <c r="AI2325" s="564">
        <v>0</v>
      </c>
      <c r="AJ2325" s="564">
        <v>0</v>
      </c>
      <c r="AK2325" s="564">
        <v>0</v>
      </c>
    </row>
    <row r="2326" spans="1:37">
      <c r="A2326">
        <v>2322</v>
      </c>
      <c r="B2326" s="564">
        <f t="shared" ca="1" si="222"/>
        <v>0</v>
      </c>
      <c r="C2326" s="564">
        <f t="shared" ca="1" si="217"/>
        <v>0</v>
      </c>
      <c r="D2326" s="564">
        <f t="shared" ca="1" si="220"/>
        <v>0</v>
      </c>
      <c r="E2326" s="564">
        <f t="shared" ca="1" si="218"/>
        <v>0</v>
      </c>
      <c r="F2326" s="564">
        <f t="shared" ca="1" si="221"/>
        <v>1</v>
      </c>
      <c r="G2326" s="564">
        <f t="shared" ca="1" si="219"/>
        <v>-1.6006759457867927</v>
      </c>
      <c r="H2326" s="564">
        <v>0</v>
      </c>
      <c r="I2326" s="564">
        <v>0</v>
      </c>
      <c r="J2326" s="564">
        <v>0</v>
      </c>
      <c r="K2326" s="564">
        <v>0</v>
      </c>
      <c r="L2326" s="564">
        <v>0</v>
      </c>
      <c r="M2326" s="564">
        <v>0</v>
      </c>
      <c r="N2326" s="564">
        <v>0</v>
      </c>
      <c r="O2326" s="564">
        <v>0</v>
      </c>
      <c r="P2326" s="564">
        <v>0</v>
      </c>
      <c r="Q2326" s="564">
        <v>0</v>
      </c>
      <c r="R2326" s="564">
        <v>0</v>
      </c>
      <c r="S2326" s="564">
        <v>0</v>
      </c>
      <c r="T2326" s="564">
        <v>0</v>
      </c>
      <c r="U2326" s="564">
        <v>0</v>
      </c>
      <c r="V2326" s="564">
        <v>0</v>
      </c>
      <c r="W2326" s="564">
        <v>0</v>
      </c>
      <c r="X2326" s="564">
        <v>0</v>
      </c>
      <c r="Y2326" s="564">
        <v>0</v>
      </c>
      <c r="Z2326" s="564">
        <v>0</v>
      </c>
      <c r="AA2326" s="564">
        <v>0</v>
      </c>
      <c r="AB2326" s="564">
        <v>0</v>
      </c>
      <c r="AC2326" s="564">
        <v>0</v>
      </c>
      <c r="AD2326" s="564">
        <v>0</v>
      </c>
      <c r="AE2326" s="564">
        <v>0</v>
      </c>
      <c r="AF2326" s="564">
        <v>0</v>
      </c>
      <c r="AG2326" s="564">
        <v>0</v>
      </c>
      <c r="AH2326" s="564">
        <v>0</v>
      </c>
      <c r="AI2326" s="564">
        <v>0</v>
      </c>
      <c r="AJ2326" s="564">
        <v>0</v>
      </c>
      <c r="AK2326" s="564">
        <v>0</v>
      </c>
    </row>
    <row r="2327" spans="1:37">
      <c r="A2327">
        <v>2323</v>
      </c>
      <c r="B2327" s="564">
        <f t="shared" ca="1" si="222"/>
        <v>20</v>
      </c>
      <c r="C2327" s="564">
        <f t="shared" ca="1" si="217"/>
        <v>400</v>
      </c>
      <c r="D2327" s="564">
        <f t="shared" ca="1" si="220"/>
        <v>20</v>
      </c>
      <c r="E2327" s="564">
        <f t="shared" ca="1" si="218"/>
        <v>0</v>
      </c>
      <c r="F2327" s="564">
        <f t="shared" ca="1" si="221"/>
        <v>1</v>
      </c>
      <c r="G2327" s="564">
        <f t="shared" ca="1" si="219"/>
        <v>3.9993803904673824</v>
      </c>
      <c r="H2327" s="564">
        <v>1</v>
      </c>
      <c r="I2327" s="564">
        <v>1</v>
      </c>
      <c r="J2327" s="564">
        <v>1</v>
      </c>
      <c r="K2327" s="564">
        <v>1</v>
      </c>
      <c r="L2327" s="564">
        <v>1</v>
      </c>
      <c r="M2327" s="564">
        <v>1</v>
      </c>
      <c r="N2327" s="564">
        <v>1</v>
      </c>
      <c r="O2327" s="564">
        <v>1</v>
      </c>
      <c r="P2327" s="564">
        <v>1</v>
      </c>
      <c r="Q2327" s="564">
        <v>1</v>
      </c>
      <c r="R2327" s="564">
        <v>1</v>
      </c>
      <c r="S2327" s="564">
        <v>1</v>
      </c>
      <c r="T2327" s="564">
        <v>1</v>
      </c>
      <c r="U2327" s="564">
        <v>1</v>
      </c>
      <c r="V2327" s="564">
        <v>1</v>
      </c>
      <c r="W2327" s="564">
        <v>1</v>
      </c>
      <c r="X2327" s="564">
        <v>1</v>
      </c>
      <c r="Y2327" s="564">
        <v>1</v>
      </c>
      <c r="Z2327" s="564">
        <v>1</v>
      </c>
      <c r="AA2327" s="564">
        <v>1</v>
      </c>
      <c r="AB2327" s="564">
        <v>1</v>
      </c>
      <c r="AC2327" s="564">
        <v>1</v>
      </c>
      <c r="AD2327" s="564">
        <v>1</v>
      </c>
      <c r="AE2327" s="564">
        <v>1</v>
      </c>
      <c r="AF2327" s="564">
        <v>1</v>
      </c>
      <c r="AG2327" s="564">
        <v>1</v>
      </c>
      <c r="AH2327" s="564">
        <v>1</v>
      </c>
      <c r="AI2327" s="564">
        <v>1</v>
      </c>
      <c r="AJ2327" s="564">
        <v>1</v>
      </c>
      <c r="AK2327" s="564">
        <v>1</v>
      </c>
    </row>
    <row r="2328" spans="1:37">
      <c r="A2328">
        <v>2324</v>
      </c>
      <c r="B2328" s="564">
        <f t="shared" ca="1" si="222"/>
        <v>0</v>
      </c>
      <c r="C2328" s="564">
        <f t="shared" ca="1" si="217"/>
        <v>0</v>
      </c>
      <c r="D2328" s="564">
        <f t="shared" ca="1" si="220"/>
        <v>0</v>
      </c>
      <c r="E2328" s="564">
        <f t="shared" ca="1" si="218"/>
        <v>0</v>
      </c>
      <c r="F2328" s="564">
        <f t="shared" ca="1" si="221"/>
        <v>1</v>
      </c>
      <c r="G2328" s="564">
        <f t="shared" ca="1" si="219"/>
        <v>1.5026064632028953</v>
      </c>
      <c r="H2328" s="564">
        <v>0</v>
      </c>
      <c r="I2328" s="564">
        <v>0</v>
      </c>
      <c r="J2328" s="564">
        <v>0</v>
      </c>
      <c r="K2328" s="564">
        <v>0</v>
      </c>
      <c r="L2328" s="564">
        <v>0</v>
      </c>
      <c r="M2328" s="564">
        <v>0</v>
      </c>
      <c r="N2328" s="564">
        <v>0</v>
      </c>
      <c r="O2328" s="564">
        <v>0</v>
      </c>
      <c r="P2328" s="564">
        <v>0</v>
      </c>
      <c r="Q2328" s="564">
        <v>0</v>
      </c>
      <c r="R2328" s="564">
        <v>0</v>
      </c>
      <c r="S2328" s="564">
        <v>0</v>
      </c>
      <c r="T2328" s="564">
        <v>0</v>
      </c>
      <c r="U2328" s="564">
        <v>0</v>
      </c>
      <c r="V2328" s="564">
        <v>0</v>
      </c>
      <c r="W2328" s="564">
        <v>0</v>
      </c>
      <c r="X2328" s="564">
        <v>0</v>
      </c>
      <c r="Y2328" s="564">
        <v>0</v>
      </c>
      <c r="Z2328" s="564">
        <v>0</v>
      </c>
      <c r="AA2328" s="564">
        <v>0</v>
      </c>
      <c r="AB2328" s="564">
        <v>0</v>
      </c>
      <c r="AC2328" s="564">
        <v>0</v>
      </c>
      <c r="AD2328" s="564">
        <v>0</v>
      </c>
      <c r="AE2328" s="564">
        <v>0</v>
      </c>
      <c r="AF2328" s="564">
        <v>0</v>
      </c>
      <c r="AG2328" s="564">
        <v>0</v>
      </c>
      <c r="AH2328" s="564">
        <v>0</v>
      </c>
      <c r="AI2328" s="564">
        <v>0</v>
      </c>
      <c r="AJ2328" s="564">
        <v>0</v>
      </c>
      <c r="AK2328" s="564">
        <v>0</v>
      </c>
    </row>
    <row r="2329" spans="1:37">
      <c r="A2329">
        <v>2325</v>
      </c>
      <c r="B2329" s="564">
        <f t="shared" ca="1" si="222"/>
        <v>0</v>
      </c>
      <c r="C2329" s="564">
        <f t="shared" ca="1" si="217"/>
        <v>0</v>
      </c>
      <c r="D2329" s="564">
        <f t="shared" ca="1" si="220"/>
        <v>0</v>
      </c>
      <c r="E2329" s="564">
        <f t="shared" ca="1" si="218"/>
        <v>0</v>
      </c>
      <c r="F2329" s="564">
        <f t="shared" ca="1" si="221"/>
        <v>1</v>
      </c>
      <c r="G2329" s="564">
        <f t="shared" ca="1" si="219"/>
        <v>5.139531168547034</v>
      </c>
      <c r="H2329" s="564">
        <v>0</v>
      </c>
      <c r="I2329" s="564">
        <v>0</v>
      </c>
      <c r="J2329" s="564">
        <v>0</v>
      </c>
      <c r="K2329" s="564">
        <v>0</v>
      </c>
      <c r="L2329" s="564">
        <v>0</v>
      </c>
      <c r="M2329" s="564">
        <v>0</v>
      </c>
      <c r="N2329" s="564">
        <v>0</v>
      </c>
      <c r="O2329" s="564">
        <v>0</v>
      </c>
      <c r="P2329" s="564">
        <v>0</v>
      </c>
      <c r="Q2329" s="564">
        <v>0</v>
      </c>
      <c r="R2329" s="564">
        <v>0</v>
      </c>
      <c r="S2329" s="564">
        <v>0</v>
      </c>
      <c r="T2329" s="564">
        <v>0</v>
      </c>
      <c r="U2329" s="564">
        <v>0</v>
      </c>
      <c r="V2329" s="564">
        <v>0</v>
      </c>
      <c r="W2329" s="564">
        <v>0</v>
      </c>
      <c r="X2329" s="564">
        <v>0</v>
      </c>
      <c r="Y2329" s="564">
        <v>0</v>
      </c>
      <c r="Z2329" s="564">
        <v>0</v>
      </c>
      <c r="AA2329" s="564">
        <v>0</v>
      </c>
      <c r="AB2329" s="564">
        <v>0</v>
      </c>
      <c r="AC2329" s="564">
        <v>0</v>
      </c>
      <c r="AD2329" s="564">
        <v>0</v>
      </c>
      <c r="AE2329" s="564">
        <v>0</v>
      </c>
      <c r="AF2329" s="564">
        <v>0</v>
      </c>
      <c r="AG2329" s="564">
        <v>0</v>
      </c>
      <c r="AH2329" s="564">
        <v>0</v>
      </c>
      <c r="AI2329" s="564">
        <v>0</v>
      </c>
      <c r="AJ2329" s="564">
        <v>0</v>
      </c>
      <c r="AK2329" s="564">
        <v>0</v>
      </c>
    </row>
    <row r="2330" spans="1:37">
      <c r="A2330">
        <v>2326</v>
      </c>
      <c r="B2330" s="564">
        <f t="shared" ca="1" si="222"/>
        <v>0</v>
      </c>
      <c r="C2330" s="564">
        <f t="shared" ca="1" si="217"/>
        <v>0</v>
      </c>
      <c r="D2330" s="564">
        <f t="shared" ca="1" si="220"/>
        <v>0</v>
      </c>
      <c r="E2330" s="564">
        <f t="shared" ca="1" si="218"/>
        <v>0</v>
      </c>
      <c r="F2330" s="564">
        <f t="shared" ca="1" si="221"/>
        <v>1</v>
      </c>
      <c r="G2330" s="564">
        <f t="shared" ca="1" si="219"/>
        <v>5.3096028327030886</v>
      </c>
      <c r="H2330" s="564">
        <v>0</v>
      </c>
      <c r="I2330" s="564">
        <v>0</v>
      </c>
      <c r="J2330" s="564">
        <v>0</v>
      </c>
      <c r="K2330" s="564">
        <v>0</v>
      </c>
      <c r="L2330" s="564">
        <v>0</v>
      </c>
      <c r="M2330" s="564">
        <v>0</v>
      </c>
      <c r="N2330" s="564">
        <v>0</v>
      </c>
      <c r="O2330" s="564">
        <v>0</v>
      </c>
      <c r="P2330" s="564">
        <v>0</v>
      </c>
      <c r="Q2330" s="564">
        <v>0</v>
      </c>
      <c r="R2330" s="564">
        <v>0</v>
      </c>
      <c r="S2330" s="564">
        <v>0</v>
      </c>
      <c r="T2330" s="564">
        <v>0</v>
      </c>
      <c r="U2330" s="564">
        <v>0</v>
      </c>
      <c r="V2330" s="564">
        <v>0</v>
      </c>
      <c r="W2330" s="564">
        <v>0</v>
      </c>
      <c r="X2330" s="564">
        <v>0</v>
      </c>
      <c r="Y2330" s="564">
        <v>0</v>
      </c>
      <c r="Z2330" s="564">
        <v>0</v>
      </c>
      <c r="AA2330" s="564">
        <v>0</v>
      </c>
      <c r="AB2330" s="564">
        <v>0</v>
      </c>
      <c r="AC2330" s="564">
        <v>0</v>
      </c>
      <c r="AD2330" s="564">
        <v>0</v>
      </c>
      <c r="AE2330" s="564">
        <v>0</v>
      </c>
      <c r="AF2330" s="564">
        <v>0</v>
      </c>
      <c r="AG2330" s="564">
        <v>0</v>
      </c>
      <c r="AH2330" s="564">
        <v>0</v>
      </c>
      <c r="AI2330" s="564">
        <v>0</v>
      </c>
      <c r="AJ2330" s="564">
        <v>0</v>
      </c>
      <c r="AK2330" s="564">
        <v>0</v>
      </c>
    </row>
    <row r="2331" spans="1:37">
      <c r="A2331">
        <v>2327</v>
      </c>
      <c r="B2331" s="564">
        <f t="shared" ca="1" si="222"/>
        <v>20</v>
      </c>
      <c r="C2331" s="564">
        <f t="shared" ca="1" si="217"/>
        <v>400</v>
      </c>
      <c r="D2331" s="564">
        <f t="shared" ca="1" si="220"/>
        <v>20</v>
      </c>
      <c r="E2331" s="564">
        <f t="shared" ca="1" si="218"/>
        <v>0</v>
      </c>
      <c r="F2331" s="564">
        <f t="shared" ca="1" si="221"/>
        <v>1</v>
      </c>
      <c r="G2331" s="564">
        <f t="shared" ca="1" si="219"/>
        <v>-5.9828868669790758E-2</v>
      </c>
      <c r="H2331" s="564">
        <v>1</v>
      </c>
      <c r="I2331" s="564">
        <v>1</v>
      </c>
      <c r="J2331" s="564">
        <v>1</v>
      </c>
      <c r="K2331" s="564">
        <v>1</v>
      </c>
      <c r="L2331" s="564">
        <v>1</v>
      </c>
      <c r="M2331" s="564">
        <v>1</v>
      </c>
      <c r="N2331" s="564">
        <v>1</v>
      </c>
      <c r="O2331" s="564">
        <v>1</v>
      </c>
      <c r="P2331" s="564">
        <v>1</v>
      </c>
      <c r="Q2331" s="564">
        <v>1</v>
      </c>
      <c r="R2331" s="564">
        <v>1</v>
      </c>
      <c r="S2331" s="564">
        <v>1</v>
      </c>
      <c r="T2331" s="564">
        <v>1</v>
      </c>
      <c r="U2331" s="564">
        <v>1</v>
      </c>
      <c r="V2331" s="564">
        <v>1</v>
      </c>
      <c r="W2331" s="564">
        <v>1</v>
      </c>
      <c r="X2331" s="564">
        <v>1</v>
      </c>
      <c r="Y2331" s="564">
        <v>1</v>
      </c>
      <c r="Z2331" s="564">
        <v>1</v>
      </c>
      <c r="AA2331" s="564">
        <v>1</v>
      </c>
      <c r="AB2331" s="564">
        <v>1</v>
      </c>
      <c r="AC2331" s="564">
        <v>1</v>
      </c>
      <c r="AD2331" s="564">
        <v>1</v>
      </c>
      <c r="AE2331" s="564">
        <v>1</v>
      </c>
      <c r="AF2331" s="564">
        <v>1</v>
      </c>
      <c r="AG2331" s="564">
        <v>1</v>
      </c>
      <c r="AH2331" s="564">
        <v>1</v>
      </c>
      <c r="AI2331" s="564">
        <v>1</v>
      </c>
      <c r="AJ2331" s="564">
        <v>1</v>
      </c>
      <c r="AK2331" s="564">
        <v>1</v>
      </c>
    </row>
    <row r="2332" spans="1:37">
      <c r="A2332">
        <v>2328</v>
      </c>
      <c r="B2332" s="564">
        <f t="shared" ca="1" si="222"/>
        <v>20</v>
      </c>
      <c r="C2332" s="564">
        <f t="shared" ca="1" si="217"/>
        <v>400</v>
      </c>
      <c r="D2332" s="564">
        <f t="shared" ca="1" si="220"/>
        <v>20</v>
      </c>
      <c r="E2332" s="564">
        <f t="shared" ca="1" si="218"/>
        <v>0</v>
      </c>
      <c r="F2332" s="564">
        <f t="shared" ca="1" si="221"/>
        <v>1</v>
      </c>
      <c r="G2332" s="564">
        <f t="shared" ca="1" si="219"/>
        <v>4.0771546169858777</v>
      </c>
      <c r="H2332" s="564">
        <v>1</v>
      </c>
      <c r="I2332" s="564">
        <v>1</v>
      </c>
      <c r="J2332" s="564">
        <v>1</v>
      </c>
      <c r="K2332" s="564">
        <v>1</v>
      </c>
      <c r="L2332" s="564">
        <v>1</v>
      </c>
      <c r="M2332" s="564">
        <v>1</v>
      </c>
      <c r="N2332" s="564">
        <v>1</v>
      </c>
      <c r="O2332" s="564">
        <v>1</v>
      </c>
      <c r="P2332" s="564">
        <v>1</v>
      </c>
      <c r="Q2332" s="564">
        <v>1</v>
      </c>
      <c r="R2332" s="564">
        <v>1</v>
      </c>
      <c r="S2332" s="564">
        <v>1</v>
      </c>
      <c r="T2332" s="564">
        <v>1</v>
      </c>
      <c r="U2332" s="564">
        <v>1</v>
      </c>
      <c r="V2332" s="564">
        <v>1</v>
      </c>
      <c r="W2332" s="564">
        <v>1</v>
      </c>
      <c r="X2332" s="564">
        <v>1</v>
      </c>
      <c r="Y2332" s="564">
        <v>1</v>
      </c>
      <c r="Z2332" s="564">
        <v>1</v>
      </c>
      <c r="AA2332" s="564">
        <v>1</v>
      </c>
      <c r="AB2332" s="564">
        <v>1</v>
      </c>
      <c r="AC2332" s="564">
        <v>1</v>
      </c>
      <c r="AD2332" s="564">
        <v>1</v>
      </c>
      <c r="AE2332" s="564">
        <v>1</v>
      </c>
      <c r="AF2332" s="564">
        <v>1</v>
      </c>
      <c r="AG2332" s="564">
        <v>1</v>
      </c>
      <c r="AH2332" s="564">
        <v>1</v>
      </c>
      <c r="AI2332" s="564">
        <v>1</v>
      </c>
      <c r="AJ2332" s="564">
        <v>1</v>
      </c>
      <c r="AK2332" s="564">
        <v>1</v>
      </c>
    </row>
    <row r="2333" spans="1:37">
      <c r="A2333">
        <v>2329</v>
      </c>
      <c r="B2333" s="564">
        <f t="shared" ca="1" si="222"/>
        <v>20</v>
      </c>
      <c r="C2333" s="564">
        <f t="shared" ca="1" si="217"/>
        <v>400</v>
      </c>
      <c r="D2333" s="564">
        <f t="shared" ca="1" si="220"/>
        <v>20</v>
      </c>
      <c r="E2333" s="564">
        <f t="shared" ca="1" si="218"/>
        <v>0</v>
      </c>
      <c r="F2333" s="564">
        <f t="shared" ca="1" si="221"/>
        <v>1</v>
      </c>
      <c r="G2333" s="564">
        <f t="shared" ca="1" si="219"/>
        <v>-4.2637703280457817</v>
      </c>
      <c r="H2333" s="564">
        <v>1</v>
      </c>
      <c r="I2333" s="564">
        <v>1</v>
      </c>
      <c r="J2333" s="564">
        <v>1</v>
      </c>
      <c r="K2333" s="564">
        <v>1</v>
      </c>
      <c r="L2333" s="564">
        <v>1</v>
      </c>
      <c r="M2333" s="564">
        <v>1</v>
      </c>
      <c r="N2333" s="564">
        <v>1</v>
      </c>
      <c r="O2333" s="564">
        <v>1</v>
      </c>
      <c r="P2333" s="564">
        <v>1</v>
      </c>
      <c r="Q2333" s="564">
        <v>1</v>
      </c>
      <c r="R2333" s="564">
        <v>1</v>
      </c>
      <c r="S2333" s="564">
        <v>1</v>
      </c>
      <c r="T2333" s="564">
        <v>1</v>
      </c>
      <c r="U2333" s="564">
        <v>1</v>
      </c>
      <c r="V2333" s="564">
        <v>1</v>
      </c>
      <c r="W2333" s="564">
        <v>1</v>
      </c>
      <c r="X2333" s="564">
        <v>1</v>
      </c>
      <c r="Y2333" s="564">
        <v>1</v>
      </c>
      <c r="Z2333" s="564">
        <v>1</v>
      </c>
      <c r="AA2333" s="564">
        <v>1</v>
      </c>
      <c r="AB2333" s="564">
        <v>1</v>
      </c>
      <c r="AC2333" s="564">
        <v>1</v>
      </c>
      <c r="AD2333" s="564">
        <v>1</v>
      </c>
      <c r="AE2333" s="564">
        <v>1</v>
      </c>
      <c r="AF2333" s="564">
        <v>1</v>
      </c>
      <c r="AG2333" s="564">
        <v>1</v>
      </c>
      <c r="AH2333" s="564">
        <v>1</v>
      </c>
      <c r="AI2333" s="564">
        <v>1</v>
      </c>
      <c r="AJ2333" s="564">
        <v>1</v>
      </c>
      <c r="AK2333" s="564">
        <v>1</v>
      </c>
    </row>
    <row r="2334" spans="1:37">
      <c r="A2334">
        <v>2330</v>
      </c>
      <c r="B2334" s="564">
        <f t="shared" ca="1" si="222"/>
        <v>20</v>
      </c>
      <c r="C2334" s="564">
        <f t="shared" ca="1" si="217"/>
        <v>400</v>
      </c>
      <c r="D2334" s="564">
        <f t="shared" ca="1" si="220"/>
        <v>20</v>
      </c>
      <c r="E2334" s="564">
        <f t="shared" ca="1" si="218"/>
        <v>0</v>
      </c>
      <c r="F2334" s="564">
        <f t="shared" ca="1" si="221"/>
        <v>1</v>
      </c>
      <c r="G2334" s="564">
        <f t="shared" ca="1" si="219"/>
        <v>2.5590022621361053</v>
      </c>
      <c r="H2334" s="564">
        <v>1</v>
      </c>
      <c r="I2334" s="564">
        <v>1</v>
      </c>
      <c r="J2334" s="564">
        <v>1</v>
      </c>
      <c r="K2334" s="564">
        <v>1</v>
      </c>
      <c r="L2334" s="564">
        <v>1</v>
      </c>
      <c r="M2334" s="564">
        <v>1</v>
      </c>
      <c r="N2334" s="564">
        <v>1</v>
      </c>
      <c r="O2334" s="564">
        <v>1</v>
      </c>
      <c r="P2334" s="564">
        <v>1</v>
      </c>
      <c r="Q2334" s="564">
        <v>1</v>
      </c>
      <c r="R2334" s="564">
        <v>1</v>
      </c>
      <c r="S2334" s="564">
        <v>1</v>
      </c>
      <c r="T2334" s="564">
        <v>1</v>
      </c>
      <c r="U2334" s="564">
        <v>1</v>
      </c>
      <c r="V2334" s="564">
        <v>1</v>
      </c>
      <c r="W2334" s="564">
        <v>1</v>
      </c>
      <c r="X2334" s="564">
        <v>1</v>
      </c>
      <c r="Y2334" s="564">
        <v>1</v>
      </c>
      <c r="Z2334" s="564">
        <v>1</v>
      </c>
      <c r="AA2334" s="564">
        <v>1</v>
      </c>
      <c r="AB2334" s="564">
        <v>1</v>
      </c>
      <c r="AC2334" s="564">
        <v>1</v>
      </c>
      <c r="AD2334" s="564">
        <v>1</v>
      </c>
      <c r="AE2334" s="564">
        <v>1</v>
      </c>
      <c r="AF2334" s="564">
        <v>1</v>
      </c>
      <c r="AG2334" s="564">
        <v>1</v>
      </c>
      <c r="AH2334" s="564">
        <v>1</v>
      </c>
      <c r="AI2334" s="564">
        <v>1</v>
      </c>
      <c r="AJ2334" s="564">
        <v>1</v>
      </c>
      <c r="AK2334" s="564">
        <v>1</v>
      </c>
    </row>
    <row r="2335" spans="1:37">
      <c r="A2335">
        <v>2331</v>
      </c>
      <c r="B2335" s="564">
        <f t="shared" ca="1" si="222"/>
        <v>20</v>
      </c>
      <c r="C2335" s="564">
        <f t="shared" ca="1" si="217"/>
        <v>400</v>
      </c>
      <c r="D2335" s="564">
        <f t="shared" ca="1" si="220"/>
        <v>20</v>
      </c>
      <c r="E2335" s="564">
        <f t="shared" ca="1" si="218"/>
        <v>0</v>
      </c>
      <c r="F2335" s="564">
        <f t="shared" ca="1" si="221"/>
        <v>1</v>
      </c>
      <c r="G2335" s="564">
        <f t="shared" ca="1" si="219"/>
        <v>2.7259951716301858</v>
      </c>
      <c r="H2335" s="564">
        <v>1</v>
      </c>
      <c r="I2335" s="564">
        <v>1</v>
      </c>
      <c r="J2335" s="564">
        <v>1</v>
      </c>
      <c r="K2335" s="564">
        <v>1</v>
      </c>
      <c r="L2335" s="564">
        <v>1</v>
      </c>
      <c r="M2335" s="564">
        <v>1</v>
      </c>
      <c r="N2335" s="564">
        <v>1</v>
      </c>
      <c r="O2335" s="564">
        <v>1</v>
      </c>
      <c r="P2335" s="564">
        <v>1</v>
      </c>
      <c r="Q2335" s="564">
        <v>1</v>
      </c>
      <c r="R2335" s="564">
        <v>1</v>
      </c>
      <c r="S2335" s="564">
        <v>1</v>
      </c>
      <c r="T2335" s="564">
        <v>1</v>
      </c>
      <c r="U2335" s="564">
        <v>1</v>
      </c>
      <c r="V2335" s="564">
        <v>1</v>
      </c>
      <c r="W2335" s="564">
        <v>1</v>
      </c>
      <c r="X2335" s="564">
        <v>1</v>
      </c>
      <c r="Y2335" s="564">
        <v>1</v>
      </c>
      <c r="Z2335" s="564">
        <v>1</v>
      </c>
      <c r="AA2335" s="564">
        <v>1</v>
      </c>
      <c r="AB2335" s="564">
        <v>1</v>
      </c>
      <c r="AC2335" s="564">
        <v>1</v>
      </c>
      <c r="AD2335" s="564">
        <v>1</v>
      </c>
      <c r="AE2335" s="564">
        <v>1</v>
      </c>
      <c r="AF2335" s="564">
        <v>1</v>
      </c>
      <c r="AG2335" s="564">
        <v>1</v>
      </c>
      <c r="AH2335" s="564">
        <v>1</v>
      </c>
      <c r="AI2335" s="564">
        <v>1</v>
      </c>
      <c r="AJ2335" s="564">
        <v>1</v>
      </c>
      <c r="AK2335" s="564">
        <v>1</v>
      </c>
    </row>
    <row r="2336" spans="1:37">
      <c r="A2336">
        <v>2332</v>
      </c>
      <c r="B2336" s="564">
        <f t="shared" ca="1" si="222"/>
        <v>20</v>
      </c>
      <c r="C2336" s="564">
        <f t="shared" ca="1" si="217"/>
        <v>400</v>
      </c>
      <c r="D2336" s="564">
        <f t="shared" ca="1" si="220"/>
        <v>20</v>
      </c>
      <c r="E2336" s="564">
        <f t="shared" ca="1" si="218"/>
        <v>0</v>
      </c>
      <c r="F2336" s="564">
        <f t="shared" ca="1" si="221"/>
        <v>1</v>
      </c>
      <c r="G2336" s="564">
        <f t="shared" ca="1" si="219"/>
        <v>0.58768753930468809</v>
      </c>
      <c r="H2336" s="564">
        <v>1</v>
      </c>
      <c r="I2336" s="564">
        <v>1</v>
      </c>
      <c r="J2336" s="564">
        <v>1</v>
      </c>
      <c r="K2336" s="564">
        <v>1</v>
      </c>
      <c r="L2336" s="564">
        <v>1</v>
      </c>
      <c r="M2336" s="564">
        <v>1</v>
      </c>
      <c r="N2336" s="564">
        <v>1</v>
      </c>
      <c r="O2336" s="564">
        <v>1</v>
      </c>
      <c r="P2336" s="564">
        <v>1</v>
      </c>
      <c r="Q2336" s="564">
        <v>1</v>
      </c>
      <c r="R2336" s="564">
        <v>1</v>
      </c>
      <c r="S2336" s="564">
        <v>1</v>
      </c>
      <c r="T2336" s="564">
        <v>1</v>
      </c>
      <c r="U2336" s="564">
        <v>1</v>
      </c>
      <c r="V2336" s="564">
        <v>1</v>
      </c>
      <c r="W2336" s="564">
        <v>1</v>
      </c>
      <c r="X2336" s="564">
        <v>1</v>
      </c>
      <c r="Y2336" s="564">
        <v>1</v>
      </c>
      <c r="Z2336" s="564">
        <v>1</v>
      </c>
      <c r="AA2336" s="564">
        <v>1</v>
      </c>
      <c r="AB2336" s="564">
        <v>1</v>
      </c>
      <c r="AC2336" s="564">
        <v>1</v>
      </c>
      <c r="AD2336" s="564">
        <v>1</v>
      </c>
      <c r="AE2336" s="564">
        <v>1</v>
      </c>
      <c r="AF2336" s="564">
        <v>1</v>
      </c>
      <c r="AG2336" s="564">
        <v>1</v>
      </c>
      <c r="AH2336" s="564">
        <v>1</v>
      </c>
      <c r="AI2336" s="564">
        <v>1</v>
      </c>
      <c r="AJ2336" s="564">
        <v>1</v>
      </c>
      <c r="AK2336" s="564">
        <v>1</v>
      </c>
    </row>
    <row r="2337" spans="1:37">
      <c r="A2337">
        <v>2333</v>
      </c>
      <c r="B2337" s="564">
        <f t="shared" ca="1" si="222"/>
        <v>0</v>
      </c>
      <c r="C2337" s="564">
        <f t="shared" ca="1" si="217"/>
        <v>0</v>
      </c>
      <c r="D2337" s="564">
        <f t="shared" ca="1" si="220"/>
        <v>0</v>
      </c>
      <c r="E2337" s="564">
        <f t="shared" ca="1" si="218"/>
        <v>0</v>
      </c>
      <c r="F2337" s="564">
        <f t="shared" ca="1" si="221"/>
        <v>1</v>
      </c>
      <c r="G2337" s="564">
        <f t="shared" ca="1" si="219"/>
        <v>-0.14663721746763891</v>
      </c>
      <c r="H2337" s="564">
        <v>0</v>
      </c>
      <c r="I2337" s="564">
        <v>0</v>
      </c>
      <c r="J2337" s="564">
        <v>0</v>
      </c>
      <c r="K2337" s="564">
        <v>0</v>
      </c>
      <c r="L2337" s="564">
        <v>0</v>
      </c>
      <c r="M2337" s="564">
        <v>0</v>
      </c>
      <c r="N2337" s="564">
        <v>0</v>
      </c>
      <c r="O2337" s="564">
        <v>0</v>
      </c>
      <c r="P2337" s="564">
        <v>0</v>
      </c>
      <c r="Q2337" s="564">
        <v>0</v>
      </c>
      <c r="R2337" s="564">
        <v>0</v>
      </c>
      <c r="S2337" s="564">
        <v>0</v>
      </c>
      <c r="T2337" s="564">
        <v>0</v>
      </c>
      <c r="U2337" s="564">
        <v>0</v>
      </c>
      <c r="V2337" s="564">
        <v>0</v>
      </c>
      <c r="W2337" s="564">
        <v>0</v>
      </c>
      <c r="X2337" s="564">
        <v>0</v>
      </c>
      <c r="Y2337" s="564">
        <v>0</v>
      </c>
      <c r="Z2337" s="564">
        <v>0</v>
      </c>
      <c r="AA2337" s="564">
        <v>0</v>
      </c>
      <c r="AB2337" s="564">
        <v>0</v>
      </c>
      <c r="AC2337" s="564">
        <v>0</v>
      </c>
      <c r="AD2337" s="564">
        <v>0</v>
      </c>
      <c r="AE2337" s="564">
        <v>0</v>
      </c>
      <c r="AF2337" s="564">
        <v>0</v>
      </c>
      <c r="AG2337" s="564">
        <v>0</v>
      </c>
      <c r="AH2337" s="564">
        <v>0</v>
      </c>
      <c r="AI2337" s="564">
        <v>0</v>
      </c>
      <c r="AJ2337" s="564">
        <v>0</v>
      </c>
      <c r="AK2337" s="564">
        <v>0</v>
      </c>
    </row>
    <row r="2338" spans="1:37">
      <c r="A2338">
        <v>2334</v>
      </c>
      <c r="B2338" s="564">
        <f t="shared" ca="1" si="222"/>
        <v>20</v>
      </c>
      <c r="C2338" s="564">
        <f t="shared" ca="1" si="217"/>
        <v>400</v>
      </c>
      <c r="D2338" s="564">
        <f t="shared" ca="1" si="220"/>
        <v>20</v>
      </c>
      <c r="E2338" s="564">
        <f t="shared" ca="1" si="218"/>
        <v>0</v>
      </c>
      <c r="F2338" s="564">
        <f t="shared" ca="1" si="221"/>
        <v>1</v>
      </c>
      <c r="G2338" s="564">
        <f t="shared" ca="1" si="219"/>
        <v>-1.6195064719925707</v>
      </c>
      <c r="H2338" s="564">
        <v>1</v>
      </c>
      <c r="I2338" s="564">
        <v>1</v>
      </c>
      <c r="J2338" s="564">
        <v>1</v>
      </c>
      <c r="K2338" s="564">
        <v>1</v>
      </c>
      <c r="L2338" s="564">
        <v>1</v>
      </c>
      <c r="M2338" s="564">
        <v>1</v>
      </c>
      <c r="N2338" s="564">
        <v>1</v>
      </c>
      <c r="O2338" s="564">
        <v>1</v>
      </c>
      <c r="P2338" s="564">
        <v>1</v>
      </c>
      <c r="Q2338" s="564">
        <v>1</v>
      </c>
      <c r="R2338" s="564">
        <v>1</v>
      </c>
      <c r="S2338" s="564">
        <v>1</v>
      </c>
      <c r="T2338" s="564">
        <v>1</v>
      </c>
      <c r="U2338" s="564">
        <v>1</v>
      </c>
      <c r="V2338" s="564">
        <v>1</v>
      </c>
      <c r="W2338" s="564">
        <v>1</v>
      </c>
      <c r="X2338" s="564">
        <v>1</v>
      </c>
      <c r="Y2338" s="564">
        <v>1</v>
      </c>
      <c r="Z2338" s="564">
        <v>1</v>
      </c>
      <c r="AA2338" s="564">
        <v>1</v>
      </c>
      <c r="AB2338" s="564">
        <v>1</v>
      </c>
      <c r="AC2338" s="564">
        <v>1</v>
      </c>
      <c r="AD2338" s="564">
        <v>1</v>
      </c>
      <c r="AE2338" s="564">
        <v>1</v>
      </c>
      <c r="AF2338" s="564">
        <v>1</v>
      </c>
      <c r="AG2338" s="564">
        <v>1</v>
      </c>
      <c r="AH2338" s="564">
        <v>1</v>
      </c>
      <c r="AI2338" s="564">
        <v>1</v>
      </c>
      <c r="AJ2338" s="564">
        <v>1</v>
      </c>
      <c r="AK2338" s="564">
        <v>1</v>
      </c>
    </row>
    <row r="2339" spans="1:37">
      <c r="A2339">
        <v>2335</v>
      </c>
      <c r="B2339" s="564">
        <f t="shared" ca="1" si="222"/>
        <v>20</v>
      </c>
      <c r="C2339" s="564">
        <f t="shared" ca="1" si="217"/>
        <v>400</v>
      </c>
      <c r="D2339" s="564">
        <f t="shared" ca="1" si="220"/>
        <v>20</v>
      </c>
      <c r="E2339" s="564">
        <f t="shared" ca="1" si="218"/>
        <v>0</v>
      </c>
      <c r="F2339" s="564">
        <f t="shared" ca="1" si="221"/>
        <v>1</v>
      </c>
      <c r="G2339" s="564">
        <f t="shared" ca="1" si="219"/>
        <v>-1.968774838511858</v>
      </c>
      <c r="H2339" s="564">
        <v>1</v>
      </c>
      <c r="I2339" s="564">
        <v>1</v>
      </c>
      <c r="J2339" s="564">
        <v>1</v>
      </c>
      <c r="K2339" s="564">
        <v>1</v>
      </c>
      <c r="L2339" s="564">
        <v>1</v>
      </c>
      <c r="M2339" s="564">
        <v>1</v>
      </c>
      <c r="N2339" s="564">
        <v>1</v>
      </c>
      <c r="O2339" s="564">
        <v>1</v>
      </c>
      <c r="P2339" s="564">
        <v>1</v>
      </c>
      <c r="Q2339" s="564">
        <v>1</v>
      </c>
      <c r="R2339" s="564">
        <v>1</v>
      </c>
      <c r="S2339" s="564">
        <v>1</v>
      </c>
      <c r="T2339" s="564">
        <v>1</v>
      </c>
      <c r="U2339" s="564">
        <v>1</v>
      </c>
      <c r="V2339" s="564">
        <v>1</v>
      </c>
      <c r="W2339" s="564">
        <v>1</v>
      </c>
      <c r="X2339" s="564">
        <v>1</v>
      </c>
      <c r="Y2339" s="564">
        <v>1</v>
      </c>
      <c r="Z2339" s="564">
        <v>1</v>
      </c>
      <c r="AA2339" s="564">
        <v>1</v>
      </c>
      <c r="AB2339" s="564">
        <v>1</v>
      </c>
      <c r="AC2339" s="564">
        <v>1</v>
      </c>
      <c r="AD2339" s="564">
        <v>1</v>
      </c>
      <c r="AE2339" s="564">
        <v>1</v>
      </c>
      <c r="AF2339" s="564">
        <v>1</v>
      </c>
      <c r="AG2339" s="564">
        <v>1</v>
      </c>
      <c r="AH2339" s="564">
        <v>1</v>
      </c>
      <c r="AI2339" s="564">
        <v>1</v>
      </c>
      <c r="AJ2339" s="564">
        <v>1</v>
      </c>
      <c r="AK2339" s="564">
        <v>1</v>
      </c>
    </row>
    <row r="2340" spans="1:37">
      <c r="A2340">
        <v>2336</v>
      </c>
      <c r="B2340" s="564">
        <f t="shared" ca="1" si="222"/>
        <v>0</v>
      </c>
      <c r="C2340" s="564">
        <f t="shared" ca="1" si="217"/>
        <v>0</v>
      </c>
      <c r="D2340" s="564">
        <f t="shared" ca="1" si="220"/>
        <v>0</v>
      </c>
      <c r="E2340" s="564">
        <f t="shared" ca="1" si="218"/>
        <v>0</v>
      </c>
      <c r="F2340" s="564">
        <f t="shared" ca="1" si="221"/>
        <v>1</v>
      </c>
      <c r="G2340" s="564">
        <f t="shared" ca="1" si="219"/>
        <v>6.9425596042366617</v>
      </c>
      <c r="H2340" s="564">
        <v>0</v>
      </c>
      <c r="I2340" s="564">
        <v>0</v>
      </c>
      <c r="J2340" s="564">
        <v>0</v>
      </c>
      <c r="K2340" s="564">
        <v>0</v>
      </c>
      <c r="L2340" s="564">
        <v>0</v>
      </c>
      <c r="M2340" s="564">
        <v>0</v>
      </c>
      <c r="N2340" s="564">
        <v>0</v>
      </c>
      <c r="O2340" s="564">
        <v>0</v>
      </c>
      <c r="P2340" s="564">
        <v>0</v>
      </c>
      <c r="Q2340" s="564">
        <v>0</v>
      </c>
      <c r="R2340" s="564">
        <v>0</v>
      </c>
      <c r="S2340" s="564">
        <v>0</v>
      </c>
      <c r="T2340" s="564">
        <v>0</v>
      </c>
      <c r="U2340" s="564">
        <v>0</v>
      </c>
      <c r="V2340" s="564">
        <v>0</v>
      </c>
      <c r="W2340" s="564">
        <v>0</v>
      </c>
      <c r="X2340" s="564">
        <v>0</v>
      </c>
      <c r="Y2340" s="564">
        <v>0</v>
      </c>
      <c r="Z2340" s="564">
        <v>0</v>
      </c>
      <c r="AA2340" s="564">
        <v>0</v>
      </c>
      <c r="AB2340" s="564">
        <v>0</v>
      </c>
      <c r="AC2340" s="564">
        <v>0</v>
      </c>
      <c r="AD2340" s="564">
        <v>0</v>
      </c>
      <c r="AE2340" s="564">
        <v>0</v>
      </c>
      <c r="AF2340" s="564">
        <v>0</v>
      </c>
      <c r="AG2340" s="564">
        <v>0</v>
      </c>
      <c r="AH2340" s="564">
        <v>0</v>
      </c>
      <c r="AI2340" s="564">
        <v>0</v>
      </c>
      <c r="AJ2340" s="564">
        <v>0</v>
      </c>
      <c r="AK2340" s="564">
        <v>0</v>
      </c>
    </row>
    <row r="2341" spans="1:37">
      <c r="A2341">
        <v>2337</v>
      </c>
      <c r="B2341" s="564">
        <f t="shared" ca="1" si="222"/>
        <v>20</v>
      </c>
      <c r="C2341" s="564">
        <f t="shared" ca="1" si="217"/>
        <v>400</v>
      </c>
      <c r="D2341" s="564">
        <f t="shared" ca="1" si="220"/>
        <v>20</v>
      </c>
      <c r="E2341" s="564">
        <f t="shared" ca="1" si="218"/>
        <v>0</v>
      </c>
      <c r="F2341" s="564">
        <f t="shared" ca="1" si="221"/>
        <v>1</v>
      </c>
      <c r="G2341" s="564">
        <f t="shared" ca="1" si="219"/>
        <v>3.0247962071021797</v>
      </c>
      <c r="H2341" s="564">
        <v>1</v>
      </c>
      <c r="I2341" s="564">
        <v>1</v>
      </c>
      <c r="J2341" s="564">
        <v>1</v>
      </c>
      <c r="K2341" s="564">
        <v>1</v>
      </c>
      <c r="L2341" s="564">
        <v>1</v>
      </c>
      <c r="M2341" s="564">
        <v>1</v>
      </c>
      <c r="N2341" s="564">
        <v>1</v>
      </c>
      <c r="O2341" s="564">
        <v>1</v>
      </c>
      <c r="P2341" s="564">
        <v>1</v>
      </c>
      <c r="Q2341" s="564">
        <v>1</v>
      </c>
      <c r="R2341" s="564">
        <v>1</v>
      </c>
      <c r="S2341" s="564">
        <v>1</v>
      </c>
      <c r="T2341" s="564">
        <v>1</v>
      </c>
      <c r="U2341" s="564">
        <v>1</v>
      </c>
      <c r="V2341" s="564">
        <v>1</v>
      </c>
      <c r="W2341" s="564">
        <v>1</v>
      </c>
      <c r="X2341" s="564">
        <v>1</v>
      </c>
      <c r="Y2341" s="564">
        <v>1</v>
      </c>
      <c r="Z2341" s="564">
        <v>1</v>
      </c>
      <c r="AA2341" s="564">
        <v>1</v>
      </c>
      <c r="AB2341" s="564">
        <v>1</v>
      </c>
      <c r="AC2341" s="564">
        <v>1</v>
      </c>
      <c r="AD2341" s="564">
        <v>1</v>
      </c>
      <c r="AE2341" s="564">
        <v>1</v>
      </c>
      <c r="AF2341" s="564">
        <v>1</v>
      </c>
      <c r="AG2341" s="564">
        <v>1</v>
      </c>
      <c r="AH2341" s="564">
        <v>1</v>
      </c>
      <c r="AI2341" s="564">
        <v>1</v>
      </c>
      <c r="AJ2341" s="564">
        <v>1</v>
      </c>
      <c r="AK2341" s="564">
        <v>1</v>
      </c>
    </row>
    <row r="2342" spans="1:37">
      <c r="A2342">
        <v>2338</v>
      </c>
      <c r="B2342" s="564">
        <f t="shared" ca="1" si="222"/>
        <v>20</v>
      </c>
      <c r="C2342" s="564">
        <f t="shared" ca="1" si="217"/>
        <v>400</v>
      </c>
      <c r="D2342" s="564">
        <f t="shared" ca="1" si="220"/>
        <v>20</v>
      </c>
      <c r="E2342" s="564">
        <f t="shared" ca="1" si="218"/>
        <v>0</v>
      </c>
      <c r="F2342" s="564">
        <f t="shared" ca="1" si="221"/>
        <v>1</v>
      </c>
      <c r="G2342" s="564">
        <f t="shared" ca="1" si="219"/>
        <v>1.6595865861383809</v>
      </c>
      <c r="H2342" s="564">
        <v>1</v>
      </c>
      <c r="I2342" s="564">
        <v>1</v>
      </c>
      <c r="J2342" s="564">
        <v>1</v>
      </c>
      <c r="K2342" s="564">
        <v>1</v>
      </c>
      <c r="L2342" s="564">
        <v>1</v>
      </c>
      <c r="M2342" s="564">
        <v>1</v>
      </c>
      <c r="N2342" s="564">
        <v>1</v>
      </c>
      <c r="O2342" s="564">
        <v>1</v>
      </c>
      <c r="P2342" s="564">
        <v>1</v>
      </c>
      <c r="Q2342" s="564">
        <v>1</v>
      </c>
      <c r="R2342" s="564">
        <v>1</v>
      </c>
      <c r="S2342" s="564">
        <v>1</v>
      </c>
      <c r="T2342" s="564">
        <v>1</v>
      </c>
      <c r="U2342" s="564">
        <v>1</v>
      </c>
      <c r="V2342" s="564">
        <v>1</v>
      </c>
      <c r="W2342" s="564">
        <v>1</v>
      </c>
      <c r="X2342" s="564">
        <v>1</v>
      </c>
      <c r="Y2342" s="564">
        <v>1</v>
      </c>
      <c r="Z2342" s="564">
        <v>1</v>
      </c>
      <c r="AA2342" s="564">
        <v>1</v>
      </c>
      <c r="AB2342" s="564">
        <v>1</v>
      </c>
      <c r="AC2342" s="564">
        <v>1</v>
      </c>
      <c r="AD2342" s="564">
        <v>1</v>
      </c>
      <c r="AE2342" s="564">
        <v>1</v>
      </c>
      <c r="AF2342" s="564">
        <v>1</v>
      </c>
      <c r="AG2342" s="564">
        <v>1</v>
      </c>
      <c r="AH2342" s="564">
        <v>1</v>
      </c>
      <c r="AI2342" s="564">
        <v>1</v>
      </c>
      <c r="AJ2342" s="564">
        <v>1</v>
      </c>
      <c r="AK2342" s="564">
        <v>1</v>
      </c>
    </row>
    <row r="2343" spans="1:37">
      <c r="A2343">
        <v>2339</v>
      </c>
      <c r="B2343" s="564">
        <f t="shared" ca="1" si="222"/>
        <v>0</v>
      </c>
      <c r="C2343" s="564">
        <f t="shared" ca="1" si="217"/>
        <v>0</v>
      </c>
      <c r="D2343" s="564">
        <f t="shared" ca="1" si="220"/>
        <v>0</v>
      </c>
      <c r="E2343" s="564">
        <f t="shared" ca="1" si="218"/>
        <v>0</v>
      </c>
      <c r="F2343" s="564">
        <f t="shared" ca="1" si="221"/>
        <v>1</v>
      </c>
      <c r="G2343" s="564">
        <f t="shared" ca="1" si="219"/>
        <v>-3.5180029873421952</v>
      </c>
      <c r="H2343" s="564">
        <v>0</v>
      </c>
      <c r="I2343" s="564">
        <v>0</v>
      </c>
      <c r="J2343" s="564">
        <v>0</v>
      </c>
      <c r="K2343" s="564">
        <v>0</v>
      </c>
      <c r="L2343" s="564">
        <v>0</v>
      </c>
      <c r="M2343" s="564">
        <v>0</v>
      </c>
      <c r="N2343" s="564">
        <v>0</v>
      </c>
      <c r="O2343" s="564">
        <v>0</v>
      </c>
      <c r="P2343" s="564">
        <v>0</v>
      </c>
      <c r="Q2343" s="564">
        <v>0</v>
      </c>
      <c r="R2343" s="564">
        <v>0</v>
      </c>
      <c r="S2343" s="564">
        <v>0</v>
      </c>
      <c r="T2343" s="564">
        <v>0</v>
      </c>
      <c r="U2343" s="564">
        <v>0</v>
      </c>
      <c r="V2343" s="564">
        <v>0</v>
      </c>
      <c r="W2343" s="564">
        <v>0</v>
      </c>
      <c r="X2343" s="564">
        <v>0</v>
      </c>
      <c r="Y2343" s="564">
        <v>0</v>
      </c>
      <c r="Z2343" s="564">
        <v>0</v>
      </c>
      <c r="AA2343" s="564">
        <v>0</v>
      </c>
      <c r="AB2343" s="564">
        <v>0</v>
      </c>
      <c r="AC2343" s="564">
        <v>0</v>
      </c>
      <c r="AD2343" s="564">
        <v>0</v>
      </c>
      <c r="AE2343" s="564">
        <v>0</v>
      </c>
      <c r="AF2343" s="564">
        <v>0</v>
      </c>
      <c r="AG2343" s="564">
        <v>0</v>
      </c>
      <c r="AH2343" s="564">
        <v>0</v>
      </c>
      <c r="AI2343" s="564">
        <v>0</v>
      </c>
      <c r="AJ2343" s="564">
        <v>0</v>
      </c>
      <c r="AK2343" s="564">
        <v>0</v>
      </c>
    </row>
    <row r="2344" spans="1:37">
      <c r="A2344">
        <v>2340</v>
      </c>
      <c r="B2344" s="564">
        <f t="shared" ca="1" si="222"/>
        <v>20</v>
      </c>
      <c r="C2344" s="564">
        <f t="shared" ca="1" si="217"/>
        <v>400</v>
      </c>
      <c r="D2344" s="564">
        <f t="shared" ca="1" si="220"/>
        <v>20</v>
      </c>
      <c r="E2344" s="564">
        <f t="shared" ca="1" si="218"/>
        <v>0</v>
      </c>
      <c r="F2344" s="564">
        <f t="shared" ca="1" si="221"/>
        <v>1</v>
      </c>
      <c r="G2344" s="564">
        <f t="shared" ca="1" si="219"/>
        <v>-0.3900179929355021</v>
      </c>
      <c r="H2344" s="564">
        <v>1</v>
      </c>
      <c r="I2344" s="564">
        <v>1</v>
      </c>
      <c r="J2344" s="564">
        <v>1</v>
      </c>
      <c r="K2344" s="564">
        <v>1</v>
      </c>
      <c r="L2344" s="564">
        <v>1</v>
      </c>
      <c r="M2344" s="564">
        <v>1</v>
      </c>
      <c r="N2344" s="564">
        <v>1</v>
      </c>
      <c r="O2344" s="564">
        <v>1</v>
      </c>
      <c r="P2344" s="564">
        <v>1</v>
      </c>
      <c r="Q2344" s="564">
        <v>1</v>
      </c>
      <c r="R2344" s="564">
        <v>1</v>
      </c>
      <c r="S2344" s="564">
        <v>1</v>
      </c>
      <c r="T2344" s="564">
        <v>1</v>
      </c>
      <c r="U2344" s="564">
        <v>1</v>
      </c>
      <c r="V2344" s="564">
        <v>1</v>
      </c>
      <c r="W2344" s="564">
        <v>1</v>
      </c>
      <c r="X2344" s="564">
        <v>1</v>
      </c>
      <c r="Y2344" s="564">
        <v>1</v>
      </c>
      <c r="Z2344" s="564">
        <v>1</v>
      </c>
      <c r="AA2344" s="564">
        <v>1</v>
      </c>
      <c r="AB2344" s="564">
        <v>1</v>
      </c>
      <c r="AC2344" s="564">
        <v>1</v>
      </c>
      <c r="AD2344" s="564">
        <v>1</v>
      </c>
      <c r="AE2344" s="564">
        <v>1</v>
      </c>
      <c r="AF2344" s="564">
        <v>1</v>
      </c>
      <c r="AG2344" s="564">
        <v>1</v>
      </c>
      <c r="AH2344" s="564">
        <v>1</v>
      </c>
      <c r="AI2344" s="564">
        <v>1</v>
      </c>
      <c r="AJ2344" s="564">
        <v>1</v>
      </c>
      <c r="AK2344" s="564">
        <v>1</v>
      </c>
    </row>
    <row r="2345" spans="1:37">
      <c r="A2345">
        <v>2341</v>
      </c>
      <c r="B2345" s="564">
        <f t="shared" ca="1" si="222"/>
        <v>20</v>
      </c>
      <c r="C2345" s="564">
        <f t="shared" ca="1" si="217"/>
        <v>400</v>
      </c>
      <c r="D2345" s="564">
        <f t="shared" ca="1" si="220"/>
        <v>20</v>
      </c>
      <c r="E2345" s="564">
        <f t="shared" ca="1" si="218"/>
        <v>0</v>
      </c>
      <c r="F2345" s="564">
        <f t="shared" ca="1" si="221"/>
        <v>1</v>
      </c>
      <c r="G2345" s="564">
        <f t="shared" ca="1" si="219"/>
        <v>-1.5070422102754875</v>
      </c>
      <c r="H2345" s="564">
        <v>1</v>
      </c>
      <c r="I2345" s="564">
        <v>1</v>
      </c>
      <c r="J2345" s="564">
        <v>1</v>
      </c>
      <c r="K2345" s="564">
        <v>1</v>
      </c>
      <c r="L2345" s="564">
        <v>1</v>
      </c>
      <c r="M2345" s="564">
        <v>1</v>
      </c>
      <c r="N2345" s="564">
        <v>1</v>
      </c>
      <c r="O2345" s="564">
        <v>1</v>
      </c>
      <c r="P2345" s="564">
        <v>1</v>
      </c>
      <c r="Q2345" s="564">
        <v>1</v>
      </c>
      <c r="R2345" s="564">
        <v>1</v>
      </c>
      <c r="S2345" s="564">
        <v>1</v>
      </c>
      <c r="T2345" s="564">
        <v>1</v>
      </c>
      <c r="U2345" s="564">
        <v>1</v>
      </c>
      <c r="V2345" s="564">
        <v>1</v>
      </c>
      <c r="W2345" s="564">
        <v>1</v>
      </c>
      <c r="X2345" s="564">
        <v>1</v>
      </c>
      <c r="Y2345" s="564">
        <v>1</v>
      </c>
      <c r="Z2345" s="564">
        <v>1</v>
      </c>
      <c r="AA2345" s="564">
        <v>1</v>
      </c>
      <c r="AB2345" s="564">
        <v>1</v>
      </c>
      <c r="AC2345" s="564">
        <v>1</v>
      </c>
      <c r="AD2345" s="564">
        <v>1</v>
      </c>
      <c r="AE2345" s="564">
        <v>1</v>
      </c>
      <c r="AF2345" s="564">
        <v>1</v>
      </c>
      <c r="AG2345" s="564">
        <v>1</v>
      </c>
      <c r="AH2345" s="564">
        <v>1</v>
      </c>
      <c r="AI2345" s="564">
        <v>1</v>
      </c>
      <c r="AJ2345" s="564">
        <v>1</v>
      </c>
      <c r="AK2345" s="564">
        <v>1</v>
      </c>
    </row>
    <row r="2346" spans="1:37">
      <c r="A2346">
        <v>2342</v>
      </c>
      <c r="B2346" s="564">
        <f t="shared" ca="1" si="222"/>
        <v>20</v>
      </c>
      <c r="C2346" s="564">
        <f t="shared" ca="1" si="217"/>
        <v>400</v>
      </c>
      <c r="D2346" s="564">
        <f t="shared" ca="1" si="220"/>
        <v>20</v>
      </c>
      <c r="E2346" s="564">
        <f t="shared" ca="1" si="218"/>
        <v>0</v>
      </c>
      <c r="F2346" s="564">
        <f t="shared" ca="1" si="221"/>
        <v>1</v>
      </c>
      <c r="G2346" s="564">
        <f t="shared" ca="1" si="219"/>
        <v>-1.3347087238905622</v>
      </c>
      <c r="H2346" s="564">
        <v>1</v>
      </c>
      <c r="I2346" s="564">
        <v>1</v>
      </c>
      <c r="J2346" s="564">
        <v>1</v>
      </c>
      <c r="K2346" s="564">
        <v>1</v>
      </c>
      <c r="L2346" s="564">
        <v>1</v>
      </c>
      <c r="M2346" s="564">
        <v>1</v>
      </c>
      <c r="N2346" s="564">
        <v>1</v>
      </c>
      <c r="O2346" s="564">
        <v>1</v>
      </c>
      <c r="P2346" s="564">
        <v>1</v>
      </c>
      <c r="Q2346" s="564">
        <v>1</v>
      </c>
      <c r="R2346" s="564">
        <v>1</v>
      </c>
      <c r="S2346" s="564">
        <v>1</v>
      </c>
      <c r="T2346" s="564">
        <v>1</v>
      </c>
      <c r="U2346" s="564">
        <v>1</v>
      </c>
      <c r="V2346" s="564">
        <v>1</v>
      </c>
      <c r="W2346" s="564">
        <v>1</v>
      </c>
      <c r="X2346" s="564">
        <v>1</v>
      </c>
      <c r="Y2346" s="564">
        <v>1</v>
      </c>
      <c r="Z2346" s="564">
        <v>1</v>
      </c>
      <c r="AA2346" s="564">
        <v>1</v>
      </c>
      <c r="AB2346" s="564">
        <v>1</v>
      </c>
      <c r="AC2346" s="564">
        <v>1</v>
      </c>
      <c r="AD2346" s="564">
        <v>1</v>
      </c>
      <c r="AE2346" s="564">
        <v>1</v>
      </c>
      <c r="AF2346" s="564">
        <v>1</v>
      </c>
      <c r="AG2346" s="564">
        <v>1</v>
      </c>
      <c r="AH2346" s="564">
        <v>1</v>
      </c>
      <c r="AI2346" s="564">
        <v>1</v>
      </c>
      <c r="AJ2346" s="564">
        <v>1</v>
      </c>
      <c r="AK2346" s="564">
        <v>1</v>
      </c>
    </row>
    <row r="2347" spans="1:37">
      <c r="A2347">
        <v>2343</v>
      </c>
      <c r="B2347" s="564">
        <f t="shared" ca="1" si="222"/>
        <v>0</v>
      </c>
      <c r="C2347" s="564">
        <f t="shared" ca="1" si="217"/>
        <v>0</v>
      </c>
      <c r="D2347" s="564">
        <f t="shared" ca="1" si="220"/>
        <v>0</v>
      </c>
      <c r="E2347" s="564">
        <f t="shared" ca="1" si="218"/>
        <v>0</v>
      </c>
      <c r="F2347" s="564">
        <f t="shared" ca="1" si="221"/>
        <v>1</v>
      </c>
      <c r="G2347" s="564">
        <f t="shared" ca="1" si="219"/>
        <v>3.7053434998798083</v>
      </c>
      <c r="H2347" s="564">
        <v>0</v>
      </c>
      <c r="I2347" s="564">
        <v>0</v>
      </c>
      <c r="J2347" s="564">
        <v>0</v>
      </c>
      <c r="K2347" s="564">
        <v>0</v>
      </c>
      <c r="L2347" s="564">
        <v>0</v>
      </c>
      <c r="M2347" s="564">
        <v>0</v>
      </c>
      <c r="N2347" s="564">
        <v>0</v>
      </c>
      <c r="O2347" s="564">
        <v>0</v>
      </c>
      <c r="P2347" s="564">
        <v>0</v>
      </c>
      <c r="Q2347" s="564">
        <v>0</v>
      </c>
      <c r="R2347" s="564">
        <v>0</v>
      </c>
      <c r="S2347" s="564">
        <v>0</v>
      </c>
      <c r="T2347" s="564">
        <v>0</v>
      </c>
      <c r="U2347" s="564">
        <v>0</v>
      </c>
      <c r="V2347" s="564">
        <v>0</v>
      </c>
      <c r="W2347" s="564">
        <v>0</v>
      </c>
      <c r="X2347" s="564">
        <v>0</v>
      </c>
      <c r="Y2347" s="564">
        <v>0</v>
      </c>
      <c r="Z2347" s="564">
        <v>0</v>
      </c>
      <c r="AA2347" s="564">
        <v>0</v>
      </c>
      <c r="AB2347" s="564">
        <v>0</v>
      </c>
      <c r="AC2347" s="564">
        <v>0</v>
      </c>
      <c r="AD2347" s="564">
        <v>0</v>
      </c>
      <c r="AE2347" s="564">
        <v>0</v>
      </c>
      <c r="AF2347" s="564">
        <v>0</v>
      </c>
      <c r="AG2347" s="564">
        <v>0</v>
      </c>
      <c r="AH2347" s="564">
        <v>0</v>
      </c>
      <c r="AI2347" s="564">
        <v>0</v>
      </c>
      <c r="AJ2347" s="564">
        <v>0</v>
      </c>
      <c r="AK2347" s="564">
        <v>0</v>
      </c>
    </row>
    <row r="2348" spans="1:37">
      <c r="A2348">
        <v>2344</v>
      </c>
      <c r="B2348" s="564">
        <f t="shared" ca="1" si="222"/>
        <v>0</v>
      </c>
      <c r="C2348" s="564">
        <f t="shared" ca="1" si="217"/>
        <v>0</v>
      </c>
      <c r="D2348" s="564">
        <f t="shared" ca="1" si="220"/>
        <v>0</v>
      </c>
      <c r="E2348" s="564">
        <f t="shared" ca="1" si="218"/>
        <v>0</v>
      </c>
      <c r="F2348" s="564">
        <f t="shared" ca="1" si="221"/>
        <v>1</v>
      </c>
      <c r="G2348" s="564">
        <f t="shared" ca="1" si="219"/>
        <v>4.1516489555986436</v>
      </c>
      <c r="H2348" s="564">
        <v>0</v>
      </c>
      <c r="I2348" s="564">
        <v>0</v>
      </c>
      <c r="J2348" s="564">
        <v>0</v>
      </c>
      <c r="K2348" s="564">
        <v>0</v>
      </c>
      <c r="L2348" s="564">
        <v>0</v>
      </c>
      <c r="M2348" s="564">
        <v>0</v>
      </c>
      <c r="N2348" s="564">
        <v>0</v>
      </c>
      <c r="O2348" s="564">
        <v>0</v>
      </c>
      <c r="P2348" s="564">
        <v>0</v>
      </c>
      <c r="Q2348" s="564">
        <v>0</v>
      </c>
      <c r="R2348" s="564">
        <v>0</v>
      </c>
      <c r="S2348" s="564">
        <v>0</v>
      </c>
      <c r="T2348" s="564">
        <v>0</v>
      </c>
      <c r="U2348" s="564">
        <v>0</v>
      </c>
      <c r="V2348" s="564">
        <v>0</v>
      </c>
      <c r="W2348" s="564">
        <v>0</v>
      </c>
      <c r="X2348" s="564">
        <v>0</v>
      </c>
      <c r="Y2348" s="564">
        <v>0</v>
      </c>
      <c r="Z2348" s="564">
        <v>0</v>
      </c>
      <c r="AA2348" s="564">
        <v>0</v>
      </c>
      <c r="AB2348" s="564">
        <v>0</v>
      </c>
      <c r="AC2348" s="564">
        <v>0</v>
      </c>
      <c r="AD2348" s="564">
        <v>0</v>
      </c>
      <c r="AE2348" s="564">
        <v>0</v>
      </c>
      <c r="AF2348" s="564">
        <v>0</v>
      </c>
      <c r="AG2348" s="564">
        <v>0</v>
      </c>
      <c r="AH2348" s="564">
        <v>0</v>
      </c>
      <c r="AI2348" s="564">
        <v>0</v>
      </c>
      <c r="AJ2348" s="564">
        <v>0</v>
      </c>
      <c r="AK2348" s="564">
        <v>0</v>
      </c>
    </row>
    <row r="2349" spans="1:37">
      <c r="A2349">
        <v>2345</v>
      </c>
      <c r="B2349" s="564">
        <f t="shared" ca="1" si="222"/>
        <v>20</v>
      </c>
      <c r="C2349" s="564">
        <f t="shared" ca="1" si="217"/>
        <v>400</v>
      </c>
      <c r="D2349" s="564">
        <f t="shared" ca="1" si="220"/>
        <v>20</v>
      </c>
      <c r="E2349" s="564">
        <f t="shared" ca="1" si="218"/>
        <v>0</v>
      </c>
      <c r="F2349" s="564">
        <f t="shared" ca="1" si="221"/>
        <v>1</v>
      </c>
      <c r="G2349" s="564">
        <f t="shared" ca="1" si="219"/>
        <v>3.3731063876526384</v>
      </c>
      <c r="H2349" s="564">
        <v>1</v>
      </c>
      <c r="I2349" s="564">
        <v>1</v>
      </c>
      <c r="J2349" s="564">
        <v>1</v>
      </c>
      <c r="K2349" s="564">
        <v>1</v>
      </c>
      <c r="L2349" s="564">
        <v>1</v>
      </c>
      <c r="M2349" s="564">
        <v>1</v>
      </c>
      <c r="N2349" s="564">
        <v>1</v>
      </c>
      <c r="O2349" s="564">
        <v>1</v>
      </c>
      <c r="P2349" s="564">
        <v>1</v>
      </c>
      <c r="Q2349" s="564">
        <v>1</v>
      </c>
      <c r="R2349" s="564">
        <v>1</v>
      </c>
      <c r="S2349" s="564">
        <v>1</v>
      </c>
      <c r="T2349" s="564">
        <v>1</v>
      </c>
      <c r="U2349" s="564">
        <v>1</v>
      </c>
      <c r="V2349" s="564">
        <v>1</v>
      </c>
      <c r="W2349" s="564">
        <v>1</v>
      </c>
      <c r="X2349" s="564">
        <v>1</v>
      </c>
      <c r="Y2349" s="564">
        <v>1</v>
      </c>
      <c r="Z2349" s="564">
        <v>1</v>
      </c>
      <c r="AA2349" s="564">
        <v>1</v>
      </c>
      <c r="AB2349" s="564">
        <v>1</v>
      </c>
      <c r="AC2349" s="564">
        <v>1</v>
      </c>
      <c r="AD2349" s="564">
        <v>1</v>
      </c>
      <c r="AE2349" s="564">
        <v>1</v>
      </c>
      <c r="AF2349" s="564">
        <v>1</v>
      </c>
      <c r="AG2349" s="564">
        <v>1</v>
      </c>
      <c r="AH2349" s="564">
        <v>1</v>
      </c>
      <c r="AI2349" s="564">
        <v>1</v>
      </c>
      <c r="AJ2349" s="564">
        <v>1</v>
      </c>
      <c r="AK2349" s="564">
        <v>1</v>
      </c>
    </row>
    <row r="2350" spans="1:37">
      <c r="A2350">
        <v>2346</v>
      </c>
      <c r="B2350" s="564">
        <f t="shared" ca="1" si="222"/>
        <v>0</v>
      </c>
      <c r="C2350" s="564">
        <f t="shared" ca="1" si="217"/>
        <v>0</v>
      </c>
      <c r="D2350" s="564">
        <f t="shared" ca="1" si="220"/>
        <v>0</v>
      </c>
      <c r="E2350" s="564">
        <f t="shared" ca="1" si="218"/>
        <v>0</v>
      </c>
      <c r="F2350" s="564">
        <f t="shared" ca="1" si="221"/>
        <v>1</v>
      </c>
      <c r="G2350" s="564">
        <f t="shared" ca="1" si="219"/>
        <v>2.0628187146783317</v>
      </c>
      <c r="H2350" s="564">
        <v>0</v>
      </c>
      <c r="I2350" s="564">
        <v>0</v>
      </c>
      <c r="J2350" s="564">
        <v>0</v>
      </c>
      <c r="K2350" s="564">
        <v>0</v>
      </c>
      <c r="L2350" s="564">
        <v>0</v>
      </c>
      <c r="M2350" s="564">
        <v>0</v>
      </c>
      <c r="N2350" s="564">
        <v>0</v>
      </c>
      <c r="O2350" s="564">
        <v>0</v>
      </c>
      <c r="P2350" s="564">
        <v>0</v>
      </c>
      <c r="Q2350" s="564">
        <v>0</v>
      </c>
      <c r="R2350" s="564">
        <v>0</v>
      </c>
      <c r="S2350" s="564">
        <v>0</v>
      </c>
      <c r="T2350" s="564">
        <v>0</v>
      </c>
      <c r="U2350" s="564">
        <v>0</v>
      </c>
      <c r="V2350" s="564">
        <v>0</v>
      </c>
      <c r="W2350" s="564">
        <v>0</v>
      </c>
      <c r="X2350" s="564">
        <v>0</v>
      </c>
      <c r="Y2350" s="564">
        <v>0</v>
      </c>
      <c r="Z2350" s="564">
        <v>0</v>
      </c>
      <c r="AA2350" s="564">
        <v>0</v>
      </c>
      <c r="AB2350" s="564">
        <v>0</v>
      </c>
      <c r="AC2350" s="564">
        <v>0</v>
      </c>
      <c r="AD2350" s="564">
        <v>0</v>
      </c>
      <c r="AE2350" s="564">
        <v>0</v>
      </c>
      <c r="AF2350" s="564">
        <v>0</v>
      </c>
      <c r="AG2350" s="564">
        <v>0</v>
      </c>
      <c r="AH2350" s="564">
        <v>0</v>
      </c>
      <c r="AI2350" s="564">
        <v>0</v>
      </c>
      <c r="AJ2350" s="564">
        <v>0</v>
      </c>
      <c r="AK2350" s="564">
        <v>0</v>
      </c>
    </row>
    <row r="2351" spans="1:37">
      <c r="A2351">
        <v>2347</v>
      </c>
      <c r="B2351" s="564">
        <f t="shared" ca="1" si="222"/>
        <v>20</v>
      </c>
      <c r="C2351" s="564">
        <f t="shared" ca="1" si="217"/>
        <v>400</v>
      </c>
      <c r="D2351" s="564">
        <f t="shared" ca="1" si="220"/>
        <v>20</v>
      </c>
      <c r="E2351" s="564">
        <f t="shared" ca="1" si="218"/>
        <v>0</v>
      </c>
      <c r="F2351" s="564">
        <f t="shared" ca="1" si="221"/>
        <v>1</v>
      </c>
      <c r="G2351" s="564">
        <f t="shared" ca="1" si="219"/>
        <v>4.7828285606401995</v>
      </c>
      <c r="H2351" s="564">
        <v>1</v>
      </c>
      <c r="I2351" s="564">
        <v>1</v>
      </c>
      <c r="J2351" s="564">
        <v>1</v>
      </c>
      <c r="K2351" s="564">
        <v>1</v>
      </c>
      <c r="L2351" s="564">
        <v>1</v>
      </c>
      <c r="M2351" s="564">
        <v>1</v>
      </c>
      <c r="N2351" s="564">
        <v>1</v>
      </c>
      <c r="O2351" s="564">
        <v>1</v>
      </c>
      <c r="P2351" s="564">
        <v>1</v>
      </c>
      <c r="Q2351" s="564">
        <v>1</v>
      </c>
      <c r="R2351" s="564">
        <v>1</v>
      </c>
      <c r="S2351" s="564">
        <v>1</v>
      </c>
      <c r="T2351" s="564">
        <v>1</v>
      </c>
      <c r="U2351" s="564">
        <v>1</v>
      </c>
      <c r="V2351" s="564">
        <v>1</v>
      </c>
      <c r="W2351" s="564">
        <v>1</v>
      </c>
      <c r="X2351" s="564">
        <v>1</v>
      </c>
      <c r="Y2351" s="564">
        <v>1</v>
      </c>
      <c r="Z2351" s="564">
        <v>1</v>
      </c>
      <c r="AA2351" s="564">
        <v>1</v>
      </c>
      <c r="AB2351" s="564">
        <v>1</v>
      </c>
      <c r="AC2351" s="564">
        <v>1</v>
      </c>
      <c r="AD2351" s="564">
        <v>1</v>
      </c>
      <c r="AE2351" s="564">
        <v>1</v>
      </c>
      <c r="AF2351" s="564">
        <v>1</v>
      </c>
      <c r="AG2351" s="564">
        <v>1</v>
      </c>
      <c r="AH2351" s="564">
        <v>1</v>
      </c>
      <c r="AI2351" s="564">
        <v>1</v>
      </c>
      <c r="AJ2351" s="564">
        <v>1</v>
      </c>
      <c r="AK2351" s="564">
        <v>1</v>
      </c>
    </row>
    <row r="2352" spans="1:37">
      <c r="A2352">
        <v>2348</v>
      </c>
      <c r="B2352" s="564">
        <f t="shared" ca="1" si="222"/>
        <v>20</v>
      </c>
      <c r="C2352" s="564">
        <f t="shared" ca="1" si="217"/>
        <v>400</v>
      </c>
      <c r="D2352" s="564">
        <f t="shared" ca="1" si="220"/>
        <v>20</v>
      </c>
      <c r="E2352" s="564">
        <f t="shared" ca="1" si="218"/>
        <v>0</v>
      </c>
      <c r="F2352" s="564">
        <f t="shared" ca="1" si="221"/>
        <v>1</v>
      </c>
      <c r="G2352" s="564">
        <f t="shared" ca="1" si="219"/>
        <v>0.97687411175145333</v>
      </c>
      <c r="H2352" s="564">
        <v>1</v>
      </c>
      <c r="I2352" s="564">
        <v>1</v>
      </c>
      <c r="J2352" s="564">
        <v>1</v>
      </c>
      <c r="K2352" s="564">
        <v>1</v>
      </c>
      <c r="L2352" s="564">
        <v>1</v>
      </c>
      <c r="M2352" s="564">
        <v>1</v>
      </c>
      <c r="N2352" s="564">
        <v>1</v>
      </c>
      <c r="O2352" s="564">
        <v>1</v>
      </c>
      <c r="P2352" s="564">
        <v>1</v>
      </c>
      <c r="Q2352" s="564">
        <v>1</v>
      </c>
      <c r="R2352" s="564">
        <v>1</v>
      </c>
      <c r="S2352" s="564">
        <v>1</v>
      </c>
      <c r="T2352" s="564">
        <v>1</v>
      </c>
      <c r="U2352" s="564">
        <v>1</v>
      </c>
      <c r="V2352" s="564">
        <v>1</v>
      </c>
      <c r="W2352" s="564">
        <v>1</v>
      </c>
      <c r="X2352" s="564">
        <v>1</v>
      </c>
      <c r="Y2352" s="564">
        <v>1</v>
      </c>
      <c r="Z2352" s="564">
        <v>1</v>
      </c>
      <c r="AA2352" s="564">
        <v>1</v>
      </c>
      <c r="AB2352" s="564">
        <v>1</v>
      </c>
      <c r="AC2352" s="564">
        <v>1</v>
      </c>
      <c r="AD2352" s="564">
        <v>1</v>
      </c>
      <c r="AE2352" s="564">
        <v>1</v>
      </c>
      <c r="AF2352" s="564">
        <v>1</v>
      </c>
      <c r="AG2352" s="564">
        <v>1</v>
      </c>
      <c r="AH2352" s="564">
        <v>1</v>
      </c>
      <c r="AI2352" s="564">
        <v>1</v>
      </c>
      <c r="AJ2352" s="564">
        <v>1</v>
      </c>
      <c r="AK2352" s="564">
        <v>1</v>
      </c>
    </row>
    <row r="2353" spans="1:37">
      <c r="A2353">
        <v>2349</v>
      </c>
      <c r="B2353" s="564">
        <f t="shared" ca="1" si="222"/>
        <v>0</v>
      </c>
      <c r="C2353" s="564">
        <f t="shared" ca="1" si="217"/>
        <v>0</v>
      </c>
      <c r="D2353" s="564">
        <f t="shared" ca="1" si="220"/>
        <v>0</v>
      </c>
      <c r="E2353" s="564">
        <f t="shared" ca="1" si="218"/>
        <v>0</v>
      </c>
      <c r="F2353" s="564">
        <f t="shared" ca="1" si="221"/>
        <v>1</v>
      </c>
      <c r="G2353" s="564">
        <f t="shared" ca="1" si="219"/>
        <v>5.6010968097201221</v>
      </c>
      <c r="H2353" s="564">
        <v>0</v>
      </c>
      <c r="I2353" s="564">
        <v>0</v>
      </c>
      <c r="J2353" s="564">
        <v>0</v>
      </c>
      <c r="K2353" s="564">
        <v>0</v>
      </c>
      <c r="L2353" s="564">
        <v>0</v>
      </c>
      <c r="M2353" s="564">
        <v>0</v>
      </c>
      <c r="N2353" s="564">
        <v>0</v>
      </c>
      <c r="O2353" s="564">
        <v>0</v>
      </c>
      <c r="P2353" s="564">
        <v>0</v>
      </c>
      <c r="Q2353" s="564">
        <v>0</v>
      </c>
      <c r="R2353" s="564">
        <v>0</v>
      </c>
      <c r="S2353" s="564">
        <v>0</v>
      </c>
      <c r="T2353" s="564">
        <v>0</v>
      </c>
      <c r="U2353" s="564">
        <v>0</v>
      </c>
      <c r="V2353" s="564">
        <v>0</v>
      </c>
      <c r="W2353" s="564">
        <v>0</v>
      </c>
      <c r="X2353" s="564">
        <v>0</v>
      </c>
      <c r="Y2353" s="564">
        <v>0</v>
      </c>
      <c r="Z2353" s="564">
        <v>0</v>
      </c>
      <c r="AA2353" s="564">
        <v>0</v>
      </c>
      <c r="AB2353" s="564">
        <v>0</v>
      </c>
      <c r="AC2353" s="564">
        <v>0</v>
      </c>
      <c r="AD2353" s="564">
        <v>0</v>
      </c>
      <c r="AE2353" s="564">
        <v>0</v>
      </c>
      <c r="AF2353" s="564">
        <v>0</v>
      </c>
      <c r="AG2353" s="564">
        <v>0</v>
      </c>
      <c r="AH2353" s="564">
        <v>0</v>
      </c>
      <c r="AI2353" s="564">
        <v>0</v>
      </c>
      <c r="AJ2353" s="564">
        <v>0</v>
      </c>
      <c r="AK2353" s="564">
        <v>0</v>
      </c>
    </row>
    <row r="2354" spans="1:37">
      <c r="A2354">
        <v>2350</v>
      </c>
      <c r="B2354" s="564">
        <f t="shared" ca="1" si="222"/>
        <v>20</v>
      </c>
      <c r="C2354" s="564">
        <f t="shared" ca="1" si="217"/>
        <v>400</v>
      </c>
      <c r="D2354" s="564">
        <f t="shared" ca="1" si="220"/>
        <v>20</v>
      </c>
      <c r="E2354" s="564">
        <f t="shared" ca="1" si="218"/>
        <v>0</v>
      </c>
      <c r="F2354" s="564">
        <f t="shared" ca="1" si="221"/>
        <v>1</v>
      </c>
      <c r="G2354" s="564">
        <f t="shared" ca="1" si="219"/>
        <v>-6.1095375937715719</v>
      </c>
      <c r="H2354" s="564">
        <v>1</v>
      </c>
      <c r="I2354" s="564">
        <v>1</v>
      </c>
      <c r="J2354" s="564">
        <v>1</v>
      </c>
      <c r="K2354" s="564">
        <v>1</v>
      </c>
      <c r="L2354" s="564">
        <v>1</v>
      </c>
      <c r="M2354" s="564">
        <v>1</v>
      </c>
      <c r="N2354" s="564">
        <v>1</v>
      </c>
      <c r="O2354" s="564">
        <v>1</v>
      </c>
      <c r="P2354" s="564">
        <v>1</v>
      </c>
      <c r="Q2354" s="564">
        <v>1</v>
      </c>
      <c r="R2354" s="564">
        <v>1</v>
      </c>
      <c r="S2354" s="564">
        <v>1</v>
      </c>
      <c r="T2354" s="564">
        <v>1</v>
      </c>
      <c r="U2354" s="564">
        <v>1</v>
      </c>
      <c r="V2354" s="564">
        <v>1</v>
      </c>
      <c r="W2354" s="564">
        <v>1</v>
      </c>
      <c r="X2354" s="564">
        <v>1</v>
      </c>
      <c r="Y2354" s="564">
        <v>1</v>
      </c>
      <c r="Z2354" s="564">
        <v>1</v>
      </c>
      <c r="AA2354" s="564">
        <v>1</v>
      </c>
      <c r="AB2354" s="564">
        <v>1</v>
      </c>
      <c r="AC2354" s="564">
        <v>1</v>
      </c>
      <c r="AD2354" s="564">
        <v>1</v>
      </c>
      <c r="AE2354" s="564">
        <v>1</v>
      </c>
      <c r="AF2354" s="564">
        <v>1</v>
      </c>
      <c r="AG2354" s="564">
        <v>1</v>
      </c>
      <c r="AH2354" s="564">
        <v>1</v>
      </c>
      <c r="AI2354" s="564">
        <v>1</v>
      </c>
      <c r="AJ2354" s="564">
        <v>1</v>
      </c>
      <c r="AK2354" s="564">
        <v>1</v>
      </c>
    </row>
    <row r="2355" spans="1:37">
      <c r="A2355">
        <v>2351</v>
      </c>
      <c r="B2355" s="564">
        <f t="shared" ca="1" si="222"/>
        <v>20</v>
      </c>
      <c r="C2355" s="564">
        <f t="shared" ca="1" si="217"/>
        <v>400</v>
      </c>
      <c r="D2355" s="564">
        <f t="shared" ca="1" si="220"/>
        <v>20</v>
      </c>
      <c r="E2355" s="564">
        <f t="shared" ca="1" si="218"/>
        <v>0</v>
      </c>
      <c r="F2355" s="564">
        <f t="shared" ca="1" si="221"/>
        <v>1</v>
      </c>
      <c r="G2355" s="564">
        <f t="shared" ca="1" si="219"/>
        <v>-1.8573818400114019</v>
      </c>
      <c r="H2355" s="564">
        <v>1</v>
      </c>
      <c r="I2355" s="564">
        <v>1</v>
      </c>
      <c r="J2355" s="564">
        <v>1</v>
      </c>
      <c r="K2355" s="564">
        <v>1</v>
      </c>
      <c r="L2355" s="564">
        <v>1</v>
      </c>
      <c r="M2355" s="564">
        <v>1</v>
      </c>
      <c r="N2355" s="564">
        <v>1</v>
      </c>
      <c r="O2355" s="564">
        <v>1</v>
      </c>
      <c r="P2355" s="564">
        <v>1</v>
      </c>
      <c r="Q2355" s="564">
        <v>1</v>
      </c>
      <c r="R2355" s="564">
        <v>1</v>
      </c>
      <c r="S2355" s="564">
        <v>1</v>
      </c>
      <c r="T2355" s="564">
        <v>1</v>
      </c>
      <c r="U2355" s="564">
        <v>1</v>
      </c>
      <c r="V2355" s="564">
        <v>1</v>
      </c>
      <c r="W2355" s="564">
        <v>1</v>
      </c>
      <c r="X2355" s="564">
        <v>1</v>
      </c>
      <c r="Y2355" s="564">
        <v>1</v>
      </c>
      <c r="Z2355" s="564">
        <v>1</v>
      </c>
      <c r="AA2355" s="564">
        <v>1</v>
      </c>
      <c r="AB2355" s="564">
        <v>1</v>
      </c>
      <c r="AC2355" s="564">
        <v>1</v>
      </c>
      <c r="AD2355" s="564">
        <v>1</v>
      </c>
      <c r="AE2355" s="564">
        <v>1</v>
      </c>
      <c r="AF2355" s="564">
        <v>1</v>
      </c>
      <c r="AG2355" s="564">
        <v>1</v>
      </c>
      <c r="AH2355" s="564">
        <v>1</v>
      </c>
      <c r="AI2355" s="564">
        <v>1</v>
      </c>
      <c r="AJ2355" s="564">
        <v>1</v>
      </c>
      <c r="AK2355" s="564">
        <v>1</v>
      </c>
    </row>
    <row r="2356" spans="1:37">
      <c r="A2356">
        <v>2352</v>
      </c>
      <c r="B2356" s="564">
        <f t="shared" ca="1" si="222"/>
        <v>20</v>
      </c>
      <c r="C2356" s="564">
        <f t="shared" ca="1" si="217"/>
        <v>400</v>
      </c>
      <c r="D2356" s="564">
        <f t="shared" ca="1" si="220"/>
        <v>20</v>
      </c>
      <c r="E2356" s="564">
        <f t="shared" ca="1" si="218"/>
        <v>0</v>
      </c>
      <c r="F2356" s="564">
        <f t="shared" ca="1" si="221"/>
        <v>1</v>
      </c>
      <c r="G2356" s="564">
        <f t="shared" ca="1" si="219"/>
        <v>-4.7293213404038248E-3</v>
      </c>
      <c r="H2356" s="564">
        <v>1</v>
      </c>
      <c r="I2356" s="564">
        <v>1</v>
      </c>
      <c r="J2356" s="564">
        <v>1</v>
      </c>
      <c r="K2356" s="564">
        <v>1</v>
      </c>
      <c r="L2356" s="564">
        <v>1</v>
      </c>
      <c r="M2356" s="564">
        <v>1</v>
      </c>
      <c r="N2356" s="564">
        <v>1</v>
      </c>
      <c r="O2356" s="564">
        <v>1</v>
      </c>
      <c r="P2356" s="564">
        <v>1</v>
      </c>
      <c r="Q2356" s="564">
        <v>1</v>
      </c>
      <c r="R2356" s="564">
        <v>1</v>
      </c>
      <c r="S2356" s="564">
        <v>1</v>
      </c>
      <c r="T2356" s="564">
        <v>1</v>
      </c>
      <c r="U2356" s="564">
        <v>1</v>
      </c>
      <c r="V2356" s="564">
        <v>1</v>
      </c>
      <c r="W2356" s="564">
        <v>1</v>
      </c>
      <c r="X2356" s="564">
        <v>1</v>
      </c>
      <c r="Y2356" s="564">
        <v>1</v>
      </c>
      <c r="Z2356" s="564">
        <v>1</v>
      </c>
      <c r="AA2356" s="564">
        <v>1</v>
      </c>
      <c r="AB2356" s="564">
        <v>1</v>
      </c>
      <c r="AC2356" s="564">
        <v>1</v>
      </c>
      <c r="AD2356" s="564">
        <v>1</v>
      </c>
      <c r="AE2356" s="564">
        <v>1</v>
      </c>
      <c r="AF2356" s="564">
        <v>1</v>
      </c>
      <c r="AG2356" s="564">
        <v>1</v>
      </c>
      <c r="AH2356" s="564">
        <v>1</v>
      </c>
      <c r="AI2356" s="564">
        <v>1</v>
      </c>
      <c r="AJ2356" s="564">
        <v>1</v>
      </c>
      <c r="AK2356" s="564">
        <v>1</v>
      </c>
    </row>
    <row r="2357" spans="1:37">
      <c r="A2357">
        <v>2353</v>
      </c>
      <c r="B2357" s="564">
        <f t="shared" ca="1" si="222"/>
        <v>20</v>
      </c>
      <c r="C2357" s="564">
        <f t="shared" ca="1" si="217"/>
        <v>400</v>
      </c>
      <c r="D2357" s="564">
        <f t="shared" ca="1" si="220"/>
        <v>20</v>
      </c>
      <c r="E2357" s="564">
        <f t="shared" ca="1" si="218"/>
        <v>0</v>
      </c>
      <c r="F2357" s="564">
        <f t="shared" ca="1" si="221"/>
        <v>1</v>
      </c>
      <c r="G2357" s="564">
        <f t="shared" ca="1" si="219"/>
        <v>1.8463939337551158</v>
      </c>
      <c r="H2357" s="564">
        <v>1</v>
      </c>
      <c r="I2357" s="564">
        <v>1</v>
      </c>
      <c r="J2357" s="564">
        <v>1</v>
      </c>
      <c r="K2357" s="564">
        <v>1</v>
      </c>
      <c r="L2357" s="564">
        <v>1</v>
      </c>
      <c r="M2357" s="564">
        <v>1</v>
      </c>
      <c r="N2357" s="564">
        <v>1</v>
      </c>
      <c r="O2357" s="564">
        <v>1</v>
      </c>
      <c r="P2357" s="564">
        <v>1</v>
      </c>
      <c r="Q2357" s="564">
        <v>1</v>
      </c>
      <c r="R2357" s="564">
        <v>1</v>
      </c>
      <c r="S2357" s="564">
        <v>1</v>
      </c>
      <c r="T2357" s="564">
        <v>1</v>
      </c>
      <c r="U2357" s="564">
        <v>1</v>
      </c>
      <c r="V2357" s="564">
        <v>1</v>
      </c>
      <c r="W2357" s="564">
        <v>1</v>
      </c>
      <c r="X2357" s="564">
        <v>1</v>
      </c>
      <c r="Y2357" s="564">
        <v>1</v>
      </c>
      <c r="Z2357" s="564">
        <v>1</v>
      </c>
      <c r="AA2357" s="564">
        <v>1</v>
      </c>
      <c r="AB2357" s="564">
        <v>1</v>
      </c>
      <c r="AC2357" s="564">
        <v>1</v>
      </c>
      <c r="AD2357" s="564">
        <v>1</v>
      </c>
      <c r="AE2357" s="564">
        <v>1</v>
      </c>
      <c r="AF2357" s="564">
        <v>1</v>
      </c>
      <c r="AG2357" s="564">
        <v>1</v>
      </c>
      <c r="AH2357" s="564">
        <v>1</v>
      </c>
      <c r="AI2357" s="564">
        <v>1</v>
      </c>
      <c r="AJ2357" s="564">
        <v>1</v>
      </c>
      <c r="AK2357" s="564">
        <v>1</v>
      </c>
    </row>
    <row r="2358" spans="1:37">
      <c r="A2358">
        <v>2354</v>
      </c>
      <c r="B2358" s="564">
        <f t="shared" ca="1" si="222"/>
        <v>0</v>
      </c>
      <c r="C2358" s="564">
        <f t="shared" ca="1" si="217"/>
        <v>0</v>
      </c>
      <c r="D2358" s="564">
        <f t="shared" ca="1" si="220"/>
        <v>0</v>
      </c>
      <c r="E2358" s="564">
        <f t="shared" ca="1" si="218"/>
        <v>0</v>
      </c>
      <c r="F2358" s="564">
        <f t="shared" ca="1" si="221"/>
        <v>1</v>
      </c>
      <c r="G2358" s="564">
        <f t="shared" ca="1" si="219"/>
        <v>-4.0120715633495401</v>
      </c>
      <c r="H2358" s="564">
        <v>0</v>
      </c>
      <c r="I2358" s="564">
        <v>0</v>
      </c>
      <c r="J2358" s="564">
        <v>0</v>
      </c>
      <c r="K2358" s="564">
        <v>0</v>
      </c>
      <c r="L2358" s="564">
        <v>0</v>
      </c>
      <c r="M2358" s="564">
        <v>0</v>
      </c>
      <c r="N2358" s="564">
        <v>0</v>
      </c>
      <c r="O2358" s="564">
        <v>0</v>
      </c>
      <c r="P2358" s="564">
        <v>0</v>
      </c>
      <c r="Q2358" s="564">
        <v>0</v>
      </c>
      <c r="R2358" s="564">
        <v>0</v>
      </c>
      <c r="S2358" s="564">
        <v>0</v>
      </c>
      <c r="T2358" s="564">
        <v>0</v>
      </c>
      <c r="U2358" s="564">
        <v>0</v>
      </c>
      <c r="V2358" s="564">
        <v>0</v>
      </c>
      <c r="W2358" s="564">
        <v>0</v>
      </c>
      <c r="X2358" s="564">
        <v>0</v>
      </c>
      <c r="Y2358" s="564">
        <v>0</v>
      </c>
      <c r="Z2358" s="564">
        <v>0</v>
      </c>
      <c r="AA2358" s="564">
        <v>0</v>
      </c>
      <c r="AB2358" s="564">
        <v>0</v>
      </c>
      <c r="AC2358" s="564">
        <v>0</v>
      </c>
      <c r="AD2358" s="564">
        <v>0</v>
      </c>
      <c r="AE2358" s="564">
        <v>0</v>
      </c>
      <c r="AF2358" s="564">
        <v>0</v>
      </c>
      <c r="AG2358" s="564">
        <v>0</v>
      </c>
      <c r="AH2358" s="564">
        <v>0</v>
      </c>
      <c r="AI2358" s="564">
        <v>0</v>
      </c>
      <c r="AJ2358" s="564">
        <v>0</v>
      </c>
      <c r="AK2358" s="564">
        <v>0</v>
      </c>
    </row>
    <row r="2359" spans="1:37">
      <c r="A2359">
        <v>2355</v>
      </c>
      <c r="B2359" s="564">
        <f t="shared" ca="1" si="222"/>
        <v>20</v>
      </c>
      <c r="C2359" s="564">
        <f t="shared" ca="1" si="217"/>
        <v>400</v>
      </c>
      <c r="D2359" s="564">
        <f t="shared" ca="1" si="220"/>
        <v>20</v>
      </c>
      <c r="E2359" s="564">
        <f t="shared" ca="1" si="218"/>
        <v>0</v>
      </c>
      <c r="F2359" s="564">
        <f t="shared" ca="1" si="221"/>
        <v>1</v>
      </c>
      <c r="G2359" s="564">
        <f t="shared" ca="1" si="219"/>
        <v>-3.3179153182822607</v>
      </c>
      <c r="H2359" s="564">
        <v>1</v>
      </c>
      <c r="I2359" s="564">
        <v>1</v>
      </c>
      <c r="J2359" s="564">
        <v>1</v>
      </c>
      <c r="K2359" s="564">
        <v>1</v>
      </c>
      <c r="L2359" s="564">
        <v>1</v>
      </c>
      <c r="M2359" s="564">
        <v>1</v>
      </c>
      <c r="N2359" s="564">
        <v>1</v>
      </c>
      <c r="O2359" s="564">
        <v>1</v>
      </c>
      <c r="P2359" s="564">
        <v>1</v>
      </c>
      <c r="Q2359" s="564">
        <v>1</v>
      </c>
      <c r="R2359" s="564">
        <v>1</v>
      </c>
      <c r="S2359" s="564">
        <v>1</v>
      </c>
      <c r="T2359" s="564">
        <v>1</v>
      </c>
      <c r="U2359" s="564">
        <v>1</v>
      </c>
      <c r="V2359" s="564">
        <v>1</v>
      </c>
      <c r="W2359" s="564">
        <v>1</v>
      </c>
      <c r="X2359" s="564">
        <v>1</v>
      </c>
      <c r="Y2359" s="564">
        <v>1</v>
      </c>
      <c r="Z2359" s="564">
        <v>1</v>
      </c>
      <c r="AA2359" s="564">
        <v>1</v>
      </c>
      <c r="AB2359" s="564">
        <v>1</v>
      </c>
      <c r="AC2359" s="564">
        <v>1</v>
      </c>
      <c r="AD2359" s="564">
        <v>1</v>
      </c>
      <c r="AE2359" s="564">
        <v>1</v>
      </c>
      <c r="AF2359" s="564">
        <v>1</v>
      </c>
      <c r="AG2359" s="564">
        <v>1</v>
      </c>
      <c r="AH2359" s="564">
        <v>1</v>
      </c>
      <c r="AI2359" s="564">
        <v>1</v>
      </c>
      <c r="AJ2359" s="564">
        <v>1</v>
      </c>
      <c r="AK2359" s="564">
        <v>1</v>
      </c>
    </row>
    <row r="2360" spans="1:37">
      <c r="A2360">
        <v>2356</v>
      </c>
      <c r="B2360" s="564">
        <f t="shared" ca="1" si="222"/>
        <v>20</v>
      </c>
      <c r="C2360" s="564">
        <f t="shared" ca="1" si="217"/>
        <v>400</v>
      </c>
      <c r="D2360" s="564">
        <f t="shared" ca="1" si="220"/>
        <v>20</v>
      </c>
      <c r="E2360" s="564">
        <f t="shared" ca="1" si="218"/>
        <v>0</v>
      </c>
      <c r="F2360" s="564">
        <f t="shared" ca="1" si="221"/>
        <v>1</v>
      </c>
      <c r="G2360" s="564">
        <f t="shared" ca="1" si="219"/>
        <v>0.34306275557785226</v>
      </c>
      <c r="H2360" s="564">
        <v>1</v>
      </c>
      <c r="I2360" s="564">
        <v>1</v>
      </c>
      <c r="J2360" s="564">
        <v>1</v>
      </c>
      <c r="K2360" s="564">
        <v>1</v>
      </c>
      <c r="L2360" s="564">
        <v>1</v>
      </c>
      <c r="M2360" s="564">
        <v>1</v>
      </c>
      <c r="N2360" s="564">
        <v>1</v>
      </c>
      <c r="O2360" s="564">
        <v>1</v>
      </c>
      <c r="P2360" s="564">
        <v>1</v>
      </c>
      <c r="Q2360" s="564">
        <v>1</v>
      </c>
      <c r="R2360" s="564">
        <v>1</v>
      </c>
      <c r="S2360" s="564">
        <v>1</v>
      </c>
      <c r="T2360" s="564">
        <v>1</v>
      </c>
      <c r="U2360" s="564">
        <v>1</v>
      </c>
      <c r="V2360" s="564">
        <v>1</v>
      </c>
      <c r="W2360" s="564">
        <v>1</v>
      </c>
      <c r="X2360" s="564">
        <v>1</v>
      </c>
      <c r="Y2360" s="564">
        <v>1</v>
      </c>
      <c r="Z2360" s="564">
        <v>1</v>
      </c>
      <c r="AA2360" s="564">
        <v>1</v>
      </c>
      <c r="AB2360" s="564">
        <v>1</v>
      </c>
      <c r="AC2360" s="564">
        <v>1</v>
      </c>
      <c r="AD2360" s="564">
        <v>1</v>
      </c>
      <c r="AE2360" s="564">
        <v>1</v>
      </c>
      <c r="AF2360" s="564">
        <v>1</v>
      </c>
      <c r="AG2360" s="564">
        <v>1</v>
      </c>
      <c r="AH2360" s="564">
        <v>1</v>
      </c>
      <c r="AI2360" s="564">
        <v>1</v>
      </c>
      <c r="AJ2360" s="564">
        <v>1</v>
      </c>
      <c r="AK2360" s="564">
        <v>1</v>
      </c>
    </row>
    <row r="2361" spans="1:37">
      <c r="A2361">
        <v>2357</v>
      </c>
      <c r="B2361" s="564">
        <f t="shared" ca="1" si="222"/>
        <v>20</v>
      </c>
      <c r="C2361" s="564">
        <f t="shared" ca="1" si="217"/>
        <v>400</v>
      </c>
      <c r="D2361" s="564">
        <f t="shared" ca="1" si="220"/>
        <v>20</v>
      </c>
      <c r="E2361" s="564">
        <f t="shared" ca="1" si="218"/>
        <v>0</v>
      </c>
      <c r="F2361" s="564">
        <f t="shared" ca="1" si="221"/>
        <v>1</v>
      </c>
      <c r="G2361" s="564">
        <f t="shared" ca="1" si="219"/>
        <v>-8.6769006924040148</v>
      </c>
      <c r="H2361" s="564">
        <v>1</v>
      </c>
      <c r="I2361" s="564">
        <v>1</v>
      </c>
      <c r="J2361" s="564">
        <v>1</v>
      </c>
      <c r="K2361" s="564">
        <v>1</v>
      </c>
      <c r="L2361" s="564">
        <v>1</v>
      </c>
      <c r="M2361" s="564">
        <v>1</v>
      </c>
      <c r="N2361" s="564">
        <v>1</v>
      </c>
      <c r="O2361" s="564">
        <v>1</v>
      </c>
      <c r="P2361" s="564">
        <v>1</v>
      </c>
      <c r="Q2361" s="564">
        <v>1</v>
      </c>
      <c r="R2361" s="564">
        <v>1</v>
      </c>
      <c r="S2361" s="564">
        <v>1</v>
      </c>
      <c r="T2361" s="564">
        <v>1</v>
      </c>
      <c r="U2361" s="564">
        <v>1</v>
      </c>
      <c r="V2361" s="564">
        <v>1</v>
      </c>
      <c r="W2361" s="564">
        <v>1</v>
      </c>
      <c r="X2361" s="564">
        <v>1</v>
      </c>
      <c r="Y2361" s="564">
        <v>1</v>
      </c>
      <c r="Z2361" s="564">
        <v>1</v>
      </c>
      <c r="AA2361" s="564">
        <v>1</v>
      </c>
      <c r="AB2361" s="564">
        <v>1</v>
      </c>
      <c r="AC2361" s="564">
        <v>1</v>
      </c>
      <c r="AD2361" s="564">
        <v>1</v>
      </c>
      <c r="AE2361" s="564">
        <v>1</v>
      </c>
      <c r="AF2361" s="564">
        <v>1</v>
      </c>
      <c r="AG2361" s="564">
        <v>1</v>
      </c>
      <c r="AH2361" s="564">
        <v>1</v>
      </c>
      <c r="AI2361" s="564">
        <v>1</v>
      </c>
      <c r="AJ2361" s="564">
        <v>1</v>
      </c>
      <c r="AK2361" s="564">
        <v>1</v>
      </c>
    </row>
    <row r="2362" spans="1:37">
      <c r="A2362">
        <v>2358</v>
      </c>
      <c r="B2362" s="564">
        <f t="shared" ca="1" si="222"/>
        <v>3</v>
      </c>
      <c r="C2362" s="564">
        <f t="shared" ca="1" si="217"/>
        <v>9</v>
      </c>
      <c r="D2362" s="564">
        <f t="shared" ca="1" si="220"/>
        <v>3</v>
      </c>
      <c r="E2362" s="564">
        <f t="shared" ca="1" si="218"/>
        <v>2.5499999999999998</v>
      </c>
      <c r="F2362" s="564">
        <f t="shared" ca="1" si="221"/>
        <v>0.73157894736842111</v>
      </c>
      <c r="G2362" s="564">
        <f t="shared" ca="1" si="219"/>
        <v>9.9226514025395041</v>
      </c>
      <c r="H2362" s="564">
        <v>0</v>
      </c>
      <c r="I2362" s="564">
        <v>0</v>
      </c>
      <c r="J2362" s="564">
        <v>0</v>
      </c>
      <c r="K2362" s="564">
        <v>1</v>
      </c>
      <c r="L2362" s="564">
        <v>0</v>
      </c>
      <c r="M2362" s="564">
        <v>0</v>
      </c>
      <c r="N2362" s="564">
        <v>0</v>
      </c>
      <c r="O2362" s="564">
        <v>0</v>
      </c>
      <c r="P2362" s="564">
        <v>0</v>
      </c>
      <c r="Q2362" s="564">
        <v>0</v>
      </c>
      <c r="R2362" s="564">
        <v>0</v>
      </c>
      <c r="S2362" s="564">
        <v>0</v>
      </c>
      <c r="T2362" s="564">
        <v>0</v>
      </c>
      <c r="U2362" s="564">
        <v>0</v>
      </c>
      <c r="V2362" s="564">
        <v>0</v>
      </c>
      <c r="W2362" s="564">
        <v>0</v>
      </c>
      <c r="X2362" s="564">
        <v>1</v>
      </c>
      <c r="Y2362" s="564">
        <v>0</v>
      </c>
      <c r="Z2362" s="564">
        <v>1</v>
      </c>
      <c r="AA2362" s="564">
        <v>0</v>
      </c>
      <c r="AB2362" s="564">
        <v>0</v>
      </c>
      <c r="AC2362" s="564">
        <v>1</v>
      </c>
      <c r="AD2362" s="564">
        <v>0</v>
      </c>
      <c r="AE2362" s="564">
        <v>0</v>
      </c>
      <c r="AF2362" s="564">
        <v>0</v>
      </c>
      <c r="AG2362" s="564">
        <v>0</v>
      </c>
      <c r="AH2362" s="564">
        <v>0</v>
      </c>
      <c r="AI2362" s="564">
        <v>0</v>
      </c>
      <c r="AJ2362" s="564">
        <v>0</v>
      </c>
      <c r="AK2362" s="564">
        <v>0</v>
      </c>
    </row>
    <row r="2363" spans="1:37">
      <c r="A2363">
        <v>2359</v>
      </c>
      <c r="B2363" s="564">
        <f t="shared" ca="1" si="222"/>
        <v>0</v>
      </c>
      <c r="C2363" s="564">
        <f t="shared" ca="1" si="217"/>
        <v>0</v>
      </c>
      <c r="D2363" s="564">
        <f t="shared" ca="1" si="220"/>
        <v>0</v>
      </c>
      <c r="E2363" s="564">
        <f t="shared" ca="1" si="218"/>
        <v>0</v>
      </c>
      <c r="F2363" s="564">
        <f t="shared" ca="1" si="221"/>
        <v>1</v>
      </c>
      <c r="G2363" s="564">
        <f t="shared" ca="1" si="219"/>
        <v>-1.6019415572339866</v>
      </c>
      <c r="H2363" s="564">
        <v>0</v>
      </c>
      <c r="I2363" s="564">
        <v>0</v>
      </c>
      <c r="J2363" s="564">
        <v>0</v>
      </c>
      <c r="K2363" s="564">
        <v>0</v>
      </c>
      <c r="L2363" s="564">
        <v>0</v>
      </c>
      <c r="M2363" s="564">
        <v>0</v>
      </c>
      <c r="N2363" s="564">
        <v>0</v>
      </c>
      <c r="O2363" s="564">
        <v>0</v>
      </c>
      <c r="P2363" s="564">
        <v>0</v>
      </c>
      <c r="Q2363" s="564">
        <v>0</v>
      </c>
      <c r="R2363" s="564">
        <v>0</v>
      </c>
      <c r="S2363" s="564">
        <v>0</v>
      </c>
      <c r="T2363" s="564">
        <v>0</v>
      </c>
      <c r="U2363" s="564">
        <v>0</v>
      </c>
      <c r="V2363" s="564">
        <v>0</v>
      </c>
      <c r="W2363" s="564">
        <v>0</v>
      </c>
      <c r="X2363" s="564">
        <v>0</v>
      </c>
      <c r="Y2363" s="564">
        <v>0</v>
      </c>
      <c r="Z2363" s="564">
        <v>0</v>
      </c>
      <c r="AA2363" s="564">
        <v>0</v>
      </c>
      <c r="AB2363" s="564">
        <v>0</v>
      </c>
      <c r="AC2363" s="564">
        <v>0</v>
      </c>
      <c r="AD2363" s="564">
        <v>0</v>
      </c>
      <c r="AE2363" s="564">
        <v>0</v>
      </c>
      <c r="AF2363" s="564">
        <v>0</v>
      </c>
      <c r="AG2363" s="564">
        <v>0</v>
      </c>
      <c r="AH2363" s="564">
        <v>0</v>
      </c>
      <c r="AI2363" s="564">
        <v>0</v>
      </c>
      <c r="AJ2363" s="564">
        <v>0</v>
      </c>
      <c r="AK2363" s="564">
        <v>0</v>
      </c>
    </row>
    <row r="2364" spans="1:37">
      <c r="A2364">
        <v>2360</v>
      </c>
      <c r="B2364" s="564">
        <f t="shared" ca="1" si="222"/>
        <v>0</v>
      </c>
      <c r="C2364" s="564">
        <f t="shared" ca="1" si="217"/>
        <v>0</v>
      </c>
      <c r="D2364" s="564">
        <f t="shared" ca="1" si="220"/>
        <v>0</v>
      </c>
      <c r="E2364" s="564">
        <f t="shared" ca="1" si="218"/>
        <v>0</v>
      </c>
      <c r="F2364" s="564">
        <f t="shared" ca="1" si="221"/>
        <v>1</v>
      </c>
      <c r="G2364" s="564">
        <f t="shared" ca="1" si="219"/>
        <v>-1.7214855786581365</v>
      </c>
      <c r="H2364" s="564">
        <v>0</v>
      </c>
      <c r="I2364" s="564">
        <v>0</v>
      </c>
      <c r="J2364" s="564">
        <v>0</v>
      </c>
      <c r="K2364" s="564">
        <v>0</v>
      </c>
      <c r="L2364" s="564">
        <v>0</v>
      </c>
      <c r="M2364" s="564">
        <v>0</v>
      </c>
      <c r="N2364" s="564">
        <v>0</v>
      </c>
      <c r="O2364" s="564">
        <v>0</v>
      </c>
      <c r="P2364" s="564">
        <v>0</v>
      </c>
      <c r="Q2364" s="564">
        <v>0</v>
      </c>
      <c r="R2364" s="564">
        <v>0</v>
      </c>
      <c r="S2364" s="564">
        <v>0</v>
      </c>
      <c r="T2364" s="564">
        <v>0</v>
      </c>
      <c r="U2364" s="564">
        <v>0</v>
      </c>
      <c r="V2364" s="564">
        <v>0</v>
      </c>
      <c r="W2364" s="564">
        <v>0</v>
      </c>
      <c r="X2364" s="564">
        <v>0</v>
      </c>
      <c r="Y2364" s="564">
        <v>0</v>
      </c>
      <c r="Z2364" s="564">
        <v>0</v>
      </c>
      <c r="AA2364" s="564">
        <v>0</v>
      </c>
      <c r="AB2364" s="564">
        <v>0</v>
      </c>
      <c r="AC2364" s="564">
        <v>0</v>
      </c>
      <c r="AD2364" s="564">
        <v>0</v>
      </c>
      <c r="AE2364" s="564">
        <v>0</v>
      </c>
      <c r="AF2364" s="564">
        <v>0</v>
      </c>
      <c r="AG2364" s="564">
        <v>0</v>
      </c>
      <c r="AH2364" s="564">
        <v>0</v>
      </c>
      <c r="AI2364" s="564">
        <v>0</v>
      </c>
      <c r="AJ2364" s="564">
        <v>0</v>
      </c>
      <c r="AK2364" s="564">
        <v>0</v>
      </c>
    </row>
    <row r="2365" spans="1:37">
      <c r="A2365">
        <v>2361</v>
      </c>
      <c r="B2365" s="564">
        <f t="shared" ca="1" si="222"/>
        <v>20</v>
      </c>
      <c r="C2365" s="564">
        <f t="shared" ca="1" si="217"/>
        <v>400</v>
      </c>
      <c r="D2365" s="564">
        <f t="shared" ca="1" si="220"/>
        <v>20</v>
      </c>
      <c r="E2365" s="564">
        <f t="shared" ca="1" si="218"/>
        <v>0</v>
      </c>
      <c r="F2365" s="564">
        <f t="shared" ca="1" si="221"/>
        <v>1</v>
      </c>
      <c r="G2365" s="564">
        <f t="shared" ca="1" si="219"/>
        <v>-9.4635962705824861E-2</v>
      </c>
      <c r="H2365" s="564">
        <v>1</v>
      </c>
      <c r="I2365" s="564">
        <v>1</v>
      </c>
      <c r="J2365" s="564">
        <v>1</v>
      </c>
      <c r="K2365" s="564">
        <v>1</v>
      </c>
      <c r="L2365" s="564">
        <v>1</v>
      </c>
      <c r="M2365" s="564">
        <v>1</v>
      </c>
      <c r="N2365" s="564">
        <v>1</v>
      </c>
      <c r="O2365" s="564">
        <v>1</v>
      </c>
      <c r="P2365" s="564">
        <v>1</v>
      </c>
      <c r="Q2365" s="564">
        <v>1</v>
      </c>
      <c r="R2365" s="564">
        <v>1</v>
      </c>
      <c r="S2365" s="564">
        <v>1</v>
      </c>
      <c r="T2365" s="564">
        <v>1</v>
      </c>
      <c r="U2365" s="564">
        <v>1</v>
      </c>
      <c r="V2365" s="564">
        <v>1</v>
      </c>
      <c r="W2365" s="564">
        <v>1</v>
      </c>
      <c r="X2365" s="564">
        <v>1</v>
      </c>
      <c r="Y2365" s="564">
        <v>1</v>
      </c>
      <c r="Z2365" s="564">
        <v>1</v>
      </c>
      <c r="AA2365" s="564">
        <v>1</v>
      </c>
      <c r="AB2365" s="564">
        <v>1</v>
      </c>
      <c r="AC2365" s="564">
        <v>1</v>
      </c>
      <c r="AD2365" s="564">
        <v>1</v>
      </c>
      <c r="AE2365" s="564">
        <v>1</v>
      </c>
      <c r="AF2365" s="564">
        <v>1</v>
      </c>
      <c r="AG2365" s="564">
        <v>1</v>
      </c>
      <c r="AH2365" s="564">
        <v>1</v>
      </c>
      <c r="AI2365" s="564">
        <v>1</v>
      </c>
      <c r="AJ2365" s="564">
        <v>1</v>
      </c>
      <c r="AK2365" s="564">
        <v>1</v>
      </c>
    </row>
    <row r="2366" spans="1:37">
      <c r="A2366">
        <v>2362</v>
      </c>
      <c r="B2366" s="564">
        <f t="shared" ca="1" si="222"/>
        <v>20</v>
      </c>
      <c r="C2366" s="564">
        <f t="shared" ca="1" si="217"/>
        <v>400</v>
      </c>
      <c r="D2366" s="564">
        <f t="shared" ca="1" si="220"/>
        <v>20</v>
      </c>
      <c r="E2366" s="564">
        <f t="shared" ca="1" si="218"/>
        <v>0</v>
      </c>
      <c r="F2366" s="564">
        <f t="shared" ca="1" si="221"/>
        <v>1</v>
      </c>
      <c r="G2366" s="564">
        <f t="shared" ca="1" si="219"/>
        <v>-5.0638162399193494</v>
      </c>
      <c r="H2366" s="564">
        <v>1</v>
      </c>
      <c r="I2366" s="564">
        <v>1</v>
      </c>
      <c r="J2366" s="564">
        <v>1</v>
      </c>
      <c r="K2366" s="564">
        <v>1</v>
      </c>
      <c r="L2366" s="564">
        <v>1</v>
      </c>
      <c r="M2366" s="564">
        <v>1</v>
      </c>
      <c r="N2366" s="564">
        <v>1</v>
      </c>
      <c r="O2366" s="564">
        <v>1</v>
      </c>
      <c r="P2366" s="564">
        <v>1</v>
      </c>
      <c r="Q2366" s="564">
        <v>1</v>
      </c>
      <c r="R2366" s="564">
        <v>1</v>
      </c>
      <c r="S2366" s="564">
        <v>1</v>
      </c>
      <c r="T2366" s="564">
        <v>1</v>
      </c>
      <c r="U2366" s="564">
        <v>1</v>
      </c>
      <c r="V2366" s="564">
        <v>1</v>
      </c>
      <c r="W2366" s="564">
        <v>1</v>
      </c>
      <c r="X2366" s="564">
        <v>1</v>
      </c>
      <c r="Y2366" s="564">
        <v>1</v>
      </c>
      <c r="Z2366" s="564">
        <v>1</v>
      </c>
      <c r="AA2366" s="564">
        <v>1</v>
      </c>
      <c r="AB2366" s="564">
        <v>1</v>
      </c>
      <c r="AC2366" s="564">
        <v>1</v>
      </c>
      <c r="AD2366" s="564">
        <v>1</v>
      </c>
      <c r="AE2366" s="564">
        <v>1</v>
      </c>
      <c r="AF2366" s="564">
        <v>1</v>
      </c>
      <c r="AG2366" s="564">
        <v>1</v>
      </c>
      <c r="AH2366" s="564">
        <v>1</v>
      </c>
      <c r="AI2366" s="564">
        <v>1</v>
      </c>
      <c r="AJ2366" s="564">
        <v>1</v>
      </c>
      <c r="AK2366" s="564">
        <v>1</v>
      </c>
    </row>
    <row r="2367" spans="1:37">
      <c r="A2367">
        <v>2363</v>
      </c>
      <c r="B2367" s="564">
        <f t="shared" ca="1" si="222"/>
        <v>20</v>
      </c>
      <c r="C2367" s="564">
        <f t="shared" ca="1" si="217"/>
        <v>400</v>
      </c>
      <c r="D2367" s="564">
        <f t="shared" ca="1" si="220"/>
        <v>20</v>
      </c>
      <c r="E2367" s="564">
        <f t="shared" ca="1" si="218"/>
        <v>0</v>
      </c>
      <c r="F2367" s="564">
        <f t="shared" ca="1" si="221"/>
        <v>1</v>
      </c>
      <c r="G2367" s="564">
        <f t="shared" ca="1" si="219"/>
        <v>-1.3091892121735107</v>
      </c>
      <c r="H2367" s="564">
        <v>1</v>
      </c>
      <c r="I2367" s="564">
        <v>1</v>
      </c>
      <c r="J2367" s="564">
        <v>1</v>
      </c>
      <c r="K2367" s="564">
        <v>1</v>
      </c>
      <c r="L2367" s="564">
        <v>1</v>
      </c>
      <c r="M2367" s="564">
        <v>1</v>
      </c>
      <c r="N2367" s="564">
        <v>1</v>
      </c>
      <c r="O2367" s="564">
        <v>1</v>
      </c>
      <c r="P2367" s="564">
        <v>1</v>
      </c>
      <c r="Q2367" s="564">
        <v>1</v>
      </c>
      <c r="R2367" s="564">
        <v>1</v>
      </c>
      <c r="S2367" s="564">
        <v>1</v>
      </c>
      <c r="T2367" s="564">
        <v>1</v>
      </c>
      <c r="U2367" s="564">
        <v>1</v>
      </c>
      <c r="V2367" s="564">
        <v>1</v>
      </c>
      <c r="W2367" s="564">
        <v>1</v>
      </c>
      <c r="X2367" s="564">
        <v>1</v>
      </c>
      <c r="Y2367" s="564">
        <v>1</v>
      </c>
      <c r="Z2367" s="564">
        <v>1</v>
      </c>
      <c r="AA2367" s="564">
        <v>1</v>
      </c>
      <c r="AB2367" s="564">
        <v>1</v>
      </c>
      <c r="AC2367" s="564">
        <v>1</v>
      </c>
      <c r="AD2367" s="564">
        <v>1</v>
      </c>
      <c r="AE2367" s="564">
        <v>1</v>
      </c>
      <c r="AF2367" s="564">
        <v>1</v>
      </c>
      <c r="AG2367" s="564">
        <v>1</v>
      </c>
      <c r="AH2367" s="564">
        <v>1</v>
      </c>
      <c r="AI2367" s="564">
        <v>1</v>
      </c>
      <c r="AJ2367" s="564">
        <v>1</v>
      </c>
      <c r="AK2367" s="564">
        <v>1</v>
      </c>
    </row>
    <row r="2368" spans="1:37">
      <c r="A2368">
        <v>2364</v>
      </c>
      <c r="B2368" s="564">
        <f t="shared" ca="1" si="222"/>
        <v>0</v>
      </c>
      <c r="C2368" s="564">
        <f t="shared" ca="1" si="217"/>
        <v>0</v>
      </c>
      <c r="D2368" s="564">
        <f t="shared" ca="1" si="220"/>
        <v>0</v>
      </c>
      <c r="E2368" s="564">
        <f t="shared" ca="1" si="218"/>
        <v>0</v>
      </c>
      <c r="F2368" s="564">
        <f t="shared" ca="1" si="221"/>
        <v>1</v>
      </c>
      <c r="G2368" s="564">
        <f t="shared" ca="1" si="219"/>
        <v>-3.411269730983165</v>
      </c>
      <c r="H2368" s="564">
        <v>0</v>
      </c>
      <c r="I2368" s="564">
        <v>0</v>
      </c>
      <c r="J2368" s="564">
        <v>0</v>
      </c>
      <c r="K2368" s="564">
        <v>0</v>
      </c>
      <c r="L2368" s="564">
        <v>0</v>
      </c>
      <c r="M2368" s="564">
        <v>0</v>
      </c>
      <c r="N2368" s="564">
        <v>0</v>
      </c>
      <c r="O2368" s="564">
        <v>0</v>
      </c>
      <c r="P2368" s="564">
        <v>0</v>
      </c>
      <c r="Q2368" s="564">
        <v>0</v>
      </c>
      <c r="R2368" s="564">
        <v>0</v>
      </c>
      <c r="S2368" s="564">
        <v>0</v>
      </c>
      <c r="T2368" s="564">
        <v>0</v>
      </c>
      <c r="U2368" s="564">
        <v>0</v>
      </c>
      <c r="V2368" s="564">
        <v>0</v>
      </c>
      <c r="W2368" s="564">
        <v>0</v>
      </c>
      <c r="X2368" s="564">
        <v>0</v>
      </c>
      <c r="Y2368" s="564">
        <v>0</v>
      </c>
      <c r="Z2368" s="564">
        <v>0</v>
      </c>
      <c r="AA2368" s="564">
        <v>0</v>
      </c>
      <c r="AB2368" s="564">
        <v>0</v>
      </c>
      <c r="AC2368" s="564">
        <v>0</v>
      </c>
      <c r="AD2368" s="564">
        <v>0</v>
      </c>
      <c r="AE2368" s="564">
        <v>0</v>
      </c>
      <c r="AF2368" s="564">
        <v>0</v>
      </c>
      <c r="AG2368" s="564">
        <v>0</v>
      </c>
      <c r="AH2368" s="564">
        <v>0</v>
      </c>
      <c r="AI2368" s="564">
        <v>0</v>
      </c>
      <c r="AJ2368" s="564">
        <v>0</v>
      </c>
      <c r="AK2368" s="564">
        <v>0</v>
      </c>
    </row>
    <row r="2369" spans="1:37">
      <c r="A2369">
        <v>2365</v>
      </c>
      <c r="B2369" s="564">
        <f t="shared" ca="1" si="222"/>
        <v>15</v>
      </c>
      <c r="C2369" s="564">
        <f t="shared" ca="1" si="217"/>
        <v>225</v>
      </c>
      <c r="D2369" s="564">
        <f t="shared" ca="1" si="220"/>
        <v>15</v>
      </c>
      <c r="E2369" s="564">
        <f t="shared" ca="1" si="218"/>
        <v>3.75</v>
      </c>
      <c r="F2369" s="564">
        <f t="shared" ca="1" si="221"/>
        <v>0.60526315789473684</v>
      </c>
      <c r="G2369" s="564">
        <f t="shared" ca="1" si="219"/>
        <v>-2.0687548966555358</v>
      </c>
      <c r="H2369" s="564">
        <v>1</v>
      </c>
      <c r="I2369" s="564">
        <v>1</v>
      </c>
      <c r="J2369" s="564">
        <v>1</v>
      </c>
      <c r="K2369" s="564">
        <v>1</v>
      </c>
      <c r="L2369" s="564">
        <v>1</v>
      </c>
      <c r="M2369" s="564">
        <v>0</v>
      </c>
      <c r="N2369" s="564">
        <v>1</v>
      </c>
      <c r="O2369" s="564">
        <v>0</v>
      </c>
      <c r="P2369" s="564">
        <v>1</v>
      </c>
      <c r="Q2369" s="564">
        <v>1</v>
      </c>
      <c r="R2369" s="564">
        <v>0</v>
      </c>
      <c r="S2369" s="564">
        <v>0</v>
      </c>
      <c r="T2369" s="564">
        <v>1</v>
      </c>
      <c r="U2369" s="564">
        <v>1</v>
      </c>
      <c r="V2369" s="564">
        <v>1</v>
      </c>
      <c r="W2369" s="564">
        <v>1</v>
      </c>
      <c r="X2369" s="564">
        <v>1</v>
      </c>
      <c r="Y2369" s="564">
        <v>1</v>
      </c>
      <c r="Z2369" s="564">
        <v>0</v>
      </c>
      <c r="AA2369" s="564">
        <v>1</v>
      </c>
      <c r="AB2369" s="564">
        <v>0</v>
      </c>
      <c r="AC2369" s="564">
        <v>1</v>
      </c>
      <c r="AD2369" s="564">
        <v>0</v>
      </c>
      <c r="AE2369" s="564">
        <v>1</v>
      </c>
      <c r="AF2369" s="564">
        <v>1</v>
      </c>
      <c r="AG2369" s="564">
        <v>1</v>
      </c>
      <c r="AH2369" s="564">
        <v>0</v>
      </c>
      <c r="AI2369" s="564">
        <v>1</v>
      </c>
      <c r="AJ2369" s="564">
        <v>1</v>
      </c>
      <c r="AK2369" s="564">
        <v>1</v>
      </c>
    </row>
    <row r="2370" spans="1:37">
      <c r="A2370">
        <v>2366</v>
      </c>
      <c r="B2370" s="564">
        <f t="shared" ca="1" si="222"/>
        <v>0</v>
      </c>
      <c r="C2370" s="564">
        <f t="shared" ca="1" si="217"/>
        <v>0</v>
      </c>
      <c r="D2370" s="564">
        <f t="shared" ca="1" si="220"/>
        <v>0</v>
      </c>
      <c r="E2370" s="564">
        <f t="shared" ca="1" si="218"/>
        <v>0</v>
      </c>
      <c r="F2370" s="564">
        <f t="shared" ca="1" si="221"/>
        <v>1</v>
      </c>
      <c r="G2370" s="564">
        <f t="shared" ca="1" si="219"/>
        <v>0.40165500047617497</v>
      </c>
      <c r="H2370" s="564">
        <v>0</v>
      </c>
      <c r="I2370" s="564">
        <v>0</v>
      </c>
      <c r="J2370" s="564">
        <v>0</v>
      </c>
      <c r="K2370" s="564">
        <v>0</v>
      </c>
      <c r="L2370" s="564">
        <v>0</v>
      </c>
      <c r="M2370" s="564">
        <v>0</v>
      </c>
      <c r="N2370" s="564">
        <v>0</v>
      </c>
      <c r="O2370" s="564">
        <v>0</v>
      </c>
      <c r="P2370" s="564">
        <v>0</v>
      </c>
      <c r="Q2370" s="564">
        <v>0</v>
      </c>
      <c r="R2370" s="564">
        <v>0</v>
      </c>
      <c r="S2370" s="564">
        <v>0</v>
      </c>
      <c r="T2370" s="564">
        <v>0</v>
      </c>
      <c r="U2370" s="564">
        <v>0</v>
      </c>
      <c r="V2370" s="564">
        <v>0</v>
      </c>
      <c r="W2370" s="564">
        <v>0</v>
      </c>
      <c r="X2370" s="564">
        <v>0</v>
      </c>
      <c r="Y2370" s="564">
        <v>0</v>
      </c>
      <c r="Z2370" s="564">
        <v>0</v>
      </c>
      <c r="AA2370" s="564">
        <v>0</v>
      </c>
      <c r="AB2370" s="564">
        <v>0</v>
      </c>
      <c r="AC2370" s="564">
        <v>0</v>
      </c>
      <c r="AD2370" s="564">
        <v>0</v>
      </c>
      <c r="AE2370" s="564">
        <v>0</v>
      </c>
      <c r="AF2370" s="564">
        <v>0</v>
      </c>
      <c r="AG2370" s="564">
        <v>0</v>
      </c>
      <c r="AH2370" s="564">
        <v>0</v>
      </c>
      <c r="AI2370" s="564">
        <v>0</v>
      </c>
      <c r="AJ2370" s="564">
        <v>0</v>
      </c>
      <c r="AK2370" s="564">
        <v>0</v>
      </c>
    </row>
    <row r="2371" spans="1:37">
      <c r="A2371">
        <v>2367</v>
      </c>
      <c r="B2371" s="564">
        <f t="shared" ca="1" si="222"/>
        <v>20</v>
      </c>
      <c r="C2371" s="564">
        <f t="shared" ca="1" si="217"/>
        <v>400</v>
      </c>
      <c r="D2371" s="564">
        <f t="shared" ca="1" si="220"/>
        <v>20</v>
      </c>
      <c r="E2371" s="564">
        <f t="shared" ca="1" si="218"/>
        <v>0</v>
      </c>
      <c r="F2371" s="564">
        <f t="shared" ca="1" si="221"/>
        <v>1</v>
      </c>
      <c r="G2371" s="564">
        <f t="shared" ca="1" si="219"/>
        <v>-0.42607611202785201</v>
      </c>
      <c r="H2371" s="564">
        <v>1</v>
      </c>
      <c r="I2371" s="564">
        <v>1</v>
      </c>
      <c r="J2371" s="564">
        <v>1</v>
      </c>
      <c r="K2371" s="564">
        <v>1</v>
      </c>
      <c r="L2371" s="564">
        <v>1</v>
      </c>
      <c r="M2371" s="564">
        <v>1</v>
      </c>
      <c r="N2371" s="564">
        <v>1</v>
      </c>
      <c r="O2371" s="564">
        <v>1</v>
      </c>
      <c r="P2371" s="564">
        <v>1</v>
      </c>
      <c r="Q2371" s="564">
        <v>1</v>
      </c>
      <c r="R2371" s="564">
        <v>1</v>
      </c>
      <c r="S2371" s="564">
        <v>1</v>
      </c>
      <c r="T2371" s="564">
        <v>1</v>
      </c>
      <c r="U2371" s="564">
        <v>1</v>
      </c>
      <c r="V2371" s="564">
        <v>1</v>
      </c>
      <c r="W2371" s="564">
        <v>1</v>
      </c>
      <c r="X2371" s="564">
        <v>1</v>
      </c>
      <c r="Y2371" s="564">
        <v>1</v>
      </c>
      <c r="Z2371" s="564">
        <v>1</v>
      </c>
      <c r="AA2371" s="564">
        <v>1</v>
      </c>
      <c r="AB2371" s="564">
        <v>1</v>
      </c>
      <c r="AC2371" s="564">
        <v>1</v>
      </c>
      <c r="AD2371" s="564">
        <v>1</v>
      </c>
      <c r="AE2371" s="564">
        <v>1</v>
      </c>
      <c r="AF2371" s="564">
        <v>1</v>
      </c>
      <c r="AG2371" s="564">
        <v>1</v>
      </c>
      <c r="AH2371" s="564">
        <v>1</v>
      </c>
      <c r="AI2371" s="564">
        <v>1</v>
      </c>
      <c r="AJ2371" s="564">
        <v>1</v>
      </c>
      <c r="AK2371" s="564">
        <v>1</v>
      </c>
    </row>
    <row r="2372" spans="1:37">
      <c r="A2372">
        <v>2368</v>
      </c>
      <c r="B2372" s="564">
        <f t="shared" ca="1" si="222"/>
        <v>20</v>
      </c>
      <c r="C2372" s="564">
        <f t="shared" ca="1" si="217"/>
        <v>400</v>
      </c>
      <c r="D2372" s="564">
        <f t="shared" ca="1" si="220"/>
        <v>20</v>
      </c>
      <c r="E2372" s="564">
        <f t="shared" ca="1" si="218"/>
        <v>0</v>
      </c>
      <c r="F2372" s="564">
        <f t="shared" ca="1" si="221"/>
        <v>1</v>
      </c>
      <c r="G2372" s="564">
        <f t="shared" ca="1" si="219"/>
        <v>1.8549410229115408</v>
      </c>
      <c r="H2372" s="564">
        <v>1</v>
      </c>
      <c r="I2372" s="564">
        <v>1</v>
      </c>
      <c r="J2372" s="564">
        <v>1</v>
      </c>
      <c r="K2372" s="564">
        <v>1</v>
      </c>
      <c r="L2372" s="564">
        <v>1</v>
      </c>
      <c r="M2372" s="564">
        <v>1</v>
      </c>
      <c r="N2372" s="564">
        <v>1</v>
      </c>
      <c r="O2372" s="564">
        <v>1</v>
      </c>
      <c r="P2372" s="564">
        <v>1</v>
      </c>
      <c r="Q2372" s="564">
        <v>1</v>
      </c>
      <c r="R2372" s="564">
        <v>1</v>
      </c>
      <c r="S2372" s="564">
        <v>1</v>
      </c>
      <c r="T2372" s="564">
        <v>1</v>
      </c>
      <c r="U2372" s="564">
        <v>1</v>
      </c>
      <c r="V2372" s="564">
        <v>1</v>
      </c>
      <c r="W2372" s="564">
        <v>1</v>
      </c>
      <c r="X2372" s="564">
        <v>1</v>
      </c>
      <c r="Y2372" s="564">
        <v>1</v>
      </c>
      <c r="Z2372" s="564">
        <v>1</v>
      </c>
      <c r="AA2372" s="564">
        <v>1</v>
      </c>
      <c r="AB2372" s="564">
        <v>1</v>
      </c>
      <c r="AC2372" s="564">
        <v>1</v>
      </c>
      <c r="AD2372" s="564">
        <v>1</v>
      </c>
      <c r="AE2372" s="564">
        <v>1</v>
      </c>
      <c r="AF2372" s="564">
        <v>1</v>
      </c>
      <c r="AG2372" s="564">
        <v>1</v>
      </c>
      <c r="AH2372" s="564">
        <v>1</v>
      </c>
      <c r="AI2372" s="564">
        <v>1</v>
      </c>
      <c r="AJ2372" s="564">
        <v>1</v>
      </c>
      <c r="AK2372" s="564">
        <v>1</v>
      </c>
    </row>
    <row r="2373" spans="1:37">
      <c r="A2373">
        <v>2369</v>
      </c>
      <c r="B2373" s="564">
        <f t="shared" ca="1" si="222"/>
        <v>0</v>
      </c>
      <c r="C2373" s="564">
        <f t="shared" ref="C2373:C2436" ca="1" si="223">B2373^2</f>
        <v>0</v>
      </c>
      <c r="D2373" s="564">
        <f t="shared" ca="1" si="220"/>
        <v>0</v>
      </c>
      <c r="E2373" s="564">
        <f t="shared" ref="E2373:E2436" ca="1" si="224">D2373-((B2373^2)/H$1)</f>
        <v>0</v>
      </c>
      <c r="F2373" s="564">
        <f t="shared" ca="1" si="221"/>
        <v>1</v>
      </c>
      <c r="G2373" s="564">
        <f t="shared" ref="G2373:G2436" ca="1" si="225">I$2+NORMSINV(RAND())*K$2</f>
        <v>3.8764027770774949</v>
      </c>
      <c r="H2373" s="564">
        <v>0</v>
      </c>
      <c r="I2373" s="564">
        <v>0</v>
      </c>
      <c r="J2373" s="564">
        <v>0</v>
      </c>
      <c r="K2373" s="564">
        <v>0</v>
      </c>
      <c r="L2373" s="564">
        <v>0</v>
      </c>
      <c r="M2373" s="564">
        <v>0</v>
      </c>
      <c r="N2373" s="564">
        <v>0</v>
      </c>
      <c r="O2373" s="564">
        <v>0</v>
      </c>
      <c r="P2373" s="564">
        <v>0</v>
      </c>
      <c r="Q2373" s="564">
        <v>0</v>
      </c>
      <c r="R2373" s="564">
        <v>0</v>
      </c>
      <c r="S2373" s="564">
        <v>0</v>
      </c>
      <c r="T2373" s="564">
        <v>0</v>
      </c>
      <c r="U2373" s="564">
        <v>0</v>
      </c>
      <c r="V2373" s="564">
        <v>0</v>
      </c>
      <c r="W2373" s="564">
        <v>0</v>
      </c>
      <c r="X2373" s="564">
        <v>0</v>
      </c>
      <c r="Y2373" s="564">
        <v>0</v>
      </c>
      <c r="Z2373" s="564">
        <v>0</v>
      </c>
      <c r="AA2373" s="564">
        <v>0</v>
      </c>
      <c r="AB2373" s="564">
        <v>0</v>
      </c>
      <c r="AC2373" s="564">
        <v>0</v>
      </c>
      <c r="AD2373" s="564">
        <v>0</v>
      </c>
      <c r="AE2373" s="564">
        <v>0</v>
      </c>
      <c r="AF2373" s="564">
        <v>0</v>
      </c>
      <c r="AG2373" s="564">
        <v>0</v>
      </c>
      <c r="AH2373" s="564">
        <v>0</v>
      </c>
      <c r="AI2373" s="564">
        <v>0</v>
      </c>
      <c r="AJ2373" s="564">
        <v>0</v>
      </c>
      <c r="AK2373" s="564">
        <v>0</v>
      </c>
    </row>
    <row r="2374" spans="1:37">
      <c r="A2374">
        <v>2370</v>
      </c>
      <c r="B2374" s="564">
        <f t="shared" ca="1" si="222"/>
        <v>20</v>
      </c>
      <c r="C2374" s="564">
        <f t="shared" ca="1" si="223"/>
        <v>400</v>
      </c>
      <c r="D2374" s="564">
        <f t="shared" ref="D2374:D2437" ca="1" si="226">B2374</f>
        <v>20</v>
      </c>
      <c r="E2374" s="564">
        <f t="shared" ca="1" si="224"/>
        <v>0</v>
      </c>
      <c r="F2374" s="564">
        <f t="shared" ref="F2374:F2437" ca="1" si="227">1-(2*B2374*(H$1-B2374)/(H$1*(H$1-1)))</f>
        <v>1</v>
      </c>
      <c r="G2374" s="564">
        <f t="shared" ca="1" si="225"/>
        <v>-4.5176897856485834</v>
      </c>
      <c r="H2374" s="564">
        <v>1</v>
      </c>
      <c r="I2374" s="564">
        <v>1</v>
      </c>
      <c r="J2374" s="564">
        <v>1</v>
      </c>
      <c r="K2374" s="564">
        <v>1</v>
      </c>
      <c r="L2374" s="564">
        <v>1</v>
      </c>
      <c r="M2374" s="564">
        <v>1</v>
      </c>
      <c r="N2374" s="564">
        <v>1</v>
      </c>
      <c r="O2374" s="564">
        <v>1</v>
      </c>
      <c r="P2374" s="564">
        <v>1</v>
      </c>
      <c r="Q2374" s="564">
        <v>1</v>
      </c>
      <c r="R2374" s="564">
        <v>1</v>
      </c>
      <c r="S2374" s="564">
        <v>1</v>
      </c>
      <c r="T2374" s="564">
        <v>1</v>
      </c>
      <c r="U2374" s="564">
        <v>1</v>
      </c>
      <c r="V2374" s="564">
        <v>1</v>
      </c>
      <c r="W2374" s="564">
        <v>1</v>
      </c>
      <c r="X2374" s="564">
        <v>1</v>
      </c>
      <c r="Y2374" s="564">
        <v>1</v>
      </c>
      <c r="Z2374" s="564">
        <v>1</v>
      </c>
      <c r="AA2374" s="564">
        <v>1</v>
      </c>
      <c r="AB2374" s="564">
        <v>1</v>
      </c>
      <c r="AC2374" s="564">
        <v>1</v>
      </c>
      <c r="AD2374" s="564">
        <v>1</v>
      </c>
      <c r="AE2374" s="564">
        <v>1</v>
      </c>
      <c r="AF2374" s="564">
        <v>1</v>
      </c>
      <c r="AG2374" s="564">
        <v>1</v>
      </c>
      <c r="AH2374" s="564">
        <v>1</v>
      </c>
      <c r="AI2374" s="564">
        <v>1</v>
      </c>
      <c r="AJ2374" s="564">
        <v>1</v>
      </c>
      <c r="AK2374" s="564">
        <v>1</v>
      </c>
    </row>
    <row r="2375" spans="1:37">
      <c r="A2375">
        <v>2371</v>
      </c>
      <c r="B2375" s="564">
        <f t="shared" ref="B2375:B2438" ca="1" si="228">SUM(INDIRECT("H"&amp;A2375+4&amp;":"&amp;HLOOKUP(H$1,$AA$1:$BD$2,2,0)&amp;A2375+4))</f>
        <v>20</v>
      </c>
      <c r="C2375" s="564">
        <f t="shared" ca="1" si="223"/>
        <v>400</v>
      </c>
      <c r="D2375" s="564">
        <f t="shared" ca="1" si="226"/>
        <v>20</v>
      </c>
      <c r="E2375" s="564">
        <f t="shared" ca="1" si="224"/>
        <v>0</v>
      </c>
      <c r="F2375" s="564">
        <f t="shared" ca="1" si="227"/>
        <v>1</v>
      </c>
      <c r="G2375" s="564">
        <f t="shared" ca="1" si="225"/>
        <v>1.5274681359997844</v>
      </c>
      <c r="H2375" s="564">
        <v>1</v>
      </c>
      <c r="I2375" s="564">
        <v>1</v>
      </c>
      <c r="J2375" s="564">
        <v>1</v>
      </c>
      <c r="K2375" s="564">
        <v>1</v>
      </c>
      <c r="L2375" s="564">
        <v>1</v>
      </c>
      <c r="M2375" s="564">
        <v>1</v>
      </c>
      <c r="N2375" s="564">
        <v>1</v>
      </c>
      <c r="O2375" s="564">
        <v>1</v>
      </c>
      <c r="P2375" s="564">
        <v>1</v>
      </c>
      <c r="Q2375" s="564">
        <v>1</v>
      </c>
      <c r="R2375" s="564">
        <v>1</v>
      </c>
      <c r="S2375" s="564">
        <v>1</v>
      </c>
      <c r="T2375" s="564">
        <v>1</v>
      </c>
      <c r="U2375" s="564">
        <v>1</v>
      </c>
      <c r="V2375" s="564">
        <v>1</v>
      </c>
      <c r="W2375" s="564">
        <v>1</v>
      </c>
      <c r="X2375" s="564">
        <v>1</v>
      </c>
      <c r="Y2375" s="564">
        <v>1</v>
      </c>
      <c r="Z2375" s="564">
        <v>1</v>
      </c>
      <c r="AA2375" s="564">
        <v>1</v>
      </c>
      <c r="AB2375" s="564">
        <v>1</v>
      </c>
      <c r="AC2375" s="564">
        <v>1</v>
      </c>
      <c r="AD2375" s="564">
        <v>1</v>
      </c>
      <c r="AE2375" s="564">
        <v>1</v>
      </c>
      <c r="AF2375" s="564">
        <v>1</v>
      </c>
      <c r="AG2375" s="564">
        <v>1</v>
      </c>
      <c r="AH2375" s="564">
        <v>1</v>
      </c>
      <c r="AI2375" s="564">
        <v>1</v>
      </c>
      <c r="AJ2375" s="564">
        <v>1</v>
      </c>
      <c r="AK2375" s="564">
        <v>1</v>
      </c>
    </row>
    <row r="2376" spans="1:37">
      <c r="A2376">
        <v>2372</v>
      </c>
      <c r="B2376" s="564">
        <f t="shared" ca="1" si="228"/>
        <v>20</v>
      </c>
      <c r="C2376" s="564">
        <f t="shared" ca="1" si="223"/>
        <v>400</v>
      </c>
      <c r="D2376" s="564">
        <f t="shared" ca="1" si="226"/>
        <v>20</v>
      </c>
      <c r="E2376" s="564">
        <f t="shared" ca="1" si="224"/>
        <v>0</v>
      </c>
      <c r="F2376" s="564">
        <f t="shared" ca="1" si="227"/>
        <v>1</v>
      </c>
      <c r="G2376" s="564">
        <f t="shared" ca="1" si="225"/>
        <v>2.520427493887317</v>
      </c>
      <c r="H2376" s="564">
        <v>1</v>
      </c>
      <c r="I2376" s="564">
        <v>1</v>
      </c>
      <c r="J2376" s="564">
        <v>1</v>
      </c>
      <c r="K2376" s="564">
        <v>1</v>
      </c>
      <c r="L2376" s="564">
        <v>1</v>
      </c>
      <c r="M2376" s="564">
        <v>1</v>
      </c>
      <c r="N2376" s="564">
        <v>1</v>
      </c>
      <c r="O2376" s="564">
        <v>1</v>
      </c>
      <c r="P2376" s="564">
        <v>1</v>
      </c>
      <c r="Q2376" s="564">
        <v>1</v>
      </c>
      <c r="R2376" s="564">
        <v>1</v>
      </c>
      <c r="S2376" s="564">
        <v>1</v>
      </c>
      <c r="T2376" s="564">
        <v>1</v>
      </c>
      <c r="U2376" s="564">
        <v>1</v>
      </c>
      <c r="V2376" s="564">
        <v>1</v>
      </c>
      <c r="W2376" s="564">
        <v>1</v>
      </c>
      <c r="X2376" s="564">
        <v>1</v>
      </c>
      <c r="Y2376" s="564">
        <v>1</v>
      </c>
      <c r="Z2376" s="564">
        <v>1</v>
      </c>
      <c r="AA2376" s="564">
        <v>1</v>
      </c>
      <c r="AB2376" s="564">
        <v>1</v>
      </c>
      <c r="AC2376" s="564">
        <v>1</v>
      </c>
      <c r="AD2376" s="564">
        <v>1</v>
      </c>
      <c r="AE2376" s="564">
        <v>1</v>
      </c>
      <c r="AF2376" s="564">
        <v>1</v>
      </c>
      <c r="AG2376" s="564">
        <v>1</v>
      </c>
      <c r="AH2376" s="564">
        <v>1</v>
      </c>
      <c r="AI2376" s="564">
        <v>1</v>
      </c>
      <c r="AJ2376" s="564">
        <v>1</v>
      </c>
      <c r="AK2376" s="564">
        <v>1</v>
      </c>
    </row>
    <row r="2377" spans="1:37">
      <c r="A2377">
        <v>2373</v>
      </c>
      <c r="B2377" s="564">
        <f t="shared" ca="1" si="228"/>
        <v>0</v>
      </c>
      <c r="C2377" s="564">
        <f t="shared" ca="1" si="223"/>
        <v>0</v>
      </c>
      <c r="D2377" s="564">
        <f t="shared" ca="1" si="226"/>
        <v>0</v>
      </c>
      <c r="E2377" s="564">
        <f t="shared" ca="1" si="224"/>
        <v>0</v>
      </c>
      <c r="F2377" s="564">
        <f t="shared" ca="1" si="227"/>
        <v>1</v>
      </c>
      <c r="G2377" s="564">
        <f t="shared" ca="1" si="225"/>
        <v>-1.6073922428852421</v>
      </c>
      <c r="H2377" s="564">
        <v>0</v>
      </c>
      <c r="I2377" s="564">
        <v>0</v>
      </c>
      <c r="J2377" s="564">
        <v>0</v>
      </c>
      <c r="K2377" s="564">
        <v>0</v>
      </c>
      <c r="L2377" s="564">
        <v>0</v>
      </c>
      <c r="M2377" s="564">
        <v>0</v>
      </c>
      <c r="N2377" s="564">
        <v>0</v>
      </c>
      <c r="O2377" s="564">
        <v>0</v>
      </c>
      <c r="P2377" s="564">
        <v>0</v>
      </c>
      <c r="Q2377" s="564">
        <v>0</v>
      </c>
      <c r="R2377" s="564">
        <v>0</v>
      </c>
      <c r="S2377" s="564">
        <v>0</v>
      </c>
      <c r="T2377" s="564">
        <v>0</v>
      </c>
      <c r="U2377" s="564">
        <v>0</v>
      </c>
      <c r="V2377" s="564">
        <v>0</v>
      </c>
      <c r="W2377" s="564">
        <v>0</v>
      </c>
      <c r="X2377" s="564">
        <v>0</v>
      </c>
      <c r="Y2377" s="564">
        <v>0</v>
      </c>
      <c r="Z2377" s="564">
        <v>0</v>
      </c>
      <c r="AA2377" s="564">
        <v>0</v>
      </c>
      <c r="AB2377" s="564">
        <v>0</v>
      </c>
      <c r="AC2377" s="564">
        <v>0</v>
      </c>
      <c r="AD2377" s="564">
        <v>0</v>
      </c>
      <c r="AE2377" s="564">
        <v>0</v>
      </c>
      <c r="AF2377" s="564">
        <v>0</v>
      </c>
      <c r="AG2377" s="564">
        <v>0</v>
      </c>
      <c r="AH2377" s="564">
        <v>0</v>
      </c>
      <c r="AI2377" s="564">
        <v>0</v>
      </c>
      <c r="AJ2377" s="564">
        <v>0</v>
      </c>
      <c r="AK2377" s="564">
        <v>0</v>
      </c>
    </row>
    <row r="2378" spans="1:37">
      <c r="A2378">
        <v>2374</v>
      </c>
      <c r="B2378" s="564">
        <f t="shared" ca="1" si="228"/>
        <v>0</v>
      </c>
      <c r="C2378" s="564">
        <f t="shared" ca="1" si="223"/>
        <v>0</v>
      </c>
      <c r="D2378" s="564">
        <f t="shared" ca="1" si="226"/>
        <v>0</v>
      </c>
      <c r="E2378" s="564">
        <f t="shared" ca="1" si="224"/>
        <v>0</v>
      </c>
      <c r="F2378" s="564">
        <f t="shared" ca="1" si="227"/>
        <v>1</v>
      </c>
      <c r="G2378" s="564">
        <f t="shared" ca="1" si="225"/>
        <v>-4.0645752067266159</v>
      </c>
      <c r="H2378" s="564">
        <v>0</v>
      </c>
      <c r="I2378" s="564">
        <v>0</v>
      </c>
      <c r="J2378" s="564">
        <v>0</v>
      </c>
      <c r="K2378" s="564">
        <v>0</v>
      </c>
      <c r="L2378" s="564">
        <v>0</v>
      </c>
      <c r="M2378" s="564">
        <v>0</v>
      </c>
      <c r="N2378" s="564">
        <v>0</v>
      </c>
      <c r="O2378" s="564">
        <v>0</v>
      </c>
      <c r="P2378" s="564">
        <v>0</v>
      </c>
      <c r="Q2378" s="564">
        <v>0</v>
      </c>
      <c r="R2378" s="564">
        <v>0</v>
      </c>
      <c r="S2378" s="564">
        <v>0</v>
      </c>
      <c r="T2378" s="564">
        <v>0</v>
      </c>
      <c r="U2378" s="564">
        <v>0</v>
      </c>
      <c r="V2378" s="564">
        <v>0</v>
      </c>
      <c r="W2378" s="564">
        <v>0</v>
      </c>
      <c r="X2378" s="564">
        <v>0</v>
      </c>
      <c r="Y2378" s="564">
        <v>0</v>
      </c>
      <c r="Z2378" s="564">
        <v>0</v>
      </c>
      <c r="AA2378" s="564">
        <v>0</v>
      </c>
      <c r="AB2378" s="564">
        <v>0</v>
      </c>
      <c r="AC2378" s="564">
        <v>0</v>
      </c>
      <c r="AD2378" s="564">
        <v>0</v>
      </c>
      <c r="AE2378" s="564">
        <v>0</v>
      </c>
      <c r="AF2378" s="564">
        <v>0</v>
      </c>
      <c r="AG2378" s="564">
        <v>0</v>
      </c>
      <c r="AH2378" s="564">
        <v>0</v>
      </c>
      <c r="AI2378" s="564">
        <v>0</v>
      </c>
      <c r="AJ2378" s="564">
        <v>0</v>
      </c>
      <c r="AK2378" s="564">
        <v>0</v>
      </c>
    </row>
    <row r="2379" spans="1:37">
      <c r="A2379">
        <v>2375</v>
      </c>
      <c r="B2379" s="564">
        <f t="shared" ca="1" si="228"/>
        <v>0</v>
      </c>
      <c r="C2379" s="564">
        <f t="shared" ca="1" si="223"/>
        <v>0</v>
      </c>
      <c r="D2379" s="564">
        <f t="shared" ca="1" si="226"/>
        <v>0</v>
      </c>
      <c r="E2379" s="564">
        <f t="shared" ca="1" si="224"/>
        <v>0</v>
      </c>
      <c r="F2379" s="564">
        <f t="shared" ca="1" si="227"/>
        <v>1</v>
      </c>
      <c r="G2379" s="564">
        <f t="shared" ca="1" si="225"/>
        <v>-3.3097851627998343</v>
      </c>
      <c r="H2379" s="564">
        <v>0</v>
      </c>
      <c r="I2379" s="564">
        <v>0</v>
      </c>
      <c r="J2379" s="564">
        <v>0</v>
      </c>
      <c r="K2379" s="564">
        <v>0</v>
      </c>
      <c r="L2379" s="564">
        <v>0</v>
      </c>
      <c r="M2379" s="564">
        <v>0</v>
      </c>
      <c r="N2379" s="564">
        <v>0</v>
      </c>
      <c r="O2379" s="564">
        <v>0</v>
      </c>
      <c r="P2379" s="564">
        <v>0</v>
      </c>
      <c r="Q2379" s="564">
        <v>0</v>
      </c>
      <c r="R2379" s="564">
        <v>0</v>
      </c>
      <c r="S2379" s="564">
        <v>0</v>
      </c>
      <c r="T2379" s="564">
        <v>0</v>
      </c>
      <c r="U2379" s="564">
        <v>0</v>
      </c>
      <c r="V2379" s="564">
        <v>0</v>
      </c>
      <c r="W2379" s="564">
        <v>0</v>
      </c>
      <c r="X2379" s="564">
        <v>0</v>
      </c>
      <c r="Y2379" s="564">
        <v>0</v>
      </c>
      <c r="Z2379" s="564">
        <v>0</v>
      </c>
      <c r="AA2379" s="564">
        <v>0</v>
      </c>
      <c r="AB2379" s="564">
        <v>0</v>
      </c>
      <c r="AC2379" s="564">
        <v>0</v>
      </c>
      <c r="AD2379" s="564">
        <v>0</v>
      </c>
      <c r="AE2379" s="564">
        <v>0</v>
      </c>
      <c r="AF2379" s="564">
        <v>0</v>
      </c>
      <c r="AG2379" s="564">
        <v>0</v>
      </c>
      <c r="AH2379" s="564">
        <v>0</v>
      </c>
      <c r="AI2379" s="564">
        <v>0</v>
      </c>
      <c r="AJ2379" s="564">
        <v>0</v>
      </c>
      <c r="AK2379" s="564">
        <v>0</v>
      </c>
    </row>
    <row r="2380" spans="1:37">
      <c r="A2380">
        <v>2376</v>
      </c>
      <c r="B2380" s="564">
        <f t="shared" ca="1" si="228"/>
        <v>2</v>
      </c>
      <c r="C2380" s="564">
        <f t="shared" ca="1" si="223"/>
        <v>4</v>
      </c>
      <c r="D2380" s="564">
        <f t="shared" ca="1" si="226"/>
        <v>2</v>
      </c>
      <c r="E2380" s="564">
        <f t="shared" ca="1" si="224"/>
        <v>1.8</v>
      </c>
      <c r="F2380" s="564">
        <f t="shared" ca="1" si="227"/>
        <v>0.81052631578947365</v>
      </c>
      <c r="G2380" s="564">
        <f t="shared" ca="1" si="225"/>
        <v>-1.058353818975907</v>
      </c>
      <c r="H2380" s="564">
        <v>0</v>
      </c>
      <c r="I2380" s="564">
        <v>0</v>
      </c>
      <c r="J2380" s="564">
        <v>0</v>
      </c>
      <c r="K2380" s="564">
        <v>0</v>
      </c>
      <c r="L2380" s="564">
        <v>0</v>
      </c>
      <c r="M2380" s="564">
        <v>0</v>
      </c>
      <c r="N2380" s="564">
        <v>0</v>
      </c>
      <c r="O2380" s="564">
        <v>0</v>
      </c>
      <c r="P2380" s="564">
        <v>0</v>
      </c>
      <c r="Q2380" s="564">
        <v>0</v>
      </c>
      <c r="R2380" s="564">
        <v>0</v>
      </c>
      <c r="S2380" s="564">
        <v>0</v>
      </c>
      <c r="T2380" s="564">
        <v>1</v>
      </c>
      <c r="U2380" s="564">
        <v>0</v>
      </c>
      <c r="V2380" s="564">
        <v>0</v>
      </c>
      <c r="W2380" s="564">
        <v>0</v>
      </c>
      <c r="X2380" s="564">
        <v>0</v>
      </c>
      <c r="Y2380" s="564">
        <v>0</v>
      </c>
      <c r="Z2380" s="564">
        <v>1</v>
      </c>
      <c r="AA2380" s="564">
        <v>0</v>
      </c>
      <c r="AB2380" s="564">
        <v>0</v>
      </c>
      <c r="AC2380" s="564">
        <v>0</v>
      </c>
      <c r="AD2380" s="564">
        <v>1</v>
      </c>
      <c r="AE2380" s="564">
        <v>0</v>
      </c>
      <c r="AF2380" s="564">
        <v>0</v>
      </c>
      <c r="AG2380" s="564">
        <v>0</v>
      </c>
      <c r="AH2380" s="564">
        <v>0</v>
      </c>
      <c r="AI2380" s="564">
        <v>0</v>
      </c>
      <c r="AJ2380" s="564">
        <v>0</v>
      </c>
      <c r="AK2380" s="564">
        <v>0</v>
      </c>
    </row>
    <row r="2381" spans="1:37">
      <c r="A2381">
        <v>2377</v>
      </c>
      <c r="B2381" s="564">
        <f t="shared" ca="1" si="228"/>
        <v>20</v>
      </c>
      <c r="C2381" s="564">
        <f t="shared" ca="1" si="223"/>
        <v>400</v>
      </c>
      <c r="D2381" s="564">
        <f t="shared" ca="1" si="226"/>
        <v>20</v>
      </c>
      <c r="E2381" s="564">
        <f t="shared" ca="1" si="224"/>
        <v>0</v>
      </c>
      <c r="F2381" s="564">
        <f t="shared" ca="1" si="227"/>
        <v>1</v>
      </c>
      <c r="G2381" s="564">
        <f t="shared" ca="1" si="225"/>
        <v>1.8051074167957954</v>
      </c>
      <c r="H2381" s="564">
        <v>1</v>
      </c>
      <c r="I2381" s="564">
        <v>1</v>
      </c>
      <c r="J2381" s="564">
        <v>1</v>
      </c>
      <c r="K2381" s="564">
        <v>1</v>
      </c>
      <c r="L2381" s="564">
        <v>1</v>
      </c>
      <c r="M2381" s="564">
        <v>1</v>
      </c>
      <c r="N2381" s="564">
        <v>1</v>
      </c>
      <c r="O2381" s="564">
        <v>1</v>
      </c>
      <c r="P2381" s="564">
        <v>1</v>
      </c>
      <c r="Q2381" s="564">
        <v>1</v>
      </c>
      <c r="R2381" s="564">
        <v>1</v>
      </c>
      <c r="S2381" s="564">
        <v>1</v>
      </c>
      <c r="T2381" s="564">
        <v>1</v>
      </c>
      <c r="U2381" s="564">
        <v>1</v>
      </c>
      <c r="V2381" s="564">
        <v>1</v>
      </c>
      <c r="W2381" s="564">
        <v>1</v>
      </c>
      <c r="X2381" s="564">
        <v>1</v>
      </c>
      <c r="Y2381" s="564">
        <v>1</v>
      </c>
      <c r="Z2381" s="564">
        <v>1</v>
      </c>
      <c r="AA2381" s="564">
        <v>1</v>
      </c>
      <c r="AB2381" s="564">
        <v>1</v>
      </c>
      <c r="AC2381" s="564">
        <v>1</v>
      </c>
      <c r="AD2381" s="564">
        <v>1</v>
      </c>
      <c r="AE2381" s="564">
        <v>1</v>
      </c>
      <c r="AF2381" s="564">
        <v>1</v>
      </c>
      <c r="AG2381" s="564">
        <v>1</v>
      </c>
      <c r="AH2381" s="564">
        <v>1</v>
      </c>
      <c r="AI2381" s="564">
        <v>1</v>
      </c>
      <c r="AJ2381" s="564">
        <v>1</v>
      </c>
      <c r="AK2381" s="564">
        <v>1</v>
      </c>
    </row>
    <row r="2382" spans="1:37">
      <c r="A2382">
        <v>2378</v>
      </c>
      <c r="B2382" s="564">
        <f t="shared" ca="1" si="228"/>
        <v>0</v>
      </c>
      <c r="C2382" s="564">
        <f t="shared" ca="1" si="223"/>
        <v>0</v>
      </c>
      <c r="D2382" s="564">
        <f t="shared" ca="1" si="226"/>
        <v>0</v>
      </c>
      <c r="E2382" s="564">
        <f t="shared" ca="1" si="224"/>
        <v>0</v>
      </c>
      <c r="F2382" s="564">
        <f t="shared" ca="1" si="227"/>
        <v>1</v>
      </c>
      <c r="G2382" s="564">
        <f t="shared" ca="1" si="225"/>
        <v>3.3531530184675611</v>
      </c>
      <c r="H2382" s="564">
        <v>0</v>
      </c>
      <c r="I2382" s="564">
        <v>0</v>
      </c>
      <c r="J2382" s="564">
        <v>0</v>
      </c>
      <c r="K2382" s="564">
        <v>0</v>
      </c>
      <c r="L2382" s="564">
        <v>0</v>
      </c>
      <c r="M2382" s="564">
        <v>0</v>
      </c>
      <c r="N2382" s="564">
        <v>0</v>
      </c>
      <c r="O2382" s="564">
        <v>0</v>
      </c>
      <c r="P2382" s="564">
        <v>0</v>
      </c>
      <c r="Q2382" s="564">
        <v>0</v>
      </c>
      <c r="R2382" s="564">
        <v>0</v>
      </c>
      <c r="S2382" s="564">
        <v>0</v>
      </c>
      <c r="T2382" s="564">
        <v>0</v>
      </c>
      <c r="U2382" s="564">
        <v>0</v>
      </c>
      <c r="V2382" s="564">
        <v>0</v>
      </c>
      <c r="W2382" s="564">
        <v>0</v>
      </c>
      <c r="X2382" s="564">
        <v>0</v>
      </c>
      <c r="Y2382" s="564">
        <v>0</v>
      </c>
      <c r="Z2382" s="564">
        <v>0</v>
      </c>
      <c r="AA2382" s="564">
        <v>0</v>
      </c>
      <c r="AB2382" s="564">
        <v>0</v>
      </c>
      <c r="AC2382" s="564">
        <v>0</v>
      </c>
      <c r="AD2382" s="564">
        <v>0</v>
      </c>
      <c r="AE2382" s="564">
        <v>0</v>
      </c>
      <c r="AF2382" s="564">
        <v>0</v>
      </c>
      <c r="AG2382" s="564">
        <v>0</v>
      </c>
      <c r="AH2382" s="564">
        <v>0</v>
      </c>
      <c r="AI2382" s="564">
        <v>0</v>
      </c>
      <c r="AJ2382" s="564">
        <v>0</v>
      </c>
      <c r="AK2382" s="564">
        <v>0</v>
      </c>
    </row>
    <row r="2383" spans="1:37">
      <c r="A2383">
        <v>2379</v>
      </c>
      <c r="B2383" s="564">
        <f t="shared" ca="1" si="228"/>
        <v>0</v>
      </c>
      <c r="C2383" s="564">
        <f t="shared" ca="1" si="223"/>
        <v>0</v>
      </c>
      <c r="D2383" s="564">
        <f t="shared" ca="1" si="226"/>
        <v>0</v>
      </c>
      <c r="E2383" s="564">
        <f t="shared" ca="1" si="224"/>
        <v>0</v>
      </c>
      <c r="F2383" s="564">
        <f t="shared" ca="1" si="227"/>
        <v>1</v>
      </c>
      <c r="G2383" s="564">
        <f t="shared" ca="1" si="225"/>
        <v>2.5713874850663245</v>
      </c>
      <c r="H2383" s="564">
        <v>0</v>
      </c>
      <c r="I2383" s="564">
        <v>0</v>
      </c>
      <c r="J2383" s="564">
        <v>0</v>
      </c>
      <c r="K2383" s="564">
        <v>0</v>
      </c>
      <c r="L2383" s="564">
        <v>0</v>
      </c>
      <c r="M2383" s="564">
        <v>0</v>
      </c>
      <c r="N2383" s="564">
        <v>0</v>
      </c>
      <c r="O2383" s="564">
        <v>0</v>
      </c>
      <c r="P2383" s="564">
        <v>0</v>
      </c>
      <c r="Q2383" s="564">
        <v>0</v>
      </c>
      <c r="R2383" s="564">
        <v>0</v>
      </c>
      <c r="S2383" s="564">
        <v>0</v>
      </c>
      <c r="T2383" s="564">
        <v>0</v>
      </c>
      <c r="U2383" s="564">
        <v>0</v>
      </c>
      <c r="V2383" s="564">
        <v>0</v>
      </c>
      <c r="W2383" s="564">
        <v>0</v>
      </c>
      <c r="X2383" s="564">
        <v>0</v>
      </c>
      <c r="Y2383" s="564">
        <v>0</v>
      </c>
      <c r="Z2383" s="564">
        <v>0</v>
      </c>
      <c r="AA2383" s="564">
        <v>0</v>
      </c>
      <c r="AB2383" s="564">
        <v>0</v>
      </c>
      <c r="AC2383" s="564">
        <v>0</v>
      </c>
      <c r="AD2383" s="564">
        <v>0</v>
      </c>
      <c r="AE2383" s="564">
        <v>0</v>
      </c>
      <c r="AF2383" s="564">
        <v>0</v>
      </c>
      <c r="AG2383" s="564">
        <v>0</v>
      </c>
      <c r="AH2383" s="564">
        <v>0</v>
      </c>
      <c r="AI2383" s="564">
        <v>0</v>
      </c>
      <c r="AJ2383" s="564">
        <v>0</v>
      </c>
      <c r="AK2383" s="564">
        <v>0</v>
      </c>
    </row>
    <row r="2384" spans="1:37">
      <c r="A2384">
        <v>2380</v>
      </c>
      <c r="B2384" s="564">
        <f t="shared" ca="1" si="228"/>
        <v>0</v>
      </c>
      <c r="C2384" s="564">
        <f t="shared" ca="1" si="223"/>
        <v>0</v>
      </c>
      <c r="D2384" s="564">
        <f t="shared" ca="1" si="226"/>
        <v>0</v>
      </c>
      <c r="E2384" s="564">
        <f t="shared" ca="1" si="224"/>
        <v>0</v>
      </c>
      <c r="F2384" s="564">
        <f t="shared" ca="1" si="227"/>
        <v>1</v>
      </c>
      <c r="G2384" s="564">
        <f t="shared" ca="1" si="225"/>
        <v>-0.55426510805444473</v>
      </c>
      <c r="H2384" s="564">
        <v>0</v>
      </c>
      <c r="I2384" s="564">
        <v>0</v>
      </c>
      <c r="J2384" s="564">
        <v>0</v>
      </c>
      <c r="K2384" s="564">
        <v>0</v>
      </c>
      <c r="L2384" s="564">
        <v>0</v>
      </c>
      <c r="M2384" s="564">
        <v>0</v>
      </c>
      <c r="N2384" s="564">
        <v>0</v>
      </c>
      <c r="O2384" s="564">
        <v>0</v>
      </c>
      <c r="P2384" s="564">
        <v>0</v>
      </c>
      <c r="Q2384" s="564">
        <v>0</v>
      </c>
      <c r="R2384" s="564">
        <v>0</v>
      </c>
      <c r="S2384" s="564">
        <v>0</v>
      </c>
      <c r="T2384" s="564">
        <v>0</v>
      </c>
      <c r="U2384" s="564">
        <v>0</v>
      </c>
      <c r="V2384" s="564">
        <v>0</v>
      </c>
      <c r="W2384" s="564">
        <v>0</v>
      </c>
      <c r="X2384" s="564">
        <v>0</v>
      </c>
      <c r="Y2384" s="564">
        <v>0</v>
      </c>
      <c r="Z2384" s="564">
        <v>0</v>
      </c>
      <c r="AA2384" s="564">
        <v>0</v>
      </c>
      <c r="AB2384" s="564">
        <v>0</v>
      </c>
      <c r="AC2384" s="564">
        <v>0</v>
      </c>
      <c r="AD2384" s="564">
        <v>0</v>
      </c>
      <c r="AE2384" s="564">
        <v>0</v>
      </c>
      <c r="AF2384" s="564">
        <v>0</v>
      </c>
      <c r="AG2384" s="564">
        <v>0</v>
      </c>
      <c r="AH2384" s="564">
        <v>0</v>
      </c>
      <c r="AI2384" s="564">
        <v>0</v>
      </c>
      <c r="AJ2384" s="564">
        <v>0</v>
      </c>
      <c r="AK2384" s="564">
        <v>0</v>
      </c>
    </row>
    <row r="2385" spans="1:37">
      <c r="A2385">
        <v>2381</v>
      </c>
      <c r="B2385" s="564">
        <f t="shared" ca="1" si="228"/>
        <v>3</v>
      </c>
      <c r="C2385" s="564">
        <f t="shared" ca="1" si="223"/>
        <v>9</v>
      </c>
      <c r="D2385" s="564">
        <f t="shared" ca="1" si="226"/>
        <v>3</v>
      </c>
      <c r="E2385" s="564">
        <f t="shared" ca="1" si="224"/>
        <v>2.5499999999999998</v>
      </c>
      <c r="F2385" s="564">
        <f t="shared" ca="1" si="227"/>
        <v>0.73157894736842111</v>
      </c>
      <c r="G2385" s="564">
        <f t="shared" ca="1" si="225"/>
        <v>5.1390035119042388E-2</v>
      </c>
      <c r="H2385" s="564">
        <v>0</v>
      </c>
      <c r="I2385" s="564">
        <v>0</v>
      </c>
      <c r="J2385" s="564">
        <v>0</v>
      </c>
      <c r="K2385" s="564">
        <v>0</v>
      </c>
      <c r="L2385" s="564">
        <v>0</v>
      </c>
      <c r="M2385" s="564">
        <v>1</v>
      </c>
      <c r="N2385" s="564">
        <v>0</v>
      </c>
      <c r="O2385" s="564">
        <v>0</v>
      </c>
      <c r="P2385" s="564">
        <v>1</v>
      </c>
      <c r="Q2385" s="564">
        <v>1</v>
      </c>
      <c r="R2385" s="564">
        <v>0</v>
      </c>
      <c r="S2385" s="564">
        <v>0</v>
      </c>
      <c r="T2385" s="564">
        <v>0</v>
      </c>
      <c r="U2385" s="564">
        <v>0</v>
      </c>
      <c r="V2385" s="564">
        <v>0</v>
      </c>
      <c r="W2385" s="564">
        <v>0</v>
      </c>
      <c r="X2385" s="564">
        <v>0</v>
      </c>
      <c r="Y2385" s="564">
        <v>0</v>
      </c>
      <c r="Z2385" s="564">
        <v>0</v>
      </c>
      <c r="AA2385" s="564">
        <v>0</v>
      </c>
      <c r="AB2385" s="564">
        <v>1</v>
      </c>
      <c r="AC2385" s="564">
        <v>1</v>
      </c>
      <c r="AD2385" s="564">
        <v>0</v>
      </c>
      <c r="AE2385" s="564">
        <v>0</v>
      </c>
      <c r="AF2385" s="564">
        <v>0</v>
      </c>
      <c r="AG2385" s="564">
        <v>0</v>
      </c>
      <c r="AH2385" s="564">
        <v>0</v>
      </c>
      <c r="AI2385" s="564">
        <v>0</v>
      </c>
      <c r="AJ2385" s="564">
        <v>0</v>
      </c>
      <c r="AK2385" s="564">
        <v>0</v>
      </c>
    </row>
    <row r="2386" spans="1:37">
      <c r="A2386">
        <v>2382</v>
      </c>
      <c r="B2386" s="564">
        <f t="shared" ca="1" si="228"/>
        <v>20</v>
      </c>
      <c r="C2386" s="564">
        <f t="shared" ca="1" si="223"/>
        <v>400</v>
      </c>
      <c r="D2386" s="564">
        <f t="shared" ca="1" si="226"/>
        <v>20</v>
      </c>
      <c r="E2386" s="564">
        <f t="shared" ca="1" si="224"/>
        <v>0</v>
      </c>
      <c r="F2386" s="564">
        <f t="shared" ca="1" si="227"/>
        <v>1</v>
      </c>
      <c r="G2386" s="564">
        <f t="shared" ca="1" si="225"/>
        <v>6.0902121581522</v>
      </c>
      <c r="H2386" s="564">
        <v>1</v>
      </c>
      <c r="I2386" s="564">
        <v>1</v>
      </c>
      <c r="J2386" s="564">
        <v>1</v>
      </c>
      <c r="K2386" s="564">
        <v>1</v>
      </c>
      <c r="L2386" s="564">
        <v>1</v>
      </c>
      <c r="M2386" s="564">
        <v>1</v>
      </c>
      <c r="N2386" s="564">
        <v>1</v>
      </c>
      <c r="O2386" s="564">
        <v>1</v>
      </c>
      <c r="P2386" s="564">
        <v>1</v>
      </c>
      <c r="Q2386" s="564">
        <v>1</v>
      </c>
      <c r="R2386" s="564">
        <v>1</v>
      </c>
      <c r="S2386" s="564">
        <v>1</v>
      </c>
      <c r="T2386" s="564">
        <v>1</v>
      </c>
      <c r="U2386" s="564">
        <v>1</v>
      </c>
      <c r="V2386" s="564">
        <v>1</v>
      </c>
      <c r="W2386" s="564">
        <v>1</v>
      </c>
      <c r="X2386" s="564">
        <v>1</v>
      </c>
      <c r="Y2386" s="564">
        <v>1</v>
      </c>
      <c r="Z2386" s="564">
        <v>1</v>
      </c>
      <c r="AA2386" s="564">
        <v>1</v>
      </c>
      <c r="AB2386" s="564">
        <v>1</v>
      </c>
      <c r="AC2386" s="564">
        <v>1</v>
      </c>
      <c r="AD2386" s="564">
        <v>1</v>
      </c>
      <c r="AE2386" s="564">
        <v>1</v>
      </c>
      <c r="AF2386" s="564">
        <v>1</v>
      </c>
      <c r="AG2386" s="564">
        <v>1</v>
      </c>
      <c r="AH2386" s="564">
        <v>1</v>
      </c>
      <c r="AI2386" s="564">
        <v>1</v>
      </c>
      <c r="AJ2386" s="564">
        <v>1</v>
      </c>
      <c r="AK2386" s="564">
        <v>1</v>
      </c>
    </row>
    <row r="2387" spans="1:37">
      <c r="A2387">
        <v>2383</v>
      </c>
      <c r="B2387" s="564">
        <f t="shared" ca="1" si="228"/>
        <v>20</v>
      </c>
      <c r="C2387" s="564">
        <f t="shared" ca="1" si="223"/>
        <v>400</v>
      </c>
      <c r="D2387" s="564">
        <f t="shared" ca="1" si="226"/>
        <v>20</v>
      </c>
      <c r="E2387" s="564">
        <f t="shared" ca="1" si="224"/>
        <v>0</v>
      </c>
      <c r="F2387" s="564">
        <f t="shared" ca="1" si="227"/>
        <v>1</v>
      </c>
      <c r="G2387" s="564">
        <f t="shared" ca="1" si="225"/>
        <v>-2.2658324624678077</v>
      </c>
      <c r="H2387" s="564">
        <v>1</v>
      </c>
      <c r="I2387" s="564">
        <v>1</v>
      </c>
      <c r="J2387" s="564">
        <v>1</v>
      </c>
      <c r="K2387" s="564">
        <v>1</v>
      </c>
      <c r="L2387" s="564">
        <v>1</v>
      </c>
      <c r="M2387" s="564">
        <v>1</v>
      </c>
      <c r="N2387" s="564">
        <v>1</v>
      </c>
      <c r="O2387" s="564">
        <v>1</v>
      </c>
      <c r="P2387" s="564">
        <v>1</v>
      </c>
      <c r="Q2387" s="564">
        <v>1</v>
      </c>
      <c r="R2387" s="564">
        <v>1</v>
      </c>
      <c r="S2387" s="564">
        <v>1</v>
      </c>
      <c r="T2387" s="564">
        <v>1</v>
      </c>
      <c r="U2387" s="564">
        <v>1</v>
      </c>
      <c r="V2387" s="564">
        <v>1</v>
      </c>
      <c r="W2387" s="564">
        <v>1</v>
      </c>
      <c r="X2387" s="564">
        <v>1</v>
      </c>
      <c r="Y2387" s="564">
        <v>1</v>
      </c>
      <c r="Z2387" s="564">
        <v>1</v>
      </c>
      <c r="AA2387" s="564">
        <v>1</v>
      </c>
      <c r="AB2387" s="564">
        <v>1</v>
      </c>
      <c r="AC2387" s="564">
        <v>1</v>
      </c>
      <c r="AD2387" s="564">
        <v>1</v>
      </c>
      <c r="AE2387" s="564">
        <v>1</v>
      </c>
      <c r="AF2387" s="564">
        <v>1</v>
      </c>
      <c r="AG2387" s="564">
        <v>1</v>
      </c>
      <c r="AH2387" s="564">
        <v>1</v>
      </c>
      <c r="AI2387" s="564">
        <v>1</v>
      </c>
      <c r="AJ2387" s="564">
        <v>1</v>
      </c>
      <c r="AK2387" s="564">
        <v>1</v>
      </c>
    </row>
    <row r="2388" spans="1:37">
      <c r="A2388">
        <v>2384</v>
      </c>
      <c r="B2388" s="564">
        <f t="shared" ca="1" si="228"/>
        <v>0</v>
      </c>
      <c r="C2388" s="564">
        <f t="shared" ca="1" si="223"/>
        <v>0</v>
      </c>
      <c r="D2388" s="564">
        <f t="shared" ca="1" si="226"/>
        <v>0</v>
      </c>
      <c r="E2388" s="564">
        <f t="shared" ca="1" si="224"/>
        <v>0</v>
      </c>
      <c r="F2388" s="564">
        <f t="shared" ca="1" si="227"/>
        <v>1</v>
      </c>
      <c r="G2388" s="564">
        <f t="shared" ca="1" si="225"/>
        <v>-1.2866026338698324</v>
      </c>
      <c r="H2388" s="564">
        <v>0</v>
      </c>
      <c r="I2388" s="564">
        <v>0</v>
      </c>
      <c r="J2388" s="564">
        <v>0</v>
      </c>
      <c r="K2388" s="564">
        <v>0</v>
      </c>
      <c r="L2388" s="564">
        <v>0</v>
      </c>
      <c r="M2388" s="564">
        <v>0</v>
      </c>
      <c r="N2388" s="564">
        <v>0</v>
      </c>
      <c r="O2388" s="564">
        <v>0</v>
      </c>
      <c r="P2388" s="564">
        <v>0</v>
      </c>
      <c r="Q2388" s="564">
        <v>0</v>
      </c>
      <c r="R2388" s="564">
        <v>0</v>
      </c>
      <c r="S2388" s="564">
        <v>0</v>
      </c>
      <c r="T2388" s="564">
        <v>0</v>
      </c>
      <c r="U2388" s="564">
        <v>0</v>
      </c>
      <c r="V2388" s="564">
        <v>0</v>
      </c>
      <c r="W2388" s="564">
        <v>0</v>
      </c>
      <c r="X2388" s="564">
        <v>0</v>
      </c>
      <c r="Y2388" s="564">
        <v>0</v>
      </c>
      <c r="Z2388" s="564">
        <v>0</v>
      </c>
      <c r="AA2388" s="564">
        <v>0</v>
      </c>
      <c r="AB2388" s="564">
        <v>0</v>
      </c>
      <c r="AC2388" s="564">
        <v>0</v>
      </c>
      <c r="AD2388" s="564">
        <v>0</v>
      </c>
      <c r="AE2388" s="564">
        <v>0</v>
      </c>
      <c r="AF2388" s="564">
        <v>0</v>
      </c>
      <c r="AG2388" s="564">
        <v>0</v>
      </c>
      <c r="AH2388" s="564">
        <v>0</v>
      </c>
      <c r="AI2388" s="564">
        <v>0</v>
      </c>
      <c r="AJ2388" s="564">
        <v>0</v>
      </c>
      <c r="AK2388" s="564">
        <v>0</v>
      </c>
    </row>
    <row r="2389" spans="1:37">
      <c r="A2389">
        <v>2385</v>
      </c>
      <c r="B2389" s="564">
        <f t="shared" ca="1" si="228"/>
        <v>20</v>
      </c>
      <c r="C2389" s="564">
        <f t="shared" ca="1" si="223"/>
        <v>400</v>
      </c>
      <c r="D2389" s="564">
        <f t="shared" ca="1" si="226"/>
        <v>20</v>
      </c>
      <c r="E2389" s="564">
        <f t="shared" ca="1" si="224"/>
        <v>0</v>
      </c>
      <c r="F2389" s="564">
        <f t="shared" ca="1" si="227"/>
        <v>1</v>
      </c>
      <c r="G2389" s="564">
        <f t="shared" ca="1" si="225"/>
        <v>-0.24663887342002178</v>
      </c>
      <c r="H2389" s="564">
        <v>1</v>
      </c>
      <c r="I2389" s="564">
        <v>1</v>
      </c>
      <c r="J2389" s="564">
        <v>1</v>
      </c>
      <c r="K2389" s="564">
        <v>1</v>
      </c>
      <c r="L2389" s="564">
        <v>1</v>
      </c>
      <c r="M2389" s="564">
        <v>1</v>
      </c>
      <c r="N2389" s="564">
        <v>1</v>
      </c>
      <c r="O2389" s="564">
        <v>1</v>
      </c>
      <c r="P2389" s="564">
        <v>1</v>
      </c>
      <c r="Q2389" s="564">
        <v>1</v>
      </c>
      <c r="R2389" s="564">
        <v>1</v>
      </c>
      <c r="S2389" s="564">
        <v>1</v>
      </c>
      <c r="T2389" s="564">
        <v>1</v>
      </c>
      <c r="U2389" s="564">
        <v>1</v>
      </c>
      <c r="V2389" s="564">
        <v>1</v>
      </c>
      <c r="W2389" s="564">
        <v>1</v>
      </c>
      <c r="X2389" s="564">
        <v>1</v>
      </c>
      <c r="Y2389" s="564">
        <v>1</v>
      </c>
      <c r="Z2389" s="564">
        <v>1</v>
      </c>
      <c r="AA2389" s="564">
        <v>1</v>
      </c>
      <c r="AB2389" s="564">
        <v>1</v>
      </c>
      <c r="AC2389" s="564">
        <v>1</v>
      </c>
      <c r="AD2389" s="564">
        <v>1</v>
      </c>
      <c r="AE2389" s="564">
        <v>1</v>
      </c>
      <c r="AF2389" s="564">
        <v>1</v>
      </c>
      <c r="AG2389" s="564">
        <v>1</v>
      </c>
      <c r="AH2389" s="564">
        <v>1</v>
      </c>
      <c r="AI2389" s="564">
        <v>1</v>
      </c>
      <c r="AJ2389" s="564">
        <v>1</v>
      </c>
      <c r="AK2389" s="564">
        <v>1</v>
      </c>
    </row>
    <row r="2390" spans="1:37">
      <c r="A2390">
        <v>2386</v>
      </c>
      <c r="B2390" s="564">
        <f t="shared" ca="1" si="228"/>
        <v>0</v>
      </c>
      <c r="C2390" s="564">
        <f t="shared" ca="1" si="223"/>
        <v>0</v>
      </c>
      <c r="D2390" s="564">
        <f t="shared" ca="1" si="226"/>
        <v>0</v>
      </c>
      <c r="E2390" s="564">
        <f t="shared" ca="1" si="224"/>
        <v>0</v>
      </c>
      <c r="F2390" s="564">
        <f t="shared" ca="1" si="227"/>
        <v>1</v>
      </c>
      <c r="G2390" s="564">
        <f t="shared" ca="1" si="225"/>
        <v>2.535732565318809</v>
      </c>
      <c r="H2390" s="564">
        <v>0</v>
      </c>
      <c r="I2390" s="564">
        <v>0</v>
      </c>
      <c r="J2390" s="564">
        <v>0</v>
      </c>
      <c r="K2390" s="564">
        <v>0</v>
      </c>
      <c r="L2390" s="564">
        <v>0</v>
      </c>
      <c r="M2390" s="564">
        <v>0</v>
      </c>
      <c r="N2390" s="564">
        <v>0</v>
      </c>
      <c r="O2390" s="564">
        <v>0</v>
      </c>
      <c r="P2390" s="564">
        <v>0</v>
      </c>
      <c r="Q2390" s="564">
        <v>0</v>
      </c>
      <c r="R2390" s="564">
        <v>0</v>
      </c>
      <c r="S2390" s="564">
        <v>0</v>
      </c>
      <c r="T2390" s="564">
        <v>0</v>
      </c>
      <c r="U2390" s="564">
        <v>0</v>
      </c>
      <c r="V2390" s="564">
        <v>0</v>
      </c>
      <c r="W2390" s="564">
        <v>0</v>
      </c>
      <c r="X2390" s="564">
        <v>0</v>
      </c>
      <c r="Y2390" s="564">
        <v>0</v>
      </c>
      <c r="Z2390" s="564">
        <v>0</v>
      </c>
      <c r="AA2390" s="564">
        <v>0</v>
      </c>
      <c r="AB2390" s="564">
        <v>0</v>
      </c>
      <c r="AC2390" s="564">
        <v>0</v>
      </c>
      <c r="AD2390" s="564">
        <v>0</v>
      </c>
      <c r="AE2390" s="564">
        <v>0</v>
      </c>
      <c r="AF2390" s="564">
        <v>0</v>
      </c>
      <c r="AG2390" s="564">
        <v>0</v>
      </c>
      <c r="AH2390" s="564">
        <v>0</v>
      </c>
      <c r="AI2390" s="564">
        <v>0</v>
      </c>
      <c r="AJ2390" s="564">
        <v>0</v>
      </c>
      <c r="AK2390" s="564">
        <v>0</v>
      </c>
    </row>
    <row r="2391" spans="1:37">
      <c r="A2391">
        <v>2387</v>
      </c>
      <c r="B2391" s="564">
        <f t="shared" ca="1" si="228"/>
        <v>20</v>
      </c>
      <c r="C2391" s="564">
        <f t="shared" ca="1" si="223"/>
        <v>400</v>
      </c>
      <c r="D2391" s="564">
        <f t="shared" ca="1" si="226"/>
        <v>20</v>
      </c>
      <c r="E2391" s="564">
        <f t="shared" ca="1" si="224"/>
        <v>0</v>
      </c>
      <c r="F2391" s="564">
        <f t="shared" ca="1" si="227"/>
        <v>1</v>
      </c>
      <c r="G2391" s="564">
        <f t="shared" ca="1" si="225"/>
        <v>3.7110498781066967</v>
      </c>
      <c r="H2391" s="564">
        <v>1</v>
      </c>
      <c r="I2391" s="564">
        <v>1</v>
      </c>
      <c r="J2391" s="564">
        <v>1</v>
      </c>
      <c r="K2391" s="564">
        <v>1</v>
      </c>
      <c r="L2391" s="564">
        <v>1</v>
      </c>
      <c r="M2391" s="564">
        <v>1</v>
      </c>
      <c r="N2391" s="564">
        <v>1</v>
      </c>
      <c r="O2391" s="564">
        <v>1</v>
      </c>
      <c r="P2391" s="564">
        <v>1</v>
      </c>
      <c r="Q2391" s="564">
        <v>1</v>
      </c>
      <c r="R2391" s="564">
        <v>1</v>
      </c>
      <c r="S2391" s="564">
        <v>1</v>
      </c>
      <c r="T2391" s="564">
        <v>1</v>
      </c>
      <c r="U2391" s="564">
        <v>1</v>
      </c>
      <c r="V2391" s="564">
        <v>1</v>
      </c>
      <c r="W2391" s="564">
        <v>1</v>
      </c>
      <c r="X2391" s="564">
        <v>1</v>
      </c>
      <c r="Y2391" s="564">
        <v>1</v>
      </c>
      <c r="Z2391" s="564">
        <v>1</v>
      </c>
      <c r="AA2391" s="564">
        <v>1</v>
      </c>
      <c r="AB2391" s="564">
        <v>1</v>
      </c>
      <c r="AC2391" s="564">
        <v>1</v>
      </c>
      <c r="AD2391" s="564">
        <v>1</v>
      </c>
      <c r="AE2391" s="564">
        <v>1</v>
      </c>
      <c r="AF2391" s="564">
        <v>1</v>
      </c>
      <c r="AG2391" s="564">
        <v>1</v>
      </c>
      <c r="AH2391" s="564">
        <v>1</v>
      </c>
      <c r="AI2391" s="564">
        <v>1</v>
      </c>
      <c r="AJ2391" s="564">
        <v>1</v>
      </c>
      <c r="AK2391" s="564">
        <v>1</v>
      </c>
    </row>
    <row r="2392" spans="1:37">
      <c r="A2392">
        <v>2388</v>
      </c>
      <c r="B2392" s="564">
        <f t="shared" ca="1" si="228"/>
        <v>0</v>
      </c>
      <c r="C2392" s="564">
        <f t="shared" ca="1" si="223"/>
        <v>0</v>
      </c>
      <c r="D2392" s="564">
        <f t="shared" ca="1" si="226"/>
        <v>0</v>
      </c>
      <c r="E2392" s="564">
        <f t="shared" ca="1" si="224"/>
        <v>0</v>
      </c>
      <c r="F2392" s="564">
        <f t="shared" ca="1" si="227"/>
        <v>1</v>
      </c>
      <c r="G2392" s="564">
        <f t="shared" ca="1" si="225"/>
        <v>-0.94531031741492244</v>
      </c>
      <c r="H2392" s="564">
        <v>0</v>
      </c>
      <c r="I2392" s="564">
        <v>0</v>
      </c>
      <c r="J2392" s="564">
        <v>0</v>
      </c>
      <c r="K2392" s="564">
        <v>0</v>
      </c>
      <c r="L2392" s="564">
        <v>0</v>
      </c>
      <c r="M2392" s="564">
        <v>0</v>
      </c>
      <c r="N2392" s="564">
        <v>0</v>
      </c>
      <c r="O2392" s="564">
        <v>0</v>
      </c>
      <c r="P2392" s="564">
        <v>0</v>
      </c>
      <c r="Q2392" s="564">
        <v>0</v>
      </c>
      <c r="R2392" s="564">
        <v>0</v>
      </c>
      <c r="S2392" s="564">
        <v>0</v>
      </c>
      <c r="T2392" s="564">
        <v>0</v>
      </c>
      <c r="U2392" s="564">
        <v>0</v>
      </c>
      <c r="V2392" s="564">
        <v>0</v>
      </c>
      <c r="W2392" s="564">
        <v>0</v>
      </c>
      <c r="X2392" s="564">
        <v>0</v>
      </c>
      <c r="Y2392" s="564">
        <v>0</v>
      </c>
      <c r="Z2392" s="564">
        <v>0</v>
      </c>
      <c r="AA2392" s="564">
        <v>0</v>
      </c>
      <c r="AB2392" s="564">
        <v>0</v>
      </c>
      <c r="AC2392" s="564">
        <v>0</v>
      </c>
      <c r="AD2392" s="564">
        <v>0</v>
      </c>
      <c r="AE2392" s="564">
        <v>0</v>
      </c>
      <c r="AF2392" s="564">
        <v>0</v>
      </c>
      <c r="AG2392" s="564">
        <v>0</v>
      </c>
      <c r="AH2392" s="564">
        <v>0</v>
      </c>
      <c r="AI2392" s="564">
        <v>0</v>
      </c>
      <c r="AJ2392" s="564">
        <v>0</v>
      </c>
      <c r="AK2392" s="564">
        <v>0</v>
      </c>
    </row>
    <row r="2393" spans="1:37">
      <c r="A2393">
        <v>2389</v>
      </c>
      <c r="B2393" s="564">
        <f t="shared" ca="1" si="228"/>
        <v>20</v>
      </c>
      <c r="C2393" s="564">
        <f t="shared" ca="1" si="223"/>
        <v>400</v>
      </c>
      <c r="D2393" s="564">
        <f t="shared" ca="1" si="226"/>
        <v>20</v>
      </c>
      <c r="E2393" s="564">
        <f t="shared" ca="1" si="224"/>
        <v>0</v>
      </c>
      <c r="F2393" s="564">
        <f t="shared" ca="1" si="227"/>
        <v>1</v>
      </c>
      <c r="G2393" s="564">
        <f t="shared" ca="1" si="225"/>
        <v>0.88829103978507595</v>
      </c>
      <c r="H2393" s="564">
        <v>1</v>
      </c>
      <c r="I2393" s="564">
        <v>1</v>
      </c>
      <c r="J2393" s="564">
        <v>1</v>
      </c>
      <c r="K2393" s="564">
        <v>1</v>
      </c>
      <c r="L2393" s="564">
        <v>1</v>
      </c>
      <c r="M2393" s="564">
        <v>1</v>
      </c>
      <c r="N2393" s="564">
        <v>1</v>
      </c>
      <c r="O2393" s="564">
        <v>1</v>
      </c>
      <c r="P2393" s="564">
        <v>1</v>
      </c>
      <c r="Q2393" s="564">
        <v>1</v>
      </c>
      <c r="R2393" s="564">
        <v>1</v>
      </c>
      <c r="S2393" s="564">
        <v>1</v>
      </c>
      <c r="T2393" s="564">
        <v>1</v>
      </c>
      <c r="U2393" s="564">
        <v>1</v>
      </c>
      <c r="V2393" s="564">
        <v>1</v>
      </c>
      <c r="W2393" s="564">
        <v>1</v>
      </c>
      <c r="X2393" s="564">
        <v>1</v>
      </c>
      <c r="Y2393" s="564">
        <v>1</v>
      </c>
      <c r="Z2393" s="564">
        <v>1</v>
      </c>
      <c r="AA2393" s="564">
        <v>1</v>
      </c>
      <c r="AB2393" s="564">
        <v>1</v>
      </c>
      <c r="AC2393" s="564">
        <v>1</v>
      </c>
      <c r="AD2393" s="564">
        <v>1</v>
      </c>
      <c r="AE2393" s="564">
        <v>1</v>
      </c>
      <c r="AF2393" s="564">
        <v>1</v>
      </c>
      <c r="AG2393" s="564">
        <v>1</v>
      </c>
      <c r="AH2393" s="564">
        <v>1</v>
      </c>
      <c r="AI2393" s="564">
        <v>1</v>
      </c>
      <c r="AJ2393" s="564">
        <v>1</v>
      </c>
      <c r="AK2393" s="564">
        <v>1</v>
      </c>
    </row>
    <row r="2394" spans="1:37">
      <c r="A2394">
        <v>2390</v>
      </c>
      <c r="B2394" s="564">
        <f t="shared" ca="1" si="228"/>
        <v>0</v>
      </c>
      <c r="C2394" s="564">
        <f t="shared" ca="1" si="223"/>
        <v>0</v>
      </c>
      <c r="D2394" s="564">
        <f t="shared" ca="1" si="226"/>
        <v>0</v>
      </c>
      <c r="E2394" s="564">
        <f t="shared" ca="1" si="224"/>
        <v>0</v>
      </c>
      <c r="F2394" s="564">
        <f t="shared" ca="1" si="227"/>
        <v>1</v>
      </c>
      <c r="G2394" s="564">
        <f t="shared" ca="1" si="225"/>
        <v>2.0839362824774446</v>
      </c>
      <c r="H2394" s="564">
        <v>0</v>
      </c>
      <c r="I2394" s="564">
        <v>0</v>
      </c>
      <c r="J2394" s="564">
        <v>0</v>
      </c>
      <c r="K2394" s="564">
        <v>0</v>
      </c>
      <c r="L2394" s="564">
        <v>0</v>
      </c>
      <c r="M2394" s="564">
        <v>0</v>
      </c>
      <c r="N2394" s="564">
        <v>0</v>
      </c>
      <c r="O2394" s="564">
        <v>0</v>
      </c>
      <c r="P2394" s="564">
        <v>0</v>
      </c>
      <c r="Q2394" s="564">
        <v>0</v>
      </c>
      <c r="R2394" s="564">
        <v>0</v>
      </c>
      <c r="S2394" s="564">
        <v>0</v>
      </c>
      <c r="T2394" s="564">
        <v>0</v>
      </c>
      <c r="U2394" s="564">
        <v>0</v>
      </c>
      <c r="V2394" s="564">
        <v>0</v>
      </c>
      <c r="W2394" s="564">
        <v>0</v>
      </c>
      <c r="X2394" s="564">
        <v>0</v>
      </c>
      <c r="Y2394" s="564">
        <v>0</v>
      </c>
      <c r="Z2394" s="564">
        <v>0</v>
      </c>
      <c r="AA2394" s="564">
        <v>0</v>
      </c>
      <c r="AB2394" s="564">
        <v>0</v>
      </c>
      <c r="AC2394" s="564">
        <v>0</v>
      </c>
      <c r="AD2394" s="564">
        <v>0</v>
      </c>
      <c r="AE2394" s="564">
        <v>0</v>
      </c>
      <c r="AF2394" s="564">
        <v>0</v>
      </c>
      <c r="AG2394" s="564">
        <v>0</v>
      </c>
      <c r="AH2394" s="564">
        <v>0</v>
      </c>
      <c r="AI2394" s="564">
        <v>0</v>
      </c>
      <c r="AJ2394" s="564">
        <v>0</v>
      </c>
      <c r="AK2394" s="564">
        <v>0</v>
      </c>
    </row>
    <row r="2395" spans="1:37">
      <c r="A2395">
        <v>2391</v>
      </c>
      <c r="B2395" s="564">
        <f t="shared" ca="1" si="228"/>
        <v>20</v>
      </c>
      <c r="C2395" s="564">
        <f t="shared" ca="1" si="223"/>
        <v>400</v>
      </c>
      <c r="D2395" s="564">
        <f t="shared" ca="1" si="226"/>
        <v>20</v>
      </c>
      <c r="E2395" s="564">
        <f t="shared" ca="1" si="224"/>
        <v>0</v>
      </c>
      <c r="F2395" s="564">
        <f t="shared" ca="1" si="227"/>
        <v>1</v>
      </c>
      <c r="G2395" s="564">
        <f t="shared" ca="1" si="225"/>
        <v>1.163761729681877</v>
      </c>
      <c r="H2395" s="564">
        <v>1</v>
      </c>
      <c r="I2395" s="564">
        <v>1</v>
      </c>
      <c r="J2395" s="564">
        <v>1</v>
      </c>
      <c r="K2395" s="564">
        <v>1</v>
      </c>
      <c r="L2395" s="564">
        <v>1</v>
      </c>
      <c r="M2395" s="564">
        <v>1</v>
      </c>
      <c r="N2395" s="564">
        <v>1</v>
      </c>
      <c r="O2395" s="564">
        <v>1</v>
      </c>
      <c r="P2395" s="564">
        <v>1</v>
      </c>
      <c r="Q2395" s="564">
        <v>1</v>
      </c>
      <c r="R2395" s="564">
        <v>1</v>
      </c>
      <c r="S2395" s="564">
        <v>1</v>
      </c>
      <c r="T2395" s="564">
        <v>1</v>
      </c>
      <c r="U2395" s="564">
        <v>1</v>
      </c>
      <c r="V2395" s="564">
        <v>1</v>
      </c>
      <c r="W2395" s="564">
        <v>1</v>
      </c>
      <c r="X2395" s="564">
        <v>1</v>
      </c>
      <c r="Y2395" s="564">
        <v>1</v>
      </c>
      <c r="Z2395" s="564">
        <v>1</v>
      </c>
      <c r="AA2395" s="564">
        <v>1</v>
      </c>
      <c r="AB2395" s="564">
        <v>1</v>
      </c>
      <c r="AC2395" s="564">
        <v>1</v>
      </c>
      <c r="AD2395" s="564">
        <v>1</v>
      </c>
      <c r="AE2395" s="564">
        <v>1</v>
      </c>
      <c r="AF2395" s="564">
        <v>1</v>
      </c>
      <c r="AG2395" s="564">
        <v>1</v>
      </c>
      <c r="AH2395" s="564">
        <v>1</v>
      </c>
      <c r="AI2395" s="564">
        <v>1</v>
      </c>
      <c r="AJ2395" s="564">
        <v>1</v>
      </c>
      <c r="AK2395" s="564">
        <v>1</v>
      </c>
    </row>
    <row r="2396" spans="1:37">
      <c r="A2396">
        <v>2392</v>
      </c>
      <c r="B2396" s="564">
        <f t="shared" ca="1" si="228"/>
        <v>9</v>
      </c>
      <c r="C2396" s="564">
        <f t="shared" ca="1" si="223"/>
        <v>81</v>
      </c>
      <c r="D2396" s="564">
        <f t="shared" ca="1" si="226"/>
        <v>9</v>
      </c>
      <c r="E2396" s="564">
        <f t="shared" ca="1" si="224"/>
        <v>4.95</v>
      </c>
      <c r="F2396" s="564">
        <f t="shared" ca="1" si="227"/>
        <v>0.47894736842105268</v>
      </c>
      <c r="G2396" s="564">
        <f t="shared" ca="1" si="225"/>
        <v>4.6485900059434382</v>
      </c>
      <c r="H2396" s="564">
        <v>0</v>
      </c>
      <c r="I2396" s="564">
        <v>0</v>
      </c>
      <c r="J2396" s="564">
        <v>1</v>
      </c>
      <c r="K2396" s="564">
        <v>0</v>
      </c>
      <c r="L2396" s="564">
        <v>1</v>
      </c>
      <c r="M2396" s="564">
        <v>1</v>
      </c>
      <c r="N2396" s="564">
        <v>0</v>
      </c>
      <c r="O2396" s="564">
        <v>1</v>
      </c>
      <c r="P2396" s="564">
        <v>1</v>
      </c>
      <c r="Q2396" s="564">
        <v>0</v>
      </c>
      <c r="R2396" s="564">
        <v>0</v>
      </c>
      <c r="S2396" s="564">
        <v>1</v>
      </c>
      <c r="T2396" s="564">
        <v>0</v>
      </c>
      <c r="U2396" s="564">
        <v>1</v>
      </c>
      <c r="V2396" s="564">
        <v>0</v>
      </c>
      <c r="W2396" s="564">
        <v>0</v>
      </c>
      <c r="X2396" s="564">
        <v>1</v>
      </c>
      <c r="Y2396" s="564">
        <v>0</v>
      </c>
      <c r="Z2396" s="564">
        <v>1</v>
      </c>
      <c r="AA2396" s="564">
        <v>0</v>
      </c>
      <c r="AB2396" s="564">
        <v>1</v>
      </c>
      <c r="AC2396" s="564">
        <v>0</v>
      </c>
      <c r="AD2396" s="564">
        <v>1</v>
      </c>
      <c r="AE2396" s="564">
        <v>1</v>
      </c>
      <c r="AF2396" s="564">
        <v>1</v>
      </c>
      <c r="AG2396" s="564">
        <v>0</v>
      </c>
      <c r="AH2396" s="564">
        <v>0</v>
      </c>
      <c r="AI2396" s="564">
        <v>1</v>
      </c>
      <c r="AJ2396" s="564">
        <v>1</v>
      </c>
      <c r="AK2396" s="564">
        <v>0</v>
      </c>
    </row>
    <row r="2397" spans="1:37">
      <c r="A2397">
        <v>2393</v>
      </c>
      <c r="B2397" s="564">
        <f t="shared" ca="1" si="228"/>
        <v>20</v>
      </c>
      <c r="C2397" s="564">
        <f t="shared" ca="1" si="223"/>
        <v>400</v>
      </c>
      <c r="D2397" s="564">
        <f t="shared" ca="1" si="226"/>
        <v>20</v>
      </c>
      <c r="E2397" s="564">
        <f t="shared" ca="1" si="224"/>
        <v>0</v>
      </c>
      <c r="F2397" s="564">
        <f t="shared" ca="1" si="227"/>
        <v>1</v>
      </c>
      <c r="G2397" s="564">
        <f t="shared" ca="1" si="225"/>
        <v>-0.53067133180365023</v>
      </c>
      <c r="H2397" s="564">
        <v>1</v>
      </c>
      <c r="I2397" s="564">
        <v>1</v>
      </c>
      <c r="J2397" s="564">
        <v>1</v>
      </c>
      <c r="K2397" s="564">
        <v>1</v>
      </c>
      <c r="L2397" s="564">
        <v>1</v>
      </c>
      <c r="M2397" s="564">
        <v>1</v>
      </c>
      <c r="N2397" s="564">
        <v>1</v>
      </c>
      <c r="O2397" s="564">
        <v>1</v>
      </c>
      <c r="P2397" s="564">
        <v>1</v>
      </c>
      <c r="Q2397" s="564">
        <v>1</v>
      </c>
      <c r="R2397" s="564">
        <v>1</v>
      </c>
      <c r="S2397" s="564">
        <v>1</v>
      </c>
      <c r="T2397" s="564">
        <v>1</v>
      </c>
      <c r="U2397" s="564">
        <v>1</v>
      </c>
      <c r="V2397" s="564">
        <v>1</v>
      </c>
      <c r="W2397" s="564">
        <v>1</v>
      </c>
      <c r="X2397" s="564">
        <v>1</v>
      </c>
      <c r="Y2397" s="564">
        <v>1</v>
      </c>
      <c r="Z2397" s="564">
        <v>1</v>
      </c>
      <c r="AA2397" s="564">
        <v>1</v>
      </c>
      <c r="AB2397" s="564">
        <v>1</v>
      </c>
      <c r="AC2397" s="564">
        <v>1</v>
      </c>
      <c r="AD2397" s="564">
        <v>1</v>
      </c>
      <c r="AE2397" s="564">
        <v>1</v>
      </c>
      <c r="AF2397" s="564">
        <v>1</v>
      </c>
      <c r="AG2397" s="564">
        <v>1</v>
      </c>
      <c r="AH2397" s="564">
        <v>1</v>
      </c>
      <c r="AI2397" s="564">
        <v>1</v>
      </c>
      <c r="AJ2397" s="564">
        <v>1</v>
      </c>
      <c r="AK2397" s="564">
        <v>1</v>
      </c>
    </row>
    <row r="2398" spans="1:37">
      <c r="A2398">
        <v>2394</v>
      </c>
      <c r="B2398" s="564">
        <f t="shared" ca="1" si="228"/>
        <v>20</v>
      </c>
      <c r="C2398" s="564">
        <f t="shared" ca="1" si="223"/>
        <v>400</v>
      </c>
      <c r="D2398" s="564">
        <f t="shared" ca="1" si="226"/>
        <v>20</v>
      </c>
      <c r="E2398" s="564">
        <f t="shared" ca="1" si="224"/>
        <v>0</v>
      </c>
      <c r="F2398" s="564">
        <f t="shared" ca="1" si="227"/>
        <v>1</v>
      </c>
      <c r="G2398" s="564">
        <f t="shared" ca="1" si="225"/>
        <v>-2.6016511321851898</v>
      </c>
      <c r="H2398" s="564">
        <v>1</v>
      </c>
      <c r="I2398" s="564">
        <v>1</v>
      </c>
      <c r="J2398" s="564">
        <v>1</v>
      </c>
      <c r="K2398" s="564">
        <v>1</v>
      </c>
      <c r="L2398" s="564">
        <v>1</v>
      </c>
      <c r="M2398" s="564">
        <v>1</v>
      </c>
      <c r="N2398" s="564">
        <v>1</v>
      </c>
      <c r="O2398" s="564">
        <v>1</v>
      </c>
      <c r="P2398" s="564">
        <v>1</v>
      </c>
      <c r="Q2398" s="564">
        <v>1</v>
      </c>
      <c r="R2398" s="564">
        <v>1</v>
      </c>
      <c r="S2398" s="564">
        <v>1</v>
      </c>
      <c r="T2398" s="564">
        <v>1</v>
      </c>
      <c r="U2398" s="564">
        <v>1</v>
      </c>
      <c r="V2398" s="564">
        <v>1</v>
      </c>
      <c r="W2398" s="564">
        <v>1</v>
      </c>
      <c r="X2398" s="564">
        <v>1</v>
      </c>
      <c r="Y2398" s="564">
        <v>1</v>
      </c>
      <c r="Z2398" s="564">
        <v>1</v>
      </c>
      <c r="AA2398" s="564">
        <v>1</v>
      </c>
      <c r="AB2398" s="564">
        <v>1</v>
      </c>
      <c r="AC2398" s="564">
        <v>1</v>
      </c>
      <c r="AD2398" s="564">
        <v>1</v>
      </c>
      <c r="AE2398" s="564">
        <v>1</v>
      </c>
      <c r="AF2398" s="564">
        <v>1</v>
      </c>
      <c r="AG2398" s="564">
        <v>1</v>
      </c>
      <c r="AH2398" s="564">
        <v>1</v>
      </c>
      <c r="AI2398" s="564">
        <v>1</v>
      </c>
      <c r="AJ2398" s="564">
        <v>1</v>
      </c>
      <c r="AK2398" s="564">
        <v>1</v>
      </c>
    </row>
    <row r="2399" spans="1:37">
      <c r="A2399">
        <v>2395</v>
      </c>
      <c r="B2399" s="564">
        <f t="shared" ca="1" si="228"/>
        <v>20</v>
      </c>
      <c r="C2399" s="564">
        <f t="shared" ca="1" si="223"/>
        <v>400</v>
      </c>
      <c r="D2399" s="564">
        <f t="shared" ca="1" si="226"/>
        <v>20</v>
      </c>
      <c r="E2399" s="564">
        <f t="shared" ca="1" si="224"/>
        <v>0</v>
      </c>
      <c r="F2399" s="564">
        <f t="shared" ca="1" si="227"/>
        <v>1</v>
      </c>
      <c r="G2399" s="564">
        <f t="shared" ca="1" si="225"/>
        <v>5.3638304308028495</v>
      </c>
      <c r="H2399" s="564">
        <v>1</v>
      </c>
      <c r="I2399" s="564">
        <v>1</v>
      </c>
      <c r="J2399" s="564">
        <v>1</v>
      </c>
      <c r="K2399" s="564">
        <v>1</v>
      </c>
      <c r="L2399" s="564">
        <v>1</v>
      </c>
      <c r="M2399" s="564">
        <v>1</v>
      </c>
      <c r="N2399" s="564">
        <v>1</v>
      </c>
      <c r="O2399" s="564">
        <v>1</v>
      </c>
      <c r="P2399" s="564">
        <v>1</v>
      </c>
      <c r="Q2399" s="564">
        <v>1</v>
      </c>
      <c r="R2399" s="564">
        <v>1</v>
      </c>
      <c r="S2399" s="564">
        <v>1</v>
      </c>
      <c r="T2399" s="564">
        <v>1</v>
      </c>
      <c r="U2399" s="564">
        <v>1</v>
      </c>
      <c r="V2399" s="564">
        <v>1</v>
      </c>
      <c r="W2399" s="564">
        <v>1</v>
      </c>
      <c r="X2399" s="564">
        <v>1</v>
      </c>
      <c r="Y2399" s="564">
        <v>1</v>
      </c>
      <c r="Z2399" s="564">
        <v>1</v>
      </c>
      <c r="AA2399" s="564">
        <v>1</v>
      </c>
      <c r="AB2399" s="564">
        <v>1</v>
      </c>
      <c r="AC2399" s="564">
        <v>1</v>
      </c>
      <c r="AD2399" s="564">
        <v>1</v>
      </c>
      <c r="AE2399" s="564">
        <v>1</v>
      </c>
      <c r="AF2399" s="564">
        <v>1</v>
      </c>
      <c r="AG2399" s="564">
        <v>1</v>
      </c>
      <c r="AH2399" s="564">
        <v>1</v>
      </c>
      <c r="AI2399" s="564">
        <v>1</v>
      </c>
      <c r="AJ2399" s="564">
        <v>1</v>
      </c>
      <c r="AK2399" s="564">
        <v>1</v>
      </c>
    </row>
    <row r="2400" spans="1:37">
      <c r="A2400">
        <v>2396</v>
      </c>
      <c r="B2400" s="564">
        <f t="shared" ca="1" si="228"/>
        <v>0</v>
      </c>
      <c r="C2400" s="564">
        <f t="shared" ca="1" si="223"/>
        <v>0</v>
      </c>
      <c r="D2400" s="564">
        <f t="shared" ca="1" si="226"/>
        <v>0</v>
      </c>
      <c r="E2400" s="564">
        <f t="shared" ca="1" si="224"/>
        <v>0</v>
      </c>
      <c r="F2400" s="564">
        <f t="shared" ca="1" si="227"/>
        <v>1</v>
      </c>
      <c r="G2400" s="564">
        <f t="shared" ca="1" si="225"/>
        <v>2.6300199868470799</v>
      </c>
      <c r="H2400" s="564">
        <v>0</v>
      </c>
      <c r="I2400" s="564">
        <v>0</v>
      </c>
      <c r="J2400" s="564">
        <v>0</v>
      </c>
      <c r="K2400" s="564">
        <v>0</v>
      </c>
      <c r="L2400" s="564">
        <v>0</v>
      </c>
      <c r="M2400" s="564">
        <v>0</v>
      </c>
      <c r="N2400" s="564">
        <v>0</v>
      </c>
      <c r="O2400" s="564">
        <v>0</v>
      </c>
      <c r="P2400" s="564">
        <v>0</v>
      </c>
      <c r="Q2400" s="564">
        <v>0</v>
      </c>
      <c r="R2400" s="564">
        <v>0</v>
      </c>
      <c r="S2400" s="564">
        <v>0</v>
      </c>
      <c r="T2400" s="564">
        <v>0</v>
      </c>
      <c r="U2400" s="564">
        <v>0</v>
      </c>
      <c r="V2400" s="564">
        <v>0</v>
      </c>
      <c r="W2400" s="564">
        <v>0</v>
      </c>
      <c r="X2400" s="564">
        <v>0</v>
      </c>
      <c r="Y2400" s="564">
        <v>0</v>
      </c>
      <c r="Z2400" s="564">
        <v>0</v>
      </c>
      <c r="AA2400" s="564">
        <v>0</v>
      </c>
      <c r="AB2400" s="564">
        <v>0</v>
      </c>
      <c r="AC2400" s="564">
        <v>0</v>
      </c>
      <c r="AD2400" s="564">
        <v>0</v>
      </c>
      <c r="AE2400" s="564">
        <v>0</v>
      </c>
      <c r="AF2400" s="564">
        <v>0</v>
      </c>
      <c r="AG2400" s="564">
        <v>0</v>
      </c>
      <c r="AH2400" s="564">
        <v>0</v>
      </c>
      <c r="AI2400" s="564">
        <v>0</v>
      </c>
      <c r="AJ2400" s="564">
        <v>0</v>
      </c>
      <c r="AK2400" s="564">
        <v>0</v>
      </c>
    </row>
    <row r="2401" spans="1:37">
      <c r="A2401">
        <v>2397</v>
      </c>
      <c r="B2401" s="564">
        <f t="shared" ca="1" si="228"/>
        <v>20</v>
      </c>
      <c r="C2401" s="564">
        <f t="shared" ca="1" si="223"/>
        <v>400</v>
      </c>
      <c r="D2401" s="564">
        <f t="shared" ca="1" si="226"/>
        <v>20</v>
      </c>
      <c r="E2401" s="564">
        <f t="shared" ca="1" si="224"/>
        <v>0</v>
      </c>
      <c r="F2401" s="564">
        <f t="shared" ca="1" si="227"/>
        <v>1</v>
      </c>
      <c r="G2401" s="564">
        <f t="shared" ca="1" si="225"/>
        <v>3.2341061402119005</v>
      </c>
      <c r="H2401" s="564">
        <v>1</v>
      </c>
      <c r="I2401" s="564">
        <v>1</v>
      </c>
      <c r="J2401" s="564">
        <v>1</v>
      </c>
      <c r="K2401" s="564">
        <v>1</v>
      </c>
      <c r="L2401" s="564">
        <v>1</v>
      </c>
      <c r="M2401" s="564">
        <v>1</v>
      </c>
      <c r="N2401" s="564">
        <v>1</v>
      </c>
      <c r="O2401" s="564">
        <v>1</v>
      </c>
      <c r="P2401" s="564">
        <v>1</v>
      </c>
      <c r="Q2401" s="564">
        <v>1</v>
      </c>
      <c r="R2401" s="564">
        <v>1</v>
      </c>
      <c r="S2401" s="564">
        <v>1</v>
      </c>
      <c r="T2401" s="564">
        <v>1</v>
      </c>
      <c r="U2401" s="564">
        <v>1</v>
      </c>
      <c r="V2401" s="564">
        <v>1</v>
      </c>
      <c r="W2401" s="564">
        <v>1</v>
      </c>
      <c r="X2401" s="564">
        <v>1</v>
      </c>
      <c r="Y2401" s="564">
        <v>1</v>
      </c>
      <c r="Z2401" s="564">
        <v>1</v>
      </c>
      <c r="AA2401" s="564">
        <v>1</v>
      </c>
      <c r="AB2401" s="564">
        <v>1</v>
      </c>
      <c r="AC2401" s="564">
        <v>1</v>
      </c>
      <c r="AD2401" s="564">
        <v>1</v>
      </c>
      <c r="AE2401" s="564">
        <v>1</v>
      </c>
      <c r="AF2401" s="564">
        <v>1</v>
      </c>
      <c r="AG2401" s="564">
        <v>1</v>
      </c>
      <c r="AH2401" s="564">
        <v>1</v>
      </c>
      <c r="AI2401" s="564">
        <v>1</v>
      </c>
      <c r="AJ2401" s="564">
        <v>1</v>
      </c>
      <c r="AK2401" s="564">
        <v>1</v>
      </c>
    </row>
    <row r="2402" spans="1:37">
      <c r="A2402">
        <v>2398</v>
      </c>
      <c r="B2402" s="564">
        <f t="shared" ca="1" si="228"/>
        <v>20</v>
      </c>
      <c r="C2402" s="564">
        <f t="shared" ca="1" si="223"/>
        <v>400</v>
      </c>
      <c r="D2402" s="564">
        <f t="shared" ca="1" si="226"/>
        <v>20</v>
      </c>
      <c r="E2402" s="564">
        <f t="shared" ca="1" si="224"/>
        <v>0</v>
      </c>
      <c r="F2402" s="564">
        <f t="shared" ca="1" si="227"/>
        <v>1</v>
      </c>
      <c r="G2402" s="564">
        <f t="shared" ca="1" si="225"/>
        <v>-3.0879724751359228</v>
      </c>
      <c r="H2402" s="564">
        <v>1</v>
      </c>
      <c r="I2402" s="564">
        <v>1</v>
      </c>
      <c r="J2402" s="564">
        <v>1</v>
      </c>
      <c r="K2402" s="564">
        <v>1</v>
      </c>
      <c r="L2402" s="564">
        <v>1</v>
      </c>
      <c r="M2402" s="564">
        <v>1</v>
      </c>
      <c r="N2402" s="564">
        <v>1</v>
      </c>
      <c r="O2402" s="564">
        <v>1</v>
      </c>
      <c r="P2402" s="564">
        <v>1</v>
      </c>
      <c r="Q2402" s="564">
        <v>1</v>
      </c>
      <c r="R2402" s="564">
        <v>1</v>
      </c>
      <c r="S2402" s="564">
        <v>1</v>
      </c>
      <c r="T2402" s="564">
        <v>1</v>
      </c>
      <c r="U2402" s="564">
        <v>1</v>
      </c>
      <c r="V2402" s="564">
        <v>1</v>
      </c>
      <c r="W2402" s="564">
        <v>1</v>
      </c>
      <c r="X2402" s="564">
        <v>1</v>
      </c>
      <c r="Y2402" s="564">
        <v>1</v>
      </c>
      <c r="Z2402" s="564">
        <v>1</v>
      </c>
      <c r="AA2402" s="564">
        <v>1</v>
      </c>
      <c r="AB2402" s="564">
        <v>1</v>
      </c>
      <c r="AC2402" s="564">
        <v>1</v>
      </c>
      <c r="AD2402" s="564">
        <v>1</v>
      </c>
      <c r="AE2402" s="564">
        <v>1</v>
      </c>
      <c r="AF2402" s="564">
        <v>1</v>
      </c>
      <c r="AG2402" s="564">
        <v>1</v>
      </c>
      <c r="AH2402" s="564">
        <v>1</v>
      </c>
      <c r="AI2402" s="564">
        <v>1</v>
      </c>
      <c r="AJ2402" s="564">
        <v>1</v>
      </c>
      <c r="AK2402" s="564">
        <v>1</v>
      </c>
    </row>
    <row r="2403" spans="1:37">
      <c r="A2403">
        <v>2399</v>
      </c>
      <c r="B2403" s="564">
        <f t="shared" ca="1" si="228"/>
        <v>14</v>
      </c>
      <c r="C2403" s="564">
        <f t="shared" ca="1" si="223"/>
        <v>196</v>
      </c>
      <c r="D2403" s="564">
        <f t="shared" ca="1" si="226"/>
        <v>14</v>
      </c>
      <c r="E2403" s="564">
        <f t="shared" ca="1" si="224"/>
        <v>4.1999999999999993</v>
      </c>
      <c r="F2403" s="564">
        <f t="shared" ca="1" si="227"/>
        <v>0.55789473684210522</v>
      </c>
      <c r="G2403" s="564">
        <f t="shared" ca="1" si="225"/>
        <v>4.832631019323248</v>
      </c>
      <c r="H2403" s="564">
        <v>0</v>
      </c>
      <c r="I2403" s="564">
        <v>0</v>
      </c>
      <c r="J2403" s="564">
        <v>1</v>
      </c>
      <c r="K2403" s="564">
        <v>1</v>
      </c>
      <c r="L2403" s="564">
        <v>1</v>
      </c>
      <c r="M2403" s="564">
        <v>1</v>
      </c>
      <c r="N2403" s="564">
        <v>0</v>
      </c>
      <c r="O2403" s="564">
        <v>0</v>
      </c>
      <c r="P2403" s="564">
        <v>1</v>
      </c>
      <c r="Q2403" s="564">
        <v>1</v>
      </c>
      <c r="R2403" s="564">
        <v>1</v>
      </c>
      <c r="S2403" s="564">
        <v>0</v>
      </c>
      <c r="T2403" s="564">
        <v>1</v>
      </c>
      <c r="U2403" s="564">
        <v>1</v>
      </c>
      <c r="V2403" s="564">
        <v>1</v>
      </c>
      <c r="W2403" s="564">
        <v>1</v>
      </c>
      <c r="X2403" s="564">
        <v>1</v>
      </c>
      <c r="Y2403" s="564">
        <v>1</v>
      </c>
      <c r="Z2403" s="564">
        <v>0</v>
      </c>
      <c r="AA2403" s="564">
        <v>1</v>
      </c>
      <c r="AB2403" s="564">
        <v>0</v>
      </c>
      <c r="AC2403" s="564">
        <v>1</v>
      </c>
      <c r="AD2403" s="564">
        <v>1</v>
      </c>
      <c r="AE2403" s="564">
        <v>1</v>
      </c>
      <c r="AF2403" s="564">
        <v>1</v>
      </c>
      <c r="AG2403" s="564">
        <v>1</v>
      </c>
      <c r="AH2403" s="564">
        <v>0</v>
      </c>
      <c r="AI2403" s="564">
        <v>1</v>
      </c>
      <c r="AJ2403" s="564">
        <v>1</v>
      </c>
      <c r="AK2403" s="564">
        <v>1</v>
      </c>
    </row>
    <row r="2404" spans="1:37">
      <c r="A2404">
        <v>2400</v>
      </c>
      <c r="B2404" s="564">
        <f t="shared" ca="1" si="228"/>
        <v>20</v>
      </c>
      <c r="C2404" s="564">
        <f t="shared" ca="1" si="223"/>
        <v>400</v>
      </c>
      <c r="D2404" s="564">
        <f t="shared" ca="1" si="226"/>
        <v>20</v>
      </c>
      <c r="E2404" s="564">
        <f t="shared" ca="1" si="224"/>
        <v>0</v>
      </c>
      <c r="F2404" s="564">
        <f t="shared" ca="1" si="227"/>
        <v>1</v>
      </c>
      <c r="G2404" s="564">
        <f t="shared" ca="1" si="225"/>
        <v>9.3011276272003922</v>
      </c>
      <c r="H2404" s="564">
        <v>1</v>
      </c>
      <c r="I2404" s="564">
        <v>1</v>
      </c>
      <c r="J2404" s="564">
        <v>1</v>
      </c>
      <c r="K2404" s="564">
        <v>1</v>
      </c>
      <c r="L2404" s="564">
        <v>1</v>
      </c>
      <c r="M2404" s="564">
        <v>1</v>
      </c>
      <c r="N2404" s="564">
        <v>1</v>
      </c>
      <c r="O2404" s="564">
        <v>1</v>
      </c>
      <c r="P2404" s="564">
        <v>1</v>
      </c>
      <c r="Q2404" s="564">
        <v>1</v>
      </c>
      <c r="R2404" s="564">
        <v>1</v>
      </c>
      <c r="S2404" s="564">
        <v>1</v>
      </c>
      <c r="T2404" s="564">
        <v>1</v>
      </c>
      <c r="U2404" s="564">
        <v>1</v>
      </c>
      <c r="V2404" s="564">
        <v>1</v>
      </c>
      <c r="W2404" s="564">
        <v>1</v>
      </c>
      <c r="X2404" s="564">
        <v>1</v>
      </c>
      <c r="Y2404" s="564">
        <v>1</v>
      </c>
      <c r="Z2404" s="564">
        <v>1</v>
      </c>
      <c r="AA2404" s="564">
        <v>1</v>
      </c>
      <c r="AB2404" s="564">
        <v>1</v>
      </c>
      <c r="AC2404" s="564">
        <v>1</v>
      </c>
      <c r="AD2404" s="564">
        <v>1</v>
      </c>
      <c r="AE2404" s="564">
        <v>1</v>
      </c>
      <c r="AF2404" s="564">
        <v>1</v>
      </c>
      <c r="AG2404" s="564">
        <v>1</v>
      </c>
      <c r="AH2404" s="564">
        <v>1</v>
      </c>
      <c r="AI2404" s="564">
        <v>1</v>
      </c>
      <c r="AJ2404" s="564">
        <v>1</v>
      </c>
      <c r="AK2404" s="564">
        <v>1</v>
      </c>
    </row>
    <row r="2405" spans="1:37">
      <c r="A2405">
        <v>2401</v>
      </c>
      <c r="B2405" s="564">
        <f t="shared" ca="1" si="228"/>
        <v>20</v>
      </c>
      <c r="C2405" s="564">
        <f t="shared" ca="1" si="223"/>
        <v>400</v>
      </c>
      <c r="D2405" s="564">
        <f t="shared" ca="1" si="226"/>
        <v>20</v>
      </c>
      <c r="E2405" s="564">
        <f t="shared" ca="1" si="224"/>
        <v>0</v>
      </c>
      <c r="F2405" s="564">
        <f t="shared" ca="1" si="227"/>
        <v>1</v>
      </c>
      <c r="G2405" s="564">
        <f t="shared" ca="1" si="225"/>
        <v>9.8155215130572078</v>
      </c>
      <c r="H2405" s="564">
        <v>1</v>
      </c>
      <c r="I2405" s="564">
        <v>1</v>
      </c>
      <c r="J2405" s="564">
        <v>1</v>
      </c>
      <c r="K2405" s="564">
        <v>1</v>
      </c>
      <c r="L2405" s="564">
        <v>1</v>
      </c>
      <c r="M2405" s="564">
        <v>1</v>
      </c>
      <c r="N2405" s="564">
        <v>1</v>
      </c>
      <c r="O2405" s="564">
        <v>1</v>
      </c>
      <c r="P2405" s="564">
        <v>1</v>
      </c>
      <c r="Q2405" s="564">
        <v>1</v>
      </c>
      <c r="R2405" s="564">
        <v>1</v>
      </c>
      <c r="S2405" s="564">
        <v>1</v>
      </c>
      <c r="T2405" s="564">
        <v>1</v>
      </c>
      <c r="U2405" s="564">
        <v>1</v>
      </c>
      <c r="V2405" s="564">
        <v>1</v>
      </c>
      <c r="W2405" s="564">
        <v>1</v>
      </c>
      <c r="X2405" s="564">
        <v>1</v>
      </c>
      <c r="Y2405" s="564">
        <v>1</v>
      </c>
      <c r="Z2405" s="564">
        <v>1</v>
      </c>
      <c r="AA2405" s="564">
        <v>1</v>
      </c>
      <c r="AB2405" s="564">
        <v>1</v>
      </c>
      <c r="AC2405" s="564">
        <v>1</v>
      </c>
      <c r="AD2405" s="564">
        <v>1</v>
      </c>
      <c r="AE2405" s="564">
        <v>1</v>
      </c>
      <c r="AF2405" s="564">
        <v>1</v>
      </c>
      <c r="AG2405" s="564">
        <v>1</v>
      </c>
      <c r="AH2405" s="564">
        <v>1</v>
      </c>
      <c r="AI2405" s="564">
        <v>1</v>
      </c>
      <c r="AJ2405" s="564">
        <v>1</v>
      </c>
      <c r="AK2405" s="564">
        <v>1</v>
      </c>
    </row>
    <row r="2406" spans="1:37">
      <c r="A2406">
        <v>2402</v>
      </c>
      <c r="B2406" s="564">
        <f t="shared" ca="1" si="228"/>
        <v>20</v>
      </c>
      <c r="C2406" s="564">
        <f t="shared" ca="1" si="223"/>
        <v>400</v>
      </c>
      <c r="D2406" s="564">
        <f t="shared" ca="1" si="226"/>
        <v>20</v>
      </c>
      <c r="E2406" s="564">
        <f t="shared" ca="1" si="224"/>
        <v>0</v>
      </c>
      <c r="F2406" s="564">
        <f t="shared" ca="1" si="227"/>
        <v>1</v>
      </c>
      <c r="G2406" s="564">
        <f t="shared" ca="1" si="225"/>
        <v>1.8705965922681966</v>
      </c>
      <c r="H2406" s="564">
        <v>1</v>
      </c>
      <c r="I2406" s="564">
        <v>1</v>
      </c>
      <c r="J2406" s="564">
        <v>1</v>
      </c>
      <c r="K2406" s="564">
        <v>1</v>
      </c>
      <c r="L2406" s="564">
        <v>1</v>
      </c>
      <c r="M2406" s="564">
        <v>1</v>
      </c>
      <c r="N2406" s="564">
        <v>1</v>
      </c>
      <c r="O2406" s="564">
        <v>1</v>
      </c>
      <c r="P2406" s="564">
        <v>1</v>
      </c>
      <c r="Q2406" s="564">
        <v>1</v>
      </c>
      <c r="R2406" s="564">
        <v>1</v>
      </c>
      <c r="S2406" s="564">
        <v>1</v>
      </c>
      <c r="T2406" s="564">
        <v>1</v>
      </c>
      <c r="U2406" s="564">
        <v>1</v>
      </c>
      <c r="V2406" s="564">
        <v>1</v>
      </c>
      <c r="W2406" s="564">
        <v>1</v>
      </c>
      <c r="X2406" s="564">
        <v>1</v>
      </c>
      <c r="Y2406" s="564">
        <v>1</v>
      </c>
      <c r="Z2406" s="564">
        <v>1</v>
      </c>
      <c r="AA2406" s="564">
        <v>1</v>
      </c>
      <c r="AB2406" s="564">
        <v>1</v>
      </c>
      <c r="AC2406" s="564">
        <v>1</v>
      </c>
      <c r="AD2406" s="564">
        <v>1</v>
      </c>
      <c r="AE2406" s="564">
        <v>1</v>
      </c>
      <c r="AF2406" s="564">
        <v>1</v>
      </c>
      <c r="AG2406" s="564">
        <v>1</v>
      </c>
      <c r="AH2406" s="564">
        <v>1</v>
      </c>
      <c r="AI2406" s="564">
        <v>1</v>
      </c>
      <c r="AJ2406" s="564">
        <v>1</v>
      </c>
      <c r="AK2406" s="564">
        <v>1</v>
      </c>
    </row>
    <row r="2407" spans="1:37">
      <c r="A2407">
        <v>2403</v>
      </c>
      <c r="B2407" s="564">
        <f t="shared" ca="1" si="228"/>
        <v>20</v>
      </c>
      <c r="C2407" s="564">
        <f t="shared" ca="1" si="223"/>
        <v>400</v>
      </c>
      <c r="D2407" s="564">
        <f t="shared" ca="1" si="226"/>
        <v>20</v>
      </c>
      <c r="E2407" s="564">
        <f t="shared" ca="1" si="224"/>
        <v>0</v>
      </c>
      <c r="F2407" s="564">
        <f t="shared" ca="1" si="227"/>
        <v>1</v>
      </c>
      <c r="G2407" s="564">
        <f t="shared" ca="1" si="225"/>
        <v>-4.2039430993782112</v>
      </c>
      <c r="H2407" s="564">
        <v>1</v>
      </c>
      <c r="I2407" s="564">
        <v>1</v>
      </c>
      <c r="J2407" s="564">
        <v>1</v>
      </c>
      <c r="K2407" s="564">
        <v>1</v>
      </c>
      <c r="L2407" s="564">
        <v>1</v>
      </c>
      <c r="M2407" s="564">
        <v>1</v>
      </c>
      <c r="N2407" s="564">
        <v>1</v>
      </c>
      <c r="O2407" s="564">
        <v>1</v>
      </c>
      <c r="P2407" s="564">
        <v>1</v>
      </c>
      <c r="Q2407" s="564">
        <v>1</v>
      </c>
      <c r="R2407" s="564">
        <v>1</v>
      </c>
      <c r="S2407" s="564">
        <v>1</v>
      </c>
      <c r="T2407" s="564">
        <v>1</v>
      </c>
      <c r="U2407" s="564">
        <v>1</v>
      </c>
      <c r="V2407" s="564">
        <v>1</v>
      </c>
      <c r="W2407" s="564">
        <v>1</v>
      </c>
      <c r="X2407" s="564">
        <v>1</v>
      </c>
      <c r="Y2407" s="564">
        <v>1</v>
      </c>
      <c r="Z2407" s="564">
        <v>1</v>
      </c>
      <c r="AA2407" s="564">
        <v>1</v>
      </c>
      <c r="AB2407" s="564">
        <v>1</v>
      </c>
      <c r="AC2407" s="564">
        <v>1</v>
      </c>
      <c r="AD2407" s="564">
        <v>1</v>
      </c>
      <c r="AE2407" s="564">
        <v>1</v>
      </c>
      <c r="AF2407" s="564">
        <v>1</v>
      </c>
      <c r="AG2407" s="564">
        <v>1</v>
      </c>
      <c r="AH2407" s="564">
        <v>1</v>
      </c>
      <c r="AI2407" s="564">
        <v>1</v>
      </c>
      <c r="AJ2407" s="564">
        <v>1</v>
      </c>
      <c r="AK2407" s="564">
        <v>1</v>
      </c>
    </row>
    <row r="2408" spans="1:37">
      <c r="A2408">
        <v>2404</v>
      </c>
      <c r="B2408" s="564">
        <f t="shared" ca="1" si="228"/>
        <v>20</v>
      </c>
      <c r="C2408" s="564">
        <f t="shared" ca="1" si="223"/>
        <v>400</v>
      </c>
      <c r="D2408" s="564">
        <f t="shared" ca="1" si="226"/>
        <v>20</v>
      </c>
      <c r="E2408" s="564">
        <f t="shared" ca="1" si="224"/>
        <v>0</v>
      </c>
      <c r="F2408" s="564">
        <f t="shared" ca="1" si="227"/>
        <v>1</v>
      </c>
      <c r="G2408" s="564">
        <f t="shared" ca="1" si="225"/>
        <v>-1.3482426107980832</v>
      </c>
      <c r="H2408" s="564">
        <v>1</v>
      </c>
      <c r="I2408" s="564">
        <v>1</v>
      </c>
      <c r="J2408" s="564">
        <v>1</v>
      </c>
      <c r="K2408" s="564">
        <v>1</v>
      </c>
      <c r="L2408" s="564">
        <v>1</v>
      </c>
      <c r="M2408" s="564">
        <v>1</v>
      </c>
      <c r="N2408" s="564">
        <v>1</v>
      </c>
      <c r="O2408" s="564">
        <v>1</v>
      </c>
      <c r="P2408" s="564">
        <v>1</v>
      </c>
      <c r="Q2408" s="564">
        <v>1</v>
      </c>
      <c r="R2408" s="564">
        <v>1</v>
      </c>
      <c r="S2408" s="564">
        <v>1</v>
      </c>
      <c r="T2408" s="564">
        <v>1</v>
      </c>
      <c r="U2408" s="564">
        <v>1</v>
      </c>
      <c r="V2408" s="564">
        <v>1</v>
      </c>
      <c r="W2408" s="564">
        <v>1</v>
      </c>
      <c r="X2408" s="564">
        <v>1</v>
      </c>
      <c r="Y2408" s="564">
        <v>1</v>
      </c>
      <c r="Z2408" s="564">
        <v>1</v>
      </c>
      <c r="AA2408" s="564">
        <v>1</v>
      </c>
      <c r="AB2408" s="564">
        <v>1</v>
      </c>
      <c r="AC2408" s="564">
        <v>1</v>
      </c>
      <c r="AD2408" s="564">
        <v>1</v>
      </c>
      <c r="AE2408" s="564">
        <v>1</v>
      </c>
      <c r="AF2408" s="564">
        <v>1</v>
      </c>
      <c r="AG2408" s="564">
        <v>1</v>
      </c>
      <c r="AH2408" s="564">
        <v>1</v>
      </c>
      <c r="AI2408" s="564">
        <v>1</v>
      </c>
      <c r="AJ2408" s="564">
        <v>1</v>
      </c>
      <c r="AK2408" s="564">
        <v>1</v>
      </c>
    </row>
    <row r="2409" spans="1:37">
      <c r="A2409">
        <v>2405</v>
      </c>
      <c r="B2409" s="564">
        <f t="shared" ca="1" si="228"/>
        <v>20</v>
      </c>
      <c r="C2409" s="564">
        <f t="shared" ca="1" si="223"/>
        <v>400</v>
      </c>
      <c r="D2409" s="564">
        <f t="shared" ca="1" si="226"/>
        <v>20</v>
      </c>
      <c r="E2409" s="564">
        <f t="shared" ca="1" si="224"/>
        <v>0</v>
      </c>
      <c r="F2409" s="564">
        <f t="shared" ca="1" si="227"/>
        <v>1</v>
      </c>
      <c r="G2409" s="564">
        <f t="shared" ca="1" si="225"/>
        <v>3.9229220863125627</v>
      </c>
      <c r="H2409" s="564">
        <v>1</v>
      </c>
      <c r="I2409" s="564">
        <v>1</v>
      </c>
      <c r="J2409" s="564">
        <v>1</v>
      </c>
      <c r="K2409" s="564">
        <v>1</v>
      </c>
      <c r="L2409" s="564">
        <v>1</v>
      </c>
      <c r="M2409" s="564">
        <v>1</v>
      </c>
      <c r="N2409" s="564">
        <v>1</v>
      </c>
      <c r="O2409" s="564">
        <v>1</v>
      </c>
      <c r="P2409" s="564">
        <v>1</v>
      </c>
      <c r="Q2409" s="564">
        <v>1</v>
      </c>
      <c r="R2409" s="564">
        <v>1</v>
      </c>
      <c r="S2409" s="564">
        <v>1</v>
      </c>
      <c r="T2409" s="564">
        <v>1</v>
      </c>
      <c r="U2409" s="564">
        <v>1</v>
      </c>
      <c r="V2409" s="564">
        <v>1</v>
      </c>
      <c r="W2409" s="564">
        <v>1</v>
      </c>
      <c r="X2409" s="564">
        <v>1</v>
      </c>
      <c r="Y2409" s="564">
        <v>1</v>
      </c>
      <c r="Z2409" s="564">
        <v>1</v>
      </c>
      <c r="AA2409" s="564">
        <v>1</v>
      </c>
      <c r="AB2409" s="564">
        <v>1</v>
      </c>
      <c r="AC2409" s="564">
        <v>1</v>
      </c>
      <c r="AD2409" s="564">
        <v>1</v>
      </c>
      <c r="AE2409" s="564">
        <v>1</v>
      </c>
      <c r="AF2409" s="564">
        <v>1</v>
      </c>
      <c r="AG2409" s="564">
        <v>1</v>
      </c>
      <c r="AH2409" s="564">
        <v>1</v>
      </c>
      <c r="AI2409" s="564">
        <v>1</v>
      </c>
      <c r="AJ2409" s="564">
        <v>1</v>
      </c>
      <c r="AK2409" s="564">
        <v>1</v>
      </c>
    </row>
    <row r="2410" spans="1:37">
      <c r="A2410">
        <v>2406</v>
      </c>
      <c r="B2410" s="564">
        <f t="shared" ca="1" si="228"/>
        <v>0</v>
      </c>
      <c r="C2410" s="564">
        <f t="shared" ca="1" si="223"/>
        <v>0</v>
      </c>
      <c r="D2410" s="564">
        <f t="shared" ca="1" si="226"/>
        <v>0</v>
      </c>
      <c r="E2410" s="564">
        <f t="shared" ca="1" si="224"/>
        <v>0</v>
      </c>
      <c r="F2410" s="564">
        <f t="shared" ca="1" si="227"/>
        <v>1</v>
      </c>
      <c r="G2410" s="564">
        <f t="shared" ca="1" si="225"/>
        <v>8.0669424967273518</v>
      </c>
      <c r="H2410" s="564">
        <v>0</v>
      </c>
      <c r="I2410" s="564">
        <v>0</v>
      </c>
      <c r="J2410" s="564">
        <v>0</v>
      </c>
      <c r="K2410" s="564">
        <v>0</v>
      </c>
      <c r="L2410" s="564">
        <v>0</v>
      </c>
      <c r="M2410" s="564">
        <v>0</v>
      </c>
      <c r="N2410" s="564">
        <v>0</v>
      </c>
      <c r="O2410" s="564">
        <v>0</v>
      </c>
      <c r="P2410" s="564">
        <v>0</v>
      </c>
      <c r="Q2410" s="564">
        <v>0</v>
      </c>
      <c r="R2410" s="564">
        <v>0</v>
      </c>
      <c r="S2410" s="564">
        <v>0</v>
      </c>
      <c r="T2410" s="564">
        <v>0</v>
      </c>
      <c r="U2410" s="564">
        <v>0</v>
      </c>
      <c r="V2410" s="564">
        <v>0</v>
      </c>
      <c r="W2410" s="564">
        <v>0</v>
      </c>
      <c r="X2410" s="564">
        <v>0</v>
      </c>
      <c r="Y2410" s="564">
        <v>0</v>
      </c>
      <c r="Z2410" s="564">
        <v>0</v>
      </c>
      <c r="AA2410" s="564">
        <v>0</v>
      </c>
      <c r="AB2410" s="564">
        <v>0</v>
      </c>
      <c r="AC2410" s="564">
        <v>0</v>
      </c>
      <c r="AD2410" s="564">
        <v>0</v>
      </c>
      <c r="AE2410" s="564">
        <v>0</v>
      </c>
      <c r="AF2410" s="564">
        <v>0</v>
      </c>
      <c r="AG2410" s="564">
        <v>0</v>
      </c>
      <c r="AH2410" s="564">
        <v>0</v>
      </c>
      <c r="AI2410" s="564">
        <v>0</v>
      </c>
      <c r="AJ2410" s="564">
        <v>0</v>
      </c>
      <c r="AK2410" s="564">
        <v>0</v>
      </c>
    </row>
    <row r="2411" spans="1:37">
      <c r="A2411">
        <v>2407</v>
      </c>
      <c r="B2411" s="564">
        <f t="shared" ca="1" si="228"/>
        <v>20</v>
      </c>
      <c r="C2411" s="564">
        <f t="shared" ca="1" si="223"/>
        <v>400</v>
      </c>
      <c r="D2411" s="564">
        <f t="shared" ca="1" si="226"/>
        <v>20</v>
      </c>
      <c r="E2411" s="564">
        <f t="shared" ca="1" si="224"/>
        <v>0</v>
      </c>
      <c r="F2411" s="564">
        <f t="shared" ca="1" si="227"/>
        <v>1</v>
      </c>
      <c r="G2411" s="564">
        <f t="shared" ca="1" si="225"/>
        <v>6.4977650490636734</v>
      </c>
      <c r="H2411" s="564">
        <v>1</v>
      </c>
      <c r="I2411" s="564">
        <v>1</v>
      </c>
      <c r="J2411" s="564">
        <v>1</v>
      </c>
      <c r="K2411" s="564">
        <v>1</v>
      </c>
      <c r="L2411" s="564">
        <v>1</v>
      </c>
      <c r="M2411" s="564">
        <v>1</v>
      </c>
      <c r="N2411" s="564">
        <v>1</v>
      </c>
      <c r="O2411" s="564">
        <v>1</v>
      </c>
      <c r="P2411" s="564">
        <v>1</v>
      </c>
      <c r="Q2411" s="564">
        <v>1</v>
      </c>
      <c r="R2411" s="564">
        <v>1</v>
      </c>
      <c r="S2411" s="564">
        <v>1</v>
      </c>
      <c r="T2411" s="564">
        <v>1</v>
      </c>
      <c r="U2411" s="564">
        <v>1</v>
      </c>
      <c r="V2411" s="564">
        <v>1</v>
      </c>
      <c r="W2411" s="564">
        <v>1</v>
      </c>
      <c r="X2411" s="564">
        <v>1</v>
      </c>
      <c r="Y2411" s="564">
        <v>1</v>
      </c>
      <c r="Z2411" s="564">
        <v>1</v>
      </c>
      <c r="AA2411" s="564">
        <v>1</v>
      </c>
      <c r="AB2411" s="564">
        <v>1</v>
      </c>
      <c r="AC2411" s="564">
        <v>1</v>
      </c>
      <c r="AD2411" s="564">
        <v>1</v>
      </c>
      <c r="AE2411" s="564">
        <v>1</v>
      </c>
      <c r="AF2411" s="564">
        <v>1</v>
      </c>
      <c r="AG2411" s="564">
        <v>1</v>
      </c>
      <c r="AH2411" s="564">
        <v>1</v>
      </c>
      <c r="AI2411" s="564">
        <v>1</v>
      </c>
      <c r="AJ2411" s="564">
        <v>1</v>
      </c>
      <c r="AK2411" s="564">
        <v>1</v>
      </c>
    </row>
    <row r="2412" spans="1:37">
      <c r="A2412">
        <v>2408</v>
      </c>
      <c r="B2412" s="564">
        <f t="shared" ca="1" si="228"/>
        <v>20</v>
      </c>
      <c r="C2412" s="564">
        <f t="shared" ca="1" si="223"/>
        <v>400</v>
      </c>
      <c r="D2412" s="564">
        <f t="shared" ca="1" si="226"/>
        <v>20</v>
      </c>
      <c r="E2412" s="564">
        <f t="shared" ca="1" si="224"/>
        <v>0</v>
      </c>
      <c r="F2412" s="564">
        <f t="shared" ca="1" si="227"/>
        <v>1</v>
      </c>
      <c r="G2412" s="564">
        <f t="shared" ca="1" si="225"/>
        <v>1.1256188583354354</v>
      </c>
      <c r="H2412" s="564">
        <v>1</v>
      </c>
      <c r="I2412" s="564">
        <v>1</v>
      </c>
      <c r="J2412" s="564">
        <v>1</v>
      </c>
      <c r="K2412" s="564">
        <v>1</v>
      </c>
      <c r="L2412" s="564">
        <v>1</v>
      </c>
      <c r="M2412" s="564">
        <v>1</v>
      </c>
      <c r="N2412" s="564">
        <v>1</v>
      </c>
      <c r="O2412" s="564">
        <v>1</v>
      </c>
      <c r="P2412" s="564">
        <v>1</v>
      </c>
      <c r="Q2412" s="564">
        <v>1</v>
      </c>
      <c r="R2412" s="564">
        <v>1</v>
      </c>
      <c r="S2412" s="564">
        <v>1</v>
      </c>
      <c r="T2412" s="564">
        <v>1</v>
      </c>
      <c r="U2412" s="564">
        <v>1</v>
      </c>
      <c r="V2412" s="564">
        <v>1</v>
      </c>
      <c r="W2412" s="564">
        <v>1</v>
      </c>
      <c r="X2412" s="564">
        <v>1</v>
      </c>
      <c r="Y2412" s="564">
        <v>1</v>
      </c>
      <c r="Z2412" s="564">
        <v>1</v>
      </c>
      <c r="AA2412" s="564">
        <v>1</v>
      </c>
      <c r="AB2412" s="564">
        <v>1</v>
      </c>
      <c r="AC2412" s="564">
        <v>1</v>
      </c>
      <c r="AD2412" s="564">
        <v>1</v>
      </c>
      <c r="AE2412" s="564">
        <v>1</v>
      </c>
      <c r="AF2412" s="564">
        <v>1</v>
      </c>
      <c r="AG2412" s="564">
        <v>1</v>
      </c>
      <c r="AH2412" s="564">
        <v>1</v>
      </c>
      <c r="AI2412" s="564">
        <v>1</v>
      </c>
      <c r="AJ2412" s="564">
        <v>1</v>
      </c>
      <c r="AK2412" s="564">
        <v>1</v>
      </c>
    </row>
    <row r="2413" spans="1:37">
      <c r="A2413">
        <v>2409</v>
      </c>
      <c r="B2413" s="564">
        <f t="shared" ca="1" si="228"/>
        <v>20</v>
      </c>
      <c r="C2413" s="564">
        <f t="shared" ca="1" si="223"/>
        <v>400</v>
      </c>
      <c r="D2413" s="564">
        <f t="shared" ca="1" si="226"/>
        <v>20</v>
      </c>
      <c r="E2413" s="564">
        <f t="shared" ca="1" si="224"/>
        <v>0</v>
      </c>
      <c r="F2413" s="564">
        <f t="shared" ca="1" si="227"/>
        <v>1</v>
      </c>
      <c r="G2413" s="564">
        <f t="shared" ca="1" si="225"/>
        <v>1.0985922492502738</v>
      </c>
      <c r="H2413" s="564">
        <v>1</v>
      </c>
      <c r="I2413" s="564">
        <v>1</v>
      </c>
      <c r="J2413" s="564">
        <v>1</v>
      </c>
      <c r="K2413" s="564">
        <v>1</v>
      </c>
      <c r="L2413" s="564">
        <v>1</v>
      </c>
      <c r="M2413" s="564">
        <v>1</v>
      </c>
      <c r="N2413" s="564">
        <v>1</v>
      </c>
      <c r="O2413" s="564">
        <v>1</v>
      </c>
      <c r="P2413" s="564">
        <v>1</v>
      </c>
      <c r="Q2413" s="564">
        <v>1</v>
      </c>
      <c r="R2413" s="564">
        <v>1</v>
      </c>
      <c r="S2413" s="564">
        <v>1</v>
      </c>
      <c r="T2413" s="564">
        <v>1</v>
      </c>
      <c r="U2413" s="564">
        <v>1</v>
      </c>
      <c r="V2413" s="564">
        <v>1</v>
      </c>
      <c r="W2413" s="564">
        <v>1</v>
      </c>
      <c r="X2413" s="564">
        <v>1</v>
      </c>
      <c r="Y2413" s="564">
        <v>1</v>
      </c>
      <c r="Z2413" s="564">
        <v>1</v>
      </c>
      <c r="AA2413" s="564">
        <v>1</v>
      </c>
      <c r="AB2413" s="564">
        <v>1</v>
      </c>
      <c r="AC2413" s="564">
        <v>1</v>
      </c>
      <c r="AD2413" s="564">
        <v>1</v>
      </c>
      <c r="AE2413" s="564">
        <v>1</v>
      </c>
      <c r="AF2413" s="564">
        <v>1</v>
      </c>
      <c r="AG2413" s="564">
        <v>1</v>
      </c>
      <c r="AH2413" s="564">
        <v>1</v>
      </c>
      <c r="AI2413" s="564">
        <v>1</v>
      </c>
      <c r="AJ2413" s="564">
        <v>1</v>
      </c>
      <c r="AK2413" s="564">
        <v>1</v>
      </c>
    </row>
    <row r="2414" spans="1:37">
      <c r="A2414">
        <v>2410</v>
      </c>
      <c r="B2414" s="564">
        <f t="shared" ca="1" si="228"/>
        <v>0</v>
      </c>
      <c r="C2414" s="564">
        <f t="shared" ca="1" si="223"/>
        <v>0</v>
      </c>
      <c r="D2414" s="564">
        <f t="shared" ca="1" si="226"/>
        <v>0</v>
      </c>
      <c r="E2414" s="564">
        <f t="shared" ca="1" si="224"/>
        <v>0</v>
      </c>
      <c r="F2414" s="564">
        <f t="shared" ca="1" si="227"/>
        <v>1</v>
      </c>
      <c r="G2414" s="564">
        <f t="shared" ca="1" si="225"/>
        <v>1.838275327723039</v>
      </c>
      <c r="H2414" s="564">
        <v>0</v>
      </c>
      <c r="I2414" s="564">
        <v>0</v>
      </c>
      <c r="J2414" s="564">
        <v>0</v>
      </c>
      <c r="K2414" s="564">
        <v>0</v>
      </c>
      <c r="L2414" s="564">
        <v>0</v>
      </c>
      <c r="M2414" s="564">
        <v>0</v>
      </c>
      <c r="N2414" s="564">
        <v>0</v>
      </c>
      <c r="O2414" s="564">
        <v>0</v>
      </c>
      <c r="P2414" s="564">
        <v>0</v>
      </c>
      <c r="Q2414" s="564">
        <v>0</v>
      </c>
      <c r="R2414" s="564">
        <v>0</v>
      </c>
      <c r="S2414" s="564">
        <v>0</v>
      </c>
      <c r="T2414" s="564">
        <v>0</v>
      </c>
      <c r="U2414" s="564">
        <v>0</v>
      </c>
      <c r="V2414" s="564">
        <v>0</v>
      </c>
      <c r="W2414" s="564">
        <v>0</v>
      </c>
      <c r="X2414" s="564">
        <v>0</v>
      </c>
      <c r="Y2414" s="564">
        <v>0</v>
      </c>
      <c r="Z2414" s="564">
        <v>0</v>
      </c>
      <c r="AA2414" s="564">
        <v>0</v>
      </c>
      <c r="AB2414" s="564">
        <v>0</v>
      </c>
      <c r="AC2414" s="564">
        <v>0</v>
      </c>
      <c r="AD2414" s="564">
        <v>0</v>
      </c>
      <c r="AE2414" s="564">
        <v>0</v>
      </c>
      <c r="AF2414" s="564">
        <v>0</v>
      </c>
      <c r="AG2414" s="564">
        <v>0</v>
      </c>
      <c r="AH2414" s="564">
        <v>0</v>
      </c>
      <c r="AI2414" s="564">
        <v>0</v>
      </c>
      <c r="AJ2414" s="564">
        <v>0</v>
      </c>
      <c r="AK2414" s="564">
        <v>0</v>
      </c>
    </row>
    <row r="2415" spans="1:37">
      <c r="A2415">
        <v>2411</v>
      </c>
      <c r="B2415" s="564">
        <f t="shared" ca="1" si="228"/>
        <v>11</v>
      </c>
      <c r="C2415" s="564">
        <f t="shared" ca="1" si="223"/>
        <v>121</v>
      </c>
      <c r="D2415" s="564">
        <f t="shared" ca="1" si="226"/>
        <v>11</v>
      </c>
      <c r="E2415" s="564">
        <f t="shared" ca="1" si="224"/>
        <v>4.95</v>
      </c>
      <c r="F2415" s="564">
        <f t="shared" ca="1" si="227"/>
        <v>0.47894736842105268</v>
      </c>
      <c r="G2415" s="564">
        <f t="shared" ca="1" si="225"/>
        <v>-5.7631339146785443</v>
      </c>
      <c r="H2415" s="564">
        <v>0</v>
      </c>
      <c r="I2415" s="564">
        <v>0</v>
      </c>
      <c r="J2415" s="564">
        <v>0</v>
      </c>
      <c r="K2415" s="564">
        <v>0</v>
      </c>
      <c r="L2415" s="564">
        <v>0</v>
      </c>
      <c r="M2415" s="564">
        <v>1</v>
      </c>
      <c r="N2415" s="564">
        <v>1</v>
      </c>
      <c r="O2415" s="564">
        <v>1</v>
      </c>
      <c r="P2415" s="564">
        <v>0</v>
      </c>
      <c r="Q2415" s="564">
        <v>1</v>
      </c>
      <c r="R2415" s="564">
        <v>1</v>
      </c>
      <c r="S2415" s="564">
        <v>1</v>
      </c>
      <c r="T2415" s="564">
        <v>0</v>
      </c>
      <c r="U2415" s="564">
        <v>1</v>
      </c>
      <c r="V2415" s="564">
        <v>1</v>
      </c>
      <c r="W2415" s="564">
        <v>0</v>
      </c>
      <c r="X2415" s="564">
        <v>1</v>
      </c>
      <c r="Y2415" s="564">
        <v>1</v>
      </c>
      <c r="Z2415" s="564">
        <v>0</v>
      </c>
      <c r="AA2415" s="564">
        <v>1</v>
      </c>
      <c r="AB2415" s="564">
        <v>1</v>
      </c>
      <c r="AC2415" s="564">
        <v>1</v>
      </c>
      <c r="AD2415" s="564">
        <v>1</v>
      </c>
      <c r="AE2415" s="564">
        <v>1</v>
      </c>
      <c r="AF2415" s="564">
        <v>1</v>
      </c>
      <c r="AG2415" s="564">
        <v>0</v>
      </c>
      <c r="AH2415" s="564">
        <v>1</v>
      </c>
      <c r="AI2415" s="564">
        <v>1</v>
      </c>
      <c r="AJ2415" s="564">
        <v>1</v>
      </c>
      <c r="AK2415" s="564">
        <v>1</v>
      </c>
    </row>
    <row r="2416" spans="1:37">
      <c r="A2416">
        <v>2412</v>
      </c>
      <c r="B2416" s="564">
        <f t="shared" ca="1" si="228"/>
        <v>20</v>
      </c>
      <c r="C2416" s="564">
        <f t="shared" ca="1" si="223"/>
        <v>400</v>
      </c>
      <c r="D2416" s="564">
        <f t="shared" ca="1" si="226"/>
        <v>20</v>
      </c>
      <c r="E2416" s="564">
        <f t="shared" ca="1" si="224"/>
        <v>0</v>
      </c>
      <c r="F2416" s="564">
        <f t="shared" ca="1" si="227"/>
        <v>1</v>
      </c>
      <c r="G2416" s="564">
        <f t="shared" ca="1" si="225"/>
        <v>5.6713971391584348</v>
      </c>
      <c r="H2416" s="564">
        <v>1</v>
      </c>
      <c r="I2416" s="564">
        <v>1</v>
      </c>
      <c r="J2416" s="564">
        <v>1</v>
      </c>
      <c r="K2416" s="564">
        <v>1</v>
      </c>
      <c r="L2416" s="564">
        <v>1</v>
      </c>
      <c r="M2416" s="564">
        <v>1</v>
      </c>
      <c r="N2416" s="564">
        <v>1</v>
      </c>
      <c r="O2416" s="564">
        <v>1</v>
      </c>
      <c r="P2416" s="564">
        <v>1</v>
      </c>
      <c r="Q2416" s="564">
        <v>1</v>
      </c>
      <c r="R2416" s="564">
        <v>1</v>
      </c>
      <c r="S2416" s="564">
        <v>1</v>
      </c>
      <c r="T2416" s="564">
        <v>1</v>
      </c>
      <c r="U2416" s="564">
        <v>1</v>
      </c>
      <c r="V2416" s="564">
        <v>1</v>
      </c>
      <c r="W2416" s="564">
        <v>1</v>
      </c>
      <c r="X2416" s="564">
        <v>1</v>
      </c>
      <c r="Y2416" s="564">
        <v>1</v>
      </c>
      <c r="Z2416" s="564">
        <v>1</v>
      </c>
      <c r="AA2416" s="564">
        <v>1</v>
      </c>
      <c r="AB2416" s="564">
        <v>1</v>
      </c>
      <c r="AC2416" s="564">
        <v>1</v>
      </c>
      <c r="AD2416" s="564">
        <v>1</v>
      </c>
      <c r="AE2416" s="564">
        <v>1</v>
      </c>
      <c r="AF2416" s="564">
        <v>1</v>
      </c>
      <c r="AG2416" s="564">
        <v>1</v>
      </c>
      <c r="AH2416" s="564">
        <v>1</v>
      </c>
      <c r="AI2416" s="564">
        <v>1</v>
      </c>
      <c r="AJ2416" s="564">
        <v>1</v>
      </c>
      <c r="AK2416" s="564">
        <v>1</v>
      </c>
    </row>
    <row r="2417" spans="1:37">
      <c r="A2417">
        <v>2413</v>
      </c>
      <c r="B2417" s="564">
        <f t="shared" ca="1" si="228"/>
        <v>20</v>
      </c>
      <c r="C2417" s="564">
        <f t="shared" ca="1" si="223"/>
        <v>400</v>
      </c>
      <c r="D2417" s="564">
        <f t="shared" ca="1" si="226"/>
        <v>20</v>
      </c>
      <c r="E2417" s="564">
        <f t="shared" ca="1" si="224"/>
        <v>0</v>
      </c>
      <c r="F2417" s="564">
        <f t="shared" ca="1" si="227"/>
        <v>1</v>
      </c>
      <c r="G2417" s="564">
        <f t="shared" ca="1" si="225"/>
        <v>4.8889595184227019</v>
      </c>
      <c r="H2417" s="564">
        <v>1</v>
      </c>
      <c r="I2417" s="564">
        <v>1</v>
      </c>
      <c r="J2417" s="564">
        <v>1</v>
      </c>
      <c r="K2417" s="564">
        <v>1</v>
      </c>
      <c r="L2417" s="564">
        <v>1</v>
      </c>
      <c r="M2417" s="564">
        <v>1</v>
      </c>
      <c r="N2417" s="564">
        <v>1</v>
      </c>
      <c r="O2417" s="564">
        <v>1</v>
      </c>
      <c r="P2417" s="564">
        <v>1</v>
      </c>
      <c r="Q2417" s="564">
        <v>1</v>
      </c>
      <c r="R2417" s="564">
        <v>1</v>
      </c>
      <c r="S2417" s="564">
        <v>1</v>
      </c>
      <c r="T2417" s="564">
        <v>1</v>
      </c>
      <c r="U2417" s="564">
        <v>1</v>
      </c>
      <c r="V2417" s="564">
        <v>1</v>
      </c>
      <c r="W2417" s="564">
        <v>1</v>
      </c>
      <c r="X2417" s="564">
        <v>1</v>
      </c>
      <c r="Y2417" s="564">
        <v>1</v>
      </c>
      <c r="Z2417" s="564">
        <v>1</v>
      </c>
      <c r="AA2417" s="564">
        <v>1</v>
      </c>
      <c r="AB2417" s="564">
        <v>1</v>
      </c>
      <c r="AC2417" s="564">
        <v>1</v>
      </c>
      <c r="AD2417" s="564">
        <v>1</v>
      </c>
      <c r="AE2417" s="564">
        <v>1</v>
      </c>
      <c r="AF2417" s="564">
        <v>1</v>
      </c>
      <c r="AG2417" s="564">
        <v>1</v>
      </c>
      <c r="AH2417" s="564">
        <v>1</v>
      </c>
      <c r="AI2417" s="564">
        <v>1</v>
      </c>
      <c r="AJ2417" s="564">
        <v>1</v>
      </c>
      <c r="AK2417" s="564">
        <v>1</v>
      </c>
    </row>
    <row r="2418" spans="1:37">
      <c r="A2418">
        <v>2414</v>
      </c>
      <c r="B2418" s="564">
        <f t="shared" ca="1" si="228"/>
        <v>20</v>
      </c>
      <c r="C2418" s="564">
        <f t="shared" ca="1" si="223"/>
        <v>400</v>
      </c>
      <c r="D2418" s="564">
        <f t="shared" ca="1" si="226"/>
        <v>20</v>
      </c>
      <c r="E2418" s="564">
        <f t="shared" ca="1" si="224"/>
        <v>0</v>
      </c>
      <c r="F2418" s="564">
        <f t="shared" ca="1" si="227"/>
        <v>1</v>
      </c>
      <c r="G2418" s="564">
        <f t="shared" ca="1" si="225"/>
        <v>-11.333471279669164</v>
      </c>
      <c r="H2418" s="564">
        <v>1</v>
      </c>
      <c r="I2418" s="564">
        <v>1</v>
      </c>
      <c r="J2418" s="564">
        <v>1</v>
      </c>
      <c r="K2418" s="564">
        <v>1</v>
      </c>
      <c r="L2418" s="564">
        <v>1</v>
      </c>
      <c r="M2418" s="564">
        <v>1</v>
      </c>
      <c r="N2418" s="564">
        <v>1</v>
      </c>
      <c r="O2418" s="564">
        <v>1</v>
      </c>
      <c r="P2418" s="564">
        <v>1</v>
      </c>
      <c r="Q2418" s="564">
        <v>1</v>
      </c>
      <c r="R2418" s="564">
        <v>1</v>
      </c>
      <c r="S2418" s="564">
        <v>1</v>
      </c>
      <c r="T2418" s="564">
        <v>1</v>
      </c>
      <c r="U2418" s="564">
        <v>1</v>
      </c>
      <c r="V2418" s="564">
        <v>1</v>
      </c>
      <c r="W2418" s="564">
        <v>1</v>
      </c>
      <c r="X2418" s="564">
        <v>1</v>
      </c>
      <c r="Y2418" s="564">
        <v>1</v>
      </c>
      <c r="Z2418" s="564">
        <v>1</v>
      </c>
      <c r="AA2418" s="564">
        <v>1</v>
      </c>
      <c r="AB2418" s="564">
        <v>1</v>
      </c>
      <c r="AC2418" s="564">
        <v>1</v>
      </c>
      <c r="AD2418" s="564">
        <v>1</v>
      </c>
      <c r="AE2418" s="564">
        <v>1</v>
      </c>
      <c r="AF2418" s="564">
        <v>1</v>
      </c>
      <c r="AG2418" s="564">
        <v>1</v>
      </c>
      <c r="AH2418" s="564">
        <v>1</v>
      </c>
      <c r="AI2418" s="564">
        <v>1</v>
      </c>
      <c r="AJ2418" s="564">
        <v>1</v>
      </c>
      <c r="AK2418" s="564">
        <v>1</v>
      </c>
    </row>
    <row r="2419" spans="1:37">
      <c r="A2419">
        <v>2415</v>
      </c>
      <c r="B2419" s="564">
        <f t="shared" ca="1" si="228"/>
        <v>20</v>
      </c>
      <c r="C2419" s="564">
        <f t="shared" ca="1" si="223"/>
        <v>400</v>
      </c>
      <c r="D2419" s="564">
        <f t="shared" ca="1" si="226"/>
        <v>20</v>
      </c>
      <c r="E2419" s="564">
        <f t="shared" ca="1" si="224"/>
        <v>0</v>
      </c>
      <c r="F2419" s="564">
        <f t="shared" ca="1" si="227"/>
        <v>1</v>
      </c>
      <c r="G2419" s="564">
        <f t="shared" ca="1" si="225"/>
        <v>6.6254990931075266</v>
      </c>
      <c r="H2419" s="564">
        <v>1</v>
      </c>
      <c r="I2419" s="564">
        <v>1</v>
      </c>
      <c r="J2419" s="564">
        <v>1</v>
      </c>
      <c r="K2419" s="564">
        <v>1</v>
      </c>
      <c r="L2419" s="564">
        <v>1</v>
      </c>
      <c r="M2419" s="564">
        <v>1</v>
      </c>
      <c r="N2419" s="564">
        <v>1</v>
      </c>
      <c r="O2419" s="564">
        <v>1</v>
      </c>
      <c r="P2419" s="564">
        <v>1</v>
      </c>
      <c r="Q2419" s="564">
        <v>1</v>
      </c>
      <c r="R2419" s="564">
        <v>1</v>
      </c>
      <c r="S2419" s="564">
        <v>1</v>
      </c>
      <c r="T2419" s="564">
        <v>1</v>
      </c>
      <c r="U2419" s="564">
        <v>1</v>
      </c>
      <c r="V2419" s="564">
        <v>1</v>
      </c>
      <c r="W2419" s="564">
        <v>1</v>
      </c>
      <c r="X2419" s="564">
        <v>1</v>
      </c>
      <c r="Y2419" s="564">
        <v>1</v>
      </c>
      <c r="Z2419" s="564">
        <v>1</v>
      </c>
      <c r="AA2419" s="564">
        <v>1</v>
      </c>
      <c r="AB2419" s="564">
        <v>1</v>
      </c>
      <c r="AC2419" s="564">
        <v>1</v>
      </c>
      <c r="AD2419" s="564">
        <v>1</v>
      </c>
      <c r="AE2419" s="564">
        <v>1</v>
      </c>
      <c r="AF2419" s="564">
        <v>1</v>
      </c>
      <c r="AG2419" s="564">
        <v>1</v>
      </c>
      <c r="AH2419" s="564">
        <v>1</v>
      </c>
      <c r="AI2419" s="564">
        <v>1</v>
      </c>
      <c r="AJ2419" s="564">
        <v>1</v>
      </c>
      <c r="AK2419" s="564">
        <v>1</v>
      </c>
    </row>
    <row r="2420" spans="1:37">
      <c r="A2420">
        <v>2416</v>
      </c>
      <c r="B2420" s="564">
        <f t="shared" ca="1" si="228"/>
        <v>20</v>
      </c>
      <c r="C2420" s="564">
        <f t="shared" ca="1" si="223"/>
        <v>400</v>
      </c>
      <c r="D2420" s="564">
        <f t="shared" ca="1" si="226"/>
        <v>20</v>
      </c>
      <c r="E2420" s="564">
        <f t="shared" ca="1" si="224"/>
        <v>0</v>
      </c>
      <c r="F2420" s="564">
        <f t="shared" ca="1" si="227"/>
        <v>1</v>
      </c>
      <c r="G2420" s="564">
        <f t="shared" ca="1" si="225"/>
        <v>1.2842404476173399</v>
      </c>
      <c r="H2420" s="564">
        <v>1</v>
      </c>
      <c r="I2420" s="564">
        <v>1</v>
      </c>
      <c r="J2420" s="564">
        <v>1</v>
      </c>
      <c r="K2420" s="564">
        <v>1</v>
      </c>
      <c r="L2420" s="564">
        <v>1</v>
      </c>
      <c r="M2420" s="564">
        <v>1</v>
      </c>
      <c r="N2420" s="564">
        <v>1</v>
      </c>
      <c r="O2420" s="564">
        <v>1</v>
      </c>
      <c r="P2420" s="564">
        <v>1</v>
      </c>
      <c r="Q2420" s="564">
        <v>1</v>
      </c>
      <c r="R2420" s="564">
        <v>1</v>
      </c>
      <c r="S2420" s="564">
        <v>1</v>
      </c>
      <c r="T2420" s="564">
        <v>1</v>
      </c>
      <c r="U2420" s="564">
        <v>1</v>
      </c>
      <c r="V2420" s="564">
        <v>1</v>
      </c>
      <c r="W2420" s="564">
        <v>1</v>
      </c>
      <c r="X2420" s="564">
        <v>1</v>
      </c>
      <c r="Y2420" s="564">
        <v>1</v>
      </c>
      <c r="Z2420" s="564">
        <v>1</v>
      </c>
      <c r="AA2420" s="564">
        <v>1</v>
      </c>
      <c r="AB2420" s="564">
        <v>1</v>
      </c>
      <c r="AC2420" s="564">
        <v>1</v>
      </c>
      <c r="AD2420" s="564">
        <v>1</v>
      </c>
      <c r="AE2420" s="564">
        <v>1</v>
      </c>
      <c r="AF2420" s="564">
        <v>1</v>
      </c>
      <c r="AG2420" s="564">
        <v>1</v>
      </c>
      <c r="AH2420" s="564">
        <v>1</v>
      </c>
      <c r="AI2420" s="564">
        <v>1</v>
      </c>
      <c r="AJ2420" s="564">
        <v>1</v>
      </c>
      <c r="AK2420" s="564">
        <v>1</v>
      </c>
    </row>
    <row r="2421" spans="1:37">
      <c r="A2421">
        <v>2417</v>
      </c>
      <c r="B2421" s="564">
        <f t="shared" ca="1" si="228"/>
        <v>20</v>
      </c>
      <c r="C2421" s="564">
        <f t="shared" ca="1" si="223"/>
        <v>400</v>
      </c>
      <c r="D2421" s="564">
        <f t="shared" ca="1" si="226"/>
        <v>20</v>
      </c>
      <c r="E2421" s="564">
        <f t="shared" ca="1" si="224"/>
        <v>0</v>
      </c>
      <c r="F2421" s="564">
        <f t="shared" ca="1" si="227"/>
        <v>1</v>
      </c>
      <c r="G2421" s="564">
        <f t="shared" ca="1" si="225"/>
        <v>-2.6403731035205453</v>
      </c>
      <c r="H2421" s="564">
        <v>1</v>
      </c>
      <c r="I2421" s="564">
        <v>1</v>
      </c>
      <c r="J2421" s="564">
        <v>1</v>
      </c>
      <c r="K2421" s="564">
        <v>1</v>
      </c>
      <c r="L2421" s="564">
        <v>1</v>
      </c>
      <c r="M2421" s="564">
        <v>1</v>
      </c>
      <c r="N2421" s="564">
        <v>1</v>
      </c>
      <c r="O2421" s="564">
        <v>1</v>
      </c>
      <c r="P2421" s="564">
        <v>1</v>
      </c>
      <c r="Q2421" s="564">
        <v>1</v>
      </c>
      <c r="R2421" s="564">
        <v>1</v>
      </c>
      <c r="S2421" s="564">
        <v>1</v>
      </c>
      <c r="T2421" s="564">
        <v>1</v>
      </c>
      <c r="U2421" s="564">
        <v>1</v>
      </c>
      <c r="V2421" s="564">
        <v>1</v>
      </c>
      <c r="W2421" s="564">
        <v>1</v>
      </c>
      <c r="X2421" s="564">
        <v>1</v>
      </c>
      <c r="Y2421" s="564">
        <v>1</v>
      </c>
      <c r="Z2421" s="564">
        <v>1</v>
      </c>
      <c r="AA2421" s="564">
        <v>1</v>
      </c>
      <c r="AB2421" s="564">
        <v>1</v>
      </c>
      <c r="AC2421" s="564">
        <v>1</v>
      </c>
      <c r="AD2421" s="564">
        <v>1</v>
      </c>
      <c r="AE2421" s="564">
        <v>1</v>
      </c>
      <c r="AF2421" s="564">
        <v>1</v>
      </c>
      <c r="AG2421" s="564">
        <v>1</v>
      </c>
      <c r="AH2421" s="564">
        <v>1</v>
      </c>
      <c r="AI2421" s="564">
        <v>1</v>
      </c>
      <c r="AJ2421" s="564">
        <v>1</v>
      </c>
      <c r="AK2421" s="564">
        <v>1</v>
      </c>
    </row>
    <row r="2422" spans="1:37">
      <c r="A2422">
        <v>2418</v>
      </c>
      <c r="B2422" s="564">
        <f t="shared" ca="1" si="228"/>
        <v>20</v>
      </c>
      <c r="C2422" s="564">
        <f t="shared" ca="1" si="223"/>
        <v>400</v>
      </c>
      <c r="D2422" s="564">
        <f t="shared" ca="1" si="226"/>
        <v>20</v>
      </c>
      <c r="E2422" s="564">
        <f t="shared" ca="1" si="224"/>
        <v>0</v>
      </c>
      <c r="F2422" s="564">
        <f t="shared" ca="1" si="227"/>
        <v>1</v>
      </c>
      <c r="G2422" s="564">
        <f t="shared" ca="1" si="225"/>
        <v>-3.8666305697847929</v>
      </c>
      <c r="H2422" s="564">
        <v>1</v>
      </c>
      <c r="I2422" s="564">
        <v>1</v>
      </c>
      <c r="J2422" s="564">
        <v>1</v>
      </c>
      <c r="K2422" s="564">
        <v>1</v>
      </c>
      <c r="L2422" s="564">
        <v>1</v>
      </c>
      <c r="M2422" s="564">
        <v>1</v>
      </c>
      <c r="N2422" s="564">
        <v>1</v>
      </c>
      <c r="O2422" s="564">
        <v>1</v>
      </c>
      <c r="P2422" s="564">
        <v>1</v>
      </c>
      <c r="Q2422" s="564">
        <v>1</v>
      </c>
      <c r="R2422" s="564">
        <v>1</v>
      </c>
      <c r="S2422" s="564">
        <v>1</v>
      </c>
      <c r="T2422" s="564">
        <v>1</v>
      </c>
      <c r="U2422" s="564">
        <v>1</v>
      </c>
      <c r="V2422" s="564">
        <v>1</v>
      </c>
      <c r="W2422" s="564">
        <v>1</v>
      </c>
      <c r="X2422" s="564">
        <v>1</v>
      </c>
      <c r="Y2422" s="564">
        <v>1</v>
      </c>
      <c r="Z2422" s="564">
        <v>1</v>
      </c>
      <c r="AA2422" s="564">
        <v>1</v>
      </c>
      <c r="AB2422" s="564">
        <v>1</v>
      </c>
      <c r="AC2422" s="564">
        <v>1</v>
      </c>
      <c r="AD2422" s="564">
        <v>1</v>
      </c>
      <c r="AE2422" s="564">
        <v>1</v>
      </c>
      <c r="AF2422" s="564">
        <v>1</v>
      </c>
      <c r="AG2422" s="564">
        <v>1</v>
      </c>
      <c r="AH2422" s="564">
        <v>1</v>
      </c>
      <c r="AI2422" s="564">
        <v>1</v>
      </c>
      <c r="AJ2422" s="564">
        <v>1</v>
      </c>
      <c r="AK2422" s="564">
        <v>1</v>
      </c>
    </row>
    <row r="2423" spans="1:37">
      <c r="A2423">
        <v>2419</v>
      </c>
      <c r="B2423" s="564">
        <f t="shared" ca="1" si="228"/>
        <v>20</v>
      </c>
      <c r="C2423" s="564">
        <f t="shared" ca="1" si="223"/>
        <v>400</v>
      </c>
      <c r="D2423" s="564">
        <f t="shared" ca="1" si="226"/>
        <v>20</v>
      </c>
      <c r="E2423" s="564">
        <f t="shared" ca="1" si="224"/>
        <v>0</v>
      </c>
      <c r="F2423" s="564">
        <f t="shared" ca="1" si="227"/>
        <v>1</v>
      </c>
      <c r="G2423" s="564">
        <f t="shared" ca="1" si="225"/>
        <v>-2.2085009339153658</v>
      </c>
      <c r="H2423" s="564">
        <v>1</v>
      </c>
      <c r="I2423" s="564">
        <v>1</v>
      </c>
      <c r="J2423" s="564">
        <v>1</v>
      </c>
      <c r="K2423" s="564">
        <v>1</v>
      </c>
      <c r="L2423" s="564">
        <v>1</v>
      </c>
      <c r="M2423" s="564">
        <v>1</v>
      </c>
      <c r="N2423" s="564">
        <v>1</v>
      </c>
      <c r="O2423" s="564">
        <v>1</v>
      </c>
      <c r="P2423" s="564">
        <v>1</v>
      </c>
      <c r="Q2423" s="564">
        <v>1</v>
      </c>
      <c r="R2423" s="564">
        <v>1</v>
      </c>
      <c r="S2423" s="564">
        <v>1</v>
      </c>
      <c r="T2423" s="564">
        <v>1</v>
      </c>
      <c r="U2423" s="564">
        <v>1</v>
      </c>
      <c r="V2423" s="564">
        <v>1</v>
      </c>
      <c r="W2423" s="564">
        <v>1</v>
      </c>
      <c r="X2423" s="564">
        <v>1</v>
      </c>
      <c r="Y2423" s="564">
        <v>1</v>
      </c>
      <c r="Z2423" s="564">
        <v>1</v>
      </c>
      <c r="AA2423" s="564">
        <v>1</v>
      </c>
      <c r="AB2423" s="564">
        <v>1</v>
      </c>
      <c r="AC2423" s="564">
        <v>1</v>
      </c>
      <c r="AD2423" s="564">
        <v>1</v>
      </c>
      <c r="AE2423" s="564">
        <v>1</v>
      </c>
      <c r="AF2423" s="564">
        <v>1</v>
      </c>
      <c r="AG2423" s="564">
        <v>1</v>
      </c>
      <c r="AH2423" s="564">
        <v>1</v>
      </c>
      <c r="AI2423" s="564">
        <v>1</v>
      </c>
      <c r="AJ2423" s="564">
        <v>1</v>
      </c>
      <c r="AK2423" s="564">
        <v>1</v>
      </c>
    </row>
    <row r="2424" spans="1:37">
      <c r="A2424">
        <v>2420</v>
      </c>
      <c r="B2424" s="564">
        <f t="shared" ca="1" si="228"/>
        <v>2</v>
      </c>
      <c r="C2424" s="564">
        <f t="shared" ca="1" si="223"/>
        <v>4</v>
      </c>
      <c r="D2424" s="564">
        <f t="shared" ca="1" si="226"/>
        <v>2</v>
      </c>
      <c r="E2424" s="564">
        <f t="shared" ca="1" si="224"/>
        <v>1.8</v>
      </c>
      <c r="F2424" s="564">
        <f t="shared" ca="1" si="227"/>
        <v>0.81052631578947365</v>
      </c>
      <c r="G2424" s="564">
        <f t="shared" ca="1" si="225"/>
        <v>2.8632502494248859</v>
      </c>
      <c r="H2424" s="564">
        <v>0</v>
      </c>
      <c r="I2424" s="564">
        <v>0</v>
      </c>
      <c r="J2424" s="564">
        <v>0</v>
      </c>
      <c r="K2424" s="564">
        <v>1</v>
      </c>
      <c r="L2424" s="564">
        <v>0</v>
      </c>
      <c r="M2424" s="564">
        <v>0</v>
      </c>
      <c r="N2424" s="564">
        <v>0</v>
      </c>
      <c r="O2424" s="564">
        <v>0</v>
      </c>
      <c r="P2424" s="564">
        <v>0</v>
      </c>
      <c r="Q2424" s="564">
        <v>0</v>
      </c>
      <c r="R2424" s="564">
        <v>0</v>
      </c>
      <c r="S2424" s="564">
        <v>0</v>
      </c>
      <c r="T2424" s="564">
        <v>0</v>
      </c>
      <c r="U2424" s="564">
        <v>0</v>
      </c>
      <c r="V2424" s="564">
        <v>0</v>
      </c>
      <c r="W2424" s="564">
        <v>0</v>
      </c>
      <c r="X2424" s="564">
        <v>1</v>
      </c>
      <c r="Y2424" s="564">
        <v>0</v>
      </c>
      <c r="Z2424" s="564">
        <v>0</v>
      </c>
      <c r="AA2424" s="564">
        <v>0</v>
      </c>
      <c r="AB2424" s="564">
        <v>0</v>
      </c>
      <c r="AC2424" s="564">
        <v>0</v>
      </c>
      <c r="AD2424" s="564">
        <v>0</v>
      </c>
      <c r="AE2424" s="564">
        <v>1</v>
      </c>
      <c r="AF2424" s="564">
        <v>0</v>
      </c>
      <c r="AG2424" s="564">
        <v>0</v>
      </c>
      <c r="AH2424" s="564">
        <v>1</v>
      </c>
      <c r="AI2424" s="564">
        <v>0</v>
      </c>
      <c r="AJ2424" s="564">
        <v>0</v>
      </c>
      <c r="AK2424" s="564">
        <v>0</v>
      </c>
    </row>
    <row r="2425" spans="1:37">
      <c r="A2425">
        <v>2421</v>
      </c>
      <c r="B2425" s="564">
        <f t="shared" ca="1" si="228"/>
        <v>20</v>
      </c>
      <c r="C2425" s="564">
        <f t="shared" ca="1" si="223"/>
        <v>400</v>
      </c>
      <c r="D2425" s="564">
        <f t="shared" ca="1" si="226"/>
        <v>20</v>
      </c>
      <c r="E2425" s="564">
        <f t="shared" ca="1" si="224"/>
        <v>0</v>
      </c>
      <c r="F2425" s="564">
        <f t="shared" ca="1" si="227"/>
        <v>1</v>
      </c>
      <c r="G2425" s="564">
        <f t="shared" ca="1" si="225"/>
        <v>4.0724333060425071</v>
      </c>
      <c r="H2425" s="564">
        <v>1</v>
      </c>
      <c r="I2425" s="564">
        <v>1</v>
      </c>
      <c r="J2425" s="564">
        <v>1</v>
      </c>
      <c r="K2425" s="564">
        <v>1</v>
      </c>
      <c r="L2425" s="564">
        <v>1</v>
      </c>
      <c r="M2425" s="564">
        <v>1</v>
      </c>
      <c r="N2425" s="564">
        <v>1</v>
      </c>
      <c r="O2425" s="564">
        <v>1</v>
      </c>
      <c r="P2425" s="564">
        <v>1</v>
      </c>
      <c r="Q2425" s="564">
        <v>1</v>
      </c>
      <c r="R2425" s="564">
        <v>1</v>
      </c>
      <c r="S2425" s="564">
        <v>1</v>
      </c>
      <c r="T2425" s="564">
        <v>1</v>
      </c>
      <c r="U2425" s="564">
        <v>1</v>
      </c>
      <c r="V2425" s="564">
        <v>1</v>
      </c>
      <c r="W2425" s="564">
        <v>1</v>
      </c>
      <c r="X2425" s="564">
        <v>1</v>
      </c>
      <c r="Y2425" s="564">
        <v>1</v>
      </c>
      <c r="Z2425" s="564">
        <v>1</v>
      </c>
      <c r="AA2425" s="564">
        <v>1</v>
      </c>
      <c r="AB2425" s="564">
        <v>1</v>
      </c>
      <c r="AC2425" s="564">
        <v>1</v>
      </c>
      <c r="AD2425" s="564">
        <v>1</v>
      </c>
      <c r="AE2425" s="564">
        <v>1</v>
      </c>
      <c r="AF2425" s="564">
        <v>1</v>
      </c>
      <c r="AG2425" s="564">
        <v>1</v>
      </c>
      <c r="AH2425" s="564">
        <v>1</v>
      </c>
      <c r="AI2425" s="564">
        <v>1</v>
      </c>
      <c r="AJ2425" s="564">
        <v>1</v>
      </c>
      <c r="AK2425" s="564">
        <v>1</v>
      </c>
    </row>
    <row r="2426" spans="1:37">
      <c r="A2426">
        <v>2422</v>
      </c>
      <c r="B2426" s="564">
        <f t="shared" ca="1" si="228"/>
        <v>0</v>
      </c>
      <c r="C2426" s="564">
        <f t="shared" ca="1" si="223"/>
        <v>0</v>
      </c>
      <c r="D2426" s="564">
        <f t="shared" ca="1" si="226"/>
        <v>0</v>
      </c>
      <c r="E2426" s="564">
        <f t="shared" ca="1" si="224"/>
        <v>0</v>
      </c>
      <c r="F2426" s="564">
        <f t="shared" ca="1" si="227"/>
        <v>1</v>
      </c>
      <c r="G2426" s="564">
        <f t="shared" ca="1" si="225"/>
        <v>-0.62775427044042109</v>
      </c>
      <c r="H2426" s="564">
        <v>0</v>
      </c>
      <c r="I2426" s="564">
        <v>0</v>
      </c>
      <c r="J2426" s="564">
        <v>0</v>
      </c>
      <c r="K2426" s="564">
        <v>0</v>
      </c>
      <c r="L2426" s="564">
        <v>0</v>
      </c>
      <c r="M2426" s="564">
        <v>0</v>
      </c>
      <c r="N2426" s="564">
        <v>0</v>
      </c>
      <c r="O2426" s="564">
        <v>0</v>
      </c>
      <c r="P2426" s="564">
        <v>0</v>
      </c>
      <c r="Q2426" s="564">
        <v>0</v>
      </c>
      <c r="R2426" s="564">
        <v>0</v>
      </c>
      <c r="S2426" s="564">
        <v>0</v>
      </c>
      <c r="T2426" s="564">
        <v>0</v>
      </c>
      <c r="U2426" s="564">
        <v>0</v>
      </c>
      <c r="V2426" s="564">
        <v>0</v>
      </c>
      <c r="W2426" s="564">
        <v>0</v>
      </c>
      <c r="X2426" s="564">
        <v>0</v>
      </c>
      <c r="Y2426" s="564">
        <v>0</v>
      </c>
      <c r="Z2426" s="564">
        <v>0</v>
      </c>
      <c r="AA2426" s="564">
        <v>0</v>
      </c>
      <c r="AB2426" s="564">
        <v>0</v>
      </c>
      <c r="AC2426" s="564">
        <v>0</v>
      </c>
      <c r="AD2426" s="564">
        <v>0</v>
      </c>
      <c r="AE2426" s="564">
        <v>0</v>
      </c>
      <c r="AF2426" s="564">
        <v>0</v>
      </c>
      <c r="AG2426" s="564">
        <v>0</v>
      </c>
      <c r="AH2426" s="564">
        <v>0</v>
      </c>
      <c r="AI2426" s="564">
        <v>0</v>
      </c>
      <c r="AJ2426" s="564">
        <v>0</v>
      </c>
      <c r="AK2426" s="564">
        <v>0</v>
      </c>
    </row>
    <row r="2427" spans="1:37">
      <c r="A2427">
        <v>2423</v>
      </c>
      <c r="B2427" s="564">
        <f t="shared" ca="1" si="228"/>
        <v>20</v>
      </c>
      <c r="C2427" s="564">
        <f t="shared" ca="1" si="223"/>
        <v>400</v>
      </c>
      <c r="D2427" s="564">
        <f t="shared" ca="1" si="226"/>
        <v>20</v>
      </c>
      <c r="E2427" s="564">
        <f t="shared" ca="1" si="224"/>
        <v>0</v>
      </c>
      <c r="F2427" s="564">
        <f t="shared" ca="1" si="227"/>
        <v>1</v>
      </c>
      <c r="G2427" s="564">
        <f t="shared" ca="1" si="225"/>
        <v>-1.5906371336171099</v>
      </c>
      <c r="H2427" s="564">
        <v>1</v>
      </c>
      <c r="I2427" s="564">
        <v>1</v>
      </c>
      <c r="J2427" s="564">
        <v>1</v>
      </c>
      <c r="K2427" s="564">
        <v>1</v>
      </c>
      <c r="L2427" s="564">
        <v>1</v>
      </c>
      <c r="M2427" s="564">
        <v>1</v>
      </c>
      <c r="N2427" s="564">
        <v>1</v>
      </c>
      <c r="O2427" s="564">
        <v>1</v>
      </c>
      <c r="P2427" s="564">
        <v>1</v>
      </c>
      <c r="Q2427" s="564">
        <v>1</v>
      </c>
      <c r="R2427" s="564">
        <v>1</v>
      </c>
      <c r="S2427" s="564">
        <v>1</v>
      </c>
      <c r="T2427" s="564">
        <v>1</v>
      </c>
      <c r="U2427" s="564">
        <v>1</v>
      </c>
      <c r="V2427" s="564">
        <v>1</v>
      </c>
      <c r="W2427" s="564">
        <v>1</v>
      </c>
      <c r="X2427" s="564">
        <v>1</v>
      </c>
      <c r="Y2427" s="564">
        <v>1</v>
      </c>
      <c r="Z2427" s="564">
        <v>1</v>
      </c>
      <c r="AA2427" s="564">
        <v>1</v>
      </c>
      <c r="AB2427" s="564">
        <v>1</v>
      </c>
      <c r="AC2427" s="564">
        <v>1</v>
      </c>
      <c r="AD2427" s="564">
        <v>1</v>
      </c>
      <c r="AE2427" s="564">
        <v>1</v>
      </c>
      <c r="AF2427" s="564">
        <v>1</v>
      </c>
      <c r="AG2427" s="564">
        <v>1</v>
      </c>
      <c r="AH2427" s="564">
        <v>1</v>
      </c>
      <c r="AI2427" s="564">
        <v>1</v>
      </c>
      <c r="AJ2427" s="564">
        <v>1</v>
      </c>
      <c r="AK2427" s="564">
        <v>1</v>
      </c>
    </row>
    <row r="2428" spans="1:37">
      <c r="A2428">
        <v>2424</v>
      </c>
      <c r="B2428" s="564">
        <f t="shared" ca="1" si="228"/>
        <v>16</v>
      </c>
      <c r="C2428" s="564">
        <f t="shared" ca="1" si="223"/>
        <v>256</v>
      </c>
      <c r="D2428" s="564">
        <f t="shared" ca="1" si="226"/>
        <v>16</v>
      </c>
      <c r="E2428" s="564">
        <f t="shared" ca="1" si="224"/>
        <v>3.1999999999999993</v>
      </c>
      <c r="F2428" s="564">
        <f t="shared" ca="1" si="227"/>
        <v>0.66315789473684217</v>
      </c>
      <c r="G2428" s="564">
        <f t="shared" ca="1" si="225"/>
        <v>-1.3811698233572609</v>
      </c>
      <c r="H2428" s="564">
        <v>1</v>
      </c>
      <c r="I2428" s="564">
        <v>1</v>
      </c>
      <c r="J2428" s="564">
        <v>0</v>
      </c>
      <c r="K2428" s="564">
        <v>1</v>
      </c>
      <c r="L2428" s="564">
        <v>1</v>
      </c>
      <c r="M2428" s="564">
        <v>0</v>
      </c>
      <c r="N2428" s="564">
        <v>1</v>
      </c>
      <c r="O2428" s="564">
        <v>1</v>
      </c>
      <c r="P2428" s="564">
        <v>0</v>
      </c>
      <c r="Q2428" s="564">
        <v>1</v>
      </c>
      <c r="R2428" s="564">
        <v>0</v>
      </c>
      <c r="S2428" s="564">
        <v>1</v>
      </c>
      <c r="T2428" s="564">
        <v>1</v>
      </c>
      <c r="U2428" s="564">
        <v>1</v>
      </c>
      <c r="V2428" s="564">
        <v>1</v>
      </c>
      <c r="W2428" s="564">
        <v>1</v>
      </c>
      <c r="X2428" s="564">
        <v>1</v>
      </c>
      <c r="Y2428" s="564">
        <v>1</v>
      </c>
      <c r="Z2428" s="564">
        <v>1</v>
      </c>
      <c r="AA2428" s="564">
        <v>1</v>
      </c>
      <c r="AB2428" s="564">
        <v>1</v>
      </c>
      <c r="AC2428" s="564">
        <v>0</v>
      </c>
      <c r="AD2428" s="564">
        <v>1</v>
      </c>
      <c r="AE2428" s="564">
        <v>1</v>
      </c>
      <c r="AF2428" s="564">
        <v>1</v>
      </c>
      <c r="AG2428" s="564">
        <v>1</v>
      </c>
      <c r="AH2428" s="564">
        <v>1</v>
      </c>
      <c r="AI2428" s="564">
        <v>1</v>
      </c>
      <c r="AJ2428" s="564">
        <v>0</v>
      </c>
      <c r="AK2428" s="564">
        <v>1</v>
      </c>
    </row>
    <row r="2429" spans="1:37">
      <c r="A2429">
        <v>2425</v>
      </c>
      <c r="B2429" s="564">
        <f t="shared" ca="1" si="228"/>
        <v>20</v>
      </c>
      <c r="C2429" s="564">
        <f t="shared" ca="1" si="223"/>
        <v>400</v>
      </c>
      <c r="D2429" s="564">
        <f t="shared" ca="1" si="226"/>
        <v>20</v>
      </c>
      <c r="E2429" s="564">
        <f t="shared" ca="1" si="224"/>
        <v>0</v>
      </c>
      <c r="F2429" s="564">
        <f t="shared" ca="1" si="227"/>
        <v>1</v>
      </c>
      <c r="G2429" s="564">
        <f t="shared" ca="1" si="225"/>
        <v>9.9953050252117901</v>
      </c>
      <c r="H2429" s="564">
        <v>1</v>
      </c>
      <c r="I2429" s="564">
        <v>1</v>
      </c>
      <c r="J2429" s="564">
        <v>1</v>
      </c>
      <c r="K2429" s="564">
        <v>1</v>
      </c>
      <c r="L2429" s="564">
        <v>1</v>
      </c>
      <c r="M2429" s="564">
        <v>1</v>
      </c>
      <c r="N2429" s="564">
        <v>1</v>
      </c>
      <c r="O2429" s="564">
        <v>1</v>
      </c>
      <c r="P2429" s="564">
        <v>1</v>
      </c>
      <c r="Q2429" s="564">
        <v>1</v>
      </c>
      <c r="R2429" s="564">
        <v>1</v>
      </c>
      <c r="S2429" s="564">
        <v>1</v>
      </c>
      <c r="T2429" s="564">
        <v>1</v>
      </c>
      <c r="U2429" s="564">
        <v>1</v>
      </c>
      <c r="V2429" s="564">
        <v>1</v>
      </c>
      <c r="W2429" s="564">
        <v>1</v>
      </c>
      <c r="X2429" s="564">
        <v>1</v>
      </c>
      <c r="Y2429" s="564">
        <v>1</v>
      </c>
      <c r="Z2429" s="564">
        <v>1</v>
      </c>
      <c r="AA2429" s="564">
        <v>1</v>
      </c>
      <c r="AB2429" s="564">
        <v>1</v>
      </c>
      <c r="AC2429" s="564">
        <v>1</v>
      </c>
      <c r="AD2429" s="564">
        <v>1</v>
      </c>
      <c r="AE2429" s="564">
        <v>1</v>
      </c>
      <c r="AF2429" s="564">
        <v>1</v>
      </c>
      <c r="AG2429" s="564">
        <v>1</v>
      </c>
      <c r="AH2429" s="564">
        <v>1</v>
      </c>
      <c r="AI2429" s="564">
        <v>1</v>
      </c>
      <c r="AJ2429" s="564">
        <v>1</v>
      </c>
      <c r="AK2429" s="564">
        <v>1</v>
      </c>
    </row>
    <row r="2430" spans="1:37">
      <c r="A2430">
        <v>2426</v>
      </c>
      <c r="B2430" s="564">
        <f t="shared" ca="1" si="228"/>
        <v>20</v>
      </c>
      <c r="C2430" s="564">
        <f t="shared" ca="1" si="223"/>
        <v>400</v>
      </c>
      <c r="D2430" s="564">
        <f t="shared" ca="1" si="226"/>
        <v>20</v>
      </c>
      <c r="E2430" s="564">
        <f t="shared" ca="1" si="224"/>
        <v>0</v>
      </c>
      <c r="F2430" s="564">
        <f t="shared" ca="1" si="227"/>
        <v>1</v>
      </c>
      <c r="G2430" s="564">
        <f t="shared" ca="1" si="225"/>
        <v>-5.2547856650317399</v>
      </c>
      <c r="H2430" s="564">
        <v>1</v>
      </c>
      <c r="I2430" s="564">
        <v>1</v>
      </c>
      <c r="J2430" s="564">
        <v>1</v>
      </c>
      <c r="K2430" s="564">
        <v>1</v>
      </c>
      <c r="L2430" s="564">
        <v>1</v>
      </c>
      <c r="M2430" s="564">
        <v>1</v>
      </c>
      <c r="N2430" s="564">
        <v>1</v>
      </c>
      <c r="O2430" s="564">
        <v>1</v>
      </c>
      <c r="P2430" s="564">
        <v>1</v>
      </c>
      <c r="Q2430" s="564">
        <v>1</v>
      </c>
      <c r="R2430" s="564">
        <v>1</v>
      </c>
      <c r="S2430" s="564">
        <v>1</v>
      </c>
      <c r="T2430" s="564">
        <v>1</v>
      </c>
      <c r="U2430" s="564">
        <v>1</v>
      </c>
      <c r="V2430" s="564">
        <v>1</v>
      </c>
      <c r="W2430" s="564">
        <v>1</v>
      </c>
      <c r="X2430" s="564">
        <v>1</v>
      </c>
      <c r="Y2430" s="564">
        <v>1</v>
      </c>
      <c r="Z2430" s="564">
        <v>1</v>
      </c>
      <c r="AA2430" s="564">
        <v>1</v>
      </c>
      <c r="AB2430" s="564">
        <v>1</v>
      </c>
      <c r="AC2430" s="564">
        <v>1</v>
      </c>
      <c r="AD2430" s="564">
        <v>1</v>
      </c>
      <c r="AE2430" s="564">
        <v>1</v>
      </c>
      <c r="AF2430" s="564">
        <v>1</v>
      </c>
      <c r="AG2430" s="564">
        <v>1</v>
      </c>
      <c r="AH2430" s="564">
        <v>1</v>
      </c>
      <c r="AI2430" s="564">
        <v>1</v>
      </c>
      <c r="AJ2430" s="564">
        <v>1</v>
      </c>
      <c r="AK2430" s="564">
        <v>1</v>
      </c>
    </row>
    <row r="2431" spans="1:37">
      <c r="A2431">
        <v>2427</v>
      </c>
      <c r="B2431" s="564">
        <f t="shared" ca="1" si="228"/>
        <v>20</v>
      </c>
      <c r="C2431" s="564">
        <f t="shared" ca="1" si="223"/>
        <v>400</v>
      </c>
      <c r="D2431" s="564">
        <f t="shared" ca="1" si="226"/>
        <v>20</v>
      </c>
      <c r="E2431" s="564">
        <f t="shared" ca="1" si="224"/>
        <v>0</v>
      </c>
      <c r="F2431" s="564">
        <f t="shared" ca="1" si="227"/>
        <v>1</v>
      </c>
      <c r="G2431" s="564">
        <f t="shared" ca="1" si="225"/>
        <v>1.0281672927434276</v>
      </c>
      <c r="H2431" s="564">
        <v>1</v>
      </c>
      <c r="I2431" s="564">
        <v>1</v>
      </c>
      <c r="J2431" s="564">
        <v>1</v>
      </c>
      <c r="K2431" s="564">
        <v>1</v>
      </c>
      <c r="L2431" s="564">
        <v>1</v>
      </c>
      <c r="M2431" s="564">
        <v>1</v>
      </c>
      <c r="N2431" s="564">
        <v>1</v>
      </c>
      <c r="O2431" s="564">
        <v>1</v>
      </c>
      <c r="P2431" s="564">
        <v>1</v>
      </c>
      <c r="Q2431" s="564">
        <v>1</v>
      </c>
      <c r="R2431" s="564">
        <v>1</v>
      </c>
      <c r="S2431" s="564">
        <v>1</v>
      </c>
      <c r="T2431" s="564">
        <v>1</v>
      </c>
      <c r="U2431" s="564">
        <v>1</v>
      </c>
      <c r="V2431" s="564">
        <v>1</v>
      </c>
      <c r="W2431" s="564">
        <v>1</v>
      </c>
      <c r="X2431" s="564">
        <v>1</v>
      </c>
      <c r="Y2431" s="564">
        <v>1</v>
      </c>
      <c r="Z2431" s="564">
        <v>1</v>
      </c>
      <c r="AA2431" s="564">
        <v>1</v>
      </c>
      <c r="AB2431" s="564">
        <v>1</v>
      </c>
      <c r="AC2431" s="564">
        <v>1</v>
      </c>
      <c r="AD2431" s="564">
        <v>1</v>
      </c>
      <c r="AE2431" s="564">
        <v>1</v>
      </c>
      <c r="AF2431" s="564">
        <v>1</v>
      </c>
      <c r="AG2431" s="564">
        <v>1</v>
      </c>
      <c r="AH2431" s="564">
        <v>1</v>
      </c>
      <c r="AI2431" s="564">
        <v>1</v>
      </c>
      <c r="AJ2431" s="564">
        <v>1</v>
      </c>
      <c r="AK2431" s="564">
        <v>1</v>
      </c>
    </row>
    <row r="2432" spans="1:37">
      <c r="A2432">
        <v>2428</v>
      </c>
      <c r="B2432" s="564">
        <f t="shared" ca="1" si="228"/>
        <v>0</v>
      </c>
      <c r="C2432" s="564">
        <f t="shared" ca="1" si="223"/>
        <v>0</v>
      </c>
      <c r="D2432" s="564">
        <f t="shared" ca="1" si="226"/>
        <v>0</v>
      </c>
      <c r="E2432" s="564">
        <f t="shared" ca="1" si="224"/>
        <v>0</v>
      </c>
      <c r="F2432" s="564">
        <f t="shared" ca="1" si="227"/>
        <v>1</v>
      </c>
      <c r="G2432" s="564">
        <f t="shared" ca="1" si="225"/>
        <v>-0.55624376843418943</v>
      </c>
      <c r="H2432" s="564">
        <v>0</v>
      </c>
      <c r="I2432" s="564">
        <v>0</v>
      </c>
      <c r="J2432" s="564">
        <v>0</v>
      </c>
      <c r="K2432" s="564">
        <v>0</v>
      </c>
      <c r="L2432" s="564">
        <v>0</v>
      </c>
      <c r="M2432" s="564">
        <v>0</v>
      </c>
      <c r="N2432" s="564">
        <v>0</v>
      </c>
      <c r="O2432" s="564">
        <v>0</v>
      </c>
      <c r="P2432" s="564">
        <v>0</v>
      </c>
      <c r="Q2432" s="564">
        <v>0</v>
      </c>
      <c r="R2432" s="564">
        <v>0</v>
      </c>
      <c r="S2432" s="564">
        <v>0</v>
      </c>
      <c r="T2432" s="564">
        <v>0</v>
      </c>
      <c r="U2432" s="564">
        <v>0</v>
      </c>
      <c r="V2432" s="564">
        <v>0</v>
      </c>
      <c r="W2432" s="564">
        <v>0</v>
      </c>
      <c r="X2432" s="564">
        <v>0</v>
      </c>
      <c r="Y2432" s="564">
        <v>0</v>
      </c>
      <c r="Z2432" s="564">
        <v>0</v>
      </c>
      <c r="AA2432" s="564">
        <v>0</v>
      </c>
      <c r="AB2432" s="564">
        <v>0</v>
      </c>
      <c r="AC2432" s="564">
        <v>0</v>
      </c>
      <c r="AD2432" s="564">
        <v>0</v>
      </c>
      <c r="AE2432" s="564">
        <v>0</v>
      </c>
      <c r="AF2432" s="564">
        <v>0</v>
      </c>
      <c r="AG2432" s="564">
        <v>0</v>
      </c>
      <c r="AH2432" s="564">
        <v>0</v>
      </c>
      <c r="AI2432" s="564">
        <v>0</v>
      </c>
      <c r="AJ2432" s="564">
        <v>0</v>
      </c>
      <c r="AK2432" s="564">
        <v>0</v>
      </c>
    </row>
    <row r="2433" spans="1:37">
      <c r="A2433">
        <v>2429</v>
      </c>
      <c r="B2433" s="564">
        <f t="shared" ca="1" si="228"/>
        <v>20</v>
      </c>
      <c r="C2433" s="564">
        <f t="shared" ca="1" si="223"/>
        <v>400</v>
      </c>
      <c r="D2433" s="564">
        <f t="shared" ca="1" si="226"/>
        <v>20</v>
      </c>
      <c r="E2433" s="564">
        <f t="shared" ca="1" si="224"/>
        <v>0</v>
      </c>
      <c r="F2433" s="564">
        <f t="shared" ca="1" si="227"/>
        <v>1</v>
      </c>
      <c r="G2433" s="564">
        <f t="shared" ca="1" si="225"/>
        <v>-1.0316397992013302</v>
      </c>
      <c r="H2433" s="564">
        <v>1</v>
      </c>
      <c r="I2433" s="564">
        <v>1</v>
      </c>
      <c r="J2433" s="564">
        <v>1</v>
      </c>
      <c r="K2433" s="564">
        <v>1</v>
      </c>
      <c r="L2433" s="564">
        <v>1</v>
      </c>
      <c r="M2433" s="564">
        <v>1</v>
      </c>
      <c r="N2433" s="564">
        <v>1</v>
      </c>
      <c r="O2433" s="564">
        <v>1</v>
      </c>
      <c r="P2433" s="564">
        <v>1</v>
      </c>
      <c r="Q2433" s="564">
        <v>1</v>
      </c>
      <c r="R2433" s="564">
        <v>1</v>
      </c>
      <c r="S2433" s="564">
        <v>1</v>
      </c>
      <c r="T2433" s="564">
        <v>1</v>
      </c>
      <c r="U2433" s="564">
        <v>1</v>
      </c>
      <c r="V2433" s="564">
        <v>1</v>
      </c>
      <c r="W2433" s="564">
        <v>1</v>
      </c>
      <c r="X2433" s="564">
        <v>1</v>
      </c>
      <c r="Y2433" s="564">
        <v>1</v>
      </c>
      <c r="Z2433" s="564">
        <v>1</v>
      </c>
      <c r="AA2433" s="564">
        <v>1</v>
      </c>
      <c r="AB2433" s="564">
        <v>1</v>
      </c>
      <c r="AC2433" s="564">
        <v>1</v>
      </c>
      <c r="AD2433" s="564">
        <v>1</v>
      </c>
      <c r="AE2433" s="564">
        <v>1</v>
      </c>
      <c r="AF2433" s="564">
        <v>1</v>
      </c>
      <c r="AG2433" s="564">
        <v>1</v>
      </c>
      <c r="AH2433" s="564">
        <v>1</v>
      </c>
      <c r="AI2433" s="564">
        <v>1</v>
      </c>
      <c r="AJ2433" s="564">
        <v>1</v>
      </c>
      <c r="AK2433" s="564">
        <v>1</v>
      </c>
    </row>
    <row r="2434" spans="1:37">
      <c r="A2434">
        <v>2430</v>
      </c>
      <c r="B2434" s="564">
        <f t="shared" ca="1" si="228"/>
        <v>20</v>
      </c>
      <c r="C2434" s="564">
        <f t="shared" ca="1" si="223"/>
        <v>400</v>
      </c>
      <c r="D2434" s="564">
        <f t="shared" ca="1" si="226"/>
        <v>20</v>
      </c>
      <c r="E2434" s="564">
        <f t="shared" ca="1" si="224"/>
        <v>0</v>
      </c>
      <c r="F2434" s="564">
        <f t="shared" ca="1" si="227"/>
        <v>1</v>
      </c>
      <c r="G2434" s="564">
        <f t="shared" ca="1" si="225"/>
        <v>-1.1057563695573114</v>
      </c>
      <c r="H2434" s="564">
        <v>1</v>
      </c>
      <c r="I2434" s="564">
        <v>1</v>
      </c>
      <c r="J2434" s="564">
        <v>1</v>
      </c>
      <c r="K2434" s="564">
        <v>1</v>
      </c>
      <c r="L2434" s="564">
        <v>1</v>
      </c>
      <c r="M2434" s="564">
        <v>1</v>
      </c>
      <c r="N2434" s="564">
        <v>1</v>
      </c>
      <c r="O2434" s="564">
        <v>1</v>
      </c>
      <c r="P2434" s="564">
        <v>1</v>
      </c>
      <c r="Q2434" s="564">
        <v>1</v>
      </c>
      <c r="R2434" s="564">
        <v>1</v>
      </c>
      <c r="S2434" s="564">
        <v>1</v>
      </c>
      <c r="T2434" s="564">
        <v>1</v>
      </c>
      <c r="U2434" s="564">
        <v>1</v>
      </c>
      <c r="V2434" s="564">
        <v>1</v>
      </c>
      <c r="W2434" s="564">
        <v>1</v>
      </c>
      <c r="X2434" s="564">
        <v>1</v>
      </c>
      <c r="Y2434" s="564">
        <v>1</v>
      </c>
      <c r="Z2434" s="564">
        <v>1</v>
      </c>
      <c r="AA2434" s="564">
        <v>1</v>
      </c>
      <c r="AB2434" s="564">
        <v>1</v>
      </c>
      <c r="AC2434" s="564">
        <v>1</v>
      </c>
      <c r="AD2434" s="564">
        <v>1</v>
      </c>
      <c r="AE2434" s="564">
        <v>1</v>
      </c>
      <c r="AF2434" s="564">
        <v>1</v>
      </c>
      <c r="AG2434" s="564">
        <v>1</v>
      </c>
      <c r="AH2434" s="564">
        <v>1</v>
      </c>
      <c r="AI2434" s="564">
        <v>1</v>
      </c>
      <c r="AJ2434" s="564">
        <v>1</v>
      </c>
      <c r="AK2434" s="564">
        <v>1</v>
      </c>
    </row>
    <row r="2435" spans="1:37">
      <c r="A2435">
        <v>2431</v>
      </c>
      <c r="B2435" s="564">
        <f t="shared" ca="1" si="228"/>
        <v>0</v>
      </c>
      <c r="C2435" s="564">
        <f t="shared" ca="1" si="223"/>
        <v>0</v>
      </c>
      <c r="D2435" s="564">
        <f t="shared" ca="1" si="226"/>
        <v>0</v>
      </c>
      <c r="E2435" s="564">
        <f t="shared" ca="1" si="224"/>
        <v>0</v>
      </c>
      <c r="F2435" s="564">
        <f t="shared" ca="1" si="227"/>
        <v>1</v>
      </c>
      <c r="G2435" s="564">
        <f t="shared" ca="1" si="225"/>
        <v>9.2946138428274363</v>
      </c>
      <c r="H2435" s="564">
        <v>0</v>
      </c>
      <c r="I2435" s="564">
        <v>0</v>
      </c>
      <c r="J2435" s="564">
        <v>0</v>
      </c>
      <c r="K2435" s="564">
        <v>0</v>
      </c>
      <c r="L2435" s="564">
        <v>0</v>
      </c>
      <c r="M2435" s="564">
        <v>0</v>
      </c>
      <c r="N2435" s="564">
        <v>0</v>
      </c>
      <c r="O2435" s="564">
        <v>0</v>
      </c>
      <c r="P2435" s="564">
        <v>0</v>
      </c>
      <c r="Q2435" s="564">
        <v>0</v>
      </c>
      <c r="R2435" s="564">
        <v>0</v>
      </c>
      <c r="S2435" s="564">
        <v>0</v>
      </c>
      <c r="T2435" s="564">
        <v>0</v>
      </c>
      <c r="U2435" s="564">
        <v>0</v>
      </c>
      <c r="V2435" s="564">
        <v>0</v>
      </c>
      <c r="W2435" s="564">
        <v>0</v>
      </c>
      <c r="X2435" s="564">
        <v>0</v>
      </c>
      <c r="Y2435" s="564">
        <v>0</v>
      </c>
      <c r="Z2435" s="564">
        <v>0</v>
      </c>
      <c r="AA2435" s="564">
        <v>0</v>
      </c>
      <c r="AB2435" s="564">
        <v>0</v>
      </c>
      <c r="AC2435" s="564">
        <v>0</v>
      </c>
      <c r="AD2435" s="564">
        <v>0</v>
      </c>
      <c r="AE2435" s="564">
        <v>0</v>
      </c>
      <c r="AF2435" s="564">
        <v>0</v>
      </c>
      <c r="AG2435" s="564">
        <v>0</v>
      </c>
      <c r="AH2435" s="564">
        <v>0</v>
      </c>
      <c r="AI2435" s="564">
        <v>0</v>
      </c>
      <c r="AJ2435" s="564">
        <v>0</v>
      </c>
      <c r="AK2435" s="564">
        <v>0</v>
      </c>
    </row>
    <row r="2436" spans="1:37">
      <c r="A2436">
        <v>2432</v>
      </c>
      <c r="B2436" s="564">
        <f t="shared" ca="1" si="228"/>
        <v>20</v>
      </c>
      <c r="C2436" s="564">
        <f t="shared" ca="1" si="223"/>
        <v>400</v>
      </c>
      <c r="D2436" s="564">
        <f t="shared" ca="1" si="226"/>
        <v>20</v>
      </c>
      <c r="E2436" s="564">
        <f t="shared" ca="1" si="224"/>
        <v>0</v>
      </c>
      <c r="F2436" s="564">
        <f t="shared" ca="1" si="227"/>
        <v>1</v>
      </c>
      <c r="G2436" s="564">
        <f t="shared" ca="1" si="225"/>
        <v>-0.54550297938797576</v>
      </c>
      <c r="H2436" s="564">
        <v>1</v>
      </c>
      <c r="I2436" s="564">
        <v>1</v>
      </c>
      <c r="J2436" s="564">
        <v>1</v>
      </c>
      <c r="K2436" s="564">
        <v>1</v>
      </c>
      <c r="L2436" s="564">
        <v>1</v>
      </c>
      <c r="M2436" s="564">
        <v>1</v>
      </c>
      <c r="N2436" s="564">
        <v>1</v>
      </c>
      <c r="O2436" s="564">
        <v>1</v>
      </c>
      <c r="P2436" s="564">
        <v>1</v>
      </c>
      <c r="Q2436" s="564">
        <v>1</v>
      </c>
      <c r="R2436" s="564">
        <v>1</v>
      </c>
      <c r="S2436" s="564">
        <v>1</v>
      </c>
      <c r="T2436" s="564">
        <v>1</v>
      </c>
      <c r="U2436" s="564">
        <v>1</v>
      </c>
      <c r="V2436" s="564">
        <v>1</v>
      </c>
      <c r="W2436" s="564">
        <v>1</v>
      </c>
      <c r="X2436" s="564">
        <v>1</v>
      </c>
      <c r="Y2436" s="564">
        <v>1</v>
      </c>
      <c r="Z2436" s="564">
        <v>1</v>
      </c>
      <c r="AA2436" s="564">
        <v>1</v>
      </c>
      <c r="AB2436" s="564">
        <v>1</v>
      </c>
      <c r="AC2436" s="564">
        <v>1</v>
      </c>
      <c r="AD2436" s="564">
        <v>1</v>
      </c>
      <c r="AE2436" s="564">
        <v>1</v>
      </c>
      <c r="AF2436" s="564">
        <v>1</v>
      </c>
      <c r="AG2436" s="564">
        <v>1</v>
      </c>
      <c r="AH2436" s="564">
        <v>1</v>
      </c>
      <c r="AI2436" s="564">
        <v>1</v>
      </c>
      <c r="AJ2436" s="564">
        <v>1</v>
      </c>
      <c r="AK2436" s="564">
        <v>1</v>
      </c>
    </row>
    <row r="2437" spans="1:37">
      <c r="A2437">
        <v>2433</v>
      </c>
      <c r="B2437" s="564">
        <f t="shared" ca="1" si="228"/>
        <v>0</v>
      </c>
      <c r="C2437" s="564">
        <f t="shared" ref="C2437:C2500" ca="1" si="229">B2437^2</f>
        <v>0</v>
      </c>
      <c r="D2437" s="564">
        <f t="shared" ca="1" si="226"/>
        <v>0</v>
      </c>
      <c r="E2437" s="564">
        <f t="shared" ref="E2437:E2500" ca="1" si="230">D2437-((B2437^2)/H$1)</f>
        <v>0</v>
      </c>
      <c r="F2437" s="564">
        <f t="shared" ca="1" si="227"/>
        <v>1</v>
      </c>
      <c r="G2437" s="564">
        <f t="shared" ref="G2437:G2500" ca="1" si="231">I$2+NORMSINV(RAND())*K$2</f>
        <v>3.9612926914877753</v>
      </c>
      <c r="H2437" s="564">
        <v>0</v>
      </c>
      <c r="I2437" s="564">
        <v>0</v>
      </c>
      <c r="J2437" s="564">
        <v>0</v>
      </c>
      <c r="K2437" s="564">
        <v>0</v>
      </c>
      <c r="L2437" s="564">
        <v>0</v>
      </c>
      <c r="M2437" s="564">
        <v>0</v>
      </c>
      <c r="N2437" s="564">
        <v>0</v>
      </c>
      <c r="O2437" s="564">
        <v>0</v>
      </c>
      <c r="P2437" s="564">
        <v>0</v>
      </c>
      <c r="Q2437" s="564">
        <v>0</v>
      </c>
      <c r="R2437" s="564">
        <v>0</v>
      </c>
      <c r="S2437" s="564">
        <v>0</v>
      </c>
      <c r="T2437" s="564">
        <v>0</v>
      </c>
      <c r="U2437" s="564">
        <v>0</v>
      </c>
      <c r="V2437" s="564">
        <v>0</v>
      </c>
      <c r="W2437" s="564">
        <v>0</v>
      </c>
      <c r="X2437" s="564">
        <v>0</v>
      </c>
      <c r="Y2437" s="564">
        <v>0</v>
      </c>
      <c r="Z2437" s="564">
        <v>0</v>
      </c>
      <c r="AA2437" s="564">
        <v>0</v>
      </c>
      <c r="AB2437" s="564">
        <v>0</v>
      </c>
      <c r="AC2437" s="564">
        <v>0</v>
      </c>
      <c r="AD2437" s="564">
        <v>0</v>
      </c>
      <c r="AE2437" s="564">
        <v>0</v>
      </c>
      <c r="AF2437" s="564">
        <v>0</v>
      </c>
      <c r="AG2437" s="564">
        <v>0</v>
      </c>
      <c r="AH2437" s="564">
        <v>0</v>
      </c>
      <c r="AI2437" s="564">
        <v>0</v>
      </c>
      <c r="AJ2437" s="564">
        <v>0</v>
      </c>
      <c r="AK2437" s="564">
        <v>0</v>
      </c>
    </row>
    <row r="2438" spans="1:37">
      <c r="A2438">
        <v>2434</v>
      </c>
      <c r="B2438" s="564">
        <f t="shared" ca="1" si="228"/>
        <v>0</v>
      </c>
      <c r="C2438" s="564">
        <f t="shared" ca="1" si="229"/>
        <v>0</v>
      </c>
      <c r="D2438" s="564">
        <f t="shared" ref="D2438:D2501" ca="1" si="232">B2438</f>
        <v>0</v>
      </c>
      <c r="E2438" s="564">
        <f t="shared" ca="1" si="230"/>
        <v>0</v>
      </c>
      <c r="F2438" s="564">
        <f t="shared" ref="F2438:F2501" ca="1" si="233">1-(2*B2438*(H$1-B2438)/(H$1*(H$1-1)))</f>
        <v>1</v>
      </c>
      <c r="G2438" s="564">
        <f t="shared" ca="1" si="231"/>
        <v>0.92589787987747085</v>
      </c>
      <c r="H2438" s="564">
        <v>0</v>
      </c>
      <c r="I2438" s="564">
        <v>0</v>
      </c>
      <c r="J2438" s="564">
        <v>0</v>
      </c>
      <c r="K2438" s="564">
        <v>0</v>
      </c>
      <c r="L2438" s="564">
        <v>0</v>
      </c>
      <c r="M2438" s="564">
        <v>0</v>
      </c>
      <c r="N2438" s="564">
        <v>0</v>
      </c>
      <c r="O2438" s="564">
        <v>0</v>
      </c>
      <c r="P2438" s="564">
        <v>0</v>
      </c>
      <c r="Q2438" s="564">
        <v>0</v>
      </c>
      <c r="R2438" s="564">
        <v>0</v>
      </c>
      <c r="S2438" s="564">
        <v>0</v>
      </c>
      <c r="T2438" s="564">
        <v>0</v>
      </c>
      <c r="U2438" s="564">
        <v>0</v>
      </c>
      <c r="V2438" s="564">
        <v>0</v>
      </c>
      <c r="W2438" s="564">
        <v>0</v>
      </c>
      <c r="X2438" s="564">
        <v>0</v>
      </c>
      <c r="Y2438" s="564">
        <v>0</v>
      </c>
      <c r="Z2438" s="564">
        <v>0</v>
      </c>
      <c r="AA2438" s="564">
        <v>0</v>
      </c>
      <c r="AB2438" s="564">
        <v>0</v>
      </c>
      <c r="AC2438" s="564">
        <v>0</v>
      </c>
      <c r="AD2438" s="564">
        <v>0</v>
      </c>
      <c r="AE2438" s="564">
        <v>0</v>
      </c>
      <c r="AF2438" s="564">
        <v>0</v>
      </c>
      <c r="AG2438" s="564">
        <v>0</v>
      </c>
      <c r="AH2438" s="564">
        <v>0</v>
      </c>
      <c r="AI2438" s="564">
        <v>0</v>
      </c>
      <c r="AJ2438" s="564">
        <v>0</v>
      </c>
      <c r="AK2438" s="564">
        <v>0</v>
      </c>
    </row>
    <row r="2439" spans="1:37">
      <c r="A2439">
        <v>2435</v>
      </c>
      <c r="B2439" s="564">
        <f t="shared" ref="B2439:B2502" ca="1" si="234">SUM(INDIRECT("H"&amp;A2439+4&amp;":"&amp;HLOOKUP(H$1,$AA$1:$BD$2,2,0)&amp;A2439+4))</f>
        <v>8</v>
      </c>
      <c r="C2439" s="564">
        <f t="shared" ca="1" si="229"/>
        <v>64</v>
      </c>
      <c r="D2439" s="564">
        <f t="shared" ca="1" si="232"/>
        <v>8</v>
      </c>
      <c r="E2439" s="564">
        <f t="shared" ca="1" si="230"/>
        <v>4.8</v>
      </c>
      <c r="F2439" s="564">
        <f t="shared" ca="1" si="233"/>
        <v>0.49473684210526314</v>
      </c>
      <c r="G2439" s="564">
        <f t="shared" ca="1" si="231"/>
        <v>3.7149680394473314</v>
      </c>
      <c r="H2439" s="564">
        <v>0</v>
      </c>
      <c r="I2439" s="564">
        <v>1</v>
      </c>
      <c r="J2439" s="564">
        <v>0</v>
      </c>
      <c r="K2439" s="564">
        <v>0</v>
      </c>
      <c r="L2439" s="564">
        <v>1</v>
      </c>
      <c r="M2439" s="564">
        <v>1</v>
      </c>
      <c r="N2439" s="564">
        <v>0</v>
      </c>
      <c r="O2439" s="564">
        <v>0</v>
      </c>
      <c r="P2439" s="564">
        <v>0</v>
      </c>
      <c r="Q2439" s="564">
        <v>1</v>
      </c>
      <c r="R2439" s="564">
        <v>0</v>
      </c>
      <c r="S2439" s="564">
        <v>1</v>
      </c>
      <c r="T2439" s="564">
        <v>0</v>
      </c>
      <c r="U2439" s="564">
        <v>0</v>
      </c>
      <c r="V2439" s="564">
        <v>1</v>
      </c>
      <c r="W2439" s="564">
        <v>0</v>
      </c>
      <c r="X2439" s="564">
        <v>1</v>
      </c>
      <c r="Y2439" s="564">
        <v>0</v>
      </c>
      <c r="Z2439" s="564">
        <v>1</v>
      </c>
      <c r="AA2439" s="564">
        <v>0</v>
      </c>
      <c r="AB2439" s="564">
        <v>1</v>
      </c>
      <c r="AC2439" s="564">
        <v>1</v>
      </c>
      <c r="AD2439" s="564">
        <v>1</v>
      </c>
      <c r="AE2439" s="564">
        <v>1</v>
      </c>
      <c r="AF2439" s="564">
        <v>1</v>
      </c>
      <c r="AG2439" s="564">
        <v>0</v>
      </c>
      <c r="AH2439" s="564">
        <v>0</v>
      </c>
      <c r="AI2439" s="564">
        <v>1</v>
      </c>
      <c r="AJ2439" s="564">
        <v>0</v>
      </c>
      <c r="AK2439" s="564">
        <v>0</v>
      </c>
    </row>
    <row r="2440" spans="1:37">
      <c r="A2440">
        <v>2436</v>
      </c>
      <c r="B2440" s="564">
        <f t="shared" ca="1" si="234"/>
        <v>12</v>
      </c>
      <c r="C2440" s="564">
        <f t="shared" ca="1" si="229"/>
        <v>144</v>
      </c>
      <c r="D2440" s="564">
        <f t="shared" ca="1" si="232"/>
        <v>12</v>
      </c>
      <c r="E2440" s="564">
        <f t="shared" ca="1" si="230"/>
        <v>4.8</v>
      </c>
      <c r="F2440" s="564">
        <f t="shared" ca="1" si="233"/>
        <v>0.49473684210526314</v>
      </c>
      <c r="G2440" s="564">
        <f t="shared" ca="1" si="231"/>
        <v>5.2493396712466023</v>
      </c>
      <c r="H2440" s="564">
        <v>1</v>
      </c>
      <c r="I2440" s="564">
        <v>1</v>
      </c>
      <c r="J2440" s="564">
        <v>0</v>
      </c>
      <c r="K2440" s="564">
        <v>0</v>
      </c>
      <c r="L2440" s="564">
        <v>1</v>
      </c>
      <c r="M2440" s="564">
        <v>1</v>
      </c>
      <c r="N2440" s="564">
        <v>1</v>
      </c>
      <c r="O2440" s="564">
        <v>1</v>
      </c>
      <c r="P2440" s="564">
        <v>0</v>
      </c>
      <c r="Q2440" s="564">
        <v>1</v>
      </c>
      <c r="R2440" s="564">
        <v>0</v>
      </c>
      <c r="S2440" s="564">
        <v>1</v>
      </c>
      <c r="T2440" s="564">
        <v>1</v>
      </c>
      <c r="U2440" s="564">
        <v>0</v>
      </c>
      <c r="V2440" s="564">
        <v>0</v>
      </c>
      <c r="W2440" s="564">
        <v>1</v>
      </c>
      <c r="X2440" s="564">
        <v>0</v>
      </c>
      <c r="Y2440" s="564">
        <v>1</v>
      </c>
      <c r="Z2440" s="564">
        <v>1</v>
      </c>
      <c r="AA2440" s="564">
        <v>0</v>
      </c>
      <c r="AB2440" s="564">
        <v>1</v>
      </c>
      <c r="AC2440" s="564">
        <v>0</v>
      </c>
      <c r="AD2440" s="564">
        <v>0</v>
      </c>
      <c r="AE2440" s="564">
        <v>1</v>
      </c>
      <c r="AF2440" s="564">
        <v>1</v>
      </c>
      <c r="AG2440" s="564">
        <v>0</v>
      </c>
      <c r="AH2440" s="564">
        <v>0</v>
      </c>
      <c r="AI2440" s="564">
        <v>1</v>
      </c>
      <c r="AJ2440" s="564">
        <v>1</v>
      </c>
      <c r="AK2440" s="564">
        <v>0</v>
      </c>
    </row>
    <row r="2441" spans="1:37">
      <c r="A2441">
        <v>2437</v>
      </c>
      <c r="B2441" s="564">
        <f t="shared" ca="1" si="234"/>
        <v>20</v>
      </c>
      <c r="C2441" s="564">
        <f t="shared" ca="1" si="229"/>
        <v>400</v>
      </c>
      <c r="D2441" s="564">
        <f t="shared" ca="1" si="232"/>
        <v>20</v>
      </c>
      <c r="E2441" s="564">
        <f t="shared" ca="1" si="230"/>
        <v>0</v>
      </c>
      <c r="F2441" s="564">
        <f t="shared" ca="1" si="233"/>
        <v>1</v>
      </c>
      <c r="G2441" s="564">
        <f t="shared" ca="1" si="231"/>
        <v>2.340080685473608</v>
      </c>
      <c r="H2441" s="564">
        <v>1</v>
      </c>
      <c r="I2441" s="564">
        <v>1</v>
      </c>
      <c r="J2441" s="564">
        <v>1</v>
      </c>
      <c r="K2441" s="564">
        <v>1</v>
      </c>
      <c r="L2441" s="564">
        <v>1</v>
      </c>
      <c r="M2441" s="564">
        <v>1</v>
      </c>
      <c r="N2441" s="564">
        <v>1</v>
      </c>
      <c r="O2441" s="564">
        <v>1</v>
      </c>
      <c r="P2441" s="564">
        <v>1</v>
      </c>
      <c r="Q2441" s="564">
        <v>1</v>
      </c>
      <c r="R2441" s="564">
        <v>1</v>
      </c>
      <c r="S2441" s="564">
        <v>1</v>
      </c>
      <c r="T2441" s="564">
        <v>1</v>
      </c>
      <c r="U2441" s="564">
        <v>1</v>
      </c>
      <c r="V2441" s="564">
        <v>1</v>
      </c>
      <c r="W2441" s="564">
        <v>1</v>
      </c>
      <c r="X2441" s="564">
        <v>1</v>
      </c>
      <c r="Y2441" s="564">
        <v>1</v>
      </c>
      <c r="Z2441" s="564">
        <v>1</v>
      </c>
      <c r="AA2441" s="564">
        <v>1</v>
      </c>
      <c r="AB2441" s="564">
        <v>1</v>
      </c>
      <c r="AC2441" s="564">
        <v>1</v>
      </c>
      <c r="AD2441" s="564">
        <v>1</v>
      </c>
      <c r="AE2441" s="564">
        <v>1</v>
      </c>
      <c r="AF2441" s="564">
        <v>1</v>
      </c>
      <c r="AG2441" s="564">
        <v>1</v>
      </c>
      <c r="AH2441" s="564">
        <v>1</v>
      </c>
      <c r="AI2441" s="564">
        <v>1</v>
      </c>
      <c r="AJ2441" s="564">
        <v>1</v>
      </c>
      <c r="AK2441" s="564">
        <v>1</v>
      </c>
    </row>
    <row r="2442" spans="1:37">
      <c r="A2442">
        <v>2438</v>
      </c>
      <c r="B2442" s="564">
        <f t="shared" ca="1" si="234"/>
        <v>0</v>
      </c>
      <c r="C2442" s="564">
        <f t="shared" ca="1" si="229"/>
        <v>0</v>
      </c>
      <c r="D2442" s="564">
        <f t="shared" ca="1" si="232"/>
        <v>0</v>
      </c>
      <c r="E2442" s="564">
        <f t="shared" ca="1" si="230"/>
        <v>0</v>
      </c>
      <c r="F2442" s="564">
        <f t="shared" ca="1" si="233"/>
        <v>1</v>
      </c>
      <c r="G2442" s="564">
        <f t="shared" ca="1" si="231"/>
        <v>0.29632760810926684</v>
      </c>
      <c r="H2442" s="564">
        <v>0</v>
      </c>
      <c r="I2442" s="564">
        <v>0</v>
      </c>
      <c r="J2442" s="564">
        <v>0</v>
      </c>
      <c r="K2442" s="564">
        <v>0</v>
      </c>
      <c r="L2442" s="564">
        <v>0</v>
      </c>
      <c r="M2442" s="564">
        <v>0</v>
      </c>
      <c r="N2442" s="564">
        <v>0</v>
      </c>
      <c r="O2442" s="564">
        <v>0</v>
      </c>
      <c r="P2442" s="564">
        <v>0</v>
      </c>
      <c r="Q2442" s="564">
        <v>0</v>
      </c>
      <c r="R2442" s="564">
        <v>0</v>
      </c>
      <c r="S2442" s="564">
        <v>0</v>
      </c>
      <c r="T2442" s="564">
        <v>0</v>
      </c>
      <c r="U2442" s="564">
        <v>0</v>
      </c>
      <c r="V2442" s="564">
        <v>0</v>
      </c>
      <c r="W2442" s="564">
        <v>0</v>
      </c>
      <c r="X2442" s="564">
        <v>0</v>
      </c>
      <c r="Y2442" s="564">
        <v>0</v>
      </c>
      <c r="Z2442" s="564">
        <v>0</v>
      </c>
      <c r="AA2442" s="564">
        <v>0</v>
      </c>
      <c r="AB2442" s="564">
        <v>0</v>
      </c>
      <c r="AC2442" s="564">
        <v>0</v>
      </c>
      <c r="AD2442" s="564">
        <v>0</v>
      </c>
      <c r="AE2442" s="564">
        <v>0</v>
      </c>
      <c r="AF2442" s="564">
        <v>0</v>
      </c>
      <c r="AG2442" s="564">
        <v>0</v>
      </c>
      <c r="AH2442" s="564">
        <v>0</v>
      </c>
      <c r="AI2442" s="564">
        <v>0</v>
      </c>
      <c r="AJ2442" s="564">
        <v>0</v>
      </c>
      <c r="AK2442" s="564">
        <v>0</v>
      </c>
    </row>
    <row r="2443" spans="1:37">
      <c r="A2443">
        <v>2439</v>
      </c>
      <c r="B2443" s="564">
        <f t="shared" ca="1" si="234"/>
        <v>0</v>
      </c>
      <c r="C2443" s="564">
        <f t="shared" ca="1" si="229"/>
        <v>0</v>
      </c>
      <c r="D2443" s="564">
        <f t="shared" ca="1" si="232"/>
        <v>0</v>
      </c>
      <c r="E2443" s="564">
        <f t="shared" ca="1" si="230"/>
        <v>0</v>
      </c>
      <c r="F2443" s="564">
        <f t="shared" ca="1" si="233"/>
        <v>1</v>
      </c>
      <c r="G2443" s="564">
        <f t="shared" ca="1" si="231"/>
        <v>-6.1287337174708014</v>
      </c>
      <c r="H2443" s="564">
        <v>0</v>
      </c>
      <c r="I2443" s="564">
        <v>0</v>
      </c>
      <c r="J2443" s="564">
        <v>0</v>
      </c>
      <c r="K2443" s="564">
        <v>0</v>
      </c>
      <c r="L2443" s="564">
        <v>0</v>
      </c>
      <c r="M2443" s="564">
        <v>0</v>
      </c>
      <c r="N2443" s="564">
        <v>0</v>
      </c>
      <c r="O2443" s="564">
        <v>0</v>
      </c>
      <c r="P2443" s="564">
        <v>0</v>
      </c>
      <c r="Q2443" s="564">
        <v>0</v>
      </c>
      <c r="R2443" s="564">
        <v>0</v>
      </c>
      <c r="S2443" s="564">
        <v>0</v>
      </c>
      <c r="T2443" s="564">
        <v>0</v>
      </c>
      <c r="U2443" s="564">
        <v>0</v>
      </c>
      <c r="V2443" s="564">
        <v>0</v>
      </c>
      <c r="W2443" s="564">
        <v>0</v>
      </c>
      <c r="X2443" s="564">
        <v>0</v>
      </c>
      <c r="Y2443" s="564">
        <v>0</v>
      </c>
      <c r="Z2443" s="564">
        <v>0</v>
      </c>
      <c r="AA2443" s="564">
        <v>0</v>
      </c>
      <c r="AB2443" s="564">
        <v>0</v>
      </c>
      <c r="AC2443" s="564">
        <v>0</v>
      </c>
      <c r="AD2443" s="564">
        <v>0</v>
      </c>
      <c r="AE2443" s="564">
        <v>0</v>
      </c>
      <c r="AF2443" s="564">
        <v>0</v>
      </c>
      <c r="AG2443" s="564">
        <v>0</v>
      </c>
      <c r="AH2443" s="564">
        <v>0</v>
      </c>
      <c r="AI2443" s="564">
        <v>0</v>
      </c>
      <c r="AJ2443" s="564">
        <v>0</v>
      </c>
      <c r="AK2443" s="564">
        <v>0</v>
      </c>
    </row>
    <row r="2444" spans="1:37">
      <c r="A2444">
        <v>2440</v>
      </c>
      <c r="B2444" s="564">
        <f t="shared" ca="1" si="234"/>
        <v>0</v>
      </c>
      <c r="C2444" s="564">
        <f t="shared" ca="1" si="229"/>
        <v>0</v>
      </c>
      <c r="D2444" s="564">
        <f t="shared" ca="1" si="232"/>
        <v>0</v>
      </c>
      <c r="E2444" s="564">
        <f t="shared" ca="1" si="230"/>
        <v>0</v>
      </c>
      <c r="F2444" s="564">
        <f t="shared" ca="1" si="233"/>
        <v>1</v>
      </c>
      <c r="G2444" s="564">
        <f t="shared" ca="1" si="231"/>
        <v>3.2886217950779053</v>
      </c>
      <c r="H2444" s="564">
        <v>0</v>
      </c>
      <c r="I2444" s="564">
        <v>0</v>
      </c>
      <c r="J2444" s="564">
        <v>0</v>
      </c>
      <c r="K2444" s="564">
        <v>0</v>
      </c>
      <c r="L2444" s="564">
        <v>0</v>
      </c>
      <c r="M2444" s="564">
        <v>0</v>
      </c>
      <c r="N2444" s="564">
        <v>0</v>
      </c>
      <c r="O2444" s="564">
        <v>0</v>
      </c>
      <c r="P2444" s="564">
        <v>0</v>
      </c>
      <c r="Q2444" s="564">
        <v>0</v>
      </c>
      <c r="R2444" s="564">
        <v>0</v>
      </c>
      <c r="S2444" s="564">
        <v>0</v>
      </c>
      <c r="T2444" s="564">
        <v>0</v>
      </c>
      <c r="U2444" s="564">
        <v>0</v>
      </c>
      <c r="V2444" s="564">
        <v>0</v>
      </c>
      <c r="W2444" s="564">
        <v>0</v>
      </c>
      <c r="X2444" s="564">
        <v>0</v>
      </c>
      <c r="Y2444" s="564">
        <v>0</v>
      </c>
      <c r="Z2444" s="564">
        <v>0</v>
      </c>
      <c r="AA2444" s="564">
        <v>0</v>
      </c>
      <c r="AB2444" s="564">
        <v>0</v>
      </c>
      <c r="AC2444" s="564">
        <v>0</v>
      </c>
      <c r="AD2444" s="564">
        <v>0</v>
      </c>
      <c r="AE2444" s="564">
        <v>0</v>
      </c>
      <c r="AF2444" s="564">
        <v>0</v>
      </c>
      <c r="AG2444" s="564">
        <v>0</v>
      </c>
      <c r="AH2444" s="564">
        <v>0</v>
      </c>
      <c r="AI2444" s="564">
        <v>0</v>
      </c>
      <c r="AJ2444" s="564">
        <v>0</v>
      </c>
      <c r="AK2444" s="564">
        <v>0</v>
      </c>
    </row>
    <row r="2445" spans="1:37">
      <c r="A2445">
        <v>2441</v>
      </c>
      <c r="B2445" s="564">
        <f t="shared" ca="1" si="234"/>
        <v>20</v>
      </c>
      <c r="C2445" s="564">
        <f t="shared" ca="1" si="229"/>
        <v>400</v>
      </c>
      <c r="D2445" s="564">
        <f t="shared" ca="1" si="232"/>
        <v>20</v>
      </c>
      <c r="E2445" s="564">
        <f t="shared" ca="1" si="230"/>
        <v>0</v>
      </c>
      <c r="F2445" s="564">
        <f t="shared" ca="1" si="233"/>
        <v>1</v>
      </c>
      <c r="G2445" s="564">
        <f t="shared" ca="1" si="231"/>
        <v>5.1727624351894246</v>
      </c>
      <c r="H2445" s="564">
        <v>1</v>
      </c>
      <c r="I2445" s="564">
        <v>1</v>
      </c>
      <c r="J2445" s="564">
        <v>1</v>
      </c>
      <c r="K2445" s="564">
        <v>1</v>
      </c>
      <c r="L2445" s="564">
        <v>1</v>
      </c>
      <c r="M2445" s="564">
        <v>1</v>
      </c>
      <c r="N2445" s="564">
        <v>1</v>
      </c>
      <c r="O2445" s="564">
        <v>1</v>
      </c>
      <c r="P2445" s="564">
        <v>1</v>
      </c>
      <c r="Q2445" s="564">
        <v>1</v>
      </c>
      <c r="R2445" s="564">
        <v>1</v>
      </c>
      <c r="S2445" s="564">
        <v>1</v>
      </c>
      <c r="T2445" s="564">
        <v>1</v>
      </c>
      <c r="U2445" s="564">
        <v>1</v>
      </c>
      <c r="V2445" s="564">
        <v>1</v>
      </c>
      <c r="W2445" s="564">
        <v>1</v>
      </c>
      <c r="X2445" s="564">
        <v>1</v>
      </c>
      <c r="Y2445" s="564">
        <v>1</v>
      </c>
      <c r="Z2445" s="564">
        <v>1</v>
      </c>
      <c r="AA2445" s="564">
        <v>1</v>
      </c>
      <c r="AB2445" s="564">
        <v>1</v>
      </c>
      <c r="AC2445" s="564">
        <v>1</v>
      </c>
      <c r="AD2445" s="564">
        <v>1</v>
      </c>
      <c r="AE2445" s="564">
        <v>1</v>
      </c>
      <c r="AF2445" s="564">
        <v>1</v>
      </c>
      <c r="AG2445" s="564">
        <v>1</v>
      </c>
      <c r="AH2445" s="564">
        <v>1</v>
      </c>
      <c r="AI2445" s="564">
        <v>1</v>
      </c>
      <c r="AJ2445" s="564">
        <v>1</v>
      </c>
      <c r="AK2445" s="564">
        <v>1</v>
      </c>
    </row>
    <row r="2446" spans="1:37">
      <c r="A2446">
        <v>2442</v>
      </c>
      <c r="B2446" s="564">
        <f t="shared" ca="1" si="234"/>
        <v>0</v>
      </c>
      <c r="C2446" s="564">
        <f t="shared" ca="1" si="229"/>
        <v>0</v>
      </c>
      <c r="D2446" s="564">
        <f t="shared" ca="1" si="232"/>
        <v>0</v>
      </c>
      <c r="E2446" s="564">
        <f t="shared" ca="1" si="230"/>
        <v>0</v>
      </c>
      <c r="F2446" s="564">
        <f t="shared" ca="1" si="233"/>
        <v>1</v>
      </c>
      <c r="G2446" s="564">
        <f t="shared" ca="1" si="231"/>
        <v>3.998243920582472</v>
      </c>
      <c r="H2446" s="564">
        <v>0</v>
      </c>
      <c r="I2446" s="564">
        <v>0</v>
      </c>
      <c r="J2446" s="564">
        <v>0</v>
      </c>
      <c r="K2446" s="564">
        <v>0</v>
      </c>
      <c r="L2446" s="564">
        <v>0</v>
      </c>
      <c r="M2446" s="564">
        <v>0</v>
      </c>
      <c r="N2446" s="564">
        <v>0</v>
      </c>
      <c r="O2446" s="564">
        <v>0</v>
      </c>
      <c r="P2446" s="564">
        <v>0</v>
      </c>
      <c r="Q2446" s="564">
        <v>0</v>
      </c>
      <c r="R2446" s="564">
        <v>0</v>
      </c>
      <c r="S2446" s="564">
        <v>0</v>
      </c>
      <c r="T2446" s="564">
        <v>0</v>
      </c>
      <c r="U2446" s="564">
        <v>0</v>
      </c>
      <c r="V2446" s="564">
        <v>0</v>
      </c>
      <c r="W2446" s="564">
        <v>0</v>
      </c>
      <c r="X2446" s="564">
        <v>0</v>
      </c>
      <c r="Y2446" s="564">
        <v>0</v>
      </c>
      <c r="Z2446" s="564">
        <v>0</v>
      </c>
      <c r="AA2446" s="564">
        <v>0</v>
      </c>
      <c r="AB2446" s="564">
        <v>0</v>
      </c>
      <c r="AC2446" s="564">
        <v>0</v>
      </c>
      <c r="AD2446" s="564">
        <v>0</v>
      </c>
      <c r="AE2446" s="564">
        <v>0</v>
      </c>
      <c r="AF2446" s="564">
        <v>0</v>
      </c>
      <c r="AG2446" s="564">
        <v>0</v>
      </c>
      <c r="AH2446" s="564">
        <v>0</v>
      </c>
      <c r="AI2446" s="564">
        <v>0</v>
      </c>
      <c r="AJ2446" s="564">
        <v>0</v>
      </c>
      <c r="AK2446" s="564">
        <v>0</v>
      </c>
    </row>
    <row r="2447" spans="1:37">
      <c r="A2447">
        <v>2443</v>
      </c>
      <c r="B2447" s="564">
        <f t="shared" ca="1" si="234"/>
        <v>20</v>
      </c>
      <c r="C2447" s="564">
        <f t="shared" ca="1" si="229"/>
        <v>400</v>
      </c>
      <c r="D2447" s="564">
        <f t="shared" ca="1" si="232"/>
        <v>20</v>
      </c>
      <c r="E2447" s="564">
        <f t="shared" ca="1" si="230"/>
        <v>0</v>
      </c>
      <c r="F2447" s="564">
        <f t="shared" ca="1" si="233"/>
        <v>1</v>
      </c>
      <c r="G2447" s="564">
        <f t="shared" ca="1" si="231"/>
        <v>-2.5019980824644819</v>
      </c>
      <c r="H2447" s="564">
        <v>1</v>
      </c>
      <c r="I2447" s="564">
        <v>1</v>
      </c>
      <c r="J2447" s="564">
        <v>1</v>
      </c>
      <c r="K2447" s="564">
        <v>1</v>
      </c>
      <c r="L2447" s="564">
        <v>1</v>
      </c>
      <c r="M2447" s="564">
        <v>1</v>
      </c>
      <c r="N2447" s="564">
        <v>1</v>
      </c>
      <c r="O2447" s="564">
        <v>1</v>
      </c>
      <c r="P2447" s="564">
        <v>1</v>
      </c>
      <c r="Q2447" s="564">
        <v>1</v>
      </c>
      <c r="R2447" s="564">
        <v>1</v>
      </c>
      <c r="S2447" s="564">
        <v>1</v>
      </c>
      <c r="T2447" s="564">
        <v>1</v>
      </c>
      <c r="U2447" s="564">
        <v>1</v>
      </c>
      <c r="V2447" s="564">
        <v>1</v>
      </c>
      <c r="W2447" s="564">
        <v>1</v>
      </c>
      <c r="X2447" s="564">
        <v>1</v>
      </c>
      <c r="Y2447" s="564">
        <v>1</v>
      </c>
      <c r="Z2447" s="564">
        <v>1</v>
      </c>
      <c r="AA2447" s="564">
        <v>1</v>
      </c>
      <c r="AB2447" s="564">
        <v>1</v>
      </c>
      <c r="AC2447" s="564">
        <v>1</v>
      </c>
      <c r="AD2447" s="564">
        <v>1</v>
      </c>
      <c r="AE2447" s="564">
        <v>1</v>
      </c>
      <c r="AF2447" s="564">
        <v>1</v>
      </c>
      <c r="AG2447" s="564">
        <v>1</v>
      </c>
      <c r="AH2447" s="564">
        <v>1</v>
      </c>
      <c r="AI2447" s="564">
        <v>1</v>
      </c>
      <c r="AJ2447" s="564">
        <v>1</v>
      </c>
      <c r="AK2447" s="564">
        <v>1</v>
      </c>
    </row>
    <row r="2448" spans="1:37">
      <c r="A2448">
        <v>2444</v>
      </c>
      <c r="B2448" s="564">
        <f t="shared" ca="1" si="234"/>
        <v>20</v>
      </c>
      <c r="C2448" s="564">
        <f t="shared" ca="1" si="229"/>
        <v>400</v>
      </c>
      <c r="D2448" s="564">
        <f t="shared" ca="1" si="232"/>
        <v>20</v>
      </c>
      <c r="E2448" s="564">
        <f t="shared" ca="1" si="230"/>
        <v>0</v>
      </c>
      <c r="F2448" s="564">
        <f t="shared" ca="1" si="233"/>
        <v>1</v>
      </c>
      <c r="G2448" s="564">
        <f t="shared" ca="1" si="231"/>
        <v>6.0808495752326408</v>
      </c>
      <c r="H2448" s="564">
        <v>1</v>
      </c>
      <c r="I2448" s="564">
        <v>1</v>
      </c>
      <c r="J2448" s="564">
        <v>1</v>
      </c>
      <c r="K2448" s="564">
        <v>1</v>
      </c>
      <c r="L2448" s="564">
        <v>1</v>
      </c>
      <c r="M2448" s="564">
        <v>1</v>
      </c>
      <c r="N2448" s="564">
        <v>1</v>
      </c>
      <c r="O2448" s="564">
        <v>1</v>
      </c>
      <c r="P2448" s="564">
        <v>1</v>
      </c>
      <c r="Q2448" s="564">
        <v>1</v>
      </c>
      <c r="R2448" s="564">
        <v>1</v>
      </c>
      <c r="S2448" s="564">
        <v>1</v>
      </c>
      <c r="T2448" s="564">
        <v>1</v>
      </c>
      <c r="U2448" s="564">
        <v>1</v>
      </c>
      <c r="V2448" s="564">
        <v>1</v>
      </c>
      <c r="W2448" s="564">
        <v>1</v>
      </c>
      <c r="X2448" s="564">
        <v>1</v>
      </c>
      <c r="Y2448" s="564">
        <v>1</v>
      </c>
      <c r="Z2448" s="564">
        <v>1</v>
      </c>
      <c r="AA2448" s="564">
        <v>1</v>
      </c>
      <c r="AB2448" s="564">
        <v>1</v>
      </c>
      <c r="AC2448" s="564">
        <v>1</v>
      </c>
      <c r="AD2448" s="564">
        <v>1</v>
      </c>
      <c r="AE2448" s="564">
        <v>1</v>
      </c>
      <c r="AF2448" s="564">
        <v>1</v>
      </c>
      <c r="AG2448" s="564">
        <v>1</v>
      </c>
      <c r="AH2448" s="564">
        <v>1</v>
      </c>
      <c r="AI2448" s="564">
        <v>1</v>
      </c>
      <c r="AJ2448" s="564">
        <v>1</v>
      </c>
      <c r="AK2448" s="564">
        <v>1</v>
      </c>
    </row>
    <row r="2449" spans="1:37">
      <c r="A2449">
        <v>2445</v>
      </c>
      <c r="B2449" s="564">
        <f t="shared" ca="1" si="234"/>
        <v>20</v>
      </c>
      <c r="C2449" s="564">
        <f t="shared" ca="1" si="229"/>
        <v>400</v>
      </c>
      <c r="D2449" s="564">
        <f t="shared" ca="1" si="232"/>
        <v>20</v>
      </c>
      <c r="E2449" s="564">
        <f t="shared" ca="1" si="230"/>
        <v>0</v>
      </c>
      <c r="F2449" s="564">
        <f t="shared" ca="1" si="233"/>
        <v>1</v>
      </c>
      <c r="G2449" s="564">
        <f t="shared" ca="1" si="231"/>
        <v>4.4324192649521708</v>
      </c>
      <c r="H2449" s="564">
        <v>1</v>
      </c>
      <c r="I2449" s="564">
        <v>1</v>
      </c>
      <c r="J2449" s="564">
        <v>1</v>
      </c>
      <c r="K2449" s="564">
        <v>1</v>
      </c>
      <c r="L2449" s="564">
        <v>1</v>
      </c>
      <c r="M2449" s="564">
        <v>1</v>
      </c>
      <c r="N2449" s="564">
        <v>1</v>
      </c>
      <c r="O2449" s="564">
        <v>1</v>
      </c>
      <c r="P2449" s="564">
        <v>1</v>
      </c>
      <c r="Q2449" s="564">
        <v>1</v>
      </c>
      <c r="R2449" s="564">
        <v>1</v>
      </c>
      <c r="S2449" s="564">
        <v>1</v>
      </c>
      <c r="T2449" s="564">
        <v>1</v>
      </c>
      <c r="U2449" s="564">
        <v>1</v>
      </c>
      <c r="V2449" s="564">
        <v>1</v>
      </c>
      <c r="W2449" s="564">
        <v>1</v>
      </c>
      <c r="X2449" s="564">
        <v>1</v>
      </c>
      <c r="Y2449" s="564">
        <v>1</v>
      </c>
      <c r="Z2449" s="564">
        <v>1</v>
      </c>
      <c r="AA2449" s="564">
        <v>1</v>
      </c>
      <c r="AB2449" s="564">
        <v>1</v>
      </c>
      <c r="AC2449" s="564">
        <v>1</v>
      </c>
      <c r="AD2449" s="564">
        <v>1</v>
      </c>
      <c r="AE2449" s="564">
        <v>1</v>
      </c>
      <c r="AF2449" s="564">
        <v>1</v>
      </c>
      <c r="AG2449" s="564">
        <v>1</v>
      </c>
      <c r="AH2449" s="564">
        <v>1</v>
      </c>
      <c r="AI2449" s="564">
        <v>1</v>
      </c>
      <c r="AJ2449" s="564">
        <v>1</v>
      </c>
      <c r="AK2449" s="564">
        <v>1</v>
      </c>
    </row>
    <row r="2450" spans="1:37">
      <c r="A2450">
        <v>2446</v>
      </c>
      <c r="B2450" s="564">
        <f t="shared" ca="1" si="234"/>
        <v>20</v>
      </c>
      <c r="C2450" s="564">
        <f t="shared" ca="1" si="229"/>
        <v>400</v>
      </c>
      <c r="D2450" s="564">
        <f t="shared" ca="1" si="232"/>
        <v>20</v>
      </c>
      <c r="E2450" s="564">
        <f t="shared" ca="1" si="230"/>
        <v>0</v>
      </c>
      <c r="F2450" s="564">
        <f t="shared" ca="1" si="233"/>
        <v>1</v>
      </c>
      <c r="G2450" s="564">
        <f t="shared" ca="1" si="231"/>
        <v>3.0228189391020055</v>
      </c>
      <c r="H2450" s="564">
        <v>1</v>
      </c>
      <c r="I2450" s="564">
        <v>1</v>
      </c>
      <c r="J2450" s="564">
        <v>1</v>
      </c>
      <c r="K2450" s="564">
        <v>1</v>
      </c>
      <c r="L2450" s="564">
        <v>1</v>
      </c>
      <c r="M2450" s="564">
        <v>1</v>
      </c>
      <c r="N2450" s="564">
        <v>1</v>
      </c>
      <c r="O2450" s="564">
        <v>1</v>
      </c>
      <c r="P2450" s="564">
        <v>1</v>
      </c>
      <c r="Q2450" s="564">
        <v>1</v>
      </c>
      <c r="R2450" s="564">
        <v>1</v>
      </c>
      <c r="S2450" s="564">
        <v>1</v>
      </c>
      <c r="T2450" s="564">
        <v>1</v>
      </c>
      <c r="U2450" s="564">
        <v>1</v>
      </c>
      <c r="V2450" s="564">
        <v>1</v>
      </c>
      <c r="W2450" s="564">
        <v>1</v>
      </c>
      <c r="X2450" s="564">
        <v>1</v>
      </c>
      <c r="Y2450" s="564">
        <v>1</v>
      </c>
      <c r="Z2450" s="564">
        <v>1</v>
      </c>
      <c r="AA2450" s="564">
        <v>1</v>
      </c>
      <c r="AB2450" s="564">
        <v>1</v>
      </c>
      <c r="AC2450" s="564">
        <v>1</v>
      </c>
      <c r="AD2450" s="564">
        <v>1</v>
      </c>
      <c r="AE2450" s="564">
        <v>1</v>
      </c>
      <c r="AF2450" s="564">
        <v>1</v>
      </c>
      <c r="AG2450" s="564">
        <v>1</v>
      </c>
      <c r="AH2450" s="564">
        <v>1</v>
      </c>
      <c r="AI2450" s="564">
        <v>1</v>
      </c>
      <c r="AJ2450" s="564">
        <v>1</v>
      </c>
      <c r="AK2450" s="564">
        <v>1</v>
      </c>
    </row>
    <row r="2451" spans="1:37">
      <c r="A2451">
        <v>2447</v>
      </c>
      <c r="B2451" s="564">
        <f t="shared" ca="1" si="234"/>
        <v>20</v>
      </c>
      <c r="C2451" s="564">
        <f t="shared" ca="1" si="229"/>
        <v>400</v>
      </c>
      <c r="D2451" s="564">
        <f t="shared" ca="1" si="232"/>
        <v>20</v>
      </c>
      <c r="E2451" s="564">
        <f t="shared" ca="1" si="230"/>
        <v>0</v>
      </c>
      <c r="F2451" s="564">
        <f t="shared" ca="1" si="233"/>
        <v>1</v>
      </c>
      <c r="G2451" s="564">
        <f t="shared" ca="1" si="231"/>
        <v>2.5184247574059171</v>
      </c>
      <c r="H2451" s="564">
        <v>1</v>
      </c>
      <c r="I2451" s="564">
        <v>1</v>
      </c>
      <c r="J2451" s="564">
        <v>1</v>
      </c>
      <c r="K2451" s="564">
        <v>1</v>
      </c>
      <c r="L2451" s="564">
        <v>1</v>
      </c>
      <c r="M2451" s="564">
        <v>1</v>
      </c>
      <c r="N2451" s="564">
        <v>1</v>
      </c>
      <c r="O2451" s="564">
        <v>1</v>
      </c>
      <c r="P2451" s="564">
        <v>1</v>
      </c>
      <c r="Q2451" s="564">
        <v>1</v>
      </c>
      <c r="R2451" s="564">
        <v>1</v>
      </c>
      <c r="S2451" s="564">
        <v>1</v>
      </c>
      <c r="T2451" s="564">
        <v>1</v>
      </c>
      <c r="U2451" s="564">
        <v>1</v>
      </c>
      <c r="V2451" s="564">
        <v>1</v>
      </c>
      <c r="W2451" s="564">
        <v>1</v>
      </c>
      <c r="X2451" s="564">
        <v>1</v>
      </c>
      <c r="Y2451" s="564">
        <v>1</v>
      </c>
      <c r="Z2451" s="564">
        <v>1</v>
      </c>
      <c r="AA2451" s="564">
        <v>1</v>
      </c>
      <c r="AB2451" s="564">
        <v>1</v>
      </c>
      <c r="AC2451" s="564">
        <v>1</v>
      </c>
      <c r="AD2451" s="564">
        <v>1</v>
      </c>
      <c r="AE2451" s="564">
        <v>1</v>
      </c>
      <c r="AF2451" s="564">
        <v>1</v>
      </c>
      <c r="AG2451" s="564">
        <v>1</v>
      </c>
      <c r="AH2451" s="564">
        <v>1</v>
      </c>
      <c r="AI2451" s="564">
        <v>1</v>
      </c>
      <c r="AJ2451" s="564">
        <v>1</v>
      </c>
      <c r="AK2451" s="564">
        <v>1</v>
      </c>
    </row>
    <row r="2452" spans="1:37">
      <c r="A2452">
        <v>2448</v>
      </c>
      <c r="B2452" s="564">
        <f t="shared" ca="1" si="234"/>
        <v>20</v>
      </c>
      <c r="C2452" s="564">
        <f t="shared" ca="1" si="229"/>
        <v>400</v>
      </c>
      <c r="D2452" s="564">
        <f t="shared" ca="1" si="232"/>
        <v>20</v>
      </c>
      <c r="E2452" s="564">
        <f t="shared" ca="1" si="230"/>
        <v>0</v>
      </c>
      <c r="F2452" s="564">
        <f t="shared" ca="1" si="233"/>
        <v>1</v>
      </c>
      <c r="G2452" s="564">
        <f t="shared" ca="1" si="231"/>
        <v>4.3768596951842538</v>
      </c>
      <c r="H2452" s="564">
        <v>1</v>
      </c>
      <c r="I2452" s="564">
        <v>1</v>
      </c>
      <c r="J2452" s="564">
        <v>1</v>
      </c>
      <c r="K2452" s="564">
        <v>1</v>
      </c>
      <c r="L2452" s="564">
        <v>1</v>
      </c>
      <c r="M2452" s="564">
        <v>1</v>
      </c>
      <c r="N2452" s="564">
        <v>1</v>
      </c>
      <c r="O2452" s="564">
        <v>1</v>
      </c>
      <c r="P2452" s="564">
        <v>1</v>
      </c>
      <c r="Q2452" s="564">
        <v>1</v>
      </c>
      <c r="R2452" s="564">
        <v>1</v>
      </c>
      <c r="S2452" s="564">
        <v>1</v>
      </c>
      <c r="T2452" s="564">
        <v>1</v>
      </c>
      <c r="U2452" s="564">
        <v>1</v>
      </c>
      <c r="V2452" s="564">
        <v>1</v>
      </c>
      <c r="W2452" s="564">
        <v>1</v>
      </c>
      <c r="X2452" s="564">
        <v>1</v>
      </c>
      <c r="Y2452" s="564">
        <v>1</v>
      </c>
      <c r="Z2452" s="564">
        <v>1</v>
      </c>
      <c r="AA2452" s="564">
        <v>1</v>
      </c>
      <c r="AB2452" s="564">
        <v>1</v>
      </c>
      <c r="AC2452" s="564">
        <v>1</v>
      </c>
      <c r="AD2452" s="564">
        <v>1</v>
      </c>
      <c r="AE2452" s="564">
        <v>1</v>
      </c>
      <c r="AF2452" s="564">
        <v>1</v>
      </c>
      <c r="AG2452" s="564">
        <v>1</v>
      </c>
      <c r="AH2452" s="564">
        <v>1</v>
      </c>
      <c r="AI2452" s="564">
        <v>1</v>
      </c>
      <c r="AJ2452" s="564">
        <v>1</v>
      </c>
      <c r="AK2452" s="564">
        <v>1</v>
      </c>
    </row>
    <row r="2453" spans="1:37">
      <c r="A2453">
        <v>2449</v>
      </c>
      <c r="B2453" s="564">
        <f t="shared" ca="1" si="234"/>
        <v>0</v>
      </c>
      <c r="C2453" s="564">
        <f t="shared" ca="1" si="229"/>
        <v>0</v>
      </c>
      <c r="D2453" s="564">
        <f t="shared" ca="1" si="232"/>
        <v>0</v>
      </c>
      <c r="E2453" s="564">
        <f t="shared" ca="1" si="230"/>
        <v>0</v>
      </c>
      <c r="F2453" s="564">
        <f t="shared" ca="1" si="233"/>
        <v>1</v>
      </c>
      <c r="G2453" s="564">
        <f t="shared" ca="1" si="231"/>
        <v>-0.83221530599571181</v>
      </c>
      <c r="H2453" s="564">
        <v>0</v>
      </c>
      <c r="I2453" s="564">
        <v>0</v>
      </c>
      <c r="J2453" s="564">
        <v>0</v>
      </c>
      <c r="K2453" s="564">
        <v>0</v>
      </c>
      <c r="L2453" s="564">
        <v>0</v>
      </c>
      <c r="M2453" s="564">
        <v>0</v>
      </c>
      <c r="N2453" s="564">
        <v>0</v>
      </c>
      <c r="O2453" s="564">
        <v>0</v>
      </c>
      <c r="P2453" s="564">
        <v>0</v>
      </c>
      <c r="Q2453" s="564">
        <v>0</v>
      </c>
      <c r="R2453" s="564">
        <v>0</v>
      </c>
      <c r="S2453" s="564">
        <v>0</v>
      </c>
      <c r="T2453" s="564">
        <v>0</v>
      </c>
      <c r="U2453" s="564">
        <v>0</v>
      </c>
      <c r="V2453" s="564">
        <v>0</v>
      </c>
      <c r="W2453" s="564">
        <v>0</v>
      </c>
      <c r="X2453" s="564">
        <v>0</v>
      </c>
      <c r="Y2453" s="564">
        <v>0</v>
      </c>
      <c r="Z2453" s="564">
        <v>0</v>
      </c>
      <c r="AA2453" s="564">
        <v>0</v>
      </c>
      <c r="AB2453" s="564">
        <v>0</v>
      </c>
      <c r="AC2453" s="564">
        <v>0</v>
      </c>
      <c r="AD2453" s="564">
        <v>0</v>
      </c>
      <c r="AE2453" s="564">
        <v>0</v>
      </c>
      <c r="AF2453" s="564">
        <v>0</v>
      </c>
      <c r="AG2453" s="564">
        <v>0</v>
      </c>
      <c r="AH2453" s="564">
        <v>0</v>
      </c>
      <c r="AI2453" s="564">
        <v>0</v>
      </c>
      <c r="AJ2453" s="564">
        <v>0</v>
      </c>
      <c r="AK2453" s="564">
        <v>0</v>
      </c>
    </row>
    <row r="2454" spans="1:37">
      <c r="A2454">
        <v>2450</v>
      </c>
      <c r="B2454" s="564">
        <f t="shared" ca="1" si="234"/>
        <v>20</v>
      </c>
      <c r="C2454" s="564">
        <f t="shared" ca="1" si="229"/>
        <v>400</v>
      </c>
      <c r="D2454" s="564">
        <f t="shared" ca="1" si="232"/>
        <v>20</v>
      </c>
      <c r="E2454" s="564">
        <f t="shared" ca="1" si="230"/>
        <v>0</v>
      </c>
      <c r="F2454" s="564">
        <f t="shared" ca="1" si="233"/>
        <v>1</v>
      </c>
      <c r="G2454" s="564">
        <f t="shared" ca="1" si="231"/>
        <v>2.4026197812543919</v>
      </c>
      <c r="H2454" s="564">
        <v>1</v>
      </c>
      <c r="I2454" s="564">
        <v>1</v>
      </c>
      <c r="J2454" s="564">
        <v>1</v>
      </c>
      <c r="K2454" s="564">
        <v>1</v>
      </c>
      <c r="L2454" s="564">
        <v>1</v>
      </c>
      <c r="M2454" s="564">
        <v>1</v>
      </c>
      <c r="N2454" s="564">
        <v>1</v>
      </c>
      <c r="O2454" s="564">
        <v>1</v>
      </c>
      <c r="P2454" s="564">
        <v>1</v>
      </c>
      <c r="Q2454" s="564">
        <v>1</v>
      </c>
      <c r="R2454" s="564">
        <v>1</v>
      </c>
      <c r="S2454" s="564">
        <v>1</v>
      </c>
      <c r="T2454" s="564">
        <v>1</v>
      </c>
      <c r="U2454" s="564">
        <v>1</v>
      </c>
      <c r="V2454" s="564">
        <v>1</v>
      </c>
      <c r="W2454" s="564">
        <v>1</v>
      </c>
      <c r="X2454" s="564">
        <v>1</v>
      </c>
      <c r="Y2454" s="564">
        <v>1</v>
      </c>
      <c r="Z2454" s="564">
        <v>1</v>
      </c>
      <c r="AA2454" s="564">
        <v>1</v>
      </c>
      <c r="AB2454" s="564">
        <v>1</v>
      </c>
      <c r="AC2454" s="564">
        <v>1</v>
      </c>
      <c r="AD2454" s="564">
        <v>1</v>
      </c>
      <c r="AE2454" s="564">
        <v>1</v>
      </c>
      <c r="AF2454" s="564">
        <v>1</v>
      </c>
      <c r="AG2454" s="564">
        <v>1</v>
      </c>
      <c r="AH2454" s="564">
        <v>1</v>
      </c>
      <c r="AI2454" s="564">
        <v>1</v>
      </c>
      <c r="AJ2454" s="564">
        <v>1</v>
      </c>
      <c r="AK2454" s="564">
        <v>1</v>
      </c>
    </row>
    <row r="2455" spans="1:37">
      <c r="A2455">
        <v>2451</v>
      </c>
      <c r="B2455" s="564">
        <f t="shared" ca="1" si="234"/>
        <v>20</v>
      </c>
      <c r="C2455" s="564">
        <f t="shared" ca="1" si="229"/>
        <v>400</v>
      </c>
      <c r="D2455" s="564">
        <f t="shared" ca="1" si="232"/>
        <v>20</v>
      </c>
      <c r="E2455" s="564">
        <f t="shared" ca="1" si="230"/>
        <v>0</v>
      </c>
      <c r="F2455" s="564">
        <f t="shared" ca="1" si="233"/>
        <v>1</v>
      </c>
      <c r="G2455" s="564">
        <f t="shared" ca="1" si="231"/>
        <v>4.4365247536553749</v>
      </c>
      <c r="H2455" s="564">
        <v>1</v>
      </c>
      <c r="I2455" s="564">
        <v>1</v>
      </c>
      <c r="J2455" s="564">
        <v>1</v>
      </c>
      <c r="K2455" s="564">
        <v>1</v>
      </c>
      <c r="L2455" s="564">
        <v>1</v>
      </c>
      <c r="M2455" s="564">
        <v>1</v>
      </c>
      <c r="N2455" s="564">
        <v>1</v>
      </c>
      <c r="O2455" s="564">
        <v>1</v>
      </c>
      <c r="P2455" s="564">
        <v>1</v>
      </c>
      <c r="Q2455" s="564">
        <v>1</v>
      </c>
      <c r="R2455" s="564">
        <v>1</v>
      </c>
      <c r="S2455" s="564">
        <v>1</v>
      </c>
      <c r="T2455" s="564">
        <v>1</v>
      </c>
      <c r="U2455" s="564">
        <v>1</v>
      </c>
      <c r="V2455" s="564">
        <v>1</v>
      </c>
      <c r="W2455" s="564">
        <v>1</v>
      </c>
      <c r="X2455" s="564">
        <v>1</v>
      </c>
      <c r="Y2455" s="564">
        <v>1</v>
      </c>
      <c r="Z2455" s="564">
        <v>1</v>
      </c>
      <c r="AA2455" s="564">
        <v>1</v>
      </c>
      <c r="AB2455" s="564">
        <v>1</v>
      </c>
      <c r="AC2455" s="564">
        <v>1</v>
      </c>
      <c r="AD2455" s="564">
        <v>1</v>
      </c>
      <c r="AE2455" s="564">
        <v>1</v>
      </c>
      <c r="AF2455" s="564">
        <v>1</v>
      </c>
      <c r="AG2455" s="564">
        <v>1</v>
      </c>
      <c r="AH2455" s="564">
        <v>1</v>
      </c>
      <c r="AI2455" s="564">
        <v>1</v>
      </c>
      <c r="AJ2455" s="564">
        <v>1</v>
      </c>
      <c r="AK2455" s="564">
        <v>1</v>
      </c>
    </row>
    <row r="2456" spans="1:37">
      <c r="A2456">
        <v>2452</v>
      </c>
      <c r="B2456" s="564">
        <f t="shared" ca="1" si="234"/>
        <v>0</v>
      </c>
      <c r="C2456" s="564">
        <f t="shared" ca="1" si="229"/>
        <v>0</v>
      </c>
      <c r="D2456" s="564">
        <f t="shared" ca="1" si="232"/>
        <v>0</v>
      </c>
      <c r="E2456" s="564">
        <f t="shared" ca="1" si="230"/>
        <v>0</v>
      </c>
      <c r="F2456" s="564">
        <f t="shared" ca="1" si="233"/>
        <v>1</v>
      </c>
      <c r="G2456" s="564">
        <f t="shared" ca="1" si="231"/>
        <v>0.39902867545705423</v>
      </c>
      <c r="H2456" s="564">
        <v>0</v>
      </c>
      <c r="I2456" s="564">
        <v>0</v>
      </c>
      <c r="J2456" s="564">
        <v>0</v>
      </c>
      <c r="K2456" s="564">
        <v>0</v>
      </c>
      <c r="L2456" s="564">
        <v>0</v>
      </c>
      <c r="M2456" s="564">
        <v>0</v>
      </c>
      <c r="N2456" s="564">
        <v>0</v>
      </c>
      <c r="O2456" s="564">
        <v>0</v>
      </c>
      <c r="P2456" s="564">
        <v>0</v>
      </c>
      <c r="Q2456" s="564">
        <v>0</v>
      </c>
      <c r="R2456" s="564">
        <v>0</v>
      </c>
      <c r="S2456" s="564">
        <v>0</v>
      </c>
      <c r="T2456" s="564">
        <v>0</v>
      </c>
      <c r="U2456" s="564">
        <v>0</v>
      </c>
      <c r="V2456" s="564">
        <v>0</v>
      </c>
      <c r="W2456" s="564">
        <v>0</v>
      </c>
      <c r="X2456" s="564">
        <v>0</v>
      </c>
      <c r="Y2456" s="564">
        <v>0</v>
      </c>
      <c r="Z2456" s="564">
        <v>0</v>
      </c>
      <c r="AA2456" s="564">
        <v>0</v>
      </c>
      <c r="AB2456" s="564">
        <v>0</v>
      </c>
      <c r="AC2456" s="564">
        <v>0</v>
      </c>
      <c r="AD2456" s="564">
        <v>0</v>
      </c>
      <c r="AE2456" s="564">
        <v>0</v>
      </c>
      <c r="AF2456" s="564">
        <v>0</v>
      </c>
      <c r="AG2456" s="564">
        <v>0</v>
      </c>
      <c r="AH2456" s="564">
        <v>0</v>
      </c>
      <c r="AI2456" s="564">
        <v>0</v>
      </c>
      <c r="AJ2456" s="564">
        <v>0</v>
      </c>
      <c r="AK2456" s="564">
        <v>0</v>
      </c>
    </row>
    <row r="2457" spans="1:37">
      <c r="A2457">
        <v>2453</v>
      </c>
      <c r="B2457" s="564">
        <f t="shared" ca="1" si="234"/>
        <v>20</v>
      </c>
      <c r="C2457" s="564">
        <f t="shared" ca="1" si="229"/>
        <v>400</v>
      </c>
      <c r="D2457" s="564">
        <f t="shared" ca="1" si="232"/>
        <v>20</v>
      </c>
      <c r="E2457" s="564">
        <f t="shared" ca="1" si="230"/>
        <v>0</v>
      </c>
      <c r="F2457" s="564">
        <f t="shared" ca="1" si="233"/>
        <v>1</v>
      </c>
      <c r="G2457" s="564">
        <f t="shared" ca="1" si="231"/>
        <v>-5.4353745179150277</v>
      </c>
      <c r="H2457" s="564">
        <v>1</v>
      </c>
      <c r="I2457" s="564">
        <v>1</v>
      </c>
      <c r="J2457" s="564">
        <v>1</v>
      </c>
      <c r="K2457" s="564">
        <v>1</v>
      </c>
      <c r="L2457" s="564">
        <v>1</v>
      </c>
      <c r="M2457" s="564">
        <v>1</v>
      </c>
      <c r="N2457" s="564">
        <v>1</v>
      </c>
      <c r="O2457" s="564">
        <v>1</v>
      </c>
      <c r="P2457" s="564">
        <v>1</v>
      </c>
      <c r="Q2457" s="564">
        <v>1</v>
      </c>
      <c r="R2457" s="564">
        <v>1</v>
      </c>
      <c r="S2457" s="564">
        <v>1</v>
      </c>
      <c r="T2457" s="564">
        <v>1</v>
      </c>
      <c r="U2457" s="564">
        <v>1</v>
      </c>
      <c r="V2457" s="564">
        <v>1</v>
      </c>
      <c r="W2457" s="564">
        <v>1</v>
      </c>
      <c r="X2457" s="564">
        <v>1</v>
      </c>
      <c r="Y2457" s="564">
        <v>1</v>
      </c>
      <c r="Z2457" s="564">
        <v>1</v>
      </c>
      <c r="AA2457" s="564">
        <v>1</v>
      </c>
      <c r="AB2457" s="564">
        <v>1</v>
      </c>
      <c r="AC2457" s="564">
        <v>1</v>
      </c>
      <c r="AD2457" s="564">
        <v>1</v>
      </c>
      <c r="AE2457" s="564">
        <v>1</v>
      </c>
      <c r="AF2457" s="564">
        <v>1</v>
      </c>
      <c r="AG2457" s="564">
        <v>1</v>
      </c>
      <c r="AH2457" s="564">
        <v>1</v>
      </c>
      <c r="AI2457" s="564">
        <v>1</v>
      </c>
      <c r="AJ2457" s="564">
        <v>1</v>
      </c>
      <c r="AK2457" s="564">
        <v>1</v>
      </c>
    </row>
    <row r="2458" spans="1:37">
      <c r="A2458">
        <v>2454</v>
      </c>
      <c r="B2458" s="564">
        <f t="shared" ca="1" si="234"/>
        <v>0</v>
      </c>
      <c r="C2458" s="564">
        <f t="shared" ca="1" si="229"/>
        <v>0</v>
      </c>
      <c r="D2458" s="564">
        <f t="shared" ca="1" si="232"/>
        <v>0</v>
      </c>
      <c r="E2458" s="564">
        <f t="shared" ca="1" si="230"/>
        <v>0</v>
      </c>
      <c r="F2458" s="564">
        <f t="shared" ca="1" si="233"/>
        <v>1</v>
      </c>
      <c r="G2458" s="564">
        <f t="shared" ca="1" si="231"/>
        <v>2.1087958794515327</v>
      </c>
      <c r="H2458" s="564">
        <v>0</v>
      </c>
      <c r="I2458" s="564">
        <v>0</v>
      </c>
      <c r="J2458" s="564">
        <v>0</v>
      </c>
      <c r="K2458" s="564">
        <v>0</v>
      </c>
      <c r="L2458" s="564">
        <v>0</v>
      </c>
      <c r="M2458" s="564">
        <v>0</v>
      </c>
      <c r="N2458" s="564">
        <v>0</v>
      </c>
      <c r="O2458" s="564">
        <v>0</v>
      </c>
      <c r="P2458" s="564">
        <v>0</v>
      </c>
      <c r="Q2458" s="564">
        <v>0</v>
      </c>
      <c r="R2458" s="564">
        <v>0</v>
      </c>
      <c r="S2458" s="564">
        <v>0</v>
      </c>
      <c r="T2458" s="564">
        <v>0</v>
      </c>
      <c r="U2458" s="564">
        <v>0</v>
      </c>
      <c r="V2458" s="564">
        <v>0</v>
      </c>
      <c r="W2458" s="564">
        <v>0</v>
      </c>
      <c r="X2458" s="564">
        <v>0</v>
      </c>
      <c r="Y2458" s="564">
        <v>0</v>
      </c>
      <c r="Z2458" s="564">
        <v>0</v>
      </c>
      <c r="AA2458" s="564">
        <v>0</v>
      </c>
      <c r="AB2458" s="564">
        <v>0</v>
      </c>
      <c r="AC2458" s="564">
        <v>0</v>
      </c>
      <c r="AD2458" s="564">
        <v>0</v>
      </c>
      <c r="AE2458" s="564">
        <v>0</v>
      </c>
      <c r="AF2458" s="564">
        <v>0</v>
      </c>
      <c r="AG2458" s="564">
        <v>0</v>
      </c>
      <c r="AH2458" s="564">
        <v>0</v>
      </c>
      <c r="AI2458" s="564">
        <v>0</v>
      </c>
      <c r="AJ2458" s="564">
        <v>0</v>
      </c>
      <c r="AK2458" s="564">
        <v>0</v>
      </c>
    </row>
    <row r="2459" spans="1:37">
      <c r="A2459">
        <v>2455</v>
      </c>
      <c r="B2459" s="564">
        <f t="shared" ca="1" si="234"/>
        <v>0</v>
      </c>
      <c r="C2459" s="564">
        <f t="shared" ca="1" si="229"/>
        <v>0</v>
      </c>
      <c r="D2459" s="564">
        <f t="shared" ca="1" si="232"/>
        <v>0</v>
      </c>
      <c r="E2459" s="564">
        <f t="shared" ca="1" si="230"/>
        <v>0</v>
      </c>
      <c r="F2459" s="564">
        <f t="shared" ca="1" si="233"/>
        <v>1</v>
      </c>
      <c r="G2459" s="564">
        <f t="shared" ca="1" si="231"/>
        <v>2.513935193132768</v>
      </c>
      <c r="H2459" s="564">
        <v>0</v>
      </c>
      <c r="I2459" s="564">
        <v>0</v>
      </c>
      <c r="J2459" s="564">
        <v>0</v>
      </c>
      <c r="K2459" s="564">
        <v>0</v>
      </c>
      <c r="L2459" s="564">
        <v>0</v>
      </c>
      <c r="M2459" s="564">
        <v>0</v>
      </c>
      <c r="N2459" s="564">
        <v>0</v>
      </c>
      <c r="O2459" s="564">
        <v>0</v>
      </c>
      <c r="P2459" s="564">
        <v>0</v>
      </c>
      <c r="Q2459" s="564">
        <v>0</v>
      </c>
      <c r="R2459" s="564">
        <v>0</v>
      </c>
      <c r="S2459" s="564">
        <v>0</v>
      </c>
      <c r="T2459" s="564">
        <v>0</v>
      </c>
      <c r="U2459" s="564">
        <v>0</v>
      </c>
      <c r="V2459" s="564">
        <v>0</v>
      </c>
      <c r="W2459" s="564">
        <v>0</v>
      </c>
      <c r="X2459" s="564">
        <v>0</v>
      </c>
      <c r="Y2459" s="564">
        <v>0</v>
      </c>
      <c r="Z2459" s="564">
        <v>0</v>
      </c>
      <c r="AA2459" s="564">
        <v>0</v>
      </c>
      <c r="AB2459" s="564">
        <v>0</v>
      </c>
      <c r="AC2459" s="564">
        <v>0</v>
      </c>
      <c r="AD2459" s="564">
        <v>0</v>
      </c>
      <c r="AE2459" s="564">
        <v>0</v>
      </c>
      <c r="AF2459" s="564">
        <v>0</v>
      </c>
      <c r="AG2459" s="564">
        <v>0</v>
      </c>
      <c r="AH2459" s="564">
        <v>0</v>
      </c>
      <c r="AI2459" s="564">
        <v>0</v>
      </c>
      <c r="AJ2459" s="564">
        <v>0</v>
      </c>
      <c r="AK2459" s="564">
        <v>0</v>
      </c>
    </row>
    <row r="2460" spans="1:37">
      <c r="A2460">
        <v>2456</v>
      </c>
      <c r="B2460" s="564">
        <f t="shared" ca="1" si="234"/>
        <v>20</v>
      </c>
      <c r="C2460" s="564">
        <f t="shared" ca="1" si="229"/>
        <v>400</v>
      </c>
      <c r="D2460" s="564">
        <f t="shared" ca="1" si="232"/>
        <v>20</v>
      </c>
      <c r="E2460" s="564">
        <f t="shared" ca="1" si="230"/>
        <v>0</v>
      </c>
      <c r="F2460" s="564">
        <f t="shared" ca="1" si="233"/>
        <v>1</v>
      </c>
      <c r="G2460" s="564">
        <f t="shared" ca="1" si="231"/>
        <v>-2.8004085442353173</v>
      </c>
      <c r="H2460" s="564">
        <v>1</v>
      </c>
      <c r="I2460" s="564">
        <v>1</v>
      </c>
      <c r="J2460" s="564">
        <v>1</v>
      </c>
      <c r="K2460" s="564">
        <v>1</v>
      </c>
      <c r="L2460" s="564">
        <v>1</v>
      </c>
      <c r="M2460" s="564">
        <v>1</v>
      </c>
      <c r="N2460" s="564">
        <v>1</v>
      </c>
      <c r="O2460" s="564">
        <v>1</v>
      </c>
      <c r="P2460" s="564">
        <v>1</v>
      </c>
      <c r="Q2460" s="564">
        <v>1</v>
      </c>
      <c r="R2460" s="564">
        <v>1</v>
      </c>
      <c r="S2460" s="564">
        <v>1</v>
      </c>
      <c r="T2460" s="564">
        <v>1</v>
      </c>
      <c r="U2460" s="564">
        <v>1</v>
      </c>
      <c r="V2460" s="564">
        <v>1</v>
      </c>
      <c r="W2460" s="564">
        <v>1</v>
      </c>
      <c r="X2460" s="564">
        <v>1</v>
      </c>
      <c r="Y2460" s="564">
        <v>1</v>
      </c>
      <c r="Z2460" s="564">
        <v>1</v>
      </c>
      <c r="AA2460" s="564">
        <v>1</v>
      </c>
      <c r="AB2460" s="564">
        <v>1</v>
      </c>
      <c r="AC2460" s="564">
        <v>1</v>
      </c>
      <c r="AD2460" s="564">
        <v>1</v>
      </c>
      <c r="AE2460" s="564">
        <v>1</v>
      </c>
      <c r="AF2460" s="564">
        <v>1</v>
      </c>
      <c r="AG2460" s="564">
        <v>1</v>
      </c>
      <c r="AH2460" s="564">
        <v>1</v>
      </c>
      <c r="AI2460" s="564">
        <v>1</v>
      </c>
      <c r="AJ2460" s="564">
        <v>1</v>
      </c>
      <c r="AK2460" s="564">
        <v>1</v>
      </c>
    </row>
    <row r="2461" spans="1:37">
      <c r="A2461">
        <v>2457</v>
      </c>
      <c r="B2461" s="564">
        <f t="shared" ca="1" si="234"/>
        <v>0</v>
      </c>
      <c r="C2461" s="564">
        <f t="shared" ca="1" si="229"/>
        <v>0</v>
      </c>
      <c r="D2461" s="564">
        <f t="shared" ca="1" si="232"/>
        <v>0</v>
      </c>
      <c r="E2461" s="564">
        <f t="shared" ca="1" si="230"/>
        <v>0</v>
      </c>
      <c r="F2461" s="564">
        <f t="shared" ca="1" si="233"/>
        <v>1</v>
      </c>
      <c r="G2461" s="564">
        <f t="shared" ca="1" si="231"/>
        <v>6.6807316813922171</v>
      </c>
      <c r="H2461" s="564">
        <v>0</v>
      </c>
      <c r="I2461" s="564">
        <v>0</v>
      </c>
      <c r="J2461" s="564">
        <v>0</v>
      </c>
      <c r="K2461" s="564">
        <v>0</v>
      </c>
      <c r="L2461" s="564">
        <v>0</v>
      </c>
      <c r="M2461" s="564">
        <v>0</v>
      </c>
      <c r="N2461" s="564">
        <v>0</v>
      </c>
      <c r="O2461" s="564">
        <v>0</v>
      </c>
      <c r="P2461" s="564">
        <v>0</v>
      </c>
      <c r="Q2461" s="564">
        <v>0</v>
      </c>
      <c r="R2461" s="564">
        <v>0</v>
      </c>
      <c r="S2461" s="564">
        <v>0</v>
      </c>
      <c r="T2461" s="564">
        <v>0</v>
      </c>
      <c r="U2461" s="564">
        <v>0</v>
      </c>
      <c r="V2461" s="564">
        <v>0</v>
      </c>
      <c r="W2461" s="564">
        <v>0</v>
      </c>
      <c r="X2461" s="564">
        <v>0</v>
      </c>
      <c r="Y2461" s="564">
        <v>0</v>
      </c>
      <c r="Z2461" s="564">
        <v>0</v>
      </c>
      <c r="AA2461" s="564">
        <v>0</v>
      </c>
      <c r="AB2461" s="564">
        <v>0</v>
      </c>
      <c r="AC2461" s="564">
        <v>0</v>
      </c>
      <c r="AD2461" s="564">
        <v>0</v>
      </c>
      <c r="AE2461" s="564">
        <v>0</v>
      </c>
      <c r="AF2461" s="564">
        <v>0</v>
      </c>
      <c r="AG2461" s="564">
        <v>0</v>
      </c>
      <c r="AH2461" s="564">
        <v>0</v>
      </c>
      <c r="AI2461" s="564">
        <v>0</v>
      </c>
      <c r="AJ2461" s="564">
        <v>0</v>
      </c>
      <c r="AK2461" s="564">
        <v>0</v>
      </c>
    </row>
    <row r="2462" spans="1:37">
      <c r="A2462">
        <v>2458</v>
      </c>
      <c r="B2462" s="564">
        <f t="shared" ca="1" si="234"/>
        <v>0</v>
      </c>
      <c r="C2462" s="564">
        <f t="shared" ca="1" si="229"/>
        <v>0</v>
      </c>
      <c r="D2462" s="564">
        <f t="shared" ca="1" si="232"/>
        <v>0</v>
      </c>
      <c r="E2462" s="564">
        <f t="shared" ca="1" si="230"/>
        <v>0</v>
      </c>
      <c r="F2462" s="564">
        <f t="shared" ca="1" si="233"/>
        <v>1</v>
      </c>
      <c r="G2462" s="564">
        <f t="shared" ca="1" si="231"/>
        <v>-3.9479426757408267</v>
      </c>
      <c r="H2462" s="564">
        <v>0</v>
      </c>
      <c r="I2462" s="564">
        <v>0</v>
      </c>
      <c r="J2462" s="564">
        <v>0</v>
      </c>
      <c r="K2462" s="564">
        <v>0</v>
      </c>
      <c r="L2462" s="564">
        <v>0</v>
      </c>
      <c r="M2462" s="564">
        <v>0</v>
      </c>
      <c r="N2462" s="564">
        <v>0</v>
      </c>
      <c r="O2462" s="564">
        <v>0</v>
      </c>
      <c r="P2462" s="564">
        <v>0</v>
      </c>
      <c r="Q2462" s="564">
        <v>0</v>
      </c>
      <c r="R2462" s="564">
        <v>0</v>
      </c>
      <c r="S2462" s="564">
        <v>0</v>
      </c>
      <c r="T2462" s="564">
        <v>0</v>
      </c>
      <c r="U2462" s="564">
        <v>0</v>
      </c>
      <c r="V2462" s="564">
        <v>0</v>
      </c>
      <c r="W2462" s="564">
        <v>0</v>
      </c>
      <c r="X2462" s="564">
        <v>0</v>
      </c>
      <c r="Y2462" s="564">
        <v>0</v>
      </c>
      <c r="Z2462" s="564">
        <v>0</v>
      </c>
      <c r="AA2462" s="564">
        <v>0</v>
      </c>
      <c r="AB2462" s="564">
        <v>0</v>
      </c>
      <c r="AC2462" s="564">
        <v>0</v>
      </c>
      <c r="AD2462" s="564">
        <v>0</v>
      </c>
      <c r="AE2462" s="564">
        <v>0</v>
      </c>
      <c r="AF2462" s="564">
        <v>0</v>
      </c>
      <c r="AG2462" s="564">
        <v>0</v>
      </c>
      <c r="AH2462" s="564">
        <v>0</v>
      </c>
      <c r="AI2462" s="564">
        <v>0</v>
      </c>
      <c r="AJ2462" s="564">
        <v>0</v>
      </c>
      <c r="AK2462" s="564">
        <v>0</v>
      </c>
    </row>
    <row r="2463" spans="1:37">
      <c r="A2463">
        <v>2459</v>
      </c>
      <c r="B2463" s="564">
        <f t="shared" ca="1" si="234"/>
        <v>20</v>
      </c>
      <c r="C2463" s="564">
        <f t="shared" ca="1" si="229"/>
        <v>400</v>
      </c>
      <c r="D2463" s="564">
        <f t="shared" ca="1" si="232"/>
        <v>20</v>
      </c>
      <c r="E2463" s="564">
        <f t="shared" ca="1" si="230"/>
        <v>0</v>
      </c>
      <c r="F2463" s="564">
        <f t="shared" ca="1" si="233"/>
        <v>1</v>
      </c>
      <c r="G2463" s="564">
        <f t="shared" ca="1" si="231"/>
        <v>-0.575426952191054</v>
      </c>
      <c r="H2463" s="564">
        <v>1</v>
      </c>
      <c r="I2463" s="564">
        <v>1</v>
      </c>
      <c r="J2463" s="564">
        <v>1</v>
      </c>
      <c r="K2463" s="564">
        <v>1</v>
      </c>
      <c r="L2463" s="564">
        <v>1</v>
      </c>
      <c r="M2463" s="564">
        <v>1</v>
      </c>
      <c r="N2463" s="564">
        <v>1</v>
      </c>
      <c r="O2463" s="564">
        <v>1</v>
      </c>
      <c r="P2463" s="564">
        <v>1</v>
      </c>
      <c r="Q2463" s="564">
        <v>1</v>
      </c>
      <c r="R2463" s="564">
        <v>1</v>
      </c>
      <c r="S2463" s="564">
        <v>1</v>
      </c>
      <c r="T2463" s="564">
        <v>1</v>
      </c>
      <c r="U2463" s="564">
        <v>1</v>
      </c>
      <c r="V2463" s="564">
        <v>1</v>
      </c>
      <c r="W2463" s="564">
        <v>1</v>
      </c>
      <c r="X2463" s="564">
        <v>1</v>
      </c>
      <c r="Y2463" s="564">
        <v>1</v>
      </c>
      <c r="Z2463" s="564">
        <v>1</v>
      </c>
      <c r="AA2463" s="564">
        <v>1</v>
      </c>
      <c r="AB2463" s="564">
        <v>1</v>
      </c>
      <c r="AC2463" s="564">
        <v>1</v>
      </c>
      <c r="AD2463" s="564">
        <v>1</v>
      </c>
      <c r="AE2463" s="564">
        <v>1</v>
      </c>
      <c r="AF2463" s="564">
        <v>1</v>
      </c>
      <c r="AG2463" s="564">
        <v>1</v>
      </c>
      <c r="AH2463" s="564">
        <v>1</v>
      </c>
      <c r="AI2463" s="564">
        <v>1</v>
      </c>
      <c r="AJ2463" s="564">
        <v>1</v>
      </c>
      <c r="AK2463" s="564">
        <v>1</v>
      </c>
    </row>
    <row r="2464" spans="1:37">
      <c r="A2464">
        <v>2460</v>
      </c>
      <c r="B2464" s="564">
        <f t="shared" ca="1" si="234"/>
        <v>0</v>
      </c>
      <c r="C2464" s="564">
        <f t="shared" ca="1" si="229"/>
        <v>0</v>
      </c>
      <c r="D2464" s="564">
        <f t="shared" ca="1" si="232"/>
        <v>0</v>
      </c>
      <c r="E2464" s="564">
        <f t="shared" ca="1" si="230"/>
        <v>0</v>
      </c>
      <c r="F2464" s="564">
        <f t="shared" ca="1" si="233"/>
        <v>1</v>
      </c>
      <c r="G2464" s="564">
        <f t="shared" ca="1" si="231"/>
        <v>2.175074757543241</v>
      </c>
      <c r="H2464" s="564">
        <v>0</v>
      </c>
      <c r="I2464" s="564">
        <v>0</v>
      </c>
      <c r="J2464" s="564">
        <v>0</v>
      </c>
      <c r="K2464" s="564">
        <v>0</v>
      </c>
      <c r="L2464" s="564">
        <v>0</v>
      </c>
      <c r="M2464" s="564">
        <v>0</v>
      </c>
      <c r="N2464" s="564">
        <v>0</v>
      </c>
      <c r="O2464" s="564">
        <v>0</v>
      </c>
      <c r="P2464" s="564">
        <v>0</v>
      </c>
      <c r="Q2464" s="564">
        <v>0</v>
      </c>
      <c r="R2464" s="564">
        <v>0</v>
      </c>
      <c r="S2464" s="564">
        <v>0</v>
      </c>
      <c r="T2464" s="564">
        <v>0</v>
      </c>
      <c r="U2464" s="564">
        <v>0</v>
      </c>
      <c r="V2464" s="564">
        <v>0</v>
      </c>
      <c r="W2464" s="564">
        <v>0</v>
      </c>
      <c r="X2464" s="564">
        <v>0</v>
      </c>
      <c r="Y2464" s="564">
        <v>0</v>
      </c>
      <c r="Z2464" s="564">
        <v>0</v>
      </c>
      <c r="AA2464" s="564">
        <v>0</v>
      </c>
      <c r="AB2464" s="564">
        <v>0</v>
      </c>
      <c r="AC2464" s="564">
        <v>0</v>
      </c>
      <c r="AD2464" s="564">
        <v>0</v>
      </c>
      <c r="AE2464" s="564">
        <v>0</v>
      </c>
      <c r="AF2464" s="564">
        <v>0</v>
      </c>
      <c r="AG2464" s="564">
        <v>0</v>
      </c>
      <c r="AH2464" s="564">
        <v>0</v>
      </c>
      <c r="AI2464" s="564">
        <v>0</v>
      </c>
      <c r="AJ2464" s="564">
        <v>0</v>
      </c>
      <c r="AK2464" s="564">
        <v>0</v>
      </c>
    </row>
    <row r="2465" spans="1:37">
      <c r="A2465">
        <v>2461</v>
      </c>
      <c r="B2465" s="564">
        <f t="shared" ca="1" si="234"/>
        <v>20</v>
      </c>
      <c r="C2465" s="564">
        <f t="shared" ca="1" si="229"/>
        <v>400</v>
      </c>
      <c r="D2465" s="564">
        <f t="shared" ca="1" si="232"/>
        <v>20</v>
      </c>
      <c r="E2465" s="564">
        <f t="shared" ca="1" si="230"/>
        <v>0</v>
      </c>
      <c r="F2465" s="564">
        <f t="shared" ca="1" si="233"/>
        <v>1</v>
      </c>
      <c r="G2465" s="564">
        <f t="shared" ca="1" si="231"/>
        <v>3.9608214419804955</v>
      </c>
      <c r="H2465" s="564">
        <v>1</v>
      </c>
      <c r="I2465" s="564">
        <v>1</v>
      </c>
      <c r="J2465" s="564">
        <v>1</v>
      </c>
      <c r="K2465" s="564">
        <v>1</v>
      </c>
      <c r="L2465" s="564">
        <v>1</v>
      </c>
      <c r="M2465" s="564">
        <v>1</v>
      </c>
      <c r="N2465" s="564">
        <v>1</v>
      </c>
      <c r="O2465" s="564">
        <v>1</v>
      </c>
      <c r="P2465" s="564">
        <v>1</v>
      </c>
      <c r="Q2465" s="564">
        <v>1</v>
      </c>
      <c r="R2465" s="564">
        <v>1</v>
      </c>
      <c r="S2465" s="564">
        <v>1</v>
      </c>
      <c r="T2465" s="564">
        <v>1</v>
      </c>
      <c r="U2465" s="564">
        <v>1</v>
      </c>
      <c r="V2465" s="564">
        <v>1</v>
      </c>
      <c r="W2465" s="564">
        <v>1</v>
      </c>
      <c r="X2465" s="564">
        <v>1</v>
      </c>
      <c r="Y2465" s="564">
        <v>1</v>
      </c>
      <c r="Z2465" s="564">
        <v>1</v>
      </c>
      <c r="AA2465" s="564">
        <v>1</v>
      </c>
      <c r="AB2465" s="564">
        <v>1</v>
      </c>
      <c r="AC2465" s="564">
        <v>1</v>
      </c>
      <c r="AD2465" s="564">
        <v>1</v>
      </c>
      <c r="AE2465" s="564">
        <v>1</v>
      </c>
      <c r="AF2465" s="564">
        <v>1</v>
      </c>
      <c r="AG2465" s="564">
        <v>1</v>
      </c>
      <c r="AH2465" s="564">
        <v>1</v>
      </c>
      <c r="AI2465" s="564">
        <v>1</v>
      </c>
      <c r="AJ2465" s="564">
        <v>1</v>
      </c>
      <c r="AK2465" s="564">
        <v>1</v>
      </c>
    </row>
    <row r="2466" spans="1:37">
      <c r="A2466">
        <v>2462</v>
      </c>
      <c r="B2466" s="564">
        <f t="shared" ca="1" si="234"/>
        <v>20</v>
      </c>
      <c r="C2466" s="564">
        <f t="shared" ca="1" si="229"/>
        <v>400</v>
      </c>
      <c r="D2466" s="564">
        <f t="shared" ca="1" si="232"/>
        <v>20</v>
      </c>
      <c r="E2466" s="564">
        <f t="shared" ca="1" si="230"/>
        <v>0</v>
      </c>
      <c r="F2466" s="564">
        <f t="shared" ca="1" si="233"/>
        <v>1</v>
      </c>
      <c r="G2466" s="564">
        <f t="shared" ca="1" si="231"/>
        <v>4.3554020535450659</v>
      </c>
      <c r="H2466" s="564">
        <v>1</v>
      </c>
      <c r="I2466" s="564">
        <v>1</v>
      </c>
      <c r="J2466" s="564">
        <v>1</v>
      </c>
      <c r="K2466" s="564">
        <v>1</v>
      </c>
      <c r="L2466" s="564">
        <v>1</v>
      </c>
      <c r="M2466" s="564">
        <v>1</v>
      </c>
      <c r="N2466" s="564">
        <v>1</v>
      </c>
      <c r="O2466" s="564">
        <v>1</v>
      </c>
      <c r="P2466" s="564">
        <v>1</v>
      </c>
      <c r="Q2466" s="564">
        <v>1</v>
      </c>
      <c r="R2466" s="564">
        <v>1</v>
      </c>
      <c r="S2466" s="564">
        <v>1</v>
      </c>
      <c r="T2466" s="564">
        <v>1</v>
      </c>
      <c r="U2466" s="564">
        <v>1</v>
      </c>
      <c r="V2466" s="564">
        <v>1</v>
      </c>
      <c r="W2466" s="564">
        <v>1</v>
      </c>
      <c r="X2466" s="564">
        <v>1</v>
      </c>
      <c r="Y2466" s="564">
        <v>1</v>
      </c>
      <c r="Z2466" s="564">
        <v>1</v>
      </c>
      <c r="AA2466" s="564">
        <v>1</v>
      </c>
      <c r="AB2466" s="564">
        <v>1</v>
      </c>
      <c r="AC2466" s="564">
        <v>1</v>
      </c>
      <c r="AD2466" s="564">
        <v>1</v>
      </c>
      <c r="AE2466" s="564">
        <v>1</v>
      </c>
      <c r="AF2466" s="564">
        <v>1</v>
      </c>
      <c r="AG2466" s="564">
        <v>1</v>
      </c>
      <c r="AH2466" s="564">
        <v>1</v>
      </c>
      <c r="AI2466" s="564">
        <v>1</v>
      </c>
      <c r="AJ2466" s="564">
        <v>1</v>
      </c>
      <c r="AK2466" s="564">
        <v>1</v>
      </c>
    </row>
    <row r="2467" spans="1:37">
      <c r="A2467">
        <v>2463</v>
      </c>
      <c r="B2467" s="564">
        <f t="shared" ca="1" si="234"/>
        <v>0</v>
      </c>
      <c r="C2467" s="564">
        <f t="shared" ca="1" si="229"/>
        <v>0</v>
      </c>
      <c r="D2467" s="564">
        <f t="shared" ca="1" si="232"/>
        <v>0</v>
      </c>
      <c r="E2467" s="564">
        <f t="shared" ca="1" si="230"/>
        <v>0</v>
      </c>
      <c r="F2467" s="564">
        <f t="shared" ca="1" si="233"/>
        <v>1</v>
      </c>
      <c r="G2467" s="564">
        <f t="shared" ca="1" si="231"/>
        <v>3.7690120551485324</v>
      </c>
      <c r="H2467" s="564">
        <v>0</v>
      </c>
      <c r="I2467" s="564">
        <v>0</v>
      </c>
      <c r="J2467" s="564">
        <v>0</v>
      </c>
      <c r="K2467" s="564">
        <v>0</v>
      </c>
      <c r="L2467" s="564">
        <v>0</v>
      </c>
      <c r="M2467" s="564">
        <v>0</v>
      </c>
      <c r="N2467" s="564">
        <v>0</v>
      </c>
      <c r="O2467" s="564">
        <v>0</v>
      </c>
      <c r="P2467" s="564">
        <v>0</v>
      </c>
      <c r="Q2467" s="564">
        <v>0</v>
      </c>
      <c r="R2467" s="564">
        <v>0</v>
      </c>
      <c r="S2467" s="564">
        <v>0</v>
      </c>
      <c r="T2467" s="564">
        <v>0</v>
      </c>
      <c r="U2467" s="564">
        <v>0</v>
      </c>
      <c r="V2467" s="564">
        <v>0</v>
      </c>
      <c r="W2467" s="564">
        <v>0</v>
      </c>
      <c r="X2467" s="564">
        <v>0</v>
      </c>
      <c r="Y2467" s="564">
        <v>0</v>
      </c>
      <c r="Z2467" s="564">
        <v>0</v>
      </c>
      <c r="AA2467" s="564">
        <v>0</v>
      </c>
      <c r="AB2467" s="564">
        <v>0</v>
      </c>
      <c r="AC2467" s="564">
        <v>0</v>
      </c>
      <c r="AD2467" s="564">
        <v>0</v>
      </c>
      <c r="AE2467" s="564">
        <v>0</v>
      </c>
      <c r="AF2467" s="564">
        <v>0</v>
      </c>
      <c r="AG2467" s="564">
        <v>0</v>
      </c>
      <c r="AH2467" s="564">
        <v>0</v>
      </c>
      <c r="AI2467" s="564">
        <v>0</v>
      </c>
      <c r="AJ2467" s="564">
        <v>0</v>
      </c>
      <c r="AK2467" s="564">
        <v>0</v>
      </c>
    </row>
    <row r="2468" spans="1:37">
      <c r="A2468">
        <v>2464</v>
      </c>
      <c r="B2468" s="564">
        <f t="shared" ca="1" si="234"/>
        <v>20</v>
      </c>
      <c r="C2468" s="564">
        <f t="shared" ca="1" si="229"/>
        <v>400</v>
      </c>
      <c r="D2468" s="564">
        <f t="shared" ca="1" si="232"/>
        <v>20</v>
      </c>
      <c r="E2468" s="564">
        <f t="shared" ca="1" si="230"/>
        <v>0</v>
      </c>
      <c r="F2468" s="564">
        <f t="shared" ca="1" si="233"/>
        <v>1</v>
      </c>
      <c r="G2468" s="564">
        <f t="shared" ca="1" si="231"/>
        <v>-3.1784142288634487</v>
      </c>
      <c r="H2468" s="564">
        <v>1</v>
      </c>
      <c r="I2468" s="564">
        <v>1</v>
      </c>
      <c r="J2468" s="564">
        <v>1</v>
      </c>
      <c r="K2468" s="564">
        <v>1</v>
      </c>
      <c r="L2468" s="564">
        <v>1</v>
      </c>
      <c r="M2468" s="564">
        <v>1</v>
      </c>
      <c r="N2468" s="564">
        <v>1</v>
      </c>
      <c r="O2468" s="564">
        <v>1</v>
      </c>
      <c r="P2468" s="564">
        <v>1</v>
      </c>
      <c r="Q2468" s="564">
        <v>1</v>
      </c>
      <c r="R2468" s="564">
        <v>1</v>
      </c>
      <c r="S2468" s="564">
        <v>1</v>
      </c>
      <c r="T2468" s="564">
        <v>1</v>
      </c>
      <c r="U2468" s="564">
        <v>1</v>
      </c>
      <c r="V2468" s="564">
        <v>1</v>
      </c>
      <c r="W2468" s="564">
        <v>1</v>
      </c>
      <c r="X2468" s="564">
        <v>1</v>
      </c>
      <c r="Y2468" s="564">
        <v>1</v>
      </c>
      <c r="Z2468" s="564">
        <v>1</v>
      </c>
      <c r="AA2468" s="564">
        <v>1</v>
      </c>
      <c r="AB2468" s="564">
        <v>1</v>
      </c>
      <c r="AC2468" s="564">
        <v>1</v>
      </c>
      <c r="AD2468" s="564">
        <v>1</v>
      </c>
      <c r="AE2468" s="564">
        <v>1</v>
      </c>
      <c r="AF2468" s="564">
        <v>1</v>
      </c>
      <c r="AG2468" s="564">
        <v>1</v>
      </c>
      <c r="AH2468" s="564">
        <v>1</v>
      </c>
      <c r="AI2468" s="564">
        <v>1</v>
      </c>
      <c r="AJ2468" s="564">
        <v>1</v>
      </c>
      <c r="AK2468" s="564">
        <v>1</v>
      </c>
    </row>
    <row r="2469" spans="1:37">
      <c r="A2469">
        <v>2465</v>
      </c>
      <c r="B2469" s="564">
        <f t="shared" ca="1" si="234"/>
        <v>0</v>
      </c>
      <c r="C2469" s="564">
        <f t="shared" ca="1" si="229"/>
        <v>0</v>
      </c>
      <c r="D2469" s="564">
        <f t="shared" ca="1" si="232"/>
        <v>0</v>
      </c>
      <c r="E2469" s="564">
        <f t="shared" ca="1" si="230"/>
        <v>0</v>
      </c>
      <c r="F2469" s="564">
        <f t="shared" ca="1" si="233"/>
        <v>1</v>
      </c>
      <c r="G2469" s="564">
        <f t="shared" ca="1" si="231"/>
        <v>0.43380383238538356</v>
      </c>
      <c r="H2469" s="564">
        <v>0</v>
      </c>
      <c r="I2469" s="564">
        <v>0</v>
      </c>
      <c r="J2469" s="564">
        <v>0</v>
      </c>
      <c r="K2469" s="564">
        <v>0</v>
      </c>
      <c r="L2469" s="564">
        <v>0</v>
      </c>
      <c r="M2469" s="564">
        <v>0</v>
      </c>
      <c r="N2469" s="564">
        <v>0</v>
      </c>
      <c r="O2469" s="564">
        <v>0</v>
      </c>
      <c r="P2469" s="564">
        <v>0</v>
      </c>
      <c r="Q2469" s="564">
        <v>0</v>
      </c>
      <c r="R2469" s="564">
        <v>0</v>
      </c>
      <c r="S2469" s="564">
        <v>0</v>
      </c>
      <c r="T2469" s="564">
        <v>0</v>
      </c>
      <c r="U2469" s="564">
        <v>0</v>
      </c>
      <c r="V2469" s="564">
        <v>0</v>
      </c>
      <c r="W2469" s="564">
        <v>0</v>
      </c>
      <c r="X2469" s="564">
        <v>0</v>
      </c>
      <c r="Y2469" s="564">
        <v>0</v>
      </c>
      <c r="Z2469" s="564">
        <v>0</v>
      </c>
      <c r="AA2469" s="564">
        <v>0</v>
      </c>
      <c r="AB2469" s="564">
        <v>0</v>
      </c>
      <c r="AC2469" s="564">
        <v>0</v>
      </c>
      <c r="AD2469" s="564">
        <v>0</v>
      </c>
      <c r="AE2469" s="564">
        <v>0</v>
      </c>
      <c r="AF2469" s="564">
        <v>0</v>
      </c>
      <c r="AG2469" s="564">
        <v>0</v>
      </c>
      <c r="AH2469" s="564">
        <v>0</v>
      </c>
      <c r="AI2469" s="564">
        <v>0</v>
      </c>
      <c r="AJ2469" s="564">
        <v>0</v>
      </c>
      <c r="AK2469" s="564">
        <v>0</v>
      </c>
    </row>
    <row r="2470" spans="1:37">
      <c r="A2470">
        <v>2466</v>
      </c>
      <c r="B2470" s="564">
        <f t="shared" ca="1" si="234"/>
        <v>20</v>
      </c>
      <c r="C2470" s="564">
        <f t="shared" ca="1" si="229"/>
        <v>400</v>
      </c>
      <c r="D2470" s="564">
        <f t="shared" ca="1" si="232"/>
        <v>20</v>
      </c>
      <c r="E2470" s="564">
        <f t="shared" ca="1" si="230"/>
        <v>0</v>
      </c>
      <c r="F2470" s="564">
        <f t="shared" ca="1" si="233"/>
        <v>1</v>
      </c>
      <c r="G2470" s="564">
        <f t="shared" ca="1" si="231"/>
        <v>1.6226487276795449</v>
      </c>
      <c r="H2470" s="564">
        <v>1</v>
      </c>
      <c r="I2470" s="564">
        <v>1</v>
      </c>
      <c r="J2470" s="564">
        <v>1</v>
      </c>
      <c r="K2470" s="564">
        <v>1</v>
      </c>
      <c r="L2470" s="564">
        <v>1</v>
      </c>
      <c r="M2470" s="564">
        <v>1</v>
      </c>
      <c r="N2470" s="564">
        <v>1</v>
      </c>
      <c r="O2470" s="564">
        <v>1</v>
      </c>
      <c r="P2470" s="564">
        <v>1</v>
      </c>
      <c r="Q2470" s="564">
        <v>1</v>
      </c>
      <c r="R2470" s="564">
        <v>1</v>
      </c>
      <c r="S2470" s="564">
        <v>1</v>
      </c>
      <c r="T2470" s="564">
        <v>1</v>
      </c>
      <c r="U2470" s="564">
        <v>1</v>
      </c>
      <c r="V2470" s="564">
        <v>1</v>
      </c>
      <c r="W2470" s="564">
        <v>1</v>
      </c>
      <c r="X2470" s="564">
        <v>1</v>
      </c>
      <c r="Y2470" s="564">
        <v>1</v>
      </c>
      <c r="Z2470" s="564">
        <v>1</v>
      </c>
      <c r="AA2470" s="564">
        <v>1</v>
      </c>
      <c r="AB2470" s="564">
        <v>1</v>
      </c>
      <c r="AC2470" s="564">
        <v>1</v>
      </c>
      <c r="AD2470" s="564">
        <v>1</v>
      </c>
      <c r="AE2470" s="564">
        <v>1</v>
      </c>
      <c r="AF2470" s="564">
        <v>1</v>
      </c>
      <c r="AG2470" s="564">
        <v>1</v>
      </c>
      <c r="AH2470" s="564">
        <v>1</v>
      </c>
      <c r="AI2470" s="564">
        <v>1</v>
      </c>
      <c r="AJ2470" s="564">
        <v>1</v>
      </c>
      <c r="AK2470" s="564">
        <v>1</v>
      </c>
    </row>
    <row r="2471" spans="1:37">
      <c r="A2471">
        <v>2467</v>
      </c>
      <c r="B2471" s="564">
        <f t="shared" ca="1" si="234"/>
        <v>20</v>
      </c>
      <c r="C2471" s="564">
        <f t="shared" ca="1" si="229"/>
        <v>400</v>
      </c>
      <c r="D2471" s="564">
        <f t="shared" ca="1" si="232"/>
        <v>20</v>
      </c>
      <c r="E2471" s="564">
        <f t="shared" ca="1" si="230"/>
        <v>0</v>
      </c>
      <c r="F2471" s="564">
        <f t="shared" ca="1" si="233"/>
        <v>1</v>
      </c>
      <c r="G2471" s="564">
        <f t="shared" ca="1" si="231"/>
        <v>-3.9373677247249526</v>
      </c>
      <c r="H2471" s="564">
        <v>1</v>
      </c>
      <c r="I2471" s="564">
        <v>1</v>
      </c>
      <c r="J2471" s="564">
        <v>1</v>
      </c>
      <c r="K2471" s="564">
        <v>1</v>
      </c>
      <c r="L2471" s="564">
        <v>1</v>
      </c>
      <c r="M2471" s="564">
        <v>1</v>
      </c>
      <c r="N2471" s="564">
        <v>1</v>
      </c>
      <c r="O2471" s="564">
        <v>1</v>
      </c>
      <c r="P2471" s="564">
        <v>1</v>
      </c>
      <c r="Q2471" s="564">
        <v>1</v>
      </c>
      <c r="R2471" s="564">
        <v>1</v>
      </c>
      <c r="S2471" s="564">
        <v>1</v>
      </c>
      <c r="T2471" s="564">
        <v>1</v>
      </c>
      <c r="U2471" s="564">
        <v>1</v>
      </c>
      <c r="V2471" s="564">
        <v>1</v>
      </c>
      <c r="W2471" s="564">
        <v>1</v>
      </c>
      <c r="X2471" s="564">
        <v>1</v>
      </c>
      <c r="Y2471" s="564">
        <v>1</v>
      </c>
      <c r="Z2471" s="564">
        <v>1</v>
      </c>
      <c r="AA2471" s="564">
        <v>1</v>
      </c>
      <c r="AB2471" s="564">
        <v>1</v>
      </c>
      <c r="AC2471" s="564">
        <v>1</v>
      </c>
      <c r="AD2471" s="564">
        <v>1</v>
      </c>
      <c r="AE2471" s="564">
        <v>1</v>
      </c>
      <c r="AF2471" s="564">
        <v>1</v>
      </c>
      <c r="AG2471" s="564">
        <v>1</v>
      </c>
      <c r="AH2471" s="564">
        <v>1</v>
      </c>
      <c r="AI2471" s="564">
        <v>1</v>
      </c>
      <c r="AJ2471" s="564">
        <v>1</v>
      </c>
      <c r="AK2471" s="564">
        <v>1</v>
      </c>
    </row>
    <row r="2472" spans="1:37">
      <c r="A2472">
        <v>2468</v>
      </c>
      <c r="B2472" s="564">
        <f t="shared" ca="1" si="234"/>
        <v>20</v>
      </c>
      <c r="C2472" s="564">
        <f t="shared" ca="1" si="229"/>
        <v>400</v>
      </c>
      <c r="D2472" s="564">
        <f t="shared" ca="1" si="232"/>
        <v>20</v>
      </c>
      <c r="E2472" s="564">
        <f t="shared" ca="1" si="230"/>
        <v>0</v>
      </c>
      <c r="F2472" s="564">
        <f t="shared" ca="1" si="233"/>
        <v>1</v>
      </c>
      <c r="G2472" s="564">
        <f t="shared" ca="1" si="231"/>
        <v>2.5536692099023806</v>
      </c>
      <c r="H2472" s="564">
        <v>1</v>
      </c>
      <c r="I2472" s="564">
        <v>1</v>
      </c>
      <c r="J2472" s="564">
        <v>1</v>
      </c>
      <c r="K2472" s="564">
        <v>1</v>
      </c>
      <c r="L2472" s="564">
        <v>1</v>
      </c>
      <c r="M2472" s="564">
        <v>1</v>
      </c>
      <c r="N2472" s="564">
        <v>1</v>
      </c>
      <c r="O2472" s="564">
        <v>1</v>
      </c>
      <c r="P2472" s="564">
        <v>1</v>
      </c>
      <c r="Q2472" s="564">
        <v>1</v>
      </c>
      <c r="R2472" s="564">
        <v>1</v>
      </c>
      <c r="S2472" s="564">
        <v>1</v>
      </c>
      <c r="T2472" s="564">
        <v>1</v>
      </c>
      <c r="U2472" s="564">
        <v>1</v>
      </c>
      <c r="V2472" s="564">
        <v>1</v>
      </c>
      <c r="W2472" s="564">
        <v>1</v>
      </c>
      <c r="X2472" s="564">
        <v>1</v>
      </c>
      <c r="Y2472" s="564">
        <v>1</v>
      </c>
      <c r="Z2472" s="564">
        <v>1</v>
      </c>
      <c r="AA2472" s="564">
        <v>1</v>
      </c>
      <c r="AB2472" s="564">
        <v>1</v>
      </c>
      <c r="AC2472" s="564">
        <v>1</v>
      </c>
      <c r="AD2472" s="564">
        <v>1</v>
      </c>
      <c r="AE2472" s="564">
        <v>1</v>
      </c>
      <c r="AF2472" s="564">
        <v>1</v>
      </c>
      <c r="AG2472" s="564">
        <v>1</v>
      </c>
      <c r="AH2472" s="564">
        <v>1</v>
      </c>
      <c r="AI2472" s="564">
        <v>1</v>
      </c>
      <c r="AJ2472" s="564">
        <v>1</v>
      </c>
      <c r="AK2472" s="564">
        <v>1</v>
      </c>
    </row>
    <row r="2473" spans="1:37">
      <c r="A2473">
        <v>2469</v>
      </c>
      <c r="B2473" s="564">
        <f t="shared" ca="1" si="234"/>
        <v>0</v>
      </c>
      <c r="C2473" s="564">
        <f t="shared" ca="1" si="229"/>
        <v>0</v>
      </c>
      <c r="D2473" s="564">
        <f t="shared" ca="1" si="232"/>
        <v>0</v>
      </c>
      <c r="E2473" s="564">
        <f t="shared" ca="1" si="230"/>
        <v>0</v>
      </c>
      <c r="F2473" s="564">
        <f t="shared" ca="1" si="233"/>
        <v>1</v>
      </c>
      <c r="G2473" s="564">
        <f t="shared" ca="1" si="231"/>
        <v>2.1631090341760153</v>
      </c>
      <c r="H2473" s="564">
        <v>0</v>
      </c>
      <c r="I2473" s="564">
        <v>0</v>
      </c>
      <c r="J2473" s="564">
        <v>0</v>
      </c>
      <c r="K2473" s="564">
        <v>0</v>
      </c>
      <c r="L2473" s="564">
        <v>0</v>
      </c>
      <c r="M2473" s="564">
        <v>0</v>
      </c>
      <c r="N2473" s="564">
        <v>0</v>
      </c>
      <c r="O2473" s="564">
        <v>0</v>
      </c>
      <c r="P2473" s="564">
        <v>0</v>
      </c>
      <c r="Q2473" s="564">
        <v>0</v>
      </c>
      <c r="R2473" s="564">
        <v>0</v>
      </c>
      <c r="S2473" s="564">
        <v>0</v>
      </c>
      <c r="T2473" s="564">
        <v>0</v>
      </c>
      <c r="U2473" s="564">
        <v>0</v>
      </c>
      <c r="V2473" s="564">
        <v>0</v>
      </c>
      <c r="W2473" s="564">
        <v>0</v>
      </c>
      <c r="X2473" s="564">
        <v>0</v>
      </c>
      <c r="Y2473" s="564">
        <v>0</v>
      </c>
      <c r="Z2473" s="564">
        <v>0</v>
      </c>
      <c r="AA2473" s="564">
        <v>0</v>
      </c>
      <c r="AB2473" s="564">
        <v>0</v>
      </c>
      <c r="AC2473" s="564">
        <v>0</v>
      </c>
      <c r="AD2473" s="564">
        <v>0</v>
      </c>
      <c r="AE2473" s="564">
        <v>0</v>
      </c>
      <c r="AF2473" s="564">
        <v>0</v>
      </c>
      <c r="AG2473" s="564">
        <v>0</v>
      </c>
      <c r="AH2473" s="564">
        <v>0</v>
      </c>
      <c r="AI2473" s="564">
        <v>0</v>
      </c>
      <c r="AJ2473" s="564">
        <v>0</v>
      </c>
      <c r="AK2473" s="564">
        <v>0</v>
      </c>
    </row>
    <row r="2474" spans="1:37">
      <c r="A2474">
        <v>2470</v>
      </c>
      <c r="B2474" s="564">
        <f t="shared" ca="1" si="234"/>
        <v>20</v>
      </c>
      <c r="C2474" s="564">
        <f t="shared" ca="1" si="229"/>
        <v>400</v>
      </c>
      <c r="D2474" s="564">
        <f t="shared" ca="1" si="232"/>
        <v>20</v>
      </c>
      <c r="E2474" s="564">
        <f t="shared" ca="1" si="230"/>
        <v>0</v>
      </c>
      <c r="F2474" s="564">
        <f t="shared" ca="1" si="233"/>
        <v>1</v>
      </c>
      <c r="G2474" s="564">
        <f t="shared" ca="1" si="231"/>
        <v>1.888152151328347</v>
      </c>
      <c r="H2474" s="564">
        <v>1</v>
      </c>
      <c r="I2474" s="564">
        <v>1</v>
      </c>
      <c r="J2474" s="564">
        <v>1</v>
      </c>
      <c r="K2474" s="564">
        <v>1</v>
      </c>
      <c r="L2474" s="564">
        <v>1</v>
      </c>
      <c r="M2474" s="564">
        <v>1</v>
      </c>
      <c r="N2474" s="564">
        <v>1</v>
      </c>
      <c r="O2474" s="564">
        <v>1</v>
      </c>
      <c r="P2474" s="564">
        <v>1</v>
      </c>
      <c r="Q2474" s="564">
        <v>1</v>
      </c>
      <c r="R2474" s="564">
        <v>1</v>
      </c>
      <c r="S2474" s="564">
        <v>1</v>
      </c>
      <c r="T2474" s="564">
        <v>1</v>
      </c>
      <c r="U2474" s="564">
        <v>1</v>
      </c>
      <c r="V2474" s="564">
        <v>1</v>
      </c>
      <c r="W2474" s="564">
        <v>1</v>
      </c>
      <c r="X2474" s="564">
        <v>1</v>
      </c>
      <c r="Y2474" s="564">
        <v>1</v>
      </c>
      <c r="Z2474" s="564">
        <v>1</v>
      </c>
      <c r="AA2474" s="564">
        <v>1</v>
      </c>
      <c r="AB2474" s="564">
        <v>1</v>
      </c>
      <c r="AC2474" s="564">
        <v>1</v>
      </c>
      <c r="AD2474" s="564">
        <v>1</v>
      </c>
      <c r="AE2474" s="564">
        <v>1</v>
      </c>
      <c r="AF2474" s="564">
        <v>1</v>
      </c>
      <c r="AG2474" s="564">
        <v>1</v>
      </c>
      <c r="AH2474" s="564">
        <v>1</v>
      </c>
      <c r="AI2474" s="564">
        <v>1</v>
      </c>
      <c r="AJ2474" s="564">
        <v>1</v>
      </c>
      <c r="AK2474" s="564">
        <v>1</v>
      </c>
    </row>
    <row r="2475" spans="1:37">
      <c r="A2475">
        <v>2471</v>
      </c>
      <c r="B2475" s="564">
        <f t="shared" ca="1" si="234"/>
        <v>0</v>
      </c>
      <c r="C2475" s="564">
        <f t="shared" ca="1" si="229"/>
        <v>0</v>
      </c>
      <c r="D2475" s="564">
        <f t="shared" ca="1" si="232"/>
        <v>0</v>
      </c>
      <c r="E2475" s="564">
        <f t="shared" ca="1" si="230"/>
        <v>0</v>
      </c>
      <c r="F2475" s="564">
        <f t="shared" ca="1" si="233"/>
        <v>1</v>
      </c>
      <c r="G2475" s="564">
        <f t="shared" ca="1" si="231"/>
        <v>-4.8579277743663045</v>
      </c>
      <c r="H2475" s="564">
        <v>0</v>
      </c>
      <c r="I2475" s="564">
        <v>0</v>
      </c>
      <c r="J2475" s="564">
        <v>0</v>
      </c>
      <c r="K2475" s="564">
        <v>0</v>
      </c>
      <c r="L2475" s="564">
        <v>0</v>
      </c>
      <c r="M2475" s="564">
        <v>0</v>
      </c>
      <c r="N2475" s="564">
        <v>0</v>
      </c>
      <c r="O2475" s="564">
        <v>0</v>
      </c>
      <c r="P2475" s="564">
        <v>0</v>
      </c>
      <c r="Q2475" s="564">
        <v>0</v>
      </c>
      <c r="R2475" s="564">
        <v>0</v>
      </c>
      <c r="S2475" s="564">
        <v>0</v>
      </c>
      <c r="T2475" s="564">
        <v>0</v>
      </c>
      <c r="U2475" s="564">
        <v>0</v>
      </c>
      <c r="V2475" s="564">
        <v>0</v>
      </c>
      <c r="W2475" s="564">
        <v>0</v>
      </c>
      <c r="X2475" s="564">
        <v>0</v>
      </c>
      <c r="Y2475" s="564">
        <v>0</v>
      </c>
      <c r="Z2475" s="564">
        <v>0</v>
      </c>
      <c r="AA2475" s="564">
        <v>0</v>
      </c>
      <c r="AB2475" s="564">
        <v>0</v>
      </c>
      <c r="AC2475" s="564">
        <v>0</v>
      </c>
      <c r="AD2475" s="564">
        <v>0</v>
      </c>
      <c r="AE2475" s="564">
        <v>0</v>
      </c>
      <c r="AF2475" s="564">
        <v>0</v>
      </c>
      <c r="AG2475" s="564">
        <v>0</v>
      </c>
      <c r="AH2475" s="564">
        <v>0</v>
      </c>
      <c r="AI2475" s="564">
        <v>0</v>
      </c>
      <c r="AJ2475" s="564">
        <v>0</v>
      </c>
      <c r="AK2475" s="564">
        <v>0</v>
      </c>
    </row>
    <row r="2476" spans="1:37">
      <c r="A2476">
        <v>2472</v>
      </c>
      <c r="B2476" s="564">
        <f t="shared" ca="1" si="234"/>
        <v>20</v>
      </c>
      <c r="C2476" s="564">
        <f t="shared" ca="1" si="229"/>
        <v>400</v>
      </c>
      <c r="D2476" s="564">
        <f t="shared" ca="1" si="232"/>
        <v>20</v>
      </c>
      <c r="E2476" s="564">
        <f t="shared" ca="1" si="230"/>
        <v>0</v>
      </c>
      <c r="F2476" s="564">
        <f t="shared" ca="1" si="233"/>
        <v>1</v>
      </c>
      <c r="G2476" s="564">
        <f t="shared" ca="1" si="231"/>
        <v>-8.1175879886361324E-2</v>
      </c>
      <c r="H2476" s="564">
        <v>1</v>
      </c>
      <c r="I2476" s="564">
        <v>1</v>
      </c>
      <c r="J2476" s="564">
        <v>1</v>
      </c>
      <c r="K2476" s="564">
        <v>1</v>
      </c>
      <c r="L2476" s="564">
        <v>1</v>
      </c>
      <c r="M2476" s="564">
        <v>1</v>
      </c>
      <c r="N2476" s="564">
        <v>1</v>
      </c>
      <c r="O2476" s="564">
        <v>1</v>
      </c>
      <c r="P2476" s="564">
        <v>1</v>
      </c>
      <c r="Q2476" s="564">
        <v>1</v>
      </c>
      <c r="R2476" s="564">
        <v>1</v>
      </c>
      <c r="S2476" s="564">
        <v>1</v>
      </c>
      <c r="T2476" s="564">
        <v>1</v>
      </c>
      <c r="U2476" s="564">
        <v>1</v>
      </c>
      <c r="V2476" s="564">
        <v>1</v>
      </c>
      <c r="W2476" s="564">
        <v>1</v>
      </c>
      <c r="X2476" s="564">
        <v>1</v>
      </c>
      <c r="Y2476" s="564">
        <v>1</v>
      </c>
      <c r="Z2476" s="564">
        <v>1</v>
      </c>
      <c r="AA2476" s="564">
        <v>1</v>
      </c>
      <c r="AB2476" s="564">
        <v>1</v>
      </c>
      <c r="AC2476" s="564">
        <v>1</v>
      </c>
      <c r="AD2476" s="564">
        <v>1</v>
      </c>
      <c r="AE2476" s="564">
        <v>1</v>
      </c>
      <c r="AF2476" s="564">
        <v>1</v>
      </c>
      <c r="AG2476" s="564">
        <v>1</v>
      </c>
      <c r="AH2476" s="564">
        <v>1</v>
      </c>
      <c r="AI2476" s="564">
        <v>1</v>
      </c>
      <c r="AJ2476" s="564">
        <v>1</v>
      </c>
      <c r="AK2476" s="564">
        <v>1</v>
      </c>
    </row>
    <row r="2477" spans="1:37">
      <c r="A2477">
        <v>2473</v>
      </c>
      <c r="B2477" s="564">
        <f t="shared" ca="1" si="234"/>
        <v>20</v>
      </c>
      <c r="C2477" s="564">
        <f t="shared" ca="1" si="229"/>
        <v>400</v>
      </c>
      <c r="D2477" s="564">
        <f t="shared" ca="1" si="232"/>
        <v>20</v>
      </c>
      <c r="E2477" s="564">
        <f t="shared" ca="1" si="230"/>
        <v>0</v>
      </c>
      <c r="F2477" s="564">
        <f t="shared" ca="1" si="233"/>
        <v>1</v>
      </c>
      <c r="G2477" s="564">
        <f t="shared" ca="1" si="231"/>
        <v>1.5029856981970504</v>
      </c>
      <c r="H2477" s="564">
        <v>1</v>
      </c>
      <c r="I2477" s="564">
        <v>1</v>
      </c>
      <c r="J2477" s="564">
        <v>1</v>
      </c>
      <c r="K2477" s="564">
        <v>1</v>
      </c>
      <c r="L2477" s="564">
        <v>1</v>
      </c>
      <c r="M2477" s="564">
        <v>1</v>
      </c>
      <c r="N2477" s="564">
        <v>1</v>
      </c>
      <c r="O2477" s="564">
        <v>1</v>
      </c>
      <c r="P2477" s="564">
        <v>1</v>
      </c>
      <c r="Q2477" s="564">
        <v>1</v>
      </c>
      <c r="R2477" s="564">
        <v>1</v>
      </c>
      <c r="S2477" s="564">
        <v>1</v>
      </c>
      <c r="T2477" s="564">
        <v>1</v>
      </c>
      <c r="U2477" s="564">
        <v>1</v>
      </c>
      <c r="V2477" s="564">
        <v>1</v>
      </c>
      <c r="W2477" s="564">
        <v>1</v>
      </c>
      <c r="X2477" s="564">
        <v>1</v>
      </c>
      <c r="Y2477" s="564">
        <v>1</v>
      </c>
      <c r="Z2477" s="564">
        <v>1</v>
      </c>
      <c r="AA2477" s="564">
        <v>1</v>
      </c>
      <c r="AB2477" s="564">
        <v>1</v>
      </c>
      <c r="AC2477" s="564">
        <v>1</v>
      </c>
      <c r="AD2477" s="564">
        <v>1</v>
      </c>
      <c r="AE2477" s="564">
        <v>1</v>
      </c>
      <c r="AF2477" s="564">
        <v>1</v>
      </c>
      <c r="AG2477" s="564">
        <v>1</v>
      </c>
      <c r="AH2477" s="564">
        <v>1</v>
      </c>
      <c r="AI2477" s="564">
        <v>1</v>
      </c>
      <c r="AJ2477" s="564">
        <v>1</v>
      </c>
      <c r="AK2477" s="564">
        <v>1</v>
      </c>
    </row>
    <row r="2478" spans="1:37">
      <c r="A2478">
        <v>2474</v>
      </c>
      <c r="B2478" s="564">
        <f t="shared" ca="1" si="234"/>
        <v>20</v>
      </c>
      <c r="C2478" s="564">
        <f t="shared" ca="1" si="229"/>
        <v>400</v>
      </c>
      <c r="D2478" s="564">
        <f t="shared" ca="1" si="232"/>
        <v>20</v>
      </c>
      <c r="E2478" s="564">
        <f t="shared" ca="1" si="230"/>
        <v>0</v>
      </c>
      <c r="F2478" s="564">
        <f t="shared" ca="1" si="233"/>
        <v>1</v>
      </c>
      <c r="G2478" s="564">
        <f t="shared" ca="1" si="231"/>
        <v>-4.2967680446346286</v>
      </c>
      <c r="H2478" s="564">
        <v>1</v>
      </c>
      <c r="I2478" s="564">
        <v>1</v>
      </c>
      <c r="J2478" s="564">
        <v>1</v>
      </c>
      <c r="K2478" s="564">
        <v>1</v>
      </c>
      <c r="L2478" s="564">
        <v>1</v>
      </c>
      <c r="M2478" s="564">
        <v>1</v>
      </c>
      <c r="N2478" s="564">
        <v>1</v>
      </c>
      <c r="O2478" s="564">
        <v>1</v>
      </c>
      <c r="P2478" s="564">
        <v>1</v>
      </c>
      <c r="Q2478" s="564">
        <v>1</v>
      </c>
      <c r="R2478" s="564">
        <v>1</v>
      </c>
      <c r="S2478" s="564">
        <v>1</v>
      </c>
      <c r="T2478" s="564">
        <v>1</v>
      </c>
      <c r="U2478" s="564">
        <v>1</v>
      </c>
      <c r="V2478" s="564">
        <v>1</v>
      </c>
      <c r="W2478" s="564">
        <v>1</v>
      </c>
      <c r="X2478" s="564">
        <v>1</v>
      </c>
      <c r="Y2478" s="564">
        <v>1</v>
      </c>
      <c r="Z2478" s="564">
        <v>1</v>
      </c>
      <c r="AA2478" s="564">
        <v>1</v>
      </c>
      <c r="AB2478" s="564">
        <v>1</v>
      </c>
      <c r="AC2478" s="564">
        <v>1</v>
      </c>
      <c r="AD2478" s="564">
        <v>1</v>
      </c>
      <c r="AE2478" s="564">
        <v>1</v>
      </c>
      <c r="AF2478" s="564">
        <v>1</v>
      </c>
      <c r="AG2478" s="564">
        <v>1</v>
      </c>
      <c r="AH2478" s="564">
        <v>1</v>
      </c>
      <c r="AI2478" s="564">
        <v>1</v>
      </c>
      <c r="AJ2478" s="564">
        <v>1</v>
      </c>
      <c r="AK2478" s="564">
        <v>1</v>
      </c>
    </row>
    <row r="2479" spans="1:37">
      <c r="A2479">
        <v>2475</v>
      </c>
      <c r="B2479" s="564">
        <f t="shared" ca="1" si="234"/>
        <v>0</v>
      </c>
      <c r="C2479" s="564">
        <f t="shared" ca="1" si="229"/>
        <v>0</v>
      </c>
      <c r="D2479" s="564">
        <f t="shared" ca="1" si="232"/>
        <v>0</v>
      </c>
      <c r="E2479" s="564">
        <f t="shared" ca="1" si="230"/>
        <v>0</v>
      </c>
      <c r="F2479" s="564">
        <f t="shared" ca="1" si="233"/>
        <v>1</v>
      </c>
      <c r="G2479" s="564">
        <f t="shared" ca="1" si="231"/>
        <v>-5.7587858144092845</v>
      </c>
      <c r="H2479" s="564">
        <v>0</v>
      </c>
      <c r="I2479" s="564">
        <v>0</v>
      </c>
      <c r="J2479" s="564">
        <v>0</v>
      </c>
      <c r="K2479" s="564">
        <v>0</v>
      </c>
      <c r="L2479" s="564">
        <v>0</v>
      </c>
      <c r="M2479" s="564">
        <v>0</v>
      </c>
      <c r="N2479" s="564">
        <v>0</v>
      </c>
      <c r="O2479" s="564">
        <v>0</v>
      </c>
      <c r="P2479" s="564">
        <v>0</v>
      </c>
      <c r="Q2479" s="564">
        <v>0</v>
      </c>
      <c r="R2479" s="564">
        <v>0</v>
      </c>
      <c r="S2479" s="564">
        <v>0</v>
      </c>
      <c r="T2479" s="564">
        <v>0</v>
      </c>
      <c r="U2479" s="564">
        <v>0</v>
      </c>
      <c r="V2479" s="564">
        <v>0</v>
      </c>
      <c r="W2479" s="564">
        <v>0</v>
      </c>
      <c r="X2479" s="564">
        <v>0</v>
      </c>
      <c r="Y2479" s="564">
        <v>0</v>
      </c>
      <c r="Z2479" s="564">
        <v>0</v>
      </c>
      <c r="AA2479" s="564">
        <v>0</v>
      </c>
      <c r="AB2479" s="564">
        <v>0</v>
      </c>
      <c r="AC2479" s="564">
        <v>0</v>
      </c>
      <c r="AD2479" s="564">
        <v>0</v>
      </c>
      <c r="AE2479" s="564">
        <v>0</v>
      </c>
      <c r="AF2479" s="564">
        <v>0</v>
      </c>
      <c r="AG2479" s="564">
        <v>0</v>
      </c>
      <c r="AH2479" s="564">
        <v>0</v>
      </c>
      <c r="AI2479" s="564">
        <v>0</v>
      </c>
      <c r="AJ2479" s="564">
        <v>0</v>
      </c>
      <c r="AK2479" s="564">
        <v>0</v>
      </c>
    </row>
    <row r="2480" spans="1:37">
      <c r="A2480">
        <v>2476</v>
      </c>
      <c r="B2480" s="564">
        <f t="shared" ca="1" si="234"/>
        <v>0</v>
      </c>
      <c r="C2480" s="564">
        <f t="shared" ca="1" si="229"/>
        <v>0</v>
      </c>
      <c r="D2480" s="564">
        <f t="shared" ca="1" si="232"/>
        <v>0</v>
      </c>
      <c r="E2480" s="564">
        <f t="shared" ca="1" si="230"/>
        <v>0</v>
      </c>
      <c r="F2480" s="564">
        <f t="shared" ca="1" si="233"/>
        <v>1</v>
      </c>
      <c r="G2480" s="564">
        <f t="shared" ca="1" si="231"/>
        <v>-2.4006488911348867</v>
      </c>
      <c r="H2480" s="564">
        <v>0</v>
      </c>
      <c r="I2480" s="564">
        <v>0</v>
      </c>
      <c r="J2480" s="564">
        <v>0</v>
      </c>
      <c r="K2480" s="564">
        <v>0</v>
      </c>
      <c r="L2480" s="564">
        <v>0</v>
      </c>
      <c r="M2480" s="564">
        <v>0</v>
      </c>
      <c r="N2480" s="564">
        <v>0</v>
      </c>
      <c r="O2480" s="564">
        <v>0</v>
      </c>
      <c r="P2480" s="564">
        <v>0</v>
      </c>
      <c r="Q2480" s="564">
        <v>0</v>
      </c>
      <c r="R2480" s="564">
        <v>0</v>
      </c>
      <c r="S2480" s="564">
        <v>0</v>
      </c>
      <c r="T2480" s="564">
        <v>0</v>
      </c>
      <c r="U2480" s="564">
        <v>0</v>
      </c>
      <c r="V2480" s="564">
        <v>0</v>
      </c>
      <c r="W2480" s="564">
        <v>0</v>
      </c>
      <c r="X2480" s="564">
        <v>0</v>
      </c>
      <c r="Y2480" s="564">
        <v>0</v>
      </c>
      <c r="Z2480" s="564">
        <v>0</v>
      </c>
      <c r="AA2480" s="564">
        <v>0</v>
      </c>
      <c r="AB2480" s="564">
        <v>0</v>
      </c>
      <c r="AC2480" s="564">
        <v>0</v>
      </c>
      <c r="AD2480" s="564">
        <v>0</v>
      </c>
      <c r="AE2480" s="564">
        <v>0</v>
      </c>
      <c r="AF2480" s="564">
        <v>0</v>
      </c>
      <c r="AG2480" s="564">
        <v>0</v>
      </c>
      <c r="AH2480" s="564">
        <v>0</v>
      </c>
      <c r="AI2480" s="564">
        <v>0</v>
      </c>
      <c r="AJ2480" s="564">
        <v>0</v>
      </c>
      <c r="AK2480" s="564">
        <v>0</v>
      </c>
    </row>
    <row r="2481" spans="1:37">
      <c r="A2481">
        <v>2477</v>
      </c>
      <c r="B2481" s="564">
        <f t="shared" ca="1" si="234"/>
        <v>20</v>
      </c>
      <c r="C2481" s="564">
        <f t="shared" ca="1" si="229"/>
        <v>400</v>
      </c>
      <c r="D2481" s="564">
        <f t="shared" ca="1" si="232"/>
        <v>20</v>
      </c>
      <c r="E2481" s="564">
        <f t="shared" ca="1" si="230"/>
        <v>0</v>
      </c>
      <c r="F2481" s="564">
        <f t="shared" ca="1" si="233"/>
        <v>1</v>
      </c>
      <c r="G2481" s="564">
        <f t="shared" ca="1" si="231"/>
        <v>-0.24013786477584032</v>
      </c>
      <c r="H2481" s="564">
        <v>1</v>
      </c>
      <c r="I2481" s="564">
        <v>1</v>
      </c>
      <c r="J2481" s="564">
        <v>1</v>
      </c>
      <c r="K2481" s="564">
        <v>1</v>
      </c>
      <c r="L2481" s="564">
        <v>1</v>
      </c>
      <c r="M2481" s="564">
        <v>1</v>
      </c>
      <c r="N2481" s="564">
        <v>1</v>
      </c>
      <c r="O2481" s="564">
        <v>1</v>
      </c>
      <c r="P2481" s="564">
        <v>1</v>
      </c>
      <c r="Q2481" s="564">
        <v>1</v>
      </c>
      <c r="R2481" s="564">
        <v>1</v>
      </c>
      <c r="S2481" s="564">
        <v>1</v>
      </c>
      <c r="T2481" s="564">
        <v>1</v>
      </c>
      <c r="U2481" s="564">
        <v>1</v>
      </c>
      <c r="V2481" s="564">
        <v>1</v>
      </c>
      <c r="W2481" s="564">
        <v>1</v>
      </c>
      <c r="X2481" s="564">
        <v>1</v>
      </c>
      <c r="Y2481" s="564">
        <v>1</v>
      </c>
      <c r="Z2481" s="564">
        <v>1</v>
      </c>
      <c r="AA2481" s="564">
        <v>1</v>
      </c>
      <c r="AB2481" s="564">
        <v>1</v>
      </c>
      <c r="AC2481" s="564">
        <v>1</v>
      </c>
      <c r="AD2481" s="564">
        <v>1</v>
      </c>
      <c r="AE2481" s="564">
        <v>1</v>
      </c>
      <c r="AF2481" s="564">
        <v>1</v>
      </c>
      <c r="AG2481" s="564">
        <v>1</v>
      </c>
      <c r="AH2481" s="564">
        <v>1</v>
      </c>
      <c r="AI2481" s="564">
        <v>1</v>
      </c>
      <c r="AJ2481" s="564">
        <v>1</v>
      </c>
      <c r="AK2481" s="564">
        <v>1</v>
      </c>
    </row>
    <row r="2482" spans="1:37">
      <c r="A2482">
        <v>2478</v>
      </c>
      <c r="B2482" s="564">
        <f t="shared" ca="1" si="234"/>
        <v>20</v>
      </c>
      <c r="C2482" s="564">
        <f t="shared" ca="1" si="229"/>
        <v>400</v>
      </c>
      <c r="D2482" s="564">
        <f t="shared" ca="1" si="232"/>
        <v>20</v>
      </c>
      <c r="E2482" s="564">
        <f t="shared" ca="1" si="230"/>
        <v>0</v>
      </c>
      <c r="F2482" s="564">
        <f t="shared" ca="1" si="233"/>
        <v>1</v>
      </c>
      <c r="G2482" s="564">
        <f t="shared" ca="1" si="231"/>
        <v>0.38312009830382088</v>
      </c>
      <c r="H2482" s="564">
        <v>1</v>
      </c>
      <c r="I2482" s="564">
        <v>1</v>
      </c>
      <c r="J2482" s="564">
        <v>1</v>
      </c>
      <c r="K2482" s="564">
        <v>1</v>
      </c>
      <c r="L2482" s="564">
        <v>1</v>
      </c>
      <c r="M2482" s="564">
        <v>1</v>
      </c>
      <c r="N2482" s="564">
        <v>1</v>
      </c>
      <c r="O2482" s="564">
        <v>1</v>
      </c>
      <c r="P2482" s="564">
        <v>1</v>
      </c>
      <c r="Q2482" s="564">
        <v>1</v>
      </c>
      <c r="R2482" s="564">
        <v>1</v>
      </c>
      <c r="S2482" s="564">
        <v>1</v>
      </c>
      <c r="T2482" s="564">
        <v>1</v>
      </c>
      <c r="U2482" s="564">
        <v>1</v>
      </c>
      <c r="V2482" s="564">
        <v>1</v>
      </c>
      <c r="W2482" s="564">
        <v>1</v>
      </c>
      <c r="X2482" s="564">
        <v>1</v>
      </c>
      <c r="Y2482" s="564">
        <v>1</v>
      </c>
      <c r="Z2482" s="564">
        <v>1</v>
      </c>
      <c r="AA2482" s="564">
        <v>1</v>
      </c>
      <c r="AB2482" s="564">
        <v>1</v>
      </c>
      <c r="AC2482" s="564">
        <v>1</v>
      </c>
      <c r="AD2482" s="564">
        <v>1</v>
      </c>
      <c r="AE2482" s="564">
        <v>1</v>
      </c>
      <c r="AF2482" s="564">
        <v>1</v>
      </c>
      <c r="AG2482" s="564">
        <v>1</v>
      </c>
      <c r="AH2482" s="564">
        <v>1</v>
      </c>
      <c r="AI2482" s="564">
        <v>1</v>
      </c>
      <c r="AJ2482" s="564">
        <v>1</v>
      </c>
      <c r="AK2482" s="564">
        <v>1</v>
      </c>
    </row>
    <row r="2483" spans="1:37">
      <c r="A2483">
        <v>2479</v>
      </c>
      <c r="B2483" s="564">
        <f t="shared" ca="1" si="234"/>
        <v>0</v>
      </c>
      <c r="C2483" s="564">
        <f t="shared" ca="1" si="229"/>
        <v>0</v>
      </c>
      <c r="D2483" s="564">
        <f t="shared" ca="1" si="232"/>
        <v>0</v>
      </c>
      <c r="E2483" s="564">
        <f t="shared" ca="1" si="230"/>
        <v>0</v>
      </c>
      <c r="F2483" s="564">
        <f t="shared" ca="1" si="233"/>
        <v>1</v>
      </c>
      <c r="G2483" s="564">
        <f t="shared" ca="1" si="231"/>
        <v>9.4172411287168032</v>
      </c>
      <c r="H2483" s="564">
        <v>0</v>
      </c>
      <c r="I2483" s="564">
        <v>0</v>
      </c>
      <c r="J2483" s="564">
        <v>0</v>
      </c>
      <c r="K2483" s="564">
        <v>0</v>
      </c>
      <c r="L2483" s="564">
        <v>0</v>
      </c>
      <c r="M2483" s="564">
        <v>0</v>
      </c>
      <c r="N2483" s="564">
        <v>0</v>
      </c>
      <c r="O2483" s="564">
        <v>0</v>
      </c>
      <c r="P2483" s="564">
        <v>0</v>
      </c>
      <c r="Q2483" s="564">
        <v>0</v>
      </c>
      <c r="R2483" s="564">
        <v>0</v>
      </c>
      <c r="S2483" s="564">
        <v>0</v>
      </c>
      <c r="T2483" s="564">
        <v>0</v>
      </c>
      <c r="U2483" s="564">
        <v>0</v>
      </c>
      <c r="V2483" s="564">
        <v>0</v>
      </c>
      <c r="W2483" s="564">
        <v>0</v>
      </c>
      <c r="X2483" s="564">
        <v>0</v>
      </c>
      <c r="Y2483" s="564">
        <v>0</v>
      </c>
      <c r="Z2483" s="564">
        <v>0</v>
      </c>
      <c r="AA2483" s="564">
        <v>0</v>
      </c>
      <c r="AB2483" s="564">
        <v>0</v>
      </c>
      <c r="AC2483" s="564">
        <v>0</v>
      </c>
      <c r="AD2483" s="564">
        <v>0</v>
      </c>
      <c r="AE2483" s="564">
        <v>0</v>
      </c>
      <c r="AF2483" s="564">
        <v>0</v>
      </c>
      <c r="AG2483" s="564">
        <v>0</v>
      </c>
      <c r="AH2483" s="564">
        <v>0</v>
      </c>
      <c r="AI2483" s="564">
        <v>0</v>
      </c>
      <c r="AJ2483" s="564">
        <v>0</v>
      </c>
      <c r="AK2483" s="564">
        <v>0</v>
      </c>
    </row>
    <row r="2484" spans="1:37">
      <c r="A2484">
        <v>2480</v>
      </c>
      <c r="B2484" s="564">
        <f t="shared" ca="1" si="234"/>
        <v>20</v>
      </c>
      <c r="C2484" s="564">
        <f t="shared" ca="1" si="229"/>
        <v>400</v>
      </c>
      <c r="D2484" s="564">
        <f t="shared" ca="1" si="232"/>
        <v>20</v>
      </c>
      <c r="E2484" s="564">
        <f t="shared" ca="1" si="230"/>
        <v>0</v>
      </c>
      <c r="F2484" s="564">
        <f t="shared" ca="1" si="233"/>
        <v>1</v>
      </c>
      <c r="G2484" s="564">
        <f t="shared" ca="1" si="231"/>
        <v>-0.63217581842491422</v>
      </c>
      <c r="H2484" s="564">
        <v>1</v>
      </c>
      <c r="I2484" s="564">
        <v>1</v>
      </c>
      <c r="J2484" s="564">
        <v>1</v>
      </c>
      <c r="K2484" s="564">
        <v>1</v>
      </c>
      <c r="L2484" s="564">
        <v>1</v>
      </c>
      <c r="M2484" s="564">
        <v>1</v>
      </c>
      <c r="N2484" s="564">
        <v>1</v>
      </c>
      <c r="O2484" s="564">
        <v>1</v>
      </c>
      <c r="P2484" s="564">
        <v>1</v>
      </c>
      <c r="Q2484" s="564">
        <v>1</v>
      </c>
      <c r="R2484" s="564">
        <v>1</v>
      </c>
      <c r="S2484" s="564">
        <v>1</v>
      </c>
      <c r="T2484" s="564">
        <v>1</v>
      </c>
      <c r="U2484" s="564">
        <v>1</v>
      </c>
      <c r="V2484" s="564">
        <v>1</v>
      </c>
      <c r="W2484" s="564">
        <v>1</v>
      </c>
      <c r="X2484" s="564">
        <v>1</v>
      </c>
      <c r="Y2484" s="564">
        <v>1</v>
      </c>
      <c r="Z2484" s="564">
        <v>1</v>
      </c>
      <c r="AA2484" s="564">
        <v>1</v>
      </c>
      <c r="AB2484" s="564">
        <v>1</v>
      </c>
      <c r="AC2484" s="564">
        <v>1</v>
      </c>
      <c r="AD2484" s="564">
        <v>1</v>
      </c>
      <c r="AE2484" s="564">
        <v>1</v>
      </c>
      <c r="AF2484" s="564">
        <v>1</v>
      </c>
      <c r="AG2484" s="564">
        <v>1</v>
      </c>
      <c r="AH2484" s="564">
        <v>1</v>
      </c>
      <c r="AI2484" s="564">
        <v>1</v>
      </c>
      <c r="AJ2484" s="564">
        <v>1</v>
      </c>
      <c r="AK2484" s="564">
        <v>1</v>
      </c>
    </row>
    <row r="2485" spans="1:37">
      <c r="A2485">
        <v>2481</v>
      </c>
      <c r="B2485" s="564">
        <f t="shared" ca="1" si="234"/>
        <v>0</v>
      </c>
      <c r="C2485" s="564">
        <f t="shared" ca="1" si="229"/>
        <v>0</v>
      </c>
      <c r="D2485" s="564">
        <f t="shared" ca="1" si="232"/>
        <v>0</v>
      </c>
      <c r="E2485" s="564">
        <f t="shared" ca="1" si="230"/>
        <v>0</v>
      </c>
      <c r="F2485" s="564">
        <f t="shared" ca="1" si="233"/>
        <v>1</v>
      </c>
      <c r="G2485" s="564">
        <f t="shared" ca="1" si="231"/>
        <v>2.9790447663217523</v>
      </c>
      <c r="H2485" s="564">
        <v>0</v>
      </c>
      <c r="I2485" s="564">
        <v>0</v>
      </c>
      <c r="J2485" s="564">
        <v>0</v>
      </c>
      <c r="K2485" s="564">
        <v>0</v>
      </c>
      <c r="L2485" s="564">
        <v>0</v>
      </c>
      <c r="M2485" s="564">
        <v>0</v>
      </c>
      <c r="N2485" s="564">
        <v>0</v>
      </c>
      <c r="O2485" s="564">
        <v>0</v>
      </c>
      <c r="P2485" s="564">
        <v>0</v>
      </c>
      <c r="Q2485" s="564">
        <v>0</v>
      </c>
      <c r="R2485" s="564">
        <v>0</v>
      </c>
      <c r="S2485" s="564">
        <v>0</v>
      </c>
      <c r="T2485" s="564">
        <v>0</v>
      </c>
      <c r="U2485" s="564">
        <v>0</v>
      </c>
      <c r="V2485" s="564">
        <v>0</v>
      </c>
      <c r="W2485" s="564">
        <v>0</v>
      </c>
      <c r="X2485" s="564">
        <v>0</v>
      </c>
      <c r="Y2485" s="564">
        <v>0</v>
      </c>
      <c r="Z2485" s="564">
        <v>0</v>
      </c>
      <c r="AA2485" s="564">
        <v>0</v>
      </c>
      <c r="AB2485" s="564">
        <v>0</v>
      </c>
      <c r="AC2485" s="564">
        <v>0</v>
      </c>
      <c r="AD2485" s="564">
        <v>0</v>
      </c>
      <c r="AE2485" s="564">
        <v>0</v>
      </c>
      <c r="AF2485" s="564">
        <v>0</v>
      </c>
      <c r="AG2485" s="564">
        <v>0</v>
      </c>
      <c r="AH2485" s="564">
        <v>0</v>
      </c>
      <c r="AI2485" s="564">
        <v>0</v>
      </c>
      <c r="AJ2485" s="564">
        <v>0</v>
      </c>
      <c r="AK2485" s="564">
        <v>0</v>
      </c>
    </row>
    <row r="2486" spans="1:37">
      <c r="A2486">
        <v>2482</v>
      </c>
      <c r="B2486" s="564">
        <f t="shared" ca="1" si="234"/>
        <v>0</v>
      </c>
      <c r="C2486" s="564">
        <f t="shared" ca="1" si="229"/>
        <v>0</v>
      </c>
      <c r="D2486" s="564">
        <f t="shared" ca="1" si="232"/>
        <v>0</v>
      </c>
      <c r="E2486" s="564">
        <f t="shared" ca="1" si="230"/>
        <v>0</v>
      </c>
      <c r="F2486" s="564">
        <f t="shared" ca="1" si="233"/>
        <v>1</v>
      </c>
      <c r="G2486" s="564">
        <f t="shared" ca="1" si="231"/>
        <v>-2.3786163693671352</v>
      </c>
      <c r="H2486" s="564">
        <v>0</v>
      </c>
      <c r="I2486" s="564">
        <v>0</v>
      </c>
      <c r="J2486" s="564">
        <v>0</v>
      </c>
      <c r="K2486" s="564">
        <v>0</v>
      </c>
      <c r="L2486" s="564">
        <v>0</v>
      </c>
      <c r="M2486" s="564">
        <v>0</v>
      </c>
      <c r="N2486" s="564">
        <v>0</v>
      </c>
      <c r="O2486" s="564">
        <v>0</v>
      </c>
      <c r="P2486" s="564">
        <v>0</v>
      </c>
      <c r="Q2486" s="564">
        <v>0</v>
      </c>
      <c r="R2486" s="564">
        <v>0</v>
      </c>
      <c r="S2486" s="564">
        <v>0</v>
      </c>
      <c r="T2486" s="564">
        <v>0</v>
      </c>
      <c r="U2486" s="564">
        <v>0</v>
      </c>
      <c r="V2486" s="564">
        <v>0</v>
      </c>
      <c r="W2486" s="564">
        <v>0</v>
      </c>
      <c r="X2486" s="564">
        <v>0</v>
      </c>
      <c r="Y2486" s="564">
        <v>0</v>
      </c>
      <c r="Z2486" s="564">
        <v>0</v>
      </c>
      <c r="AA2486" s="564">
        <v>0</v>
      </c>
      <c r="AB2486" s="564">
        <v>0</v>
      </c>
      <c r="AC2486" s="564">
        <v>0</v>
      </c>
      <c r="AD2486" s="564">
        <v>0</v>
      </c>
      <c r="AE2486" s="564">
        <v>0</v>
      </c>
      <c r="AF2486" s="564">
        <v>0</v>
      </c>
      <c r="AG2486" s="564">
        <v>0</v>
      </c>
      <c r="AH2486" s="564">
        <v>0</v>
      </c>
      <c r="AI2486" s="564">
        <v>0</v>
      </c>
      <c r="AJ2486" s="564">
        <v>0</v>
      </c>
      <c r="AK2486" s="564">
        <v>0</v>
      </c>
    </row>
    <row r="2487" spans="1:37">
      <c r="A2487">
        <v>2483</v>
      </c>
      <c r="B2487" s="564">
        <f t="shared" ca="1" si="234"/>
        <v>0</v>
      </c>
      <c r="C2487" s="564">
        <f t="shared" ca="1" si="229"/>
        <v>0</v>
      </c>
      <c r="D2487" s="564">
        <f t="shared" ca="1" si="232"/>
        <v>0</v>
      </c>
      <c r="E2487" s="564">
        <f t="shared" ca="1" si="230"/>
        <v>0</v>
      </c>
      <c r="F2487" s="564">
        <f t="shared" ca="1" si="233"/>
        <v>1</v>
      </c>
      <c r="G2487" s="564">
        <f t="shared" ca="1" si="231"/>
        <v>3.5130442116353615</v>
      </c>
      <c r="H2487" s="564">
        <v>0</v>
      </c>
      <c r="I2487" s="564">
        <v>0</v>
      </c>
      <c r="J2487" s="564">
        <v>0</v>
      </c>
      <c r="K2487" s="564">
        <v>0</v>
      </c>
      <c r="L2487" s="564">
        <v>0</v>
      </c>
      <c r="M2487" s="564">
        <v>0</v>
      </c>
      <c r="N2487" s="564">
        <v>0</v>
      </c>
      <c r="O2487" s="564">
        <v>0</v>
      </c>
      <c r="P2487" s="564">
        <v>0</v>
      </c>
      <c r="Q2487" s="564">
        <v>0</v>
      </c>
      <c r="R2487" s="564">
        <v>0</v>
      </c>
      <c r="S2487" s="564">
        <v>0</v>
      </c>
      <c r="T2487" s="564">
        <v>0</v>
      </c>
      <c r="U2487" s="564">
        <v>0</v>
      </c>
      <c r="V2487" s="564">
        <v>0</v>
      </c>
      <c r="W2487" s="564">
        <v>0</v>
      </c>
      <c r="X2487" s="564">
        <v>0</v>
      </c>
      <c r="Y2487" s="564">
        <v>0</v>
      </c>
      <c r="Z2487" s="564">
        <v>0</v>
      </c>
      <c r="AA2487" s="564">
        <v>0</v>
      </c>
      <c r="AB2487" s="564">
        <v>0</v>
      </c>
      <c r="AC2487" s="564">
        <v>0</v>
      </c>
      <c r="AD2487" s="564">
        <v>0</v>
      </c>
      <c r="AE2487" s="564">
        <v>0</v>
      </c>
      <c r="AF2487" s="564">
        <v>0</v>
      </c>
      <c r="AG2487" s="564">
        <v>0</v>
      </c>
      <c r="AH2487" s="564">
        <v>0</v>
      </c>
      <c r="AI2487" s="564">
        <v>0</v>
      </c>
      <c r="AJ2487" s="564">
        <v>0</v>
      </c>
      <c r="AK2487" s="564">
        <v>0</v>
      </c>
    </row>
    <row r="2488" spans="1:37">
      <c r="A2488">
        <v>2484</v>
      </c>
      <c r="B2488" s="564">
        <f t="shared" ca="1" si="234"/>
        <v>20</v>
      </c>
      <c r="C2488" s="564">
        <f t="shared" ca="1" si="229"/>
        <v>400</v>
      </c>
      <c r="D2488" s="564">
        <f t="shared" ca="1" si="232"/>
        <v>20</v>
      </c>
      <c r="E2488" s="564">
        <f t="shared" ca="1" si="230"/>
        <v>0</v>
      </c>
      <c r="F2488" s="564">
        <f t="shared" ca="1" si="233"/>
        <v>1</v>
      </c>
      <c r="G2488" s="564">
        <f t="shared" ca="1" si="231"/>
        <v>-0.3551903997535466</v>
      </c>
      <c r="H2488" s="564">
        <v>1</v>
      </c>
      <c r="I2488" s="564">
        <v>1</v>
      </c>
      <c r="J2488" s="564">
        <v>1</v>
      </c>
      <c r="K2488" s="564">
        <v>1</v>
      </c>
      <c r="L2488" s="564">
        <v>1</v>
      </c>
      <c r="M2488" s="564">
        <v>1</v>
      </c>
      <c r="N2488" s="564">
        <v>1</v>
      </c>
      <c r="O2488" s="564">
        <v>1</v>
      </c>
      <c r="P2488" s="564">
        <v>1</v>
      </c>
      <c r="Q2488" s="564">
        <v>1</v>
      </c>
      <c r="R2488" s="564">
        <v>1</v>
      </c>
      <c r="S2488" s="564">
        <v>1</v>
      </c>
      <c r="T2488" s="564">
        <v>1</v>
      </c>
      <c r="U2488" s="564">
        <v>1</v>
      </c>
      <c r="V2488" s="564">
        <v>1</v>
      </c>
      <c r="W2488" s="564">
        <v>1</v>
      </c>
      <c r="X2488" s="564">
        <v>1</v>
      </c>
      <c r="Y2488" s="564">
        <v>1</v>
      </c>
      <c r="Z2488" s="564">
        <v>1</v>
      </c>
      <c r="AA2488" s="564">
        <v>1</v>
      </c>
      <c r="AB2488" s="564">
        <v>1</v>
      </c>
      <c r="AC2488" s="564">
        <v>1</v>
      </c>
      <c r="AD2488" s="564">
        <v>1</v>
      </c>
      <c r="AE2488" s="564">
        <v>1</v>
      </c>
      <c r="AF2488" s="564">
        <v>1</v>
      </c>
      <c r="AG2488" s="564">
        <v>1</v>
      </c>
      <c r="AH2488" s="564">
        <v>1</v>
      </c>
      <c r="AI2488" s="564">
        <v>1</v>
      </c>
      <c r="AJ2488" s="564">
        <v>1</v>
      </c>
      <c r="AK2488" s="564">
        <v>1</v>
      </c>
    </row>
    <row r="2489" spans="1:37">
      <c r="A2489">
        <v>2485</v>
      </c>
      <c r="B2489" s="564">
        <f t="shared" ca="1" si="234"/>
        <v>0</v>
      </c>
      <c r="C2489" s="564">
        <f t="shared" ca="1" si="229"/>
        <v>0</v>
      </c>
      <c r="D2489" s="564">
        <f t="shared" ca="1" si="232"/>
        <v>0</v>
      </c>
      <c r="E2489" s="564">
        <f t="shared" ca="1" si="230"/>
        <v>0</v>
      </c>
      <c r="F2489" s="564">
        <f t="shared" ca="1" si="233"/>
        <v>1</v>
      </c>
      <c r="G2489" s="564">
        <f t="shared" ca="1" si="231"/>
        <v>12.990507380770296</v>
      </c>
      <c r="H2489" s="564">
        <v>0</v>
      </c>
      <c r="I2489" s="564">
        <v>0</v>
      </c>
      <c r="J2489" s="564">
        <v>0</v>
      </c>
      <c r="K2489" s="564">
        <v>0</v>
      </c>
      <c r="L2489" s="564">
        <v>0</v>
      </c>
      <c r="M2489" s="564">
        <v>0</v>
      </c>
      <c r="N2489" s="564">
        <v>0</v>
      </c>
      <c r="O2489" s="564">
        <v>0</v>
      </c>
      <c r="P2489" s="564">
        <v>0</v>
      </c>
      <c r="Q2489" s="564">
        <v>0</v>
      </c>
      <c r="R2489" s="564">
        <v>0</v>
      </c>
      <c r="S2489" s="564">
        <v>0</v>
      </c>
      <c r="T2489" s="564">
        <v>0</v>
      </c>
      <c r="U2489" s="564">
        <v>0</v>
      </c>
      <c r="V2489" s="564">
        <v>0</v>
      </c>
      <c r="W2489" s="564">
        <v>0</v>
      </c>
      <c r="X2489" s="564">
        <v>0</v>
      </c>
      <c r="Y2489" s="564">
        <v>0</v>
      </c>
      <c r="Z2489" s="564">
        <v>0</v>
      </c>
      <c r="AA2489" s="564">
        <v>0</v>
      </c>
      <c r="AB2489" s="564">
        <v>0</v>
      </c>
      <c r="AC2489" s="564">
        <v>0</v>
      </c>
      <c r="AD2489" s="564">
        <v>0</v>
      </c>
      <c r="AE2489" s="564">
        <v>0</v>
      </c>
      <c r="AF2489" s="564">
        <v>0</v>
      </c>
      <c r="AG2489" s="564">
        <v>0</v>
      </c>
      <c r="AH2489" s="564">
        <v>0</v>
      </c>
      <c r="AI2489" s="564">
        <v>0</v>
      </c>
      <c r="AJ2489" s="564">
        <v>0</v>
      </c>
      <c r="AK2489" s="564">
        <v>0</v>
      </c>
    </row>
    <row r="2490" spans="1:37">
      <c r="A2490">
        <v>2486</v>
      </c>
      <c r="B2490" s="564">
        <f t="shared" ca="1" si="234"/>
        <v>20</v>
      </c>
      <c r="C2490" s="564">
        <f t="shared" ca="1" si="229"/>
        <v>400</v>
      </c>
      <c r="D2490" s="564">
        <f t="shared" ca="1" si="232"/>
        <v>20</v>
      </c>
      <c r="E2490" s="564">
        <f t="shared" ca="1" si="230"/>
        <v>0</v>
      </c>
      <c r="F2490" s="564">
        <f t="shared" ca="1" si="233"/>
        <v>1</v>
      </c>
      <c r="G2490" s="564">
        <f t="shared" ca="1" si="231"/>
        <v>-5.8192982111315317</v>
      </c>
      <c r="H2490" s="564">
        <v>1</v>
      </c>
      <c r="I2490" s="564">
        <v>1</v>
      </c>
      <c r="J2490" s="564">
        <v>1</v>
      </c>
      <c r="K2490" s="564">
        <v>1</v>
      </c>
      <c r="L2490" s="564">
        <v>1</v>
      </c>
      <c r="M2490" s="564">
        <v>1</v>
      </c>
      <c r="N2490" s="564">
        <v>1</v>
      </c>
      <c r="O2490" s="564">
        <v>1</v>
      </c>
      <c r="P2490" s="564">
        <v>1</v>
      </c>
      <c r="Q2490" s="564">
        <v>1</v>
      </c>
      <c r="R2490" s="564">
        <v>1</v>
      </c>
      <c r="S2490" s="564">
        <v>1</v>
      </c>
      <c r="T2490" s="564">
        <v>1</v>
      </c>
      <c r="U2490" s="564">
        <v>1</v>
      </c>
      <c r="V2490" s="564">
        <v>1</v>
      </c>
      <c r="W2490" s="564">
        <v>1</v>
      </c>
      <c r="X2490" s="564">
        <v>1</v>
      </c>
      <c r="Y2490" s="564">
        <v>1</v>
      </c>
      <c r="Z2490" s="564">
        <v>1</v>
      </c>
      <c r="AA2490" s="564">
        <v>1</v>
      </c>
      <c r="AB2490" s="564">
        <v>1</v>
      </c>
      <c r="AC2490" s="564">
        <v>1</v>
      </c>
      <c r="AD2490" s="564">
        <v>1</v>
      </c>
      <c r="AE2490" s="564">
        <v>1</v>
      </c>
      <c r="AF2490" s="564">
        <v>1</v>
      </c>
      <c r="AG2490" s="564">
        <v>1</v>
      </c>
      <c r="AH2490" s="564">
        <v>1</v>
      </c>
      <c r="AI2490" s="564">
        <v>1</v>
      </c>
      <c r="AJ2490" s="564">
        <v>1</v>
      </c>
      <c r="AK2490" s="564">
        <v>1</v>
      </c>
    </row>
    <row r="2491" spans="1:37">
      <c r="A2491">
        <v>2487</v>
      </c>
      <c r="B2491" s="564">
        <f t="shared" ca="1" si="234"/>
        <v>0</v>
      </c>
      <c r="C2491" s="564">
        <f t="shared" ca="1" si="229"/>
        <v>0</v>
      </c>
      <c r="D2491" s="564">
        <f t="shared" ca="1" si="232"/>
        <v>0</v>
      </c>
      <c r="E2491" s="564">
        <f t="shared" ca="1" si="230"/>
        <v>0</v>
      </c>
      <c r="F2491" s="564">
        <f t="shared" ca="1" si="233"/>
        <v>1</v>
      </c>
      <c r="G2491" s="564">
        <f t="shared" ca="1" si="231"/>
        <v>3.4161141687408074</v>
      </c>
      <c r="H2491" s="564">
        <v>0</v>
      </c>
      <c r="I2491" s="564">
        <v>0</v>
      </c>
      <c r="J2491" s="564">
        <v>0</v>
      </c>
      <c r="K2491" s="564">
        <v>0</v>
      </c>
      <c r="L2491" s="564">
        <v>0</v>
      </c>
      <c r="M2491" s="564">
        <v>0</v>
      </c>
      <c r="N2491" s="564">
        <v>0</v>
      </c>
      <c r="O2491" s="564">
        <v>0</v>
      </c>
      <c r="P2491" s="564">
        <v>0</v>
      </c>
      <c r="Q2491" s="564">
        <v>0</v>
      </c>
      <c r="R2491" s="564">
        <v>0</v>
      </c>
      <c r="S2491" s="564">
        <v>0</v>
      </c>
      <c r="T2491" s="564">
        <v>0</v>
      </c>
      <c r="U2491" s="564">
        <v>0</v>
      </c>
      <c r="V2491" s="564">
        <v>0</v>
      </c>
      <c r="W2491" s="564">
        <v>0</v>
      </c>
      <c r="X2491" s="564">
        <v>0</v>
      </c>
      <c r="Y2491" s="564">
        <v>0</v>
      </c>
      <c r="Z2491" s="564">
        <v>0</v>
      </c>
      <c r="AA2491" s="564">
        <v>0</v>
      </c>
      <c r="AB2491" s="564">
        <v>0</v>
      </c>
      <c r="AC2491" s="564">
        <v>0</v>
      </c>
      <c r="AD2491" s="564">
        <v>0</v>
      </c>
      <c r="AE2491" s="564">
        <v>0</v>
      </c>
      <c r="AF2491" s="564">
        <v>0</v>
      </c>
      <c r="AG2491" s="564">
        <v>0</v>
      </c>
      <c r="AH2491" s="564">
        <v>0</v>
      </c>
      <c r="AI2491" s="564">
        <v>0</v>
      </c>
      <c r="AJ2491" s="564">
        <v>0</v>
      </c>
      <c r="AK2491" s="564">
        <v>0</v>
      </c>
    </row>
    <row r="2492" spans="1:37">
      <c r="A2492">
        <v>2488</v>
      </c>
      <c r="B2492" s="564">
        <f t="shared" ca="1" si="234"/>
        <v>20</v>
      </c>
      <c r="C2492" s="564">
        <f t="shared" ca="1" si="229"/>
        <v>400</v>
      </c>
      <c r="D2492" s="564">
        <f t="shared" ca="1" si="232"/>
        <v>20</v>
      </c>
      <c r="E2492" s="564">
        <f t="shared" ca="1" si="230"/>
        <v>0</v>
      </c>
      <c r="F2492" s="564">
        <f t="shared" ca="1" si="233"/>
        <v>1</v>
      </c>
      <c r="G2492" s="564">
        <f t="shared" ca="1" si="231"/>
        <v>2.0062930506817036</v>
      </c>
      <c r="H2492" s="564">
        <v>1</v>
      </c>
      <c r="I2492" s="564">
        <v>1</v>
      </c>
      <c r="J2492" s="564">
        <v>1</v>
      </c>
      <c r="K2492" s="564">
        <v>1</v>
      </c>
      <c r="L2492" s="564">
        <v>1</v>
      </c>
      <c r="M2492" s="564">
        <v>1</v>
      </c>
      <c r="N2492" s="564">
        <v>1</v>
      </c>
      <c r="O2492" s="564">
        <v>1</v>
      </c>
      <c r="P2492" s="564">
        <v>1</v>
      </c>
      <c r="Q2492" s="564">
        <v>1</v>
      </c>
      <c r="R2492" s="564">
        <v>1</v>
      </c>
      <c r="S2492" s="564">
        <v>1</v>
      </c>
      <c r="T2492" s="564">
        <v>1</v>
      </c>
      <c r="U2492" s="564">
        <v>1</v>
      </c>
      <c r="V2492" s="564">
        <v>1</v>
      </c>
      <c r="W2492" s="564">
        <v>1</v>
      </c>
      <c r="X2492" s="564">
        <v>1</v>
      </c>
      <c r="Y2492" s="564">
        <v>1</v>
      </c>
      <c r="Z2492" s="564">
        <v>1</v>
      </c>
      <c r="AA2492" s="564">
        <v>1</v>
      </c>
      <c r="AB2492" s="564">
        <v>1</v>
      </c>
      <c r="AC2492" s="564">
        <v>1</v>
      </c>
      <c r="AD2492" s="564">
        <v>1</v>
      </c>
      <c r="AE2492" s="564">
        <v>1</v>
      </c>
      <c r="AF2492" s="564">
        <v>1</v>
      </c>
      <c r="AG2492" s="564">
        <v>1</v>
      </c>
      <c r="AH2492" s="564">
        <v>1</v>
      </c>
      <c r="AI2492" s="564">
        <v>1</v>
      </c>
      <c r="AJ2492" s="564">
        <v>1</v>
      </c>
      <c r="AK2492" s="564">
        <v>1</v>
      </c>
    </row>
    <row r="2493" spans="1:37">
      <c r="A2493">
        <v>2489</v>
      </c>
      <c r="B2493" s="564">
        <f t="shared" ca="1" si="234"/>
        <v>0</v>
      </c>
      <c r="C2493" s="564">
        <f t="shared" ca="1" si="229"/>
        <v>0</v>
      </c>
      <c r="D2493" s="564">
        <f t="shared" ca="1" si="232"/>
        <v>0</v>
      </c>
      <c r="E2493" s="564">
        <f t="shared" ca="1" si="230"/>
        <v>0</v>
      </c>
      <c r="F2493" s="564">
        <f t="shared" ca="1" si="233"/>
        <v>1</v>
      </c>
      <c r="G2493" s="564">
        <f t="shared" ca="1" si="231"/>
        <v>-1.3220276476849269</v>
      </c>
      <c r="H2493" s="564">
        <v>0</v>
      </c>
      <c r="I2493" s="564">
        <v>0</v>
      </c>
      <c r="J2493" s="564">
        <v>0</v>
      </c>
      <c r="K2493" s="564">
        <v>0</v>
      </c>
      <c r="L2493" s="564">
        <v>0</v>
      </c>
      <c r="M2493" s="564">
        <v>0</v>
      </c>
      <c r="N2493" s="564">
        <v>0</v>
      </c>
      <c r="O2493" s="564">
        <v>0</v>
      </c>
      <c r="P2493" s="564">
        <v>0</v>
      </c>
      <c r="Q2493" s="564">
        <v>0</v>
      </c>
      <c r="R2493" s="564">
        <v>0</v>
      </c>
      <c r="S2493" s="564">
        <v>0</v>
      </c>
      <c r="T2493" s="564">
        <v>0</v>
      </c>
      <c r="U2493" s="564">
        <v>0</v>
      </c>
      <c r="V2493" s="564">
        <v>0</v>
      </c>
      <c r="W2493" s="564">
        <v>0</v>
      </c>
      <c r="X2493" s="564">
        <v>0</v>
      </c>
      <c r="Y2493" s="564">
        <v>0</v>
      </c>
      <c r="Z2493" s="564">
        <v>0</v>
      </c>
      <c r="AA2493" s="564">
        <v>0</v>
      </c>
      <c r="AB2493" s="564">
        <v>0</v>
      </c>
      <c r="AC2493" s="564">
        <v>0</v>
      </c>
      <c r="AD2493" s="564">
        <v>0</v>
      </c>
      <c r="AE2493" s="564">
        <v>0</v>
      </c>
      <c r="AF2493" s="564">
        <v>0</v>
      </c>
      <c r="AG2493" s="564">
        <v>0</v>
      </c>
      <c r="AH2493" s="564">
        <v>0</v>
      </c>
      <c r="AI2493" s="564">
        <v>0</v>
      </c>
      <c r="AJ2493" s="564">
        <v>0</v>
      </c>
      <c r="AK2493" s="564">
        <v>0</v>
      </c>
    </row>
    <row r="2494" spans="1:37">
      <c r="A2494">
        <v>2490</v>
      </c>
      <c r="B2494" s="564">
        <f t="shared" ca="1" si="234"/>
        <v>20</v>
      </c>
      <c r="C2494" s="564">
        <f t="shared" ca="1" si="229"/>
        <v>400</v>
      </c>
      <c r="D2494" s="564">
        <f t="shared" ca="1" si="232"/>
        <v>20</v>
      </c>
      <c r="E2494" s="564">
        <f t="shared" ca="1" si="230"/>
        <v>0</v>
      </c>
      <c r="F2494" s="564">
        <f t="shared" ca="1" si="233"/>
        <v>1</v>
      </c>
      <c r="G2494" s="564">
        <f t="shared" ca="1" si="231"/>
        <v>0.64058694067948441</v>
      </c>
      <c r="H2494" s="564">
        <v>1</v>
      </c>
      <c r="I2494" s="564">
        <v>1</v>
      </c>
      <c r="J2494" s="564">
        <v>1</v>
      </c>
      <c r="K2494" s="564">
        <v>1</v>
      </c>
      <c r="L2494" s="564">
        <v>1</v>
      </c>
      <c r="M2494" s="564">
        <v>1</v>
      </c>
      <c r="N2494" s="564">
        <v>1</v>
      </c>
      <c r="O2494" s="564">
        <v>1</v>
      </c>
      <c r="P2494" s="564">
        <v>1</v>
      </c>
      <c r="Q2494" s="564">
        <v>1</v>
      </c>
      <c r="R2494" s="564">
        <v>1</v>
      </c>
      <c r="S2494" s="564">
        <v>1</v>
      </c>
      <c r="T2494" s="564">
        <v>1</v>
      </c>
      <c r="U2494" s="564">
        <v>1</v>
      </c>
      <c r="V2494" s="564">
        <v>1</v>
      </c>
      <c r="W2494" s="564">
        <v>1</v>
      </c>
      <c r="X2494" s="564">
        <v>1</v>
      </c>
      <c r="Y2494" s="564">
        <v>1</v>
      </c>
      <c r="Z2494" s="564">
        <v>1</v>
      </c>
      <c r="AA2494" s="564">
        <v>1</v>
      </c>
      <c r="AB2494" s="564">
        <v>1</v>
      </c>
      <c r="AC2494" s="564">
        <v>1</v>
      </c>
      <c r="AD2494" s="564">
        <v>1</v>
      </c>
      <c r="AE2494" s="564">
        <v>1</v>
      </c>
      <c r="AF2494" s="564">
        <v>1</v>
      </c>
      <c r="AG2494" s="564">
        <v>1</v>
      </c>
      <c r="AH2494" s="564">
        <v>1</v>
      </c>
      <c r="AI2494" s="564">
        <v>1</v>
      </c>
      <c r="AJ2494" s="564">
        <v>1</v>
      </c>
      <c r="AK2494" s="564">
        <v>1</v>
      </c>
    </row>
    <row r="2495" spans="1:37">
      <c r="A2495">
        <v>2491</v>
      </c>
      <c r="B2495" s="564">
        <f t="shared" ca="1" si="234"/>
        <v>0</v>
      </c>
      <c r="C2495" s="564">
        <f t="shared" ca="1" si="229"/>
        <v>0</v>
      </c>
      <c r="D2495" s="564">
        <f t="shared" ca="1" si="232"/>
        <v>0</v>
      </c>
      <c r="E2495" s="564">
        <f t="shared" ca="1" si="230"/>
        <v>0</v>
      </c>
      <c r="F2495" s="564">
        <f t="shared" ca="1" si="233"/>
        <v>1</v>
      </c>
      <c r="G2495" s="564">
        <f t="shared" ca="1" si="231"/>
        <v>8.8550867918033358</v>
      </c>
      <c r="H2495" s="564">
        <v>0</v>
      </c>
      <c r="I2495" s="564">
        <v>0</v>
      </c>
      <c r="J2495" s="564">
        <v>0</v>
      </c>
      <c r="K2495" s="564">
        <v>0</v>
      </c>
      <c r="L2495" s="564">
        <v>0</v>
      </c>
      <c r="M2495" s="564">
        <v>0</v>
      </c>
      <c r="N2495" s="564">
        <v>0</v>
      </c>
      <c r="O2495" s="564">
        <v>0</v>
      </c>
      <c r="P2495" s="564">
        <v>0</v>
      </c>
      <c r="Q2495" s="564">
        <v>0</v>
      </c>
      <c r="R2495" s="564">
        <v>0</v>
      </c>
      <c r="S2495" s="564">
        <v>0</v>
      </c>
      <c r="T2495" s="564">
        <v>0</v>
      </c>
      <c r="U2495" s="564">
        <v>0</v>
      </c>
      <c r="V2495" s="564">
        <v>0</v>
      </c>
      <c r="W2495" s="564">
        <v>0</v>
      </c>
      <c r="X2495" s="564">
        <v>0</v>
      </c>
      <c r="Y2495" s="564">
        <v>0</v>
      </c>
      <c r="Z2495" s="564">
        <v>0</v>
      </c>
      <c r="AA2495" s="564">
        <v>0</v>
      </c>
      <c r="AB2495" s="564">
        <v>0</v>
      </c>
      <c r="AC2495" s="564">
        <v>0</v>
      </c>
      <c r="AD2495" s="564">
        <v>0</v>
      </c>
      <c r="AE2495" s="564">
        <v>0</v>
      </c>
      <c r="AF2495" s="564">
        <v>0</v>
      </c>
      <c r="AG2495" s="564">
        <v>0</v>
      </c>
      <c r="AH2495" s="564">
        <v>0</v>
      </c>
      <c r="AI2495" s="564">
        <v>0</v>
      </c>
      <c r="AJ2495" s="564">
        <v>0</v>
      </c>
      <c r="AK2495" s="564">
        <v>0</v>
      </c>
    </row>
    <row r="2496" spans="1:37">
      <c r="A2496">
        <v>2492</v>
      </c>
      <c r="B2496" s="564">
        <f t="shared" ca="1" si="234"/>
        <v>5</v>
      </c>
      <c r="C2496" s="564">
        <f t="shared" ca="1" si="229"/>
        <v>25</v>
      </c>
      <c r="D2496" s="564">
        <f t="shared" ca="1" si="232"/>
        <v>5</v>
      </c>
      <c r="E2496" s="564">
        <f t="shared" ca="1" si="230"/>
        <v>3.75</v>
      </c>
      <c r="F2496" s="564">
        <f t="shared" ca="1" si="233"/>
        <v>0.60526315789473684</v>
      </c>
      <c r="G2496" s="564">
        <f t="shared" ca="1" si="231"/>
        <v>0.46786392514429642</v>
      </c>
      <c r="H2496" s="564">
        <v>0</v>
      </c>
      <c r="I2496" s="564">
        <v>0</v>
      </c>
      <c r="J2496" s="564">
        <v>0</v>
      </c>
      <c r="K2496" s="564">
        <v>0</v>
      </c>
      <c r="L2496" s="564">
        <v>0</v>
      </c>
      <c r="M2496" s="564">
        <v>1</v>
      </c>
      <c r="N2496" s="564">
        <v>0</v>
      </c>
      <c r="O2496" s="564">
        <v>0</v>
      </c>
      <c r="P2496" s="564">
        <v>0</v>
      </c>
      <c r="Q2496" s="564">
        <v>1</v>
      </c>
      <c r="R2496" s="564">
        <v>0</v>
      </c>
      <c r="S2496" s="564">
        <v>1</v>
      </c>
      <c r="T2496" s="564">
        <v>1</v>
      </c>
      <c r="U2496" s="564">
        <v>0</v>
      </c>
      <c r="V2496" s="564">
        <v>0</v>
      </c>
      <c r="W2496" s="564">
        <v>0</v>
      </c>
      <c r="X2496" s="564">
        <v>0</v>
      </c>
      <c r="Y2496" s="564">
        <v>1</v>
      </c>
      <c r="Z2496" s="564">
        <v>0</v>
      </c>
      <c r="AA2496" s="564">
        <v>0</v>
      </c>
      <c r="AB2496" s="564">
        <v>1</v>
      </c>
      <c r="AC2496" s="564">
        <v>1</v>
      </c>
      <c r="AD2496" s="564">
        <v>1</v>
      </c>
      <c r="AE2496" s="564">
        <v>0</v>
      </c>
      <c r="AF2496" s="564">
        <v>0</v>
      </c>
      <c r="AG2496" s="564">
        <v>0</v>
      </c>
      <c r="AH2496" s="564">
        <v>0</v>
      </c>
      <c r="AI2496" s="564">
        <v>0</v>
      </c>
      <c r="AJ2496" s="564">
        <v>0</v>
      </c>
      <c r="AK2496" s="564">
        <v>0</v>
      </c>
    </row>
    <row r="2497" spans="1:37">
      <c r="A2497">
        <v>2493</v>
      </c>
      <c r="B2497" s="564">
        <f t="shared" ca="1" si="234"/>
        <v>0</v>
      </c>
      <c r="C2497" s="564">
        <f t="shared" ca="1" si="229"/>
        <v>0</v>
      </c>
      <c r="D2497" s="564">
        <f t="shared" ca="1" si="232"/>
        <v>0</v>
      </c>
      <c r="E2497" s="564">
        <f t="shared" ca="1" si="230"/>
        <v>0</v>
      </c>
      <c r="F2497" s="564">
        <f t="shared" ca="1" si="233"/>
        <v>1</v>
      </c>
      <c r="G2497" s="564">
        <f t="shared" ca="1" si="231"/>
        <v>1.8822202587897898</v>
      </c>
      <c r="H2497" s="564">
        <v>0</v>
      </c>
      <c r="I2497" s="564">
        <v>0</v>
      </c>
      <c r="J2497" s="564">
        <v>0</v>
      </c>
      <c r="K2497" s="564">
        <v>0</v>
      </c>
      <c r="L2497" s="564">
        <v>0</v>
      </c>
      <c r="M2497" s="564">
        <v>0</v>
      </c>
      <c r="N2497" s="564">
        <v>0</v>
      </c>
      <c r="O2497" s="564">
        <v>0</v>
      </c>
      <c r="P2497" s="564">
        <v>0</v>
      </c>
      <c r="Q2497" s="564">
        <v>0</v>
      </c>
      <c r="R2497" s="564">
        <v>0</v>
      </c>
      <c r="S2497" s="564">
        <v>0</v>
      </c>
      <c r="T2497" s="564">
        <v>0</v>
      </c>
      <c r="U2497" s="564">
        <v>0</v>
      </c>
      <c r="V2497" s="564">
        <v>0</v>
      </c>
      <c r="W2497" s="564">
        <v>0</v>
      </c>
      <c r="X2497" s="564">
        <v>0</v>
      </c>
      <c r="Y2497" s="564">
        <v>0</v>
      </c>
      <c r="Z2497" s="564">
        <v>0</v>
      </c>
      <c r="AA2497" s="564">
        <v>0</v>
      </c>
      <c r="AB2497" s="564">
        <v>0</v>
      </c>
      <c r="AC2497" s="564">
        <v>0</v>
      </c>
      <c r="AD2497" s="564">
        <v>0</v>
      </c>
      <c r="AE2497" s="564">
        <v>0</v>
      </c>
      <c r="AF2497" s="564">
        <v>0</v>
      </c>
      <c r="AG2497" s="564">
        <v>0</v>
      </c>
      <c r="AH2497" s="564">
        <v>0</v>
      </c>
      <c r="AI2497" s="564">
        <v>0</v>
      </c>
      <c r="AJ2497" s="564">
        <v>0</v>
      </c>
      <c r="AK2497" s="564">
        <v>0</v>
      </c>
    </row>
    <row r="2498" spans="1:37">
      <c r="A2498">
        <v>2494</v>
      </c>
      <c r="B2498" s="564">
        <f t="shared" ca="1" si="234"/>
        <v>20</v>
      </c>
      <c r="C2498" s="564">
        <f t="shared" ca="1" si="229"/>
        <v>400</v>
      </c>
      <c r="D2498" s="564">
        <f t="shared" ca="1" si="232"/>
        <v>20</v>
      </c>
      <c r="E2498" s="564">
        <f t="shared" ca="1" si="230"/>
        <v>0</v>
      </c>
      <c r="F2498" s="564">
        <f t="shared" ca="1" si="233"/>
        <v>1</v>
      </c>
      <c r="G2498" s="564">
        <f t="shared" ca="1" si="231"/>
        <v>-9.1604307486397047</v>
      </c>
      <c r="H2498" s="564">
        <v>1</v>
      </c>
      <c r="I2498" s="564">
        <v>1</v>
      </c>
      <c r="J2498" s="564">
        <v>1</v>
      </c>
      <c r="K2498" s="564">
        <v>1</v>
      </c>
      <c r="L2498" s="564">
        <v>1</v>
      </c>
      <c r="M2498" s="564">
        <v>1</v>
      </c>
      <c r="N2498" s="564">
        <v>1</v>
      </c>
      <c r="O2498" s="564">
        <v>1</v>
      </c>
      <c r="P2498" s="564">
        <v>1</v>
      </c>
      <c r="Q2498" s="564">
        <v>1</v>
      </c>
      <c r="R2498" s="564">
        <v>1</v>
      </c>
      <c r="S2498" s="564">
        <v>1</v>
      </c>
      <c r="T2498" s="564">
        <v>1</v>
      </c>
      <c r="U2498" s="564">
        <v>1</v>
      </c>
      <c r="V2498" s="564">
        <v>1</v>
      </c>
      <c r="W2498" s="564">
        <v>1</v>
      </c>
      <c r="X2498" s="564">
        <v>1</v>
      </c>
      <c r="Y2498" s="564">
        <v>1</v>
      </c>
      <c r="Z2498" s="564">
        <v>1</v>
      </c>
      <c r="AA2498" s="564">
        <v>1</v>
      </c>
      <c r="AB2498" s="564">
        <v>1</v>
      </c>
      <c r="AC2498" s="564">
        <v>1</v>
      </c>
      <c r="AD2498" s="564">
        <v>1</v>
      </c>
      <c r="AE2498" s="564">
        <v>1</v>
      </c>
      <c r="AF2498" s="564">
        <v>1</v>
      </c>
      <c r="AG2498" s="564">
        <v>1</v>
      </c>
      <c r="AH2498" s="564">
        <v>1</v>
      </c>
      <c r="AI2498" s="564">
        <v>1</v>
      </c>
      <c r="AJ2498" s="564">
        <v>1</v>
      </c>
      <c r="AK2498" s="564">
        <v>1</v>
      </c>
    </row>
    <row r="2499" spans="1:37">
      <c r="A2499">
        <v>2495</v>
      </c>
      <c r="B2499" s="564">
        <f t="shared" ca="1" si="234"/>
        <v>16</v>
      </c>
      <c r="C2499" s="564">
        <f t="shared" ca="1" si="229"/>
        <v>256</v>
      </c>
      <c r="D2499" s="564">
        <f t="shared" ca="1" si="232"/>
        <v>16</v>
      </c>
      <c r="E2499" s="564">
        <f t="shared" ca="1" si="230"/>
        <v>3.1999999999999993</v>
      </c>
      <c r="F2499" s="564">
        <f t="shared" ca="1" si="233"/>
        <v>0.66315789473684217</v>
      </c>
      <c r="G2499" s="564">
        <f t="shared" ca="1" si="231"/>
        <v>-4.0071187097544616</v>
      </c>
      <c r="H2499" s="564">
        <v>1</v>
      </c>
      <c r="I2499" s="564">
        <v>1</v>
      </c>
      <c r="J2499" s="564">
        <v>1</v>
      </c>
      <c r="K2499" s="564">
        <v>1</v>
      </c>
      <c r="L2499" s="564">
        <v>1</v>
      </c>
      <c r="M2499" s="564">
        <v>0</v>
      </c>
      <c r="N2499" s="564">
        <v>1</v>
      </c>
      <c r="O2499" s="564">
        <v>0</v>
      </c>
      <c r="P2499" s="564">
        <v>1</v>
      </c>
      <c r="Q2499" s="564">
        <v>1</v>
      </c>
      <c r="R2499" s="564">
        <v>1</v>
      </c>
      <c r="S2499" s="564">
        <v>0</v>
      </c>
      <c r="T2499" s="564">
        <v>1</v>
      </c>
      <c r="U2499" s="564">
        <v>1</v>
      </c>
      <c r="V2499" s="564">
        <v>1</v>
      </c>
      <c r="W2499" s="564">
        <v>1</v>
      </c>
      <c r="X2499" s="564">
        <v>1</v>
      </c>
      <c r="Y2499" s="564">
        <v>1</v>
      </c>
      <c r="Z2499" s="564">
        <v>0</v>
      </c>
      <c r="AA2499" s="564">
        <v>1</v>
      </c>
      <c r="AB2499" s="564">
        <v>0</v>
      </c>
      <c r="AC2499" s="564">
        <v>1</v>
      </c>
      <c r="AD2499" s="564">
        <v>0</v>
      </c>
      <c r="AE2499" s="564">
        <v>1</v>
      </c>
      <c r="AF2499" s="564">
        <v>0</v>
      </c>
      <c r="AG2499" s="564">
        <v>1</v>
      </c>
      <c r="AH2499" s="564">
        <v>1</v>
      </c>
      <c r="AI2499" s="564">
        <v>1</v>
      </c>
      <c r="AJ2499" s="564">
        <v>0</v>
      </c>
      <c r="AK2499" s="564">
        <v>1</v>
      </c>
    </row>
    <row r="2500" spans="1:37">
      <c r="A2500">
        <v>2496</v>
      </c>
      <c r="B2500" s="564">
        <f t="shared" ca="1" si="234"/>
        <v>20</v>
      </c>
      <c r="C2500" s="564">
        <f t="shared" ca="1" si="229"/>
        <v>400</v>
      </c>
      <c r="D2500" s="564">
        <f t="shared" ca="1" si="232"/>
        <v>20</v>
      </c>
      <c r="E2500" s="564">
        <f t="shared" ca="1" si="230"/>
        <v>0</v>
      </c>
      <c r="F2500" s="564">
        <f t="shared" ca="1" si="233"/>
        <v>1</v>
      </c>
      <c r="G2500" s="564">
        <f t="shared" ca="1" si="231"/>
        <v>-3.5720479052053657</v>
      </c>
      <c r="H2500" s="564">
        <v>1</v>
      </c>
      <c r="I2500" s="564">
        <v>1</v>
      </c>
      <c r="J2500" s="564">
        <v>1</v>
      </c>
      <c r="K2500" s="564">
        <v>1</v>
      </c>
      <c r="L2500" s="564">
        <v>1</v>
      </c>
      <c r="M2500" s="564">
        <v>1</v>
      </c>
      <c r="N2500" s="564">
        <v>1</v>
      </c>
      <c r="O2500" s="564">
        <v>1</v>
      </c>
      <c r="P2500" s="564">
        <v>1</v>
      </c>
      <c r="Q2500" s="564">
        <v>1</v>
      </c>
      <c r="R2500" s="564">
        <v>1</v>
      </c>
      <c r="S2500" s="564">
        <v>1</v>
      </c>
      <c r="T2500" s="564">
        <v>1</v>
      </c>
      <c r="U2500" s="564">
        <v>1</v>
      </c>
      <c r="V2500" s="564">
        <v>1</v>
      </c>
      <c r="W2500" s="564">
        <v>1</v>
      </c>
      <c r="X2500" s="564">
        <v>1</v>
      </c>
      <c r="Y2500" s="564">
        <v>1</v>
      </c>
      <c r="Z2500" s="564">
        <v>1</v>
      </c>
      <c r="AA2500" s="564">
        <v>1</v>
      </c>
      <c r="AB2500" s="564">
        <v>1</v>
      </c>
      <c r="AC2500" s="564">
        <v>1</v>
      </c>
      <c r="AD2500" s="564">
        <v>1</v>
      </c>
      <c r="AE2500" s="564">
        <v>1</v>
      </c>
      <c r="AF2500" s="564">
        <v>1</v>
      </c>
      <c r="AG2500" s="564">
        <v>1</v>
      </c>
      <c r="AH2500" s="564">
        <v>1</v>
      </c>
      <c r="AI2500" s="564">
        <v>1</v>
      </c>
      <c r="AJ2500" s="564">
        <v>1</v>
      </c>
      <c r="AK2500" s="564">
        <v>1</v>
      </c>
    </row>
    <row r="2501" spans="1:37">
      <c r="A2501">
        <v>2497</v>
      </c>
      <c r="B2501" s="564">
        <f t="shared" ca="1" si="234"/>
        <v>20</v>
      </c>
      <c r="C2501" s="564">
        <f t="shared" ref="C2501:C2564" ca="1" si="235">B2501^2</f>
        <v>400</v>
      </c>
      <c r="D2501" s="564">
        <f t="shared" ca="1" si="232"/>
        <v>20</v>
      </c>
      <c r="E2501" s="564">
        <f t="shared" ref="E2501:E2564" ca="1" si="236">D2501-((B2501^2)/H$1)</f>
        <v>0</v>
      </c>
      <c r="F2501" s="564">
        <f t="shared" ca="1" si="233"/>
        <v>1</v>
      </c>
      <c r="G2501" s="564">
        <f t="shared" ref="G2501:G2564" ca="1" si="237">I$2+NORMSINV(RAND())*K$2</f>
        <v>5.2935880327280405</v>
      </c>
      <c r="H2501" s="564">
        <v>1</v>
      </c>
      <c r="I2501" s="564">
        <v>1</v>
      </c>
      <c r="J2501" s="564">
        <v>1</v>
      </c>
      <c r="K2501" s="564">
        <v>1</v>
      </c>
      <c r="L2501" s="564">
        <v>1</v>
      </c>
      <c r="M2501" s="564">
        <v>1</v>
      </c>
      <c r="N2501" s="564">
        <v>1</v>
      </c>
      <c r="O2501" s="564">
        <v>1</v>
      </c>
      <c r="P2501" s="564">
        <v>1</v>
      </c>
      <c r="Q2501" s="564">
        <v>1</v>
      </c>
      <c r="R2501" s="564">
        <v>1</v>
      </c>
      <c r="S2501" s="564">
        <v>1</v>
      </c>
      <c r="T2501" s="564">
        <v>1</v>
      </c>
      <c r="U2501" s="564">
        <v>1</v>
      </c>
      <c r="V2501" s="564">
        <v>1</v>
      </c>
      <c r="W2501" s="564">
        <v>1</v>
      </c>
      <c r="X2501" s="564">
        <v>1</v>
      </c>
      <c r="Y2501" s="564">
        <v>1</v>
      </c>
      <c r="Z2501" s="564">
        <v>1</v>
      </c>
      <c r="AA2501" s="564">
        <v>1</v>
      </c>
      <c r="AB2501" s="564">
        <v>1</v>
      </c>
      <c r="AC2501" s="564">
        <v>1</v>
      </c>
      <c r="AD2501" s="564">
        <v>1</v>
      </c>
      <c r="AE2501" s="564">
        <v>1</v>
      </c>
      <c r="AF2501" s="564">
        <v>1</v>
      </c>
      <c r="AG2501" s="564">
        <v>1</v>
      </c>
      <c r="AH2501" s="564">
        <v>1</v>
      </c>
      <c r="AI2501" s="564">
        <v>1</v>
      </c>
      <c r="AJ2501" s="564">
        <v>1</v>
      </c>
      <c r="AK2501" s="564">
        <v>1</v>
      </c>
    </row>
    <row r="2502" spans="1:37">
      <c r="A2502">
        <v>2498</v>
      </c>
      <c r="B2502" s="564">
        <f t="shared" ca="1" si="234"/>
        <v>0</v>
      </c>
      <c r="C2502" s="564">
        <f t="shared" ca="1" si="235"/>
        <v>0</v>
      </c>
      <c r="D2502" s="564">
        <f t="shared" ref="D2502:D2565" ca="1" si="238">B2502</f>
        <v>0</v>
      </c>
      <c r="E2502" s="564">
        <f t="shared" ca="1" si="236"/>
        <v>0</v>
      </c>
      <c r="F2502" s="564">
        <f t="shared" ref="F2502:F2565" ca="1" si="239">1-(2*B2502*(H$1-B2502)/(H$1*(H$1-1)))</f>
        <v>1</v>
      </c>
      <c r="G2502" s="564">
        <f t="shared" ca="1" si="237"/>
        <v>5.6746771838309424</v>
      </c>
      <c r="H2502" s="564">
        <v>0</v>
      </c>
      <c r="I2502" s="564">
        <v>0</v>
      </c>
      <c r="J2502" s="564">
        <v>0</v>
      </c>
      <c r="K2502" s="564">
        <v>0</v>
      </c>
      <c r="L2502" s="564">
        <v>0</v>
      </c>
      <c r="M2502" s="564">
        <v>0</v>
      </c>
      <c r="N2502" s="564">
        <v>0</v>
      </c>
      <c r="O2502" s="564">
        <v>0</v>
      </c>
      <c r="P2502" s="564">
        <v>0</v>
      </c>
      <c r="Q2502" s="564">
        <v>0</v>
      </c>
      <c r="R2502" s="564">
        <v>0</v>
      </c>
      <c r="S2502" s="564">
        <v>0</v>
      </c>
      <c r="T2502" s="564">
        <v>0</v>
      </c>
      <c r="U2502" s="564">
        <v>0</v>
      </c>
      <c r="V2502" s="564">
        <v>0</v>
      </c>
      <c r="W2502" s="564">
        <v>0</v>
      </c>
      <c r="X2502" s="564">
        <v>0</v>
      </c>
      <c r="Y2502" s="564">
        <v>0</v>
      </c>
      <c r="Z2502" s="564">
        <v>0</v>
      </c>
      <c r="AA2502" s="564">
        <v>0</v>
      </c>
      <c r="AB2502" s="564">
        <v>0</v>
      </c>
      <c r="AC2502" s="564">
        <v>0</v>
      </c>
      <c r="AD2502" s="564">
        <v>0</v>
      </c>
      <c r="AE2502" s="564">
        <v>0</v>
      </c>
      <c r="AF2502" s="564">
        <v>0</v>
      </c>
      <c r="AG2502" s="564">
        <v>0</v>
      </c>
      <c r="AH2502" s="564">
        <v>0</v>
      </c>
      <c r="AI2502" s="564">
        <v>0</v>
      </c>
      <c r="AJ2502" s="564">
        <v>0</v>
      </c>
      <c r="AK2502" s="564">
        <v>0</v>
      </c>
    </row>
    <row r="2503" spans="1:37">
      <c r="A2503">
        <v>2499</v>
      </c>
      <c r="B2503" s="564">
        <f t="shared" ref="B2503:B2566" ca="1" si="240">SUM(INDIRECT("H"&amp;A2503+4&amp;":"&amp;HLOOKUP(H$1,$AA$1:$BD$2,2,0)&amp;A2503+4))</f>
        <v>1</v>
      </c>
      <c r="C2503" s="564">
        <f t="shared" ca="1" si="235"/>
        <v>1</v>
      </c>
      <c r="D2503" s="564">
        <f t="shared" ca="1" si="238"/>
        <v>1</v>
      </c>
      <c r="E2503" s="564">
        <f t="shared" ca="1" si="236"/>
        <v>0.95</v>
      </c>
      <c r="F2503" s="564">
        <f t="shared" ca="1" si="239"/>
        <v>0.9</v>
      </c>
      <c r="G2503" s="564">
        <f t="shared" ca="1" si="237"/>
        <v>-2.6451430532289706</v>
      </c>
      <c r="H2503" s="564">
        <v>0</v>
      </c>
      <c r="I2503" s="564">
        <v>0</v>
      </c>
      <c r="J2503" s="564">
        <v>0</v>
      </c>
      <c r="K2503" s="564">
        <v>0</v>
      </c>
      <c r="L2503" s="564">
        <v>0</v>
      </c>
      <c r="M2503" s="564">
        <v>0</v>
      </c>
      <c r="N2503" s="564">
        <v>0</v>
      </c>
      <c r="O2503" s="564">
        <v>1</v>
      </c>
      <c r="P2503" s="564">
        <v>0</v>
      </c>
      <c r="Q2503" s="564">
        <v>0</v>
      </c>
      <c r="R2503" s="564">
        <v>0</v>
      </c>
      <c r="S2503" s="564">
        <v>0</v>
      </c>
      <c r="T2503" s="564">
        <v>0</v>
      </c>
      <c r="U2503" s="564">
        <v>0</v>
      </c>
      <c r="V2503" s="564">
        <v>0</v>
      </c>
      <c r="W2503" s="564">
        <v>0</v>
      </c>
      <c r="X2503" s="564">
        <v>0</v>
      </c>
      <c r="Y2503" s="564">
        <v>0</v>
      </c>
      <c r="Z2503" s="564">
        <v>0</v>
      </c>
      <c r="AA2503" s="564">
        <v>0</v>
      </c>
      <c r="AB2503" s="564">
        <v>1</v>
      </c>
      <c r="AC2503" s="564">
        <v>0</v>
      </c>
      <c r="AD2503" s="564">
        <v>0</v>
      </c>
      <c r="AE2503" s="564">
        <v>0</v>
      </c>
      <c r="AF2503" s="564">
        <v>0</v>
      </c>
      <c r="AG2503" s="564">
        <v>0</v>
      </c>
      <c r="AH2503" s="564">
        <v>1</v>
      </c>
      <c r="AI2503" s="564">
        <v>0</v>
      </c>
      <c r="AJ2503" s="564">
        <v>0</v>
      </c>
      <c r="AK2503" s="564">
        <v>0</v>
      </c>
    </row>
    <row r="2504" spans="1:37">
      <c r="A2504">
        <v>2500</v>
      </c>
      <c r="B2504" s="564">
        <f t="shared" ca="1" si="240"/>
        <v>0</v>
      </c>
      <c r="C2504" s="564">
        <f t="shared" ca="1" si="235"/>
        <v>0</v>
      </c>
      <c r="D2504" s="564">
        <f t="shared" ca="1" si="238"/>
        <v>0</v>
      </c>
      <c r="E2504" s="564">
        <f t="shared" ca="1" si="236"/>
        <v>0</v>
      </c>
      <c r="F2504" s="564">
        <f t="shared" ca="1" si="239"/>
        <v>1</v>
      </c>
      <c r="G2504" s="564">
        <f t="shared" ca="1" si="237"/>
        <v>-2.7139172984547018</v>
      </c>
      <c r="H2504" s="564">
        <v>0</v>
      </c>
      <c r="I2504" s="564">
        <v>0</v>
      </c>
      <c r="J2504" s="564">
        <v>0</v>
      </c>
      <c r="K2504" s="564">
        <v>0</v>
      </c>
      <c r="L2504" s="564">
        <v>0</v>
      </c>
      <c r="M2504" s="564">
        <v>0</v>
      </c>
      <c r="N2504" s="564">
        <v>0</v>
      </c>
      <c r="O2504" s="564">
        <v>0</v>
      </c>
      <c r="P2504" s="564">
        <v>0</v>
      </c>
      <c r="Q2504" s="564">
        <v>0</v>
      </c>
      <c r="R2504" s="564">
        <v>0</v>
      </c>
      <c r="S2504" s="564">
        <v>0</v>
      </c>
      <c r="T2504" s="564">
        <v>0</v>
      </c>
      <c r="U2504" s="564">
        <v>0</v>
      </c>
      <c r="V2504" s="564">
        <v>0</v>
      </c>
      <c r="W2504" s="564">
        <v>0</v>
      </c>
      <c r="X2504" s="564">
        <v>0</v>
      </c>
      <c r="Y2504" s="564">
        <v>0</v>
      </c>
      <c r="Z2504" s="564">
        <v>0</v>
      </c>
      <c r="AA2504" s="564">
        <v>0</v>
      </c>
      <c r="AB2504" s="564">
        <v>0</v>
      </c>
      <c r="AC2504" s="564">
        <v>0</v>
      </c>
      <c r="AD2504" s="564">
        <v>0</v>
      </c>
      <c r="AE2504" s="564">
        <v>0</v>
      </c>
      <c r="AF2504" s="564">
        <v>0</v>
      </c>
      <c r="AG2504" s="564">
        <v>0</v>
      </c>
      <c r="AH2504" s="564">
        <v>0</v>
      </c>
      <c r="AI2504" s="564">
        <v>0</v>
      </c>
      <c r="AJ2504" s="564">
        <v>0</v>
      </c>
      <c r="AK2504" s="564">
        <v>0</v>
      </c>
    </row>
    <row r="2505" spans="1:37">
      <c r="A2505">
        <v>2501</v>
      </c>
      <c r="B2505" s="564">
        <f t="shared" ca="1" si="240"/>
        <v>20</v>
      </c>
      <c r="C2505" s="564">
        <f t="shared" ca="1" si="235"/>
        <v>400</v>
      </c>
      <c r="D2505" s="564">
        <f t="shared" ca="1" si="238"/>
        <v>20</v>
      </c>
      <c r="E2505" s="564">
        <f t="shared" ca="1" si="236"/>
        <v>0</v>
      </c>
      <c r="F2505" s="564">
        <f t="shared" ca="1" si="239"/>
        <v>1</v>
      </c>
      <c r="G2505" s="564">
        <f t="shared" ca="1" si="237"/>
        <v>1.6242653330673806</v>
      </c>
      <c r="H2505" s="564">
        <v>1</v>
      </c>
      <c r="I2505" s="564">
        <v>1</v>
      </c>
      <c r="J2505" s="564">
        <v>1</v>
      </c>
      <c r="K2505" s="564">
        <v>1</v>
      </c>
      <c r="L2505" s="564">
        <v>1</v>
      </c>
      <c r="M2505" s="564">
        <v>1</v>
      </c>
      <c r="N2505" s="564">
        <v>1</v>
      </c>
      <c r="O2505" s="564">
        <v>1</v>
      </c>
      <c r="P2505" s="564">
        <v>1</v>
      </c>
      <c r="Q2505" s="564">
        <v>1</v>
      </c>
      <c r="R2505" s="564">
        <v>1</v>
      </c>
      <c r="S2505" s="564">
        <v>1</v>
      </c>
      <c r="T2505" s="564">
        <v>1</v>
      </c>
      <c r="U2505" s="564">
        <v>1</v>
      </c>
      <c r="V2505" s="564">
        <v>1</v>
      </c>
      <c r="W2505" s="564">
        <v>1</v>
      </c>
      <c r="X2505" s="564">
        <v>1</v>
      </c>
      <c r="Y2505" s="564">
        <v>1</v>
      </c>
      <c r="Z2505" s="564">
        <v>1</v>
      </c>
      <c r="AA2505" s="564">
        <v>1</v>
      </c>
      <c r="AB2505" s="564">
        <v>1</v>
      </c>
      <c r="AC2505" s="564">
        <v>1</v>
      </c>
      <c r="AD2505" s="564">
        <v>1</v>
      </c>
      <c r="AE2505" s="564">
        <v>1</v>
      </c>
      <c r="AF2505" s="564">
        <v>1</v>
      </c>
      <c r="AG2505" s="564">
        <v>1</v>
      </c>
      <c r="AH2505" s="564">
        <v>1</v>
      </c>
      <c r="AI2505" s="564">
        <v>1</v>
      </c>
      <c r="AJ2505" s="564">
        <v>1</v>
      </c>
      <c r="AK2505" s="564">
        <v>1</v>
      </c>
    </row>
    <row r="2506" spans="1:37">
      <c r="A2506">
        <v>2502</v>
      </c>
      <c r="B2506" s="564">
        <f t="shared" ca="1" si="240"/>
        <v>20</v>
      </c>
      <c r="C2506" s="564">
        <f t="shared" ca="1" si="235"/>
        <v>400</v>
      </c>
      <c r="D2506" s="564">
        <f t="shared" ca="1" si="238"/>
        <v>20</v>
      </c>
      <c r="E2506" s="564">
        <f t="shared" ca="1" si="236"/>
        <v>0</v>
      </c>
      <c r="F2506" s="564">
        <f t="shared" ca="1" si="239"/>
        <v>1</v>
      </c>
      <c r="G2506" s="564">
        <f t="shared" ca="1" si="237"/>
        <v>-0.4332283660734304</v>
      </c>
      <c r="H2506" s="564">
        <v>1</v>
      </c>
      <c r="I2506" s="564">
        <v>1</v>
      </c>
      <c r="J2506" s="564">
        <v>1</v>
      </c>
      <c r="K2506" s="564">
        <v>1</v>
      </c>
      <c r="L2506" s="564">
        <v>1</v>
      </c>
      <c r="M2506" s="564">
        <v>1</v>
      </c>
      <c r="N2506" s="564">
        <v>1</v>
      </c>
      <c r="O2506" s="564">
        <v>1</v>
      </c>
      <c r="P2506" s="564">
        <v>1</v>
      </c>
      <c r="Q2506" s="564">
        <v>1</v>
      </c>
      <c r="R2506" s="564">
        <v>1</v>
      </c>
      <c r="S2506" s="564">
        <v>1</v>
      </c>
      <c r="T2506" s="564">
        <v>1</v>
      </c>
      <c r="U2506" s="564">
        <v>1</v>
      </c>
      <c r="V2506" s="564">
        <v>1</v>
      </c>
      <c r="W2506" s="564">
        <v>1</v>
      </c>
      <c r="X2506" s="564">
        <v>1</v>
      </c>
      <c r="Y2506" s="564">
        <v>1</v>
      </c>
      <c r="Z2506" s="564">
        <v>1</v>
      </c>
      <c r="AA2506" s="564">
        <v>1</v>
      </c>
      <c r="AB2506" s="564">
        <v>1</v>
      </c>
      <c r="AC2506" s="564">
        <v>1</v>
      </c>
      <c r="AD2506" s="564">
        <v>1</v>
      </c>
      <c r="AE2506" s="564">
        <v>1</v>
      </c>
      <c r="AF2506" s="564">
        <v>1</v>
      </c>
      <c r="AG2506" s="564">
        <v>1</v>
      </c>
      <c r="AH2506" s="564">
        <v>1</v>
      </c>
      <c r="AI2506" s="564">
        <v>1</v>
      </c>
      <c r="AJ2506" s="564">
        <v>1</v>
      </c>
      <c r="AK2506" s="564">
        <v>1</v>
      </c>
    </row>
    <row r="2507" spans="1:37">
      <c r="A2507">
        <v>2503</v>
      </c>
      <c r="B2507" s="564">
        <f t="shared" ca="1" si="240"/>
        <v>20</v>
      </c>
      <c r="C2507" s="564">
        <f t="shared" ca="1" si="235"/>
        <v>400</v>
      </c>
      <c r="D2507" s="564">
        <f t="shared" ca="1" si="238"/>
        <v>20</v>
      </c>
      <c r="E2507" s="564">
        <f t="shared" ca="1" si="236"/>
        <v>0</v>
      </c>
      <c r="F2507" s="564">
        <f t="shared" ca="1" si="239"/>
        <v>1</v>
      </c>
      <c r="G2507" s="564">
        <f t="shared" ca="1" si="237"/>
        <v>2.5923608728715282</v>
      </c>
      <c r="H2507" s="564">
        <v>1</v>
      </c>
      <c r="I2507" s="564">
        <v>1</v>
      </c>
      <c r="J2507" s="564">
        <v>1</v>
      </c>
      <c r="K2507" s="564">
        <v>1</v>
      </c>
      <c r="L2507" s="564">
        <v>1</v>
      </c>
      <c r="M2507" s="564">
        <v>1</v>
      </c>
      <c r="N2507" s="564">
        <v>1</v>
      </c>
      <c r="O2507" s="564">
        <v>1</v>
      </c>
      <c r="P2507" s="564">
        <v>1</v>
      </c>
      <c r="Q2507" s="564">
        <v>1</v>
      </c>
      <c r="R2507" s="564">
        <v>1</v>
      </c>
      <c r="S2507" s="564">
        <v>1</v>
      </c>
      <c r="T2507" s="564">
        <v>1</v>
      </c>
      <c r="U2507" s="564">
        <v>1</v>
      </c>
      <c r="V2507" s="564">
        <v>1</v>
      </c>
      <c r="W2507" s="564">
        <v>1</v>
      </c>
      <c r="X2507" s="564">
        <v>1</v>
      </c>
      <c r="Y2507" s="564">
        <v>1</v>
      </c>
      <c r="Z2507" s="564">
        <v>1</v>
      </c>
      <c r="AA2507" s="564">
        <v>1</v>
      </c>
      <c r="AB2507" s="564">
        <v>1</v>
      </c>
      <c r="AC2507" s="564">
        <v>1</v>
      </c>
      <c r="AD2507" s="564">
        <v>1</v>
      </c>
      <c r="AE2507" s="564">
        <v>1</v>
      </c>
      <c r="AF2507" s="564">
        <v>1</v>
      </c>
      <c r="AG2507" s="564">
        <v>1</v>
      </c>
      <c r="AH2507" s="564">
        <v>1</v>
      </c>
      <c r="AI2507" s="564">
        <v>1</v>
      </c>
      <c r="AJ2507" s="564">
        <v>1</v>
      </c>
      <c r="AK2507" s="564">
        <v>1</v>
      </c>
    </row>
    <row r="2508" spans="1:37">
      <c r="A2508">
        <v>2504</v>
      </c>
      <c r="B2508" s="564">
        <f t="shared" ca="1" si="240"/>
        <v>20</v>
      </c>
      <c r="C2508" s="564">
        <f t="shared" ca="1" si="235"/>
        <v>400</v>
      </c>
      <c r="D2508" s="564">
        <f t="shared" ca="1" si="238"/>
        <v>20</v>
      </c>
      <c r="E2508" s="564">
        <f t="shared" ca="1" si="236"/>
        <v>0</v>
      </c>
      <c r="F2508" s="564">
        <f t="shared" ca="1" si="239"/>
        <v>1</v>
      </c>
      <c r="G2508" s="564">
        <f t="shared" ca="1" si="237"/>
        <v>4.5944040302011615</v>
      </c>
      <c r="H2508" s="564">
        <v>1</v>
      </c>
      <c r="I2508" s="564">
        <v>1</v>
      </c>
      <c r="J2508" s="564">
        <v>1</v>
      </c>
      <c r="K2508" s="564">
        <v>1</v>
      </c>
      <c r="L2508" s="564">
        <v>1</v>
      </c>
      <c r="M2508" s="564">
        <v>1</v>
      </c>
      <c r="N2508" s="564">
        <v>1</v>
      </c>
      <c r="O2508" s="564">
        <v>1</v>
      </c>
      <c r="P2508" s="564">
        <v>1</v>
      </c>
      <c r="Q2508" s="564">
        <v>1</v>
      </c>
      <c r="R2508" s="564">
        <v>1</v>
      </c>
      <c r="S2508" s="564">
        <v>1</v>
      </c>
      <c r="T2508" s="564">
        <v>1</v>
      </c>
      <c r="U2508" s="564">
        <v>1</v>
      </c>
      <c r="V2508" s="564">
        <v>1</v>
      </c>
      <c r="W2508" s="564">
        <v>1</v>
      </c>
      <c r="X2508" s="564">
        <v>1</v>
      </c>
      <c r="Y2508" s="564">
        <v>1</v>
      </c>
      <c r="Z2508" s="564">
        <v>1</v>
      </c>
      <c r="AA2508" s="564">
        <v>1</v>
      </c>
      <c r="AB2508" s="564">
        <v>1</v>
      </c>
      <c r="AC2508" s="564">
        <v>1</v>
      </c>
      <c r="AD2508" s="564">
        <v>1</v>
      </c>
      <c r="AE2508" s="564">
        <v>1</v>
      </c>
      <c r="AF2508" s="564">
        <v>1</v>
      </c>
      <c r="AG2508" s="564">
        <v>1</v>
      </c>
      <c r="AH2508" s="564">
        <v>1</v>
      </c>
      <c r="AI2508" s="564">
        <v>1</v>
      </c>
      <c r="AJ2508" s="564">
        <v>1</v>
      </c>
      <c r="AK2508" s="564">
        <v>1</v>
      </c>
    </row>
    <row r="2509" spans="1:37">
      <c r="A2509">
        <v>2505</v>
      </c>
      <c r="B2509" s="564">
        <f t="shared" ca="1" si="240"/>
        <v>0</v>
      </c>
      <c r="C2509" s="564">
        <f t="shared" ca="1" si="235"/>
        <v>0</v>
      </c>
      <c r="D2509" s="564">
        <f t="shared" ca="1" si="238"/>
        <v>0</v>
      </c>
      <c r="E2509" s="564">
        <f t="shared" ca="1" si="236"/>
        <v>0</v>
      </c>
      <c r="F2509" s="564">
        <f t="shared" ca="1" si="239"/>
        <v>1</v>
      </c>
      <c r="G2509" s="564">
        <f t="shared" ca="1" si="237"/>
        <v>-4.8309346391479142</v>
      </c>
      <c r="H2509" s="564">
        <v>0</v>
      </c>
      <c r="I2509" s="564">
        <v>0</v>
      </c>
      <c r="J2509" s="564">
        <v>0</v>
      </c>
      <c r="K2509" s="564">
        <v>0</v>
      </c>
      <c r="L2509" s="564">
        <v>0</v>
      </c>
      <c r="M2509" s="564">
        <v>0</v>
      </c>
      <c r="N2509" s="564">
        <v>0</v>
      </c>
      <c r="O2509" s="564">
        <v>0</v>
      </c>
      <c r="P2509" s="564">
        <v>0</v>
      </c>
      <c r="Q2509" s="564">
        <v>0</v>
      </c>
      <c r="R2509" s="564">
        <v>0</v>
      </c>
      <c r="S2509" s="564">
        <v>0</v>
      </c>
      <c r="T2509" s="564">
        <v>0</v>
      </c>
      <c r="U2509" s="564">
        <v>0</v>
      </c>
      <c r="V2509" s="564">
        <v>0</v>
      </c>
      <c r="W2509" s="564">
        <v>0</v>
      </c>
      <c r="X2509" s="564">
        <v>0</v>
      </c>
      <c r="Y2509" s="564">
        <v>0</v>
      </c>
      <c r="Z2509" s="564">
        <v>0</v>
      </c>
      <c r="AA2509" s="564">
        <v>0</v>
      </c>
      <c r="AB2509" s="564">
        <v>0</v>
      </c>
      <c r="AC2509" s="564">
        <v>0</v>
      </c>
      <c r="AD2509" s="564">
        <v>0</v>
      </c>
      <c r="AE2509" s="564">
        <v>0</v>
      </c>
      <c r="AF2509" s="564">
        <v>0</v>
      </c>
      <c r="AG2509" s="564">
        <v>0</v>
      </c>
      <c r="AH2509" s="564">
        <v>0</v>
      </c>
      <c r="AI2509" s="564">
        <v>0</v>
      </c>
      <c r="AJ2509" s="564">
        <v>0</v>
      </c>
      <c r="AK2509" s="564">
        <v>0</v>
      </c>
    </row>
    <row r="2510" spans="1:37">
      <c r="A2510">
        <v>2506</v>
      </c>
      <c r="B2510" s="564">
        <f t="shared" ca="1" si="240"/>
        <v>20</v>
      </c>
      <c r="C2510" s="564">
        <f t="shared" ca="1" si="235"/>
        <v>400</v>
      </c>
      <c r="D2510" s="564">
        <f t="shared" ca="1" si="238"/>
        <v>20</v>
      </c>
      <c r="E2510" s="564">
        <f t="shared" ca="1" si="236"/>
        <v>0</v>
      </c>
      <c r="F2510" s="564">
        <f t="shared" ca="1" si="239"/>
        <v>1</v>
      </c>
      <c r="G2510" s="564">
        <f t="shared" ca="1" si="237"/>
        <v>-1.1294788678527294</v>
      </c>
      <c r="H2510" s="564">
        <v>1</v>
      </c>
      <c r="I2510" s="564">
        <v>1</v>
      </c>
      <c r="J2510" s="564">
        <v>1</v>
      </c>
      <c r="K2510" s="564">
        <v>1</v>
      </c>
      <c r="L2510" s="564">
        <v>1</v>
      </c>
      <c r="M2510" s="564">
        <v>1</v>
      </c>
      <c r="N2510" s="564">
        <v>1</v>
      </c>
      <c r="O2510" s="564">
        <v>1</v>
      </c>
      <c r="P2510" s="564">
        <v>1</v>
      </c>
      <c r="Q2510" s="564">
        <v>1</v>
      </c>
      <c r="R2510" s="564">
        <v>1</v>
      </c>
      <c r="S2510" s="564">
        <v>1</v>
      </c>
      <c r="T2510" s="564">
        <v>1</v>
      </c>
      <c r="U2510" s="564">
        <v>1</v>
      </c>
      <c r="V2510" s="564">
        <v>1</v>
      </c>
      <c r="W2510" s="564">
        <v>1</v>
      </c>
      <c r="X2510" s="564">
        <v>1</v>
      </c>
      <c r="Y2510" s="564">
        <v>1</v>
      </c>
      <c r="Z2510" s="564">
        <v>1</v>
      </c>
      <c r="AA2510" s="564">
        <v>1</v>
      </c>
      <c r="AB2510" s="564">
        <v>1</v>
      </c>
      <c r="AC2510" s="564">
        <v>1</v>
      </c>
      <c r="AD2510" s="564">
        <v>1</v>
      </c>
      <c r="AE2510" s="564">
        <v>1</v>
      </c>
      <c r="AF2510" s="564">
        <v>1</v>
      </c>
      <c r="AG2510" s="564">
        <v>1</v>
      </c>
      <c r="AH2510" s="564">
        <v>1</v>
      </c>
      <c r="AI2510" s="564">
        <v>1</v>
      </c>
      <c r="AJ2510" s="564">
        <v>1</v>
      </c>
      <c r="AK2510" s="564">
        <v>1</v>
      </c>
    </row>
    <row r="2511" spans="1:37">
      <c r="A2511">
        <v>2507</v>
      </c>
      <c r="B2511" s="564">
        <f t="shared" ca="1" si="240"/>
        <v>0</v>
      </c>
      <c r="C2511" s="564">
        <f t="shared" ca="1" si="235"/>
        <v>0</v>
      </c>
      <c r="D2511" s="564">
        <f t="shared" ca="1" si="238"/>
        <v>0</v>
      </c>
      <c r="E2511" s="564">
        <f t="shared" ca="1" si="236"/>
        <v>0</v>
      </c>
      <c r="F2511" s="564">
        <f t="shared" ca="1" si="239"/>
        <v>1</v>
      </c>
      <c r="G2511" s="564">
        <f t="shared" ca="1" si="237"/>
        <v>6.7717649146077505</v>
      </c>
      <c r="H2511" s="564">
        <v>0</v>
      </c>
      <c r="I2511" s="564">
        <v>0</v>
      </c>
      <c r="J2511" s="564">
        <v>0</v>
      </c>
      <c r="K2511" s="564">
        <v>0</v>
      </c>
      <c r="L2511" s="564">
        <v>0</v>
      </c>
      <c r="M2511" s="564">
        <v>0</v>
      </c>
      <c r="N2511" s="564">
        <v>0</v>
      </c>
      <c r="O2511" s="564">
        <v>0</v>
      </c>
      <c r="P2511" s="564">
        <v>0</v>
      </c>
      <c r="Q2511" s="564">
        <v>0</v>
      </c>
      <c r="R2511" s="564">
        <v>0</v>
      </c>
      <c r="S2511" s="564">
        <v>0</v>
      </c>
      <c r="T2511" s="564">
        <v>0</v>
      </c>
      <c r="U2511" s="564">
        <v>0</v>
      </c>
      <c r="V2511" s="564">
        <v>0</v>
      </c>
      <c r="W2511" s="564">
        <v>0</v>
      </c>
      <c r="X2511" s="564">
        <v>0</v>
      </c>
      <c r="Y2511" s="564">
        <v>0</v>
      </c>
      <c r="Z2511" s="564">
        <v>0</v>
      </c>
      <c r="AA2511" s="564">
        <v>0</v>
      </c>
      <c r="AB2511" s="564">
        <v>0</v>
      </c>
      <c r="AC2511" s="564">
        <v>0</v>
      </c>
      <c r="AD2511" s="564">
        <v>0</v>
      </c>
      <c r="AE2511" s="564">
        <v>0</v>
      </c>
      <c r="AF2511" s="564">
        <v>0</v>
      </c>
      <c r="AG2511" s="564">
        <v>0</v>
      </c>
      <c r="AH2511" s="564">
        <v>0</v>
      </c>
      <c r="AI2511" s="564">
        <v>0</v>
      </c>
      <c r="AJ2511" s="564">
        <v>0</v>
      </c>
      <c r="AK2511" s="564">
        <v>0</v>
      </c>
    </row>
    <row r="2512" spans="1:37">
      <c r="A2512">
        <v>2508</v>
      </c>
      <c r="B2512" s="564">
        <f t="shared" ca="1" si="240"/>
        <v>20</v>
      </c>
      <c r="C2512" s="564">
        <f t="shared" ca="1" si="235"/>
        <v>400</v>
      </c>
      <c r="D2512" s="564">
        <f t="shared" ca="1" si="238"/>
        <v>20</v>
      </c>
      <c r="E2512" s="564">
        <f t="shared" ca="1" si="236"/>
        <v>0</v>
      </c>
      <c r="F2512" s="564">
        <f t="shared" ca="1" si="239"/>
        <v>1</v>
      </c>
      <c r="G2512" s="564">
        <f t="shared" ca="1" si="237"/>
        <v>1.4838031364589055E-2</v>
      </c>
      <c r="H2512" s="564">
        <v>1</v>
      </c>
      <c r="I2512" s="564">
        <v>1</v>
      </c>
      <c r="J2512" s="564">
        <v>1</v>
      </c>
      <c r="K2512" s="564">
        <v>1</v>
      </c>
      <c r="L2512" s="564">
        <v>1</v>
      </c>
      <c r="M2512" s="564">
        <v>1</v>
      </c>
      <c r="N2512" s="564">
        <v>1</v>
      </c>
      <c r="O2512" s="564">
        <v>1</v>
      </c>
      <c r="P2512" s="564">
        <v>1</v>
      </c>
      <c r="Q2512" s="564">
        <v>1</v>
      </c>
      <c r="R2512" s="564">
        <v>1</v>
      </c>
      <c r="S2512" s="564">
        <v>1</v>
      </c>
      <c r="T2512" s="564">
        <v>1</v>
      </c>
      <c r="U2512" s="564">
        <v>1</v>
      </c>
      <c r="V2512" s="564">
        <v>1</v>
      </c>
      <c r="W2512" s="564">
        <v>1</v>
      </c>
      <c r="X2512" s="564">
        <v>1</v>
      </c>
      <c r="Y2512" s="564">
        <v>1</v>
      </c>
      <c r="Z2512" s="564">
        <v>1</v>
      </c>
      <c r="AA2512" s="564">
        <v>1</v>
      </c>
      <c r="AB2512" s="564">
        <v>1</v>
      </c>
      <c r="AC2512" s="564">
        <v>1</v>
      </c>
      <c r="AD2512" s="564">
        <v>1</v>
      </c>
      <c r="AE2512" s="564">
        <v>1</v>
      </c>
      <c r="AF2512" s="564">
        <v>1</v>
      </c>
      <c r="AG2512" s="564">
        <v>1</v>
      </c>
      <c r="AH2512" s="564">
        <v>1</v>
      </c>
      <c r="AI2512" s="564">
        <v>1</v>
      </c>
      <c r="AJ2512" s="564">
        <v>1</v>
      </c>
      <c r="AK2512" s="564">
        <v>1</v>
      </c>
    </row>
    <row r="2513" spans="1:37">
      <c r="A2513">
        <v>2509</v>
      </c>
      <c r="B2513" s="564">
        <f t="shared" ca="1" si="240"/>
        <v>20</v>
      </c>
      <c r="C2513" s="564">
        <f t="shared" ca="1" si="235"/>
        <v>400</v>
      </c>
      <c r="D2513" s="564">
        <f t="shared" ca="1" si="238"/>
        <v>20</v>
      </c>
      <c r="E2513" s="564">
        <f t="shared" ca="1" si="236"/>
        <v>0</v>
      </c>
      <c r="F2513" s="564">
        <f t="shared" ca="1" si="239"/>
        <v>1</v>
      </c>
      <c r="G2513" s="564">
        <f t="shared" ca="1" si="237"/>
        <v>-3.3804500570072542</v>
      </c>
      <c r="H2513" s="564">
        <v>1</v>
      </c>
      <c r="I2513" s="564">
        <v>1</v>
      </c>
      <c r="J2513" s="564">
        <v>1</v>
      </c>
      <c r="K2513" s="564">
        <v>1</v>
      </c>
      <c r="L2513" s="564">
        <v>1</v>
      </c>
      <c r="M2513" s="564">
        <v>1</v>
      </c>
      <c r="N2513" s="564">
        <v>1</v>
      </c>
      <c r="O2513" s="564">
        <v>1</v>
      </c>
      <c r="P2513" s="564">
        <v>1</v>
      </c>
      <c r="Q2513" s="564">
        <v>1</v>
      </c>
      <c r="R2513" s="564">
        <v>1</v>
      </c>
      <c r="S2513" s="564">
        <v>1</v>
      </c>
      <c r="T2513" s="564">
        <v>1</v>
      </c>
      <c r="U2513" s="564">
        <v>1</v>
      </c>
      <c r="V2513" s="564">
        <v>1</v>
      </c>
      <c r="W2513" s="564">
        <v>1</v>
      </c>
      <c r="X2513" s="564">
        <v>1</v>
      </c>
      <c r="Y2513" s="564">
        <v>1</v>
      </c>
      <c r="Z2513" s="564">
        <v>1</v>
      </c>
      <c r="AA2513" s="564">
        <v>1</v>
      </c>
      <c r="AB2513" s="564">
        <v>1</v>
      </c>
      <c r="AC2513" s="564">
        <v>1</v>
      </c>
      <c r="AD2513" s="564">
        <v>1</v>
      </c>
      <c r="AE2513" s="564">
        <v>1</v>
      </c>
      <c r="AF2513" s="564">
        <v>1</v>
      </c>
      <c r="AG2513" s="564">
        <v>1</v>
      </c>
      <c r="AH2513" s="564">
        <v>1</v>
      </c>
      <c r="AI2513" s="564">
        <v>1</v>
      </c>
      <c r="AJ2513" s="564">
        <v>1</v>
      </c>
      <c r="AK2513" s="564">
        <v>1</v>
      </c>
    </row>
    <row r="2514" spans="1:37">
      <c r="A2514">
        <v>2510</v>
      </c>
      <c r="B2514" s="564">
        <f t="shared" ca="1" si="240"/>
        <v>0</v>
      </c>
      <c r="C2514" s="564">
        <f t="shared" ca="1" si="235"/>
        <v>0</v>
      </c>
      <c r="D2514" s="564">
        <f t="shared" ca="1" si="238"/>
        <v>0</v>
      </c>
      <c r="E2514" s="564">
        <f t="shared" ca="1" si="236"/>
        <v>0</v>
      </c>
      <c r="F2514" s="564">
        <f t="shared" ca="1" si="239"/>
        <v>1</v>
      </c>
      <c r="G2514" s="564">
        <f t="shared" ca="1" si="237"/>
        <v>5.9779390098007923E-2</v>
      </c>
      <c r="H2514" s="564">
        <v>0</v>
      </c>
      <c r="I2514" s="564">
        <v>0</v>
      </c>
      <c r="J2514" s="564">
        <v>0</v>
      </c>
      <c r="K2514" s="564">
        <v>0</v>
      </c>
      <c r="L2514" s="564">
        <v>0</v>
      </c>
      <c r="M2514" s="564">
        <v>0</v>
      </c>
      <c r="N2514" s="564">
        <v>0</v>
      </c>
      <c r="O2514" s="564">
        <v>0</v>
      </c>
      <c r="P2514" s="564">
        <v>0</v>
      </c>
      <c r="Q2514" s="564">
        <v>0</v>
      </c>
      <c r="R2514" s="564">
        <v>0</v>
      </c>
      <c r="S2514" s="564">
        <v>0</v>
      </c>
      <c r="T2514" s="564">
        <v>0</v>
      </c>
      <c r="U2514" s="564">
        <v>0</v>
      </c>
      <c r="V2514" s="564">
        <v>0</v>
      </c>
      <c r="W2514" s="564">
        <v>0</v>
      </c>
      <c r="X2514" s="564">
        <v>0</v>
      </c>
      <c r="Y2514" s="564">
        <v>0</v>
      </c>
      <c r="Z2514" s="564">
        <v>0</v>
      </c>
      <c r="AA2514" s="564">
        <v>0</v>
      </c>
      <c r="AB2514" s="564">
        <v>0</v>
      </c>
      <c r="AC2514" s="564">
        <v>0</v>
      </c>
      <c r="AD2514" s="564">
        <v>0</v>
      </c>
      <c r="AE2514" s="564">
        <v>0</v>
      </c>
      <c r="AF2514" s="564">
        <v>0</v>
      </c>
      <c r="AG2514" s="564">
        <v>0</v>
      </c>
      <c r="AH2514" s="564">
        <v>0</v>
      </c>
      <c r="AI2514" s="564">
        <v>0</v>
      </c>
      <c r="AJ2514" s="564">
        <v>0</v>
      </c>
      <c r="AK2514" s="564">
        <v>0</v>
      </c>
    </row>
    <row r="2515" spans="1:37">
      <c r="A2515">
        <v>2511</v>
      </c>
      <c r="B2515" s="564">
        <f t="shared" ca="1" si="240"/>
        <v>0</v>
      </c>
      <c r="C2515" s="564">
        <f t="shared" ca="1" si="235"/>
        <v>0</v>
      </c>
      <c r="D2515" s="564">
        <f t="shared" ca="1" si="238"/>
        <v>0</v>
      </c>
      <c r="E2515" s="564">
        <f t="shared" ca="1" si="236"/>
        <v>0</v>
      </c>
      <c r="F2515" s="564">
        <f t="shared" ca="1" si="239"/>
        <v>1</v>
      </c>
      <c r="G2515" s="564">
        <f t="shared" ca="1" si="237"/>
        <v>4.2556283691737029</v>
      </c>
      <c r="H2515" s="564">
        <v>0</v>
      </c>
      <c r="I2515" s="564">
        <v>0</v>
      </c>
      <c r="J2515" s="564">
        <v>0</v>
      </c>
      <c r="K2515" s="564">
        <v>0</v>
      </c>
      <c r="L2515" s="564">
        <v>0</v>
      </c>
      <c r="M2515" s="564">
        <v>0</v>
      </c>
      <c r="N2515" s="564">
        <v>0</v>
      </c>
      <c r="O2515" s="564">
        <v>0</v>
      </c>
      <c r="P2515" s="564">
        <v>0</v>
      </c>
      <c r="Q2515" s="564">
        <v>0</v>
      </c>
      <c r="R2515" s="564">
        <v>0</v>
      </c>
      <c r="S2515" s="564">
        <v>0</v>
      </c>
      <c r="T2515" s="564">
        <v>0</v>
      </c>
      <c r="U2515" s="564">
        <v>0</v>
      </c>
      <c r="V2515" s="564">
        <v>0</v>
      </c>
      <c r="W2515" s="564">
        <v>0</v>
      </c>
      <c r="X2515" s="564">
        <v>0</v>
      </c>
      <c r="Y2515" s="564">
        <v>0</v>
      </c>
      <c r="Z2515" s="564">
        <v>0</v>
      </c>
      <c r="AA2515" s="564">
        <v>0</v>
      </c>
      <c r="AB2515" s="564">
        <v>0</v>
      </c>
      <c r="AC2515" s="564">
        <v>0</v>
      </c>
      <c r="AD2515" s="564">
        <v>0</v>
      </c>
      <c r="AE2515" s="564">
        <v>0</v>
      </c>
      <c r="AF2515" s="564">
        <v>0</v>
      </c>
      <c r="AG2515" s="564">
        <v>0</v>
      </c>
      <c r="AH2515" s="564">
        <v>0</v>
      </c>
      <c r="AI2515" s="564">
        <v>0</v>
      </c>
      <c r="AJ2515" s="564">
        <v>0</v>
      </c>
      <c r="AK2515" s="564">
        <v>0</v>
      </c>
    </row>
    <row r="2516" spans="1:37">
      <c r="A2516">
        <v>2512</v>
      </c>
      <c r="B2516" s="564">
        <f t="shared" ca="1" si="240"/>
        <v>20</v>
      </c>
      <c r="C2516" s="564">
        <f t="shared" ca="1" si="235"/>
        <v>400</v>
      </c>
      <c r="D2516" s="564">
        <f t="shared" ca="1" si="238"/>
        <v>20</v>
      </c>
      <c r="E2516" s="564">
        <f t="shared" ca="1" si="236"/>
        <v>0</v>
      </c>
      <c r="F2516" s="564">
        <f t="shared" ca="1" si="239"/>
        <v>1</v>
      </c>
      <c r="G2516" s="564">
        <f t="shared" ca="1" si="237"/>
        <v>4.2295354776840517</v>
      </c>
      <c r="H2516" s="564">
        <v>1</v>
      </c>
      <c r="I2516" s="564">
        <v>1</v>
      </c>
      <c r="J2516" s="564">
        <v>1</v>
      </c>
      <c r="K2516" s="564">
        <v>1</v>
      </c>
      <c r="L2516" s="564">
        <v>1</v>
      </c>
      <c r="M2516" s="564">
        <v>1</v>
      </c>
      <c r="N2516" s="564">
        <v>1</v>
      </c>
      <c r="O2516" s="564">
        <v>1</v>
      </c>
      <c r="P2516" s="564">
        <v>1</v>
      </c>
      <c r="Q2516" s="564">
        <v>1</v>
      </c>
      <c r="R2516" s="564">
        <v>1</v>
      </c>
      <c r="S2516" s="564">
        <v>1</v>
      </c>
      <c r="T2516" s="564">
        <v>1</v>
      </c>
      <c r="U2516" s="564">
        <v>1</v>
      </c>
      <c r="V2516" s="564">
        <v>1</v>
      </c>
      <c r="W2516" s="564">
        <v>1</v>
      </c>
      <c r="X2516" s="564">
        <v>1</v>
      </c>
      <c r="Y2516" s="564">
        <v>1</v>
      </c>
      <c r="Z2516" s="564">
        <v>1</v>
      </c>
      <c r="AA2516" s="564">
        <v>1</v>
      </c>
      <c r="AB2516" s="564">
        <v>1</v>
      </c>
      <c r="AC2516" s="564">
        <v>1</v>
      </c>
      <c r="AD2516" s="564">
        <v>1</v>
      </c>
      <c r="AE2516" s="564">
        <v>1</v>
      </c>
      <c r="AF2516" s="564">
        <v>1</v>
      </c>
      <c r="AG2516" s="564">
        <v>1</v>
      </c>
      <c r="AH2516" s="564">
        <v>1</v>
      </c>
      <c r="AI2516" s="564">
        <v>1</v>
      </c>
      <c r="AJ2516" s="564">
        <v>1</v>
      </c>
      <c r="AK2516" s="564">
        <v>1</v>
      </c>
    </row>
    <row r="2517" spans="1:37">
      <c r="A2517">
        <v>2513</v>
      </c>
      <c r="B2517" s="564">
        <f t="shared" ca="1" si="240"/>
        <v>20</v>
      </c>
      <c r="C2517" s="564">
        <f t="shared" ca="1" si="235"/>
        <v>400</v>
      </c>
      <c r="D2517" s="564">
        <f t="shared" ca="1" si="238"/>
        <v>20</v>
      </c>
      <c r="E2517" s="564">
        <f t="shared" ca="1" si="236"/>
        <v>0</v>
      </c>
      <c r="F2517" s="564">
        <f t="shared" ca="1" si="239"/>
        <v>1</v>
      </c>
      <c r="G2517" s="564">
        <f t="shared" ca="1" si="237"/>
        <v>9.2354589781291576</v>
      </c>
      <c r="H2517" s="564">
        <v>1</v>
      </c>
      <c r="I2517" s="564">
        <v>1</v>
      </c>
      <c r="J2517" s="564">
        <v>1</v>
      </c>
      <c r="K2517" s="564">
        <v>1</v>
      </c>
      <c r="L2517" s="564">
        <v>1</v>
      </c>
      <c r="M2517" s="564">
        <v>1</v>
      </c>
      <c r="N2517" s="564">
        <v>1</v>
      </c>
      <c r="O2517" s="564">
        <v>1</v>
      </c>
      <c r="P2517" s="564">
        <v>1</v>
      </c>
      <c r="Q2517" s="564">
        <v>1</v>
      </c>
      <c r="R2517" s="564">
        <v>1</v>
      </c>
      <c r="S2517" s="564">
        <v>1</v>
      </c>
      <c r="T2517" s="564">
        <v>1</v>
      </c>
      <c r="U2517" s="564">
        <v>1</v>
      </c>
      <c r="V2517" s="564">
        <v>1</v>
      </c>
      <c r="W2517" s="564">
        <v>1</v>
      </c>
      <c r="X2517" s="564">
        <v>1</v>
      </c>
      <c r="Y2517" s="564">
        <v>1</v>
      </c>
      <c r="Z2517" s="564">
        <v>1</v>
      </c>
      <c r="AA2517" s="564">
        <v>1</v>
      </c>
      <c r="AB2517" s="564">
        <v>1</v>
      </c>
      <c r="AC2517" s="564">
        <v>1</v>
      </c>
      <c r="AD2517" s="564">
        <v>1</v>
      </c>
      <c r="AE2517" s="564">
        <v>1</v>
      </c>
      <c r="AF2517" s="564">
        <v>1</v>
      </c>
      <c r="AG2517" s="564">
        <v>1</v>
      </c>
      <c r="AH2517" s="564">
        <v>1</v>
      </c>
      <c r="AI2517" s="564">
        <v>1</v>
      </c>
      <c r="AJ2517" s="564">
        <v>1</v>
      </c>
      <c r="AK2517" s="564">
        <v>1</v>
      </c>
    </row>
    <row r="2518" spans="1:37">
      <c r="A2518">
        <v>2514</v>
      </c>
      <c r="B2518" s="564">
        <f t="shared" ca="1" si="240"/>
        <v>20</v>
      </c>
      <c r="C2518" s="564">
        <f t="shared" ca="1" si="235"/>
        <v>400</v>
      </c>
      <c r="D2518" s="564">
        <f t="shared" ca="1" si="238"/>
        <v>20</v>
      </c>
      <c r="E2518" s="564">
        <f t="shared" ca="1" si="236"/>
        <v>0</v>
      </c>
      <c r="F2518" s="564">
        <f t="shared" ca="1" si="239"/>
        <v>1</v>
      </c>
      <c r="G2518" s="564">
        <f t="shared" ca="1" si="237"/>
        <v>1.7867927594331623</v>
      </c>
      <c r="H2518" s="564">
        <v>1</v>
      </c>
      <c r="I2518" s="564">
        <v>1</v>
      </c>
      <c r="J2518" s="564">
        <v>1</v>
      </c>
      <c r="K2518" s="564">
        <v>1</v>
      </c>
      <c r="L2518" s="564">
        <v>1</v>
      </c>
      <c r="M2518" s="564">
        <v>1</v>
      </c>
      <c r="N2518" s="564">
        <v>1</v>
      </c>
      <c r="O2518" s="564">
        <v>1</v>
      </c>
      <c r="P2518" s="564">
        <v>1</v>
      </c>
      <c r="Q2518" s="564">
        <v>1</v>
      </c>
      <c r="R2518" s="564">
        <v>1</v>
      </c>
      <c r="S2518" s="564">
        <v>1</v>
      </c>
      <c r="T2518" s="564">
        <v>1</v>
      </c>
      <c r="U2518" s="564">
        <v>1</v>
      </c>
      <c r="V2518" s="564">
        <v>1</v>
      </c>
      <c r="W2518" s="564">
        <v>1</v>
      </c>
      <c r="X2518" s="564">
        <v>1</v>
      </c>
      <c r="Y2518" s="564">
        <v>1</v>
      </c>
      <c r="Z2518" s="564">
        <v>1</v>
      </c>
      <c r="AA2518" s="564">
        <v>1</v>
      </c>
      <c r="AB2518" s="564">
        <v>1</v>
      </c>
      <c r="AC2518" s="564">
        <v>1</v>
      </c>
      <c r="AD2518" s="564">
        <v>1</v>
      </c>
      <c r="AE2518" s="564">
        <v>1</v>
      </c>
      <c r="AF2518" s="564">
        <v>1</v>
      </c>
      <c r="AG2518" s="564">
        <v>1</v>
      </c>
      <c r="AH2518" s="564">
        <v>1</v>
      </c>
      <c r="AI2518" s="564">
        <v>1</v>
      </c>
      <c r="AJ2518" s="564">
        <v>1</v>
      </c>
      <c r="AK2518" s="564">
        <v>1</v>
      </c>
    </row>
    <row r="2519" spans="1:37">
      <c r="A2519">
        <v>2515</v>
      </c>
      <c r="B2519" s="564">
        <f t="shared" ca="1" si="240"/>
        <v>18</v>
      </c>
      <c r="C2519" s="564">
        <f t="shared" ca="1" si="235"/>
        <v>324</v>
      </c>
      <c r="D2519" s="564">
        <f t="shared" ca="1" si="238"/>
        <v>18</v>
      </c>
      <c r="E2519" s="564">
        <f t="shared" ca="1" si="236"/>
        <v>1.8000000000000007</v>
      </c>
      <c r="F2519" s="564">
        <f t="shared" ca="1" si="239"/>
        <v>0.81052631578947365</v>
      </c>
      <c r="G2519" s="564">
        <f t="shared" ca="1" si="237"/>
        <v>-3.3805784704754376</v>
      </c>
      <c r="H2519" s="564">
        <v>1</v>
      </c>
      <c r="I2519" s="564">
        <v>1</v>
      </c>
      <c r="J2519" s="564">
        <v>1</v>
      </c>
      <c r="K2519" s="564">
        <v>1</v>
      </c>
      <c r="L2519" s="564">
        <v>1</v>
      </c>
      <c r="M2519" s="564">
        <v>0</v>
      </c>
      <c r="N2519" s="564">
        <v>1</v>
      </c>
      <c r="O2519" s="564">
        <v>1</v>
      </c>
      <c r="P2519" s="564">
        <v>1</v>
      </c>
      <c r="Q2519" s="564">
        <v>1</v>
      </c>
      <c r="R2519" s="564">
        <v>1</v>
      </c>
      <c r="S2519" s="564">
        <v>1</v>
      </c>
      <c r="T2519" s="564">
        <v>1</v>
      </c>
      <c r="U2519" s="564">
        <v>1</v>
      </c>
      <c r="V2519" s="564">
        <v>1</v>
      </c>
      <c r="W2519" s="564">
        <v>1</v>
      </c>
      <c r="X2519" s="564">
        <v>1</v>
      </c>
      <c r="Y2519" s="564">
        <v>0</v>
      </c>
      <c r="Z2519" s="564">
        <v>1</v>
      </c>
      <c r="AA2519" s="564">
        <v>1</v>
      </c>
      <c r="AB2519" s="564">
        <v>0</v>
      </c>
      <c r="AC2519" s="564">
        <v>1</v>
      </c>
      <c r="AD2519" s="564">
        <v>1</v>
      </c>
      <c r="AE2519" s="564">
        <v>0</v>
      </c>
      <c r="AF2519" s="564">
        <v>1</v>
      </c>
      <c r="AG2519" s="564">
        <v>1</v>
      </c>
      <c r="AH2519" s="564">
        <v>1</v>
      </c>
      <c r="AI2519" s="564">
        <v>1</v>
      </c>
      <c r="AJ2519" s="564">
        <v>1</v>
      </c>
      <c r="AK2519" s="564">
        <v>1</v>
      </c>
    </row>
    <row r="2520" spans="1:37">
      <c r="A2520">
        <v>2516</v>
      </c>
      <c r="B2520" s="564">
        <f t="shared" ca="1" si="240"/>
        <v>0</v>
      </c>
      <c r="C2520" s="564">
        <f t="shared" ca="1" si="235"/>
        <v>0</v>
      </c>
      <c r="D2520" s="564">
        <f t="shared" ca="1" si="238"/>
        <v>0</v>
      </c>
      <c r="E2520" s="564">
        <f t="shared" ca="1" si="236"/>
        <v>0</v>
      </c>
      <c r="F2520" s="564">
        <f t="shared" ca="1" si="239"/>
        <v>1</v>
      </c>
      <c r="G2520" s="564">
        <f t="shared" ca="1" si="237"/>
        <v>-0.98584420023396935</v>
      </c>
      <c r="H2520" s="564">
        <v>0</v>
      </c>
      <c r="I2520" s="564">
        <v>0</v>
      </c>
      <c r="J2520" s="564">
        <v>0</v>
      </c>
      <c r="K2520" s="564">
        <v>0</v>
      </c>
      <c r="L2520" s="564">
        <v>0</v>
      </c>
      <c r="M2520" s="564">
        <v>0</v>
      </c>
      <c r="N2520" s="564">
        <v>0</v>
      </c>
      <c r="O2520" s="564">
        <v>0</v>
      </c>
      <c r="P2520" s="564">
        <v>0</v>
      </c>
      <c r="Q2520" s="564">
        <v>0</v>
      </c>
      <c r="R2520" s="564">
        <v>0</v>
      </c>
      <c r="S2520" s="564">
        <v>0</v>
      </c>
      <c r="T2520" s="564">
        <v>0</v>
      </c>
      <c r="U2520" s="564">
        <v>0</v>
      </c>
      <c r="V2520" s="564">
        <v>0</v>
      </c>
      <c r="W2520" s="564">
        <v>0</v>
      </c>
      <c r="X2520" s="564">
        <v>0</v>
      </c>
      <c r="Y2520" s="564">
        <v>0</v>
      </c>
      <c r="Z2520" s="564">
        <v>0</v>
      </c>
      <c r="AA2520" s="564">
        <v>0</v>
      </c>
      <c r="AB2520" s="564">
        <v>0</v>
      </c>
      <c r="AC2520" s="564">
        <v>0</v>
      </c>
      <c r="AD2520" s="564">
        <v>0</v>
      </c>
      <c r="AE2520" s="564">
        <v>0</v>
      </c>
      <c r="AF2520" s="564">
        <v>0</v>
      </c>
      <c r="AG2520" s="564">
        <v>0</v>
      </c>
      <c r="AH2520" s="564">
        <v>0</v>
      </c>
      <c r="AI2520" s="564">
        <v>0</v>
      </c>
      <c r="AJ2520" s="564">
        <v>0</v>
      </c>
      <c r="AK2520" s="564">
        <v>0</v>
      </c>
    </row>
    <row r="2521" spans="1:37">
      <c r="A2521">
        <v>2517</v>
      </c>
      <c r="B2521" s="564">
        <f t="shared" ca="1" si="240"/>
        <v>20</v>
      </c>
      <c r="C2521" s="564">
        <f t="shared" ca="1" si="235"/>
        <v>400</v>
      </c>
      <c r="D2521" s="564">
        <f t="shared" ca="1" si="238"/>
        <v>20</v>
      </c>
      <c r="E2521" s="564">
        <f t="shared" ca="1" si="236"/>
        <v>0</v>
      </c>
      <c r="F2521" s="564">
        <f t="shared" ca="1" si="239"/>
        <v>1</v>
      </c>
      <c r="G2521" s="564">
        <f t="shared" ca="1" si="237"/>
        <v>10.390500641585589</v>
      </c>
      <c r="H2521" s="564">
        <v>1</v>
      </c>
      <c r="I2521" s="564">
        <v>1</v>
      </c>
      <c r="J2521" s="564">
        <v>1</v>
      </c>
      <c r="K2521" s="564">
        <v>1</v>
      </c>
      <c r="L2521" s="564">
        <v>1</v>
      </c>
      <c r="M2521" s="564">
        <v>1</v>
      </c>
      <c r="N2521" s="564">
        <v>1</v>
      </c>
      <c r="O2521" s="564">
        <v>1</v>
      </c>
      <c r="P2521" s="564">
        <v>1</v>
      </c>
      <c r="Q2521" s="564">
        <v>1</v>
      </c>
      <c r="R2521" s="564">
        <v>1</v>
      </c>
      <c r="S2521" s="564">
        <v>1</v>
      </c>
      <c r="T2521" s="564">
        <v>1</v>
      </c>
      <c r="U2521" s="564">
        <v>1</v>
      </c>
      <c r="V2521" s="564">
        <v>1</v>
      </c>
      <c r="W2521" s="564">
        <v>1</v>
      </c>
      <c r="X2521" s="564">
        <v>1</v>
      </c>
      <c r="Y2521" s="564">
        <v>1</v>
      </c>
      <c r="Z2521" s="564">
        <v>1</v>
      </c>
      <c r="AA2521" s="564">
        <v>1</v>
      </c>
      <c r="AB2521" s="564">
        <v>1</v>
      </c>
      <c r="AC2521" s="564">
        <v>1</v>
      </c>
      <c r="AD2521" s="564">
        <v>1</v>
      </c>
      <c r="AE2521" s="564">
        <v>1</v>
      </c>
      <c r="AF2521" s="564">
        <v>1</v>
      </c>
      <c r="AG2521" s="564">
        <v>1</v>
      </c>
      <c r="AH2521" s="564">
        <v>1</v>
      </c>
      <c r="AI2521" s="564">
        <v>1</v>
      </c>
      <c r="AJ2521" s="564">
        <v>1</v>
      </c>
      <c r="AK2521" s="564">
        <v>1</v>
      </c>
    </row>
    <row r="2522" spans="1:37">
      <c r="A2522">
        <v>2518</v>
      </c>
      <c r="B2522" s="564">
        <f t="shared" ca="1" si="240"/>
        <v>20</v>
      </c>
      <c r="C2522" s="564">
        <f t="shared" ca="1" si="235"/>
        <v>400</v>
      </c>
      <c r="D2522" s="564">
        <f t="shared" ca="1" si="238"/>
        <v>20</v>
      </c>
      <c r="E2522" s="564">
        <f t="shared" ca="1" si="236"/>
        <v>0</v>
      </c>
      <c r="F2522" s="564">
        <f t="shared" ca="1" si="239"/>
        <v>1</v>
      </c>
      <c r="G2522" s="564">
        <f t="shared" ca="1" si="237"/>
        <v>5.1853120341221359</v>
      </c>
      <c r="H2522" s="564">
        <v>1</v>
      </c>
      <c r="I2522" s="564">
        <v>1</v>
      </c>
      <c r="J2522" s="564">
        <v>1</v>
      </c>
      <c r="K2522" s="564">
        <v>1</v>
      </c>
      <c r="L2522" s="564">
        <v>1</v>
      </c>
      <c r="M2522" s="564">
        <v>1</v>
      </c>
      <c r="N2522" s="564">
        <v>1</v>
      </c>
      <c r="O2522" s="564">
        <v>1</v>
      </c>
      <c r="P2522" s="564">
        <v>1</v>
      </c>
      <c r="Q2522" s="564">
        <v>1</v>
      </c>
      <c r="R2522" s="564">
        <v>1</v>
      </c>
      <c r="S2522" s="564">
        <v>1</v>
      </c>
      <c r="T2522" s="564">
        <v>1</v>
      </c>
      <c r="U2522" s="564">
        <v>1</v>
      </c>
      <c r="V2522" s="564">
        <v>1</v>
      </c>
      <c r="W2522" s="564">
        <v>1</v>
      </c>
      <c r="X2522" s="564">
        <v>1</v>
      </c>
      <c r="Y2522" s="564">
        <v>1</v>
      </c>
      <c r="Z2522" s="564">
        <v>1</v>
      </c>
      <c r="AA2522" s="564">
        <v>1</v>
      </c>
      <c r="AB2522" s="564">
        <v>1</v>
      </c>
      <c r="AC2522" s="564">
        <v>1</v>
      </c>
      <c r="AD2522" s="564">
        <v>1</v>
      </c>
      <c r="AE2522" s="564">
        <v>1</v>
      </c>
      <c r="AF2522" s="564">
        <v>1</v>
      </c>
      <c r="AG2522" s="564">
        <v>1</v>
      </c>
      <c r="AH2522" s="564">
        <v>1</v>
      </c>
      <c r="AI2522" s="564">
        <v>1</v>
      </c>
      <c r="AJ2522" s="564">
        <v>1</v>
      </c>
      <c r="AK2522" s="564">
        <v>1</v>
      </c>
    </row>
    <row r="2523" spans="1:37">
      <c r="A2523">
        <v>2519</v>
      </c>
      <c r="B2523" s="564">
        <f t="shared" ca="1" si="240"/>
        <v>20</v>
      </c>
      <c r="C2523" s="564">
        <f t="shared" ca="1" si="235"/>
        <v>400</v>
      </c>
      <c r="D2523" s="564">
        <f t="shared" ca="1" si="238"/>
        <v>20</v>
      </c>
      <c r="E2523" s="564">
        <f t="shared" ca="1" si="236"/>
        <v>0</v>
      </c>
      <c r="F2523" s="564">
        <f t="shared" ca="1" si="239"/>
        <v>1</v>
      </c>
      <c r="G2523" s="564">
        <f t="shared" ca="1" si="237"/>
        <v>-2.5489632416561814</v>
      </c>
      <c r="H2523" s="564">
        <v>1</v>
      </c>
      <c r="I2523" s="564">
        <v>1</v>
      </c>
      <c r="J2523" s="564">
        <v>1</v>
      </c>
      <c r="K2523" s="564">
        <v>1</v>
      </c>
      <c r="L2523" s="564">
        <v>1</v>
      </c>
      <c r="M2523" s="564">
        <v>1</v>
      </c>
      <c r="N2523" s="564">
        <v>1</v>
      </c>
      <c r="O2523" s="564">
        <v>1</v>
      </c>
      <c r="P2523" s="564">
        <v>1</v>
      </c>
      <c r="Q2523" s="564">
        <v>1</v>
      </c>
      <c r="R2523" s="564">
        <v>1</v>
      </c>
      <c r="S2523" s="564">
        <v>1</v>
      </c>
      <c r="T2523" s="564">
        <v>1</v>
      </c>
      <c r="U2523" s="564">
        <v>1</v>
      </c>
      <c r="V2523" s="564">
        <v>1</v>
      </c>
      <c r="W2523" s="564">
        <v>1</v>
      </c>
      <c r="X2523" s="564">
        <v>1</v>
      </c>
      <c r="Y2523" s="564">
        <v>1</v>
      </c>
      <c r="Z2523" s="564">
        <v>1</v>
      </c>
      <c r="AA2523" s="564">
        <v>1</v>
      </c>
      <c r="AB2523" s="564">
        <v>1</v>
      </c>
      <c r="AC2523" s="564">
        <v>1</v>
      </c>
      <c r="AD2523" s="564">
        <v>1</v>
      </c>
      <c r="AE2523" s="564">
        <v>1</v>
      </c>
      <c r="AF2523" s="564">
        <v>1</v>
      </c>
      <c r="AG2523" s="564">
        <v>1</v>
      </c>
      <c r="AH2523" s="564">
        <v>1</v>
      </c>
      <c r="AI2523" s="564">
        <v>1</v>
      </c>
      <c r="AJ2523" s="564">
        <v>1</v>
      </c>
      <c r="AK2523" s="564">
        <v>1</v>
      </c>
    </row>
    <row r="2524" spans="1:37">
      <c r="A2524">
        <v>2520</v>
      </c>
      <c r="B2524" s="564">
        <f t="shared" ca="1" si="240"/>
        <v>0</v>
      </c>
      <c r="C2524" s="564">
        <f t="shared" ca="1" si="235"/>
        <v>0</v>
      </c>
      <c r="D2524" s="564">
        <f t="shared" ca="1" si="238"/>
        <v>0</v>
      </c>
      <c r="E2524" s="564">
        <f t="shared" ca="1" si="236"/>
        <v>0</v>
      </c>
      <c r="F2524" s="564">
        <f t="shared" ca="1" si="239"/>
        <v>1</v>
      </c>
      <c r="G2524" s="564">
        <f t="shared" ca="1" si="237"/>
        <v>-2.7642713395940817</v>
      </c>
      <c r="H2524" s="564">
        <v>0</v>
      </c>
      <c r="I2524" s="564">
        <v>0</v>
      </c>
      <c r="J2524" s="564">
        <v>0</v>
      </c>
      <c r="K2524" s="564">
        <v>0</v>
      </c>
      <c r="L2524" s="564">
        <v>0</v>
      </c>
      <c r="M2524" s="564">
        <v>0</v>
      </c>
      <c r="N2524" s="564">
        <v>0</v>
      </c>
      <c r="O2524" s="564">
        <v>0</v>
      </c>
      <c r="P2524" s="564">
        <v>0</v>
      </c>
      <c r="Q2524" s="564">
        <v>0</v>
      </c>
      <c r="R2524" s="564">
        <v>0</v>
      </c>
      <c r="S2524" s="564">
        <v>0</v>
      </c>
      <c r="T2524" s="564">
        <v>0</v>
      </c>
      <c r="U2524" s="564">
        <v>0</v>
      </c>
      <c r="V2524" s="564">
        <v>0</v>
      </c>
      <c r="W2524" s="564">
        <v>0</v>
      </c>
      <c r="X2524" s="564">
        <v>0</v>
      </c>
      <c r="Y2524" s="564">
        <v>0</v>
      </c>
      <c r="Z2524" s="564">
        <v>0</v>
      </c>
      <c r="AA2524" s="564">
        <v>0</v>
      </c>
      <c r="AB2524" s="564">
        <v>0</v>
      </c>
      <c r="AC2524" s="564">
        <v>0</v>
      </c>
      <c r="AD2524" s="564">
        <v>0</v>
      </c>
      <c r="AE2524" s="564">
        <v>0</v>
      </c>
      <c r="AF2524" s="564">
        <v>0</v>
      </c>
      <c r="AG2524" s="564">
        <v>0</v>
      </c>
      <c r="AH2524" s="564">
        <v>0</v>
      </c>
      <c r="AI2524" s="564">
        <v>0</v>
      </c>
      <c r="AJ2524" s="564">
        <v>0</v>
      </c>
      <c r="AK2524" s="564">
        <v>0</v>
      </c>
    </row>
    <row r="2525" spans="1:37">
      <c r="A2525">
        <v>2521</v>
      </c>
      <c r="B2525" s="564">
        <f t="shared" ca="1" si="240"/>
        <v>20</v>
      </c>
      <c r="C2525" s="564">
        <f t="shared" ca="1" si="235"/>
        <v>400</v>
      </c>
      <c r="D2525" s="564">
        <f t="shared" ca="1" si="238"/>
        <v>20</v>
      </c>
      <c r="E2525" s="564">
        <f t="shared" ca="1" si="236"/>
        <v>0</v>
      </c>
      <c r="F2525" s="564">
        <f t="shared" ca="1" si="239"/>
        <v>1</v>
      </c>
      <c r="G2525" s="564">
        <f t="shared" ca="1" si="237"/>
        <v>1.0064702659943423</v>
      </c>
      <c r="H2525" s="564">
        <v>1</v>
      </c>
      <c r="I2525" s="564">
        <v>1</v>
      </c>
      <c r="J2525" s="564">
        <v>1</v>
      </c>
      <c r="K2525" s="564">
        <v>1</v>
      </c>
      <c r="L2525" s="564">
        <v>1</v>
      </c>
      <c r="M2525" s="564">
        <v>1</v>
      </c>
      <c r="N2525" s="564">
        <v>1</v>
      </c>
      <c r="O2525" s="564">
        <v>1</v>
      </c>
      <c r="P2525" s="564">
        <v>1</v>
      </c>
      <c r="Q2525" s="564">
        <v>1</v>
      </c>
      <c r="R2525" s="564">
        <v>1</v>
      </c>
      <c r="S2525" s="564">
        <v>1</v>
      </c>
      <c r="T2525" s="564">
        <v>1</v>
      </c>
      <c r="U2525" s="564">
        <v>1</v>
      </c>
      <c r="V2525" s="564">
        <v>1</v>
      </c>
      <c r="W2525" s="564">
        <v>1</v>
      </c>
      <c r="X2525" s="564">
        <v>1</v>
      </c>
      <c r="Y2525" s="564">
        <v>1</v>
      </c>
      <c r="Z2525" s="564">
        <v>1</v>
      </c>
      <c r="AA2525" s="564">
        <v>1</v>
      </c>
      <c r="AB2525" s="564">
        <v>1</v>
      </c>
      <c r="AC2525" s="564">
        <v>1</v>
      </c>
      <c r="AD2525" s="564">
        <v>1</v>
      </c>
      <c r="AE2525" s="564">
        <v>1</v>
      </c>
      <c r="AF2525" s="564">
        <v>1</v>
      </c>
      <c r="AG2525" s="564">
        <v>1</v>
      </c>
      <c r="AH2525" s="564">
        <v>1</v>
      </c>
      <c r="AI2525" s="564">
        <v>1</v>
      </c>
      <c r="AJ2525" s="564">
        <v>1</v>
      </c>
      <c r="AK2525" s="564">
        <v>1</v>
      </c>
    </row>
    <row r="2526" spans="1:37">
      <c r="A2526">
        <v>2522</v>
      </c>
      <c r="B2526" s="564">
        <f t="shared" ca="1" si="240"/>
        <v>20</v>
      </c>
      <c r="C2526" s="564">
        <f t="shared" ca="1" si="235"/>
        <v>400</v>
      </c>
      <c r="D2526" s="564">
        <f t="shared" ca="1" si="238"/>
        <v>20</v>
      </c>
      <c r="E2526" s="564">
        <f t="shared" ca="1" si="236"/>
        <v>0</v>
      </c>
      <c r="F2526" s="564">
        <f t="shared" ca="1" si="239"/>
        <v>1</v>
      </c>
      <c r="G2526" s="564">
        <f t="shared" ca="1" si="237"/>
        <v>5.3033779354539146</v>
      </c>
      <c r="H2526" s="564">
        <v>1</v>
      </c>
      <c r="I2526" s="564">
        <v>1</v>
      </c>
      <c r="J2526" s="564">
        <v>1</v>
      </c>
      <c r="K2526" s="564">
        <v>1</v>
      </c>
      <c r="L2526" s="564">
        <v>1</v>
      </c>
      <c r="M2526" s="564">
        <v>1</v>
      </c>
      <c r="N2526" s="564">
        <v>1</v>
      </c>
      <c r="O2526" s="564">
        <v>1</v>
      </c>
      <c r="P2526" s="564">
        <v>1</v>
      </c>
      <c r="Q2526" s="564">
        <v>1</v>
      </c>
      <c r="R2526" s="564">
        <v>1</v>
      </c>
      <c r="S2526" s="564">
        <v>1</v>
      </c>
      <c r="T2526" s="564">
        <v>1</v>
      </c>
      <c r="U2526" s="564">
        <v>1</v>
      </c>
      <c r="V2526" s="564">
        <v>1</v>
      </c>
      <c r="W2526" s="564">
        <v>1</v>
      </c>
      <c r="X2526" s="564">
        <v>1</v>
      </c>
      <c r="Y2526" s="564">
        <v>1</v>
      </c>
      <c r="Z2526" s="564">
        <v>1</v>
      </c>
      <c r="AA2526" s="564">
        <v>1</v>
      </c>
      <c r="AB2526" s="564">
        <v>1</v>
      </c>
      <c r="AC2526" s="564">
        <v>1</v>
      </c>
      <c r="AD2526" s="564">
        <v>1</v>
      </c>
      <c r="AE2526" s="564">
        <v>1</v>
      </c>
      <c r="AF2526" s="564">
        <v>1</v>
      </c>
      <c r="AG2526" s="564">
        <v>1</v>
      </c>
      <c r="AH2526" s="564">
        <v>1</v>
      </c>
      <c r="AI2526" s="564">
        <v>1</v>
      </c>
      <c r="AJ2526" s="564">
        <v>1</v>
      </c>
      <c r="AK2526" s="564">
        <v>1</v>
      </c>
    </row>
    <row r="2527" spans="1:37">
      <c r="A2527">
        <v>2523</v>
      </c>
      <c r="B2527" s="564">
        <f t="shared" ca="1" si="240"/>
        <v>20</v>
      </c>
      <c r="C2527" s="564">
        <f t="shared" ca="1" si="235"/>
        <v>400</v>
      </c>
      <c r="D2527" s="564">
        <f t="shared" ca="1" si="238"/>
        <v>20</v>
      </c>
      <c r="E2527" s="564">
        <f t="shared" ca="1" si="236"/>
        <v>0</v>
      </c>
      <c r="F2527" s="564">
        <f t="shared" ca="1" si="239"/>
        <v>1</v>
      </c>
      <c r="G2527" s="564">
        <f t="shared" ca="1" si="237"/>
        <v>-4.9843984500777587</v>
      </c>
      <c r="H2527" s="564">
        <v>1</v>
      </c>
      <c r="I2527" s="564">
        <v>1</v>
      </c>
      <c r="J2527" s="564">
        <v>1</v>
      </c>
      <c r="K2527" s="564">
        <v>1</v>
      </c>
      <c r="L2527" s="564">
        <v>1</v>
      </c>
      <c r="M2527" s="564">
        <v>1</v>
      </c>
      <c r="N2527" s="564">
        <v>1</v>
      </c>
      <c r="O2527" s="564">
        <v>1</v>
      </c>
      <c r="P2527" s="564">
        <v>1</v>
      </c>
      <c r="Q2527" s="564">
        <v>1</v>
      </c>
      <c r="R2527" s="564">
        <v>1</v>
      </c>
      <c r="S2527" s="564">
        <v>1</v>
      </c>
      <c r="T2527" s="564">
        <v>1</v>
      </c>
      <c r="U2527" s="564">
        <v>1</v>
      </c>
      <c r="V2527" s="564">
        <v>1</v>
      </c>
      <c r="W2527" s="564">
        <v>1</v>
      </c>
      <c r="X2527" s="564">
        <v>1</v>
      </c>
      <c r="Y2527" s="564">
        <v>1</v>
      </c>
      <c r="Z2527" s="564">
        <v>1</v>
      </c>
      <c r="AA2527" s="564">
        <v>1</v>
      </c>
      <c r="AB2527" s="564">
        <v>1</v>
      </c>
      <c r="AC2527" s="564">
        <v>1</v>
      </c>
      <c r="AD2527" s="564">
        <v>1</v>
      </c>
      <c r="AE2527" s="564">
        <v>1</v>
      </c>
      <c r="AF2527" s="564">
        <v>1</v>
      </c>
      <c r="AG2527" s="564">
        <v>1</v>
      </c>
      <c r="AH2527" s="564">
        <v>1</v>
      </c>
      <c r="AI2527" s="564">
        <v>1</v>
      </c>
      <c r="AJ2527" s="564">
        <v>1</v>
      </c>
      <c r="AK2527" s="564">
        <v>1</v>
      </c>
    </row>
    <row r="2528" spans="1:37">
      <c r="A2528">
        <v>2524</v>
      </c>
      <c r="B2528" s="564">
        <f t="shared" ca="1" si="240"/>
        <v>20</v>
      </c>
      <c r="C2528" s="564">
        <f t="shared" ca="1" si="235"/>
        <v>400</v>
      </c>
      <c r="D2528" s="564">
        <f t="shared" ca="1" si="238"/>
        <v>20</v>
      </c>
      <c r="E2528" s="564">
        <f t="shared" ca="1" si="236"/>
        <v>0</v>
      </c>
      <c r="F2528" s="564">
        <f t="shared" ca="1" si="239"/>
        <v>1</v>
      </c>
      <c r="G2528" s="564">
        <f t="shared" ca="1" si="237"/>
        <v>-3.7600403505134845</v>
      </c>
      <c r="H2528" s="564">
        <v>1</v>
      </c>
      <c r="I2528" s="564">
        <v>1</v>
      </c>
      <c r="J2528" s="564">
        <v>1</v>
      </c>
      <c r="K2528" s="564">
        <v>1</v>
      </c>
      <c r="L2528" s="564">
        <v>1</v>
      </c>
      <c r="M2528" s="564">
        <v>1</v>
      </c>
      <c r="N2528" s="564">
        <v>1</v>
      </c>
      <c r="O2528" s="564">
        <v>1</v>
      </c>
      <c r="P2528" s="564">
        <v>1</v>
      </c>
      <c r="Q2528" s="564">
        <v>1</v>
      </c>
      <c r="R2528" s="564">
        <v>1</v>
      </c>
      <c r="S2528" s="564">
        <v>1</v>
      </c>
      <c r="T2528" s="564">
        <v>1</v>
      </c>
      <c r="U2528" s="564">
        <v>1</v>
      </c>
      <c r="V2528" s="564">
        <v>1</v>
      </c>
      <c r="W2528" s="564">
        <v>1</v>
      </c>
      <c r="X2528" s="564">
        <v>1</v>
      </c>
      <c r="Y2528" s="564">
        <v>1</v>
      </c>
      <c r="Z2528" s="564">
        <v>1</v>
      </c>
      <c r="AA2528" s="564">
        <v>1</v>
      </c>
      <c r="AB2528" s="564">
        <v>1</v>
      </c>
      <c r="AC2528" s="564">
        <v>1</v>
      </c>
      <c r="AD2528" s="564">
        <v>1</v>
      </c>
      <c r="AE2528" s="564">
        <v>1</v>
      </c>
      <c r="AF2528" s="564">
        <v>1</v>
      </c>
      <c r="AG2528" s="564">
        <v>1</v>
      </c>
      <c r="AH2528" s="564">
        <v>1</v>
      </c>
      <c r="AI2528" s="564">
        <v>1</v>
      </c>
      <c r="AJ2528" s="564">
        <v>1</v>
      </c>
      <c r="AK2528" s="564">
        <v>1</v>
      </c>
    </row>
    <row r="2529" spans="1:37">
      <c r="A2529">
        <v>2525</v>
      </c>
      <c r="B2529" s="564">
        <f t="shared" ca="1" si="240"/>
        <v>0</v>
      </c>
      <c r="C2529" s="564">
        <f t="shared" ca="1" si="235"/>
        <v>0</v>
      </c>
      <c r="D2529" s="564">
        <f t="shared" ca="1" si="238"/>
        <v>0</v>
      </c>
      <c r="E2529" s="564">
        <f t="shared" ca="1" si="236"/>
        <v>0</v>
      </c>
      <c r="F2529" s="564">
        <f t="shared" ca="1" si="239"/>
        <v>1</v>
      </c>
      <c r="G2529" s="564">
        <f t="shared" ca="1" si="237"/>
        <v>4.4031561928751373</v>
      </c>
      <c r="H2529" s="564">
        <v>0</v>
      </c>
      <c r="I2529" s="564">
        <v>0</v>
      </c>
      <c r="J2529" s="564">
        <v>0</v>
      </c>
      <c r="K2529" s="564">
        <v>0</v>
      </c>
      <c r="L2529" s="564">
        <v>0</v>
      </c>
      <c r="M2529" s="564">
        <v>0</v>
      </c>
      <c r="N2529" s="564">
        <v>0</v>
      </c>
      <c r="O2529" s="564">
        <v>0</v>
      </c>
      <c r="P2529" s="564">
        <v>0</v>
      </c>
      <c r="Q2529" s="564">
        <v>0</v>
      </c>
      <c r="R2529" s="564">
        <v>0</v>
      </c>
      <c r="S2529" s="564">
        <v>0</v>
      </c>
      <c r="T2529" s="564">
        <v>0</v>
      </c>
      <c r="U2529" s="564">
        <v>0</v>
      </c>
      <c r="V2529" s="564">
        <v>0</v>
      </c>
      <c r="W2529" s="564">
        <v>0</v>
      </c>
      <c r="X2529" s="564">
        <v>0</v>
      </c>
      <c r="Y2529" s="564">
        <v>0</v>
      </c>
      <c r="Z2529" s="564">
        <v>0</v>
      </c>
      <c r="AA2529" s="564">
        <v>0</v>
      </c>
      <c r="AB2529" s="564">
        <v>0</v>
      </c>
      <c r="AC2529" s="564">
        <v>0</v>
      </c>
      <c r="AD2529" s="564">
        <v>0</v>
      </c>
      <c r="AE2529" s="564">
        <v>0</v>
      </c>
      <c r="AF2529" s="564">
        <v>0</v>
      </c>
      <c r="AG2529" s="564">
        <v>0</v>
      </c>
      <c r="AH2529" s="564">
        <v>0</v>
      </c>
      <c r="AI2529" s="564">
        <v>0</v>
      </c>
      <c r="AJ2529" s="564">
        <v>0</v>
      </c>
      <c r="AK2529" s="564">
        <v>0</v>
      </c>
    </row>
    <row r="2530" spans="1:37">
      <c r="A2530">
        <v>2526</v>
      </c>
      <c r="B2530" s="564">
        <f t="shared" ca="1" si="240"/>
        <v>0</v>
      </c>
      <c r="C2530" s="564">
        <f t="shared" ca="1" si="235"/>
        <v>0</v>
      </c>
      <c r="D2530" s="564">
        <f t="shared" ca="1" si="238"/>
        <v>0</v>
      </c>
      <c r="E2530" s="564">
        <f t="shared" ca="1" si="236"/>
        <v>0</v>
      </c>
      <c r="F2530" s="564">
        <f t="shared" ca="1" si="239"/>
        <v>1</v>
      </c>
      <c r="G2530" s="564">
        <f t="shared" ca="1" si="237"/>
        <v>-0.99562933722142821</v>
      </c>
      <c r="H2530" s="564">
        <v>0</v>
      </c>
      <c r="I2530" s="564">
        <v>0</v>
      </c>
      <c r="J2530" s="564">
        <v>0</v>
      </c>
      <c r="K2530" s="564">
        <v>0</v>
      </c>
      <c r="L2530" s="564">
        <v>0</v>
      </c>
      <c r="M2530" s="564">
        <v>0</v>
      </c>
      <c r="N2530" s="564">
        <v>0</v>
      </c>
      <c r="O2530" s="564">
        <v>0</v>
      </c>
      <c r="P2530" s="564">
        <v>0</v>
      </c>
      <c r="Q2530" s="564">
        <v>0</v>
      </c>
      <c r="R2530" s="564">
        <v>0</v>
      </c>
      <c r="S2530" s="564">
        <v>0</v>
      </c>
      <c r="T2530" s="564">
        <v>0</v>
      </c>
      <c r="U2530" s="564">
        <v>0</v>
      </c>
      <c r="V2530" s="564">
        <v>0</v>
      </c>
      <c r="W2530" s="564">
        <v>0</v>
      </c>
      <c r="X2530" s="564">
        <v>0</v>
      </c>
      <c r="Y2530" s="564">
        <v>0</v>
      </c>
      <c r="Z2530" s="564">
        <v>0</v>
      </c>
      <c r="AA2530" s="564">
        <v>0</v>
      </c>
      <c r="AB2530" s="564">
        <v>0</v>
      </c>
      <c r="AC2530" s="564">
        <v>0</v>
      </c>
      <c r="AD2530" s="564">
        <v>0</v>
      </c>
      <c r="AE2530" s="564">
        <v>0</v>
      </c>
      <c r="AF2530" s="564">
        <v>0</v>
      </c>
      <c r="AG2530" s="564">
        <v>0</v>
      </c>
      <c r="AH2530" s="564">
        <v>0</v>
      </c>
      <c r="AI2530" s="564">
        <v>0</v>
      </c>
      <c r="AJ2530" s="564">
        <v>0</v>
      </c>
      <c r="AK2530" s="564">
        <v>0</v>
      </c>
    </row>
    <row r="2531" spans="1:37">
      <c r="A2531">
        <v>2527</v>
      </c>
      <c r="B2531" s="564">
        <f t="shared" ca="1" si="240"/>
        <v>20</v>
      </c>
      <c r="C2531" s="564">
        <f t="shared" ca="1" si="235"/>
        <v>400</v>
      </c>
      <c r="D2531" s="564">
        <f t="shared" ca="1" si="238"/>
        <v>20</v>
      </c>
      <c r="E2531" s="564">
        <f t="shared" ca="1" si="236"/>
        <v>0</v>
      </c>
      <c r="F2531" s="564">
        <f t="shared" ca="1" si="239"/>
        <v>1</v>
      </c>
      <c r="G2531" s="564">
        <f t="shared" ca="1" si="237"/>
        <v>-0.46397204395890257</v>
      </c>
      <c r="H2531" s="564">
        <v>1</v>
      </c>
      <c r="I2531" s="564">
        <v>1</v>
      </c>
      <c r="J2531" s="564">
        <v>1</v>
      </c>
      <c r="K2531" s="564">
        <v>1</v>
      </c>
      <c r="L2531" s="564">
        <v>1</v>
      </c>
      <c r="M2531" s="564">
        <v>1</v>
      </c>
      <c r="N2531" s="564">
        <v>1</v>
      </c>
      <c r="O2531" s="564">
        <v>1</v>
      </c>
      <c r="P2531" s="564">
        <v>1</v>
      </c>
      <c r="Q2531" s="564">
        <v>1</v>
      </c>
      <c r="R2531" s="564">
        <v>1</v>
      </c>
      <c r="S2531" s="564">
        <v>1</v>
      </c>
      <c r="T2531" s="564">
        <v>1</v>
      </c>
      <c r="U2531" s="564">
        <v>1</v>
      </c>
      <c r="V2531" s="564">
        <v>1</v>
      </c>
      <c r="W2531" s="564">
        <v>1</v>
      </c>
      <c r="X2531" s="564">
        <v>1</v>
      </c>
      <c r="Y2531" s="564">
        <v>1</v>
      </c>
      <c r="Z2531" s="564">
        <v>1</v>
      </c>
      <c r="AA2531" s="564">
        <v>1</v>
      </c>
      <c r="AB2531" s="564">
        <v>1</v>
      </c>
      <c r="AC2531" s="564">
        <v>1</v>
      </c>
      <c r="AD2531" s="564">
        <v>1</v>
      </c>
      <c r="AE2531" s="564">
        <v>1</v>
      </c>
      <c r="AF2531" s="564">
        <v>1</v>
      </c>
      <c r="AG2531" s="564">
        <v>1</v>
      </c>
      <c r="AH2531" s="564">
        <v>1</v>
      </c>
      <c r="AI2531" s="564">
        <v>1</v>
      </c>
      <c r="AJ2531" s="564">
        <v>1</v>
      </c>
      <c r="AK2531" s="564">
        <v>1</v>
      </c>
    </row>
    <row r="2532" spans="1:37">
      <c r="A2532">
        <v>2528</v>
      </c>
      <c r="B2532" s="564">
        <f t="shared" ca="1" si="240"/>
        <v>0</v>
      </c>
      <c r="C2532" s="564">
        <f t="shared" ca="1" si="235"/>
        <v>0</v>
      </c>
      <c r="D2532" s="564">
        <f t="shared" ca="1" si="238"/>
        <v>0</v>
      </c>
      <c r="E2532" s="564">
        <f t="shared" ca="1" si="236"/>
        <v>0</v>
      </c>
      <c r="F2532" s="564">
        <f t="shared" ca="1" si="239"/>
        <v>1</v>
      </c>
      <c r="G2532" s="564">
        <f t="shared" ca="1" si="237"/>
        <v>-2.3293672262713301</v>
      </c>
      <c r="H2532" s="564">
        <v>0</v>
      </c>
      <c r="I2532" s="564">
        <v>0</v>
      </c>
      <c r="J2532" s="564">
        <v>0</v>
      </c>
      <c r="K2532" s="564">
        <v>0</v>
      </c>
      <c r="L2532" s="564">
        <v>0</v>
      </c>
      <c r="M2532" s="564">
        <v>0</v>
      </c>
      <c r="N2532" s="564">
        <v>0</v>
      </c>
      <c r="O2532" s="564">
        <v>0</v>
      </c>
      <c r="P2532" s="564">
        <v>0</v>
      </c>
      <c r="Q2532" s="564">
        <v>0</v>
      </c>
      <c r="R2532" s="564">
        <v>0</v>
      </c>
      <c r="S2532" s="564">
        <v>0</v>
      </c>
      <c r="T2532" s="564">
        <v>0</v>
      </c>
      <c r="U2532" s="564">
        <v>0</v>
      </c>
      <c r="V2532" s="564">
        <v>0</v>
      </c>
      <c r="W2532" s="564">
        <v>0</v>
      </c>
      <c r="X2532" s="564">
        <v>0</v>
      </c>
      <c r="Y2532" s="564">
        <v>0</v>
      </c>
      <c r="Z2532" s="564">
        <v>0</v>
      </c>
      <c r="AA2532" s="564">
        <v>0</v>
      </c>
      <c r="AB2532" s="564">
        <v>0</v>
      </c>
      <c r="AC2532" s="564">
        <v>0</v>
      </c>
      <c r="AD2532" s="564">
        <v>0</v>
      </c>
      <c r="AE2532" s="564">
        <v>0</v>
      </c>
      <c r="AF2532" s="564">
        <v>0</v>
      </c>
      <c r="AG2532" s="564">
        <v>0</v>
      </c>
      <c r="AH2532" s="564">
        <v>0</v>
      </c>
      <c r="AI2532" s="564">
        <v>0</v>
      </c>
      <c r="AJ2532" s="564">
        <v>0</v>
      </c>
      <c r="AK2532" s="564">
        <v>0</v>
      </c>
    </row>
    <row r="2533" spans="1:37">
      <c r="A2533">
        <v>2529</v>
      </c>
      <c r="B2533" s="564">
        <f t="shared" ca="1" si="240"/>
        <v>20</v>
      </c>
      <c r="C2533" s="564">
        <f t="shared" ca="1" si="235"/>
        <v>400</v>
      </c>
      <c r="D2533" s="564">
        <f t="shared" ca="1" si="238"/>
        <v>20</v>
      </c>
      <c r="E2533" s="564">
        <f t="shared" ca="1" si="236"/>
        <v>0</v>
      </c>
      <c r="F2533" s="564">
        <f t="shared" ca="1" si="239"/>
        <v>1</v>
      </c>
      <c r="G2533" s="564">
        <f t="shared" ca="1" si="237"/>
        <v>2.6903591633299717</v>
      </c>
      <c r="H2533" s="564">
        <v>1</v>
      </c>
      <c r="I2533" s="564">
        <v>1</v>
      </c>
      <c r="J2533" s="564">
        <v>1</v>
      </c>
      <c r="K2533" s="564">
        <v>1</v>
      </c>
      <c r="L2533" s="564">
        <v>1</v>
      </c>
      <c r="M2533" s="564">
        <v>1</v>
      </c>
      <c r="N2533" s="564">
        <v>1</v>
      </c>
      <c r="O2533" s="564">
        <v>1</v>
      </c>
      <c r="P2533" s="564">
        <v>1</v>
      </c>
      <c r="Q2533" s="564">
        <v>1</v>
      </c>
      <c r="R2533" s="564">
        <v>1</v>
      </c>
      <c r="S2533" s="564">
        <v>1</v>
      </c>
      <c r="T2533" s="564">
        <v>1</v>
      </c>
      <c r="U2533" s="564">
        <v>1</v>
      </c>
      <c r="V2533" s="564">
        <v>1</v>
      </c>
      <c r="W2533" s="564">
        <v>1</v>
      </c>
      <c r="X2533" s="564">
        <v>1</v>
      </c>
      <c r="Y2533" s="564">
        <v>1</v>
      </c>
      <c r="Z2533" s="564">
        <v>1</v>
      </c>
      <c r="AA2533" s="564">
        <v>1</v>
      </c>
      <c r="AB2533" s="564">
        <v>1</v>
      </c>
      <c r="AC2533" s="564">
        <v>1</v>
      </c>
      <c r="AD2533" s="564">
        <v>1</v>
      </c>
      <c r="AE2533" s="564">
        <v>1</v>
      </c>
      <c r="AF2533" s="564">
        <v>1</v>
      </c>
      <c r="AG2533" s="564">
        <v>1</v>
      </c>
      <c r="AH2533" s="564">
        <v>1</v>
      </c>
      <c r="AI2533" s="564">
        <v>1</v>
      </c>
      <c r="AJ2533" s="564">
        <v>1</v>
      </c>
      <c r="AK2533" s="564">
        <v>1</v>
      </c>
    </row>
    <row r="2534" spans="1:37">
      <c r="A2534">
        <v>2530</v>
      </c>
      <c r="B2534" s="564">
        <f t="shared" ca="1" si="240"/>
        <v>20</v>
      </c>
      <c r="C2534" s="564">
        <f t="shared" ca="1" si="235"/>
        <v>400</v>
      </c>
      <c r="D2534" s="564">
        <f t="shared" ca="1" si="238"/>
        <v>20</v>
      </c>
      <c r="E2534" s="564">
        <f t="shared" ca="1" si="236"/>
        <v>0</v>
      </c>
      <c r="F2534" s="564">
        <f t="shared" ca="1" si="239"/>
        <v>1</v>
      </c>
      <c r="G2534" s="564">
        <f t="shared" ca="1" si="237"/>
        <v>-2.9130966417747546</v>
      </c>
      <c r="H2534" s="564">
        <v>1</v>
      </c>
      <c r="I2534" s="564">
        <v>1</v>
      </c>
      <c r="J2534" s="564">
        <v>1</v>
      </c>
      <c r="K2534" s="564">
        <v>1</v>
      </c>
      <c r="L2534" s="564">
        <v>1</v>
      </c>
      <c r="M2534" s="564">
        <v>1</v>
      </c>
      <c r="N2534" s="564">
        <v>1</v>
      </c>
      <c r="O2534" s="564">
        <v>1</v>
      </c>
      <c r="P2534" s="564">
        <v>1</v>
      </c>
      <c r="Q2534" s="564">
        <v>1</v>
      </c>
      <c r="R2534" s="564">
        <v>1</v>
      </c>
      <c r="S2534" s="564">
        <v>1</v>
      </c>
      <c r="T2534" s="564">
        <v>1</v>
      </c>
      <c r="U2534" s="564">
        <v>1</v>
      </c>
      <c r="V2534" s="564">
        <v>1</v>
      </c>
      <c r="W2534" s="564">
        <v>1</v>
      </c>
      <c r="X2534" s="564">
        <v>1</v>
      </c>
      <c r="Y2534" s="564">
        <v>1</v>
      </c>
      <c r="Z2534" s="564">
        <v>1</v>
      </c>
      <c r="AA2534" s="564">
        <v>1</v>
      </c>
      <c r="AB2534" s="564">
        <v>1</v>
      </c>
      <c r="AC2534" s="564">
        <v>1</v>
      </c>
      <c r="AD2534" s="564">
        <v>1</v>
      </c>
      <c r="AE2534" s="564">
        <v>1</v>
      </c>
      <c r="AF2534" s="564">
        <v>1</v>
      </c>
      <c r="AG2534" s="564">
        <v>1</v>
      </c>
      <c r="AH2534" s="564">
        <v>1</v>
      </c>
      <c r="AI2534" s="564">
        <v>1</v>
      </c>
      <c r="AJ2534" s="564">
        <v>1</v>
      </c>
      <c r="AK2534" s="564">
        <v>1</v>
      </c>
    </row>
    <row r="2535" spans="1:37">
      <c r="A2535">
        <v>2531</v>
      </c>
      <c r="B2535" s="564">
        <f t="shared" ca="1" si="240"/>
        <v>0</v>
      </c>
      <c r="C2535" s="564">
        <f t="shared" ca="1" si="235"/>
        <v>0</v>
      </c>
      <c r="D2535" s="564">
        <f t="shared" ca="1" si="238"/>
        <v>0</v>
      </c>
      <c r="E2535" s="564">
        <f t="shared" ca="1" si="236"/>
        <v>0</v>
      </c>
      <c r="F2535" s="564">
        <f t="shared" ca="1" si="239"/>
        <v>1</v>
      </c>
      <c r="G2535" s="564">
        <f t="shared" ca="1" si="237"/>
        <v>4.0822481290460146</v>
      </c>
      <c r="H2535" s="564">
        <v>0</v>
      </c>
      <c r="I2535" s="564">
        <v>0</v>
      </c>
      <c r="J2535" s="564">
        <v>0</v>
      </c>
      <c r="K2535" s="564">
        <v>0</v>
      </c>
      <c r="L2535" s="564">
        <v>0</v>
      </c>
      <c r="M2535" s="564">
        <v>0</v>
      </c>
      <c r="N2535" s="564">
        <v>0</v>
      </c>
      <c r="O2535" s="564">
        <v>0</v>
      </c>
      <c r="P2535" s="564">
        <v>0</v>
      </c>
      <c r="Q2535" s="564">
        <v>0</v>
      </c>
      <c r="R2535" s="564">
        <v>0</v>
      </c>
      <c r="S2535" s="564">
        <v>0</v>
      </c>
      <c r="T2535" s="564">
        <v>0</v>
      </c>
      <c r="U2535" s="564">
        <v>0</v>
      </c>
      <c r="V2535" s="564">
        <v>0</v>
      </c>
      <c r="W2535" s="564">
        <v>0</v>
      </c>
      <c r="X2535" s="564">
        <v>0</v>
      </c>
      <c r="Y2535" s="564">
        <v>0</v>
      </c>
      <c r="Z2535" s="564">
        <v>0</v>
      </c>
      <c r="AA2535" s="564">
        <v>0</v>
      </c>
      <c r="AB2535" s="564">
        <v>0</v>
      </c>
      <c r="AC2535" s="564">
        <v>0</v>
      </c>
      <c r="AD2535" s="564">
        <v>0</v>
      </c>
      <c r="AE2535" s="564">
        <v>0</v>
      </c>
      <c r="AF2535" s="564">
        <v>0</v>
      </c>
      <c r="AG2535" s="564">
        <v>0</v>
      </c>
      <c r="AH2535" s="564">
        <v>0</v>
      </c>
      <c r="AI2535" s="564">
        <v>0</v>
      </c>
      <c r="AJ2535" s="564">
        <v>0</v>
      </c>
      <c r="AK2535" s="564">
        <v>0</v>
      </c>
    </row>
    <row r="2536" spans="1:37">
      <c r="A2536">
        <v>2532</v>
      </c>
      <c r="B2536" s="564">
        <f t="shared" ca="1" si="240"/>
        <v>20</v>
      </c>
      <c r="C2536" s="564">
        <f t="shared" ca="1" si="235"/>
        <v>400</v>
      </c>
      <c r="D2536" s="564">
        <f t="shared" ca="1" si="238"/>
        <v>20</v>
      </c>
      <c r="E2536" s="564">
        <f t="shared" ca="1" si="236"/>
        <v>0</v>
      </c>
      <c r="F2536" s="564">
        <f t="shared" ca="1" si="239"/>
        <v>1</v>
      </c>
      <c r="G2536" s="564">
        <f t="shared" ca="1" si="237"/>
        <v>-5.182660141127144</v>
      </c>
      <c r="H2536" s="564">
        <v>1</v>
      </c>
      <c r="I2536" s="564">
        <v>1</v>
      </c>
      <c r="J2536" s="564">
        <v>1</v>
      </c>
      <c r="K2536" s="564">
        <v>1</v>
      </c>
      <c r="L2536" s="564">
        <v>1</v>
      </c>
      <c r="M2536" s="564">
        <v>1</v>
      </c>
      <c r="N2536" s="564">
        <v>1</v>
      </c>
      <c r="O2536" s="564">
        <v>1</v>
      </c>
      <c r="P2536" s="564">
        <v>1</v>
      </c>
      <c r="Q2536" s="564">
        <v>1</v>
      </c>
      <c r="R2536" s="564">
        <v>1</v>
      </c>
      <c r="S2536" s="564">
        <v>1</v>
      </c>
      <c r="T2536" s="564">
        <v>1</v>
      </c>
      <c r="U2536" s="564">
        <v>1</v>
      </c>
      <c r="V2536" s="564">
        <v>1</v>
      </c>
      <c r="W2536" s="564">
        <v>1</v>
      </c>
      <c r="X2536" s="564">
        <v>1</v>
      </c>
      <c r="Y2536" s="564">
        <v>1</v>
      </c>
      <c r="Z2536" s="564">
        <v>1</v>
      </c>
      <c r="AA2536" s="564">
        <v>1</v>
      </c>
      <c r="AB2536" s="564">
        <v>1</v>
      </c>
      <c r="AC2536" s="564">
        <v>1</v>
      </c>
      <c r="AD2536" s="564">
        <v>1</v>
      </c>
      <c r="AE2536" s="564">
        <v>1</v>
      </c>
      <c r="AF2536" s="564">
        <v>1</v>
      </c>
      <c r="AG2536" s="564">
        <v>1</v>
      </c>
      <c r="AH2536" s="564">
        <v>1</v>
      </c>
      <c r="AI2536" s="564">
        <v>1</v>
      </c>
      <c r="AJ2536" s="564">
        <v>1</v>
      </c>
      <c r="AK2536" s="564">
        <v>1</v>
      </c>
    </row>
    <row r="2537" spans="1:37">
      <c r="A2537">
        <v>2533</v>
      </c>
      <c r="B2537" s="564">
        <f t="shared" ca="1" si="240"/>
        <v>20</v>
      </c>
      <c r="C2537" s="564">
        <f t="shared" ca="1" si="235"/>
        <v>400</v>
      </c>
      <c r="D2537" s="564">
        <f t="shared" ca="1" si="238"/>
        <v>20</v>
      </c>
      <c r="E2537" s="564">
        <f t="shared" ca="1" si="236"/>
        <v>0</v>
      </c>
      <c r="F2537" s="564">
        <f t="shared" ca="1" si="239"/>
        <v>1</v>
      </c>
      <c r="G2537" s="564">
        <f t="shared" ca="1" si="237"/>
        <v>-7.8451223140499682</v>
      </c>
      <c r="H2537" s="564">
        <v>1</v>
      </c>
      <c r="I2537" s="564">
        <v>1</v>
      </c>
      <c r="J2537" s="564">
        <v>1</v>
      </c>
      <c r="K2537" s="564">
        <v>1</v>
      </c>
      <c r="L2537" s="564">
        <v>1</v>
      </c>
      <c r="M2537" s="564">
        <v>1</v>
      </c>
      <c r="N2537" s="564">
        <v>1</v>
      </c>
      <c r="O2537" s="564">
        <v>1</v>
      </c>
      <c r="P2537" s="564">
        <v>1</v>
      </c>
      <c r="Q2537" s="564">
        <v>1</v>
      </c>
      <c r="R2537" s="564">
        <v>1</v>
      </c>
      <c r="S2537" s="564">
        <v>1</v>
      </c>
      <c r="T2537" s="564">
        <v>1</v>
      </c>
      <c r="U2537" s="564">
        <v>1</v>
      </c>
      <c r="V2537" s="564">
        <v>1</v>
      </c>
      <c r="W2537" s="564">
        <v>1</v>
      </c>
      <c r="X2537" s="564">
        <v>1</v>
      </c>
      <c r="Y2537" s="564">
        <v>1</v>
      </c>
      <c r="Z2537" s="564">
        <v>1</v>
      </c>
      <c r="AA2537" s="564">
        <v>1</v>
      </c>
      <c r="AB2537" s="564">
        <v>1</v>
      </c>
      <c r="AC2537" s="564">
        <v>1</v>
      </c>
      <c r="AD2537" s="564">
        <v>1</v>
      </c>
      <c r="AE2537" s="564">
        <v>1</v>
      </c>
      <c r="AF2537" s="564">
        <v>1</v>
      </c>
      <c r="AG2537" s="564">
        <v>1</v>
      </c>
      <c r="AH2537" s="564">
        <v>1</v>
      </c>
      <c r="AI2537" s="564">
        <v>1</v>
      </c>
      <c r="AJ2537" s="564">
        <v>1</v>
      </c>
      <c r="AK2537" s="564">
        <v>1</v>
      </c>
    </row>
    <row r="2538" spans="1:37">
      <c r="A2538">
        <v>2534</v>
      </c>
      <c r="B2538" s="564">
        <f t="shared" ca="1" si="240"/>
        <v>0</v>
      </c>
      <c r="C2538" s="564">
        <f t="shared" ca="1" si="235"/>
        <v>0</v>
      </c>
      <c r="D2538" s="564">
        <f t="shared" ca="1" si="238"/>
        <v>0</v>
      </c>
      <c r="E2538" s="564">
        <f t="shared" ca="1" si="236"/>
        <v>0</v>
      </c>
      <c r="F2538" s="564">
        <f t="shared" ca="1" si="239"/>
        <v>1</v>
      </c>
      <c r="G2538" s="564">
        <f t="shared" ca="1" si="237"/>
        <v>4.2843003230648335</v>
      </c>
      <c r="H2538" s="564">
        <v>0</v>
      </c>
      <c r="I2538" s="564">
        <v>0</v>
      </c>
      <c r="J2538" s="564">
        <v>0</v>
      </c>
      <c r="K2538" s="564">
        <v>0</v>
      </c>
      <c r="L2538" s="564">
        <v>0</v>
      </c>
      <c r="M2538" s="564">
        <v>0</v>
      </c>
      <c r="N2538" s="564">
        <v>0</v>
      </c>
      <c r="O2538" s="564">
        <v>0</v>
      </c>
      <c r="P2538" s="564">
        <v>0</v>
      </c>
      <c r="Q2538" s="564">
        <v>0</v>
      </c>
      <c r="R2538" s="564">
        <v>0</v>
      </c>
      <c r="S2538" s="564">
        <v>0</v>
      </c>
      <c r="T2538" s="564">
        <v>0</v>
      </c>
      <c r="U2538" s="564">
        <v>0</v>
      </c>
      <c r="V2538" s="564">
        <v>0</v>
      </c>
      <c r="W2538" s="564">
        <v>0</v>
      </c>
      <c r="X2538" s="564">
        <v>0</v>
      </c>
      <c r="Y2538" s="564">
        <v>0</v>
      </c>
      <c r="Z2538" s="564">
        <v>0</v>
      </c>
      <c r="AA2538" s="564">
        <v>0</v>
      </c>
      <c r="AB2538" s="564">
        <v>0</v>
      </c>
      <c r="AC2538" s="564">
        <v>0</v>
      </c>
      <c r="AD2538" s="564">
        <v>0</v>
      </c>
      <c r="AE2538" s="564">
        <v>0</v>
      </c>
      <c r="AF2538" s="564">
        <v>0</v>
      </c>
      <c r="AG2538" s="564">
        <v>0</v>
      </c>
      <c r="AH2538" s="564">
        <v>0</v>
      </c>
      <c r="AI2538" s="564">
        <v>0</v>
      </c>
      <c r="AJ2538" s="564">
        <v>0</v>
      </c>
      <c r="AK2538" s="564">
        <v>0</v>
      </c>
    </row>
    <row r="2539" spans="1:37">
      <c r="A2539">
        <v>2535</v>
      </c>
      <c r="B2539" s="564">
        <f t="shared" ca="1" si="240"/>
        <v>20</v>
      </c>
      <c r="C2539" s="564">
        <f t="shared" ca="1" si="235"/>
        <v>400</v>
      </c>
      <c r="D2539" s="564">
        <f t="shared" ca="1" si="238"/>
        <v>20</v>
      </c>
      <c r="E2539" s="564">
        <f t="shared" ca="1" si="236"/>
        <v>0</v>
      </c>
      <c r="F2539" s="564">
        <f t="shared" ca="1" si="239"/>
        <v>1</v>
      </c>
      <c r="G2539" s="564">
        <f t="shared" ca="1" si="237"/>
        <v>-1.0941112140146694</v>
      </c>
      <c r="H2539" s="564">
        <v>1</v>
      </c>
      <c r="I2539" s="564">
        <v>1</v>
      </c>
      <c r="J2539" s="564">
        <v>1</v>
      </c>
      <c r="K2539" s="564">
        <v>1</v>
      </c>
      <c r="L2539" s="564">
        <v>1</v>
      </c>
      <c r="M2539" s="564">
        <v>1</v>
      </c>
      <c r="N2539" s="564">
        <v>1</v>
      </c>
      <c r="O2539" s="564">
        <v>1</v>
      </c>
      <c r="P2539" s="564">
        <v>1</v>
      </c>
      <c r="Q2539" s="564">
        <v>1</v>
      </c>
      <c r="R2539" s="564">
        <v>1</v>
      </c>
      <c r="S2539" s="564">
        <v>1</v>
      </c>
      <c r="T2539" s="564">
        <v>1</v>
      </c>
      <c r="U2539" s="564">
        <v>1</v>
      </c>
      <c r="V2539" s="564">
        <v>1</v>
      </c>
      <c r="W2539" s="564">
        <v>1</v>
      </c>
      <c r="X2539" s="564">
        <v>1</v>
      </c>
      <c r="Y2539" s="564">
        <v>1</v>
      </c>
      <c r="Z2539" s="564">
        <v>1</v>
      </c>
      <c r="AA2539" s="564">
        <v>1</v>
      </c>
      <c r="AB2539" s="564">
        <v>1</v>
      </c>
      <c r="AC2539" s="564">
        <v>1</v>
      </c>
      <c r="AD2539" s="564">
        <v>1</v>
      </c>
      <c r="AE2539" s="564">
        <v>1</v>
      </c>
      <c r="AF2539" s="564">
        <v>1</v>
      </c>
      <c r="AG2539" s="564">
        <v>1</v>
      </c>
      <c r="AH2539" s="564">
        <v>1</v>
      </c>
      <c r="AI2539" s="564">
        <v>1</v>
      </c>
      <c r="AJ2539" s="564">
        <v>1</v>
      </c>
      <c r="AK2539" s="564">
        <v>1</v>
      </c>
    </row>
    <row r="2540" spans="1:37">
      <c r="A2540">
        <v>2536</v>
      </c>
      <c r="B2540" s="564">
        <f t="shared" ca="1" si="240"/>
        <v>0</v>
      </c>
      <c r="C2540" s="564">
        <f t="shared" ca="1" si="235"/>
        <v>0</v>
      </c>
      <c r="D2540" s="564">
        <f t="shared" ca="1" si="238"/>
        <v>0</v>
      </c>
      <c r="E2540" s="564">
        <f t="shared" ca="1" si="236"/>
        <v>0</v>
      </c>
      <c r="F2540" s="564">
        <f t="shared" ca="1" si="239"/>
        <v>1</v>
      </c>
      <c r="G2540" s="564">
        <f t="shared" ca="1" si="237"/>
        <v>1.6031714987177665</v>
      </c>
      <c r="H2540" s="564">
        <v>0</v>
      </c>
      <c r="I2540" s="564">
        <v>0</v>
      </c>
      <c r="J2540" s="564">
        <v>0</v>
      </c>
      <c r="K2540" s="564">
        <v>0</v>
      </c>
      <c r="L2540" s="564">
        <v>0</v>
      </c>
      <c r="M2540" s="564">
        <v>0</v>
      </c>
      <c r="N2540" s="564">
        <v>0</v>
      </c>
      <c r="O2540" s="564">
        <v>0</v>
      </c>
      <c r="P2540" s="564">
        <v>0</v>
      </c>
      <c r="Q2540" s="564">
        <v>0</v>
      </c>
      <c r="R2540" s="564">
        <v>0</v>
      </c>
      <c r="S2540" s="564">
        <v>0</v>
      </c>
      <c r="T2540" s="564">
        <v>0</v>
      </c>
      <c r="U2540" s="564">
        <v>0</v>
      </c>
      <c r="V2540" s="564">
        <v>0</v>
      </c>
      <c r="W2540" s="564">
        <v>0</v>
      </c>
      <c r="X2540" s="564">
        <v>0</v>
      </c>
      <c r="Y2540" s="564">
        <v>0</v>
      </c>
      <c r="Z2540" s="564">
        <v>0</v>
      </c>
      <c r="AA2540" s="564">
        <v>0</v>
      </c>
      <c r="AB2540" s="564">
        <v>0</v>
      </c>
      <c r="AC2540" s="564">
        <v>0</v>
      </c>
      <c r="AD2540" s="564">
        <v>0</v>
      </c>
      <c r="AE2540" s="564">
        <v>0</v>
      </c>
      <c r="AF2540" s="564">
        <v>0</v>
      </c>
      <c r="AG2540" s="564">
        <v>0</v>
      </c>
      <c r="AH2540" s="564">
        <v>0</v>
      </c>
      <c r="AI2540" s="564">
        <v>0</v>
      </c>
      <c r="AJ2540" s="564">
        <v>0</v>
      </c>
      <c r="AK2540" s="564">
        <v>0</v>
      </c>
    </row>
    <row r="2541" spans="1:37">
      <c r="A2541">
        <v>2537</v>
      </c>
      <c r="B2541" s="564">
        <f t="shared" ca="1" si="240"/>
        <v>0</v>
      </c>
      <c r="C2541" s="564">
        <f t="shared" ca="1" si="235"/>
        <v>0</v>
      </c>
      <c r="D2541" s="564">
        <f t="shared" ca="1" si="238"/>
        <v>0</v>
      </c>
      <c r="E2541" s="564">
        <f t="shared" ca="1" si="236"/>
        <v>0</v>
      </c>
      <c r="F2541" s="564">
        <f t="shared" ca="1" si="239"/>
        <v>1</v>
      </c>
      <c r="G2541" s="564">
        <f t="shared" ca="1" si="237"/>
        <v>3.0392074662796924</v>
      </c>
      <c r="H2541" s="564">
        <v>0</v>
      </c>
      <c r="I2541" s="564">
        <v>0</v>
      </c>
      <c r="J2541" s="564">
        <v>0</v>
      </c>
      <c r="K2541" s="564">
        <v>0</v>
      </c>
      <c r="L2541" s="564">
        <v>0</v>
      </c>
      <c r="M2541" s="564">
        <v>0</v>
      </c>
      <c r="N2541" s="564">
        <v>0</v>
      </c>
      <c r="O2541" s="564">
        <v>0</v>
      </c>
      <c r="P2541" s="564">
        <v>0</v>
      </c>
      <c r="Q2541" s="564">
        <v>0</v>
      </c>
      <c r="R2541" s="564">
        <v>0</v>
      </c>
      <c r="S2541" s="564">
        <v>0</v>
      </c>
      <c r="T2541" s="564">
        <v>0</v>
      </c>
      <c r="U2541" s="564">
        <v>0</v>
      </c>
      <c r="V2541" s="564">
        <v>0</v>
      </c>
      <c r="W2541" s="564">
        <v>0</v>
      </c>
      <c r="X2541" s="564">
        <v>0</v>
      </c>
      <c r="Y2541" s="564">
        <v>0</v>
      </c>
      <c r="Z2541" s="564">
        <v>0</v>
      </c>
      <c r="AA2541" s="564">
        <v>0</v>
      </c>
      <c r="AB2541" s="564">
        <v>0</v>
      </c>
      <c r="AC2541" s="564">
        <v>0</v>
      </c>
      <c r="AD2541" s="564">
        <v>0</v>
      </c>
      <c r="AE2541" s="564">
        <v>0</v>
      </c>
      <c r="AF2541" s="564">
        <v>0</v>
      </c>
      <c r="AG2541" s="564">
        <v>0</v>
      </c>
      <c r="AH2541" s="564">
        <v>0</v>
      </c>
      <c r="AI2541" s="564">
        <v>0</v>
      </c>
      <c r="AJ2541" s="564">
        <v>0</v>
      </c>
      <c r="AK2541" s="564">
        <v>0</v>
      </c>
    </row>
    <row r="2542" spans="1:37">
      <c r="A2542">
        <v>2538</v>
      </c>
      <c r="B2542" s="564">
        <f t="shared" ca="1" si="240"/>
        <v>0</v>
      </c>
      <c r="C2542" s="564">
        <f t="shared" ca="1" si="235"/>
        <v>0</v>
      </c>
      <c r="D2542" s="564">
        <f t="shared" ca="1" si="238"/>
        <v>0</v>
      </c>
      <c r="E2542" s="564">
        <f t="shared" ca="1" si="236"/>
        <v>0</v>
      </c>
      <c r="F2542" s="564">
        <f t="shared" ca="1" si="239"/>
        <v>1</v>
      </c>
      <c r="G2542" s="564">
        <f t="shared" ca="1" si="237"/>
        <v>0.27973634963183169</v>
      </c>
      <c r="H2542" s="564">
        <v>0</v>
      </c>
      <c r="I2542" s="564">
        <v>0</v>
      </c>
      <c r="J2542" s="564">
        <v>0</v>
      </c>
      <c r="K2542" s="564">
        <v>0</v>
      </c>
      <c r="L2542" s="564">
        <v>0</v>
      </c>
      <c r="M2542" s="564">
        <v>0</v>
      </c>
      <c r="N2542" s="564">
        <v>0</v>
      </c>
      <c r="O2542" s="564">
        <v>0</v>
      </c>
      <c r="P2542" s="564">
        <v>0</v>
      </c>
      <c r="Q2542" s="564">
        <v>0</v>
      </c>
      <c r="R2542" s="564">
        <v>0</v>
      </c>
      <c r="S2542" s="564">
        <v>0</v>
      </c>
      <c r="T2542" s="564">
        <v>0</v>
      </c>
      <c r="U2542" s="564">
        <v>0</v>
      </c>
      <c r="V2542" s="564">
        <v>0</v>
      </c>
      <c r="W2542" s="564">
        <v>0</v>
      </c>
      <c r="X2542" s="564">
        <v>0</v>
      </c>
      <c r="Y2542" s="564">
        <v>0</v>
      </c>
      <c r="Z2542" s="564">
        <v>0</v>
      </c>
      <c r="AA2542" s="564">
        <v>0</v>
      </c>
      <c r="AB2542" s="564">
        <v>0</v>
      </c>
      <c r="AC2542" s="564">
        <v>0</v>
      </c>
      <c r="AD2542" s="564">
        <v>0</v>
      </c>
      <c r="AE2542" s="564">
        <v>0</v>
      </c>
      <c r="AF2542" s="564">
        <v>0</v>
      </c>
      <c r="AG2542" s="564">
        <v>0</v>
      </c>
      <c r="AH2542" s="564">
        <v>0</v>
      </c>
      <c r="AI2542" s="564">
        <v>0</v>
      </c>
      <c r="AJ2542" s="564">
        <v>0</v>
      </c>
      <c r="AK2542" s="564">
        <v>0</v>
      </c>
    </row>
    <row r="2543" spans="1:37">
      <c r="A2543">
        <v>2539</v>
      </c>
      <c r="B2543" s="564">
        <f t="shared" ca="1" si="240"/>
        <v>20</v>
      </c>
      <c r="C2543" s="564">
        <f t="shared" ca="1" si="235"/>
        <v>400</v>
      </c>
      <c r="D2543" s="564">
        <f t="shared" ca="1" si="238"/>
        <v>20</v>
      </c>
      <c r="E2543" s="564">
        <f t="shared" ca="1" si="236"/>
        <v>0</v>
      </c>
      <c r="F2543" s="564">
        <f t="shared" ca="1" si="239"/>
        <v>1</v>
      </c>
      <c r="G2543" s="564">
        <f t="shared" ca="1" si="237"/>
        <v>3.0653043299712257</v>
      </c>
      <c r="H2543" s="564">
        <v>1</v>
      </c>
      <c r="I2543" s="564">
        <v>1</v>
      </c>
      <c r="J2543" s="564">
        <v>1</v>
      </c>
      <c r="K2543" s="564">
        <v>1</v>
      </c>
      <c r="L2543" s="564">
        <v>1</v>
      </c>
      <c r="M2543" s="564">
        <v>1</v>
      </c>
      <c r="N2543" s="564">
        <v>1</v>
      </c>
      <c r="O2543" s="564">
        <v>1</v>
      </c>
      <c r="P2543" s="564">
        <v>1</v>
      </c>
      <c r="Q2543" s="564">
        <v>1</v>
      </c>
      <c r="R2543" s="564">
        <v>1</v>
      </c>
      <c r="S2543" s="564">
        <v>1</v>
      </c>
      <c r="T2543" s="564">
        <v>1</v>
      </c>
      <c r="U2543" s="564">
        <v>1</v>
      </c>
      <c r="V2543" s="564">
        <v>1</v>
      </c>
      <c r="W2543" s="564">
        <v>1</v>
      </c>
      <c r="X2543" s="564">
        <v>1</v>
      </c>
      <c r="Y2543" s="564">
        <v>1</v>
      </c>
      <c r="Z2543" s="564">
        <v>1</v>
      </c>
      <c r="AA2543" s="564">
        <v>1</v>
      </c>
      <c r="AB2543" s="564">
        <v>1</v>
      </c>
      <c r="AC2543" s="564">
        <v>1</v>
      </c>
      <c r="AD2543" s="564">
        <v>1</v>
      </c>
      <c r="AE2543" s="564">
        <v>1</v>
      </c>
      <c r="AF2543" s="564">
        <v>1</v>
      </c>
      <c r="AG2543" s="564">
        <v>1</v>
      </c>
      <c r="AH2543" s="564">
        <v>1</v>
      </c>
      <c r="AI2543" s="564">
        <v>1</v>
      </c>
      <c r="AJ2543" s="564">
        <v>1</v>
      </c>
      <c r="AK2543" s="564">
        <v>1</v>
      </c>
    </row>
    <row r="2544" spans="1:37">
      <c r="A2544">
        <v>2540</v>
      </c>
      <c r="B2544" s="564">
        <f t="shared" ca="1" si="240"/>
        <v>20</v>
      </c>
      <c r="C2544" s="564">
        <f t="shared" ca="1" si="235"/>
        <v>400</v>
      </c>
      <c r="D2544" s="564">
        <f t="shared" ca="1" si="238"/>
        <v>20</v>
      </c>
      <c r="E2544" s="564">
        <f t="shared" ca="1" si="236"/>
        <v>0</v>
      </c>
      <c r="F2544" s="564">
        <f t="shared" ca="1" si="239"/>
        <v>1</v>
      </c>
      <c r="G2544" s="564">
        <f t="shared" ca="1" si="237"/>
        <v>8.4886428509611989</v>
      </c>
      <c r="H2544" s="564">
        <v>1</v>
      </c>
      <c r="I2544" s="564">
        <v>1</v>
      </c>
      <c r="J2544" s="564">
        <v>1</v>
      </c>
      <c r="K2544" s="564">
        <v>1</v>
      </c>
      <c r="L2544" s="564">
        <v>1</v>
      </c>
      <c r="M2544" s="564">
        <v>1</v>
      </c>
      <c r="N2544" s="564">
        <v>1</v>
      </c>
      <c r="O2544" s="564">
        <v>1</v>
      </c>
      <c r="P2544" s="564">
        <v>1</v>
      </c>
      <c r="Q2544" s="564">
        <v>1</v>
      </c>
      <c r="R2544" s="564">
        <v>1</v>
      </c>
      <c r="S2544" s="564">
        <v>1</v>
      </c>
      <c r="T2544" s="564">
        <v>1</v>
      </c>
      <c r="U2544" s="564">
        <v>1</v>
      </c>
      <c r="V2544" s="564">
        <v>1</v>
      </c>
      <c r="W2544" s="564">
        <v>1</v>
      </c>
      <c r="X2544" s="564">
        <v>1</v>
      </c>
      <c r="Y2544" s="564">
        <v>1</v>
      </c>
      <c r="Z2544" s="564">
        <v>1</v>
      </c>
      <c r="AA2544" s="564">
        <v>1</v>
      </c>
      <c r="AB2544" s="564">
        <v>1</v>
      </c>
      <c r="AC2544" s="564">
        <v>1</v>
      </c>
      <c r="AD2544" s="564">
        <v>1</v>
      </c>
      <c r="AE2544" s="564">
        <v>1</v>
      </c>
      <c r="AF2544" s="564">
        <v>1</v>
      </c>
      <c r="AG2544" s="564">
        <v>1</v>
      </c>
      <c r="AH2544" s="564">
        <v>1</v>
      </c>
      <c r="AI2544" s="564">
        <v>1</v>
      </c>
      <c r="AJ2544" s="564">
        <v>1</v>
      </c>
      <c r="AK2544" s="564">
        <v>1</v>
      </c>
    </row>
    <row r="2545" spans="1:37">
      <c r="A2545">
        <v>2541</v>
      </c>
      <c r="B2545" s="564">
        <f t="shared" ca="1" si="240"/>
        <v>20</v>
      </c>
      <c r="C2545" s="564">
        <f t="shared" ca="1" si="235"/>
        <v>400</v>
      </c>
      <c r="D2545" s="564">
        <f t="shared" ca="1" si="238"/>
        <v>20</v>
      </c>
      <c r="E2545" s="564">
        <f t="shared" ca="1" si="236"/>
        <v>0</v>
      </c>
      <c r="F2545" s="564">
        <f t="shared" ca="1" si="239"/>
        <v>1</v>
      </c>
      <c r="G2545" s="564">
        <f t="shared" ca="1" si="237"/>
        <v>3.4082275469793673</v>
      </c>
      <c r="H2545" s="564">
        <v>1</v>
      </c>
      <c r="I2545" s="564">
        <v>1</v>
      </c>
      <c r="J2545" s="564">
        <v>1</v>
      </c>
      <c r="K2545" s="564">
        <v>1</v>
      </c>
      <c r="L2545" s="564">
        <v>1</v>
      </c>
      <c r="M2545" s="564">
        <v>1</v>
      </c>
      <c r="N2545" s="564">
        <v>1</v>
      </c>
      <c r="O2545" s="564">
        <v>1</v>
      </c>
      <c r="P2545" s="564">
        <v>1</v>
      </c>
      <c r="Q2545" s="564">
        <v>1</v>
      </c>
      <c r="R2545" s="564">
        <v>1</v>
      </c>
      <c r="S2545" s="564">
        <v>1</v>
      </c>
      <c r="T2545" s="564">
        <v>1</v>
      </c>
      <c r="U2545" s="564">
        <v>1</v>
      </c>
      <c r="V2545" s="564">
        <v>1</v>
      </c>
      <c r="W2545" s="564">
        <v>1</v>
      </c>
      <c r="X2545" s="564">
        <v>1</v>
      </c>
      <c r="Y2545" s="564">
        <v>1</v>
      </c>
      <c r="Z2545" s="564">
        <v>1</v>
      </c>
      <c r="AA2545" s="564">
        <v>1</v>
      </c>
      <c r="AB2545" s="564">
        <v>1</v>
      </c>
      <c r="AC2545" s="564">
        <v>1</v>
      </c>
      <c r="AD2545" s="564">
        <v>1</v>
      </c>
      <c r="AE2545" s="564">
        <v>1</v>
      </c>
      <c r="AF2545" s="564">
        <v>1</v>
      </c>
      <c r="AG2545" s="564">
        <v>1</v>
      </c>
      <c r="AH2545" s="564">
        <v>1</v>
      </c>
      <c r="AI2545" s="564">
        <v>1</v>
      </c>
      <c r="AJ2545" s="564">
        <v>1</v>
      </c>
      <c r="AK2545" s="564">
        <v>1</v>
      </c>
    </row>
    <row r="2546" spans="1:37">
      <c r="A2546">
        <v>2542</v>
      </c>
      <c r="B2546" s="564">
        <f t="shared" ca="1" si="240"/>
        <v>0</v>
      </c>
      <c r="C2546" s="564">
        <f t="shared" ca="1" si="235"/>
        <v>0</v>
      </c>
      <c r="D2546" s="564">
        <f t="shared" ca="1" si="238"/>
        <v>0</v>
      </c>
      <c r="E2546" s="564">
        <f t="shared" ca="1" si="236"/>
        <v>0</v>
      </c>
      <c r="F2546" s="564">
        <f t="shared" ca="1" si="239"/>
        <v>1</v>
      </c>
      <c r="G2546" s="564">
        <f t="shared" ca="1" si="237"/>
        <v>-1.1885790937959877</v>
      </c>
      <c r="H2546" s="564">
        <v>0</v>
      </c>
      <c r="I2546" s="564">
        <v>0</v>
      </c>
      <c r="J2546" s="564">
        <v>0</v>
      </c>
      <c r="K2546" s="564">
        <v>0</v>
      </c>
      <c r="L2546" s="564">
        <v>0</v>
      </c>
      <c r="M2546" s="564">
        <v>0</v>
      </c>
      <c r="N2546" s="564">
        <v>0</v>
      </c>
      <c r="O2546" s="564">
        <v>0</v>
      </c>
      <c r="P2546" s="564">
        <v>0</v>
      </c>
      <c r="Q2546" s="564">
        <v>0</v>
      </c>
      <c r="R2546" s="564">
        <v>0</v>
      </c>
      <c r="S2546" s="564">
        <v>0</v>
      </c>
      <c r="T2546" s="564">
        <v>0</v>
      </c>
      <c r="U2546" s="564">
        <v>0</v>
      </c>
      <c r="V2546" s="564">
        <v>0</v>
      </c>
      <c r="W2546" s="564">
        <v>0</v>
      </c>
      <c r="X2546" s="564">
        <v>0</v>
      </c>
      <c r="Y2546" s="564">
        <v>0</v>
      </c>
      <c r="Z2546" s="564">
        <v>0</v>
      </c>
      <c r="AA2546" s="564">
        <v>0</v>
      </c>
      <c r="AB2546" s="564">
        <v>0</v>
      </c>
      <c r="AC2546" s="564">
        <v>0</v>
      </c>
      <c r="AD2546" s="564">
        <v>0</v>
      </c>
      <c r="AE2546" s="564">
        <v>0</v>
      </c>
      <c r="AF2546" s="564">
        <v>0</v>
      </c>
      <c r="AG2546" s="564">
        <v>0</v>
      </c>
      <c r="AH2546" s="564">
        <v>0</v>
      </c>
      <c r="AI2546" s="564">
        <v>0</v>
      </c>
      <c r="AJ2546" s="564">
        <v>0</v>
      </c>
      <c r="AK2546" s="564">
        <v>0</v>
      </c>
    </row>
    <row r="2547" spans="1:37">
      <c r="A2547">
        <v>2543</v>
      </c>
      <c r="B2547" s="564">
        <f t="shared" ca="1" si="240"/>
        <v>0</v>
      </c>
      <c r="C2547" s="564">
        <f t="shared" ca="1" si="235"/>
        <v>0</v>
      </c>
      <c r="D2547" s="564">
        <f t="shared" ca="1" si="238"/>
        <v>0</v>
      </c>
      <c r="E2547" s="564">
        <f t="shared" ca="1" si="236"/>
        <v>0</v>
      </c>
      <c r="F2547" s="564">
        <f t="shared" ca="1" si="239"/>
        <v>1</v>
      </c>
      <c r="G2547" s="564">
        <f t="shared" ca="1" si="237"/>
        <v>8.9468595761654157</v>
      </c>
      <c r="H2547" s="564">
        <v>0</v>
      </c>
      <c r="I2547" s="564">
        <v>0</v>
      </c>
      <c r="J2547" s="564">
        <v>0</v>
      </c>
      <c r="K2547" s="564">
        <v>0</v>
      </c>
      <c r="L2547" s="564">
        <v>0</v>
      </c>
      <c r="M2547" s="564">
        <v>0</v>
      </c>
      <c r="N2547" s="564">
        <v>0</v>
      </c>
      <c r="O2547" s="564">
        <v>0</v>
      </c>
      <c r="P2547" s="564">
        <v>0</v>
      </c>
      <c r="Q2547" s="564">
        <v>0</v>
      </c>
      <c r="R2547" s="564">
        <v>0</v>
      </c>
      <c r="S2547" s="564">
        <v>0</v>
      </c>
      <c r="T2547" s="564">
        <v>0</v>
      </c>
      <c r="U2547" s="564">
        <v>0</v>
      </c>
      <c r="V2547" s="564">
        <v>0</v>
      </c>
      <c r="W2547" s="564">
        <v>0</v>
      </c>
      <c r="X2547" s="564">
        <v>0</v>
      </c>
      <c r="Y2547" s="564">
        <v>0</v>
      </c>
      <c r="Z2547" s="564">
        <v>0</v>
      </c>
      <c r="AA2547" s="564">
        <v>0</v>
      </c>
      <c r="AB2547" s="564">
        <v>0</v>
      </c>
      <c r="AC2547" s="564">
        <v>0</v>
      </c>
      <c r="AD2547" s="564">
        <v>0</v>
      </c>
      <c r="AE2547" s="564">
        <v>0</v>
      </c>
      <c r="AF2547" s="564">
        <v>0</v>
      </c>
      <c r="AG2547" s="564">
        <v>0</v>
      </c>
      <c r="AH2547" s="564">
        <v>0</v>
      </c>
      <c r="AI2547" s="564">
        <v>0</v>
      </c>
      <c r="AJ2547" s="564">
        <v>0</v>
      </c>
      <c r="AK2547" s="564">
        <v>0</v>
      </c>
    </row>
    <row r="2548" spans="1:37">
      <c r="A2548">
        <v>2544</v>
      </c>
      <c r="B2548" s="564">
        <f t="shared" ca="1" si="240"/>
        <v>20</v>
      </c>
      <c r="C2548" s="564">
        <f t="shared" ca="1" si="235"/>
        <v>400</v>
      </c>
      <c r="D2548" s="564">
        <f t="shared" ca="1" si="238"/>
        <v>20</v>
      </c>
      <c r="E2548" s="564">
        <f t="shared" ca="1" si="236"/>
        <v>0</v>
      </c>
      <c r="F2548" s="564">
        <f t="shared" ca="1" si="239"/>
        <v>1</v>
      </c>
      <c r="G2548" s="564">
        <f t="shared" ca="1" si="237"/>
        <v>-3.0107690394856701</v>
      </c>
      <c r="H2548" s="564">
        <v>1</v>
      </c>
      <c r="I2548" s="564">
        <v>1</v>
      </c>
      <c r="J2548" s="564">
        <v>1</v>
      </c>
      <c r="K2548" s="564">
        <v>1</v>
      </c>
      <c r="L2548" s="564">
        <v>1</v>
      </c>
      <c r="M2548" s="564">
        <v>1</v>
      </c>
      <c r="N2548" s="564">
        <v>1</v>
      </c>
      <c r="O2548" s="564">
        <v>1</v>
      </c>
      <c r="P2548" s="564">
        <v>1</v>
      </c>
      <c r="Q2548" s="564">
        <v>1</v>
      </c>
      <c r="R2548" s="564">
        <v>1</v>
      </c>
      <c r="S2548" s="564">
        <v>1</v>
      </c>
      <c r="T2548" s="564">
        <v>1</v>
      </c>
      <c r="U2548" s="564">
        <v>1</v>
      </c>
      <c r="V2548" s="564">
        <v>1</v>
      </c>
      <c r="W2548" s="564">
        <v>1</v>
      </c>
      <c r="X2548" s="564">
        <v>1</v>
      </c>
      <c r="Y2548" s="564">
        <v>1</v>
      </c>
      <c r="Z2548" s="564">
        <v>1</v>
      </c>
      <c r="AA2548" s="564">
        <v>1</v>
      </c>
      <c r="AB2548" s="564">
        <v>1</v>
      </c>
      <c r="AC2548" s="564">
        <v>1</v>
      </c>
      <c r="AD2548" s="564">
        <v>1</v>
      </c>
      <c r="AE2548" s="564">
        <v>1</v>
      </c>
      <c r="AF2548" s="564">
        <v>1</v>
      </c>
      <c r="AG2548" s="564">
        <v>1</v>
      </c>
      <c r="AH2548" s="564">
        <v>1</v>
      </c>
      <c r="AI2548" s="564">
        <v>1</v>
      </c>
      <c r="AJ2548" s="564">
        <v>1</v>
      </c>
      <c r="AK2548" s="564">
        <v>1</v>
      </c>
    </row>
    <row r="2549" spans="1:37">
      <c r="A2549">
        <v>2545</v>
      </c>
      <c r="B2549" s="564">
        <f t="shared" ca="1" si="240"/>
        <v>0</v>
      </c>
      <c r="C2549" s="564">
        <f t="shared" ca="1" si="235"/>
        <v>0</v>
      </c>
      <c r="D2549" s="564">
        <f t="shared" ca="1" si="238"/>
        <v>0</v>
      </c>
      <c r="E2549" s="564">
        <f t="shared" ca="1" si="236"/>
        <v>0</v>
      </c>
      <c r="F2549" s="564">
        <f t="shared" ca="1" si="239"/>
        <v>1</v>
      </c>
      <c r="G2549" s="564">
        <f t="shared" ca="1" si="237"/>
        <v>-4.6268639547366206</v>
      </c>
      <c r="H2549" s="564">
        <v>0</v>
      </c>
      <c r="I2549" s="564">
        <v>0</v>
      </c>
      <c r="J2549" s="564">
        <v>0</v>
      </c>
      <c r="K2549" s="564">
        <v>0</v>
      </c>
      <c r="L2549" s="564">
        <v>0</v>
      </c>
      <c r="M2549" s="564">
        <v>0</v>
      </c>
      <c r="N2549" s="564">
        <v>0</v>
      </c>
      <c r="O2549" s="564">
        <v>0</v>
      </c>
      <c r="P2549" s="564">
        <v>0</v>
      </c>
      <c r="Q2549" s="564">
        <v>0</v>
      </c>
      <c r="R2549" s="564">
        <v>0</v>
      </c>
      <c r="S2549" s="564">
        <v>0</v>
      </c>
      <c r="T2549" s="564">
        <v>0</v>
      </c>
      <c r="U2549" s="564">
        <v>0</v>
      </c>
      <c r="V2549" s="564">
        <v>0</v>
      </c>
      <c r="W2549" s="564">
        <v>0</v>
      </c>
      <c r="X2549" s="564">
        <v>0</v>
      </c>
      <c r="Y2549" s="564">
        <v>0</v>
      </c>
      <c r="Z2549" s="564">
        <v>0</v>
      </c>
      <c r="AA2549" s="564">
        <v>0</v>
      </c>
      <c r="AB2549" s="564">
        <v>0</v>
      </c>
      <c r="AC2549" s="564">
        <v>0</v>
      </c>
      <c r="AD2549" s="564">
        <v>0</v>
      </c>
      <c r="AE2549" s="564">
        <v>0</v>
      </c>
      <c r="AF2549" s="564">
        <v>0</v>
      </c>
      <c r="AG2549" s="564">
        <v>0</v>
      </c>
      <c r="AH2549" s="564">
        <v>0</v>
      </c>
      <c r="AI2549" s="564">
        <v>0</v>
      </c>
      <c r="AJ2549" s="564">
        <v>0</v>
      </c>
      <c r="AK2549" s="564">
        <v>0</v>
      </c>
    </row>
    <row r="2550" spans="1:37">
      <c r="A2550">
        <v>2546</v>
      </c>
      <c r="B2550" s="564">
        <f t="shared" ca="1" si="240"/>
        <v>0</v>
      </c>
      <c r="C2550" s="564">
        <f t="shared" ca="1" si="235"/>
        <v>0</v>
      </c>
      <c r="D2550" s="564">
        <f t="shared" ca="1" si="238"/>
        <v>0</v>
      </c>
      <c r="E2550" s="564">
        <f t="shared" ca="1" si="236"/>
        <v>0</v>
      </c>
      <c r="F2550" s="564">
        <f t="shared" ca="1" si="239"/>
        <v>1</v>
      </c>
      <c r="G2550" s="564">
        <f t="shared" ca="1" si="237"/>
        <v>6.7439882128609838</v>
      </c>
      <c r="H2550" s="564">
        <v>0</v>
      </c>
      <c r="I2550" s="564">
        <v>0</v>
      </c>
      <c r="J2550" s="564">
        <v>0</v>
      </c>
      <c r="K2550" s="564">
        <v>0</v>
      </c>
      <c r="L2550" s="564">
        <v>0</v>
      </c>
      <c r="M2550" s="564">
        <v>0</v>
      </c>
      <c r="N2550" s="564">
        <v>0</v>
      </c>
      <c r="O2550" s="564">
        <v>0</v>
      </c>
      <c r="P2550" s="564">
        <v>0</v>
      </c>
      <c r="Q2550" s="564">
        <v>0</v>
      </c>
      <c r="R2550" s="564">
        <v>0</v>
      </c>
      <c r="S2550" s="564">
        <v>0</v>
      </c>
      <c r="T2550" s="564">
        <v>0</v>
      </c>
      <c r="U2550" s="564">
        <v>0</v>
      </c>
      <c r="V2550" s="564">
        <v>0</v>
      </c>
      <c r="W2550" s="564">
        <v>0</v>
      </c>
      <c r="X2550" s="564">
        <v>0</v>
      </c>
      <c r="Y2550" s="564">
        <v>0</v>
      </c>
      <c r="Z2550" s="564">
        <v>0</v>
      </c>
      <c r="AA2550" s="564">
        <v>0</v>
      </c>
      <c r="AB2550" s="564">
        <v>0</v>
      </c>
      <c r="AC2550" s="564">
        <v>0</v>
      </c>
      <c r="AD2550" s="564">
        <v>0</v>
      </c>
      <c r="AE2550" s="564">
        <v>0</v>
      </c>
      <c r="AF2550" s="564">
        <v>0</v>
      </c>
      <c r="AG2550" s="564">
        <v>0</v>
      </c>
      <c r="AH2550" s="564">
        <v>0</v>
      </c>
      <c r="AI2550" s="564">
        <v>0</v>
      </c>
      <c r="AJ2550" s="564">
        <v>0</v>
      </c>
      <c r="AK2550" s="564">
        <v>0</v>
      </c>
    </row>
    <row r="2551" spans="1:37">
      <c r="A2551">
        <v>2547</v>
      </c>
      <c r="B2551" s="564">
        <f t="shared" ca="1" si="240"/>
        <v>20</v>
      </c>
      <c r="C2551" s="564">
        <f t="shared" ca="1" si="235"/>
        <v>400</v>
      </c>
      <c r="D2551" s="564">
        <f t="shared" ca="1" si="238"/>
        <v>20</v>
      </c>
      <c r="E2551" s="564">
        <f t="shared" ca="1" si="236"/>
        <v>0</v>
      </c>
      <c r="F2551" s="564">
        <f t="shared" ca="1" si="239"/>
        <v>1</v>
      </c>
      <c r="G2551" s="564">
        <f t="shared" ca="1" si="237"/>
        <v>6.5214179426034615</v>
      </c>
      <c r="H2551" s="564">
        <v>1</v>
      </c>
      <c r="I2551" s="564">
        <v>1</v>
      </c>
      <c r="J2551" s="564">
        <v>1</v>
      </c>
      <c r="K2551" s="564">
        <v>1</v>
      </c>
      <c r="L2551" s="564">
        <v>1</v>
      </c>
      <c r="M2551" s="564">
        <v>1</v>
      </c>
      <c r="N2551" s="564">
        <v>1</v>
      </c>
      <c r="O2551" s="564">
        <v>1</v>
      </c>
      <c r="P2551" s="564">
        <v>1</v>
      </c>
      <c r="Q2551" s="564">
        <v>1</v>
      </c>
      <c r="R2551" s="564">
        <v>1</v>
      </c>
      <c r="S2551" s="564">
        <v>1</v>
      </c>
      <c r="T2551" s="564">
        <v>1</v>
      </c>
      <c r="U2551" s="564">
        <v>1</v>
      </c>
      <c r="V2551" s="564">
        <v>1</v>
      </c>
      <c r="W2551" s="564">
        <v>1</v>
      </c>
      <c r="X2551" s="564">
        <v>1</v>
      </c>
      <c r="Y2551" s="564">
        <v>1</v>
      </c>
      <c r="Z2551" s="564">
        <v>1</v>
      </c>
      <c r="AA2551" s="564">
        <v>1</v>
      </c>
      <c r="AB2551" s="564">
        <v>1</v>
      </c>
      <c r="AC2551" s="564">
        <v>1</v>
      </c>
      <c r="AD2551" s="564">
        <v>1</v>
      </c>
      <c r="AE2551" s="564">
        <v>1</v>
      </c>
      <c r="AF2551" s="564">
        <v>1</v>
      </c>
      <c r="AG2551" s="564">
        <v>1</v>
      </c>
      <c r="AH2551" s="564">
        <v>1</v>
      </c>
      <c r="AI2551" s="564">
        <v>1</v>
      </c>
      <c r="AJ2551" s="564">
        <v>1</v>
      </c>
      <c r="AK2551" s="564">
        <v>1</v>
      </c>
    </row>
    <row r="2552" spans="1:37">
      <c r="A2552">
        <v>2548</v>
      </c>
      <c r="B2552" s="564">
        <f t="shared" ca="1" si="240"/>
        <v>20</v>
      </c>
      <c r="C2552" s="564">
        <f t="shared" ca="1" si="235"/>
        <v>400</v>
      </c>
      <c r="D2552" s="564">
        <f t="shared" ca="1" si="238"/>
        <v>20</v>
      </c>
      <c r="E2552" s="564">
        <f t="shared" ca="1" si="236"/>
        <v>0</v>
      </c>
      <c r="F2552" s="564">
        <f t="shared" ca="1" si="239"/>
        <v>1</v>
      </c>
      <c r="G2552" s="564">
        <f t="shared" ca="1" si="237"/>
        <v>-4.7502098544119704</v>
      </c>
      <c r="H2552" s="564">
        <v>1</v>
      </c>
      <c r="I2552" s="564">
        <v>1</v>
      </c>
      <c r="J2552" s="564">
        <v>1</v>
      </c>
      <c r="K2552" s="564">
        <v>1</v>
      </c>
      <c r="L2552" s="564">
        <v>1</v>
      </c>
      <c r="M2552" s="564">
        <v>1</v>
      </c>
      <c r="N2552" s="564">
        <v>1</v>
      </c>
      <c r="O2552" s="564">
        <v>1</v>
      </c>
      <c r="P2552" s="564">
        <v>1</v>
      </c>
      <c r="Q2552" s="564">
        <v>1</v>
      </c>
      <c r="R2552" s="564">
        <v>1</v>
      </c>
      <c r="S2552" s="564">
        <v>1</v>
      </c>
      <c r="T2552" s="564">
        <v>1</v>
      </c>
      <c r="U2552" s="564">
        <v>1</v>
      </c>
      <c r="V2552" s="564">
        <v>1</v>
      </c>
      <c r="W2552" s="564">
        <v>1</v>
      </c>
      <c r="X2552" s="564">
        <v>1</v>
      </c>
      <c r="Y2552" s="564">
        <v>1</v>
      </c>
      <c r="Z2552" s="564">
        <v>1</v>
      </c>
      <c r="AA2552" s="564">
        <v>1</v>
      </c>
      <c r="AB2552" s="564">
        <v>1</v>
      </c>
      <c r="AC2552" s="564">
        <v>1</v>
      </c>
      <c r="AD2552" s="564">
        <v>1</v>
      </c>
      <c r="AE2552" s="564">
        <v>1</v>
      </c>
      <c r="AF2552" s="564">
        <v>1</v>
      </c>
      <c r="AG2552" s="564">
        <v>1</v>
      </c>
      <c r="AH2552" s="564">
        <v>1</v>
      </c>
      <c r="AI2552" s="564">
        <v>1</v>
      </c>
      <c r="AJ2552" s="564">
        <v>1</v>
      </c>
      <c r="AK2552" s="564">
        <v>1</v>
      </c>
    </row>
    <row r="2553" spans="1:37">
      <c r="A2553">
        <v>2549</v>
      </c>
      <c r="B2553" s="564">
        <f t="shared" ca="1" si="240"/>
        <v>20</v>
      </c>
      <c r="C2553" s="564">
        <f t="shared" ca="1" si="235"/>
        <v>400</v>
      </c>
      <c r="D2553" s="564">
        <f t="shared" ca="1" si="238"/>
        <v>20</v>
      </c>
      <c r="E2553" s="564">
        <f t="shared" ca="1" si="236"/>
        <v>0</v>
      </c>
      <c r="F2553" s="564">
        <f t="shared" ca="1" si="239"/>
        <v>1</v>
      </c>
      <c r="G2553" s="564">
        <f t="shared" ca="1" si="237"/>
        <v>-0.69640712376982439</v>
      </c>
      <c r="H2553" s="564">
        <v>1</v>
      </c>
      <c r="I2553" s="564">
        <v>1</v>
      </c>
      <c r="J2553" s="564">
        <v>1</v>
      </c>
      <c r="K2553" s="564">
        <v>1</v>
      </c>
      <c r="L2553" s="564">
        <v>1</v>
      </c>
      <c r="M2553" s="564">
        <v>1</v>
      </c>
      <c r="N2553" s="564">
        <v>1</v>
      </c>
      <c r="O2553" s="564">
        <v>1</v>
      </c>
      <c r="P2553" s="564">
        <v>1</v>
      </c>
      <c r="Q2553" s="564">
        <v>1</v>
      </c>
      <c r="R2553" s="564">
        <v>1</v>
      </c>
      <c r="S2553" s="564">
        <v>1</v>
      </c>
      <c r="T2553" s="564">
        <v>1</v>
      </c>
      <c r="U2553" s="564">
        <v>1</v>
      </c>
      <c r="V2553" s="564">
        <v>1</v>
      </c>
      <c r="W2553" s="564">
        <v>1</v>
      </c>
      <c r="X2553" s="564">
        <v>1</v>
      </c>
      <c r="Y2553" s="564">
        <v>1</v>
      </c>
      <c r="Z2553" s="564">
        <v>1</v>
      </c>
      <c r="AA2553" s="564">
        <v>1</v>
      </c>
      <c r="AB2553" s="564">
        <v>1</v>
      </c>
      <c r="AC2553" s="564">
        <v>1</v>
      </c>
      <c r="AD2553" s="564">
        <v>1</v>
      </c>
      <c r="AE2553" s="564">
        <v>1</v>
      </c>
      <c r="AF2553" s="564">
        <v>1</v>
      </c>
      <c r="AG2553" s="564">
        <v>1</v>
      </c>
      <c r="AH2553" s="564">
        <v>1</v>
      </c>
      <c r="AI2553" s="564">
        <v>1</v>
      </c>
      <c r="AJ2553" s="564">
        <v>1</v>
      </c>
      <c r="AK2553" s="564">
        <v>1</v>
      </c>
    </row>
    <row r="2554" spans="1:37">
      <c r="A2554">
        <v>2550</v>
      </c>
      <c r="B2554" s="564">
        <f t="shared" ca="1" si="240"/>
        <v>0</v>
      </c>
      <c r="C2554" s="564">
        <f t="shared" ca="1" si="235"/>
        <v>0</v>
      </c>
      <c r="D2554" s="564">
        <f t="shared" ca="1" si="238"/>
        <v>0</v>
      </c>
      <c r="E2554" s="564">
        <f t="shared" ca="1" si="236"/>
        <v>0</v>
      </c>
      <c r="F2554" s="564">
        <f t="shared" ca="1" si="239"/>
        <v>1</v>
      </c>
      <c r="G2554" s="564">
        <f t="shared" ca="1" si="237"/>
        <v>-5.0069758418758834</v>
      </c>
      <c r="H2554" s="564">
        <v>0</v>
      </c>
      <c r="I2554" s="564">
        <v>0</v>
      </c>
      <c r="J2554" s="564">
        <v>0</v>
      </c>
      <c r="K2554" s="564">
        <v>0</v>
      </c>
      <c r="L2554" s="564">
        <v>0</v>
      </c>
      <c r="M2554" s="564">
        <v>0</v>
      </c>
      <c r="N2554" s="564">
        <v>0</v>
      </c>
      <c r="O2554" s="564">
        <v>0</v>
      </c>
      <c r="P2554" s="564">
        <v>0</v>
      </c>
      <c r="Q2554" s="564">
        <v>0</v>
      </c>
      <c r="R2554" s="564">
        <v>0</v>
      </c>
      <c r="S2554" s="564">
        <v>0</v>
      </c>
      <c r="T2554" s="564">
        <v>0</v>
      </c>
      <c r="U2554" s="564">
        <v>0</v>
      </c>
      <c r="V2554" s="564">
        <v>0</v>
      </c>
      <c r="W2554" s="564">
        <v>0</v>
      </c>
      <c r="X2554" s="564">
        <v>0</v>
      </c>
      <c r="Y2554" s="564">
        <v>0</v>
      </c>
      <c r="Z2554" s="564">
        <v>0</v>
      </c>
      <c r="AA2554" s="564">
        <v>0</v>
      </c>
      <c r="AB2554" s="564">
        <v>0</v>
      </c>
      <c r="AC2554" s="564">
        <v>0</v>
      </c>
      <c r="AD2554" s="564">
        <v>0</v>
      </c>
      <c r="AE2554" s="564">
        <v>0</v>
      </c>
      <c r="AF2554" s="564">
        <v>0</v>
      </c>
      <c r="AG2554" s="564">
        <v>0</v>
      </c>
      <c r="AH2554" s="564">
        <v>0</v>
      </c>
      <c r="AI2554" s="564">
        <v>0</v>
      </c>
      <c r="AJ2554" s="564">
        <v>0</v>
      </c>
      <c r="AK2554" s="564">
        <v>0</v>
      </c>
    </row>
    <row r="2555" spans="1:37">
      <c r="A2555">
        <v>2551</v>
      </c>
      <c r="B2555" s="564">
        <f t="shared" ca="1" si="240"/>
        <v>0</v>
      </c>
      <c r="C2555" s="564">
        <f t="shared" ca="1" si="235"/>
        <v>0</v>
      </c>
      <c r="D2555" s="564">
        <f t="shared" ca="1" si="238"/>
        <v>0</v>
      </c>
      <c r="E2555" s="564">
        <f t="shared" ca="1" si="236"/>
        <v>0</v>
      </c>
      <c r="F2555" s="564">
        <f t="shared" ca="1" si="239"/>
        <v>1</v>
      </c>
      <c r="G2555" s="564">
        <f t="shared" ca="1" si="237"/>
        <v>-0.92736430827694272</v>
      </c>
      <c r="H2555" s="564">
        <v>0</v>
      </c>
      <c r="I2555" s="564">
        <v>0</v>
      </c>
      <c r="J2555" s="564">
        <v>0</v>
      </c>
      <c r="K2555" s="564">
        <v>0</v>
      </c>
      <c r="L2555" s="564">
        <v>0</v>
      </c>
      <c r="M2555" s="564">
        <v>0</v>
      </c>
      <c r="N2555" s="564">
        <v>0</v>
      </c>
      <c r="O2555" s="564">
        <v>0</v>
      </c>
      <c r="P2555" s="564">
        <v>0</v>
      </c>
      <c r="Q2555" s="564">
        <v>0</v>
      </c>
      <c r="R2555" s="564">
        <v>0</v>
      </c>
      <c r="S2555" s="564">
        <v>0</v>
      </c>
      <c r="T2555" s="564">
        <v>0</v>
      </c>
      <c r="U2555" s="564">
        <v>0</v>
      </c>
      <c r="V2555" s="564">
        <v>0</v>
      </c>
      <c r="W2555" s="564">
        <v>0</v>
      </c>
      <c r="X2555" s="564">
        <v>0</v>
      </c>
      <c r="Y2555" s="564">
        <v>0</v>
      </c>
      <c r="Z2555" s="564">
        <v>0</v>
      </c>
      <c r="AA2555" s="564">
        <v>0</v>
      </c>
      <c r="AB2555" s="564">
        <v>0</v>
      </c>
      <c r="AC2555" s="564">
        <v>0</v>
      </c>
      <c r="AD2555" s="564">
        <v>0</v>
      </c>
      <c r="AE2555" s="564">
        <v>0</v>
      </c>
      <c r="AF2555" s="564">
        <v>0</v>
      </c>
      <c r="AG2555" s="564">
        <v>0</v>
      </c>
      <c r="AH2555" s="564">
        <v>0</v>
      </c>
      <c r="AI2555" s="564">
        <v>0</v>
      </c>
      <c r="AJ2555" s="564">
        <v>0</v>
      </c>
      <c r="AK2555" s="564">
        <v>0</v>
      </c>
    </row>
    <row r="2556" spans="1:37">
      <c r="A2556">
        <v>2552</v>
      </c>
      <c r="B2556" s="564">
        <f t="shared" ca="1" si="240"/>
        <v>20</v>
      </c>
      <c r="C2556" s="564">
        <f t="shared" ca="1" si="235"/>
        <v>400</v>
      </c>
      <c r="D2556" s="564">
        <f t="shared" ca="1" si="238"/>
        <v>20</v>
      </c>
      <c r="E2556" s="564">
        <f t="shared" ca="1" si="236"/>
        <v>0</v>
      </c>
      <c r="F2556" s="564">
        <f t="shared" ca="1" si="239"/>
        <v>1</v>
      </c>
      <c r="G2556" s="564">
        <f t="shared" ca="1" si="237"/>
        <v>-1.1361167930208564</v>
      </c>
      <c r="H2556" s="564">
        <v>1</v>
      </c>
      <c r="I2556" s="564">
        <v>1</v>
      </c>
      <c r="J2556" s="564">
        <v>1</v>
      </c>
      <c r="K2556" s="564">
        <v>1</v>
      </c>
      <c r="L2556" s="564">
        <v>1</v>
      </c>
      <c r="M2556" s="564">
        <v>1</v>
      </c>
      <c r="N2556" s="564">
        <v>1</v>
      </c>
      <c r="O2556" s="564">
        <v>1</v>
      </c>
      <c r="P2556" s="564">
        <v>1</v>
      </c>
      <c r="Q2556" s="564">
        <v>1</v>
      </c>
      <c r="R2556" s="564">
        <v>1</v>
      </c>
      <c r="S2556" s="564">
        <v>1</v>
      </c>
      <c r="T2556" s="564">
        <v>1</v>
      </c>
      <c r="U2556" s="564">
        <v>1</v>
      </c>
      <c r="V2556" s="564">
        <v>1</v>
      </c>
      <c r="W2556" s="564">
        <v>1</v>
      </c>
      <c r="X2556" s="564">
        <v>1</v>
      </c>
      <c r="Y2556" s="564">
        <v>1</v>
      </c>
      <c r="Z2556" s="564">
        <v>1</v>
      </c>
      <c r="AA2556" s="564">
        <v>1</v>
      </c>
      <c r="AB2556" s="564">
        <v>1</v>
      </c>
      <c r="AC2556" s="564">
        <v>1</v>
      </c>
      <c r="AD2556" s="564">
        <v>1</v>
      </c>
      <c r="AE2556" s="564">
        <v>1</v>
      </c>
      <c r="AF2556" s="564">
        <v>1</v>
      </c>
      <c r="AG2556" s="564">
        <v>1</v>
      </c>
      <c r="AH2556" s="564">
        <v>1</v>
      </c>
      <c r="AI2556" s="564">
        <v>1</v>
      </c>
      <c r="AJ2556" s="564">
        <v>1</v>
      </c>
      <c r="AK2556" s="564">
        <v>1</v>
      </c>
    </row>
    <row r="2557" spans="1:37">
      <c r="A2557">
        <v>2553</v>
      </c>
      <c r="B2557" s="564">
        <f t="shared" ca="1" si="240"/>
        <v>20</v>
      </c>
      <c r="C2557" s="564">
        <f t="shared" ca="1" si="235"/>
        <v>400</v>
      </c>
      <c r="D2557" s="564">
        <f t="shared" ca="1" si="238"/>
        <v>20</v>
      </c>
      <c r="E2557" s="564">
        <f t="shared" ca="1" si="236"/>
        <v>0</v>
      </c>
      <c r="F2557" s="564">
        <f t="shared" ca="1" si="239"/>
        <v>1</v>
      </c>
      <c r="G2557" s="564">
        <f t="shared" ca="1" si="237"/>
        <v>1.29672109682887</v>
      </c>
      <c r="H2557" s="564">
        <v>1</v>
      </c>
      <c r="I2557" s="564">
        <v>1</v>
      </c>
      <c r="J2557" s="564">
        <v>1</v>
      </c>
      <c r="K2557" s="564">
        <v>1</v>
      </c>
      <c r="L2557" s="564">
        <v>1</v>
      </c>
      <c r="M2557" s="564">
        <v>1</v>
      </c>
      <c r="N2557" s="564">
        <v>1</v>
      </c>
      <c r="O2557" s="564">
        <v>1</v>
      </c>
      <c r="P2557" s="564">
        <v>1</v>
      </c>
      <c r="Q2557" s="564">
        <v>1</v>
      </c>
      <c r="R2557" s="564">
        <v>1</v>
      </c>
      <c r="S2557" s="564">
        <v>1</v>
      </c>
      <c r="T2557" s="564">
        <v>1</v>
      </c>
      <c r="U2557" s="564">
        <v>1</v>
      </c>
      <c r="V2557" s="564">
        <v>1</v>
      </c>
      <c r="W2557" s="564">
        <v>1</v>
      </c>
      <c r="X2557" s="564">
        <v>1</v>
      </c>
      <c r="Y2557" s="564">
        <v>1</v>
      </c>
      <c r="Z2557" s="564">
        <v>1</v>
      </c>
      <c r="AA2557" s="564">
        <v>1</v>
      </c>
      <c r="AB2557" s="564">
        <v>1</v>
      </c>
      <c r="AC2557" s="564">
        <v>1</v>
      </c>
      <c r="AD2557" s="564">
        <v>1</v>
      </c>
      <c r="AE2557" s="564">
        <v>1</v>
      </c>
      <c r="AF2557" s="564">
        <v>1</v>
      </c>
      <c r="AG2557" s="564">
        <v>1</v>
      </c>
      <c r="AH2557" s="564">
        <v>1</v>
      </c>
      <c r="AI2557" s="564">
        <v>1</v>
      </c>
      <c r="AJ2557" s="564">
        <v>1</v>
      </c>
      <c r="AK2557" s="564">
        <v>1</v>
      </c>
    </row>
    <row r="2558" spans="1:37">
      <c r="A2558">
        <v>2554</v>
      </c>
      <c r="B2558" s="564">
        <f t="shared" ca="1" si="240"/>
        <v>20</v>
      </c>
      <c r="C2558" s="564">
        <f t="shared" ca="1" si="235"/>
        <v>400</v>
      </c>
      <c r="D2558" s="564">
        <f t="shared" ca="1" si="238"/>
        <v>20</v>
      </c>
      <c r="E2558" s="564">
        <f t="shared" ca="1" si="236"/>
        <v>0</v>
      </c>
      <c r="F2558" s="564">
        <f t="shared" ca="1" si="239"/>
        <v>1</v>
      </c>
      <c r="G2558" s="564">
        <f t="shared" ca="1" si="237"/>
        <v>-11.230200865303493</v>
      </c>
      <c r="H2558" s="564">
        <v>1</v>
      </c>
      <c r="I2558" s="564">
        <v>1</v>
      </c>
      <c r="J2558" s="564">
        <v>1</v>
      </c>
      <c r="K2558" s="564">
        <v>1</v>
      </c>
      <c r="L2558" s="564">
        <v>1</v>
      </c>
      <c r="M2558" s="564">
        <v>1</v>
      </c>
      <c r="N2558" s="564">
        <v>1</v>
      </c>
      <c r="O2558" s="564">
        <v>1</v>
      </c>
      <c r="P2558" s="564">
        <v>1</v>
      </c>
      <c r="Q2558" s="564">
        <v>1</v>
      </c>
      <c r="R2558" s="564">
        <v>1</v>
      </c>
      <c r="S2558" s="564">
        <v>1</v>
      </c>
      <c r="T2558" s="564">
        <v>1</v>
      </c>
      <c r="U2558" s="564">
        <v>1</v>
      </c>
      <c r="V2558" s="564">
        <v>1</v>
      </c>
      <c r="W2558" s="564">
        <v>1</v>
      </c>
      <c r="X2558" s="564">
        <v>1</v>
      </c>
      <c r="Y2558" s="564">
        <v>1</v>
      </c>
      <c r="Z2558" s="564">
        <v>1</v>
      </c>
      <c r="AA2558" s="564">
        <v>1</v>
      </c>
      <c r="AB2558" s="564">
        <v>1</v>
      </c>
      <c r="AC2558" s="564">
        <v>1</v>
      </c>
      <c r="AD2558" s="564">
        <v>1</v>
      </c>
      <c r="AE2558" s="564">
        <v>1</v>
      </c>
      <c r="AF2558" s="564">
        <v>1</v>
      </c>
      <c r="AG2558" s="564">
        <v>1</v>
      </c>
      <c r="AH2558" s="564">
        <v>1</v>
      </c>
      <c r="AI2558" s="564">
        <v>1</v>
      </c>
      <c r="AJ2558" s="564">
        <v>1</v>
      </c>
      <c r="AK2558" s="564">
        <v>1</v>
      </c>
    </row>
    <row r="2559" spans="1:37">
      <c r="A2559">
        <v>2555</v>
      </c>
      <c r="B2559" s="564">
        <f t="shared" ca="1" si="240"/>
        <v>0</v>
      </c>
      <c r="C2559" s="564">
        <f t="shared" ca="1" si="235"/>
        <v>0</v>
      </c>
      <c r="D2559" s="564">
        <f t="shared" ca="1" si="238"/>
        <v>0</v>
      </c>
      <c r="E2559" s="564">
        <f t="shared" ca="1" si="236"/>
        <v>0</v>
      </c>
      <c r="F2559" s="564">
        <f t="shared" ca="1" si="239"/>
        <v>1</v>
      </c>
      <c r="G2559" s="564">
        <f t="shared" ca="1" si="237"/>
        <v>-5.1573770621201334</v>
      </c>
      <c r="H2559" s="564">
        <v>0</v>
      </c>
      <c r="I2559" s="564">
        <v>0</v>
      </c>
      <c r="J2559" s="564">
        <v>0</v>
      </c>
      <c r="K2559" s="564">
        <v>0</v>
      </c>
      <c r="L2559" s="564">
        <v>0</v>
      </c>
      <c r="M2559" s="564">
        <v>0</v>
      </c>
      <c r="N2559" s="564">
        <v>0</v>
      </c>
      <c r="O2559" s="564">
        <v>0</v>
      </c>
      <c r="P2559" s="564">
        <v>0</v>
      </c>
      <c r="Q2559" s="564">
        <v>0</v>
      </c>
      <c r="R2559" s="564">
        <v>0</v>
      </c>
      <c r="S2559" s="564">
        <v>0</v>
      </c>
      <c r="T2559" s="564">
        <v>0</v>
      </c>
      <c r="U2559" s="564">
        <v>0</v>
      </c>
      <c r="V2559" s="564">
        <v>0</v>
      </c>
      <c r="W2559" s="564">
        <v>0</v>
      </c>
      <c r="X2559" s="564">
        <v>0</v>
      </c>
      <c r="Y2559" s="564">
        <v>0</v>
      </c>
      <c r="Z2559" s="564">
        <v>0</v>
      </c>
      <c r="AA2559" s="564">
        <v>0</v>
      </c>
      <c r="AB2559" s="564">
        <v>0</v>
      </c>
      <c r="AC2559" s="564">
        <v>0</v>
      </c>
      <c r="AD2559" s="564">
        <v>0</v>
      </c>
      <c r="AE2559" s="564">
        <v>0</v>
      </c>
      <c r="AF2559" s="564">
        <v>0</v>
      </c>
      <c r="AG2559" s="564">
        <v>0</v>
      </c>
      <c r="AH2559" s="564">
        <v>0</v>
      </c>
      <c r="AI2559" s="564">
        <v>0</v>
      </c>
      <c r="AJ2559" s="564">
        <v>0</v>
      </c>
      <c r="AK2559" s="564">
        <v>0</v>
      </c>
    </row>
    <row r="2560" spans="1:37">
      <c r="A2560">
        <v>2556</v>
      </c>
      <c r="B2560" s="564">
        <f t="shared" ca="1" si="240"/>
        <v>20</v>
      </c>
      <c r="C2560" s="564">
        <f t="shared" ca="1" si="235"/>
        <v>400</v>
      </c>
      <c r="D2560" s="564">
        <f t="shared" ca="1" si="238"/>
        <v>20</v>
      </c>
      <c r="E2560" s="564">
        <f t="shared" ca="1" si="236"/>
        <v>0</v>
      </c>
      <c r="F2560" s="564">
        <f t="shared" ca="1" si="239"/>
        <v>1</v>
      </c>
      <c r="G2560" s="564">
        <f t="shared" ca="1" si="237"/>
        <v>9.3878959910937123</v>
      </c>
      <c r="H2560" s="564">
        <v>1</v>
      </c>
      <c r="I2560" s="564">
        <v>1</v>
      </c>
      <c r="J2560" s="564">
        <v>1</v>
      </c>
      <c r="K2560" s="564">
        <v>1</v>
      </c>
      <c r="L2560" s="564">
        <v>1</v>
      </c>
      <c r="M2560" s="564">
        <v>1</v>
      </c>
      <c r="N2560" s="564">
        <v>1</v>
      </c>
      <c r="O2560" s="564">
        <v>1</v>
      </c>
      <c r="P2560" s="564">
        <v>1</v>
      </c>
      <c r="Q2560" s="564">
        <v>1</v>
      </c>
      <c r="R2560" s="564">
        <v>1</v>
      </c>
      <c r="S2560" s="564">
        <v>1</v>
      </c>
      <c r="T2560" s="564">
        <v>1</v>
      </c>
      <c r="U2560" s="564">
        <v>1</v>
      </c>
      <c r="V2560" s="564">
        <v>1</v>
      </c>
      <c r="W2560" s="564">
        <v>1</v>
      </c>
      <c r="X2560" s="564">
        <v>1</v>
      </c>
      <c r="Y2560" s="564">
        <v>1</v>
      </c>
      <c r="Z2560" s="564">
        <v>1</v>
      </c>
      <c r="AA2560" s="564">
        <v>1</v>
      </c>
      <c r="AB2560" s="564">
        <v>1</v>
      </c>
      <c r="AC2560" s="564">
        <v>1</v>
      </c>
      <c r="AD2560" s="564">
        <v>1</v>
      </c>
      <c r="AE2560" s="564">
        <v>1</v>
      </c>
      <c r="AF2560" s="564">
        <v>1</v>
      </c>
      <c r="AG2560" s="564">
        <v>1</v>
      </c>
      <c r="AH2560" s="564">
        <v>1</v>
      </c>
      <c r="AI2560" s="564">
        <v>1</v>
      </c>
      <c r="AJ2560" s="564">
        <v>1</v>
      </c>
      <c r="AK2560" s="564">
        <v>1</v>
      </c>
    </row>
    <row r="2561" spans="1:37">
      <c r="A2561">
        <v>2557</v>
      </c>
      <c r="B2561" s="564">
        <f t="shared" ca="1" si="240"/>
        <v>20</v>
      </c>
      <c r="C2561" s="564">
        <f t="shared" ca="1" si="235"/>
        <v>400</v>
      </c>
      <c r="D2561" s="564">
        <f t="shared" ca="1" si="238"/>
        <v>20</v>
      </c>
      <c r="E2561" s="564">
        <f t="shared" ca="1" si="236"/>
        <v>0</v>
      </c>
      <c r="F2561" s="564">
        <f t="shared" ca="1" si="239"/>
        <v>1</v>
      </c>
      <c r="G2561" s="564">
        <f t="shared" ca="1" si="237"/>
        <v>-0.48951184369569867</v>
      </c>
      <c r="H2561" s="564">
        <v>1</v>
      </c>
      <c r="I2561" s="564">
        <v>1</v>
      </c>
      <c r="J2561" s="564">
        <v>1</v>
      </c>
      <c r="K2561" s="564">
        <v>1</v>
      </c>
      <c r="L2561" s="564">
        <v>1</v>
      </c>
      <c r="M2561" s="564">
        <v>1</v>
      </c>
      <c r="N2561" s="564">
        <v>1</v>
      </c>
      <c r="O2561" s="564">
        <v>1</v>
      </c>
      <c r="P2561" s="564">
        <v>1</v>
      </c>
      <c r="Q2561" s="564">
        <v>1</v>
      </c>
      <c r="R2561" s="564">
        <v>1</v>
      </c>
      <c r="S2561" s="564">
        <v>1</v>
      </c>
      <c r="T2561" s="564">
        <v>1</v>
      </c>
      <c r="U2561" s="564">
        <v>1</v>
      </c>
      <c r="V2561" s="564">
        <v>1</v>
      </c>
      <c r="W2561" s="564">
        <v>1</v>
      </c>
      <c r="X2561" s="564">
        <v>1</v>
      </c>
      <c r="Y2561" s="564">
        <v>1</v>
      </c>
      <c r="Z2561" s="564">
        <v>1</v>
      </c>
      <c r="AA2561" s="564">
        <v>1</v>
      </c>
      <c r="AB2561" s="564">
        <v>1</v>
      </c>
      <c r="AC2561" s="564">
        <v>1</v>
      </c>
      <c r="AD2561" s="564">
        <v>1</v>
      </c>
      <c r="AE2561" s="564">
        <v>1</v>
      </c>
      <c r="AF2561" s="564">
        <v>1</v>
      </c>
      <c r="AG2561" s="564">
        <v>1</v>
      </c>
      <c r="AH2561" s="564">
        <v>1</v>
      </c>
      <c r="AI2561" s="564">
        <v>1</v>
      </c>
      <c r="AJ2561" s="564">
        <v>1</v>
      </c>
      <c r="AK2561" s="564">
        <v>1</v>
      </c>
    </row>
    <row r="2562" spans="1:37">
      <c r="A2562">
        <v>2558</v>
      </c>
      <c r="B2562" s="564">
        <f t="shared" ca="1" si="240"/>
        <v>20</v>
      </c>
      <c r="C2562" s="564">
        <f t="shared" ca="1" si="235"/>
        <v>400</v>
      </c>
      <c r="D2562" s="564">
        <f t="shared" ca="1" si="238"/>
        <v>20</v>
      </c>
      <c r="E2562" s="564">
        <f t="shared" ca="1" si="236"/>
        <v>0</v>
      </c>
      <c r="F2562" s="564">
        <f t="shared" ca="1" si="239"/>
        <v>1</v>
      </c>
      <c r="G2562" s="564">
        <f t="shared" ca="1" si="237"/>
        <v>8.0723294929345943</v>
      </c>
      <c r="H2562" s="564">
        <v>1</v>
      </c>
      <c r="I2562" s="564">
        <v>1</v>
      </c>
      <c r="J2562" s="564">
        <v>1</v>
      </c>
      <c r="K2562" s="564">
        <v>1</v>
      </c>
      <c r="L2562" s="564">
        <v>1</v>
      </c>
      <c r="M2562" s="564">
        <v>1</v>
      </c>
      <c r="N2562" s="564">
        <v>1</v>
      </c>
      <c r="O2562" s="564">
        <v>1</v>
      </c>
      <c r="P2562" s="564">
        <v>1</v>
      </c>
      <c r="Q2562" s="564">
        <v>1</v>
      </c>
      <c r="R2562" s="564">
        <v>1</v>
      </c>
      <c r="S2562" s="564">
        <v>1</v>
      </c>
      <c r="T2562" s="564">
        <v>1</v>
      </c>
      <c r="U2562" s="564">
        <v>1</v>
      </c>
      <c r="V2562" s="564">
        <v>1</v>
      </c>
      <c r="W2562" s="564">
        <v>1</v>
      </c>
      <c r="X2562" s="564">
        <v>1</v>
      </c>
      <c r="Y2562" s="564">
        <v>1</v>
      </c>
      <c r="Z2562" s="564">
        <v>1</v>
      </c>
      <c r="AA2562" s="564">
        <v>1</v>
      </c>
      <c r="AB2562" s="564">
        <v>1</v>
      </c>
      <c r="AC2562" s="564">
        <v>1</v>
      </c>
      <c r="AD2562" s="564">
        <v>1</v>
      </c>
      <c r="AE2562" s="564">
        <v>1</v>
      </c>
      <c r="AF2562" s="564">
        <v>1</v>
      </c>
      <c r="AG2562" s="564">
        <v>1</v>
      </c>
      <c r="AH2562" s="564">
        <v>1</v>
      </c>
      <c r="AI2562" s="564">
        <v>1</v>
      </c>
      <c r="AJ2562" s="564">
        <v>1</v>
      </c>
      <c r="AK2562" s="564">
        <v>1</v>
      </c>
    </row>
    <row r="2563" spans="1:37">
      <c r="A2563">
        <v>2559</v>
      </c>
      <c r="B2563" s="564">
        <f t="shared" ca="1" si="240"/>
        <v>20</v>
      </c>
      <c r="C2563" s="564">
        <f t="shared" ca="1" si="235"/>
        <v>400</v>
      </c>
      <c r="D2563" s="564">
        <f t="shared" ca="1" si="238"/>
        <v>20</v>
      </c>
      <c r="E2563" s="564">
        <f t="shared" ca="1" si="236"/>
        <v>0</v>
      </c>
      <c r="F2563" s="564">
        <f t="shared" ca="1" si="239"/>
        <v>1</v>
      </c>
      <c r="G2563" s="564">
        <f t="shared" ca="1" si="237"/>
        <v>-4.0658814270676622</v>
      </c>
      <c r="H2563" s="564">
        <v>1</v>
      </c>
      <c r="I2563" s="564">
        <v>1</v>
      </c>
      <c r="J2563" s="564">
        <v>1</v>
      </c>
      <c r="K2563" s="564">
        <v>1</v>
      </c>
      <c r="L2563" s="564">
        <v>1</v>
      </c>
      <c r="M2563" s="564">
        <v>1</v>
      </c>
      <c r="N2563" s="564">
        <v>1</v>
      </c>
      <c r="O2563" s="564">
        <v>1</v>
      </c>
      <c r="P2563" s="564">
        <v>1</v>
      </c>
      <c r="Q2563" s="564">
        <v>1</v>
      </c>
      <c r="R2563" s="564">
        <v>1</v>
      </c>
      <c r="S2563" s="564">
        <v>1</v>
      </c>
      <c r="T2563" s="564">
        <v>1</v>
      </c>
      <c r="U2563" s="564">
        <v>1</v>
      </c>
      <c r="V2563" s="564">
        <v>1</v>
      </c>
      <c r="W2563" s="564">
        <v>1</v>
      </c>
      <c r="X2563" s="564">
        <v>1</v>
      </c>
      <c r="Y2563" s="564">
        <v>1</v>
      </c>
      <c r="Z2563" s="564">
        <v>1</v>
      </c>
      <c r="AA2563" s="564">
        <v>1</v>
      </c>
      <c r="AB2563" s="564">
        <v>1</v>
      </c>
      <c r="AC2563" s="564">
        <v>1</v>
      </c>
      <c r="AD2563" s="564">
        <v>1</v>
      </c>
      <c r="AE2563" s="564">
        <v>1</v>
      </c>
      <c r="AF2563" s="564">
        <v>1</v>
      </c>
      <c r="AG2563" s="564">
        <v>1</v>
      </c>
      <c r="AH2563" s="564">
        <v>1</v>
      </c>
      <c r="AI2563" s="564">
        <v>1</v>
      </c>
      <c r="AJ2563" s="564">
        <v>1</v>
      </c>
      <c r="AK2563" s="564">
        <v>1</v>
      </c>
    </row>
    <row r="2564" spans="1:37">
      <c r="A2564">
        <v>2560</v>
      </c>
      <c r="B2564" s="564">
        <f t="shared" ca="1" si="240"/>
        <v>20</v>
      </c>
      <c r="C2564" s="564">
        <f t="shared" ca="1" si="235"/>
        <v>400</v>
      </c>
      <c r="D2564" s="564">
        <f t="shared" ca="1" si="238"/>
        <v>20</v>
      </c>
      <c r="E2564" s="564">
        <f t="shared" ca="1" si="236"/>
        <v>0</v>
      </c>
      <c r="F2564" s="564">
        <f t="shared" ca="1" si="239"/>
        <v>1</v>
      </c>
      <c r="G2564" s="564">
        <f t="shared" ca="1" si="237"/>
        <v>5.2902331712112947</v>
      </c>
      <c r="H2564" s="564">
        <v>1</v>
      </c>
      <c r="I2564" s="564">
        <v>1</v>
      </c>
      <c r="J2564" s="564">
        <v>1</v>
      </c>
      <c r="K2564" s="564">
        <v>1</v>
      </c>
      <c r="L2564" s="564">
        <v>1</v>
      </c>
      <c r="M2564" s="564">
        <v>1</v>
      </c>
      <c r="N2564" s="564">
        <v>1</v>
      </c>
      <c r="O2564" s="564">
        <v>1</v>
      </c>
      <c r="P2564" s="564">
        <v>1</v>
      </c>
      <c r="Q2564" s="564">
        <v>1</v>
      </c>
      <c r="R2564" s="564">
        <v>1</v>
      </c>
      <c r="S2564" s="564">
        <v>1</v>
      </c>
      <c r="T2564" s="564">
        <v>1</v>
      </c>
      <c r="U2564" s="564">
        <v>1</v>
      </c>
      <c r="V2564" s="564">
        <v>1</v>
      </c>
      <c r="W2564" s="564">
        <v>1</v>
      </c>
      <c r="X2564" s="564">
        <v>1</v>
      </c>
      <c r="Y2564" s="564">
        <v>1</v>
      </c>
      <c r="Z2564" s="564">
        <v>1</v>
      </c>
      <c r="AA2564" s="564">
        <v>1</v>
      </c>
      <c r="AB2564" s="564">
        <v>1</v>
      </c>
      <c r="AC2564" s="564">
        <v>1</v>
      </c>
      <c r="AD2564" s="564">
        <v>1</v>
      </c>
      <c r="AE2564" s="564">
        <v>1</v>
      </c>
      <c r="AF2564" s="564">
        <v>1</v>
      </c>
      <c r="AG2564" s="564">
        <v>1</v>
      </c>
      <c r="AH2564" s="564">
        <v>1</v>
      </c>
      <c r="AI2564" s="564">
        <v>1</v>
      </c>
      <c r="AJ2564" s="564">
        <v>1</v>
      </c>
      <c r="AK2564" s="564">
        <v>1</v>
      </c>
    </row>
    <row r="2565" spans="1:37">
      <c r="A2565">
        <v>2561</v>
      </c>
      <c r="B2565" s="564">
        <f t="shared" ca="1" si="240"/>
        <v>20</v>
      </c>
      <c r="C2565" s="564">
        <f t="shared" ref="C2565:C2628" ca="1" si="241">B2565^2</f>
        <v>400</v>
      </c>
      <c r="D2565" s="564">
        <f t="shared" ca="1" si="238"/>
        <v>20</v>
      </c>
      <c r="E2565" s="564">
        <f t="shared" ref="E2565:E2628" ca="1" si="242">D2565-((B2565^2)/H$1)</f>
        <v>0</v>
      </c>
      <c r="F2565" s="564">
        <f t="shared" ca="1" si="239"/>
        <v>1</v>
      </c>
      <c r="G2565" s="564">
        <f t="shared" ref="G2565:G2628" ca="1" si="243">I$2+NORMSINV(RAND())*K$2</f>
        <v>-7.0490420802963971</v>
      </c>
      <c r="H2565" s="564">
        <v>1</v>
      </c>
      <c r="I2565" s="564">
        <v>1</v>
      </c>
      <c r="J2565" s="564">
        <v>1</v>
      </c>
      <c r="K2565" s="564">
        <v>1</v>
      </c>
      <c r="L2565" s="564">
        <v>1</v>
      </c>
      <c r="M2565" s="564">
        <v>1</v>
      </c>
      <c r="N2565" s="564">
        <v>1</v>
      </c>
      <c r="O2565" s="564">
        <v>1</v>
      </c>
      <c r="P2565" s="564">
        <v>1</v>
      </c>
      <c r="Q2565" s="564">
        <v>1</v>
      </c>
      <c r="R2565" s="564">
        <v>1</v>
      </c>
      <c r="S2565" s="564">
        <v>1</v>
      </c>
      <c r="T2565" s="564">
        <v>1</v>
      </c>
      <c r="U2565" s="564">
        <v>1</v>
      </c>
      <c r="V2565" s="564">
        <v>1</v>
      </c>
      <c r="W2565" s="564">
        <v>1</v>
      </c>
      <c r="X2565" s="564">
        <v>1</v>
      </c>
      <c r="Y2565" s="564">
        <v>1</v>
      </c>
      <c r="Z2565" s="564">
        <v>1</v>
      </c>
      <c r="AA2565" s="564">
        <v>1</v>
      </c>
      <c r="AB2565" s="564">
        <v>1</v>
      </c>
      <c r="AC2565" s="564">
        <v>1</v>
      </c>
      <c r="AD2565" s="564">
        <v>1</v>
      </c>
      <c r="AE2565" s="564">
        <v>1</v>
      </c>
      <c r="AF2565" s="564">
        <v>1</v>
      </c>
      <c r="AG2565" s="564">
        <v>1</v>
      </c>
      <c r="AH2565" s="564">
        <v>1</v>
      </c>
      <c r="AI2565" s="564">
        <v>1</v>
      </c>
      <c r="AJ2565" s="564">
        <v>1</v>
      </c>
      <c r="AK2565" s="564">
        <v>1</v>
      </c>
    </row>
    <row r="2566" spans="1:37">
      <c r="A2566">
        <v>2562</v>
      </c>
      <c r="B2566" s="564">
        <f t="shared" ca="1" si="240"/>
        <v>20</v>
      </c>
      <c r="C2566" s="564">
        <f t="shared" ca="1" si="241"/>
        <v>400</v>
      </c>
      <c r="D2566" s="564">
        <f t="shared" ref="D2566:D2629" ca="1" si="244">B2566</f>
        <v>20</v>
      </c>
      <c r="E2566" s="564">
        <f t="shared" ca="1" si="242"/>
        <v>0</v>
      </c>
      <c r="F2566" s="564">
        <f t="shared" ref="F2566:F2629" ca="1" si="245">1-(2*B2566*(H$1-B2566)/(H$1*(H$1-1)))</f>
        <v>1</v>
      </c>
      <c r="G2566" s="564">
        <f t="shared" ca="1" si="243"/>
        <v>1.5801767723847595</v>
      </c>
      <c r="H2566" s="564">
        <v>1</v>
      </c>
      <c r="I2566" s="564">
        <v>1</v>
      </c>
      <c r="J2566" s="564">
        <v>1</v>
      </c>
      <c r="K2566" s="564">
        <v>1</v>
      </c>
      <c r="L2566" s="564">
        <v>1</v>
      </c>
      <c r="M2566" s="564">
        <v>1</v>
      </c>
      <c r="N2566" s="564">
        <v>1</v>
      </c>
      <c r="O2566" s="564">
        <v>1</v>
      </c>
      <c r="P2566" s="564">
        <v>1</v>
      </c>
      <c r="Q2566" s="564">
        <v>1</v>
      </c>
      <c r="R2566" s="564">
        <v>1</v>
      </c>
      <c r="S2566" s="564">
        <v>1</v>
      </c>
      <c r="T2566" s="564">
        <v>1</v>
      </c>
      <c r="U2566" s="564">
        <v>1</v>
      </c>
      <c r="V2566" s="564">
        <v>1</v>
      </c>
      <c r="W2566" s="564">
        <v>1</v>
      </c>
      <c r="X2566" s="564">
        <v>1</v>
      </c>
      <c r="Y2566" s="564">
        <v>1</v>
      </c>
      <c r="Z2566" s="564">
        <v>1</v>
      </c>
      <c r="AA2566" s="564">
        <v>1</v>
      </c>
      <c r="AB2566" s="564">
        <v>1</v>
      </c>
      <c r="AC2566" s="564">
        <v>1</v>
      </c>
      <c r="AD2566" s="564">
        <v>1</v>
      </c>
      <c r="AE2566" s="564">
        <v>1</v>
      </c>
      <c r="AF2566" s="564">
        <v>1</v>
      </c>
      <c r="AG2566" s="564">
        <v>1</v>
      </c>
      <c r="AH2566" s="564">
        <v>1</v>
      </c>
      <c r="AI2566" s="564">
        <v>1</v>
      </c>
      <c r="AJ2566" s="564">
        <v>1</v>
      </c>
      <c r="AK2566" s="564">
        <v>1</v>
      </c>
    </row>
    <row r="2567" spans="1:37">
      <c r="A2567">
        <v>2563</v>
      </c>
      <c r="B2567" s="564">
        <f t="shared" ref="B2567:B2630" ca="1" si="246">SUM(INDIRECT("H"&amp;A2567+4&amp;":"&amp;HLOOKUP(H$1,$AA$1:$BD$2,2,0)&amp;A2567+4))</f>
        <v>20</v>
      </c>
      <c r="C2567" s="564">
        <f t="shared" ca="1" si="241"/>
        <v>400</v>
      </c>
      <c r="D2567" s="564">
        <f t="shared" ca="1" si="244"/>
        <v>20</v>
      </c>
      <c r="E2567" s="564">
        <f t="shared" ca="1" si="242"/>
        <v>0</v>
      </c>
      <c r="F2567" s="564">
        <f t="shared" ca="1" si="245"/>
        <v>1</v>
      </c>
      <c r="G2567" s="564">
        <f t="shared" ca="1" si="243"/>
        <v>-3.6502504030292617</v>
      </c>
      <c r="H2567" s="564">
        <v>1</v>
      </c>
      <c r="I2567" s="564">
        <v>1</v>
      </c>
      <c r="J2567" s="564">
        <v>1</v>
      </c>
      <c r="K2567" s="564">
        <v>1</v>
      </c>
      <c r="L2567" s="564">
        <v>1</v>
      </c>
      <c r="M2567" s="564">
        <v>1</v>
      </c>
      <c r="N2567" s="564">
        <v>1</v>
      </c>
      <c r="O2567" s="564">
        <v>1</v>
      </c>
      <c r="P2567" s="564">
        <v>1</v>
      </c>
      <c r="Q2567" s="564">
        <v>1</v>
      </c>
      <c r="R2567" s="564">
        <v>1</v>
      </c>
      <c r="S2567" s="564">
        <v>1</v>
      </c>
      <c r="T2567" s="564">
        <v>1</v>
      </c>
      <c r="U2567" s="564">
        <v>1</v>
      </c>
      <c r="V2567" s="564">
        <v>1</v>
      </c>
      <c r="W2567" s="564">
        <v>1</v>
      </c>
      <c r="X2567" s="564">
        <v>1</v>
      </c>
      <c r="Y2567" s="564">
        <v>1</v>
      </c>
      <c r="Z2567" s="564">
        <v>1</v>
      </c>
      <c r="AA2567" s="564">
        <v>1</v>
      </c>
      <c r="AB2567" s="564">
        <v>1</v>
      </c>
      <c r="AC2567" s="564">
        <v>1</v>
      </c>
      <c r="AD2567" s="564">
        <v>1</v>
      </c>
      <c r="AE2567" s="564">
        <v>1</v>
      </c>
      <c r="AF2567" s="564">
        <v>1</v>
      </c>
      <c r="AG2567" s="564">
        <v>1</v>
      </c>
      <c r="AH2567" s="564">
        <v>1</v>
      </c>
      <c r="AI2567" s="564">
        <v>1</v>
      </c>
      <c r="AJ2567" s="564">
        <v>1</v>
      </c>
      <c r="AK2567" s="564">
        <v>1</v>
      </c>
    </row>
    <row r="2568" spans="1:37">
      <c r="A2568">
        <v>2564</v>
      </c>
      <c r="B2568" s="564">
        <f t="shared" ca="1" si="246"/>
        <v>20</v>
      </c>
      <c r="C2568" s="564">
        <f t="shared" ca="1" si="241"/>
        <v>400</v>
      </c>
      <c r="D2568" s="564">
        <f t="shared" ca="1" si="244"/>
        <v>20</v>
      </c>
      <c r="E2568" s="564">
        <f t="shared" ca="1" si="242"/>
        <v>0</v>
      </c>
      <c r="F2568" s="564">
        <f t="shared" ca="1" si="245"/>
        <v>1</v>
      </c>
      <c r="G2568" s="564">
        <f t="shared" ca="1" si="243"/>
        <v>8.5086074772895195</v>
      </c>
      <c r="H2568" s="564">
        <v>1</v>
      </c>
      <c r="I2568" s="564">
        <v>1</v>
      </c>
      <c r="J2568" s="564">
        <v>1</v>
      </c>
      <c r="K2568" s="564">
        <v>1</v>
      </c>
      <c r="L2568" s="564">
        <v>1</v>
      </c>
      <c r="M2568" s="564">
        <v>1</v>
      </c>
      <c r="N2568" s="564">
        <v>1</v>
      </c>
      <c r="O2568" s="564">
        <v>1</v>
      </c>
      <c r="P2568" s="564">
        <v>1</v>
      </c>
      <c r="Q2568" s="564">
        <v>1</v>
      </c>
      <c r="R2568" s="564">
        <v>1</v>
      </c>
      <c r="S2568" s="564">
        <v>1</v>
      </c>
      <c r="T2568" s="564">
        <v>1</v>
      </c>
      <c r="U2568" s="564">
        <v>1</v>
      </c>
      <c r="V2568" s="564">
        <v>1</v>
      </c>
      <c r="W2568" s="564">
        <v>1</v>
      </c>
      <c r="X2568" s="564">
        <v>1</v>
      </c>
      <c r="Y2568" s="564">
        <v>1</v>
      </c>
      <c r="Z2568" s="564">
        <v>1</v>
      </c>
      <c r="AA2568" s="564">
        <v>1</v>
      </c>
      <c r="AB2568" s="564">
        <v>1</v>
      </c>
      <c r="AC2568" s="564">
        <v>1</v>
      </c>
      <c r="AD2568" s="564">
        <v>1</v>
      </c>
      <c r="AE2568" s="564">
        <v>1</v>
      </c>
      <c r="AF2568" s="564">
        <v>1</v>
      </c>
      <c r="AG2568" s="564">
        <v>1</v>
      </c>
      <c r="AH2568" s="564">
        <v>1</v>
      </c>
      <c r="AI2568" s="564">
        <v>1</v>
      </c>
      <c r="AJ2568" s="564">
        <v>1</v>
      </c>
      <c r="AK2568" s="564">
        <v>1</v>
      </c>
    </row>
    <row r="2569" spans="1:37">
      <c r="A2569">
        <v>2565</v>
      </c>
      <c r="B2569" s="564">
        <f t="shared" ca="1" si="246"/>
        <v>20</v>
      </c>
      <c r="C2569" s="564">
        <f t="shared" ca="1" si="241"/>
        <v>400</v>
      </c>
      <c r="D2569" s="564">
        <f t="shared" ca="1" si="244"/>
        <v>20</v>
      </c>
      <c r="E2569" s="564">
        <f t="shared" ca="1" si="242"/>
        <v>0</v>
      </c>
      <c r="F2569" s="564">
        <f t="shared" ca="1" si="245"/>
        <v>1</v>
      </c>
      <c r="G2569" s="564">
        <f t="shared" ca="1" si="243"/>
        <v>1.1392532951705781</v>
      </c>
      <c r="H2569" s="564">
        <v>1</v>
      </c>
      <c r="I2569" s="564">
        <v>1</v>
      </c>
      <c r="J2569" s="564">
        <v>1</v>
      </c>
      <c r="K2569" s="564">
        <v>1</v>
      </c>
      <c r="L2569" s="564">
        <v>1</v>
      </c>
      <c r="M2569" s="564">
        <v>1</v>
      </c>
      <c r="N2569" s="564">
        <v>1</v>
      </c>
      <c r="O2569" s="564">
        <v>1</v>
      </c>
      <c r="P2569" s="564">
        <v>1</v>
      </c>
      <c r="Q2569" s="564">
        <v>1</v>
      </c>
      <c r="R2569" s="564">
        <v>1</v>
      </c>
      <c r="S2569" s="564">
        <v>1</v>
      </c>
      <c r="T2569" s="564">
        <v>1</v>
      </c>
      <c r="U2569" s="564">
        <v>1</v>
      </c>
      <c r="V2569" s="564">
        <v>1</v>
      </c>
      <c r="W2569" s="564">
        <v>1</v>
      </c>
      <c r="X2569" s="564">
        <v>1</v>
      </c>
      <c r="Y2569" s="564">
        <v>1</v>
      </c>
      <c r="Z2569" s="564">
        <v>1</v>
      </c>
      <c r="AA2569" s="564">
        <v>1</v>
      </c>
      <c r="AB2569" s="564">
        <v>1</v>
      </c>
      <c r="AC2569" s="564">
        <v>1</v>
      </c>
      <c r="AD2569" s="564">
        <v>1</v>
      </c>
      <c r="AE2569" s="564">
        <v>1</v>
      </c>
      <c r="AF2569" s="564">
        <v>1</v>
      </c>
      <c r="AG2569" s="564">
        <v>1</v>
      </c>
      <c r="AH2569" s="564">
        <v>1</v>
      </c>
      <c r="AI2569" s="564">
        <v>1</v>
      </c>
      <c r="AJ2569" s="564">
        <v>1</v>
      </c>
      <c r="AK2569" s="564">
        <v>1</v>
      </c>
    </row>
    <row r="2570" spans="1:37">
      <c r="A2570">
        <v>2566</v>
      </c>
      <c r="B2570" s="564">
        <f t="shared" ca="1" si="246"/>
        <v>0</v>
      </c>
      <c r="C2570" s="564">
        <f t="shared" ca="1" si="241"/>
        <v>0</v>
      </c>
      <c r="D2570" s="564">
        <f t="shared" ca="1" si="244"/>
        <v>0</v>
      </c>
      <c r="E2570" s="564">
        <f t="shared" ca="1" si="242"/>
        <v>0</v>
      </c>
      <c r="F2570" s="564">
        <f t="shared" ca="1" si="245"/>
        <v>1</v>
      </c>
      <c r="G2570" s="564">
        <f t="shared" ca="1" si="243"/>
        <v>-5.1103167802122567</v>
      </c>
      <c r="H2570" s="564">
        <v>0</v>
      </c>
      <c r="I2570" s="564">
        <v>0</v>
      </c>
      <c r="J2570" s="564">
        <v>0</v>
      </c>
      <c r="K2570" s="564">
        <v>0</v>
      </c>
      <c r="L2570" s="564">
        <v>0</v>
      </c>
      <c r="M2570" s="564">
        <v>0</v>
      </c>
      <c r="N2570" s="564">
        <v>0</v>
      </c>
      <c r="O2570" s="564">
        <v>0</v>
      </c>
      <c r="P2570" s="564">
        <v>0</v>
      </c>
      <c r="Q2570" s="564">
        <v>0</v>
      </c>
      <c r="R2570" s="564">
        <v>0</v>
      </c>
      <c r="S2570" s="564">
        <v>0</v>
      </c>
      <c r="T2570" s="564">
        <v>0</v>
      </c>
      <c r="U2570" s="564">
        <v>0</v>
      </c>
      <c r="V2570" s="564">
        <v>0</v>
      </c>
      <c r="W2570" s="564">
        <v>0</v>
      </c>
      <c r="X2570" s="564">
        <v>0</v>
      </c>
      <c r="Y2570" s="564">
        <v>0</v>
      </c>
      <c r="Z2570" s="564">
        <v>0</v>
      </c>
      <c r="AA2570" s="564">
        <v>0</v>
      </c>
      <c r="AB2570" s="564">
        <v>0</v>
      </c>
      <c r="AC2570" s="564">
        <v>0</v>
      </c>
      <c r="AD2570" s="564">
        <v>0</v>
      </c>
      <c r="AE2570" s="564">
        <v>0</v>
      </c>
      <c r="AF2570" s="564">
        <v>0</v>
      </c>
      <c r="AG2570" s="564">
        <v>0</v>
      </c>
      <c r="AH2570" s="564">
        <v>0</v>
      </c>
      <c r="AI2570" s="564">
        <v>0</v>
      </c>
      <c r="AJ2570" s="564">
        <v>0</v>
      </c>
      <c r="AK2570" s="564">
        <v>0</v>
      </c>
    </row>
    <row r="2571" spans="1:37">
      <c r="A2571">
        <v>2567</v>
      </c>
      <c r="B2571" s="564">
        <f t="shared" ca="1" si="246"/>
        <v>0</v>
      </c>
      <c r="C2571" s="564">
        <f t="shared" ca="1" si="241"/>
        <v>0</v>
      </c>
      <c r="D2571" s="564">
        <f t="shared" ca="1" si="244"/>
        <v>0</v>
      </c>
      <c r="E2571" s="564">
        <f t="shared" ca="1" si="242"/>
        <v>0</v>
      </c>
      <c r="F2571" s="564">
        <f t="shared" ca="1" si="245"/>
        <v>1</v>
      </c>
      <c r="G2571" s="564">
        <f t="shared" ca="1" si="243"/>
        <v>0.50969039998080223</v>
      </c>
      <c r="H2571" s="564">
        <v>0</v>
      </c>
      <c r="I2571" s="564">
        <v>0</v>
      </c>
      <c r="J2571" s="564">
        <v>0</v>
      </c>
      <c r="K2571" s="564">
        <v>0</v>
      </c>
      <c r="L2571" s="564">
        <v>0</v>
      </c>
      <c r="M2571" s="564">
        <v>0</v>
      </c>
      <c r="N2571" s="564">
        <v>0</v>
      </c>
      <c r="O2571" s="564">
        <v>0</v>
      </c>
      <c r="P2571" s="564">
        <v>0</v>
      </c>
      <c r="Q2571" s="564">
        <v>0</v>
      </c>
      <c r="R2571" s="564">
        <v>0</v>
      </c>
      <c r="S2571" s="564">
        <v>0</v>
      </c>
      <c r="T2571" s="564">
        <v>0</v>
      </c>
      <c r="U2571" s="564">
        <v>0</v>
      </c>
      <c r="V2571" s="564">
        <v>0</v>
      </c>
      <c r="W2571" s="564">
        <v>0</v>
      </c>
      <c r="X2571" s="564">
        <v>0</v>
      </c>
      <c r="Y2571" s="564">
        <v>0</v>
      </c>
      <c r="Z2571" s="564">
        <v>0</v>
      </c>
      <c r="AA2571" s="564">
        <v>0</v>
      </c>
      <c r="AB2571" s="564">
        <v>0</v>
      </c>
      <c r="AC2571" s="564">
        <v>0</v>
      </c>
      <c r="AD2571" s="564">
        <v>0</v>
      </c>
      <c r="AE2571" s="564">
        <v>0</v>
      </c>
      <c r="AF2571" s="564">
        <v>0</v>
      </c>
      <c r="AG2571" s="564">
        <v>0</v>
      </c>
      <c r="AH2571" s="564">
        <v>0</v>
      </c>
      <c r="AI2571" s="564">
        <v>0</v>
      </c>
      <c r="AJ2571" s="564">
        <v>0</v>
      </c>
      <c r="AK2571" s="564">
        <v>0</v>
      </c>
    </row>
    <row r="2572" spans="1:37">
      <c r="A2572">
        <v>2568</v>
      </c>
      <c r="B2572" s="564">
        <f t="shared" ca="1" si="246"/>
        <v>0</v>
      </c>
      <c r="C2572" s="564">
        <f t="shared" ca="1" si="241"/>
        <v>0</v>
      </c>
      <c r="D2572" s="564">
        <f t="shared" ca="1" si="244"/>
        <v>0</v>
      </c>
      <c r="E2572" s="564">
        <f t="shared" ca="1" si="242"/>
        <v>0</v>
      </c>
      <c r="F2572" s="564">
        <f t="shared" ca="1" si="245"/>
        <v>1</v>
      </c>
      <c r="G2572" s="564">
        <f t="shared" ca="1" si="243"/>
        <v>-1.2511401018427653</v>
      </c>
      <c r="H2572" s="564">
        <v>0</v>
      </c>
      <c r="I2572" s="564">
        <v>0</v>
      </c>
      <c r="J2572" s="564">
        <v>0</v>
      </c>
      <c r="K2572" s="564">
        <v>0</v>
      </c>
      <c r="L2572" s="564">
        <v>0</v>
      </c>
      <c r="M2572" s="564">
        <v>0</v>
      </c>
      <c r="N2572" s="564">
        <v>0</v>
      </c>
      <c r="O2572" s="564">
        <v>0</v>
      </c>
      <c r="P2572" s="564">
        <v>0</v>
      </c>
      <c r="Q2572" s="564">
        <v>0</v>
      </c>
      <c r="R2572" s="564">
        <v>0</v>
      </c>
      <c r="S2572" s="564">
        <v>0</v>
      </c>
      <c r="T2572" s="564">
        <v>0</v>
      </c>
      <c r="U2572" s="564">
        <v>0</v>
      </c>
      <c r="V2572" s="564">
        <v>0</v>
      </c>
      <c r="W2572" s="564">
        <v>0</v>
      </c>
      <c r="X2572" s="564">
        <v>0</v>
      </c>
      <c r="Y2572" s="564">
        <v>0</v>
      </c>
      <c r="Z2572" s="564">
        <v>0</v>
      </c>
      <c r="AA2572" s="564">
        <v>0</v>
      </c>
      <c r="AB2572" s="564">
        <v>0</v>
      </c>
      <c r="AC2572" s="564">
        <v>0</v>
      </c>
      <c r="AD2572" s="564">
        <v>0</v>
      </c>
      <c r="AE2572" s="564">
        <v>0</v>
      </c>
      <c r="AF2572" s="564">
        <v>0</v>
      </c>
      <c r="AG2572" s="564">
        <v>0</v>
      </c>
      <c r="AH2572" s="564">
        <v>0</v>
      </c>
      <c r="AI2572" s="564">
        <v>0</v>
      </c>
      <c r="AJ2572" s="564">
        <v>0</v>
      </c>
      <c r="AK2572" s="564">
        <v>0</v>
      </c>
    </row>
    <row r="2573" spans="1:37">
      <c r="A2573">
        <v>2569</v>
      </c>
      <c r="B2573" s="564">
        <f t="shared" ca="1" si="246"/>
        <v>0</v>
      </c>
      <c r="C2573" s="564">
        <f t="shared" ca="1" si="241"/>
        <v>0</v>
      </c>
      <c r="D2573" s="564">
        <f t="shared" ca="1" si="244"/>
        <v>0</v>
      </c>
      <c r="E2573" s="564">
        <f t="shared" ca="1" si="242"/>
        <v>0</v>
      </c>
      <c r="F2573" s="564">
        <f t="shared" ca="1" si="245"/>
        <v>1</v>
      </c>
      <c r="G2573" s="564">
        <f t="shared" ca="1" si="243"/>
        <v>5.7745194416999919</v>
      </c>
      <c r="H2573" s="564">
        <v>0</v>
      </c>
      <c r="I2573" s="564">
        <v>0</v>
      </c>
      <c r="J2573" s="564">
        <v>0</v>
      </c>
      <c r="K2573" s="564">
        <v>0</v>
      </c>
      <c r="L2573" s="564">
        <v>0</v>
      </c>
      <c r="M2573" s="564">
        <v>0</v>
      </c>
      <c r="N2573" s="564">
        <v>0</v>
      </c>
      <c r="O2573" s="564">
        <v>0</v>
      </c>
      <c r="P2573" s="564">
        <v>0</v>
      </c>
      <c r="Q2573" s="564">
        <v>0</v>
      </c>
      <c r="R2573" s="564">
        <v>0</v>
      </c>
      <c r="S2573" s="564">
        <v>0</v>
      </c>
      <c r="T2573" s="564">
        <v>0</v>
      </c>
      <c r="U2573" s="564">
        <v>0</v>
      </c>
      <c r="V2573" s="564">
        <v>0</v>
      </c>
      <c r="W2573" s="564">
        <v>0</v>
      </c>
      <c r="X2573" s="564">
        <v>0</v>
      </c>
      <c r="Y2573" s="564">
        <v>0</v>
      </c>
      <c r="Z2573" s="564">
        <v>0</v>
      </c>
      <c r="AA2573" s="564">
        <v>0</v>
      </c>
      <c r="AB2573" s="564">
        <v>0</v>
      </c>
      <c r="AC2573" s="564">
        <v>0</v>
      </c>
      <c r="AD2573" s="564">
        <v>0</v>
      </c>
      <c r="AE2573" s="564">
        <v>0</v>
      </c>
      <c r="AF2573" s="564">
        <v>0</v>
      </c>
      <c r="AG2573" s="564">
        <v>0</v>
      </c>
      <c r="AH2573" s="564">
        <v>0</v>
      </c>
      <c r="AI2573" s="564">
        <v>0</v>
      </c>
      <c r="AJ2573" s="564">
        <v>0</v>
      </c>
      <c r="AK2573" s="564">
        <v>0</v>
      </c>
    </row>
    <row r="2574" spans="1:37">
      <c r="A2574">
        <v>2570</v>
      </c>
      <c r="B2574" s="564">
        <f t="shared" ca="1" si="246"/>
        <v>16</v>
      </c>
      <c r="C2574" s="564">
        <f t="shared" ca="1" si="241"/>
        <v>256</v>
      </c>
      <c r="D2574" s="564">
        <f t="shared" ca="1" si="244"/>
        <v>16</v>
      </c>
      <c r="E2574" s="564">
        <f t="shared" ca="1" si="242"/>
        <v>3.1999999999999993</v>
      </c>
      <c r="F2574" s="564">
        <f t="shared" ca="1" si="245"/>
        <v>0.66315789473684217</v>
      </c>
      <c r="G2574" s="564">
        <f t="shared" ca="1" si="243"/>
        <v>3.0784851516145482</v>
      </c>
      <c r="H2574" s="564">
        <v>1</v>
      </c>
      <c r="I2574" s="564">
        <v>1</v>
      </c>
      <c r="J2574" s="564">
        <v>1</v>
      </c>
      <c r="K2574" s="564">
        <v>0</v>
      </c>
      <c r="L2574" s="564">
        <v>0</v>
      </c>
      <c r="M2574" s="564">
        <v>1</v>
      </c>
      <c r="N2574" s="564">
        <v>1</v>
      </c>
      <c r="O2574" s="564">
        <v>0</v>
      </c>
      <c r="P2574" s="564">
        <v>1</v>
      </c>
      <c r="Q2574" s="564">
        <v>0</v>
      </c>
      <c r="R2574" s="564">
        <v>1</v>
      </c>
      <c r="S2574" s="564">
        <v>1</v>
      </c>
      <c r="T2574" s="564">
        <v>1</v>
      </c>
      <c r="U2574" s="564">
        <v>1</v>
      </c>
      <c r="V2574" s="564">
        <v>1</v>
      </c>
      <c r="W2574" s="564">
        <v>1</v>
      </c>
      <c r="X2574" s="564">
        <v>1</v>
      </c>
      <c r="Y2574" s="564">
        <v>1</v>
      </c>
      <c r="Z2574" s="564">
        <v>1</v>
      </c>
      <c r="AA2574" s="564">
        <v>1</v>
      </c>
      <c r="AB2574" s="564">
        <v>1</v>
      </c>
      <c r="AC2574" s="564">
        <v>1</v>
      </c>
      <c r="AD2574" s="564">
        <v>1</v>
      </c>
      <c r="AE2574" s="564">
        <v>1</v>
      </c>
      <c r="AF2574" s="564">
        <v>1</v>
      </c>
      <c r="AG2574" s="564">
        <v>1</v>
      </c>
      <c r="AH2574" s="564">
        <v>1</v>
      </c>
      <c r="AI2574" s="564">
        <v>1</v>
      </c>
      <c r="AJ2574" s="564">
        <v>1</v>
      </c>
      <c r="AK2574" s="564">
        <v>1</v>
      </c>
    </row>
    <row r="2575" spans="1:37">
      <c r="A2575">
        <v>2571</v>
      </c>
      <c r="B2575" s="564">
        <f t="shared" ca="1" si="246"/>
        <v>20</v>
      </c>
      <c r="C2575" s="564">
        <f t="shared" ca="1" si="241"/>
        <v>400</v>
      </c>
      <c r="D2575" s="564">
        <f t="shared" ca="1" si="244"/>
        <v>20</v>
      </c>
      <c r="E2575" s="564">
        <f t="shared" ca="1" si="242"/>
        <v>0</v>
      </c>
      <c r="F2575" s="564">
        <f t="shared" ca="1" si="245"/>
        <v>1</v>
      </c>
      <c r="G2575" s="564">
        <f t="shared" ca="1" si="243"/>
        <v>-3.1559376264501133</v>
      </c>
      <c r="H2575" s="564">
        <v>1</v>
      </c>
      <c r="I2575" s="564">
        <v>1</v>
      </c>
      <c r="J2575" s="564">
        <v>1</v>
      </c>
      <c r="K2575" s="564">
        <v>1</v>
      </c>
      <c r="L2575" s="564">
        <v>1</v>
      </c>
      <c r="M2575" s="564">
        <v>1</v>
      </c>
      <c r="N2575" s="564">
        <v>1</v>
      </c>
      <c r="O2575" s="564">
        <v>1</v>
      </c>
      <c r="P2575" s="564">
        <v>1</v>
      </c>
      <c r="Q2575" s="564">
        <v>1</v>
      </c>
      <c r="R2575" s="564">
        <v>1</v>
      </c>
      <c r="S2575" s="564">
        <v>1</v>
      </c>
      <c r="T2575" s="564">
        <v>1</v>
      </c>
      <c r="U2575" s="564">
        <v>1</v>
      </c>
      <c r="V2575" s="564">
        <v>1</v>
      </c>
      <c r="W2575" s="564">
        <v>1</v>
      </c>
      <c r="X2575" s="564">
        <v>1</v>
      </c>
      <c r="Y2575" s="564">
        <v>1</v>
      </c>
      <c r="Z2575" s="564">
        <v>1</v>
      </c>
      <c r="AA2575" s="564">
        <v>1</v>
      </c>
      <c r="AB2575" s="564">
        <v>1</v>
      </c>
      <c r="AC2575" s="564">
        <v>1</v>
      </c>
      <c r="AD2575" s="564">
        <v>1</v>
      </c>
      <c r="AE2575" s="564">
        <v>1</v>
      </c>
      <c r="AF2575" s="564">
        <v>1</v>
      </c>
      <c r="AG2575" s="564">
        <v>1</v>
      </c>
      <c r="AH2575" s="564">
        <v>1</v>
      </c>
      <c r="AI2575" s="564">
        <v>1</v>
      </c>
      <c r="AJ2575" s="564">
        <v>1</v>
      </c>
      <c r="AK2575" s="564">
        <v>1</v>
      </c>
    </row>
    <row r="2576" spans="1:37">
      <c r="A2576">
        <v>2572</v>
      </c>
      <c r="B2576" s="564">
        <f t="shared" ca="1" si="246"/>
        <v>20</v>
      </c>
      <c r="C2576" s="564">
        <f t="shared" ca="1" si="241"/>
        <v>400</v>
      </c>
      <c r="D2576" s="564">
        <f t="shared" ca="1" si="244"/>
        <v>20</v>
      </c>
      <c r="E2576" s="564">
        <f t="shared" ca="1" si="242"/>
        <v>0</v>
      </c>
      <c r="F2576" s="564">
        <f t="shared" ca="1" si="245"/>
        <v>1</v>
      </c>
      <c r="G2576" s="564">
        <f t="shared" ca="1" si="243"/>
        <v>2.7200343329583299</v>
      </c>
      <c r="H2576" s="564">
        <v>1</v>
      </c>
      <c r="I2576" s="564">
        <v>1</v>
      </c>
      <c r="J2576" s="564">
        <v>1</v>
      </c>
      <c r="K2576" s="564">
        <v>1</v>
      </c>
      <c r="L2576" s="564">
        <v>1</v>
      </c>
      <c r="M2576" s="564">
        <v>1</v>
      </c>
      <c r="N2576" s="564">
        <v>1</v>
      </c>
      <c r="O2576" s="564">
        <v>1</v>
      </c>
      <c r="P2576" s="564">
        <v>1</v>
      </c>
      <c r="Q2576" s="564">
        <v>1</v>
      </c>
      <c r="R2576" s="564">
        <v>1</v>
      </c>
      <c r="S2576" s="564">
        <v>1</v>
      </c>
      <c r="T2576" s="564">
        <v>1</v>
      </c>
      <c r="U2576" s="564">
        <v>1</v>
      </c>
      <c r="V2576" s="564">
        <v>1</v>
      </c>
      <c r="W2576" s="564">
        <v>1</v>
      </c>
      <c r="X2576" s="564">
        <v>1</v>
      </c>
      <c r="Y2576" s="564">
        <v>1</v>
      </c>
      <c r="Z2576" s="564">
        <v>1</v>
      </c>
      <c r="AA2576" s="564">
        <v>1</v>
      </c>
      <c r="AB2576" s="564">
        <v>1</v>
      </c>
      <c r="AC2576" s="564">
        <v>1</v>
      </c>
      <c r="AD2576" s="564">
        <v>1</v>
      </c>
      <c r="AE2576" s="564">
        <v>1</v>
      </c>
      <c r="AF2576" s="564">
        <v>1</v>
      </c>
      <c r="AG2576" s="564">
        <v>1</v>
      </c>
      <c r="AH2576" s="564">
        <v>1</v>
      </c>
      <c r="AI2576" s="564">
        <v>1</v>
      </c>
      <c r="AJ2576" s="564">
        <v>1</v>
      </c>
      <c r="AK2576" s="564">
        <v>1</v>
      </c>
    </row>
    <row r="2577" spans="1:37">
      <c r="A2577">
        <v>2573</v>
      </c>
      <c r="B2577" s="564">
        <f t="shared" ca="1" si="246"/>
        <v>20</v>
      </c>
      <c r="C2577" s="564">
        <f t="shared" ca="1" si="241"/>
        <v>400</v>
      </c>
      <c r="D2577" s="564">
        <f t="shared" ca="1" si="244"/>
        <v>20</v>
      </c>
      <c r="E2577" s="564">
        <f t="shared" ca="1" si="242"/>
        <v>0</v>
      </c>
      <c r="F2577" s="564">
        <f t="shared" ca="1" si="245"/>
        <v>1</v>
      </c>
      <c r="G2577" s="564">
        <f t="shared" ca="1" si="243"/>
        <v>-0.99223980603077755</v>
      </c>
      <c r="H2577" s="564">
        <v>1</v>
      </c>
      <c r="I2577" s="564">
        <v>1</v>
      </c>
      <c r="J2577" s="564">
        <v>1</v>
      </c>
      <c r="K2577" s="564">
        <v>1</v>
      </c>
      <c r="L2577" s="564">
        <v>1</v>
      </c>
      <c r="M2577" s="564">
        <v>1</v>
      </c>
      <c r="N2577" s="564">
        <v>1</v>
      </c>
      <c r="O2577" s="564">
        <v>1</v>
      </c>
      <c r="P2577" s="564">
        <v>1</v>
      </c>
      <c r="Q2577" s="564">
        <v>1</v>
      </c>
      <c r="R2577" s="564">
        <v>1</v>
      </c>
      <c r="S2577" s="564">
        <v>1</v>
      </c>
      <c r="T2577" s="564">
        <v>1</v>
      </c>
      <c r="U2577" s="564">
        <v>1</v>
      </c>
      <c r="V2577" s="564">
        <v>1</v>
      </c>
      <c r="W2577" s="564">
        <v>1</v>
      </c>
      <c r="X2577" s="564">
        <v>1</v>
      </c>
      <c r="Y2577" s="564">
        <v>1</v>
      </c>
      <c r="Z2577" s="564">
        <v>1</v>
      </c>
      <c r="AA2577" s="564">
        <v>1</v>
      </c>
      <c r="AB2577" s="564">
        <v>1</v>
      </c>
      <c r="AC2577" s="564">
        <v>1</v>
      </c>
      <c r="AD2577" s="564">
        <v>1</v>
      </c>
      <c r="AE2577" s="564">
        <v>1</v>
      </c>
      <c r="AF2577" s="564">
        <v>1</v>
      </c>
      <c r="AG2577" s="564">
        <v>1</v>
      </c>
      <c r="AH2577" s="564">
        <v>1</v>
      </c>
      <c r="AI2577" s="564">
        <v>1</v>
      </c>
      <c r="AJ2577" s="564">
        <v>1</v>
      </c>
      <c r="AK2577" s="564">
        <v>1</v>
      </c>
    </row>
    <row r="2578" spans="1:37">
      <c r="A2578">
        <v>2574</v>
      </c>
      <c r="B2578" s="564">
        <f t="shared" ca="1" si="246"/>
        <v>20</v>
      </c>
      <c r="C2578" s="564">
        <f t="shared" ca="1" si="241"/>
        <v>400</v>
      </c>
      <c r="D2578" s="564">
        <f t="shared" ca="1" si="244"/>
        <v>20</v>
      </c>
      <c r="E2578" s="564">
        <f t="shared" ca="1" si="242"/>
        <v>0</v>
      </c>
      <c r="F2578" s="564">
        <f t="shared" ca="1" si="245"/>
        <v>1</v>
      </c>
      <c r="G2578" s="564">
        <f t="shared" ca="1" si="243"/>
        <v>7.4042862902599413</v>
      </c>
      <c r="H2578" s="564">
        <v>1</v>
      </c>
      <c r="I2578" s="564">
        <v>1</v>
      </c>
      <c r="J2578" s="564">
        <v>1</v>
      </c>
      <c r="K2578" s="564">
        <v>1</v>
      </c>
      <c r="L2578" s="564">
        <v>1</v>
      </c>
      <c r="M2578" s="564">
        <v>1</v>
      </c>
      <c r="N2578" s="564">
        <v>1</v>
      </c>
      <c r="O2578" s="564">
        <v>1</v>
      </c>
      <c r="P2578" s="564">
        <v>1</v>
      </c>
      <c r="Q2578" s="564">
        <v>1</v>
      </c>
      <c r="R2578" s="564">
        <v>1</v>
      </c>
      <c r="S2578" s="564">
        <v>1</v>
      </c>
      <c r="T2578" s="564">
        <v>1</v>
      </c>
      <c r="U2578" s="564">
        <v>1</v>
      </c>
      <c r="V2578" s="564">
        <v>1</v>
      </c>
      <c r="W2578" s="564">
        <v>1</v>
      </c>
      <c r="X2578" s="564">
        <v>1</v>
      </c>
      <c r="Y2578" s="564">
        <v>1</v>
      </c>
      <c r="Z2578" s="564">
        <v>1</v>
      </c>
      <c r="AA2578" s="564">
        <v>1</v>
      </c>
      <c r="AB2578" s="564">
        <v>1</v>
      </c>
      <c r="AC2578" s="564">
        <v>1</v>
      </c>
      <c r="AD2578" s="564">
        <v>1</v>
      </c>
      <c r="AE2578" s="564">
        <v>1</v>
      </c>
      <c r="AF2578" s="564">
        <v>1</v>
      </c>
      <c r="AG2578" s="564">
        <v>1</v>
      </c>
      <c r="AH2578" s="564">
        <v>1</v>
      </c>
      <c r="AI2578" s="564">
        <v>1</v>
      </c>
      <c r="AJ2578" s="564">
        <v>1</v>
      </c>
      <c r="AK2578" s="564">
        <v>1</v>
      </c>
    </row>
    <row r="2579" spans="1:37">
      <c r="A2579">
        <v>2575</v>
      </c>
      <c r="B2579" s="564">
        <f t="shared" ca="1" si="246"/>
        <v>0</v>
      </c>
      <c r="C2579" s="564">
        <f t="shared" ca="1" si="241"/>
        <v>0</v>
      </c>
      <c r="D2579" s="564">
        <f t="shared" ca="1" si="244"/>
        <v>0</v>
      </c>
      <c r="E2579" s="564">
        <f t="shared" ca="1" si="242"/>
        <v>0</v>
      </c>
      <c r="F2579" s="564">
        <f t="shared" ca="1" si="245"/>
        <v>1</v>
      </c>
      <c r="G2579" s="564">
        <f t="shared" ca="1" si="243"/>
        <v>-2.6324965168134242</v>
      </c>
      <c r="H2579" s="564">
        <v>0</v>
      </c>
      <c r="I2579" s="564">
        <v>0</v>
      </c>
      <c r="J2579" s="564">
        <v>0</v>
      </c>
      <c r="K2579" s="564">
        <v>0</v>
      </c>
      <c r="L2579" s="564">
        <v>0</v>
      </c>
      <c r="M2579" s="564">
        <v>0</v>
      </c>
      <c r="N2579" s="564">
        <v>0</v>
      </c>
      <c r="O2579" s="564">
        <v>0</v>
      </c>
      <c r="P2579" s="564">
        <v>0</v>
      </c>
      <c r="Q2579" s="564">
        <v>0</v>
      </c>
      <c r="R2579" s="564">
        <v>0</v>
      </c>
      <c r="S2579" s="564">
        <v>0</v>
      </c>
      <c r="T2579" s="564">
        <v>0</v>
      </c>
      <c r="U2579" s="564">
        <v>0</v>
      </c>
      <c r="V2579" s="564">
        <v>0</v>
      </c>
      <c r="W2579" s="564">
        <v>0</v>
      </c>
      <c r="X2579" s="564">
        <v>0</v>
      </c>
      <c r="Y2579" s="564">
        <v>0</v>
      </c>
      <c r="Z2579" s="564">
        <v>0</v>
      </c>
      <c r="AA2579" s="564">
        <v>0</v>
      </c>
      <c r="AB2579" s="564">
        <v>0</v>
      </c>
      <c r="AC2579" s="564">
        <v>0</v>
      </c>
      <c r="AD2579" s="564">
        <v>0</v>
      </c>
      <c r="AE2579" s="564">
        <v>0</v>
      </c>
      <c r="AF2579" s="564">
        <v>0</v>
      </c>
      <c r="AG2579" s="564">
        <v>0</v>
      </c>
      <c r="AH2579" s="564">
        <v>0</v>
      </c>
      <c r="AI2579" s="564">
        <v>0</v>
      </c>
      <c r="AJ2579" s="564">
        <v>0</v>
      </c>
      <c r="AK2579" s="564">
        <v>0</v>
      </c>
    </row>
    <row r="2580" spans="1:37">
      <c r="A2580">
        <v>2576</v>
      </c>
      <c r="B2580" s="564">
        <f t="shared" ca="1" si="246"/>
        <v>18</v>
      </c>
      <c r="C2580" s="564">
        <f t="shared" ca="1" si="241"/>
        <v>324</v>
      </c>
      <c r="D2580" s="564">
        <f t="shared" ca="1" si="244"/>
        <v>18</v>
      </c>
      <c r="E2580" s="564">
        <f t="shared" ca="1" si="242"/>
        <v>1.8000000000000007</v>
      </c>
      <c r="F2580" s="564">
        <f t="shared" ca="1" si="245"/>
        <v>0.81052631578947365</v>
      </c>
      <c r="G2580" s="564">
        <f t="shared" ca="1" si="243"/>
        <v>-1.2527298733907131</v>
      </c>
      <c r="H2580" s="564">
        <v>1</v>
      </c>
      <c r="I2580" s="564">
        <v>1</v>
      </c>
      <c r="J2580" s="564">
        <v>1</v>
      </c>
      <c r="K2580" s="564">
        <v>1</v>
      </c>
      <c r="L2580" s="564">
        <v>1</v>
      </c>
      <c r="M2580" s="564">
        <v>0</v>
      </c>
      <c r="N2580" s="564">
        <v>1</v>
      </c>
      <c r="O2580" s="564">
        <v>1</v>
      </c>
      <c r="P2580" s="564">
        <v>0</v>
      </c>
      <c r="Q2580" s="564">
        <v>1</v>
      </c>
      <c r="R2580" s="564">
        <v>1</v>
      </c>
      <c r="S2580" s="564">
        <v>1</v>
      </c>
      <c r="T2580" s="564">
        <v>1</v>
      </c>
      <c r="U2580" s="564">
        <v>1</v>
      </c>
      <c r="V2580" s="564">
        <v>1</v>
      </c>
      <c r="W2580" s="564">
        <v>1</v>
      </c>
      <c r="X2580" s="564">
        <v>1</v>
      </c>
      <c r="Y2580" s="564">
        <v>1</v>
      </c>
      <c r="Z2580" s="564">
        <v>1</v>
      </c>
      <c r="AA2580" s="564">
        <v>1</v>
      </c>
      <c r="AB2580" s="564">
        <v>1</v>
      </c>
      <c r="AC2580" s="564">
        <v>1</v>
      </c>
      <c r="AD2580" s="564">
        <v>1</v>
      </c>
      <c r="AE2580" s="564">
        <v>1</v>
      </c>
      <c r="AF2580" s="564">
        <v>1</v>
      </c>
      <c r="AG2580" s="564">
        <v>1</v>
      </c>
      <c r="AH2580" s="564">
        <v>1</v>
      </c>
      <c r="AI2580" s="564">
        <v>0</v>
      </c>
      <c r="AJ2580" s="564">
        <v>1</v>
      </c>
      <c r="AK2580" s="564">
        <v>0</v>
      </c>
    </row>
    <row r="2581" spans="1:37">
      <c r="A2581">
        <v>2577</v>
      </c>
      <c r="B2581" s="564">
        <f t="shared" ca="1" si="246"/>
        <v>20</v>
      </c>
      <c r="C2581" s="564">
        <f t="shared" ca="1" si="241"/>
        <v>400</v>
      </c>
      <c r="D2581" s="564">
        <f t="shared" ca="1" si="244"/>
        <v>20</v>
      </c>
      <c r="E2581" s="564">
        <f t="shared" ca="1" si="242"/>
        <v>0</v>
      </c>
      <c r="F2581" s="564">
        <f t="shared" ca="1" si="245"/>
        <v>1</v>
      </c>
      <c r="G2581" s="564">
        <f t="shared" ca="1" si="243"/>
        <v>-6.9690937046162222</v>
      </c>
      <c r="H2581" s="564">
        <v>1</v>
      </c>
      <c r="I2581" s="564">
        <v>1</v>
      </c>
      <c r="J2581" s="564">
        <v>1</v>
      </c>
      <c r="K2581" s="564">
        <v>1</v>
      </c>
      <c r="L2581" s="564">
        <v>1</v>
      </c>
      <c r="M2581" s="564">
        <v>1</v>
      </c>
      <c r="N2581" s="564">
        <v>1</v>
      </c>
      <c r="O2581" s="564">
        <v>1</v>
      </c>
      <c r="P2581" s="564">
        <v>1</v>
      </c>
      <c r="Q2581" s="564">
        <v>1</v>
      </c>
      <c r="R2581" s="564">
        <v>1</v>
      </c>
      <c r="S2581" s="564">
        <v>1</v>
      </c>
      <c r="T2581" s="564">
        <v>1</v>
      </c>
      <c r="U2581" s="564">
        <v>1</v>
      </c>
      <c r="V2581" s="564">
        <v>1</v>
      </c>
      <c r="W2581" s="564">
        <v>1</v>
      </c>
      <c r="X2581" s="564">
        <v>1</v>
      </c>
      <c r="Y2581" s="564">
        <v>1</v>
      </c>
      <c r="Z2581" s="564">
        <v>1</v>
      </c>
      <c r="AA2581" s="564">
        <v>1</v>
      </c>
      <c r="AB2581" s="564">
        <v>1</v>
      </c>
      <c r="AC2581" s="564">
        <v>1</v>
      </c>
      <c r="AD2581" s="564">
        <v>1</v>
      </c>
      <c r="AE2581" s="564">
        <v>1</v>
      </c>
      <c r="AF2581" s="564">
        <v>1</v>
      </c>
      <c r="AG2581" s="564">
        <v>1</v>
      </c>
      <c r="AH2581" s="564">
        <v>1</v>
      </c>
      <c r="AI2581" s="564">
        <v>1</v>
      </c>
      <c r="AJ2581" s="564">
        <v>1</v>
      </c>
      <c r="AK2581" s="564">
        <v>1</v>
      </c>
    </row>
    <row r="2582" spans="1:37">
      <c r="A2582">
        <v>2578</v>
      </c>
      <c r="B2582" s="564">
        <f t="shared" ca="1" si="246"/>
        <v>0</v>
      </c>
      <c r="C2582" s="564">
        <f t="shared" ca="1" si="241"/>
        <v>0</v>
      </c>
      <c r="D2582" s="564">
        <f t="shared" ca="1" si="244"/>
        <v>0</v>
      </c>
      <c r="E2582" s="564">
        <f t="shared" ca="1" si="242"/>
        <v>0</v>
      </c>
      <c r="F2582" s="564">
        <f t="shared" ca="1" si="245"/>
        <v>1</v>
      </c>
      <c r="G2582" s="564">
        <f t="shared" ca="1" si="243"/>
        <v>6.2912796146529733</v>
      </c>
      <c r="H2582" s="564">
        <v>0</v>
      </c>
      <c r="I2582" s="564">
        <v>0</v>
      </c>
      <c r="J2582" s="564">
        <v>0</v>
      </c>
      <c r="K2582" s="564">
        <v>0</v>
      </c>
      <c r="L2582" s="564">
        <v>0</v>
      </c>
      <c r="M2582" s="564">
        <v>0</v>
      </c>
      <c r="N2582" s="564">
        <v>0</v>
      </c>
      <c r="O2582" s="564">
        <v>0</v>
      </c>
      <c r="P2582" s="564">
        <v>0</v>
      </c>
      <c r="Q2582" s="564">
        <v>0</v>
      </c>
      <c r="R2582" s="564">
        <v>0</v>
      </c>
      <c r="S2582" s="564">
        <v>0</v>
      </c>
      <c r="T2582" s="564">
        <v>0</v>
      </c>
      <c r="U2582" s="564">
        <v>0</v>
      </c>
      <c r="V2582" s="564">
        <v>0</v>
      </c>
      <c r="W2582" s="564">
        <v>0</v>
      </c>
      <c r="X2582" s="564">
        <v>0</v>
      </c>
      <c r="Y2582" s="564">
        <v>0</v>
      </c>
      <c r="Z2582" s="564">
        <v>0</v>
      </c>
      <c r="AA2582" s="564">
        <v>0</v>
      </c>
      <c r="AB2582" s="564">
        <v>0</v>
      </c>
      <c r="AC2582" s="564">
        <v>0</v>
      </c>
      <c r="AD2582" s="564">
        <v>0</v>
      </c>
      <c r="AE2582" s="564">
        <v>0</v>
      </c>
      <c r="AF2582" s="564">
        <v>0</v>
      </c>
      <c r="AG2582" s="564">
        <v>0</v>
      </c>
      <c r="AH2582" s="564">
        <v>0</v>
      </c>
      <c r="AI2582" s="564">
        <v>0</v>
      </c>
      <c r="AJ2582" s="564">
        <v>0</v>
      </c>
      <c r="AK2582" s="564">
        <v>0</v>
      </c>
    </row>
    <row r="2583" spans="1:37">
      <c r="A2583">
        <v>2579</v>
      </c>
      <c r="B2583" s="564">
        <f t="shared" ca="1" si="246"/>
        <v>20</v>
      </c>
      <c r="C2583" s="564">
        <f t="shared" ca="1" si="241"/>
        <v>400</v>
      </c>
      <c r="D2583" s="564">
        <f t="shared" ca="1" si="244"/>
        <v>20</v>
      </c>
      <c r="E2583" s="564">
        <f t="shared" ca="1" si="242"/>
        <v>0</v>
      </c>
      <c r="F2583" s="564">
        <f t="shared" ca="1" si="245"/>
        <v>1</v>
      </c>
      <c r="G2583" s="564">
        <f t="shared" ca="1" si="243"/>
        <v>1.9859422933363586</v>
      </c>
      <c r="H2583" s="564">
        <v>1</v>
      </c>
      <c r="I2583" s="564">
        <v>1</v>
      </c>
      <c r="J2583" s="564">
        <v>1</v>
      </c>
      <c r="K2583" s="564">
        <v>1</v>
      </c>
      <c r="L2583" s="564">
        <v>1</v>
      </c>
      <c r="M2583" s="564">
        <v>1</v>
      </c>
      <c r="N2583" s="564">
        <v>1</v>
      </c>
      <c r="O2583" s="564">
        <v>1</v>
      </c>
      <c r="P2583" s="564">
        <v>1</v>
      </c>
      <c r="Q2583" s="564">
        <v>1</v>
      </c>
      <c r="R2583" s="564">
        <v>1</v>
      </c>
      <c r="S2583" s="564">
        <v>1</v>
      </c>
      <c r="T2583" s="564">
        <v>1</v>
      </c>
      <c r="U2583" s="564">
        <v>1</v>
      </c>
      <c r="V2583" s="564">
        <v>1</v>
      </c>
      <c r="W2583" s="564">
        <v>1</v>
      </c>
      <c r="X2583" s="564">
        <v>1</v>
      </c>
      <c r="Y2583" s="564">
        <v>1</v>
      </c>
      <c r="Z2583" s="564">
        <v>1</v>
      </c>
      <c r="AA2583" s="564">
        <v>1</v>
      </c>
      <c r="AB2583" s="564">
        <v>1</v>
      </c>
      <c r="AC2583" s="564">
        <v>1</v>
      </c>
      <c r="AD2583" s="564">
        <v>1</v>
      </c>
      <c r="AE2583" s="564">
        <v>1</v>
      </c>
      <c r="AF2583" s="564">
        <v>1</v>
      </c>
      <c r="AG2583" s="564">
        <v>1</v>
      </c>
      <c r="AH2583" s="564">
        <v>1</v>
      </c>
      <c r="AI2583" s="564">
        <v>1</v>
      </c>
      <c r="AJ2583" s="564">
        <v>1</v>
      </c>
      <c r="AK2583" s="564">
        <v>1</v>
      </c>
    </row>
    <row r="2584" spans="1:37">
      <c r="A2584">
        <v>2580</v>
      </c>
      <c r="B2584" s="564">
        <f t="shared" ca="1" si="246"/>
        <v>0</v>
      </c>
      <c r="C2584" s="564">
        <f t="shared" ca="1" si="241"/>
        <v>0</v>
      </c>
      <c r="D2584" s="564">
        <f t="shared" ca="1" si="244"/>
        <v>0</v>
      </c>
      <c r="E2584" s="564">
        <f t="shared" ca="1" si="242"/>
        <v>0</v>
      </c>
      <c r="F2584" s="564">
        <f t="shared" ca="1" si="245"/>
        <v>1</v>
      </c>
      <c r="G2584" s="564">
        <f t="shared" ca="1" si="243"/>
        <v>-3.462332697222513</v>
      </c>
      <c r="H2584" s="564">
        <v>0</v>
      </c>
      <c r="I2584" s="564">
        <v>0</v>
      </c>
      <c r="J2584" s="564">
        <v>0</v>
      </c>
      <c r="K2584" s="564">
        <v>0</v>
      </c>
      <c r="L2584" s="564">
        <v>0</v>
      </c>
      <c r="M2584" s="564">
        <v>0</v>
      </c>
      <c r="N2584" s="564">
        <v>0</v>
      </c>
      <c r="O2584" s="564">
        <v>0</v>
      </c>
      <c r="P2584" s="564">
        <v>0</v>
      </c>
      <c r="Q2584" s="564">
        <v>0</v>
      </c>
      <c r="R2584" s="564">
        <v>0</v>
      </c>
      <c r="S2584" s="564">
        <v>0</v>
      </c>
      <c r="T2584" s="564">
        <v>0</v>
      </c>
      <c r="U2584" s="564">
        <v>0</v>
      </c>
      <c r="V2584" s="564">
        <v>0</v>
      </c>
      <c r="W2584" s="564">
        <v>0</v>
      </c>
      <c r="X2584" s="564">
        <v>0</v>
      </c>
      <c r="Y2584" s="564">
        <v>0</v>
      </c>
      <c r="Z2584" s="564">
        <v>0</v>
      </c>
      <c r="AA2584" s="564">
        <v>0</v>
      </c>
      <c r="AB2584" s="564">
        <v>0</v>
      </c>
      <c r="AC2584" s="564">
        <v>0</v>
      </c>
      <c r="AD2584" s="564">
        <v>0</v>
      </c>
      <c r="AE2584" s="564">
        <v>0</v>
      </c>
      <c r="AF2584" s="564">
        <v>0</v>
      </c>
      <c r="AG2584" s="564">
        <v>0</v>
      </c>
      <c r="AH2584" s="564">
        <v>0</v>
      </c>
      <c r="AI2584" s="564">
        <v>0</v>
      </c>
      <c r="AJ2584" s="564">
        <v>0</v>
      </c>
      <c r="AK2584" s="564">
        <v>0</v>
      </c>
    </row>
    <row r="2585" spans="1:37">
      <c r="A2585">
        <v>2581</v>
      </c>
      <c r="B2585" s="564">
        <f t="shared" ca="1" si="246"/>
        <v>8</v>
      </c>
      <c r="C2585" s="564">
        <f t="shared" ca="1" si="241"/>
        <v>64</v>
      </c>
      <c r="D2585" s="564">
        <f t="shared" ca="1" si="244"/>
        <v>8</v>
      </c>
      <c r="E2585" s="564">
        <f t="shared" ca="1" si="242"/>
        <v>4.8</v>
      </c>
      <c r="F2585" s="564">
        <f t="shared" ca="1" si="245"/>
        <v>0.49473684210526314</v>
      </c>
      <c r="G2585" s="564">
        <f t="shared" ca="1" si="243"/>
        <v>-0.51257541812732588</v>
      </c>
      <c r="H2585" s="564">
        <v>0</v>
      </c>
      <c r="I2585" s="564">
        <v>1</v>
      </c>
      <c r="J2585" s="564">
        <v>0</v>
      </c>
      <c r="K2585" s="564">
        <v>0</v>
      </c>
      <c r="L2585" s="564">
        <v>1</v>
      </c>
      <c r="M2585" s="564">
        <v>1</v>
      </c>
      <c r="N2585" s="564">
        <v>0</v>
      </c>
      <c r="O2585" s="564">
        <v>0</v>
      </c>
      <c r="P2585" s="564">
        <v>0</v>
      </c>
      <c r="Q2585" s="564">
        <v>1</v>
      </c>
      <c r="R2585" s="564">
        <v>0</v>
      </c>
      <c r="S2585" s="564">
        <v>1</v>
      </c>
      <c r="T2585" s="564">
        <v>1</v>
      </c>
      <c r="U2585" s="564">
        <v>0</v>
      </c>
      <c r="V2585" s="564">
        <v>0</v>
      </c>
      <c r="W2585" s="564">
        <v>0</v>
      </c>
      <c r="X2585" s="564">
        <v>0</v>
      </c>
      <c r="Y2585" s="564">
        <v>0</v>
      </c>
      <c r="Z2585" s="564">
        <v>1</v>
      </c>
      <c r="AA2585" s="564">
        <v>1</v>
      </c>
      <c r="AB2585" s="564">
        <v>0</v>
      </c>
      <c r="AC2585" s="564">
        <v>1</v>
      </c>
      <c r="AD2585" s="564">
        <v>0</v>
      </c>
      <c r="AE2585" s="564">
        <v>0</v>
      </c>
      <c r="AF2585" s="564">
        <v>1</v>
      </c>
      <c r="AG2585" s="564">
        <v>0</v>
      </c>
      <c r="AH2585" s="564">
        <v>0</v>
      </c>
      <c r="AI2585" s="564">
        <v>0</v>
      </c>
      <c r="AJ2585" s="564">
        <v>0</v>
      </c>
      <c r="AK2585" s="564">
        <v>0</v>
      </c>
    </row>
    <row r="2586" spans="1:37">
      <c r="A2586">
        <v>2582</v>
      </c>
      <c r="B2586" s="564">
        <f t="shared" ca="1" si="246"/>
        <v>0</v>
      </c>
      <c r="C2586" s="564">
        <f t="shared" ca="1" si="241"/>
        <v>0</v>
      </c>
      <c r="D2586" s="564">
        <f t="shared" ca="1" si="244"/>
        <v>0</v>
      </c>
      <c r="E2586" s="564">
        <f t="shared" ca="1" si="242"/>
        <v>0</v>
      </c>
      <c r="F2586" s="564">
        <f t="shared" ca="1" si="245"/>
        <v>1</v>
      </c>
      <c r="G2586" s="564">
        <f t="shared" ca="1" si="243"/>
        <v>7.5001100240970917</v>
      </c>
      <c r="H2586" s="564">
        <v>0</v>
      </c>
      <c r="I2586" s="564">
        <v>0</v>
      </c>
      <c r="J2586" s="564">
        <v>0</v>
      </c>
      <c r="K2586" s="564">
        <v>0</v>
      </c>
      <c r="L2586" s="564">
        <v>0</v>
      </c>
      <c r="M2586" s="564">
        <v>0</v>
      </c>
      <c r="N2586" s="564">
        <v>0</v>
      </c>
      <c r="O2586" s="564">
        <v>0</v>
      </c>
      <c r="P2586" s="564">
        <v>0</v>
      </c>
      <c r="Q2586" s="564">
        <v>0</v>
      </c>
      <c r="R2586" s="564">
        <v>0</v>
      </c>
      <c r="S2586" s="564">
        <v>0</v>
      </c>
      <c r="T2586" s="564">
        <v>0</v>
      </c>
      <c r="U2586" s="564">
        <v>0</v>
      </c>
      <c r="V2586" s="564">
        <v>0</v>
      </c>
      <c r="W2586" s="564">
        <v>0</v>
      </c>
      <c r="X2586" s="564">
        <v>0</v>
      </c>
      <c r="Y2586" s="564">
        <v>0</v>
      </c>
      <c r="Z2586" s="564">
        <v>0</v>
      </c>
      <c r="AA2586" s="564">
        <v>0</v>
      </c>
      <c r="AB2586" s="564">
        <v>0</v>
      </c>
      <c r="AC2586" s="564">
        <v>0</v>
      </c>
      <c r="AD2586" s="564">
        <v>0</v>
      </c>
      <c r="AE2586" s="564">
        <v>0</v>
      </c>
      <c r="AF2586" s="564">
        <v>0</v>
      </c>
      <c r="AG2586" s="564">
        <v>0</v>
      </c>
      <c r="AH2586" s="564">
        <v>0</v>
      </c>
      <c r="AI2586" s="564">
        <v>0</v>
      </c>
      <c r="AJ2586" s="564">
        <v>0</v>
      </c>
      <c r="AK2586" s="564">
        <v>0</v>
      </c>
    </row>
    <row r="2587" spans="1:37">
      <c r="A2587">
        <v>2583</v>
      </c>
      <c r="B2587" s="564">
        <f t="shared" ca="1" si="246"/>
        <v>0</v>
      </c>
      <c r="C2587" s="564">
        <f t="shared" ca="1" si="241"/>
        <v>0</v>
      </c>
      <c r="D2587" s="564">
        <f t="shared" ca="1" si="244"/>
        <v>0</v>
      </c>
      <c r="E2587" s="564">
        <f t="shared" ca="1" si="242"/>
        <v>0</v>
      </c>
      <c r="F2587" s="564">
        <f t="shared" ca="1" si="245"/>
        <v>1</v>
      </c>
      <c r="G2587" s="564">
        <f t="shared" ca="1" si="243"/>
        <v>3.1806418076750629</v>
      </c>
      <c r="H2587" s="564">
        <v>0</v>
      </c>
      <c r="I2587" s="564">
        <v>0</v>
      </c>
      <c r="J2587" s="564">
        <v>0</v>
      </c>
      <c r="K2587" s="564">
        <v>0</v>
      </c>
      <c r="L2587" s="564">
        <v>0</v>
      </c>
      <c r="M2587" s="564">
        <v>0</v>
      </c>
      <c r="N2587" s="564">
        <v>0</v>
      </c>
      <c r="O2587" s="564">
        <v>0</v>
      </c>
      <c r="P2587" s="564">
        <v>0</v>
      </c>
      <c r="Q2587" s="564">
        <v>0</v>
      </c>
      <c r="R2587" s="564">
        <v>0</v>
      </c>
      <c r="S2587" s="564">
        <v>0</v>
      </c>
      <c r="T2587" s="564">
        <v>0</v>
      </c>
      <c r="U2587" s="564">
        <v>0</v>
      </c>
      <c r="V2587" s="564">
        <v>0</v>
      </c>
      <c r="W2587" s="564">
        <v>0</v>
      </c>
      <c r="X2587" s="564">
        <v>0</v>
      </c>
      <c r="Y2587" s="564">
        <v>0</v>
      </c>
      <c r="Z2587" s="564">
        <v>0</v>
      </c>
      <c r="AA2587" s="564">
        <v>0</v>
      </c>
      <c r="AB2587" s="564">
        <v>0</v>
      </c>
      <c r="AC2587" s="564">
        <v>0</v>
      </c>
      <c r="AD2587" s="564">
        <v>0</v>
      </c>
      <c r="AE2587" s="564">
        <v>0</v>
      </c>
      <c r="AF2587" s="564">
        <v>0</v>
      </c>
      <c r="AG2587" s="564">
        <v>0</v>
      </c>
      <c r="AH2587" s="564">
        <v>0</v>
      </c>
      <c r="AI2587" s="564">
        <v>0</v>
      </c>
      <c r="AJ2587" s="564">
        <v>0</v>
      </c>
      <c r="AK2587" s="564">
        <v>0</v>
      </c>
    </row>
    <row r="2588" spans="1:37">
      <c r="A2588">
        <v>2584</v>
      </c>
      <c r="B2588" s="564">
        <f t="shared" ca="1" si="246"/>
        <v>20</v>
      </c>
      <c r="C2588" s="564">
        <f t="shared" ca="1" si="241"/>
        <v>400</v>
      </c>
      <c r="D2588" s="564">
        <f t="shared" ca="1" si="244"/>
        <v>20</v>
      </c>
      <c r="E2588" s="564">
        <f t="shared" ca="1" si="242"/>
        <v>0</v>
      </c>
      <c r="F2588" s="564">
        <f t="shared" ca="1" si="245"/>
        <v>1</v>
      </c>
      <c r="G2588" s="564">
        <f t="shared" ca="1" si="243"/>
        <v>2.4971172132173858</v>
      </c>
      <c r="H2588" s="564">
        <v>1</v>
      </c>
      <c r="I2588" s="564">
        <v>1</v>
      </c>
      <c r="J2588" s="564">
        <v>1</v>
      </c>
      <c r="K2588" s="564">
        <v>1</v>
      </c>
      <c r="L2588" s="564">
        <v>1</v>
      </c>
      <c r="M2588" s="564">
        <v>1</v>
      </c>
      <c r="N2588" s="564">
        <v>1</v>
      </c>
      <c r="O2588" s="564">
        <v>1</v>
      </c>
      <c r="P2588" s="564">
        <v>1</v>
      </c>
      <c r="Q2588" s="564">
        <v>1</v>
      </c>
      <c r="R2588" s="564">
        <v>1</v>
      </c>
      <c r="S2588" s="564">
        <v>1</v>
      </c>
      <c r="T2588" s="564">
        <v>1</v>
      </c>
      <c r="U2588" s="564">
        <v>1</v>
      </c>
      <c r="V2588" s="564">
        <v>1</v>
      </c>
      <c r="W2588" s="564">
        <v>1</v>
      </c>
      <c r="X2588" s="564">
        <v>1</v>
      </c>
      <c r="Y2588" s="564">
        <v>1</v>
      </c>
      <c r="Z2588" s="564">
        <v>1</v>
      </c>
      <c r="AA2588" s="564">
        <v>1</v>
      </c>
      <c r="AB2588" s="564">
        <v>1</v>
      </c>
      <c r="AC2588" s="564">
        <v>1</v>
      </c>
      <c r="AD2588" s="564">
        <v>1</v>
      </c>
      <c r="AE2588" s="564">
        <v>1</v>
      </c>
      <c r="AF2588" s="564">
        <v>1</v>
      </c>
      <c r="AG2588" s="564">
        <v>1</v>
      </c>
      <c r="AH2588" s="564">
        <v>1</v>
      </c>
      <c r="AI2588" s="564">
        <v>1</v>
      </c>
      <c r="AJ2588" s="564">
        <v>1</v>
      </c>
      <c r="AK2588" s="564">
        <v>1</v>
      </c>
    </row>
    <row r="2589" spans="1:37">
      <c r="A2589">
        <v>2585</v>
      </c>
      <c r="B2589" s="564">
        <f t="shared" ca="1" si="246"/>
        <v>20</v>
      </c>
      <c r="C2589" s="564">
        <f t="shared" ca="1" si="241"/>
        <v>400</v>
      </c>
      <c r="D2589" s="564">
        <f t="shared" ca="1" si="244"/>
        <v>20</v>
      </c>
      <c r="E2589" s="564">
        <f t="shared" ca="1" si="242"/>
        <v>0</v>
      </c>
      <c r="F2589" s="564">
        <f t="shared" ca="1" si="245"/>
        <v>1</v>
      </c>
      <c r="G2589" s="564">
        <f t="shared" ca="1" si="243"/>
        <v>1.2864449879925342</v>
      </c>
      <c r="H2589" s="564">
        <v>1</v>
      </c>
      <c r="I2589" s="564">
        <v>1</v>
      </c>
      <c r="J2589" s="564">
        <v>1</v>
      </c>
      <c r="K2589" s="564">
        <v>1</v>
      </c>
      <c r="L2589" s="564">
        <v>1</v>
      </c>
      <c r="M2589" s="564">
        <v>1</v>
      </c>
      <c r="N2589" s="564">
        <v>1</v>
      </c>
      <c r="O2589" s="564">
        <v>1</v>
      </c>
      <c r="P2589" s="564">
        <v>1</v>
      </c>
      <c r="Q2589" s="564">
        <v>1</v>
      </c>
      <c r="R2589" s="564">
        <v>1</v>
      </c>
      <c r="S2589" s="564">
        <v>1</v>
      </c>
      <c r="T2589" s="564">
        <v>1</v>
      </c>
      <c r="U2589" s="564">
        <v>1</v>
      </c>
      <c r="V2589" s="564">
        <v>1</v>
      </c>
      <c r="W2589" s="564">
        <v>1</v>
      </c>
      <c r="X2589" s="564">
        <v>1</v>
      </c>
      <c r="Y2589" s="564">
        <v>1</v>
      </c>
      <c r="Z2589" s="564">
        <v>1</v>
      </c>
      <c r="AA2589" s="564">
        <v>1</v>
      </c>
      <c r="AB2589" s="564">
        <v>1</v>
      </c>
      <c r="AC2589" s="564">
        <v>1</v>
      </c>
      <c r="AD2589" s="564">
        <v>1</v>
      </c>
      <c r="AE2589" s="564">
        <v>1</v>
      </c>
      <c r="AF2589" s="564">
        <v>1</v>
      </c>
      <c r="AG2589" s="564">
        <v>1</v>
      </c>
      <c r="AH2589" s="564">
        <v>1</v>
      </c>
      <c r="AI2589" s="564">
        <v>1</v>
      </c>
      <c r="AJ2589" s="564">
        <v>1</v>
      </c>
      <c r="AK2589" s="564">
        <v>1</v>
      </c>
    </row>
    <row r="2590" spans="1:37">
      <c r="A2590">
        <v>2586</v>
      </c>
      <c r="B2590" s="564">
        <f t="shared" ca="1" si="246"/>
        <v>20</v>
      </c>
      <c r="C2590" s="564">
        <f t="shared" ca="1" si="241"/>
        <v>400</v>
      </c>
      <c r="D2590" s="564">
        <f t="shared" ca="1" si="244"/>
        <v>20</v>
      </c>
      <c r="E2590" s="564">
        <f t="shared" ca="1" si="242"/>
        <v>0</v>
      </c>
      <c r="F2590" s="564">
        <f t="shared" ca="1" si="245"/>
        <v>1</v>
      </c>
      <c r="G2590" s="564">
        <f t="shared" ca="1" si="243"/>
        <v>-1.7350625389541507</v>
      </c>
      <c r="H2590" s="564">
        <v>1</v>
      </c>
      <c r="I2590" s="564">
        <v>1</v>
      </c>
      <c r="J2590" s="564">
        <v>1</v>
      </c>
      <c r="K2590" s="564">
        <v>1</v>
      </c>
      <c r="L2590" s="564">
        <v>1</v>
      </c>
      <c r="M2590" s="564">
        <v>1</v>
      </c>
      <c r="N2590" s="564">
        <v>1</v>
      </c>
      <c r="O2590" s="564">
        <v>1</v>
      </c>
      <c r="P2590" s="564">
        <v>1</v>
      </c>
      <c r="Q2590" s="564">
        <v>1</v>
      </c>
      <c r="R2590" s="564">
        <v>1</v>
      </c>
      <c r="S2590" s="564">
        <v>1</v>
      </c>
      <c r="T2590" s="564">
        <v>1</v>
      </c>
      <c r="U2590" s="564">
        <v>1</v>
      </c>
      <c r="V2590" s="564">
        <v>1</v>
      </c>
      <c r="W2590" s="564">
        <v>1</v>
      </c>
      <c r="X2590" s="564">
        <v>1</v>
      </c>
      <c r="Y2590" s="564">
        <v>1</v>
      </c>
      <c r="Z2590" s="564">
        <v>1</v>
      </c>
      <c r="AA2590" s="564">
        <v>1</v>
      </c>
      <c r="AB2590" s="564">
        <v>1</v>
      </c>
      <c r="AC2590" s="564">
        <v>1</v>
      </c>
      <c r="AD2590" s="564">
        <v>1</v>
      </c>
      <c r="AE2590" s="564">
        <v>1</v>
      </c>
      <c r="AF2590" s="564">
        <v>1</v>
      </c>
      <c r="AG2590" s="564">
        <v>1</v>
      </c>
      <c r="AH2590" s="564">
        <v>1</v>
      </c>
      <c r="AI2590" s="564">
        <v>1</v>
      </c>
      <c r="AJ2590" s="564">
        <v>1</v>
      </c>
      <c r="AK2590" s="564">
        <v>1</v>
      </c>
    </row>
    <row r="2591" spans="1:37">
      <c r="A2591">
        <v>2587</v>
      </c>
      <c r="B2591" s="564">
        <f t="shared" ca="1" si="246"/>
        <v>20</v>
      </c>
      <c r="C2591" s="564">
        <f t="shared" ca="1" si="241"/>
        <v>400</v>
      </c>
      <c r="D2591" s="564">
        <f t="shared" ca="1" si="244"/>
        <v>20</v>
      </c>
      <c r="E2591" s="564">
        <f t="shared" ca="1" si="242"/>
        <v>0</v>
      </c>
      <c r="F2591" s="564">
        <f t="shared" ca="1" si="245"/>
        <v>1</v>
      </c>
      <c r="G2591" s="564">
        <f t="shared" ca="1" si="243"/>
        <v>8.4492926351274722</v>
      </c>
      <c r="H2591" s="564">
        <v>1</v>
      </c>
      <c r="I2591" s="564">
        <v>1</v>
      </c>
      <c r="J2591" s="564">
        <v>1</v>
      </c>
      <c r="K2591" s="564">
        <v>1</v>
      </c>
      <c r="L2591" s="564">
        <v>1</v>
      </c>
      <c r="M2591" s="564">
        <v>1</v>
      </c>
      <c r="N2591" s="564">
        <v>1</v>
      </c>
      <c r="O2591" s="564">
        <v>1</v>
      </c>
      <c r="P2591" s="564">
        <v>1</v>
      </c>
      <c r="Q2591" s="564">
        <v>1</v>
      </c>
      <c r="R2591" s="564">
        <v>1</v>
      </c>
      <c r="S2591" s="564">
        <v>1</v>
      </c>
      <c r="T2591" s="564">
        <v>1</v>
      </c>
      <c r="U2591" s="564">
        <v>1</v>
      </c>
      <c r="V2591" s="564">
        <v>1</v>
      </c>
      <c r="W2591" s="564">
        <v>1</v>
      </c>
      <c r="X2591" s="564">
        <v>1</v>
      </c>
      <c r="Y2591" s="564">
        <v>1</v>
      </c>
      <c r="Z2591" s="564">
        <v>1</v>
      </c>
      <c r="AA2591" s="564">
        <v>1</v>
      </c>
      <c r="AB2591" s="564">
        <v>1</v>
      </c>
      <c r="AC2591" s="564">
        <v>1</v>
      </c>
      <c r="AD2591" s="564">
        <v>1</v>
      </c>
      <c r="AE2591" s="564">
        <v>1</v>
      </c>
      <c r="AF2591" s="564">
        <v>1</v>
      </c>
      <c r="AG2591" s="564">
        <v>1</v>
      </c>
      <c r="AH2591" s="564">
        <v>1</v>
      </c>
      <c r="AI2591" s="564">
        <v>1</v>
      </c>
      <c r="AJ2591" s="564">
        <v>1</v>
      </c>
      <c r="AK2591" s="564">
        <v>1</v>
      </c>
    </row>
    <row r="2592" spans="1:37">
      <c r="A2592">
        <v>2588</v>
      </c>
      <c r="B2592" s="564">
        <f t="shared" ca="1" si="246"/>
        <v>20</v>
      </c>
      <c r="C2592" s="564">
        <f t="shared" ca="1" si="241"/>
        <v>400</v>
      </c>
      <c r="D2592" s="564">
        <f t="shared" ca="1" si="244"/>
        <v>20</v>
      </c>
      <c r="E2592" s="564">
        <f t="shared" ca="1" si="242"/>
        <v>0</v>
      </c>
      <c r="F2592" s="564">
        <f t="shared" ca="1" si="245"/>
        <v>1</v>
      </c>
      <c r="G2592" s="564">
        <f t="shared" ca="1" si="243"/>
        <v>4.0089569181488267</v>
      </c>
      <c r="H2592" s="564">
        <v>1</v>
      </c>
      <c r="I2592" s="564">
        <v>1</v>
      </c>
      <c r="J2592" s="564">
        <v>1</v>
      </c>
      <c r="K2592" s="564">
        <v>1</v>
      </c>
      <c r="L2592" s="564">
        <v>1</v>
      </c>
      <c r="M2592" s="564">
        <v>1</v>
      </c>
      <c r="N2592" s="564">
        <v>1</v>
      </c>
      <c r="O2592" s="564">
        <v>1</v>
      </c>
      <c r="P2592" s="564">
        <v>1</v>
      </c>
      <c r="Q2592" s="564">
        <v>1</v>
      </c>
      <c r="R2592" s="564">
        <v>1</v>
      </c>
      <c r="S2592" s="564">
        <v>1</v>
      </c>
      <c r="T2592" s="564">
        <v>1</v>
      </c>
      <c r="U2592" s="564">
        <v>1</v>
      </c>
      <c r="V2592" s="564">
        <v>1</v>
      </c>
      <c r="W2592" s="564">
        <v>1</v>
      </c>
      <c r="X2592" s="564">
        <v>1</v>
      </c>
      <c r="Y2592" s="564">
        <v>1</v>
      </c>
      <c r="Z2592" s="564">
        <v>1</v>
      </c>
      <c r="AA2592" s="564">
        <v>1</v>
      </c>
      <c r="AB2592" s="564">
        <v>1</v>
      </c>
      <c r="AC2592" s="564">
        <v>1</v>
      </c>
      <c r="AD2592" s="564">
        <v>1</v>
      </c>
      <c r="AE2592" s="564">
        <v>1</v>
      </c>
      <c r="AF2592" s="564">
        <v>1</v>
      </c>
      <c r="AG2592" s="564">
        <v>1</v>
      </c>
      <c r="AH2592" s="564">
        <v>1</v>
      </c>
      <c r="AI2592" s="564">
        <v>1</v>
      </c>
      <c r="AJ2592" s="564">
        <v>1</v>
      </c>
      <c r="AK2592" s="564">
        <v>1</v>
      </c>
    </row>
    <row r="2593" spans="1:37">
      <c r="A2593">
        <v>2589</v>
      </c>
      <c r="B2593" s="564">
        <f t="shared" ca="1" si="246"/>
        <v>0</v>
      </c>
      <c r="C2593" s="564">
        <f t="shared" ca="1" si="241"/>
        <v>0</v>
      </c>
      <c r="D2593" s="564">
        <f t="shared" ca="1" si="244"/>
        <v>0</v>
      </c>
      <c r="E2593" s="564">
        <f t="shared" ca="1" si="242"/>
        <v>0</v>
      </c>
      <c r="F2593" s="564">
        <f t="shared" ca="1" si="245"/>
        <v>1</v>
      </c>
      <c r="G2593" s="564">
        <f t="shared" ca="1" si="243"/>
        <v>-2.6383337116968377</v>
      </c>
      <c r="H2593" s="564">
        <v>0</v>
      </c>
      <c r="I2593" s="564">
        <v>0</v>
      </c>
      <c r="J2593" s="564">
        <v>0</v>
      </c>
      <c r="K2593" s="564">
        <v>0</v>
      </c>
      <c r="L2593" s="564">
        <v>0</v>
      </c>
      <c r="M2593" s="564">
        <v>0</v>
      </c>
      <c r="N2593" s="564">
        <v>0</v>
      </c>
      <c r="O2593" s="564">
        <v>0</v>
      </c>
      <c r="P2593" s="564">
        <v>0</v>
      </c>
      <c r="Q2593" s="564">
        <v>0</v>
      </c>
      <c r="R2593" s="564">
        <v>0</v>
      </c>
      <c r="S2593" s="564">
        <v>0</v>
      </c>
      <c r="T2593" s="564">
        <v>0</v>
      </c>
      <c r="U2593" s="564">
        <v>0</v>
      </c>
      <c r="V2593" s="564">
        <v>0</v>
      </c>
      <c r="W2593" s="564">
        <v>0</v>
      </c>
      <c r="X2593" s="564">
        <v>0</v>
      </c>
      <c r="Y2593" s="564">
        <v>0</v>
      </c>
      <c r="Z2593" s="564">
        <v>0</v>
      </c>
      <c r="AA2593" s="564">
        <v>0</v>
      </c>
      <c r="AB2593" s="564">
        <v>0</v>
      </c>
      <c r="AC2593" s="564">
        <v>0</v>
      </c>
      <c r="AD2593" s="564">
        <v>0</v>
      </c>
      <c r="AE2593" s="564">
        <v>0</v>
      </c>
      <c r="AF2593" s="564">
        <v>0</v>
      </c>
      <c r="AG2593" s="564">
        <v>0</v>
      </c>
      <c r="AH2593" s="564">
        <v>0</v>
      </c>
      <c r="AI2593" s="564">
        <v>0</v>
      </c>
      <c r="AJ2593" s="564">
        <v>0</v>
      </c>
      <c r="AK2593" s="564">
        <v>0</v>
      </c>
    </row>
    <row r="2594" spans="1:37">
      <c r="A2594">
        <v>2590</v>
      </c>
      <c r="B2594" s="564">
        <f t="shared" ca="1" si="246"/>
        <v>20</v>
      </c>
      <c r="C2594" s="564">
        <f t="shared" ca="1" si="241"/>
        <v>400</v>
      </c>
      <c r="D2594" s="564">
        <f t="shared" ca="1" si="244"/>
        <v>20</v>
      </c>
      <c r="E2594" s="564">
        <f t="shared" ca="1" si="242"/>
        <v>0</v>
      </c>
      <c r="F2594" s="564">
        <f t="shared" ca="1" si="245"/>
        <v>1</v>
      </c>
      <c r="G2594" s="564">
        <f t="shared" ca="1" si="243"/>
        <v>-1.9532154720710473</v>
      </c>
      <c r="H2594" s="564">
        <v>1</v>
      </c>
      <c r="I2594" s="564">
        <v>1</v>
      </c>
      <c r="J2594" s="564">
        <v>1</v>
      </c>
      <c r="K2594" s="564">
        <v>1</v>
      </c>
      <c r="L2594" s="564">
        <v>1</v>
      </c>
      <c r="M2594" s="564">
        <v>1</v>
      </c>
      <c r="N2594" s="564">
        <v>1</v>
      </c>
      <c r="O2594" s="564">
        <v>1</v>
      </c>
      <c r="P2594" s="564">
        <v>1</v>
      </c>
      <c r="Q2594" s="564">
        <v>1</v>
      </c>
      <c r="R2594" s="564">
        <v>1</v>
      </c>
      <c r="S2594" s="564">
        <v>1</v>
      </c>
      <c r="T2594" s="564">
        <v>1</v>
      </c>
      <c r="U2594" s="564">
        <v>1</v>
      </c>
      <c r="V2594" s="564">
        <v>1</v>
      </c>
      <c r="W2594" s="564">
        <v>1</v>
      </c>
      <c r="X2594" s="564">
        <v>1</v>
      </c>
      <c r="Y2594" s="564">
        <v>1</v>
      </c>
      <c r="Z2594" s="564">
        <v>1</v>
      </c>
      <c r="AA2594" s="564">
        <v>1</v>
      </c>
      <c r="AB2594" s="564">
        <v>1</v>
      </c>
      <c r="AC2594" s="564">
        <v>1</v>
      </c>
      <c r="AD2594" s="564">
        <v>1</v>
      </c>
      <c r="AE2594" s="564">
        <v>1</v>
      </c>
      <c r="AF2594" s="564">
        <v>1</v>
      </c>
      <c r="AG2594" s="564">
        <v>1</v>
      </c>
      <c r="AH2594" s="564">
        <v>1</v>
      </c>
      <c r="AI2594" s="564">
        <v>1</v>
      </c>
      <c r="AJ2594" s="564">
        <v>1</v>
      </c>
      <c r="AK2594" s="564">
        <v>1</v>
      </c>
    </row>
    <row r="2595" spans="1:37">
      <c r="A2595">
        <v>2591</v>
      </c>
      <c r="B2595" s="564">
        <f t="shared" ca="1" si="246"/>
        <v>0</v>
      </c>
      <c r="C2595" s="564">
        <f t="shared" ca="1" si="241"/>
        <v>0</v>
      </c>
      <c r="D2595" s="564">
        <f t="shared" ca="1" si="244"/>
        <v>0</v>
      </c>
      <c r="E2595" s="564">
        <f t="shared" ca="1" si="242"/>
        <v>0</v>
      </c>
      <c r="F2595" s="564">
        <f t="shared" ca="1" si="245"/>
        <v>1</v>
      </c>
      <c r="G2595" s="564">
        <f t="shared" ca="1" si="243"/>
        <v>-4.8179008463843171</v>
      </c>
      <c r="H2595" s="564">
        <v>0</v>
      </c>
      <c r="I2595" s="564">
        <v>0</v>
      </c>
      <c r="J2595" s="564">
        <v>0</v>
      </c>
      <c r="K2595" s="564">
        <v>0</v>
      </c>
      <c r="L2595" s="564">
        <v>0</v>
      </c>
      <c r="M2595" s="564">
        <v>0</v>
      </c>
      <c r="N2595" s="564">
        <v>0</v>
      </c>
      <c r="O2595" s="564">
        <v>0</v>
      </c>
      <c r="P2595" s="564">
        <v>0</v>
      </c>
      <c r="Q2595" s="564">
        <v>0</v>
      </c>
      <c r="R2595" s="564">
        <v>0</v>
      </c>
      <c r="S2595" s="564">
        <v>0</v>
      </c>
      <c r="T2595" s="564">
        <v>0</v>
      </c>
      <c r="U2595" s="564">
        <v>0</v>
      </c>
      <c r="V2595" s="564">
        <v>0</v>
      </c>
      <c r="W2595" s="564">
        <v>0</v>
      </c>
      <c r="X2595" s="564">
        <v>0</v>
      </c>
      <c r="Y2595" s="564">
        <v>0</v>
      </c>
      <c r="Z2595" s="564">
        <v>0</v>
      </c>
      <c r="AA2595" s="564">
        <v>0</v>
      </c>
      <c r="AB2595" s="564">
        <v>0</v>
      </c>
      <c r="AC2595" s="564">
        <v>0</v>
      </c>
      <c r="AD2595" s="564">
        <v>0</v>
      </c>
      <c r="AE2595" s="564">
        <v>0</v>
      </c>
      <c r="AF2595" s="564">
        <v>0</v>
      </c>
      <c r="AG2595" s="564">
        <v>0</v>
      </c>
      <c r="AH2595" s="564">
        <v>0</v>
      </c>
      <c r="AI2595" s="564">
        <v>0</v>
      </c>
      <c r="AJ2595" s="564">
        <v>0</v>
      </c>
      <c r="AK2595" s="564">
        <v>0</v>
      </c>
    </row>
    <row r="2596" spans="1:37">
      <c r="A2596">
        <v>2592</v>
      </c>
      <c r="B2596" s="564">
        <f t="shared" ca="1" si="246"/>
        <v>20</v>
      </c>
      <c r="C2596" s="564">
        <f t="shared" ca="1" si="241"/>
        <v>400</v>
      </c>
      <c r="D2596" s="564">
        <f t="shared" ca="1" si="244"/>
        <v>20</v>
      </c>
      <c r="E2596" s="564">
        <f t="shared" ca="1" si="242"/>
        <v>0</v>
      </c>
      <c r="F2596" s="564">
        <f t="shared" ca="1" si="245"/>
        <v>1</v>
      </c>
      <c r="G2596" s="564">
        <f t="shared" ca="1" si="243"/>
        <v>-1.5378649435566407</v>
      </c>
      <c r="H2596" s="564">
        <v>1</v>
      </c>
      <c r="I2596" s="564">
        <v>1</v>
      </c>
      <c r="J2596" s="564">
        <v>1</v>
      </c>
      <c r="K2596" s="564">
        <v>1</v>
      </c>
      <c r="L2596" s="564">
        <v>1</v>
      </c>
      <c r="M2596" s="564">
        <v>1</v>
      </c>
      <c r="N2596" s="564">
        <v>1</v>
      </c>
      <c r="O2596" s="564">
        <v>1</v>
      </c>
      <c r="P2596" s="564">
        <v>1</v>
      </c>
      <c r="Q2596" s="564">
        <v>1</v>
      </c>
      <c r="R2596" s="564">
        <v>1</v>
      </c>
      <c r="S2596" s="564">
        <v>1</v>
      </c>
      <c r="T2596" s="564">
        <v>1</v>
      </c>
      <c r="U2596" s="564">
        <v>1</v>
      </c>
      <c r="V2596" s="564">
        <v>1</v>
      </c>
      <c r="W2596" s="564">
        <v>1</v>
      </c>
      <c r="X2596" s="564">
        <v>1</v>
      </c>
      <c r="Y2596" s="564">
        <v>1</v>
      </c>
      <c r="Z2596" s="564">
        <v>1</v>
      </c>
      <c r="AA2596" s="564">
        <v>1</v>
      </c>
      <c r="AB2596" s="564">
        <v>1</v>
      </c>
      <c r="AC2596" s="564">
        <v>1</v>
      </c>
      <c r="AD2596" s="564">
        <v>1</v>
      </c>
      <c r="AE2596" s="564">
        <v>1</v>
      </c>
      <c r="AF2596" s="564">
        <v>1</v>
      </c>
      <c r="AG2596" s="564">
        <v>1</v>
      </c>
      <c r="AH2596" s="564">
        <v>1</v>
      </c>
      <c r="AI2596" s="564">
        <v>1</v>
      </c>
      <c r="AJ2596" s="564">
        <v>1</v>
      </c>
      <c r="AK2596" s="564">
        <v>1</v>
      </c>
    </row>
    <row r="2597" spans="1:37">
      <c r="A2597">
        <v>2593</v>
      </c>
      <c r="B2597" s="564">
        <f t="shared" ca="1" si="246"/>
        <v>0</v>
      </c>
      <c r="C2597" s="564">
        <f t="shared" ca="1" si="241"/>
        <v>0</v>
      </c>
      <c r="D2597" s="564">
        <f t="shared" ca="1" si="244"/>
        <v>0</v>
      </c>
      <c r="E2597" s="564">
        <f t="shared" ca="1" si="242"/>
        <v>0</v>
      </c>
      <c r="F2597" s="564">
        <f t="shared" ca="1" si="245"/>
        <v>1</v>
      </c>
      <c r="G2597" s="564">
        <f t="shared" ca="1" si="243"/>
        <v>7.3729275385957838</v>
      </c>
      <c r="H2597" s="564">
        <v>0</v>
      </c>
      <c r="I2597" s="564">
        <v>0</v>
      </c>
      <c r="J2597" s="564">
        <v>0</v>
      </c>
      <c r="K2597" s="564">
        <v>0</v>
      </c>
      <c r="L2597" s="564">
        <v>0</v>
      </c>
      <c r="M2597" s="564">
        <v>0</v>
      </c>
      <c r="N2597" s="564">
        <v>0</v>
      </c>
      <c r="O2597" s="564">
        <v>0</v>
      </c>
      <c r="P2597" s="564">
        <v>0</v>
      </c>
      <c r="Q2597" s="564">
        <v>0</v>
      </c>
      <c r="R2597" s="564">
        <v>0</v>
      </c>
      <c r="S2597" s="564">
        <v>0</v>
      </c>
      <c r="T2597" s="564">
        <v>0</v>
      </c>
      <c r="U2597" s="564">
        <v>0</v>
      </c>
      <c r="V2597" s="564">
        <v>0</v>
      </c>
      <c r="W2597" s="564">
        <v>0</v>
      </c>
      <c r="X2597" s="564">
        <v>0</v>
      </c>
      <c r="Y2597" s="564">
        <v>0</v>
      </c>
      <c r="Z2597" s="564">
        <v>0</v>
      </c>
      <c r="AA2597" s="564">
        <v>0</v>
      </c>
      <c r="AB2597" s="564">
        <v>0</v>
      </c>
      <c r="AC2597" s="564">
        <v>0</v>
      </c>
      <c r="AD2597" s="564">
        <v>0</v>
      </c>
      <c r="AE2597" s="564">
        <v>0</v>
      </c>
      <c r="AF2597" s="564">
        <v>0</v>
      </c>
      <c r="AG2597" s="564">
        <v>0</v>
      </c>
      <c r="AH2597" s="564">
        <v>0</v>
      </c>
      <c r="AI2597" s="564">
        <v>0</v>
      </c>
      <c r="AJ2597" s="564">
        <v>0</v>
      </c>
      <c r="AK2597" s="564">
        <v>0</v>
      </c>
    </row>
    <row r="2598" spans="1:37">
      <c r="A2598">
        <v>2594</v>
      </c>
      <c r="B2598" s="564">
        <f t="shared" ca="1" si="246"/>
        <v>0</v>
      </c>
      <c r="C2598" s="564">
        <f t="shared" ca="1" si="241"/>
        <v>0</v>
      </c>
      <c r="D2598" s="564">
        <f t="shared" ca="1" si="244"/>
        <v>0</v>
      </c>
      <c r="E2598" s="564">
        <f t="shared" ca="1" si="242"/>
        <v>0</v>
      </c>
      <c r="F2598" s="564">
        <f t="shared" ca="1" si="245"/>
        <v>1</v>
      </c>
      <c r="G2598" s="564">
        <f t="shared" ca="1" si="243"/>
        <v>1.3760970836090038</v>
      </c>
      <c r="H2598" s="564">
        <v>0</v>
      </c>
      <c r="I2598" s="564">
        <v>0</v>
      </c>
      <c r="J2598" s="564">
        <v>0</v>
      </c>
      <c r="K2598" s="564">
        <v>0</v>
      </c>
      <c r="L2598" s="564">
        <v>0</v>
      </c>
      <c r="M2598" s="564">
        <v>0</v>
      </c>
      <c r="N2598" s="564">
        <v>0</v>
      </c>
      <c r="O2598" s="564">
        <v>0</v>
      </c>
      <c r="P2598" s="564">
        <v>0</v>
      </c>
      <c r="Q2598" s="564">
        <v>0</v>
      </c>
      <c r="R2598" s="564">
        <v>0</v>
      </c>
      <c r="S2598" s="564">
        <v>0</v>
      </c>
      <c r="T2598" s="564">
        <v>0</v>
      </c>
      <c r="U2598" s="564">
        <v>0</v>
      </c>
      <c r="V2598" s="564">
        <v>0</v>
      </c>
      <c r="W2598" s="564">
        <v>0</v>
      </c>
      <c r="X2598" s="564">
        <v>0</v>
      </c>
      <c r="Y2598" s="564">
        <v>0</v>
      </c>
      <c r="Z2598" s="564">
        <v>0</v>
      </c>
      <c r="AA2598" s="564">
        <v>0</v>
      </c>
      <c r="AB2598" s="564">
        <v>0</v>
      </c>
      <c r="AC2598" s="564">
        <v>0</v>
      </c>
      <c r="AD2598" s="564">
        <v>0</v>
      </c>
      <c r="AE2598" s="564">
        <v>0</v>
      </c>
      <c r="AF2598" s="564">
        <v>0</v>
      </c>
      <c r="AG2598" s="564">
        <v>0</v>
      </c>
      <c r="AH2598" s="564">
        <v>0</v>
      </c>
      <c r="AI2598" s="564">
        <v>0</v>
      </c>
      <c r="AJ2598" s="564">
        <v>0</v>
      </c>
      <c r="AK2598" s="564">
        <v>0</v>
      </c>
    </row>
    <row r="2599" spans="1:37">
      <c r="A2599">
        <v>2595</v>
      </c>
      <c r="B2599" s="564">
        <f t="shared" ca="1" si="246"/>
        <v>20</v>
      </c>
      <c r="C2599" s="564">
        <f t="shared" ca="1" si="241"/>
        <v>400</v>
      </c>
      <c r="D2599" s="564">
        <f t="shared" ca="1" si="244"/>
        <v>20</v>
      </c>
      <c r="E2599" s="564">
        <f t="shared" ca="1" si="242"/>
        <v>0</v>
      </c>
      <c r="F2599" s="564">
        <f t="shared" ca="1" si="245"/>
        <v>1</v>
      </c>
      <c r="G2599" s="564">
        <f t="shared" ca="1" si="243"/>
        <v>-2.1226301917774926</v>
      </c>
      <c r="H2599" s="564">
        <v>1</v>
      </c>
      <c r="I2599" s="564">
        <v>1</v>
      </c>
      <c r="J2599" s="564">
        <v>1</v>
      </c>
      <c r="K2599" s="564">
        <v>1</v>
      </c>
      <c r="L2599" s="564">
        <v>1</v>
      </c>
      <c r="M2599" s="564">
        <v>1</v>
      </c>
      <c r="N2599" s="564">
        <v>1</v>
      </c>
      <c r="O2599" s="564">
        <v>1</v>
      </c>
      <c r="P2599" s="564">
        <v>1</v>
      </c>
      <c r="Q2599" s="564">
        <v>1</v>
      </c>
      <c r="R2599" s="564">
        <v>1</v>
      </c>
      <c r="S2599" s="564">
        <v>1</v>
      </c>
      <c r="T2599" s="564">
        <v>1</v>
      </c>
      <c r="U2599" s="564">
        <v>1</v>
      </c>
      <c r="V2599" s="564">
        <v>1</v>
      </c>
      <c r="W2599" s="564">
        <v>1</v>
      </c>
      <c r="X2599" s="564">
        <v>1</v>
      </c>
      <c r="Y2599" s="564">
        <v>1</v>
      </c>
      <c r="Z2599" s="564">
        <v>1</v>
      </c>
      <c r="AA2599" s="564">
        <v>1</v>
      </c>
      <c r="AB2599" s="564">
        <v>1</v>
      </c>
      <c r="AC2599" s="564">
        <v>1</v>
      </c>
      <c r="AD2599" s="564">
        <v>1</v>
      </c>
      <c r="AE2599" s="564">
        <v>1</v>
      </c>
      <c r="AF2599" s="564">
        <v>1</v>
      </c>
      <c r="AG2599" s="564">
        <v>1</v>
      </c>
      <c r="AH2599" s="564">
        <v>1</v>
      </c>
      <c r="AI2599" s="564">
        <v>1</v>
      </c>
      <c r="AJ2599" s="564">
        <v>1</v>
      </c>
      <c r="AK2599" s="564">
        <v>1</v>
      </c>
    </row>
    <row r="2600" spans="1:37">
      <c r="A2600">
        <v>2596</v>
      </c>
      <c r="B2600" s="564">
        <f t="shared" ca="1" si="246"/>
        <v>20</v>
      </c>
      <c r="C2600" s="564">
        <f t="shared" ca="1" si="241"/>
        <v>400</v>
      </c>
      <c r="D2600" s="564">
        <f t="shared" ca="1" si="244"/>
        <v>20</v>
      </c>
      <c r="E2600" s="564">
        <f t="shared" ca="1" si="242"/>
        <v>0</v>
      </c>
      <c r="F2600" s="564">
        <f t="shared" ca="1" si="245"/>
        <v>1</v>
      </c>
      <c r="G2600" s="564">
        <f t="shared" ca="1" si="243"/>
        <v>-3.482235703830773</v>
      </c>
      <c r="H2600" s="564">
        <v>1</v>
      </c>
      <c r="I2600" s="564">
        <v>1</v>
      </c>
      <c r="J2600" s="564">
        <v>1</v>
      </c>
      <c r="K2600" s="564">
        <v>1</v>
      </c>
      <c r="L2600" s="564">
        <v>1</v>
      </c>
      <c r="M2600" s="564">
        <v>1</v>
      </c>
      <c r="N2600" s="564">
        <v>1</v>
      </c>
      <c r="O2600" s="564">
        <v>1</v>
      </c>
      <c r="P2600" s="564">
        <v>1</v>
      </c>
      <c r="Q2600" s="564">
        <v>1</v>
      </c>
      <c r="R2600" s="564">
        <v>1</v>
      </c>
      <c r="S2600" s="564">
        <v>1</v>
      </c>
      <c r="T2600" s="564">
        <v>1</v>
      </c>
      <c r="U2600" s="564">
        <v>1</v>
      </c>
      <c r="V2600" s="564">
        <v>1</v>
      </c>
      <c r="W2600" s="564">
        <v>1</v>
      </c>
      <c r="X2600" s="564">
        <v>1</v>
      </c>
      <c r="Y2600" s="564">
        <v>1</v>
      </c>
      <c r="Z2600" s="564">
        <v>1</v>
      </c>
      <c r="AA2600" s="564">
        <v>1</v>
      </c>
      <c r="AB2600" s="564">
        <v>1</v>
      </c>
      <c r="AC2600" s="564">
        <v>1</v>
      </c>
      <c r="AD2600" s="564">
        <v>1</v>
      </c>
      <c r="AE2600" s="564">
        <v>1</v>
      </c>
      <c r="AF2600" s="564">
        <v>1</v>
      </c>
      <c r="AG2600" s="564">
        <v>1</v>
      </c>
      <c r="AH2600" s="564">
        <v>1</v>
      </c>
      <c r="AI2600" s="564">
        <v>1</v>
      </c>
      <c r="AJ2600" s="564">
        <v>1</v>
      </c>
      <c r="AK2600" s="564">
        <v>1</v>
      </c>
    </row>
    <row r="2601" spans="1:37">
      <c r="A2601">
        <v>2597</v>
      </c>
      <c r="B2601" s="564">
        <f t="shared" ca="1" si="246"/>
        <v>20</v>
      </c>
      <c r="C2601" s="564">
        <f t="shared" ca="1" si="241"/>
        <v>400</v>
      </c>
      <c r="D2601" s="564">
        <f t="shared" ca="1" si="244"/>
        <v>20</v>
      </c>
      <c r="E2601" s="564">
        <f t="shared" ca="1" si="242"/>
        <v>0</v>
      </c>
      <c r="F2601" s="564">
        <f t="shared" ca="1" si="245"/>
        <v>1</v>
      </c>
      <c r="G2601" s="564">
        <f t="shared" ca="1" si="243"/>
        <v>1.3261062913171879</v>
      </c>
      <c r="H2601" s="564">
        <v>1</v>
      </c>
      <c r="I2601" s="564">
        <v>1</v>
      </c>
      <c r="J2601" s="564">
        <v>1</v>
      </c>
      <c r="K2601" s="564">
        <v>1</v>
      </c>
      <c r="L2601" s="564">
        <v>1</v>
      </c>
      <c r="M2601" s="564">
        <v>1</v>
      </c>
      <c r="N2601" s="564">
        <v>1</v>
      </c>
      <c r="O2601" s="564">
        <v>1</v>
      </c>
      <c r="P2601" s="564">
        <v>1</v>
      </c>
      <c r="Q2601" s="564">
        <v>1</v>
      </c>
      <c r="R2601" s="564">
        <v>1</v>
      </c>
      <c r="S2601" s="564">
        <v>1</v>
      </c>
      <c r="T2601" s="564">
        <v>1</v>
      </c>
      <c r="U2601" s="564">
        <v>1</v>
      </c>
      <c r="V2601" s="564">
        <v>1</v>
      </c>
      <c r="W2601" s="564">
        <v>1</v>
      </c>
      <c r="X2601" s="564">
        <v>1</v>
      </c>
      <c r="Y2601" s="564">
        <v>1</v>
      </c>
      <c r="Z2601" s="564">
        <v>1</v>
      </c>
      <c r="AA2601" s="564">
        <v>1</v>
      </c>
      <c r="AB2601" s="564">
        <v>1</v>
      </c>
      <c r="AC2601" s="564">
        <v>1</v>
      </c>
      <c r="AD2601" s="564">
        <v>1</v>
      </c>
      <c r="AE2601" s="564">
        <v>1</v>
      </c>
      <c r="AF2601" s="564">
        <v>1</v>
      </c>
      <c r="AG2601" s="564">
        <v>1</v>
      </c>
      <c r="AH2601" s="564">
        <v>1</v>
      </c>
      <c r="AI2601" s="564">
        <v>1</v>
      </c>
      <c r="AJ2601" s="564">
        <v>1</v>
      </c>
      <c r="AK2601" s="564">
        <v>1</v>
      </c>
    </row>
    <row r="2602" spans="1:37">
      <c r="A2602">
        <v>2598</v>
      </c>
      <c r="B2602" s="564">
        <f t="shared" ca="1" si="246"/>
        <v>20</v>
      </c>
      <c r="C2602" s="564">
        <f t="shared" ca="1" si="241"/>
        <v>400</v>
      </c>
      <c r="D2602" s="564">
        <f t="shared" ca="1" si="244"/>
        <v>20</v>
      </c>
      <c r="E2602" s="564">
        <f t="shared" ca="1" si="242"/>
        <v>0</v>
      </c>
      <c r="F2602" s="564">
        <f t="shared" ca="1" si="245"/>
        <v>1</v>
      </c>
      <c r="G2602" s="564">
        <f t="shared" ca="1" si="243"/>
        <v>6.1351611133110424</v>
      </c>
      <c r="H2602" s="564">
        <v>1</v>
      </c>
      <c r="I2602" s="564">
        <v>1</v>
      </c>
      <c r="J2602" s="564">
        <v>1</v>
      </c>
      <c r="K2602" s="564">
        <v>1</v>
      </c>
      <c r="L2602" s="564">
        <v>1</v>
      </c>
      <c r="M2602" s="564">
        <v>1</v>
      </c>
      <c r="N2602" s="564">
        <v>1</v>
      </c>
      <c r="O2602" s="564">
        <v>1</v>
      </c>
      <c r="P2602" s="564">
        <v>1</v>
      </c>
      <c r="Q2602" s="564">
        <v>1</v>
      </c>
      <c r="R2602" s="564">
        <v>1</v>
      </c>
      <c r="S2602" s="564">
        <v>1</v>
      </c>
      <c r="T2602" s="564">
        <v>1</v>
      </c>
      <c r="U2602" s="564">
        <v>1</v>
      </c>
      <c r="V2602" s="564">
        <v>1</v>
      </c>
      <c r="W2602" s="564">
        <v>1</v>
      </c>
      <c r="X2602" s="564">
        <v>1</v>
      </c>
      <c r="Y2602" s="564">
        <v>1</v>
      </c>
      <c r="Z2602" s="564">
        <v>1</v>
      </c>
      <c r="AA2602" s="564">
        <v>1</v>
      </c>
      <c r="AB2602" s="564">
        <v>1</v>
      </c>
      <c r="AC2602" s="564">
        <v>1</v>
      </c>
      <c r="AD2602" s="564">
        <v>1</v>
      </c>
      <c r="AE2602" s="564">
        <v>1</v>
      </c>
      <c r="AF2602" s="564">
        <v>1</v>
      </c>
      <c r="AG2602" s="564">
        <v>1</v>
      </c>
      <c r="AH2602" s="564">
        <v>1</v>
      </c>
      <c r="AI2602" s="564">
        <v>1</v>
      </c>
      <c r="AJ2602" s="564">
        <v>1</v>
      </c>
      <c r="AK2602" s="564">
        <v>1</v>
      </c>
    </row>
    <row r="2603" spans="1:37">
      <c r="A2603">
        <v>2599</v>
      </c>
      <c r="B2603" s="564">
        <f t="shared" ca="1" si="246"/>
        <v>0</v>
      </c>
      <c r="C2603" s="564">
        <f t="shared" ca="1" si="241"/>
        <v>0</v>
      </c>
      <c r="D2603" s="564">
        <f t="shared" ca="1" si="244"/>
        <v>0</v>
      </c>
      <c r="E2603" s="564">
        <f t="shared" ca="1" si="242"/>
        <v>0</v>
      </c>
      <c r="F2603" s="564">
        <f t="shared" ca="1" si="245"/>
        <v>1</v>
      </c>
      <c r="G2603" s="564">
        <f t="shared" ca="1" si="243"/>
        <v>-0.53591506785495024</v>
      </c>
      <c r="H2603" s="564">
        <v>0</v>
      </c>
      <c r="I2603" s="564">
        <v>0</v>
      </c>
      <c r="J2603" s="564">
        <v>0</v>
      </c>
      <c r="K2603" s="564">
        <v>0</v>
      </c>
      <c r="L2603" s="564">
        <v>0</v>
      </c>
      <c r="M2603" s="564">
        <v>0</v>
      </c>
      <c r="N2603" s="564">
        <v>0</v>
      </c>
      <c r="O2603" s="564">
        <v>0</v>
      </c>
      <c r="P2603" s="564">
        <v>0</v>
      </c>
      <c r="Q2603" s="564">
        <v>0</v>
      </c>
      <c r="R2603" s="564">
        <v>0</v>
      </c>
      <c r="S2603" s="564">
        <v>0</v>
      </c>
      <c r="T2603" s="564">
        <v>0</v>
      </c>
      <c r="U2603" s="564">
        <v>0</v>
      </c>
      <c r="V2603" s="564">
        <v>0</v>
      </c>
      <c r="W2603" s="564">
        <v>0</v>
      </c>
      <c r="X2603" s="564">
        <v>0</v>
      </c>
      <c r="Y2603" s="564">
        <v>0</v>
      </c>
      <c r="Z2603" s="564">
        <v>0</v>
      </c>
      <c r="AA2603" s="564">
        <v>0</v>
      </c>
      <c r="AB2603" s="564">
        <v>0</v>
      </c>
      <c r="AC2603" s="564">
        <v>0</v>
      </c>
      <c r="AD2603" s="564">
        <v>0</v>
      </c>
      <c r="AE2603" s="564">
        <v>0</v>
      </c>
      <c r="AF2603" s="564">
        <v>0</v>
      </c>
      <c r="AG2603" s="564">
        <v>0</v>
      </c>
      <c r="AH2603" s="564">
        <v>0</v>
      </c>
      <c r="AI2603" s="564">
        <v>0</v>
      </c>
      <c r="AJ2603" s="564">
        <v>0</v>
      </c>
      <c r="AK2603" s="564">
        <v>0</v>
      </c>
    </row>
    <row r="2604" spans="1:37">
      <c r="A2604">
        <v>2600</v>
      </c>
      <c r="B2604" s="564">
        <f t="shared" ca="1" si="246"/>
        <v>20</v>
      </c>
      <c r="C2604" s="564">
        <f t="shared" ca="1" si="241"/>
        <v>400</v>
      </c>
      <c r="D2604" s="564">
        <f t="shared" ca="1" si="244"/>
        <v>20</v>
      </c>
      <c r="E2604" s="564">
        <f t="shared" ca="1" si="242"/>
        <v>0</v>
      </c>
      <c r="F2604" s="564">
        <f t="shared" ca="1" si="245"/>
        <v>1</v>
      </c>
      <c r="G2604" s="564">
        <f t="shared" ca="1" si="243"/>
        <v>0.52313944774000509</v>
      </c>
      <c r="H2604" s="564">
        <v>1</v>
      </c>
      <c r="I2604" s="564">
        <v>1</v>
      </c>
      <c r="J2604" s="564">
        <v>1</v>
      </c>
      <c r="K2604" s="564">
        <v>1</v>
      </c>
      <c r="L2604" s="564">
        <v>1</v>
      </c>
      <c r="M2604" s="564">
        <v>1</v>
      </c>
      <c r="N2604" s="564">
        <v>1</v>
      </c>
      <c r="O2604" s="564">
        <v>1</v>
      </c>
      <c r="P2604" s="564">
        <v>1</v>
      </c>
      <c r="Q2604" s="564">
        <v>1</v>
      </c>
      <c r="R2604" s="564">
        <v>1</v>
      </c>
      <c r="S2604" s="564">
        <v>1</v>
      </c>
      <c r="T2604" s="564">
        <v>1</v>
      </c>
      <c r="U2604" s="564">
        <v>1</v>
      </c>
      <c r="V2604" s="564">
        <v>1</v>
      </c>
      <c r="W2604" s="564">
        <v>1</v>
      </c>
      <c r="X2604" s="564">
        <v>1</v>
      </c>
      <c r="Y2604" s="564">
        <v>1</v>
      </c>
      <c r="Z2604" s="564">
        <v>1</v>
      </c>
      <c r="AA2604" s="564">
        <v>1</v>
      </c>
      <c r="AB2604" s="564">
        <v>1</v>
      </c>
      <c r="AC2604" s="564">
        <v>1</v>
      </c>
      <c r="AD2604" s="564">
        <v>1</v>
      </c>
      <c r="AE2604" s="564">
        <v>1</v>
      </c>
      <c r="AF2604" s="564">
        <v>1</v>
      </c>
      <c r="AG2604" s="564">
        <v>1</v>
      </c>
      <c r="AH2604" s="564">
        <v>1</v>
      </c>
      <c r="AI2604" s="564">
        <v>1</v>
      </c>
      <c r="AJ2604" s="564">
        <v>1</v>
      </c>
      <c r="AK2604" s="564">
        <v>1</v>
      </c>
    </row>
    <row r="2605" spans="1:37">
      <c r="A2605">
        <v>2601</v>
      </c>
      <c r="B2605" s="564">
        <f t="shared" ca="1" si="246"/>
        <v>0</v>
      </c>
      <c r="C2605" s="564">
        <f t="shared" ca="1" si="241"/>
        <v>0</v>
      </c>
      <c r="D2605" s="564">
        <f t="shared" ca="1" si="244"/>
        <v>0</v>
      </c>
      <c r="E2605" s="564">
        <f t="shared" ca="1" si="242"/>
        <v>0</v>
      </c>
      <c r="F2605" s="564">
        <f t="shared" ca="1" si="245"/>
        <v>1</v>
      </c>
      <c r="G2605" s="564">
        <f t="shared" ca="1" si="243"/>
        <v>-6.0931436637588536</v>
      </c>
      <c r="H2605" s="564">
        <v>0</v>
      </c>
      <c r="I2605" s="564">
        <v>0</v>
      </c>
      <c r="J2605" s="564">
        <v>0</v>
      </c>
      <c r="K2605" s="564">
        <v>0</v>
      </c>
      <c r="L2605" s="564">
        <v>0</v>
      </c>
      <c r="M2605" s="564">
        <v>0</v>
      </c>
      <c r="N2605" s="564">
        <v>0</v>
      </c>
      <c r="O2605" s="564">
        <v>0</v>
      </c>
      <c r="P2605" s="564">
        <v>0</v>
      </c>
      <c r="Q2605" s="564">
        <v>0</v>
      </c>
      <c r="R2605" s="564">
        <v>0</v>
      </c>
      <c r="S2605" s="564">
        <v>0</v>
      </c>
      <c r="T2605" s="564">
        <v>0</v>
      </c>
      <c r="U2605" s="564">
        <v>0</v>
      </c>
      <c r="V2605" s="564">
        <v>0</v>
      </c>
      <c r="W2605" s="564">
        <v>0</v>
      </c>
      <c r="X2605" s="564">
        <v>0</v>
      </c>
      <c r="Y2605" s="564">
        <v>0</v>
      </c>
      <c r="Z2605" s="564">
        <v>0</v>
      </c>
      <c r="AA2605" s="564">
        <v>0</v>
      </c>
      <c r="AB2605" s="564">
        <v>0</v>
      </c>
      <c r="AC2605" s="564">
        <v>0</v>
      </c>
      <c r="AD2605" s="564">
        <v>0</v>
      </c>
      <c r="AE2605" s="564">
        <v>0</v>
      </c>
      <c r="AF2605" s="564">
        <v>0</v>
      </c>
      <c r="AG2605" s="564">
        <v>0</v>
      </c>
      <c r="AH2605" s="564">
        <v>0</v>
      </c>
      <c r="AI2605" s="564">
        <v>0</v>
      </c>
      <c r="AJ2605" s="564">
        <v>0</v>
      </c>
      <c r="AK2605" s="564">
        <v>0</v>
      </c>
    </row>
    <row r="2606" spans="1:37">
      <c r="A2606">
        <v>2602</v>
      </c>
      <c r="B2606" s="564">
        <f t="shared" ca="1" si="246"/>
        <v>20</v>
      </c>
      <c r="C2606" s="564">
        <f t="shared" ca="1" si="241"/>
        <v>400</v>
      </c>
      <c r="D2606" s="564">
        <f t="shared" ca="1" si="244"/>
        <v>20</v>
      </c>
      <c r="E2606" s="564">
        <f t="shared" ca="1" si="242"/>
        <v>0</v>
      </c>
      <c r="F2606" s="564">
        <f t="shared" ca="1" si="245"/>
        <v>1</v>
      </c>
      <c r="G2606" s="564">
        <f t="shared" ca="1" si="243"/>
        <v>-3.7810822399940816</v>
      </c>
      <c r="H2606" s="564">
        <v>1</v>
      </c>
      <c r="I2606" s="564">
        <v>1</v>
      </c>
      <c r="J2606" s="564">
        <v>1</v>
      </c>
      <c r="K2606" s="564">
        <v>1</v>
      </c>
      <c r="L2606" s="564">
        <v>1</v>
      </c>
      <c r="M2606" s="564">
        <v>1</v>
      </c>
      <c r="N2606" s="564">
        <v>1</v>
      </c>
      <c r="O2606" s="564">
        <v>1</v>
      </c>
      <c r="P2606" s="564">
        <v>1</v>
      </c>
      <c r="Q2606" s="564">
        <v>1</v>
      </c>
      <c r="R2606" s="564">
        <v>1</v>
      </c>
      <c r="S2606" s="564">
        <v>1</v>
      </c>
      <c r="T2606" s="564">
        <v>1</v>
      </c>
      <c r="U2606" s="564">
        <v>1</v>
      </c>
      <c r="V2606" s="564">
        <v>1</v>
      </c>
      <c r="W2606" s="564">
        <v>1</v>
      </c>
      <c r="X2606" s="564">
        <v>1</v>
      </c>
      <c r="Y2606" s="564">
        <v>1</v>
      </c>
      <c r="Z2606" s="564">
        <v>1</v>
      </c>
      <c r="AA2606" s="564">
        <v>1</v>
      </c>
      <c r="AB2606" s="564">
        <v>1</v>
      </c>
      <c r="AC2606" s="564">
        <v>1</v>
      </c>
      <c r="AD2606" s="564">
        <v>1</v>
      </c>
      <c r="AE2606" s="564">
        <v>1</v>
      </c>
      <c r="AF2606" s="564">
        <v>1</v>
      </c>
      <c r="AG2606" s="564">
        <v>1</v>
      </c>
      <c r="AH2606" s="564">
        <v>1</v>
      </c>
      <c r="AI2606" s="564">
        <v>1</v>
      </c>
      <c r="AJ2606" s="564">
        <v>1</v>
      </c>
      <c r="AK2606" s="564">
        <v>1</v>
      </c>
    </row>
    <row r="2607" spans="1:37">
      <c r="A2607">
        <v>2603</v>
      </c>
      <c r="B2607" s="564">
        <f t="shared" ca="1" si="246"/>
        <v>12</v>
      </c>
      <c r="C2607" s="564">
        <f t="shared" ca="1" si="241"/>
        <v>144</v>
      </c>
      <c r="D2607" s="564">
        <f t="shared" ca="1" si="244"/>
        <v>12</v>
      </c>
      <c r="E2607" s="564">
        <f t="shared" ca="1" si="242"/>
        <v>4.8</v>
      </c>
      <c r="F2607" s="564">
        <f t="shared" ca="1" si="245"/>
        <v>0.49473684210526314</v>
      </c>
      <c r="G2607" s="564">
        <f t="shared" ca="1" si="243"/>
        <v>2.5274918152978811</v>
      </c>
      <c r="H2607" s="564">
        <v>1</v>
      </c>
      <c r="I2607" s="564">
        <v>1</v>
      </c>
      <c r="J2607" s="564">
        <v>1</v>
      </c>
      <c r="K2607" s="564">
        <v>1</v>
      </c>
      <c r="L2607" s="564">
        <v>1</v>
      </c>
      <c r="M2607" s="564">
        <v>1</v>
      </c>
      <c r="N2607" s="564">
        <v>0</v>
      </c>
      <c r="O2607" s="564">
        <v>0</v>
      </c>
      <c r="P2607" s="564">
        <v>1</v>
      </c>
      <c r="Q2607" s="564">
        <v>1</v>
      </c>
      <c r="R2607" s="564">
        <v>0</v>
      </c>
      <c r="S2607" s="564">
        <v>1</v>
      </c>
      <c r="T2607" s="564">
        <v>0</v>
      </c>
      <c r="U2607" s="564">
        <v>1</v>
      </c>
      <c r="V2607" s="564">
        <v>0</v>
      </c>
      <c r="W2607" s="564">
        <v>1</v>
      </c>
      <c r="X2607" s="564">
        <v>0</v>
      </c>
      <c r="Y2607" s="564">
        <v>0</v>
      </c>
      <c r="Z2607" s="564">
        <v>1</v>
      </c>
      <c r="AA2607" s="564">
        <v>0</v>
      </c>
      <c r="AB2607" s="564">
        <v>1</v>
      </c>
      <c r="AC2607" s="564">
        <v>0</v>
      </c>
      <c r="AD2607" s="564">
        <v>1</v>
      </c>
      <c r="AE2607" s="564">
        <v>1</v>
      </c>
      <c r="AF2607" s="564">
        <v>0</v>
      </c>
      <c r="AG2607" s="564">
        <v>1</v>
      </c>
      <c r="AH2607" s="564">
        <v>0</v>
      </c>
      <c r="AI2607" s="564">
        <v>1</v>
      </c>
      <c r="AJ2607" s="564">
        <v>0</v>
      </c>
      <c r="AK2607" s="564">
        <v>0</v>
      </c>
    </row>
    <row r="2608" spans="1:37">
      <c r="A2608">
        <v>2604</v>
      </c>
      <c r="B2608" s="564">
        <f t="shared" ca="1" si="246"/>
        <v>0</v>
      </c>
      <c r="C2608" s="564">
        <f t="shared" ca="1" si="241"/>
        <v>0</v>
      </c>
      <c r="D2608" s="564">
        <f t="shared" ca="1" si="244"/>
        <v>0</v>
      </c>
      <c r="E2608" s="564">
        <f t="shared" ca="1" si="242"/>
        <v>0</v>
      </c>
      <c r="F2608" s="564">
        <f t="shared" ca="1" si="245"/>
        <v>1</v>
      </c>
      <c r="G2608" s="564">
        <f t="shared" ca="1" si="243"/>
        <v>0.53238066871431744</v>
      </c>
      <c r="H2608" s="564">
        <v>0</v>
      </c>
      <c r="I2608" s="564">
        <v>0</v>
      </c>
      <c r="J2608" s="564">
        <v>0</v>
      </c>
      <c r="K2608" s="564">
        <v>0</v>
      </c>
      <c r="L2608" s="564">
        <v>0</v>
      </c>
      <c r="M2608" s="564">
        <v>0</v>
      </c>
      <c r="N2608" s="564">
        <v>0</v>
      </c>
      <c r="O2608" s="564">
        <v>0</v>
      </c>
      <c r="P2608" s="564">
        <v>0</v>
      </c>
      <c r="Q2608" s="564">
        <v>0</v>
      </c>
      <c r="R2608" s="564">
        <v>0</v>
      </c>
      <c r="S2608" s="564">
        <v>0</v>
      </c>
      <c r="T2608" s="564">
        <v>0</v>
      </c>
      <c r="U2608" s="564">
        <v>0</v>
      </c>
      <c r="V2608" s="564">
        <v>0</v>
      </c>
      <c r="W2608" s="564">
        <v>0</v>
      </c>
      <c r="X2608" s="564">
        <v>0</v>
      </c>
      <c r="Y2608" s="564">
        <v>0</v>
      </c>
      <c r="Z2608" s="564">
        <v>0</v>
      </c>
      <c r="AA2608" s="564">
        <v>0</v>
      </c>
      <c r="AB2608" s="564">
        <v>0</v>
      </c>
      <c r="AC2608" s="564">
        <v>0</v>
      </c>
      <c r="AD2608" s="564">
        <v>0</v>
      </c>
      <c r="AE2608" s="564">
        <v>0</v>
      </c>
      <c r="AF2608" s="564">
        <v>0</v>
      </c>
      <c r="AG2608" s="564">
        <v>0</v>
      </c>
      <c r="AH2608" s="564">
        <v>0</v>
      </c>
      <c r="AI2608" s="564">
        <v>0</v>
      </c>
      <c r="AJ2608" s="564">
        <v>0</v>
      </c>
      <c r="AK2608" s="564">
        <v>0</v>
      </c>
    </row>
    <row r="2609" spans="1:37">
      <c r="A2609">
        <v>2605</v>
      </c>
      <c r="B2609" s="564">
        <f t="shared" ca="1" si="246"/>
        <v>20</v>
      </c>
      <c r="C2609" s="564">
        <f t="shared" ca="1" si="241"/>
        <v>400</v>
      </c>
      <c r="D2609" s="564">
        <f t="shared" ca="1" si="244"/>
        <v>20</v>
      </c>
      <c r="E2609" s="564">
        <f t="shared" ca="1" si="242"/>
        <v>0</v>
      </c>
      <c r="F2609" s="564">
        <f t="shared" ca="1" si="245"/>
        <v>1</v>
      </c>
      <c r="G2609" s="564">
        <f t="shared" ca="1" si="243"/>
        <v>5.8433487464738132</v>
      </c>
      <c r="H2609" s="564">
        <v>1</v>
      </c>
      <c r="I2609" s="564">
        <v>1</v>
      </c>
      <c r="J2609" s="564">
        <v>1</v>
      </c>
      <c r="K2609" s="564">
        <v>1</v>
      </c>
      <c r="L2609" s="564">
        <v>1</v>
      </c>
      <c r="M2609" s="564">
        <v>1</v>
      </c>
      <c r="N2609" s="564">
        <v>1</v>
      </c>
      <c r="O2609" s="564">
        <v>1</v>
      </c>
      <c r="P2609" s="564">
        <v>1</v>
      </c>
      <c r="Q2609" s="564">
        <v>1</v>
      </c>
      <c r="R2609" s="564">
        <v>1</v>
      </c>
      <c r="S2609" s="564">
        <v>1</v>
      </c>
      <c r="T2609" s="564">
        <v>1</v>
      </c>
      <c r="U2609" s="564">
        <v>1</v>
      </c>
      <c r="V2609" s="564">
        <v>1</v>
      </c>
      <c r="W2609" s="564">
        <v>1</v>
      </c>
      <c r="X2609" s="564">
        <v>1</v>
      </c>
      <c r="Y2609" s="564">
        <v>1</v>
      </c>
      <c r="Z2609" s="564">
        <v>1</v>
      </c>
      <c r="AA2609" s="564">
        <v>1</v>
      </c>
      <c r="AB2609" s="564">
        <v>1</v>
      </c>
      <c r="AC2609" s="564">
        <v>1</v>
      </c>
      <c r="AD2609" s="564">
        <v>1</v>
      </c>
      <c r="AE2609" s="564">
        <v>1</v>
      </c>
      <c r="AF2609" s="564">
        <v>1</v>
      </c>
      <c r="AG2609" s="564">
        <v>1</v>
      </c>
      <c r="AH2609" s="564">
        <v>1</v>
      </c>
      <c r="AI2609" s="564">
        <v>1</v>
      </c>
      <c r="AJ2609" s="564">
        <v>1</v>
      </c>
      <c r="AK2609" s="564">
        <v>1</v>
      </c>
    </row>
    <row r="2610" spans="1:37">
      <c r="A2610">
        <v>2606</v>
      </c>
      <c r="B2610" s="564">
        <f t="shared" ca="1" si="246"/>
        <v>20</v>
      </c>
      <c r="C2610" s="564">
        <f t="shared" ca="1" si="241"/>
        <v>400</v>
      </c>
      <c r="D2610" s="564">
        <f t="shared" ca="1" si="244"/>
        <v>20</v>
      </c>
      <c r="E2610" s="564">
        <f t="shared" ca="1" si="242"/>
        <v>0</v>
      </c>
      <c r="F2610" s="564">
        <f t="shared" ca="1" si="245"/>
        <v>1</v>
      </c>
      <c r="G2610" s="564">
        <f t="shared" ca="1" si="243"/>
        <v>6.9384607577715247</v>
      </c>
      <c r="H2610" s="564">
        <v>1</v>
      </c>
      <c r="I2610" s="564">
        <v>1</v>
      </c>
      <c r="J2610" s="564">
        <v>1</v>
      </c>
      <c r="K2610" s="564">
        <v>1</v>
      </c>
      <c r="L2610" s="564">
        <v>1</v>
      </c>
      <c r="M2610" s="564">
        <v>1</v>
      </c>
      <c r="N2610" s="564">
        <v>1</v>
      </c>
      <c r="O2610" s="564">
        <v>1</v>
      </c>
      <c r="P2610" s="564">
        <v>1</v>
      </c>
      <c r="Q2610" s="564">
        <v>1</v>
      </c>
      <c r="R2610" s="564">
        <v>1</v>
      </c>
      <c r="S2610" s="564">
        <v>1</v>
      </c>
      <c r="T2610" s="564">
        <v>1</v>
      </c>
      <c r="U2610" s="564">
        <v>1</v>
      </c>
      <c r="V2610" s="564">
        <v>1</v>
      </c>
      <c r="W2610" s="564">
        <v>1</v>
      </c>
      <c r="X2610" s="564">
        <v>1</v>
      </c>
      <c r="Y2610" s="564">
        <v>1</v>
      </c>
      <c r="Z2610" s="564">
        <v>1</v>
      </c>
      <c r="AA2610" s="564">
        <v>1</v>
      </c>
      <c r="AB2610" s="564">
        <v>1</v>
      </c>
      <c r="AC2610" s="564">
        <v>1</v>
      </c>
      <c r="AD2610" s="564">
        <v>1</v>
      </c>
      <c r="AE2610" s="564">
        <v>1</v>
      </c>
      <c r="AF2610" s="564">
        <v>1</v>
      </c>
      <c r="AG2610" s="564">
        <v>1</v>
      </c>
      <c r="AH2610" s="564">
        <v>1</v>
      </c>
      <c r="AI2610" s="564">
        <v>1</v>
      </c>
      <c r="AJ2610" s="564">
        <v>1</v>
      </c>
      <c r="AK2610" s="564">
        <v>1</v>
      </c>
    </row>
    <row r="2611" spans="1:37">
      <c r="A2611">
        <v>2607</v>
      </c>
      <c r="B2611" s="564">
        <f t="shared" ca="1" si="246"/>
        <v>20</v>
      </c>
      <c r="C2611" s="564">
        <f t="shared" ca="1" si="241"/>
        <v>400</v>
      </c>
      <c r="D2611" s="564">
        <f t="shared" ca="1" si="244"/>
        <v>20</v>
      </c>
      <c r="E2611" s="564">
        <f t="shared" ca="1" si="242"/>
        <v>0</v>
      </c>
      <c r="F2611" s="564">
        <f t="shared" ca="1" si="245"/>
        <v>1</v>
      </c>
      <c r="G2611" s="564">
        <f t="shared" ca="1" si="243"/>
        <v>-3.7437221227937081</v>
      </c>
      <c r="H2611" s="564">
        <v>1</v>
      </c>
      <c r="I2611" s="564">
        <v>1</v>
      </c>
      <c r="J2611" s="564">
        <v>1</v>
      </c>
      <c r="K2611" s="564">
        <v>1</v>
      </c>
      <c r="L2611" s="564">
        <v>1</v>
      </c>
      <c r="M2611" s="564">
        <v>1</v>
      </c>
      <c r="N2611" s="564">
        <v>1</v>
      </c>
      <c r="O2611" s="564">
        <v>1</v>
      </c>
      <c r="P2611" s="564">
        <v>1</v>
      </c>
      <c r="Q2611" s="564">
        <v>1</v>
      </c>
      <c r="R2611" s="564">
        <v>1</v>
      </c>
      <c r="S2611" s="564">
        <v>1</v>
      </c>
      <c r="T2611" s="564">
        <v>1</v>
      </c>
      <c r="U2611" s="564">
        <v>1</v>
      </c>
      <c r="V2611" s="564">
        <v>1</v>
      </c>
      <c r="W2611" s="564">
        <v>1</v>
      </c>
      <c r="X2611" s="564">
        <v>1</v>
      </c>
      <c r="Y2611" s="564">
        <v>1</v>
      </c>
      <c r="Z2611" s="564">
        <v>1</v>
      </c>
      <c r="AA2611" s="564">
        <v>1</v>
      </c>
      <c r="AB2611" s="564">
        <v>1</v>
      </c>
      <c r="AC2611" s="564">
        <v>1</v>
      </c>
      <c r="AD2611" s="564">
        <v>1</v>
      </c>
      <c r="AE2611" s="564">
        <v>1</v>
      </c>
      <c r="AF2611" s="564">
        <v>1</v>
      </c>
      <c r="AG2611" s="564">
        <v>1</v>
      </c>
      <c r="AH2611" s="564">
        <v>1</v>
      </c>
      <c r="AI2611" s="564">
        <v>1</v>
      </c>
      <c r="AJ2611" s="564">
        <v>1</v>
      </c>
      <c r="AK2611" s="564">
        <v>1</v>
      </c>
    </row>
    <row r="2612" spans="1:37">
      <c r="A2612">
        <v>2608</v>
      </c>
      <c r="B2612" s="564">
        <f t="shared" ca="1" si="246"/>
        <v>0</v>
      </c>
      <c r="C2612" s="564">
        <f t="shared" ca="1" si="241"/>
        <v>0</v>
      </c>
      <c r="D2612" s="564">
        <f t="shared" ca="1" si="244"/>
        <v>0</v>
      </c>
      <c r="E2612" s="564">
        <f t="shared" ca="1" si="242"/>
        <v>0</v>
      </c>
      <c r="F2612" s="564">
        <f t="shared" ca="1" si="245"/>
        <v>1</v>
      </c>
      <c r="G2612" s="564">
        <f t="shared" ca="1" si="243"/>
        <v>3.0760003760578374</v>
      </c>
      <c r="H2612" s="564">
        <v>0</v>
      </c>
      <c r="I2612" s="564">
        <v>0</v>
      </c>
      <c r="J2612" s="564">
        <v>0</v>
      </c>
      <c r="K2612" s="564">
        <v>0</v>
      </c>
      <c r="L2612" s="564">
        <v>0</v>
      </c>
      <c r="M2612" s="564">
        <v>0</v>
      </c>
      <c r="N2612" s="564">
        <v>0</v>
      </c>
      <c r="O2612" s="564">
        <v>0</v>
      </c>
      <c r="P2612" s="564">
        <v>0</v>
      </c>
      <c r="Q2612" s="564">
        <v>0</v>
      </c>
      <c r="R2612" s="564">
        <v>0</v>
      </c>
      <c r="S2612" s="564">
        <v>0</v>
      </c>
      <c r="T2612" s="564">
        <v>0</v>
      </c>
      <c r="U2612" s="564">
        <v>0</v>
      </c>
      <c r="V2612" s="564">
        <v>0</v>
      </c>
      <c r="W2612" s="564">
        <v>0</v>
      </c>
      <c r="X2612" s="564">
        <v>0</v>
      </c>
      <c r="Y2612" s="564">
        <v>0</v>
      </c>
      <c r="Z2612" s="564">
        <v>0</v>
      </c>
      <c r="AA2612" s="564">
        <v>0</v>
      </c>
      <c r="AB2612" s="564">
        <v>0</v>
      </c>
      <c r="AC2612" s="564">
        <v>0</v>
      </c>
      <c r="AD2612" s="564">
        <v>0</v>
      </c>
      <c r="AE2612" s="564">
        <v>0</v>
      </c>
      <c r="AF2612" s="564">
        <v>0</v>
      </c>
      <c r="AG2612" s="564">
        <v>0</v>
      </c>
      <c r="AH2612" s="564">
        <v>0</v>
      </c>
      <c r="AI2612" s="564">
        <v>0</v>
      </c>
      <c r="AJ2612" s="564">
        <v>0</v>
      </c>
      <c r="AK2612" s="564">
        <v>0</v>
      </c>
    </row>
    <row r="2613" spans="1:37">
      <c r="A2613">
        <v>2609</v>
      </c>
      <c r="B2613" s="564">
        <f t="shared" ca="1" si="246"/>
        <v>0</v>
      </c>
      <c r="C2613" s="564">
        <f t="shared" ca="1" si="241"/>
        <v>0</v>
      </c>
      <c r="D2613" s="564">
        <f t="shared" ca="1" si="244"/>
        <v>0</v>
      </c>
      <c r="E2613" s="564">
        <f t="shared" ca="1" si="242"/>
        <v>0</v>
      </c>
      <c r="F2613" s="564">
        <f t="shared" ca="1" si="245"/>
        <v>1</v>
      </c>
      <c r="G2613" s="564">
        <f t="shared" ca="1" si="243"/>
        <v>-1.7185415296230682</v>
      </c>
      <c r="H2613" s="564">
        <v>0</v>
      </c>
      <c r="I2613" s="564">
        <v>0</v>
      </c>
      <c r="J2613" s="564">
        <v>0</v>
      </c>
      <c r="K2613" s="564">
        <v>0</v>
      </c>
      <c r="L2613" s="564">
        <v>0</v>
      </c>
      <c r="M2613" s="564">
        <v>0</v>
      </c>
      <c r="N2613" s="564">
        <v>0</v>
      </c>
      <c r="O2613" s="564">
        <v>0</v>
      </c>
      <c r="P2613" s="564">
        <v>0</v>
      </c>
      <c r="Q2613" s="564">
        <v>0</v>
      </c>
      <c r="R2613" s="564">
        <v>0</v>
      </c>
      <c r="S2613" s="564">
        <v>0</v>
      </c>
      <c r="T2613" s="564">
        <v>0</v>
      </c>
      <c r="U2613" s="564">
        <v>0</v>
      </c>
      <c r="V2613" s="564">
        <v>0</v>
      </c>
      <c r="W2613" s="564">
        <v>0</v>
      </c>
      <c r="X2613" s="564">
        <v>0</v>
      </c>
      <c r="Y2613" s="564">
        <v>0</v>
      </c>
      <c r="Z2613" s="564">
        <v>0</v>
      </c>
      <c r="AA2613" s="564">
        <v>0</v>
      </c>
      <c r="AB2613" s="564">
        <v>0</v>
      </c>
      <c r="AC2613" s="564">
        <v>0</v>
      </c>
      <c r="AD2613" s="564">
        <v>0</v>
      </c>
      <c r="AE2613" s="564">
        <v>0</v>
      </c>
      <c r="AF2613" s="564">
        <v>0</v>
      </c>
      <c r="AG2613" s="564">
        <v>0</v>
      </c>
      <c r="AH2613" s="564">
        <v>0</v>
      </c>
      <c r="AI2613" s="564">
        <v>0</v>
      </c>
      <c r="AJ2613" s="564">
        <v>0</v>
      </c>
      <c r="AK2613" s="564">
        <v>0</v>
      </c>
    </row>
    <row r="2614" spans="1:37">
      <c r="A2614">
        <v>2610</v>
      </c>
      <c r="B2614" s="564">
        <f t="shared" ca="1" si="246"/>
        <v>0</v>
      </c>
      <c r="C2614" s="564">
        <f t="shared" ca="1" si="241"/>
        <v>0</v>
      </c>
      <c r="D2614" s="564">
        <f t="shared" ca="1" si="244"/>
        <v>0</v>
      </c>
      <c r="E2614" s="564">
        <f t="shared" ca="1" si="242"/>
        <v>0</v>
      </c>
      <c r="F2614" s="564">
        <f t="shared" ca="1" si="245"/>
        <v>1</v>
      </c>
      <c r="G2614" s="564">
        <f t="shared" ca="1" si="243"/>
        <v>1.6712101181526742</v>
      </c>
      <c r="H2614" s="564">
        <v>0</v>
      </c>
      <c r="I2614" s="564">
        <v>0</v>
      </c>
      <c r="J2614" s="564">
        <v>0</v>
      </c>
      <c r="K2614" s="564">
        <v>0</v>
      </c>
      <c r="L2614" s="564">
        <v>0</v>
      </c>
      <c r="M2614" s="564">
        <v>0</v>
      </c>
      <c r="N2614" s="564">
        <v>0</v>
      </c>
      <c r="O2614" s="564">
        <v>0</v>
      </c>
      <c r="P2614" s="564">
        <v>0</v>
      </c>
      <c r="Q2614" s="564">
        <v>0</v>
      </c>
      <c r="R2614" s="564">
        <v>0</v>
      </c>
      <c r="S2614" s="564">
        <v>0</v>
      </c>
      <c r="T2614" s="564">
        <v>0</v>
      </c>
      <c r="U2614" s="564">
        <v>0</v>
      </c>
      <c r="V2614" s="564">
        <v>0</v>
      </c>
      <c r="W2614" s="564">
        <v>0</v>
      </c>
      <c r="X2614" s="564">
        <v>0</v>
      </c>
      <c r="Y2614" s="564">
        <v>0</v>
      </c>
      <c r="Z2614" s="564">
        <v>0</v>
      </c>
      <c r="AA2614" s="564">
        <v>0</v>
      </c>
      <c r="AB2614" s="564">
        <v>0</v>
      </c>
      <c r="AC2614" s="564">
        <v>0</v>
      </c>
      <c r="AD2614" s="564">
        <v>0</v>
      </c>
      <c r="AE2614" s="564">
        <v>0</v>
      </c>
      <c r="AF2614" s="564">
        <v>0</v>
      </c>
      <c r="AG2614" s="564">
        <v>0</v>
      </c>
      <c r="AH2614" s="564">
        <v>0</v>
      </c>
      <c r="AI2614" s="564">
        <v>0</v>
      </c>
      <c r="AJ2614" s="564">
        <v>0</v>
      </c>
      <c r="AK2614" s="564">
        <v>0</v>
      </c>
    </row>
    <row r="2615" spans="1:37">
      <c r="A2615">
        <v>2611</v>
      </c>
      <c r="B2615" s="564">
        <f t="shared" ca="1" si="246"/>
        <v>20</v>
      </c>
      <c r="C2615" s="564">
        <f t="shared" ca="1" si="241"/>
        <v>400</v>
      </c>
      <c r="D2615" s="564">
        <f t="shared" ca="1" si="244"/>
        <v>20</v>
      </c>
      <c r="E2615" s="564">
        <f t="shared" ca="1" si="242"/>
        <v>0</v>
      </c>
      <c r="F2615" s="564">
        <f t="shared" ca="1" si="245"/>
        <v>1</v>
      </c>
      <c r="G2615" s="564">
        <f t="shared" ca="1" si="243"/>
        <v>0.84347960112319409</v>
      </c>
      <c r="H2615" s="564">
        <v>1</v>
      </c>
      <c r="I2615" s="564">
        <v>1</v>
      </c>
      <c r="J2615" s="564">
        <v>1</v>
      </c>
      <c r="K2615" s="564">
        <v>1</v>
      </c>
      <c r="L2615" s="564">
        <v>1</v>
      </c>
      <c r="M2615" s="564">
        <v>1</v>
      </c>
      <c r="N2615" s="564">
        <v>1</v>
      </c>
      <c r="O2615" s="564">
        <v>1</v>
      </c>
      <c r="P2615" s="564">
        <v>1</v>
      </c>
      <c r="Q2615" s="564">
        <v>1</v>
      </c>
      <c r="R2615" s="564">
        <v>1</v>
      </c>
      <c r="S2615" s="564">
        <v>1</v>
      </c>
      <c r="T2615" s="564">
        <v>1</v>
      </c>
      <c r="U2615" s="564">
        <v>1</v>
      </c>
      <c r="V2615" s="564">
        <v>1</v>
      </c>
      <c r="W2615" s="564">
        <v>1</v>
      </c>
      <c r="X2615" s="564">
        <v>1</v>
      </c>
      <c r="Y2615" s="564">
        <v>1</v>
      </c>
      <c r="Z2615" s="564">
        <v>1</v>
      </c>
      <c r="AA2615" s="564">
        <v>1</v>
      </c>
      <c r="AB2615" s="564">
        <v>1</v>
      </c>
      <c r="AC2615" s="564">
        <v>1</v>
      </c>
      <c r="AD2615" s="564">
        <v>1</v>
      </c>
      <c r="AE2615" s="564">
        <v>1</v>
      </c>
      <c r="AF2615" s="564">
        <v>1</v>
      </c>
      <c r="AG2615" s="564">
        <v>1</v>
      </c>
      <c r="AH2615" s="564">
        <v>1</v>
      </c>
      <c r="AI2615" s="564">
        <v>1</v>
      </c>
      <c r="AJ2615" s="564">
        <v>1</v>
      </c>
      <c r="AK2615" s="564">
        <v>1</v>
      </c>
    </row>
    <row r="2616" spans="1:37">
      <c r="A2616">
        <v>2612</v>
      </c>
      <c r="B2616" s="564">
        <f t="shared" ca="1" si="246"/>
        <v>20</v>
      </c>
      <c r="C2616" s="564">
        <f t="shared" ca="1" si="241"/>
        <v>400</v>
      </c>
      <c r="D2616" s="564">
        <f t="shared" ca="1" si="244"/>
        <v>20</v>
      </c>
      <c r="E2616" s="564">
        <f t="shared" ca="1" si="242"/>
        <v>0</v>
      </c>
      <c r="F2616" s="564">
        <f t="shared" ca="1" si="245"/>
        <v>1</v>
      </c>
      <c r="G2616" s="564">
        <f t="shared" ca="1" si="243"/>
        <v>3.2237950987583552</v>
      </c>
      <c r="H2616" s="564">
        <v>1</v>
      </c>
      <c r="I2616" s="564">
        <v>1</v>
      </c>
      <c r="J2616" s="564">
        <v>1</v>
      </c>
      <c r="K2616" s="564">
        <v>1</v>
      </c>
      <c r="L2616" s="564">
        <v>1</v>
      </c>
      <c r="M2616" s="564">
        <v>1</v>
      </c>
      <c r="N2616" s="564">
        <v>1</v>
      </c>
      <c r="O2616" s="564">
        <v>1</v>
      </c>
      <c r="P2616" s="564">
        <v>1</v>
      </c>
      <c r="Q2616" s="564">
        <v>1</v>
      </c>
      <c r="R2616" s="564">
        <v>1</v>
      </c>
      <c r="S2616" s="564">
        <v>1</v>
      </c>
      <c r="T2616" s="564">
        <v>1</v>
      </c>
      <c r="U2616" s="564">
        <v>1</v>
      </c>
      <c r="V2616" s="564">
        <v>1</v>
      </c>
      <c r="W2616" s="564">
        <v>1</v>
      </c>
      <c r="X2616" s="564">
        <v>1</v>
      </c>
      <c r="Y2616" s="564">
        <v>1</v>
      </c>
      <c r="Z2616" s="564">
        <v>1</v>
      </c>
      <c r="AA2616" s="564">
        <v>1</v>
      </c>
      <c r="AB2616" s="564">
        <v>1</v>
      </c>
      <c r="AC2616" s="564">
        <v>1</v>
      </c>
      <c r="AD2616" s="564">
        <v>1</v>
      </c>
      <c r="AE2616" s="564">
        <v>1</v>
      </c>
      <c r="AF2616" s="564">
        <v>1</v>
      </c>
      <c r="AG2616" s="564">
        <v>1</v>
      </c>
      <c r="AH2616" s="564">
        <v>1</v>
      </c>
      <c r="AI2616" s="564">
        <v>1</v>
      </c>
      <c r="AJ2616" s="564">
        <v>1</v>
      </c>
      <c r="AK2616" s="564">
        <v>1</v>
      </c>
    </row>
    <row r="2617" spans="1:37">
      <c r="A2617">
        <v>2613</v>
      </c>
      <c r="B2617" s="564">
        <f t="shared" ca="1" si="246"/>
        <v>20</v>
      </c>
      <c r="C2617" s="564">
        <f t="shared" ca="1" si="241"/>
        <v>400</v>
      </c>
      <c r="D2617" s="564">
        <f t="shared" ca="1" si="244"/>
        <v>20</v>
      </c>
      <c r="E2617" s="564">
        <f t="shared" ca="1" si="242"/>
        <v>0</v>
      </c>
      <c r="F2617" s="564">
        <f t="shared" ca="1" si="245"/>
        <v>1</v>
      </c>
      <c r="G2617" s="564">
        <f t="shared" ca="1" si="243"/>
        <v>0.29989762190060998</v>
      </c>
      <c r="H2617" s="564">
        <v>1</v>
      </c>
      <c r="I2617" s="564">
        <v>1</v>
      </c>
      <c r="J2617" s="564">
        <v>1</v>
      </c>
      <c r="K2617" s="564">
        <v>1</v>
      </c>
      <c r="L2617" s="564">
        <v>1</v>
      </c>
      <c r="M2617" s="564">
        <v>1</v>
      </c>
      <c r="N2617" s="564">
        <v>1</v>
      </c>
      <c r="O2617" s="564">
        <v>1</v>
      </c>
      <c r="P2617" s="564">
        <v>1</v>
      </c>
      <c r="Q2617" s="564">
        <v>1</v>
      </c>
      <c r="R2617" s="564">
        <v>1</v>
      </c>
      <c r="S2617" s="564">
        <v>1</v>
      </c>
      <c r="T2617" s="564">
        <v>1</v>
      </c>
      <c r="U2617" s="564">
        <v>1</v>
      </c>
      <c r="V2617" s="564">
        <v>1</v>
      </c>
      <c r="W2617" s="564">
        <v>1</v>
      </c>
      <c r="X2617" s="564">
        <v>1</v>
      </c>
      <c r="Y2617" s="564">
        <v>1</v>
      </c>
      <c r="Z2617" s="564">
        <v>1</v>
      </c>
      <c r="AA2617" s="564">
        <v>1</v>
      </c>
      <c r="AB2617" s="564">
        <v>1</v>
      </c>
      <c r="AC2617" s="564">
        <v>1</v>
      </c>
      <c r="AD2617" s="564">
        <v>1</v>
      </c>
      <c r="AE2617" s="564">
        <v>1</v>
      </c>
      <c r="AF2617" s="564">
        <v>1</v>
      </c>
      <c r="AG2617" s="564">
        <v>1</v>
      </c>
      <c r="AH2617" s="564">
        <v>1</v>
      </c>
      <c r="AI2617" s="564">
        <v>1</v>
      </c>
      <c r="AJ2617" s="564">
        <v>1</v>
      </c>
      <c r="AK2617" s="564">
        <v>1</v>
      </c>
    </row>
    <row r="2618" spans="1:37">
      <c r="A2618">
        <v>2614</v>
      </c>
      <c r="B2618" s="564">
        <f t="shared" ca="1" si="246"/>
        <v>20</v>
      </c>
      <c r="C2618" s="564">
        <f t="shared" ca="1" si="241"/>
        <v>400</v>
      </c>
      <c r="D2618" s="564">
        <f t="shared" ca="1" si="244"/>
        <v>20</v>
      </c>
      <c r="E2618" s="564">
        <f t="shared" ca="1" si="242"/>
        <v>0</v>
      </c>
      <c r="F2618" s="564">
        <f t="shared" ca="1" si="245"/>
        <v>1</v>
      </c>
      <c r="G2618" s="564">
        <f t="shared" ca="1" si="243"/>
        <v>2.3987903644807567</v>
      </c>
      <c r="H2618" s="564">
        <v>1</v>
      </c>
      <c r="I2618" s="564">
        <v>1</v>
      </c>
      <c r="J2618" s="564">
        <v>1</v>
      </c>
      <c r="K2618" s="564">
        <v>1</v>
      </c>
      <c r="L2618" s="564">
        <v>1</v>
      </c>
      <c r="M2618" s="564">
        <v>1</v>
      </c>
      <c r="N2618" s="564">
        <v>1</v>
      </c>
      <c r="O2618" s="564">
        <v>1</v>
      </c>
      <c r="P2618" s="564">
        <v>1</v>
      </c>
      <c r="Q2618" s="564">
        <v>1</v>
      </c>
      <c r="R2618" s="564">
        <v>1</v>
      </c>
      <c r="S2618" s="564">
        <v>1</v>
      </c>
      <c r="T2618" s="564">
        <v>1</v>
      </c>
      <c r="U2618" s="564">
        <v>1</v>
      </c>
      <c r="V2618" s="564">
        <v>1</v>
      </c>
      <c r="W2618" s="564">
        <v>1</v>
      </c>
      <c r="X2618" s="564">
        <v>1</v>
      </c>
      <c r="Y2618" s="564">
        <v>1</v>
      </c>
      <c r="Z2618" s="564">
        <v>1</v>
      </c>
      <c r="AA2618" s="564">
        <v>1</v>
      </c>
      <c r="AB2618" s="564">
        <v>1</v>
      </c>
      <c r="AC2618" s="564">
        <v>1</v>
      </c>
      <c r="AD2618" s="564">
        <v>1</v>
      </c>
      <c r="AE2618" s="564">
        <v>1</v>
      </c>
      <c r="AF2618" s="564">
        <v>1</v>
      </c>
      <c r="AG2618" s="564">
        <v>1</v>
      </c>
      <c r="AH2618" s="564">
        <v>1</v>
      </c>
      <c r="AI2618" s="564">
        <v>1</v>
      </c>
      <c r="AJ2618" s="564">
        <v>1</v>
      </c>
      <c r="AK2618" s="564">
        <v>1</v>
      </c>
    </row>
    <row r="2619" spans="1:37">
      <c r="A2619">
        <v>2615</v>
      </c>
      <c r="B2619" s="564">
        <f t="shared" ca="1" si="246"/>
        <v>0</v>
      </c>
      <c r="C2619" s="564">
        <f t="shared" ca="1" si="241"/>
        <v>0</v>
      </c>
      <c r="D2619" s="564">
        <f t="shared" ca="1" si="244"/>
        <v>0</v>
      </c>
      <c r="E2619" s="564">
        <f t="shared" ca="1" si="242"/>
        <v>0</v>
      </c>
      <c r="F2619" s="564">
        <f t="shared" ca="1" si="245"/>
        <v>1</v>
      </c>
      <c r="G2619" s="564">
        <f t="shared" ca="1" si="243"/>
        <v>2.4021295351991157</v>
      </c>
      <c r="H2619" s="564">
        <v>0</v>
      </c>
      <c r="I2619" s="564">
        <v>0</v>
      </c>
      <c r="J2619" s="564">
        <v>0</v>
      </c>
      <c r="K2619" s="564">
        <v>0</v>
      </c>
      <c r="L2619" s="564">
        <v>0</v>
      </c>
      <c r="M2619" s="564">
        <v>0</v>
      </c>
      <c r="N2619" s="564">
        <v>0</v>
      </c>
      <c r="O2619" s="564">
        <v>0</v>
      </c>
      <c r="P2619" s="564">
        <v>0</v>
      </c>
      <c r="Q2619" s="564">
        <v>0</v>
      </c>
      <c r="R2619" s="564">
        <v>0</v>
      </c>
      <c r="S2619" s="564">
        <v>0</v>
      </c>
      <c r="T2619" s="564">
        <v>0</v>
      </c>
      <c r="U2619" s="564">
        <v>0</v>
      </c>
      <c r="V2619" s="564">
        <v>0</v>
      </c>
      <c r="W2619" s="564">
        <v>0</v>
      </c>
      <c r="X2619" s="564">
        <v>0</v>
      </c>
      <c r="Y2619" s="564">
        <v>0</v>
      </c>
      <c r="Z2619" s="564">
        <v>0</v>
      </c>
      <c r="AA2619" s="564">
        <v>0</v>
      </c>
      <c r="AB2619" s="564">
        <v>0</v>
      </c>
      <c r="AC2619" s="564">
        <v>0</v>
      </c>
      <c r="AD2619" s="564">
        <v>0</v>
      </c>
      <c r="AE2619" s="564">
        <v>0</v>
      </c>
      <c r="AF2619" s="564">
        <v>0</v>
      </c>
      <c r="AG2619" s="564">
        <v>0</v>
      </c>
      <c r="AH2619" s="564">
        <v>0</v>
      </c>
      <c r="AI2619" s="564">
        <v>0</v>
      </c>
      <c r="AJ2619" s="564">
        <v>0</v>
      </c>
      <c r="AK2619" s="564">
        <v>0</v>
      </c>
    </row>
    <row r="2620" spans="1:37">
      <c r="A2620">
        <v>2616</v>
      </c>
      <c r="B2620" s="564">
        <f t="shared" ca="1" si="246"/>
        <v>20</v>
      </c>
      <c r="C2620" s="564">
        <f t="shared" ca="1" si="241"/>
        <v>400</v>
      </c>
      <c r="D2620" s="564">
        <f t="shared" ca="1" si="244"/>
        <v>20</v>
      </c>
      <c r="E2620" s="564">
        <f t="shared" ca="1" si="242"/>
        <v>0</v>
      </c>
      <c r="F2620" s="564">
        <f t="shared" ca="1" si="245"/>
        <v>1</v>
      </c>
      <c r="G2620" s="564">
        <f t="shared" ca="1" si="243"/>
        <v>0.86996748668916069</v>
      </c>
      <c r="H2620" s="564">
        <v>1</v>
      </c>
      <c r="I2620" s="564">
        <v>1</v>
      </c>
      <c r="J2620" s="564">
        <v>1</v>
      </c>
      <c r="K2620" s="564">
        <v>1</v>
      </c>
      <c r="L2620" s="564">
        <v>1</v>
      </c>
      <c r="M2620" s="564">
        <v>1</v>
      </c>
      <c r="N2620" s="564">
        <v>1</v>
      </c>
      <c r="O2620" s="564">
        <v>1</v>
      </c>
      <c r="P2620" s="564">
        <v>1</v>
      </c>
      <c r="Q2620" s="564">
        <v>1</v>
      </c>
      <c r="R2620" s="564">
        <v>1</v>
      </c>
      <c r="S2620" s="564">
        <v>1</v>
      </c>
      <c r="T2620" s="564">
        <v>1</v>
      </c>
      <c r="U2620" s="564">
        <v>1</v>
      </c>
      <c r="V2620" s="564">
        <v>1</v>
      </c>
      <c r="W2620" s="564">
        <v>1</v>
      </c>
      <c r="X2620" s="564">
        <v>1</v>
      </c>
      <c r="Y2620" s="564">
        <v>1</v>
      </c>
      <c r="Z2620" s="564">
        <v>1</v>
      </c>
      <c r="AA2620" s="564">
        <v>1</v>
      </c>
      <c r="AB2620" s="564">
        <v>1</v>
      </c>
      <c r="AC2620" s="564">
        <v>1</v>
      </c>
      <c r="AD2620" s="564">
        <v>1</v>
      </c>
      <c r="AE2620" s="564">
        <v>1</v>
      </c>
      <c r="AF2620" s="564">
        <v>1</v>
      </c>
      <c r="AG2620" s="564">
        <v>1</v>
      </c>
      <c r="AH2620" s="564">
        <v>1</v>
      </c>
      <c r="AI2620" s="564">
        <v>1</v>
      </c>
      <c r="AJ2620" s="564">
        <v>1</v>
      </c>
      <c r="AK2620" s="564">
        <v>1</v>
      </c>
    </row>
    <row r="2621" spans="1:37">
      <c r="A2621">
        <v>2617</v>
      </c>
      <c r="B2621" s="564">
        <f t="shared" ca="1" si="246"/>
        <v>20</v>
      </c>
      <c r="C2621" s="564">
        <f t="shared" ca="1" si="241"/>
        <v>400</v>
      </c>
      <c r="D2621" s="564">
        <f t="shared" ca="1" si="244"/>
        <v>20</v>
      </c>
      <c r="E2621" s="564">
        <f t="shared" ca="1" si="242"/>
        <v>0</v>
      </c>
      <c r="F2621" s="564">
        <f t="shared" ca="1" si="245"/>
        <v>1</v>
      </c>
      <c r="G2621" s="564">
        <f t="shared" ca="1" si="243"/>
        <v>1.1616806741474148</v>
      </c>
      <c r="H2621" s="564">
        <v>1</v>
      </c>
      <c r="I2621" s="564">
        <v>1</v>
      </c>
      <c r="J2621" s="564">
        <v>1</v>
      </c>
      <c r="K2621" s="564">
        <v>1</v>
      </c>
      <c r="L2621" s="564">
        <v>1</v>
      </c>
      <c r="M2621" s="564">
        <v>1</v>
      </c>
      <c r="N2621" s="564">
        <v>1</v>
      </c>
      <c r="O2621" s="564">
        <v>1</v>
      </c>
      <c r="P2621" s="564">
        <v>1</v>
      </c>
      <c r="Q2621" s="564">
        <v>1</v>
      </c>
      <c r="R2621" s="564">
        <v>1</v>
      </c>
      <c r="S2621" s="564">
        <v>1</v>
      </c>
      <c r="T2621" s="564">
        <v>1</v>
      </c>
      <c r="U2621" s="564">
        <v>1</v>
      </c>
      <c r="V2621" s="564">
        <v>1</v>
      </c>
      <c r="W2621" s="564">
        <v>1</v>
      </c>
      <c r="X2621" s="564">
        <v>1</v>
      </c>
      <c r="Y2621" s="564">
        <v>1</v>
      </c>
      <c r="Z2621" s="564">
        <v>1</v>
      </c>
      <c r="AA2621" s="564">
        <v>1</v>
      </c>
      <c r="AB2621" s="564">
        <v>1</v>
      </c>
      <c r="AC2621" s="564">
        <v>1</v>
      </c>
      <c r="AD2621" s="564">
        <v>1</v>
      </c>
      <c r="AE2621" s="564">
        <v>1</v>
      </c>
      <c r="AF2621" s="564">
        <v>1</v>
      </c>
      <c r="AG2621" s="564">
        <v>1</v>
      </c>
      <c r="AH2621" s="564">
        <v>1</v>
      </c>
      <c r="AI2621" s="564">
        <v>1</v>
      </c>
      <c r="AJ2621" s="564">
        <v>1</v>
      </c>
      <c r="AK2621" s="564">
        <v>1</v>
      </c>
    </row>
    <row r="2622" spans="1:37">
      <c r="A2622">
        <v>2618</v>
      </c>
      <c r="B2622" s="564">
        <f t="shared" ca="1" si="246"/>
        <v>0</v>
      </c>
      <c r="C2622" s="564">
        <f t="shared" ca="1" si="241"/>
        <v>0</v>
      </c>
      <c r="D2622" s="564">
        <f t="shared" ca="1" si="244"/>
        <v>0</v>
      </c>
      <c r="E2622" s="564">
        <f t="shared" ca="1" si="242"/>
        <v>0</v>
      </c>
      <c r="F2622" s="564">
        <f t="shared" ca="1" si="245"/>
        <v>1</v>
      </c>
      <c r="G2622" s="564">
        <f t="shared" ca="1" si="243"/>
        <v>-1.3622756762084514</v>
      </c>
      <c r="H2622" s="564">
        <v>0</v>
      </c>
      <c r="I2622" s="564">
        <v>0</v>
      </c>
      <c r="J2622" s="564">
        <v>0</v>
      </c>
      <c r="K2622" s="564">
        <v>0</v>
      </c>
      <c r="L2622" s="564">
        <v>0</v>
      </c>
      <c r="M2622" s="564">
        <v>0</v>
      </c>
      <c r="N2622" s="564">
        <v>0</v>
      </c>
      <c r="O2622" s="564">
        <v>0</v>
      </c>
      <c r="P2622" s="564">
        <v>0</v>
      </c>
      <c r="Q2622" s="564">
        <v>0</v>
      </c>
      <c r="R2622" s="564">
        <v>0</v>
      </c>
      <c r="S2622" s="564">
        <v>0</v>
      </c>
      <c r="T2622" s="564">
        <v>0</v>
      </c>
      <c r="U2622" s="564">
        <v>0</v>
      </c>
      <c r="V2622" s="564">
        <v>0</v>
      </c>
      <c r="W2622" s="564">
        <v>0</v>
      </c>
      <c r="X2622" s="564">
        <v>0</v>
      </c>
      <c r="Y2622" s="564">
        <v>0</v>
      </c>
      <c r="Z2622" s="564">
        <v>0</v>
      </c>
      <c r="AA2622" s="564">
        <v>0</v>
      </c>
      <c r="AB2622" s="564">
        <v>0</v>
      </c>
      <c r="AC2622" s="564">
        <v>0</v>
      </c>
      <c r="AD2622" s="564">
        <v>0</v>
      </c>
      <c r="AE2622" s="564">
        <v>0</v>
      </c>
      <c r="AF2622" s="564">
        <v>0</v>
      </c>
      <c r="AG2622" s="564">
        <v>0</v>
      </c>
      <c r="AH2622" s="564">
        <v>0</v>
      </c>
      <c r="AI2622" s="564">
        <v>0</v>
      </c>
      <c r="AJ2622" s="564">
        <v>0</v>
      </c>
      <c r="AK2622" s="564">
        <v>0</v>
      </c>
    </row>
    <row r="2623" spans="1:37">
      <c r="A2623">
        <v>2619</v>
      </c>
      <c r="B2623" s="564">
        <f t="shared" ca="1" si="246"/>
        <v>0</v>
      </c>
      <c r="C2623" s="564">
        <f t="shared" ca="1" si="241"/>
        <v>0</v>
      </c>
      <c r="D2623" s="564">
        <f t="shared" ca="1" si="244"/>
        <v>0</v>
      </c>
      <c r="E2623" s="564">
        <f t="shared" ca="1" si="242"/>
        <v>0</v>
      </c>
      <c r="F2623" s="564">
        <f t="shared" ca="1" si="245"/>
        <v>1</v>
      </c>
      <c r="G2623" s="564">
        <f t="shared" ca="1" si="243"/>
        <v>-1.7913145731277651</v>
      </c>
      <c r="H2623" s="564">
        <v>0</v>
      </c>
      <c r="I2623" s="564">
        <v>0</v>
      </c>
      <c r="J2623" s="564">
        <v>0</v>
      </c>
      <c r="K2623" s="564">
        <v>0</v>
      </c>
      <c r="L2623" s="564">
        <v>0</v>
      </c>
      <c r="M2623" s="564">
        <v>0</v>
      </c>
      <c r="N2623" s="564">
        <v>0</v>
      </c>
      <c r="O2623" s="564">
        <v>0</v>
      </c>
      <c r="P2623" s="564">
        <v>0</v>
      </c>
      <c r="Q2623" s="564">
        <v>0</v>
      </c>
      <c r="R2623" s="564">
        <v>0</v>
      </c>
      <c r="S2623" s="564">
        <v>0</v>
      </c>
      <c r="T2623" s="564">
        <v>0</v>
      </c>
      <c r="U2623" s="564">
        <v>0</v>
      </c>
      <c r="V2623" s="564">
        <v>0</v>
      </c>
      <c r="W2623" s="564">
        <v>0</v>
      </c>
      <c r="X2623" s="564">
        <v>0</v>
      </c>
      <c r="Y2623" s="564">
        <v>0</v>
      </c>
      <c r="Z2623" s="564">
        <v>0</v>
      </c>
      <c r="AA2623" s="564">
        <v>0</v>
      </c>
      <c r="AB2623" s="564">
        <v>0</v>
      </c>
      <c r="AC2623" s="564">
        <v>0</v>
      </c>
      <c r="AD2623" s="564">
        <v>0</v>
      </c>
      <c r="AE2623" s="564">
        <v>0</v>
      </c>
      <c r="AF2623" s="564">
        <v>0</v>
      </c>
      <c r="AG2623" s="564">
        <v>0</v>
      </c>
      <c r="AH2623" s="564">
        <v>0</v>
      </c>
      <c r="AI2623" s="564">
        <v>0</v>
      </c>
      <c r="AJ2623" s="564">
        <v>0</v>
      </c>
      <c r="AK2623" s="564">
        <v>0</v>
      </c>
    </row>
    <row r="2624" spans="1:37">
      <c r="A2624">
        <v>2620</v>
      </c>
      <c r="B2624" s="564">
        <f t="shared" ca="1" si="246"/>
        <v>20</v>
      </c>
      <c r="C2624" s="564">
        <f t="shared" ca="1" si="241"/>
        <v>400</v>
      </c>
      <c r="D2624" s="564">
        <f t="shared" ca="1" si="244"/>
        <v>20</v>
      </c>
      <c r="E2624" s="564">
        <f t="shared" ca="1" si="242"/>
        <v>0</v>
      </c>
      <c r="F2624" s="564">
        <f t="shared" ca="1" si="245"/>
        <v>1</v>
      </c>
      <c r="G2624" s="564">
        <f t="shared" ca="1" si="243"/>
        <v>-2.6152389263333733</v>
      </c>
      <c r="H2624" s="564">
        <v>1</v>
      </c>
      <c r="I2624" s="564">
        <v>1</v>
      </c>
      <c r="J2624" s="564">
        <v>1</v>
      </c>
      <c r="K2624" s="564">
        <v>1</v>
      </c>
      <c r="L2624" s="564">
        <v>1</v>
      </c>
      <c r="M2624" s="564">
        <v>1</v>
      </c>
      <c r="N2624" s="564">
        <v>1</v>
      </c>
      <c r="O2624" s="564">
        <v>1</v>
      </c>
      <c r="P2624" s="564">
        <v>1</v>
      </c>
      <c r="Q2624" s="564">
        <v>1</v>
      </c>
      <c r="R2624" s="564">
        <v>1</v>
      </c>
      <c r="S2624" s="564">
        <v>1</v>
      </c>
      <c r="T2624" s="564">
        <v>1</v>
      </c>
      <c r="U2624" s="564">
        <v>1</v>
      </c>
      <c r="V2624" s="564">
        <v>1</v>
      </c>
      <c r="W2624" s="564">
        <v>1</v>
      </c>
      <c r="X2624" s="564">
        <v>1</v>
      </c>
      <c r="Y2624" s="564">
        <v>1</v>
      </c>
      <c r="Z2624" s="564">
        <v>1</v>
      </c>
      <c r="AA2624" s="564">
        <v>1</v>
      </c>
      <c r="AB2624" s="564">
        <v>1</v>
      </c>
      <c r="AC2624" s="564">
        <v>1</v>
      </c>
      <c r="AD2624" s="564">
        <v>1</v>
      </c>
      <c r="AE2624" s="564">
        <v>1</v>
      </c>
      <c r="AF2624" s="564">
        <v>1</v>
      </c>
      <c r="AG2624" s="564">
        <v>1</v>
      </c>
      <c r="AH2624" s="564">
        <v>1</v>
      </c>
      <c r="AI2624" s="564">
        <v>1</v>
      </c>
      <c r="AJ2624" s="564">
        <v>1</v>
      </c>
      <c r="AK2624" s="564">
        <v>1</v>
      </c>
    </row>
    <row r="2625" spans="1:37">
      <c r="A2625">
        <v>2621</v>
      </c>
      <c r="B2625" s="564">
        <f t="shared" ca="1" si="246"/>
        <v>0</v>
      </c>
      <c r="C2625" s="564">
        <f t="shared" ca="1" si="241"/>
        <v>0</v>
      </c>
      <c r="D2625" s="564">
        <f t="shared" ca="1" si="244"/>
        <v>0</v>
      </c>
      <c r="E2625" s="564">
        <f t="shared" ca="1" si="242"/>
        <v>0</v>
      </c>
      <c r="F2625" s="564">
        <f t="shared" ca="1" si="245"/>
        <v>1</v>
      </c>
      <c r="G2625" s="564">
        <f t="shared" ca="1" si="243"/>
        <v>4.091261177068267</v>
      </c>
      <c r="H2625" s="564">
        <v>0</v>
      </c>
      <c r="I2625" s="564">
        <v>0</v>
      </c>
      <c r="J2625" s="564">
        <v>0</v>
      </c>
      <c r="K2625" s="564">
        <v>0</v>
      </c>
      <c r="L2625" s="564">
        <v>0</v>
      </c>
      <c r="M2625" s="564">
        <v>0</v>
      </c>
      <c r="N2625" s="564">
        <v>0</v>
      </c>
      <c r="O2625" s="564">
        <v>0</v>
      </c>
      <c r="P2625" s="564">
        <v>0</v>
      </c>
      <c r="Q2625" s="564">
        <v>0</v>
      </c>
      <c r="R2625" s="564">
        <v>0</v>
      </c>
      <c r="S2625" s="564">
        <v>0</v>
      </c>
      <c r="T2625" s="564">
        <v>0</v>
      </c>
      <c r="U2625" s="564">
        <v>0</v>
      </c>
      <c r="V2625" s="564">
        <v>0</v>
      </c>
      <c r="W2625" s="564">
        <v>0</v>
      </c>
      <c r="X2625" s="564">
        <v>0</v>
      </c>
      <c r="Y2625" s="564">
        <v>0</v>
      </c>
      <c r="Z2625" s="564">
        <v>0</v>
      </c>
      <c r="AA2625" s="564">
        <v>0</v>
      </c>
      <c r="AB2625" s="564">
        <v>0</v>
      </c>
      <c r="AC2625" s="564">
        <v>0</v>
      </c>
      <c r="AD2625" s="564">
        <v>0</v>
      </c>
      <c r="AE2625" s="564">
        <v>0</v>
      </c>
      <c r="AF2625" s="564">
        <v>0</v>
      </c>
      <c r="AG2625" s="564">
        <v>0</v>
      </c>
      <c r="AH2625" s="564">
        <v>0</v>
      </c>
      <c r="AI2625" s="564">
        <v>0</v>
      </c>
      <c r="AJ2625" s="564">
        <v>0</v>
      </c>
      <c r="AK2625" s="564">
        <v>0</v>
      </c>
    </row>
    <row r="2626" spans="1:37">
      <c r="A2626">
        <v>2622</v>
      </c>
      <c r="B2626" s="564">
        <f t="shared" ca="1" si="246"/>
        <v>0</v>
      </c>
      <c r="C2626" s="564">
        <f t="shared" ca="1" si="241"/>
        <v>0</v>
      </c>
      <c r="D2626" s="564">
        <f t="shared" ca="1" si="244"/>
        <v>0</v>
      </c>
      <c r="E2626" s="564">
        <f t="shared" ca="1" si="242"/>
        <v>0</v>
      </c>
      <c r="F2626" s="564">
        <f t="shared" ca="1" si="245"/>
        <v>1</v>
      </c>
      <c r="G2626" s="564">
        <f t="shared" ca="1" si="243"/>
        <v>-0.38539588392726354</v>
      </c>
      <c r="H2626" s="564">
        <v>0</v>
      </c>
      <c r="I2626" s="564">
        <v>0</v>
      </c>
      <c r="J2626" s="564">
        <v>0</v>
      </c>
      <c r="K2626" s="564">
        <v>0</v>
      </c>
      <c r="L2626" s="564">
        <v>0</v>
      </c>
      <c r="M2626" s="564">
        <v>0</v>
      </c>
      <c r="N2626" s="564">
        <v>0</v>
      </c>
      <c r="O2626" s="564">
        <v>0</v>
      </c>
      <c r="P2626" s="564">
        <v>0</v>
      </c>
      <c r="Q2626" s="564">
        <v>0</v>
      </c>
      <c r="R2626" s="564">
        <v>0</v>
      </c>
      <c r="S2626" s="564">
        <v>0</v>
      </c>
      <c r="T2626" s="564">
        <v>0</v>
      </c>
      <c r="U2626" s="564">
        <v>0</v>
      </c>
      <c r="V2626" s="564">
        <v>0</v>
      </c>
      <c r="W2626" s="564">
        <v>0</v>
      </c>
      <c r="X2626" s="564">
        <v>0</v>
      </c>
      <c r="Y2626" s="564">
        <v>0</v>
      </c>
      <c r="Z2626" s="564">
        <v>0</v>
      </c>
      <c r="AA2626" s="564">
        <v>0</v>
      </c>
      <c r="AB2626" s="564">
        <v>0</v>
      </c>
      <c r="AC2626" s="564">
        <v>0</v>
      </c>
      <c r="AD2626" s="564">
        <v>0</v>
      </c>
      <c r="AE2626" s="564">
        <v>0</v>
      </c>
      <c r="AF2626" s="564">
        <v>0</v>
      </c>
      <c r="AG2626" s="564">
        <v>0</v>
      </c>
      <c r="AH2626" s="564">
        <v>0</v>
      </c>
      <c r="AI2626" s="564">
        <v>0</v>
      </c>
      <c r="AJ2626" s="564">
        <v>0</v>
      </c>
      <c r="AK2626" s="564">
        <v>0</v>
      </c>
    </row>
    <row r="2627" spans="1:37">
      <c r="A2627">
        <v>2623</v>
      </c>
      <c r="B2627" s="564">
        <f t="shared" ca="1" si="246"/>
        <v>20</v>
      </c>
      <c r="C2627" s="564">
        <f t="shared" ca="1" si="241"/>
        <v>400</v>
      </c>
      <c r="D2627" s="564">
        <f t="shared" ca="1" si="244"/>
        <v>20</v>
      </c>
      <c r="E2627" s="564">
        <f t="shared" ca="1" si="242"/>
        <v>0</v>
      </c>
      <c r="F2627" s="564">
        <f t="shared" ca="1" si="245"/>
        <v>1</v>
      </c>
      <c r="G2627" s="564">
        <f t="shared" ca="1" si="243"/>
        <v>13.302456809403274</v>
      </c>
      <c r="H2627" s="564">
        <v>1</v>
      </c>
      <c r="I2627" s="564">
        <v>1</v>
      </c>
      <c r="J2627" s="564">
        <v>1</v>
      </c>
      <c r="K2627" s="564">
        <v>1</v>
      </c>
      <c r="L2627" s="564">
        <v>1</v>
      </c>
      <c r="M2627" s="564">
        <v>1</v>
      </c>
      <c r="N2627" s="564">
        <v>1</v>
      </c>
      <c r="O2627" s="564">
        <v>1</v>
      </c>
      <c r="P2627" s="564">
        <v>1</v>
      </c>
      <c r="Q2627" s="564">
        <v>1</v>
      </c>
      <c r="R2627" s="564">
        <v>1</v>
      </c>
      <c r="S2627" s="564">
        <v>1</v>
      </c>
      <c r="T2627" s="564">
        <v>1</v>
      </c>
      <c r="U2627" s="564">
        <v>1</v>
      </c>
      <c r="V2627" s="564">
        <v>1</v>
      </c>
      <c r="W2627" s="564">
        <v>1</v>
      </c>
      <c r="X2627" s="564">
        <v>1</v>
      </c>
      <c r="Y2627" s="564">
        <v>1</v>
      </c>
      <c r="Z2627" s="564">
        <v>1</v>
      </c>
      <c r="AA2627" s="564">
        <v>1</v>
      </c>
      <c r="AB2627" s="564">
        <v>1</v>
      </c>
      <c r="AC2627" s="564">
        <v>1</v>
      </c>
      <c r="AD2627" s="564">
        <v>1</v>
      </c>
      <c r="AE2627" s="564">
        <v>1</v>
      </c>
      <c r="AF2627" s="564">
        <v>1</v>
      </c>
      <c r="AG2627" s="564">
        <v>1</v>
      </c>
      <c r="AH2627" s="564">
        <v>1</v>
      </c>
      <c r="AI2627" s="564">
        <v>1</v>
      </c>
      <c r="AJ2627" s="564">
        <v>1</v>
      </c>
      <c r="AK2627" s="564">
        <v>1</v>
      </c>
    </row>
    <row r="2628" spans="1:37">
      <c r="A2628">
        <v>2624</v>
      </c>
      <c r="B2628" s="564">
        <f t="shared" ca="1" si="246"/>
        <v>7</v>
      </c>
      <c r="C2628" s="564">
        <f t="shared" ca="1" si="241"/>
        <v>49</v>
      </c>
      <c r="D2628" s="564">
        <f t="shared" ca="1" si="244"/>
        <v>7</v>
      </c>
      <c r="E2628" s="564">
        <f t="shared" ca="1" si="242"/>
        <v>4.55</v>
      </c>
      <c r="F2628" s="564">
        <f t="shared" ca="1" si="245"/>
        <v>0.52105263157894743</v>
      </c>
      <c r="G2628" s="564">
        <f t="shared" ca="1" si="243"/>
        <v>10.577954029617292</v>
      </c>
      <c r="H2628" s="564">
        <v>1</v>
      </c>
      <c r="I2628" s="564">
        <v>0</v>
      </c>
      <c r="J2628" s="564">
        <v>1</v>
      </c>
      <c r="K2628" s="564">
        <v>1</v>
      </c>
      <c r="L2628" s="564">
        <v>0</v>
      </c>
      <c r="M2628" s="564">
        <v>0</v>
      </c>
      <c r="N2628" s="564">
        <v>1</v>
      </c>
      <c r="O2628" s="564">
        <v>1</v>
      </c>
      <c r="P2628" s="564">
        <v>0</v>
      </c>
      <c r="Q2628" s="564">
        <v>0</v>
      </c>
      <c r="R2628" s="564">
        <v>0</v>
      </c>
      <c r="S2628" s="564">
        <v>1</v>
      </c>
      <c r="T2628" s="564">
        <v>0</v>
      </c>
      <c r="U2628" s="564">
        <v>1</v>
      </c>
      <c r="V2628" s="564">
        <v>0</v>
      </c>
      <c r="W2628" s="564">
        <v>0</v>
      </c>
      <c r="X2628" s="564">
        <v>0</v>
      </c>
      <c r="Y2628" s="564">
        <v>0</v>
      </c>
      <c r="Z2628" s="564">
        <v>0</v>
      </c>
      <c r="AA2628" s="564">
        <v>0</v>
      </c>
      <c r="AB2628" s="564">
        <v>1</v>
      </c>
      <c r="AC2628" s="564">
        <v>1</v>
      </c>
      <c r="AD2628" s="564">
        <v>0</v>
      </c>
      <c r="AE2628" s="564">
        <v>0</v>
      </c>
      <c r="AF2628" s="564">
        <v>0</v>
      </c>
      <c r="AG2628" s="564">
        <v>1</v>
      </c>
      <c r="AH2628" s="564">
        <v>0</v>
      </c>
      <c r="AI2628" s="564">
        <v>1</v>
      </c>
      <c r="AJ2628" s="564">
        <v>1</v>
      </c>
      <c r="AK2628" s="564">
        <v>0</v>
      </c>
    </row>
    <row r="2629" spans="1:37">
      <c r="A2629">
        <v>2625</v>
      </c>
      <c r="B2629" s="564">
        <f t="shared" ca="1" si="246"/>
        <v>0</v>
      </c>
      <c r="C2629" s="564">
        <f t="shared" ref="C2629:C2692" ca="1" si="247">B2629^2</f>
        <v>0</v>
      </c>
      <c r="D2629" s="564">
        <f t="shared" ca="1" si="244"/>
        <v>0</v>
      </c>
      <c r="E2629" s="564">
        <f t="shared" ref="E2629:E2692" ca="1" si="248">D2629-((B2629^2)/H$1)</f>
        <v>0</v>
      </c>
      <c r="F2629" s="564">
        <f t="shared" ca="1" si="245"/>
        <v>1</v>
      </c>
      <c r="G2629" s="564">
        <f t="shared" ref="G2629:G2692" ca="1" si="249">I$2+NORMSINV(RAND())*K$2</f>
        <v>-8.6643896807460088</v>
      </c>
      <c r="H2629" s="564">
        <v>0</v>
      </c>
      <c r="I2629" s="564">
        <v>0</v>
      </c>
      <c r="J2629" s="564">
        <v>0</v>
      </c>
      <c r="K2629" s="564">
        <v>0</v>
      </c>
      <c r="L2629" s="564">
        <v>0</v>
      </c>
      <c r="M2629" s="564">
        <v>0</v>
      </c>
      <c r="N2629" s="564">
        <v>0</v>
      </c>
      <c r="O2629" s="564">
        <v>0</v>
      </c>
      <c r="P2629" s="564">
        <v>0</v>
      </c>
      <c r="Q2629" s="564">
        <v>0</v>
      </c>
      <c r="R2629" s="564">
        <v>0</v>
      </c>
      <c r="S2629" s="564">
        <v>0</v>
      </c>
      <c r="T2629" s="564">
        <v>0</v>
      </c>
      <c r="U2629" s="564">
        <v>0</v>
      </c>
      <c r="V2629" s="564">
        <v>0</v>
      </c>
      <c r="W2629" s="564">
        <v>0</v>
      </c>
      <c r="X2629" s="564">
        <v>0</v>
      </c>
      <c r="Y2629" s="564">
        <v>0</v>
      </c>
      <c r="Z2629" s="564">
        <v>0</v>
      </c>
      <c r="AA2629" s="564">
        <v>0</v>
      </c>
      <c r="AB2629" s="564">
        <v>0</v>
      </c>
      <c r="AC2629" s="564">
        <v>0</v>
      </c>
      <c r="AD2629" s="564">
        <v>0</v>
      </c>
      <c r="AE2629" s="564">
        <v>0</v>
      </c>
      <c r="AF2629" s="564">
        <v>0</v>
      </c>
      <c r="AG2629" s="564">
        <v>0</v>
      </c>
      <c r="AH2629" s="564">
        <v>0</v>
      </c>
      <c r="AI2629" s="564">
        <v>0</v>
      </c>
      <c r="AJ2629" s="564">
        <v>0</v>
      </c>
      <c r="AK2629" s="564">
        <v>0</v>
      </c>
    </row>
    <row r="2630" spans="1:37">
      <c r="A2630">
        <v>2626</v>
      </c>
      <c r="B2630" s="564">
        <f t="shared" ca="1" si="246"/>
        <v>20</v>
      </c>
      <c r="C2630" s="564">
        <f t="shared" ca="1" si="247"/>
        <v>400</v>
      </c>
      <c r="D2630" s="564">
        <f t="shared" ref="D2630:D2693" ca="1" si="250">B2630</f>
        <v>20</v>
      </c>
      <c r="E2630" s="564">
        <f t="shared" ca="1" si="248"/>
        <v>0</v>
      </c>
      <c r="F2630" s="564">
        <f t="shared" ref="F2630:F2693" ca="1" si="251">1-(2*B2630*(H$1-B2630)/(H$1*(H$1-1)))</f>
        <v>1</v>
      </c>
      <c r="G2630" s="564">
        <f t="shared" ca="1" si="249"/>
        <v>-3.8706167316845108</v>
      </c>
      <c r="H2630" s="564">
        <v>1</v>
      </c>
      <c r="I2630" s="564">
        <v>1</v>
      </c>
      <c r="J2630" s="564">
        <v>1</v>
      </c>
      <c r="K2630" s="564">
        <v>1</v>
      </c>
      <c r="L2630" s="564">
        <v>1</v>
      </c>
      <c r="M2630" s="564">
        <v>1</v>
      </c>
      <c r="N2630" s="564">
        <v>1</v>
      </c>
      <c r="O2630" s="564">
        <v>1</v>
      </c>
      <c r="P2630" s="564">
        <v>1</v>
      </c>
      <c r="Q2630" s="564">
        <v>1</v>
      </c>
      <c r="R2630" s="564">
        <v>1</v>
      </c>
      <c r="S2630" s="564">
        <v>1</v>
      </c>
      <c r="T2630" s="564">
        <v>1</v>
      </c>
      <c r="U2630" s="564">
        <v>1</v>
      </c>
      <c r="V2630" s="564">
        <v>1</v>
      </c>
      <c r="W2630" s="564">
        <v>1</v>
      </c>
      <c r="X2630" s="564">
        <v>1</v>
      </c>
      <c r="Y2630" s="564">
        <v>1</v>
      </c>
      <c r="Z2630" s="564">
        <v>1</v>
      </c>
      <c r="AA2630" s="564">
        <v>1</v>
      </c>
      <c r="AB2630" s="564">
        <v>1</v>
      </c>
      <c r="AC2630" s="564">
        <v>1</v>
      </c>
      <c r="AD2630" s="564">
        <v>1</v>
      </c>
      <c r="AE2630" s="564">
        <v>1</v>
      </c>
      <c r="AF2630" s="564">
        <v>1</v>
      </c>
      <c r="AG2630" s="564">
        <v>1</v>
      </c>
      <c r="AH2630" s="564">
        <v>1</v>
      </c>
      <c r="AI2630" s="564">
        <v>1</v>
      </c>
      <c r="AJ2630" s="564">
        <v>1</v>
      </c>
      <c r="AK2630" s="564">
        <v>1</v>
      </c>
    </row>
    <row r="2631" spans="1:37">
      <c r="A2631">
        <v>2627</v>
      </c>
      <c r="B2631" s="564">
        <f t="shared" ref="B2631:B2694" ca="1" si="252">SUM(INDIRECT("H"&amp;A2631+4&amp;":"&amp;HLOOKUP(H$1,$AA$1:$BD$2,2,0)&amp;A2631+4))</f>
        <v>20</v>
      </c>
      <c r="C2631" s="564">
        <f t="shared" ca="1" si="247"/>
        <v>400</v>
      </c>
      <c r="D2631" s="564">
        <f t="shared" ca="1" si="250"/>
        <v>20</v>
      </c>
      <c r="E2631" s="564">
        <f t="shared" ca="1" si="248"/>
        <v>0</v>
      </c>
      <c r="F2631" s="564">
        <f t="shared" ca="1" si="251"/>
        <v>1</v>
      </c>
      <c r="G2631" s="564">
        <f t="shared" ca="1" si="249"/>
        <v>1.3300959024084618</v>
      </c>
      <c r="H2631" s="564">
        <v>1</v>
      </c>
      <c r="I2631" s="564">
        <v>1</v>
      </c>
      <c r="J2631" s="564">
        <v>1</v>
      </c>
      <c r="K2631" s="564">
        <v>1</v>
      </c>
      <c r="L2631" s="564">
        <v>1</v>
      </c>
      <c r="M2631" s="564">
        <v>1</v>
      </c>
      <c r="N2631" s="564">
        <v>1</v>
      </c>
      <c r="O2631" s="564">
        <v>1</v>
      </c>
      <c r="P2631" s="564">
        <v>1</v>
      </c>
      <c r="Q2631" s="564">
        <v>1</v>
      </c>
      <c r="R2631" s="564">
        <v>1</v>
      </c>
      <c r="S2631" s="564">
        <v>1</v>
      </c>
      <c r="T2631" s="564">
        <v>1</v>
      </c>
      <c r="U2631" s="564">
        <v>1</v>
      </c>
      <c r="V2631" s="564">
        <v>1</v>
      </c>
      <c r="W2631" s="564">
        <v>1</v>
      </c>
      <c r="X2631" s="564">
        <v>1</v>
      </c>
      <c r="Y2631" s="564">
        <v>1</v>
      </c>
      <c r="Z2631" s="564">
        <v>1</v>
      </c>
      <c r="AA2631" s="564">
        <v>1</v>
      </c>
      <c r="AB2631" s="564">
        <v>1</v>
      </c>
      <c r="AC2631" s="564">
        <v>1</v>
      </c>
      <c r="AD2631" s="564">
        <v>1</v>
      </c>
      <c r="AE2631" s="564">
        <v>1</v>
      </c>
      <c r="AF2631" s="564">
        <v>1</v>
      </c>
      <c r="AG2631" s="564">
        <v>1</v>
      </c>
      <c r="AH2631" s="564">
        <v>1</v>
      </c>
      <c r="AI2631" s="564">
        <v>1</v>
      </c>
      <c r="AJ2631" s="564">
        <v>1</v>
      </c>
      <c r="AK2631" s="564">
        <v>1</v>
      </c>
    </row>
    <row r="2632" spans="1:37">
      <c r="A2632">
        <v>2628</v>
      </c>
      <c r="B2632" s="564">
        <f t="shared" ca="1" si="252"/>
        <v>20</v>
      </c>
      <c r="C2632" s="564">
        <f t="shared" ca="1" si="247"/>
        <v>400</v>
      </c>
      <c r="D2632" s="564">
        <f t="shared" ca="1" si="250"/>
        <v>20</v>
      </c>
      <c r="E2632" s="564">
        <f t="shared" ca="1" si="248"/>
        <v>0</v>
      </c>
      <c r="F2632" s="564">
        <f t="shared" ca="1" si="251"/>
        <v>1</v>
      </c>
      <c r="G2632" s="564">
        <f t="shared" ca="1" si="249"/>
        <v>-3.8447067545640894</v>
      </c>
      <c r="H2632" s="564">
        <v>1</v>
      </c>
      <c r="I2632" s="564">
        <v>1</v>
      </c>
      <c r="J2632" s="564">
        <v>1</v>
      </c>
      <c r="K2632" s="564">
        <v>1</v>
      </c>
      <c r="L2632" s="564">
        <v>1</v>
      </c>
      <c r="M2632" s="564">
        <v>1</v>
      </c>
      <c r="N2632" s="564">
        <v>1</v>
      </c>
      <c r="O2632" s="564">
        <v>1</v>
      </c>
      <c r="P2632" s="564">
        <v>1</v>
      </c>
      <c r="Q2632" s="564">
        <v>1</v>
      </c>
      <c r="R2632" s="564">
        <v>1</v>
      </c>
      <c r="S2632" s="564">
        <v>1</v>
      </c>
      <c r="T2632" s="564">
        <v>1</v>
      </c>
      <c r="U2632" s="564">
        <v>1</v>
      </c>
      <c r="V2632" s="564">
        <v>1</v>
      </c>
      <c r="W2632" s="564">
        <v>1</v>
      </c>
      <c r="X2632" s="564">
        <v>1</v>
      </c>
      <c r="Y2632" s="564">
        <v>1</v>
      </c>
      <c r="Z2632" s="564">
        <v>1</v>
      </c>
      <c r="AA2632" s="564">
        <v>1</v>
      </c>
      <c r="AB2632" s="564">
        <v>1</v>
      </c>
      <c r="AC2632" s="564">
        <v>1</v>
      </c>
      <c r="AD2632" s="564">
        <v>1</v>
      </c>
      <c r="AE2632" s="564">
        <v>1</v>
      </c>
      <c r="AF2632" s="564">
        <v>1</v>
      </c>
      <c r="AG2632" s="564">
        <v>1</v>
      </c>
      <c r="AH2632" s="564">
        <v>1</v>
      </c>
      <c r="AI2632" s="564">
        <v>1</v>
      </c>
      <c r="AJ2632" s="564">
        <v>1</v>
      </c>
      <c r="AK2632" s="564">
        <v>1</v>
      </c>
    </row>
    <row r="2633" spans="1:37">
      <c r="A2633">
        <v>2629</v>
      </c>
      <c r="B2633" s="564">
        <f t="shared" ca="1" si="252"/>
        <v>0</v>
      </c>
      <c r="C2633" s="564">
        <f t="shared" ca="1" si="247"/>
        <v>0</v>
      </c>
      <c r="D2633" s="564">
        <f t="shared" ca="1" si="250"/>
        <v>0</v>
      </c>
      <c r="E2633" s="564">
        <f t="shared" ca="1" si="248"/>
        <v>0</v>
      </c>
      <c r="F2633" s="564">
        <f t="shared" ca="1" si="251"/>
        <v>1</v>
      </c>
      <c r="G2633" s="564">
        <f t="shared" ca="1" si="249"/>
        <v>5.3689656143644608</v>
      </c>
      <c r="H2633" s="564">
        <v>0</v>
      </c>
      <c r="I2633" s="564">
        <v>0</v>
      </c>
      <c r="J2633" s="564">
        <v>0</v>
      </c>
      <c r="K2633" s="564">
        <v>0</v>
      </c>
      <c r="L2633" s="564">
        <v>0</v>
      </c>
      <c r="M2633" s="564">
        <v>0</v>
      </c>
      <c r="N2633" s="564">
        <v>0</v>
      </c>
      <c r="O2633" s="564">
        <v>0</v>
      </c>
      <c r="P2633" s="564">
        <v>0</v>
      </c>
      <c r="Q2633" s="564">
        <v>0</v>
      </c>
      <c r="R2633" s="564">
        <v>0</v>
      </c>
      <c r="S2633" s="564">
        <v>0</v>
      </c>
      <c r="T2633" s="564">
        <v>0</v>
      </c>
      <c r="U2633" s="564">
        <v>0</v>
      </c>
      <c r="V2633" s="564">
        <v>0</v>
      </c>
      <c r="W2633" s="564">
        <v>0</v>
      </c>
      <c r="X2633" s="564">
        <v>0</v>
      </c>
      <c r="Y2633" s="564">
        <v>0</v>
      </c>
      <c r="Z2633" s="564">
        <v>0</v>
      </c>
      <c r="AA2633" s="564">
        <v>0</v>
      </c>
      <c r="AB2633" s="564">
        <v>0</v>
      </c>
      <c r="AC2633" s="564">
        <v>0</v>
      </c>
      <c r="AD2633" s="564">
        <v>0</v>
      </c>
      <c r="AE2633" s="564">
        <v>0</v>
      </c>
      <c r="AF2633" s="564">
        <v>0</v>
      </c>
      <c r="AG2633" s="564">
        <v>0</v>
      </c>
      <c r="AH2633" s="564">
        <v>0</v>
      </c>
      <c r="AI2633" s="564">
        <v>0</v>
      </c>
      <c r="AJ2633" s="564">
        <v>0</v>
      </c>
      <c r="AK2633" s="564">
        <v>0</v>
      </c>
    </row>
    <row r="2634" spans="1:37">
      <c r="A2634">
        <v>2630</v>
      </c>
      <c r="B2634" s="564">
        <f t="shared" ca="1" si="252"/>
        <v>5</v>
      </c>
      <c r="C2634" s="564">
        <f t="shared" ca="1" si="247"/>
        <v>25</v>
      </c>
      <c r="D2634" s="564">
        <f t="shared" ca="1" si="250"/>
        <v>5</v>
      </c>
      <c r="E2634" s="564">
        <f t="shared" ca="1" si="248"/>
        <v>3.75</v>
      </c>
      <c r="F2634" s="564">
        <f t="shared" ca="1" si="251"/>
        <v>0.60526315789473684</v>
      </c>
      <c r="G2634" s="564">
        <f t="shared" ca="1" si="249"/>
        <v>-1.6528890415690274</v>
      </c>
      <c r="H2634" s="564">
        <v>0</v>
      </c>
      <c r="I2634" s="564">
        <v>0</v>
      </c>
      <c r="J2634" s="564">
        <v>1</v>
      </c>
      <c r="K2634" s="564">
        <v>0</v>
      </c>
      <c r="L2634" s="564">
        <v>0</v>
      </c>
      <c r="M2634" s="564">
        <v>0</v>
      </c>
      <c r="N2634" s="564">
        <v>0</v>
      </c>
      <c r="O2634" s="564">
        <v>0</v>
      </c>
      <c r="P2634" s="564">
        <v>0</v>
      </c>
      <c r="Q2634" s="564">
        <v>1</v>
      </c>
      <c r="R2634" s="564">
        <v>0</v>
      </c>
      <c r="S2634" s="564">
        <v>1</v>
      </c>
      <c r="T2634" s="564">
        <v>0</v>
      </c>
      <c r="U2634" s="564">
        <v>0</v>
      </c>
      <c r="V2634" s="564">
        <v>0</v>
      </c>
      <c r="W2634" s="564">
        <v>1</v>
      </c>
      <c r="X2634" s="564">
        <v>0</v>
      </c>
      <c r="Y2634" s="564">
        <v>0</v>
      </c>
      <c r="Z2634" s="564">
        <v>1</v>
      </c>
      <c r="AA2634" s="564">
        <v>0</v>
      </c>
      <c r="AB2634" s="564">
        <v>0</v>
      </c>
      <c r="AC2634" s="564">
        <v>0</v>
      </c>
      <c r="AD2634" s="564">
        <v>0</v>
      </c>
      <c r="AE2634" s="564">
        <v>0</v>
      </c>
      <c r="AF2634" s="564">
        <v>0</v>
      </c>
      <c r="AG2634" s="564">
        <v>1</v>
      </c>
      <c r="AH2634" s="564">
        <v>0</v>
      </c>
      <c r="AI2634" s="564">
        <v>1</v>
      </c>
      <c r="AJ2634" s="564">
        <v>0</v>
      </c>
      <c r="AK2634" s="564">
        <v>1</v>
      </c>
    </row>
    <row r="2635" spans="1:37">
      <c r="A2635">
        <v>2631</v>
      </c>
      <c r="B2635" s="564">
        <f t="shared" ca="1" si="252"/>
        <v>20</v>
      </c>
      <c r="C2635" s="564">
        <f t="shared" ca="1" si="247"/>
        <v>400</v>
      </c>
      <c r="D2635" s="564">
        <f t="shared" ca="1" si="250"/>
        <v>20</v>
      </c>
      <c r="E2635" s="564">
        <f t="shared" ca="1" si="248"/>
        <v>0</v>
      </c>
      <c r="F2635" s="564">
        <f t="shared" ca="1" si="251"/>
        <v>1</v>
      </c>
      <c r="G2635" s="564">
        <f t="shared" ca="1" si="249"/>
        <v>-1.7160133117006326</v>
      </c>
      <c r="H2635" s="564">
        <v>1</v>
      </c>
      <c r="I2635" s="564">
        <v>1</v>
      </c>
      <c r="J2635" s="564">
        <v>1</v>
      </c>
      <c r="K2635" s="564">
        <v>1</v>
      </c>
      <c r="L2635" s="564">
        <v>1</v>
      </c>
      <c r="M2635" s="564">
        <v>1</v>
      </c>
      <c r="N2635" s="564">
        <v>1</v>
      </c>
      <c r="O2635" s="564">
        <v>1</v>
      </c>
      <c r="P2635" s="564">
        <v>1</v>
      </c>
      <c r="Q2635" s="564">
        <v>1</v>
      </c>
      <c r="R2635" s="564">
        <v>1</v>
      </c>
      <c r="S2635" s="564">
        <v>1</v>
      </c>
      <c r="T2635" s="564">
        <v>1</v>
      </c>
      <c r="U2635" s="564">
        <v>1</v>
      </c>
      <c r="V2635" s="564">
        <v>1</v>
      </c>
      <c r="W2635" s="564">
        <v>1</v>
      </c>
      <c r="X2635" s="564">
        <v>1</v>
      </c>
      <c r="Y2635" s="564">
        <v>1</v>
      </c>
      <c r="Z2635" s="564">
        <v>1</v>
      </c>
      <c r="AA2635" s="564">
        <v>1</v>
      </c>
      <c r="AB2635" s="564">
        <v>1</v>
      </c>
      <c r="AC2635" s="564">
        <v>1</v>
      </c>
      <c r="AD2635" s="564">
        <v>1</v>
      </c>
      <c r="AE2635" s="564">
        <v>1</v>
      </c>
      <c r="AF2635" s="564">
        <v>1</v>
      </c>
      <c r="AG2635" s="564">
        <v>1</v>
      </c>
      <c r="AH2635" s="564">
        <v>1</v>
      </c>
      <c r="AI2635" s="564">
        <v>1</v>
      </c>
      <c r="AJ2635" s="564">
        <v>1</v>
      </c>
      <c r="AK2635" s="564">
        <v>1</v>
      </c>
    </row>
    <row r="2636" spans="1:37">
      <c r="A2636">
        <v>2632</v>
      </c>
      <c r="B2636" s="564">
        <f t="shared" ca="1" si="252"/>
        <v>20</v>
      </c>
      <c r="C2636" s="564">
        <f t="shared" ca="1" si="247"/>
        <v>400</v>
      </c>
      <c r="D2636" s="564">
        <f t="shared" ca="1" si="250"/>
        <v>20</v>
      </c>
      <c r="E2636" s="564">
        <f t="shared" ca="1" si="248"/>
        <v>0</v>
      </c>
      <c r="F2636" s="564">
        <f t="shared" ca="1" si="251"/>
        <v>1</v>
      </c>
      <c r="G2636" s="564">
        <f t="shared" ca="1" si="249"/>
        <v>3.8852383047007288</v>
      </c>
      <c r="H2636" s="564">
        <v>1</v>
      </c>
      <c r="I2636" s="564">
        <v>1</v>
      </c>
      <c r="J2636" s="564">
        <v>1</v>
      </c>
      <c r="K2636" s="564">
        <v>1</v>
      </c>
      <c r="L2636" s="564">
        <v>1</v>
      </c>
      <c r="M2636" s="564">
        <v>1</v>
      </c>
      <c r="N2636" s="564">
        <v>1</v>
      </c>
      <c r="O2636" s="564">
        <v>1</v>
      </c>
      <c r="P2636" s="564">
        <v>1</v>
      </c>
      <c r="Q2636" s="564">
        <v>1</v>
      </c>
      <c r="R2636" s="564">
        <v>1</v>
      </c>
      <c r="S2636" s="564">
        <v>1</v>
      </c>
      <c r="T2636" s="564">
        <v>1</v>
      </c>
      <c r="U2636" s="564">
        <v>1</v>
      </c>
      <c r="V2636" s="564">
        <v>1</v>
      </c>
      <c r="W2636" s="564">
        <v>1</v>
      </c>
      <c r="X2636" s="564">
        <v>1</v>
      </c>
      <c r="Y2636" s="564">
        <v>1</v>
      </c>
      <c r="Z2636" s="564">
        <v>1</v>
      </c>
      <c r="AA2636" s="564">
        <v>1</v>
      </c>
      <c r="AB2636" s="564">
        <v>1</v>
      </c>
      <c r="AC2636" s="564">
        <v>1</v>
      </c>
      <c r="AD2636" s="564">
        <v>1</v>
      </c>
      <c r="AE2636" s="564">
        <v>1</v>
      </c>
      <c r="AF2636" s="564">
        <v>1</v>
      </c>
      <c r="AG2636" s="564">
        <v>1</v>
      </c>
      <c r="AH2636" s="564">
        <v>1</v>
      </c>
      <c r="AI2636" s="564">
        <v>1</v>
      </c>
      <c r="AJ2636" s="564">
        <v>1</v>
      </c>
      <c r="AK2636" s="564">
        <v>1</v>
      </c>
    </row>
    <row r="2637" spans="1:37">
      <c r="A2637">
        <v>2633</v>
      </c>
      <c r="B2637" s="564">
        <f t="shared" ca="1" si="252"/>
        <v>0</v>
      </c>
      <c r="C2637" s="564">
        <f t="shared" ca="1" si="247"/>
        <v>0</v>
      </c>
      <c r="D2637" s="564">
        <f t="shared" ca="1" si="250"/>
        <v>0</v>
      </c>
      <c r="E2637" s="564">
        <f t="shared" ca="1" si="248"/>
        <v>0</v>
      </c>
      <c r="F2637" s="564">
        <f t="shared" ca="1" si="251"/>
        <v>1</v>
      </c>
      <c r="G2637" s="564">
        <f t="shared" ca="1" si="249"/>
        <v>-1.0878999869401338</v>
      </c>
      <c r="H2637" s="564">
        <v>0</v>
      </c>
      <c r="I2637" s="564">
        <v>0</v>
      </c>
      <c r="J2637" s="564">
        <v>0</v>
      </c>
      <c r="K2637" s="564">
        <v>0</v>
      </c>
      <c r="L2637" s="564">
        <v>0</v>
      </c>
      <c r="M2637" s="564">
        <v>0</v>
      </c>
      <c r="N2637" s="564">
        <v>0</v>
      </c>
      <c r="O2637" s="564">
        <v>0</v>
      </c>
      <c r="P2637" s="564">
        <v>0</v>
      </c>
      <c r="Q2637" s="564">
        <v>0</v>
      </c>
      <c r="R2637" s="564">
        <v>0</v>
      </c>
      <c r="S2637" s="564">
        <v>0</v>
      </c>
      <c r="T2637" s="564">
        <v>0</v>
      </c>
      <c r="U2637" s="564">
        <v>0</v>
      </c>
      <c r="V2637" s="564">
        <v>0</v>
      </c>
      <c r="W2637" s="564">
        <v>0</v>
      </c>
      <c r="X2637" s="564">
        <v>0</v>
      </c>
      <c r="Y2637" s="564">
        <v>0</v>
      </c>
      <c r="Z2637" s="564">
        <v>0</v>
      </c>
      <c r="AA2637" s="564">
        <v>0</v>
      </c>
      <c r="AB2637" s="564">
        <v>0</v>
      </c>
      <c r="AC2637" s="564">
        <v>0</v>
      </c>
      <c r="AD2637" s="564">
        <v>0</v>
      </c>
      <c r="AE2637" s="564">
        <v>0</v>
      </c>
      <c r="AF2637" s="564">
        <v>0</v>
      </c>
      <c r="AG2637" s="564">
        <v>0</v>
      </c>
      <c r="AH2637" s="564">
        <v>0</v>
      </c>
      <c r="AI2637" s="564">
        <v>0</v>
      </c>
      <c r="AJ2637" s="564">
        <v>0</v>
      </c>
      <c r="AK2637" s="564">
        <v>0</v>
      </c>
    </row>
    <row r="2638" spans="1:37">
      <c r="A2638">
        <v>2634</v>
      </c>
      <c r="B2638" s="564">
        <f t="shared" ca="1" si="252"/>
        <v>0</v>
      </c>
      <c r="C2638" s="564">
        <f t="shared" ca="1" si="247"/>
        <v>0</v>
      </c>
      <c r="D2638" s="564">
        <f t="shared" ca="1" si="250"/>
        <v>0</v>
      </c>
      <c r="E2638" s="564">
        <f t="shared" ca="1" si="248"/>
        <v>0</v>
      </c>
      <c r="F2638" s="564">
        <f t="shared" ca="1" si="251"/>
        <v>1</v>
      </c>
      <c r="G2638" s="564">
        <f t="shared" ca="1" si="249"/>
        <v>0.12772538125052213</v>
      </c>
      <c r="H2638" s="564">
        <v>0</v>
      </c>
      <c r="I2638" s="564">
        <v>0</v>
      </c>
      <c r="J2638" s="564">
        <v>0</v>
      </c>
      <c r="K2638" s="564">
        <v>0</v>
      </c>
      <c r="L2638" s="564">
        <v>0</v>
      </c>
      <c r="M2638" s="564">
        <v>0</v>
      </c>
      <c r="N2638" s="564">
        <v>0</v>
      </c>
      <c r="O2638" s="564">
        <v>0</v>
      </c>
      <c r="P2638" s="564">
        <v>0</v>
      </c>
      <c r="Q2638" s="564">
        <v>0</v>
      </c>
      <c r="R2638" s="564">
        <v>0</v>
      </c>
      <c r="S2638" s="564">
        <v>0</v>
      </c>
      <c r="T2638" s="564">
        <v>0</v>
      </c>
      <c r="U2638" s="564">
        <v>0</v>
      </c>
      <c r="V2638" s="564">
        <v>0</v>
      </c>
      <c r="W2638" s="564">
        <v>0</v>
      </c>
      <c r="X2638" s="564">
        <v>0</v>
      </c>
      <c r="Y2638" s="564">
        <v>0</v>
      </c>
      <c r="Z2638" s="564">
        <v>0</v>
      </c>
      <c r="AA2638" s="564">
        <v>0</v>
      </c>
      <c r="AB2638" s="564">
        <v>0</v>
      </c>
      <c r="AC2638" s="564">
        <v>0</v>
      </c>
      <c r="AD2638" s="564">
        <v>0</v>
      </c>
      <c r="AE2638" s="564">
        <v>0</v>
      </c>
      <c r="AF2638" s="564">
        <v>0</v>
      </c>
      <c r="AG2638" s="564">
        <v>0</v>
      </c>
      <c r="AH2638" s="564">
        <v>0</v>
      </c>
      <c r="AI2638" s="564">
        <v>0</v>
      </c>
      <c r="AJ2638" s="564">
        <v>0</v>
      </c>
      <c r="AK2638" s="564">
        <v>0</v>
      </c>
    </row>
    <row r="2639" spans="1:37">
      <c r="A2639">
        <v>2635</v>
      </c>
      <c r="B2639" s="564">
        <f t="shared" ca="1" si="252"/>
        <v>0</v>
      </c>
      <c r="C2639" s="564">
        <f t="shared" ca="1" si="247"/>
        <v>0</v>
      </c>
      <c r="D2639" s="564">
        <f t="shared" ca="1" si="250"/>
        <v>0</v>
      </c>
      <c r="E2639" s="564">
        <f t="shared" ca="1" si="248"/>
        <v>0</v>
      </c>
      <c r="F2639" s="564">
        <f t="shared" ca="1" si="251"/>
        <v>1</v>
      </c>
      <c r="G2639" s="564">
        <f t="shared" ca="1" si="249"/>
        <v>5.2707073698587852</v>
      </c>
      <c r="H2639" s="564">
        <v>0</v>
      </c>
      <c r="I2639" s="564">
        <v>0</v>
      </c>
      <c r="J2639" s="564">
        <v>0</v>
      </c>
      <c r="K2639" s="564">
        <v>0</v>
      </c>
      <c r="L2639" s="564">
        <v>0</v>
      </c>
      <c r="M2639" s="564">
        <v>0</v>
      </c>
      <c r="N2639" s="564">
        <v>0</v>
      </c>
      <c r="O2639" s="564">
        <v>0</v>
      </c>
      <c r="P2639" s="564">
        <v>0</v>
      </c>
      <c r="Q2639" s="564">
        <v>0</v>
      </c>
      <c r="R2639" s="564">
        <v>0</v>
      </c>
      <c r="S2639" s="564">
        <v>0</v>
      </c>
      <c r="T2639" s="564">
        <v>0</v>
      </c>
      <c r="U2639" s="564">
        <v>0</v>
      </c>
      <c r="V2639" s="564">
        <v>0</v>
      </c>
      <c r="W2639" s="564">
        <v>0</v>
      </c>
      <c r="X2639" s="564">
        <v>0</v>
      </c>
      <c r="Y2639" s="564">
        <v>0</v>
      </c>
      <c r="Z2639" s="564">
        <v>0</v>
      </c>
      <c r="AA2639" s="564">
        <v>0</v>
      </c>
      <c r="AB2639" s="564">
        <v>0</v>
      </c>
      <c r="AC2639" s="564">
        <v>0</v>
      </c>
      <c r="AD2639" s="564">
        <v>0</v>
      </c>
      <c r="AE2639" s="564">
        <v>0</v>
      </c>
      <c r="AF2639" s="564">
        <v>0</v>
      </c>
      <c r="AG2639" s="564">
        <v>0</v>
      </c>
      <c r="AH2639" s="564">
        <v>0</v>
      </c>
      <c r="AI2639" s="564">
        <v>0</v>
      </c>
      <c r="AJ2639" s="564">
        <v>0</v>
      </c>
      <c r="AK2639" s="564">
        <v>0</v>
      </c>
    </row>
    <row r="2640" spans="1:37">
      <c r="A2640">
        <v>2636</v>
      </c>
      <c r="B2640" s="564">
        <f t="shared" ca="1" si="252"/>
        <v>20</v>
      </c>
      <c r="C2640" s="564">
        <f t="shared" ca="1" si="247"/>
        <v>400</v>
      </c>
      <c r="D2640" s="564">
        <f t="shared" ca="1" si="250"/>
        <v>20</v>
      </c>
      <c r="E2640" s="564">
        <f t="shared" ca="1" si="248"/>
        <v>0</v>
      </c>
      <c r="F2640" s="564">
        <f t="shared" ca="1" si="251"/>
        <v>1</v>
      </c>
      <c r="G2640" s="564">
        <f t="shared" ca="1" si="249"/>
        <v>3.2871907002487508</v>
      </c>
      <c r="H2640" s="564">
        <v>1</v>
      </c>
      <c r="I2640" s="564">
        <v>1</v>
      </c>
      <c r="J2640" s="564">
        <v>1</v>
      </c>
      <c r="K2640" s="564">
        <v>1</v>
      </c>
      <c r="L2640" s="564">
        <v>1</v>
      </c>
      <c r="M2640" s="564">
        <v>1</v>
      </c>
      <c r="N2640" s="564">
        <v>1</v>
      </c>
      <c r="O2640" s="564">
        <v>1</v>
      </c>
      <c r="P2640" s="564">
        <v>1</v>
      </c>
      <c r="Q2640" s="564">
        <v>1</v>
      </c>
      <c r="R2640" s="564">
        <v>1</v>
      </c>
      <c r="S2640" s="564">
        <v>1</v>
      </c>
      <c r="T2640" s="564">
        <v>1</v>
      </c>
      <c r="U2640" s="564">
        <v>1</v>
      </c>
      <c r="V2640" s="564">
        <v>1</v>
      </c>
      <c r="W2640" s="564">
        <v>1</v>
      </c>
      <c r="X2640" s="564">
        <v>1</v>
      </c>
      <c r="Y2640" s="564">
        <v>1</v>
      </c>
      <c r="Z2640" s="564">
        <v>1</v>
      </c>
      <c r="AA2640" s="564">
        <v>1</v>
      </c>
      <c r="AB2640" s="564">
        <v>1</v>
      </c>
      <c r="AC2640" s="564">
        <v>1</v>
      </c>
      <c r="AD2640" s="564">
        <v>1</v>
      </c>
      <c r="AE2640" s="564">
        <v>1</v>
      </c>
      <c r="AF2640" s="564">
        <v>1</v>
      </c>
      <c r="AG2640" s="564">
        <v>1</v>
      </c>
      <c r="AH2640" s="564">
        <v>1</v>
      </c>
      <c r="AI2640" s="564">
        <v>1</v>
      </c>
      <c r="AJ2640" s="564">
        <v>1</v>
      </c>
      <c r="AK2640" s="564">
        <v>1</v>
      </c>
    </row>
    <row r="2641" spans="1:37">
      <c r="A2641">
        <v>2637</v>
      </c>
      <c r="B2641" s="564">
        <f t="shared" ca="1" si="252"/>
        <v>20</v>
      </c>
      <c r="C2641" s="564">
        <f t="shared" ca="1" si="247"/>
        <v>400</v>
      </c>
      <c r="D2641" s="564">
        <f t="shared" ca="1" si="250"/>
        <v>20</v>
      </c>
      <c r="E2641" s="564">
        <f t="shared" ca="1" si="248"/>
        <v>0</v>
      </c>
      <c r="F2641" s="564">
        <f t="shared" ca="1" si="251"/>
        <v>1</v>
      </c>
      <c r="G2641" s="564">
        <f t="shared" ca="1" si="249"/>
        <v>2.8054448542348709</v>
      </c>
      <c r="H2641" s="564">
        <v>1</v>
      </c>
      <c r="I2641" s="564">
        <v>1</v>
      </c>
      <c r="J2641" s="564">
        <v>1</v>
      </c>
      <c r="K2641" s="564">
        <v>1</v>
      </c>
      <c r="L2641" s="564">
        <v>1</v>
      </c>
      <c r="M2641" s="564">
        <v>1</v>
      </c>
      <c r="N2641" s="564">
        <v>1</v>
      </c>
      <c r="O2641" s="564">
        <v>1</v>
      </c>
      <c r="P2641" s="564">
        <v>1</v>
      </c>
      <c r="Q2641" s="564">
        <v>1</v>
      </c>
      <c r="R2641" s="564">
        <v>1</v>
      </c>
      <c r="S2641" s="564">
        <v>1</v>
      </c>
      <c r="T2641" s="564">
        <v>1</v>
      </c>
      <c r="U2641" s="564">
        <v>1</v>
      </c>
      <c r="V2641" s="564">
        <v>1</v>
      </c>
      <c r="W2641" s="564">
        <v>1</v>
      </c>
      <c r="X2641" s="564">
        <v>1</v>
      </c>
      <c r="Y2641" s="564">
        <v>1</v>
      </c>
      <c r="Z2641" s="564">
        <v>1</v>
      </c>
      <c r="AA2641" s="564">
        <v>1</v>
      </c>
      <c r="AB2641" s="564">
        <v>1</v>
      </c>
      <c r="AC2641" s="564">
        <v>1</v>
      </c>
      <c r="AD2641" s="564">
        <v>1</v>
      </c>
      <c r="AE2641" s="564">
        <v>1</v>
      </c>
      <c r="AF2641" s="564">
        <v>1</v>
      </c>
      <c r="AG2641" s="564">
        <v>1</v>
      </c>
      <c r="AH2641" s="564">
        <v>1</v>
      </c>
      <c r="AI2641" s="564">
        <v>1</v>
      </c>
      <c r="AJ2641" s="564">
        <v>1</v>
      </c>
      <c r="AK2641" s="564">
        <v>1</v>
      </c>
    </row>
    <row r="2642" spans="1:37">
      <c r="A2642">
        <v>2638</v>
      </c>
      <c r="B2642" s="564">
        <f t="shared" ca="1" si="252"/>
        <v>0</v>
      </c>
      <c r="C2642" s="564">
        <f t="shared" ca="1" si="247"/>
        <v>0</v>
      </c>
      <c r="D2642" s="564">
        <f t="shared" ca="1" si="250"/>
        <v>0</v>
      </c>
      <c r="E2642" s="564">
        <f t="shared" ca="1" si="248"/>
        <v>0</v>
      </c>
      <c r="F2642" s="564">
        <f t="shared" ca="1" si="251"/>
        <v>1</v>
      </c>
      <c r="G2642" s="564">
        <f t="shared" ca="1" si="249"/>
        <v>-1.8995920241736388</v>
      </c>
      <c r="H2642" s="564">
        <v>0</v>
      </c>
      <c r="I2642" s="564">
        <v>0</v>
      </c>
      <c r="J2642" s="564">
        <v>0</v>
      </c>
      <c r="K2642" s="564">
        <v>0</v>
      </c>
      <c r="L2642" s="564">
        <v>0</v>
      </c>
      <c r="M2642" s="564">
        <v>0</v>
      </c>
      <c r="N2642" s="564">
        <v>0</v>
      </c>
      <c r="O2642" s="564">
        <v>0</v>
      </c>
      <c r="P2642" s="564">
        <v>0</v>
      </c>
      <c r="Q2642" s="564">
        <v>0</v>
      </c>
      <c r="R2642" s="564">
        <v>0</v>
      </c>
      <c r="S2642" s="564">
        <v>0</v>
      </c>
      <c r="T2642" s="564">
        <v>0</v>
      </c>
      <c r="U2642" s="564">
        <v>0</v>
      </c>
      <c r="V2642" s="564">
        <v>0</v>
      </c>
      <c r="W2642" s="564">
        <v>0</v>
      </c>
      <c r="X2642" s="564">
        <v>0</v>
      </c>
      <c r="Y2642" s="564">
        <v>0</v>
      </c>
      <c r="Z2642" s="564">
        <v>0</v>
      </c>
      <c r="AA2642" s="564">
        <v>0</v>
      </c>
      <c r="AB2642" s="564">
        <v>0</v>
      </c>
      <c r="AC2642" s="564">
        <v>0</v>
      </c>
      <c r="AD2642" s="564">
        <v>0</v>
      </c>
      <c r="AE2642" s="564">
        <v>0</v>
      </c>
      <c r="AF2642" s="564">
        <v>0</v>
      </c>
      <c r="AG2642" s="564">
        <v>0</v>
      </c>
      <c r="AH2642" s="564">
        <v>0</v>
      </c>
      <c r="AI2642" s="564">
        <v>0</v>
      </c>
      <c r="AJ2642" s="564">
        <v>0</v>
      </c>
      <c r="AK2642" s="564">
        <v>0</v>
      </c>
    </row>
    <row r="2643" spans="1:37">
      <c r="A2643">
        <v>2639</v>
      </c>
      <c r="B2643" s="564">
        <f t="shared" ca="1" si="252"/>
        <v>0</v>
      </c>
      <c r="C2643" s="564">
        <f t="shared" ca="1" si="247"/>
        <v>0</v>
      </c>
      <c r="D2643" s="564">
        <f t="shared" ca="1" si="250"/>
        <v>0</v>
      </c>
      <c r="E2643" s="564">
        <f t="shared" ca="1" si="248"/>
        <v>0</v>
      </c>
      <c r="F2643" s="564">
        <f t="shared" ca="1" si="251"/>
        <v>1</v>
      </c>
      <c r="G2643" s="564">
        <f t="shared" ca="1" si="249"/>
        <v>0.42414432336899588</v>
      </c>
      <c r="H2643" s="564">
        <v>0</v>
      </c>
      <c r="I2643" s="564">
        <v>0</v>
      </c>
      <c r="J2643" s="564">
        <v>0</v>
      </c>
      <c r="K2643" s="564">
        <v>0</v>
      </c>
      <c r="L2643" s="564">
        <v>0</v>
      </c>
      <c r="M2643" s="564">
        <v>0</v>
      </c>
      <c r="N2643" s="564">
        <v>0</v>
      </c>
      <c r="O2643" s="564">
        <v>0</v>
      </c>
      <c r="P2643" s="564">
        <v>0</v>
      </c>
      <c r="Q2643" s="564">
        <v>0</v>
      </c>
      <c r="R2643" s="564">
        <v>0</v>
      </c>
      <c r="S2643" s="564">
        <v>0</v>
      </c>
      <c r="T2643" s="564">
        <v>0</v>
      </c>
      <c r="U2643" s="564">
        <v>0</v>
      </c>
      <c r="V2643" s="564">
        <v>0</v>
      </c>
      <c r="W2643" s="564">
        <v>0</v>
      </c>
      <c r="X2643" s="564">
        <v>0</v>
      </c>
      <c r="Y2643" s="564">
        <v>0</v>
      </c>
      <c r="Z2643" s="564">
        <v>0</v>
      </c>
      <c r="AA2643" s="564">
        <v>0</v>
      </c>
      <c r="AB2643" s="564">
        <v>0</v>
      </c>
      <c r="AC2643" s="564">
        <v>0</v>
      </c>
      <c r="AD2643" s="564">
        <v>0</v>
      </c>
      <c r="AE2643" s="564">
        <v>0</v>
      </c>
      <c r="AF2643" s="564">
        <v>0</v>
      </c>
      <c r="AG2643" s="564">
        <v>0</v>
      </c>
      <c r="AH2643" s="564">
        <v>0</v>
      </c>
      <c r="AI2643" s="564">
        <v>0</v>
      </c>
      <c r="AJ2643" s="564">
        <v>0</v>
      </c>
      <c r="AK2643" s="564">
        <v>0</v>
      </c>
    </row>
    <row r="2644" spans="1:37">
      <c r="A2644">
        <v>2640</v>
      </c>
      <c r="B2644" s="564">
        <f t="shared" ca="1" si="252"/>
        <v>0</v>
      </c>
      <c r="C2644" s="564">
        <f t="shared" ca="1" si="247"/>
        <v>0</v>
      </c>
      <c r="D2644" s="564">
        <f t="shared" ca="1" si="250"/>
        <v>0</v>
      </c>
      <c r="E2644" s="564">
        <f t="shared" ca="1" si="248"/>
        <v>0</v>
      </c>
      <c r="F2644" s="564">
        <f t="shared" ca="1" si="251"/>
        <v>1</v>
      </c>
      <c r="G2644" s="564">
        <f t="shared" ca="1" si="249"/>
        <v>-1.5230219161712193</v>
      </c>
      <c r="H2644" s="564">
        <v>0</v>
      </c>
      <c r="I2644" s="564">
        <v>0</v>
      </c>
      <c r="J2644" s="564">
        <v>0</v>
      </c>
      <c r="K2644" s="564">
        <v>0</v>
      </c>
      <c r="L2644" s="564">
        <v>0</v>
      </c>
      <c r="M2644" s="564">
        <v>0</v>
      </c>
      <c r="N2644" s="564">
        <v>0</v>
      </c>
      <c r="O2644" s="564">
        <v>0</v>
      </c>
      <c r="P2644" s="564">
        <v>0</v>
      </c>
      <c r="Q2644" s="564">
        <v>0</v>
      </c>
      <c r="R2644" s="564">
        <v>0</v>
      </c>
      <c r="S2644" s="564">
        <v>0</v>
      </c>
      <c r="T2644" s="564">
        <v>0</v>
      </c>
      <c r="U2644" s="564">
        <v>0</v>
      </c>
      <c r="V2644" s="564">
        <v>0</v>
      </c>
      <c r="W2644" s="564">
        <v>0</v>
      </c>
      <c r="X2644" s="564">
        <v>0</v>
      </c>
      <c r="Y2644" s="564">
        <v>0</v>
      </c>
      <c r="Z2644" s="564">
        <v>0</v>
      </c>
      <c r="AA2644" s="564">
        <v>0</v>
      </c>
      <c r="AB2644" s="564">
        <v>0</v>
      </c>
      <c r="AC2644" s="564">
        <v>0</v>
      </c>
      <c r="AD2644" s="564">
        <v>0</v>
      </c>
      <c r="AE2644" s="564">
        <v>0</v>
      </c>
      <c r="AF2644" s="564">
        <v>0</v>
      </c>
      <c r="AG2644" s="564">
        <v>0</v>
      </c>
      <c r="AH2644" s="564">
        <v>0</v>
      </c>
      <c r="AI2644" s="564">
        <v>0</v>
      </c>
      <c r="AJ2644" s="564">
        <v>0</v>
      </c>
      <c r="AK2644" s="564">
        <v>0</v>
      </c>
    </row>
    <row r="2645" spans="1:37">
      <c r="A2645">
        <v>2641</v>
      </c>
      <c r="B2645" s="564">
        <f t="shared" ca="1" si="252"/>
        <v>20</v>
      </c>
      <c r="C2645" s="564">
        <f t="shared" ca="1" si="247"/>
        <v>400</v>
      </c>
      <c r="D2645" s="564">
        <f t="shared" ca="1" si="250"/>
        <v>20</v>
      </c>
      <c r="E2645" s="564">
        <f t="shared" ca="1" si="248"/>
        <v>0</v>
      </c>
      <c r="F2645" s="564">
        <f t="shared" ca="1" si="251"/>
        <v>1</v>
      </c>
      <c r="G2645" s="564">
        <f t="shared" ca="1" si="249"/>
        <v>1.7818932633876536</v>
      </c>
      <c r="H2645" s="564">
        <v>1</v>
      </c>
      <c r="I2645" s="564">
        <v>1</v>
      </c>
      <c r="J2645" s="564">
        <v>1</v>
      </c>
      <c r="K2645" s="564">
        <v>1</v>
      </c>
      <c r="L2645" s="564">
        <v>1</v>
      </c>
      <c r="M2645" s="564">
        <v>1</v>
      </c>
      <c r="N2645" s="564">
        <v>1</v>
      </c>
      <c r="O2645" s="564">
        <v>1</v>
      </c>
      <c r="P2645" s="564">
        <v>1</v>
      </c>
      <c r="Q2645" s="564">
        <v>1</v>
      </c>
      <c r="R2645" s="564">
        <v>1</v>
      </c>
      <c r="S2645" s="564">
        <v>1</v>
      </c>
      <c r="T2645" s="564">
        <v>1</v>
      </c>
      <c r="U2645" s="564">
        <v>1</v>
      </c>
      <c r="V2645" s="564">
        <v>1</v>
      </c>
      <c r="W2645" s="564">
        <v>1</v>
      </c>
      <c r="X2645" s="564">
        <v>1</v>
      </c>
      <c r="Y2645" s="564">
        <v>1</v>
      </c>
      <c r="Z2645" s="564">
        <v>1</v>
      </c>
      <c r="AA2645" s="564">
        <v>1</v>
      </c>
      <c r="AB2645" s="564">
        <v>1</v>
      </c>
      <c r="AC2645" s="564">
        <v>1</v>
      </c>
      <c r="AD2645" s="564">
        <v>1</v>
      </c>
      <c r="AE2645" s="564">
        <v>1</v>
      </c>
      <c r="AF2645" s="564">
        <v>1</v>
      </c>
      <c r="AG2645" s="564">
        <v>1</v>
      </c>
      <c r="AH2645" s="564">
        <v>1</v>
      </c>
      <c r="AI2645" s="564">
        <v>1</v>
      </c>
      <c r="AJ2645" s="564">
        <v>1</v>
      </c>
      <c r="AK2645" s="564">
        <v>1</v>
      </c>
    </row>
    <row r="2646" spans="1:37">
      <c r="A2646">
        <v>2642</v>
      </c>
      <c r="B2646" s="564">
        <f t="shared" ca="1" si="252"/>
        <v>20</v>
      </c>
      <c r="C2646" s="564">
        <f t="shared" ca="1" si="247"/>
        <v>400</v>
      </c>
      <c r="D2646" s="564">
        <f t="shared" ca="1" si="250"/>
        <v>20</v>
      </c>
      <c r="E2646" s="564">
        <f t="shared" ca="1" si="248"/>
        <v>0</v>
      </c>
      <c r="F2646" s="564">
        <f t="shared" ca="1" si="251"/>
        <v>1</v>
      </c>
      <c r="G2646" s="564">
        <f t="shared" ca="1" si="249"/>
        <v>-6.3254534031209531</v>
      </c>
      <c r="H2646" s="564">
        <v>1</v>
      </c>
      <c r="I2646" s="564">
        <v>1</v>
      </c>
      <c r="J2646" s="564">
        <v>1</v>
      </c>
      <c r="K2646" s="564">
        <v>1</v>
      </c>
      <c r="L2646" s="564">
        <v>1</v>
      </c>
      <c r="M2646" s="564">
        <v>1</v>
      </c>
      <c r="N2646" s="564">
        <v>1</v>
      </c>
      <c r="O2646" s="564">
        <v>1</v>
      </c>
      <c r="P2646" s="564">
        <v>1</v>
      </c>
      <c r="Q2646" s="564">
        <v>1</v>
      </c>
      <c r="R2646" s="564">
        <v>1</v>
      </c>
      <c r="S2646" s="564">
        <v>1</v>
      </c>
      <c r="T2646" s="564">
        <v>1</v>
      </c>
      <c r="U2646" s="564">
        <v>1</v>
      </c>
      <c r="V2646" s="564">
        <v>1</v>
      </c>
      <c r="W2646" s="564">
        <v>1</v>
      </c>
      <c r="X2646" s="564">
        <v>1</v>
      </c>
      <c r="Y2646" s="564">
        <v>1</v>
      </c>
      <c r="Z2646" s="564">
        <v>1</v>
      </c>
      <c r="AA2646" s="564">
        <v>1</v>
      </c>
      <c r="AB2646" s="564">
        <v>1</v>
      </c>
      <c r="AC2646" s="564">
        <v>1</v>
      </c>
      <c r="AD2646" s="564">
        <v>1</v>
      </c>
      <c r="AE2646" s="564">
        <v>1</v>
      </c>
      <c r="AF2646" s="564">
        <v>1</v>
      </c>
      <c r="AG2646" s="564">
        <v>1</v>
      </c>
      <c r="AH2646" s="564">
        <v>1</v>
      </c>
      <c r="AI2646" s="564">
        <v>1</v>
      </c>
      <c r="AJ2646" s="564">
        <v>1</v>
      </c>
      <c r="AK2646" s="564">
        <v>1</v>
      </c>
    </row>
    <row r="2647" spans="1:37">
      <c r="A2647">
        <v>2643</v>
      </c>
      <c r="B2647" s="564">
        <f t="shared" ca="1" si="252"/>
        <v>20</v>
      </c>
      <c r="C2647" s="564">
        <f t="shared" ca="1" si="247"/>
        <v>400</v>
      </c>
      <c r="D2647" s="564">
        <f t="shared" ca="1" si="250"/>
        <v>20</v>
      </c>
      <c r="E2647" s="564">
        <f t="shared" ca="1" si="248"/>
        <v>0</v>
      </c>
      <c r="F2647" s="564">
        <f t="shared" ca="1" si="251"/>
        <v>1</v>
      </c>
      <c r="G2647" s="564">
        <f t="shared" ca="1" si="249"/>
        <v>-4.1450325580775509</v>
      </c>
      <c r="H2647" s="564">
        <v>1</v>
      </c>
      <c r="I2647" s="564">
        <v>1</v>
      </c>
      <c r="J2647" s="564">
        <v>1</v>
      </c>
      <c r="K2647" s="564">
        <v>1</v>
      </c>
      <c r="L2647" s="564">
        <v>1</v>
      </c>
      <c r="M2647" s="564">
        <v>1</v>
      </c>
      <c r="N2647" s="564">
        <v>1</v>
      </c>
      <c r="O2647" s="564">
        <v>1</v>
      </c>
      <c r="P2647" s="564">
        <v>1</v>
      </c>
      <c r="Q2647" s="564">
        <v>1</v>
      </c>
      <c r="R2647" s="564">
        <v>1</v>
      </c>
      <c r="S2647" s="564">
        <v>1</v>
      </c>
      <c r="T2647" s="564">
        <v>1</v>
      </c>
      <c r="U2647" s="564">
        <v>1</v>
      </c>
      <c r="V2647" s="564">
        <v>1</v>
      </c>
      <c r="W2647" s="564">
        <v>1</v>
      </c>
      <c r="X2647" s="564">
        <v>1</v>
      </c>
      <c r="Y2647" s="564">
        <v>1</v>
      </c>
      <c r="Z2647" s="564">
        <v>1</v>
      </c>
      <c r="AA2647" s="564">
        <v>1</v>
      </c>
      <c r="AB2647" s="564">
        <v>1</v>
      </c>
      <c r="AC2647" s="564">
        <v>1</v>
      </c>
      <c r="AD2647" s="564">
        <v>1</v>
      </c>
      <c r="AE2647" s="564">
        <v>1</v>
      </c>
      <c r="AF2647" s="564">
        <v>1</v>
      </c>
      <c r="AG2647" s="564">
        <v>1</v>
      </c>
      <c r="AH2647" s="564">
        <v>1</v>
      </c>
      <c r="AI2647" s="564">
        <v>1</v>
      </c>
      <c r="AJ2647" s="564">
        <v>1</v>
      </c>
      <c r="AK2647" s="564">
        <v>1</v>
      </c>
    </row>
    <row r="2648" spans="1:37">
      <c r="A2648">
        <v>2644</v>
      </c>
      <c r="B2648" s="564">
        <f t="shared" ca="1" si="252"/>
        <v>0</v>
      </c>
      <c r="C2648" s="564">
        <f t="shared" ca="1" si="247"/>
        <v>0</v>
      </c>
      <c r="D2648" s="564">
        <f t="shared" ca="1" si="250"/>
        <v>0</v>
      </c>
      <c r="E2648" s="564">
        <f t="shared" ca="1" si="248"/>
        <v>0</v>
      </c>
      <c r="F2648" s="564">
        <f t="shared" ca="1" si="251"/>
        <v>1</v>
      </c>
      <c r="G2648" s="564">
        <f t="shared" ca="1" si="249"/>
        <v>1.3853642257486274</v>
      </c>
      <c r="H2648" s="564">
        <v>0</v>
      </c>
      <c r="I2648" s="564">
        <v>0</v>
      </c>
      <c r="J2648" s="564">
        <v>0</v>
      </c>
      <c r="K2648" s="564">
        <v>0</v>
      </c>
      <c r="L2648" s="564">
        <v>0</v>
      </c>
      <c r="M2648" s="564">
        <v>0</v>
      </c>
      <c r="N2648" s="564">
        <v>0</v>
      </c>
      <c r="O2648" s="564">
        <v>0</v>
      </c>
      <c r="P2648" s="564">
        <v>0</v>
      </c>
      <c r="Q2648" s="564">
        <v>0</v>
      </c>
      <c r="R2648" s="564">
        <v>0</v>
      </c>
      <c r="S2648" s="564">
        <v>0</v>
      </c>
      <c r="T2648" s="564">
        <v>0</v>
      </c>
      <c r="U2648" s="564">
        <v>0</v>
      </c>
      <c r="V2648" s="564">
        <v>0</v>
      </c>
      <c r="W2648" s="564">
        <v>0</v>
      </c>
      <c r="X2648" s="564">
        <v>0</v>
      </c>
      <c r="Y2648" s="564">
        <v>0</v>
      </c>
      <c r="Z2648" s="564">
        <v>0</v>
      </c>
      <c r="AA2648" s="564">
        <v>0</v>
      </c>
      <c r="AB2648" s="564">
        <v>0</v>
      </c>
      <c r="AC2648" s="564">
        <v>0</v>
      </c>
      <c r="AD2648" s="564">
        <v>0</v>
      </c>
      <c r="AE2648" s="564">
        <v>0</v>
      </c>
      <c r="AF2648" s="564">
        <v>0</v>
      </c>
      <c r="AG2648" s="564">
        <v>0</v>
      </c>
      <c r="AH2648" s="564">
        <v>0</v>
      </c>
      <c r="AI2648" s="564">
        <v>0</v>
      </c>
      <c r="AJ2648" s="564">
        <v>0</v>
      </c>
      <c r="AK2648" s="564">
        <v>0</v>
      </c>
    </row>
    <row r="2649" spans="1:37">
      <c r="A2649">
        <v>2645</v>
      </c>
      <c r="B2649" s="564">
        <f t="shared" ca="1" si="252"/>
        <v>0</v>
      </c>
      <c r="C2649" s="564">
        <f t="shared" ca="1" si="247"/>
        <v>0</v>
      </c>
      <c r="D2649" s="564">
        <f t="shared" ca="1" si="250"/>
        <v>0</v>
      </c>
      <c r="E2649" s="564">
        <f t="shared" ca="1" si="248"/>
        <v>0</v>
      </c>
      <c r="F2649" s="564">
        <f t="shared" ca="1" si="251"/>
        <v>1</v>
      </c>
      <c r="G2649" s="564">
        <f t="shared" ca="1" si="249"/>
        <v>8.5755655879101926</v>
      </c>
      <c r="H2649" s="564">
        <v>0</v>
      </c>
      <c r="I2649" s="564">
        <v>0</v>
      </c>
      <c r="J2649" s="564">
        <v>0</v>
      </c>
      <c r="K2649" s="564">
        <v>0</v>
      </c>
      <c r="L2649" s="564">
        <v>0</v>
      </c>
      <c r="M2649" s="564">
        <v>0</v>
      </c>
      <c r="N2649" s="564">
        <v>0</v>
      </c>
      <c r="O2649" s="564">
        <v>0</v>
      </c>
      <c r="P2649" s="564">
        <v>0</v>
      </c>
      <c r="Q2649" s="564">
        <v>0</v>
      </c>
      <c r="R2649" s="564">
        <v>0</v>
      </c>
      <c r="S2649" s="564">
        <v>0</v>
      </c>
      <c r="T2649" s="564">
        <v>0</v>
      </c>
      <c r="U2649" s="564">
        <v>0</v>
      </c>
      <c r="V2649" s="564">
        <v>0</v>
      </c>
      <c r="W2649" s="564">
        <v>0</v>
      </c>
      <c r="X2649" s="564">
        <v>0</v>
      </c>
      <c r="Y2649" s="564">
        <v>0</v>
      </c>
      <c r="Z2649" s="564">
        <v>0</v>
      </c>
      <c r="AA2649" s="564">
        <v>0</v>
      </c>
      <c r="AB2649" s="564">
        <v>0</v>
      </c>
      <c r="AC2649" s="564">
        <v>0</v>
      </c>
      <c r="AD2649" s="564">
        <v>0</v>
      </c>
      <c r="AE2649" s="564">
        <v>0</v>
      </c>
      <c r="AF2649" s="564">
        <v>0</v>
      </c>
      <c r="AG2649" s="564">
        <v>0</v>
      </c>
      <c r="AH2649" s="564">
        <v>0</v>
      </c>
      <c r="AI2649" s="564">
        <v>0</v>
      </c>
      <c r="AJ2649" s="564">
        <v>0</v>
      </c>
      <c r="AK2649" s="564">
        <v>0</v>
      </c>
    </row>
    <row r="2650" spans="1:37">
      <c r="A2650">
        <v>2646</v>
      </c>
      <c r="B2650" s="564">
        <f t="shared" ca="1" si="252"/>
        <v>0</v>
      </c>
      <c r="C2650" s="564">
        <f t="shared" ca="1" si="247"/>
        <v>0</v>
      </c>
      <c r="D2650" s="564">
        <f t="shared" ca="1" si="250"/>
        <v>0</v>
      </c>
      <c r="E2650" s="564">
        <f t="shared" ca="1" si="248"/>
        <v>0</v>
      </c>
      <c r="F2650" s="564">
        <f t="shared" ca="1" si="251"/>
        <v>1</v>
      </c>
      <c r="G2650" s="564">
        <f t="shared" ca="1" si="249"/>
        <v>2.1181374822538404</v>
      </c>
      <c r="H2650" s="564">
        <v>0</v>
      </c>
      <c r="I2650" s="564">
        <v>0</v>
      </c>
      <c r="J2650" s="564">
        <v>0</v>
      </c>
      <c r="K2650" s="564">
        <v>0</v>
      </c>
      <c r="L2650" s="564">
        <v>0</v>
      </c>
      <c r="M2650" s="564">
        <v>0</v>
      </c>
      <c r="N2650" s="564">
        <v>0</v>
      </c>
      <c r="O2650" s="564">
        <v>0</v>
      </c>
      <c r="P2650" s="564">
        <v>0</v>
      </c>
      <c r="Q2650" s="564">
        <v>0</v>
      </c>
      <c r="R2650" s="564">
        <v>0</v>
      </c>
      <c r="S2650" s="564">
        <v>0</v>
      </c>
      <c r="T2650" s="564">
        <v>0</v>
      </c>
      <c r="U2650" s="564">
        <v>0</v>
      </c>
      <c r="V2650" s="564">
        <v>0</v>
      </c>
      <c r="W2650" s="564">
        <v>0</v>
      </c>
      <c r="X2650" s="564">
        <v>0</v>
      </c>
      <c r="Y2650" s="564">
        <v>0</v>
      </c>
      <c r="Z2650" s="564">
        <v>0</v>
      </c>
      <c r="AA2650" s="564">
        <v>0</v>
      </c>
      <c r="AB2650" s="564">
        <v>0</v>
      </c>
      <c r="AC2650" s="564">
        <v>0</v>
      </c>
      <c r="AD2650" s="564">
        <v>0</v>
      </c>
      <c r="AE2650" s="564">
        <v>0</v>
      </c>
      <c r="AF2650" s="564">
        <v>0</v>
      </c>
      <c r="AG2650" s="564">
        <v>0</v>
      </c>
      <c r="AH2650" s="564">
        <v>0</v>
      </c>
      <c r="AI2650" s="564">
        <v>0</v>
      </c>
      <c r="AJ2650" s="564">
        <v>0</v>
      </c>
      <c r="AK2650" s="564">
        <v>0</v>
      </c>
    </row>
    <row r="2651" spans="1:37">
      <c r="A2651">
        <v>2647</v>
      </c>
      <c r="B2651" s="564">
        <f t="shared" ca="1" si="252"/>
        <v>0</v>
      </c>
      <c r="C2651" s="564">
        <f t="shared" ca="1" si="247"/>
        <v>0</v>
      </c>
      <c r="D2651" s="564">
        <f t="shared" ca="1" si="250"/>
        <v>0</v>
      </c>
      <c r="E2651" s="564">
        <f t="shared" ca="1" si="248"/>
        <v>0</v>
      </c>
      <c r="F2651" s="564">
        <f t="shared" ca="1" si="251"/>
        <v>1</v>
      </c>
      <c r="G2651" s="564">
        <f t="shared" ca="1" si="249"/>
        <v>5.4893310811390297</v>
      </c>
      <c r="H2651" s="564">
        <v>0</v>
      </c>
      <c r="I2651" s="564">
        <v>0</v>
      </c>
      <c r="J2651" s="564">
        <v>0</v>
      </c>
      <c r="K2651" s="564">
        <v>0</v>
      </c>
      <c r="L2651" s="564">
        <v>0</v>
      </c>
      <c r="M2651" s="564">
        <v>0</v>
      </c>
      <c r="N2651" s="564">
        <v>0</v>
      </c>
      <c r="O2651" s="564">
        <v>0</v>
      </c>
      <c r="P2651" s="564">
        <v>0</v>
      </c>
      <c r="Q2651" s="564">
        <v>0</v>
      </c>
      <c r="R2651" s="564">
        <v>0</v>
      </c>
      <c r="S2651" s="564">
        <v>0</v>
      </c>
      <c r="T2651" s="564">
        <v>0</v>
      </c>
      <c r="U2651" s="564">
        <v>0</v>
      </c>
      <c r="V2651" s="564">
        <v>0</v>
      </c>
      <c r="W2651" s="564">
        <v>0</v>
      </c>
      <c r="X2651" s="564">
        <v>0</v>
      </c>
      <c r="Y2651" s="564">
        <v>0</v>
      </c>
      <c r="Z2651" s="564">
        <v>0</v>
      </c>
      <c r="AA2651" s="564">
        <v>0</v>
      </c>
      <c r="AB2651" s="564">
        <v>0</v>
      </c>
      <c r="AC2651" s="564">
        <v>0</v>
      </c>
      <c r="AD2651" s="564">
        <v>0</v>
      </c>
      <c r="AE2651" s="564">
        <v>0</v>
      </c>
      <c r="AF2651" s="564">
        <v>0</v>
      </c>
      <c r="AG2651" s="564">
        <v>0</v>
      </c>
      <c r="AH2651" s="564">
        <v>0</v>
      </c>
      <c r="AI2651" s="564">
        <v>0</v>
      </c>
      <c r="AJ2651" s="564">
        <v>0</v>
      </c>
      <c r="AK2651" s="564">
        <v>0</v>
      </c>
    </row>
    <row r="2652" spans="1:37">
      <c r="A2652">
        <v>2648</v>
      </c>
      <c r="B2652" s="564">
        <f t="shared" ca="1" si="252"/>
        <v>20</v>
      </c>
      <c r="C2652" s="564">
        <f t="shared" ca="1" si="247"/>
        <v>400</v>
      </c>
      <c r="D2652" s="564">
        <f t="shared" ca="1" si="250"/>
        <v>20</v>
      </c>
      <c r="E2652" s="564">
        <f t="shared" ca="1" si="248"/>
        <v>0</v>
      </c>
      <c r="F2652" s="564">
        <f t="shared" ca="1" si="251"/>
        <v>1</v>
      </c>
      <c r="G2652" s="564">
        <f t="shared" ca="1" si="249"/>
        <v>3.4890319561229175</v>
      </c>
      <c r="H2652" s="564">
        <v>1</v>
      </c>
      <c r="I2652" s="564">
        <v>1</v>
      </c>
      <c r="J2652" s="564">
        <v>1</v>
      </c>
      <c r="K2652" s="564">
        <v>1</v>
      </c>
      <c r="L2652" s="564">
        <v>1</v>
      </c>
      <c r="M2652" s="564">
        <v>1</v>
      </c>
      <c r="N2652" s="564">
        <v>1</v>
      </c>
      <c r="O2652" s="564">
        <v>1</v>
      </c>
      <c r="P2652" s="564">
        <v>1</v>
      </c>
      <c r="Q2652" s="564">
        <v>1</v>
      </c>
      <c r="R2652" s="564">
        <v>1</v>
      </c>
      <c r="S2652" s="564">
        <v>1</v>
      </c>
      <c r="T2652" s="564">
        <v>1</v>
      </c>
      <c r="U2652" s="564">
        <v>1</v>
      </c>
      <c r="V2652" s="564">
        <v>1</v>
      </c>
      <c r="W2652" s="564">
        <v>1</v>
      </c>
      <c r="X2652" s="564">
        <v>1</v>
      </c>
      <c r="Y2652" s="564">
        <v>1</v>
      </c>
      <c r="Z2652" s="564">
        <v>1</v>
      </c>
      <c r="AA2652" s="564">
        <v>1</v>
      </c>
      <c r="AB2652" s="564">
        <v>1</v>
      </c>
      <c r="AC2652" s="564">
        <v>1</v>
      </c>
      <c r="AD2652" s="564">
        <v>1</v>
      </c>
      <c r="AE2652" s="564">
        <v>1</v>
      </c>
      <c r="AF2652" s="564">
        <v>1</v>
      </c>
      <c r="AG2652" s="564">
        <v>1</v>
      </c>
      <c r="AH2652" s="564">
        <v>1</v>
      </c>
      <c r="AI2652" s="564">
        <v>1</v>
      </c>
      <c r="AJ2652" s="564">
        <v>1</v>
      </c>
      <c r="AK2652" s="564">
        <v>1</v>
      </c>
    </row>
    <row r="2653" spans="1:37">
      <c r="A2653">
        <v>2649</v>
      </c>
      <c r="B2653" s="564">
        <f t="shared" ca="1" si="252"/>
        <v>12</v>
      </c>
      <c r="C2653" s="564">
        <f t="shared" ca="1" si="247"/>
        <v>144</v>
      </c>
      <c r="D2653" s="564">
        <f t="shared" ca="1" si="250"/>
        <v>12</v>
      </c>
      <c r="E2653" s="564">
        <f t="shared" ca="1" si="248"/>
        <v>4.8</v>
      </c>
      <c r="F2653" s="564">
        <f t="shared" ca="1" si="251"/>
        <v>0.49473684210526314</v>
      </c>
      <c r="G2653" s="564">
        <f t="shared" ca="1" si="249"/>
        <v>-5.8430229368768938</v>
      </c>
      <c r="H2653" s="564">
        <v>1</v>
      </c>
      <c r="I2653" s="564">
        <v>1</v>
      </c>
      <c r="J2653" s="564">
        <v>0</v>
      </c>
      <c r="K2653" s="564">
        <v>0</v>
      </c>
      <c r="L2653" s="564">
        <v>1</v>
      </c>
      <c r="M2653" s="564">
        <v>1</v>
      </c>
      <c r="N2653" s="564">
        <v>0</v>
      </c>
      <c r="O2653" s="564">
        <v>1</v>
      </c>
      <c r="P2653" s="564">
        <v>0</v>
      </c>
      <c r="Q2653" s="564">
        <v>0</v>
      </c>
      <c r="R2653" s="564">
        <v>1</v>
      </c>
      <c r="S2653" s="564">
        <v>0</v>
      </c>
      <c r="T2653" s="564">
        <v>1</v>
      </c>
      <c r="U2653" s="564">
        <v>1</v>
      </c>
      <c r="V2653" s="564">
        <v>0</v>
      </c>
      <c r="W2653" s="564">
        <v>1</v>
      </c>
      <c r="X2653" s="564">
        <v>1</v>
      </c>
      <c r="Y2653" s="564">
        <v>1</v>
      </c>
      <c r="Z2653" s="564">
        <v>1</v>
      </c>
      <c r="AA2653" s="564">
        <v>0</v>
      </c>
      <c r="AB2653" s="564">
        <v>1</v>
      </c>
      <c r="AC2653" s="564">
        <v>0</v>
      </c>
      <c r="AD2653" s="564">
        <v>0</v>
      </c>
      <c r="AE2653" s="564">
        <v>0</v>
      </c>
      <c r="AF2653" s="564">
        <v>1</v>
      </c>
      <c r="AG2653" s="564">
        <v>1</v>
      </c>
      <c r="AH2653" s="564">
        <v>0</v>
      </c>
      <c r="AI2653" s="564">
        <v>0</v>
      </c>
      <c r="AJ2653" s="564">
        <v>0</v>
      </c>
      <c r="AK2653" s="564">
        <v>0</v>
      </c>
    </row>
    <row r="2654" spans="1:37">
      <c r="A2654">
        <v>2650</v>
      </c>
      <c r="B2654" s="564">
        <f t="shared" ca="1" si="252"/>
        <v>20</v>
      </c>
      <c r="C2654" s="564">
        <f t="shared" ca="1" si="247"/>
        <v>400</v>
      </c>
      <c r="D2654" s="564">
        <f t="shared" ca="1" si="250"/>
        <v>20</v>
      </c>
      <c r="E2654" s="564">
        <f t="shared" ca="1" si="248"/>
        <v>0</v>
      </c>
      <c r="F2654" s="564">
        <f t="shared" ca="1" si="251"/>
        <v>1</v>
      </c>
      <c r="G2654" s="564">
        <f t="shared" ca="1" si="249"/>
        <v>-4.1184337634804038</v>
      </c>
      <c r="H2654" s="564">
        <v>1</v>
      </c>
      <c r="I2654" s="564">
        <v>1</v>
      </c>
      <c r="J2654" s="564">
        <v>1</v>
      </c>
      <c r="K2654" s="564">
        <v>1</v>
      </c>
      <c r="L2654" s="564">
        <v>1</v>
      </c>
      <c r="M2654" s="564">
        <v>1</v>
      </c>
      <c r="N2654" s="564">
        <v>1</v>
      </c>
      <c r="O2654" s="564">
        <v>1</v>
      </c>
      <c r="P2654" s="564">
        <v>1</v>
      </c>
      <c r="Q2654" s="564">
        <v>1</v>
      </c>
      <c r="R2654" s="564">
        <v>1</v>
      </c>
      <c r="S2654" s="564">
        <v>1</v>
      </c>
      <c r="T2654" s="564">
        <v>1</v>
      </c>
      <c r="U2654" s="564">
        <v>1</v>
      </c>
      <c r="V2654" s="564">
        <v>1</v>
      </c>
      <c r="W2654" s="564">
        <v>1</v>
      </c>
      <c r="X2654" s="564">
        <v>1</v>
      </c>
      <c r="Y2654" s="564">
        <v>1</v>
      </c>
      <c r="Z2654" s="564">
        <v>1</v>
      </c>
      <c r="AA2654" s="564">
        <v>1</v>
      </c>
      <c r="AB2654" s="564">
        <v>1</v>
      </c>
      <c r="AC2654" s="564">
        <v>1</v>
      </c>
      <c r="AD2654" s="564">
        <v>1</v>
      </c>
      <c r="AE2654" s="564">
        <v>1</v>
      </c>
      <c r="AF2654" s="564">
        <v>1</v>
      </c>
      <c r="AG2654" s="564">
        <v>1</v>
      </c>
      <c r="AH2654" s="564">
        <v>1</v>
      </c>
      <c r="AI2654" s="564">
        <v>1</v>
      </c>
      <c r="AJ2654" s="564">
        <v>1</v>
      </c>
      <c r="AK2654" s="564">
        <v>1</v>
      </c>
    </row>
    <row r="2655" spans="1:37">
      <c r="A2655">
        <v>2651</v>
      </c>
      <c r="B2655" s="564">
        <f t="shared" ca="1" si="252"/>
        <v>20</v>
      </c>
      <c r="C2655" s="564">
        <f t="shared" ca="1" si="247"/>
        <v>400</v>
      </c>
      <c r="D2655" s="564">
        <f t="shared" ca="1" si="250"/>
        <v>20</v>
      </c>
      <c r="E2655" s="564">
        <f t="shared" ca="1" si="248"/>
        <v>0</v>
      </c>
      <c r="F2655" s="564">
        <f t="shared" ca="1" si="251"/>
        <v>1</v>
      </c>
      <c r="G2655" s="564">
        <f t="shared" ca="1" si="249"/>
        <v>0.88611544859265112</v>
      </c>
      <c r="H2655" s="564">
        <v>1</v>
      </c>
      <c r="I2655" s="564">
        <v>1</v>
      </c>
      <c r="J2655" s="564">
        <v>1</v>
      </c>
      <c r="K2655" s="564">
        <v>1</v>
      </c>
      <c r="L2655" s="564">
        <v>1</v>
      </c>
      <c r="M2655" s="564">
        <v>1</v>
      </c>
      <c r="N2655" s="564">
        <v>1</v>
      </c>
      <c r="O2655" s="564">
        <v>1</v>
      </c>
      <c r="P2655" s="564">
        <v>1</v>
      </c>
      <c r="Q2655" s="564">
        <v>1</v>
      </c>
      <c r="R2655" s="564">
        <v>1</v>
      </c>
      <c r="S2655" s="564">
        <v>1</v>
      </c>
      <c r="T2655" s="564">
        <v>1</v>
      </c>
      <c r="U2655" s="564">
        <v>1</v>
      </c>
      <c r="V2655" s="564">
        <v>1</v>
      </c>
      <c r="W2655" s="564">
        <v>1</v>
      </c>
      <c r="X2655" s="564">
        <v>1</v>
      </c>
      <c r="Y2655" s="564">
        <v>1</v>
      </c>
      <c r="Z2655" s="564">
        <v>1</v>
      </c>
      <c r="AA2655" s="564">
        <v>1</v>
      </c>
      <c r="AB2655" s="564">
        <v>1</v>
      </c>
      <c r="AC2655" s="564">
        <v>1</v>
      </c>
      <c r="AD2655" s="564">
        <v>1</v>
      </c>
      <c r="AE2655" s="564">
        <v>1</v>
      </c>
      <c r="AF2655" s="564">
        <v>1</v>
      </c>
      <c r="AG2655" s="564">
        <v>1</v>
      </c>
      <c r="AH2655" s="564">
        <v>1</v>
      </c>
      <c r="AI2655" s="564">
        <v>1</v>
      </c>
      <c r="AJ2655" s="564">
        <v>1</v>
      </c>
      <c r="AK2655" s="564">
        <v>1</v>
      </c>
    </row>
    <row r="2656" spans="1:37">
      <c r="A2656">
        <v>2652</v>
      </c>
      <c r="B2656" s="564">
        <f t="shared" ca="1" si="252"/>
        <v>5</v>
      </c>
      <c r="C2656" s="564">
        <f t="shared" ca="1" si="247"/>
        <v>25</v>
      </c>
      <c r="D2656" s="564">
        <f t="shared" ca="1" si="250"/>
        <v>5</v>
      </c>
      <c r="E2656" s="564">
        <f t="shared" ca="1" si="248"/>
        <v>3.75</v>
      </c>
      <c r="F2656" s="564">
        <f t="shared" ca="1" si="251"/>
        <v>0.60526315789473684</v>
      </c>
      <c r="G2656" s="564">
        <f t="shared" ca="1" si="249"/>
        <v>-1.3336836619628136</v>
      </c>
      <c r="H2656" s="564">
        <v>0</v>
      </c>
      <c r="I2656" s="564">
        <v>0</v>
      </c>
      <c r="J2656" s="564">
        <v>1</v>
      </c>
      <c r="K2656" s="564">
        <v>0</v>
      </c>
      <c r="L2656" s="564">
        <v>1</v>
      </c>
      <c r="M2656" s="564">
        <v>0</v>
      </c>
      <c r="N2656" s="564">
        <v>1</v>
      </c>
      <c r="O2656" s="564">
        <v>0</v>
      </c>
      <c r="P2656" s="564">
        <v>0</v>
      </c>
      <c r="Q2656" s="564">
        <v>0</v>
      </c>
      <c r="R2656" s="564">
        <v>0</v>
      </c>
      <c r="S2656" s="564">
        <v>0</v>
      </c>
      <c r="T2656" s="564">
        <v>1</v>
      </c>
      <c r="U2656" s="564">
        <v>0</v>
      </c>
      <c r="V2656" s="564">
        <v>0</v>
      </c>
      <c r="W2656" s="564">
        <v>1</v>
      </c>
      <c r="X2656" s="564">
        <v>0</v>
      </c>
      <c r="Y2656" s="564">
        <v>0</v>
      </c>
      <c r="Z2656" s="564">
        <v>0</v>
      </c>
      <c r="AA2656" s="564">
        <v>0</v>
      </c>
      <c r="AB2656" s="564">
        <v>0</v>
      </c>
      <c r="AC2656" s="564">
        <v>1</v>
      </c>
      <c r="AD2656" s="564">
        <v>0</v>
      </c>
      <c r="AE2656" s="564">
        <v>1</v>
      </c>
      <c r="AF2656" s="564">
        <v>0</v>
      </c>
      <c r="AG2656" s="564">
        <v>0</v>
      </c>
      <c r="AH2656" s="564">
        <v>1</v>
      </c>
      <c r="AI2656" s="564">
        <v>1</v>
      </c>
      <c r="AJ2656" s="564">
        <v>0</v>
      </c>
      <c r="AK2656" s="564">
        <v>0</v>
      </c>
    </row>
    <row r="2657" spans="1:37">
      <c r="A2657">
        <v>2653</v>
      </c>
      <c r="B2657" s="564">
        <f t="shared" ca="1" si="252"/>
        <v>5</v>
      </c>
      <c r="C2657" s="564">
        <f t="shared" ca="1" si="247"/>
        <v>25</v>
      </c>
      <c r="D2657" s="564">
        <f t="shared" ca="1" si="250"/>
        <v>5</v>
      </c>
      <c r="E2657" s="564">
        <f t="shared" ca="1" si="248"/>
        <v>3.75</v>
      </c>
      <c r="F2657" s="564">
        <f t="shared" ca="1" si="251"/>
        <v>0.60526315789473684</v>
      </c>
      <c r="G2657" s="564">
        <f t="shared" ca="1" si="249"/>
        <v>0.23223824250377223</v>
      </c>
      <c r="H2657" s="564">
        <v>1</v>
      </c>
      <c r="I2657" s="564">
        <v>1</v>
      </c>
      <c r="J2657" s="564">
        <v>1</v>
      </c>
      <c r="K2657" s="564">
        <v>0</v>
      </c>
      <c r="L2657" s="564">
        <v>0</v>
      </c>
      <c r="M2657" s="564">
        <v>0</v>
      </c>
      <c r="N2657" s="564">
        <v>0</v>
      </c>
      <c r="O2657" s="564">
        <v>0</v>
      </c>
      <c r="P2657" s="564">
        <v>1</v>
      </c>
      <c r="Q2657" s="564">
        <v>0</v>
      </c>
      <c r="R2657" s="564">
        <v>0</v>
      </c>
      <c r="S2657" s="564">
        <v>0</v>
      </c>
      <c r="T2657" s="564">
        <v>0</v>
      </c>
      <c r="U2657" s="564">
        <v>0</v>
      </c>
      <c r="V2657" s="564">
        <v>0</v>
      </c>
      <c r="W2657" s="564">
        <v>0</v>
      </c>
      <c r="X2657" s="564">
        <v>0</v>
      </c>
      <c r="Y2657" s="564">
        <v>0</v>
      </c>
      <c r="Z2657" s="564">
        <v>0</v>
      </c>
      <c r="AA2657" s="564">
        <v>1</v>
      </c>
      <c r="AB2657" s="564">
        <v>0</v>
      </c>
      <c r="AC2657" s="564">
        <v>1</v>
      </c>
      <c r="AD2657" s="564">
        <v>0</v>
      </c>
      <c r="AE2657" s="564">
        <v>0</v>
      </c>
      <c r="AF2657" s="564">
        <v>0</v>
      </c>
      <c r="AG2657" s="564">
        <v>0</v>
      </c>
      <c r="AH2657" s="564">
        <v>0</v>
      </c>
      <c r="AI2657" s="564">
        <v>1</v>
      </c>
      <c r="AJ2657" s="564">
        <v>0</v>
      </c>
      <c r="AK2657" s="564">
        <v>0</v>
      </c>
    </row>
    <row r="2658" spans="1:37">
      <c r="A2658">
        <v>2654</v>
      </c>
      <c r="B2658" s="564">
        <f t="shared" ca="1" si="252"/>
        <v>2</v>
      </c>
      <c r="C2658" s="564">
        <f t="shared" ca="1" si="247"/>
        <v>4</v>
      </c>
      <c r="D2658" s="564">
        <f t="shared" ca="1" si="250"/>
        <v>2</v>
      </c>
      <c r="E2658" s="564">
        <f t="shared" ca="1" si="248"/>
        <v>1.8</v>
      </c>
      <c r="F2658" s="564">
        <f t="shared" ca="1" si="251"/>
        <v>0.81052631578947365</v>
      </c>
      <c r="G2658" s="564">
        <f t="shared" ca="1" si="249"/>
        <v>-5.1485668835833831</v>
      </c>
      <c r="H2658" s="564">
        <v>0</v>
      </c>
      <c r="I2658" s="564">
        <v>1</v>
      </c>
      <c r="J2658" s="564">
        <v>0</v>
      </c>
      <c r="K2658" s="564">
        <v>0</v>
      </c>
      <c r="L2658" s="564">
        <v>0</v>
      </c>
      <c r="M2658" s="564">
        <v>0</v>
      </c>
      <c r="N2658" s="564">
        <v>0</v>
      </c>
      <c r="O2658" s="564">
        <v>0</v>
      </c>
      <c r="P2658" s="564">
        <v>0</v>
      </c>
      <c r="Q2658" s="564">
        <v>1</v>
      </c>
      <c r="R2658" s="564">
        <v>0</v>
      </c>
      <c r="S2658" s="564">
        <v>0</v>
      </c>
      <c r="T2658" s="564">
        <v>0</v>
      </c>
      <c r="U2658" s="564">
        <v>0</v>
      </c>
      <c r="V2658" s="564">
        <v>0</v>
      </c>
      <c r="W2658" s="564">
        <v>0</v>
      </c>
      <c r="X2658" s="564">
        <v>0</v>
      </c>
      <c r="Y2658" s="564">
        <v>0</v>
      </c>
      <c r="Z2658" s="564">
        <v>0</v>
      </c>
      <c r="AA2658" s="564">
        <v>0</v>
      </c>
      <c r="AB2658" s="564">
        <v>1</v>
      </c>
      <c r="AC2658" s="564">
        <v>0</v>
      </c>
      <c r="AD2658" s="564">
        <v>0</v>
      </c>
      <c r="AE2658" s="564">
        <v>0</v>
      </c>
      <c r="AF2658" s="564">
        <v>0</v>
      </c>
      <c r="AG2658" s="564">
        <v>1</v>
      </c>
      <c r="AH2658" s="564">
        <v>0</v>
      </c>
      <c r="AI2658" s="564">
        <v>0</v>
      </c>
      <c r="AJ2658" s="564">
        <v>1</v>
      </c>
      <c r="AK2658" s="564">
        <v>1</v>
      </c>
    </row>
    <row r="2659" spans="1:37">
      <c r="A2659">
        <v>2655</v>
      </c>
      <c r="B2659" s="564">
        <f t="shared" ca="1" si="252"/>
        <v>20</v>
      </c>
      <c r="C2659" s="564">
        <f t="shared" ca="1" si="247"/>
        <v>400</v>
      </c>
      <c r="D2659" s="564">
        <f t="shared" ca="1" si="250"/>
        <v>20</v>
      </c>
      <c r="E2659" s="564">
        <f t="shared" ca="1" si="248"/>
        <v>0</v>
      </c>
      <c r="F2659" s="564">
        <f t="shared" ca="1" si="251"/>
        <v>1</v>
      </c>
      <c r="G2659" s="564">
        <f t="shared" ca="1" si="249"/>
        <v>1.805929297843867</v>
      </c>
      <c r="H2659" s="564">
        <v>1</v>
      </c>
      <c r="I2659" s="564">
        <v>1</v>
      </c>
      <c r="J2659" s="564">
        <v>1</v>
      </c>
      <c r="K2659" s="564">
        <v>1</v>
      </c>
      <c r="L2659" s="564">
        <v>1</v>
      </c>
      <c r="M2659" s="564">
        <v>1</v>
      </c>
      <c r="N2659" s="564">
        <v>1</v>
      </c>
      <c r="O2659" s="564">
        <v>1</v>
      </c>
      <c r="P2659" s="564">
        <v>1</v>
      </c>
      <c r="Q2659" s="564">
        <v>1</v>
      </c>
      <c r="R2659" s="564">
        <v>1</v>
      </c>
      <c r="S2659" s="564">
        <v>1</v>
      </c>
      <c r="T2659" s="564">
        <v>1</v>
      </c>
      <c r="U2659" s="564">
        <v>1</v>
      </c>
      <c r="V2659" s="564">
        <v>1</v>
      </c>
      <c r="W2659" s="564">
        <v>1</v>
      </c>
      <c r="X2659" s="564">
        <v>1</v>
      </c>
      <c r="Y2659" s="564">
        <v>1</v>
      </c>
      <c r="Z2659" s="564">
        <v>1</v>
      </c>
      <c r="AA2659" s="564">
        <v>1</v>
      </c>
      <c r="AB2659" s="564">
        <v>1</v>
      </c>
      <c r="AC2659" s="564">
        <v>1</v>
      </c>
      <c r="AD2659" s="564">
        <v>1</v>
      </c>
      <c r="AE2659" s="564">
        <v>1</v>
      </c>
      <c r="AF2659" s="564">
        <v>1</v>
      </c>
      <c r="AG2659" s="564">
        <v>1</v>
      </c>
      <c r="AH2659" s="564">
        <v>1</v>
      </c>
      <c r="AI2659" s="564">
        <v>1</v>
      </c>
      <c r="AJ2659" s="564">
        <v>1</v>
      </c>
      <c r="AK2659" s="564">
        <v>1</v>
      </c>
    </row>
    <row r="2660" spans="1:37">
      <c r="A2660">
        <v>2656</v>
      </c>
      <c r="B2660" s="564">
        <f t="shared" ca="1" si="252"/>
        <v>0</v>
      </c>
      <c r="C2660" s="564">
        <f t="shared" ca="1" si="247"/>
        <v>0</v>
      </c>
      <c r="D2660" s="564">
        <f t="shared" ca="1" si="250"/>
        <v>0</v>
      </c>
      <c r="E2660" s="564">
        <f t="shared" ca="1" si="248"/>
        <v>0</v>
      </c>
      <c r="F2660" s="564">
        <f t="shared" ca="1" si="251"/>
        <v>1</v>
      </c>
      <c r="G2660" s="564">
        <f t="shared" ca="1" si="249"/>
        <v>-1.4212068975766226</v>
      </c>
      <c r="H2660" s="564">
        <v>0</v>
      </c>
      <c r="I2660" s="564">
        <v>0</v>
      </c>
      <c r="J2660" s="564">
        <v>0</v>
      </c>
      <c r="K2660" s="564">
        <v>0</v>
      </c>
      <c r="L2660" s="564">
        <v>0</v>
      </c>
      <c r="M2660" s="564">
        <v>0</v>
      </c>
      <c r="N2660" s="564">
        <v>0</v>
      </c>
      <c r="O2660" s="564">
        <v>0</v>
      </c>
      <c r="P2660" s="564">
        <v>0</v>
      </c>
      <c r="Q2660" s="564">
        <v>0</v>
      </c>
      <c r="R2660" s="564">
        <v>0</v>
      </c>
      <c r="S2660" s="564">
        <v>0</v>
      </c>
      <c r="T2660" s="564">
        <v>0</v>
      </c>
      <c r="U2660" s="564">
        <v>0</v>
      </c>
      <c r="V2660" s="564">
        <v>0</v>
      </c>
      <c r="W2660" s="564">
        <v>0</v>
      </c>
      <c r="X2660" s="564">
        <v>0</v>
      </c>
      <c r="Y2660" s="564">
        <v>0</v>
      </c>
      <c r="Z2660" s="564">
        <v>0</v>
      </c>
      <c r="AA2660" s="564">
        <v>0</v>
      </c>
      <c r="AB2660" s="564">
        <v>0</v>
      </c>
      <c r="AC2660" s="564">
        <v>0</v>
      </c>
      <c r="AD2660" s="564">
        <v>0</v>
      </c>
      <c r="AE2660" s="564">
        <v>0</v>
      </c>
      <c r="AF2660" s="564">
        <v>0</v>
      </c>
      <c r="AG2660" s="564">
        <v>0</v>
      </c>
      <c r="AH2660" s="564">
        <v>0</v>
      </c>
      <c r="AI2660" s="564">
        <v>0</v>
      </c>
      <c r="AJ2660" s="564">
        <v>0</v>
      </c>
      <c r="AK2660" s="564">
        <v>0</v>
      </c>
    </row>
    <row r="2661" spans="1:37">
      <c r="A2661">
        <v>2657</v>
      </c>
      <c r="B2661" s="564">
        <f t="shared" ca="1" si="252"/>
        <v>20</v>
      </c>
      <c r="C2661" s="564">
        <f t="shared" ca="1" si="247"/>
        <v>400</v>
      </c>
      <c r="D2661" s="564">
        <f t="shared" ca="1" si="250"/>
        <v>20</v>
      </c>
      <c r="E2661" s="564">
        <f t="shared" ca="1" si="248"/>
        <v>0</v>
      </c>
      <c r="F2661" s="564">
        <f t="shared" ca="1" si="251"/>
        <v>1</v>
      </c>
      <c r="G2661" s="564">
        <f t="shared" ca="1" si="249"/>
        <v>0.63124243866306218</v>
      </c>
      <c r="H2661" s="564">
        <v>1</v>
      </c>
      <c r="I2661" s="564">
        <v>1</v>
      </c>
      <c r="J2661" s="564">
        <v>1</v>
      </c>
      <c r="K2661" s="564">
        <v>1</v>
      </c>
      <c r="L2661" s="564">
        <v>1</v>
      </c>
      <c r="M2661" s="564">
        <v>1</v>
      </c>
      <c r="N2661" s="564">
        <v>1</v>
      </c>
      <c r="O2661" s="564">
        <v>1</v>
      </c>
      <c r="P2661" s="564">
        <v>1</v>
      </c>
      <c r="Q2661" s="564">
        <v>1</v>
      </c>
      <c r="R2661" s="564">
        <v>1</v>
      </c>
      <c r="S2661" s="564">
        <v>1</v>
      </c>
      <c r="T2661" s="564">
        <v>1</v>
      </c>
      <c r="U2661" s="564">
        <v>1</v>
      </c>
      <c r="V2661" s="564">
        <v>1</v>
      </c>
      <c r="W2661" s="564">
        <v>1</v>
      </c>
      <c r="X2661" s="564">
        <v>1</v>
      </c>
      <c r="Y2661" s="564">
        <v>1</v>
      </c>
      <c r="Z2661" s="564">
        <v>1</v>
      </c>
      <c r="AA2661" s="564">
        <v>1</v>
      </c>
      <c r="AB2661" s="564">
        <v>1</v>
      </c>
      <c r="AC2661" s="564">
        <v>1</v>
      </c>
      <c r="AD2661" s="564">
        <v>1</v>
      </c>
      <c r="AE2661" s="564">
        <v>1</v>
      </c>
      <c r="AF2661" s="564">
        <v>1</v>
      </c>
      <c r="AG2661" s="564">
        <v>1</v>
      </c>
      <c r="AH2661" s="564">
        <v>1</v>
      </c>
      <c r="AI2661" s="564">
        <v>1</v>
      </c>
      <c r="AJ2661" s="564">
        <v>1</v>
      </c>
      <c r="AK2661" s="564">
        <v>1</v>
      </c>
    </row>
    <row r="2662" spans="1:37">
      <c r="A2662">
        <v>2658</v>
      </c>
      <c r="B2662" s="564">
        <f t="shared" ca="1" si="252"/>
        <v>20</v>
      </c>
      <c r="C2662" s="564">
        <f t="shared" ca="1" si="247"/>
        <v>400</v>
      </c>
      <c r="D2662" s="564">
        <f t="shared" ca="1" si="250"/>
        <v>20</v>
      </c>
      <c r="E2662" s="564">
        <f t="shared" ca="1" si="248"/>
        <v>0</v>
      </c>
      <c r="F2662" s="564">
        <f t="shared" ca="1" si="251"/>
        <v>1</v>
      </c>
      <c r="G2662" s="564">
        <f t="shared" ca="1" si="249"/>
        <v>7.6450228139135366</v>
      </c>
      <c r="H2662" s="564">
        <v>1</v>
      </c>
      <c r="I2662" s="564">
        <v>1</v>
      </c>
      <c r="J2662" s="564">
        <v>1</v>
      </c>
      <c r="K2662" s="564">
        <v>1</v>
      </c>
      <c r="L2662" s="564">
        <v>1</v>
      </c>
      <c r="M2662" s="564">
        <v>1</v>
      </c>
      <c r="N2662" s="564">
        <v>1</v>
      </c>
      <c r="O2662" s="564">
        <v>1</v>
      </c>
      <c r="P2662" s="564">
        <v>1</v>
      </c>
      <c r="Q2662" s="564">
        <v>1</v>
      </c>
      <c r="R2662" s="564">
        <v>1</v>
      </c>
      <c r="S2662" s="564">
        <v>1</v>
      </c>
      <c r="T2662" s="564">
        <v>1</v>
      </c>
      <c r="U2662" s="564">
        <v>1</v>
      </c>
      <c r="V2662" s="564">
        <v>1</v>
      </c>
      <c r="W2662" s="564">
        <v>1</v>
      </c>
      <c r="X2662" s="564">
        <v>1</v>
      </c>
      <c r="Y2662" s="564">
        <v>1</v>
      </c>
      <c r="Z2662" s="564">
        <v>1</v>
      </c>
      <c r="AA2662" s="564">
        <v>1</v>
      </c>
      <c r="AB2662" s="564">
        <v>1</v>
      </c>
      <c r="AC2662" s="564">
        <v>1</v>
      </c>
      <c r="AD2662" s="564">
        <v>1</v>
      </c>
      <c r="AE2662" s="564">
        <v>1</v>
      </c>
      <c r="AF2662" s="564">
        <v>1</v>
      </c>
      <c r="AG2662" s="564">
        <v>1</v>
      </c>
      <c r="AH2662" s="564">
        <v>1</v>
      </c>
      <c r="AI2662" s="564">
        <v>1</v>
      </c>
      <c r="AJ2662" s="564">
        <v>1</v>
      </c>
      <c r="AK2662" s="564">
        <v>1</v>
      </c>
    </row>
    <row r="2663" spans="1:37">
      <c r="A2663">
        <v>2659</v>
      </c>
      <c r="B2663" s="564">
        <f t="shared" ca="1" si="252"/>
        <v>20</v>
      </c>
      <c r="C2663" s="564">
        <f t="shared" ca="1" si="247"/>
        <v>400</v>
      </c>
      <c r="D2663" s="564">
        <f t="shared" ca="1" si="250"/>
        <v>20</v>
      </c>
      <c r="E2663" s="564">
        <f t="shared" ca="1" si="248"/>
        <v>0</v>
      </c>
      <c r="F2663" s="564">
        <f t="shared" ca="1" si="251"/>
        <v>1</v>
      </c>
      <c r="G2663" s="564">
        <f t="shared" ca="1" si="249"/>
        <v>-5.4357977179491428</v>
      </c>
      <c r="H2663" s="564">
        <v>1</v>
      </c>
      <c r="I2663" s="564">
        <v>1</v>
      </c>
      <c r="J2663" s="564">
        <v>1</v>
      </c>
      <c r="K2663" s="564">
        <v>1</v>
      </c>
      <c r="L2663" s="564">
        <v>1</v>
      </c>
      <c r="M2663" s="564">
        <v>1</v>
      </c>
      <c r="N2663" s="564">
        <v>1</v>
      </c>
      <c r="O2663" s="564">
        <v>1</v>
      </c>
      <c r="P2663" s="564">
        <v>1</v>
      </c>
      <c r="Q2663" s="564">
        <v>1</v>
      </c>
      <c r="R2663" s="564">
        <v>1</v>
      </c>
      <c r="S2663" s="564">
        <v>1</v>
      </c>
      <c r="T2663" s="564">
        <v>1</v>
      </c>
      <c r="U2663" s="564">
        <v>1</v>
      </c>
      <c r="V2663" s="564">
        <v>1</v>
      </c>
      <c r="W2663" s="564">
        <v>1</v>
      </c>
      <c r="X2663" s="564">
        <v>1</v>
      </c>
      <c r="Y2663" s="564">
        <v>1</v>
      </c>
      <c r="Z2663" s="564">
        <v>1</v>
      </c>
      <c r="AA2663" s="564">
        <v>1</v>
      </c>
      <c r="AB2663" s="564">
        <v>1</v>
      </c>
      <c r="AC2663" s="564">
        <v>1</v>
      </c>
      <c r="AD2663" s="564">
        <v>1</v>
      </c>
      <c r="AE2663" s="564">
        <v>1</v>
      </c>
      <c r="AF2663" s="564">
        <v>1</v>
      </c>
      <c r="AG2663" s="564">
        <v>1</v>
      </c>
      <c r="AH2663" s="564">
        <v>1</v>
      </c>
      <c r="AI2663" s="564">
        <v>1</v>
      </c>
      <c r="AJ2663" s="564">
        <v>1</v>
      </c>
      <c r="AK2663" s="564">
        <v>1</v>
      </c>
    </row>
    <row r="2664" spans="1:37">
      <c r="A2664">
        <v>2660</v>
      </c>
      <c r="B2664" s="564">
        <f t="shared" ca="1" si="252"/>
        <v>16</v>
      </c>
      <c r="C2664" s="564">
        <f t="shared" ca="1" si="247"/>
        <v>256</v>
      </c>
      <c r="D2664" s="564">
        <f t="shared" ca="1" si="250"/>
        <v>16</v>
      </c>
      <c r="E2664" s="564">
        <f t="shared" ca="1" si="248"/>
        <v>3.1999999999999993</v>
      </c>
      <c r="F2664" s="564">
        <f t="shared" ca="1" si="251"/>
        <v>0.66315789473684217</v>
      </c>
      <c r="G2664" s="564">
        <f t="shared" ca="1" si="249"/>
        <v>6.658092835627043</v>
      </c>
      <c r="H2664" s="564">
        <v>1</v>
      </c>
      <c r="I2664" s="564">
        <v>1</v>
      </c>
      <c r="J2664" s="564">
        <v>1</v>
      </c>
      <c r="K2664" s="564">
        <v>1</v>
      </c>
      <c r="L2664" s="564">
        <v>0</v>
      </c>
      <c r="M2664" s="564">
        <v>0</v>
      </c>
      <c r="N2664" s="564">
        <v>1</v>
      </c>
      <c r="O2664" s="564">
        <v>1</v>
      </c>
      <c r="P2664" s="564">
        <v>1</v>
      </c>
      <c r="Q2664" s="564">
        <v>0</v>
      </c>
      <c r="R2664" s="564">
        <v>1</v>
      </c>
      <c r="S2664" s="564">
        <v>1</v>
      </c>
      <c r="T2664" s="564">
        <v>1</v>
      </c>
      <c r="U2664" s="564">
        <v>1</v>
      </c>
      <c r="V2664" s="564">
        <v>1</v>
      </c>
      <c r="W2664" s="564">
        <v>1</v>
      </c>
      <c r="X2664" s="564">
        <v>0</v>
      </c>
      <c r="Y2664" s="564">
        <v>1</v>
      </c>
      <c r="Z2664" s="564">
        <v>1</v>
      </c>
      <c r="AA2664" s="564">
        <v>1</v>
      </c>
      <c r="AB2664" s="564">
        <v>1</v>
      </c>
      <c r="AC2664" s="564">
        <v>0</v>
      </c>
      <c r="AD2664" s="564">
        <v>1</v>
      </c>
      <c r="AE2664" s="564">
        <v>0</v>
      </c>
      <c r="AF2664" s="564">
        <v>0</v>
      </c>
      <c r="AG2664" s="564">
        <v>0</v>
      </c>
      <c r="AH2664" s="564">
        <v>1</v>
      </c>
      <c r="AI2664" s="564">
        <v>0</v>
      </c>
      <c r="AJ2664" s="564">
        <v>1</v>
      </c>
      <c r="AK2664" s="564">
        <v>0</v>
      </c>
    </row>
    <row r="2665" spans="1:37">
      <c r="A2665">
        <v>2661</v>
      </c>
      <c r="B2665" s="564">
        <f t="shared" ca="1" si="252"/>
        <v>20</v>
      </c>
      <c r="C2665" s="564">
        <f t="shared" ca="1" si="247"/>
        <v>400</v>
      </c>
      <c r="D2665" s="564">
        <f t="shared" ca="1" si="250"/>
        <v>20</v>
      </c>
      <c r="E2665" s="564">
        <f t="shared" ca="1" si="248"/>
        <v>0</v>
      </c>
      <c r="F2665" s="564">
        <f t="shared" ca="1" si="251"/>
        <v>1</v>
      </c>
      <c r="G2665" s="564">
        <f t="shared" ca="1" si="249"/>
        <v>4.0217331538639414</v>
      </c>
      <c r="H2665" s="564">
        <v>1</v>
      </c>
      <c r="I2665" s="564">
        <v>1</v>
      </c>
      <c r="J2665" s="564">
        <v>1</v>
      </c>
      <c r="K2665" s="564">
        <v>1</v>
      </c>
      <c r="L2665" s="564">
        <v>1</v>
      </c>
      <c r="M2665" s="564">
        <v>1</v>
      </c>
      <c r="N2665" s="564">
        <v>1</v>
      </c>
      <c r="O2665" s="564">
        <v>1</v>
      </c>
      <c r="P2665" s="564">
        <v>1</v>
      </c>
      <c r="Q2665" s="564">
        <v>1</v>
      </c>
      <c r="R2665" s="564">
        <v>1</v>
      </c>
      <c r="S2665" s="564">
        <v>1</v>
      </c>
      <c r="T2665" s="564">
        <v>1</v>
      </c>
      <c r="U2665" s="564">
        <v>1</v>
      </c>
      <c r="V2665" s="564">
        <v>1</v>
      </c>
      <c r="W2665" s="564">
        <v>1</v>
      </c>
      <c r="X2665" s="564">
        <v>1</v>
      </c>
      <c r="Y2665" s="564">
        <v>1</v>
      </c>
      <c r="Z2665" s="564">
        <v>1</v>
      </c>
      <c r="AA2665" s="564">
        <v>1</v>
      </c>
      <c r="AB2665" s="564">
        <v>1</v>
      </c>
      <c r="AC2665" s="564">
        <v>1</v>
      </c>
      <c r="AD2665" s="564">
        <v>1</v>
      </c>
      <c r="AE2665" s="564">
        <v>1</v>
      </c>
      <c r="AF2665" s="564">
        <v>1</v>
      </c>
      <c r="AG2665" s="564">
        <v>1</v>
      </c>
      <c r="AH2665" s="564">
        <v>1</v>
      </c>
      <c r="AI2665" s="564">
        <v>1</v>
      </c>
      <c r="AJ2665" s="564">
        <v>1</v>
      </c>
      <c r="AK2665" s="564">
        <v>1</v>
      </c>
    </row>
    <row r="2666" spans="1:37">
      <c r="A2666">
        <v>2662</v>
      </c>
      <c r="B2666" s="564">
        <f t="shared" ca="1" si="252"/>
        <v>20</v>
      </c>
      <c r="C2666" s="564">
        <f t="shared" ca="1" si="247"/>
        <v>400</v>
      </c>
      <c r="D2666" s="564">
        <f t="shared" ca="1" si="250"/>
        <v>20</v>
      </c>
      <c r="E2666" s="564">
        <f t="shared" ca="1" si="248"/>
        <v>0</v>
      </c>
      <c r="F2666" s="564">
        <f t="shared" ca="1" si="251"/>
        <v>1</v>
      </c>
      <c r="G2666" s="564">
        <f t="shared" ca="1" si="249"/>
        <v>-9.2704674021555338</v>
      </c>
      <c r="H2666" s="564">
        <v>1</v>
      </c>
      <c r="I2666" s="564">
        <v>1</v>
      </c>
      <c r="J2666" s="564">
        <v>1</v>
      </c>
      <c r="K2666" s="564">
        <v>1</v>
      </c>
      <c r="L2666" s="564">
        <v>1</v>
      </c>
      <c r="M2666" s="564">
        <v>1</v>
      </c>
      <c r="N2666" s="564">
        <v>1</v>
      </c>
      <c r="O2666" s="564">
        <v>1</v>
      </c>
      <c r="P2666" s="564">
        <v>1</v>
      </c>
      <c r="Q2666" s="564">
        <v>1</v>
      </c>
      <c r="R2666" s="564">
        <v>1</v>
      </c>
      <c r="S2666" s="564">
        <v>1</v>
      </c>
      <c r="T2666" s="564">
        <v>1</v>
      </c>
      <c r="U2666" s="564">
        <v>1</v>
      </c>
      <c r="V2666" s="564">
        <v>1</v>
      </c>
      <c r="W2666" s="564">
        <v>1</v>
      </c>
      <c r="X2666" s="564">
        <v>1</v>
      </c>
      <c r="Y2666" s="564">
        <v>1</v>
      </c>
      <c r="Z2666" s="564">
        <v>1</v>
      </c>
      <c r="AA2666" s="564">
        <v>1</v>
      </c>
      <c r="AB2666" s="564">
        <v>1</v>
      </c>
      <c r="AC2666" s="564">
        <v>1</v>
      </c>
      <c r="AD2666" s="564">
        <v>1</v>
      </c>
      <c r="AE2666" s="564">
        <v>1</v>
      </c>
      <c r="AF2666" s="564">
        <v>1</v>
      </c>
      <c r="AG2666" s="564">
        <v>1</v>
      </c>
      <c r="AH2666" s="564">
        <v>1</v>
      </c>
      <c r="AI2666" s="564">
        <v>1</v>
      </c>
      <c r="AJ2666" s="564">
        <v>1</v>
      </c>
      <c r="AK2666" s="564">
        <v>1</v>
      </c>
    </row>
    <row r="2667" spans="1:37">
      <c r="A2667">
        <v>2663</v>
      </c>
      <c r="B2667" s="564">
        <f t="shared" ca="1" si="252"/>
        <v>0</v>
      </c>
      <c r="C2667" s="564">
        <f t="shared" ca="1" si="247"/>
        <v>0</v>
      </c>
      <c r="D2667" s="564">
        <f t="shared" ca="1" si="250"/>
        <v>0</v>
      </c>
      <c r="E2667" s="564">
        <f t="shared" ca="1" si="248"/>
        <v>0</v>
      </c>
      <c r="F2667" s="564">
        <f t="shared" ca="1" si="251"/>
        <v>1</v>
      </c>
      <c r="G2667" s="564">
        <f t="shared" ca="1" si="249"/>
        <v>2.7897740809562208</v>
      </c>
      <c r="H2667" s="564">
        <v>0</v>
      </c>
      <c r="I2667" s="564">
        <v>0</v>
      </c>
      <c r="J2667" s="564">
        <v>0</v>
      </c>
      <c r="K2667" s="564">
        <v>0</v>
      </c>
      <c r="L2667" s="564">
        <v>0</v>
      </c>
      <c r="M2667" s="564">
        <v>0</v>
      </c>
      <c r="N2667" s="564">
        <v>0</v>
      </c>
      <c r="O2667" s="564">
        <v>0</v>
      </c>
      <c r="P2667" s="564">
        <v>0</v>
      </c>
      <c r="Q2667" s="564">
        <v>0</v>
      </c>
      <c r="R2667" s="564">
        <v>0</v>
      </c>
      <c r="S2667" s="564">
        <v>0</v>
      </c>
      <c r="T2667" s="564">
        <v>0</v>
      </c>
      <c r="U2667" s="564">
        <v>0</v>
      </c>
      <c r="V2667" s="564">
        <v>0</v>
      </c>
      <c r="W2667" s="564">
        <v>0</v>
      </c>
      <c r="X2667" s="564">
        <v>0</v>
      </c>
      <c r="Y2667" s="564">
        <v>0</v>
      </c>
      <c r="Z2667" s="564">
        <v>0</v>
      </c>
      <c r="AA2667" s="564">
        <v>0</v>
      </c>
      <c r="AB2667" s="564">
        <v>0</v>
      </c>
      <c r="AC2667" s="564">
        <v>0</v>
      </c>
      <c r="AD2667" s="564">
        <v>0</v>
      </c>
      <c r="AE2667" s="564">
        <v>0</v>
      </c>
      <c r="AF2667" s="564">
        <v>0</v>
      </c>
      <c r="AG2667" s="564">
        <v>0</v>
      </c>
      <c r="AH2667" s="564">
        <v>0</v>
      </c>
      <c r="AI2667" s="564">
        <v>0</v>
      </c>
      <c r="AJ2667" s="564">
        <v>0</v>
      </c>
      <c r="AK2667" s="564">
        <v>0</v>
      </c>
    </row>
    <row r="2668" spans="1:37">
      <c r="A2668">
        <v>2664</v>
      </c>
      <c r="B2668" s="564">
        <f t="shared" ca="1" si="252"/>
        <v>20</v>
      </c>
      <c r="C2668" s="564">
        <f t="shared" ca="1" si="247"/>
        <v>400</v>
      </c>
      <c r="D2668" s="564">
        <f t="shared" ca="1" si="250"/>
        <v>20</v>
      </c>
      <c r="E2668" s="564">
        <f t="shared" ca="1" si="248"/>
        <v>0</v>
      </c>
      <c r="F2668" s="564">
        <f t="shared" ca="1" si="251"/>
        <v>1</v>
      </c>
      <c r="G2668" s="564">
        <f t="shared" ca="1" si="249"/>
        <v>8.460710799716562</v>
      </c>
      <c r="H2668" s="564">
        <v>1</v>
      </c>
      <c r="I2668" s="564">
        <v>1</v>
      </c>
      <c r="J2668" s="564">
        <v>1</v>
      </c>
      <c r="K2668" s="564">
        <v>1</v>
      </c>
      <c r="L2668" s="564">
        <v>1</v>
      </c>
      <c r="M2668" s="564">
        <v>1</v>
      </c>
      <c r="N2668" s="564">
        <v>1</v>
      </c>
      <c r="O2668" s="564">
        <v>1</v>
      </c>
      <c r="P2668" s="564">
        <v>1</v>
      </c>
      <c r="Q2668" s="564">
        <v>1</v>
      </c>
      <c r="R2668" s="564">
        <v>1</v>
      </c>
      <c r="S2668" s="564">
        <v>1</v>
      </c>
      <c r="T2668" s="564">
        <v>1</v>
      </c>
      <c r="U2668" s="564">
        <v>1</v>
      </c>
      <c r="V2668" s="564">
        <v>1</v>
      </c>
      <c r="W2668" s="564">
        <v>1</v>
      </c>
      <c r="X2668" s="564">
        <v>1</v>
      </c>
      <c r="Y2668" s="564">
        <v>1</v>
      </c>
      <c r="Z2668" s="564">
        <v>1</v>
      </c>
      <c r="AA2668" s="564">
        <v>1</v>
      </c>
      <c r="AB2668" s="564">
        <v>1</v>
      </c>
      <c r="AC2668" s="564">
        <v>1</v>
      </c>
      <c r="AD2668" s="564">
        <v>1</v>
      </c>
      <c r="AE2668" s="564">
        <v>1</v>
      </c>
      <c r="AF2668" s="564">
        <v>1</v>
      </c>
      <c r="AG2668" s="564">
        <v>1</v>
      </c>
      <c r="AH2668" s="564">
        <v>1</v>
      </c>
      <c r="AI2668" s="564">
        <v>1</v>
      </c>
      <c r="AJ2668" s="564">
        <v>1</v>
      </c>
      <c r="AK2668" s="564">
        <v>1</v>
      </c>
    </row>
    <row r="2669" spans="1:37">
      <c r="A2669">
        <v>2665</v>
      </c>
      <c r="B2669" s="564">
        <f t="shared" ca="1" si="252"/>
        <v>20</v>
      </c>
      <c r="C2669" s="564">
        <f t="shared" ca="1" si="247"/>
        <v>400</v>
      </c>
      <c r="D2669" s="564">
        <f t="shared" ca="1" si="250"/>
        <v>20</v>
      </c>
      <c r="E2669" s="564">
        <f t="shared" ca="1" si="248"/>
        <v>0</v>
      </c>
      <c r="F2669" s="564">
        <f t="shared" ca="1" si="251"/>
        <v>1</v>
      </c>
      <c r="G2669" s="564">
        <f t="shared" ca="1" si="249"/>
        <v>-5.5658532048044229</v>
      </c>
      <c r="H2669" s="564">
        <v>1</v>
      </c>
      <c r="I2669" s="564">
        <v>1</v>
      </c>
      <c r="J2669" s="564">
        <v>1</v>
      </c>
      <c r="K2669" s="564">
        <v>1</v>
      </c>
      <c r="L2669" s="564">
        <v>1</v>
      </c>
      <c r="M2669" s="564">
        <v>1</v>
      </c>
      <c r="N2669" s="564">
        <v>1</v>
      </c>
      <c r="O2669" s="564">
        <v>1</v>
      </c>
      <c r="P2669" s="564">
        <v>1</v>
      </c>
      <c r="Q2669" s="564">
        <v>1</v>
      </c>
      <c r="R2669" s="564">
        <v>1</v>
      </c>
      <c r="S2669" s="564">
        <v>1</v>
      </c>
      <c r="T2669" s="564">
        <v>1</v>
      </c>
      <c r="U2669" s="564">
        <v>1</v>
      </c>
      <c r="V2669" s="564">
        <v>1</v>
      </c>
      <c r="W2669" s="564">
        <v>1</v>
      </c>
      <c r="X2669" s="564">
        <v>1</v>
      </c>
      <c r="Y2669" s="564">
        <v>1</v>
      </c>
      <c r="Z2669" s="564">
        <v>1</v>
      </c>
      <c r="AA2669" s="564">
        <v>1</v>
      </c>
      <c r="AB2669" s="564">
        <v>1</v>
      </c>
      <c r="AC2669" s="564">
        <v>1</v>
      </c>
      <c r="AD2669" s="564">
        <v>1</v>
      </c>
      <c r="AE2669" s="564">
        <v>1</v>
      </c>
      <c r="AF2669" s="564">
        <v>1</v>
      </c>
      <c r="AG2669" s="564">
        <v>1</v>
      </c>
      <c r="AH2669" s="564">
        <v>1</v>
      </c>
      <c r="AI2669" s="564">
        <v>1</v>
      </c>
      <c r="AJ2669" s="564">
        <v>1</v>
      </c>
      <c r="AK2669" s="564">
        <v>1</v>
      </c>
    </row>
    <row r="2670" spans="1:37">
      <c r="A2670">
        <v>2666</v>
      </c>
      <c r="B2670" s="564">
        <f t="shared" ca="1" si="252"/>
        <v>0</v>
      </c>
      <c r="C2670" s="564">
        <f t="shared" ca="1" si="247"/>
        <v>0</v>
      </c>
      <c r="D2670" s="564">
        <f t="shared" ca="1" si="250"/>
        <v>0</v>
      </c>
      <c r="E2670" s="564">
        <f t="shared" ca="1" si="248"/>
        <v>0</v>
      </c>
      <c r="F2670" s="564">
        <f t="shared" ca="1" si="251"/>
        <v>1</v>
      </c>
      <c r="G2670" s="564">
        <f t="shared" ca="1" si="249"/>
        <v>2.1931245673844559</v>
      </c>
      <c r="H2670" s="564">
        <v>0</v>
      </c>
      <c r="I2670" s="564">
        <v>0</v>
      </c>
      <c r="J2670" s="564">
        <v>0</v>
      </c>
      <c r="K2670" s="564">
        <v>0</v>
      </c>
      <c r="L2670" s="564">
        <v>0</v>
      </c>
      <c r="M2670" s="564">
        <v>0</v>
      </c>
      <c r="N2670" s="564">
        <v>0</v>
      </c>
      <c r="O2670" s="564">
        <v>0</v>
      </c>
      <c r="P2670" s="564">
        <v>0</v>
      </c>
      <c r="Q2670" s="564">
        <v>0</v>
      </c>
      <c r="R2670" s="564">
        <v>0</v>
      </c>
      <c r="S2670" s="564">
        <v>0</v>
      </c>
      <c r="T2670" s="564">
        <v>0</v>
      </c>
      <c r="U2670" s="564">
        <v>0</v>
      </c>
      <c r="V2670" s="564">
        <v>0</v>
      </c>
      <c r="W2670" s="564">
        <v>0</v>
      </c>
      <c r="X2670" s="564">
        <v>0</v>
      </c>
      <c r="Y2670" s="564">
        <v>0</v>
      </c>
      <c r="Z2670" s="564">
        <v>0</v>
      </c>
      <c r="AA2670" s="564">
        <v>0</v>
      </c>
      <c r="AB2670" s="564">
        <v>0</v>
      </c>
      <c r="AC2670" s="564">
        <v>0</v>
      </c>
      <c r="AD2670" s="564">
        <v>0</v>
      </c>
      <c r="AE2670" s="564">
        <v>0</v>
      </c>
      <c r="AF2670" s="564">
        <v>0</v>
      </c>
      <c r="AG2670" s="564">
        <v>0</v>
      </c>
      <c r="AH2670" s="564">
        <v>0</v>
      </c>
      <c r="AI2670" s="564">
        <v>0</v>
      </c>
      <c r="AJ2670" s="564">
        <v>0</v>
      </c>
      <c r="AK2670" s="564">
        <v>0</v>
      </c>
    </row>
    <row r="2671" spans="1:37">
      <c r="A2671">
        <v>2667</v>
      </c>
      <c r="B2671" s="564">
        <f t="shared" ca="1" si="252"/>
        <v>14</v>
      </c>
      <c r="C2671" s="564">
        <f t="shared" ca="1" si="247"/>
        <v>196</v>
      </c>
      <c r="D2671" s="564">
        <f t="shared" ca="1" si="250"/>
        <v>14</v>
      </c>
      <c r="E2671" s="564">
        <f t="shared" ca="1" si="248"/>
        <v>4.1999999999999993</v>
      </c>
      <c r="F2671" s="564">
        <f t="shared" ca="1" si="251"/>
        <v>0.55789473684210522</v>
      </c>
      <c r="G2671" s="564">
        <f t="shared" ca="1" si="249"/>
        <v>0.43589344161739674</v>
      </c>
      <c r="H2671" s="564">
        <v>1</v>
      </c>
      <c r="I2671" s="564">
        <v>1</v>
      </c>
      <c r="J2671" s="564">
        <v>1</v>
      </c>
      <c r="K2671" s="564">
        <v>0</v>
      </c>
      <c r="L2671" s="564">
        <v>0</v>
      </c>
      <c r="M2671" s="564">
        <v>0</v>
      </c>
      <c r="N2671" s="564">
        <v>1</v>
      </c>
      <c r="O2671" s="564">
        <v>0</v>
      </c>
      <c r="P2671" s="564">
        <v>1</v>
      </c>
      <c r="Q2671" s="564">
        <v>0</v>
      </c>
      <c r="R2671" s="564">
        <v>1</v>
      </c>
      <c r="S2671" s="564">
        <v>0</v>
      </c>
      <c r="T2671" s="564">
        <v>1</v>
      </c>
      <c r="U2671" s="564">
        <v>1</v>
      </c>
      <c r="V2671" s="564">
        <v>1</v>
      </c>
      <c r="W2671" s="564">
        <v>1</v>
      </c>
      <c r="X2671" s="564">
        <v>1</v>
      </c>
      <c r="Y2671" s="564">
        <v>1</v>
      </c>
      <c r="Z2671" s="564">
        <v>1</v>
      </c>
      <c r="AA2671" s="564">
        <v>1</v>
      </c>
      <c r="AB2671" s="564">
        <v>1</v>
      </c>
      <c r="AC2671" s="564">
        <v>0</v>
      </c>
      <c r="AD2671" s="564">
        <v>0</v>
      </c>
      <c r="AE2671" s="564">
        <v>0</v>
      </c>
      <c r="AF2671" s="564">
        <v>0</v>
      </c>
      <c r="AG2671" s="564">
        <v>0</v>
      </c>
      <c r="AH2671" s="564">
        <v>1</v>
      </c>
      <c r="AI2671" s="564">
        <v>1</v>
      </c>
      <c r="AJ2671" s="564">
        <v>1</v>
      </c>
      <c r="AK2671" s="564">
        <v>0</v>
      </c>
    </row>
    <row r="2672" spans="1:37">
      <c r="A2672">
        <v>2668</v>
      </c>
      <c r="B2672" s="564">
        <f t="shared" ca="1" si="252"/>
        <v>0</v>
      </c>
      <c r="C2672" s="564">
        <f t="shared" ca="1" si="247"/>
        <v>0</v>
      </c>
      <c r="D2672" s="564">
        <f t="shared" ca="1" si="250"/>
        <v>0</v>
      </c>
      <c r="E2672" s="564">
        <f t="shared" ca="1" si="248"/>
        <v>0</v>
      </c>
      <c r="F2672" s="564">
        <f t="shared" ca="1" si="251"/>
        <v>1</v>
      </c>
      <c r="G2672" s="564">
        <f t="shared" ca="1" si="249"/>
        <v>1.0751040862831112</v>
      </c>
      <c r="H2672" s="564">
        <v>0</v>
      </c>
      <c r="I2672" s="564">
        <v>0</v>
      </c>
      <c r="J2672" s="564">
        <v>0</v>
      </c>
      <c r="K2672" s="564">
        <v>0</v>
      </c>
      <c r="L2672" s="564">
        <v>0</v>
      </c>
      <c r="M2672" s="564">
        <v>0</v>
      </c>
      <c r="N2672" s="564">
        <v>0</v>
      </c>
      <c r="O2672" s="564">
        <v>0</v>
      </c>
      <c r="P2672" s="564">
        <v>0</v>
      </c>
      <c r="Q2672" s="564">
        <v>0</v>
      </c>
      <c r="R2672" s="564">
        <v>0</v>
      </c>
      <c r="S2672" s="564">
        <v>0</v>
      </c>
      <c r="T2672" s="564">
        <v>0</v>
      </c>
      <c r="U2672" s="564">
        <v>0</v>
      </c>
      <c r="V2672" s="564">
        <v>0</v>
      </c>
      <c r="W2672" s="564">
        <v>0</v>
      </c>
      <c r="X2672" s="564">
        <v>0</v>
      </c>
      <c r="Y2672" s="564">
        <v>0</v>
      </c>
      <c r="Z2672" s="564">
        <v>0</v>
      </c>
      <c r="AA2672" s="564">
        <v>0</v>
      </c>
      <c r="AB2672" s="564">
        <v>0</v>
      </c>
      <c r="AC2672" s="564">
        <v>0</v>
      </c>
      <c r="AD2672" s="564">
        <v>0</v>
      </c>
      <c r="AE2672" s="564">
        <v>0</v>
      </c>
      <c r="AF2672" s="564">
        <v>0</v>
      </c>
      <c r="AG2672" s="564">
        <v>0</v>
      </c>
      <c r="AH2672" s="564">
        <v>0</v>
      </c>
      <c r="AI2672" s="564">
        <v>0</v>
      </c>
      <c r="AJ2672" s="564">
        <v>0</v>
      </c>
      <c r="AK2672" s="564">
        <v>0</v>
      </c>
    </row>
    <row r="2673" spans="1:37">
      <c r="A2673">
        <v>2669</v>
      </c>
      <c r="B2673" s="564">
        <f t="shared" ca="1" si="252"/>
        <v>20</v>
      </c>
      <c r="C2673" s="564">
        <f t="shared" ca="1" si="247"/>
        <v>400</v>
      </c>
      <c r="D2673" s="564">
        <f t="shared" ca="1" si="250"/>
        <v>20</v>
      </c>
      <c r="E2673" s="564">
        <f t="shared" ca="1" si="248"/>
        <v>0</v>
      </c>
      <c r="F2673" s="564">
        <f t="shared" ca="1" si="251"/>
        <v>1</v>
      </c>
      <c r="G2673" s="564">
        <f t="shared" ca="1" si="249"/>
        <v>4.1671059583645675</v>
      </c>
      <c r="H2673" s="564">
        <v>1</v>
      </c>
      <c r="I2673" s="564">
        <v>1</v>
      </c>
      <c r="J2673" s="564">
        <v>1</v>
      </c>
      <c r="K2673" s="564">
        <v>1</v>
      </c>
      <c r="L2673" s="564">
        <v>1</v>
      </c>
      <c r="M2673" s="564">
        <v>1</v>
      </c>
      <c r="N2673" s="564">
        <v>1</v>
      </c>
      <c r="O2673" s="564">
        <v>1</v>
      </c>
      <c r="P2673" s="564">
        <v>1</v>
      </c>
      <c r="Q2673" s="564">
        <v>1</v>
      </c>
      <c r="R2673" s="564">
        <v>1</v>
      </c>
      <c r="S2673" s="564">
        <v>1</v>
      </c>
      <c r="T2673" s="564">
        <v>1</v>
      </c>
      <c r="U2673" s="564">
        <v>1</v>
      </c>
      <c r="V2673" s="564">
        <v>1</v>
      </c>
      <c r="W2673" s="564">
        <v>1</v>
      </c>
      <c r="X2673" s="564">
        <v>1</v>
      </c>
      <c r="Y2673" s="564">
        <v>1</v>
      </c>
      <c r="Z2673" s="564">
        <v>1</v>
      </c>
      <c r="AA2673" s="564">
        <v>1</v>
      </c>
      <c r="AB2673" s="564">
        <v>1</v>
      </c>
      <c r="AC2673" s="564">
        <v>1</v>
      </c>
      <c r="AD2673" s="564">
        <v>1</v>
      </c>
      <c r="AE2673" s="564">
        <v>1</v>
      </c>
      <c r="AF2673" s="564">
        <v>1</v>
      </c>
      <c r="AG2673" s="564">
        <v>1</v>
      </c>
      <c r="AH2673" s="564">
        <v>1</v>
      </c>
      <c r="AI2673" s="564">
        <v>1</v>
      </c>
      <c r="AJ2673" s="564">
        <v>1</v>
      </c>
      <c r="AK2673" s="564">
        <v>1</v>
      </c>
    </row>
    <row r="2674" spans="1:37">
      <c r="A2674">
        <v>2670</v>
      </c>
      <c r="B2674" s="564">
        <f t="shared" ca="1" si="252"/>
        <v>20</v>
      </c>
      <c r="C2674" s="564">
        <f t="shared" ca="1" si="247"/>
        <v>400</v>
      </c>
      <c r="D2674" s="564">
        <f t="shared" ca="1" si="250"/>
        <v>20</v>
      </c>
      <c r="E2674" s="564">
        <f t="shared" ca="1" si="248"/>
        <v>0</v>
      </c>
      <c r="F2674" s="564">
        <f t="shared" ca="1" si="251"/>
        <v>1</v>
      </c>
      <c r="G2674" s="564">
        <f t="shared" ca="1" si="249"/>
        <v>-1.4377999761720033</v>
      </c>
      <c r="H2674" s="564">
        <v>1</v>
      </c>
      <c r="I2674" s="564">
        <v>1</v>
      </c>
      <c r="J2674" s="564">
        <v>1</v>
      </c>
      <c r="K2674" s="564">
        <v>1</v>
      </c>
      <c r="L2674" s="564">
        <v>1</v>
      </c>
      <c r="M2674" s="564">
        <v>1</v>
      </c>
      <c r="N2674" s="564">
        <v>1</v>
      </c>
      <c r="O2674" s="564">
        <v>1</v>
      </c>
      <c r="P2674" s="564">
        <v>1</v>
      </c>
      <c r="Q2674" s="564">
        <v>1</v>
      </c>
      <c r="R2674" s="564">
        <v>1</v>
      </c>
      <c r="S2674" s="564">
        <v>1</v>
      </c>
      <c r="T2674" s="564">
        <v>1</v>
      </c>
      <c r="U2674" s="564">
        <v>1</v>
      </c>
      <c r="V2674" s="564">
        <v>1</v>
      </c>
      <c r="W2674" s="564">
        <v>1</v>
      </c>
      <c r="X2674" s="564">
        <v>1</v>
      </c>
      <c r="Y2674" s="564">
        <v>1</v>
      </c>
      <c r="Z2674" s="564">
        <v>1</v>
      </c>
      <c r="AA2674" s="564">
        <v>1</v>
      </c>
      <c r="AB2674" s="564">
        <v>1</v>
      </c>
      <c r="AC2674" s="564">
        <v>1</v>
      </c>
      <c r="AD2674" s="564">
        <v>1</v>
      </c>
      <c r="AE2674" s="564">
        <v>1</v>
      </c>
      <c r="AF2674" s="564">
        <v>1</v>
      </c>
      <c r="AG2674" s="564">
        <v>1</v>
      </c>
      <c r="AH2674" s="564">
        <v>1</v>
      </c>
      <c r="AI2674" s="564">
        <v>1</v>
      </c>
      <c r="AJ2674" s="564">
        <v>1</v>
      </c>
      <c r="AK2674" s="564">
        <v>1</v>
      </c>
    </row>
    <row r="2675" spans="1:37">
      <c r="A2675">
        <v>2671</v>
      </c>
      <c r="B2675" s="564">
        <f t="shared" ca="1" si="252"/>
        <v>20</v>
      </c>
      <c r="C2675" s="564">
        <f t="shared" ca="1" si="247"/>
        <v>400</v>
      </c>
      <c r="D2675" s="564">
        <f t="shared" ca="1" si="250"/>
        <v>20</v>
      </c>
      <c r="E2675" s="564">
        <f t="shared" ca="1" si="248"/>
        <v>0</v>
      </c>
      <c r="F2675" s="564">
        <f t="shared" ca="1" si="251"/>
        <v>1</v>
      </c>
      <c r="G2675" s="564">
        <f t="shared" ca="1" si="249"/>
        <v>-6.9209326509974254</v>
      </c>
      <c r="H2675" s="564">
        <v>1</v>
      </c>
      <c r="I2675" s="564">
        <v>1</v>
      </c>
      <c r="J2675" s="564">
        <v>1</v>
      </c>
      <c r="K2675" s="564">
        <v>1</v>
      </c>
      <c r="L2675" s="564">
        <v>1</v>
      </c>
      <c r="M2675" s="564">
        <v>1</v>
      </c>
      <c r="N2675" s="564">
        <v>1</v>
      </c>
      <c r="O2675" s="564">
        <v>1</v>
      </c>
      <c r="P2675" s="564">
        <v>1</v>
      </c>
      <c r="Q2675" s="564">
        <v>1</v>
      </c>
      <c r="R2675" s="564">
        <v>1</v>
      </c>
      <c r="S2675" s="564">
        <v>1</v>
      </c>
      <c r="T2675" s="564">
        <v>1</v>
      </c>
      <c r="U2675" s="564">
        <v>1</v>
      </c>
      <c r="V2675" s="564">
        <v>1</v>
      </c>
      <c r="W2675" s="564">
        <v>1</v>
      </c>
      <c r="X2675" s="564">
        <v>1</v>
      </c>
      <c r="Y2675" s="564">
        <v>1</v>
      </c>
      <c r="Z2675" s="564">
        <v>1</v>
      </c>
      <c r="AA2675" s="564">
        <v>1</v>
      </c>
      <c r="AB2675" s="564">
        <v>1</v>
      </c>
      <c r="AC2675" s="564">
        <v>1</v>
      </c>
      <c r="AD2675" s="564">
        <v>1</v>
      </c>
      <c r="AE2675" s="564">
        <v>1</v>
      </c>
      <c r="AF2675" s="564">
        <v>1</v>
      </c>
      <c r="AG2675" s="564">
        <v>1</v>
      </c>
      <c r="AH2675" s="564">
        <v>1</v>
      </c>
      <c r="AI2675" s="564">
        <v>1</v>
      </c>
      <c r="AJ2675" s="564">
        <v>1</v>
      </c>
      <c r="AK2675" s="564">
        <v>1</v>
      </c>
    </row>
    <row r="2676" spans="1:37">
      <c r="A2676">
        <v>2672</v>
      </c>
      <c r="B2676" s="564">
        <f t="shared" ca="1" si="252"/>
        <v>0</v>
      </c>
      <c r="C2676" s="564">
        <f t="shared" ca="1" si="247"/>
        <v>0</v>
      </c>
      <c r="D2676" s="564">
        <f t="shared" ca="1" si="250"/>
        <v>0</v>
      </c>
      <c r="E2676" s="564">
        <f t="shared" ca="1" si="248"/>
        <v>0</v>
      </c>
      <c r="F2676" s="564">
        <f t="shared" ca="1" si="251"/>
        <v>1</v>
      </c>
      <c r="G2676" s="564">
        <f t="shared" ca="1" si="249"/>
        <v>-0.18626500512727406</v>
      </c>
      <c r="H2676" s="564">
        <v>0</v>
      </c>
      <c r="I2676" s="564">
        <v>0</v>
      </c>
      <c r="J2676" s="564">
        <v>0</v>
      </c>
      <c r="K2676" s="564">
        <v>0</v>
      </c>
      <c r="L2676" s="564">
        <v>0</v>
      </c>
      <c r="M2676" s="564">
        <v>0</v>
      </c>
      <c r="N2676" s="564">
        <v>0</v>
      </c>
      <c r="O2676" s="564">
        <v>0</v>
      </c>
      <c r="P2676" s="564">
        <v>0</v>
      </c>
      <c r="Q2676" s="564">
        <v>0</v>
      </c>
      <c r="R2676" s="564">
        <v>0</v>
      </c>
      <c r="S2676" s="564">
        <v>0</v>
      </c>
      <c r="T2676" s="564">
        <v>0</v>
      </c>
      <c r="U2676" s="564">
        <v>0</v>
      </c>
      <c r="V2676" s="564">
        <v>0</v>
      </c>
      <c r="W2676" s="564">
        <v>0</v>
      </c>
      <c r="X2676" s="564">
        <v>0</v>
      </c>
      <c r="Y2676" s="564">
        <v>0</v>
      </c>
      <c r="Z2676" s="564">
        <v>0</v>
      </c>
      <c r="AA2676" s="564">
        <v>0</v>
      </c>
      <c r="AB2676" s="564">
        <v>0</v>
      </c>
      <c r="AC2676" s="564">
        <v>0</v>
      </c>
      <c r="AD2676" s="564">
        <v>0</v>
      </c>
      <c r="AE2676" s="564">
        <v>0</v>
      </c>
      <c r="AF2676" s="564">
        <v>0</v>
      </c>
      <c r="AG2676" s="564">
        <v>0</v>
      </c>
      <c r="AH2676" s="564">
        <v>0</v>
      </c>
      <c r="AI2676" s="564">
        <v>0</v>
      </c>
      <c r="AJ2676" s="564">
        <v>0</v>
      </c>
      <c r="AK2676" s="564">
        <v>0</v>
      </c>
    </row>
    <row r="2677" spans="1:37">
      <c r="A2677">
        <v>2673</v>
      </c>
      <c r="B2677" s="564">
        <f t="shared" ca="1" si="252"/>
        <v>20</v>
      </c>
      <c r="C2677" s="564">
        <f t="shared" ca="1" si="247"/>
        <v>400</v>
      </c>
      <c r="D2677" s="564">
        <f t="shared" ca="1" si="250"/>
        <v>20</v>
      </c>
      <c r="E2677" s="564">
        <f t="shared" ca="1" si="248"/>
        <v>0</v>
      </c>
      <c r="F2677" s="564">
        <f t="shared" ca="1" si="251"/>
        <v>1</v>
      </c>
      <c r="G2677" s="564">
        <f t="shared" ca="1" si="249"/>
        <v>5.178601692777006</v>
      </c>
      <c r="H2677" s="564">
        <v>1</v>
      </c>
      <c r="I2677" s="564">
        <v>1</v>
      </c>
      <c r="J2677" s="564">
        <v>1</v>
      </c>
      <c r="K2677" s="564">
        <v>1</v>
      </c>
      <c r="L2677" s="564">
        <v>1</v>
      </c>
      <c r="M2677" s="564">
        <v>1</v>
      </c>
      <c r="N2677" s="564">
        <v>1</v>
      </c>
      <c r="O2677" s="564">
        <v>1</v>
      </c>
      <c r="P2677" s="564">
        <v>1</v>
      </c>
      <c r="Q2677" s="564">
        <v>1</v>
      </c>
      <c r="R2677" s="564">
        <v>1</v>
      </c>
      <c r="S2677" s="564">
        <v>1</v>
      </c>
      <c r="T2677" s="564">
        <v>1</v>
      </c>
      <c r="U2677" s="564">
        <v>1</v>
      </c>
      <c r="V2677" s="564">
        <v>1</v>
      </c>
      <c r="W2677" s="564">
        <v>1</v>
      </c>
      <c r="X2677" s="564">
        <v>1</v>
      </c>
      <c r="Y2677" s="564">
        <v>1</v>
      </c>
      <c r="Z2677" s="564">
        <v>1</v>
      </c>
      <c r="AA2677" s="564">
        <v>1</v>
      </c>
      <c r="AB2677" s="564">
        <v>1</v>
      </c>
      <c r="AC2677" s="564">
        <v>1</v>
      </c>
      <c r="AD2677" s="564">
        <v>1</v>
      </c>
      <c r="AE2677" s="564">
        <v>1</v>
      </c>
      <c r="AF2677" s="564">
        <v>1</v>
      </c>
      <c r="AG2677" s="564">
        <v>1</v>
      </c>
      <c r="AH2677" s="564">
        <v>1</v>
      </c>
      <c r="AI2677" s="564">
        <v>1</v>
      </c>
      <c r="AJ2677" s="564">
        <v>1</v>
      </c>
      <c r="AK2677" s="564">
        <v>1</v>
      </c>
    </row>
    <row r="2678" spans="1:37">
      <c r="A2678">
        <v>2674</v>
      </c>
      <c r="B2678" s="564">
        <f t="shared" ca="1" si="252"/>
        <v>20</v>
      </c>
      <c r="C2678" s="564">
        <f t="shared" ca="1" si="247"/>
        <v>400</v>
      </c>
      <c r="D2678" s="564">
        <f t="shared" ca="1" si="250"/>
        <v>20</v>
      </c>
      <c r="E2678" s="564">
        <f t="shared" ca="1" si="248"/>
        <v>0</v>
      </c>
      <c r="F2678" s="564">
        <f t="shared" ca="1" si="251"/>
        <v>1</v>
      </c>
      <c r="G2678" s="564">
        <f t="shared" ca="1" si="249"/>
        <v>8.3225779835479941</v>
      </c>
      <c r="H2678" s="564">
        <v>1</v>
      </c>
      <c r="I2678" s="564">
        <v>1</v>
      </c>
      <c r="J2678" s="564">
        <v>1</v>
      </c>
      <c r="K2678" s="564">
        <v>1</v>
      </c>
      <c r="L2678" s="564">
        <v>1</v>
      </c>
      <c r="M2678" s="564">
        <v>1</v>
      </c>
      <c r="N2678" s="564">
        <v>1</v>
      </c>
      <c r="O2678" s="564">
        <v>1</v>
      </c>
      <c r="P2678" s="564">
        <v>1</v>
      </c>
      <c r="Q2678" s="564">
        <v>1</v>
      </c>
      <c r="R2678" s="564">
        <v>1</v>
      </c>
      <c r="S2678" s="564">
        <v>1</v>
      </c>
      <c r="T2678" s="564">
        <v>1</v>
      </c>
      <c r="U2678" s="564">
        <v>1</v>
      </c>
      <c r="V2678" s="564">
        <v>1</v>
      </c>
      <c r="W2678" s="564">
        <v>1</v>
      </c>
      <c r="X2678" s="564">
        <v>1</v>
      </c>
      <c r="Y2678" s="564">
        <v>1</v>
      </c>
      <c r="Z2678" s="564">
        <v>1</v>
      </c>
      <c r="AA2678" s="564">
        <v>1</v>
      </c>
      <c r="AB2678" s="564">
        <v>1</v>
      </c>
      <c r="AC2678" s="564">
        <v>1</v>
      </c>
      <c r="AD2678" s="564">
        <v>1</v>
      </c>
      <c r="AE2678" s="564">
        <v>1</v>
      </c>
      <c r="AF2678" s="564">
        <v>1</v>
      </c>
      <c r="AG2678" s="564">
        <v>1</v>
      </c>
      <c r="AH2678" s="564">
        <v>1</v>
      </c>
      <c r="AI2678" s="564">
        <v>1</v>
      </c>
      <c r="AJ2678" s="564">
        <v>1</v>
      </c>
      <c r="AK2678" s="564">
        <v>1</v>
      </c>
    </row>
    <row r="2679" spans="1:37">
      <c r="A2679">
        <v>2675</v>
      </c>
      <c r="B2679" s="564">
        <f t="shared" ca="1" si="252"/>
        <v>20</v>
      </c>
      <c r="C2679" s="564">
        <f t="shared" ca="1" si="247"/>
        <v>400</v>
      </c>
      <c r="D2679" s="564">
        <f t="shared" ca="1" si="250"/>
        <v>20</v>
      </c>
      <c r="E2679" s="564">
        <f t="shared" ca="1" si="248"/>
        <v>0</v>
      </c>
      <c r="F2679" s="564">
        <f t="shared" ca="1" si="251"/>
        <v>1</v>
      </c>
      <c r="G2679" s="564">
        <f t="shared" ca="1" si="249"/>
        <v>5.0554766570874783</v>
      </c>
      <c r="H2679" s="564">
        <v>1</v>
      </c>
      <c r="I2679" s="564">
        <v>1</v>
      </c>
      <c r="J2679" s="564">
        <v>1</v>
      </c>
      <c r="K2679" s="564">
        <v>1</v>
      </c>
      <c r="L2679" s="564">
        <v>1</v>
      </c>
      <c r="M2679" s="564">
        <v>1</v>
      </c>
      <c r="N2679" s="564">
        <v>1</v>
      </c>
      <c r="O2679" s="564">
        <v>1</v>
      </c>
      <c r="P2679" s="564">
        <v>1</v>
      </c>
      <c r="Q2679" s="564">
        <v>1</v>
      </c>
      <c r="R2679" s="564">
        <v>1</v>
      </c>
      <c r="S2679" s="564">
        <v>1</v>
      </c>
      <c r="T2679" s="564">
        <v>1</v>
      </c>
      <c r="U2679" s="564">
        <v>1</v>
      </c>
      <c r="V2679" s="564">
        <v>1</v>
      </c>
      <c r="W2679" s="564">
        <v>1</v>
      </c>
      <c r="X2679" s="564">
        <v>1</v>
      </c>
      <c r="Y2679" s="564">
        <v>1</v>
      </c>
      <c r="Z2679" s="564">
        <v>1</v>
      </c>
      <c r="AA2679" s="564">
        <v>1</v>
      </c>
      <c r="AB2679" s="564">
        <v>1</v>
      </c>
      <c r="AC2679" s="564">
        <v>1</v>
      </c>
      <c r="AD2679" s="564">
        <v>1</v>
      </c>
      <c r="AE2679" s="564">
        <v>1</v>
      </c>
      <c r="AF2679" s="564">
        <v>1</v>
      </c>
      <c r="AG2679" s="564">
        <v>1</v>
      </c>
      <c r="AH2679" s="564">
        <v>1</v>
      </c>
      <c r="AI2679" s="564">
        <v>1</v>
      </c>
      <c r="AJ2679" s="564">
        <v>1</v>
      </c>
      <c r="AK2679" s="564">
        <v>1</v>
      </c>
    </row>
    <row r="2680" spans="1:37">
      <c r="A2680">
        <v>2676</v>
      </c>
      <c r="B2680" s="564">
        <f t="shared" ca="1" si="252"/>
        <v>20</v>
      </c>
      <c r="C2680" s="564">
        <f t="shared" ca="1" si="247"/>
        <v>400</v>
      </c>
      <c r="D2680" s="564">
        <f t="shared" ca="1" si="250"/>
        <v>20</v>
      </c>
      <c r="E2680" s="564">
        <f t="shared" ca="1" si="248"/>
        <v>0</v>
      </c>
      <c r="F2680" s="564">
        <f t="shared" ca="1" si="251"/>
        <v>1</v>
      </c>
      <c r="G2680" s="564">
        <f t="shared" ca="1" si="249"/>
        <v>2.9470716050941759</v>
      </c>
      <c r="H2680" s="564">
        <v>1</v>
      </c>
      <c r="I2680" s="564">
        <v>1</v>
      </c>
      <c r="J2680" s="564">
        <v>1</v>
      </c>
      <c r="K2680" s="564">
        <v>1</v>
      </c>
      <c r="L2680" s="564">
        <v>1</v>
      </c>
      <c r="M2680" s="564">
        <v>1</v>
      </c>
      <c r="N2680" s="564">
        <v>1</v>
      </c>
      <c r="O2680" s="564">
        <v>1</v>
      </c>
      <c r="P2680" s="564">
        <v>1</v>
      </c>
      <c r="Q2680" s="564">
        <v>1</v>
      </c>
      <c r="R2680" s="564">
        <v>1</v>
      </c>
      <c r="S2680" s="564">
        <v>1</v>
      </c>
      <c r="T2680" s="564">
        <v>1</v>
      </c>
      <c r="U2680" s="564">
        <v>1</v>
      </c>
      <c r="V2680" s="564">
        <v>1</v>
      </c>
      <c r="W2680" s="564">
        <v>1</v>
      </c>
      <c r="X2680" s="564">
        <v>1</v>
      </c>
      <c r="Y2680" s="564">
        <v>1</v>
      </c>
      <c r="Z2680" s="564">
        <v>1</v>
      </c>
      <c r="AA2680" s="564">
        <v>1</v>
      </c>
      <c r="AB2680" s="564">
        <v>1</v>
      </c>
      <c r="AC2680" s="564">
        <v>1</v>
      </c>
      <c r="AD2680" s="564">
        <v>1</v>
      </c>
      <c r="AE2680" s="564">
        <v>1</v>
      </c>
      <c r="AF2680" s="564">
        <v>1</v>
      </c>
      <c r="AG2680" s="564">
        <v>1</v>
      </c>
      <c r="AH2680" s="564">
        <v>1</v>
      </c>
      <c r="AI2680" s="564">
        <v>1</v>
      </c>
      <c r="AJ2680" s="564">
        <v>1</v>
      </c>
      <c r="AK2680" s="564">
        <v>1</v>
      </c>
    </row>
    <row r="2681" spans="1:37">
      <c r="A2681">
        <v>2677</v>
      </c>
      <c r="B2681" s="564">
        <f t="shared" ca="1" si="252"/>
        <v>10</v>
      </c>
      <c r="C2681" s="564">
        <f t="shared" ca="1" si="247"/>
        <v>100</v>
      </c>
      <c r="D2681" s="564">
        <f t="shared" ca="1" si="250"/>
        <v>10</v>
      </c>
      <c r="E2681" s="564">
        <f t="shared" ca="1" si="248"/>
        <v>5</v>
      </c>
      <c r="F2681" s="564">
        <f t="shared" ca="1" si="251"/>
        <v>0.47368421052631582</v>
      </c>
      <c r="G2681" s="564">
        <f t="shared" ca="1" si="249"/>
        <v>0.14482975573760792</v>
      </c>
      <c r="H2681" s="564">
        <v>1</v>
      </c>
      <c r="I2681" s="564">
        <v>0</v>
      </c>
      <c r="J2681" s="564">
        <v>1</v>
      </c>
      <c r="K2681" s="564">
        <v>0</v>
      </c>
      <c r="L2681" s="564">
        <v>1</v>
      </c>
      <c r="M2681" s="564">
        <v>0</v>
      </c>
      <c r="N2681" s="564">
        <v>1</v>
      </c>
      <c r="O2681" s="564">
        <v>0</v>
      </c>
      <c r="P2681" s="564">
        <v>0</v>
      </c>
      <c r="Q2681" s="564">
        <v>1</v>
      </c>
      <c r="R2681" s="564">
        <v>0</v>
      </c>
      <c r="S2681" s="564">
        <v>0</v>
      </c>
      <c r="T2681" s="564">
        <v>1</v>
      </c>
      <c r="U2681" s="564">
        <v>1</v>
      </c>
      <c r="V2681" s="564">
        <v>1</v>
      </c>
      <c r="W2681" s="564">
        <v>1</v>
      </c>
      <c r="X2681" s="564">
        <v>0</v>
      </c>
      <c r="Y2681" s="564">
        <v>0</v>
      </c>
      <c r="Z2681" s="564">
        <v>0</v>
      </c>
      <c r="AA2681" s="564">
        <v>1</v>
      </c>
      <c r="AB2681" s="564">
        <v>1</v>
      </c>
      <c r="AC2681" s="564">
        <v>0</v>
      </c>
      <c r="AD2681" s="564">
        <v>0</v>
      </c>
      <c r="AE2681" s="564">
        <v>1</v>
      </c>
      <c r="AF2681" s="564">
        <v>1</v>
      </c>
      <c r="AG2681" s="564">
        <v>1</v>
      </c>
      <c r="AH2681" s="564">
        <v>1</v>
      </c>
      <c r="AI2681" s="564">
        <v>0</v>
      </c>
      <c r="AJ2681" s="564">
        <v>0</v>
      </c>
      <c r="AK2681" s="564">
        <v>1</v>
      </c>
    </row>
    <row r="2682" spans="1:37">
      <c r="A2682">
        <v>2678</v>
      </c>
      <c r="B2682" s="564">
        <f t="shared" ca="1" si="252"/>
        <v>0</v>
      </c>
      <c r="C2682" s="564">
        <f t="shared" ca="1" si="247"/>
        <v>0</v>
      </c>
      <c r="D2682" s="564">
        <f t="shared" ca="1" si="250"/>
        <v>0</v>
      </c>
      <c r="E2682" s="564">
        <f t="shared" ca="1" si="248"/>
        <v>0</v>
      </c>
      <c r="F2682" s="564">
        <f t="shared" ca="1" si="251"/>
        <v>1</v>
      </c>
      <c r="G2682" s="564">
        <f t="shared" ca="1" si="249"/>
        <v>-2.5418339927734115</v>
      </c>
      <c r="H2682" s="564">
        <v>0</v>
      </c>
      <c r="I2682" s="564">
        <v>0</v>
      </c>
      <c r="J2682" s="564">
        <v>0</v>
      </c>
      <c r="K2682" s="564">
        <v>0</v>
      </c>
      <c r="L2682" s="564">
        <v>0</v>
      </c>
      <c r="M2682" s="564">
        <v>0</v>
      </c>
      <c r="N2682" s="564">
        <v>0</v>
      </c>
      <c r="O2682" s="564">
        <v>0</v>
      </c>
      <c r="P2682" s="564">
        <v>0</v>
      </c>
      <c r="Q2682" s="564">
        <v>0</v>
      </c>
      <c r="R2682" s="564">
        <v>0</v>
      </c>
      <c r="S2682" s="564">
        <v>0</v>
      </c>
      <c r="T2682" s="564">
        <v>0</v>
      </c>
      <c r="U2682" s="564">
        <v>0</v>
      </c>
      <c r="V2682" s="564">
        <v>0</v>
      </c>
      <c r="W2682" s="564">
        <v>0</v>
      </c>
      <c r="X2682" s="564">
        <v>0</v>
      </c>
      <c r="Y2682" s="564">
        <v>0</v>
      </c>
      <c r="Z2682" s="564">
        <v>0</v>
      </c>
      <c r="AA2682" s="564">
        <v>0</v>
      </c>
      <c r="AB2682" s="564">
        <v>0</v>
      </c>
      <c r="AC2682" s="564">
        <v>0</v>
      </c>
      <c r="AD2682" s="564">
        <v>0</v>
      </c>
      <c r="AE2682" s="564">
        <v>0</v>
      </c>
      <c r="AF2682" s="564">
        <v>0</v>
      </c>
      <c r="AG2682" s="564">
        <v>0</v>
      </c>
      <c r="AH2682" s="564">
        <v>0</v>
      </c>
      <c r="AI2682" s="564">
        <v>0</v>
      </c>
      <c r="AJ2682" s="564">
        <v>0</v>
      </c>
      <c r="AK2682" s="564">
        <v>0</v>
      </c>
    </row>
    <row r="2683" spans="1:37">
      <c r="A2683">
        <v>2679</v>
      </c>
      <c r="B2683" s="564">
        <f t="shared" ca="1" si="252"/>
        <v>20</v>
      </c>
      <c r="C2683" s="564">
        <f t="shared" ca="1" si="247"/>
        <v>400</v>
      </c>
      <c r="D2683" s="564">
        <f t="shared" ca="1" si="250"/>
        <v>20</v>
      </c>
      <c r="E2683" s="564">
        <f t="shared" ca="1" si="248"/>
        <v>0</v>
      </c>
      <c r="F2683" s="564">
        <f t="shared" ca="1" si="251"/>
        <v>1</v>
      </c>
      <c r="G2683" s="564">
        <f t="shared" ca="1" si="249"/>
        <v>4.33698840835768</v>
      </c>
      <c r="H2683" s="564">
        <v>1</v>
      </c>
      <c r="I2683" s="564">
        <v>1</v>
      </c>
      <c r="J2683" s="564">
        <v>1</v>
      </c>
      <c r="K2683" s="564">
        <v>1</v>
      </c>
      <c r="L2683" s="564">
        <v>1</v>
      </c>
      <c r="M2683" s="564">
        <v>1</v>
      </c>
      <c r="N2683" s="564">
        <v>1</v>
      </c>
      <c r="O2683" s="564">
        <v>1</v>
      </c>
      <c r="P2683" s="564">
        <v>1</v>
      </c>
      <c r="Q2683" s="564">
        <v>1</v>
      </c>
      <c r="R2683" s="564">
        <v>1</v>
      </c>
      <c r="S2683" s="564">
        <v>1</v>
      </c>
      <c r="T2683" s="564">
        <v>1</v>
      </c>
      <c r="U2683" s="564">
        <v>1</v>
      </c>
      <c r="V2683" s="564">
        <v>1</v>
      </c>
      <c r="W2683" s="564">
        <v>1</v>
      </c>
      <c r="X2683" s="564">
        <v>1</v>
      </c>
      <c r="Y2683" s="564">
        <v>1</v>
      </c>
      <c r="Z2683" s="564">
        <v>1</v>
      </c>
      <c r="AA2683" s="564">
        <v>1</v>
      </c>
      <c r="AB2683" s="564">
        <v>1</v>
      </c>
      <c r="AC2683" s="564">
        <v>1</v>
      </c>
      <c r="AD2683" s="564">
        <v>1</v>
      </c>
      <c r="AE2683" s="564">
        <v>1</v>
      </c>
      <c r="AF2683" s="564">
        <v>1</v>
      </c>
      <c r="AG2683" s="564">
        <v>1</v>
      </c>
      <c r="AH2683" s="564">
        <v>1</v>
      </c>
      <c r="AI2683" s="564">
        <v>1</v>
      </c>
      <c r="AJ2683" s="564">
        <v>1</v>
      </c>
      <c r="AK2683" s="564">
        <v>1</v>
      </c>
    </row>
    <row r="2684" spans="1:37">
      <c r="A2684">
        <v>2680</v>
      </c>
      <c r="B2684" s="564">
        <f t="shared" ca="1" si="252"/>
        <v>7</v>
      </c>
      <c r="C2684" s="564">
        <f t="shared" ca="1" si="247"/>
        <v>49</v>
      </c>
      <c r="D2684" s="564">
        <f t="shared" ca="1" si="250"/>
        <v>7</v>
      </c>
      <c r="E2684" s="564">
        <f t="shared" ca="1" si="248"/>
        <v>4.55</v>
      </c>
      <c r="F2684" s="564">
        <f t="shared" ca="1" si="251"/>
        <v>0.52105263157894743</v>
      </c>
      <c r="G2684" s="564">
        <f t="shared" ca="1" si="249"/>
        <v>-1.2804014891772453</v>
      </c>
      <c r="H2684" s="564">
        <v>1</v>
      </c>
      <c r="I2684" s="564">
        <v>1</v>
      </c>
      <c r="J2684" s="564">
        <v>1</v>
      </c>
      <c r="K2684" s="564">
        <v>0</v>
      </c>
      <c r="L2684" s="564">
        <v>0</v>
      </c>
      <c r="M2684" s="564">
        <v>0</v>
      </c>
      <c r="N2684" s="564">
        <v>0</v>
      </c>
      <c r="O2684" s="564">
        <v>0</v>
      </c>
      <c r="P2684" s="564">
        <v>0</v>
      </c>
      <c r="Q2684" s="564">
        <v>0</v>
      </c>
      <c r="R2684" s="564">
        <v>0</v>
      </c>
      <c r="S2684" s="564">
        <v>0</v>
      </c>
      <c r="T2684" s="564">
        <v>1</v>
      </c>
      <c r="U2684" s="564">
        <v>1</v>
      </c>
      <c r="V2684" s="564">
        <v>0</v>
      </c>
      <c r="W2684" s="564">
        <v>0</v>
      </c>
      <c r="X2684" s="564">
        <v>1</v>
      </c>
      <c r="Y2684" s="564">
        <v>0</v>
      </c>
      <c r="Z2684" s="564">
        <v>0</v>
      </c>
      <c r="AA2684" s="564">
        <v>1</v>
      </c>
      <c r="AB2684" s="564">
        <v>1</v>
      </c>
      <c r="AC2684" s="564">
        <v>0</v>
      </c>
      <c r="AD2684" s="564">
        <v>1</v>
      </c>
      <c r="AE2684" s="564">
        <v>0</v>
      </c>
      <c r="AF2684" s="564">
        <v>0</v>
      </c>
      <c r="AG2684" s="564">
        <v>1</v>
      </c>
      <c r="AH2684" s="564">
        <v>1</v>
      </c>
      <c r="AI2684" s="564">
        <v>1</v>
      </c>
      <c r="AJ2684" s="564">
        <v>0</v>
      </c>
      <c r="AK2684" s="564">
        <v>1</v>
      </c>
    </row>
    <row r="2685" spans="1:37">
      <c r="A2685">
        <v>2681</v>
      </c>
      <c r="B2685" s="564">
        <f t="shared" ca="1" si="252"/>
        <v>0</v>
      </c>
      <c r="C2685" s="564">
        <f t="shared" ca="1" si="247"/>
        <v>0</v>
      </c>
      <c r="D2685" s="564">
        <f t="shared" ca="1" si="250"/>
        <v>0</v>
      </c>
      <c r="E2685" s="564">
        <f t="shared" ca="1" si="248"/>
        <v>0</v>
      </c>
      <c r="F2685" s="564">
        <f t="shared" ca="1" si="251"/>
        <v>1</v>
      </c>
      <c r="G2685" s="564">
        <f t="shared" ca="1" si="249"/>
        <v>1.9874490866451384</v>
      </c>
      <c r="H2685" s="564">
        <v>0</v>
      </c>
      <c r="I2685" s="564">
        <v>0</v>
      </c>
      <c r="J2685" s="564">
        <v>0</v>
      </c>
      <c r="K2685" s="564">
        <v>0</v>
      </c>
      <c r="L2685" s="564">
        <v>0</v>
      </c>
      <c r="M2685" s="564">
        <v>0</v>
      </c>
      <c r="N2685" s="564">
        <v>0</v>
      </c>
      <c r="O2685" s="564">
        <v>0</v>
      </c>
      <c r="P2685" s="564">
        <v>0</v>
      </c>
      <c r="Q2685" s="564">
        <v>0</v>
      </c>
      <c r="R2685" s="564">
        <v>0</v>
      </c>
      <c r="S2685" s="564">
        <v>0</v>
      </c>
      <c r="T2685" s="564">
        <v>0</v>
      </c>
      <c r="U2685" s="564">
        <v>0</v>
      </c>
      <c r="V2685" s="564">
        <v>0</v>
      </c>
      <c r="W2685" s="564">
        <v>0</v>
      </c>
      <c r="X2685" s="564">
        <v>0</v>
      </c>
      <c r="Y2685" s="564">
        <v>0</v>
      </c>
      <c r="Z2685" s="564">
        <v>0</v>
      </c>
      <c r="AA2685" s="564">
        <v>0</v>
      </c>
      <c r="AB2685" s="564">
        <v>0</v>
      </c>
      <c r="AC2685" s="564">
        <v>0</v>
      </c>
      <c r="AD2685" s="564">
        <v>0</v>
      </c>
      <c r="AE2685" s="564">
        <v>0</v>
      </c>
      <c r="AF2685" s="564">
        <v>0</v>
      </c>
      <c r="AG2685" s="564">
        <v>0</v>
      </c>
      <c r="AH2685" s="564">
        <v>0</v>
      </c>
      <c r="AI2685" s="564">
        <v>0</v>
      </c>
      <c r="AJ2685" s="564">
        <v>0</v>
      </c>
      <c r="AK2685" s="564">
        <v>0</v>
      </c>
    </row>
    <row r="2686" spans="1:37">
      <c r="A2686">
        <v>2682</v>
      </c>
      <c r="B2686" s="564">
        <f t="shared" ca="1" si="252"/>
        <v>20</v>
      </c>
      <c r="C2686" s="564">
        <f t="shared" ca="1" si="247"/>
        <v>400</v>
      </c>
      <c r="D2686" s="564">
        <f t="shared" ca="1" si="250"/>
        <v>20</v>
      </c>
      <c r="E2686" s="564">
        <f t="shared" ca="1" si="248"/>
        <v>0</v>
      </c>
      <c r="F2686" s="564">
        <f t="shared" ca="1" si="251"/>
        <v>1</v>
      </c>
      <c r="G2686" s="564">
        <f t="shared" ca="1" si="249"/>
        <v>-2.1514438030707179</v>
      </c>
      <c r="H2686" s="564">
        <v>1</v>
      </c>
      <c r="I2686" s="564">
        <v>1</v>
      </c>
      <c r="J2686" s="564">
        <v>1</v>
      </c>
      <c r="K2686" s="564">
        <v>1</v>
      </c>
      <c r="L2686" s="564">
        <v>1</v>
      </c>
      <c r="M2686" s="564">
        <v>1</v>
      </c>
      <c r="N2686" s="564">
        <v>1</v>
      </c>
      <c r="O2686" s="564">
        <v>1</v>
      </c>
      <c r="P2686" s="564">
        <v>1</v>
      </c>
      <c r="Q2686" s="564">
        <v>1</v>
      </c>
      <c r="R2686" s="564">
        <v>1</v>
      </c>
      <c r="S2686" s="564">
        <v>1</v>
      </c>
      <c r="T2686" s="564">
        <v>1</v>
      </c>
      <c r="U2686" s="564">
        <v>1</v>
      </c>
      <c r="V2686" s="564">
        <v>1</v>
      </c>
      <c r="W2686" s="564">
        <v>1</v>
      </c>
      <c r="X2686" s="564">
        <v>1</v>
      </c>
      <c r="Y2686" s="564">
        <v>1</v>
      </c>
      <c r="Z2686" s="564">
        <v>1</v>
      </c>
      <c r="AA2686" s="564">
        <v>1</v>
      </c>
      <c r="AB2686" s="564">
        <v>1</v>
      </c>
      <c r="AC2686" s="564">
        <v>1</v>
      </c>
      <c r="AD2686" s="564">
        <v>1</v>
      </c>
      <c r="AE2686" s="564">
        <v>1</v>
      </c>
      <c r="AF2686" s="564">
        <v>1</v>
      </c>
      <c r="AG2686" s="564">
        <v>1</v>
      </c>
      <c r="AH2686" s="564">
        <v>1</v>
      </c>
      <c r="AI2686" s="564">
        <v>1</v>
      </c>
      <c r="AJ2686" s="564">
        <v>1</v>
      </c>
      <c r="AK2686" s="564">
        <v>1</v>
      </c>
    </row>
    <row r="2687" spans="1:37">
      <c r="A2687">
        <v>2683</v>
      </c>
      <c r="B2687" s="564">
        <f t="shared" ca="1" si="252"/>
        <v>20</v>
      </c>
      <c r="C2687" s="564">
        <f t="shared" ca="1" si="247"/>
        <v>400</v>
      </c>
      <c r="D2687" s="564">
        <f t="shared" ca="1" si="250"/>
        <v>20</v>
      </c>
      <c r="E2687" s="564">
        <f t="shared" ca="1" si="248"/>
        <v>0</v>
      </c>
      <c r="F2687" s="564">
        <f t="shared" ca="1" si="251"/>
        <v>1</v>
      </c>
      <c r="G2687" s="564">
        <f t="shared" ca="1" si="249"/>
        <v>3.6894723694872882</v>
      </c>
      <c r="H2687" s="564">
        <v>1</v>
      </c>
      <c r="I2687" s="564">
        <v>1</v>
      </c>
      <c r="J2687" s="564">
        <v>1</v>
      </c>
      <c r="K2687" s="564">
        <v>1</v>
      </c>
      <c r="L2687" s="564">
        <v>1</v>
      </c>
      <c r="M2687" s="564">
        <v>1</v>
      </c>
      <c r="N2687" s="564">
        <v>1</v>
      </c>
      <c r="O2687" s="564">
        <v>1</v>
      </c>
      <c r="P2687" s="564">
        <v>1</v>
      </c>
      <c r="Q2687" s="564">
        <v>1</v>
      </c>
      <c r="R2687" s="564">
        <v>1</v>
      </c>
      <c r="S2687" s="564">
        <v>1</v>
      </c>
      <c r="T2687" s="564">
        <v>1</v>
      </c>
      <c r="U2687" s="564">
        <v>1</v>
      </c>
      <c r="V2687" s="564">
        <v>1</v>
      </c>
      <c r="W2687" s="564">
        <v>1</v>
      </c>
      <c r="X2687" s="564">
        <v>1</v>
      </c>
      <c r="Y2687" s="564">
        <v>1</v>
      </c>
      <c r="Z2687" s="564">
        <v>1</v>
      </c>
      <c r="AA2687" s="564">
        <v>1</v>
      </c>
      <c r="AB2687" s="564">
        <v>1</v>
      </c>
      <c r="AC2687" s="564">
        <v>1</v>
      </c>
      <c r="AD2687" s="564">
        <v>1</v>
      </c>
      <c r="AE2687" s="564">
        <v>1</v>
      </c>
      <c r="AF2687" s="564">
        <v>1</v>
      </c>
      <c r="AG2687" s="564">
        <v>1</v>
      </c>
      <c r="AH2687" s="564">
        <v>1</v>
      </c>
      <c r="AI2687" s="564">
        <v>1</v>
      </c>
      <c r="AJ2687" s="564">
        <v>1</v>
      </c>
      <c r="AK2687" s="564">
        <v>1</v>
      </c>
    </row>
    <row r="2688" spans="1:37">
      <c r="A2688">
        <v>2684</v>
      </c>
      <c r="B2688" s="564">
        <f t="shared" ca="1" si="252"/>
        <v>20</v>
      </c>
      <c r="C2688" s="564">
        <f t="shared" ca="1" si="247"/>
        <v>400</v>
      </c>
      <c r="D2688" s="564">
        <f t="shared" ca="1" si="250"/>
        <v>20</v>
      </c>
      <c r="E2688" s="564">
        <f t="shared" ca="1" si="248"/>
        <v>0</v>
      </c>
      <c r="F2688" s="564">
        <f t="shared" ca="1" si="251"/>
        <v>1</v>
      </c>
      <c r="G2688" s="564">
        <f t="shared" ca="1" si="249"/>
        <v>1.5449594831420419</v>
      </c>
      <c r="H2688" s="564">
        <v>1</v>
      </c>
      <c r="I2688" s="564">
        <v>1</v>
      </c>
      <c r="J2688" s="564">
        <v>1</v>
      </c>
      <c r="K2688" s="564">
        <v>1</v>
      </c>
      <c r="L2688" s="564">
        <v>1</v>
      </c>
      <c r="M2688" s="564">
        <v>1</v>
      </c>
      <c r="N2688" s="564">
        <v>1</v>
      </c>
      <c r="O2688" s="564">
        <v>1</v>
      </c>
      <c r="P2688" s="564">
        <v>1</v>
      </c>
      <c r="Q2688" s="564">
        <v>1</v>
      </c>
      <c r="R2688" s="564">
        <v>1</v>
      </c>
      <c r="S2688" s="564">
        <v>1</v>
      </c>
      <c r="T2688" s="564">
        <v>1</v>
      </c>
      <c r="U2688" s="564">
        <v>1</v>
      </c>
      <c r="V2688" s="564">
        <v>1</v>
      </c>
      <c r="W2688" s="564">
        <v>1</v>
      </c>
      <c r="X2688" s="564">
        <v>1</v>
      </c>
      <c r="Y2688" s="564">
        <v>1</v>
      </c>
      <c r="Z2688" s="564">
        <v>1</v>
      </c>
      <c r="AA2688" s="564">
        <v>1</v>
      </c>
      <c r="AB2688" s="564">
        <v>1</v>
      </c>
      <c r="AC2688" s="564">
        <v>1</v>
      </c>
      <c r="AD2688" s="564">
        <v>1</v>
      </c>
      <c r="AE2688" s="564">
        <v>1</v>
      </c>
      <c r="AF2688" s="564">
        <v>1</v>
      </c>
      <c r="AG2688" s="564">
        <v>1</v>
      </c>
      <c r="AH2688" s="564">
        <v>1</v>
      </c>
      <c r="AI2688" s="564">
        <v>1</v>
      </c>
      <c r="AJ2688" s="564">
        <v>1</v>
      </c>
      <c r="AK2688" s="564">
        <v>1</v>
      </c>
    </row>
    <row r="2689" spans="1:37">
      <c r="A2689">
        <v>2685</v>
      </c>
      <c r="B2689" s="564">
        <f t="shared" ca="1" si="252"/>
        <v>0</v>
      </c>
      <c r="C2689" s="564">
        <f t="shared" ca="1" si="247"/>
        <v>0</v>
      </c>
      <c r="D2689" s="564">
        <f t="shared" ca="1" si="250"/>
        <v>0</v>
      </c>
      <c r="E2689" s="564">
        <f t="shared" ca="1" si="248"/>
        <v>0</v>
      </c>
      <c r="F2689" s="564">
        <f t="shared" ca="1" si="251"/>
        <v>1</v>
      </c>
      <c r="G2689" s="564">
        <f t="shared" ca="1" si="249"/>
        <v>4.3143324053616734</v>
      </c>
      <c r="H2689" s="564">
        <v>0</v>
      </c>
      <c r="I2689" s="564">
        <v>0</v>
      </c>
      <c r="J2689" s="564">
        <v>0</v>
      </c>
      <c r="K2689" s="564">
        <v>0</v>
      </c>
      <c r="L2689" s="564">
        <v>0</v>
      </c>
      <c r="M2689" s="564">
        <v>0</v>
      </c>
      <c r="N2689" s="564">
        <v>0</v>
      </c>
      <c r="O2689" s="564">
        <v>0</v>
      </c>
      <c r="P2689" s="564">
        <v>0</v>
      </c>
      <c r="Q2689" s="564">
        <v>0</v>
      </c>
      <c r="R2689" s="564">
        <v>0</v>
      </c>
      <c r="S2689" s="564">
        <v>0</v>
      </c>
      <c r="T2689" s="564">
        <v>0</v>
      </c>
      <c r="U2689" s="564">
        <v>0</v>
      </c>
      <c r="V2689" s="564">
        <v>0</v>
      </c>
      <c r="W2689" s="564">
        <v>0</v>
      </c>
      <c r="X2689" s="564">
        <v>0</v>
      </c>
      <c r="Y2689" s="564">
        <v>0</v>
      </c>
      <c r="Z2689" s="564">
        <v>0</v>
      </c>
      <c r="AA2689" s="564">
        <v>0</v>
      </c>
      <c r="AB2689" s="564">
        <v>0</v>
      </c>
      <c r="AC2689" s="564">
        <v>0</v>
      </c>
      <c r="AD2689" s="564">
        <v>0</v>
      </c>
      <c r="AE2689" s="564">
        <v>0</v>
      </c>
      <c r="AF2689" s="564">
        <v>0</v>
      </c>
      <c r="AG2689" s="564">
        <v>0</v>
      </c>
      <c r="AH2689" s="564">
        <v>0</v>
      </c>
      <c r="AI2689" s="564">
        <v>0</v>
      </c>
      <c r="AJ2689" s="564">
        <v>0</v>
      </c>
      <c r="AK2689" s="564">
        <v>0</v>
      </c>
    </row>
    <row r="2690" spans="1:37">
      <c r="A2690">
        <v>2686</v>
      </c>
      <c r="B2690" s="564">
        <f t="shared" ca="1" si="252"/>
        <v>20</v>
      </c>
      <c r="C2690" s="564">
        <f t="shared" ca="1" si="247"/>
        <v>400</v>
      </c>
      <c r="D2690" s="564">
        <f t="shared" ca="1" si="250"/>
        <v>20</v>
      </c>
      <c r="E2690" s="564">
        <f t="shared" ca="1" si="248"/>
        <v>0</v>
      </c>
      <c r="F2690" s="564">
        <f t="shared" ca="1" si="251"/>
        <v>1</v>
      </c>
      <c r="G2690" s="564">
        <f t="shared" ca="1" si="249"/>
        <v>-1.8733306704265398</v>
      </c>
      <c r="H2690" s="564">
        <v>1</v>
      </c>
      <c r="I2690" s="564">
        <v>1</v>
      </c>
      <c r="J2690" s="564">
        <v>1</v>
      </c>
      <c r="K2690" s="564">
        <v>1</v>
      </c>
      <c r="L2690" s="564">
        <v>1</v>
      </c>
      <c r="M2690" s="564">
        <v>1</v>
      </c>
      <c r="N2690" s="564">
        <v>1</v>
      </c>
      <c r="O2690" s="564">
        <v>1</v>
      </c>
      <c r="P2690" s="564">
        <v>1</v>
      </c>
      <c r="Q2690" s="564">
        <v>1</v>
      </c>
      <c r="R2690" s="564">
        <v>1</v>
      </c>
      <c r="S2690" s="564">
        <v>1</v>
      </c>
      <c r="T2690" s="564">
        <v>1</v>
      </c>
      <c r="U2690" s="564">
        <v>1</v>
      </c>
      <c r="V2690" s="564">
        <v>1</v>
      </c>
      <c r="W2690" s="564">
        <v>1</v>
      </c>
      <c r="X2690" s="564">
        <v>1</v>
      </c>
      <c r="Y2690" s="564">
        <v>1</v>
      </c>
      <c r="Z2690" s="564">
        <v>1</v>
      </c>
      <c r="AA2690" s="564">
        <v>1</v>
      </c>
      <c r="AB2690" s="564">
        <v>1</v>
      </c>
      <c r="AC2690" s="564">
        <v>1</v>
      </c>
      <c r="AD2690" s="564">
        <v>1</v>
      </c>
      <c r="AE2690" s="564">
        <v>1</v>
      </c>
      <c r="AF2690" s="564">
        <v>1</v>
      </c>
      <c r="AG2690" s="564">
        <v>1</v>
      </c>
      <c r="AH2690" s="564">
        <v>1</v>
      </c>
      <c r="AI2690" s="564">
        <v>1</v>
      </c>
      <c r="AJ2690" s="564">
        <v>1</v>
      </c>
      <c r="AK2690" s="564">
        <v>1</v>
      </c>
    </row>
    <row r="2691" spans="1:37">
      <c r="A2691">
        <v>2687</v>
      </c>
      <c r="B2691" s="564">
        <f t="shared" ca="1" si="252"/>
        <v>0</v>
      </c>
      <c r="C2691" s="564">
        <f t="shared" ca="1" si="247"/>
        <v>0</v>
      </c>
      <c r="D2691" s="564">
        <f t="shared" ca="1" si="250"/>
        <v>0</v>
      </c>
      <c r="E2691" s="564">
        <f t="shared" ca="1" si="248"/>
        <v>0</v>
      </c>
      <c r="F2691" s="564">
        <f t="shared" ca="1" si="251"/>
        <v>1</v>
      </c>
      <c r="G2691" s="564">
        <f t="shared" ca="1" si="249"/>
        <v>-5.5069496071011006</v>
      </c>
      <c r="H2691" s="564">
        <v>0</v>
      </c>
      <c r="I2691" s="564">
        <v>0</v>
      </c>
      <c r="J2691" s="564">
        <v>0</v>
      </c>
      <c r="K2691" s="564">
        <v>0</v>
      </c>
      <c r="L2691" s="564">
        <v>0</v>
      </c>
      <c r="M2691" s="564">
        <v>0</v>
      </c>
      <c r="N2691" s="564">
        <v>0</v>
      </c>
      <c r="O2691" s="564">
        <v>0</v>
      </c>
      <c r="P2691" s="564">
        <v>0</v>
      </c>
      <c r="Q2691" s="564">
        <v>0</v>
      </c>
      <c r="R2691" s="564">
        <v>0</v>
      </c>
      <c r="S2691" s="564">
        <v>0</v>
      </c>
      <c r="T2691" s="564">
        <v>0</v>
      </c>
      <c r="U2691" s="564">
        <v>0</v>
      </c>
      <c r="V2691" s="564">
        <v>0</v>
      </c>
      <c r="W2691" s="564">
        <v>0</v>
      </c>
      <c r="X2691" s="564">
        <v>0</v>
      </c>
      <c r="Y2691" s="564">
        <v>0</v>
      </c>
      <c r="Z2691" s="564">
        <v>0</v>
      </c>
      <c r="AA2691" s="564">
        <v>0</v>
      </c>
      <c r="AB2691" s="564">
        <v>0</v>
      </c>
      <c r="AC2691" s="564">
        <v>0</v>
      </c>
      <c r="AD2691" s="564">
        <v>0</v>
      </c>
      <c r="AE2691" s="564">
        <v>0</v>
      </c>
      <c r="AF2691" s="564">
        <v>0</v>
      </c>
      <c r="AG2691" s="564">
        <v>0</v>
      </c>
      <c r="AH2691" s="564">
        <v>0</v>
      </c>
      <c r="AI2691" s="564">
        <v>0</v>
      </c>
      <c r="AJ2691" s="564">
        <v>0</v>
      </c>
      <c r="AK2691" s="564">
        <v>0</v>
      </c>
    </row>
    <row r="2692" spans="1:37">
      <c r="A2692">
        <v>2688</v>
      </c>
      <c r="B2692" s="564">
        <f t="shared" ca="1" si="252"/>
        <v>20</v>
      </c>
      <c r="C2692" s="564">
        <f t="shared" ca="1" si="247"/>
        <v>400</v>
      </c>
      <c r="D2692" s="564">
        <f t="shared" ca="1" si="250"/>
        <v>20</v>
      </c>
      <c r="E2692" s="564">
        <f t="shared" ca="1" si="248"/>
        <v>0</v>
      </c>
      <c r="F2692" s="564">
        <f t="shared" ca="1" si="251"/>
        <v>1</v>
      </c>
      <c r="G2692" s="564">
        <f t="shared" ca="1" si="249"/>
        <v>9.1902536709353964</v>
      </c>
      <c r="H2692" s="564">
        <v>1</v>
      </c>
      <c r="I2692" s="564">
        <v>1</v>
      </c>
      <c r="J2692" s="564">
        <v>1</v>
      </c>
      <c r="K2692" s="564">
        <v>1</v>
      </c>
      <c r="L2692" s="564">
        <v>1</v>
      </c>
      <c r="M2692" s="564">
        <v>1</v>
      </c>
      <c r="N2692" s="564">
        <v>1</v>
      </c>
      <c r="O2692" s="564">
        <v>1</v>
      </c>
      <c r="P2692" s="564">
        <v>1</v>
      </c>
      <c r="Q2692" s="564">
        <v>1</v>
      </c>
      <c r="R2692" s="564">
        <v>1</v>
      </c>
      <c r="S2692" s="564">
        <v>1</v>
      </c>
      <c r="T2692" s="564">
        <v>1</v>
      </c>
      <c r="U2692" s="564">
        <v>1</v>
      </c>
      <c r="V2692" s="564">
        <v>1</v>
      </c>
      <c r="W2692" s="564">
        <v>1</v>
      </c>
      <c r="X2692" s="564">
        <v>1</v>
      </c>
      <c r="Y2692" s="564">
        <v>1</v>
      </c>
      <c r="Z2692" s="564">
        <v>1</v>
      </c>
      <c r="AA2692" s="564">
        <v>1</v>
      </c>
      <c r="AB2692" s="564">
        <v>1</v>
      </c>
      <c r="AC2692" s="564">
        <v>1</v>
      </c>
      <c r="AD2692" s="564">
        <v>1</v>
      </c>
      <c r="AE2692" s="564">
        <v>1</v>
      </c>
      <c r="AF2692" s="564">
        <v>1</v>
      </c>
      <c r="AG2692" s="564">
        <v>1</v>
      </c>
      <c r="AH2692" s="564">
        <v>1</v>
      </c>
      <c r="AI2692" s="564">
        <v>1</v>
      </c>
      <c r="AJ2692" s="564">
        <v>1</v>
      </c>
      <c r="AK2692" s="564">
        <v>1</v>
      </c>
    </row>
    <row r="2693" spans="1:37">
      <c r="A2693">
        <v>2689</v>
      </c>
      <c r="B2693" s="564">
        <f t="shared" ca="1" si="252"/>
        <v>0</v>
      </c>
      <c r="C2693" s="564">
        <f t="shared" ref="C2693:C2756" ca="1" si="253">B2693^2</f>
        <v>0</v>
      </c>
      <c r="D2693" s="564">
        <f t="shared" ca="1" si="250"/>
        <v>0</v>
      </c>
      <c r="E2693" s="564">
        <f t="shared" ref="E2693:E2756" ca="1" si="254">D2693-((B2693^2)/H$1)</f>
        <v>0</v>
      </c>
      <c r="F2693" s="564">
        <f t="shared" ca="1" si="251"/>
        <v>1</v>
      </c>
      <c r="G2693" s="564">
        <f t="shared" ref="G2693:G2756" ca="1" si="255">I$2+NORMSINV(RAND())*K$2</f>
        <v>-6.5688692429006519</v>
      </c>
      <c r="H2693" s="564">
        <v>0</v>
      </c>
      <c r="I2693" s="564">
        <v>0</v>
      </c>
      <c r="J2693" s="564">
        <v>0</v>
      </c>
      <c r="K2693" s="564">
        <v>0</v>
      </c>
      <c r="L2693" s="564">
        <v>0</v>
      </c>
      <c r="M2693" s="564">
        <v>0</v>
      </c>
      <c r="N2693" s="564">
        <v>0</v>
      </c>
      <c r="O2693" s="564">
        <v>0</v>
      </c>
      <c r="P2693" s="564">
        <v>0</v>
      </c>
      <c r="Q2693" s="564">
        <v>0</v>
      </c>
      <c r="R2693" s="564">
        <v>0</v>
      </c>
      <c r="S2693" s="564">
        <v>0</v>
      </c>
      <c r="T2693" s="564">
        <v>0</v>
      </c>
      <c r="U2693" s="564">
        <v>0</v>
      </c>
      <c r="V2693" s="564">
        <v>0</v>
      </c>
      <c r="W2693" s="564">
        <v>0</v>
      </c>
      <c r="X2693" s="564">
        <v>0</v>
      </c>
      <c r="Y2693" s="564">
        <v>0</v>
      </c>
      <c r="Z2693" s="564">
        <v>0</v>
      </c>
      <c r="AA2693" s="564">
        <v>0</v>
      </c>
      <c r="AB2693" s="564">
        <v>0</v>
      </c>
      <c r="AC2693" s="564">
        <v>0</v>
      </c>
      <c r="AD2693" s="564">
        <v>0</v>
      </c>
      <c r="AE2693" s="564">
        <v>0</v>
      </c>
      <c r="AF2693" s="564">
        <v>0</v>
      </c>
      <c r="AG2693" s="564">
        <v>0</v>
      </c>
      <c r="AH2693" s="564">
        <v>0</v>
      </c>
      <c r="AI2693" s="564">
        <v>0</v>
      </c>
      <c r="AJ2693" s="564">
        <v>0</v>
      </c>
      <c r="AK2693" s="564">
        <v>0</v>
      </c>
    </row>
    <row r="2694" spans="1:37">
      <c r="A2694">
        <v>2690</v>
      </c>
      <c r="B2694" s="564">
        <f t="shared" ca="1" si="252"/>
        <v>20</v>
      </c>
      <c r="C2694" s="564">
        <f t="shared" ca="1" si="253"/>
        <v>400</v>
      </c>
      <c r="D2694" s="564">
        <f t="shared" ref="D2694:D2757" ca="1" si="256">B2694</f>
        <v>20</v>
      </c>
      <c r="E2694" s="564">
        <f t="shared" ca="1" si="254"/>
        <v>0</v>
      </c>
      <c r="F2694" s="564">
        <f t="shared" ref="F2694:F2757" ca="1" si="257">1-(2*B2694*(H$1-B2694)/(H$1*(H$1-1)))</f>
        <v>1</v>
      </c>
      <c r="G2694" s="564">
        <f t="shared" ca="1" si="255"/>
        <v>1.9073814836190699</v>
      </c>
      <c r="H2694" s="564">
        <v>1</v>
      </c>
      <c r="I2694" s="564">
        <v>1</v>
      </c>
      <c r="J2694" s="564">
        <v>1</v>
      </c>
      <c r="K2694" s="564">
        <v>1</v>
      </c>
      <c r="L2694" s="564">
        <v>1</v>
      </c>
      <c r="M2694" s="564">
        <v>1</v>
      </c>
      <c r="N2694" s="564">
        <v>1</v>
      </c>
      <c r="O2694" s="564">
        <v>1</v>
      </c>
      <c r="P2694" s="564">
        <v>1</v>
      </c>
      <c r="Q2694" s="564">
        <v>1</v>
      </c>
      <c r="R2694" s="564">
        <v>1</v>
      </c>
      <c r="S2694" s="564">
        <v>1</v>
      </c>
      <c r="T2694" s="564">
        <v>1</v>
      </c>
      <c r="U2694" s="564">
        <v>1</v>
      </c>
      <c r="V2694" s="564">
        <v>1</v>
      </c>
      <c r="W2694" s="564">
        <v>1</v>
      </c>
      <c r="X2694" s="564">
        <v>1</v>
      </c>
      <c r="Y2694" s="564">
        <v>1</v>
      </c>
      <c r="Z2694" s="564">
        <v>1</v>
      </c>
      <c r="AA2694" s="564">
        <v>1</v>
      </c>
      <c r="AB2694" s="564">
        <v>1</v>
      </c>
      <c r="AC2694" s="564">
        <v>1</v>
      </c>
      <c r="AD2694" s="564">
        <v>1</v>
      </c>
      <c r="AE2694" s="564">
        <v>1</v>
      </c>
      <c r="AF2694" s="564">
        <v>1</v>
      </c>
      <c r="AG2694" s="564">
        <v>1</v>
      </c>
      <c r="AH2694" s="564">
        <v>1</v>
      </c>
      <c r="AI2694" s="564">
        <v>1</v>
      </c>
      <c r="AJ2694" s="564">
        <v>1</v>
      </c>
      <c r="AK2694" s="564">
        <v>1</v>
      </c>
    </row>
    <row r="2695" spans="1:37">
      <c r="A2695">
        <v>2691</v>
      </c>
      <c r="B2695" s="564">
        <f t="shared" ref="B2695:B2758" ca="1" si="258">SUM(INDIRECT("H"&amp;A2695+4&amp;":"&amp;HLOOKUP(H$1,$AA$1:$BD$2,2,0)&amp;A2695+4))</f>
        <v>1</v>
      </c>
      <c r="C2695" s="564">
        <f t="shared" ca="1" si="253"/>
        <v>1</v>
      </c>
      <c r="D2695" s="564">
        <f t="shared" ca="1" si="256"/>
        <v>1</v>
      </c>
      <c r="E2695" s="564">
        <f t="shared" ca="1" si="254"/>
        <v>0.95</v>
      </c>
      <c r="F2695" s="564">
        <f t="shared" ca="1" si="257"/>
        <v>0.9</v>
      </c>
      <c r="G2695" s="564">
        <f t="shared" ca="1" si="255"/>
        <v>6.3445897210995472</v>
      </c>
      <c r="H2695" s="564">
        <v>0</v>
      </c>
      <c r="I2695" s="564">
        <v>0</v>
      </c>
      <c r="J2695" s="564">
        <v>0</v>
      </c>
      <c r="K2695" s="564">
        <v>0</v>
      </c>
      <c r="L2695" s="564">
        <v>0</v>
      </c>
      <c r="M2695" s="564">
        <v>0</v>
      </c>
      <c r="N2695" s="564">
        <v>0</v>
      </c>
      <c r="O2695" s="564">
        <v>0</v>
      </c>
      <c r="P2695" s="564">
        <v>0</v>
      </c>
      <c r="Q2695" s="564">
        <v>1</v>
      </c>
      <c r="R2695" s="564">
        <v>0</v>
      </c>
      <c r="S2695" s="564">
        <v>0</v>
      </c>
      <c r="T2695" s="564">
        <v>0</v>
      </c>
      <c r="U2695" s="564">
        <v>0</v>
      </c>
      <c r="V2695" s="564">
        <v>0</v>
      </c>
      <c r="W2695" s="564">
        <v>0</v>
      </c>
      <c r="X2695" s="564">
        <v>0</v>
      </c>
      <c r="Y2695" s="564">
        <v>0</v>
      </c>
      <c r="Z2695" s="564">
        <v>0</v>
      </c>
      <c r="AA2695" s="564">
        <v>0</v>
      </c>
      <c r="AB2695" s="564">
        <v>0</v>
      </c>
      <c r="AC2695" s="564">
        <v>0</v>
      </c>
      <c r="AD2695" s="564">
        <v>0</v>
      </c>
      <c r="AE2695" s="564">
        <v>0</v>
      </c>
      <c r="AF2695" s="564">
        <v>0</v>
      </c>
      <c r="AG2695" s="564">
        <v>0</v>
      </c>
      <c r="AH2695" s="564">
        <v>0</v>
      </c>
      <c r="AI2695" s="564">
        <v>0</v>
      </c>
      <c r="AJ2695" s="564">
        <v>0</v>
      </c>
      <c r="AK2695" s="564">
        <v>0</v>
      </c>
    </row>
    <row r="2696" spans="1:37">
      <c r="A2696">
        <v>2692</v>
      </c>
      <c r="B2696" s="564">
        <f t="shared" ca="1" si="258"/>
        <v>20</v>
      </c>
      <c r="C2696" s="564">
        <f t="shared" ca="1" si="253"/>
        <v>400</v>
      </c>
      <c r="D2696" s="564">
        <f t="shared" ca="1" si="256"/>
        <v>20</v>
      </c>
      <c r="E2696" s="564">
        <f t="shared" ca="1" si="254"/>
        <v>0</v>
      </c>
      <c r="F2696" s="564">
        <f t="shared" ca="1" si="257"/>
        <v>1</v>
      </c>
      <c r="G2696" s="564">
        <f t="shared" ca="1" si="255"/>
        <v>2.2433699633150916</v>
      </c>
      <c r="H2696" s="564">
        <v>1</v>
      </c>
      <c r="I2696" s="564">
        <v>1</v>
      </c>
      <c r="J2696" s="564">
        <v>1</v>
      </c>
      <c r="K2696" s="564">
        <v>1</v>
      </c>
      <c r="L2696" s="564">
        <v>1</v>
      </c>
      <c r="M2696" s="564">
        <v>1</v>
      </c>
      <c r="N2696" s="564">
        <v>1</v>
      </c>
      <c r="O2696" s="564">
        <v>1</v>
      </c>
      <c r="P2696" s="564">
        <v>1</v>
      </c>
      <c r="Q2696" s="564">
        <v>1</v>
      </c>
      <c r="R2696" s="564">
        <v>1</v>
      </c>
      <c r="S2696" s="564">
        <v>1</v>
      </c>
      <c r="T2696" s="564">
        <v>1</v>
      </c>
      <c r="U2696" s="564">
        <v>1</v>
      </c>
      <c r="V2696" s="564">
        <v>1</v>
      </c>
      <c r="W2696" s="564">
        <v>1</v>
      </c>
      <c r="X2696" s="564">
        <v>1</v>
      </c>
      <c r="Y2696" s="564">
        <v>1</v>
      </c>
      <c r="Z2696" s="564">
        <v>1</v>
      </c>
      <c r="AA2696" s="564">
        <v>1</v>
      </c>
      <c r="AB2696" s="564">
        <v>1</v>
      </c>
      <c r="AC2696" s="564">
        <v>1</v>
      </c>
      <c r="AD2696" s="564">
        <v>1</v>
      </c>
      <c r="AE2696" s="564">
        <v>1</v>
      </c>
      <c r="AF2696" s="564">
        <v>1</v>
      </c>
      <c r="AG2696" s="564">
        <v>1</v>
      </c>
      <c r="AH2696" s="564">
        <v>1</v>
      </c>
      <c r="AI2696" s="564">
        <v>1</v>
      </c>
      <c r="AJ2696" s="564">
        <v>1</v>
      </c>
      <c r="AK2696" s="564">
        <v>1</v>
      </c>
    </row>
    <row r="2697" spans="1:37">
      <c r="A2697">
        <v>2693</v>
      </c>
      <c r="B2697" s="564">
        <f t="shared" ca="1" si="258"/>
        <v>0</v>
      </c>
      <c r="C2697" s="564">
        <f t="shared" ca="1" si="253"/>
        <v>0</v>
      </c>
      <c r="D2697" s="564">
        <f t="shared" ca="1" si="256"/>
        <v>0</v>
      </c>
      <c r="E2697" s="564">
        <f t="shared" ca="1" si="254"/>
        <v>0</v>
      </c>
      <c r="F2697" s="564">
        <f t="shared" ca="1" si="257"/>
        <v>1</v>
      </c>
      <c r="G2697" s="564">
        <f t="shared" ca="1" si="255"/>
        <v>3.2135726245374281</v>
      </c>
      <c r="H2697" s="564">
        <v>0</v>
      </c>
      <c r="I2697" s="564">
        <v>0</v>
      </c>
      <c r="J2697" s="564">
        <v>0</v>
      </c>
      <c r="K2697" s="564">
        <v>0</v>
      </c>
      <c r="L2697" s="564">
        <v>0</v>
      </c>
      <c r="M2697" s="564">
        <v>0</v>
      </c>
      <c r="N2697" s="564">
        <v>0</v>
      </c>
      <c r="O2697" s="564">
        <v>0</v>
      </c>
      <c r="P2697" s="564">
        <v>0</v>
      </c>
      <c r="Q2697" s="564">
        <v>0</v>
      </c>
      <c r="R2697" s="564">
        <v>0</v>
      </c>
      <c r="S2697" s="564">
        <v>0</v>
      </c>
      <c r="T2697" s="564">
        <v>0</v>
      </c>
      <c r="U2697" s="564">
        <v>0</v>
      </c>
      <c r="V2697" s="564">
        <v>0</v>
      </c>
      <c r="W2697" s="564">
        <v>0</v>
      </c>
      <c r="X2697" s="564">
        <v>0</v>
      </c>
      <c r="Y2697" s="564">
        <v>0</v>
      </c>
      <c r="Z2697" s="564">
        <v>0</v>
      </c>
      <c r="AA2697" s="564">
        <v>0</v>
      </c>
      <c r="AB2697" s="564">
        <v>0</v>
      </c>
      <c r="AC2697" s="564">
        <v>0</v>
      </c>
      <c r="AD2697" s="564">
        <v>0</v>
      </c>
      <c r="AE2697" s="564">
        <v>0</v>
      </c>
      <c r="AF2697" s="564">
        <v>0</v>
      </c>
      <c r="AG2697" s="564">
        <v>0</v>
      </c>
      <c r="AH2697" s="564">
        <v>0</v>
      </c>
      <c r="AI2697" s="564">
        <v>0</v>
      </c>
      <c r="AJ2697" s="564">
        <v>0</v>
      </c>
      <c r="AK2697" s="564">
        <v>0</v>
      </c>
    </row>
    <row r="2698" spans="1:37">
      <c r="A2698">
        <v>2694</v>
      </c>
      <c r="B2698" s="564">
        <f t="shared" ca="1" si="258"/>
        <v>7</v>
      </c>
      <c r="C2698" s="564">
        <f t="shared" ca="1" si="253"/>
        <v>49</v>
      </c>
      <c r="D2698" s="564">
        <f t="shared" ca="1" si="256"/>
        <v>7</v>
      </c>
      <c r="E2698" s="564">
        <f t="shared" ca="1" si="254"/>
        <v>4.55</v>
      </c>
      <c r="F2698" s="564">
        <f t="shared" ca="1" si="257"/>
        <v>0.52105263157894743</v>
      </c>
      <c r="G2698" s="564">
        <f t="shared" ca="1" si="255"/>
        <v>6.1579159022790773</v>
      </c>
      <c r="H2698" s="564">
        <v>1</v>
      </c>
      <c r="I2698" s="564">
        <v>1</v>
      </c>
      <c r="J2698" s="564">
        <v>0</v>
      </c>
      <c r="K2698" s="564">
        <v>0</v>
      </c>
      <c r="L2698" s="564">
        <v>0</v>
      </c>
      <c r="M2698" s="564">
        <v>0</v>
      </c>
      <c r="N2698" s="564">
        <v>1</v>
      </c>
      <c r="O2698" s="564">
        <v>0</v>
      </c>
      <c r="P2698" s="564">
        <v>1</v>
      </c>
      <c r="Q2698" s="564">
        <v>1</v>
      </c>
      <c r="R2698" s="564">
        <v>0</v>
      </c>
      <c r="S2698" s="564">
        <v>0</v>
      </c>
      <c r="T2698" s="564">
        <v>1</v>
      </c>
      <c r="U2698" s="564">
        <v>0</v>
      </c>
      <c r="V2698" s="564">
        <v>1</v>
      </c>
      <c r="W2698" s="564">
        <v>0</v>
      </c>
      <c r="X2698" s="564">
        <v>0</v>
      </c>
      <c r="Y2698" s="564">
        <v>0</v>
      </c>
      <c r="Z2698" s="564">
        <v>0</v>
      </c>
      <c r="AA2698" s="564">
        <v>0</v>
      </c>
      <c r="AB2698" s="564">
        <v>0</v>
      </c>
      <c r="AC2698" s="564">
        <v>1</v>
      </c>
      <c r="AD2698" s="564">
        <v>0</v>
      </c>
      <c r="AE2698" s="564">
        <v>0</v>
      </c>
      <c r="AF2698" s="564">
        <v>1</v>
      </c>
      <c r="AG2698" s="564">
        <v>0</v>
      </c>
      <c r="AH2698" s="564">
        <v>1</v>
      </c>
      <c r="AI2698" s="564">
        <v>1</v>
      </c>
      <c r="AJ2698" s="564">
        <v>0</v>
      </c>
      <c r="AK2698" s="564">
        <v>0</v>
      </c>
    </row>
    <row r="2699" spans="1:37">
      <c r="A2699">
        <v>2695</v>
      </c>
      <c r="B2699" s="564">
        <f t="shared" ca="1" si="258"/>
        <v>0</v>
      </c>
      <c r="C2699" s="564">
        <f t="shared" ca="1" si="253"/>
        <v>0</v>
      </c>
      <c r="D2699" s="564">
        <f t="shared" ca="1" si="256"/>
        <v>0</v>
      </c>
      <c r="E2699" s="564">
        <f t="shared" ca="1" si="254"/>
        <v>0</v>
      </c>
      <c r="F2699" s="564">
        <f t="shared" ca="1" si="257"/>
        <v>1</v>
      </c>
      <c r="G2699" s="564">
        <f t="shared" ca="1" si="255"/>
        <v>6.2014843811972344</v>
      </c>
      <c r="H2699" s="564">
        <v>0</v>
      </c>
      <c r="I2699" s="564">
        <v>0</v>
      </c>
      <c r="J2699" s="564">
        <v>0</v>
      </c>
      <c r="K2699" s="564">
        <v>0</v>
      </c>
      <c r="L2699" s="564">
        <v>0</v>
      </c>
      <c r="M2699" s="564">
        <v>0</v>
      </c>
      <c r="N2699" s="564">
        <v>0</v>
      </c>
      <c r="O2699" s="564">
        <v>0</v>
      </c>
      <c r="P2699" s="564">
        <v>0</v>
      </c>
      <c r="Q2699" s="564">
        <v>0</v>
      </c>
      <c r="R2699" s="564">
        <v>0</v>
      </c>
      <c r="S2699" s="564">
        <v>0</v>
      </c>
      <c r="T2699" s="564">
        <v>0</v>
      </c>
      <c r="U2699" s="564">
        <v>0</v>
      </c>
      <c r="V2699" s="564">
        <v>0</v>
      </c>
      <c r="W2699" s="564">
        <v>0</v>
      </c>
      <c r="X2699" s="564">
        <v>0</v>
      </c>
      <c r="Y2699" s="564">
        <v>0</v>
      </c>
      <c r="Z2699" s="564">
        <v>0</v>
      </c>
      <c r="AA2699" s="564">
        <v>0</v>
      </c>
      <c r="AB2699" s="564">
        <v>0</v>
      </c>
      <c r="AC2699" s="564">
        <v>0</v>
      </c>
      <c r="AD2699" s="564">
        <v>0</v>
      </c>
      <c r="AE2699" s="564">
        <v>0</v>
      </c>
      <c r="AF2699" s="564">
        <v>0</v>
      </c>
      <c r="AG2699" s="564">
        <v>0</v>
      </c>
      <c r="AH2699" s="564">
        <v>0</v>
      </c>
      <c r="AI2699" s="564">
        <v>0</v>
      </c>
      <c r="AJ2699" s="564">
        <v>0</v>
      </c>
      <c r="AK2699" s="564">
        <v>0</v>
      </c>
    </row>
    <row r="2700" spans="1:37">
      <c r="A2700">
        <v>2696</v>
      </c>
      <c r="B2700" s="564">
        <f t="shared" ca="1" si="258"/>
        <v>0</v>
      </c>
      <c r="C2700" s="564">
        <f t="shared" ca="1" si="253"/>
        <v>0</v>
      </c>
      <c r="D2700" s="564">
        <f t="shared" ca="1" si="256"/>
        <v>0</v>
      </c>
      <c r="E2700" s="564">
        <f t="shared" ca="1" si="254"/>
        <v>0</v>
      </c>
      <c r="F2700" s="564">
        <f t="shared" ca="1" si="257"/>
        <v>1</v>
      </c>
      <c r="G2700" s="564">
        <f t="shared" ca="1" si="255"/>
        <v>5.5672451596732024</v>
      </c>
      <c r="H2700" s="564">
        <v>0</v>
      </c>
      <c r="I2700" s="564">
        <v>0</v>
      </c>
      <c r="J2700" s="564">
        <v>0</v>
      </c>
      <c r="K2700" s="564">
        <v>0</v>
      </c>
      <c r="L2700" s="564">
        <v>0</v>
      </c>
      <c r="M2700" s="564">
        <v>0</v>
      </c>
      <c r="N2700" s="564">
        <v>0</v>
      </c>
      <c r="O2700" s="564">
        <v>0</v>
      </c>
      <c r="P2700" s="564">
        <v>0</v>
      </c>
      <c r="Q2700" s="564">
        <v>0</v>
      </c>
      <c r="R2700" s="564">
        <v>0</v>
      </c>
      <c r="S2700" s="564">
        <v>0</v>
      </c>
      <c r="T2700" s="564">
        <v>0</v>
      </c>
      <c r="U2700" s="564">
        <v>0</v>
      </c>
      <c r="V2700" s="564">
        <v>0</v>
      </c>
      <c r="W2700" s="564">
        <v>0</v>
      </c>
      <c r="X2700" s="564">
        <v>0</v>
      </c>
      <c r="Y2700" s="564">
        <v>0</v>
      </c>
      <c r="Z2700" s="564">
        <v>0</v>
      </c>
      <c r="AA2700" s="564">
        <v>0</v>
      </c>
      <c r="AB2700" s="564">
        <v>0</v>
      </c>
      <c r="AC2700" s="564">
        <v>0</v>
      </c>
      <c r="AD2700" s="564">
        <v>0</v>
      </c>
      <c r="AE2700" s="564">
        <v>0</v>
      </c>
      <c r="AF2700" s="564">
        <v>0</v>
      </c>
      <c r="AG2700" s="564">
        <v>0</v>
      </c>
      <c r="AH2700" s="564">
        <v>0</v>
      </c>
      <c r="AI2700" s="564">
        <v>0</v>
      </c>
      <c r="AJ2700" s="564">
        <v>0</v>
      </c>
      <c r="AK2700" s="564">
        <v>0</v>
      </c>
    </row>
    <row r="2701" spans="1:37">
      <c r="A2701">
        <v>2697</v>
      </c>
      <c r="B2701" s="564">
        <f t="shared" ca="1" si="258"/>
        <v>0</v>
      </c>
      <c r="C2701" s="564">
        <f t="shared" ca="1" si="253"/>
        <v>0</v>
      </c>
      <c r="D2701" s="564">
        <f t="shared" ca="1" si="256"/>
        <v>0</v>
      </c>
      <c r="E2701" s="564">
        <f t="shared" ca="1" si="254"/>
        <v>0</v>
      </c>
      <c r="F2701" s="564">
        <f t="shared" ca="1" si="257"/>
        <v>1</v>
      </c>
      <c r="G2701" s="564">
        <f t="shared" ca="1" si="255"/>
        <v>-2.8883668014536017</v>
      </c>
      <c r="H2701" s="564">
        <v>0</v>
      </c>
      <c r="I2701" s="564">
        <v>0</v>
      </c>
      <c r="J2701" s="564">
        <v>0</v>
      </c>
      <c r="K2701" s="564">
        <v>0</v>
      </c>
      <c r="L2701" s="564">
        <v>0</v>
      </c>
      <c r="M2701" s="564">
        <v>0</v>
      </c>
      <c r="N2701" s="564">
        <v>0</v>
      </c>
      <c r="O2701" s="564">
        <v>0</v>
      </c>
      <c r="P2701" s="564">
        <v>0</v>
      </c>
      <c r="Q2701" s="564">
        <v>0</v>
      </c>
      <c r="R2701" s="564">
        <v>0</v>
      </c>
      <c r="S2701" s="564">
        <v>0</v>
      </c>
      <c r="T2701" s="564">
        <v>0</v>
      </c>
      <c r="U2701" s="564">
        <v>0</v>
      </c>
      <c r="V2701" s="564">
        <v>0</v>
      </c>
      <c r="W2701" s="564">
        <v>0</v>
      </c>
      <c r="X2701" s="564">
        <v>0</v>
      </c>
      <c r="Y2701" s="564">
        <v>0</v>
      </c>
      <c r="Z2701" s="564">
        <v>0</v>
      </c>
      <c r="AA2701" s="564">
        <v>0</v>
      </c>
      <c r="AB2701" s="564">
        <v>0</v>
      </c>
      <c r="AC2701" s="564">
        <v>0</v>
      </c>
      <c r="AD2701" s="564">
        <v>0</v>
      </c>
      <c r="AE2701" s="564">
        <v>0</v>
      </c>
      <c r="AF2701" s="564">
        <v>0</v>
      </c>
      <c r="AG2701" s="564">
        <v>0</v>
      </c>
      <c r="AH2701" s="564">
        <v>0</v>
      </c>
      <c r="AI2701" s="564">
        <v>0</v>
      </c>
      <c r="AJ2701" s="564">
        <v>0</v>
      </c>
      <c r="AK2701" s="564">
        <v>0</v>
      </c>
    </row>
    <row r="2702" spans="1:37">
      <c r="A2702">
        <v>2698</v>
      </c>
      <c r="B2702" s="564">
        <f t="shared" ca="1" si="258"/>
        <v>20</v>
      </c>
      <c r="C2702" s="564">
        <f t="shared" ca="1" si="253"/>
        <v>400</v>
      </c>
      <c r="D2702" s="564">
        <f t="shared" ca="1" si="256"/>
        <v>20</v>
      </c>
      <c r="E2702" s="564">
        <f t="shared" ca="1" si="254"/>
        <v>0</v>
      </c>
      <c r="F2702" s="564">
        <f t="shared" ca="1" si="257"/>
        <v>1</v>
      </c>
      <c r="G2702" s="564">
        <f t="shared" ca="1" si="255"/>
        <v>-8.3349684985367443</v>
      </c>
      <c r="H2702" s="564">
        <v>1</v>
      </c>
      <c r="I2702" s="564">
        <v>1</v>
      </c>
      <c r="J2702" s="564">
        <v>1</v>
      </c>
      <c r="K2702" s="564">
        <v>1</v>
      </c>
      <c r="L2702" s="564">
        <v>1</v>
      </c>
      <c r="M2702" s="564">
        <v>1</v>
      </c>
      <c r="N2702" s="564">
        <v>1</v>
      </c>
      <c r="O2702" s="564">
        <v>1</v>
      </c>
      <c r="P2702" s="564">
        <v>1</v>
      </c>
      <c r="Q2702" s="564">
        <v>1</v>
      </c>
      <c r="R2702" s="564">
        <v>1</v>
      </c>
      <c r="S2702" s="564">
        <v>1</v>
      </c>
      <c r="T2702" s="564">
        <v>1</v>
      </c>
      <c r="U2702" s="564">
        <v>1</v>
      </c>
      <c r="V2702" s="564">
        <v>1</v>
      </c>
      <c r="W2702" s="564">
        <v>1</v>
      </c>
      <c r="X2702" s="564">
        <v>1</v>
      </c>
      <c r="Y2702" s="564">
        <v>1</v>
      </c>
      <c r="Z2702" s="564">
        <v>1</v>
      </c>
      <c r="AA2702" s="564">
        <v>1</v>
      </c>
      <c r="AB2702" s="564">
        <v>1</v>
      </c>
      <c r="AC2702" s="564">
        <v>1</v>
      </c>
      <c r="AD2702" s="564">
        <v>1</v>
      </c>
      <c r="AE2702" s="564">
        <v>1</v>
      </c>
      <c r="AF2702" s="564">
        <v>1</v>
      </c>
      <c r="AG2702" s="564">
        <v>1</v>
      </c>
      <c r="AH2702" s="564">
        <v>1</v>
      </c>
      <c r="AI2702" s="564">
        <v>1</v>
      </c>
      <c r="AJ2702" s="564">
        <v>1</v>
      </c>
      <c r="AK2702" s="564">
        <v>1</v>
      </c>
    </row>
    <row r="2703" spans="1:37">
      <c r="A2703">
        <v>2699</v>
      </c>
      <c r="B2703" s="564">
        <f t="shared" ca="1" si="258"/>
        <v>20</v>
      </c>
      <c r="C2703" s="564">
        <f t="shared" ca="1" si="253"/>
        <v>400</v>
      </c>
      <c r="D2703" s="564">
        <f t="shared" ca="1" si="256"/>
        <v>20</v>
      </c>
      <c r="E2703" s="564">
        <f t="shared" ca="1" si="254"/>
        <v>0</v>
      </c>
      <c r="F2703" s="564">
        <f t="shared" ca="1" si="257"/>
        <v>1</v>
      </c>
      <c r="G2703" s="564">
        <f t="shared" ca="1" si="255"/>
        <v>3.2070982661608438</v>
      </c>
      <c r="H2703" s="564">
        <v>1</v>
      </c>
      <c r="I2703" s="564">
        <v>1</v>
      </c>
      <c r="J2703" s="564">
        <v>1</v>
      </c>
      <c r="K2703" s="564">
        <v>1</v>
      </c>
      <c r="L2703" s="564">
        <v>1</v>
      </c>
      <c r="M2703" s="564">
        <v>1</v>
      </c>
      <c r="N2703" s="564">
        <v>1</v>
      </c>
      <c r="O2703" s="564">
        <v>1</v>
      </c>
      <c r="P2703" s="564">
        <v>1</v>
      </c>
      <c r="Q2703" s="564">
        <v>1</v>
      </c>
      <c r="R2703" s="564">
        <v>1</v>
      </c>
      <c r="S2703" s="564">
        <v>1</v>
      </c>
      <c r="T2703" s="564">
        <v>1</v>
      </c>
      <c r="U2703" s="564">
        <v>1</v>
      </c>
      <c r="V2703" s="564">
        <v>1</v>
      </c>
      <c r="W2703" s="564">
        <v>1</v>
      </c>
      <c r="X2703" s="564">
        <v>1</v>
      </c>
      <c r="Y2703" s="564">
        <v>1</v>
      </c>
      <c r="Z2703" s="564">
        <v>1</v>
      </c>
      <c r="AA2703" s="564">
        <v>1</v>
      </c>
      <c r="AB2703" s="564">
        <v>1</v>
      </c>
      <c r="AC2703" s="564">
        <v>1</v>
      </c>
      <c r="AD2703" s="564">
        <v>1</v>
      </c>
      <c r="AE2703" s="564">
        <v>1</v>
      </c>
      <c r="AF2703" s="564">
        <v>1</v>
      </c>
      <c r="AG2703" s="564">
        <v>1</v>
      </c>
      <c r="AH2703" s="564">
        <v>1</v>
      </c>
      <c r="AI2703" s="564">
        <v>1</v>
      </c>
      <c r="AJ2703" s="564">
        <v>1</v>
      </c>
      <c r="AK2703" s="564">
        <v>1</v>
      </c>
    </row>
    <row r="2704" spans="1:37">
      <c r="A2704">
        <v>2700</v>
      </c>
      <c r="B2704" s="564">
        <f t="shared" ca="1" si="258"/>
        <v>20</v>
      </c>
      <c r="C2704" s="564">
        <f t="shared" ca="1" si="253"/>
        <v>400</v>
      </c>
      <c r="D2704" s="564">
        <f t="shared" ca="1" si="256"/>
        <v>20</v>
      </c>
      <c r="E2704" s="564">
        <f t="shared" ca="1" si="254"/>
        <v>0</v>
      </c>
      <c r="F2704" s="564">
        <f t="shared" ca="1" si="257"/>
        <v>1</v>
      </c>
      <c r="G2704" s="564">
        <f t="shared" ca="1" si="255"/>
        <v>2.9119525998340867</v>
      </c>
      <c r="H2704" s="564">
        <v>1</v>
      </c>
      <c r="I2704" s="564">
        <v>1</v>
      </c>
      <c r="J2704" s="564">
        <v>1</v>
      </c>
      <c r="K2704" s="564">
        <v>1</v>
      </c>
      <c r="L2704" s="564">
        <v>1</v>
      </c>
      <c r="M2704" s="564">
        <v>1</v>
      </c>
      <c r="N2704" s="564">
        <v>1</v>
      </c>
      <c r="O2704" s="564">
        <v>1</v>
      </c>
      <c r="P2704" s="564">
        <v>1</v>
      </c>
      <c r="Q2704" s="564">
        <v>1</v>
      </c>
      <c r="R2704" s="564">
        <v>1</v>
      </c>
      <c r="S2704" s="564">
        <v>1</v>
      </c>
      <c r="T2704" s="564">
        <v>1</v>
      </c>
      <c r="U2704" s="564">
        <v>1</v>
      </c>
      <c r="V2704" s="564">
        <v>1</v>
      </c>
      <c r="W2704" s="564">
        <v>1</v>
      </c>
      <c r="X2704" s="564">
        <v>1</v>
      </c>
      <c r="Y2704" s="564">
        <v>1</v>
      </c>
      <c r="Z2704" s="564">
        <v>1</v>
      </c>
      <c r="AA2704" s="564">
        <v>1</v>
      </c>
      <c r="AB2704" s="564">
        <v>1</v>
      </c>
      <c r="AC2704" s="564">
        <v>1</v>
      </c>
      <c r="AD2704" s="564">
        <v>1</v>
      </c>
      <c r="AE2704" s="564">
        <v>1</v>
      </c>
      <c r="AF2704" s="564">
        <v>1</v>
      </c>
      <c r="AG2704" s="564">
        <v>1</v>
      </c>
      <c r="AH2704" s="564">
        <v>1</v>
      </c>
      <c r="AI2704" s="564">
        <v>1</v>
      </c>
      <c r="AJ2704" s="564">
        <v>1</v>
      </c>
      <c r="AK2704" s="564">
        <v>1</v>
      </c>
    </row>
    <row r="2705" spans="1:37">
      <c r="A2705">
        <v>2701</v>
      </c>
      <c r="B2705" s="564">
        <f t="shared" ca="1" si="258"/>
        <v>20</v>
      </c>
      <c r="C2705" s="564">
        <f t="shared" ca="1" si="253"/>
        <v>400</v>
      </c>
      <c r="D2705" s="564">
        <f t="shared" ca="1" si="256"/>
        <v>20</v>
      </c>
      <c r="E2705" s="564">
        <f t="shared" ca="1" si="254"/>
        <v>0</v>
      </c>
      <c r="F2705" s="564">
        <f t="shared" ca="1" si="257"/>
        <v>1</v>
      </c>
      <c r="G2705" s="564">
        <f t="shared" ca="1" si="255"/>
        <v>10.64195353065654</v>
      </c>
      <c r="H2705" s="564">
        <v>1</v>
      </c>
      <c r="I2705" s="564">
        <v>1</v>
      </c>
      <c r="J2705" s="564">
        <v>1</v>
      </c>
      <c r="K2705" s="564">
        <v>1</v>
      </c>
      <c r="L2705" s="564">
        <v>1</v>
      </c>
      <c r="M2705" s="564">
        <v>1</v>
      </c>
      <c r="N2705" s="564">
        <v>1</v>
      </c>
      <c r="O2705" s="564">
        <v>1</v>
      </c>
      <c r="P2705" s="564">
        <v>1</v>
      </c>
      <c r="Q2705" s="564">
        <v>1</v>
      </c>
      <c r="R2705" s="564">
        <v>1</v>
      </c>
      <c r="S2705" s="564">
        <v>1</v>
      </c>
      <c r="T2705" s="564">
        <v>1</v>
      </c>
      <c r="U2705" s="564">
        <v>1</v>
      </c>
      <c r="V2705" s="564">
        <v>1</v>
      </c>
      <c r="W2705" s="564">
        <v>1</v>
      </c>
      <c r="X2705" s="564">
        <v>1</v>
      </c>
      <c r="Y2705" s="564">
        <v>1</v>
      </c>
      <c r="Z2705" s="564">
        <v>1</v>
      </c>
      <c r="AA2705" s="564">
        <v>1</v>
      </c>
      <c r="AB2705" s="564">
        <v>1</v>
      </c>
      <c r="AC2705" s="564">
        <v>1</v>
      </c>
      <c r="AD2705" s="564">
        <v>1</v>
      </c>
      <c r="AE2705" s="564">
        <v>1</v>
      </c>
      <c r="AF2705" s="564">
        <v>1</v>
      </c>
      <c r="AG2705" s="564">
        <v>1</v>
      </c>
      <c r="AH2705" s="564">
        <v>1</v>
      </c>
      <c r="AI2705" s="564">
        <v>1</v>
      </c>
      <c r="AJ2705" s="564">
        <v>1</v>
      </c>
      <c r="AK2705" s="564">
        <v>1</v>
      </c>
    </row>
    <row r="2706" spans="1:37">
      <c r="A2706">
        <v>2702</v>
      </c>
      <c r="B2706" s="564">
        <f t="shared" ca="1" si="258"/>
        <v>0</v>
      </c>
      <c r="C2706" s="564">
        <f t="shared" ca="1" si="253"/>
        <v>0</v>
      </c>
      <c r="D2706" s="564">
        <f t="shared" ca="1" si="256"/>
        <v>0</v>
      </c>
      <c r="E2706" s="564">
        <f t="shared" ca="1" si="254"/>
        <v>0</v>
      </c>
      <c r="F2706" s="564">
        <f t="shared" ca="1" si="257"/>
        <v>1</v>
      </c>
      <c r="G2706" s="564">
        <f t="shared" ca="1" si="255"/>
        <v>8.4247187467629505</v>
      </c>
      <c r="H2706" s="564">
        <v>0</v>
      </c>
      <c r="I2706" s="564">
        <v>0</v>
      </c>
      <c r="J2706" s="564">
        <v>0</v>
      </c>
      <c r="K2706" s="564">
        <v>0</v>
      </c>
      <c r="L2706" s="564">
        <v>0</v>
      </c>
      <c r="M2706" s="564">
        <v>0</v>
      </c>
      <c r="N2706" s="564">
        <v>0</v>
      </c>
      <c r="O2706" s="564">
        <v>0</v>
      </c>
      <c r="P2706" s="564">
        <v>0</v>
      </c>
      <c r="Q2706" s="564">
        <v>0</v>
      </c>
      <c r="R2706" s="564">
        <v>0</v>
      </c>
      <c r="S2706" s="564">
        <v>0</v>
      </c>
      <c r="T2706" s="564">
        <v>0</v>
      </c>
      <c r="U2706" s="564">
        <v>0</v>
      </c>
      <c r="V2706" s="564">
        <v>0</v>
      </c>
      <c r="W2706" s="564">
        <v>0</v>
      </c>
      <c r="X2706" s="564">
        <v>0</v>
      </c>
      <c r="Y2706" s="564">
        <v>0</v>
      </c>
      <c r="Z2706" s="564">
        <v>0</v>
      </c>
      <c r="AA2706" s="564">
        <v>0</v>
      </c>
      <c r="AB2706" s="564">
        <v>0</v>
      </c>
      <c r="AC2706" s="564">
        <v>0</v>
      </c>
      <c r="AD2706" s="564">
        <v>0</v>
      </c>
      <c r="AE2706" s="564">
        <v>0</v>
      </c>
      <c r="AF2706" s="564">
        <v>0</v>
      </c>
      <c r="AG2706" s="564">
        <v>0</v>
      </c>
      <c r="AH2706" s="564">
        <v>0</v>
      </c>
      <c r="AI2706" s="564">
        <v>0</v>
      </c>
      <c r="AJ2706" s="564">
        <v>0</v>
      </c>
      <c r="AK2706" s="564">
        <v>0</v>
      </c>
    </row>
    <row r="2707" spans="1:37">
      <c r="A2707">
        <v>2703</v>
      </c>
      <c r="B2707" s="564">
        <f t="shared" ca="1" si="258"/>
        <v>0</v>
      </c>
      <c r="C2707" s="564">
        <f t="shared" ca="1" si="253"/>
        <v>0</v>
      </c>
      <c r="D2707" s="564">
        <f t="shared" ca="1" si="256"/>
        <v>0</v>
      </c>
      <c r="E2707" s="564">
        <f t="shared" ca="1" si="254"/>
        <v>0</v>
      </c>
      <c r="F2707" s="564">
        <f t="shared" ca="1" si="257"/>
        <v>1</v>
      </c>
      <c r="G2707" s="564">
        <f t="shared" ca="1" si="255"/>
        <v>3.5841531759719527</v>
      </c>
      <c r="H2707" s="564">
        <v>0</v>
      </c>
      <c r="I2707" s="564">
        <v>0</v>
      </c>
      <c r="J2707" s="564">
        <v>0</v>
      </c>
      <c r="K2707" s="564">
        <v>0</v>
      </c>
      <c r="L2707" s="564">
        <v>0</v>
      </c>
      <c r="M2707" s="564">
        <v>0</v>
      </c>
      <c r="N2707" s="564">
        <v>0</v>
      </c>
      <c r="O2707" s="564">
        <v>0</v>
      </c>
      <c r="P2707" s="564">
        <v>0</v>
      </c>
      <c r="Q2707" s="564">
        <v>0</v>
      </c>
      <c r="R2707" s="564">
        <v>0</v>
      </c>
      <c r="S2707" s="564">
        <v>0</v>
      </c>
      <c r="T2707" s="564">
        <v>0</v>
      </c>
      <c r="U2707" s="564">
        <v>0</v>
      </c>
      <c r="V2707" s="564">
        <v>0</v>
      </c>
      <c r="W2707" s="564">
        <v>0</v>
      </c>
      <c r="X2707" s="564">
        <v>0</v>
      </c>
      <c r="Y2707" s="564">
        <v>0</v>
      </c>
      <c r="Z2707" s="564">
        <v>0</v>
      </c>
      <c r="AA2707" s="564">
        <v>0</v>
      </c>
      <c r="AB2707" s="564">
        <v>0</v>
      </c>
      <c r="AC2707" s="564">
        <v>0</v>
      </c>
      <c r="AD2707" s="564">
        <v>0</v>
      </c>
      <c r="AE2707" s="564">
        <v>0</v>
      </c>
      <c r="AF2707" s="564">
        <v>0</v>
      </c>
      <c r="AG2707" s="564">
        <v>0</v>
      </c>
      <c r="AH2707" s="564">
        <v>0</v>
      </c>
      <c r="AI2707" s="564">
        <v>0</v>
      </c>
      <c r="AJ2707" s="564">
        <v>0</v>
      </c>
      <c r="AK2707" s="564">
        <v>0</v>
      </c>
    </row>
    <row r="2708" spans="1:37">
      <c r="A2708">
        <v>2704</v>
      </c>
      <c r="B2708" s="564">
        <f t="shared" ca="1" si="258"/>
        <v>0</v>
      </c>
      <c r="C2708" s="564">
        <f t="shared" ca="1" si="253"/>
        <v>0</v>
      </c>
      <c r="D2708" s="564">
        <f t="shared" ca="1" si="256"/>
        <v>0</v>
      </c>
      <c r="E2708" s="564">
        <f t="shared" ca="1" si="254"/>
        <v>0</v>
      </c>
      <c r="F2708" s="564">
        <f t="shared" ca="1" si="257"/>
        <v>1</v>
      </c>
      <c r="G2708" s="564">
        <f t="shared" ca="1" si="255"/>
        <v>3.5247787901053127</v>
      </c>
      <c r="H2708" s="564">
        <v>0</v>
      </c>
      <c r="I2708" s="564">
        <v>0</v>
      </c>
      <c r="J2708" s="564">
        <v>0</v>
      </c>
      <c r="K2708" s="564">
        <v>0</v>
      </c>
      <c r="L2708" s="564">
        <v>0</v>
      </c>
      <c r="M2708" s="564">
        <v>0</v>
      </c>
      <c r="N2708" s="564">
        <v>0</v>
      </c>
      <c r="O2708" s="564">
        <v>0</v>
      </c>
      <c r="P2708" s="564">
        <v>0</v>
      </c>
      <c r="Q2708" s="564">
        <v>0</v>
      </c>
      <c r="R2708" s="564">
        <v>0</v>
      </c>
      <c r="S2708" s="564">
        <v>0</v>
      </c>
      <c r="T2708" s="564">
        <v>0</v>
      </c>
      <c r="U2708" s="564">
        <v>0</v>
      </c>
      <c r="V2708" s="564">
        <v>0</v>
      </c>
      <c r="W2708" s="564">
        <v>0</v>
      </c>
      <c r="X2708" s="564">
        <v>0</v>
      </c>
      <c r="Y2708" s="564">
        <v>0</v>
      </c>
      <c r="Z2708" s="564">
        <v>0</v>
      </c>
      <c r="AA2708" s="564">
        <v>0</v>
      </c>
      <c r="AB2708" s="564">
        <v>0</v>
      </c>
      <c r="AC2708" s="564">
        <v>0</v>
      </c>
      <c r="AD2708" s="564">
        <v>0</v>
      </c>
      <c r="AE2708" s="564">
        <v>0</v>
      </c>
      <c r="AF2708" s="564">
        <v>0</v>
      </c>
      <c r="AG2708" s="564">
        <v>0</v>
      </c>
      <c r="AH2708" s="564">
        <v>0</v>
      </c>
      <c r="AI2708" s="564">
        <v>0</v>
      </c>
      <c r="AJ2708" s="564">
        <v>0</v>
      </c>
      <c r="AK2708" s="564">
        <v>0</v>
      </c>
    </row>
    <row r="2709" spans="1:37">
      <c r="A2709">
        <v>2705</v>
      </c>
      <c r="B2709" s="564">
        <f t="shared" ca="1" si="258"/>
        <v>11</v>
      </c>
      <c r="C2709" s="564">
        <f t="shared" ca="1" si="253"/>
        <v>121</v>
      </c>
      <c r="D2709" s="564">
        <f t="shared" ca="1" si="256"/>
        <v>11</v>
      </c>
      <c r="E2709" s="564">
        <f t="shared" ca="1" si="254"/>
        <v>4.95</v>
      </c>
      <c r="F2709" s="564">
        <f t="shared" ca="1" si="257"/>
        <v>0.47894736842105268</v>
      </c>
      <c r="G2709" s="564">
        <f t="shared" ca="1" si="255"/>
        <v>4.3841427312303258</v>
      </c>
      <c r="H2709" s="564">
        <v>1</v>
      </c>
      <c r="I2709" s="564">
        <v>1</v>
      </c>
      <c r="J2709" s="564">
        <v>0</v>
      </c>
      <c r="K2709" s="564">
        <v>1</v>
      </c>
      <c r="L2709" s="564">
        <v>0</v>
      </c>
      <c r="M2709" s="564">
        <v>0</v>
      </c>
      <c r="N2709" s="564">
        <v>1</v>
      </c>
      <c r="O2709" s="564">
        <v>1</v>
      </c>
      <c r="P2709" s="564">
        <v>0</v>
      </c>
      <c r="Q2709" s="564">
        <v>1</v>
      </c>
      <c r="R2709" s="564">
        <v>1</v>
      </c>
      <c r="S2709" s="564">
        <v>0</v>
      </c>
      <c r="T2709" s="564">
        <v>0</v>
      </c>
      <c r="U2709" s="564">
        <v>0</v>
      </c>
      <c r="V2709" s="564">
        <v>0</v>
      </c>
      <c r="W2709" s="564">
        <v>1</v>
      </c>
      <c r="X2709" s="564">
        <v>0</v>
      </c>
      <c r="Y2709" s="564">
        <v>1</v>
      </c>
      <c r="Z2709" s="564">
        <v>1</v>
      </c>
      <c r="AA2709" s="564">
        <v>1</v>
      </c>
      <c r="AB2709" s="564">
        <v>0</v>
      </c>
      <c r="AC2709" s="564">
        <v>1</v>
      </c>
      <c r="AD2709" s="564">
        <v>0</v>
      </c>
      <c r="AE2709" s="564">
        <v>1</v>
      </c>
      <c r="AF2709" s="564">
        <v>1</v>
      </c>
      <c r="AG2709" s="564">
        <v>0</v>
      </c>
      <c r="AH2709" s="564">
        <v>1</v>
      </c>
      <c r="AI2709" s="564">
        <v>0</v>
      </c>
      <c r="AJ2709" s="564">
        <v>1</v>
      </c>
      <c r="AK2709" s="564">
        <v>1</v>
      </c>
    </row>
    <row r="2710" spans="1:37">
      <c r="A2710">
        <v>2706</v>
      </c>
      <c r="B2710" s="564">
        <f t="shared" ca="1" si="258"/>
        <v>20</v>
      </c>
      <c r="C2710" s="564">
        <f t="shared" ca="1" si="253"/>
        <v>400</v>
      </c>
      <c r="D2710" s="564">
        <f t="shared" ca="1" si="256"/>
        <v>20</v>
      </c>
      <c r="E2710" s="564">
        <f t="shared" ca="1" si="254"/>
        <v>0</v>
      </c>
      <c r="F2710" s="564">
        <f t="shared" ca="1" si="257"/>
        <v>1</v>
      </c>
      <c r="G2710" s="564">
        <f t="shared" ca="1" si="255"/>
        <v>4.6040691186793214E-2</v>
      </c>
      <c r="H2710" s="564">
        <v>1</v>
      </c>
      <c r="I2710" s="564">
        <v>1</v>
      </c>
      <c r="J2710" s="564">
        <v>1</v>
      </c>
      <c r="K2710" s="564">
        <v>1</v>
      </c>
      <c r="L2710" s="564">
        <v>1</v>
      </c>
      <c r="M2710" s="564">
        <v>1</v>
      </c>
      <c r="N2710" s="564">
        <v>1</v>
      </c>
      <c r="O2710" s="564">
        <v>1</v>
      </c>
      <c r="P2710" s="564">
        <v>1</v>
      </c>
      <c r="Q2710" s="564">
        <v>1</v>
      </c>
      <c r="R2710" s="564">
        <v>1</v>
      </c>
      <c r="S2710" s="564">
        <v>1</v>
      </c>
      <c r="T2710" s="564">
        <v>1</v>
      </c>
      <c r="U2710" s="564">
        <v>1</v>
      </c>
      <c r="V2710" s="564">
        <v>1</v>
      </c>
      <c r="W2710" s="564">
        <v>1</v>
      </c>
      <c r="X2710" s="564">
        <v>1</v>
      </c>
      <c r="Y2710" s="564">
        <v>1</v>
      </c>
      <c r="Z2710" s="564">
        <v>1</v>
      </c>
      <c r="AA2710" s="564">
        <v>1</v>
      </c>
      <c r="AB2710" s="564">
        <v>1</v>
      </c>
      <c r="AC2710" s="564">
        <v>1</v>
      </c>
      <c r="AD2710" s="564">
        <v>1</v>
      </c>
      <c r="AE2710" s="564">
        <v>1</v>
      </c>
      <c r="AF2710" s="564">
        <v>1</v>
      </c>
      <c r="AG2710" s="564">
        <v>1</v>
      </c>
      <c r="AH2710" s="564">
        <v>1</v>
      </c>
      <c r="AI2710" s="564">
        <v>1</v>
      </c>
      <c r="AJ2710" s="564">
        <v>1</v>
      </c>
      <c r="AK2710" s="564">
        <v>1</v>
      </c>
    </row>
    <row r="2711" spans="1:37">
      <c r="A2711">
        <v>2707</v>
      </c>
      <c r="B2711" s="564">
        <f t="shared" ca="1" si="258"/>
        <v>20</v>
      </c>
      <c r="C2711" s="564">
        <f t="shared" ca="1" si="253"/>
        <v>400</v>
      </c>
      <c r="D2711" s="564">
        <f t="shared" ca="1" si="256"/>
        <v>20</v>
      </c>
      <c r="E2711" s="564">
        <f t="shared" ca="1" si="254"/>
        <v>0</v>
      </c>
      <c r="F2711" s="564">
        <f t="shared" ca="1" si="257"/>
        <v>1</v>
      </c>
      <c r="G2711" s="564">
        <f t="shared" ca="1" si="255"/>
        <v>2.8790875855525262</v>
      </c>
      <c r="H2711" s="564">
        <v>1</v>
      </c>
      <c r="I2711" s="564">
        <v>1</v>
      </c>
      <c r="J2711" s="564">
        <v>1</v>
      </c>
      <c r="K2711" s="564">
        <v>1</v>
      </c>
      <c r="L2711" s="564">
        <v>1</v>
      </c>
      <c r="M2711" s="564">
        <v>1</v>
      </c>
      <c r="N2711" s="564">
        <v>1</v>
      </c>
      <c r="O2711" s="564">
        <v>1</v>
      </c>
      <c r="P2711" s="564">
        <v>1</v>
      </c>
      <c r="Q2711" s="564">
        <v>1</v>
      </c>
      <c r="R2711" s="564">
        <v>1</v>
      </c>
      <c r="S2711" s="564">
        <v>1</v>
      </c>
      <c r="T2711" s="564">
        <v>1</v>
      </c>
      <c r="U2711" s="564">
        <v>1</v>
      </c>
      <c r="V2711" s="564">
        <v>1</v>
      </c>
      <c r="W2711" s="564">
        <v>1</v>
      </c>
      <c r="X2711" s="564">
        <v>1</v>
      </c>
      <c r="Y2711" s="564">
        <v>1</v>
      </c>
      <c r="Z2711" s="564">
        <v>1</v>
      </c>
      <c r="AA2711" s="564">
        <v>1</v>
      </c>
      <c r="AB2711" s="564">
        <v>1</v>
      </c>
      <c r="AC2711" s="564">
        <v>1</v>
      </c>
      <c r="AD2711" s="564">
        <v>1</v>
      </c>
      <c r="AE2711" s="564">
        <v>1</v>
      </c>
      <c r="AF2711" s="564">
        <v>1</v>
      </c>
      <c r="AG2711" s="564">
        <v>1</v>
      </c>
      <c r="AH2711" s="564">
        <v>1</v>
      </c>
      <c r="AI2711" s="564">
        <v>1</v>
      </c>
      <c r="AJ2711" s="564">
        <v>1</v>
      </c>
      <c r="AK2711" s="564">
        <v>1</v>
      </c>
    </row>
    <row r="2712" spans="1:37">
      <c r="A2712">
        <v>2708</v>
      </c>
      <c r="B2712" s="564">
        <f t="shared" ca="1" si="258"/>
        <v>20</v>
      </c>
      <c r="C2712" s="564">
        <f t="shared" ca="1" si="253"/>
        <v>400</v>
      </c>
      <c r="D2712" s="564">
        <f t="shared" ca="1" si="256"/>
        <v>20</v>
      </c>
      <c r="E2712" s="564">
        <f t="shared" ca="1" si="254"/>
        <v>0</v>
      </c>
      <c r="F2712" s="564">
        <f t="shared" ca="1" si="257"/>
        <v>1</v>
      </c>
      <c r="G2712" s="564">
        <f t="shared" ca="1" si="255"/>
        <v>2.4180156321002615</v>
      </c>
      <c r="H2712" s="564">
        <v>1</v>
      </c>
      <c r="I2712" s="564">
        <v>1</v>
      </c>
      <c r="J2712" s="564">
        <v>1</v>
      </c>
      <c r="K2712" s="564">
        <v>1</v>
      </c>
      <c r="L2712" s="564">
        <v>1</v>
      </c>
      <c r="M2712" s="564">
        <v>1</v>
      </c>
      <c r="N2712" s="564">
        <v>1</v>
      </c>
      <c r="O2712" s="564">
        <v>1</v>
      </c>
      <c r="P2712" s="564">
        <v>1</v>
      </c>
      <c r="Q2712" s="564">
        <v>1</v>
      </c>
      <c r="R2712" s="564">
        <v>1</v>
      </c>
      <c r="S2712" s="564">
        <v>1</v>
      </c>
      <c r="T2712" s="564">
        <v>1</v>
      </c>
      <c r="U2712" s="564">
        <v>1</v>
      </c>
      <c r="V2712" s="564">
        <v>1</v>
      </c>
      <c r="W2712" s="564">
        <v>1</v>
      </c>
      <c r="X2712" s="564">
        <v>1</v>
      </c>
      <c r="Y2712" s="564">
        <v>1</v>
      </c>
      <c r="Z2712" s="564">
        <v>1</v>
      </c>
      <c r="AA2712" s="564">
        <v>1</v>
      </c>
      <c r="AB2712" s="564">
        <v>1</v>
      </c>
      <c r="AC2712" s="564">
        <v>1</v>
      </c>
      <c r="AD2712" s="564">
        <v>1</v>
      </c>
      <c r="AE2712" s="564">
        <v>1</v>
      </c>
      <c r="AF2712" s="564">
        <v>1</v>
      </c>
      <c r="AG2712" s="564">
        <v>1</v>
      </c>
      <c r="AH2712" s="564">
        <v>1</v>
      </c>
      <c r="AI2712" s="564">
        <v>1</v>
      </c>
      <c r="AJ2712" s="564">
        <v>1</v>
      </c>
      <c r="AK2712" s="564">
        <v>1</v>
      </c>
    </row>
    <row r="2713" spans="1:37">
      <c r="A2713">
        <v>2709</v>
      </c>
      <c r="B2713" s="564">
        <f t="shared" ca="1" si="258"/>
        <v>0</v>
      </c>
      <c r="C2713" s="564">
        <f t="shared" ca="1" si="253"/>
        <v>0</v>
      </c>
      <c r="D2713" s="564">
        <f t="shared" ca="1" si="256"/>
        <v>0</v>
      </c>
      <c r="E2713" s="564">
        <f t="shared" ca="1" si="254"/>
        <v>0</v>
      </c>
      <c r="F2713" s="564">
        <f t="shared" ca="1" si="257"/>
        <v>1</v>
      </c>
      <c r="G2713" s="564">
        <f t="shared" ca="1" si="255"/>
        <v>-3.5087344441428567</v>
      </c>
      <c r="H2713" s="564">
        <v>0</v>
      </c>
      <c r="I2713" s="564">
        <v>0</v>
      </c>
      <c r="J2713" s="564">
        <v>0</v>
      </c>
      <c r="K2713" s="564">
        <v>0</v>
      </c>
      <c r="L2713" s="564">
        <v>0</v>
      </c>
      <c r="M2713" s="564">
        <v>0</v>
      </c>
      <c r="N2713" s="564">
        <v>0</v>
      </c>
      <c r="O2713" s="564">
        <v>0</v>
      </c>
      <c r="P2713" s="564">
        <v>0</v>
      </c>
      <c r="Q2713" s="564">
        <v>0</v>
      </c>
      <c r="R2713" s="564">
        <v>0</v>
      </c>
      <c r="S2713" s="564">
        <v>0</v>
      </c>
      <c r="T2713" s="564">
        <v>0</v>
      </c>
      <c r="U2713" s="564">
        <v>0</v>
      </c>
      <c r="V2713" s="564">
        <v>0</v>
      </c>
      <c r="W2713" s="564">
        <v>0</v>
      </c>
      <c r="X2713" s="564">
        <v>0</v>
      </c>
      <c r="Y2713" s="564">
        <v>0</v>
      </c>
      <c r="Z2713" s="564">
        <v>0</v>
      </c>
      <c r="AA2713" s="564">
        <v>0</v>
      </c>
      <c r="AB2713" s="564">
        <v>0</v>
      </c>
      <c r="AC2713" s="564">
        <v>0</v>
      </c>
      <c r="AD2713" s="564">
        <v>0</v>
      </c>
      <c r="AE2713" s="564">
        <v>0</v>
      </c>
      <c r="AF2713" s="564">
        <v>0</v>
      </c>
      <c r="AG2713" s="564">
        <v>0</v>
      </c>
      <c r="AH2713" s="564">
        <v>0</v>
      </c>
      <c r="AI2713" s="564">
        <v>0</v>
      </c>
      <c r="AJ2713" s="564">
        <v>0</v>
      </c>
      <c r="AK2713" s="564">
        <v>0</v>
      </c>
    </row>
    <row r="2714" spans="1:37">
      <c r="A2714">
        <v>2710</v>
      </c>
      <c r="B2714" s="564">
        <f t="shared" ca="1" si="258"/>
        <v>20</v>
      </c>
      <c r="C2714" s="564">
        <f t="shared" ca="1" si="253"/>
        <v>400</v>
      </c>
      <c r="D2714" s="564">
        <f t="shared" ca="1" si="256"/>
        <v>20</v>
      </c>
      <c r="E2714" s="564">
        <f t="shared" ca="1" si="254"/>
        <v>0</v>
      </c>
      <c r="F2714" s="564">
        <f t="shared" ca="1" si="257"/>
        <v>1</v>
      </c>
      <c r="G2714" s="564">
        <f t="shared" ca="1" si="255"/>
        <v>1.2363694903293803</v>
      </c>
      <c r="H2714" s="564">
        <v>1</v>
      </c>
      <c r="I2714" s="564">
        <v>1</v>
      </c>
      <c r="J2714" s="564">
        <v>1</v>
      </c>
      <c r="K2714" s="564">
        <v>1</v>
      </c>
      <c r="L2714" s="564">
        <v>1</v>
      </c>
      <c r="M2714" s="564">
        <v>1</v>
      </c>
      <c r="N2714" s="564">
        <v>1</v>
      </c>
      <c r="O2714" s="564">
        <v>1</v>
      </c>
      <c r="P2714" s="564">
        <v>1</v>
      </c>
      <c r="Q2714" s="564">
        <v>1</v>
      </c>
      <c r="R2714" s="564">
        <v>1</v>
      </c>
      <c r="S2714" s="564">
        <v>1</v>
      </c>
      <c r="T2714" s="564">
        <v>1</v>
      </c>
      <c r="U2714" s="564">
        <v>1</v>
      </c>
      <c r="V2714" s="564">
        <v>1</v>
      </c>
      <c r="W2714" s="564">
        <v>1</v>
      </c>
      <c r="X2714" s="564">
        <v>1</v>
      </c>
      <c r="Y2714" s="564">
        <v>1</v>
      </c>
      <c r="Z2714" s="564">
        <v>1</v>
      </c>
      <c r="AA2714" s="564">
        <v>1</v>
      </c>
      <c r="AB2714" s="564">
        <v>1</v>
      </c>
      <c r="AC2714" s="564">
        <v>1</v>
      </c>
      <c r="AD2714" s="564">
        <v>1</v>
      </c>
      <c r="AE2714" s="564">
        <v>1</v>
      </c>
      <c r="AF2714" s="564">
        <v>1</v>
      </c>
      <c r="AG2714" s="564">
        <v>1</v>
      </c>
      <c r="AH2714" s="564">
        <v>1</v>
      </c>
      <c r="AI2714" s="564">
        <v>1</v>
      </c>
      <c r="AJ2714" s="564">
        <v>1</v>
      </c>
      <c r="AK2714" s="564">
        <v>1</v>
      </c>
    </row>
    <row r="2715" spans="1:37">
      <c r="A2715">
        <v>2711</v>
      </c>
      <c r="B2715" s="564">
        <f t="shared" ca="1" si="258"/>
        <v>0</v>
      </c>
      <c r="C2715" s="564">
        <f t="shared" ca="1" si="253"/>
        <v>0</v>
      </c>
      <c r="D2715" s="564">
        <f t="shared" ca="1" si="256"/>
        <v>0</v>
      </c>
      <c r="E2715" s="564">
        <f t="shared" ca="1" si="254"/>
        <v>0</v>
      </c>
      <c r="F2715" s="564">
        <f t="shared" ca="1" si="257"/>
        <v>1</v>
      </c>
      <c r="G2715" s="564">
        <f t="shared" ca="1" si="255"/>
        <v>-1.1642842340330648</v>
      </c>
      <c r="H2715" s="564">
        <v>0</v>
      </c>
      <c r="I2715" s="564">
        <v>0</v>
      </c>
      <c r="J2715" s="564">
        <v>0</v>
      </c>
      <c r="K2715" s="564">
        <v>0</v>
      </c>
      <c r="L2715" s="564">
        <v>0</v>
      </c>
      <c r="M2715" s="564">
        <v>0</v>
      </c>
      <c r="N2715" s="564">
        <v>0</v>
      </c>
      <c r="O2715" s="564">
        <v>0</v>
      </c>
      <c r="P2715" s="564">
        <v>0</v>
      </c>
      <c r="Q2715" s="564">
        <v>0</v>
      </c>
      <c r="R2715" s="564">
        <v>0</v>
      </c>
      <c r="S2715" s="564">
        <v>0</v>
      </c>
      <c r="T2715" s="564">
        <v>0</v>
      </c>
      <c r="U2715" s="564">
        <v>0</v>
      </c>
      <c r="V2715" s="564">
        <v>0</v>
      </c>
      <c r="W2715" s="564">
        <v>0</v>
      </c>
      <c r="X2715" s="564">
        <v>0</v>
      </c>
      <c r="Y2715" s="564">
        <v>0</v>
      </c>
      <c r="Z2715" s="564">
        <v>0</v>
      </c>
      <c r="AA2715" s="564">
        <v>0</v>
      </c>
      <c r="AB2715" s="564">
        <v>0</v>
      </c>
      <c r="AC2715" s="564">
        <v>0</v>
      </c>
      <c r="AD2715" s="564">
        <v>0</v>
      </c>
      <c r="AE2715" s="564">
        <v>0</v>
      </c>
      <c r="AF2715" s="564">
        <v>0</v>
      </c>
      <c r="AG2715" s="564">
        <v>0</v>
      </c>
      <c r="AH2715" s="564">
        <v>0</v>
      </c>
      <c r="AI2715" s="564">
        <v>0</v>
      </c>
      <c r="AJ2715" s="564">
        <v>0</v>
      </c>
      <c r="AK2715" s="564">
        <v>0</v>
      </c>
    </row>
    <row r="2716" spans="1:37">
      <c r="A2716">
        <v>2712</v>
      </c>
      <c r="B2716" s="564">
        <f t="shared" ca="1" si="258"/>
        <v>20</v>
      </c>
      <c r="C2716" s="564">
        <f t="shared" ca="1" si="253"/>
        <v>400</v>
      </c>
      <c r="D2716" s="564">
        <f t="shared" ca="1" si="256"/>
        <v>20</v>
      </c>
      <c r="E2716" s="564">
        <f t="shared" ca="1" si="254"/>
        <v>0</v>
      </c>
      <c r="F2716" s="564">
        <f t="shared" ca="1" si="257"/>
        <v>1</v>
      </c>
      <c r="G2716" s="564">
        <f t="shared" ca="1" si="255"/>
        <v>4.412580654112837</v>
      </c>
      <c r="H2716" s="564">
        <v>1</v>
      </c>
      <c r="I2716" s="564">
        <v>1</v>
      </c>
      <c r="J2716" s="564">
        <v>1</v>
      </c>
      <c r="K2716" s="564">
        <v>1</v>
      </c>
      <c r="L2716" s="564">
        <v>1</v>
      </c>
      <c r="M2716" s="564">
        <v>1</v>
      </c>
      <c r="N2716" s="564">
        <v>1</v>
      </c>
      <c r="O2716" s="564">
        <v>1</v>
      </c>
      <c r="P2716" s="564">
        <v>1</v>
      </c>
      <c r="Q2716" s="564">
        <v>1</v>
      </c>
      <c r="R2716" s="564">
        <v>1</v>
      </c>
      <c r="S2716" s="564">
        <v>1</v>
      </c>
      <c r="T2716" s="564">
        <v>1</v>
      </c>
      <c r="U2716" s="564">
        <v>1</v>
      </c>
      <c r="V2716" s="564">
        <v>1</v>
      </c>
      <c r="W2716" s="564">
        <v>1</v>
      </c>
      <c r="X2716" s="564">
        <v>1</v>
      </c>
      <c r="Y2716" s="564">
        <v>1</v>
      </c>
      <c r="Z2716" s="564">
        <v>1</v>
      </c>
      <c r="AA2716" s="564">
        <v>1</v>
      </c>
      <c r="AB2716" s="564">
        <v>1</v>
      </c>
      <c r="AC2716" s="564">
        <v>1</v>
      </c>
      <c r="AD2716" s="564">
        <v>1</v>
      </c>
      <c r="AE2716" s="564">
        <v>1</v>
      </c>
      <c r="AF2716" s="564">
        <v>1</v>
      </c>
      <c r="AG2716" s="564">
        <v>1</v>
      </c>
      <c r="AH2716" s="564">
        <v>1</v>
      </c>
      <c r="AI2716" s="564">
        <v>1</v>
      </c>
      <c r="AJ2716" s="564">
        <v>1</v>
      </c>
      <c r="AK2716" s="564">
        <v>1</v>
      </c>
    </row>
    <row r="2717" spans="1:37">
      <c r="A2717">
        <v>2713</v>
      </c>
      <c r="B2717" s="564">
        <f t="shared" ca="1" si="258"/>
        <v>20</v>
      </c>
      <c r="C2717" s="564">
        <f t="shared" ca="1" si="253"/>
        <v>400</v>
      </c>
      <c r="D2717" s="564">
        <f t="shared" ca="1" si="256"/>
        <v>20</v>
      </c>
      <c r="E2717" s="564">
        <f t="shared" ca="1" si="254"/>
        <v>0</v>
      </c>
      <c r="F2717" s="564">
        <f t="shared" ca="1" si="257"/>
        <v>1</v>
      </c>
      <c r="G2717" s="564">
        <f t="shared" ca="1" si="255"/>
        <v>0.92488711369918208</v>
      </c>
      <c r="H2717" s="564">
        <v>1</v>
      </c>
      <c r="I2717" s="564">
        <v>1</v>
      </c>
      <c r="J2717" s="564">
        <v>1</v>
      </c>
      <c r="K2717" s="564">
        <v>1</v>
      </c>
      <c r="L2717" s="564">
        <v>1</v>
      </c>
      <c r="M2717" s="564">
        <v>1</v>
      </c>
      <c r="N2717" s="564">
        <v>1</v>
      </c>
      <c r="O2717" s="564">
        <v>1</v>
      </c>
      <c r="P2717" s="564">
        <v>1</v>
      </c>
      <c r="Q2717" s="564">
        <v>1</v>
      </c>
      <c r="R2717" s="564">
        <v>1</v>
      </c>
      <c r="S2717" s="564">
        <v>1</v>
      </c>
      <c r="T2717" s="564">
        <v>1</v>
      </c>
      <c r="U2717" s="564">
        <v>1</v>
      </c>
      <c r="V2717" s="564">
        <v>1</v>
      </c>
      <c r="W2717" s="564">
        <v>1</v>
      </c>
      <c r="X2717" s="564">
        <v>1</v>
      </c>
      <c r="Y2717" s="564">
        <v>1</v>
      </c>
      <c r="Z2717" s="564">
        <v>1</v>
      </c>
      <c r="AA2717" s="564">
        <v>1</v>
      </c>
      <c r="AB2717" s="564">
        <v>1</v>
      </c>
      <c r="AC2717" s="564">
        <v>1</v>
      </c>
      <c r="AD2717" s="564">
        <v>1</v>
      </c>
      <c r="AE2717" s="564">
        <v>1</v>
      </c>
      <c r="AF2717" s="564">
        <v>1</v>
      </c>
      <c r="AG2717" s="564">
        <v>1</v>
      </c>
      <c r="AH2717" s="564">
        <v>1</v>
      </c>
      <c r="AI2717" s="564">
        <v>1</v>
      </c>
      <c r="AJ2717" s="564">
        <v>1</v>
      </c>
      <c r="AK2717" s="564">
        <v>1</v>
      </c>
    </row>
    <row r="2718" spans="1:37">
      <c r="A2718">
        <v>2714</v>
      </c>
      <c r="B2718" s="564">
        <f t="shared" ca="1" si="258"/>
        <v>1</v>
      </c>
      <c r="C2718" s="564">
        <f t="shared" ca="1" si="253"/>
        <v>1</v>
      </c>
      <c r="D2718" s="564">
        <f t="shared" ca="1" si="256"/>
        <v>1</v>
      </c>
      <c r="E2718" s="564">
        <f t="shared" ca="1" si="254"/>
        <v>0.95</v>
      </c>
      <c r="F2718" s="564">
        <f t="shared" ca="1" si="257"/>
        <v>0.9</v>
      </c>
      <c r="G2718" s="564">
        <f t="shared" ca="1" si="255"/>
        <v>3.1342278714406722</v>
      </c>
      <c r="H2718" s="564">
        <v>0</v>
      </c>
      <c r="I2718" s="564">
        <v>0</v>
      </c>
      <c r="J2718" s="564">
        <v>0</v>
      </c>
      <c r="K2718" s="564">
        <v>0</v>
      </c>
      <c r="L2718" s="564">
        <v>0</v>
      </c>
      <c r="M2718" s="564">
        <v>0</v>
      </c>
      <c r="N2718" s="564">
        <v>0</v>
      </c>
      <c r="O2718" s="564">
        <v>0</v>
      </c>
      <c r="P2718" s="564">
        <v>1</v>
      </c>
      <c r="Q2718" s="564">
        <v>0</v>
      </c>
      <c r="R2718" s="564">
        <v>0</v>
      </c>
      <c r="S2718" s="564">
        <v>0</v>
      </c>
      <c r="T2718" s="564">
        <v>0</v>
      </c>
      <c r="U2718" s="564">
        <v>0</v>
      </c>
      <c r="V2718" s="564">
        <v>0</v>
      </c>
      <c r="W2718" s="564">
        <v>0</v>
      </c>
      <c r="X2718" s="564">
        <v>0</v>
      </c>
      <c r="Y2718" s="564">
        <v>0</v>
      </c>
      <c r="Z2718" s="564">
        <v>0</v>
      </c>
      <c r="AA2718" s="564">
        <v>0</v>
      </c>
      <c r="AB2718" s="564">
        <v>0</v>
      </c>
      <c r="AC2718" s="564">
        <v>0</v>
      </c>
      <c r="AD2718" s="564">
        <v>0</v>
      </c>
      <c r="AE2718" s="564">
        <v>0</v>
      </c>
      <c r="AF2718" s="564">
        <v>0</v>
      </c>
      <c r="AG2718" s="564">
        <v>0</v>
      </c>
      <c r="AH2718" s="564">
        <v>0</v>
      </c>
      <c r="AI2718" s="564">
        <v>0</v>
      </c>
      <c r="AJ2718" s="564">
        <v>0</v>
      </c>
      <c r="AK2718" s="564">
        <v>0</v>
      </c>
    </row>
    <row r="2719" spans="1:37">
      <c r="A2719">
        <v>2715</v>
      </c>
      <c r="B2719" s="564">
        <f t="shared" ca="1" si="258"/>
        <v>0</v>
      </c>
      <c r="C2719" s="564">
        <f t="shared" ca="1" si="253"/>
        <v>0</v>
      </c>
      <c r="D2719" s="564">
        <f t="shared" ca="1" si="256"/>
        <v>0</v>
      </c>
      <c r="E2719" s="564">
        <f t="shared" ca="1" si="254"/>
        <v>0</v>
      </c>
      <c r="F2719" s="564">
        <f t="shared" ca="1" si="257"/>
        <v>1</v>
      </c>
      <c r="G2719" s="564">
        <f t="shared" ca="1" si="255"/>
        <v>-1.4394021458422124</v>
      </c>
      <c r="H2719" s="564">
        <v>0</v>
      </c>
      <c r="I2719" s="564">
        <v>0</v>
      </c>
      <c r="J2719" s="564">
        <v>0</v>
      </c>
      <c r="K2719" s="564">
        <v>0</v>
      </c>
      <c r="L2719" s="564">
        <v>0</v>
      </c>
      <c r="M2719" s="564">
        <v>0</v>
      </c>
      <c r="N2719" s="564">
        <v>0</v>
      </c>
      <c r="O2719" s="564">
        <v>0</v>
      </c>
      <c r="P2719" s="564">
        <v>0</v>
      </c>
      <c r="Q2719" s="564">
        <v>0</v>
      </c>
      <c r="R2719" s="564">
        <v>0</v>
      </c>
      <c r="S2719" s="564">
        <v>0</v>
      </c>
      <c r="T2719" s="564">
        <v>0</v>
      </c>
      <c r="U2719" s="564">
        <v>0</v>
      </c>
      <c r="V2719" s="564">
        <v>0</v>
      </c>
      <c r="W2719" s="564">
        <v>0</v>
      </c>
      <c r="X2719" s="564">
        <v>0</v>
      </c>
      <c r="Y2719" s="564">
        <v>0</v>
      </c>
      <c r="Z2719" s="564">
        <v>0</v>
      </c>
      <c r="AA2719" s="564">
        <v>0</v>
      </c>
      <c r="AB2719" s="564">
        <v>0</v>
      </c>
      <c r="AC2719" s="564">
        <v>0</v>
      </c>
      <c r="AD2719" s="564">
        <v>0</v>
      </c>
      <c r="AE2719" s="564">
        <v>0</v>
      </c>
      <c r="AF2719" s="564">
        <v>0</v>
      </c>
      <c r="AG2719" s="564">
        <v>0</v>
      </c>
      <c r="AH2719" s="564">
        <v>0</v>
      </c>
      <c r="AI2719" s="564">
        <v>0</v>
      </c>
      <c r="AJ2719" s="564">
        <v>0</v>
      </c>
      <c r="AK2719" s="564">
        <v>0</v>
      </c>
    </row>
    <row r="2720" spans="1:37">
      <c r="A2720">
        <v>2716</v>
      </c>
      <c r="B2720" s="564">
        <f t="shared" ca="1" si="258"/>
        <v>0</v>
      </c>
      <c r="C2720" s="564">
        <f t="shared" ca="1" si="253"/>
        <v>0</v>
      </c>
      <c r="D2720" s="564">
        <f t="shared" ca="1" si="256"/>
        <v>0</v>
      </c>
      <c r="E2720" s="564">
        <f t="shared" ca="1" si="254"/>
        <v>0</v>
      </c>
      <c r="F2720" s="564">
        <f t="shared" ca="1" si="257"/>
        <v>1</v>
      </c>
      <c r="G2720" s="564">
        <f t="shared" ca="1" si="255"/>
        <v>1.9873871323157002</v>
      </c>
      <c r="H2720" s="564">
        <v>0</v>
      </c>
      <c r="I2720" s="564">
        <v>0</v>
      </c>
      <c r="J2720" s="564">
        <v>0</v>
      </c>
      <c r="K2720" s="564">
        <v>0</v>
      </c>
      <c r="L2720" s="564">
        <v>0</v>
      </c>
      <c r="M2720" s="564">
        <v>0</v>
      </c>
      <c r="N2720" s="564">
        <v>0</v>
      </c>
      <c r="O2720" s="564">
        <v>0</v>
      </c>
      <c r="P2720" s="564">
        <v>0</v>
      </c>
      <c r="Q2720" s="564">
        <v>0</v>
      </c>
      <c r="R2720" s="564">
        <v>0</v>
      </c>
      <c r="S2720" s="564">
        <v>0</v>
      </c>
      <c r="T2720" s="564">
        <v>0</v>
      </c>
      <c r="U2720" s="564">
        <v>0</v>
      </c>
      <c r="V2720" s="564">
        <v>0</v>
      </c>
      <c r="W2720" s="564">
        <v>0</v>
      </c>
      <c r="X2720" s="564">
        <v>0</v>
      </c>
      <c r="Y2720" s="564">
        <v>0</v>
      </c>
      <c r="Z2720" s="564">
        <v>0</v>
      </c>
      <c r="AA2720" s="564">
        <v>0</v>
      </c>
      <c r="AB2720" s="564">
        <v>0</v>
      </c>
      <c r="AC2720" s="564">
        <v>0</v>
      </c>
      <c r="AD2720" s="564">
        <v>0</v>
      </c>
      <c r="AE2720" s="564">
        <v>0</v>
      </c>
      <c r="AF2720" s="564">
        <v>0</v>
      </c>
      <c r="AG2720" s="564">
        <v>0</v>
      </c>
      <c r="AH2720" s="564">
        <v>0</v>
      </c>
      <c r="AI2720" s="564">
        <v>0</v>
      </c>
      <c r="AJ2720" s="564">
        <v>0</v>
      </c>
      <c r="AK2720" s="564">
        <v>0</v>
      </c>
    </row>
    <row r="2721" spans="1:37">
      <c r="A2721">
        <v>2717</v>
      </c>
      <c r="B2721" s="564">
        <f t="shared" ca="1" si="258"/>
        <v>0</v>
      </c>
      <c r="C2721" s="564">
        <f t="shared" ca="1" si="253"/>
        <v>0</v>
      </c>
      <c r="D2721" s="564">
        <f t="shared" ca="1" si="256"/>
        <v>0</v>
      </c>
      <c r="E2721" s="564">
        <f t="shared" ca="1" si="254"/>
        <v>0</v>
      </c>
      <c r="F2721" s="564">
        <f t="shared" ca="1" si="257"/>
        <v>1</v>
      </c>
      <c r="G2721" s="564">
        <f t="shared" ca="1" si="255"/>
        <v>-3.4313908273178337</v>
      </c>
      <c r="H2721" s="564">
        <v>0</v>
      </c>
      <c r="I2721" s="564">
        <v>0</v>
      </c>
      <c r="J2721" s="564">
        <v>0</v>
      </c>
      <c r="K2721" s="564">
        <v>0</v>
      </c>
      <c r="L2721" s="564">
        <v>0</v>
      </c>
      <c r="M2721" s="564">
        <v>0</v>
      </c>
      <c r="N2721" s="564">
        <v>0</v>
      </c>
      <c r="O2721" s="564">
        <v>0</v>
      </c>
      <c r="P2721" s="564">
        <v>0</v>
      </c>
      <c r="Q2721" s="564">
        <v>0</v>
      </c>
      <c r="R2721" s="564">
        <v>0</v>
      </c>
      <c r="S2721" s="564">
        <v>0</v>
      </c>
      <c r="T2721" s="564">
        <v>0</v>
      </c>
      <c r="U2721" s="564">
        <v>0</v>
      </c>
      <c r="V2721" s="564">
        <v>0</v>
      </c>
      <c r="W2721" s="564">
        <v>0</v>
      </c>
      <c r="X2721" s="564">
        <v>0</v>
      </c>
      <c r="Y2721" s="564">
        <v>0</v>
      </c>
      <c r="Z2721" s="564">
        <v>0</v>
      </c>
      <c r="AA2721" s="564">
        <v>0</v>
      </c>
      <c r="AB2721" s="564">
        <v>0</v>
      </c>
      <c r="AC2721" s="564">
        <v>0</v>
      </c>
      <c r="AD2721" s="564">
        <v>0</v>
      </c>
      <c r="AE2721" s="564">
        <v>0</v>
      </c>
      <c r="AF2721" s="564">
        <v>0</v>
      </c>
      <c r="AG2721" s="564">
        <v>0</v>
      </c>
      <c r="AH2721" s="564">
        <v>0</v>
      </c>
      <c r="AI2721" s="564">
        <v>0</v>
      </c>
      <c r="AJ2721" s="564">
        <v>0</v>
      </c>
      <c r="AK2721" s="564">
        <v>0</v>
      </c>
    </row>
    <row r="2722" spans="1:37">
      <c r="A2722">
        <v>2718</v>
      </c>
      <c r="B2722" s="564">
        <f t="shared" ca="1" si="258"/>
        <v>20</v>
      </c>
      <c r="C2722" s="564">
        <f t="shared" ca="1" si="253"/>
        <v>400</v>
      </c>
      <c r="D2722" s="564">
        <f t="shared" ca="1" si="256"/>
        <v>20</v>
      </c>
      <c r="E2722" s="564">
        <f t="shared" ca="1" si="254"/>
        <v>0</v>
      </c>
      <c r="F2722" s="564">
        <f t="shared" ca="1" si="257"/>
        <v>1</v>
      </c>
      <c r="G2722" s="564">
        <f t="shared" ca="1" si="255"/>
        <v>1.6278271515836211</v>
      </c>
      <c r="H2722" s="564">
        <v>1</v>
      </c>
      <c r="I2722" s="564">
        <v>1</v>
      </c>
      <c r="J2722" s="564">
        <v>1</v>
      </c>
      <c r="K2722" s="564">
        <v>1</v>
      </c>
      <c r="L2722" s="564">
        <v>1</v>
      </c>
      <c r="M2722" s="564">
        <v>1</v>
      </c>
      <c r="N2722" s="564">
        <v>1</v>
      </c>
      <c r="O2722" s="564">
        <v>1</v>
      </c>
      <c r="P2722" s="564">
        <v>1</v>
      </c>
      <c r="Q2722" s="564">
        <v>1</v>
      </c>
      <c r="R2722" s="564">
        <v>1</v>
      </c>
      <c r="S2722" s="564">
        <v>1</v>
      </c>
      <c r="T2722" s="564">
        <v>1</v>
      </c>
      <c r="U2722" s="564">
        <v>1</v>
      </c>
      <c r="V2722" s="564">
        <v>1</v>
      </c>
      <c r="W2722" s="564">
        <v>1</v>
      </c>
      <c r="X2722" s="564">
        <v>1</v>
      </c>
      <c r="Y2722" s="564">
        <v>1</v>
      </c>
      <c r="Z2722" s="564">
        <v>1</v>
      </c>
      <c r="AA2722" s="564">
        <v>1</v>
      </c>
      <c r="AB2722" s="564">
        <v>1</v>
      </c>
      <c r="AC2722" s="564">
        <v>1</v>
      </c>
      <c r="AD2722" s="564">
        <v>1</v>
      </c>
      <c r="AE2722" s="564">
        <v>1</v>
      </c>
      <c r="AF2722" s="564">
        <v>1</v>
      </c>
      <c r="AG2722" s="564">
        <v>1</v>
      </c>
      <c r="AH2722" s="564">
        <v>1</v>
      </c>
      <c r="AI2722" s="564">
        <v>1</v>
      </c>
      <c r="AJ2722" s="564">
        <v>1</v>
      </c>
      <c r="AK2722" s="564">
        <v>1</v>
      </c>
    </row>
    <row r="2723" spans="1:37">
      <c r="A2723">
        <v>2719</v>
      </c>
      <c r="B2723" s="564">
        <f t="shared" ca="1" si="258"/>
        <v>0</v>
      </c>
      <c r="C2723" s="564">
        <f t="shared" ca="1" si="253"/>
        <v>0</v>
      </c>
      <c r="D2723" s="564">
        <f t="shared" ca="1" si="256"/>
        <v>0</v>
      </c>
      <c r="E2723" s="564">
        <f t="shared" ca="1" si="254"/>
        <v>0</v>
      </c>
      <c r="F2723" s="564">
        <f t="shared" ca="1" si="257"/>
        <v>1</v>
      </c>
      <c r="G2723" s="564">
        <f t="shared" ca="1" si="255"/>
        <v>2.8382636013321219</v>
      </c>
      <c r="H2723" s="564">
        <v>0</v>
      </c>
      <c r="I2723" s="564">
        <v>0</v>
      </c>
      <c r="J2723" s="564">
        <v>0</v>
      </c>
      <c r="K2723" s="564">
        <v>0</v>
      </c>
      <c r="L2723" s="564">
        <v>0</v>
      </c>
      <c r="M2723" s="564">
        <v>0</v>
      </c>
      <c r="N2723" s="564">
        <v>0</v>
      </c>
      <c r="O2723" s="564">
        <v>0</v>
      </c>
      <c r="P2723" s="564">
        <v>0</v>
      </c>
      <c r="Q2723" s="564">
        <v>0</v>
      </c>
      <c r="R2723" s="564">
        <v>0</v>
      </c>
      <c r="S2723" s="564">
        <v>0</v>
      </c>
      <c r="T2723" s="564">
        <v>0</v>
      </c>
      <c r="U2723" s="564">
        <v>0</v>
      </c>
      <c r="V2723" s="564">
        <v>0</v>
      </c>
      <c r="W2723" s="564">
        <v>0</v>
      </c>
      <c r="X2723" s="564">
        <v>0</v>
      </c>
      <c r="Y2723" s="564">
        <v>0</v>
      </c>
      <c r="Z2723" s="564">
        <v>0</v>
      </c>
      <c r="AA2723" s="564">
        <v>0</v>
      </c>
      <c r="AB2723" s="564">
        <v>0</v>
      </c>
      <c r="AC2723" s="564">
        <v>0</v>
      </c>
      <c r="AD2723" s="564">
        <v>0</v>
      </c>
      <c r="AE2723" s="564">
        <v>0</v>
      </c>
      <c r="AF2723" s="564">
        <v>0</v>
      </c>
      <c r="AG2723" s="564">
        <v>0</v>
      </c>
      <c r="AH2723" s="564">
        <v>0</v>
      </c>
      <c r="AI2723" s="564">
        <v>0</v>
      </c>
      <c r="AJ2723" s="564">
        <v>0</v>
      </c>
      <c r="AK2723" s="564">
        <v>0</v>
      </c>
    </row>
    <row r="2724" spans="1:37">
      <c r="A2724">
        <v>2720</v>
      </c>
      <c r="B2724" s="564">
        <f t="shared" ca="1" si="258"/>
        <v>20</v>
      </c>
      <c r="C2724" s="564">
        <f t="shared" ca="1" si="253"/>
        <v>400</v>
      </c>
      <c r="D2724" s="564">
        <f t="shared" ca="1" si="256"/>
        <v>20</v>
      </c>
      <c r="E2724" s="564">
        <f t="shared" ca="1" si="254"/>
        <v>0</v>
      </c>
      <c r="F2724" s="564">
        <f t="shared" ca="1" si="257"/>
        <v>1</v>
      </c>
      <c r="G2724" s="564">
        <f t="shared" ca="1" si="255"/>
        <v>6.8627680897574574</v>
      </c>
      <c r="H2724" s="564">
        <v>1</v>
      </c>
      <c r="I2724" s="564">
        <v>1</v>
      </c>
      <c r="J2724" s="564">
        <v>1</v>
      </c>
      <c r="K2724" s="564">
        <v>1</v>
      </c>
      <c r="L2724" s="564">
        <v>1</v>
      </c>
      <c r="M2724" s="564">
        <v>1</v>
      </c>
      <c r="N2724" s="564">
        <v>1</v>
      </c>
      <c r="O2724" s="564">
        <v>1</v>
      </c>
      <c r="P2724" s="564">
        <v>1</v>
      </c>
      <c r="Q2724" s="564">
        <v>1</v>
      </c>
      <c r="R2724" s="564">
        <v>1</v>
      </c>
      <c r="S2724" s="564">
        <v>1</v>
      </c>
      <c r="T2724" s="564">
        <v>1</v>
      </c>
      <c r="U2724" s="564">
        <v>1</v>
      </c>
      <c r="V2724" s="564">
        <v>1</v>
      </c>
      <c r="W2724" s="564">
        <v>1</v>
      </c>
      <c r="X2724" s="564">
        <v>1</v>
      </c>
      <c r="Y2724" s="564">
        <v>1</v>
      </c>
      <c r="Z2724" s="564">
        <v>1</v>
      </c>
      <c r="AA2724" s="564">
        <v>1</v>
      </c>
      <c r="AB2724" s="564">
        <v>1</v>
      </c>
      <c r="AC2724" s="564">
        <v>1</v>
      </c>
      <c r="AD2724" s="564">
        <v>1</v>
      </c>
      <c r="AE2724" s="564">
        <v>1</v>
      </c>
      <c r="AF2724" s="564">
        <v>1</v>
      </c>
      <c r="AG2724" s="564">
        <v>1</v>
      </c>
      <c r="AH2724" s="564">
        <v>1</v>
      </c>
      <c r="AI2724" s="564">
        <v>1</v>
      </c>
      <c r="AJ2724" s="564">
        <v>1</v>
      </c>
      <c r="AK2724" s="564">
        <v>1</v>
      </c>
    </row>
    <row r="2725" spans="1:37">
      <c r="A2725">
        <v>2721</v>
      </c>
      <c r="B2725" s="564">
        <f t="shared" ca="1" si="258"/>
        <v>20</v>
      </c>
      <c r="C2725" s="564">
        <f t="shared" ca="1" si="253"/>
        <v>400</v>
      </c>
      <c r="D2725" s="564">
        <f t="shared" ca="1" si="256"/>
        <v>20</v>
      </c>
      <c r="E2725" s="564">
        <f t="shared" ca="1" si="254"/>
        <v>0</v>
      </c>
      <c r="F2725" s="564">
        <f t="shared" ca="1" si="257"/>
        <v>1</v>
      </c>
      <c r="G2725" s="564">
        <f t="shared" ca="1" si="255"/>
        <v>5.9002769374862218</v>
      </c>
      <c r="H2725" s="564">
        <v>1</v>
      </c>
      <c r="I2725" s="564">
        <v>1</v>
      </c>
      <c r="J2725" s="564">
        <v>1</v>
      </c>
      <c r="K2725" s="564">
        <v>1</v>
      </c>
      <c r="L2725" s="564">
        <v>1</v>
      </c>
      <c r="M2725" s="564">
        <v>1</v>
      </c>
      <c r="N2725" s="564">
        <v>1</v>
      </c>
      <c r="O2725" s="564">
        <v>1</v>
      </c>
      <c r="P2725" s="564">
        <v>1</v>
      </c>
      <c r="Q2725" s="564">
        <v>1</v>
      </c>
      <c r="R2725" s="564">
        <v>1</v>
      </c>
      <c r="S2725" s="564">
        <v>1</v>
      </c>
      <c r="T2725" s="564">
        <v>1</v>
      </c>
      <c r="U2725" s="564">
        <v>1</v>
      </c>
      <c r="V2725" s="564">
        <v>1</v>
      </c>
      <c r="W2725" s="564">
        <v>1</v>
      </c>
      <c r="X2725" s="564">
        <v>1</v>
      </c>
      <c r="Y2725" s="564">
        <v>1</v>
      </c>
      <c r="Z2725" s="564">
        <v>1</v>
      </c>
      <c r="AA2725" s="564">
        <v>1</v>
      </c>
      <c r="AB2725" s="564">
        <v>1</v>
      </c>
      <c r="AC2725" s="564">
        <v>1</v>
      </c>
      <c r="AD2725" s="564">
        <v>1</v>
      </c>
      <c r="AE2725" s="564">
        <v>1</v>
      </c>
      <c r="AF2725" s="564">
        <v>1</v>
      </c>
      <c r="AG2725" s="564">
        <v>1</v>
      </c>
      <c r="AH2725" s="564">
        <v>1</v>
      </c>
      <c r="AI2725" s="564">
        <v>1</v>
      </c>
      <c r="AJ2725" s="564">
        <v>1</v>
      </c>
      <c r="AK2725" s="564">
        <v>1</v>
      </c>
    </row>
    <row r="2726" spans="1:37">
      <c r="A2726">
        <v>2722</v>
      </c>
      <c r="B2726" s="564">
        <f t="shared" ca="1" si="258"/>
        <v>0</v>
      </c>
      <c r="C2726" s="564">
        <f t="shared" ca="1" si="253"/>
        <v>0</v>
      </c>
      <c r="D2726" s="564">
        <f t="shared" ca="1" si="256"/>
        <v>0</v>
      </c>
      <c r="E2726" s="564">
        <f t="shared" ca="1" si="254"/>
        <v>0</v>
      </c>
      <c r="F2726" s="564">
        <f t="shared" ca="1" si="257"/>
        <v>1</v>
      </c>
      <c r="G2726" s="564">
        <f t="shared" ca="1" si="255"/>
        <v>4.1856558062109004</v>
      </c>
      <c r="H2726" s="564">
        <v>0</v>
      </c>
      <c r="I2726" s="564">
        <v>0</v>
      </c>
      <c r="J2726" s="564">
        <v>0</v>
      </c>
      <c r="K2726" s="564">
        <v>0</v>
      </c>
      <c r="L2726" s="564">
        <v>0</v>
      </c>
      <c r="M2726" s="564">
        <v>0</v>
      </c>
      <c r="N2726" s="564">
        <v>0</v>
      </c>
      <c r="O2726" s="564">
        <v>0</v>
      </c>
      <c r="P2726" s="564">
        <v>0</v>
      </c>
      <c r="Q2726" s="564">
        <v>0</v>
      </c>
      <c r="R2726" s="564">
        <v>0</v>
      </c>
      <c r="S2726" s="564">
        <v>0</v>
      </c>
      <c r="T2726" s="564">
        <v>0</v>
      </c>
      <c r="U2726" s="564">
        <v>0</v>
      </c>
      <c r="V2726" s="564">
        <v>0</v>
      </c>
      <c r="W2726" s="564">
        <v>0</v>
      </c>
      <c r="X2726" s="564">
        <v>0</v>
      </c>
      <c r="Y2726" s="564">
        <v>0</v>
      </c>
      <c r="Z2726" s="564">
        <v>0</v>
      </c>
      <c r="AA2726" s="564">
        <v>0</v>
      </c>
      <c r="AB2726" s="564">
        <v>0</v>
      </c>
      <c r="AC2726" s="564">
        <v>0</v>
      </c>
      <c r="AD2726" s="564">
        <v>0</v>
      </c>
      <c r="AE2726" s="564">
        <v>0</v>
      </c>
      <c r="AF2726" s="564">
        <v>0</v>
      </c>
      <c r="AG2726" s="564">
        <v>0</v>
      </c>
      <c r="AH2726" s="564">
        <v>0</v>
      </c>
      <c r="AI2726" s="564">
        <v>0</v>
      </c>
      <c r="AJ2726" s="564">
        <v>0</v>
      </c>
      <c r="AK2726" s="564">
        <v>0</v>
      </c>
    </row>
    <row r="2727" spans="1:37">
      <c r="A2727">
        <v>2723</v>
      </c>
      <c r="B2727" s="564">
        <f t="shared" ca="1" si="258"/>
        <v>20</v>
      </c>
      <c r="C2727" s="564">
        <f t="shared" ca="1" si="253"/>
        <v>400</v>
      </c>
      <c r="D2727" s="564">
        <f t="shared" ca="1" si="256"/>
        <v>20</v>
      </c>
      <c r="E2727" s="564">
        <f t="shared" ca="1" si="254"/>
        <v>0</v>
      </c>
      <c r="F2727" s="564">
        <f t="shared" ca="1" si="257"/>
        <v>1</v>
      </c>
      <c r="G2727" s="564">
        <f t="shared" ca="1" si="255"/>
        <v>1.4722355628572834</v>
      </c>
      <c r="H2727" s="564">
        <v>1</v>
      </c>
      <c r="I2727" s="564">
        <v>1</v>
      </c>
      <c r="J2727" s="564">
        <v>1</v>
      </c>
      <c r="K2727" s="564">
        <v>1</v>
      </c>
      <c r="L2727" s="564">
        <v>1</v>
      </c>
      <c r="M2727" s="564">
        <v>1</v>
      </c>
      <c r="N2727" s="564">
        <v>1</v>
      </c>
      <c r="O2727" s="564">
        <v>1</v>
      </c>
      <c r="P2727" s="564">
        <v>1</v>
      </c>
      <c r="Q2727" s="564">
        <v>1</v>
      </c>
      <c r="R2727" s="564">
        <v>1</v>
      </c>
      <c r="S2727" s="564">
        <v>1</v>
      </c>
      <c r="T2727" s="564">
        <v>1</v>
      </c>
      <c r="U2727" s="564">
        <v>1</v>
      </c>
      <c r="V2727" s="564">
        <v>1</v>
      </c>
      <c r="W2727" s="564">
        <v>1</v>
      </c>
      <c r="X2727" s="564">
        <v>1</v>
      </c>
      <c r="Y2727" s="564">
        <v>1</v>
      </c>
      <c r="Z2727" s="564">
        <v>1</v>
      </c>
      <c r="AA2727" s="564">
        <v>1</v>
      </c>
      <c r="AB2727" s="564">
        <v>1</v>
      </c>
      <c r="AC2727" s="564">
        <v>1</v>
      </c>
      <c r="AD2727" s="564">
        <v>1</v>
      </c>
      <c r="AE2727" s="564">
        <v>1</v>
      </c>
      <c r="AF2727" s="564">
        <v>1</v>
      </c>
      <c r="AG2727" s="564">
        <v>1</v>
      </c>
      <c r="AH2727" s="564">
        <v>1</v>
      </c>
      <c r="AI2727" s="564">
        <v>1</v>
      </c>
      <c r="AJ2727" s="564">
        <v>1</v>
      </c>
      <c r="AK2727" s="564">
        <v>1</v>
      </c>
    </row>
    <row r="2728" spans="1:37">
      <c r="A2728">
        <v>2724</v>
      </c>
      <c r="B2728" s="564">
        <f t="shared" ca="1" si="258"/>
        <v>0</v>
      </c>
      <c r="C2728" s="564">
        <f t="shared" ca="1" si="253"/>
        <v>0</v>
      </c>
      <c r="D2728" s="564">
        <f t="shared" ca="1" si="256"/>
        <v>0</v>
      </c>
      <c r="E2728" s="564">
        <f t="shared" ca="1" si="254"/>
        <v>0</v>
      </c>
      <c r="F2728" s="564">
        <f t="shared" ca="1" si="257"/>
        <v>1</v>
      </c>
      <c r="G2728" s="564">
        <f t="shared" ca="1" si="255"/>
        <v>9.857231544573029</v>
      </c>
      <c r="H2728" s="564">
        <v>0</v>
      </c>
      <c r="I2728" s="564">
        <v>0</v>
      </c>
      <c r="J2728" s="564">
        <v>0</v>
      </c>
      <c r="K2728" s="564">
        <v>0</v>
      </c>
      <c r="L2728" s="564">
        <v>0</v>
      </c>
      <c r="M2728" s="564">
        <v>0</v>
      </c>
      <c r="N2728" s="564">
        <v>0</v>
      </c>
      <c r="O2728" s="564">
        <v>0</v>
      </c>
      <c r="P2728" s="564">
        <v>0</v>
      </c>
      <c r="Q2728" s="564">
        <v>0</v>
      </c>
      <c r="R2728" s="564">
        <v>0</v>
      </c>
      <c r="S2728" s="564">
        <v>0</v>
      </c>
      <c r="T2728" s="564">
        <v>0</v>
      </c>
      <c r="U2728" s="564">
        <v>0</v>
      </c>
      <c r="V2728" s="564">
        <v>0</v>
      </c>
      <c r="W2728" s="564">
        <v>0</v>
      </c>
      <c r="X2728" s="564">
        <v>0</v>
      </c>
      <c r="Y2728" s="564">
        <v>0</v>
      </c>
      <c r="Z2728" s="564">
        <v>0</v>
      </c>
      <c r="AA2728" s="564">
        <v>0</v>
      </c>
      <c r="AB2728" s="564">
        <v>0</v>
      </c>
      <c r="AC2728" s="564">
        <v>0</v>
      </c>
      <c r="AD2728" s="564">
        <v>0</v>
      </c>
      <c r="AE2728" s="564">
        <v>0</v>
      </c>
      <c r="AF2728" s="564">
        <v>0</v>
      </c>
      <c r="AG2728" s="564">
        <v>0</v>
      </c>
      <c r="AH2728" s="564">
        <v>0</v>
      </c>
      <c r="AI2728" s="564">
        <v>0</v>
      </c>
      <c r="AJ2728" s="564">
        <v>0</v>
      </c>
      <c r="AK2728" s="564">
        <v>0</v>
      </c>
    </row>
    <row r="2729" spans="1:37">
      <c r="A2729">
        <v>2725</v>
      </c>
      <c r="B2729" s="564">
        <f t="shared" ca="1" si="258"/>
        <v>0</v>
      </c>
      <c r="C2729" s="564">
        <f t="shared" ca="1" si="253"/>
        <v>0</v>
      </c>
      <c r="D2729" s="564">
        <f t="shared" ca="1" si="256"/>
        <v>0</v>
      </c>
      <c r="E2729" s="564">
        <f t="shared" ca="1" si="254"/>
        <v>0</v>
      </c>
      <c r="F2729" s="564">
        <f t="shared" ca="1" si="257"/>
        <v>1</v>
      </c>
      <c r="G2729" s="564">
        <f t="shared" ca="1" si="255"/>
        <v>4.8152308986988128</v>
      </c>
      <c r="H2729" s="564">
        <v>0</v>
      </c>
      <c r="I2729" s="564">
        <v>0</v>
      </c>
      <c r="J2729" s="564">
        <v>0</v>
      </c>
      <c r="K2729" s="564">
        <v>0</v>
      </c>
      <c r="L2729" s="564">
        <v>0</v>
      </c>
      <c r="M2729" s="564">
        <v>0</v>
      </c>
      <c r="N2729" s="564">
        <v>0</v>
      </c>
      <c r="O2729" s="564">
        <v>0</v>
      </c>
      <c r="P2729" s="564">
        <v>0</v>
      </c>
      <c r="Q2729" s="564">
        <v>0</v>
      </c>
      <c r="R2729" s="564">
        <v>0</v>
      </c>
      <c r="S2729" s="564">
        <v>0</v>
      </c>
      <c r="T2729" s="564">
        <v>0</v>
      </c>
      <c r="U2729" s="564">
        <v>0</v>
      </c>
      <c r="V2729" s="564">
        <v>0</v>
      </c>
      <c r="W2729" s="564">
        <v>0</v>
      </c>
      <c r="X2729" s="564">
        <v>0</v>
      </c>
      <c r="Y2729" s="564">
        <v>0</v>
      </c>
      <c r="Z2729" s="564">
        <v>0</v>
      </c>
      <c r="AA2729" s="564">
        <v>0</v>
      </c>
      <c r="AB2729" s="564">
        <v>0</v>
      </c>
      <c r="AC2729" s="564">
        <v>0</v>
      </c>
      <c r="AD2729" s="564">
        <v>0</v>
      </c>
      <c r="AE2729" s="564">
        <v>0</v>
      </c>
      <c r="AF2729" s="564">
        <v>0</v>
      </c>
      <c r="AG2729" s="564">
        <v>0</v>
      </c>
      <c r="AH2729" s="564">
        <v>0</v>
      </c>
      <c r="AI2729" s="564">
        <v>0</v>
      </c>
      <c r="AJ2729" s="564">
        <v>0</v>
      </c>
      <c r="AK2729" s="564">
        <v>0</v>
      </c>
    </row>
    <row r="2730" spans="1:37">
      <c r="A2730">
        <v>2726</v>
      </c>
      <c r="B2730" s="564">
        <f t="shared" ca="1" si="258"/>
        <v>20</v>
      </c>
      <c r="C2730" s="564">
        <f t="shared" ca="1" si="253"/>
        <v>400</v>
      </c>
      <c r="D2730" s="564">
        <f t="shared" ca="1" si="256"/>
        <v>20</v>
      </c>
      <c r="E2730" s="564">
        <f t="shared" ca="1" si="254"/>
        <v>0</v>
      </c>
      <c r="F2730" s="564">
        <f t="shared" ca="1" si="257"/>
        <v>1</v>
      </c>
      <c r="G2730" s="564">
        <f t="shared" ca="1" si="255"/>
        <v>-0.57532951591152348</v>
      </c>
      <c r="H2730" s="564">
        <v>1</v>
      </c>
      <c r="I2730" s="564">
        <v>1</v>
      </c>
      <c r="J2730" s="564">
        <v>1</v>
      </c>
      <c r="K2730" s="564">
        <v>1</v>
      </c>
      <c r="L2730" s="564">
        <v>1</v>
      </c>
      <c r="M2730" s="564">
        <v>1</v>
      </c>
      <c r="N2730" s="564">
        <v>1</v>
      </c>
      <c r="O2730" s="564">
        <v>1</v>
      </c>
      <c r="P2730" s="564">
        <v>1</v>
      </c>
      <c r="Q2730" s="564">
        <v>1</v>
      </c>
      <c r="R2730" s="564">
        <v>1</v>
      </c>
      <c r="S2730" s="564">
        <v>1</v>
      </c>
      <c r="T2730" s="564">
        <v>1</v>
      </c>
      <c r="U2730" s="564">
        <v>1</v>
      </c>
      <c r="V2730" s="564">
        <v>1</v>
      </c>
      <c r="W2730" s="564">
        <v>1</v>
      </c>
      <c r="X2730" s="564">
        <v>1</v>
      </c>
      <c r="Y2730" s="564">
        <v>1</v>
      </c>
      <c r="Z2730" s="564">
        <v>1</v>
      </c>
      <c r="AA2730" s="564">
        <v>1</v>
      </c>
      <c r="AB2730" s="564">
        <v>1</v>
      </c>
      <c r="AC2730" s="564">
        <v>1</v>
      </c>
      <c r="AD2730" s="564">
        <v>1</v>
      </c>
      <c r="AE2730" s="564">
        <v>1</v>
      </c>
      <c r="AF2730" s="564">
        <v>1</v>
      </c>
      <c r="AG2730" s="564">
        <v>1</v>
      </c>
      <c r="AH2730" s="564">
        <v>1</v>
      </c>
      <c r="AI2730" s="564">
        <v>1</v>
      </c>
      <c r="AJ2730" s="564">
        <v>1</v>
      </c>
      <c r="AK2730" s="564">
        <v>1</v>
      </c>
    </row>
    <row r="2731" spans="1:37">
      <c r="A2731">
        <v>2727</v>
      </c>
      <c r="B2731" s="564">
        <f t="shared" ca="1" si="258"/>
        <v>20</v>
      </c>
      <c r="C2731" s="564">
        <f t="shared" ca="1" si="253"/>
        <v>400</v>
      </c>
      <c r="D2731" s="564">
        <f t="shared" ca="1" si="256"/>
        <v>20</v>
      </c>
      <c r="E2731" s="564">
        <f t="shared" ca="1" si="254"/>
        <v>0</v>
      </c>
      <c r="F2731" s="564">
        <f t="shared" ca="1" si="257"/>
        <v>1</v>
      </c>
      <c r="G2731" s="564">
        <f t="shared" ca="1" si="255"/>
        <v>9.6104356402333444</v>
      </c>
      <c r="H2731" s="564">
        <v>1</v>
      </c>
      <c r="I2731" s="564">
        <v>1</v>
      </c>
      <c r="J2731" s="564">
        <v>1</v>
      </c>
      <c r="K2731" s="564">
        <v>1</v>
      </c>
      <c r="L2731" s="564">
        <v>1</v>
      </c>
      <c r="M2731" s="564">
        <v>1</v>
      </c>
      <c r="N2731" s="564">
        <v>1</v>
      </c>
      <c r="O2731" s="564">
        <v>1</v>
      </c>
      <c r="P2731" s="564">
        <v>1</v>
      </c>
      <c r="Q2731" s="564">
        <v>1</v>
      </c>
      <c r="R2731" s="564">
        <v>1</v>
      </c>
      <c r="S2731" s="564">
        <v>1</v>
      </c>
      <c r="T2731" s="564">
        <v>1</v>
      </c>
      <c r="U2731" s="564">
        <v>1</v>
      </c>
      <c r="V2731" s="564">
        <v>1</v>
      </c>
      <c r="W2731" s="564">
        <v>1</v>
      </c>
      <c r="X2731" s="564">
        <v>1</v>
      </c>
      <c r="Y2731" s="564">
        <v>1</v>
      </c>
      <c r="Z2731" s="564">
        <v>1</v>
      </c>
      <c r="AA2731" s="564">
        <v>1</v>
      </c>
      <c r="AB2731" s="564">
        <v>1</v>
      </c>
      <c r="AC2731" s="564">
        <v>1</v>
      </c>
      <c r="AD2731" s="564">
        <v>1</v>
      </c>
      <c r="AE2731" s="564">
        <v>1</v>
      </c>
      <c r="AF2731" s="564">
        <v>1</v>
      </c>
      <c r="AG2731" s="564">
        <v>1</v>
      </c>
      <c r="AH2731" s="564">
        <v>1</v>
      </c>
      <c r="AI2731" s="564">
        <v>1</v>
      </c>
      <c r="AJ2731" s="564">
        <v>1</v>
      </c>
      <c r="AK2731" s="564">
        <v>1</v>
      </c>
    </row>
    <row r="2732" spans="1:37">
      <c r="A2732">
        <v>2728</v>
      </c>
      <c r="B2732" s="564">
        <f t="shared" ca="1" si="258"/>
        <v>0</v>
      </c>
      <c r="C2732" s="564">
        <f t="shared" ca="1" si="253"/>
        <v>0</v>
      </c>
      <c r="D2732" s="564">
        <f t="shared" ca="1" si="256"/>
        <v>0</v>
      </c>
      <c r="E2732" s="564">
        <f t="shared" ca="1" si="254"/>
        <v>0</v>
      </c>
      <c r="F2732" s="564">
        <f t="shared" ca="1" si="257"/>
        <v>1</v>
      </c>
      <c r="G2732" s="564">
        <f t="shared" ca="1" si="255"/>
        <v>0.35962808841532501</v>
      </c>
      <c r="H2732" s="564">
        <v>0</v>
      </c>
      <c r="I2732" s="564">
        <v>0</v>
      </c>
      <c r="J2732" s="564">
        <v>0</v>
      </c>
      <c r="K2732" s="564">
        <v>0</v>
      </c>
      <c r="L2732" s="564">
        <v>0</v>
      </c>
      <c r="M2732" s="564">
        <v>0</v>
      </c>
      <c r="N2732" s="564">
        <v>0</v>
      </c>
      <c r="O2732" s="564">
        <v>0</v>
      </c>
      <c r="P2732" s="564">
        <v>0</v>
      </c>
      <c r="Q2732" s="564">
        <v>0</v>
      </c>
      <c r="R2732" s="564">
        <v>0</v>
      </c>
      <c r="S2732" s="564">
        <v>0</v>
      </c>
      <c r="T2732" s="564">
        <v>0</v>
      </c>
      <c r="U2732" s="564">
        <v>0</v>
      </c>
      <c r="V2732" s="564">
        <v>0</v>
      </c>
      <c r="W2732" s="564">
        <v>0</v>
      </c>
      <c r="X2732" s="564">
        <v>0</v>
      </c>
      <c r="Y2732" s="564">
        <v>0</v>
      </c>
      <c r="Z2732" s="564">
        <v>0</v>
      </c>
      <c r="AA2732" s="564">
        <v>0</v>
      </c>
      <c r="AB2732" s="564">
        <v>0</v>
      </c>
      <c r="AC2732" s="564">
        <v>0</v>
      </c>
      <c r="AD2732" s="564">
        <v>0</v>
      </c>
      <c r="AE2732" s="564">
        <v>0</v>
      </c>
      <c r="AF2732" s="564">
        <v>0</v>
      </c>
      <c r="AG2732" s="564">
        <v>0</v>
      </c>
      <c r="AH2732" s="564">
        <v>0</v>
      </c>
      <c r="AI2732" s="564">
        <v>0</v>
      </c>
      <c r="AJ2732" s="564">
        <v>0</v>
      </c>
      <c r="AK2732" s="564">
        <v>0</v>
      </c>
    </row>
    <row r="2733" spans="1:37">
      <c r="A2733">
        <v>2729</v>
      </c>
      <c r="B2733" s="564">
        <f t="shared" ca="1" si="258"/>
        <v>15</v>
      </c>
      <c r="C2733" s="564">
        <f t="shared" ca="1" si="253"/>
        <v>225</v>
      </c>
      <c r="D2733" s="564">
        <f t="shared" ca="1" si="256"/>
        <v>15</v>
      </c>
      <c r="E2733" s="564">
        <f t="shared" ca="1" si="254"/>
        <v>3.75</v>
      </c>
      <c r="F2733" s="564">
        <f t="shared" ca="1" si="257"/>
        <v>0.60526315789473684</v>
      </c>
      <c r="G2733" s="564">
        <f t="shared" ca="1" si="255"/>
        <v>3.6680552399003177</v>
      </c>
      <c r="H2733" s="564">
        <v>1</v>
      </c>
      <c r="I2733" s="564">
        <v>0</v>
      </c>
      <c r="J2733" s="564">
        <v>1</v>
      </c>
      <c r="K2733" s="564">
        <v>1</v>
      </c>
      <c r="L2733" s="564">
        <v>1</v>
      </c>
      <c r="M2733" s="564">
        <v>1</v>
      </c>
      <c r="N2733" s="564">
        <v>1</v>
      </c>
      <c r="O2733" s="564">
        <v>1</v>
      </c>
      <c r="P2733" s="564">
        <v>1</v>
      </c>
      <c r="Q2733" s="564">
        <v>0</v>
      </c>
      <c r="R2733" s="564">
        <v>1</v>
      </c>
      <c r="S2733" s="564">
        <v>1</v>
      </c>
      <c r="T2733" s="564">
        <v>1</v>
      </c>
      <c r="U2733" s="564">
        <v>1</v>
      </c>
      <c r="V2733" s="564">
        <v>0</v>
      </c>
      <c r="W2733" s="564">
        <v>1</v>
      </c>
      <c r="X2733" s="564">
        <v>0</v>
      </c>
      <c r="Y2733" s="564">
        <v>1</v>
      </c>
      <c r="Z2733" s="564">
        <v>1</v>
      </c>
      <c r="AA2733" s="564">
        <v>0</v>
      </c>
      <c r="AB2733" s="564">
        <v>1</v>
      </c>
      <c r="AC2733" s="564">
        <v>1</v>
      </c>
      <c r="AD2733" s="564">
        <v>1</v>
      </c>
      <c r="AE2733" s="564">
        <v>1</v>
      </c>
      <c r="AF2733" s="564">
        <v>1</v>
      </c>
      <c r="AG2733" s="564">
        <v>1</v>
      </c>
      <c r="AH2733" s="564">
        <v>1</v>
      </c>
      <c r="AI2733" s="564">
        <v>1</v>
      </c>
      <c r="AJ2733" s="564">
        <v>1</v>
      </c>
      <c r="AK2733" s="564">
        <v>1</v>
      </c>
    </row>
    <row r="2734" spans="1:37">
      <c r="A2734">
        <v>2730</v>
      </c>
      <c r="B2734" s="564">
        <f t="shared" ca="1" si="258"/>
        <v>20</v>
      </c>
      <c r="C2734" s="564">
        <f t="shared" ca="1" si="253"/>
        <v>400</v>
      </c>
      <c r="D2734" s="564">
        <f t="shared" ca="1" si="256"/>
        <v>20</v>
      </c>
      <c r="E2734" s="564">
        <f t="shared" ca="1" si="254"/>
        <v>0</v>
      </c>
      <c r="F2734" s="564">
        <f t="shared" ca="1" si="257"/>
        <v>1</v>
      </c>
      <c r="G2734" s="564">
        <f t="shared" ca="1" si="255"/>
        <v>2.1325545155534087</v>
      </c>
      <c r="H2734" s="564">
        <v>1</v>
      </c>
      <c r="I2734" s="564">
        <v>1</v>
      </c>
      <c r="J2734" s="564">
        <v>1</v>
      </c>
      <c r="K2734" s="564">
        <v>1</v>
      </c>
      <c r="L2734" s="564">
        <v>1</v>
      </c>
      <c r="M2734" s="564">
        <v>1</v>
      </c>
      <c r="N2734" s="564">
        <v>1</v>
      </c>
      <c r="O2734" s="564">
        <v>1</v>
      </c>
      <c r="P2734" s="564">
        <v>1</v>
      </c>
      <c r="Q2734" s="564">
        <v>1</v>
      </c>
      <c r="R2734" s="564">
        <v>1</v>
      </c>
      <c r="S2734" s="564">
        <v>1</v>
      </c>
      <c r="T2734" s="564">
        <v>1</v>
      </c>
      <c r="U2734" s="564">
        <v>1</v>
      </c>
      <c r="V2734" s="564">
        <v>1</v>
      </c>
      <c r="W2734" s="564">
        <v>1</v>
      </c>
      <c r="X2734" s="564">
        <v>1</v>
      </c>
      <c r="Y2734" s="564">
        <v>1</v>
      </c>
      <c r="Z2734" s="564">
        <v>1</v>
      </c>
      <c r="AA2734" s="564">
        <v>1</v>
      </c>
      <c r="AB2734" s="564">
        <v>1</v>
      </c>
      <c r="AC2734" s="564">
        <v>1</v>
      </c>
      <c r="AD2734" s="564">
        <v>1</v>
      </c>
      <c r="AE2734" s="564">
        <v>1</v>
      </c>
      <c r="AF2734" s="564">
        <v>1</v>
      </c>
      <c r="AG2734" s="564">
        <v>1</v>
      </c>
      <c r="AH2734" s="564">
        <v>1</v>
      </c>
      <c r="AI2734" s="564">
        <v>1</v>
      </c>
      <c r="AJ2734" s="564">
        <v>1</v>
      </c>
      <c r="AK2734" s="564">
        <v>1</v>
      </c>
    </row>
    <row r="2735" spans="1:37">
      <c r="A2735">
        <v>2731</v>
      </c>
      <c r="B2735" s="564">
        <f t="shared" ca="1" si="258"/>
        <v>20</v>
      </c>
      <c r="C2735" s="564">
        <f t="shared" ca="1" si="253"/>
        <v>400</v>
      </c>
      <c r="D2735" s="564">
        <f t="shared" ca="1" si="256"/>
        <v>20</v>
      </c>
      <c r="E2735" s="564">
        <f t="shared" ca="1" si="254"/>
        <v>0</v>
      </c>
      <c r="F2735" s="564">
        <f t="shared" ca="1" si="257"/>
        <v>1</v>
      </c>
      <c r="G2735" s="564">
        <f t="shared" ca="1" si="255"/>
        <v>7.5927227738032315</v>
      </c>
      <c r="H2735" s="564">
        <v>1</v>
      </c>
      <c r="I2735" s="564">
        <v>1</v>
      </c>
      <c r="J2735" s="564">
        <v>1</v>
      </c>
      <c r="K2735" s="564">
        <v>1</v>
      </c>
      <c r="L2735" s="564">
        <v>1</v>
      </c>
      <c r="M2735" s="564">
        <v>1</v>
      </c>
      <c r="N2735" s="564">
        <v>1</v>
      </c>
      <c r="O2735" s="564">
        <v>1</v>
      </c>
      <c r="P2735" s="564">
        <v>1</v>
      </c>
      <c r="Q2735" s="564">
        <v>1</v>
      </c>
      <c r="R2735" s="564">
        <v>1</v>
      </c>
      <c r="S2735" s="564">
        <v>1</v>
      </c>
      <c r="T2735" s="564">
        <v>1</v>
      </c>
      <c r="U2735" s="564">
        <v>1</v>
      </c>
      <c r="V2735" s="564">
        <v>1</v>
      </c>
      <c r="W2735" s="564">
        <v>1</v>
      </c>
      <c r="X2735" s="564">
        <v>1</v>
      </c>
      <c r="Y2735" s="564">
        <v>1</v>
      </c>
      <c r="Z2735" s="564">
        <v>1</v>
      </c>
      <c r="AA2735" s="564">
        <v>1</v>
      </c>
      <c r="AB2735" s="564">
        <v>1</v>
      </c>
      <c r="AC2735" s="564">
        <v>1</v>
      </c>
      <c r="AD2735" s="564">
        <v>1</v>
      </c>
      <c r="AE2735" s="564">
        <v>1</v>
      </c>
      <c r="AF2735" s="564">
        <v>1</v>
      </c>
      <c r="AG2735" s="564">
        <v>1</v>
      </c>
      <c r="AH2735" s="564">
        <v>1</v>
      </c>
      <c r="AI2735" s="564">
        <v>1</v>
      </c>
      <c r="AJ2735" s="564">
        <v>1</v>
      </c>
      <c r="AK2735" s="564">
        <v>1</v>
      </c>
    </row>
    <row r="2736" spans="1:37">
      <c r="A2736">
        <v>2732</v>
      </c>
      <c r="B2736" s="564">
        <f t="shared" ca="1" si="258"/>
        <v>15</v>
      </c>
      <c r="C2736" s="564">
        <f t="shared" ca="1" si="253"/>
        <v>225</v>
      </c>
      <c r="D2736" s="564">
        <f t="shared" ca="1" si="256"/>
        <v>15</v>
      </c>
      <c r="E2736" s="564">
        <f t="shared" ca="1" si="254"/>
        <v>3.75</v>
      </c>
      <c r="F2736" s="564">
        <f t="shared" ca="1" si="257"/>
        <v>0.60526315789473684</v>
      </c>
      <c r="G2736" s="564">
        <f t="shared" ca="1" si="255"/>
        <v>9.7113333924948435</v>
      </c>
      <c r="H2736" s="564">
        <v>1</v>
      </c>
      <c r="I2736" s="564">
        <v>0</v>
      </c>
      <c r="J2736" s="564">
        <v>1</v>
      </c>
      <c r="K2736" s="564">
        <v>0</v>
      </c>
      <c r="L2736" s="564">
        <v>1</v>
      </c>
      <c r="M2736" s="564">
        <v>1</v>
      </c>
      <c r="N2736" s="564">
        <v>1</v>
      </c>
      <c r="O2736" s="564">
        <v>1</v>
      </c>
      <c r="P2736" s="564">
        <v>0</v>
      </c>
      <c r="Q2736" s="564">
        <v>1</v>
      </c>
      <c r="R2736" s="564">
        <v>1</v>
      </c>
      <c r="S2736" s="564">
        <v>1</v>
      </c>
      <c r="T2736" s="564">
        <v>1</v>
      </c>
      <c r="U2736" s="564">
        <v>0</v>
      </c>
      <c r="V2736" s="564">
        <v>1</v>
      </c>
      <c r="W2736" s="564">
        <v>1</v>
      </c>
      <c r="X2736" s="564">
        <v>0</v>
      </c>
      <c r="Y2736" s="564">
        <v>1</v>
      </c>
      <c r="Z2736" s="564">
        <v>1</v>
      </c>
      <c r="AA2736" s="564">
        <v>1</v>
      </c>
      <c r="AB2736" s="564">
        <v>1</v>
      </c>
      <c r="AC2736" s="564">
        <v>1</v>
      </c>
      <c r="AD2736" s="564">
        <v>1</v>
      </c>
      <c r="AE2736" s="564">
        <v>0</v>
      </c>
      <c r="AF2736" s="564">
        <v>0</v>
      </c>
      <c r="AG2736" s="564">
        <v>1</v>
      </c>
      <c r="AH2736" s="564">
        <v>1</v>
      </c>
      <c r="AI2736" s="564">
        <v>1</v>
      </c>
      <c r="AJ2736" s="564">
        <v>1</v>
      </c>
      <c r="AK2736" s="564">
        <v>1</v>
      </c>
    </row>
    <row r="2737" spans="1:37">
      <c r="A2737">
        <v>2733</v>
      </c>
      <c r="B2737" s="564">
        <f t="shared" ca="1" si="258"/>
        <v>0</v>
      </c>
      <c r="C2737" s="564">
        <f t="shared" ca="1" si="253"/>
        <v>0</v>
      </c>
      <c r="D2737" s="564">
        <f t="shared" ca="1" si="256"/>
        <v>0</v>
      </c>
      <c r="E2737" s="564">
        <f t="shared" ca="1" si="254"/>
        <v>0</v>
      </c>
      <c r="F2737" s="564">
        <f t="shared" ca="1" si="257"/>
        <v>1</v>
      </c>
      <c r="G2737" s="564">
        <f t="shared" ca="1" si="255"/>
        <v>-5.9709295134721128</v>
      </c>
      <c r="H2737" s="564">
        <v>0</v>
      </c>
      <c r="I2737" s="564">
        <v>0</v>
      </c>
      <c r="J2737" s="564">
        <v>0</v>
      </c>
      <c r="K2737" s="564">
        <v>0</v>
      </c>
      <c r="L2737" s="564">
        <v>0</v>
      </c>
      <c r="M2737" s="564">
        <v>0</v>
      </c>
      <c r="N2737" s="564">
        <v>0</v>
      </c>
      <c r="O2737" s="564">
        <v>0</v>
      </c>
      <c r="P2737" s="564">
        <v>0</v>
      </c>
      <c r="Q2737" s="564">
        <v>0</v>
      </c>
      <c r="R2737" s="564">
        <v>0</v>
      </c>
      <c r="S2737" s="564">
        <v>0</v>
      </c>
      <c r="T2737" s="564">
        <v>0</v>
      </c>
      <c r="U2737" s="564">
        <v>0</v>
      </c>
      <c r="V2737" s="564">
        <v>0</v>
      </c>
      <c r="W2737" s="564">
        <v>0</v>
      </c>
      <c r="X2737" s="564">
        <v>0</v>
      </c>
      <c r="Y2737" s="564">
        <v>0</v>
      </c>
      <c r="Z2737" s="564">
        <v>0</v>
      </c>
      <c r="AA2737" s="564">
        <v>0</v>
      </c>
      <c r="AB2737" s="564">
        <v>0</v>
      </c>
      <c r="AC2737" s="564">
        <v>0</v>
      </c>
      <c r="AD2737" s="564">
        <v>0</v>
      </c>
      <c r="AE2737" s="564">
        <v>0</v>
      </c>
      <c r="AF2737" s="564">
        <v>0</v>
      </c>
      <c r="AG2737" s="564">
        <v>0</v>
      </c>
      <c r="AH2737" s="564">
        <v>0</v>
      </c>
      <c r="AI2737" s="564">
        <v>0</v>
      </c>
      <c r="AJ2737" s="564">
        <v>0</v>
      </c>
      <c r="AK2737" s="564">
        <v>0</v>
      </c>
    </row>
    <row r="2738" spans="1:37">
      <c r="A2738">
        <v>2734</v>
      </c>
      <c r="B2738" s="564">
        <f t="shared" ca="1" si="258"/>
        <v>0</v>
      </c>
      <c r="C2738" s="564">
        <f t="shared" ca="1" si="253"/>
        <v>0</v>
      </c>
      <c r="D2738" s="564">
        <f t="shared" ca="1" si="256"/>
        <v>0</v>
      </c>
      <c r="E2738" s="564">
        <f t="shared" ca="1" si="254"/>
        <v>0</v>
      </c>
      <c r="F2738" s="564">
        <f t="shared" ca="1" si="257"/>
        <v>1</v>
      </c>
      <c r="G2738" s="564">
        <f t="shared" ca="1" si="255"/>
        <v>4.5133256724597857</v>
      </c>
      <c r="H2738" s="564">
        <v>0</v>
      </c>
      <c r="I2738" s="564">
        <v>0</v>
      </c>
      <c r="J2738" s="564">
        <v>0</v>
      </c>
      <c r="K2738" s="564">
        <v>0</v>
      </c>
      <c r="L2738" s="564">
        <v>0</v>
      </c>
      <c r="M2738" s="564">
        <v>0</v>
      </c>
      <c r="N2738" s="564">
        <v>0</v>
      </c>
      <c r="O2738" s="564">
        <v>0</v>
      </c>
      <c r="P2738" s="564">
        <v>0</v>
      </c>
      <c r="Q2738" s="564">
        <v>0</v>
      </c>
      <c r="R2738" s="564">
        <v>0</v>
      </c>
      <c r="S2738" s="564">
        <v>0</v>
      </c>
      <c r="T2738" s="564">
        <v>0</v>
      </c>
      <c r="U2738" s="564">
        <v>0</v>
      </c>
      <c r="V2738" s="564">
        <v>0</v>
      </c>
      <c r="W2738" s="564">
        <v>0</v>
      </c>
      <c r="X2738" s="564">
        <v>0</v>
      </c>
      <c r="Y2738" s="564">
        <v>0</v>
      </c>
      <c r="Z2738" s="564">
        <v>0</v>
      </c>
      <c r="AA2738" s="564">
        <v>0</v>
      </c>
      <c r="AB2738" s="564">
        <v>0</v>
      </c>
      <c r="AC2738" s="564">
        <v>0</v>
      </c>
      <c r="AD2738" s="564">
        <v>0</v>
      </c>
      <c r="AE2738" s="564">
        <v>0</v>
      </c>
      <c r="AF2738" s="564">
        <v>0</v>
      </c>
      <c r="AG2738" s="564">
        <v>0</v>
      </c>
      <c r="AH2738" s="564">
        <v>0</v>
      </c>
      <c r="AI2738" s="564">
        <v>0</v>
      </c>
      <c r="AJ2738" s="564">
        <v>0</v>
      </c>
      <c r="AK2738" s="564">
        <v>0</v>
      </c>
    </row>
    <row r="2739" spans="1:37">
      <c r="A2739">
        <v>2735</v>
      </c>
      <c r="B2739" s="564">
        <f t="shared" ca="1" si="258"/>
        <v>20</v>
      </c>
      <c r="C2739" s="564">
        <f t="shared" ca="1" si="253"/>
        <v>400</v>
      </c>
      <c r="D2739" s="564">
        <f t="shared" ca="1" si="256"/>
        <v>20</v>
      </c>
      <c r="E2739" s="564">
        <f t="shared" ca="1" si="254"/>
        <v>0</v>
      </c>
      <c r="F2739" s="564">
        <f t="shared" ca="1" si="257"/>
        <v>1</v>
      </c>
      <c r="G2739" s="564">
        <f t="shared" ca="1" si="255"/>
        <v>3.1564535916593961</v>
      </c>
      <c r="H2739" s="564">
        <v>1</v>
      </c>
      <c r="I2739" s="564">
        <v>1</v>
      </c>
      <c r="J2739" s="564">
        <v>1</v>
      </c>
      <c r="K2739" s="564">
        <v>1</v>
      </c>
      <c r="L2739" s="564">
        <v>1</v>
      </c>
      <c r="M2739" s="564">
        <v>1</v>
      </c>
      <c r="N2739" s="564">
        <v>1</v>
      </c>
      <c r="O2739" s="564">
        <v>1</v>
      </c>
      <c r="P2739" s="564">
        <v>1</v>
      </c>
      <c r="Q2739" s="564">
        <v>1</v>
      </c>
      <c r="R2739" s="564">
        <v>1</v>
      </c>
      <c r="S2739" s="564">
        <v>1</v>
      </c>
      <c r="T2739" s="564">
        <v>1</v>
      </c>
      <c r="U2739" s="564">
        <v>1</v>
      </c>
      <c r="V2739" s="564">
        <v>1</v>
      </c>
      <c r="W2739" s="564">
        <v>1</v>
      </c>
      <c r="X2739" s="564">
        <v>1</v>
      </c>
      <c r="Y2739" s="564">
        <v>1</v>
      </c>
      <c r="Z2739" s="564">
        <v>1</v>
      </c>
      <c r="AA2739" s="564">
        <v>1</v>
      </c>
      <c r="AB2739" s="564">
        <v>1</v>
      </c>
      <c r="AC2739" s="564">
        <v>1</v>
      </c>
      <c r="AD2739" s="564">
        <v>1</v>
      </c>
      <c r="AE2739" s="564">
        <v>1</v>
      </c>
      <c r="AF2739" s="564">
        <v>1</v>
      </c>
      <c r="AG2739" s="564">
        <v>1</v>
      </c>
      <c r="AH2739" s="564">
        <v>1</v>
      </c>
      <c r="AI2739" s="564">
        <v>1</v>
      </c>
      <c r="AJ2739" s="564">
        <v>1</v>
      </c>
      <c r="AK2739" s="564">
        <v>1</v>
      </c>
    </row>
    <row r="2740" spans="1:37">
      <c r="A2740">
        <v>2736</v>
      </c>
      <c r="B2740" s="564">
        <f t="shared" ca="1" si="258"/>
        <v>9</v>
      </c>
      <c r="C2740" s="564">
        <f t="shared" ca="1" si="253"/>
        <v>81</v>
      </c>
      <c r="D2740" s="564">
        <f t="shared" ca="1" si="256"/>
        <v>9</v>
      </c>
      <c r="E2740" s="564">
        <f t="shared" ca="1" si="254"/>
        <v>4.95</v>
      </c>
      <c r="F2740" s="564">
        <f t="shared" ca="1" si="257"/>
        <v>0.47894736842105268</v>
      </c>
      <c r="G2740" s="564">
        <f t="shared" ca="1" si="255"/>
        <v>9.5117205175916251</v>
      </c>
      <c r="H2740" s="564">
        <v>1</v>
      </c>
      <c r="I2740" s="564">
        <v>0</v>
      </c>
      <c r="J2740" s="564">
        <v>0</v>
      </c>
      <c r="K2740" s="564">
        <v>0</v>
      </c>
      <c r="L2740" s="564">
        <v>1</v>
      </c>
      <c r="M2740" s="564">
        <v>0</v>
      </c>
      <c r="N2740" s="564">
        <v>0</v>
      </c>
      <c r="O2740" s="564">
        <v>1</v>
      </c>
      <c r="P2740" s="564">
        <v>0</v>
      </c>
      <c r="Q2740" s="564">
        <v>0</v>
      </c>
      <c r="R2740" s="564">
        <v>1</v>
      </c>
      <c r="S2740" s="564">
        <v>1</v>
      </c>
      <c r="T2740" s="564">
        <v>1</v>
      </c>
      <c r="U2740" s="564">
        <v>0</v>
      </c>
      <c r="V2740" s="564">
        <v>0</v>
      </c>
      <c r="W2740" s="564">
        <v>1</v>
      </c>
      <c r="X2740" s="564">
        <v>0</v>
      </c>
      <c r="Y2740" s="564">
        <v>1</v>
      </c>
      <c r="Z2740" s="564">
        <v>1</v>
      </c>
      <c r="AA2740" s="564">
        <v>0</v>
      </c>
      <c r="AB2740" s="564">
        <v>0</v>
      </c>
      <c r="AC2740" s="564">
        <v>0</v>
      </c>
      <c r="AD2740" s="564">
        <v>0</v>
      </c>
      <c r="AE2740" s="564">
        <v>0</v>
      </c>
      <c r="AF2740" s="564">
        <v>0</v>
      </c>
      <c r="AG2740" s="564">
        <v>0</v>
      </c>
      <c r="AH2740" s="564">
        <v>1</v>
      </c>
      <c r="AI2740" s="564">
        <v>0</v>
      </c>
      <c r="AJ2740" s="564">
        <v>0</v>
      </c>
      <c r="AK2740" s="564">
        <v>0</v>
      </c>
    </row>
    <row r="2741" spans="1:37">
      <c r="A2741">
        <v>2737</v>
      </c>
      <c r="B2741" s="564">
        <f t="shared" ca="1" si="258"/>
        <v>20</v>
      </c>
      <c r="C2741" s="564">
        <f t="shared" ca="1" si="253"/>
        <v>400</v>
      </c>
      <c r="D2741" s="564">
        <f t="shared" ca="1" si="256"/>
        <v>20</v>
      </c>
      <c r="E2741" s="564">
        <f t="shared" ca="1" si="254"/>
        <v>0</v>
      </c>
      <c r="F2741" s="564">
        <f t="shared" ca="1" si="257"/>
        <v>1</v>
      </c>
      <c r="G2741" s="564">
        <f t="shared" ca="1" si="255"/>
        <v>5.5031071498537631</v>
      </c>
      <c r="H2741" s="564">
        <v>1</v>
      </c>
      <c r="I2741" s="564">
        <v>1</v>
      </c>
      <c r="J2741" s="564">
        <v>1</v>
      </c>
      <c r="K2741" s="564">
        <v>1</v>
      </c>
      <c r="L2741" s="564">
        <v>1</v>
      </c>
      <c r="M2741" s="564">
        <v>1</v>
      </c>
      <c r="N2741" s="564">
        <v>1</v>
      </c>
      <c r="O2741" s="564">
        <v>1</v>
      </c>
      <c r="P2741" s="564">
        <v>1</v>
      </c>
      <c r="Q2741" s="564">
        <v>1</v>
      </c>
      <c r="R2741" s="564">
        <v>1</v>
      </c>
      <c r="S2741" s="564">
        <v>1</v>
      </c>
      <c r="T2741" s="564">
        <v>1</v>
      </c>
      <c r="U2741" s="564">
        <v>1</v>
      </c>
      <c r="V2741" s="564">
        <v>1</v>
      </c>
      <c r="W2741" s="564">
        <v>1</v>
      </c>
      <c r="X2741" s="564">
        <v>1</v>
      </c>
      <c r="Y2741" s="564">
        <v>1</v>
      </c>
      <c r="Z2741" s="564">
        <v>1</v>
      </c>
      <c r="AA2741" s="564">
        <v>1</v>
      </c>
      <c r="AB2741" s="564">
        <v>1</v>
      </c>
      <c r="AC2741" s="564">
        <v>1</v>
      </c>
      <c r="AD2741" s="564">
        <v>1</v>
      </c>
      <c r="AE2741" s="564">
        <v>1</v>
      </c>
      <c r="AF2741" s="564">
        <v>1</v>
      </c>
      <c r="AG2741" s="564">
        <v>1</v>
      </c>
      <c r="AH2741" s="564">
        <v>1</v>
      </c>
      <c r="AI2741" s="564">
        <v>1</v>
      </c>
      <c r="AJ2741" s="564">
        <v>1</v>
      </c>
      <c r="AK2741" s="564">
        <v>1</v>
      </c>
    </row>
    <row r="2742" spans="1:37">
      <c r="A2742">
        <v>2738</v>
      </c>
      <c r="B2742" s="564">
        <f t="shared" ca="1" si="258"/>
        <v>0</v>
      </c>
      <c r="C2742" s="564">
        <f t="shared" ca="1" si="253"/>
        <v>0</v>
      </c>
      <c r="D2742" s="564">
        <f t="shared" ca="1" si="256"/>
        <v>0</v>
      </c>
      <c r="E2742" s="564">
        <f t="shared" ca="1" si="254"/>
        <v>0</v>
      </c>
      <c r="F2742" s="564">
        <f t="shared" ca="1" si="257"/>
        <v>1</v>
      </c>
      <c r="G2742" s="564">
        <f t="shared" ca="1" si="255"/>
        <v>-4.6393665273611724</v>
      </c>
      <c r="H2742" s="564">
        <v>0</v>
      </c>
      <c r="I2742" s="564">
        <v>0</v>
      </c>
      <c r="J2742" s="564">
        <v>0</v>
      </c>
      <c r="K2742" s="564">
        <v>0</v>
      </c>
      <c r="L2742" s="564">
        <v>0</v>
      </c>
      <c r="M2742" s="564">
        <v>0</v>
      </c>
      <c r="N2742" s="564">
        <v>0</v>
      </c>
      <c r="O2742" s="564">
        <v>0</v>
      </c>
      <c r="P2742" s="564">
        <v>0</v>
      </c>
      <c r="Q2742" s="564">
        <v>0</v>
      </c>
      <c r="R2742" s="564">
        <v>0</v>
      </c>
      <c r="S2742" s="564">
        <v>0</v>
      </c>
      <c r="T2742" s="564">
        <v>0</v>
      </c>
      <c r="U2742" s="564">
        <v>0</v>
      </c>
      <c r="V2742" s="564">
        <v>0</v>
      </c>
      <c r="W2742" s="564">
        <v>0</v>
      </c>
      <c r="X2742" s="564">
        <v>0</v>
      </c>
      <c r="Y2742" s="564">
        <v>0</v>
      </c>
      <c r="Z2742" s="564">
        <v>0</v>
      </c>
      <c r="AA2742" s="564">
        <v>0</v>
      </c>
      <c r="AB2742" s="564">
        <v>0</v>
      </c>
      <c r="AC2742" s="564">
        <v>0</v>
      </c>
      <c r="AD2742" s="564">
        <v>0</v>
      </c>
      <c r="AE2742" s="564">
        <v>0</v>
      </c>
      <c r="AF2742" s="564">
        <v>0</v>
      </c>
      <c r="AG2742" s="564">
        <v>0</v>
      </c>
      <c r="AH2742" s="564">
        <v>0</v>
      </c>
      <c r="AI2742" s="564">
        <v>0</v>
      </c>
      <c r="AJ2742" s="564">
        <v>0</v>
      </c>
      <c r="AK2742" s="564">
        <v>0</v>
      </c>
    </row>
    <row r="2743" spans="1:37">
      <c r="A2743">
        <v>2739</v>
      </c>
      <c r="B2743" s="564">
        <f t="shared" ca="1" si="258"/>
        <v>8</v>
      </c>
      <c r="C2743" s="564">
        <f t="shared" ca="1" si="253"/>
        <v>64</v>
      </c>
      <c r="D2743" s="564">
        <f t="shared" ca="1" si="256"/>
        <v>8</v>
      </c>
      <c r="E2743" s="564">
        <f t="shared" ca="1" si="254"/>
        <v>4.8</v>
      </c>
      <c r="F2743" s="564">
        <f t="shared" ca="1" si="257"/>
        <v>0.49473684210526314</v>
      </c>
      <c r="G2743" s="564">
        <f t="shared" ca="1" si="255"/>
        <v>1.4744417294505336</v>
      </c>
      <c r="H2743" s="564">
        <v>0</v>
      </c>
      <c r="I2743" s="564">
        <v>0</v>
      </c>
      <c r="J2743" s="564">
        <v>0</v>
      </c>
      <c r="K2743" s="564">
        <v>0</v>
      </c>
      <c r="L2743" s="564">
        <v>0</v>
      </c>
      <c r="M2743" s="564">
        <v>0</v>
      </c>
      <c r="N2743" s="564">
        <v>1</v>
      </c>
      <c r="O2743" s="564">
        <v>1</v>
      </c>
      <c r="P2743" s="564">
        <v>0</v>
      </c>
      <c r="Q2743" s="564">
        <v>0</v>
      </c>
      <c r="R2743" s="564">
        <v>0</v>
      </c>
      <c r="S2743" s="564">
        <v>1</v>
      </c>
      <c r="T2743" s="564">
        <v>0</v>
      </c>
      <c r="U2743" s="564">
        <v>0</v>
      </c>
      <c r="V2743" s="564">
        <v>1</v>
      </c>
      <c r="W2743" s="564">
        <v>1</v>
      </c>
      <c r="X2743" s="564">
        <v>0</v>
      </c>
      <c r="Y2743" s="564">
        <v>1</v>
      </c>
      <c r="Z2743" s="564">
        <v>1</v>
      </c>
      <c r="AA2743" s="564">
        <v>1</v>
      </c>
      <c r="AB2743" s="564">
        <v>0</v>
      </c>
      <c r="AC2743" s="564">
        <v>1</v>
      </c>
      <c r="AD2743" s="564">
        <v>0</v>
      </c>
      <c r="AE2743" s="564">
        <v>1</v>
      </c>
      <c r="AF2743" s="564">
        <v>0</v>
      </c>
      <c r="AG2743" s="564">
        <v>0</v>
      </c>
      <c r="AH2743" s="564">
        <v>0</v>
      </c>
      <c r="AI2743" s="564">
        <v>1</v>
      </c>
      <c r="AJ2743" s="564">
        <v>0</v>
      </c>
      <c r="AK2743" s="564">
        <v>1</v>
      </c>
    </row>
    <row r="2744" spans="1:37">
      <c r="A2744">
        <v>2740</v>
      </c>
      <c r="B2744" s="564">
        <f t="shared" ca="1" si="258"/>
        <v>20</v>
      </c>
      <c r="C2744" s="564">
        <f t="shared" ca="1" si="253"/>
        <v>400</v>
      </c>
      <c r="D2744" s="564">
        <f t="shared" ca="1" si="256"/>
        <v>20</v>
      </c>
      <c r="E2744" s="564">
        <f t="shared" ca="1" si="254"/>
        <v>0</v>
      </c>
      <c r="F2744" s="564">
        <f t="shared" ca="1" si="257"/>
        <v>1</v>
      </c>
      <c r="G2744" s="564">
        <f t="shared" ca="1" si="255"/>
        <v>-1.4398673802296167</v>
      </c>
      <c r="H2744" s="564">
        <v>1</v>
      </c>
      <c r="I2744" s="564">
        <v>1</v>
      </c>
      <c r="J2744" s="564">
        <v>1</v>
      </c>
      <c r="K2744" s="564">
        <v>1</v>
      </c>
      <c r="L2744" s="564">
        <v>1</v>
      </c>
      <c r="M2744" s="564">
        <v>1</v>
      </c>
      <c r="N2744" s="564">
        <v>1</v>
      </c>
      <c r="O2744" s="564">
        <v>1</v>
      </c>
      <c r="P2744" s="564">
        <v>1</v>
      </c>
      <c r="Q2744" s="564">
        <v>1</v>
      </c>
      <c r="R2744" s="564">
        <v>1</v>
      </c>
      <c r="S2744" s="564">
        <v>1</v>
      </c>
      <c r="T2744" s="564">
        <v>1</v>
      </c>
      <c r="U2744" s="564">
        <v>1</v>
      </c>
      <c r="V2744" s="564">
        <v>1</v>
      </c>
      <c r="W2744" s="564">
        <v>1</v>
      </c>
      <c r="X2744" s="564">
        <v>1</v>
      </c>
      <c r="Y2744" s="564">
        <v>1</v>
      </c>
      <c r="Z2744" s="564">
        <v>1</v>
      </c>
      <c r="AA2744" s="564">
        <v>1</v>
      </c>
      <c r="AB2744" s="564">
        <v>1</v>
      </c>
      <c r="AC2744" s="564">
        <v>1</v>
      </c>
      <c r="AD2744" s="564">
        <v>1</v>
      </c>
      <c r="AE2744" s="564">
        <v>1</v>
      </c>
      <c r="AF2744" s="564">
        <v>1</v>
      </c>
      <c r="AG2744" s="564">
        <v>1</v>
      </c>
      <c r="AH2744" s="564">
        <v>1</v>
      </c>
      <c r="AI2744" s="564">
        <v>1</v>
      </c>
      <c r="AJ2744" s="564">
        <v>1</v>
      </c>
      <c r="AK2744" s="564">
        <v>1</v>
      </c>
    </row>
    <row r="2745" spans="1:37">
      <c r="A2745">
        <v>2741</v>
      </c>
      <c r="B2745" s="564">
        <f t="shared" ca="1" si="258"/>
        <v>20</v>
      </c>
      <c r="C2745" s="564">
        <f t="shared" ca="1" si="253"/>
        <v>400</v>
      </c>
      <c r="D2745" s="564">
        <f t="shared" ca="1" si="256"/>
        <v>20</v>
      </c>
      <c r="E2745" s="564">
        <f t="shared" ca="1" si="254"/>
        <v>0</v>
      </c>
      <c r="F2745" s="564">
        <f t="shared" ca="1" si="257"/>
        <v>1</v>
      </c>
      <c r="G2745" s="564">
        <f t="shared" ca="1" si="255"/>
        <v>1.9114784672670737</v>
      </c>
      <c r="H2745" s="564">
        <v>1</v>
      </c>
      <c r="I2745" s="564">
        <v>1</v>
      </c>
      <c r="J2745" s="564">
        <v>1</v>
      </c>
      <c r="K2745" s="564">
        <v>1</v>
      </c>
      <c r="L2745" s="564">
        <v>1</v>
      </c>
      <c r="M2745" s="564">
        <v>1</v>
      </c>
      <c r="N2745" s="564">
        <v>1</v>
      </c>
      <c r="O2745" s="564">
        <v>1</v>
      </c>
      <c r="P2745" s="564">
        <v>1</v>
      </c>
      <c r="Q2745" s="564">
        <v>1</v>
      </c>
      <c r="R2745" s="564">
        <v>1</v>
      </c>
      <c r="S2745" s="564">
        <v>1</v>
      </c>
      <c r="T2745" s="564">
        <v>1</v>
      </c>
      <c r="U2745" s="564">
        <v>1</v>
      </c>
      <c r="V2745" s="564">
        <v>1</v>
      </c>
      <c r="W2745" s="564">
        <v>1</v>
      </c>
      <c r="X2745" s="564">
        <v>1</v>
      </c>
      <c r="Y2745" s="564">
        <v>1</v>
      </c>
      <c r="Z2745" s="564">
        <v>1</v>
      </c>
      <c r="AA2745" s="564">
        <v>1</v>
      </c>
      <c r="AB2745" s="564">
        <v>1</v>
      </c>
      <c r="AC2745" s="564">
        <v>1</v>
      </c>
      <c r="AD2745" s="564">
        <v>1</v>
      </c>
      <c r="AE2745" s="564">
        <v>1</v>
      </c>
      <c r="AF2745" s="564">
        <v>1</v>
      </c>
      <c r="AG2745" s="564">
        <v>1</v>
      </c>
      <c r="AH2745" s="564">
        <v>1</v>
      </c>
      <c r="AI2745" s="564">
        <v>1</v>
      </c>
      <c r="AJ2745" s="564">
        <v>1</v>
      </c>
      <c r="AK2745" s="564">
        <v>1</v>
      </c>
    </row>
    <row r="2746" spans="1:37">
      <c r="A2746">
        <v>2742</v>
      </c>
      <c r="B2746" s="564">
        <f t="shared" ca="1" si="258"/>
        <v>20</v>
      </c>
      <c r="C2746" s="564">
        <f t="shared" ca="1" si="253"/>
        <v>400</v>
      </c>
      <c r="D2746" s="564">
        <f t="shared" ca="1" si="256"/>
        <v>20</v>
      </c>
      <c r="E2746" s="564">
        <f t="shared" ca="1" si="254"/>
        <v>0</v>
      </c>
      <c r="F2746" s="564">
        <f t="shared" ca="1" si="257"/>
        <v>1</v>
      </c>
      <c r="G2746" s="564">
        <f t="shared" ca="1" si="255"/>
        <v>0.36389548343445077</v>
      </c>
      <c r="H2746" s="564">
        <v>1</v>
      </c>
      <c r="I2746" s="564">
        <v>1</v>
      </c>
      <c r="J2746" s="564">
        <v>1</v>
      </c>
      <c r="K2746" s="564">
        <v>1</v>
      </c>
      <c r="L2746" s="564">
        <v>1</v>
      </c>
      <c r="M2746" s="564">
        <v>1</v>
      </c>
      <c r="N2746" s="564">
        <v>1</v>
      </c>
      <c r="O2746" s="564">
        <v>1</v>
      </c>
      <c r="P2746" s="564">
        <v>1</v>
      </c>
      <c r="Q2746" s="564">
        <v>1</v>
      </c>
      <c r="R2746" s="564">
        <v>1</v>
      </c>
      <c r="S2746" s="564">
        <v>1</v>
      </c>
      <c r="T2746" s="564">
        <v>1</v>
      </c>
      <c r="U2746" s="564">
        <v>1</v>
      </c>
      <c r="V2746" s="564">
        <v>1</v>
      </c>
      <c r="W2746" s="564">
        <v>1</v>
      </c>
      <c r="X2746" s="564">
        <v>1</v>
      </c>
      <c r="Y2746" s="564">
        <v>1</v>
      </c>
      <c r="Z2746" s="564">
        <v>1</v>
      </c>
      <c r="AA2746" s="564">
        <v>1</v>
      </c>
      <c r="AB2746" s="564">
        <v>1</v>
      </c>
      <c r="AC2746" s="564">
        <v>1</v>
      </c>
      <c r="AD2746" s="564">
        <v>1</v>
      </c>
      <c r="AE2746" s="564">
        <v>1</v>
      </c>
      <c r="AF2746" s="564">
        <v>1</v>
      </c>
      <c r="AG2746" s="564">
        <v>1</v>
      </c>
      <c r="AH2746" s="564">
        <v>1</v>
      </c>
      <c r="AI2746" s="564">
        <v>1</v>
      </c>
      <c r="AJ2746" s="564">
        <v>1</v>
      </c>
      <c r="AK2746" s="564">
        <v>1</v>
      </c>
    </row>
    <row r="2747" spans="1:37">
      <c r="A2747">
        <v>2743</v>
      </c>
      <c r="B2747" s="564">
        <f t="shared" ca="1" si="258"/>
        <v>7</v>
      </c>
      <c r="C2747" s="564">
        <f t="shared" ca="1" si="253"/>
        <v>49</v>
      </c>
      <c r="D2747" s="564">
        <f t="shared" ca="1" si="256"/>
        <v>7</v>
      </c>
      <c r="E2747" s="564">
        <f t="shared" ca="1" si="254"/>
        <v>4.55</v>
      </c>
      <c r="F2747" s="564">
        <f t="shared" ca="1" si="257"/>
        <v>0.52105263157894743</v>
      </c>
      <c r="G2747" s="564">
        <f t="shared" ca="1" si="255"/>
        <v>2.6525732130811424</v>
      </c>
      <c r="H2747" s="564">
        <v>0</v>
      </c>
      <c r="I2747" s="564">
        <v>1</v>
      </c>
      <c r="J2747" s="564">
        <v>0</v>
      </c>
      <c r="K2747" s="564">
        <v>0</v>
      </c>
      <c r="L2747" s="564">
        <v>0</v>
      </c>
      <c r="M2747" s="564">
        <v>1</v>
      </c>
      <c r="N2747" s="564">
        <v>0</v>
      </c>
      <c r="O2747" s="564">
        <v>0</v>
      </c>
      <c r="P2747" s="564">
        <v>0</v>
      </c>
      <c r="Q2747" s="564">
        <v>0</v>
      </c>
      <c r="R2747" s="564">
        <v>0</v>
      </c>
      <c r="S2747" s="564">
        <v>0</v>
      </c>
      <c r="T2747" s="564">
        <v>0</v>
      </c>
      <c r="U2747" s="564">
        <v>1</v>
      </c>
      <c r="V2747" s="564">
        <v>1</v>
      </c>
      <c r="W2747" s="564">
        <v>0</v>
      </c>
      <c r="X2747" s="564">
        <v>1</v>
      </c>
      <c r="Y2747" s="564">
        <v>1</v>
      </c>
      <c r="Z2747" s="564">
        <v>1</v>
      </c>
      <c r="AA2747" s="564">
        <v>0</v>
      </c>
      <c r="AB2747" s="564">
        <v>1</v>
      </c>
      <c r="AC2747" s="564">
        <v>0</v>
      </c>
      <c r="AD2747" s="564">
        <v>0</v>
      </c>
      <c r="AE2747" s="564">
        <v>1</v>
      </c>
      <c r="AF2747" s="564">
        <v>1</v>
      </c>
      <c r="AG2747" s="564">
        <v>0</v>
      </c>
      <c r="AH2747" s="564">
        <v>0</v>
      </c>
      <c r="AI2747" s="564">
        <v>1</v>
      </c>
      <c r="AJ2747" s="564">
        <v>0</v>
      </c>
      <c r="AK2747" s="564">
        <v>1</v>
      </c>
    </row>
    <row r="2748" spans="1:37">
      <c r="A2748">
        <v>2744</v>
      </c>
      <c r="B2748" s="564">
        <f t="shared" ca="1" si="258"/>
        <v>0</v>
      </c>
      <c r="C2748" s="564">
        <f t="shared" ca="1" si="253"/>
        <v>0</v>
      </c>
      <c r="D2748" s="564">
        <f t="shared" ca="1" si="256"/>
        <v>0</v>
      </c>
      <c r="E2748" s="564">
        <f t="shared" ca="1" si="254"/>
        <v>0</v>
      </c>
      <c r="F2748" s="564">
        <f t="shared" ca="1" si="257"/>
        <v>1</v>
      </c>
      <c r="G2748" s="564">
        <f t="shared" ca="1" si="255"/>
        <v>-5.2424875782222298</v>
      </c>
      <c r="H2748" s="564">
        <v>0</v>
      </c>
      <c r="I2748" s="564">
        <v>0</v>
      </c>
      <c r="J2748" s="564">
        <v>0</v>
      </c>
      <c r="K2748" s="564">
        <v>0</v>
      </c>
      <c r="L2748" s="564">
        <v>0</v>
      </c>
      <c r="M2748" s="564">
        <v>0</v>
      </c>
      <c r="N2748" s="564">
        <v>0</v>
      </c>
      <c r="O2748" s="564">
        <v>0</v>
      </c>
      <c r="P2748" s="564">
        <v>0</v>
      </c>
      <c r="Q2748" s="564">
        <v>0</v>
      </c>
      <c r="R2748" s="564">
        <v>0</v>
      </c>
      <c r="S2748" s="564">
        <v>0</v>
      </c>
      <c r="T2748" s="564">
        <v>0</v>
      </c>
      <c r="U2748" s="564">
        <v>0</v>
      </c>
      <c r="V2748" s="564">
        <v>0</v>
      </c>
      <c r="W2748" s="564">
        <v>0</v>
      </c>
      <c r="X2748" s="564">
        <v>0</v>
      </c>
      <c r="Y2748" s="564">
        <v>0</v>
      </c>
      <c r="Z2748" s="564">
        <v>0</v>
      </c>
      <c r="AA2748" s="564">
        <v>0</v>
      </c>
      <c r="AB2748" s="564">
        <v>0</v>
      </c>
      <c r="AC2748" s="564">
        <v>0</v>
      </c>
      <c r="AD2748" s="564">
        <v>0</v>
      </c>
      <c r="AE2748" s="564">
        <v>0</v>
      </c>
      <c r="AF2748" s="564">
        <v>0</v>
      </c>
      <c r="AG2748" s="564">
        <v>0</v>
      </c>
      <c r="AH2748" s="564">
        <v>0</v>
      </c>
      <c r="AI2748" s="564">
        <v>0</v>
      </c>
      <c r="AJ2748" s="564">
        <v>0</v>
      </c>
      <c r="AK2748" s="564">
        <v>0</v>
      </c>
    </row>
    <row r="2749" spans="1:37">
      <c r="A2749">
        <v>2745</v>
      </c>
      <c r="B2749" s="564">
        <f t="shared" ca="1" si="258"/>
        <v>0</v>
      </c>
      <c r="C2749" s="564">
        <f t="shared" ca="1" si="253"/>
        <v>0</v>
      </c>
      <c r="D2749" s="564">
        <f t="shared" ca="1" si="256"/>
        <v>0</v>
      </c>
      <c r="E2749" s="564">
        <f t="shared" ca="1" si="254"/>
        <v>0</v>
      </c>
      <c r="F2749" s="564">
        <f t="shared" ca="1" si="257"/>
        <v>1</v>
      </c>
      <c r="G2749" s="564">
        <f t="shared" ca="1" si="255"/>
        <v>5.4600015114788309</v>
      </c>
      <c r="H2749" s="564">
        <v>0</v>
      </c>
      <c r="I2749" s="564">
        <v>0</v>
      </c>
      <c r="J2749" s="564">
        <v>0</v>
      </c>
      <c r="K2749" s="564">
        <v>0</v>
      </c>
      <c r="L2749" s="564">
        <v>0</v>
      </c>
      <c r="M2749" s="564">
        <v>0</v>
      </c>
      <c r="N2749" s="564">
        <v>0</v>
      </c>
      <c r="O2749" s="564">
        <v>0</v>
      </c>
      <c r="P2749" s="564">
        <v>0</v>
      </c>
      <c r="Q2749" s="564">
        <v>0</v>
      </c>
      <c r="R2749" s="564">
        <v>0</v>
      </c>
      <c r="S2749" s="564">
        <v>0</v>
      </c>
      <c r="T2749" s="564">
        <v>0</v>
      </c>
      <c r="U2749" s="564">
        <v>0</v>
      </c>
      <c r="V2749" s="564">
        <v>0</v>
      </c>
      <c r="W2749" s="564">
        <v>0</v>
      </c>
      <c r="X2749" s="564">
        <v>0</v>
      </c>
      <c r="Y2749" s="564">
        <v>0</v>
      </c>
      <c r="Z2749" s="564">
        <v>0</v>
      </c>
      <c r="AA2749" s="564">
        <v>0</v>
      </c>
      <c r="AB2749" s="564">
        <v>0</v>
      </c>
      <c r="AC2749" s="564">
        <v>0</v>
      </c>
      <c r="AD2749" s="564">
        <v>0</v>
      </c>
      <c r="AE2749" s="564">
        <v>0</v>
      </c>
      <c r="AF2749" s="564">
        <v>0</v>
      </c>
      <c r="AG2749" s="564">
        <v>0</v>
      </c>
      <c r="AH2749" s="564">
        <v>0</v>
      </c>
      <c r="AI2749" s="564">
        <v>0</v>
      </c>
      <c r="AJ2749" s="564">
        <v>0</v>
      </c>
      <c r="AK2749" s="564">
        <v>0</v>
      </c>
    </row>
    <row r="2750" spans="1:37">
      <c r="A2750">
        <v>2746</v>
      </c>
      <c r="B2750" s="564">
        <f t="shared" ca="1" si="258"/>
        <v>7</v>
      </c>
      <c r="C2750" s="564">
        <f t="shared" ca="1" si="253"/>
        <v>49</v>
      </c>
      <c r="D2750" s="564">
        <f t="shared" ca="1" si="256"/>
        <v>7</v>
      </c>
      <c r="E2750" s="564">
        <f t="shared" ca="1" si="254"/>
        <v>4.55</v>
      </c>
      <c r="F2750" s="564">
        <f t="shared" ca="1" si="257"/>
        <v>0.52105263157894743</v>
      </c>
      <c r="G2750" s="564">
        <f t="shared" ca="1" si="255"/>
        <v>3.5226229555601027</v>
      </c>
      <c r="H2750" s="564">
        <v>1</v>
      </c>
      <c r="I2750" s="564">
        <v>0</v>
      </c>
      <c r="J2750" s="564">
        <v>0</v>
      </c>
      <c r="K2750" s="564">
        <v>0</v>
      </c>
      <c r="L2750" s="564">
        <v>1</v>
      </c>
      <c r="M2750" s="564">
        <v>0</v>
      </c>
      <c r="N2750" s="564">
        <v>1</v>
      </c>
      <c r="O2750" s="564">
        <v>0</v>
      </c>
      <c r="P2750" s="564">
        <v>0</v>
      </c>
      <c r="Q2750" s="564">
        <v>1</v>
      </c>
      <c r="R2750" s="564">
        <v>1</v>
      </c>
      <c r="S2750" s="564">
        <v>0</v>
      </c>
      <c r="T2750" s="564">
        <v>0</v>
      </c>
      <c r="U2750" s="564">
        <v>1</v>
      </c>
      <c r="V2750" s="564">
        <v>0</v>
      </c>
      <c r="W2750" s="564">
        <v>1</v>
      </c>
      <c r="X2750" s="564">
        <v>0</v>
      </c>
      <c r="Y2750" s="564">
        <v>0</v>
      </c>
      <c r="Z2750" s="564">
        <v>0</v>
      </c>
      <c r="AA2750" s="564">
        <v>0</v>
      </c>
      <c r="AB2750" s="564">
        <v>1</v>
      </c>
      <c r="AC2750" s="564">
        <v>0</v>
      </c>
      <c r="AD2750" s="564">
        <v>0</v>
      </c>
      <c r="AE2750" s="564">
        <v>1</v>
      </c>
      <c r="AF2750" s="564">
        <v>0</v>
      </c>
      <c r="AG2750" s="564">
        <v>1</v>
      </c>
      <c r="AH2750" s="564">
        <v>0</v>
      </c>
      <c r="AI2750" s="564">
        <v>0</v>
      </c>
      <c r="AJ2750" s="564">
        <v>1</v>
      </c>
      <c r="AK2750" s="564">
        <v>0</v>
      </c>
    </row>
    <row r="2751" spans="1:37">
      <c r="A2751">
        <v>2747</v>
      </c>
      <c r="B2751" s="564">
        <f t="shared" ca="1" si="258"/>
        <v>0</v>
      </c>
      <c r="C2751" s="564">
        <f t="shared" ca="1" si="253"/>
        <v>0</v>
      </c>
      <c r="D2751" s="564">
        <f t="shared" ca="1" si="256"/>
        <v>0</v>
      </c>
      <c r="E2751" s="564">
        <f t="shared" ca="1" si="254"/>
        <v>0</v>
      </c>
      <c r="F2751" s="564">
        <f t="shared" ca="1" si="257"/>
        <v>1</v>
      </c>
      <c r="G2751" s="564">
        <f t="shared" ca="1" si="255"/>
        <v>-2.7742242147837946</v>
      </c>
      <c r="H2751" s="564">
        <v>0</v>
      </c>
      <c r="I2751" s="564">
        <v>0</v>
      </c>
      <c r="J2751" s="564">
        <v>0</v>
      </c>
      <c r="K2751" s="564">
        <v>0</v>
      </c>
      <c r="L2751" s="564">
        <v>0</v>
      </c>
      <c r="M2751" s="564">
        <v>0</v>
      </c>
      <c r="N2751" s="564">
        <v>0</v>
      </c>
      <c r="O2751" s="564">
        <v>0</v>
      </c>
      <c r="P2751" s="564">
        <v>0</v>
      </c>
      <c r="Q2751" s="564">
        <v>0</v>
      </c>
      <c r="R2751" s="564">
        <v>0</v>
      </c>
      <c r="S2751" s="564">
        <v>0</v>
      </c>
      <c r="T2751" s="564">
        <v>0</v>
      </c>
      <c r="U2751" s="564">
        <v>0</v>
      </c>
      <c r="V2751" s="564">
        <v>0</v>
      </c>
      <c r="W2751" s="564">
        <v>0</v>
      </c>
      <c r="X2751" s="564">
        <v>0</v>
      </c>
      <c r="Y2751" s="564">
        <v>0</v>
      </c>
      <c r="Z2751" s="564">
        <v>0</v>
      </c>
      <c r="AA2751" s="564">
        <v>0</v>
      </c>
      <c r="AB2751" s="564">
        <v>0</v>
      </c>
      <c r="AC2751" s="564">
        <v>0</v>
      </c>
      <c r="AD2751" s="564">
        <v>0</v>
      </c>
      <c r="AE2751" s="564">
        <v>0</v>
      </c>
      <c r="AF2751" s="564">
        <v>0</v>
      </c>
      <c r="AG2751" s="564">
        <v>0</v>
      </c>
      <c r="AH2751" s="564">
        <v>0</v>
      </c>
      <c r="AI2751" s="564">
        <v>0</v>
      </c>
      <c r="AJ2751" s="564">
        <v>0</v>
      </c>
      <c r="AK2751" s="564">
        <v>0</v>
      </c>
    </row>
    <row r="2752" spans="1:37">
      <c r="A2752">
        <v>2748</v>
      </c>
      <c r="B2752" s="564">
        <f t="shared" ca="1" si="258"/>
        <v>0</v>
      </c>
      <c r="C2752" s="564">
        <f t="shared" ca="1" si="253"/>
        <v>0</v>
      </c>
      <c r="D2752" s="564">
        <f t="shared" ca="1" si="256"/>
        <v>0</v>
      </c>
      <c r="E2752" s="564">
        <f t="shared" ca="1" si="254"/>
        <v>0</v>
      </c>
      <c r="F2752" s="564">
        <f t="shared" ca="1" si="257"/>
        <v>1</v>
      </c>
      <c r="G2752" s="564">
        <f t="shared" ca="1" si="255"/>
        <v>4.3527048220886879</v>
      </c>
      <c r="H2752" s="564">
        <v>0</v>
      </c>
      <c r="I2752" s="564">
        <v>0</v>
      </c>
      <c r="J2752" s="564">
        <v>0</v>
      </c>
      <c r="K2752" s="564">
        <v>0</v>
      </c>
      <c r="L2752" s="564">
        <v>0</v>
      </c>
      <c r="M2752" s="564">
        <v>0</v>
      </c>
      <c r="N2752" s="564">
        <v>0</v>
      </c>
      <c r="O2752" s="564">
        <v>0</v>
      </c>
      <c r="P2752" s="564">
        <v>0</v>
      </c>
      <c r="Q2752" s="564">
        <v>0</v>
      </c>
      <c r="R2752" s="564">
        <v>0</v>
      </c>
      <c r="S2752" s="564">
        <v>0</v>
      </c>
      <c r="T2752" s="564">
        <v>0</v>
      </c>
      <c r="U2752" s="564">
        <v>0</v>
      </c>
      <c r="V2752" s="564">
        <v>0</v>
      </c>
      <c r="W2752" s="564">
        <v>0</v>
      </c>
      <c r="X2752" s="564">
        <v>0</v>
      </c>
      <c r="Y2752" s="564">
        <v>0</v>
      </c>
      <c r="Z2752" s="564">
        <v>0</v>
      </c>
      <c r="AA2752" s="564">
        <v>0</v>
      </c>
      <c r="AB2752" s="564">
        <v>0</v>
      </c>
      <c r="AC2752" s="564">
        <v>0</v>
      </c>
      <c r="AD2752" s="564">
        <v>0</v>
      </c>
      <c r="AE2752" s="564">
        <v>0</v>
      </c>
      <c r="AF2752" s="564">
        <v>0</v>
      </c>
      <c r="AG2752" s="564">
        <v>0</v>
      </c>
      <c r="AH2752" s="564">
        <v>0</v>
      </c>
      <c r="AI2752" s="564">
        <v>0</v>
      </c>
      <c r="AJ2752" s="564">
        <v>0</v>
      </c>
      <c r="AK2752" s="564">
        <v>0</v>
      </c>
    </row>
    <row r="2753" spans="1:37">
      <c r="A2753">
        <v>2749</v>
      </c>
      <c r="B2753" s="564">
        <f t="shared" ca="1" si="258"/>
        <v>20</v>
      </c>
      <c r="C2753" s="564">
        <f t="shared" ca="1" si="253"/>
        <v>400</v>
      </c>
      <c r="D2753" s="564">
        <f t="shared" ca="1" si="256"/>
        <v>20</v>
      </c>
      <c r="E2753" s="564">
        <f t="shared" ca="1" si="254"/>
        <v>0</v>
      </c>
      <c r="F2753" s="564">
        <f t="shared" ca="1" si="257"/>
        <v>1</v>
      </c>
      <c r="G2753" s="564">
        <f t="shared" ca="1" si="255"/>
        <v>-1.2680480019263949</v>
      </c>
      <c r="H2753" s="564">
        <v>1</v>
      </c>
      <c r="I2753" s="564">
        <v>1</v>
      </c>
      <c r="J2753" s="564">
        <v>1</v>
      </c>
      <c r="K2753" s="564">
        <v>1</v>
      </c>
      <c r="L2753" s="564">
        <v>1</v>
      </c>
      <c r="M2753" s="564">
        <v>1</v>
      </c>
      <c r="N2753" s="564">
        <v>1</v>
      </c>
      <c r="O2753" s="564">
        <v>1</v>
      </c>
      <c r="P2753" s="564">
        <v>1</v>
      </c>
      <c r="Q2753" s="564">
        <v>1</v>
      </c>
      <c r="R2753" s="564">
        <v>1</v>
      </c>
      <c r="S2753" s="564">
        <v>1</v>
      </c>
      <c r="T2753" s="564">
        <v>1</v>
      </c>
      <c r="U2753" s="564">
        <v>1</v>
      </c>
      <c r="V2753" s="564">
        <v>1</v>
      </c>
      <c r="W2753" s="564">
        <v>1</v>
      </c>
      <c r="X2753" s="564">
        <v>1</v>
      </c>
      <c r="Y2753" s="564">
        <v>1</v>
      </c>
      <c r="Z2753" s="564">
        <v>1</v>
      </c>
      <c r="AA2753" s="564">
        <v>1</v>
      </c>
      <c r="AB2753" s="564">
        <v>1</v>
      </c>
      <c r="AC2753" s="564">
        <v>1</v>
      </c>
      <c r="AD2753" s="564">
        <v>1</v>
      </c>
      <c r="AE2753" s="564">
        <v>1</v>
      </c>
      <c r="AF2753" s="564">
        <v>1</v>
      </c>
      <c r="AG2753" s="564">
        <v>1</v>
      </c>
      <c r="AH2753" s="564">
        <v>1</v>
      </c>
      <c r="AI2753" s="564">
        <v>1</v>
      </c>
      <c r="AJ2753" s="564">
        <v>1</v>
      </c>
      <c r="AK2753" s="564">
        <v>1</v>
      </c>
    </row>
    <row r="2754" spans="1:37">
      <c r="A2754">
        <v>2750</v>
      </c>
      <c r="B2754" s="564">
        <f t="shared" ca="1" si="258"/>
        <v>20</v>
      </c>
      <c r="C2754" s="564">
        <f t="shared" ca="1" si="253"/>
        <v>400</v>
      </c>
      <c r="D2754" s="564">
        <f t="shared" ca="1" si="256"/>
        <v>20</v>
      </c>
      <c r="E2754" s="564">
        <f t="shared" ca="1" si="254"/>
        <v>0</v>
      </c>
      <c r="F2754" s="564">
        <f t="shared" ca="1" si="257"/>
        <v>1</v>
      </c>
      <c r="G2754" s="564">
        <f t="shared" ca="1" si="255"/>
        <v>2.5874613216068827</v>
      </c>
      <c r="H2754" s="564">
        <v>1</v>
      </c>
      <c r="I2754" s="564">
        <v>1</v>
      </c>
      <c r="J2754" s="564">
        <v>1</v>
      </c>
      <c r="K2754" s="564">
        <v>1</v>
      </c>
      <c r="L2754" s="564">
        <v>1</v>
      </c>
      <c r="M2754" s="564">
        <v>1</v>
      </c>
      <c r="N2754" s="564">
        <v>1</v>
      </c>
      <c r="O2754" s="564">
        <v>1</v>
      </c>
      <c r="P2754" s="564">
        <v>1</v>
      </c>
      <c r="Q2754" s="564">
        <v>1</v>
      </c>
      <c r="R2754" s="564">
        <v>1</v>
      </c>
      <c r="S2754" s="564">
        <v>1</v>
      </c>
      <c r="T2754" s="564">
        <v>1</v>
      </c>
      <c r="U2754" s="564">
        <v>1</v>
      </c>
      <c r="V2754" s="564">
        <v>1</v>
      </c>
      <c r="W2754" s="564">
        <v>1</v>
      </c>
      <c r="X2754" s="564">
        <v>1</v>
      </c>
      <c r="Y2754" s="564">
        <v>1</v>
      </c>
      <c r="Z2754" s="564">
        <v>1</v>
      </c>
      <c r="AA2754" s="564">
        <v>1</v>
      </c>
      <c r="AB2754" s="564">
        <v>1</v>
      </c>
      <c r="AC2754" s="564">
        <v>1</v>
      </c>
      <c r="AD2754" s="564">
        <v>1</v>
      </c>
      <c r="AE2754" s="564">
        <v>1</v>
      </c>
      <c r="AF2754" s="564">
        <v>1</v>
      </c>
      <c r="AG2754" s="564">
        <v>1</v>
      </c>
      <c r="AH2754" s="564">
        <v>1</v>
      </c>
      <c r="AI2754" s="564">
        <v>1</v>
      </c>
      <c r="AJ2754" s="564">
        <v>1</v>
      </c>
      <c r="AK2754" s="564">
        <v>1</v>
      </c>
    </row>
    <row r="2755" spans="1:37">
      <c r="A2755">
        <v>2751</v>
      </c>
      <c r="B2755" s="564">
        <f t="shared" ca="1" si="258"/>
        <v>0</v>
      </c>
      <c r="C2755" s="564">
        <f t="shared" ca="1" si="253"/>
        <v>0</v>
      </c>
      <c r="D2755" s="564">
        <f t="shared" ca="1" si="256"/>
        <v>0</v>
      </c>
      <c r="E2755" s="564">
        <f t="shared" ca="1" si="254"/>
        <v>0</v>
      </c>
      <c r="F2755" s="564">
        <f t="shared" ca="1" si="257"/>
        <v>1</v>
      </c>
      <c r="G2755" s="564">
        <f t="shared" ca="1" si="255"/>
        <v>2.0075901577099815</v>
      </c>
      <c r="H2755" s="564">
        <v>0</v>
      </c>
      <c r="I2755" s="564">
        <v>0</v>
      </c>
      <c r="J2755" s="564">
        <v>0</v>
      </c>
      <c r="K2755" s="564">
        <v>0</v>
      </c>
      <c r="L2755" s="564">
        <v>0</v>
      </c>
      <c r="M2755" s="564">
        <v>0</v>
      </c>
      <c r="N2755" s="564">
        <v>0</v>
      </c>
      <c r="O2755" s="564">
        <v>0</v>
      </c>
      <c r="P2755" s="564">
        <v>0</v>
      </c>
      <c r="Q2755" s="564">
        <v>0</v>
      </c>
      <c r="R2755" s="564">
        <v>0</v>
      </c>
      <c r="S2755" s="564">
        <v>0</v>
      </c>
      <c r="T2755" s="564">
        <v>0</v>
      </c>
      <c r="U2755" s="564">
        <v>0</v>
      </c>
      <c r="V2755" s="564">
        <v>0</v>
      </c>
      <c r="W2755" s="564">
        <v>0</v>
      </c>
      <c r="X2755" s="564">
        <v>0</v>
      </c>
      <c r="Y2755" s="564">
        <v>0</v>
      </c>
      <c r="Z2755" s="564">
        <v>0</v>
      </c>
      <c r="AA2755" s="564">
        <v>0</v>
      </c>
      <c r="AB2755" s="564">
        <v>0</v>
      </c>
      <c r="AC2755" s="564">
        <v>0</v>
      </c>
      <c r="AD2755" s="564">
        <v>0</v>
      </c>
      <c r="AE2755" s="564">
        <v>0</v>
      </c>
      <c r="AF2755" s="564">
        <v>0</v>
      </c>
      <c r="AG2755" s="564">
        <v>0</v>
      </c>
      <c r="AH2755" s="564">
        <v>0</v>
      </c>
      <c r="AI2755" s="564">
        <v>0</v>
      </c>
      <c r="AJ2755" s="564">
        <v>0</v>
      </c>
      <c r="AK2755" s="564">
        <v>0</v>
      </c>
    </row>
    <row r="2756" spans="1:37">
      <c r="A2756">
        <v>2752</v>
      </c>
      <c r="B2756" s="564">
        <f t="shared" ca="1" si="258"/>
        <v>20</v>
      </c>
      <c r="C2756" s="564">
        <f t="shared" ca="1" si="253"/>
        <v>400</v>
      </c>
      <c r="D2756" s="564">
        <f t="shared" ca="1" si="256"/>
        <v>20</v>
      </c>
      <c r="E2756" s="564">
        <f t="shared" ca="1" si="254"/>
        <v>0</v>
      </c>
      <c r="F2756" s="564">
        <f t="shared" ca="1" si="257"/>
        <v>1</v>
      </c>
      <c r="G2756" s="564">
        <f t="shared" ca="1" si="255"/>
        <v>-1.7331887749114809</v>
      </c>
      <c r="H2756" s="564">
        <v>1</v>
      </c>
      <c r="I2756" s="564">
        <v>1</v>
      </c>
      <c r="J2756" s="564">
        <v>1</v>
      </c>
      <c r="K2756" s="564">
        <v>1</v>
      </c>
      <c r="L2756" s="564">
        <v>1</v>
      </c>
      <c r="M2756" s="564">
        <v>1</v>
      </c>
      <c r="N2756" s="564">
        <v>1</v>
      </c>
      <c r="O2756" s="564">
        <v>1</v>
      </c>
      <c r="P2756" s="564">
        <v>1</v>
      </c>
      <c r="Q2756" s="564">
        <v>1</v>
      </c>
      <c r="R2756" s="564">
        <v>1</v>
      </c>
      <c r="S2756" s="564">
        <v>1</v>
      </c>
      <c r="T2756" s="564">
        <v>1</v>
      </c>
      <c r="U2756" s="564">
        <v>1</v>
      </c>
      <c r="V2756" s="564">
        <v>1</v>
      </c>
      <c r="W2756" s="564">
        <v>1</v>
      </c>
      <c r="X2756" s="564">
        <v>1</v>
      </c>
      <c r="Y2756" s="564">
        <v>1</v>
      </c>
      <c r="Z2756" s="564">
        <v>1</v>
      </c>
      <c r="AA2756" s="564">
        <v>1</v>
      </c>
      <c r="AB2756" s="564">
        <v>1</v>
      </c>
      <c r="AC2756" s="564">
        <v>1</v>
      </c>
      <c r="AD2756" s="564">
        <v>1</v>
      </c>
      <c r="AE2756" s="564">
        <v>1</v>
      </c>
      <c r="AF2756" s="564">
        <v>1</v>
      </c>
      <c r="AG2756" s="564">
        <v>1</v>
      </c>
      <c r="AH2756" s="564">
        <v>1</v>
      </c>
      <c r="AI2756" s="564">
        <v>1</v>
      </c>
      <c r="AJ2756" s="564">
        <v>1</v>
      </c>
      <c r="AK2756" s="564">
        <v>1</v>
      </c>
    </row>
    <row r="2757" spans="1:37">
      <c r="A2757">
        <v>2753</v>
      </c>
      <c r="B2757" s="564">
        <f t="shared" ca="1" si="258"/>
        <v>20</v>
      </c>
      <c r="C2757" s="564">
        <f t="shared" ref="C2757:C2820" ca="1" si="259">B2757^2</f>
        <v>400</v>
      </c>
      <c r="D2757" s="564">
        <f t="shared" ca="1" si="256"/>
        <v>20</v>
      </c>
      <c r="E2757" s="564">
        <f t="shared" ref="E2757:E2820" ca="1" si="260">D2757-((B2757^2)/H$1)</f>
        <v>0</v>
      </c>
      <c r="F2757" s="564">
        <f t="shared" ca="1" si="257"/>
        <v>1</v>
      </c>
      <c r="G2757" s="564">
        <f t="shared" ref="G2757:G2820" ca="1" si="261">I$2+NORMSINV(RAND())*K$2</f>
        <v>3.5662342531785822</v>
      </c>
      <c r="H2757" s="564">
        <v>1</v>
      </c>
      <c r="I2757" s="564">
        <v>1</v>
      </c>
      <c r="J2757" s="564">
        <v>1</v>
      </c>
      <c r="K2757" s="564">
        <v>1</v>
      </c>
      <c r="L2757" s="564">
        <v>1</v>
      </c>
      <c r="M2757" s="564">
        <v>1</v>
      </c>
      <c r="N2757" s="564">
        <v>1</v>
      </c>
      <c r="O2757" s="564">
        <v>1</v>
      </c>
      <c r="P2757" s="564">
        <v>1</v>
      </c>
      <c r="Q2757" s="564">
        <v>1</v>
      </c>
      <c r="R2757" s="564">
        <v>1</v>
      </c>
      <c r="S2757" s="564">
        <v>1</v>
      </c>
      <c r="T2757" s="564">
        <v>1</v>
      </c>
      <c r="U2757" s="564">
        <v>1</v>
      </c>
      <c r="V2757" s="564">
        <v>1</v>
      </c>
      <c r="W2757" s="564">
        <v>1</v>
      </c>
      <c r="X2757" s="564">
        <v>1</v>
      </c>
      <c r="Y2757" s="564">
        <v>1</v>
      </c>
      <c r="Z2757" s="564">
        <v>1</v>
      </c>
      <c r="AA2757" s="564">
        <v>1</v>
      </c>
      <c r="AB2757" s="564">
        <v>1</v>
      </c>
      <c r="AC2757" s="564">
        <v>1</v>
      </c>
      <c r="AD2757" s="564">
        <v>1</v>
      </c>
      <c r="AE2757" s="564">
        <v>1</v>
      </c>
      <c r="AF2757" s="564">
        <v>1</v>
      </c>
      <c r="AG2757" s="564">
        <v>1</v>
      </c>
      <c r="AH2757" s="564">
        <v>1</v>
      </c>
      <c r="AI2757" s="564">
        <v>1</v>
      </c>
      <c r="AJ2757" s="564">
        <v>1</v>
      </c>
      <c r="AK2757" s="564">
        <v>1</v>
      </c>
    </row>
    <row r="2758" spans="1:37">
      <c r="A2758">
        <v>2754</v>
      </c>
      <c r="B2758" s="564">
        <f t="shared" ca="1" si="258"/>
        <v>0</v>
      </c>
      <c r="C2758" s="564">
        <f t="shared" ca="1" si="259"/>
        <v>0</v>
      </c>
      <c r="D2758" s="564">
        <f t="shared" ref="D2758:D2821" ca="1" si="262">B2758</f>
        <v>0</v>
      </c>
      <c r="E2758" s="564">
        <f t="shared" ca="1" si="260"/>
        <v>0</v>
      </c>
      <c r="F2758" s="564">
        <f t="shared" ref="F2758:F2821" ca="1" si="263">1-(2*B2758*(H$1-B2758)/(H$1*(H$1-1)))</f>
        <v>1</v>
      </c>
      <c r="G2758" s="564">
        <f t="shared" ca="1" si="261"/>
        <v>3.5379689433014136</v>
      </c>
      <c r="H2758" s="564">
        <v>0</v>
      </c>
      <c r="I2758" s="564">
        <v>0</v>
      </c>
      <c r="J2758" s="564">
        <v>0</v>
      </c>
      <c r="K2758" s="564">
        <v>0</v>
      </c>
      <c r="L2758" s="564">
        <v>0</v>
      </c>
      <c r="M2758" s="564">
        <v>0</v>
      </c>
      <c r="N2758" s="564">
        <v>0</v>
      </c>
      <c r="O2758" s="564">
        <v>0</v>
      </c>
      <c r="P2758" s="564">
        <v>0</v>
      </c>
      <c r="Q2758" s="564">
        <v>0</v>
      </c>
      <c r="R2758" s="564">
        <v>0</v>
      </c>
      <c r="S2758" s="564">
        <v>0</v>
      </c>
      <c r="T2758" s="564">
        <v>0</v>
      </c>
      <c r="U2758" s="564">
        <v>0</v>
      </c>
      <c r="V2758" s="564">
        <v>0</v>
      </c>
      <c r="W2758" s="564">
        <v>0</v>
      </c>
      <c r="X2758" s="564">
        <v>0</v>
      </c>
      <c r="Y2758" s="564">
        <v>0</v>
      </c>
      <c r="Z2758" s="564">
        <v>0</v>
      </c>
      <c r="AA2758" s="564">
        <v>0</v>
      </c>
      <c r="AB2758" s="564">
        <v>0</v>
      </c>
      <c r="AC2758" s="564">
        <v>0</v>
      </c>
      <c r="AD2758" s="564">
        <v>0</v>
      </c>
      <c r="AE2758" s="564">
        <v>0</v>
      </c>
      <c r="AF2758" s="564">
        <v>0</v>
      </c>
      <c r="AG2758" s="564">
        <v>0</v>
      </c>
      <c r="AH2758" s="564">
        <v>0</v>
      </c>
      <c r="AI2758" s="564">
        <v>0</v>
      </c>
      <c r="AJ2758" s="564">
        <v>0</v>
      </c>
      <c r="AK2758" s="564">
        <v>0</v>
      </c>
    </row>
    <row r="2759" spans="1:37">
      <c r="A2759">
        <v>2755</v>
      </c>
      <c r="B2759" s="564">
        <f t="shared" ref="B2759:B2822" ca="1" si="264">SUM(INDIRECT("H"&amp;A2759+4&amp;":"&amp;HLOOKUP(H$1,$AA$1:$BD$2,2,0)&amp;A2759+4))</f>
        <v>0</v>
      </c>
      <c r="C2759" s="564">
        <f t="shared" ca="1" si="259"/>
        <v>0</v>
      </c>
      <c r="D2759" s="564">
        <f t="shared" ca="1" si="262"/>
        <v>0</v>
      </c>
      <c r="E2759" s="564">
        <f t="shared" ca="1" si="260"/>
        <v>0</v>
      </c>
      <c r="F2759" s="564">
        <f t="shared" ca="1" si="263"/>
        <v>1</v>
      </c>
      <c r="G2759" s="564">
        <f t="shared" ca="1" si="261"/>
        <v>-3.0185392286070853</v>
      </c>
      <c r="H2759" s="564">
        <v>0</v>
      </c>
      <c r="I2759" s="564">
        <v>0</v>
      </c>
      <c r="J2759" s="564">
        <v>0</v>
      </c>
      <c r="K2759" s="564">
        <v>0</v>
      </c>
      <c r="L2759" s="564">
        <v>0</v>
      </c>
      <c r="M2759" s="564">
        <v>0</v>
      </c>
      <c r="N2759" s="564">
        <v>0</v>
      </c>
      <c r="O2759" s="564">
        <v>0</v>
      </c>
      <c r="P2759" s="564">
        <v>0</v>
      </c>
      <c r="Q2759" s="564">
        <v>0</v>
      </c>
      <c r="R2759" s="564">
        <v>0</v>
      </c>
      <c r="S2759" s="564">
        <v>0</v>
      </c>
      <c r="T2759" s="564">
        <v>0</v>
      </c>
      <c r="U2759" s="564">
        <v>0</v>
      </c>
      <c r="V2759" s="564">
        <v>0</v>
      </c>
      <c r="W2759" s="564">
        <v>0</v>
      </c>
      <c r="X2759" s="564">
        <v>0</v>
      </c>
      <c r="Y2759" s="564">
        <v>0</v>
      </c>
      <c r="Z2759" s="564">
        <v>0</v>
      </c>
      <c r="AA2759" s="564">
        <v>0</v>
      </c>
      <c r="AB2759" s="564">
        <v>0</v>
      </c>
      <c r="AC2759" s="564">
        <v>0</v>
      </c>
      <c r="AD2759" s="564">
        <v>0</v>
      </c>
      <c r="AE2759" s="564">
        <v>0</v>
      </c>
      <c r="AF2759" s="564">
        <v>0</v>
      </c>
      <c r="AG2759" s="564">
        <v>0</v>
      </c>
      <c r="AH2759" s="564">
        <v>0</v>
      </c>
      <c r="AI2759" s="564">
        <v>0</v>
      </c>
      <c r="AJ2759" s="564">
        <v>0</v>
      </c>
      <c r="AK2759" s="564">
        <v>0</v>
      </c>
    </row>
    <row r="2760" spans="1:37">
      <c r="A2760">
        <v>2756</v>
      </c>
      <c r="B2760" s="564">
        <f t="shared" ca="1" si="264"/>
        <v>20</v>
      </c>
      <c r="C2760" s="564">
        <f t="shared" ca="1" si="259"/>
        <v>400</v>
      </c>
      <c r="D2760" s="564">
        <f t="shared" ca="1" si="262"/>
        <v>20</v>
      </c>
      <c r="E2760" s="564">
        <f t="shared" ca="1" si="260"/>
        <v>0</v>
      </c>
      <c r="F2760" s="564">
        <f t="shared" ca="1" si="263"/>
        <v>1</v>
      </c>
      <c r="G2760" s="564">
        <f t="shared" ca="1" si="261"/>
        <v>3.8919414782567916</v>
      </c>
      <c r="H2760" s="564">
        <v>1</v>
      </c>
      <c r="I2760" s="564">
        <v>1</v>
      </c>
      <c r="J2760" s="564">
        <v>1</v>
      </c>
      <c r="K2760" s="564">
        <v>1</v>
      </c>
      <c r="L2760" s="564">
        <v>1</v>
      </c>
      <c r="M2760" s="564">
        <v>1</v>
      </c>
      <c r="N2760" s="564">
        <v>1</v>
      </c>
      <c r="O2760" s="564">
        <v>1</v>
      </c>
      <c r="P2760" s="564">
        <v>1</v>
      </c>
      <c r="Q2760" s="564">
        <v>1</v>
      </c>
      <c r="R2760" s="564">
        <v>1</v>
      </c>
      <c r="S2760" s="564">
        <v>1</v>
      </c>
      <c r="T2760" s="564">
        <v>1</v>
      </c>
      <c r="U2760" s="564">
        <v>1</v>
      </c>
      <c r="V2760" s="564">
        <v>1</v>
      </c>
      <c r="W2760" s="564">
        <v>1</v>
      </c>
      <c r="X2760" s="564">
        <v>1</v>
      </c>
      <c r="Y2760" s="564">
        <v>1</v>
      </c>
      <c r="Z2760" s="564">
        <v>1</v>
      </c>
      <c r="AA2760" s="564">
        <v>1</v>
      </c>
      <c r="AB2760" s="564">
        <v>1</v>
      </c>
      <c r="AC2760" s="564">
        <v>1</v>
      </c>
      <c r="AD2760" s="564">
        <v>1</v>
      </c>
      <c r="AE2760" s="564">
        <v>1</v>
      </c>
      <c r="AF2760" s="564">
        <v>1</v>
      </c>
      <c r="AG2760" s="564">
        <v>1</v>
      </c>
      <c r="AH2760" s="564">
        <v>1</v>
      </c>
      <c r="AI2760" s="564">
        <v>1</v>
      </c>
      <c r="AJ2760" s="564">
        <v>1</v>
      </c>
      <c r="AK2760" s="564">
        <v>1</v>
      </c>
    </row>
    <row r="2761" spans="1:37">
      <c r="A2761">
        <v>2757</v>
      </c>
      <c r="B2761" s="564">
        <f t="shared" ca="1" si="264"/>
        <v>20</v>
      </c>
      <c r="C2761" s="564">
        <f t="shared" ca="1" si="259"/>
        <v>400</v>
      </c>
      <c r="D2761" s="564">
        <f t="shared" ca="1" si="262"/>
        <v>20</v>
      </c>
      <c r="E2761" s="564">
        <f t="shared" ca="1" si="260"/>
        <v>0</v>
      </c>
      <c r="F2761" s="564">
        <f t="shared" ca="1" si="263"/>
        <v>1</v>
      </c>
      <c r="G2761" s="564">
        <f t="shared" ca="1" si="261"/>
        <v>0.40553422097157532</v>
      </c>
      <c r="H2761" s="564">
        <v>1</v>
      </c>
      <c r="I2761" s="564">
        <v>1</v>
      </c>
      <c r="J2761" s="564">
        <v>1</v>
      </c>
      <c r="K2761" s="564">
        <v>1</v>
      </c>
      <c r="L2761" s="564">
        <v>1</v>
      </c>
      <c r="M2761" s="564">
        <v>1</v>
      </c>
      <c r="N2761" s="564">
        <v>1</v>
      </c>
      <c r="O2761" s="564">
        <v>1</v>
      </c>
      <c r="P2761" s="564">
        <v>1</v>
      </c>
      <c r="Q2761" s="564">
        <v>1</v>
      </c>
      <c r="R2761" s="564">
        <v>1</v>
      </c>
      <c r="S2761" s="564">
        <v>1</v>
      </c>
      <c r="T2761" s="564">
        <v>1</v>
      </c>
      <c r="U2761" s="564">
        <v>1</v>
      </c>
      <c r="V2761" s="564">
        <v>1</v>
      </c>
      <c r="W2761" s="564">
        <v>1</v>
      </c>
      <c r="X2761" s="564">
        <v>1</v>
      </c>
      <c r="Y2761" s="564">
        <v>1</v>
      </c>
      <c r="Z2761" s="564">
        <v>1</v>
      </c>
      <c r="AA2761" s="564">
        <v>1</v>
      </c>
      <c r="AB2761" s="564">
        <v>1</v>
      </c>
      <c r="AC2761" s="564">
        <v>1</v>
      </c>
      <c r="AD2761" s="564">
        <v>1</v>
      </c>
      <c r="AE2761" s="564">
        <v>1</v>
      </c>
      <c r="AF2761" s="564">
        <v>1</v>
      </c>
      <c r="AG2761" s="564">
        <v>1</v>
      </c>
      <c r="AH2761" s="564">
        <v>1</v>
      </c>
      <c r="AI2761" s="564">
        <v>1</v>
      </c>
      <c r="AJ2761" s="564">
        <v>1</v>
      </c>
      <c r="AK2761" s="564">
        <v>1</v>
      </c>
    </row>
    <row r="2762" spans="1:37">
      <c r="A2762">
        <v>2758</v>
      </c>
      <c r="B2762" s="564">
        <f t="shared" ca="1" si="264"/>
        <v>20</v>
      </c>
      <c r="C2762" s="564">
        <f t="shared" ca="1" si="259"/>
        <v>400</v>
      </c>
      <c r="D2762" s="564">
        <f t="shared" ca="1" si="262"/>
        <v>20</v>
      </c>
      <c r="E2762" s="564">
        <f t="shared" ca="1" si="260"/>
        <v>0</v>
      </c>
      <c r="F2762" s="564">
        <f t="shared" ca="1" si="263"/>
        <v>1</v>
      </c>
      <c r="G2762" s="564">
        <f t="shared" ca="1" si="261"/>
        <v>2.6457123871588655</v>
      </c>
      <c r="H2762" s="564">
        <v>1</v>
      </c>
      <c r="I2762" s="564">
        <v>1</v>
      </c>
      <c r="J2762" s="564">
        <v>1</v>
      </c>
      <c r="K2762" s="564">
        <v>1</v>
      </c>
      <c r="L2762" s="564">
        <v>1</v>
      </c>
      <c r="M2762" s="564">
        <v>1</v>
      </c>
      <c r="N2762" s="564">
        <v>1</v>
      </c>
      <c r="O2762" s="564">
        <v>1</v>
      </c>
      <c r="P2762" s="564">
        <v>1</v>
      </c>
      <c r="Q2762" s="564">
        <v>1</v>
      </c>
      <c r="R2762" s="564">
        <v>1</v>
      </c>
      <c r="S2762" s="564">
        <v>1</v>
      </c>
      <c r="T2762" s="564">
        <v>1</v>
      </c>
      <c r="U2762" s="564">
        <v>1</v>
      </c>
      <c r="V2762" s="564">
        <v>1</v>
      </c>
      <c r="W2762" s="564">
        <v>1</v>
      </c>
      <c r="X2762" s="564">
        <v>1</v>
      </c>
      <c r="Y2762" s="564">
        <v>1</v>
      </c>
      <c r="Z2762" s="564">
        <v>1</v>
      </c>
      <c r="AA2762" s="564">
        <v>1</v>
      </c>
      <c r="AB2762" s="564">
        <v>1</v>
      </c>
      <c r="AC2762" s="564">
        <v>1</v>
      </c>
      <c r="AD2762" s="564">
        <v>1</v>
      </c>
      <c r="AE2762" s="564">
        <v>1</v>
      </c>
      <c r="AF2762" s="564">
        <v>1</v>
      </c>
      <c r="AG2762" s="564">
        <v>1</v>
      </c>
      <c r="AH2762" s="564">
        <v>1</v>
      </c>
      <c r="AI2762" s="564">
        <v>1</v>
      </c>
      <c r="AJ2762" s="564">
        <v>1</v>
      </c>
      <c r="AK2762" s="564">
        <v>1</v>
      </c>
    </row>
    <row r="2763" spans="1:37">
      <c r="A2763">
        <v>2759</v>
      </c>
      <c r="B2763" s="564">
        <f t="shared" ca="1" si="264"/>
        <v>0</v>
      </c>
      <c r="C2763" s="564">
        <f t="shared" ca="1" si="259"/>
        <v>0</v>
      </c>
      <c r="D2763" s="564">
        <f t="shared" ca="1" si="262"/>
        <v>0</v>
      </c>
      <c r="E2763" s="564">
        <f t="shared" ca="1" si="260"/>
        <v>0</v>
      </c>
      <c r="F2763" s="564">
        <f t="shared" ca="1" si="263"/>
        <v>1</v>
      </c>
      <c r="G2763" s="564">
        <f t="shared" ca="1" si="261"/>
        <v>0.854309669144522</v>
      </c>
      <c r="H2763" s="564">
        <v>0</v>
      </c>
      <c r="I2763" s="564">
        <v>0</v>
      </c>
      <c r="J2763" s="564">
        <v>0</v>
      </c>
      <c r="K2763" s="564">
        <v>0</v>
      </c>
      <c r="L2763" s="564">
        <v>0</v>
      </c>
      <c r="M2763" s="564">
        <v>0</v>
      </c>
      <c r="N2763" s="564">
        <v>0</v>
      </c>
      <c r="O2763" s="564">
        <v>0</v>
      </c>
      <c r="P2763" s="564">
        <v>0</v>
      </c>
      <c r="Q2763" s="564">
        <v>0</v>
      </c>
      <c r="R2763" s="564">
        <v>0</v>
      </c>
      <c r="S2763" s="564">
        <v>0</v>
      </c>
      <c r="T2763" s="564">
        <v>0</v>
      </c>
      <c r="U2763" s="564">
        <v>0</v>
      </c>
      <c r="V2763" s="564">
        <v>0</v>
      </c>
      <c r="W2763" s="564">
        <v>0</v>
      </c>
      <c r="X2763" s="564">
        <v>0</v>
      </c>
      <c r="Y2763" s="564">
        <v>0</v>
      </c>
      <c r="Z2763" s="564">
        <v>0</v>
      </c>
      <c r="AA2763" s="564">
        <v>0</v>
      </c>
      <c r="AB2763" s="564">
        <v>0</v>
      </c>
      <c r="AC2763" s="564">
        <v>0</v>
      </c>
      <c r="AD2763" s="564">
        <v>0</v>
      </c>
      <c r="AE2763" s="564">
        <v>0</v>
      </c>
      <c r="AF2763" s="564">
        <v>0</v>
      </c>
      <c r="AG2763" s="564">
        <v>0</v>
      </c>
      <c r="AH2763" s="564">
        <v>0</v>
      </c>
      <c r="AI2763" s="564">
        <v>0</v>
      </c>
      <c r="AJ2763" s="564">
        <v>0</v>
      </c>
      <c r="AK2763" s="564">
        <v>0</v>
      </c>
    </row>
    <row r="2764" spans="1:37">
      <c r="A2764">
        <v>2760</v>
      </c>
      <c r="B2764" s="564">
        <f t="shared" ca="1" si="264"/>
        <v>0</v>
      </c>
      <c r="C2764" s="564">
        <f t="shared" ca="1" si="259"/>
        <v>0</v>
      </c>
      <c r="D2764" s="564">
        <f t="shared" ca="1" si="262"/>
        <v>0</v>
      </c>
      <c r="E2764" s="564">
        <f t="shared" ca="1" si="260"/>
        <v>0</v>
      </c>
      <c r="F2764" s="564">
        <f t="shared" ca="1" si="263"/>
        <v>1</v>
      </c>
      <c r="G2764" s="564">
        <f t="shared" ca="1" si="261"/>
        <v>1.5550737316025636</v>
      </c>
      <c r="H2764" s="564">
        <v>0</v>
      </c>
      <c r="I2764" s="564">
        <v>0</v>
      </c>
      <c r="J2764" s="564">
        <v>0</v>
      </c>
      <c r="K2764" s="564">
        <v>0</v>
      </c>
      <c r="L2764" s="564">
        <v>0</v>
      </c>
      <c r="M2764" s="564">
        <v>0</v>
      </c>
      <c r="N2764" s="564">
        <v>0</v>
      </c>
      <c r="O2764" s="564">
        <v>0</v>
      </c>
      <c r="P2764" s="564">
        <v>0</v>
      </c>
      <c r="Q2764" s="564">
        <v>0</v>
      </c>
      <c r="R2764" s="564">
        <v>0</v>
      </c>
      <c r="S2764" s="564">
        <v>0</v>
      </c>
      <c r="T2764" s="564">
        <v>0</v>
      </c>
      <c r="U2764" s="564">
        <v>0</v>
      </c>
      <c r="V2764" s="564">
        <v>0</v>
      </c>
      <c r="W2764" s="564">
        <v>0</v>
      </c>
      <c r="X2764" s="564">
        <v>0</v>
      </c>
      <c r="Y2764" s="564">
        <v>0</v>
      </c>
      <c r="Z2764" s="564">
        <v>0</v>
      </c>
      <c r="AA2764" s="564">
        <v>0</v>
      </c>
      <c r="AB2764" s="564">
        <v>1</v>
      </c>
      <c r="AC2764" s="564">
        <v>0</v>
      </c>
      <c r="AD2764" s="564">
        <v>0</v>
      </c>
      <c r="AE2764" s="564">
        <v>0</v>
      </c>
      <c r="AF2764" s="564">
        <v>0</v>
      </c>
      <c r="AG2764" s="564">
        <v>0</v>
      </c>
      <c r="AH2764" s="564">
        <v>0</v>
      </c>
      <c r="AI2764" s="564">
        <v>0</v>
      </c>
      <c r="AJ2764" s="564">
        <v>0</v>
      </c>
      <c r="AK2764" s="564">
        <v>0</v>
      </c>
    </row>
    <row r="2765" spans="1:37">
      <c r="A2765">
        <v>2761</v>
      </c>
      <c r="B2765" s="564">
        <f t="shared" ca="1" si="264"/>
        <v>0</v>
      </c>
      <c r="C2765" s="564">
        <f t="shared" ca="1" si="259"/>
        <v>0</v>
      </c>
      <c r="D2765" s="564">
        <f t="shared" ca="1" si="262"/>
        <v>0</v>
      </c>
      <c r="E2765" s="564">
        <f t="shared" ca="1" si="260"/>
        <v>0</v>
      </c>
      <c r="F2765" s="564">
        <f t="shared" ca="1" si="263"/>
        <v>1</v>
      </c>
      <c r="G2765" s="564">
        <f t="shared" ca="1" si="261"/>
        <v>0.21045916871308468</v>
      </c>
      <c r="H2765" s="564">
        <v>0</v>
      </c>
      <c r="I2765" s="564">
        <v>0</v>
      </c>
      <c r="J2765" s="564">
        <v>0</v>
      </c>
      <c r="K2765" s="564">
        <v>0</v>
      </c>
      <c r="L2765" s="564">
        <v>0</v>
      </c>
      <c r="M2765" s="564">
        <v>0</v>
      </c>
      <c r="N2765" s="564">
        <v>0</v>
      </c>
      <c r="O2765" s="564">
        <v>0</v>
      </c>
      <c r="P2765" s="564">
        <v>0</v>
      </c>
      <c r="Q2765" s="564">
        <v>0</v>
      </c>
      <c r="R2765" s="564">
        <v>0</v>
      </c>
      <c r="S2765" s="564">
        <v>0</v>
      </c>
      <c r="T2765" s="564">
        <v>0</v>
      </c>
      <c r="U2765" s="564">
        <v>0</v>
      </c>
      <c r="V2765" s="564">
        <v>0</v>
      </c>
      <c r="W2765" s="564">
        <v>0</v>
      </c>
      <c r="X2765" s="564">
        <v>0</v>
      </c>
      <c r="Y2765" s="564">
        <v>0</v>
      </c>
      <c r="Z2765" s="564">
        <v>0</v>
      </c>
      <c r="AA2765" s="564">
        <v>0</v>
      </c>
      <c r="AB2765" s="564">
        <v>0</v>
      </c>
      <c r="AC2765" s="564">
        <v>0</v>
      </c>
      <c r="AD2765" s="564">
        <v>0</v>
      </c>
      <c r="AE2765" s="564">
        <v>0</v>
      </c>
      <c r="AF2765" s="564">
        <v>0</v>
      </c>
      <c r="AG2765" s="564">
        <v>0</v>
      </c>
      <c r="AH2765" s="564">
        <v>0</v>
      </c>
      <c r="AI2765" s="564">
        <v>0</v>
      </c>
      <c r="AJ2765" s="564">
        <v>0</v>
      </c>
      <c r="AK2765" s="564">
        <v>0</v>
      </c>
    </row>
    <row r="2766" spans="1:37">
      <c r="A2766">
        <v>2762</v>
      </c>
      <c r="B2766" s="564">
        <f t="shared" ca="1" si="264"/>
        <v>20</v>
      </c>
      <c r="C2766" s="564">
        <f t="shared" ca="1" si="259"/>
        <v>400</v>
      </c>
      <c r="D2766" s="564">
        <f t="shared" ca="1" si="262"/>
        <v>20</v>
      </c>
      <c r="E2766" s="564">
        <f t="shared" ca="1" si="260"/>
        <v>0</v>
      </c>
      <c r="F2766" s="564">
        <f t="shared" ca="1" si="263"/>
        <v>1</v>
      </c>
      <c r="G2766" s="564">
        <f t="shared" ca="1" si="261"/>
        <v>-4.675165747019129</v>
      </c>
      <c r="H2766" s="564">
        <v>1</v>
      </c>
      <c r="I2766" s="564">
        <v>1</v>
      </c>
      <c r="J2766" s="564">
        <v>1</v>
      </c>
      <c r="K2766" s="564">
        <v>1</v>
      </c>
      <c r="L2766" s="564">
        <v>1</v>
      </c>
      <c r="M2766" s="564">
        <v>1</v>
      </c>
      <c r="N2766" s="564">
        <v>1</v>
      </c>
      <c r="O2766" s="564">
        <v>1</v>
      </c>
      <c r="P2766" s="564">
        <v>1</v>
      </c>
      <c r="Q2766" s="564">
        <v>1</v>
      </c>
      <c r="R2766" s="564">
        <v>1</v>
      </c>
      <c r="S2766" s="564">
        <v>1</v>
      </c>
      <c r="T2766" s="564">
        <v>1</v>
      </c>
      <c r="U2766" s="564">
        <v>1</v>
      </c>
      <c r="V2766" s="564">
        <v>1</v>
      </c>
      <c r="W2766" s="564">
        <v>1</v>
      </c>
      <c r="X2766" s="564">
        <v>1</v>
      </c>
      <c r="Y2766" s="564">
        <v>1</v>
      </c>
      <c r="Z2766" s="564">
        <v>1</v>
      </c>
      <c r="AA2766" s="564">
        <v>1</v>
      </c>
      <c r="AB2766" s="564">
        <v>1</v>
      </c>
      <c r="AC2766" s="564">
        <v>1</v>
      </c>
      <c r="AD2766" s="564">
        <v>1</v>
      </c>
      <c r="AE2766" s="564">
        <v>1</v>
      </c>
      <c r="AF2766" s="564">
        <v>1</v>
      </c>
      <c r="AG2766" s="564">
        <v>1</v>
      </c>
      <c r="AH2766" s="564">
        <v>1</v>
      </c>
      <c r="AI2766" s="564">
        <v>1</v>
      </c>
      <c r="AJ2766" s="564">
        <v>1</v>
      </c>
      <c r="AK2766" s="564">
        <v>1</v>
      </c>
    </row>
    <row r="2767" spans="1:37">
      <c r="A2767">
        <v>2763</v>
      </c>
      <c r="B2767" s="564">
        <f t="shared" ca="1" si="264"/>
        <v>0</v>
      </c>
      <c r="C2767" s="564">
        <f t="shared" ca="1" si="259"/>
        <v>0</v>
      </c>
      <c r="D2767" s="564">
        <f t="shared" ca="1" si="262"/>
        <v>0</v>
      </c>
      <c r="E2767" s="564">
        <f t="shared" ca="1" si="260"/>
        <v>0</v>
      </c>
      <c r="F2767" s="564">
        <f t="shared" ca="1" si="263"/>
        <v>1</v>
      </c>
      <c r="G2767" s="564">
        <f t="shared" ca="1" si="261"/>
        <v>8.463147211953217</v>
      </c>
      <c r="H2767" s="564">
        <v>0</v>
      </c>
      <c r="I2767" s="564">
        <v>0</v>
      </c>
      <c r="J2767" s="564">
        <v>0</v>
      </c>
      <c r="K2767" s="564">
        <v>0</v>
      </c>
      <c r="L2767" s="564">
        <v>0</v>
      </c>
      <c r="M2767" s="564">
        <v>0</v>
      </c>
      <c r="N2767" s="564">
        <v>0</v>
      </c>
      <c r="O2767" s="564">
        <v>0</v>
      </c>
      <c r="P2767" s="564">
        <v>0</v>
      </c>
      <c r="Q2767" s="564">
        <v>0</v>
      </c>
      <c r="R2767" s="564">
        <v>0</v>
      </c>
      <c r="S2767" s="564">
        <v>0</v>
      </c>
      <c r="T2767" s="564">
        <v>0</v>
      </c>
      <c r="U2767" s="564">
        <v>0</v>
      </c>
      <c r="V2767" s="564">
        <v>0</v>
      </c>
      <c r="W2767" s="564">
        <v>0</v>
      </c>
      <c r="X2767" s="564">
        <v>0</v>
      </c>
      <c r="Y2767" s="564">
        <v>0</v>
      </c>
      <c r="Z2767" s="564">
        <v>0</v>
      </c>
      <c r="AA2767" s="564">
        <v>0</v>
      </c>
      <c r="AB2767" s="564">
        <v>0</v>
      </c>
      <c r="AC2767" s="564">
        <v>0</v>
      </c>
      <c r="AD2767" s="564">
        <v>0</v>
      </c>
      <c r="AE2767" s="564">
        <v>0</v>
      </c>
      <c r="AF2767" s="564">
        <v>0</v>
      </c>
      <c r="AG2767" s="564">
        <v>0</v>
      </c>
      <c r="AH2767" s="564">
        <v>0</v>
      </c>
      <c r="AI2767" s="564">
        <v>0</v>
      </c>
      <c r="AJ2767" s="564">
        <v>0</v>
      </c>
      <c r="AK2767" s="564">
        <v>0</v>
      </c>
    </row>
    <row r="2768" spans="1:37">
      <c r="A2768">
        <v>2764</v>
      </c>
      <c r="B2768" s="564">
        <f t="shared" ca="1" si="264"/>
        <v>20</v>
      </c>
      <c r="C2768" s="564">
        <f t="shared" ca="1" si="259"/>
        <v>400</v>
      </c>
      <c r="D2768" s="564">
        <f t="shared" ca="1" si="262"/>
        <v>20</v>
      </c>
      <c r="E2768" s="564">
        <f t="shared" ca="1" si="260"/>
        <v>0</v>
      </c>
      <c r="F2768" s="564">
        <f t="shared" ca="1" si="263"/>
        <v>1</v>
      </c>
      <c r="G2768" s="564">
        <f t="shared" ca="1" si="261"/>
        <v>-5.7229586720626351</v>
      </c>
      <c r="H2768" s="564">
        <v>1</v>
      </c>
      <c r="I2768" s="564">
        <v>1</v>
      </c>
      <c r="J2768" s="564">
        <v>1</v>
      </c>
      <c r="K2768" s="564">
        <v>1</v>
      </c>
      <c r="L2768" s="564">
        <v>1</v>
      </c>
      <c r="M2768" s="564">
        <v>1</v>
      </c>
      <c r="N2768" s="564">
        <v>1</v>
      </c>
      <c r="O2768" s="564">
        <v>1</v>
      </c>
      <c r="P2768" s="564">
        <v>1</v>
      </c>
      <c r="Q2768" s="564">
        <v>1</v>
      </c>
      <c r="R2768" s="564">
        <v>1</v>
      </c>
      <c r="S2768" s="564">
        <v>1</v>
      </c>
      <c r="T2768" s="564">
        <v>1</v>
      </c>
      <c r="U2768" s="564">
        <v>1</v>
      </c>
      <c r="V2768" s="564">
        <v>1</v>
      </c>
      <c r="W2768" s="564">
        <v>1</v>
      </c>
      <c r="X2768" s="564">
        <v>1</v>
      </c>
      <c r="Y2768" s="564">
        <v>1</v>
      </c>
      <c r="Z2768" s="564">
        <v>1</v>
      </c>
      <c r="AA2768" s="564">
        <v>1</v>
      </c>
      <c r="AB2768" s="564">
        <v>1</v>
      </c>
      <c r="AC2768" s="564">
        <v>1</v>
      </c>
      <c r="AD2768" s="564">
        <v>1</v>
      </c>
      <c r="AE2768" s="564">
        <v>1</v>
      </c>
      <c r="AF2768" s="564">
        <v>1</v>
      </c>
      <c r="AG2768" s="564">
        <v>1</v>
      </c>
      <c r="AH2768" s="564">
        <v>1</v>
      </c>
      <c r="AI2768" s="564">
        <v>1</v>
      </c>
      <c r="AJ2768" s="564">
        <v>1</v>
      </c>
      <c r="AK2768" s="564">
        <v>1</v>
      </c>
    </row>
    <row r="2769" spans="1:37">
      <c r="A2769">
        <v>2765</v>
      </c>
      <c r="B2769" s="564">
        <f t="shared" ca="1" si="264"/>
        <v>20</v>
      </c>
      <c r="C2769" s="564">
        <f t="shared" ca="1" si="259"/>
        <v>400</v>
      </c>
      <c r="D2769" s="564">
        <f t="shared" ca="1" si="262"/>
        <v>20</v>
      </c>
      <c r="E2769" s="564">
        <f t="shared" ca="1" si="260"/>
        <v>0</v>
      </c>
      <c r="F2769" s="564">
        <f t="shared" ca="1" si="263"/>
        <v>1</v>
      </c>
      <c r="G2769" s="564">
        <f t="shared" ca="1" si="261"/>
        <v>-5.4857168198061999</v>
      </c>
      <c r="H2769" s="564">
        <v>1</v>
      </c>
      <c r="I2769" s="564">
        <v>1</v>
      </c>
      <c r="J2769" s="564">
        <v>1</v>
      </c>
      <c r="K2769" s="564">
        <v>1</v>
      </c>
      <c r="L2769" s="564">
        <v>1</v>
      </c>
      <c r="M2769" s="564">
        <v>1</v>
      </c>
      <c r="N2769" s="564">
        <v>1</v>
      </c>
      <c r="O2769" s="564">
        <v>1</v>
      </c>
      <c r="P2769" s="564">
        <v>1</v>
      </c>
      <c r="Q2769" s="564">
        <v>1</v>
      </c>
      <c r="R2769" s="564">
        <v>1</v>
      </c>
      <c r="S2769" s="564">
        <v>1</v>
      </c>
      <c r="T2769" s="564">
        <v>1</v>
      </c>
      <c r="U2769" s="564">
        <v>1</v>
      </c>
      <c r="V2769" s="564">
        <v>1</v>
      </c>
      <c r="W2769" s="564">
        <v>1</v>
      </c>
      <c r="X2769" s="564">
        <v>1</v>
      </c>
      <c r="Y2769" s="564">
        <v>1</v>
      </c>
      <c r="Z2769" s="564">
        <v>1</v>
      </c>
      <c r="AA2769" s="564">
        <v>1</v>
      </c>
      <c r="AB2769" s="564">
        <v>1</v>
      </c>
      <c r="AC2769" s="564">
        <v>1</v>
      </c>
      <c r="AD2769" s="564">
        <v>1</v>
      </c>
      <c r="AE2769" s="564">
        <v>1</v>
      </c>
      <c r="AF2769" s="564">
        <v>1</v>
      </c>
      <c r="AG2769" s="564">
        <v>1</v>
      </c>
      <c r="AH2769" s="564">
        <v>1</v>
      </c>
      <c r="AI2769" s="564">
        <v>1</v>
      </c>
      <c r="AJ2769" s="564">
        <v>1</v>
      </c>
      <c r="AK2769" s="564">
        <v>1</v>
      </c>
    </row>
    <row r="2770" spans="1:37">
      <c r="A2770">
        <v>2766</v>
      </c>
      <c r="B2770" s="564">
        <f t="shared" ca="1" si="264"/>
        <v>0</v>
      </c>
      <c r="C2770" s="564">
        <f t="shared" ca="1" si="259"/>
        <v>0</v>
      </c>
      <c r="D2770" s="564">
        <f t="shared" ca="1" si="262"/>
        <v>0</v>
      </c>
      <c r="E2770" s="564">
        <f t="shared" ca="1" si="260"/>
        <v>0</v>
      </c>
      <c r="F2770" s="564">
        <f t="shared" ca="1" si="263"/>
        <v>1</v>
      </c>
      <c r="G2770" s="564">
        <f t="shared" ca="1" si="261"/>
        <v>1.4634793092618985</v>
      </c>
      <c r="H2770" s="564">
        <v>0</v>
      </c>
      <c r="I2770" s="564">
        <v>0</v>
      </c>
      <c r="J2770" s="564">
        <v>0</v>
      </c>
      <c r="K2770" s="564">
        <v>0</v>
      </c>
      <c r="L2770" s="564">
        <v>0</v>
      </c>
      <c r="M2770" s="564">
        <v>0</v>
      </c>
      <c r="N2770" s="564">
        <v>0</v>
      </c>
      <c r="O2770" s="564">
        <v>0</v>
      </c>
      <c r="P2770" s="564">
        <v>0</v>
      </c>
      <c r="Q2770" s="564">
        <v>0</v>
      </c>
      <c r="R2770" s="564">
        <v>0</v>
      </c>
      <c r="S2770" s="564">
        <v>0</v>
      </c>
      <c r="T2770" s="564">
        <v>0</v>
      </c>
      <c r="U2770" s="564">
        <v>0</v>
      </c>
      <c r="V2770" s="564">
        <v>0</v>
      </c>
      <c r="W2770" s="564">
        <v>0</v>
      </c>
      <c r="X2770" s="564">
        <v>0</v>
      </c>
      <c r="Y2770" s="564">
        <v>0</v>
      </c>
      <c r="Z2770" s="564">
        <v>0</v>
      </c>
      <c r="AA2770" s="564">
        <v>0</v>
      </c>
      <c r="AB2770" s="564">
        <v>0</v>
      </c>
      <c r="AC2770" s="564">
        <v>0</v>
      </c>
      <c r="AD2770" s="564">
        <v>0</v>
      </c>
      <c r="AE2770" s="564">
        <v>0</v>
      </c>
      <c r="AF2770" s="564">
        <v>0</v>
      </c>
      <c r="AG2770" s="564">
        <v>0</v>
      </c>
      <c r="AH2770" s="564">
        <v>0</v>
      </c>
      <c r="AI2770" s="564">
        <v>0</v>
      </c>
      <c r="AJ2770" s="564">
        <v>0</v>
      </c>
      <c r="AK2770" s="564">
        <v>0</v>
      </c>
    </row>
    <row r="2771" spans="1:37">
      <c r="A2771">
        <v>2767</v>
      </c>
      <c r="B2771" s="564">
        <f t="shared" ca="1" si="264"/>
        <v>20</v>
      </c>
      <c r="C2771" s="564">
        <f t="shared" ca="1" si="259"/>
        <v>400</v>
      </c>
      <c r="D2771" s="564">
        <f t="shared" ca="1" si="262"/>
        <v>20</v>
      </c>
      <c r="E2771" s="564">
        <f t="shared" ca="1" si="260"/>
        <v>0</v>
      </c>
      <c r="F2771" s="564">
        <f t="shared" ca="1" si="263"/>
        <v>1</v>
      </c>
      <c r="G2771" s="564">
        <f t="shared" ca="1" si="261"/>
        <v>3.3783990376611581</v>
      </c>
      <c r="H2771" s="564">
        <v>1</v>
      </c>
      <c r="I2771" s="564">
        <v>1</v>
      </c>
      <c r="J2771" s="564">
        <v>1</v>
      </c>
      <c r="K2771" s="564">
        <v>1</v>
      </c>
      <c r="L2771" s="564">
        <v>1</v>
      </c>
      <c r="M2771" s="564">
        <v>1</v>
      </c>
      <c r="N2771" s="564">
        <v>1</v>
      </c>
      <c r="O2771" s="564">
        <v>1</v>
      </c>
      <c r="P2771" s="564">
        <v>1</v>
      </c>
      <c r="Q2771" s="564">
        <v>1</v>
      </c>
      <c r="R2771" s="564">
        <v>1</v>
      </c>
      <c r="S2771" s="564">
        <v>1</v>
      </c>
      <c r="T2771" s="564">
        <v>1</v>
      </c>
      <c r="U2771" s="564">
        <v>1</v>
      </c>
      <c r="V2771" s="564">
        <v>1</v>
      </c>
      <c r="W2771" s="564">
        <v>1</v>
      </c>
      <c r="X2771" s="564">
        <v>1</v>
      </c>
      <c r="Y2771" s="564">
        <v>1</v>
      </c>
      <c r="Z2771" s="564">
        <v>1</v>
      </c>
      <c r="AA2771" s="564">
        <v>1</v>
      </c>
      <c r="AB2771" s="564">
        <v>1</v>
      </c>
      <c r="AC2771" s="564">
        <v>1</v>
      </c>
      <c r="AD2771" s="564">
        <v>1</v>
      </c>
      <c r="AE2771" s="564">
        <v>1</v>
      </c>
      <c r="AF2771" s="564">
        <v>1</v>
      </c>
      <c r="AG2771" s="564">
        <v>1</v>
      </c>
      <c r="AH2771" s="564">
        <v>1</v>
      </c>
      <c r="AI2771" s="564">
        <v>1</v>
      </c>
      <c r="AJ2771" s="564">
        <v>1</v>
      </c>
      <c r="AK2771" s="564">
        <v>1</v>
      </c>
    </row>
    <row r="2772" spans="1:37">
      <c r="A2772">
        <v>2768</v>
      </c>
      <c r="B2772" s="564">
        <f t="shared" ca="1" si="264"/>
        <v>20</v>
      </c>
      <c r="C2772" s="564">
        <f t="shared" ca="1" si="259"/>
        <v>400</v>
      </c>
      <c r="D2772" s="564">
        <f t="shared" ca="1" si="262"/>
        <v>20</v>
      </c>
      <c r="E2772" s="564">
        <f t="shared" ca="1" si="260"/>
        <v>0</v>
      </c>
      <c r="F2772" s="564">
        <f t="shared" ca="1" si="263"/>
        <v>1</v>
      </c>
      <c r="G2772" s="564">
        <f t="shared" ca="1" si="261"/>
        <v>7.3204065051863165E-2</v>
      </c>
      <c r="H2772" s="564">
        <v>1</v>
      </c>
      <c r="I2772" s="564">
        <v>1</v>
      </c>
      <c r="J2772" s="564">
        <v>1</v>
      </c>
      <c r="K2772" s="564">
        <v>1</v>
      </c>
      <c r="L2772" s="564">
        <v>1</v>
      </c>
      <c r="M2772" s="564">
        <v>1</v>
      </c>
      <c r="N2772" s="564">
        <v>1</v>
      </c>
      <c r="O2772" s="564">
        <v>1</v>
      </c>
      <c r="P2772" s="564">
        <v>1</v>
      </c>
      <c r="Q2772" s="564">
        <v>1</v>
      </c>
      <c r="R2772" s="564">
        <v>1</v>
      </c>
      <c r="S2772" s="564">
        <v>1</v>
      </c>
      <c r="T2772" s="564">
        <v>1</v>
      </c>
      <c r="U2772" s="564">
        <v>1</v>
      </c>
      <c r="V2772" s="564">
        <v>1</v>
      </c>
      <c r="W2772" s="564">
        <v>1</v>
      </c>
      <c r="X2772" s="564">
        <v>1</v>
      </c>
      <c r="Y2772" s="564">
        <v>1</v>
      </c>
      <c r="Z2772" s="564">
        <v>1</v>
      </c>
      <c r="AA2772" s="564">
        <v>1</v>
      </c>
      <c r="AB2772" s="564">
        <v>1</v>
      </c>
      <c r="AC2772" s="564">
        <v>1</v>
      </c>
      <c r="AD2772" s="564">
        <v>1</v>
      </c>
      <c r="AE2772" s="564">
        <v>1</v>
      </c>
      <c r="AF2772" s="564">
        <v>1</v>
      </c>
      <c r="AG2772" s="564">
        <v>1</v>
      </c>
      <c r="AH2772" s="564">
        <v>1</v>
      </c>
      <c r="AI2772" s="564">
        <v>1</v>
      </c>
      <c r="AJ2772" s="564">
        <v>1</v>
      </c>
      <c r="AK2772" s="564">
        <v>1</v>
      </c>
    </row>
    <row r="2773" spans="1:37">
      <c r="A2773">
        <v>2769</v>
      </c>
      <c r="B2773" s="564">
        <f t="shared" ca="1" si="264"/>
        <v>0</v>
      </c>
      <c r="C2773" s="564">
        <f t="shared" ca="1" si="259"/>
        <v>0</v>
      </c>
      <c r="D2773" s="564">
        <f t="shared" ca="1" si="262"/>
        <v>0</v>
      </c>
      <c r="E2773" s="564">
        <f t="shared" ca="1" si="260"/>
        <v>0</v>
      </c>
      <c r="F2773" s="564">
        <f t="shared" ca="1" si="263"/>
        <v>1</v>
      </c>
      <c r="G2773" s="564">
        <f t="shared" ca="1" si="261"/>
        <v>5.3747572271047712</v>
      </c>
      <c r="H2773" s="564">
        <v>0</v>
      </c>
      <c r="I2773" s="564">
        <v>0</v>
      </c>
      <c r="J2773" s="564">
        <v>0</v>
      </c>
      <c r="K2773" s="564">
        <v>0</v>
      </c>
      <c r="L2773" s="564">
        <v>0</v>
      </c>
      <c r="M2773" s="564">
        <v>0</v>
      </c>
      <c r="N2773" s="564">
        <v>0</v>
      </c>
      <c r="O2773" s="564">
        <v>0</v>
      </c>
      <c r="P2773" s="564">
        <v>0</v>
      </c>
      <c r="Q2773" s="564">
        <v>0</v>
      </c>
      <c r="R2773" s="564">
        <v>0</v>
      </c>
      <c r="S2773" s="564">
        <v>0</v>
      </c>
      <c r="T2773" s="564">
        <v>0</v>
      </c>
      <c r="U2773" s="564">
        <v>0</v>
      </c>
      <c r="V2773" s="564">
        <v>0</v>
      </c>
      <c r="W2773" s="564">
        <v>0</v>
      </c>
      <c r="X2773" s="564">
        <v>0</v>
      </c>
      <c r="Y2773" s="564">
        <v>0</v>
      </c>
      <c r="Z2773" s="564">
        <v>0</v>
      </c>
      <c r="AA2773" s="564">
        <v>0</v>
      </c>
      <c r="AB2773" s="564">
        <v>0</v>
      </c>
      <c r="AC2773" s="564">
        <v>0</v>
      </c>
      <c r="AD2773" s="564">
        <v>0</v>
      </c>
      <c r="AE2773" s="564">
        <v>0</v>
      </c>
      <c r="AF2773" s="564">
        <v>0</v>
      </c>
      <c r="AG2773" s="564">
        <v>0</v>
      </c>
      <c r="AH2773" s="564">
        <v>0</v>
      </c>
      <c r="AI2773" s="564">
        <v>0</v>
      </c>
      <c r="AJ2773" s="564">
        <v>0</v>
      </c>
      <c r="AK2773" s="564">
        <v>0</v>
      </c>
    </row>
    <row r="2774" spans="1:37">
      <c r="A2774">
        <v>2770</v>
      </c>
      <c r="B2774" s="564">
        <f t="shared" ca="1" si="264"/>
        <v>20</v>
      </c>
      <c r="C2774" s="564">
        <f t="shared" ca="1" si="259"/>
        <v>400</v>
      </c>
      <c r="D2774" s="564">
        <f t="shared" ca="1" si="262"/>
        <v>20</v>
      </c>
      <c r="E2774" s="564">
        <f t="shared" ca="1" si="260"/>
        <v>0</v>
      </c>
      <c r="F2774" s="564">
        <f t="shared" ca="1" si="263"/>
        <v>1</v>
      </c>
      <c r="G2774" s="564">
        <f t="shared" ca="1" si="261"/>
        <v>-3.3110672256126192</v>
      </c>
      <c r="H2774" s="564">
        <v>1</v>
      </c>
      <c r="I2774" s="564">
        <v>1</v>
      </c>
      <c r="J2774" s="564">
        <v>1</v>
      </c>
      <c r="K2774" s="564">
        <v>1</v>
      </c>
      <c r="L2774" s="564">
        <v>1</v>
      </c>
      <c r="M2774" s="564">
        <v>1</v>
      </c>
      <c r="N2774" s="564">
        <v>1</v>
      </c>
      <c r="O2774" s="564">
        <v>1</v>
      </c>
      <c r="P2774" s="564">
        <v>1</v>
      </c>
      <c r="Q2774" s="564">
        <v>1</v>
      </c>
      <c r="R2774" s="564">
        <v>1</v>
      </c>
      <c r="S2774" s="564">
        <v>1</v>
      </c>
      <c r="T2774" s="564">
        <v>1</v>
      </c>
      <c r="U2774" s="564">
        <v>1</v>
      </c>
      <c r="V2774" s="564">
        <v>1</v>
      </c>
      <c r="W2774" s="564">
        <v>1</v>
      </c>
      <c r="X2774" s="564">
        <v>1</v>
      </c>
      <c r="Y2774" s="564">
        <v>1</v>
      </c>
      <c r="Z2774" s="564">
        <v>1</v>
      </c>
      <c r="AA2774" s="564">
        <v>1</v>
      </c>
      <c r="AB2774" s="564">
        <v>1</v>
      </c>
      <c r="AC2774" s="564">
        <v>1</v>
      </c>
      <c r="AD2774" s="564">
        <v>1</v>
      </c>
      <c r="AE2774" s="564">
        <v>1</v>
      </c>
      <c r="AF2774" s="564">
        <v>1</v>
      </c>
      <c r="AG2774" s="564">
        <v>1</v>
      </c>
      <c r="AH2774" s="564">
        <v>1</v>
      </c>
      <c r="AI2774" s="564">
        <v>1</v>
      </c>
      <c r="AJ2774" s="564">
        <v>1</v>
      </c>
      <c r="AK2774" s="564">
        <v>1</v>
      </c>
    </row>
    <row r="2775" spans="1:37">
      <c r="A2775">
        <v>2771</v>
      </c>
      <c r="B2775" s="564">
        <f t="shared" ca="1" si="264"/>
        <v>0</v>
      </c>
      <c r="C2775" s="564">
        <f t="shared" ca="1" si="259"/>
        <v>0</v>
      </c>
      <c r="D2775" s="564">
        <f t="shared" ca="1" si="262"/>
        <v>0</v>
      </c>
      <c r="E2775" s="564">
        <f t="shared" ca="1" si="260"/>
        <v>0</v>
      </c>
      <c r="F2775" s="564">
        <f t="shared" ca="1" si="263"/>
        <v>1</v>
      </c>
      <c r="G2775" s="564">
        <f t="shared" ca="1" si="261"/>
        <v>0.44657828023654789</v>
      </c>
      <c r="H2775" s="564">
        <v>0</v>
      </c>
      <c r="I2775" s="564">
        <v>0</v>
      </c>
      <c r="J2775" s="564">
        <v>0</v>
      </c>
      <c r="K2775" s="564">
        <v>0</v>
      </c>
      <c r="L2775" s="564">
        <v>0</v>
      </c>
      <c r="M2775" s="564">
        <v>0</v>
      </c>
      <c r="N2775" s="564">
        <v>0</v>
      </c>
      <c r="O2775" s="564">
        <v>0</v>
      </c>
      <c r="P2775" s="564">
        <v>0</v>
      </c>
      <c r="Q2775" s="564">
        <v>0</v>
      </c>
      <c r="R2775" s="564">
        <v>0</v>
      </c>
      <c r="S2775" s="564">
        <v>0</v>
      </c>
      <c r="T2775" s="564">
        <v>0</v>
      </c>
      <c r="U2775" s="564">
        <v>0</v>
      </c>
      <c r="V2775" s="564">
        <v>0</v>
      </c>
      <c r="W2775" s="564">
        <v>0</v>
      </c>
      <c r="X2775" s="564">
        <v>0</v>
      </c>
      <c r="Y2775" s="564">
        <v>0</v>
      </c>
      <c r="Z2775" s="564">
        <v>0</v>
      </c>
      <c r="AA2775" s="564">
        <v>0</v>
      </c>
      <c r="AB2775" s="564">
        <v>0</v>
      </c>
      <c r="AC2775" s="564">
        <v>0</v>
      </c>
      <c r="AD2775" s="564">
        <v>0</v>
      </c>
      <c r="AE2775" s="564">
        <v>0</v>
      </c>
      <c r="AF2775" s="564">
        <v>0</v>
      </c>
      <c r="AG2775" s="564">
        <v>0</v>
      </c>
      <c r="AH2775" s="564">
        <v>0</v>
      </c>
      <c r="AI2775" s="564">
        <v>0</v>
      </c>
      <c r="AJ2775" s="564">
        <v>0</v>
      </c>
      <c r="AK2775" s="564">
        <v>0</v>
      </c>
    </row>
    <row r="2776" spans="1:37">
      <c r="A2776">
        <v>2772</v>
      </c>
      <c r="B2776" s="564">
        <f t="shared" ca="1" si="264"/>
        <v>20</v>
      </c>
      <c r="C2776" s="564">
        <f t="shared" ca="1" si="259"/>
        <v>400</v>
      </c>
      <c r="D2776" s="564">
        <f t="shared" ca="1" si="262"/>
        <v>20</v>
      </c>
      <c r="E2776" s="564">
        <f t="shared" ca="1" si="260"/>
        <v>0</v>
      </c>
      <c r="F2776" s="564">
        <f t="shared" ca="1" si="263"/>
        <v>1</v>
      </c>
      <c r="G2776" s="564">
        <f t="shared" ca="1" si="261"/>
        <v>5.0881281481706715</v>
      </c>
      <c r="H2776" s="564">
        <v>1</v>
      </c>
      <c r="I2776" s="564">
        <v>1</v>
      </c>
      <c r="J2776" s="564">
        <v>1</v>
      </c>
      <c r="K2776" s="564">
        <v>1</v>
      </c>
      <c r="L2776" s="564">
        <v>1</v>
      </c>
      <c r="M2776" s="564">
        <v>1</v>
      </c>
      <c r="N2776" s="564">
        <v>1</v>
      </c>
      <c r="O2776" s="564">
        <v>1</v>
      </c>
      <c r="P2776" s="564">
        <v>1</v>
      </c>
      <c r="Q2776" s="564">
        <v>1</v>
      </c>
      <c r="R2776" s="564">
        <v>1</v>
      </c>
      <c r="S2776" s="564">
        <v>1</v>
      </c>
      <c r="T2776" s="564">
        <v>1</v>
      </c>
      <c r="U2776" s="564">
        <v>1</v>
      </c>
      <c r="V2776" s="564">
        <v>1</v>
      </c>
      <c r="W2776" s="564">
        <v>1</v>
      </c>
      <c r="X2776" s="564">
        <v>1</v>
      </c>
      <c r="Y2776" s="564">
        <v>1</v>
      </c>
      <c r="Z2776" s="564">
        <v>1</v>
      </c>
      <c r="AA2776" s="564">
        <v>1</v>
      </c>
      <c r="AB2776" s="564">
        <v>1</v>
      </c>
      <c r="AC2776" s="564">
        <v>1</v>
      </c>
      <c r="AD2776" s="564">
        <v>1</v>
      </c>
      <c r="AE2776" s="564">
        <v>1</v>
      </c>
      <c r="AF2776" s="564">
        <v>1</v>
      </c>
      <c r="AG2776" s="564">
        <v>1</v>
      </c>
      <c r="AH2776" s="564">
        <v>1</v>
      </c>
      <c r="AI2776" s="564">
        <v>1</v>
      </c>
      <c r="AJ2776" s="564">
        <v>1</v>
      </c>
      <c r="AK2776" s="564">
        <v>1</v>
      </c>
    </row>
    <row r="2777" spans="1:37">
      <c r="A2777">
        <v>2773</v>
      </c>
      <c r="B2777" s="564">
        <f t="shared" ca="1" si="264"/>
        <v>20</v>
      </c>
      <c r="C2777" s="564">
        <f t="shared" ca="1" si="259"/>
        <v>400</v>
      </c>
      <c r="D2777" s="564">
        <f t="shared" ca="1" si="262"/>
        <v>20</v>
      </c>
      <c r="E2777" s="564">
        <f t="shared" ca="1" si="260"/>
        <v>0</v>
      </c>
      <c r="F2777" s="564">
        <f t="shared" ca="1" si="263"/>
        <v>1</v>
      </c>
      <c r="G2777" s="564">
        <f t="shared" ca="1" si="261"/>
        <v>-5.2032235297961247</v>
      </c>
      <c r="H2777" s="564">
        <v>1</v>
      </c>
      <c r="I2777" s="564">
        <v>1</v>
      </c>
      <c r="J2777" s="564">
        <v>1</v>
      </c>
      <c r="K2777" s="564">
        <v>1</v>
      </c>
      <c r="L2777" s="564">
        <v>1</v>
      </c>
      <c r="M2777" s="564">
        <v>1</v>
      </c>
      <c r="N2777" s="564">
        <v>1</v>
      </c>
      <c r="O2777" s="564">
        <v>1</v>
      </c>
      <c r="P2777" s="564">
        <v>1</v>
      </c>
      <c r="Q2777" s="564">
        <v>1</v>
      </c>
      <c r="R2777" s="564">
        <v>1</v>
      </c>
      <c r="S2777" s="564">
        <v>1</v>
      </c>
      <c r="T2777" s="564">
        <v>1</v>
      </c>
      <c r="U2777" s="564">
        <v>1</v>
      </c>
      <c r="V2777" s="564">
        <v>1</v>
      </c>
      <c r="W2777" s="564">
        <v>1</v>
      </c>
      <c r="X2777" s="564">
        <v>1</v>
      </c>
      <c r="Y2777" s="564">
        <v>1</v>
      </c>
      <c r="Z2777" s="564">
        <v>1</v>
      </c>
      <c r="AA2777" s="564">
        <v>1</v>
      </c>
      <c r="AB2777" s="564">
        <v>1</v>
      </c>
      <c r="AC2777" s="564">
        <v>1</v>
      </c>
      <c r="AD2777" s="564">
        <v>1</v>
      </c>
      <c r="AE2777" s="564">
        <v>1</v>
      </c>
      <c r="AF2777" s="564">
        <v>1</v>
      </c>
      <c r="AG2777" s="564">
        <v>1</v>
      </c>
      <c r="AH2777" s="564">
        <v>1</v>
      </c>
      <c r="AI2777" s="564">
        <v>1</v>
      </c>
      <c r="AJ2777" s="564">
        <v>1</v>
      </c>
      <c r="AK2777" s="564">
        <v>1</v>
      </c>
    </row>
    <row r="2778" spans="1:37">
      <c r="A2778">
        <v>2774</v>
      </c>
      <c r="B2778" s="564">
        <f t="shared" ca="1" si="264"/>
        <v>1</v>
      </c>
      <c r="C2778" s="564">
        <f t="shared" ca="1" si="259"/>
        <v>1</v>
      </c>
      <c r="D2778" s="564">
        <f t="shared" ca="1" si="262"/>
        <v>1</v>
      </c>
      <c r="E2778" s="564">
        <f t="shared" ca="1" si="260"/>
        <v>0.95</v>
      </c>
      <c r="F2778" s="564">
        <f t="shared" ca="1" si="263"/>
        <v>0.9</v>
      </c>
      <c r="G2778" s="564">
        <f t="shared" ca="1" si="261"/>
        <v>-3.9194912819382091</v>
      </c>
      <c r="H2778" s="564">
        <v>0</v>
      </c>
      <c r="I2778" s="564">
        <v>0</v>
      </c>
      <c r="J2778" s="564">
        <v>0</v>
      </c>
      <c r="K2778" s="564">
        <v>0</v>
      </c>
      <c r="L2778" s="564">
        <v>0</v>
      </c>
      <c r="M2778" s="564">
        <v>0</v>
      </c>
      <c r="N2778" s="564">
        <v>0</v>
      </c>
      <c r="O2778" s="564">
        <v>0</v>
      </c>
      <c r="P2778" s="564">
        <v>0</v>
      </c>
      <c r="Q2778" s="564">
        <v>0</v>
      </c>
      <c r="R2778" s="564">
        <v>0</v>
      </c>
      <c r="S2778" s="564">
        <v>0</v>
      </c>
      <c r="T2778" s="564">
        <v>0</v>
      </c>
      <c r="U2778" s="564">
        <v>0</v>
      </c>
      <c r="V2778" s="564">
        <v>0</v>
      </c>
      <c r="W2778" s="564">
        <v>1</v>
      </c>
      <c r="X2778" s="564">
        <v>0</v>
      </c>
      <c r="Y2778" s="564">
        <v>0</v>
      </c>
      <c r="Z2778" s="564">
        <v>0</v>
      </c>
      <c r="AA2778" s="564">
        <v>0</v>
      </c>
      <c r="AB2778" s="564">
        <v>0</v>
      </c>
      <c r="AC2778" s="564">
        <v>0</v>
      </c>
      <c r="AD2778" s="564">
        <v>0</v>
      </c>
      <c r="AE2778" s="564">
        <v>0</v>
      </c>
      <c r="AF2778" s="564">
        <v>0</v>
      </c>
      <c r="AG2778" s="564">
        <v>0</v>
      </c>
      <c r="AH2778" s="564">
        <v>0</v>
      </c>
      <c r="AI2778" s="564">
        <v>0</v>
      </c>
      <c r="AJ2778" s="564">
        <v>0</v>
      </c>
      <c r="AK2778" s="564">
        <v>0</v>
      </c>
    </row>
    <row r="2779" spans="1:37">
      <c r="A2779">
        <v>2775</v>
      </c>
      <c r="B2779" s="564">
        <f t="shared" ca="1" si="264"/>
        <v>20</v>
      </c>
      <c r="C2779" s="564">
        <f t="shared" ca="1" si="259"/>
        <v>400</v>
      </c>
      <c r="D2779" s="564">
        <f t="shared" ca="1" si="262"/>
        <v>20</v>
      </c>
      <c r="E2779" s="564">
        <f t="shared" ca="1" si="260"/>
        <v>0</v>
      </c>
      <c r="F2779" s="564">
        <f t="shared" ca="1" si="263"/>
        <v>1</v>
      </c>
      <c r="G2779" s="564">
        <f t="shared" ca="1" si="261"/>
        <v>-3.8455601697315331</v>
      </c>
      <c r="H2779" s="564">
        <v>1</v>
      </c>
      <c r="I2779" s="564">
        <v>1</v>
      </c>
      <c r="J2779" s="564">
        <v>1</v>
      </c>
      <c r="K2779" s="564">
        <v>1</v>
      </c>
      <c r="L2779" s="564">
        <v>1</v>
      </c>
      <c r="M2779" s="564">
        <v>1</v>
      </c>
      <c r="N2779" s="564">
        <v>1</v>
      </c>
      <c r="O2779" s="564">
        <v>1</v>
      </c>
      <c r="P2779" s="564">
        <v>1</v>
      </c>
      <c r="Q2779" s="564">
        <v>1</v>
      </c>
      <c r="R2779" s="564">
        <v>1</v>
      </c>
      <c r="S2779" s="564">
        <v>1</v>
      </c>
      <c r="T2779" s="564">
        <v>1</v>
      </c>
      <c r="U2779" s="564">
        <v>1</v>
      </c>
      <c r="V2779" s="564">
        <v>1</v>
      </c>
      <c r="W2779" s="564">
        <v>1</v>
      </c>
      <c r="X2779" s="564">
        <v>1</v>
      </c>
      <c r="Y2779" s="564">
        <v>1</v>
      </c>
      <c r="Z2779" s="564">
        <v>1</v>
      </c>
      <c r="AA2779" s="564">
        <v>1</v>
      </c>
      <c r="AB2779" s="564">
        <v>1</v>
      </c>
      <c r="AC2779" s="564">
        <v>1</v>
      </c>
      <c r="AD2779" s="564">
        <v>1</v>
      </c>
      <c r="AE2779" s="564">
        <v>1</v>
      </c>
      <c r="AF2779" s="564">
        <v>1</v>
      </c>
      <c r="AG2779" s="564">
        <v>1</v>
      </c>
      <c r="AH2779" s="564">
        <v>1</v>
      </c>
      <c r="AI2779" s="564">
        <v>1</v>
      </c>
      <c r="AJ2779" s="564">
        <v>1</v>
      </c>
      <c r="AK2779" s="564">
        <v>1</v>
      </c>
    </row>
    <row r="2780" spans="1:37">
      <c r="A2780">
        <v>2776</v>
      </c>
      <c r="B2780" s="564">
        <f t="shared" ca="1" si="264"/>
        <v>20</v>
      </c>
      <c r="C2780" s="564">
        <f t="shared" ca="1" si="259"/>
        <v>400</v>
      </c>
      <c r="D2780" s="564">
        <f t="shared" ca="1" si="262"/>
        <v>20</v>
      </c>
      <c r="E2780" s="564">
        <f t="shared" ca="1" si="260"/>
        <v>0</v>
      </c>
      <c r="F2780" s="564">
        <f t="shared" ca="1" si="263"/>
        <v>1</v>
      </c>
      <c r="G2780" s="564">
        <f t="shared" ca="1" si="261"/>
        <v>1.1691190338233011</v>
      </c>
      <c r="H2780" s="564">
        <v>1</v>
      </c>
      <c r="I2780" s="564">
        <v>1</v>
      </c>
      <c r="J2780" s="564">
        <v>1</v>
      </c>
      <c r="K2780" s="564">
        <v>1</v>
      </c>
      <c r="L2780" s="564">
        <v>1</v>
      </c>
      <c r="M2780" s="564">
        <v>1</v>
      </c>
      <c r="N2780" s="564">
        <v>1</v>
      </c>
      <c r="O2780" s="564">
        <v>1</v>
      </c>
      <c r="P2780" s="564">
        <v>1</v>
      </c>
      <c r="Q2780" s="564">
        <v>1</v>
      </c>
      <c r="R2780" s="564">
        <v>1</v>
      </c>
      <c r="S2780" s="564">
        <v>1</v>
      </c>
      <c r="T2780" s="564">
        <v>1</v>
      </c>
      <c r="U2780" s="564">
        <v>1</v>
      </c>
      <c r="V2780" s="564">
        <v>1</v>
      </c>
      <c r="W2780" s="564">
        <v>1</v>
      </c>
      <c r="X2780" s="564">
        <v>1</v>
      </c>
      <c r="Y2780" s="564">
        <v>1</v>
      </c>
      <c r="Z2780" s="564">
        <v>1</v>
      </c>
      <c r="AA2780" s="564">
        <v>1</v>
      </c>
      <c r="AB2780" s="564">
        <v>1</v>
      </c>
      <c r="AC2780" s="564">
        <v>1</v>
      </c>
      <c r="AD2780" s="564">
        <v>1</v>
      </c>
      <c r="AE2780" s="564">
        <v>1</v>
      </c>
      <c r="AF2780" s="564">
        <v>1</v>
      </c>
      <c r="AG2780" s="564">
        <v>1</v>
      </c>
      <c r="AH2780" s="564">
        <v>1</v>
      </c>
      <c r="AI2780" s="564">
        <v>1</v>
      </c>
      <c r="AJ2780" s="564">
        <v>1</v>
      </c>
      <c r="AK2780" s="564">
        <v>1</v>
      </c>
    </row>
    <row r="2781" spans="1:37">
      <c r="A2781">
        <v>2777</v>
      </c>
      <c r="B2781" s="564">
        <f t="shared" ca="1" si="264"/>
        <v>0</v>
      </c>
      <c r="C2781" s="564">
        <f t="shared" ca="1" si="259"/>
        <v>0</v>
      </c>
      <c r="D2781" s="564">
        <f t="shared" ca="1" si="262"/>
        <v>0</v>
      </c>
      <c r="E2781" s="564">
        <f t="shared" ca="1" si="260"/>
        <v>0</v>
      </c>
      <c r="F2781" s="564">
        <f t="shared" ca="1" si="263"/>
        <v>1</v>
      </c>
      <c r="G2781" s="564">
        <f t="shared" ca="1" si="261"/>
        <v>4.9050370135228185</v>
      </c>
      <c r="H2781" s="564">
        <v>0</v>
      </c>
      <c r="I2781" s="564">
        <v>0</v>
      </c>
      <c r="J2781" s="564">
        <v>0</v>
      </c>
      <c r="K2781" s="564">
        <v>0</v>
      </c>
      <c r="L2781" s="564">
        <v>0</v>
      </c>
      <c r="M2781" s="564">
        <v>0</v>
      </c>
      <c r="N2781" s="564">
        <v>0</v>
      </c>
      <c r="O2781" s="564">
        <v>0</v>
      </c>
      <c r="P2781" s="564">
        <v>0</v>
      </c>
      <c r="Q2781" s="564">
        <v>0</v>
      </c>
      <c r="R2781" s="564">
        <v>0</v>
      </c>
      <c r="S2781" s="564">
        <v>0</v>
      </c>
      <c r="T2781" s="564">
        <v>0</v>
      </c>
      <c r="U2781" s="564">
        <v>0</v>
      </c>
      <c r="V2781" s="564">
        <v>0</v>
      </c>
      <c r="W2781" s="564">
        <v>0</v>
      </c>
      <c r="X2781" s="564">
        <v>0</v>
      </c>
      <c r="Y2781" s="564">
        <v>0</v>
      </c>
      <c r="Z2781" s="564">
        <v>0</v>
      </c>
      <c r="AA2781" s="564">
        <v>0</v>
      </c>
      <c r="AB2781" s="564">
        <v>0</v>
      </c>
      <c r="AC2781" s="564">
        <v>0</v>
      </c>
      <c r="AD2781" s="564">
        <v>0</v>
      </c>
      <c r="AE2781" s="564">
        <v>0</v>
      </c>
      <c r="AF2781" s="564">
        <v>0</v>
      </c>
      <c r="AG2781" s="564">
        <v>0</v>
      </c>
      <c r="AH2781" s="564">
        <v>0</v>
      </c>
      <c r="AI2781" s="564">
        <v>0</v>
      </c>
      <c r="AJ2781" s="564">
        <v>0</v>
      </c>
      <c r="AK2781" s="564">
        <v>0</v>
      </c>
    </row>
    <row r="2782" spans="1:37">
      <c r="A2782">
        <v>2778</v>
      </c>
      <c r="B2782" s="564">
        <f t="shared" ca="1" si="264"/>
        <v>0</v>
      </c>
      <c r="C2782" s="564">
        <f t="shared" ca="1" si="259"/>
        <v>0</v>
      </c>
      <c r="D2782" s="564">
        <f t="shared" ca="1" si="262"/>
        <v>0</v>
      </c>
      <c r="E2782" s="564">
        <f t="shared" ca="1" si="260"/>
        <v>0</v>
      </c>
      <c r="F2782" s="564">
        <f t="shared" ca="1" si="263"/>
        <v>1</v>
      </c>
      <c r="G2782" s="564">
        <f t="shared" ca="1" si="261"/>
        <v>-7.1734142314249993</v>
      </c>
      <c r="H2782" s="564">
        <v>0</v>
      </c>
      <c r="I2782" s="564">
        <v>0</v>
      </c>
      <c r="J2782" s="564">
        <v>0</v>
      </c>
      <c r="K2782" s="564">
        <v>0</v>
      </c>
      <c r="L2782" s="564">
        <v>0</v>
      </c>
      <c r="M2782" s="564">
        <v>0</v>
      </c>
      <c r="N2782" s="564">
        <v>0</v>
      </c>
      <c r="O2782" s="564">
        <v>0</v>
      </c>
      <c r="P2782" s="564">
        <v>0</v>
      </c>
      <c r="Q2782" s="564">
        <v>0</v>
      </c>
      <c r="R2782" s="564">
        <v>0</v>
      </c>
      <c r="S2782" s="564">
        <v>0</v>
      </c>
      <c r="T2782" s="564">
        <v>0</v>
      </c>
      <c r="U2782" s="564">
        <v>0</v>
      </c>
      <c r="V2782" s="564">
        <v>0</v>
      </c>
      <c r="W2782" s="564">
        <v>0</v>
      </c>
      <c r="X2782" s="564">
        <v>0</v>
      </c>
      <c r="Y2782" s="564">
        <v>0</v>
      </c>
      <c r="Z2782" s="564">
        <v>0</v>
      </c>
      <c r="AA2782" s="564">
        <v>0</v>
      </c>
      <c r="AB2782" s="564">
        <v>0</v>
      </c>
      <c r="AC2782" s="564">
        <v>0</v>
      </c>
      <c r="AD2782" s="564">
        <v>0</v>
      </c>
      <c r="AE2782" s="564">
        <v>0</v>
      </c>
      <c r="AF2782" s="564">
        <v>0</v>
      </c>
      <c r="AG2782" s="564">
        <v>0</v>
      </c>
      <c r="AH2782" s="564">
        <v>0</v>
      </c>
      <c r="AI2782" s="564">
        <v>0</v>
      </c>
      <c r="AJ2782" s="564">
        <v>0</v>
      </c>
      <c r="AK2782" s="564">
        <v>0</v>
      </c>
    </row>
    <row r="2783" spans="1:37">
      <c r="A2783">
        <v>2779</v>
      </c>
      <c r="B2783" s="564">
        <f t="shared" ca="1" si="264"/>
        <v>0</v>
      </c>
      <c r="C2783" s="564">
        <f t="shared" ca="1" si="259"/>
        <v>0</v>
      </c>
      <c r="D2783" s="564">
        <f t="shared" ca="1" si="262"/>
        <v>0</v>
      </c>
      <c r="E2783" s="564">
        <f t="shared" ca="1" si="260"/>
        <v>0</v>
      </c>
      <c r="F2783" s="564">
        <f t="shared" ca="1" si="263"/>
        <v>1</v>
      </c>
      <c r="G2783" s="564">
        <f t="shared" ca="1" si="261"/>
        <v>4.7835724905443779</v>
      </c>
      <c r="H2783" s="564">
        <v>0</v>
      </c>
      <c r="I2783" s="564">
        <v>0</v>
      </c>
      <c r="J2783" s="564">
        <v>0</v>
      </c>
      <c r="K2783" s="564">
        <v>0</v>
      </c>
      <c r="L2783" s="564">
        <v>0</v>
      </c>
      <c r="M2783" s="564">
        <v>0</v>
      </c>
      <c r="N2783" s="564">
        <v>0</v>
      </c>
      <c r="O2783" s="564">
        <v>0</v>
      </c>
      <c r="P2783" s="564">
        <v>0</v>
      </c>
      <c r="Q2783" s="564">
        <v>0</v>
      </c>
      <c r="R2783" s="564">
        <v>0</v>
      </c>
      <c r="S2783" s="564">
        <v>0</v>
      </c>
      <c r="T2783" s="564">
        <v>0</v>
      </c>
      <c r="U2783" s="564">
        <v>0</v>
      </c>
      <c r="V2783" s="564">
        <v>0</v>
      </c>
      <c r="W2783" s="564">
        <v>0</v>
      </c>
      <c r="X2783" s="564">
        <v>0</v>
      </c>
      <c r="Y2783" s="564">
        <v>0</v>
      </c>
      <c r="Z2783" s="564">
        <v>0</v>
      </c>
      <c r="AA2783" s="564">
        <v>0</v>
      </c>
      <c r="AB2783" s="564">
        <v>0</v>
      </c>
      <c r="AC2783" s="564">
        <v>0</v>
      </c>
      <c r="AD2783" s="564">
        <v>0</v>
      </c>
      <c r="AE2783" s="564">
        <v>0</v>
      </c>
      <c r="AF2783" s="564">
        <v>0</v>
      </c>
      <c r="AG2783" s="564">
        <v>0</v>
      </c>
      <c r="AH2783" s="564">
        <v>0</v>
      </c>
      <c r="AI2783" s="564">
        <v>0</v>
      </c>
      <c r="AJ2783" s="564">
        <v>0</v>
      </c>
      <c r="AK2783" s="564">
        <v>0</v>
      </c>
    </row>
    <row r="2784" spans="1:37">
      <c r="A2784">
        <v>2780</v>
      </c>
      <c r="B2784" s="564">
        <f t="shared" ca="1" si="264"/>
        <v>20</v>
      </c>
      <c r="C2784" s="564">
        <f t="shared" ca="1" si="259"/>
        <v>400</v>
      </c>
      <c r="D2784" s="564">
        <f t="shared" ca="1" si="262"/>
        <v>20</v>
      </c>
      <c r="E2784" s="564">
        <f t="shared" ca="1" si="260"/>
        <v>0</v>
      </c>
      <c r="F2784" s="564">
        <f t="shared" ca="1" si="263"/>
        <v>1</v>
      </c>
      <c r="G2784" s="564">
        <f t="shared" ca="1" si="261"/>
        <v>2.8454366637516442</v>
      </c>
      <c r="H2784" s="564">
        <v>1</v>
      </c>
      <c r="I2784" s="564">
        <v>1</v>
      </c>
      <c r="J2784" s="564">
        <v>1</v>
      </c>
      <c r="K2784" s="564">
        <v>1</v>
      </c>
      <c r="L2784" s="564">
        <v>1</v>
      </c>
      <c r="M2784" s="564">
        <v>1</v>
      </c>
      <c r="N2784" s="564">
        <v>1</v>
      </c>
      <c r="O2784" s="564">
        <v>1</v>
      </c>
      <c r="P2784" s="564">
        <v>1</v>
      </c>
      <c r="Q2784" s="564">
        <v>1</v>
      </c>
      <c r="R2784" s="564">
        <v>1</v>
      </c>
      <c r="S2784" s="564">
        <v>1</v>
      </c>
      <c r="T2784" s="564">
        <v>1</v>
      </c>
      <c r="U2784" s="564">
        <v>1</v>
      </c>
      <c r="V2784" s="564">
        <v>1</v>
      </c>
      <c r="W2784" s="564">
        <v>1</v>
      </c>
      <c r="X2784" s="564">
        <v>1</v>
      </c>
      <c r="Y2784" s="564">
        <v>1</v>
      </c>
      <c r="Z2784" s="564">
        <v>1</v>
      </c>
      <c r="AA2784" s="564">
        <v>1</v>
      </c>
      <c r="AB2784" s="564">
        <v>1</v>
      </c>
      <c r="AC2784" s="564">
        <v>1</v>
      </c>
      <c r="AD2784" s="564">
        <v>1</v>
      </c>
      <c r="AE2784" s="564">
        <v>1</v>
      </c>
      <c r="AF2784" s="564">
        <v>1</v>
      </c>
      <c r="AG2784" s="564">
        <v>1</v>
      </c>
      <c r="AH2784" s="564">
        <v>1</v>
      </c>
      <c r="AI2784" s="564">
        <v>1</v>
      </c>
      <c r="AJ2784" s="564">
        <v>1</v>
      </c>
      <c r="AK2784" s="564">
        <v>1</v>
      </c>
    </row>
    <row r="2785" spans="1:37">
      <c r="A2785">
        <v>2781</v>
      </c>
      <c r="B2785" s="564">
        <f t="shared" ca="1" si="264"/>
        <v>0</v>
      </c>
      <c r="C2785" s="564">
        <f t="shared" ca="1" si="259"/>
        <v>0</v>
      </c>
      <c r="D2785" s="564">
        <f t="shared" ca="1" si="262"/>
        <v>0</v>
      </c>
      <c r="E2785" s="564">
        <f t="shared" ca="1" si="260"/>
        <v>0</v>
      </c>
      <c r="F2785" s="564">
        <f t="shared" ca="1" si="263"/>
        <v>1</v>
      </c>
      <c r="G2785" s="564">
        <f t="shared" ca="1" si="261"/>
        <v>2.0992165113482946</v>
      </c>
      <c r="H2785" s="564">
        <v>0</v>
      </c>
      <c r="I2785" s="564">
        <v>0</v>
      </c>
      <c r="J2785" s="564">
        <v>0</v>
      </c>
      <c r="K2785" s="564">
        <v>0</v>
      </c>
      <c r="L2785" s="564">
        <v>0</v>
      </c>
      <c r="M2785" s="564">
        <v>0</v>
      </c>
      <c r="N2785" s="564">
        <v>0</v>
      </c>
      <c r="O2785" s="564">
        <v>0</v>
      </c>
      <c r="P2785" s="564">
        <v>0</v>
      </c>
      <c r="Q2785" s="564">
        <v>0</v>
      </c>
      <c r="R2785" s="564">
        <v>0</v>
      </c>
      <c r="S2785" s="564">
        <v>0</v>
      </c>
      <c r="T2785" s="564">
        <v>0</v>
      </c>
      <c r="U2785" s="564">
        <v>0</v>
      </c>
      <c r="V2785" s="564">
        <v>0</v>
      </c>
      <c r="W2785" s="564">
        <v>0</v>
      </c>
      <c r="X2785" s="564">
        <v>0</v>
      </c>
      <c r="Y2785" s="564">
        <v>0</v>
      </c>
      <c r="Z2785" s="564">
        <v>0</v>
      </c>
      <c r="AA2785" s="564">
        <v>0</v>
      </c>
      <c r="AB2785" s="564">
        <v>0</v>
      </c>
      <c r="AC2785" s="564">
        <v>0</v>
      </c>
      <c r="AD2785" s="564">
        <v>0</v>
      </c>
      <c r="AE2785" s="564">
        <v>0</v>
      </c>
      <c r="AF2785" s="564">
        <v>0</v>
      </c>
      <c r="AG2785" s="564">
        <v>0</v>
      </c>
      <c r="AH2785" s="564">
        <v>0</v>
      </c>
      <c r="AI2785" s="564">
        <v>0</v>
      </c>
      <c r="AJ2785" s="564">
        <v>0</v>
      </c>
      <c r="AK2785" s="564">
        <v>0</v>
      </c>
    </row>
    <row r="2786" spans="1:37">
      <c r="A2786">
        <v>2782</v>
      </c>
      <c r="B2786" s="564">
        <f t="shared" ca="1" si="264"/>
        <v>0</v>
      </c>
      <c r="C2786" s="564">
        <f t="shared" ca="1" si="259"/>
        <v>0</v>
      </c>
      <c r="D2786" s="564">
        <f t="shared" ca="1" si="262"/>
        <v>0</v>
      </c>
      <c r="E2786" s="564">
        <f t="shared" ca="1" si="260"/>
        <v>0</v>
      </c>
      <c r="F2786" s="564">
        <f t="shared" ca="1" si="263"/>
        <v>1</v>
      </c>
      <c r="G2786" s="564">
        <f t="shared" ca="1" si="261"/>
        <v>0.37913209662771996</v>
      </c>
      <c r="H2786" s="564">
        <v>0</v>
      </c>
      <c r="I2786" s="564">
        <v>0</v>
      </c>
      <c r="J2786" s="564">
        <v>0</v>
      </c>
      <c r="K2786" s="564">
        <v>0</v>
      </c>
      <c r="L2786" s="564">
        <v>0</v>
      </c>
      <c r="M2786" s="564">
        <v>0</v>
      </c>
      <c r="N2786" s="564">
        <v>0</v>
      </c>
      <c r="O2786" s="564">
        <v>0</v>
      </c>
      <c r="P2786" s="564">
        <v>0</v>
      </c>
      <c r="Q2786" s="564">
        <v>0</v>
      </c>
      <c r="R2786" s="564">
        <v>0</v>
      </c>
      <c r="S2786" s="564">
        <v>0</v>
      </c>
      <c r="T2786" s="564">
        <v>0</v>
      </c>
      <c r="U2786" s="564">
        <v>0</v>
      </c>
      <c r="V2786" s="564">
        <v>0</v>
      </c>
      <c r="W2786" s="564">
        <v>0</v>
      </c>
      <c r="X2786" s="564">
        <v>0</v>
      </c>
      <c r="Y2786" s="564">
        <v>0</v>
      </c>
      <c r="Z2786" s="564">
        <v>0</v>
      </c>
      <c r="AA2786" s="564">
        <v>0</v>
      </c>
      <c r="AB2786" s="564">
        <v>0</v>
      </c>
      <c r="AC2786" s="564">
        <v>0</v>
      </c>
      <c r="AD2786" s="564">
        <v>0</v>
      </c>
      <c r="AE2786" s="564">
        <v>0</v>
      </c>
      <c r="AF2786" s="564">
        <v>0</v>
      </c>
      <c r="AG2786" s="564">
        <v>0</v>
      </c>
      <c r="AH2786" s="564">
        <v>0</v>
      </c>
      <c r="AI2786" s="564">
        <v>0</v>
      </c>
      <c r="AJ2786" s="564">
        <v>0</v>
      </c>
      <c r="AK2786" s="564">
        <v>0</v>
      </c>
    </row>
    <row r="2787" spans="1:37">
      <c r="A2787">
        <v>2783</v>
      </c>
      <c r="B2787" s="564">
        <f t="shared" ca="1" si="264"/>
        <v>0</v>
      </c>
      <c r="C2787" s="564">
        <f t="shared" ca="1" si="259"/>
        <v>0</v>
      </c>
      <c r="D2787" s="564">
        <f t="shared" ca="1" si="262"/>
        <v>0</v>
      </c>
      <c r="E2787" s="564">
        <f t="shared" ca="1" si="260"/>
        <v>0</v>
      </c>
      <c r="F2787" s="564">
        <f t="shared" ca="1" si="263"/>
        <v>1</v>
      </c>
      <c r="G2787" s="564">
        <f t="shared" ca="1" si="261"/>
        <v>0.31407955775696372</v>
      </c>
      <c r="H2787" s="564">
        <v>0</v>
      </c>
      <c r="I2787" s="564">
        <v>0</v>
      </c>
      <c r="J2787" s="564">
        <v>0</v>
      </c>
      <c r="K2787" s="564">
        <v>0</v>
      </c>
      <c r="L2787" s="564">
        <v>0</v>
      </c>
      <c r="M2787" s="564">
        <v>0</v>
      </c>
      <c r="N2787" s="564">
        <v>0</v>
      </c>
      <c r="O2787" s="564">
        <v>0</v>
      </c>
      <c r="P2787" s="564">
        <v>0</v>
      </c>
      <c r="Q2787" s="564">
        <v>0</v>
      </c>
      <c r="R2787" s="564">
        <v>0</v>
      </c>
      <c r="S2787" s="564">
        <v>0</v>
      </c>
      <c r="T2787" s="564">
        <v>0</v>
      </c>
      <c r="U2787" s="564">
        <v>0</v>
      </c>
      <c r="V2787" s="564">
        <v>0</v>
      </c>
      <c r="W2787" s="564">
        <v>0</v>
      </c>
      <c r="X2787" s="564">
        <v>0</v>
      </c>
      <c r="Y2787" s="564">
        <v>0</v>
      </c>
      <c r="Z2787" s="564">
        <v>0</v>
      </c>
      <c r="AA2787" s="564">
        <v>0</v>
      </c>
      <c r="AB2787" s="564">
        <v>0</v>
      </c>
      <c r="AC2787" s="564">
        <v>0</v>
      </c>
      <c r="AD2787" s="564">
        <v>0</v>
      </c>
      <c r="AE2787" s="564">
        <v>0</v>
      </c>
      <c r="AF2787" s="564">
        <v>0</v>
      </c>
      <c r="AG2787" s="564">
        <v>0</v>
      </c>
      <c r="AH2787" s="564">
        <v>0</v>
      </c>
      <c r="AI2787" s="564">
        <v>0</v>
      </c>
      <c r="AJ2787" s="564">
        <v>0</v>
      </c>
      <c r="AK2787" s="564">
        <v>0</v>
      </c>
    </row>
    <row r="2788" spans="1:37">
      <c r="A2788">
        <v>2784</v>
      </c>
      <c r="B2788" s="564">
        <f t="shared" ca="1" si="264"/>
        <v>20</v>
      </c>
      <c r="C2788" s="564">
        <f t="shared" ca="1" si="259"/>
        <v>400</v>
      </c>
      <c r="D2788" s="564">
        <f t="shared" ca="1" si="262"/>
        <v>20</v>
      </c>
      <c r="E2788" s="564">
        <f t="shared" ca="1" si="260"/>
        <v>0</v>
      </c>
      <c r="F2788" s="564">
        <f t="shared" ca="1" si="263"/>
        <v>1</v>
      </c>
      <c r="G2788" s="564">
        <f t="shared" ca="1" si="261"/>
        <v>-1.1335212966701715</v>
      </c>
      <c r="H2788" s="564">
        <v>1</v>
      </c>
      <c r="I2788" s="564">
        <v>1</v>
      </c>
      <c r="J2788" s="564">
        <v>1</v>
      </c>
      <c r="K2788" s="564">
        <v>1</v>
      </c>
      <c r="L2788" s="564">
        <v>1</v>
      </c>
      <c r="M2788" s="564">
        <v>1</v>
      </c>
      <c r="N2788" s="564">
        <v>1</v>
      </c>
      <c r="O2788" s="564">
        <v>1</v>
      </c>
      <c r="P2788" s="564">
        <v>1</v>
      </c>
      <c r="Q2788" s="564">
        <v>1</v>
      </c>
      <c r="R2788" s="564">
        <v>1</v>
      </c>
      <c r="S2788" s="564">
        <v>1</v>
      </c>
      <c r="T2788" s="564">
        <v>1</v>
      </c>
      <c r="U2788" s="564">
        <v>1</v>
      </c>
      <c r="V2788" s="564">
        <v>1</v>
      </c>
      <c r="W2788" s="564">
        <v>1</v>
      </c>
      <c r="X2788" s="564">
        <v>1</v>
      </c>
      <c r="Y2788" s="564">
        <v>1</v>
      </c>
      <c r="Z2788" s="564">
        <v>1</v>
      </c>
      <c r="AA2788" s="564">
        <v>1</v>
      </c>
      <c r="AB2788" s="564">
        <v>1</v>
      </c>
      <c r="AC2788" s="564">
        <v>1</v>
      </c>
      <c r="AD2788" s="564">
        <v>1</v>
      </c>
      <c r="AE2788" s="564">
        <v>1</v>
      </c>
      <c r="AF2788" s="564">
        <v>1</v>
      </c>
      <c r="AG2788" s="564">
        <v>1</v>
      </c>
      <c r="AH2788" s="564">
        <v>1</v>
      </c>
      <c r="AI2788" s="564">
        <v>1</v>
      </c>
      <c r="AJ2788" s="564">
        <v>1</v>
      </c>
      <c r="AK2788" s="564">
        <v>1</v>
      </c>
    </row>
    <row r="2789" spans="1:37">
      <c r="A2789">
        <v>2785</v>
      </c>
      <c r="B2789" s="564">
        <f t="shared" ca="1" si="264"/>
        <v>0</v>
      </c>
      <c r="C2789" s="564">
        <f t="shared" ca="1" si="259"/>
        <v>0</v>
      </c>
      <c r="D2789" s="564">
        <f t="shared" ca="1" si="262"/>
        <v>0</v>
      </c>
      <c r="E2789" s="564">
        <f t="shared" ca="1" si="260"/>
        <v>0</v>
      </c>
      <c r="F2789" s="564">
        <f t="shared" ca="1" si="263"/>
        <v>1</v>
      </c>
      <c r="G2789" s="564">
        <f t="shared" ca="1" si="261"/>
        <v>-1.1880846911536196</v>
      </c>
      <c r="H2789" s="564">
        <v>0</v>
      </c>
      <c r="I2789" s="564">
        <v>0</v>
      </c>
      <c r="J2789" s="564">
        <v>0</v>
      </c>
      <c r="K2789" s="564">
        <v>0</v>
      </c>
      <c r="L2789" s="564">
        <v>0</v>
      </c>
      <c r="M2789" s="564">
        <v>0</v>
      </c>
      <c r="N2789" s="564">
        <v>0</v>
      </c>
      <c r="O2789" s="564">
        <v>0</v>
      </c>
      <c r="P2789" s="564">
        <v>0</v>
      </c>
      <c r="Q2789" s="564">
        <v>0</v>
      </c>
      <c r="R2789" s="564">
        <v>0</v>
      </c>
      <c r="S2789" s="564">
        <v>0</v>
      </c>
      <c r="T2789" s="564">
        <v>0</v>
      </c>
      <c r="U2789" s="564">
        <v>0</v>
      </c>
      <c r="V2789" s="564">
        <v>0</v>
      </c>
      <c r="W2789" s="564">
        <v>0</v>
      </c>
      <c r="X2789" s="564">
        <v>0</v>
      </c>
      <c r="Y2789" s="564">
        <v>0</v>
      </c>
      <c r="Z2789" s="564">
        <v>0</v>
      </c>
      <c r="AA2789" s="564">
        <v>0</v>
      </c>
      <c r="AB2789" s="564">
        <v>0</v>
      </c>
      <c r="AC2789" s="564">
        <v>0</v>
      </c>
      <c r="AD2789" s="564">
        <v>0</v>
      </c>
      <c r="AE2789" s="564">
        <v>0</v>
      </c>
      <c r="AF2789" s="564">
        <v>0</v>
      </c>
      <c r="AG2789" s="564">
        <v>0</v>
      </c>
      <c r="AH2789" s="564">
        <v>0</v>
      </c>
      <c r="AI2789" s="564">
        <v>0</v>
      </c>
      <c r="AJ2789" s="564">
        <v>0</v>
      </c>
      <c r="AK2789" s="564">
        <v>0</v>
      </c>
    </row>
    <row r="2790" spans="1:37">
      <c r="A2790">
        <v>2786</v>
      </c>
      <c r="B2790" s="564">
        <f t="shared" ca="1" si="264"/>
        <v>0</v>
      </c>
      <c r="C2790" s="564">
        <f t="shared" ca="1" si="259"/>
        <v>0</v>
      </c>
      <c r="D2790" s="564">
        <f t="shared" ca="1" si="262"/>
        <v>0</v>
      </c>
      <c r="E2790" s="564">
        <f t="shared" ca="1" si="260"/>
        <v>0</v>
      </c>
      <c r="F2790" s="564">
        <f t="shared" ca="1" si="263"/>
        <v>1</v>
      </c>
      <c r="G2790" s="564">
        <f t="shared" ca="1" si="261"/>
        <v>2.4827119896493217</v>
      </c>
      <c r="H2790" s="564">
        <v>0</v>
      </c>
      <c r="I2790" s="564">
        <v>0</v>
      </c>
      <c r="J2790" s="564">
        <v>0</v>
      </c>
      <c r="K2790" s="564">
        <v>0</v>
      </c>
      <c r="L2790" s="564">
        <v>0</v>
      </c>
      <c r="M2790" s="564">
        <v>0</v>
      </c>
      <c r="N2790" s="564">
        <v>0</v>
      </c>
      <c r="O2790" s="564">
        <v>0</v>
      </c>
      <c r="P2790" s="564">
        <v>0</v>
      </c>
      <c r="Q2790" s="564">
        <v>0</v>
      </c>
      <c r="R2790" s="564">
        <v>0</v>
      </c>
      <c r="S2790" s="564">
        <v>0</v>
      </c>
      <c r="T2790" s="564">
        <v>0</v>
      </c>
      <c r="U2790" s="564">
        <v>0</v>
      </c>
      <c r="V2790" s="564">
        <v>0</v>
      </c>
      <c r="W2790" s="564">
        <v>0</v>
      </c>
      <c r="X2790" s="564">
        <v>0</v>
      </c>
      <c r="Y2790" s="564">
        <v>0</v>
      </c>
      <c r="Z2790" s="564">
        <v>0</v>
      </c>
      <c r="AA2790" s="564">
        <v>0</v>
      </c>
      <c r="AB2790" s="564">
        <v>0</v>
      </c>
      <c r="AC2790" s="564">
        <v>0</v>
      </c>
      <c r="AD2790" s="564">
        <v>0</v>
      </c>
      <c r="AE2790" s="564">
        <v>0</v>
      </c>
      <c r="AF2790" s="564">
        <v>0</v>
      </c>
      <c r="AG2790" s="564">
        <v>0</v>
      </c>
      <c r="AH2790" s="564">
        <v>0</v>
      </c>
      <c r="AI2790" s="564">
        <v>0</v>
      </c>
      <c r="AJ2790" s="564">
        <v>0</v>
      </c>
      <c r="AK2790" s="564">
        <v>0</v>
      </c>
    </row>
    <row r="2791" spans="1:37">
      <c r="A2791">
        <v>2787</v>
      </c>
      <c r="B2791" s="564">
        <f t="shared" ca="1" si="264"/>
        <v>20</v>
      </c>
      <c r="C2791" s="564">
        <f t="shared" ca="1" si="259"/>
        <v>400</v>
      </c>
      <c r="D2791" s="564">
        <f t="shared" ca="1" si="262"/>
        <v>20</v>
      </c>
      <c r="E2791" s="564">
        <f t="shared" ca="1" si="260"/>
        <v>0</v>
      </c>
      <c r="F2791" s="564">
        <f t="shared" ca="1" si="263"/>
        <v>1</v>
      </c>
      <c r="G2791" s="564">
        <f t="shared" ca="1" si="261"/>
        <v>0.90728497753740855</v>
      </c>
      <c r="H2791" s="564">
        <v>1</v>
      </c>
      <c r="I2791" s="564">
        <v>1</v>
      </c>
      <c r="J2791" s="564">
        <v>1</v>
      </c>
      <c r="K2791" s="564">
        <v>1</v>
      </c>
      <c r="L2791" s="564">
        <v>1</v>
      </c>
      <c r="M2791" s="564">
        <v>1</v>
      </c>
      <c r="N2791" s="564">
        <v>1</v>
      </c>
      <c r="O2791" s="564">
        <v>1</v>
      </c>
      <c r="P2791" s="564">
        <v>1</v>
      </c>
      <c r="Q2791" s="564">
        <v>1</v>
      </c>
      <c r="R2791" s="564">
        <v>1</v>
      </c>
      <c r="S2791" s="564">
        <v>1</v>
      </c>
      <c r="T2791" s="564">
        <v>1</v>
      </c>
      <c r="U2791" s="564">
        <v>1</v>
      </c>
      <c r="V2791" s="564">
        <v>1</v>
      </c>
      <c r="W2791" s="564">
        <v>1</v>
      </c>
      <c r="X2791" s="564">
        <v>1</v>
      </c>
      <c r="Y2791" s="564">
        <v>1</v>
      </c>
      <c r="Z2791" s="564">
        <v>1</v>
      </c>
      <c r="AA2791" s="564">
        <v>1</v>
      </c>
      <c r="AB2791" s="564">
        <v>1</v>
      </c>
      <c r="AC2791" s="564">
        <v>1</v>
      </c>
      <c r="AD2791" s="564">
        <v>1</v>
      </c>
      <c r="AE2791" s="564">
        <v>1</v>
      </c>
      <c r="AF2791" s="564">
        <v>1</v>
      </c>
      <c r="AG2791" s="564">
        <v>1</v>
      </c>
      <c r="AH2791" s="564">
        <v>1</v>
      </c>
      <c r="AI2791" s="564">
        <v>1</v>
      </c>
      <c r="AJ2791" s="564">
        <v>1</v>
      </c>
      <c r="AK2791" s="564">
        <v>1</v>
      </c>
    </row>
    <row r="2792" spans="1:37">
      <c r="A2792">
        <v>2788</v>
      </c>
      <c r="B2792" s="564">
        <f t="shared" ca="1" si="264"/>
        <v>20</v>
      </c>
      <c r="C2792" s="564">
        <f t="shared" ca="1" si="259"/>
        <v>400</v>
      </c>
      <c r="D2792" s="564">
        <f t="shared" ca="1" si="262"/>
        <v>20</v>
      </c>
      <c r="E2792" s="564">
        <f t="shared" ca="1" si="260"/>
        <v>0</v>
      </c>
      <c r="F2792" s="564">
        <f t="shared" ca="1" si="263"/>
        <v>1</v>
      </c>
      <c r="G2792" s="564">
        <f t="shared" ca="1" si="261"/>
        <v>0.36557196649040069</v>
      </c>
      <c r="H2792" s="564">
        <v>1</v>
      </c>
      <c r="I2792" s="564">
        <v>1</v>
      </c>
      <c r="J2792" s="564">
        <v>1</v>
      </c>
      <c r="K2792" s="564">
        <v>1</v>
      </c>
      <c r="L2792" s="564">
        <v>1</v>
      </c>
      <c r="M2792" s="564">
        <v>1</v>
      </c>
      <c r="N2792" s="564">
        <v>1</v>
      </c>
      <c r="O2792" s="564">
        <v>1</v>
      </c>
      <c r="P2792" s="564">
        <v>1</v>
      </c>
      <c r="Q2792" s="564">
        <v>1</v>
      </c>
      <c r="R2792" s="564">
        <v>1</v>
      </c>
      <c r="S2792" s="564">
        <v>1</v>
      </c>
      <c r="T2792" s="564">
        <v>1</v>
      </c>
      <c r="U2792" s="564">
        <v>1</v>
      </c>
      <c r="V2792" s="564">
        <v>1</v>
      </c>
      <c r="W2792" s="564">
        <v>1</v>
      </c>
      <c r="X2792" s="564">
        <v>1</v>
      </c>
      <c r="Y2792" s="564">
        <v>1</v>
      </c>
      <c r="Z2792" s="564">
        <v>1</v>
      </c>
      <c r="AA2792" s="564">
        <v>1</v>
      </c>
      <c r="AB2792" s="564">
        <v>1</v>
      </c>
      <c r="AC2792" s="564">
        <v>1</v>
      </c>
      <c r="AD2792" s="564">
        <v>1</v>
      </c>
      <c r="AE2792" s="564">
        <v>1</v>
      </c>
      <c r="AF2792" s="564">
        <v>1</v>
      </c>
      <c r="AG2792" s="564">
        <v>1</v>
      </c>
      <c r="AH2792" s="564">
        <v>1</v>
      </c>
      <c r="AI2792" s="564">
        <v>1</v>
      </c>
      <c r="AJ2792" s="564">
        <v>1</v>
      </c>
      <c r="AK2792" s="564">
        <v>1</v>
      </c>
    </row>
    <row r="2793" spans="1:37">
      <c r="A2793">
        <v>2789</v>
      </c>
      <c r="B2793" s="564">
        <f t="shared" ca="1" si="264"/>
        <v>20</v>
      </c>
      <c r="C2793" s="564">
        <f t="shared" ca="1" si="259"/>
        <v>400</v>
      </c>
      <c r="D2793" s="564">
        <f t="shared" ca="1" si="262"/>
        <v>20</v>
      </c>
      <c r="E2793" s="564">
        <f t="shared" ca="1" si="260"/>
        <v>0</v>
      </c>
      <c r="F2793" s="564">
        <f t="shared" ca="1" si="263"/>
        <v>1</v>
      </c>
      <c r="G2793" s="564">
        <f t="shared" ca="1" si="261"/>
        <v>2.4777902462705725</v>
      </c>
      <c r="H2793" s="564">
        <v>1</v>
      </c>
      <c r="I2793" s="564">
        <v>1</v>
      </c>
      <c r="J2793" s="564">
        <v>1</v>
      </c>
      <c r="K2793" s="564">
        <v>1</v>
      </c>
      <c r="L2793" s="564">
        <v>1</v>
      </c>
      <c r="M2793" s="564">
        <v>1</v>
      </c>
      <c r="N2793" s="564">
        <v>1</v>
      </c>
      <c r="O2793" s="564">
        <v>1</v>
      </c>
      <c r="P2793" s="564">
        <v>1</v>
      </c>
      <c r="Q2793" s="564">
        <v>1</v>
      </c>
      <c r="R2793" s="564">
        <v>1</v>
      </c>
      <c r="S2793" s="564">
        <v>1</v>
      </c>
      <c r="T2793" s="564">
        <v>1</v>
      </c>
      <c r="U2793" s="564">
        <v>1</v>
      </c>
      <c r="V2793" s="564">
        <v>1</v>
      </c>
      <c r="W2793" s="564">
        <v>1</v>
      </c>
      <c r="X2793" s="564">
        <v>1</v>
      </c>
      <c r="Y2793" s="564">
        <v>1</v>
      </c>
      <c r="Z2793" s="564">
        <v>1</v>
      </c>
      <c r="AA2793" s="564">
        <v>1</v>
      </c>
      <c r="AB2793" s="564">
        <v>1</v>
      </c>
      <c r="AC2793" s="564">
        <v>1</v>
      </c>
      <c r="AD2793" s="564">
        <v>1</v>
      </c>
      <c r="AE2793" s="564">
        <v>1</v>
      </c>
      <c r="AF2793" s="564">
        <v>1</v>
      </c>
      <c r="AG2793" s="564">
        <v>1</v>
      </c>
      <c r="AH2793" s="564">
        <v>1</v>
      </c>
      <c r="AI2793" s="564">
        <v>1</v>
      </c>
      <c r="AJ2793" s="564">
        <v>1</v>
      </c>
      <c r="AK2793" s="564">
        <v>1</v>
      </c>
    </row>
    <row r="2794" spans="1:37">
      <c r="A2794">
        <v>2790</v>
      </c>
      <c r="B2794" s="564">
        <f t="shared" ca="1" si="264"/>
        <v>20</v>
      </c>
      <c r="C2794" s="564">
        <f t="shared" ca="1" si="259"/>
        <v>400</v>
      </c>
      <c r="D2794" s="564">
        <f t="shared" ca="1" si="262"/>
        <v>20</v>
      </c>
      <c r="E2794" s="564">
        <f t="shared" ca="1" si="260"/>
        <v>0</v>
      </c>
      <c r="F2794" s="564">
        <f t="shared" ca="1" si="263"/>
        <v>1</v>
      </c>
      <c r="G2794" s="564">
        <f t="shared" ca="1" si="261"/>
        <v>-1.5468135628643198</v>
      </c>
      <c r="H2794" s="564">
        <v>1</v>
      </c>
      <c r="I2794" s="564">
        <v>1</v>
      </c>
      <c r="J2794" s="564">
        <v>1</v>
      </c>
      <c r="K2794" s="564">
        <v>1</v>
      </c>
      <c r="L2794" s="564">
        <v>1</v>
      </c>
      <c r="M2794" s="564">
        <v>1</v>
      </c>
      <c r="N2794" s="564">
        <v>1</v>
      </c>
      <c r="O2794" s="564">
        <v>1</v>
      </c>
      <c r="P2794" s="564">
        <v>1</v>
      </c>
      <c r="Q2794" s="564">
        <v>1</v>
      </c>
      <c r="R2794" s="564">
        <v>1</v>
      </c>
      <c r="S2794" s="564">
        <v>1</v>
      </c>
      <c r="T2794" s="564">
        <v>1</v>
      </c>
      <c r="U2794" s="564">
        <v>1</v>
      </c>
      <c r="V2794" s="564">
        <v>1</v>
      </c>
      <c r="W2794" s="564">
        <v>1</v>
      </c>
      <c r="X2794" s="564">
        <v>1</v>
      </c>
      <c r="Y2794" s="564">
        <v>1</v>
      </c>
      <c r="Z2794" s="564">
        <v>1</v>
      </c>
      <c r="AA2794" s="564">
        <v>1</v>
      </c>
      <c r="AB2794" s="564">
        <v>1</v>
      </c>
      <c r="AC2794" s="564">
        <v>1</v>
      </c>
      <c r="AD2794" s="564">
        <v>1</v>
      </c>
      <c r="AE2794" s="564">
        <v>1</v>
      </c>
      <c r="AF2794" s="564">
        <v>1</v>
      </c>
      <c r="AG2794" s="564">
        <v>1</v>
      </c>
      <c r="AH2794" s="564">
        <v>1</v>
      </c>
      <c r="AI2794" s="564">
        <v>1</v>
      </c>
      <c r="AJ2794" s="564">
        <v>1</v>
      </c>
      <c r="AK2794" s="564">
        <v>1</v>
      </c>
    </row>
    <row r="2795" spans="1:37">
      <c r="A2795">
        <v>2791</v>
      </c>
      <c r="B2795" s="564">
        <f t="shared" ca="1" si="264"/>
        <v>20</v>
      </c>
      <c r="C2795" s="564">
        <f t="shared" ca="1" si="259"/>
        <v>400</v>
      </c>
      <c r="D2795" s="564">
        <f t="shared" ca="1" si="262"/>
        <v>20</v>
      </c>
      <c r="E2795" s="564">
        <f t="shared" ca="1" si="260"/>
        <v>0</v>
      </c>
      <c r="F2795" s="564">
        <f t="shared" ca="1" si="263"/>
        <v>1</v>
      </c>
      <c r="G2795" s="564">
        <f t="shared" ca="1" si="261"/>
        <v>0.21785561721014102</v>
      </c>
      <c r="H2795" s="564">
        <v>1</v>
      </c>
      <c r="I2795" s="564">
        <v>1</v>
      </c>
      <c r="J2795" s="564">
        <v>1</v>
      </c>
      <c r="K2795" s="564">
        <v>1</v>
      </c>
      <c r="L2795" s="564">
        <v>1</v>
      </c>
      <c r="M2795" s="564">
        <v>1</v>
      </c>
      <c r="N2795" s="564">
        <v>1</v>
      </c>
      <c r="O2795" s="564">
        <v>1</v>
      </c>
      <c r="P2795" s="564">
        <v>1</v>
      </c>
      <c r="Q2795" s="564">
        <v>1</v>
      </c>
      <c r="R2795" s="564">
        <v>1</v>
      </c>
      <c r="S2795" s="564">
        <v>1</v>
      </c>
      <c r="T2795" s="564">
        <v>1</v>
      </c>
      <c r="U2795" s="564">
        <v>1</v>
      </c>
      <c r="V2795" s="564">
        <v>1</v>
      </c>
      <c r="W2795" s="564">
        <v>1</v>
      </c>
      <c r="X2795" s="564">
        <v>1</v>
      </c>
      <c r="Y2795" s="564">
        <v>1</v>
      </c>
      <c r="Z2795" s="564">
        <v>1</v>
      </c>
      <c r="AA2795" s="564">
        <v>1</v>
      </c>
      <c r="AB2795" s="564">
        <v>1</v>
      </c>
      <c r="AC2795" s="564">
        <v>1</v>
      </c>
      <c r="AD2795" s="564">
        <v>1</v>
      </c>
      <c r="AE2795" s="564">
        <v>1</v>
      </c>
      <c r="AF2795" s="564">
        <v>1</v>
      </c>
      <c r="AG2795" s="564">
        <v>1</v>
      </c>
      <c r="AH2795" s="564">
        <v>1</v>
      </c>
      <c r="AI2795" s="564">
        <v>1</v>
      </c>
      <c r="AJ2795" s="564">
        <v>1</v>
      </c>
      <c r="AK2795" s="564">
        <v>1</v>
      </c>
    </row>
    <row r="2796" spans="1:37">
      <c r="A2796">
        <v>2792</v>
      </c>
      <c r="B2796" s="564">
        <f t="shared" ca="1" si="264"/>
        <v>0</v>
      </c>
      <c r="C2796" s="564">
        <f t="shared" ca="1" si="259"/>
        <v>0</v>
      </c>
      <c r="D2796" s="564">
        <f t="shared" ca="1" si="262"/>
        <v>0</v>
      </c>
      <c r="E2796" s="564">
        <f t="shared" ca="1" si="260"/>
        <v>0</v>
      </c>
      <c r="F2796" s="564">
        <f t="shared" ca="1" si="263"/>
        <v>1</v>
      </c>
      <c r="G2796" s="564">
        <f t="shared" ca="1" si="261"/>
        <v>4.7247050851717241</v>
      </c>
      <c r="H2796" s="564">
        <v>0</v>
      </c>
      <c r="I2796" s="564">
        <v>0</v>
      </c>
      <c r="J2796" s="564">
        <v>0</v>
      </c>
      <c r="K2796" s="564">
        <v>0</v>
      </c>
      <c r="L2796" s="564">
        <v>0</v>
      </c>
      <c r="M2796" s="564">
        <v>0</v>
      </c>
      <c r="N2796" s="564">
        <v>0</v>
      </c>
      <c r="O2796" s="564">
        <v>0</v>
      </c>
      <c r="P2796" s="564">
        <v>0</v>
      </c>
      <c r="Q2796" s="564">
        <v>0</v>
      </c>
      <c r="R2796" s="564">
        <v>0</v>
      </c>
      <c r="S2796" s="564">
        <v>0</v>
      </c>
      <c r="T2796" s="564">
        <v>0</v>
      </c>
      <c r="U2796" s="564">
        <v>0</v>
      </c>
      <c r="V2796" s="564">
        <v>0</v>
      </c>
      <c r="W2796" s="564">
        <v>0</v>
      </c>
      <c r="X2796" s="564">
        <v>0</v>
      </c>
      <c r="Y2796" s="564">
        <v>0</v>
      </c>
      <c r="Z2796" s="564">
        <v>0</v>
      </c>
      <c r="AA2796" s="564">
        <v>0</v>
      </c>
      <c r="AB2796" s="564">
        <v>0</v>
      </c>
      <c r="AC2796" s="564">
        <v>0</v>
      </c>
      <c r="AD2796" s="564">
        <v>0</v>
      </c>
      <c r="AE2796" s="564">
        <v>0</v>
      </c>
      <c r="AF2796" s="564">
        <v>0</v>
      </c>
      <c r="AG2796" s="564">
        <v>0</v>
      </c>
      <c r="AH2796" s="564">
        <v>0</v>
      </c>
      <c r="AI2796" s="564">
        <v>0</v>
      </c>
      <c r="AJ2796" s="564">
        <v>0</v>
      </c>
      <c r="AK2796" s="564">
        <v>0</v>
      </c>
    </row>
    <row r="2797" spans="1:37">
      <c r="A2797">
        <v>2793</v>
      </c>
      <c r="B2797" s="564">
        <f t="shared" ca="1" si="264"/>
        <v>0</v>
      </c>
      <c r="C2797" s="564">
        <f t="shared" ca="1" si="259"/>
        <v>0</v>
      </c>
      <c r="D2797" s="564">
        <f t="shared" ca="1" si="262"/>
        <v>0</v>
      </c>
      <c r="E2797" s="564">
        <f t="shared" ca="1" si="260"/>
        <v>0</v>
      </c>
      <c r="F2797" s="564">
        <f t="shared" ca="1" si="263"/>
        <v>1</v>
      </c>
      <c r="G2797" s="564">
        <f t="shared" ca="1" si="261"/>
        <v>1.925508226357258</v>
      </c>
      <c r="H2797" s="564">
        <v>0</v>
      </c>
      <c r="I2797" s="564">
        <v>0</v>
      </c>
      <c r="J2797" s="564">
        <v>0</v>
      </c>
      <c r="K2797" s="564">
        <v>0</v>
      </c>
      <c r="L2797" s="564">
        <v>0</v>
      </c>
      <c r="M2797" s="564">
        <v>0</v>
      </c>
      <c r="N2797" s="564">
        <v>0</v>
      </c>
      <c r="O2797" s="564">
        <v>0</v>
      </c>
      <c r="P2797" s="564">
        <v>0</v>
      </c>
      <c r="Q2797" s="564">
        <v>0</v>
      </c>
      <c r="R2797" s="564">
        <v>0</v>
      </c>
      <c r="S2797" s="564">
        <v>0</v>
      </c>
      <c r="T2797" s="564">
        <v>0</v>
      </c>
      <c r="U2797" s="564">
        <v>0</v>
      </c>
      <c r="V2797" s="564">
        <v>0</v>
      </c>
      <c r="W2797" s="564">
        <v>0</v>
      </c>
      <c r="X2797" s="564">
        <v>0</v>
      </c>
      <c r="Y2797" s="564">
        <v>0</v>
      </c>
      <c r="Z2797" s="564">
        <v>0</v>
      </c>
      <c r="AA2797" s="564">
        <v>0</v>
      </c>
      <c r="AB2797" s="564">
        <v>0</v>
      </c>
      <c r="AC2797" s="564">
        <v>0</v>
      </c>
      <c r="AD2797" s="564">
        <v>0</v>
      </c>
      <c r="AE2797" s="564">
        <v>0</v>
      </c>
      <c r="AF2797" s="564">
        <v>0</v>
      </c>
      <c r="AG2797" s="564">
        <v>0</v>
      </c>
      <c r="AH2797" s="564">
        <v>0</v>
      </c>
      <c r="AI2797" s="564">
        <v>0</v>
      </c>
      <c r="AJ2797" s="564">
        <v>0</v>
      </c>
      <c r="AK2797" s="564">
        <v>0</v>
      </c>
    </row>
    <row r="2798" spans="1:37">
      <c r="A2798">
        <v>2794</v>
      </c>
      <c r="B2798" s="564">
        <f t="shared" ca="1" si="264"/>
        <v>20</v>
      </c>
      <c r="C2798" s="564">
        <f t="shared" ca="1" si="259"/>
        <v>400</v>
      </c>
      <c r="D2798" s="564">
        <f t="shared" ca="1" si="262"/>
        <v>20</v>
      </c>
      <c r="E2798" s="564">
        <f t="shared" ca="1" si="260"/>
        <v>0</v>
      </c>
      <c r="F2798" s="564">
        <f t="shared" ca="1" si="263"/>
        <v>1</v>
      </c>
      <c r="G2798" s="564">
        <f t="shared" ca="1" si="261"/>
        <v>-2.2231719264656773</v>
      </c>
      <c r="H2798" s="564">
        <v>1</v>
      </c>
      <c r="I2798" s="564">
        <v>1</v>
      </c>
      <c r="J2798" s="564">
        <v>1</v>
      </c>
      <c r="K2798" s="564">
        <v>1</v>
      </c>
      <c r="L2798" s="564">
        <v>1</v>
      </c>
      <c r="M2798" s="564">
        <v>1</v>
      </c>
      <c r="N2798" s="564">
        <v>1</v>
      </c>
      <c r="O2798" s="564">
        <v>1</v>
      </c>
      <c r="P2798" s="564">
        <v>1</v>
      </c>
      <c r="Q2798" s="564">
        <v>1</v>
      </c>
      <c r="R2798" s="564">
        <v>1</v>
      </c>
      <c r="S2798" s="564">
        <v>1</v>
      </c>
      <c r="T2798" s="564">
        <v>1</v>
      </c>
      <c r="U2798" s="564">
        <v>1</v>
      </c>
      <c r="V2798" s="564">
        <v>1</v>
      </c>
      <c r="W2798" s="564">
        <v>1</v>
      </c>
      <c r="X2798" s="564">
        <v>1</v>
      </c>
      <c r="Y2798" s="564">
        <v>1</v>
      </c>
      <c r="Z2798" s="564">
        <v>1</v>
      </c>
      <c r="AA2798" s="564">
        <v>1</v>
      </c>
      <c r="AB2798" s="564">
        <v>1</v>
      </c>
      <c r="AC2798" s="564">
        <v>1</v>
      </c>
      <c r="AD2798" s="564">
        <v>1</v>
      </c>
      <c r="AE2798" s="564">
        <v>1</v>
      </c>
      <c r="AF2798" s="564">
        <v>1</v>
      </c>
      <c r="AG2798" s="564">
        <v>1</v>
      </c>
      <c r="AH2798" s="564">
        <v>1</v>
      </c>
      <c r="AI2798" s="564">
        <v>1</v>
      </c>
      <c r="AJ2798" s="564">
        <v>1</v>
      </c>
      <c r="AK2798" s="564">
        <v>1</v>
      </c>
    </row>
    <row r="2799" spans="1:37">
      <c r="A2799">
        <v>2795</v>
      </c>
      <c r="B2799" s="564">
        <f t="shared" ca="1" si="264"/>
        <v>0</v>
      </c>
      <c r="C2799" s="564">
        <f t="shared" ca="1" si="259"/>
        <v>0</v>
      </c>
      <c r="D2799" s="564">
        <f t="shared" ca="1" si="262"/>
        <v>0</v>
      </c>
      <c r="E2799" s="564">
        <f t="shared" ca="1" si="260"/>
        <v>0</v>
      </c>
      <c r="F2799" s="564">
        <f t="shared" ca="1" si="263"/>
        <v>1</v>
      </c>
      <c r="G2799" s="564">
        <f t="shared" ca="1" si="261"/>
        <v>-0.31823324761004512</v>
      </c>
      <c r="H2799" s="564">
        <v>0</v>
      </c>
      <c r="I2799" s="564">
        <v>0</v>
      </c>
      <c r="J2799" s="564">
        <v>0</v>
      </c>
      <c r="K2799" s="564">
        <v>0</v>
      </c>
      <c r="L2799" s="564">
        <v>0</v>
      </c>
      <c r="M2799" s="564">
        <v>0</v>
      </c>
      <c r="N2799" s="564">
        <v>0</v>
      </c>
      <c r="O2799" s="564">
        <v>0</v>
      </c>
      <c r="P2799" s="564">
        <v>0</v>
      </c>
      <c r="Q2799" s="564">
        <v>0</v>
      </c>
      <c r="R2799" s="564">
        <v>0</v>
      </c>
      <c r="S2799" s="564">
        <v>0</v>
      </c>
      <c r="T2799" s="564">
        <v>0</v>
      </c>
      <c r="U2799" s="564">
        <v>0</v>
      </c>
      <c r="V2799" s="564">
        <v>0</v>
      </c>
      <c r="W2799" s="564">
        <v>0</v>
      </c>
      <c r="X2799" s="564">
        <v>0</v>
      </c>
      <c r="Y2799" s="564">
        <v>0</v>
      </c>
      <c r="Z2799" s="564">
        <v>0</v>
      </c>
      <c r="AA2799" s="564">
        <v>0</v>
      </c>
      <c r="AB2799" s="564">
        <v>0</v>
      </c>
      <c r="AC2799" s="564">
        <v>0</v>
      </c>
      <c r="AD2799" s="564">
        <v>0</v>
      </c>
      <c r="AE2799" s="564">
        <v>0</v>
      </c>
      <c r="AF2799" s="564">
        <v>0</v>
      </c>
      <c r="AG2799" s="564">
        <v>0</v>
      </c>
      <c r="AH2799" s="564">
        <v>0</v>
      </c>
      <c r="AI2799" s="564">
        <v>0</v>
      </c>
      <c r="AJ2799" s="564">
        <v>0</v>
      </c>
      <c r="AK2799" s="564">
        <v>0</v>
      </c>
    </row>
    <row r="2800" spans="1:37">
      <c r="A2800">
        <v>2796</v>
      </c>
      <c r="B2800" s="564">
        <f t="shared" ca="1" si="264"/>
        <v>0</v>
      </c>
      <c r="C2800" s="564">
        <f t="shared" ca="1" si="259"/>
        <v>0</v>
      </c>
      <c r="D2800" s="564">
        <f t="shared" ca="1" si="262"/>
        <v>0</v>
      </c>
      <c r="E2800" s="564">
        <f t="shared" ca="1" si="260"/>
        <v>0</v>
      </c>
      <c r="F2800" s="564">
        <f t="shared" ca="1" si="263"/>
        <v>1</v>
      </c>
      <c r="G2800" s="564">
        <f t="shared" ca="1" si="261"/>
        <v>2.5224689245308936</v>
      </c>
      <c r="H2800" s="564">
        <v>0</v>
      </c>
      <c r="I2800" s="564">
        <v>0</v>
      </c>
      <c r="J2800" s="564">
        <v>0</v>
      </c>
      <c r="K2800" s="564">
        <v>0</v>
      </c>
      <c r="L2800" s="564">
        <v>0</v>
      </c>
      <c r="M2800" s="564">
        <v>0</v>
      </c>
      <c r="N2800" s="564">
        <v>0</v>
      </c>
      <c r="O2800" s="564">
        <v>0</v>
      </c>
      <c r="P2800" s="564">
        <v>0</v>
      </c>
      <c r="Q2800" s="564">
        <v>0</v>
      </c>
      <c r="R2800" s="564">
        <v>0</v>
      </c>
      <c r="S2800" s="564">
        <v>0</v>
      </c>
      <c r="T2800" s="564">
        <v>0</v>
      </c>
      <c r="U2800" s="564">
        <v>0</v>
      </c>
      <c r="V2800" s="564">
        <v>0</v>
      </c>
      <c r="W2800" s="564">
        <v>0</v>
      </c>
      <c r="X2800" s="564">
        <v>0</v>
      </c>
      <c r="Y2800" s="564">
        <v>0</v>
      </c>
      <c r="Z2800" s="564">
        <v>0</v>
      </c>
      <c r="AA2800" s="564">
        <v>0</v>
      </c>
      <c r="AB2800" s="564">
        <v>0</v>
      </c>
      <c r="AC2800" s="564">
        <v>0</v>
      </c>
      <c r="AD2800" s="564">
        <v>0</v>
      </c>
      <c r="AE2800" s="564">
        <v>0</v>
      </c>
      <c r="AF2800" s="564">
        <v>0</v>
      </c>
      <c r="AG2800" s="564">
        <v>0</v>
      </c>
      <c r="AH2800" s="564">
        <v>0</v>
      </c>
      <c r="AI2800" s="564">
        <v>0</v>
      </c>
      <c r="AJ2800" s="564">
        <v>0</v>
      </c>
      <c r="AK2800" s="564">
        <v>0</v>
      </c>
    </row>
    <row r="2801" spans="1:37">
      <c r="A2801">
        <v>2797</v>
      </c>
      <c r="B2801" s="564">
        <f t="shared" ca="1" si="264"/>
        <v>20</v>
      </c>
      <c r="C2801" s="564">
        <f t="shared" ca="1" si="259"/>
        <v>400</v>
      </c>
      <c r="D2801" s="564">
        <f t="shared" ca="1" si="262"/>
        <v>20</v>
      </c>
      <c r="E2801" s="564">
        <f t="shared" ca="1" si="260"/>
        <v>0</v>
      </c>
      <c r="F2801" s="564">
        <f t="shared" ca="1" si="263"/>
        <v>1</v>
      </c>
      <c r="G2801" s="564">
        <f t="shared" ca="1" si="261"/>
        <v>5.9187594364133087</v>
      </c>
      <c r="H2801" s="564">
        <v>1</v>
      </c>
      <c r="I2801" s="564">
        <v>1</v>
      </c>
      <c r="J2801" s="564">
        <v>1</v>
      </c>
      <c r="K2801" s="564">
        <v>1</v>
      </c>
      <c r="L2801" s="564">
        <v>1</v>
      </c>
      <c r="M2801" s="564">
        <v>1</v>
      </c>
      <c r="N2801" s="564">
        <v>1</v>
      </c>
      <c r="O2801" s="564">
        <v>1</v>
      </c>
      <c r="P2801" s="564">
        <v>1</v>
      </c>
      <c r="Q2801" s="564">
        <v>1</v>
      </c>
      <c r="R2801" s="564">
        <v>1</v>
      </c>
      <c r="S2801" s="564">
        <v>1</v>
      </c>
      <c r="T2801" s="564">
        <v>1</v>
      </c>
      <c r="U2801" s="564">
        <v>1</v>
      </c>
      <c r="V2801" s="564">
        <v>1</v>
      </c>
      <c r="W2801" s="564">
        <v>1</v>
      </c>
      <c r="X2801" s="564">
        <v>1</v>
      </c>
      <c r="Y2801" s="564">
        <v>1</v>
      </c>
      <c r="Z2801" s="564">
        <v>1</v>
      </c>
      <c r="AA2801" s="564">
        <v>1</v>
      </c>
      <c r="AB2801" s="564">
        <v>1</v>
      </c>
      <c r="AC2801" s="564">
        <v>1</v>
      </c>
      <c r="AD2801" s="564">
        <v>1</v>
      </c>
      <c r="AE2801" s="564">
        <v>1</v>
      </c>
      <c r="AF2801" s="564">
        <v>1</v>
      </c>
      <c r="AG2801" s="564">
        <v>1</v>
      </c>
      <c r="AH2801" s="564">
        <v>1</v>
      </c>
      <c r="AI2801" s="564">
        <v>1</v>
      </c>
      <c r="AJ2801" s="564">
        <v>1</v>
      </c>
      <c r="AK2801" s="564">
        <v>1</v>
      </c>
    </row>
    <row r="2802" spans="1:37">
      <c r="A2802">
        <v>2798</v>
      </c>
      <c r="B2802" s="564">
        <f t="shared" ca="1" si="264"/>
        <v>20</v>
      </c>
      <c r="C2802" s="564">
        <f t="shared" ca="1" si="259"/>
        <v>400</v>
      </c>
      <c r="D2802" s="564">
        <f t="shared" ca="1" si="262"/>
        <v>20</v>
      </c>
      <c r="E2802" s="564">
        <f t="shared" ca="1" si="260"/>
        <v>0</v>
      </c>
      <c r="F2802" s="564">
        <f t="shared" ca="1" si="263"/>
        <v>1</v>
      </c>
      <c r="G2802" s="564">
        <f t="shared" ca="1" si="261"/>
        <v>-0.36406469531526486</v>
      </c>
      <c r="H2802" s="564">
        <v>1</v>
      </c>
      <c r="I2802" s="564">
        <v>1</v>
      </c>
      <c r="J2802" s="564">
        <v>1</v>
      </c>
      <c r="K2802" s="564">
        <v>1</v>
      </c>
      <c r="L2802" s="564">
        <v>1</v>
      </c>
      <c r="M2802" s="564">
        <v>1</v>
      </c>
      <c r="N2802" s="564">
        <v>1</v>
      </c>
      <c r="O2802" s="564">
        <v>1</v>
      </c>
      <c r="P2802" s="564">
        <v>1</v>
      </c>
      <c r="Q2802" s="564">
        <v>1</v>
      </c>
      <c r="R2802" s="564">
        <v>1</v>
      </c>
      <c r="S2802" s="564">
        <v>1</v>
      </c>
      <c r="T2802" s="564">
        <v>1</v>
      </c>
      <c r="U2802" s="564">
        <v>1</v>
      </c>
      <c r="V2802" s="564">
        <v>1</v>
      </c>
      <c r="W2802" s="564">
        <v>1</v>
      </c>
      <c r="X2802" s="564">
        <v>1</v>
      </c>
      <c r="Y2802" s="564">
        <v>1</v>
      </c>
      <c r="Z2802" s="564">
        <v>1</v>
      </c>
      <c r="AA2802" s="564">
        <v>1</v>
      </c>
      <c r="AB2802" s="564">
        <v>1</v>
      </c>
      <c r="AC2802" s="564">
        <v>1</v>
      </c>
      <c r="AD2802" s="564">
        <v>1</v>
      </c>
      <c r="AE2802" s="564">
        <v>1</v>
      </c>
      <c r="AF2802" s="564">
        <v>1</v>
      </c>
      <c r="AG2802" s="564">
        <v>1</v>
      </c>
      <c r="AH2802" s="564">
        <v>1</v>
      </c>
      <c r="AI2802" s="564">
        <v>1</v>
      </c>
      <c r="AJ2802" s="564">
        <v>1</v>
      </c>
      <c r="AK2802" s="564">
        <v>1</v>
      </c>
    </row>
    <row r="2803" spans="1:37">
      <c r="A2803">
        <v>2799</v>
      </c>
      <c r="B2803" s="564">
        <f t="shared" ca="1" si="264"/>
        <v>0</v>
      </c>
      <c r="C2803" s="564">
        <f t="shared" ca="1" si="259"/>
        <v>0</v>
      </c>
      <c r="D2803" s="564">
        <f t="shared" ca="1" si="262"/>
        <v>0</v>
      </c>
      <c r="E2803" s="564">
        <f t="shared" ca="1" si="260"/>
        <v>0</v>
      </c>
      <c r="F2803" s="564">
        <f t="shared" ca="1" si="263"/>
        <v>1</v>
      </c>
      <c r="G2803" s="564">
        <f t="shared" ca="1" si="261"/>
        <v>1.2263345157604779</v>
      </c>
      <c r="H2803" s="564">
        <v>0</v>
      </c>
      <c r="I2803" s="564">
        <v>0</v>
      </c>
      <c r="J2803" s="564">
        <v>0</v>
      </c>
      <c r="K2803" s="564">
        <v>0</v>
      </c>
      <c r="L2803" s="564">
        <v>0</v>
      </c>
      <c r="M2803" s="564">
        <v>0</v>
      </c>
      <c r="N2803" s="564">
        <v>0</v>
      </c>
      <c r="O2803" s="564">
        <v>0</v>
      </c>
      <c r="P2803" s="564">
        <v>0</v>
      </c>
      <c r="Q2803" s="564">
        <v>0</v>
      </c>
      <c r="R2803" s="564">
        <v>0</v>
      </c>
      <c r="S2803" s="564">
        <v>0</v>
      </c>
      <c r="T2803" s="564">
        <v>0</v>
      </c>
      <c r="U2803" s="564">
        <v>0</v>
      </c>
      <c r="V2803" s="564">
        <v>0</v>
      </c>
      <c r="W2803" s="564">
        <v>0</v>
      </c>
      <c r="X2803" s="564">
        <v>0</v>
      </c>
      <c r="Y2803" s="564">
        <v>0</v>
      </c>
      <c r="Z2803" s="564">
        <v>0</v>
      </c>
      <c r="AA2803" s="564">
        <v>0</v>
      </c>
      <c r="AB2803" s="564">
        <v>0</v>
      </c>
      <c r="AC2803" s="564">
        <v>0</v>
      </c>
      <c r="AD2803" s="564">
        <v>0</v>
      </c>
      <c r="AE2803" s="564">
        <v>0</v>
      </c>
      <c r="AF2803" s="564">
        <v>0</v>
      </c>
      <c r="AG2803" s="564">
        <v>0</v>
      </c>
      <c r="AH2803" s="564">
        <v>0</v>
      </c>
      <c r="AI2803" s="564">
        <v>0</v>
      </c>
      <c r="AJ2803" s="564">
        <v>0</v>
      </c>
      <c r="AK2803" s="564">
        <v>0</v>
      </c>
    </row>
    <row r="2804" spans="1:37">
      <c r="A2804">
        <v>2800</v>
      </c>
      <c r="B2804" s="564">
        <f t="shared" ca="1" si="264"/>
        <v>0</v>
      </c>
      <c r="C2804" s="564">
        <f t="shared" ca="1" si="259"/>
        <v>0</v>
      </c>
      <c r="D2804" s="564">
        <f t="shared" ca="1" si="262"/>
        <v>0</v>
      </c>
      <c r="E2804" s="564">
        <f t="shared" ca="1" si="260"/>
        <v>0</v>
      </c>
      <c r="F2804" s="564">
        <f t="shared" ca="1" si="263"/>
        <v>1</v>
      </c>
      <c r="G2804" s="564">
        <f t="shared" ca="1" si="261"/>
        <v>4.1420452123496556</v>
      </c>
      <c r="H2804" s="564">
        <v>0</v>
      </c>
      <c r="I2804" s="564">
        <v>0</v>
      </c>
      <c r="J2804" s="564">
        <v>0</v>
      </c>
      <c r="K2804" s="564">
        <v>0</v>
      </c>
      <c r="L2804" s="564">
        <v>0</v>
      </c>
      <c r="M2804" s="564">
        <v>0</v>
      </c>
      <c r="N2804" s="564">
        <v>0</v>
      </c>
      <c r="O2804" s="564">
        <v>0</v>
      </c>
      <c r="P2804" s="564">
        <v>0</v>
      </c>
      <c r="Q2804" s="564">
        <v>0</v>
      </c>
      <c r="R2804" s="564">
        <v>0</v>
      </c>
      <c r="S2804" s="564">
        <v>0</v>
      </c>
      <c r="T2804" s="564">
        <v>0</v>
      </c>
      <c r="U2804" s="564">
        <v>0</v>
      </c>
      <c r="V2804" s="564">
        <v>0</v>
      </c>
      <c r="W2804" s="564">
        <v>0</v>
      </c>
      <c r="X2804" s="564">
        <v>0</v>
      </c>
      <c r="Y2804" s="564">
        <v>0</v>
      </c>
      <c r="Z2804" s="564">
        <v>0</v>
      </c>
      <c r="AA2804" s="564">
        <v>0</v>
      </c>
      <c r="AB2804" s="564">
        <v>0</v>
      </c>
      <c r="AC2804" s="564">
        <v>0</v>
      </c>
      <c r="AD2804" s="564">
        <v>0</v>
      </c>
      <c r="AE2804" s="564">
        <v>0</v>
      </c>
      <c r="AF2804" s="564">
        <v>0</v>
      </c>
      <c r="AG2804" s="564">
        <v>0</v>
      </c>
      <c r="AH2804" s="564">
        <v>0</v>
      </c>
      <c r="AI2804" s="564">
        <v>0</v>
      </c>
      <c r="AJ2804" s="564">
        <v>0</v>
      </c>
      <c r="AK2804" s="564">
        <v>0</v>
      </c>
    </row>
    <row r="2805" spans="1:37">
      <c r="A2805">
        <v>2801</v>
      </c>
      <c r="B2805" s="564">
        <f t="shared" ca="1" si="264"/>
        <v>13</v>
      </c>
      <c r="C2805" s="564">
        <f t="shared" ca="1" si="259"/>
        <v>169</v>
      </c>
      <c r="D2805" s="564">
        <f t="shared" ca="1" si="262"/>
        <v>13</v>
      </c>
      <c r="E2805" s="564">
        <f t="shared" ca="1" si="260"/>
        <v>4.5500000000000007</v>
      </c>
      <c r="F2805" s="564">
        <f t="shared" ca="1" si="263"/>
        <v>0.52105263157894743</v>
      </c>
      <c r="G2805" s="564">
        <f t="shared" ca="1" si="261"/>
        <v>-2.431690333188036</v>
      </c>
      <c r="H2805" s="564">
        <v>1</v>
      </c>
      <c r="I2805" s="564">
        <v>1</v>
      </c>
      <c r="J2805" s="564">
        <v>1</v>
      </c>
      <c r="K2805" s="564">
        <v>1</v>
      </c>
      <c r="L2805" s="564">
        <v>1</v>
      </c>
      <c r="M2805" s="564">
        <v>1</v>
      </c>
      <c r="N2805" s="564">
        <v>1</v>
      </c>
      <c r="O2805" s="564">
        <v>0</v>
      </c>
      <c r="P2805" s="564">
        <v>1</v>
      </c>
      <c r="Q2805" s="564">
        <v>0</v>
      </c>
      <c r="R2805" s="564">
        <v>1</v>
      </c>
      <c r="S2805" s="564">
        <v>1</v>
      </c>
      <c r="T2805" s="564">
        <v>1</v>
      </c>
      <c r="U2805" s="564">
        <v>0</v>
      </c>
      <c r="V2805" s="564">
        <v>0</v>
      </c>
      <c r="W2805" s="564">
        <v>0</v>
      </c>
      <c r="X2805" s="564">
        <v>1</v>
      </c>
      <c r="Y2805" s="564">
        <v>1</v>
      </c>
      <c r="Z2805" s="564">
        <v>0</v>
      </c>
      <c r="AA2805" s="564">
        <v>0</v>
      </c>
      <c r="AB2805" s="564">
        <v>1</v>
      </c>
      <c r="AC2805" s="564">
        <v>0</v>
      </c>
      <c r="AD2805" s="564">
        <v>1</v>
      </c>
      <c r="AE2805" s="564">
        <v>1</v>
      </c>
      <c r="AF2805" s="564">
        <v>1</v>
      </c>
      <c r="AG2805" s="564">
        <v>1</v>
      </c>
      <c r="AH2805" s="564">
        <v>1</v>
      </c>
      <c r="AI2805" s="564">
        <v>1</v>
      </c>
      <c r="AJ2805" s="564">
        <v>1</v>
      </c>
      <c r="AK2805" s="564">
        <v>1</v>
      </c>
    </row>
    <row r="2806" spans="1:37">
      <c r="A2806">
        <v>2802</v>
      </c>
      <c r="B2806" s="564">
        <f t="shared" ca="1" si="264"/>
        <v>20</v>
      </c>
      <c r="C2806" s="564">
        <f t="shared" ca="1" si="259"/>
        <v>400</v>
      </c>
      <c r="D2806" s="564">
        <f t="shared" ca="1" si="262"/>
        <v>20</v>
      </c>
      <c r="E2806" s="564">
        <f t="shared" ca="1" si="260"/>
        <v>0</v>
      </c>
      <c r="F2806" s="564">
        <f t="shared" ca="1" si="263"/>
        <v>1</v>
      </c>
      <c r="G2806" s="564">
        <f t="shared" ca="1" si="261"/>
        <v>-0.90450101586694931</v>
      </c>
      <c r="H2806" s="564">
        <v>1</v>
      </c>
      <c r="I2806" s="564">
        <v>1</v>
      </c>
      <c r="J2806" s="564">
        <v>1</v>
      </c>
      <c r="K2806" s="564">
        <v>1</v>
      </c>
      <c r="L2806" s="564">
        <v>1</v>
      </c>
      <c r="M2806" s="564">
        <v>1</v>
      </c>
      <c r="N2806" s="564">
        <v>1</v>
      </c>
      <c r="O2806" s="564">
        <v>1</v>
      </c>
      <c r="P2806" s="564">
        <v>1</v>
      </c>
      <c r="Q2806" s="564">
        <v>1</v>
      </c>
      <c r="R2806" s="564">
        <v>1</v>
      </c>
      <c r="S2806" s="564">
        <v>1</v>
      </c>
      <c r="T2806" s="564">
        <v>1</v>
      </c>
      <c r="U2806" s="564">
        <v>1</v>
      </c>
      <c r="V2806" s="564">
        <v>1</v>
      </c>
      <c r="W2806" s="564">
        <v>1</v>
      </c>
      <c r="X2806" s="564">
        <v>1</v>
      </c>
      <c r="Y2806" s="564">
        <v>1</v>
      </c>
      <c r="Z2806" s="564">
        <v>1</v>
      </c>
      <c r="AA2806" s="564">
        <v>1</v>
      </c>
      <c r="AB2806" s="564">
        <v>1</v>
      </c>
      <c r="AC2806" s="564">
        <v>1</v>
      </c>
      <c r="AD2806" s="564">
        <v>1</v>
      </c>
      <c r="AE2806" s="564">
        <v>1</v>
      </c>
      <c r="AF2806" s="564">
        <v>1</v>
      </c>
      <c r="AG2806" s="564">
        <v>1</v>
      </c>
      <c r="AH2806" s="564">
        <v>1</v>
      </c>
      <c r="AI2806" s="564">
        <v>1</v>
      </c>
      <c r="AJ2806" s="564">
        <v>1</v>
      </c>
      <c r="AK2806" s="564">
        <v>1</v>
      </c>
    </row>
    <row r="2807" spans="1:37">
      <c r="A2807">
        <v>2803</v>
      </c>
      <c r="B2807" s="564">
        <f t="shared" ca="1" si="264"/>
        <v>20</v>
      </c>
      <c r="C2807" s="564">
        <f t="shared" ca="1" si="259"/>
        <v>400</v>
      </c>
      <c r="D2807" s="564">
        <f t="shared" ca="1" si="262"/>
        <v>20</v>
      </c>
      <c r="E2807" s="564">
        <f t="shared" ca="1" si="260"/>
        <v>0</v>
      </c>
      <c r="F2807" s="564">
        <f t="shared" ca="1" si="263"/>
        <v>1</v>
      </c>
      <c r="G2807" s="564">
        <f t="shared" ca="1" si="261"/>
        <v>3.9850651051372998</v>
      </c>
      <c r="H2807" s="564">
        <v>1</v>
      </c>
      <c r="I2807" s="564">
        <v>1</v>
      </c>
      <c r="J2807" s="564">
        <v>1</v>
      </c>
      <c r="K2807" s="564">
        <v>1</v>
      </c>
      <c r="L2807" s="564">
        <v>1</v>
      </c>
      <c r="M2807" s="564">
        <v>1</v>
      </c>
      <c r="N2807" s="564">
        <v>1</v>
      </c>
      <c r="O2807" s="564">
        <v>1</v>
      </c>
      <c r="P2807" s="564">
        <v>1</v>
      </c>
      <c r="Q2807" s="564">
        <v>1</v>
      </c>
      <c r="R2807" s="564">
        <v>1</v>
      </c>
      <c r="S2807" s="564">
        <v>1</v>
      </c>
      <c r="T2807" s="564">
        <v>1</v>
      </c>
      <c r="U2807" s="564">
        <v>1</v>
      </c>
      <c r="V2807" s="564">
        <v>1</v>
      </c>
      <c r="W2807" s="564">
        <v>1</v>
      </c>
      <c r="X2807" s="564">
        <v>1</v>
      </c>
      <c r="Y2807" s="564">
        <v>1</v>
      </c>
      <c r="Z2807" s="564">
        <v>1</v>
      </c>
      <c r="AA2807" s="564">
        <v>1</v>
      </c>
      <c r="AB2807" s="564">
        <v>1</v>
      </c>
      <c r="AC2807" s="564">
        <v>1</v>
      </c>
      <c r="AD2807" s="564">
        <v>1</v>
      </c>
      <c r="AE2807" s="564">
        <v>1</v>
      </c>
      <c r="AF2807" s="564">
        <v>1</v>
      </c>
      <c r="AG2807" s="564">
        <v>1</v>
      </c>
      <c r="AH2807" s="564">
        <v>1</v>
      </c>
      <c r="AI2807" s="564">
        <v>1</v>
      </c>
      <c r="AJ2807" s="564">
        <v>1</v>
      </c>
      <c r="AK2807" s="564">
        <v>1</v>
      </c>
    </row>
    <row r="2808" spans="1:37">
      <c r="A2808">
        <v>2804</v>
      </c>
      <c r="B2808" s="564">
        <f t="shared" ca="1" si="264"/>
        <v>0</v>
      </c>
      <c r="C2808" s="564">
        <f t="shared" ca="1" si="259"/>
        <v>0</v>
      </c>
      <c r="D2808" s="564">
        <f t="shared" ca="1" si="262"/>
        <v>0</v>
      </c>
      <c r="E2808" s="564">
        <f t="shared" ca="1" si="260"/>
        <v>0</v>
      </c>
      <c r="F2808" s="564">
        <f t="shared" ca="1" si="263"/>
        <v>1</v>
      </c>
      <c r="G2808" s="564">
        <f t="shared" ca="1" si="261"/>
        <v>-2.264213997673076</v>
      </c>
      <c r="H2808" s="564">
        <v>0</v>
      </c>
      <c r="I2808" s="564">
        <v>0</v>
      </c>
      <c r="J2808" s="564">
        <v>0</v>
      </c>
      <c r="K2808" s="564">
        <v>0</v>
      </c>
      <c r="L2808" s="564">
        <v>0</v>
      </c>
      <c r="M2808" s="564">
        <v>0</v>
      </c>
      <c r="N2808" s="564">
        <v>0</v>
      </c>
      <c r="O2808" s="564">
        <v>0</v>
      </c>
      <c r="P2808" s="564">
        <v>0</v>
      </c>
      <c r="Q2808" s="564">
        <v>0</v>
      </c>
      <c r="R2808" s="564">
        <v>0</v>
      </c>
      <c r="S2808" s="564">
        <v>0</v>
      </c>
      <c r="T2808" s="564">
        <v>0</v>
      </c>
      <c r="U2808" s="564">
        <v>0</v>
      </c>
      <c r="V2808" s="564">
        <v>0</v>
      </c>
      <c r="W2808" s="564">
        <v>0</v>
      </c>
      <c r="X2808" s="564">
        <v>0</v>
      </c>
      <c r="Y2808" s="564">
        <v>0</v>
      </c>
      <c r="Z2808" s="564">
        <v>0</v>
      </c>
      <c r="AA2808" s="564">
        <v>0</v>
      </c>
      <c r="AB2808" s="564">
        <v>0</v>
      </c>
      <c r="AC2808" s="564">
        <v>0</v>
      </c>
      <c r="AD2808" s="564">
        <v>0</v>
      </c>
      <c r="AE2808" s="564">
        <v>0</v>
      </c>
      <c r="AF2808" s="564">
        <v>0</v>
      </c>
      <c r="AG2808" s="564">
        <v>0</v>
      </c>
      <c r="AH2808" s="564">
        <v>0</v>
      </c>
      <c r="AI2808" s="564">
        <v>0</v>
      </c>
      <c r="AJ2808" s="564">
        <v>0</v>
      </c>
      <c r="AK2808" s="564">
        <v>0</v>
      </c>
    </row>
    <row r="2809" spans="1:37">
      <c r="A2809">
        <v>2805</v>
      </c>
      <c r="B2809" s="564">
        <f t="shared" ca="1" si="264"/>
        <v>20</v>
      </c>
      <c r="C2809" s="564">
        <f t="shared" ca="1" si="259"/>
        <v>400</v>
      </c>
      <c r="D2809" s="564">
        <f t="shared" ca="1" si="262"/>
        <v>20</v>
      </c>
      <c r="E2809" s="564">
        <f t="shared" ca="1" si="260"/>
        <v>0</v>
      </c>
      <c r="F2809" s="564">
        <f t="shared" ca="1" si="263"/>
        <v>1</v>
      </c>
      <c r="G2809" s="564">
        <f t="shared" ca="1" si="261"/>
        <v>6.4541328570126026</v>
      </c>
      <c r="H2809" s="564">
        <v>1</v>
      </c>
      <c r="I2809" s="564">
        <v>1</v>
      </c>
      <c r="J2809" s="564">
        <v>1</v>
      </c>
      <c r="K2809" s="564">
        <v>1</v>
      </c>
      <c r="L2809" s="564">
        <v>1</v>
      </c>
      <c r="M2809" s="564">
        <v>1</v>
      </c>
      <c r="N2809" s="564">
        <v>1</v>
      </c>
      <c r="O2809" s="564">
        <v>1</v>
      </c>
      <c r="P2809" s="564">
        <v>1</v>
      </c>
      <c r="Q2809" s="564">
        <v>1</v>
      </c>
      <c r="R2809" s="564">
        <v>1</v>
      </c>
      <c r="S2809" s="564">
        <v>1</v>
      </c>
      <c r="T2809" s="564">
        <v>1</v>
      </c>
      <c r="U2809" s="564">
        <v>1</v>
      </c>
      <c r="V2809" s="564">
        <v>1</v>
      </c>
      <c r="W2809" s="564">
        <v>1</v>
      </c>
      <c r="X2809" s="564">
        <v>1</v>
      </c>
      <c r="Y2809" s="564">
        <v>1</v>
      </c>
      <c r="Z2809" s="564">
        <v>1</v>
      </c>
      <c r="AA2809" s="564">
        <v>1</v>
      </c>
      <c r="AB2809" s="564">
        <v>1</v>
      </c>
      <c r="AC2809" s="564">
        <v>1</v>
      </c>
      <c r="AD2809" s="564">
        <v>1</v>
      </c>
      <c r="AE2809" s="564">
        <v>1</v>
      </c>
      <c r="AF2809" s="564">
        <v>1</v>
      </c>
      <c r="AG2809" s="564">
        <v>1</v>
      </c>
      <c r="AH2809" s="564">
        <v>1</v>
      </c>
      <c r="AI2809" s="564">
        <v>1</v>
      </c>
      <c r="AJ2809" s="564">
        <v>1</v>
      </c>
      <c r="AK2809" s="564">
        <v>1</v>
      </c>
    </row>
    <row r="2810" spans="1:37">
      <c r="A2810">
        <v>2806</v>
      </c>
      <c r="B2810" s="564">
        <f t="shared" ca="1" si="264"/>
        <v>20</v>
      </c>
      <c r="C2810" s="564">
        <f t="shared" ca="1" si="259"/>
        <v>400</v>
      </c>
      <c r="D2810" s="564">
        <f t="shared" ca="1" si="262"/>
        <v>20</v>
      </c>
      <c r="E2810" s="564">
        <f t="shared" ca="1" si="260"/>
        <v>0</v>
      </c>
      <c r="F2810" s="564">
        <f t="shared" ca="1" si="263"/>
        <v>1</v>
      </c>
      <c r="G2810" s="564">
        <f t="shared" ca="1" si="261"/>
        <v>-4.2195032747087851</v>
      </c>
      <c r="H2810" s="564">
        <v>1</v>
      </c>
      <c r="I2810" s="564">
        <v>1</v>
      </c>
      <c r="J2810" s="564">
        <v>1</v>
      </c>
      <c r="K2810" s="564">
        <v>1</v>
      </c>
      <c r="L2810" s="564">
        <v>1</v>
      </c>
      <c r="M2810" s="564">
        <v>1</v>
      </c>
      <c r="N2810" s="564">
        <v>1</v>
      </c>
      <c r="O2810" s="564">
        <v>1</v>
      </c>
      <c r="P2810" s="564">
        <v>1</v>
      </c>
      <c r="Q2810" s="564">
        <v>1</v>
      </c>
      <c r="R2810" s="564">
        <v>1</v>
      </c>
      <c r="S2810" s="564">
        <v>1</v>
      </c>
      <c r="T2810" s="564">
        <v>1</v>
      </c>
      <c r="U2810" s="564">
        <v>1</v>
      </c>
      <c r="V2810" s="564">
        <v>1</v>
      </c>
      <c r="W2810" s="564">
        <v>1</v>
      </c>
      <c r="X2810" s="564">
        <v>1</v>
      </c>
      <c r="Y2810" s="564">
        <v>1</v>
      </c>
      <c r="Z2810" s="564">
        <v>1</v>
      </c>
      <c r="AA2810" s="564">
        <v>1</v>
      </c>
      <c r="AB2810" s="564">
        <v>1</v>
      </c>
      <c r="AC2810" s="564">
        <v>1</v>
      </c>
      <c r="AD2810" s="564">
        <v>1</v>
      </c>
      <c r="AE2810" s="564">
        <v>1</v>
      </c>
      <c r="AF2810" s="564">
        <v>1</v>
      </c>
      <c r="AG2810" s="564">
        <v>1</v>
      </c>
      <c r="AH2810" s="564">
        <v>1</v>
      </c>
      <c r="AI2810" s="564">
        <v>1</v>
      </c>
      <c r="AJ2810" s="564">
        <v>1</v>
      </c>
      <c r="AK2810" s="564">
        <v>1</v>
      </c>
    </row>
    <row r="2811" spans="1:37">
      <c r="A2811">
        <v>2807</v>
      </c>
      <c r="B2811" s="564">
        <f t="shared" ca="1" si="264"/>
        <v>20</v>
      </c>
      <c r="C2811" s="564">
        <f t="shared" ca="1" si="259"/>
        <v>400</v>
      </c>
      <c r="D2811" s="564">
        <f t="shared" ca="1" si="262"/>
        <v>20</v>
      </c>
      <c r="E2811" s="564">
        <f t="shared" ca="1" si="260"/>
        <v>0</v>
      </c>
      <c r="F2811" s="564">
        <f t="shared" ca="1" si="263"/>
        <v>1</v>
      </c>
      <c r="G2811" s="564">
        <f t="shared" ca="1" si="261"/>
        <v>-1.8787616279713797</v>
      </c>
      <c r="H2811" s="564">
        <v>1</v>
      </c>
      <c r="I2811" s="564">
        <v>1</v>
      </c>
      <c r="J2811" s="564">
        <v>1</v>
      </c>
      <c r="K2811" s="564">
        <v>1</v>
      </c>
      <c r="L2811" s="564">
        <v>1</v>
      </c>
      <c r="M2811" s="564">
        <v>1</v>
      </c>
      <c r="N2811" s="564">
        <v>1</v>
      </c>
      <c r="O2811" s="564">
        <v>1</v>
      </c>
      <c r="P2811" s="564">
        <v>1</v>
      </c>
      <c r="Q2811" s="564">
        <v>1</v>
      </c>
      <c r="R2811" s="564">
        <v>1</v>
      </c>
      <c r="S2811" s="564">
        <v>1</v>
      </c>
      <c r="T2811" s="564">
        <v>1</v>
      </c>
      <c r="U2811" s="564">
        <v>1</v>
      </c>
      <c r="V2811" s="564">
        <v>1</v>
      </c>
      <c r="W2811" s="564">
        <v>1</v>
      </c>
      <c r="X2811" s="564">
        <v>1</v>
      </c>
      <c r="Y2811" s="564">
        <v>1</v>
      </c>
      <c r="Z2811" s="564">
        <v>1</v>
      </c>
      <c r="AA2811" s="564">
        <v>1</v>
      </c>
      <c r="AB2811" s="564">
        <v>1</v>
      </c>
      <c r="AC2811" s="564">
        <v>1</v>
      </c>
      <c r="AD2811" s="564">
        <v>1</v>
      </c>
      <c r="AE2811" s="564">
        <v>1</v>
      </c>
      <c r="AF2811" s="564">
        <v>1</v>
      </c>
      <c r="AG2811" s="564">
        <v>1</v>
      </c>
      <c r="AH2811" s="564">
        <v>1</v>
      </c>
      <c r="AI2811" s="564">
        <v>1</v>
      </c>
      <c r="AJ2811" s="564">
        <v>1</v>
      </c>
      <c r="AK2811" s="564">
        <v>1</v>
      </c>
    </row>
    <row r="2812" spans="1:37">
      <c r="A2812">
        <v>2808</v>
      </c>
      <c r="B2812" s="564">
        <f t="shared" ca="1" si="264"/>
        <v>10</v>
      </c>
      <c r="C2812" s="564">
        <f t="shared" ca="1" si="259"/>
        <v>100</v>
      </c>
      <c r="D2812" s="564">
        <f t="shared" ca="1" si="262"/>
        <v>10</v>
      </c>
      <c r="E2812" s="564">
        <f t="shared" ca="1" si="260"/>
        <v>5</v>
      </c>
      <c r="F2812" s="564">
        <f t="shared" ca="1" si="263"/>
        <v>0.47368421052631582</v>
      </c>
      <c r="G2812" s="564">
        <f t="shared" ca="1" si="261"/>
        <v>4.9731588339366191</v>
      </c>
      <c r="H2812" s="564">
        <v>1</v>
      </c>
      <c r="I2812" s="564">
        <v>0</v>
      </c>
      <c r="J2812" s="564">
        <v>0</v>
      </c>
      <c r="K2812" s="564">
        <v>1</v>
      </c>
      <c r="L2812" s="564">
        <v>1</v>
      </c>
      <c r="M2812" s="564">
        <v>0</v>
      </c>
      <c r="N2812" s="564">
        <v>1</v>
      </c>
      <c r="O2812" s="564">
        <v>1</v>
      </c>
      <c r="P2812" s="564">
        <v>0</v>
      </c>
      <c r="Q2812" s="564">
        <v>0</v>
      </c>
      <c r="R2812" s="564">
        <v>0</v>
      </c>
      <c r="S2812" s="564">
        <v>0</v>
      </c>
      <c r="T2812" s="564">
        <v>1</v>
      </c>
      <c r="U2812" s="564">
        <v>0</v>
      </c>
      <c r="V2812" s="564">
        <v>1</v>
      </c>
      <c r="W2812" s="564">
        <v>0</v>
      </c>
      <c r="X2812" s="564">
        <v>1</v>
      </c>
      <c r="Y2812" s="564">
        <v>1</v>
      </c>
      <c r="Z2812" s="564">
        <v>1</v>
      </c>
      <c r="AA2812" s="564">
        <v>0</v>
      </c>
      <c r="AB2812" s="564">
        <v>1</v>
      </c>
      <c r="AC2812" s="564">
        <v>1</v>
      </c>
      <c r="AD2812" s="564">
        <v>1</v>
      </c>
      <c r="AE2812" s="564">
        <v>1</v>
      </c>
      <c r="AF2812" s="564">
        <v>0</v>
      </c>
      <c r="AG2812" s="564">
        <v>0</v>
      </c>
      <c r="AH2812" s="564">
        <v>0</v>
      </c>
      <c r="AI2812" s="564">
        <v>1</v>
      </c>
      <c r="AJ2812" s="564">
        <v>1</v>
      </c>
      <c r="AK2812" s="564">
        <v>1</v>
      </c>
    </row>
    <row r="2813" spans="1:37">
      <c r="A2813">
        <v>2809</v>
      </c>
      <c r="B2813" s="564">
        <f t="shared" ca="1" si="264"/>
        <v>0</v>
      </c>
      <c r="C2813" s="564">
        <f t="shared" ca="1" si="259"/>
        <v>0</v>
      </c>
      <c r="D2813" s="564">
        <f t="shared" ca="1" si="262"/>
        <v>0</v>
      </c>
      <c r="E2813" s="564">
        <f t="shared" ca="1" si="260"/>
        <v>0</v>
      </c>
      <c r="F2813" s="564">
        <f t="shared" ca="1" si="263"/>
        <v>1</v>
      </c>
      <c r="G2813" s="564">
        <f t="shared" ca="1" si="261"/>
        <v>-4.1027426881510713</v>
      </c>
      <c r="H2813" s="564">
        <v>0</v>
      </c>
      <c r="I2813" s="564">
        <v>0</v>
      </c>
      <c r="J2813" s="564">
        <v>0</v>
      </c>
      <c r="K2813" s="564">
        <v>0</v>
      </c>
      <c r="L2813" s="564">
        <v>0</v>
      </c>
      <c r="M2813" s="564">
        <v>0</v>
      </c>
      <c r="N2813" s="564">
        <v>0</v>
      </c>
      <c r="O2813" s="564">
        <v>0</v>
      </c>
      <c r="P2813" s="564">
        <v>0</v>
      </c>
      <c r="Q2813" s="564">
        <v>0</v>
      </c>
      <c r="R2813" s="564">
        <v>0</v>
      </c>
      <c r="S2813" s="564">
        <v>0</v>
      </c>
      <c r="T2813" s="564">
        <v>0</v>
      </c>
      <c r="U2813" s="564">
        <v>0</v>
      </c>
      <c r="V2813" s="564">
        <v>0</v>
      </c>
      <c r="W2813" s="564">
        <v>0</v>
      </c>
      <c r="X2813" s="564">
        <v>0</v>
      </c>
      <c r="Y2813" s="564">
        <v>0</v>
      </c>
      <c r="Z2813" s="564">
        <v>0</v>
      </c>
      <c r="AA2813" s="564">
        <v>0</v>
      </c>
      <c r="AB2813" s="564">
        <v>0</v>
      </c>
      <c r="AC2813" s="564">
        <v>0</v>
      </c>
      <c r="AD2813" s="564">
        <v>0</v>
      </c>
      <c r="AE2813" s="564">
        <v>0</v>
      </c>
      <c r="AF2813" s="564">
        <v>0</v>
      </c>
      <c r="AG2813" s="564">
        <v>0</v>
      </c>
      <c r="AH2813" s="564">
        <v>0</v>
      </c>
      <c r="AI2813" s="564">
        <v>0</v>
      </c>
      <c r="AJ2813" s="564">
        <v>0</v>
      </c>
      <c r="AK2813" s="564">
        <v>0</v>
      </c>
    </row>
    <row r="2814" spans="1:37">
      <c r="A2814">
        <v>2810</v>
      </c>
      <c r="B2814" s="564">
        <f t="shared" ca="1" si="264"/>
        <v>20</v>
      </c>
      <c r="C2814" s="564">
        <f t="shared" ca="1" si="259"/>
        <v>400</v>
      </c>
      <c r="D2814" s="564">
        <f t="shared" ca="1" si="262"/>
        <v>20</v>
      </c>
      <c r="E2814" s="564">
        <f t="shared" ca="1" si="260"/>
        <v>0</v>
      </c>
      <c r="F2814" s="564">
        <f t="shared" ca="1" si="263"/>
        <v>1</v>
      </c>
      <c r="G2814" s="564">
        <f t="shared" ca="1" si="261"/>
        <v>4.114191534074795</v>
      </c>
      <c r="H2814" s="564">
        <v>1</v>
      </c>
      <c r="I2814" s="564">
        <v>1</v>
      </c>
      <c r="J2814" s="564">
        <v>1</v>
      </c>
      <c r="K2814" s="564">
        <v>1</v>
      </c>
      <c r="L2814" s="564">
        <v>1</v>
      </c>
      <c r="M2814" s="564">
        <v>1</v>
      </c>
      <c r="N2814" s="564">
        <v>1</v>
      </c>
      <c r="O2814" s="564">
        <v>1</v>
      </c>
      <c r="P2814" s="564">
        <v>1</v>
      </c>
      <c r="Q2814" s="564">
        <v>1</v>
      </c>
      <c r="R2814" s="564">
        <v>1</v>
      </c>
      <c r="S2814" s="564">
        <v>1</v>
      </c>
      <c r="T2814" s="564">
        <v>1</v>
      </c>
      <c r="U2814" s="564">
        <v>1</v>
      </c>
      <c r="V2814" s="564">
        <v>1</v>
      </c>
      <c r="W2814" s="564">
        <v>1</v>
      </c>
      <c r="X2814" s="564">
        <v>1</v>
      </c>
      <c r="Y2814" s="564">
        <v>1</v>
      </c>
      <c r="Z2814" s="564">
        <v>1</v>
      </c>
      <c r="AA2814" s="564">
        <v>1</v>
      </c>
      <c r="AB2814" s="564">
        <v>1</v>
      </c>
      <c r="AC2814" s="564">
        <v>1</v>
      </c>
      <c r="AD2814" s="564">
        <v>1</v>
      </c>
      <c r="AE2814" s="564">
        <v>1</v>
      </c>
      <c r="AF2814" s="564">
        <v>1</v>
      </c>
      <c r="AG2814" s="564">
        <v>1</v>
      </c>
      <c r="AH2814" s="564">
        <v>1</v>
      </c>
      <c r="AI2814" s="564">
        <v>1</v>
      </c>
      <c r="AJ2814" s="564">
        <v>1</v>
      </c>
      <c r="AK2814" s="564">
        <v>1</v>
      </c>
    </row>
    <row r="2815" spans="1:37">
      <c r="A2815">
        <v>2811</v>
      </c>
      <c r="B2815" s="564">
        <f t="shared" ca="1" si="264"/>
        <v>20</v>
      </c>
      <c r="C2815" s="564">
        <f t="shared" ca="1" si="259"/>
        <v>400</v>
      </c>
      <c r="D2815" s="564">
        <f t="shared" ca="1" si="262"/>
        <v>20</v>
      </c>
      <c r="E2815" s="564">
        <f t="shared" ca="1" si="260"/>
        <v>0</v>
      </c>
      <c r="F2815" s="564">
        <f t="shared" ca="1" si="263"/>
        <v>1</v>
      </c>
      <c r="G2815" s="564">
        <f t="shared" ca="1" si="261"/>
        <v>-0.53867842960875123</v>
      </c>
      <c r="H2815" s="564">
        <v>1</v>
      </c>
      <c r="I2815" s="564">
        <v>1</v>
      </c>
      <c r="J2815" s="564">
        <v>1</v>
      </c>
      <c r="K2815" s="564">
        <v>1</v>
      </c>
      <c r="L2815" s="564">
        <v>1</v>
      </c>
      <c r="M2815" s="564">
        <v>1</v>
      </c>
      <c r="N2815" s="564">
        <v>1</v>
      </c>
      <c r="O2815" s="564">
        <v>1</v>
      </c>
      <c r="P2815" s="564">
        <v>1</v>
      </c>
      <c r="Q2815" s="564">
        <v>1</v>
      </c>
      <c r="R2815" s="564">
        <v>1</v>
      </c>
      <c r="S2815" s="564">
        <v>1</v>
      </c>
      <c r="T2815" s="564">
        <v>1</v>
      </c>
      <c r="U2815" s="564">
        <v>1</v>
      </c>
      <c r="V2815" s="564">
        <v>1</v>
      </c>
      <c r="W2815" s="564">
        <v>1</v>
      </c>
      <c r="X2815" s="564">
        <v>1</v>
      </c>
      <c r="Y2815" s="564">
        <v>1</v>
      </c>
      <c r="Z2815" s="564">
        <v>1</v>
      </c>
      <c r="AA2815" s="564">
        <v>1</v>
      </c>
      <c r="AB2815" s="564">
        <v>1</v>
      </c>
      <c r="AC2815" s="564">
        <v>1</v>
      </c>
      <c r="AD2815" s="564">
        <v>1</v>
      </c>
      <c r="AE2815" s="564">
        <v>1</v>
      </c>
      <c r="AF2815" s="564">
        <v>1</v>
      </c>
      <c r="AG2815" s="564">
        <v>1</v>
      </c>
      <c r="AH2815" s="564">
        <v>1</v>
      </c>
      <c r="AI2815" s="564">
        <v>1</v>
      </c>
      <c r="AJ2815" s="564">
        <v>1</v>
      </c>
      <c r="AK2815" s="564">
        <v>1</v>
      </c>
    </row>
    <row r="2816" spans="1:37">
      <c r="A2816">
        <v>2812</v>
      </c>
      <c r="B2816" s="564">
        <f t="shared" ca="1" si="264"/>
        <v>6</v>
      </c>
      <c r="C2816" s="564">
        <f t="shared" ca="1" si="259"/>
        <v>36</v>
      </c>
      <c r="D2816" s="564">
        <f t="shared" ca="1" si="262"/>
        <v>6</v>
      </c>
      <c r="E2816" s="564">
        <f t="shared" ca="1" si="260"/>
        <v>4.2</v>
      </c>
      <c r="F2816" s="564">
        <f t="shared" ca="1" si="263"/>
        <v>0.55789473684210522</v>
      </c>
      <c r="G2816" s="564">
        <f t="shared" ca="1" si="261"/>
        <v>-1.5752002884002478</v>
      </c>
      <c r="H2816" s="564">
        <v>0</v>
      </c>
      <c r="I2816" s="564">
        <v>0</v>
      </c>
      <c r="J2816" s="564">
        <v>0</v>
      </c>
      <c r="K2816" s="564">
        <v>1</v>
      </c>
      <c r="L2816" s="564">
        <v>0</v>
      </c>
      <c r="M2816" s="564">
        <v>0</v>
      </c>
      <c r="N2816" s="564">
        <v>1</v>
      </c>
      <c r="O2816" s="564">
        <v>1</v>
      </c>
      <c r="P2816" s="564">
        <v>1</v>
      </c>
      <c r="Q2816" s="564">
        <v>0</v>
      </c>
      <c r="R2816" s="564">
        <v>0</v>
      </c>
      <c r="S2816" s="564">
        <v>1</v>
      </c>
      <c r="T2816" s="564">
        <v>1</v>
      </c>
      <c r="U2816" s="564">
        <v>0</v>
      </c>
      <c r="V2816" s="564">
        <v>0</v>
      </c>
      <c r="W2816" s="564">
        <v>0</v>
      </c>
      <c r="X2816" s="564">
        <v>0</v>
      </c>
      <c r="Y2816" s="564">
        <v>0</v>
      </c>
      <c r="Z2816" s="564">
        <v>0</v>
      </c>
      <c r="AA2816" s="564">
        <v>0</v>
      </c>
      <c r="AB2816" s="564">
        <v>0</v>
      </c>
      <c r="AC2816" s="564">
        <v>0</v>
      </c>
      <c r="AD2816" s="564">
        <v>0</v>
      </c>
      <c r="AE2816" s="564">
        <v>0</v>
      </c>
      <c r="AF2816" s="564">
        <v>0</v>
      </c>
      <c r="AG2816" s="564">
        <v>0</v>
      </c>
      <c r="AH2816" s="564">
        <v>0</v>
      </c>
      <c r="AI2816" s="564">
        <v>0</v>
      </c>
      <c r="AJ2816" s="564">
        <v>0</v>
      </c>
      <c r="AK2816" s="564">
        <v>0</v>
      </c>
    </row>
    <row r="2817" spans="1:37">
      <c r="A2817">
        <v>2813</v>
      </c>
      <c r="B2817" s="564">
        <f t="shared" ca="1" si="264"/>
        <v>20</v>
      </c>
      <c r="C2817" s="564">
        <f t="shared" ca="1" si="259"/>
        <v>400</v>
      </c>
      <c r="D2817" s="564">
        <f t="shared" ca="1" si="262"/>
        <v>20</v>
      </c>
      <c r="E2817" s="564">
        <f t="shared" ca="1" si="260"/>
        <v>0</v>
      </c>
      <c r="F2817" s="564">
        <f t="shared" ca="1" si="263"/>
        <v>1</v>
      </c>
      <c r="G2817" s="564">
        <f t="shared" ca="1" si="261"/>
        <v>5.3846025210910433</v>
      </c>
      <c r="H2817" s="564">
        <v>1</v>
      </c>
      <c r="I2817" s="564">
        <v>1</v>
      </c>
      <c r="J2817" s="564">
        <v>1</v>
      </c>
      <c r="K2817" s="564">
        <v>1</v>
      </c>
      <c r="L2817" s="564">
        <v>1</v>
      </c>
      <c r="M2817" s="564">
        <v>1</v>
      </c>
      <c r="N2817" s="564">
        <v>1</v>
      </c>
      <c r="O2817" s="564">
        <v>1</v>
      </c>
      <c r="P2817" s="564">
        <v>1</v>
      </c>
      <c r="Q2817" s="564">
        <v>1</v>
      </c>
      <c r="R2817" s="564">
        <v>1</v>
      </c>
      <c r="S2817" s="564">
        <v>1</v>
      </c>
      <c r="T2817" s="564">
        <v>1</v>
      </c>
      <c r="U2817" s="564">
        <v>1</v>
      </c>
      <c r="V2817" s="564">
        <v>1</v>
      </c>
      <c r="W2817" s="564">
        <v>1</v>
      </c>
      <c r="X2817" s="564">
        <v>1</v>
      </c>
      <c r="Y2817" s="564">
        <v>1</v>
      </c>
      <c r="Z2817" s="564">
        <v>1</v>
      </c>
      <c r="AA2817" s="564">
        <v>1</v>
      </c>
      <c r="AB2817" s="564">
        <v>1</v>
      </c>
      <c r="AC2817" s="564">
        <v>1</v>
      </c>
      <c r="AD2817" s="564">
        <v>1</v>
      </c>
      <c r="AE2817" s="564">
        <v>1</v>
      </c>
      <c r="AF2817" s="564">
        <v>1</v>
      </c>
      <c r="AG2817" s="564">
        <v>1</v>
      </c>
      <c r="AH2817" s="564">
        <v>1</v>
      </c>
      <c r="AI2817" s="564">
        <v>1</v>
      </c>
      <c r="AJ2817" s="564">
        <v>1</v>
      </c>
      <c r="AK2817" s="564">
        <v>1</v>
      </c>
    </row>
    <row r="2818" spans="1:37">
      <c r="A2818">
        <v>2814</v>
      </c>
      <c r="B2818" s="564">
        <f t="shared" ca="1" si="264"/>
        <v>20</v>
      </c>
      <c r="C2818" s="564">
        <f t="shared" ca="1" si="259"/>
        <v>400</v>
      </c>
      <c r="D2818" s="564">
        <f t="shared" ca="1" si="262"/>
        <v>20</v>
      </c>
      <c r="E2818" s="564">
        <f t="shared" ca="1" si="260"/>
        <v>0</v>
      </c>
      <c r="F2818" s="564">
        <f t="shared" ca="1" si="263"/>
        <v>1</v>
      </c>
      <c r="G2818" s="564">
        <f t="shared" ca="1" si="261"/>
        <v>3.0525972385151032</v>
      </c>
      <c r="H2818" s="564">
        <v>1</v>
      </c>
      <c r="I2818" s="564">
        <v>1</v>
      </c>
      <c r="J2818" s="564">
        <v>1</v>
      </c>
      <c r="K2818" s="564">
        <v>1</v>
      </c>
      <c r="L2818" s="564">
        <v>1</v>
      </c>
      <c r="M2818" s="564">
        <v>1</v>
      </c>
      <c r="N2818" s="564">
        <v>1</v>
      </c>
      <c r="O2818" s="564">
        <v>1</v>
      </c>
      <c r="P2818" s="564">
        <v>1</v>
      </c>
      <c r="Q2818" s="564">
        <v>1</v>
      </c>
      <c r="R2818" s="564">
        <v>1</v>
      </c>
      <c r="S2818" s="564">
        <v>1</v>
      </c>
      <c r="T2818" s="564">
        <v>1</v>
      </c>
      <c r="U2818" s="564">
        <v>1</v>
      </c>
      <c r="V2818" s="564">
        <v>1</v>
      </c>
      <c r="W2818" s="564">
        <v>1</v>
      </c>
      <c r="X2818" s="564">
        <v>1</v>
      </c>
      <c r="Y2818" s="564">
        <v>1</v>
      </c>
      <c r="Z2818" s="564">
        <v>1</v>
      </c>
      <c r="AA2818" s="564">
        <v>1</v>
      </c>
      <c r="AB2818" s="564">
        <v>1</v>
      </c>
      <c r="AC2818" s="564">
        <v>1</v>
      </c>
      <c r="AD2818" s="564">
        <v>1</v>
      </c>
      <c r="AE2818" s="564">
        <v>1</v>
      </c>
      <c r="AF2818" s="564">
        <v>1</v>
      </c>
      <c r="AG2818" s="564">
        <v>1</v>
      </c>
      <c r="AH2818" s="564">
        <v>1</v>
      </c>
      <c r="AI2818" s="564">
        <v>1</v>
      </c>
      <c r="AJ2818" s="564">
        <v>1</v>
      </c>
      <c r="AK2818" s="564">
        <v>1</v>
      </c>
    </row>
    <row r="2819" spans="1:37">
      <c r="A2819">
        <v>2815</v>
      </c>
      <c r="B2819" s="564">
        <f t="shared" ca="1" si="264"/>
        <v>0</v>
      </c>
      <c r="C2819" s="564">
        <f t="shared" ca="1" si="259"/>
        <v>0</v>
      </c>
      <c r="D2819" s="564">
        <f t="shared" ca="1" si="262"/>
        <v>0</v>
      </c>
      <c r="E2819" s="564">
        <f t="shared" ca="1" si="260"/>
        <v>0</v>
      </c>
      <c r="F2819" s="564">
        <f t="shared" ca="1" si="263"/>
        <v>1</v>
      </c>
      <c r="G2819" s="564">
        <f t="shared" ca="1" si="261"/>
        <v>4.3598340035950427</v>
      </c>
      <c r="H2819" s="564">
        <v>0</v>
      </c>
      <c r="I2819" s="564">
        <v>0</v>
      </c>
      <c r="J2819" s="564">
        <v>0</v>
      </c>
      <c r="K2819" s="564">
        <v>0</v>
      </c>
      <c r="L2819" s="564">
        <v>0</v>
      </c>
      <c r="M2819" s="564">
        <v>0</v>
      </c>
      <c r="N2819" s="564">
        <v>0</v>
      </c>
      <c r="O2819" s="564">
        <v>0</v>
      </c>
      <c r="P2819" s="564">
        <v>0</v>
      </c>
      <c r="Q2819" s="564">
        <v>0</v>
      </c>
      <c r="R2819" s="564">
        <v>0</v>
      </c>
      <c r="S2819" s="564">
        <v>0</v>
      </c>
      <c r="T2819" s="564">
        <v>0</v>
      </c>
      <c r="U2819" s="564">
        <v>0</v>
      </c>
      <c r="V2819" s="564">
        <v>0</v>
      </c>
      <c r="W2819" s="564">
        <v>0</v>
      </c>
      <c r="X2819" s="564">
        <v>0</v>
      </c>
      <c r="Y2819" s="564">
        <v>0</v>
      </c>
      <c r="Z2819" s="564">
        <v>0</v>
      </c>
      <c r="AA2819" s="564">
        <v>0</v>
      </c>
      <c r="AB2819" s="564">
        <v>0</v>
      </c>
      <c r="AC2819" s="564">
        <v>0</v>
      </c>
      <c r="AD2819" s="564">
        <v>0</v>
      </c>
      <c r="AE2819" s="564">
        <v>0</v>
      </c>
      <c r="AF2819" s="564">
        <v>0</v>
      </c>
      <c r="AG2819" s="564">
        <v>0</v>
      </c>
      <c r="AH2819" s="564">
        <v>0</v>
      </c>
      <c r="AI2819" s="564">
        <v>0</v>
      </c>
      <c r="AJ2819" s="564">
        <v>0</v>
      </c>
      <c r="AK2819" s="564">
        <v>0</v>
      </c>
    </row>
    <row r="2820" spans="1:37">
      <c r="A2820">
        <v>2816</v>
      </c>
      <c r="B2820" s="564">
        <f t="shared" ca="1" si="264"/>
        <v>20</v>
      </c>
      <c r="C2820" s="564">
        <f t="shared" ca="1" si="259"/>
        <v>400</v>
      </c>
      <c r="D2820" s="564">
        <f t="shared" ca="1" si="262"/>
        <v>20</v>
      </c>
      <c r="E2820" s="564">
        <f t="shared" ca="1" si="260"/>
        <v>0</v>
      </c>
      <c r="F2820" s="564">
        <f t="shared" ca="1" si="263"/>
        <v>1</v>
      </c>
      <c r="G2820" s="564">
        <f t="shared" ca="1" si="261"/>
        <v>5.5479964214674791</v>
      </c>
      <c r="H2820" s="564">
        <v>1</v>
      </c>
      <c r="I2820" s="564">
        <v>1</v>
      </c>
      <c r="J2820" s="564">
        <v>1</v>
      </c>
      <c r="K2820" s="564">
        <v>1</v>
      </c>
      <c r="L2820" s="564">
        <v>1</v>
      </c>
      <c r="M2820" s="564">
        <v>1</v>
      </c>
      <c r="N2820" s="564">
        <v>1</v>
      </c>
      <c r="O2820" s="564">
        <v>1</v>
      </c>
      <c r="P2820" s="564">
        <v>1</v>
      </c>
      <c r="Q2820" s="564">
        <v>1</v>
      </c>
      <c r="R2820" s="564">
        <v>1</v>
      </c>
      <c r="S2820" s="564">
        <v>1</v>
      </c>
      <c r="T2820" s="564">
        <v>1</v>
      </c>
      <c r="U2820" s="564">
        <v>1</v>
      </c>
      <c r="V2820" s="564">
        <v>1</v>
      </c>
      <c r="W2820" s="564">
        <v>1</v>
      </c>
      <c r="X2820" s="564">
        <v>1</v>
      </c>
      <c r="Y2820" s="564">
        <v>1</v>
      </c>
      <c r="Z2820" s="564">
        <v>1</v>
      </c>
      <c r="AA2820" s="564">
        <v>1</v>
      </c>
      <c r="AB2820" s="564">
        <v>1</v>
      </c>
      <c r="AC2820" s="564">
        <v>1</v>
      </c>
      <c r="AD2820" s="564">
        <v>1</v>
      </c>
      <c r="AE2820" s="564">
        <v>1</v>
      </c>
      <c r="AF2820" s="564">
        <v>1</v>
      </c>
      <c r="AG2820" s="564">
        <v>1</v>
      </c>
      <c r="AH2820" s="564">
        <v>1</v>
      </c>
      <c r="AI2820" s="564">
        <v>1</v>
      </c>
      <c r="AJ2820" s="564">
        <v>1</v>
      </c>
      <c r="AK2820" s="564">
        <v>1</v>
      </c>
    </row>
    <row r="2821" spans="1:37">
      <c r="A2821">
        <v>2817</v>
      </c>
      <c r="B2821" s="564">
        <f t="shared" ca="1" si="264"/>
        <v>0</v>
      </c>
      <c r="C2821" s="564">
        <f t="shared" ref="C2821:C2884" ca="1" si="265">B2821^2</f>
        <v>0</v>
      </c>
      <c r="D2821" s="564">
        <f t="shared" ca="1" si="262"/>
        <v>0</v>
      </c>
      <c r="E2821" s="564">
        <f t="shared" ref="E2821:E2884" ca="1" si="266">D2821-((B2821^2)/H$1)</f>
        <v>0</v>
      </c>
      <c r="F2821" s="564">
        <f t="shared" ca="1" si="263"/>
        <v>1</v>
      </c>
      <c r="G2821" s="564">
        <f t="shared" ref="G2821:G2884" ca="1" si="267">I$2+NORMSINV(RAND())*K$2</f>
        <v>3.0529398115179802</v>
      </c>
      <c r="H2821" s="564">
        <v>0</v>
      </c>
      <c r="I2821" s="564">
        <v>0</v>
      </c>
      <c r="J2821" s="564">
        <v>0</v>
      </c>
      <c r="K2821" s="564">
        <v>0</v>
      </c>
      <c r="L2821" s="564">
        <v>0</v>
      </c>
      <c r="M2821" s="564">
        <v>0</v>
      </c>
      <c r="N2821" s="564">
        <v>0</v>
      </c>
      <c r="O2821" s="564">
        <v>0</v>
      </c>
      <c r="P2821" s="564">
        <v>0</v>
      </c>
      <c r="Q2821" s="564">
        <v>0</v>
      </c>
      <c r="R2821" s="564">
        <v>0</v>
      </c>
      <c r="S2821" s="564">
        <v>0</v>
      </c>
      <c r="T2821" s="564">
        <v>0</v>
      </c>
      <c r="U2821" s="564">
        <v>0</v>
      </c>
      <c r="V2821" s="564">
        <v>0</v>
      </c>
      <c r="W2821" s="564">
        <v>0</v>
      </c>
      <c r="X2821" s="564">
        <v>0</v>
      </c>
      <c r="Y2821" s="564">
        <v>0</v>
      </c>
      <c r="Z2821" s="564">
        <v>0</v>
      </c>
      <c r="AA2821" s="564">
        <v>0</v>
      </c>
      <c r="AB2821" s="564">
        <v>0</v>
      </c>
      <c r="AC2821" s="564">
        <v>0</v>
      </c>
      <c r="AD2821" s="564">
        <v>0</v>
      </c>
      <c r="AE2821" s="564">
        <v>0</v>
      </c>
      <c r="AF2821" s="564">
        <v>0</v>
      </c>
      <c r="AG2821" s="564">
        <v>0</v>
      </c>
      <c r="AH2821" s="564">
        <v>0</v>
      </c>
      <c r="AI2821" s="564">
        <v>0</v>
      </c>
      <c r="AJ2821" s="564">
        <v>0</v>
      </c>
      <c r="AK2821" s="564">
        <v>0</v>
      </c>
    </row>
    <row r="2822" spans="1:37">
      <c r="A2822">
        <v>2818</v>
      </c>
      <c r="B2822" s="564">
        <f t="shared" ca="1" si="264"/>
        <v>0</v>
      </c>
      <c r="C2822" s="564">
        <f t="shared" ca="1" si="265"/>
        <v>0</v>
      </c>
      <c r="D2822" s="564">
        <f t="shared" ref="D2822:D2885" ca="1" si="268">B2822</f>
        <v>0</v>
      </c>
      <c r="E2822" s="564">
        <f t="shared" ca="1" si="266"/>
        <v>0</v>
      </c>
      <c r="F2822" s="564">
        <f t="shared" ref="F2822:F2885" ca="1" si="269">1-(2*B2822*(H$1-B2822)/(H$1*(H$1-1)))</f>
        <v>1</v>
      </c>
      <c r="G2822" s="564">
        <f t="shared" ca="1" si="267"/>
        <v>-9.1466487664097595</v>
      </c>
      <c r="H2822" s="564">
        <v>0</v>
      </c>
      <c r="I2822" s="564">
        <v>0</v>
      </c>
      <c r="J2822" s="564">
        <v>0</v>
      </c>
      <c r="K2822" s="564">
        <v>0</v>
      </c>
      <c r="L2822" s="564">
        <v>0</v>
      </c>
      <c r="M2822" s="564">
        <v>0</v>
      </c>
      <c r="N2822" s="564">
        <v>0</v>
      </c>
      <c r="O2822" s="564">
        <v>0</v>
      </c>
      <c r="P2822" s="564">
        <v>0</v>
      </c>
      <c r="Q2822" s="564">
        <v>0</v>
      </c>
      <c r="R2822" s="564">
        <v>0</v>
      </c>
      <c r="S2822" s="564">
        <v>0</v>
      </c>
      <c r="T2822" s="564">
        <v>0</v>
      </c>
      <c r="U2822" s="564">
        <v>0</v>
      </c>
      <c r="V2822" s="564">
        <v>0</v>
      </c>
      <c r="W2822" s="564">
        <v>0</v>
      </c>
      <c r="X2822" s="564">
        <v>0</v>
      </c>
      <c r="Y2822" s="564">
        <v>0</v>
      </c>
      <c r="Z2822" s="564">
        <v>0</v>
      </c>
      <c r="AA2822" s="564">
        <v>0</v>
      </c>
      <c r="AB2822" s="564">
        <v>0</v>
      </c>
      <c r="AC2822" s="564">
        <v>0</v>
      </c>
      <c r="AD2822" s="564">
        <v>0</v>
      </c>
      <c r="AE2822" s="564">
        <v>0</v>
      </c>
      <c r="AF2822" s="564">
        <v>0</v>
      </c>
      <c r="AG2822" s="564">
        <v>0</v>
      </c>
      <c r="AH2822" s="564">
        <v>0</v>
      </c>
      <c r="AI2822" s="564">
        <v>0</v>
      </c>
      <c r="AJ2822" s="564">
        <v>0</v>
      </c>
      <c r="AK2822" s="564">
        <v>0</v>
      </c>
    </row>
    <row r="2823" spans="1:37">
      <c r="A2823">
        <v>2819</v>
      </c>
      <c r="B2823" s="564">
        <f t="shared" ref="B2823:B2886" ca="1" si="270">SUM(INDIRECT("H"&amp;A2823+4&amp;":"&amp;HLOOKUP(H$1,$AA$1:$BD$2,2,0)&amp;A2823+4))</f>
        <v>13</v>
      </c>
      <c r="C2823" s="564">
        <f t="shared" ca="1" si="265"/>
        <v>169</v>
      </c>
      <c r="D2823" s="564">
        <f t="shared" ca="1" si="268"/>
        <v>13</v>
      </c>
      <c r="E2823" s="564">
        <f t="shared" ca="1" si="266"/>
        <v>4.5500000000000007</v>
      </c>
      <c r="F2823" s="564">
        <f t="shared" ca="1" si="269"/>
        <v>0.52105263157894743</v>
      </c>
      <c r="G2823" s="564">
        <f t="shared" ca="1" si="267"/>
        <v>-1.9188558088240035</v>
      </c>
      <c r="H2823" s="564">
        <v>1</v>
      </c>
      <c r="I2823" s="564">
        <v>0</v>
      </c>
      <c r="J2823" s="564">
        <v>0</v>
      </c>
      <c r="K2823" s="564">
        <v>0</v>
      </c>
      <c r="L2823" s="564">
        <v>1</v>
      </c>
      <c r="M2823" s="564">
        <v>1</v>
      </c>
      <c r="N2823" s="564">
        <v>0</v>
      </c>
      <c r="O2823" s="564">
        <v>0</v>
      </c>
      <c r="P2823" s="564">
        <v>0</v>
      </c>
      <c r="Q2823" s="564">
        <v>1</v>
      </c>
      <c r="R2823" s="564">
        <v>1</v>
      </c>
      <c r="S2823" s="564">
        <v>1</v>
      </c>
      <c r="T2823" s="564">
        <v>1</v>
      </c>
      <c r="U2823" s="564">
        <v>1</v>
      </c>
      <c r="V2823" s="564">
        <v>1</v>
      </c>
      <c r="W2823" s="564">
        <v>1</v>
      </c>
      <c r="X2823" s="564">
        <v>0</v>
      </c>
      <c r="Y2823" s="564">
        <v>1</v>
      </c>
      <c r="Z2823" s="564">
        <v>1</v>
      </c>
      <c r="AA2823" s="564">
        <v>1</v>
      </c>
      <c r="AB2823" s="564">
        <v>0</v>
      </c>
      <c r="AC2823" s="564">
        <v>0</v>
      </c>
      <c r="AD2823" s="564">
        <v>1</v>
      </c>
      <c r="AE2823" s="564">
        <v>1</v>
      </c>
      <c r="AF2823" s="564">
        <v>1</v>
      </c>
      <c r="AG2823" s="564">
        <v>1</v>
      </c>
      <c r="AH2823" s="564">
        <v>1</v>
      </c>
      <c r="AI2823" s="564">
        <v>1</v>
      </c>
      <c r="AJ2823" s="564">
        <v>0</v>
      </c>
      <c r="AK2823" s="564">
        <v>1</v>
      </c>
    </row>
    <row r="2824" spans="1:37">
      <c r="A2824">
        <v>2820</v>
      </c>
      <c r="B2824" s="564">
        <f t="shared" ca="1" si="270"/>
        <v>0</v>
      </c>
      <c r="C2824" s="564">
        <f t="shared" ca="1" si="265"/>
        <v>0</v>
      </c>
      <c r="D2824" s="564">
        <f t="shared" ca="1" si="268"/>
        <v>0</v>
      </c>
      <c r="E2824" s="564">
        <f t="shared" ca="1" si="266"/>
        <v>0</v>
      </c>
      <c r="F2824" s="564">
        <f t="shared" ca="1" si="269"/>
        <v>1</v>
      </c>
      <c r="G2824" s="564">
        <f t="shared" ca="1" si="267"/>
        <v>-6.7871491018731245</v>
      </c>
      <c r="H2824" s="564">
        <v>0</v>
      </c>
      <c r="I2824" s="564">
        <v>0</v>
      </c>
      <c r="J2824" s="564">
        <v>0</v>
      </c>
      <c r="K2824" s="564">
        <v>0</v>
      </c>
      <c r="L2824" s="564">
        <v>0</v>
      </c>
      <c r="M2824" s="564">
        <v>0</v>
      </c>
      <c r="N2824" s="564">
        <v>0</v>
      </c>
      <c r="O2824" s="564">
        <v>0</v>
      </c>
      <c r="P2824" s="564">
        <v>0</v>
      </c>
      <c r="Q2824" s="564">
        <v>0</v>
      </c>
      <c r="R2824" s="564">
        <v>0</v>
      </c>
      <c r="S2824" s="564">
        <v>0</v>
      </c>
      <c r="T2824" s="564">
        <v>0</v>
      </c>
      <c r="U2824" s="564">
        <v>0</v>
      </c>
      <c r="V2824" s="564">
        <v>0</v>
      </c>
      <c r="W2824" s="564">
        <v>0</v>
      </c>
      <c r="X2824" s="564">
        <v>0</v>
      </c>
      <c r="Y2824" s="564">
        <v>0</v>
      </c>
      <c r="Z2824" s="564">
        <v>0</v>
      </c>
      <c r="AA2824" s="564">
        <v>0</v>
      </c>
      <c r="AB2824" s="564">
        <v>0</v>
      </c>
      <c r="AC2824" s="564">
        <v>0</v>
      </c>
      <c r="AD2824" s="564">
        <v>0</v>
      </c>
      <c r="AE2824" s="564">
        <v>0</v>
      </c>
      <c r="AF2824" s="564">
        <v>0</v>
      </c>
      <c r="AG2824" s="564">
        <v>0</v>
      </c>
      <c r="AH2824" s="564">
        <v>0</v>
      </c>
      <c r="AI2824" s="564">
        <v>0</v>
      </c>
      <c r="AJ2824" s="564">
        <v>0</v>
      </c>
      <c r="AK2824" s="564">
        <v>0</v>
      </c>
    </row>
    <row r="2825" spans="1:37">
      <c r="A2825">
        <v>2821</v>
      </c>
      <c r="B2825" s="564">
        <f t="shared" ca="1" si="270"/>
        <v>20</v>
      </c>
      <c r="C2825" s="564">
        <f t="shared" ca="1" si="265"/>
        <v>400</v>
      </c>
      <c r="D2825" s="564">
        <f t="shared" ca="1" si="268"/>
        <v>20</v>
      </c>
      <c r="E2825" s="564">
        <f t="shared" ca="1" si="266"/>
        <v>0</v>
      </c>
      <c r="F2825" s="564">
        <f t="shared" ca="1" si="269"/>
        <v>1</v>
      </c>
      <c r="G2825" s="564">
        <f t="shared" ca="1" si="267"/>
        <v>-3.2616006696163686</v>
      </c>
      <c r="H2825" s="564">
        <v>1</v>
      </c>
      <c r="I2825" s="564">
        <v>1</v>
      </c>
      <c r="J2825" s="564">
        <v>1</v>
      </c>
      <c r="K2825" s="564">
        <v>1</v>
      </c>
      <c r="L2825" s="564">
        <v>1</v>
      </c>
      <c r="M2825" s="564">
        <v>1</v>
      </c>
      <c r="N2825" s="564">
        <v>1</v>
      </c>
      <c r="O2825" s="564">
        <v>1</v>
      </c>
      <c r="P2825" s="564">
        <v>1</v>
      </c>
      <c r="Q2825" s="564">
        <v>1</v>
      </c>
      <c r="R2825" s="564">
        <v>1</v>
      </c>
      <c r="S2825" s="564">
        <v>1</v>
      </c>
      <c r="T2825" s="564">
        <v>1</v>
      </c>
      <c r="U2825" s="564">
        <v>1</v>
      </c>
      <c r="V2825" s="564">
        <v>1</v>
      </c>
      <c r="W2825" s="564">
        <v>1</v>
      </c>
      <c r="X2825" s="564">
        <v>1</v>
      </c>
      <c r="Y2825" s="564">
        <v>1</v>
      </c>
      <c r="Z2825" s="564">
        <v>1</v>
      </c>
      <c r="AA2825" s="564">
        <v>1</v>
      </c>
      <c r="AB2825" s="564">
        <v>1</v>
      </c>
      <c r="AC2825" s="564">
        <v>1</v>
      </c>
      <c r="AD2825" s="564">
        <v>1</v>
      </c>
      <c r="AE2825" s="564">
        <v>1</v>
      </c>
      <c r="AF2825" s="564">
        <v>1</v>
      </c>
      <c r="AG2825" s="564">
        <v>1</v>
      </c>
      <c r="AH2825" s="564">
        <v>1</v>
      </c>
      <c r="AI2825" s="564">
        <v>1</v>
      </c>
      <c r="AJ2825" s="564">
        <v>1</v>
      </c>
      <c r="AK2825" s="564">
        <v>1</v>
      </c>
    </row>
    <row r="2826" spans="1:37">
      <c r="A2826">
        <v>2822</v>
      </c>
      <c r="B2826" s="564">
        <f t="shared" ca="1" si="270"/>
        <v>0</v>
      </c>
      <c r="C2826" s="564">
        <f t="shared" ca="1" si="265"/>
        <v>0</v>
      </c>
      <c r="D2826" s="564">
        <f t="shared" ca="1" si="268"/>
        <v>0</v>
      </c>
      <c r="E2826" s="564">
        <f t="shared" ca="1" si="266"/>
        <v>0</v>
      </c>
      <c r="F2826" s="564">
        <f t="shared" ca="1" si="269"/>
        <v>1</v>
      </c>
      <c r="G2826" s="564">
        <f t="shared" ca="1" si="267"/>
        <v>1.1290101204355412</v>
      </c>
      <c r="H2826" s="564">
        <v>0</v>
      </c>
      <c r="I2826" s="564">
        <v>0</v>
      </c>
      <c r="J2826" s="564">
        <v>0</v>
      </c>
      <c r="K2826" s="564">
        <v>0</v>
      </c>
      <c r="L2826" s="564">
        <v>0</v>
      </c>
      <c r="M2826" s="564">
        <v>0</v>
      </c>
      <c r="N2826" s="564">
        <v>0</v>
      </c>
      <c r="O2826" s="564">
        <v>0</v>
      </c>
      <c r="P2826" s="564">
        <v>0</v>
      </c>
      <c r="Q2826" s="564">
        <v>0</v>
      </c>
      <c r="R2826" s="564">
        <v>0</v>
      </c>
      <c r="S2826" s="564">
        <v>0</v>
      </c>
      <c r="T2826" s="564">
        <v>0</v>
      </c>
      <c r="U2826" s="564">
        <v>0</v>
      </c>
      <c r="V2826" s="564">
        <v>0</v>
      </c>
      <c r="W2826" s="564">
        <v>0</v>
      </c>
      <c r="X2826" s="564">
        <v>0</v>
      </c>
      <c r="Y2826" s="564">
        <v>0</v>
      </c>
      <c r="Z2826" s="564">
        <v>0</v>
      </c>
      <c r="AA2826" s="564">
        <v>0</v>
      </c>
      <c r="AB2826" s="564">
        <v>0</v>
      </c>
      <c r="AC2826" s="564">
        <v>0</v>
      </c>
      <c r="AD2826" s="564">
        <v>0</v>
      </c>
      <c r="AE2826" s="564">
        <v>0</v>
      </c>
      <c r="AF2826" s="564">
        <v>0</v>
      </c>
      <c r="AG2826" s="564">
        <v>0</v>
      </c>
      <c r="AH2826" s="564">
        <v>0</v>
      </c>
      <c r="AI2826" s="564">
        <v>0</v>
      </c>
      <c r="AJ2826" s="564">
        <v>0</v>
      </c>
      <c r="AK2826" s="564">
        <v>0</v>
      </c>
    </row>
    <row r="2827" spans="1:37">
      <c r="A2827">
        <v>2823</v>
      </c>
      <c r="B2827" s="564">
        <f t="shared" ca="1" si="270"/>
        <v>0</v>
      </c>
      <c r="C2827" s="564">
        <f t="shared" ca="1" si="265"/>
        <v>0</v>
      </c>
      <c r="D2827" s="564">
        <f t="shared" ca="1" si="268"/>
        <v>0</v>
      </c>
      <c r="E2827" s="564">
        <f t="shared" ca="1" si="266"/>
        <v>0</v>
      </c>
      <c r="F2827" s="564">
        <f t="shared" ca="1" si="269"/>
        <v>1</v>
      </c>
      <c r="G2827" s="564">
        <f t="shared" ca="1" si="267"/>
        <v>4.602533958205667</v>
      </c>
      <c r="H2827" s="564">
        <v>0</v>
      </c>
      <c r="I2827" s="564">
        <v>0</v>
      </c>
      <c r="J2827" s="564">
        <v>0</v>
      </c>
      <c r="K2827" s="564">
        <v>0</v>
      </c>
      <c r="L2827" s="564">
        <v>0</v>
      </c>
      <c r="M2827" s="564">
        <v>0</v>
      </c>
      <c r="N2827" s="564">
        <v>0</v>
      </c>
      <c r="O2827" s="564">
        <v>0</v>
      </c>
      <c r="P2827" s="564">
        <v>0</v>
      </c>
      <c r="Q2827" s="564">
        <v>0</v>
      </c>
      <c r="R2827" s="564">
        <v>0</v>
      </c>
      <c r="S2827" s="564">
        <v>0</v>
      </c>
      <c r="T2827" s="564">
        <v>0</v>
      </c>
      <c r="U2827" s="564">
        <v>0</v>
      </c>
      <c r="V2827" s="564">
        <v>0</v>
      </c>
      <c r="W2827" s="564">
        <v>0</v>
      </c>
      <c r="X2827" s="564">
        <v>0</v>
      </c>
      <c r="Y2827" s="564">
        <v>0</v>
      </c>
      <c r="Z2827" s="564">
        <v>0</v>
      </c>
      <c r="AA2827" s="564">
        <v>0</v>
      </c>
      <c r="AB2827" s="564">
        <v>0</v>
      </c>
      <c r="AC2827" s="564">
        <v>0</v>
      </c>
      <c r="AD2827" s="564">
        <v>0</v>
      </c>
      <c r="AE2827" s="564">
        <v>0</v>
      </c>
      <c r="AF2827" s="564">
        <v>0</v>
      </c>
      <c r="AG2827" s="564">
        <v>0</v>
      </c>
      <c r="AH2827" s="564">
        <v>0</v>
      </c>
      <c r="AI2827" s="564">
        <v>0</v>
      </c>
      <c r="AJ2827" s="564">
        <v>0</v>
      </c>
      <c r="AK2827" s="564">
        <v>0</v>
      </c>
    </row>
    <row r="2828" spans="1:37">
      <c r="A2828">
        <v>2824</v>
      </c>
      <c r="B2828" s="564">
        <f t="shared" ca="1" si="270"/>
        <v>20</v>
      </c>
      <c r="C2828" s="564">
        <f t="shared" ca="1" si="265"/>
        <v>400</v>
      </c>
      <c r="D2828" s="564">
        <f t="shared" ca="1" si="268"/>
        <v>20</v>
      </c>
      <c r="E2828" s="564">
        <f t="shared" ca="1" si="266"/>
        <v>0</v>
      </c>
      <c r="F2828" s="564">
        <f t="shared" ca="1" si="269"/>
        <v>1</v>
      </c>
      <c r="G2828" s="564">
        <f t="shared" ca="1" si="267"/>
        <v>-7.0949350812986367E-2</v>
      </c>
      <c r="H2828" s="564">
        <v>1</v>
      </c>
      <c r="I2828" s="564">
        <v>1</v>
      </c>
      <c r="J2828" s="564">
        <v>1</v>
      </c>
      <c r="K2828" s="564">
        <v>1</v>
      </c>
      <c r="L2828" s="564">
        <v>1</v>
      </c>
      <c r="M2828" s="564">
        <v>1</v>
      </c>
      <c r="N2828" s="564">
        <v>1</v>
      </c>
      <c r="O2828" s="564">
        <v>1</v>
      </c>
      <c r="P2828" s="564">
        <v>1</v>
      </c>
      <c r="Q2828" s="564">
        <v>1</v>
      </c>
      <c r="R2828" s="564">
        <v>1</v>
      </c>
      <c r="S2828" s="564">
        <v>1</v>
      </c>
      <c r="T2828" s="564">
        <v>1</v>
      </c>
      <c r="U2828" s="564">
        <v>1</v>
      </c>
      <c r="V2828" s="564">
        <v>1</v>
      </c>
      <c r="W2828" s="564">
        <v>1</v>
      </c>
      <c r="X2828" s="564">
        <v>1</v>
      </c>
      <c r="Y2828" s="564">
        <v>1</v>
      </c>
      <c r="Z2828" s="564">
        <v>1</v>
      </c>
      <c r="AA2828" s="564">
        <v>1</v>
      </c>
      <c r="AB2828" s="564">
        <v>1</v>
      </c>
      <c r="AC2828" s="564">
        <v>1</v>
      </c>
      <c r="AD2828" s="564">
        <v>1</v>
      </c>
      <c r="AE2828" s="564">
        <v>1</v>
      </c>
      <c r="AF2828" s="564">
        <v>1</v>
      </c>
      <c r="AG2828" s="564">
        <v>1</v>
      </c>
      <c r="AH2828" s="564">
        <v>1</v>
      </c>
      <c r="AI2828" s="564">
        <v>1</v>
      </c>
      <c r="AJ2828" s="564">
        <v>1</v>
      </c>
      <c r="AK2828" s="564">
        <v>1</v>
      </c>
    </row>
    <row r="2829" spans="1:37">
      <c r="A2829">
        <v>2825</v>
      </c>
      <c r="B2829" s="564">
        <f t="shared" ca="1" si="270"/>
        <v>0</v>
      </c>
      <c r="C2829" s="564">
        <f t="shared" ca="1" si="265"/>
        <v>0</v>
      </c>
      <c r="D2829" s="564">
        <f t="shared" ca="1" si="268"/>
        <v>0</v>
      </c>
      <c r="E2829" s="564">
        <f t="shared" ca="1" si="266"/>
        <v>0</v>
      </c>
      <c r="F2829" s="564">
        <f t="shared" ca="1" si="269"/>
        <v>1</v>
      </c>
      <c r="G2829" s="564">
        <f t="shared" ca="1" si="267"/>
        <v>-1.0064240045302304</v>
      </c>
      <c r="H2829" s="564">
        <v>0</v>
      </c>
      <c r="I2829" s="564">
        <v>0</v>
      </c>
      <c r="J2829" s="564">
        <v>0</v>
      </c>
      <c r="K2829" s="564">
        <v>0</v>
      </c>
      <c r="L2829" s="564">
        <v>0</v>
      </c>
      <c r="M2829" s="564">
        <v>0</v>
      </c>
      <c r="N2829" s="564">
        <v>0</v>
      </c>
      <c r="O2829" s="564">
        <v>0</v>
      </c>
      <c r="P2829" s="564">
        <v>0</v>
      </c>
      <c r="Q2829" s="564">
        <v>0</v>
      </c>
      <c r="R2829" s="564">
        <v>0</v>
      </c>
      <c r="S2829" s="564">
        <v>0</v>
      </c>
      <c r="T2829" s="564">
        <v>0</v>
      </c>
      <c r="U2829" s="564">
        <v>0</v>
      </c>
      <c r="V2829" s="564">
        <v>0</v>
      </c>
      <c r="W2829" s="564">
        <v>0</v>
      </c>
      <c r="X2829" s="564">
        <v>0</v>
      </c>
      <c r="Y2829" s="564">
        <v>0</v>
      </c>
      <c r="Z2829" s="564">
        <v>0</v>
      </c>
      <c r="AA2829" s="564">
        <v>0</v>
      </c>
      <c r="AB2829" s="564">
        <v>0</v>
      </c>
      <c r="AC2829" s="564">
        <v>0</v>
      </c>
      <c r="AD2829" s="564">
        <v>0</v>
      </c>
      <c r="AE2829" s="564">
        <v>0</v>
      </c>
      <c r="AF2829" s="564">
        <v>0</v>
      </c>
      <c r="AG2829" s="564">
        <v>0</v>
      </c>
      <c r="AH2829" s="564">
        <v>0</v>
      </c>
      <c r="AI2829" s="564">
        <v>0</v>
      </c>
      <c r="AJ2829" s="564">
        <v>0</v>
      </c>
      <c r="AK2829" s="564">
        <v>0</v>
      </c>
    </row>
    <row r="2830" spans="1:37">
      <c r="A2830">
        <v>2826</v>
      </c>
      <c r="B2830" s="564">
        <f t="shared" ca="1" si="270"/>
        <v>0</v>
      </c>
      <c r="C2830" s="564">
        <f t="shared" ca="1" si="265"/>
        <v>0</v>
      </c>
      <c r="D2830" s="564">
        <f t="shared" ca="1" si="268"/>
        <v>0</v>
      </c>
      <c r="E2830" s="564">
        <f t="shared" ca="1" si="266"/>
        <v>0</v>
      </c>
      <c r="F2830" s="564">
        <f t="shared" ca="1" si="269"/>
        <v>1</v>
      </c>
      <c r="G2830" s="564">
        <f t="shared" ca="1" si="267"/>
        <v>8.1341132212846414</v>
      </c>
      <c r="H2830" s="564">
        <v>0</v>
      </c>
      <c r="I2830" s="564">
        <v>0</v>
      </c>
      <c r="J2830" s="564">
        <v>0</v>
      </c>
      <c r="K2830" s="564">
        <v>0</v>
      </c>
      <c r="L2830" s="564">
        <v>0</v>
      </c>
      <c r="M2830" s="564">
        <v>0</v>
      </c>
      <c r="N2830" s="564">
        <v>0</v>
      </c>
      <c r="O2830" s="564">
        <v>0</v>
      </c>
      <c r="P2830" s="564">
        <v>0</v>
      </c>
      <c r="Q2830" s="564">
        <v>0</v>
      </c>
      <c r="R2830" s="564">
        <v>0</v>
      </c>
      <c r="S2830" s="564">
        <v>0</v>
      </c>
      <c r="T2830" s="564">
        <v>0</v>
      </c>
      <c r="U2830" s="564">
        <v>0</v>
      </c>
      <c r="V2830" s="564">
        <v>0</v>
      </c>
      <c r="W2830" s="564">
        <v>0</v>
      </c>
      <c r="X2830" s="564">
        <v>0</v>
      </c>
      <c r="Y2830" s="564">
        <v>0</v>
      </c>
      <c r="Z2830" s="564">
        <v>0</v>
      </c>
      <c r="AA2830" s="564">
        <v>0</v>
      </c>
      <c r="AB2830" s="564">
        <v>0</v>
      </c>
      <c r="AC2830" s="564">
        <v>0</v>
      </c>
      <c r="AD2830" s="564">
        <v>0</v>
      </c>
      <c r="AE2830" s="564">
        <v>0</v>
      </c>
      <c r="AF2830" s="564">
        <v>0</v>
      </c>
      <c r="AG2830" s="564">
        <v>0</v>
      </c>
      <c r="AH2830" s="564">
        <v>0</v>
      </c>
      <c r="AI2830" s="564">
        <v>0</v>
      </c>
      <c r="AJ2830" s="564">
        <v>0</v>
      </c>
      <c r="AK2830" s="564">
        <v>0</v>
      </c>
    </row>
    <row r="2831" spans="1:37">
      <c r="A2831">
        <v>2827</v>
      </c>
      <c r="B2831" s="564">
        <f t="shared" ca="1" si="270"/>
        <v>20</v>
      </c>
      <c r="C2831" s="564">
        <f t="shared" ca="1" si="265"/>
        <v>400</v>
      </c>
      <c r="D2831" s="564">
        <f t="shared" ca="1" si="268"/>
        <v>20</v>
      </c>
      <c r="E2831" s="564">
        <f t="shared" ca="1" si="266"/>
        <v>0</v>
      </c>
      <c r="F2831" s="564">
        <f t="shared" ca="1" si="269"/>
        <v>1</v>
      </c>
      <c r="G2831" s="564">
        <f t="shared" ca="1" si="267"/>
        <v>-1.4038201189294597</v>
      </c>
      <c r="H2831" s="564">
        <v>1</v>
      </c>
      <c r="I2831" s="564">
        <v>1</v>
      </c>
      <c r="J2831" s="564">
        <v>1</v>
      </c>
      <c r="K2831" s="564">
        <v>1</v>
      </c>
      <c r="L2831" s="564">
        <v>1</v>
      </c>
      <c r="M2831" s="564">
        <v>1</v>
      </c>
      <c r="N2831" s="564">
        <v>1</v>
      </c>
      <c r="O2831" s="564">
        <v>1</v>
      </c>
      <c r="P2831" s="564">
        <v>1</v>
      </c>
      <c r="Q2831" s="564">
        <v>1</v>
      </c>
      <c r="R2831" s="564">
        <v>1</v>
      </c>
      <c r="S2831" s="564">
        <v>1</v>
      </c>
      <c r="T2831" s="564">
        <v>1</v>
      </c>
      <c r="U2831" s="564">
        <v>1</v>
      </c>
      <c r="V2831" s="564">
        <v>1</v>
      </c>
      <c r="W2831" s="564">
        <v>1</v>
      </c>
      <c r="X2831" s="564">
        <v>1</v>
      </c>
      <c r="Y2831" s="564">
        <v>1</v>
      </c>
      <c r="Z2831" s="564">
        <v>1</v>
      </c>
      <c r="AA2831" s="564">
        <v>1</v>
      </c>
      <c r="AB2831" s="564">
        <v>1</v>
      </c>
      <c r="AC2831" s="564">
        <v>1</v>
      </c>
      <c r="AD2831" s="564">
        <v>1</v>
      </c>
      <c r="AE2831" s="564">
        <v>1</v>
      </c>
      <c r="AF2831" s="564">
        <v>1</v>
      </c>
      <c r="AG2831" s="564">
        <v>1</v>
      </c>
      <c r="AH2831" s="564">
        <v>1</v>
      </c>
      <c r="AI2831" s="564">
        <v>1</v>
      </c>
      <c r="AJ2831" s="564">
        <v>1</v>
      </c>
      <c r="AK2831" s="564">
        <v>1</v>
      </c>
    </row>
    <row r="2832" spans="1:37">
      <c r="A2832">
        <v>2828</v>
      </c>
      <c r="B2832" s="564">
        <f t="shared" ca="1" si="270"/>
        <v>20</v>
      </c>
      <c r="C2832" s="564">
        <f t="shared" ca="1" si="265"/>
        <v>400</v>
      </c>
      <c r="D2832" s="564">
        <f t="shared" ca="1" si="268"/>
        <v>20</v>
      </c>
      <c r="E2832" s="564">
        <f t="shared" ca="1" si="266"/>
        <v>0</v>
      </c>
      <c r="F2832" s="564">
        <f t="shared" ca="1" si="269"/>
        <v>1</v>
      </c>
      <c r="G2832" s="564">
        <f t="shared" ca="1" si="267"/>
        <v>-3.5518458700939637</v>
      </c>
      <c r="H2832" s="564">
        <v>1</v>
      </c>
      <c r="I2832" s="564">
        <v>1</v>
      </c>
      <c r="J2832" s="564">
        <v>1</v>
      </c>
      <c r="K2832" s="564">
        <v>1</v>
      </c>
      <c r="L2832" s="564">
        <v>1</v>
      </c>
      <c r="M2832" s="564">
        <v>1</v>
      </c>
      <c r="N2832" s="564">
        <v>1</v>
      </c>
      <c r="O2832" s="564">
        <v>1</v>
      </c>
      <c r="P2832" s="564">
        <v>1</v>
      </c>
      <c r="Q2832" s="564">
        <v>1</v>
      </c>
      <c r="R2832" s="564">
        <v>1</v>
      </c>
      <c r="S2832" s="564">
        <v>1</v>
      </c>
      <c r="T2832" s="564">
        <v>1</v>
      </c>
      <c r="U2832" s="564">
        <v>1</v>
      </c>
      <c r="V2832" s="564">
        <v>1</v>
      </c>
      <c r="W2832" s="564">
        <v>1</v>
      </c>
      <c r="X2832" s="564">
        <v>1</v>
      </c>
      <c r="Y2832" s="564">
        <v>1</v>
      </c>
      <c r="Z2832" s="564">
        <v>1</v>
      </c>
      <c r="AA2832" s="564">
        <v>1</v>
      </c>
      <c r="AB2832" s="564">
        <v>1</v>
      </c>
      <c r="AC2832" s="564">
        <v>1</v>
      </c>
      <c r="AD2832" s="564">
        <v>1</v>
      </c>
      <c r="AE2832" s="564">
        <v>1</v>
      </c>
      <c r="AF2832" s="564">
        <v>1</v>
      </c>
      <c r="AG2832" s="564">
        <v>1</v>
      </c>
      <c r="AH2832" s="564">
        <v>1</v>
      </c>
      <c r="AI2832" s="564">
        <v>1</v>
      </c>
      <c r="AJ2832" s="564">
        <v>1</v>
      </c>
      <c r="AK2832" s="564">
        <v>1</v>
      </c>
    </row>
    <row r="2833" spans="1:37">
      <c r="A2833">
        <v>2829</v>
      </c>
      <c r="B2833" s="564">
        <f t="shared" ca="1" si="270"/>
        <v>20</v>
      </c>
      <c r="C2833" s="564">
        <f t="shared" ca="1" si="265"/>
        <v>400</v>
      </c>
      <c r="D2833" s="564">
        <f t="shared" ca="1" si="268"/>
        <v>20</v>
      </c>
      <c r="E2833" s="564">
        <f t="shared" ca="1" si="266"/>
        <v>0</v>
      </c>
      <c r="F2833" s="564">
        <f t="shared" ca="1" si="269"/>
        <v>1</v>
      </c>
      <c r="G2833" s="564">
        <f t="shared" ca="1" si="267"/>
        <v>-2.4868182191981059</v>
      </c>
      <c r="H2833" s="564">
        <v>1</v>
      </c>
      <c r="I2833" s="564">
        <v>1</v>
      </c>
      <c r="J2833" s="564">
        <v>1</v>
      </c>
      <c r="K2833" s="564">
        <v>1</v>
      </c>
      <c r="L2833" s="564">
        <v>1</v>
      </c>
      <c r="M2833" s="564">
        <v>1</v>
      </c>
      <c r="N2833" s="564">
        <v>1</v>
      </c>
      <c r="O2833" s="564">
        <v>1</v>
      </c>
      <c r="P2833" s="564">
        <v>1</v>
      </c>
      <c r="Q2833" s="564">
        <v>1</v>
      </c>
      <c r="R2833" s="564">
        <v>1</v>
      </c>
      <c r="S2833" s="564">
        <v>1</v>
      </c>
      <c r="T2833" s="564">
        <v>1</v>
      </c>
      <c r="U2833" s="564">
        <v>1</v>
      </c>
      <c r="V2833" s="564">
        <v>1</v>
      </c>
      <c r="W2833" s="564">
        <v>1</v>
      </c>
      <c r="X2833" s="564">
        <v>1</v>
      </c>
      <c r="Y2833" s="564">
        <v>1</v>
      </c>
      <c r="Z2833" s="564">
        <v>1</v>
      </c>
      <c r="AA2833" s="564">
        <v>1</v>
      </c>
      <c r="AB2833" s="564">
        <v>1</v>
      </c>
      <c r="AC2833" s="564">
        <v>1</v>
      </c>
      <c r="AD2833" s="564">
        <v>1</v>
      </c>
      <c r="AE2833" s="564">
        <v>1</v>
      </c>
      <c r="AF2833" s="564">
        <v>1</v>
      </c>
      <c r="AG2833" s="564">
        <v>1</v>
      </c>
      <c r="AH2833" s="564">
        <v>1</v>
      </c>
      <c r="AI2833" s="564">
        <v>1</v>
      </c>
      <c r="AJ2833" s="564">
        <v>1</v>
      </c>
      <c r="AK2833" s="564">
        <v>1</v>
      </c>
    </row>
    <row r="2834" spans="1:37">
      <c r="A2834">
        <v>2830</v>
      </c>
      <c r="B2834" s="564">
        <f t="shared" ca="1" si="270"/>
        <v>13</v>
      </c>
      <c r="C2834" s="564">
        <f t="shared" ca="1" si="265"/>
        <v>169</v>
      </c>
      <c r="D2834" s="564">
        <f t="shared" ca="1" si="268"/>
        <v>13</v>
      </c>
      <c r="E2834" s="564">
        <f t="shared" ca="1" si="266"/>
        <v>4.5500000000000007</v>
      </c>
      <c r="F2834" s="564">
        <f t="shared" ca="1" si="269"/>
        <v>0.52105263157894743</v>
      </c>
      <c r="G2834" s="564">
        <f t="shared" ca="1" si="267"/>
        <v>4.0409580600161714</v>
      </c>
      <c r="H2834" s="564">
        <v>0</v>
      </c>
      <c r="I2834" s="564">
        <v>1</v>
      </c>
      <c r="J2834" s="564">
        <v>1</v>
      </c>
      <c r="K2834" s="564">
        <v>1</v>
      </c>
      <c r="L2834" s="564">
        <v>1</v>
      </c>
      <c r="M2834" s="564">
        <v>0</v>
      </c>
      <c r="N2834" s="564">
        <v>1</v>
      </c>
      <c r="O2834" s="564">
        <v>1</v>
      </c>
      <c r="P2834" s="564">
        <v>1</v>
      </c>
      <c r="Q2834" s="564">
        <v>0</v>
      </c>
      <c r="R2834" s="564">
        <v>1</v>
      </c>
      <c r="S2834" s="564">
        <v>0</v>
      </c>
      <c r="T2834" s="564">
        <v>1</v>
      </c>
      <c r="U2834" s="564">
        <v>0</v>
      </c>
      <c r="V2834" s="564">
        <v>0</v>
      </c>
      <c r="W2834" s="564">
        <v>1</v>
      </c>
      <c r="X2834" s="564">
        <v>0</v>
      </c>
      <c r="Y2834" s="564">
        <v>1</v>
      </c>
      <c r="Z2834" s="564">
        <v>1</v>
      </c>
      <c r="AA2834" s="564">
        <v>1</v>
      </c>
      <c r="AB2834" s="564">
        <v>1</v>
      </c>
      <c r="AC2834" s="564">
        <v>0</v>
      </c>
      <c r="AD2834" s="564">
        <v>1</v>
      </c>
      <c r="AE2834" s="564">
        <v>1</v>
      </c>
      <c r="AF2834" s="564">
        <v>0</v>
      </c>
      <c r="AG2834" s="564">
        <v>0</v>
      </c>
      <c r="AH2834" s="564">
        <v>1</v>
      </c>
      <c r="AI2834" s="564">
        <v>1</v>
      </c>
      <c r="AJ2834" s="564">
        <v>1</v>
      </c>
      <c r="AK2834" s="564">
        <v>0</v>
      </c>
    </row>
    <row r="2835" spans="1:37">
      <c r="A2835">
        <v>2831</v>
      </c>
      <c r="B2835" s="564">
        <f t="shared" ca="1" si="270"/>
        <v>20</v>
      </c>
      <c r="C2835" s="564">
        <f t="shared" ca="1" si="265"/>
        <v>400</v>
      </c>
      <c r="D2835" s="564">
        <f t="shared" ca="1" si="268"/>
        <v>20</v>
      </c>
      <c r="E2835" s="564">
        <f t="shared" ca="1" si="266"/>
        <v>0</v>
      </c>
      <c r="F2835" s="564">
        <f t="shared" ca="1" si="269"/>
        <v>1</v>
      </c>
      <c r="G2835" s="564">
        <f t="shared" ca="1" si="267"/>
        <v>-1.2692195574264926</v>
      </c>
      <c r="H2835" s="564">
        <v>1</v>
      </c>
      <c r="I2835" s="564">
        <v>1</v>
      </c>
      <c r="J2835" s="564">
        <v>1</v>
      </c>
      <c r="K2835" s="564">
        <v>1</v>
      </c>
      <c r="L2835" s="564">
        <v>1</v>
      </c>
      <c r="M2835" s="564">
        <v>1</v>
      </c>
      <c r="N2835" s="564">
        <v>1</v>
      </c>
      <c r="O2835" s="564">
        <v>1</v>
      </c>
      <c r="P2835" s="564">
        <v>1</v>
      </c>
      <c r="Q2835" s="564">
        <v>1</v>
      </c>
      <c r="R2835" s="564">
        <v>1</v>
      </c>
      <c r="S2835" s="564">
        <v>1</v>
      </c>
      <c r="T2835" s="564">
        <v>1</v>
      </c>
      <c r="U2835" s="564">
        <v>1</v>
      </c>
      <c r="V2835" s="564">
        <v>1</v>
      </c>
      <c r="W2835" s="564">
        <v>1</v>
      </c>
      <c r="X2835" s="564">
        <v>1</v>
      </c>
      <c r="Y2835" s="564">
        <v>1</v>
      </c>
      <c r="Z2835" s="564">
        <v>1</v>
      </c>
      <c r="AA2835" s="564">
        <v>1</v>
      </c>
      <c r="AB2835" s="564">
        <v>1</v>
      </c>
      <c r="AC2835" s="564">
        <v>1</v>
      </c>
      <c r="AD2835" s="564">
        <v>1</v>
      </c>
      <c r="AE2835" s="564">
        <v>1</v>
      </c>
      <c r="AF2835" s="564">
        <v>1</v>
      </c>
      <c r="AG2835" s="564">
        <v>1</v>
      </c>
      <c r="AH2835" s="564">
        <v>1</v>
      </c>
      <c r="AI2835" s="564">
        <v>1</v>
      </c>
      <c r="AJ2835" s="564">
        <v>1</v>
      </c>
      <c r="AK2835" s="564">
        <v>1</v>
      </c>
    </row>
    <row r="2836" spans="1:37">
      <c r="A2836">
        <v>2832</v>
      </c>
      <c r="B2836" s="564">
        <f t="shared" ca="1" si="270"/>
        <v>20</v>
      </c>
      <c r="C2836" s="564">
        <f t="shared" ca="1" si="265"/>
        <v>400</v>
      </c>
      <c r="D2836" s="564">
        <f t="shared" ca="1" si="268"/>
        <v>20</v>
      </c>
      <c r="E2836" s="564">
        <f t="shared" ca="1" si="266"/>
        <v>0</v>
      </c>
      <c r="F2836" s="564">
        <f t="shared" ca="1" si="269"/>
        <v>1</v>
      </c>
      <c r="G2836" s="564">
        <f t="shared" ca="1" si="267"/>
        <v>2.0758879347382546</v>
      </c>
      <c r="H2836" s="564">
        <v>1</v>
      </c>
      <c r="I2836" s="564">
        <v>1</v>
      </c>
      <c r="J2836" s="564">
        <v>1</v>
      </c>
      <c r="K2836" s="564">
        <v>1</v>
      </c>
      <c r="L2836" s="564">
        <v>1</v>
      </c>
      <c r="M2836" s="564">
        <v>1</v>
      </c>
      <c r="N2836" s="564">
        <v>1</v>
      </c>
      <c r="O2836" s="564">
        <v>1</v>
      </c>
      <c r="P2836" s="564">
        <v>1</v>
      </c>
      <c r="Q2836" s="564">
        <v>1</v>
      </c>
      <c r="R2836" s="564">
        <v>1</v>
      </c>
      <c r="S2836" s="564">
        <v>1</v>
      </c>
      <c r="T2836" s="564">
        <v>1</v>
      </c>
      <c r="U2836" s="564">
        <v>1</v>
      </c>
      <c r="V2836" s="564">
        <v>1</v>
      </c>
      <c r="W2836" s="564">
        <v>1</v>
      </c>
      <c r="X2836" s="564">
        <v>1</v>
      </c>
      <c r="Y2836" s="564">
        <v>1</v>
      </c>
      <c r="Z2836" s="564">
        <v>1</v>
      </c>
      <c r="AA2836" s="564">
        <v>1</v>
      </c>
      <c r="AB2836" s="564">
        <v>1</v>
      </c>
      <c r="AC2836" s="564">
        <v>1</v>
      </c>
      <c r="AD2836" s="564">
        <v>1</v>
      </c>
      <c r="AE2836" s="564">
        <v>1</v>
      </c>
      <c r="AF2836" s="564">
        <v>1</v>
      </c>
      <c r="AG2836" s="564">
        <v>1</v>
      </c>
      <c r="AH2836" s="564">
        <v>1</v>
      </c>
      <c r="AI2836" s="564">
        <v>1</v>
      </c>
      <c r="AJ2836" s="564">
        <v>1</v>
      </c>
      <c r="AK2836" s="564">
        <v>1</v>
      </c>
    </row>
    <row r="2837" spans="1:37">
      <c r="A2837">
        <v>2833</v>
      </c>
      <c r="B2837" s="564">
        <f t="shared" ca="1" si="270"/>
        <v>20</v>
      </c>
      <c r="C2837" s="564">
        <f t="shared" ca="1" si="265"/>
        <v>400</v>
      </c>
      <c r="D2837" s="564">
        <f t="shared" ca="1" si="268"/>
        <v>20</v>
      </c>
      <c r="E2837" s="564">
        <f t="shared" ca="1" si="266"/>
        <v>0</v>
      </c>
      <c r="F2837" s="564">
        <f t="shared" ca="1" si="269"/>
        <v>1</v>
      </c>
      <c r="G2837" s="564">
        <f t="shared" ca="1" si="267"/>
        <v>2.6400016216768138</v>
      </c>
      <c r="H2837" s="564">
        <v>1</v>
      </c>
      <c r="I2837" s="564">
        <v>1</v>
      </c>
      <c r="J2837" s="564">
        <v>1</v>
      </c>
      <c r="K2837" s="564">
        <v>1</v>
      </c>
      <c r="L2837" s="564">
        <v>1</v>
      </c>
      <c r="M2837" s="564">
        <v>1</v>
      </c>
      <c r="N2837" s="564">
        <v>1</v>
      </c>
      <c r="O2837" s="564">
        <v>1</v>
      </c>
      <c r="P2837" s="564">
        <v>1</v>
      </c>
      <c r="Q2837" s="564">
        <v>1</v>
      </c>
      <c r="R2837" s="564">
        <v>1</v>
      </c>
      <c r="S2837" s="564">
        <v>1</v>
      </c>
      <c r="T2837" s="564">
        <v>1</v>
      </c>
      <c r="U2837" s="564">
        <v>1</v>
      </c>
      <c r="V2837" s="564">
        <v>1</v>
      </c>
      <c r="W2837" s="564">
        <v>1</v>
      </c>
      <c r="X2837" s="564">
        <v>1</v>
      </c>
      <c r="Y2837" s="564">
        <v>1</v>
      </c>
      <c r="Z2837" s="564">
        <v>1</v>
      </c>
      <c r="AA2837" s="564">
        <v>1</v>
      </c>
      <c r="AB2837" s="564">
        <v>1</v>
      </c>
      <c r="AC2837" s="564">
        <v>1</v>
      </c>
      <c r="AD2837" s="564">
        <v>1</v>
      </c>
      <c r="AE2837" s="564">
        <v>1</v>
      </c>
      <c r="AF2837" s="564">
        <v>1</v>
      </c>
      <c r="AG2837" s="564">
        <v>1</v>
      </c>
      <c r="AH2837" s="564">
        <v>1</v>
      </c>
      <c r="AI2837" s="564">
        <v>1</v>
      </c>
      <c r="AJ2837" s="564">
        <v>1</v>
      </c>
      <c r="AK2837" s="564">
        <v>1</v>
      </c>
    </row>
    <row r="2838" spans="1:37">
      <c r="A2838">
        <v>2834</v>
      </c>
      <c r="B2838" s="564">
        <f t="shared" ca="1" si="270"/>
        <v>20</v>
      </c>
      <c r="C2838" s="564">
        <f t="shared" ca="1" si="265"/>
        <v>400</v>
      </c>
      <c r="D2838" s="564">
        <f t="shared" ca="1" si="268"/>
        <v>20</v>
      </c>
      <c r="E2838" s="564">
        <f t="shared" ca="1" si="266"/>
        <v>0</v>
      </c>
      <c r="F2838" s="564">
        <f t="shared" ca="1" si="269"/>
        <v>1</v>
      </c>
      <c r="G2838" s="564">
        <f t="shared" ca="1" si="267"/>
        <v>1.0562606450507581</v>
      </c>
      <c r="H2838" s="564">
        <v>1</v>
      </c>
      <c r="I2838" s="564">
        <v>1</v>
      </c>
      <c r="J2838" s="564">
        <v>1</v>
      </c>
      <c r="K2838" s="564">
        <v>1</v>
      </c>
      <c r="L2838" s="564">
        <v>1</v>
      </c>
      <c r="M2838" s="564">
        <v>1</v>
      </c>
      <c r="N2838" s="564">
        <v>1</v>
      </c>
      <c r="O2838" s="564">
        <v>1</v>
      </c>
      <c r="P2838" s="564">
        <v>1</v>
      </c>
      <c r="Q2838" s="564">
        <v>1</v>
      </c>
      <c r="R2838" s="564">
        <v>1</v>
      </c>
      <c r="S2838" s="564">
        <v>1</v>
      </c>
      <c r="T2838" s="564">
        <v>1</v>
      </c>
      <c r="U2838" s="564">
        <v>1</v>
      </c>
      <c r="V2838" s="564">
        <v>1</v>
      </c>
      <c r="W2838" s="564">
        <v>1</v>
      </c>
      <c r="X2838" s="564">
        <v>1</v>
      </c>
      <c r="Y2838" s="564">
        <v>1</v>
      </c>
      <c r="Z2838" s="564">
        <v>1</v>
      </c>
      <c r="AA2838" s="564">
        <v>1</v>
      </c>
      <c r="AB2838" s="564">
        <v>1</v>
      </c>
      <c r="AC2838" s="564">
        <v>1</v>
      </c>
      <c r="AD2838" s="564">
        <v>1</v>
      </c>
      <c r="AE2838" s="564">
        <v>1</v>
      </c>
      <c r="AF2838" s="564">
        <v>1</v>
      </c>
      <c r="AG2838" s="564">
        <v>1</v>
      </c>
      <c r="AH2838" s="564">
        <v>1</v>
      </c>
      <c r="AI2838" s="564">
        <v>1</v>
      </c>
      <c r="AJ2838" s="564">
        <v>1</v>
      </c>
      <c r="AK2838" s="564">
        <v>1</v>
      </c>
    </row>
    <row r="2839" spans="1:37">
      <c r="A2839">
        <v>2835</v>
      </c>
      <c r="B2839" s="564">
        <f t="shared" ca="1" si="270"/>
        <v>20</v>
      </c>
      <c r="C2839" s="564">
        <f t="shared" ca="1" si="265"/>
        <v>400</v>
      </c>
      <c r="D2839" s="564">
        <f t="shared" ca="1" si="268"/>
        <v>20</v>
      </c>
      <c r="E2839" s="564">
        <f t="shared" ca="1" si="266"/>
        <v>0</v>
      </c>
      <c r="F2839" s="564">
        <f t="shared" ca="1" si="269"/>
        <v>1</v>
      </c>
      <c r="G2839" s="564">
        <f t="shared" ca="1" si="267"/>
        <v>-6.745800962714716</v>
      </c>
      <c r="H2839" s="564">
        <v>1</v>
      </c>
      <c r="I2839" s="564">
        <v>1</v>
      </c>
      <c r="J2839" s="564">
        <v>1</v>
      </c>
      <c r="K2839" s="564">
        <v>1</v>
      </c>
      <c r="L2839" s="564">
        <v>1</v>
      </c>
      <c r="M2839" s="564">
        <v>1</v>
      </c>
      <c r="N2839" s="564">
        <v>1</v>
      </c>
      <c r="O2839" s="564">
        <v>1</v>
      </c>
      <c r="P2839" s="564">
        <v>1</v>
      </c>
      <c r="Q2839" s="564">
        <v>1</v>
      </c>
      <c r="R2839" s="564">
        <v>1</v>
      </c>
      <c r="S2839" s="564">
        <v>1</v>
      </c>
      <c r="T2839" s="564">
        <v>1</v>
      </c>
      <c r="U2839" s="564">
        <v>1</v>
      </c>
      <c r="V2839" s="564">
        <v>1</v>
      </c>
      <c r="W2839" s="564">
        <v>1</v>
      </c>
      <c r="X2839" s="564">
        <v>1</v>
      </c>
      <c r="Y2839" s="564">
        <v>1</v>
      </c>
      <c r="Z2839" s="564">
        <v>1</v>
      </c>
      <c r="AA2839" s="564">
        <v>1</v>
      </c>
      <c r="AB2839" s="564">
        <v>1</v>
      </c>
      <c r="AC2839" s="564">
        <v>1</v>
      </c>
      <c r="AD2839" s="564">
        <v>1</v>
      </c>
      <c r="AE2839" s="564">
        <v>1</v>
      </c>
      <c r="AF2839" s="564">
        <v>1</v>
      </c>
      <c r="AG2839" s="564">
        <v>1</v>
      </c>
      <c r="AH2839" s="564">
        <v>1</v>
      </c>
      <c r="AI2839" s="564">
        <v>1</v>
      </c>
      <c r="AJ2839" s="564">
        <v>1</v>
      </c>
      <c r="AK2839" s="564">
        <v>1</v>
      </c>
    </row>
    <row r="2840" spans="1:37">
      <c r="A2840">
        <v>2836</v>
      </c>
      <c r="B2840" s="564">
        <f t="shared" ca="1" si="270"/>
        <v>20</v>
      </c>
      <c r="C2840" s="564">
        <f t="shared" ca="1" si="265"/>
        <v>400</v>
      </c>
      <c r="D2840" s="564">
        <f t="shared" ca="1" si="268"/>
        <v>20</v>
      </c>
      <c r="E2840" s="564">
        <f t="shared" ca="1" si="266"/>
        <v>0</v>
      </c>
      <c r="F2840" s="564">
        <f t="shared" ca="1" si="269"/>
        <v>1</v>
      </c>
      <c r="G2840" s="564">
        <f t="shared" ca="1" si="267"/>
        <v>-0.77497089745332892</v>
      </c>
      <c r="H2840" s="564">
        <v>1</v>
      </c>
      <c r="I2840" s="564">
        <v>1</v>
      </c>
      <c r="J2840" s="564">
        <v>1</v>
      </c>
      <c r="K2840" s="564">
        <v>1</v>
      </c>
      <c r="L2840" s="564">
        <v>1</v>
      </c>
      <c r="M2840" s="564">
        <v>1</v>
      </c>
      <c r="N2840" s="564">
        <v>1</v>
      </c>
      <c r="O2840" s="564">
        <v>1</v>
      </c>
      <c r="P2840" s="564">
        <v>1</v>
      </c>
      <c r="Q2840" s="564">
        <v>1</v>
      </c>
      <c r="R2840" s="564">
        <v>1</v>
      </c>
      <c r="S2840" s="564">
        <v>1</v>
      </c>
      <c r="T2840" s="564">
        <v>1</v>
      </c>
      <c r="U2840" s="564">
        <v>1</v>
      </c>
      <c r="V2840" s="564">
        <v>1</v>
      </c>
      <c r="W2840" s="564">
        <v>1</v>
      </c>
      <c r="X2840" s="564">
        <v>1</v>
      </c>
      <c r="Y2840" s="564">
        <v>1</v>
      </c>
      <c r="Z2840" s="564">
        <v>1</v>
      </c>
      <c r="AA2840" s="564">
        <v>1</v>
      </c>
      <c r="AB2840" s="564">
        <v>1</v>
      </c>
      <c r="AC2840" s="564">
        <v>1</v>
      </c>
      <c r="AD2840" s="564">
        <v>1</v>
      </c>
      <c r="AE2840" s="564">
        <v>1</v>
      </c>
      <c r="AF2840" s="564">
        <v>1</v>
      </c>
      <c r="AG2840" s="564">
        <v>1</v>
      </c>
      <c r="AH2840" s="564">
        <v>1</v>
      </c>
      <c r="AI2840" s="564">
        <v>1</v>
      </c>
      <c r="AJ2840" s="564">
        <v>1</v>
      </c>
      <c r="AK2840" s="564">
        <v>1</v>
      </c>
    </row>
    <row r="2841" spans="1:37">
      <c r="A2841">
        <v>2837</v>
      </c>
      <c r="B2841" s="564">
        <f t="shared" ca="1" si="270"/>
        <v>0</v>
      </c>
      <c r="C2841" s="564">
        <f t="shared" ca="1" si="265"/>
        <v>0</v>
      </c>
      <c r="D2841" s="564">
        <f t="shared" ca="1" si="268"/>
        <v>0</v>
      </c>
      <c r="E2841" s="564">
        <f t="shared" ca="1" si="266"/>
        <v>0</v>
      </c>
      <c r="F2841" s="564">
        <f t="shared" ca="1" si="269"/>
        <v>1</v>
      </c>
      <c r="G2841" s="564">
        <f t="shared" ca="1" si="267"/>
        <v>2.0868079639973516</v>
      </c>
      <c r="H2841" s="564">
        <v>0</v>
      </c>
      <c r="I2841" s="564">
        <v>0</v>
      </c>
      <c r="J2841" s="564">
        <v>0</v>
      </c>
      <c r="K2841" s="564">
        <v>0</v>
      </c>
      <c r="L2841" s="564">
        <v>0</v>
      </c>
      <c r="M2841" s="564">
        <v>0</v>
      </c>
      <c r="N2841" s="564">
        <v>0</v>
      </c>
      <c r="O2841" s="564">
        <v>0</v>
      </c>
      <c r="P2841" s="564">
        <v>0</v>
      </c>
      <c r="Q2841" s="564">
        <v>0</v>
      </c>
      <c r="R2841" s="564">
        <v>0</v>
      </c>
      <c r="S2841" s="564">
        <v>0</v>
      </c>
      <c r="T2841" s="564">
        <v>0</v>
      </c>
      <c r="U2841" s="564">
        <v>0</v>
      </c>
      <c r="V2841" s="564">
        <v>0</v>
      </c>
      <c r="W2841" s="564">
        <v>0</v>
      </c>
      <c r="X2841" s="564">
        <v>0</v>
      </c>
      <c r="Y2841" s="564">
        <v>0</v>
      </c>
      <c r="Z2841" s="564">
        <v>0</v>
      </c>
      <c r="AA2841" s="564">
        <v>0</v>
      </c>
      <c r="AB2841" s="564">
        <v>0</v>
      </c>
      <c r="AC2841" s="564">
        <v>0</v>
      </c>
      <c r="AD2841" s="564">
        <v>0</v>
      </c>
      <c r="AE2841" s="564">
        <v>0</v>
      </c>
      <c r="AF2841" s="564">
        <v>0</v>
      </c>
      <c r="AG2841" s="564">
        <v>0</v>
      </c>
      <c r="AH2841" s="564">
        <v>0</v>
      </c>
      <c r="AI2841" s="564">
        <v>0</v>
      </c>
      <c r="AJ2841" s="564">
        <v>0</v>
      </c>
      <c r="AK2841" s="564">
        <v>0</v>
      </c>
    </row>
    <row r="2842" spans="1:37">
      <c r="A2842">
        <v>2838</v>
      </c>
      <c r="B2842" s="564">
        <f t="shared" ca="1" si="270"/>
        <v>20</v>
      </c>
      <c r="C2842" s="564">
        <f t="shared" ca="1" si="265"/>
        <v>400</v>
      </c>
      <c r="D2842" s="564">
        <f t="shared" ca="1" si="268"/>
        <v>20</v>
      </c>
      <c r="E2842" s="564">
        <f t="shared" ca="1" si="266"/>
        <v>0</v>
      </c>
      <c r="F2842" s="564">
        <f t="shared" ca="1" si="269"/>
        <v>1</v>
      </c>
      <c r="G2842" s="564">
        <f t="shared" ca="1" si="267"/>
        <v>2.9718447668297645</v>
      </c>
      <c r="H2842" s="564">
        <v>1</v>
      </c>
      <c r="I2842" s="564">
        <v>1</v>
      </c>
      <c r="J2842" s="564">
        <v>1</v>
      </c>
      <c r="K2842" s="564">
        <v>1</v>
      </c>
      <c r="L2842" s="564">
        <v>1</v>
      </c>
      <c r="M2842" s="564">
        <v>1</v>
      </c>
      <c r="N2842" s="564">
        <v>1</v>
      </c>
      <c r="O2842" s="564">
        <v>1</v>
      </c>
      <c r="P2842" s="564">
        <v>1</v>
      </c>
      <c r="Q2842" s="564">
        <v>1</v>
      </c>
      <c r="R2842" s="564">
        <v>1</v>
      </c>
      <c r="S2842" s="564">
        <v>1</v>
      </c>
      <c r="T2842" s="564">
        <v>1</v>
      </c>
      <c r="U2842" s="564">
        <v>1</v>
      </c>
      <c r="V2842" s="564">
        <v>1</v>
      </c>
      <c r="W2842" s="564">
        <v>1</v>
      </c>
      <c r="X2842" s="564">
        <v>1</v>
      </c>
      <c r="Y2842" s="564">
        <v>1</v>
      </c>
      <c r="Z2842" s="564">
        <v>1</v>
      </c>
      <c r="AA2842" s="564">
        <v>1</v>
      </c>
      <c r="AB2842" s="564">
        <v>1</v>
      </c>
      <c r="AC2842" s="564">
        <v>1</v>
      </c>
      <c r="AD2842" s="564">
        <v>1</v>
      </c>
      <c r="AE2842" s="564">
        <v>1</v>
      </c>
      <c r="AF2842" s="564">
        <v>1</v>
      </c>
      <c r="AG2842" s="564">
        <v>1</v>
      </c>
      <c r="AH2842" s="564">
        <v>1</v>
      </c>
      <c r="AI2842" s="564">
        <v>1</v>
      </c>
      <c r="AJ2842" s="564">
        <v>1</v>
      </c>
      <c r="AK2842" s="564">
        <v>1</v>
      </c>
    </row>
    <row r="2843" spans="1:37">
      <c r="A2843">
        <v>2839</v>
      </c>
      <c r="B2843" s="564">
        <f t="shared" ca="1" si="270"/>
        <v>20</v>
      </c>
      <c r="C2843" s="564">
        <f t="shared" ca="1" si="265"/>
        <v>400</v>
      </c>
      <c r="D2843" s="564">
        <f t="shared" ca="1" si="268"/>
        <v>20</v>
      </c>
      <c r="E2843" s="564">
        <f t="shared" ca="1" si="266"/>
        <v>0</v>
      </c>
      <c r="F2843" s="564">
        <f t="shared" ca="1" si="269"/>
        <v>1</v>
      </c>
      <c r="G2843" s="564">
        <f t="shared" ca="1" si="267"/>
        <v>1.0659429458007696</v>
      </c>
      <c r="H2843" s="564">
        <v>1</v>
      </c>
      <c r="I2843" s="564">
        <v>1</v>
      </c>
      <c r="J2843" s="564">
        <v>1</v>
      </c>
      <c r="K2843" s="564">
        <v>1</v>
      </c>
      <c r="L2843" s="564">
        <v>1</v>
      </c>
      <c r="M2843" s="564">
        <v>1</v>
      </c>
      <c r="N2843" s="564">
        <v>1</v>
      </c>
      <c r="O2843" s="564">
        <v>1</v>
      </c>
      <c r="P2843" s="564">
        <v>1</v>
      </c>
      <c r="Q2843" s="564">
        <v>1</v>
      </c>
      <c r="R2843" s="564">
        <v>1</v>
      </c>
      <c r="S2843" s="564">
        <v>1</v>
      </c>
      <c r="T2843" s="564">
        <v>1</v>
      </c>
      <c r="U2843" s="564">
        <v>1</v>
      </c>
      <c r="V2843" s="564">
        <v>1</v>
      </c>
      <c r="W2843" s="564">
        <v>1</v>
      </c>
      <c r="X2843" s="564">
        <v>1</v>
      </c>
      <c r="Y2843" s="564">
        <v>1</v>
      </c>
      <c r="Z2843" s="564">
        <v>1</v>
      </c>
      <c r="AA2843" s="564">
        <v>1</v>
      </c>
      <c r="AB2843" s="564">
        <v>1</v>
      </c>
      <c r="AC2843" s="564">
        <v>1</v>
      </c>
      <c r="AD2843" s="564">
        <v>1</v>
      </c>
      <c r="AE2843" s="564">
        <v>1</v>
      </c>
      <c r="AF2843" s="564">
        <v>1</v>
      </c>
      <c r="AG2843" s="564">
        <v>1</v>
      </c>
      <c r="AH2843" s="564">
        <v>1</v>
      </c>
      <c r="AI2843" s="564">
        <v>1</v>
      </c>
      <c r="AJ2843" s="564">
        <v>1</v>
      </c>
      <c r="AK2843" s="564">
        <v>1</v>
      </c>
    </row>
    <row r="2844" spans="1:37">
      <c r="A2844">
        <v>2840</v>
      </c>
      <c r="B2844" s="564">
        <f t="shared" ca="1" si="270"/>
        <v>20</v>
      </c>
      <c r="C2844" s="564">
        <f t="shared" ca="1" si="265"/>
        <v>400</v>
      </c>
      <c r="D2844" s="564">
        <f t="shared" ca="1" si="268"/>
        <v>20</v>
      </c>
      <c r="E2844" s="564">
        <f t="shared" ca="1" si="266"/>
        <v>0</v>
      </c>
      <c r="F2844" s="564">
        <f t="shared" ca="1" si="269"/>
        <v>1</v>
      </c>
      <c r="G2844" s="564">
        <f t="shared" ca="1" si="267"/>
        <v>-1.5892919277367485</v>
      </c>
      <c r="H2844" s="564">
        <v>1</v>
      </c>
      <c r="I2844" s="564">
        <v>1</v>
      </c>
      <c r="J2844" s="564">
        <v>1</v>
      </c>
      <c r="K2844" s="564">
        <v>1</v>
      </c>
      <c r="L2844" s="564">
        <v>1</v>
      </c>
      <c r="M2844" s="564">
        <v>1</v>
      </c>
      <c r="N2844" s="564">
        <v>1</v>
      </c>
      <c r="O2844" s="564">
        <v>1</v>
      </c>
      <c r="P2844" s="564">
        <v>1</v>
      </c>
      <c r="Q2844" s="564">
        <v>1</v>
      </c>
      <c r="R2844" s="564">
        <v>1</v>
      </c>
      <c r="S2844" s="564">
        <v>1</v>
      </c>
      <c r="T2844" s="564">
        <v>1</v>
      </c>
      <c r="U2844" s="564">
        <v>1</v>
      </c>
      <c r="V2844" s="564">
        <v>1</v>
      </c>
      <c r="W2844" s="564">
        <v>1</v>
      </c>
      <c r="X2844" s="564">
        <v>1</v>
      </c>
      <c r="Y2844" s="564">
        <v>1</v>
      </c>
      <c r="Z2844" s="564">
        <v>1</v>
      </c>
      <c r="AA2844" s="564">
        <v>1</v>
      </c>
      <c r="AB2844" s="564">
        <v>1</v>
      </c>
      <c r="AC2844" s="564">
        <v>1</v>
      </c>
      <c r="AD2844" s="564">
        <v>1</v>
      </c>
      <c r="AE2844" s="564">
        <v>1</v>
      </c>
      <c r="AF2844" s="564">
        <v>1</v>
      </c>
      <c r="AG2844" s="564">
        <v>1</v>
      </c>
      <c r="AH2844" s="564">
        <v>1</v>
      </c>
      <c r="AI2844" s="564">
        <v>1</v>
      </c>
      <c r="AJ2844" s="564">
        <v>1</v>
      </c>
      <c r="AK2844" s="564">
        <v>1</v>
      </c>
    </row>
    <row r="2845" spans="1:37">
      <c r="A2845">
        <v>2841</v>
      </c>
      <c r="B2845" s="564">
        <f t="shared" ca="1" si="270"/>
        <v>20</v>
      </c>
      <c r="C2845" s="564">
        <f t="shared" ca="1" si="265"/>
        <v>400</v>
      </c>
      <c r="D2845" s="564">
        <f t="shared" ca="1" si="268"/>
        <v>20</v>
      </c>
      <c r="E2845" s="564">
        <f t="shared" ca="1" si="266"/>
        <v>0</v>
      </c>
      <c r="F2845" s="564">
        <f t="shared" ca="1" si="269"/>
        <v>1</v>
      </c>
      <c r="G2845" s="564">
        <f t="shared" ca="1" si="267"/>
        <v>0.82174468818170299</v>
      </c>
      <c r="H2845" s="564">
        <v>1</v>
      </c>
      <c r="I2845" s="564">
        <v>1</v>
      </c>
      <c r="J2845" s="564">
        <v>1</v>
      </c>
      <c r="K2845" s="564">
        <v>1</v>
      </c>
      <c r="L2845" s="564">
        <v>1</v>
      </c>
      <c r="M2845" s="564">
        <v>1</v>
      </c>
      <c r="N2845" s="564">
        <v>1</v>
      </c>
      <c r="O2845" s="564">
        <v>1</v>
      </c>
      <c r="P2845" s="564">
        <v>1</v>
      </c>
      <c r="Q2845" s="564">
        <v>1</v>
      </c>
      <c r="R2845" s="564">
        <v>1</v>
      </c>
      <c r="S2845" s="564">
        <v>1</v>
      </c>
      <c r="T2845" s="564">
        <v>1</v>
      </c>
      <c r="U2845" s="564">
        <v>1</v>
      </c>
      <c r="V2845" s="564">
        <v>1</v>
      </c>
      <c r="W2845" s="564">
        <v>1</v>
      </c>
      <c r="X2845" s="564">
        <v>1</v>
      </c>
      <c r="Y2845" s="564">
        <v>1</v>
      </c>
      <c r="Z2845" s="564">
        <v>1</v>
      </c>
      <c r="AA2845" s="564">
        <v>1</v>
      </c>
      <c r="AB2845" s="564">
        <v>1</v>
      </c>
      <c r="AC2845" s="564">
        <v>1</v>
      </c>
      <c r="AD2845" s="564">
        <v>1</v>
      </c>
      <c r="AE2845" s="564">
        <v>1</v>
      </c>
      <c r="AF2845" s="564">
        <v>1</v>
      </c>
      <c r="AG2845" s="564">
        <v>1</v>
      </c>
      <c r="AH2845" s="564">
        <v>1</v>
      </c>
      <c r="AI2845" s="564">
        <v>1</v>
      </c>
      <c r="AJ2845" s="564">
        <v>1</v>
      </c>
      <c r="AK2845" s="564">
        <v>1</v>
      </c>
    </row>
    <row r="2846" spans="1:37">
      <c r="A2846">
        <v>2842</v>
      </c>
      <c r="B2846" s="564">
        <f t="shared" ca="1" si="270"/>
        <v>0</v>
      </c>
      <c r="C2846" s="564">
        <f t="shared" ca="1" si="265"/>
        <v>0</v>
      </c>
      <c r="D2846" s="564">
        <f t="shared" ca="1" si="268"/>
        <v>0</v>
      </c>
      <c r="E2846" s="564">
        <f t="shared" ca="1" si="266"/>
        <v>0</v>
      </c>
      <c r="F2846" s="564">
        <f t="shared" ca="1" si="269"/>
        <v>1</v>
      </c>
      <c r="G2846" s="564">
        <f t="shared" ca="1" si="267"/>
        <v>-2.3140920668108969</v>
      </c>
      <c r="H2846" s="564">
        <v>0</v>
      </c>
      <c r="I2846" s="564">
        <v>0</v>
      </c>
      <c r="J2846" s="564">
        <v>0</v>
      </c>
      <c r="K2846" s="564">
        <v>0</v>
      </c>
      <c r="L2846" s="564">
        <v>0</v>
      </c>
      <c r="M2846" s="564">
        <v>0</v>
      </c>
      <c r="N2846" s="564">
        <v>0</v>
      </c>
      <c r="O2846" s="564">
        <v>0</v>
      </c>
      <c r="P2846" s="564">
        <v>0</v>
      </c>
      <c r="Q2846" s="564">
        <v>0</v>
      </c>
      <c r="R2846" s="564">
        <v>0</v>
      </c>
      <c r="S2846" s="564">
        <v>0</v>
      </c>
      <c r="T2846" s="564">
        <v>0</v>
      </c>
      <c r="U2846" s="564">
        <v>0</v>
      </c>
      <c r="V2846" s="564">
        <v>0</v>
      </c>
      <c r="W2846" s="564">
        <v>0</v>
      </c>
      <c r="X2846" s="564">
        <v>0</v>
      </c>
      <c r="Y2846" s="564">
        <v>0</v>
      </c>
      <c r="Z2846" s="564">
        <v>0</v>
      </c>
      <c r="AA2846" s="564">
        <v>0</v>
      </c>
      <c r="AB2846" s="564">
        <v>0</v>
      </c>
      <c r="AC2846" s="564">
        <v>0</v>
      </c>
      <c r="AD2846" s="564">
        <v>0</v>
      </c>
      <c r="AE2846" s="564">
        <v>0</v>
      </c>
      <c r="AF2846" s="564">
        <v>0</v>
      </c>
      <c r="AG2846" s="564">
        <v>0</v>
      </c>
      <c r="AH2846" s="564">
        <v>0</v>
      </c>
      <c r="AI2846" s="564">
        <v>0</v>
      </c>
      <c r="AJ2846" s="564">
        <v>0</v>
      </c>
      <c r="AK2846" s="564">
        <v>0</v>
      </c>
    </row>
    <row r="2847" spans="1:37">
      <c r="A2847">
        <v>2843</v>
      </c>
      <c r="B2847" s="564">
        <f t="shared" ca="1" si="270"/>
        <v>20</v>
      </c>
      <c r="C2847" s="564">
        <f t="shared" ca="1" si="265"/>
        <v>400</v>
      </c>
      <c r="D2847" s="564">
        <f t="shared" ca="1" si="268"/>
        <v>20</v>
      </c>
      <c r="E2847" s="564">
        <f t="shared" ca="1" si="266"/>
        <v>0</v>
      </c>
      <c r="F2847" s="564">
        <f t="shared" ca="1" si="269"/>
        <v>1</v>
      </c>
      <c r="G2847" s="564">
        <f t="shared" ca="1" si="267"/>
        <v>7.4823682763462287</v>
      </c>
      <c r="H2847" s="564">
        <v>1</v>
      </c>
      <c r="I2847" s="564">
        <v>1</v>
      </c>
      <c r="J2847" s="564">
        <v>1</v>
      </c>
      <c r="K2847" s="564">
        <v>1</v>
      </c>
      <c r="L2847" s="564">
        <v>1</v>
      </c>
      <c r="M2847" s="564">
        <v>1</v>
      </c>
      <c r="N2847" s="564">
        <v>1</v>
      </c>
      <c r="O2847" s="564">
        <v>1</v>
      </c>
      <c r="P2847" s="564">
        <v>1</v>
      </c>
      <c r="Q2847" s="564">
        <v>1</v>
      </c>
      <c r="R2847" s="564">
        <v>1</v>
      </c>
      <c r="S2847" s="564">
        <v>1</v>
      </c>
      <c r="T2847" s="564">
        <v>1</v>
      </c>
      <c r="U2847" s="564">
        <v>1</v>
      </c>
      <c r="V2847" s="564">
        <v>1</v>
      </c>
      <c r="W2847" s="564">
        <v>1</v>
      </c>
      <c r="X2847" s="564">
        <v>1</v>
      </c>
      <c r="Y2847" s="564">
        <v>1</v>
      </c>
      <c r="Z2847" s="564">
        <v>1</v>
      </c>
      <c r="AA2847" s="564">
        <v>1</v>
      </c>
      <c r="AB2847" s="564">
        <v>1</v>
      </c>
      <c r="AC2847" s="564">
        <v>1</v>
      </c>
      <c r="AD2847" s="564">
        <v>1</v>
      </c>
      <c r="AE2847" s="564">
        <v>1</v>
      </c>
      <c r="AF2847" s="564">
        <v>1</v>
      </c>
      <c r="AG2847" s="564">
        <v>1</v>
      </c>
      <c r="AH2847" s="564">
        <v>1</v>
      </c>
      <c r="AI2847" s="564">
        <v>1</v>
      </c>
      <c r="AJ2847" s="564">
        <v>1</v>
      </c>
      <c r="AK2847" s="564">
        <v>1</v>
      </c>
    </row>
    <row r="2848" spans="1:37">
      <c r="A2848">
        <v>2844</v>
      </c>
      <c r="B2848" s="564">
        <f t="shared" ca="1" si="270"/>
        <v>0</v>
      </c>
      <c r="C2848" s="564">
        <f t="shared" ca="1" si="265"/>
        <v>0</v>
      </c>
      <c r="D2848" s="564">
        <f t="shared" ca="1" si="268"/>
        <v>0</v>
      </c>
      <c r="E2848" s="564">
        <f t="shared" ca="1" si="266"/>
        <v>0</v>
      </c>
      <c r="F2848" s="564">
        <f t="shared" ca="1" si="269"/>
        <v>1</v>
      </c>
      <c r="G2848" s="564">
        <f t="shared" ca="1" si="267"/>
        <v>-4.0617874102720783</v>
      </c>
      <c r="H2848" s="564">
        <v>0</v>
      </c>
      <c r="I2848" s="564">
        <v>0</v>
      </c>
      <c r="J2848" s="564">
        <v>0</v>
      </c>
      <c r="K2848" s="564">
        <v>0</v>
      </c>
      <c r="L2848" s="564">
        <v>0</v>
      </c>
      <c r="M2848" s="564">
        <v>0</v>
      </c>
      <c r="N2848" s="564">
        <v>0</v>
      </c>
      <c r="O2848" s="564">
        <v>0</v>
      </c>
      <c r="P2848" s="564">
        <v>0</v>
      </c>
      <c r="Q2848" s="564">
        <v>0</v>
      </c>
      <c r="R2848" s="564">
        <v>0</v>
      </c>
      <c r="S2848" s="564">
        <v>0</v>
      </c>
      <c r="T2848" s="564">
        <v>0</v>
      </c>
      <c r="U2848" s="564">
        <v>0</v>
      </c>
      <c r="V2848" s="564">
        <v>0</v>
      </c>
      <c r="W2848" s="564">
        <v>0</v>
      </c>
      <c r="X2848" s="564">
        <v>0</v>
      </c>
      <c r="Y2848" s="564">
        <v>0</v>
      </c>
      <c r="Z2848" s="564">
        <v>0</v>
      </c>
      <c r="AA2848" s="564">
        <v>0</v>
      </c>
      <c r="AB2848" s="564">
        <v>0</v>
      </c>
      <c r="AC2848" s="564">
        <v>0</v>
      </c>
      <c r="AD2848" s="564">
        <v>0</v>
      </c>
      <c r="AE2848" s="564">
        <v>0</v>
      </c>
      <c r="AF2848" s="564">
        <v>0</v>
      </c>
      <c r="AG2848" s="564">
        <v>0</v>
      </c>
      <c r="AH2848" s="564">
        <v>0</v>
      </c>
      <c r="AI2848" s="564">
        <v>0</v>
      </c>
      <c r="AJ2848" s="564">
        <v>0</v>
      </c>
      <c r="AK2848" s="564">
        <v>0</v>
      </c>
    </row>
    <row r="2849" spans="1:37">
      <c r="A2849">
        <v>2845</v>
      </c>
      <c r="B2849" s="564">
        <f t="shared" ca="1" si="270"/>
        <v>20</v>
      </c>
      <c r="C2849" s="564">
        <f t="shared" ca="1" si="265"/>
        <v>400</v>
      </c>
      <c r="D2849" s="564">
        <f t="shared" ca="1" si="268"/>
        <v>20</v>
      </c>
      <c r="E2849" s="564">
        <f t="shared" ca="1" si="266"/>
        <v>0</v>
      </c>
      <c r="F2849" s="564">
        <f t="shared" ca="1" si="269"/>
        <v>1</v>
      </c>
      <c r="G2849" s="564">
        <f t="shared" ca="1" si="267"/>
        <v>-4.363449117481661</v>
      </c>
      <c r="H2849" s="564">
        <v>1</v>
      </c>
      <c r="I2849" s="564">
        <v>1</v>
      </c>
      <c r="J2849" s="564">
        <v>1</v>
      </c>
      <c r="K2849" s="564">
        <v>1</v>
      </c>
      <c r="L2849" s="564">
        <v>1</v>
      </c>
      <c r="M2849" s="564">
        <v>1</v>
      </c>
      <c r="N2849" s="564">
        <v>1</v>
      </c>
      <c r="O2849" s="564">
        <v>1</v>
      </c>
      <c r="P2849" s="564">
        <v>1</v>
      </c>
      <c r="Q2849" s="564">
        <v>1</v>
      </c>
      <c r="R2849" s="564">
        <v>1</v>
      </c>
      <c r="S2849" s="564">
        <v>1</v>
      </c>
      <c r="T2849" s="564">
        <v>1</v>
      </c>
      <c r="U2849" s="564">
        <v>1</v>
      </c>
      <c r="V2849" s="564">
        <v>1</v>
      </c>
      <c r="W2849" s="564">
        <v>1</v>
      </c>
      <c r="X2849" s="564">
        <v>1</v>
      </c>
      <c r="Y2849" s="564">
        <v>1</v>
      </c>
      <c r="Z2849" s="564">
        <v>1</v>
      </c>
      <c r="AA2849" s="564">
        <v>1</v>
      </c>
      <c r="AB2849" s="564">
        <v>1</v>
      </c>
      <c r="AC2849" s="564">
        <v>1</v>
      </c>
      <c r="AD2849" s="564">
        <v>1</v>
      </c>
      <c r="AE2849" s="564">
        <v>1</v>
      </c>
      <c r="AF2849" s="564">
        <v>1</v>
      </c>
      <c r="AG2849" s="564">
        <v>1</v>
      </c>
      <c r="AH2849" s="564">
        <v>1</v>
      </c>
      <c r="AI2849" s="564">
        <v>1</v>
      </c>
      <c r="AJ2849" s="564">
        <v>1</v>
      </c>
      <c r="AK2849" s="564">
        <v>1</v>
      </c>
    </row>
    <row r="2850" spans="1:37">
      <c r="A2850">
        <v>2846</v>
      </c>
      <c r="B2850" s="564">
        <f t="shared" ca="1" si="270"/>
        <v>0</v>
      </c>
      <c r="C2850" s="564">
        <f t="shared" ca="1" si="265"/>
        <v>0</v>
      </c>
      <c r="D2850" s="564">
        <f t="shared" ca="1" si="268"/>
        <v>0</v>
      </c>
      <c r="E2850" s="564">
        <f t="shared" ca="1" si="266"/>
        <v>0</v>
      </c>
      <c r="F2850" s="564">
        <f t="shared" ca="1" si="269"/>
        <v>1</v>
      </c>
      <c r="G2850" s="564">
        <f t="shared" ca="1" si="267"/>
        <v>8.1471851307270793</v>
      </c>
      <c r="H2850" s="564">
        <v>0</v>
      </c>
      <c r="I2850" s="564">
        <v>0</v>
      </c>
      <c r="J2850" s="564">
        <v>0</v>
      </c>
      <c r="K2850" s="564">
        <v>0</v>
      </c>
      <c r="L2850" s="564">
        <v>0</v>
      </c>
      <c r="M2850" s="564">
        <v>0</v>
      </c>
      <c r="N2850" s="564">
        <v>0</v>
      </c>
      <c r="O2850" s="564">
        <v>0</v>
      </c>
      <c r="P2850" s="564">
        <v>0</v>
      </c>
      <c r="Q2850" s="564">
        <v>0</v>
      </c>
      <c r="R2850" s="564">
        <v>0</v>
      </c>
      <c r="S2850" s="564">
        <v>0</v>
      </c>
      <c r="T2850" s="564">
        <v>0</v>
      </c>
      <c r="U2850" s="564">
        <v>0</v>
      </c>
      <c r="V2850" s="564">
        <v>0</v>
      </c>
      <c r="W2850" s="564">
        <v>0</v>
      </c>
      <c r="X2850" s="564">
        <v>0</v>
      </c>
      <c r="Y2850" s="564">
        <v>0</v>
      </c>
      <c r="Z2850" s="564">
        <v>0</v>
      </c>
      <c r="AA2850" s="564">
        <v>0</v>
      </c>
      <c r="AB2850" s="564">
        <v>0</v>
      </c>
      <c r="AC2850" s="564">
        <v>0</v>
      </c>
      <c r="AD2850" s="564">
        <v>0</v>
      </c>
      <c r="AE2850" s="564">
        <v>0</v>
      </c>
      <c r="AF2850" s="564">
        <v>0</v>
      </c>
      <c r="AG2850" s="564">
        <v>0</v>
      </c>
      <c r="AH2850" s="564">
        <v>0</v>
      </c>
      <c r="AI2850" s="564">
        <v>0</v>
      </c>
      <c r="AJ2850" s="564">
        <v>0</v>
      </c>
      <c r="AK2850" s="564">
        <v>0</v>
      </c>
    </row>
    <row r="2851" spans="1:37">
      <c r="A2851">
        <v>2847</v>
      </c>
      <c r="B2851" s="564">
        <f t="shared" ca="1" si="270"/>
        <v>20</v>
      </c>
      <c r="C2851" s="564">
        <f t="shared" ca="1" si="265"/>
        <v>400</v>
      </c>
      <c r="D2851" s="564">
        <f t="shared" ca="1" si="268"/>
        <v>20</v>
      </c>
      <c r="E2851" s="564">
        <f t="shared" ca="1" si="266"/>
        <v>0</v>
      </c>
      <c r="F2851" s="564">
        <f t="shared" ca="1" si="269"/>
        <v>1</v>
      </c>
      <c r="G2851" s="564">
        <f t="shared" ca="1" si="267"/>
        <v>4.3553704480610369</v>
      </c>
      <c r="H2851" s="564">
        <v>1</v>
      </c>
      <c r="I2851" s="564">
        <v>1</v>
      </c>
      <c r="J2851" s="564">
        <v>1</v>
      </c>
      <c r="K2851" s="564">
        <v>1</v>
      </c>
      <c r="L2851" s="564">
        <v>1</v>
      </c>
      <c r="M2851" s="564">
        <v>1</v>
      </c>
      <c r="N2851" s="564">
        <v>1</v>
      </c>
      <c r="O2851" s="564">
        <v>1</v>
      </c>
      <c r="P2851" s="564">
        <v>1</v>
      </c>
      <c r="Q2851" s="564">
        <v>1</v>
      </c>
      <c r="R2851" s="564">
        <v>1</v>
      </c>
      <c r="S2851" s="564">
        <v>1</v>
      </c>
      <c r="T2851" s="564">
        <v>1</v>
      </c>
      <c r="U2851" s="564">
        <v>1</v>
      </c>
      <c r="V2851" s="564">
        <v>1</v>
      </c>
      <c r="W2851" s="564">
        <v>1</v>
      </c>
      <c r="X2851" s="564">
        <v>1</v>
      </c>
      <c r="Y2851" s="564">
        <v>1</v>
      </c>
      <c r="Z2851" s="564">
        <v>1</v>
      </c>
      <c r="AA2851" s="564">
        <v>1</v>
      </c>
      <c r="AB2851" s="564">
        <v>1</v>
      </c>
      <c r="AC2851" s="564">
        <v>1</v>
      </c>
      <c r="AD2851" s="564">
        <v>1</v>
      </c>
      <c r="AE2851" s="564">
        <v>1</v>
      </c>
      <c r="AF2851" s="564">
        <v>1</v>
      </c>
      <c r="AG2851" s="564">
        <v>1</v>
      </c>
      <c r="AH2851" s="564">
        <v>1</v>
      </c>
      <c r="AI2851" s="564">
        <v>1</v>
      </c>
      <c r="AJ2851" s="564">
        <v>1</v>
      </c>
      <c r="AK2851" s="564">
        <v>1</v>
      </c>
    </row>
    <row r="2852" spans="1:37">
      <c r="A2852">
        <v>2848</v>
      </c>
      <c r="B2852" s="564">
        <f t="shared" ca="1" si="270"/>
        <v>20</v>
      </c>
      <c r="C2852" s="564">
        <f t="shared" ca="1" si="265"/>
        <v>400</v>
      </c>
      <c r="D2852" s="564">
        <f t="shared" ca="1" si="268"/>
        <v>20</v>
      </c>
      <c r="E2852" s="564">
        <f t="shared" ca="1" si="266"/>
        <v>0</v>
      </c>
      <c r="F2852" s="564">
        <f t="shared" ca="1" si="269"/>
        <v>1</v>
      </c>
      <c r="G2852" s="564">
        <f t="shared" ca="1" si="267"/>
        <v>1.0967026606030257</v>
      </c>
      <c r="H2852" s="564">
        <v>1</v>
      </c>
      <c r="I2852" s="564">
        <v>1</v>
      </c>
      <c r="J2852" s="564">
        <v>1</v>
      </c>
      <c r="K2852" s="564">
        <v>1</v>
      </c>
      <c r="L2852" s="564">
        <v>1</v>
      </c>
      <c r="M2852" s="564">
        <v>1</v>
      </c>
      <c r="N2852" s="564">
        <v>1</v>
      </c>
      <c r="O2852" s="564">
        <v>1</v>
      </c>
      <c r="P2852" s="564">
        <v>1</v>
      </c>
      <c r="Q2852" s="564">
        <v>1</v>
      </c>
      <c r="R2852" s="564">
        <v>1</v>
      </c>
      <c r="S2852" s="564">
        <v>1</v>
      </c>
      <c r="T2852" s="564">
        <v>1</v>
      </c>
      <c r="U2852" s="564">
        <v>1</v>
      </c>
      <c r="V2852" s="564">
        <v>1</v>
      </c>
      <c r="W2852" s="564">
        <v>1</v>
      </c>
      <c r="X2852" s="564">
        <v>1</v>
      </c>
      <c r="Y2852" s="564">
        <v>1</v>
      </c>
      <c r="Z2852" s="564">
        <v>1</v>
      </c>
      <c r="AA2852" s="564">
        <v>1</v>
      </c>
      <c r="AB2852" s="564">
        <v>1</v>
      </c>
      <c r="AC2852" s="564">
        <v>1</v>
      </c>
      <c r="AD2852" s="564">
        <v>1</v>
      </c>
      <c r="AE2852" s="564">
        <v>1</v>
      </c>
      <c r="AF2852" s="564">
        <v>1</v>
      </c>
      <c r="AG2852" s="564">
        <v>1</v>
      </c>
      <c r="AH2852" s="564">
        <v>1</v>
      </c>
      <c r="AI2852" s="564">
        <v>1</v>
      </c>
      <c r="AJ2852" s="564">
        <v>1</v>
      </c>
      <c r="AK2852" s="564">
        <v>1</v>
      </c>
    </row>
    <row r="2853" spans="1:37">
      <c r="A2853">
        <v>2849</v>
      </c>
      <c r="B2853" s="564">
        <f t="shared" ca="1" si="270"/>
        <v>20</v>
      </c>
      <c r="C2853" s="564">
        <f t="shared" ca="1" si="265"/>
        <v>400</v>
      </c>
      <c r="D2853" s="564">
        <f t="shared" ca="1" si="268"/>
        <v>20</v>
      </c>
      <c r="E2853" s="564">
        <f t="shared" ca="1" si="266"/>
        <v>0</v>
      </c>
      <c r="F2853" s="564">
        <f t="shared" ca="1" si="269"/>
        <v>1</v>
      </c>
      <c r="G2853" s="564">
        <f t="shared" ca="1" si="267"/>
        <v>5.0852155950961109</v>
      </c>
      <c r="H2853" s="564">
        <v>1</v>
      </c>
      <c r="I2853" s="564">
        <v>1</v>
      </c>
      <c r="J2853" s="564">
        <v>1</v>
      </c>
      <c r="K2853" s="564">
        <v>1</v>
      </c>
      <c r="L2853" s="564">
        <v>1</v>
      </c>
      <c r="M2853" s="564">
        <v>1</v>
      </c>
      <c r="N2853" s="564">
        <v>1</v>
      </c>
      <c r="O2853" s="564">
        <v>1</v>
      </c>
      <c r="P2853" s="564">
        <v>1</v>
      </c>
      <c r="Q2853" s="564">
        <v>1</v>
      </c>
      <c r="R2853" s="564">
        <v>1</v>
      </c>
      <c r="S2853" s="564">
        <v>1</v>
      </c>
      <c r="T2853" s="564">
        <v>1</v>
      </c>
      <c r="U2853" s="564">
        <v>1</v>
      </c>
      <c r="V2853" s="564">
        <v>1</v>
      </c>
      <c r="W2853" s="564">
        <v>1</v>
      </c>
      <c r="X2853" s="564">
        <v>1</v>
      </c>
      <c r="Y2853" s="564">
        <v>1</v>
      </c>
      <c r="Z2853" s="564">
        <v>1</v>
      </c>
      <c r="AA2853" s="564">
        <v>1</v>
      </c>
      <c r="AB2853" s="564">
        <v>1</v>
      </c>
      <c r="AC2853" s="564">
        <v>1</v>
      </c>
      <c r="AD2853" s="564">
        <v>1</v>
      </c>
      <c r="AE2853" s="564">
        <v>1</v>
      </c>
      <c r="AF2853" s="564">
        <v>1</v>
      </c>
      <c r="AG2853" s="564">
        <v>1</v>
      </c>
      <c r="AH2853" s="564">
        <v>1</v>
      </c>
      <c r="AI2853" s="564">
        <v>1</v>
      </c>
      <c r="AJ2853" s="564">
        <v>1</v>
      </c>
      <c r="AK2853" s="564">
        <v>1</v>
      </c>
    </row>
    <row r="2854" spans="1:37">
      <c r="A2854">
        <v>2850</v>
      </c>
      <c r="B2854" s="564">
        <f t="shared" ca="1" si="270"/>
        <v>0</v>
      </c>
      <c r="C2854" s="564">
        <f t="shared" ca="1" si="265"/>
        <v>0</v>
      </c>
      <c r="D2854" s="564">
        <f t="shared" ca="1" si="268"/>
        <v>0</v>
      </c>
      <c r="E2854" s="564">
        <f t="shared" ca="1" si="266"/>
        <v>0</v>
      </c>
      <c r="F2854" s="564">
        <f t="shared" ca="1" si="269"/>
        <v>1</v>
      </c>
      <c r="G2854" s="564">
        <f t="shared" ca="1" si="267"/>
        <v>-0.75038503531059098</v>
      </c>
      <c r="H2854" s="564">
        <v>0</v>
      </c>
      <c r="I2854" s="564">
        <v>0</v>
      </c>
      <c r="J2854" s="564">
        <v>0</v>
      </c>
      <c r="K2854" s="564">
        <v>0</v>
      </c>
      <c r="L2854" s="564">
        <v>0</v>
      </c>
      <c r="M2854" s="564">
        <v>0</v>
      </c>
      <c r="N2854" s="564">
        <v>0</v>
      </c>
      <c r="O2854" s="564">
        <v>0</v>
      </c>
      <c r="P2854" s="564">
        <v>0</v>
      </c>
      <c r="Q2854" s="564">
        <v>0</v>
      </c>
      <c r="R2854" s="564">
        <v>0</v>
      </c>
      <c r="S2854" s="564">
        <v>0</v>
      </c>
      <c r="T2854" s="564">
        <v>0</v>
      </c>
      <c r="U2854" s="564">
        <v>0</v>
      </c>
      <c r="V2854" s="564">
        <v>0</v>
      </c>
      <c r="W2854" s="564">
        <v>0</v>
      </c>
      <c r="X2854" s="564">
        <v>0</v>
      </c>
      <c r="Y2854" s="564">
        <v>0</v>
      </c>
      <c r="Z2854" s="564">
        <v>0</v>
      </c>
      <c r="AA2854" s="564">
        <v>0</v>
      </c>
      <c r="AB2854" s="564">
        <v>0</v>
      </c>
      <c r="AC2854" s="564">
        <v>0</v>
      </c>
      <c r="AD2854" s="564">
        <v>0</v>
      </c>
      <c r="AE2854" s="564">
        <v>0</v>
      </c>
      <c r="AF2854" s="564">
        <v>0</v>
      </c>
      <c r="AG2854" s="564">
        <v>0</v>
      </c>
      <c r="AH2854" s="564">
        <v>0</v>
      </c>
      <c r="AI2854" s="564">
        <v>0</v>
      </c>
      <c r="AJ2854" s="564">
        <v>0</v>
      </c>
      <c r="AK2854" s="564">
        <v>0</v>
      </c>
    </row>
    <row r="2855" spans="1:37">
      <c r="A2855">
        <v>2851</v>
      </c>
      <c r="B2855" s="564">
        <f t="shared" ca="1" si="270"/>
        <v>20</v>
      </c>
      <c r="C2855" s="564">
        <f t="shared" ca="1" si="265"/>
        <v>400</v>
      </c>
      <c r="D2855" s="564">
        <f t="shared" ca="1" si="268"/>
        <v>20</v>
      </c>
      <c r="E2855" s="564">
        <f t="shared" ca="1" si="266"/>
        <v>0</v>
      </c>
      <c r="F2855" s="564">
        <f t="shared" ca="1" si="269"/>
        <v>1</v>
      </c>
      <c r="G2855" s="564">
        <f t="shared" ca="1" si="267"/>
        <v>3.2861206300286088</v>
      </c>
      <c r="H2855" s="564">
        <v>1</v>
      </c>
      <c r="I2855" s="564">
        <v>1</v>
      </c>
      <c r="J2855" s="564">
        <v>1</v>
      </c>
      <c r="K2855" s="564">
        <v>1</v>
      </c>
      <c r="L2855" s="564">
        <v>1</v>
      </c>
      <c r="M2855" s="564">
        <v>1</v>
      </c>
      <c r="N2855" s="564">
        <v>1</v>
      </c>
      <c r="O2855" s="564">
        <v>1</v>
      </c>
      <c r="P2855" s="564">
        <v>1</v>
      </c>
      <c r="Q2855" s="564">
        <v>1</v>
      </c>
      <c r="R2855" s="564">
        <v>1</v>
      </c>
      <c r="S2855" s="564">
        <v>1</v>
      </c>
      <c r="T2855" s="564">
        <v>1</v>
      </c>
      <c r="U2855" s="564">
        <v>1</v>
      </c>
      <c r="V2855" s="564">
        <v>1</v>
      </c>
      <c r="W2855" s="564">
        <v>1</v>
      </c>
      <c r="X2855" s="564">
        <v>1</v>
      </c>
      <c r="Y2855" s="564">
        <v>1</v>
      </c>
      <c r="Z2855" s="564">
        <v>1</v>
      </c>
      <c r="AA2855" s="564">
        <v>1</v>
      </c>
      <c r="AB2855" s="564">
        <v>1</v>
      </c>
      <c r="AC2855" s="564">
        <v>1</v>
      </c>
      <c r="AD2855" s="564">
        <v>1</v>
      </c>
      <c r="AE2855" s="564">
        <v>1</v>
      </c>
      <c r="AF2855" s="564">
        <v>1</v>
      </c>
      <c r="AG2855" s="564">
        <v>1</v>
      </c>
      <c r="AH2855" s="564">
        <v>1</v>
      </c>
      <c r="AI2855" s="564">
        <v>1</v>
      </c>
      <c r="AJ2855" s="564">
        <v>1</v>
      </c>
      <c r="AK2855" s="564">
        <v>1</v>
      </c>
    </row>
    <row r="2856" spans="1:37">
      <c r="A2856">
        <v>2852</v>
      </c>
      <c r="B2856" s="564">
        <f t="shared" ca="1" si="270"/>
        <v>0</v>
      </c>
      <c r="C2856" s="564">
        <f t="shared" ca="1" si="265"/>
        <v>0</v>
      </c>
      <c r="D2856" s="564">
        <f t="shared" ca="1" si="268"/>
        <v>0</v>
      </c>
      <c r="E2856" s="564">
        <f t="shared" ca="1" si="266"/>
        <v>0</v>
      </c>
      <c r="F2856" s="564">
        <f t="shared" ca="1" si="269"/>
        <v>1</v>
      </c>
      <c r="G2856" s="564">
        <f t="shared" ca="1" si="267"/>
        <v>9.9895998436002831</v>
      </c>
      <c r="H2856" s="564">
        <v>0</v>
      </c>
      <c r="I2856" s="564">
        <v>0</v>
      </c>
      <c r="J2856" s="564">
        <v>0</v>
      </c>
      <c r="K2856" s="564">
        <v>0</v>
      </c>
      <c r="L2856" s="564">
        <v>0</v>
      </c>
      <c r="M2856" s="564">
        <v>0</v>
      </c>
      <c r="N2856" s="564">
        <v>0</v>
      </c>
      <c r="O2856" s="564">
        <v>0</v>
      </c>
      <c r="P2856" s="564">
        <v>0</v>
      </c>
      <c r="Q2856" s="564">
        <v>0</v>
      </c>
      <c r="R2856" s="564">
        <v>0</v>
      </c>
      <c r="S2856" s="564">
        <v>0</v>
      </c>
      <c r="T2856" s="564">
        <v>0</v>
      </c>
      <c r="U2856" s="564">
        <v>0</v>
      </c>
      <c r="V2856" s="564">
        <v>0</v>
      </c>
      <c r="W2856" s="564">
        <v>0</v>
      </c>
      <c r="X2856" s="564">
        <v>0</v>
      </c>
      <c r="Y2856" s="564">
        <v>0</v>
      </c>
      <c r="Z2856" s="564">
        <v>0</v>
      </c>
      <c r="AA2856" s="564">
        <v>0</v>
      </c>
      <c r="AB2856" s="564">
        <v>0</v>
      </c>
      <c r="AC2856" s="564">
        <v>0</v>
      </c>
      <c r="AD2856" s="564">
        <v>0</v>
      </c>
      <c r="AE2856" s="564">
        <v>0</v>
      </c>
      <c r="AF2856" s="564">
        <v>0</v>
      </c>
      <c r="AG2856" s="564">
        <v>0</v>
      </c>
      <c r="AH2856" s="564">
        <v>0</v>
      </c>
      <c r="AI2856" s="564">
        <v>0</v>
      </c>
      <c r="AJ2856" s="564">
        <v>0</v>
      </c>
      <c r="AK2856" s="564">
        <v>0</v>
      </c>
    </row>
    <row r="2857" spans="1:37">
      <c r="A2857">
        <v>2853</v>
      </c>
      <c r="B2857" s="564">
        <f t="shared" ca="1" si="270"/>
        <v>20</v>
      </c>
      <c r="C2857" s="564">
        <f t="shared" ca="1" si="265"/>
        <v>400</v>
      </c>
      <c r="D2857" s="564">
        <f t="shared" ca="1" si="268"/>
        <v>20</v>
      </c>
      <c r="E2857" s="564">
        <f t="shared" ca="1" si="266"/>
        <v>0</v>
      </c>
      <c r="F2857" s="564">
        <f t="shared" ca="1" si="269"/>
        <v>1</v>
      </c>
      <c r="G2857" s="564">
        <f t="shared" ca="1" si="267"/>
        <v>2.1194291686810409</v>
      </c>
      <c r="H2857" s="564">
        <v>1</v>
      </c>
      <c r="I2857" s="564">
        <v>1</v>
      </c>
      <c r="J2857" s="564">
        <v>1</v>
      </c>
      <c r="K2857" s="564">
        <v>1</v>
      </c>
      <c r="L2857" s="564">
        <v>1</v>
      </c>
      <c r="M2857" s="564">
        <v>1</v>
      </c>
      <c r="N2857" s="564">
        <v>1</v>
      </c>
      <c r="O2857" s="564">
        <v>1</v>
      </c>
      <c r="P2857" s="564">
        <v>1</v>
      </c>
      <c r="Q2857" s="564">
        <v>1</v>
      </c>
      <c r="R2857" s="564">
        <v>1</v>
      </c>
      <c r="S2857" s="564">
        <v>1</v>
      </c>
      <c r="T2857" s="564">
        <v>1</v>
      </c>
      <c r="U2857" s="564">
        <v>1</v>
      </c>
      <c r="V2857" s="564">
        <v>1</v>
      </c>
      <c r="W2857" s="564">
        <v>1</v>
      </c>
      <c r="X2857" s="564">
        <v>1</v>
      </c>
      <c r="Y2857" s="564">
        <v>1</v>
      </c>
      <c r="Z2857" s="564">
        <v>1</v>
      </c>
      <c r="AA2857" s="564">
        <v>1</v>
      </c>
      <c r="AB2857" s="564">
        <v>1</v>
      </c>
      <c r="AC2857" s="564">
        <v>1</v>
      </c>
      <c r="AD2857" s="564">
        <v>1</v>
      </c>
      <c r="AE2857" s="564">
        <v>1</v>
      </c>
      <c r="AF2857" s="564">
        <v>1</v>
      </c>
      <c r="AG2857" s="564">
        <v>1</v>
      </c>
      <c r="AH2857" s="564">
        <v>1</v>
      </c>
      <c r="AI2857" s="564">
        <v>1</v>
      </c>
      <c r="AJ2857" s="564">
        <v>1</v>
      </c>
      <c r="AK2857" s="564">
        <v>1</v>
      </c>
    </row>
    <row r="2858" spans="1:37">
      <c r="A2858">
        <v>2854</v>
      </c>
      <c r="B2858" s="564">
        <f t="shared" ca="1" si="270"/>
        <v>20</v>
      </c>
      <c r="C2858" s="564">
        <f t="shared" ca="1" si="265"/>
        <v>400</v>
      </c>
      <c r="D2858" s="564">
        <f t="shared" ca="1" si="268"/>
        <v>20</v>
      </c>
      <c r="E2858" s="564">
        <f t="shared" ca="1" si="266"/>
        <v>0</v>
      </c>
      <c r="F2858" s="564">
        <f t="shared" ca="1" si="269"/>
        <v>1</v>
      </c>
      <c r="G2858" s="564">
        <f t="shared" ca="1" si="267"/>
        <v>-1.1947823557634862</v>
      </c>
      <c r="H2858" s="564">
        <v>1</v>
      </c>
      <c r="I2858" s="564">
        <v>1</v>
      </c>
      <c r="J2858" s="564">
        <v>1</v>
      </c>
      <c r="K2858" s="564">
        <v>1</v>
      </c>
      <c r="L2858" s="564">
        <v>1</v>
      </c>
      <c r="M2858" s="564">
        <v>1</v>
      </c>
      <c r="N2858" s="564">
        <v>1</v>
      </c>
      <c r="O2858" s="564">
        <v>1</v>
      </c>
      <c r="P2858" s="564">
        <v>1</v>
      </c>
      <c r="Q2858" s="564">
        <v>1</v>
      </c>
      <c r="R2858" s="564">
        <v>1</v>
      </c>
      <c r="S2858" s="564">
        <v>1</v>
      </c>
      <c r="T2858" s="564">
        <v>1</v>
      </c>
      <c r="U2858" s="564">
        <v>1</v>
      </c>
      <c r="V2858" s="564">
        <v>1</v>
      </c>
      <c r="W2858" s="564">
        <v>1</v>
      </c>
      <c r="X2858" s="564">
        <v>1</v>
      </c>
      <c r="Y2858" s="564">
        <v>1</v>
      </c>
      <c r="Z2858" s="564">
        <v>1</v>
      </c>
      <c r="AA2858" s="564">
        <v>1</v>
      </c>
      <c r="AB2858" s="564">
        <v>1</v>
      </c>
      <c r="AC2858" s="564">
        <v>1</v>
      </c>
      <c r="AD2858" s="564">
        <v>1</v>
      </c>
      <c r="AE2858" s="564">
        <v>1</v>
      </c>
      <c r="AF2858" s="564">
        <v>1</v>
      </c>
      <c r="AG2858" s="564">
        <v>1</v>
      </c>
      <c r="AH2858" s="564">
        <v>1</v>
      </c>
      <c r="AI2858" s="564">
        <v>1</v>
      </c>
      <c r="AJ2858" s="564">
        <v>1</v>
      </c>
      <c r="AK2858" s="564">
        <v>1</v>
      </c>
    </row>
    <row r="2859" spans="1:37">
      <c r="A2859">
        <v>2855</v>
      </c>
      <c r="B2859" s="564">
        <f t="shared" ca="1" si="270"/>
        <v>0</v>
      </c>
      <c r="C2859" s="564">
        <f t="shared" ca="1" si="265"/>
        <v>0</v>
      </c>
      <c r="D2859" s="564">
        <f t="shared" ca="1" si="268"/>
        <v>0</v>
      </c>
      <c r="E2859" s="564">
        <f t="shared" ca="1" si="266"/>
        <v>0</v>
      </c>
      <c r="F2859" s="564">
        <f t="shared" ca="1" si="269"/>
        <v>1</v>
      </c>
      <c r="G2859" s="564">
        <f t="shared" ca="1" si="267"/>
        <v>-5.0327100189447265</v>
      </c>
      <c r="H2859" s="564">
        <v>0</v>
      </c>
      <c r="I2859" s="564">
        <v>0</v>
      </c>
      <c r="J2859" s="564">
        <v>0</v>
      </c>
      <c r="K2859" s="564">
        <v>0</v>
      </c>
      <c r="L2859" s="564">
        <v>0</v>
      </c>
      <c r="M2859" s="564">
        <v>0</v>
      </c>
      <c r="N2859" s="564">
        <v>0</v>
      </c>
      <c r="O2859" s="564">
        <v>0</v>
      </c>
      <c r="P2859" s="564">
        <v>0</v>
      </c>
      <c r="Q2859" s="564">
        <v>0</v>
      </c>
      <c r="R2859" s="564">
        <v>0</v>
      </c>
      <c r="S2859" s="564">
        <v>0</v>
      </c>
      <c r="T2859" s="564">
        <v>0</v>
      </c>
      <c r="U2859" s="564">
        <v>0</v>
      </c>
      <c r="V2859" s="564">
        <v>0</v>
      </c>
      <c r="W2859" s="564">
        <v>0</v>
      </c>
      <c r="X2859" s="564">
        <v>0</v>
      </c>
      <c r="Y2859" s="564">
        <v>0</v>
      </c>
      <c r="Z2859" s="564">
        <v>0</v>
      </c>
      <c r="AA2859" s="564">
        <v>0</v>
      </c>
      <c r="AB2859" s="564">
        <v>0</v>
      </c>
      <c r="AC2859" s="564">
        <v>0</v>
      </c>
      <c r="AD2859" s="564">
        <v>0</v>
      </c>
      <c r="AE2859" s="564">
        <v>0</v>
      </c>
      <c r="AF2859" s="564">
        <v>0</v>
      </c>
      <c r="AG2859" s="564">
        <v>0</v>
      </c>
      <c r="AH2859" s="564">
        <v>0</v>
      </c>
      <c r="AI2859" s="564">
        <v>0</v>
      </c>
      <c r="AJ2859" s="564">
        <v>0</v>
      </c>
      <c r="AK2859" s="564">
        <v>0</v>
      </c>
    </row>
    <row r="2860" spans="1:37">
      <c r="A2860">
        <v>2856</v>
      </c>
      <c r="B2860" s="564">
        <f t="shared" ca="1" si="270"/>
        <v>20</v>
      </c>
      <c r="C2860" s="564">
        <f t="shared" ca="1" si="265"/>
        <v>400</v>
      </c>
      <c r="D2860" s="564">
        <f t="shared" ca="1" si="268"/>
        <v>20</v>
      </c>
      <c r="E2860" s="564">
        <f t="shared" ca="1" si="266"/>
        <v>0</v>
      </c>
      <c r="F2860" s="564">
        <f t="shared" ca="1" si="269"/>
        <v>1</v>
      </c>
      <c r="G2860" s="564">
        <f t="shared" ca="1" si="267"/>
        <v>8.1301789369156641</v>
      </c>
      <c r="H2860" s="564">
        <v>1</v>
      </c>
      <c r="I2860" s="564">
        <v>1</v>
      </c>
      <c r="J2860" s="564">
        <v>1</v>
      </c>
      <c r="K2860" s="564">
        <v>1</v>
      </c>
      <c r="L2860" s="564">
        <v>1</v>
      </c>
      <c r="M2860" s="564">
        <v>1</v>
      </c>
      <c r="N2860" s="564">
        <v>1</v>
      </c>
      <c r="O2860" s="564">
        <v>1</v>
      </c>
      <c r="P2860" s="564">
        <v>1</v>
      </c>
      <c r="Q2860" s="564">
        <v>1</v>
      </c>
      <c r="R2860" s="564">
        <v>1</v>
      </c>
      <c r="S2860" s="564">
        <v>1</v>
      </c>
      <c r="T2860" s="564">
        <v>1</v>
      </c>
      <c r="U2860" s="564">
        <v>1</v>
      </c>
      <c r="V2860" s="564">
        <v>1</v>
      </c>
      <c r="W2860" s="564">
        <v>1</v>
      </c>
      <c r="X2860" s="564">
        <v>1</v>
      </c>
      <c r="Y2860" s="564">
        <v>1</v>
      </c>
      <c r="Z2860" s="564">
        <v>1</v>
      </c>
      <c r="AA2860" s="564">
        <v>1</v>
      </c>
      <c r="AB2860" s="564">
        <v>1</v>
      </c>
      <c r="AC2860" s="564">
        <v>1</v>
      </c>
      <c r="AD2860" s="564">
        <v>1</v>
      </c>
      <c r="AE2860" s="564">
        <v>1</v>
      </c>
      <c r="AF2860" s="564">
        <v>1</v>
      </c>
      <c r="AG2860" s="564">
        <v>1</v>
      </c>
      <c r="AH2860" s="564">
        <v>1</v>
      </c>
      <c r="AI2860" s="564">
        <v>1</v>
      </c>
      <c r="AJ2860" s="564">
        <v>1</v>
      </c>
      <c r="AK2860" s="564">
        <v>1</v>
      </c>
    </row>
    <row r="2861" spans="1:37">
      <c r="A2861">
        <v>2857</v>
      </c>
      <c r="B2861" s="564">
        <f t="shared" ca="1" si="270"/>
        <v>0</v>
      </c>
      <c r="C2861" s="564">
        <f t="shared" ca="1" si="265"/>
        <v>0</v>
      </c>
      <c r="D2861" s="564">
        <f t="shared" ca="1" si="268"/>
        <v>0</v>
      </c>
      <c r="E2861" s="564">
        <f t="shared" ca="1" si="266"/>
        <v>0</v>
      </c>
      <c r="F2861" s="564">
        <f t="shared" ca="1" si="269"/>
        <v>1</v>
      </c>
      <c r="G2861" s="564">
        <f t="shared" ca="1" si="267"/>
        <v>2.5028211572172303</v>
      </c>
      <c r="H2861" s="564">
        <v>0</v>
      </c>
      <c r="I2861" s="564">
        <v>0</v>
      </c>
      <c r="J2861" s="564">
        <v>0</v>
      </c>
      <c r="K2861" s="564">
        <v>0</v>
      </c>
      <c r="L2861" s="564">
        <v>0</v>
      </c>
      <c r="M2861" s="564">
        <v>0</v>
      </c>
      <c r="N2861" s="564">
        <v>0</v>
      </c>
      <c r="O2861" s="564">
        <v>0</v>
      </c>
      <c r="P2861" s="564">
        <v>0</v>
      </c>
      <c r="Q2861" s="564">
        <v>0</v>
      </c>
      <c r="R2861" s="564">
        <v>0</v>
      </c>
      <c r="S2861" s="564">
        <v>0</v>
      </c>
      <c r="T2861" s="564">
        <v>0</v>
      </c>
      <c r="U2861" s="564">
        <v>0</v>
      </c>
      <c r="V2861" s="564">
        <v>0</v>
      </c>
      <c r="W2861" s="564">
        <v>0</v>
      </c>
      <c r="X2861" s="564">
        <v>0</v>
      </c>
      <c r="Y2861" s="564">
        <v>0</v>
      </c>
      <c r="Z2861" s="564">
        <v>0</v>
      </c>
      <c r="AA2861" s="564">
        <v>0</v>
      </c>
      <c r="AB2861" s="564">
        <v>0</v>
      </c>
      <c r="AC2861" s="564">
        <v>0</v>
      </c>
      <c r="AD2861" s="564">
        <v>0</v>
      </c>
      <c r="AE2861" s="564">
        <v>0</v>
      </c>
      <c r="AF2861" s="564">
        <v>0</v>
      </c>
      <c r="AG2861" s="564">
        <v>0</v>
      </c>
      <c r="AH2861" s="564">
        <v>0</v>
      </c>
      <c r="AI2861" s="564">
        <v>0</v>
      </c>
      <c r="AJ2861" s="564">
        <v>0</v>
      </c>
      <c r="AK2861" s="564">
        <v>0</v>
      </c>
    </row>
    <row r="2862" spans="1:37">
      <c r="A2862">
        <v>2858</v>
      </c>
      <c r="B2862" s="564">
        <f t="shared" ca="1" si="270"/>
        <v>20</v>
      </c>
      <c r="C2862" s="564">
        <f t="shared" ca="1" si="265"/>
        <v>400</v>
      </c>
      <c r="D2862" s="564">
        <f t="shared" ca="1" si="268"/>
        <v>20</v>
      </c>
      <c r="E2862" s="564">
        <f t="shared" ca="1" si="266"/>
        <v>0</v>
      </c>
      <c r="F2862" s="564">
        <f t="shared" ca="1" si="269"/>
        <v>1</v>
      </c>
      <c r="G2862" s="564">
        <f t="shared" ca="1" si="267"/>
        <v>4.3940258509264556</v>
      </c>
      <c r="H2862" s="564">
        <v>1</v>
      </c>
      <c r="I2862" s="564">
        <v>1</v>
      </c>
      <c r="J2862" s="564">
        <v>1</v>
      </c>
      <c r="K2862" s="564">
        <v>1</v>
      </c>
      <c r="L2862" s="564">
        <v>1</v>
      </c>
      <c r="M2862" s="564">
        <v>1</v>
      </c>
      <c r="N2862" s="564">
        <v>1</v>
      </c>
      <c r="O2862" s="564">
        <v>1</v>
      </c>
      <c r="P2862" s="564">
        <v>1</v>
      </c>
      <c r="Q2862" s="564">
        <v>1</v>
      </c>
      <c r="R2862" s="564">
        <v>1</v>
      </c>
      <c r="S2862" s="564">
        <v>1</v>
      </c>
      <c r="T2862" s="564">
        <v>1</v>
      </c>
      <c r="U2862" s="564">
        <v>1</v>
      </c>
      <c r="V2862" s="564">
        <v>1</v>
      </c>
      <c r="W2862" s="564">
        <v>1</v>
      </c>
      <c r="X2862" s="564">
        <v>1</v>
      </c>
      <c r="Y2862" s="564">
        <v>1</v>
      </c>
      <c r="Z2862" s="564">
        <v>1</v>
      </c>
      <c r="AA2862" s="564">
        <v>1</v>
      </c>
      <c r="AB2862" s="564">
        <v>1</v>
      </c>
      <c r="AC2862" s="564">
        <v>1</v>
      </c>
      <c r="AD2862" s="564">
        <v>1</v>
      </c>
      <c r="AE2862" s="564">
        <v>1</v>
      </c>
      <c r="AF2862" s="564">
        <v>1</v>
      </c>
      <c r="AG2862" s="564">
        <v>1</v>
      </c>
      <c r="AH2862" s="564">
        <v>1</v>
      </c>
      <c r="AI2862" s="564">
        <v>1</v>
      </c>
      <c r="AJ2862" s="564">
        <v>1</v>
      </c>
      <c r="AK2862" s="564">
        <v>1</v>
      </c>
    </row>
    <row r="2863" spans="1:37">
      <c r="A2863">
        <v>2859</v>
      </c>
      <c r="B2863" s="564">
        <f t="shared" ca="1" si="270"/>
        <v>20</v>
      </c>
      <c r="C2863" s="564">
        <f t="shared" ca="1" si="265"/>
        <v>400</v>
      </c>
      <c r="D2863" s="564">
        <f t="shared" ca="1" si="268"/>
        <v>20</v>
      </c>
      <c r="E2863" s="564">
        <f t="shared" ca="1" si="266"/>
        <v>0</v>
      </c>
      <c r="F2863" s="564">
        <f t="shared" ca="1" si="269"/>
        <v>1</v>
      </c>
      <c r="G2863" s="564">
        <f t="shared" ca="1" si="267"/>
        <v>5.4301662173493401</v>
      </c>
      <c r="H2863" s="564">
        <v>1</v>
      </c>
      <c r="I2863" s="564">
        <v>1</v>
      </c>
      <c r="J2863" s="564">
        <v>1</v>
      </c>
      <c r="K2863" s="564">
        <v>1</v>
      </c>
      <c r="L2863" s="564">
        <v>1</v>
      </c>
      <c r="M2863" s="564">
        <v>1</v>
      </c>
      <c r="N2863" s="564">
        <v>1</v>
      </c>
      <c r="O2863" s="564">
        <v>1</v>
      </c>
      <c r="P2863" s="564">
        <v>1</v>
      </c>
      <c r="Q2863" s="564">
        <v>1</v>
      </c>
      <c r="R2863" s="564">
        <v>1</v>
      </c>
      <c r="S2863" s="564">
        <v>1</v>
      </c>
      <c r="T2863" s="564">
        <v>1</v>
      </c>
      <c r="U2863" s="564">
        <v>1</v>
      </c>
      <c r="V2863" s="564">
        <v>1</v>
      </c>
      <c r="W2863" s="564">
        <v>1</v>
      </c>
      <c r="X2863" s="564">
        <v>1</v>
      </c>
      <c r="Y2863" s="564">
        <v>1</v>
      </c>
      <c r="Z2863" s="564">
        <v>1</v>
      </c>
      <c r="AA2863" s="564">
        <v>1</v>
      </c>
      <c r="AB2863" s="564">
        <v>1</v>
      </c>
      <c r="AC2863" s="564">
        <v>1</v>
      </c>
      <c r="AD2863" s="564">
        <v>1</v>
      </c>
      <c r="AE2863" s="564">
        <v>1</v>
      </c>
      <c r="AF2863" s="564">
        <v>1</v>
      </c>
      <c r="AG2863" s="564">
        <v>1</v>
      </c>
      <c r="AH2863" s="564">
        <v>1</v>
      </c>
      <c r="AI2863" s="564">
        <v>1</v>
      </c>
      <c r="AJ2863" s="564">
        <v>1</v>
      </c>
      <c r="AK2863" s="564">
        <v>1</v>
      </c>
    </row>
    <row r="2864" spans="1:37">
      <c r="A2864">
        <v>2860</v>
      </c>
      <c r="B2864" s="564">
        <f t="shared" ca="1" si="270"/>
        <v>20</v>
      </c>
      <c r="C2864" s="564">
        <f t="shared" ca="1" si="265"/>
        <v>400</v>
      </c>
      <c r="D2864" s="564">
        <f t="shared" ca="1" si="268"/>
        <v>20</v>
      </c>
      <c r="E2864" s="564">
        <f t="shared" ca="1" si="266"/>
        <v>0</v>
      </c>
      <c r="F2864" s="564">
        <f t="shared" ca="1" si="269"/>
        <v>1</v>
      </c>
      <c r="G2864" s="564">
        <f t="shared" ca="1" si="267"/>
        <v>1.5054693202023675</v>
      </c>
      <c r="H2864" s="564">
        <v>1</v>
      </c>
      <c r="I2864" s="564">
        <v>1</v>
      </c>
      <c r="J2864" s="564">
        <v>1</v>
      </c>
      <c r="K2864" s="564">
        <v>1</v>
      </c>
      <c r="L2864" s="564">
        <v>1</v>
      </c>
      <c r="M2864" s="564">
        <v>1</v>
      </c>
      <c r="N2864" s="564">
        <v>1</v>
      </c>
      <c r="O2864" s="564">
        <v>1</v>
      </c>
      <c r="P2864" s="564">
        <v>1</v>
      </c>
      <c r="Q2864" s="564">
        <v>1</v>
      </c>
      <c r="R2864" s="564">
        <v>1</v>
      </c>
      <c r="S2864" s="564">
        <v>1</v>
      </c>
      <c r="T2864" s="564">
        <v>1</v>
      </c>
      <c r="U2864" s="564">
        <v>1</v>
      </c>
      <c r="V2864" s="564">
        <v>1</v>
      </c>
      <c r="W2864" s="564">
        <v>1</v>
      </c>
      <c r="X2864" s="564">
        <v>1</v>
      </c>
      <c r="Y2864" s="564">
        <v>1</v>
      </c>
      <c r="Z2864" s="564">
        <v>1</v>
      </c>
      <c r="AA2864" s="564">
        <v>1</v>
      </c>
      <c r="AB2864" s="564">
        <v>1</v>
      </c>
      <c r="AC2864" s="564">
        <v>1</v>
      </c>
      <c r="AD2864" s="564">
        <v>1</v>
      </c>
      <c r="AE2864" s="564">
        <v>1</v>
      </c>
      <c r="AF2864" s="564">
        <v>1</v>
      </c>
      <c r="AG2864" s="564">
        <v>1</v>
      </c>
      <c r="AH2864" s="564">
        <v>1</v>
      </c>
      <c r="AI2864" s="564">
        <v>1</v>
      </c>
      <c r="AJ2864" s="564">
        <v>1</v>
      </c>
      <c r="AK2864" s="564">
        <v>1</v>
      </c>
    </row>
    <row r="2865" spans="1:37">
      <c r="A2865">
        <v>2861</v>
      </c>
      <c r="B2865" s="564">
        <f t="shared" ca="1" si="270"/>
        <v>20</v>
      </c>
      <c r="C2865" s="564">
        <f t="shared" ca="1" si="265"/>
        <v>400</v>
      </c>
      <c r="D2865" s="564">
        <f t="shared" ca="1" si="268"/>
        <v>20</v>
      </c>
      <c r="E2865" s="564">
        <f t="shared" ca="1" si="266"/>
        <v>0</v>
      </c>
      <c r="F2865" s="564">
        <f t="shared" ca="1" si="269"/>
        <v>1</v>
      </c>
      <c r="G2865" s="564">
        <f t="shared" ca="1" si="267"/>
        <v>3.2668014747620653</v>
      </c>
      <c r="H2865" s="564">
        <v>1</v>
      </c>
      <c r="I2865" s="564">
        <v>1</v>
      </c>
      <c r="J2865" s="564">
        <v>1</v>
      </c>
      <c r="K2865" s="564">
        <v>1</v>
      </c>
      <c r="L2865" s="564">
        <v>1</v>
      </c>
      <c r="M2865" s="564">
        <v>1</v>
      </c>
      <c r="N2865" s="564">
        <v>1</v>
      </c>
      <c r="O2865" s="564">
        <v>1</v>
      </c>
      <c r="P2865" s="564">
        <v>1</v>
      </c>
      <c r="Q2865" s="564">
        <v>1</v>
      </c>
      <c r="R2865" s="564">
        <v>1</v>
      </c>
      <c r="S2865" s="564">
        <v>1</v>
      </c>
      <c r="T2865" s="564">
        <v>1</v>
      </c>
      <c r="U2865" s="564">
        <v>1</v>
      </c>
      <c r="V2865" s="564">
        <v>1</v>
      </c>
      <c r="W2865" s="564">
        <v>1</v>
      </c>
      <c r="X2865" s="564">
        <v>1</v>
      </c>
      <c r="Y2865" s="564">
        <v>1</v>
      </c>
      <c r="Z2865" s="564">
        <v>1</v>
      </c>
      <c r="AA2865" s="564">
        <v>1</v>
      </c>
      <c r="AB2865" s="564">
        <v>1</v>
      </c>
      <c r="AC2865" s="564">
        <v>1</v>
      </c>
      <c r="AD2865" s="564">
        <v>1</v>
      </c>
      <c r="AE2865" s="564">
        <v>1</v>
      </c>
      <c r="AF2865" s="564">
        <v>1</v>
      </c>
      <c r="AG2865" s="564">
        <v>1</v>
      </c>
      <c r="AH2865" s="564">
        <v>1</v>
      </c>
      <c r="AI2865" s="564">
        <v>1</v>
      </c>
      <c r="AJ2865" s="564">
        <v>1</v>
      </c>
      <c r="AK2865" s="564">
        <v>1</v>
      </c>
    </row>
    <row r="2866" spans="1:37">
      <c r="A2866">
        <v>2862</v>
      </c>
      <c r="B2866" s="564">
        <f t="shared" ca="1" si="270"/>
        <v>0</v>
      </c>
      <c r="C2866" s="564">
        <f t="shared" ca="1" si="265"/>
        <v>0</v>
      </c>
      <c r="D2866" s="564">
        <f t="shared" ca="1" si="268"/>
        <v>0</v>
      </c>
      <c r="E2866" s="564">
        <f t="shared" ca="1" si="266"/>
        <v>0</v>
      </c>
      <c r="F2866" s="564">
        <f t="shared" ca="1" si="269"/>
        <v>1</v>
      </c>
      <c r="G2866" s="564">
        <f t="shared" ca="1" si="267"/>
        <v>-0.21752070956025871</v>
      </c>
      <c r="H2866" s="564">
        <v>0</v>
      </c>
      <c r="I2866" s="564">
        <v>0</v>
      </c>
      <c r="J2866" s="564">
        <v>0</v>
      </c>
      <c r="K2866" s="564">
        <v>0</v>
      </c>
      <c r="L2866" s="564">
        <v>0</v>
      </c>
      <c r="M2866" s="564">
        <v>0</v>
      </c>
      <c r="N2866" s="564">
        <v>0</v>
      </c>
      <c r="O2866" s="564">
        <v>0</v>
      </c>
      <c r="P2866" s="564">
        <v>0</v>
      </c>
      <c r="Q2866" s="564">
        <v>0</v>
      </c>
      <c r="R2866" s="564">
        <v>0</v>
      </c>
      <c r="S2866" s="564">
        <v>0</v>
      </c>
      <c r="T2866" s="564">
        <v>0</v>
      </c>
      <c r="U2866" s="564">
        <v>0</v>
      </c>
      <c r="V2866" s="564">
        <v>0</v>
      </c>
      <c r="W2866" s="564">
        <v>0</v>
      </c>
      <c r="X2866" s="564">
        <v>0</v>
      </c>
      <c r="Y2866" s="564">
        <v>0</v>
      </c>
      <c r="Z2866" s="564">
        <v>0</v>
      </c>
      <c r="AA2866" s="564">
        <v>0</v>
      </c>
      <c r="AB2866" s="564">
        <v>0</v>
      </c>
      <c r="AC2866" s="564">
        <v>0</v>
      </c>
      <c r="AD2866" s="564">
        <v>0</v>
      </c>
      <c r="AE2866" s="564">
        <v>0</v>
      </c>
      <c r="AF2866" s="564">
        <v>0</v>
      </c>
      <c r="AG2866" s="564">
        <v>0</v>
      </c>
      <c r="AH2866" s="564">
        <v>0</v>
      </c>
      <c r="AI2866" s="564">
        <v>0</v>
      </c>
      <c r="AJ2866" s="564">
        <v>0</v>
      </c>
      <c r="AK2866" s="564">
        <v>0</v>
      </c>
    </row>
    <row r="2867" spans="1:37">
      <c r="A2867">
        <v>2863</v>
      </c>
      <c r="B2867" s="564">
        <f t="shared" ca="1" si="270"/>
        <v>0</v>
      </c>
      <c r="C2867" s="564">
        <f t="shared" ca="1" si="265"/>
        <v>0</v>
      </c>
      <c r="D2867" s="564">
        <f t="shared" ca="1" si="268"/>
        <v>0</v>
      </c>
      <c r="E2867" s="564">
        <f t="shared" ca="1" si="266"/>
        <v>0</v>
      </c>
      <c r="F2867" s="564">
        <f t="shared" ca="1" si="269"/>
        <v>1</v>
      </c>
      <c r="G2867" s="564">
        <f t="shared" ca="1" si="267"/>
        <v>-4.731974021806769</v>
      </c>
      <c r="H2867" s="564">
        <v>0</v>
      </c>
      <c r="I2867" s="564">
        <v>0</v>
      </c>
      <c r="J2867" s="564">
        <v>0</v>
      </c>
      <c r="K2867" s="564">
        <v>0</v>
      </c>
      <c r="L2867" s="564">
        <v>0</v>
      </c>
      <c r="M2867" s="564">
        <v>0</v>
      </c>
      <c r="N2867" s="564">
        <v>0</v>
      </c>
      <c r="O2867" s="564">
        <v>0</v>
      </c>
      <c r="P2867" s="564">
        <v>0</v>
      </c>
      <c r="Q2867" s="564">
        <v>0</v>
      </c>
      <c r="R2867" s="564">
        <v>0</v>
      </c>
      <c r="S2867" s="564">
        <v>0</v>
      </c>
      <c r="T2867" s="564">
        <v>0</v>
      </c>
      <c r="U2867" s="564">
        <v>0</v>
      </c>
      <c r="V2867" s="564">
        <v>0</v>
      </c>
      <c r="W2867" s="564">
        <v>0</v>
      </c>
      <c r="X2867" s="564">
        <v>0</v>
      </c>
      <c r="Y2867" s="564">
        <v>0</v>
      </c>
      <c r="Z2867" s="564">
        <v>0</v>
      </c>
      <c r="AA2867" s="564">
        <v>0</v>
      </c>
      <c r="AB2867" s="564">
        <v>0</v>
      </c>
      <c r="AC2867" s="564">
        <v>0</v>
      </c>
      <c r="AD2867" s="564">
        <v>0</v>
      </c>
      <c r="AE2867" s="564">
        <v>0</v>
      </c>
      <c r="AF2867" s="564">
        <v>0</v>
      </c>
      <c r="AG2867" s="564">
        <v>0</v>
      </c>
      <c r="AH2867" s="564">
        <v>0</v>
      </c>
      <c r="AI2867" s="564">
        <v>0</v>
      </c>
      <c r="AJ2867" s="564">
        <v>0</v>
      </c>
      <c r="AK2867" s="564">
        <v>0</v>
      </c>
    </row>
    <row r="2868" spans="1:37">
      <c r="A2868">
        <v>2864</v>
      </c>
      <c r="B2868" s="564">
        <f t="shared" ca="1" si="270"/>
        <v>20</v>
      </c>
      <c r="C2868" s="564">
        <f t="shared" ca="1" si="265"/>
        <v>400</v>
      </c>
      <c r="D2868" s="564">
        <f t="shared" ca="1" si="268"/>
        <v>20</v>
      </c>
      <c r="E2868" s="564">
        <f t="shared" ca="1" si="266"/>
        <v>0</v>
      </c>
      <c r="F2868" s="564">
        <f t="shared" ca="1" si="269"/>
        <v>1</v>
      </c>
      <c r="G2868" s="564">
        <f t="shared" ca="1" si="267"/>
        <v>-2.0345613923885302</v>
      </c>
      <c r="H2868" s="564">
        <v>1</v>
      </c>
      <c r="I2868" s="564">
        <v>1</v>
      </c>
      <c r="J2868" s="564">
        <v>1</v>
      </c>
      <c r="K2868" s="564">
        <v>1</v>
      </c>
      <c r="L2868" s="564">
        <v>1</v>
      </c>
      <c r="M2868" s="564">
        <v>1</v>
      </c>
      <c r="N2868" s="564">
        <v>1</v>
      </c>
      <c r="O2868" s="564">
        <v>1</v>
      </c>
      <c r="P2868" s="564">
        <v>1</v>
      </c>
      <c r="Q2868" s="564">
        <v>1</v>
      </c>
      <c r="R2868" s="564">
        <v>1</v>
      </c>
      <c r="S2868" s="564">
        <v>1</v>
      </c>
      <c r="T2868" s="564">
        <v>1</v>
      </c>
      <c r="U2868" s="564">
        <v>1</v>
      </c>
      <c r="V2868" s="564">
        <v>1</v>
      </c>
      <c r="W2868" s="564">
        <v>1</v>
      </c>
      <c r="X2868" s="564">
        <v>1</v>
      </c>
      <c r="Y2868" s="564">
        <v>1</v>
      </c>
      <c r="Z2868" s="564">
        <v>1</v>
      </c>
      <c r="AA2868" s="564">
        <v>1</v>
      </c>
      <c r="AB2868" s="564">
        <v>1</v>
      </c>
      <c r="AC2868" s="564">
        <v>1</v>
      </c>
      <c r="AD2868" s="564">
        <v>1</v>
      </c>
      <c r="AE2868" s="564">
        <v>1</v>
      </c>
      <c r="AF2868" s="564">
        <v>1</v>
      </c>
      <c r="AG2868" s="564">
        <v>1</v>
      </c>
      <c r="AH2868" s="564">
        <v>1</v>
      </c>
      <c r="AI2868" s="564">
        <v>1</v>
      </c>
      <c r="AJ2868" s="564">
        <v>1</v>
      </c>
      <c r="AK2868" s="564">
        <v>1</v>
      </c>
    </row>
    <row r="2869" spans="1:37">
      <c r="A2869">
        <v>2865</v>
      </c>
      <c r="B2869" s="564">
        <f t="shared" ca="1" si="270"/>
        <v>17</v>
      </c>
      <c r="C2869" s="564">
        <f t="shared" ca="1" si="265"/>
        <v>289</v>
      </c>
      <c r="D2869" s="564">
        <f t="shared" ca="1" si="268"/>
        <v>17</v>
      </c>
      <c r="E2869" s="564">
        <f t="shared" ca="1" si="266"/>
        <v>2.5500000000000007</v>
      </c>
      <c r="F2869" s="564">
        <f t="shared" ca="1" si="269"/>
        <v>0.73157894736842111</v>
      </c>
      <c r="G2869" s="564">
        <f t="shared" ca="1" si="267"/>
        <v>2.4573832808327216</v>
      </c>
      <c r="H2869" s="564">
        <v>1</v>
      </c>
      <c r="I2869" s="564">
        <v>1</v>
      </c>
      <c r="J2869" s="564">
        <v>1</v>
      </c>
      <c r="K2869" s="564">
        <v>0</v>
      </c>
      <c r="L2869" s="564">
        <v>1</v>
      </c>
      <c r="M2869" s="564">
        <v>1</v>
      </c>
      <c r="N2869" s="564">
        <v>1</v>
      </c>
      <c r="O2869" s="564">
        <v>1</v>
      </c>
      <c r="P2869" s="564">
        <v>1</v>
      </c>
      <c r="Q2869" s="564">
        <v>1</v>
      </c>
      <c r="R2869" s="564">
        <v>1</v>
      </c>
      <c r="S2869" s="564">
        <v>1</v>
      </c>
      <c r="T2869" s="564">
        <v>1</v>
      </c>
      <c r="U2869" s="564">
        <v>1</v>
      </c>
      <c r="V2869" s="564">
        <v>1</v>
      </c>
      <c r="W2869" s="564">
        <v>1</v>
      </c>
      <c r="X2869" s="564">
        <v>0</v>
      </c>
      <c r="Y2869" s="564">
        <v>1</v>
      </c>
      <c r="Z2869" s="564">
        <v>0</v>
      </c>
      <c r="AA2869" s="564">
        <v>1</v>
      </c>
      <c r="AB2869" s="564">
        <v>1</v>
      </c>
      <c r="AC2869" s="564">
        <v>1</v>
      </c>
      <c r="AD2869" s="564">
        <v>1</v>
      </c>
      <c r="AE2869" s="564">
        <v>1</v>
      </c>
      <c r="AF2869" s="564">
        <v>1</v>
      </c>
      <c r="AG2869" s="564">
        <v>1</v>
      </c>
      <c r="AH2869" s="564">
        <v>1</v>
      </c>
      <c r="AI2869" s="564">
        <v>1</v>
      </c>
      <c r="AJ2869" s="564">
        <v>1</v>
      </c>
      <c r="AK2869" s="564">
        <v>0</v>
      </c>
    </row>
    <row r="2870" spans="1:37">
      <c r="A2870">
        <v>2866</v>
      </c>
      <c r="B2870" s="564">
        <f t="shared" ca="1" si="270"/>
        <v>0</v>
      </c>
      <c r="C2870" s="564">
        <f t="shared" ca="1" si="265"/>
        <v>0</v>
      </c>
      <c r="D2870" s="564">
        <f t="shared" ca="1" si="268"/>
        <v>0</v>
      </c>
      <c r="E2870" s="564">
        <f t="shared" ca="1" si="266"/>
        <v>0</v>
      </c>
      <c r="F2870" s="564">
        <f t="shared" ca="1" si="269"/>
        <v>1</v>
      </c>
      <c r="G2870" s="564">
        <f t="shared" ca="1" si="267"/>
        <v>3.9703352512095118</v>
      </c>
      <c r="H2870" s="564">
        <v>0</v>
      </c>
      <c r="I2870" s="564">
        <v>0</v>
      </c>
      <c r="J2870" s="564">
        <v>0</v>
      </c>
      <c r="K2870" s="564">
        <v>0</v>
      </c>
      <c r="L2870" s="564">
        <v>0</v>
      </c>
      <c r="M2870" s="564">
        <v>0</v>
      </c>
      <c r="N2870" s="564">
        <v>0</v>
      </c>
      <c r="O2870" s="564">
        <v>0</v>
      </c>
      <c r="P2870" s="564">
        <v>0</v>
      </c>
      <c r="Q2870" s="564">
        <v>0</v>
      </c>
      <c r="R2870" s="564">
        <v>0</v>
      </c>
      <c r="S2870" s="564">
        <v>0</v>
      </c>
      <c r="T2870" s="564">
        <v>0</v>
      </c>
      <c r="U2870" s="564">
        <v>0</v>
      </c>
      <c r="V2870" s="564">
        <v>0</v>
      </c>
      <c r="W2870" s="564">
        <v>0</v>
      </c>
      <c r="X2870" s="564">
        <v>0</v>
      </c>
      <c r="Y2870" s="564">
        <v>0</v>
      </c>
      <c r="Z2870" s="564">
        <v>0</v>
      </c>
      <c r="AA2870" s="564">
        <v>0</v>
      </c>
      <c r="AB2870" s="564">
        <v>0</v>
      </c>
      <c r="AC2870" s="564">
        <v>0</v>
      </c>
      <c r="AD2870" s="564">
        <v>0</v>
      </c>
      <c r="AE2870" s="564">
        <v>0</v>
      </c>
      <c r="AF2870" s="564">
        <v>0</v>
      </c>
      <c r="AG2870" s="564">
        <v>0</v>
      </c>
      <c r="AH2870" s="564">
        <v>0</v>
      </c>
      <c r="AI2870" s="564">
        <v>0</v>
      </c>
      <c r="AJ2870" s="564">
        <v>0</v>
      </c>
      <c r="AK2870" s="564">
        <v>0</v>
      </c>
    </row>
    <row r="2871" spans="1:37">
      <c r="A2871">
        <v>2867</v>
      </c>
      <c r="B2871" s="564">
        <f t="shared" ca="1" si="270"/>
        <v>0</v>
      </c>
      <c r="C2871" s="564">
        <f t="shared" ca="1" si="265"/>
        <v>0</v>
      </c>
      <c r="D2871" s="564">
        <f t="shared" ca="1" si="268"/>
        <v>0</v>
      </c>
      <c r="E2871" s="564">
        <f t="shared" ca="1" si="266"/>
        <v>0</v>
      </c>
      <c r="F2871" s="564">
        <f t="shared" ca="1" si="269"/>
        <v>1</v>
      </c>
      <c r="G2871" s="564">
        <f t="shared" ca="1" si="267"/>
        <v>-4.462771849427515</v>
      </c>
      <c r="H2871" s="564">
        <v>0</v>
      </c>
      <c r="I2871" s="564">
        <v>0</v>
      </c>
      <c r="J2871" s="564">
        <v>0</v>
      </c>
      <c r="K2871" s="564">
        <v>0</v>
      </c>
      <c r="L2871" s="564">
        <v>0</v>
      </c>
      <c r="M2871" s="564">
        <v>0</v>
      </c>
      <c r="N2871" s="564">
        <v>0</v>
      </c>
      <c r="O2871" s="564">
        <v>0</v>
      </c>
      <c r="P2871" s="564">
        <v>0</v>
      </c>
      <c r="Q2871" s="564">
        <v>0</v>
      </c>
      <c r="R2871" s="564">
        <v>0</v>
      </c>
      <c r="S2871" s="564">
        <v>0</v>
      </c>
      <c r="T2871" s="564">
        <v>0</v>
      </c>
      <c r="U2871" s="564">
        <v>0</v>
      </c>
      <c r="V2871" s="564">
        <v>0</v>
      </c>
      <c r="W2871" s="564">
        <v>0</v>
      </c>
      <c r="X2871" s="564">
        <v>0</v>
      </c>
      <c r="Y2871" s="564">
        <v>0</v>
      </c>
      <c r="Z2871" s="564">
        <v>0</v>
      </c>
      <c r="AA2871" s="564">
        <v>0</v>
      </c>
      <c r="AB2871" s="564">
        <v>0</v>
      </c>
      <c r="AC2871" s="564">
        <v>0</v>
      </c>
      <c r="AD2871" s="564">
        <v>0</v>
      </c>
      <c r="AE2871" s="564">
        <v>0</v>
      </c>
      <c r="AF2871" s="564">
        <v>0</v>
      </c>
      <c r="AG2871" s="564">
        <v>0</v>
      </c>
      <c r="AH2871" s="564">
        <v>0</v>
      </c>
      <c r="AI2871" s="564">
        <v>0</v>
      </c>
      <c r="AJ2871" s="564">
        <v>0</v>
      </c>
      <c r="AK2871" s="564">
        <v>0</v>
      </c>
    </row>
    <row r="2872" spans="1:37">
      <c r="A2872">
        <v>2868</v>
      </c>
      <c r="B2872" s="564">
        <f t="shared" ca="1" si="270"/>
        <v>0</v>
      </c>
      <c r="C2872" s="564">
        <f t="shared" ca="1" si="265"/>
        <v>0</v>
      </c>
      <c r="D2872" s="564">
        <f t="shared" ca="1" si="268"/>
        <v>0</v>
      </c>
      <c r="E2872" s="564">
        <f t="shared" ca="1" si="266"/>
        <v>0</v>
      </c>
      <c r="F2872" s="564">
        <f t="shared" ca="1" si="269"/>
        <v>1</v>
      </c>
      <c r="G2872" s="564">
        <f t="shared" ca="1" si="267"/>
        <v>-4.4710718322573211</v>
      </c>
      <c r="H2872" s="564">
        <v>0</v>
      </c>
      <c r="I2872" s="564">
        <v>0</v>
      </c>
      <c r="J2872" s="564">
        <v>0</v>
      </c>
      <c r="K2872" s="564">
        <v>0</v>
      </c>
      <c r="L2872" s="564">
        <v>0</v>
      </c>
      <c r="M2872" s="564">
        <v>0</v>
      </c>
      <c r="N2872" s="564">
        <v>0</v>
      </c>
      <c r="O2872" s="564">
        <v>0</v>
      </c>
      <c r="P2872" s="564">
        <v>0</v>
      </c>
      <c r="Q2872" s="564">
        <v>0</v>
      </c>
      <c r="R2872" s="564">
        <v>0</v>
      </c>
      <c r="S2872" s="564">
        <v>0</v>
      </c>
      <c r="T2872" s="564">
        <v>0</v>
      </c>
      <c r="U2872" s="564">
        <v>0</v>
      </c>
      <c r="V2872" s="564">
        <v>0</v>
      </c>
      <c r="W2872" s="564">
        <v>0</v>
      </c>
      <c r="X2872" s="564">
        <v>0</v>
      </c>
      <c r="Y2872" s="564">
        <v>0</v>
      </c>
      <c r="Z2872" s="564">
        <v>0</v>
      </c>
      <c r="AA2872" s="564">
        <v>0</v>
      </c>
      <c r="AB2872" s="564">
        <v>0</v>
      </c>
      <c r="AC2872" s="564">
        <v>0</v>
      </c>
      <c r="AD2872" s="564">
        <v>0</v>
      </c>
      <c r="AE2872" s="564">
        <v>0</v>
      </c>
      <c r="AF2872" s="564">
        <v>0</v>
      </c>
      <c r="AG2872" s="564">
        <v>0</v>
      </c>
      <c r="AH2872" s="564">
        <v>0</v>
      </c>
      <c r="AI2872" s="564">
        <v>0</v>
      </c>
      <c r="AJ2872" s="564">
        <v>0</v>
      </c>
      <c r="AK2872" s="564">
        <v>0</v>
      </c>
    </row>
    <row r="2873" spans="1:37">
      <c r="A2873">
        <v>2869</v>
      </c>
      <c r="B2873" s="564">
        <f t="shared" ca="1" si="270"/>
        <v>0</v>
      </c>
      <c r="C2873" s="564">
        <f t="shared" ca="1" si="265"/>
        <v>0</v>
      </c>
      <c r="D2873" s="564">
        <f t="shared" ca="1" si="268"/>
        <v>0</v>
      </c>
      <c r="E2873" s="564">
        <f t="shared" ca="1" si="266"/>
        <v>0</v>
      </c>
      <c r="F2873" s="564">
        <f t="shared" ca="1" si="269"/>
        <v>1</v>
      </c>
      <c r="G2873" s="564">
        <f t="shared" ca="1" si="267"/>
        <v>-4.220073653419675</v>
      </c>
      <c r="H2873" s="564">
        <v>0</v>
      </c>
      <c r="I2873" s="564">
        <v>0</v>
      </c>
      <c r="J2873" s="564">
        <v>0</v>
      </c>
      <c r="K2873" s="564">
        <v>0</v>
      </c>
      <c r="L2873" s="564">
        <v>0</v>
      </c>
      <c r="M2873" s="564">
        <v>0</v>
      </c>
      <c r="N2873" s="564">
        <v>0</v>
      </c>
      <c r="O2873" s="564">
        <v>0</v>
      </c>
      <c r="P2873" s="564">
        <v>0</v>
      </c>
      <c r="Q2873" s="564">
        <v>0</v>
      </c>
      <c r="R2873" s="564">
        <v>0</v>
      </c>
      <c r="S2873" s="564">
        <v>0</v>
      </c>
      <c r="T2873" s="564">
        <v>0</v>
      </c>
      <c r="U2873" s="564">
        <v>0</v>
      </c>
      <c r="V2873" s="564">
        <v>0</v>
      </c>
      <c r="W2873" s="564">
        <v>0</v>
      </c>
      <c r="X2873" s="564">
        <v>0</v>
      </c>
      <c r="Y2873" s="564">
        <v>0</v>
      </c>
      <c r="Z2873" s="564">
        <v>0</v>
      </c>
      <c r="AA2873" s="564">
        <v>0</v>
      </c>
      <c r="AB2873" s="564">
        <v>0</v>
      </c>
      <c r="AC2873" s="564">
        <v>0</v>
      </c>
      <c r="AD2873" s="564">
        <v>0</v>
      </c>
      <c r="AE2873" s="564">
        <v>0</v>
      </c>
      <c r="AF2873" s="564">
        <v>0</v>
      </c>
      <c r="AG2873" s="564">
        <v>0</v>
      </c>
      <c r="AH2873" s="564">
        <v>0</v>
      </c>
      <c r="AI2873" s="564">
        <v>0</v>
      </c>
      <c r="AJ2873" s="564">
        <v>0</v>
      </c>
      <c r="AK2873" s="564">
        <v>0</v>
      </c>
    </row>
    <row r="2874" spans="1:37">
      <c r="A2874">
        <v>2870</v>
      </c>
      <c r="B2874" s="564">
        <f t="shared" ca="1" si="270"/>
        <v>20</v>
      </c>
      <c r="C2874" s="564">
        <f t="shared" ca="1" si="265"/>
        <v>400</v>
      </c>
      <c r="D2874" s="564">
        <f t="shared" ca="1" si="268"/>
        <v>20</v>
      </c>
      <c r="E2874" s="564">
        <f t="shared" ca="1" si="266"/>
        <v>0</v>
      </c>
      <c r="F2874" s="564">
        <f t="shared" ca="1" si="269"/>
        <v>1</v>
      </c>
      <c r="G2874" s="564">
        <f t="shared" ca="1" si="267"/>
        <v>-3.1789071571134735</v>
      </c>
      <c r="H2874" s="564">
        <v>1</v>
      </c>
      <c r="I2874" s="564">
        <v>1</v>
      </c>
      <c r="J2874" s="564">
        <v>1</v>
      </c>
      <c r="K2874" s="564">
        <v>1</v>
      </c>
      <c r="L2874" s="564">
        <v>1</v>
      </c>
      <c r="M2874" s="564">
        <v>1</v>
      </c>
      <c r="N2874" s="564">
        <v>1</v>
      </c>
      <c r="O2874" s="564">
        <v>1</v>
      </c>
      <c r="P2874" s="564">
        <v>1</v>
      </c>
      <c r="Q2874" s="564">
        <v>1</v>
      </c>
      <c r="R2874" s="564">
        <v>1</v>
      </c>
      <c r="S2874" s="564">
        <v>1</v>
      </c>
      <c r="T2874" s="564">
        <v>1</v>
      </c>
      <c r="U2874" s="564">
        <v>1</v>
      </c>
      <c r="V2874" s="564">
        <v>1</v>
      </c>
      <c r="W2874" s="564">
        <v>1</v>
      </c>
      <c r="X2874" s="564">
        <v>1</v>
      </c>
      <c r="Y2874" s="564">
        <v>1</v>
      </c>
      <c r="Z2874" s="564">
        <v>1</v>
      </c>
      <c r="AA2874" s="564">
        <v>1</v>
      </c>
      <c r="AB2874" s="564">
        <v>1</v>
      </c>
      <c r="AC2874" s="564">
        <v>1</v>
      </c>
      <c r="AD2874" s="564">
        <v>1</v>
      </c>
      <c r="AE2874" s="564">
        <v>1</v>
      </c>
      <c r="AF2874" s="564">
        <v>1</v>
      </c>
      <c r="AG2874" s="564">
        <v>1</v>
      </c>
      <c r="AH2874" s="564">
        <v>1</v>
      </c>
      <c r="AI2874" s="564">
        <v>1</v>
      </c>
      <c r="AJ2874" s="564">
        <v>1</v>
      </c>
      <c r="AK2874" s="564">
        <v>1</v>
      </c>
    </row>
    <row r="2875" spans="1:37">
      <c r="A2875">
        <v>2871</v>
      </c>
      <c r="B2875" s="564">
        <f t="shared" ca="1" si="270"/>
        <v>20</v>
      </c>
      <c r="C2875" s="564">
        <f t="shared" ca="1" si="265"/>
        <v>400</v>
      </c>
      <c r="D2875" s="564">
        <f t="shared" ca="1" si="268"/>
        <v>20</v>
      </c>
      <c r="E2875" s="564">
        <f t="shared" ca="1" si="266"/>
        <v>0</v>
      </c>
      <c r="F2875" s="564">
        <f t="shared" ca="1" si="269"/>
        <v>1</v>
      </c>
      <c r="G2875" s="564">
        <f t="shared" ca="1" si="267"/>
        <v>2.1176568799229076</v>
      </c>
      <c r="H2875" s="564">
        <v>1</v>
      </c>
      <c r="I2875" s="564">
        <v>1</v>
      </c>
      <c r="J2875" s="564">
        <v>1</v>
      </c>
      <c r="K2875" s="564">
        <v>1</v>
      </c>
      <c r="L2875" s="564">
        <v>1</v>
      </c>
      <c r="M2875" s="564">
        <v>1</v>
      </c>
      <c r="N2875" s="564">
        <v>1</v>
      </c>
      <c r="O2875" s="564">
        <v>1</v>
      </c>
      <c r="P2875" s="564">
        <v>1</v>
      </c>
      <c r="Q2875" s="564">
        <v>1</v>
      </c>
      <c r="R2875" s="564">
        <v>1</v>
      </c>
      <c r="S2875" s="564">
        <v>1</v>
      </c>
      <c r="T2875" s="564">
        <v>1</v>
      </c>
      <c r="U2875" s="564">
        <v>1</v>
      </c>
      <c r="V2875" s="564">
        <v>1</v>
      </c>
      <c r="W2875" s="564">
        <v>1</v>
      </c>
      <c r="X2875" s="564">
        <v>1</v>
      </c>
      <c r="Y2875" s="564">
        <v>1</v>
      </c>
      <c r="Z2875" s="564">
        <v>1</v>
      </c>
      <c r="AA2875" s="564">
        <v>1</v>
      </c>
      <c r="AB2875" s="564">
        <v>1</v>
      </c>
      <c r="AC2875" s="564">
        <v>1</v>
      </c>
      <c r="AD2875" s="564">
        <v>1</v>
      </c>
      <c r="AE2875" s="564">
        <v>1</v>
      </c>
      <c r="AF2875" s="564">
        <v>1</v>
      </c>
      <c r="AG2875" s="564">
        <v>1</v>
      </c>
      <c r="AH2875" s="564">
        <v>1</v>
      </c>
      <c r="AI2875" s="564">
        <v>1</v>
      </c>
      <c r="AJ2875" s="564">
        <v>1</v>
      </c>
      <c r="AK2875" s="564">
        <v>1</v>
      </c>
    </row>
    <row r="2876" spans="1:37">
      <c r="A2876">
        <v>2872</v>
      </c>
      <c r="B2876" s="564">
        <f t="shared" ca="1" si="270"/>
        <v>20</v>
      </c>
      <c r="C2876" s="564">
        <f t="shared" ca="1" si="265"/>
        <v>400</v>
      </c>
      <c r="D2876" s="564">
        <f t="shared" ca="1" si="268"/>
        <v>20</v>
      </c>
      <c r="E2876" s="564">
        <f t="shared" ca="1" si="266"/>
        <v>0</v>
      </c>
      <c r="F2876" s="564">
        <f t="shared" ca="1" si="269"/>
        <v>1</v>
      </c>
      <c r="G2876" s="564">
        <f t="shared" ca="1" si="267"/>
        <v>3.6292660333381468</v>
      </c>
      <c r="H2876" s="564">
        <v>1</v>
      </c>
      <c r="I2876" s="564">
        <v>1</v>
      </c>
      <c r="J2876" s="564">
        <v>1</v>
      </c>
      <c r="K2876" s="564">
        <v>1</v>
      </c>
      <c r="L2876" s="564">
        <v>1</v>
      </c>
      <c r="M2876" s="564">
        <v>1</v>
      </c>
      <c r="N2876" s="564">
        <v>1</v>
      </c>
      <c r="O2876" s="564">
        <v>1</v>
      </c>
      <c r="P2876" s="564">
        <v>1</v>
      </c>
      <c r="Q2876" s="564">
        <v>1</v>
      </c>
      <c r="R2876" s="564">
        <v>1</v>
      </c>
      <c r="S2876" s="564">
        <v>1</v>
      </c>
      <c r="T2876" s="564">
        <v>1</v>
      </c>
      <c r="U2876" s="564">
        <v>1</v>
      </c>
      <c r="V2876" s="564">
        <v>1</v>
      </c>
      <c r="W2876" s="564">
        <v>1</v>
      </c>
      <c r="X2876" s="564">
        <v>1</v>
      </c>
      <c r="Y2876" s="564">
        <v>1</v>
      </c>
      <c r="Z2876" s="564">
        <v>1</v>
      </c>
      <c r="AA2876" s="564">
        <v>1</v>
      </c>
      <c r="AB2876" s="564">
        <v>1</v>
      </c>
      <c r="AC2876" s="564">
        <v>1</v>
      </c>
      <c r="AD2876" s="564">
        <v>1</v>
      </c>
      <c r="AE2876" s="564">
        <v>1</v>
      </c>
      <c r="AF2876" s="564">
        <v>1</v>
      </c>
      <c r="AG2876" s="564">
        <v>1</v>
      </c>
      <c r="AH2876" s="564">
        <v>1</v>
      </c>
      <c r="AI2876" s="564">
        <v>1</v>
      </c>
      <c r="AJ2876" s="564">
        <v>1</v>
      </c>
      <c r="AK2876" s="564">
        <v>1</v>
      </c>
    </row>
    <row r="2877" spans="1:37">
      <c r="A2877">
        <v>2873</v>
      </c>
      <c r="B2877" s="564">
        <f t="shared" ca="1" si="270"/>
        <v>20</v>
      </c>
      <c r="C2877" s="564">
        <f t="shared" ca="1" si="265"/>
        <v>400</v>
      </c>
      <c r="D2877" s="564">
        <f t="shared" ca="1" si="268"/>
        <v>20</v>
      </c>
      <c r="E2877" s="564">
        <f t="shared" ca="1" si="266"/>
        <v>0</v>
      </c>
      <c r="F2877" s="564">
        <f t="shared" ca="1" si="269"/>
        <v>1</v>
      </c>
      <c r="G2877" s="564">
        <f t="shared" ca="1" si="267"/>
        <v>4.1396535722938168</v>
      </c>
      <c r="H2877" s="564">
        <v>1</v>
      </c>
      <c r="I2877" s="564">
        <v>1</v>
      </c>
      <c r="J2877" s="564">
        <v>1</v>
      </c>
      <c r="K2877" s="564">
        <v>1</v>
      </c>
      <c r="L2877" s="564">
        <v>1</v>
      </c>
      <c r="M2877" s="564">
        <v>1</v>
      </c>
      <c r="N2877" s="564">
        <v>1</v>
      </c>
      <c r="O2877" s="564">
        <v>1</v>
      </c>
      <c r="P2877" s="564">
        <v>1</v>
      </c>
      <c r="Q2877" s="564">
        <v>1</v>
      </c>
      <c r="R2877" s="564">
        <v>1</v>
      </c>
      <c r="S2877" s="564">
        <v>1</v>
      </c>
      <c r="T2877" s="564">
        <v>1</v>
      </c>
      <c r="U2877" s="564">
        <v>1</v>
      </c>
      <c r="V2877" s="564">
        <v>1</v>
      </c>
      <c r="W2877" s="564">
        <v>1</v>
      </c>
      <c r="X2877" s="564">
        <v>1</v>
      </c>
      <c r="Y2877" s="564">
        <v>1</v>
      </c>
      <c r="Z2877" s="564">
        <v>1</v>
      </c>
      <c r="AA2877" s="564">
        <v>1</v>
      </c>
      <c r="AB2877" s="564">
        <v>1</v>
      </c>
      <c r="AC2877" s="564">
        <v>1</v>
      </c>
      <c r="AD2877" s="564">
        <v>1</v>
      </c>
      <c r="AE2877" s="564">
        <v>1</v>
      </c>
      <c r="AF2877" s="564">
        <v>1</v>
      </c>
      <c r="AG2877" s="564">
        <v>1</v>
      </c>
      <c r="AH2877" s="564">
        <v>1</v>
      </c>
      <c r="AI2877" s="564">
        <v>1</v>
      </c>
      <c r="AJ2877" s="564">
        <v>1</v>
      </c>
      <c r="AK2877" s="564">
        <v>1</v>
      </c>
    </row>
    <row r="2878" spans="1:37">
      <c r="A2878">
        <v>2874</v>
      </c>
      <c r="B2878" s="564">
        <f t="shared" ca="1" si="270"/>
        <v>20</v>
      </c>
      <c r="C2878" s="564">
        <f t="shared" ca="1" si="265"/>
        <v>400</v>
      </c>
      <c r="D2878" s="564">
        <f t="shared" ca="1" si="268"/>
        <v>20</v>
      </c>
      <c r="E2878" s="564">
        <f t="shared" ca="1" si="266"/>
        <v>0</v>
      </c>
      <c r="F2878" s="564">
        <f t="shared" ca="1" si="269"/>
        <v>1</v>
      </c>
      <c r="G2878" s="564">
        <f t="shared" ca="1" si="267"/>
        <v>2.7191600740918473</v>
      </c>
      <c r="H2878" s="564">
        <v>1</v>
      </c>
      <c r="I2878" s="564">
        <v>1</v>
      </c>
      <c r="J2878" s="564">
        <v>1</v>
      </c>
      <c r="K2878" s="564">
        <v>1</v>
      </c>
      <c r="L2878" s="564">
        <v>1</v>
      </c>
      <c r="M2878" s="564">
        <v>1</v>
      </c>
      <c r="N2878" s="564">
        <v>1</v>
      </c>
      <c r="O2878" s="564">
        <v>1</v>
      </c>
      <c r="P2878" s="564">
        <v>1</v>
      </c>
      <c r="Q2878" s="564">
        <v>1</v>
      </c>
      <c r="R2878" s="564">
        <v>1</v>
      </c>
      <c r="S2878" s="564">
        <v>1</v>
      </c>
      <c r="T2878" s="564">
        <v>1</v>
      </c>
      <c r="U2878" s="564">
        <v>1</v>
      </c>
      <c r="V2878" s="564">
        <v>1</v>
      </c>
      <c r="W2878" s="564">
        <v>1</v>
      </c>
      <c r="X2878" s="564">
        <v>1</v>
      </c>
      <c r="Y2878" s="564">
        <v>1</v>
      </c>
      <c r="Z2878" s="564">
        <v>1</v>
      </c>
      <c r="AA2878" s="564">
        <v>1</v>
      </c>
      <c r="AB2878" s="564">
        <v>1</v>
      </c>
      <c r="AC2878" s="564">
        <v>1</v>
      </c>
      <c r="AD2878" s="564">
        <v>1</v>
      </c>
      <c r="AE2878" s="564">
        <v>1</v>
      </c>
      <c r="AF2878" s="564">
        <v>1</v>
      </c>
      <c r="AG2878" s="564">
        <v>1</v>
      </c>
      <c r="AH2878" s="564">
        <v>1</v>
      </c>
      <c r="AI2878" s="564">
        <v>1</v>
      </c>
      <c r="AJ2878" s="564">
        <v>1</v>
      </c>
      <c r="AK2878" s="564">
        <v>1</v>
      </c>
    </row>
    <row r="2879" spans="1:37">
      <c r="A2879">
        <v>2875</v>
      </c>
      <c r="B2879" s="564">
        <f t="shared" ca="1" si="270"/>
        <v>0</v>
      </c>
      <c r="C2879" s="564">
        <f t="shared" ca="1" si="265"/>
        <v>0</v>
      </c>
      <c r="D2879" s="564">
        <f t="shared" ca="1" si="268"/>
        <v>0</v>
      </c>
      <c r="E2879" s="564">
        <f t="shared" ca="1" si="266"/>
        <v>0</v>
      </c>
      <c r="F2879" s="564">
        <f t="shared" ca="1" si="269"/>
        <v>1</v>
      </c>
      <c r="G2879" s="564">
        <f t="shared" ca="1" si="267"/>
        <v>2.9032194677441199</v>
      </c>
      <c r="H2879" s="564">
        <v>0</v>
      </c>
      <c r="I2879" s="564">
        <v>0</v>
      </c>
      <c r="J2879" s="564">
        <v>0</v>
      </c>
      <c r="K2879" s="564">
        <v>0</v>
      </c>
      <c r="L2879" s="564">
        <v>0</v>
      </c>
      <c r="M2879" s="564">
        <v>0</v>
      </c>
      <c r="N2879" s="564">
        <v>0</v>
      </c>
      <c r="O2879" s="564">
        <v>0</v>
      </c>
      <c r="P2879" s="564">
        <v>0</v>
      </c>
      <c r="Q2879" s="564">
        <v>0</v>
      </c>
      <c r="R2879" s="564">
        <v>0</v>
      </c>
      <c r="S2879" s="564">
        <v>0</v>
      </c>
      <c r="T2879" s="564">
        <v>0</v>
      </c>
      <c r="U2879" s="564">
        <v>0</v>
      </c>
      <c r="V2879" s="564">
        <v>0</v>
      </c>
      <c r="W2879" s="564">
        <v>0</v>
      </c>
      <c r="X2879" s="564">
        <v>0</v>
      </c>
      <c r="Y2879" s="564">
        <v>0</v>
      </c>
      <c r="Z2879" s="564">
        <v>0</v>
      </c>
      <c r="AA2879" s="564">
        <v>0</v>
      </c>
      <c r="AB2879" s="564">
        <v>0</v>
      </c>
      <c r="AC2879" s="564">
        <v>0</v>
      </c>
      <c r="AD2879" s="564">
        <v>0</v>
      </c>
      <c r="AE2879" s="564">
        <v>0</v>
      </c>
      <c r="AF2879" s="564">
        <v>0</v>
      </c>
      <c r="AG2879" s="564">
        <v>0</v>
      </c>
      <c r="AH2879" s="564">
        <v>0</v>
      </c>
      <c r="AI2879" s="564">
        <v>0</v>
      </c>
      <c r="AJ2879" s="564">
        <v>0</v>
      </c>
      <c r="AK2879" s="564">
        <v>0</v>
      </c>
    </row>
    <row r="2880" spans="1:37">
      <c r="A2880">
        <v>2876</v>
      </c>
      <c r="B2880" s="564">
        <f t="shared" ca="1" si="270"/>
        <v>0</v>
      </c>
      <c r="C2880" s="564">
        <f t="shared" ca="1" si="265"/>
        <v>0</v>
      </c>
      <c r="D2880" s="564">
        <f t="shared" ca="1" si="268"/>
        <v>0</v>
      </c>
      <c r="E2880" s="564">
        <f t="shared" ca="1" si="266"/>
        <v>0</v>
      </c>
      <c r="F2880" s="564">
        <f t="shared" ca="1" si="269"/>
        <v>1</v>
      </c>
      <c r="G2880" s="564">
        <f t="shared" ca="1" si="267"/>
        <v>2.9623177310767916</v>
      </c>
      <c r="H2880" s="564">
        <v>0</v>
      </c>
      <c r="I2880" s="564">
        <v>0</v>
      </c>
      <c r="J2880" s="564">
        <v>0</v>
      </c>
      <c r="K2880" s="564">
        <v>0</v>
      </c>
      <c r="L2880" s="564">
        <v>0</v>
      </c>
      <c r="M2880" s="564">
        <v>0</v>
      </c>
      <c r="N2880" s="564">
        <v>0</v>
      </c>
      <c r="O2880" s="564">
        <v>0</v>
      </c>
      <c r="P2880" s="564">
        <v>0</v>
      </c>
      <c r="Q2880" s="564">
        <v>0</v>
      </c>
      <c r="R2880" s="564">
        <v>0</v>
      </c>
      <c r="S2880" s="564">
        <v>0</v>
      </c>
      <c r="T2880" s="564">
        <v>0</v>
      </c>
      <c r="U2880" s="564">
        <v>0</v>
      </c>
      <c r="V2880" s="564">
        <v>0</v>
      </c>
      <c r="W2880" s="564">
        <v>0</v>
      </c>
      <c r="X2880" s="564">
        <v>0</v>
      </c>
      <c r="Y2880" s="564">
        <v>0</v>
      </c>
      <c r="Z2880" s="564">
        <v>0</v>
      </c>
      <c r="AA2880" s="564">
        <v>0</v>
      </c>
      <c r="AB2880" s="564">
        <v>0</v>
      </c>
      <c r="AC2880" s="564">
        <v>0</v>
      </c>
      <c r="AD2880" s="564">
        <v>0</v>
      </c>
      <c r="AE2880" s="564">
        <v>0</v>
      </c>
      <c r="AF2880" s="564">
        <v>0</v>
      </c>
      <c r="AG2880" s="564">
        <v>0</v>
      </c>
      <c r="AH2880" s="564">
        <v>0</v>
      </c>
      <c r="AI2880" s="564">
        <v>0</v>
      </c>
      <c r="AJ2880" s="564">
        <v>0</v>
      </c>
      <c r="AK2880" s="564">
        <v>0</v>
      </c>
    </row>
    <row r="2881" spans="1:37">
      <c r="A2881">
        <v>2877</v>
      </c>
      <c r="B2881" s="564">
        <f t="shared" ca="1" si="270"/>
        <v>20</v>
      </c>
      <c r="C2881" s="564">
        <f t="shared" ca="1" si="265"/>
        <v>400</v>
      </c>
      <c r="D2881" s="564">
        <f t="shared" ca="1" si="268"/>
        <v>20</v>
      </c>
      <c r="E2881" s="564">
        <f t="shared" ca="1" si="266"/>
        <v>0</v>
      </c>
      <c r="F2881" s="564">
        <f t="shared" ca="1" si="269"/>
        <v>1</v>
      </c>
      <c r="G2881" s="564">
        <f t="shared" ca="1" si="267"/>
        <v>4.6056382762619448</v>
      </c>
      <c r="H2881" s="564">
        <v>1</v>
      </c>
      <c r="I2881" s="564">
        <v>1</v>
      </c>
      <c r="J2881" s="564">
        <v>1</v>
      </c>
      <c r="K2881" s="564">
        <v>1</v>
      </c>
      <c r="L2881" s="564">
        <v>1</v>
      </c>
      <c r="M2881" s="564">
        <v>1</v>
      </c>
      <c r="N2881" s="564">
        <v>1</v>
      </c>
      <c r="O2881" s="564">
        <v>1</v>
      </c>
      <c r="P2881" s="564">
        <v>1</v>
      </c>
      <c r="Q2881" s="564">
        <v>1</v>
      </c>
      <c r="R2881" s="564">
        <v>1</v>
      </c>
      <c r="S2881" s="564">
        <v>1</v>
      </c>
      <c r="T2881" s="564">
        <v>1</v>
      </c>
      <c r="U2881" s="564">
        <v>1</v>
      </c>
      <c r="V2881" s="564">
        <v>1</v>
      </c>
      <c r="W2881" s="564">
        <v>1</v>
      </c>
      <c r="X2881" s="564">
        <v>1</v>
      </c>
      <c r="Y2881" s="564">
        <v>1</v>
      </c>
      <c r="Z2881" s="564">
        <v>1</v>
      </c>
      <c r="AA2881" s="564">
        <v>1</v>
      </c>
      <c r="AB2881" s="564">
        <v>1</v>
      </c>
      <c r="AC2881" s="564">
        <v>1</v>
      </c>
      <c r="AD2881" s="564">
        <v>1</v>
      </c>
      <c r="AE2881" s="564">
        <v>1</v>
      </c>
      <c r="AF2881" s="564">
        <v>1</v>
      </c>
      <c r="AG2881" s="564">
        <v>1</v>
      </c>
      <c r="AH2881" s="564">
        <v>1</v>
      </c>
      <c r="AI2881" s="564">
        <v>1</v>
      </c>
      <c r="AJ2881" s="564">
        <v>1</v>
      </c>
      <c r="AK2881" s="564">
        <v>1</v>
      </c>
    </row>
    <row r="2882" spans="1:37">
      <c r="A2882">
        <v>2878</v>
      </c>
      <c r="B2882" s="564">
        <f t="shared" ca="1" si="270"/>
        <v>20</v>
      </c>
      <c r="C2882" s="564">
        <f t="shared" ca="1" si="265"/>
        <v>400</v>
      </c>
      <c r="D2882" s="564">
        <f t="shared" ca="1" si="268"/>
        <v>20</v>
      </c>
      <c r="E2882" s="564">
        <f t="shared" ca="1" si="266"/>
        <v>0</v>
      </c>
      <c r="F2882" s="564">
        <f t="shared" ca="1" si="269"/>
        <v>1</v>
      </c>
      <c r="G2882" s="564">
        <f t="shared" ca="1" si="267"/>
        <v>2.5593445055269455</v>
      </c>
      <c r="H2882" s="564">
        <v>1</v>
      </c>
      <c r="I2882" s="564">
        <v>1</v>
      </c>
      <c r="J2882" s="564">
        <v>1</v>
      </c>
      <c r="K2882" s="564">
        <v>1</v>
      </c>
      <c r="L2882" s="564">
        <v>1</v>
      </c>
      <c r="M2882" s="564">
        <v>1</v>
      </c>
      <c r="N2882" s="564">
        <v>1</v>
      </c>
      <c r="O2882" s="564">
        <v>1</v>
      </c>
      <c r="P2882" s="564">
        <v>1</v>
      </c>
      <c r="Q2882" s="564">
        <v>1</v>
      </c>
      <c r="R2882" s="564">
        <v>1</v>
      </c>
      <c r="S2882" s="564">
        <v>1</v>
      </c>
      <c r="T2882" s="564">
        <v>1</v>
      </c>
      <c r="U2882" s="564">
        <v>1</v>
      </c>
      <c r="V2882" s="564">
        <v>1</v>
      </c>
      <c r="W2882" s="564">
        <v>1</v>
      </c>
      <c r="X2882" s="564">
        <v>1</v>
      </c>
      <c r="Y2882" s="564">
        <v>1</v>
      </c>
      <c r="Z2882" s="564">
        <v>1</v>
      </c>
      <c r="AA2882" s="564">
        <v>1</v>
      </c>
      <c r="AB2882" s="564">
        <v>1</v>
      </c>
      <c r="AC2882" s="564">
        <v>1</v>
      </c>
      <c r="AD2882" s="564">
        <v>1</v>
      </c>
      <c r="AE2882" s="564">
        <v>1</v>
      </c>
      <c r="AF2882" s="564">
        <v>1</v>
      </c>
      <c r="AG2882" s="564">
        <v>1</v>
      </c>
      <c r="AH2882" s="564">
        <v>1</v>
      </c>
      <c r="AI2882" s="564">
        <v>1</v>
      </c>
      <c r="AJ2882" s="564">
        <v>1</v>
      </c>
      <c r="AK2882" s="564">
        <v>1</v>
      </c>
    </row>
    <row r="2883" spans="1:37">
      <c r="A2883">
        <v>2879</v>
      </c>
      <c r="B2883" s="564">
        <f t="shared" ca="1" si="270"/>
        <v>0</v>
      </c>
      <c r="C2883" s="564">
        <f t="shared" ca="1" si="265"/>
        <v>0</v>
      </c>
      <c r="D2883" s="564">
        <f t="shared" ca="1" si="268"/>
        <v>0</v>
      </c>
      <c r="E2883" s="564">
        <f t="shared" ca="1" si="266"/>
        <v>0</v>
      </c>
      <c r="F2883" s="564">
        <f t="shared" ca="1" si="269"/>
        <v>1</v>
      </c>
      <c r="G2883" s="564">
        <f t="shared" ca="1" si="267"/>
        <v>1.3172113528601475</v>
      </c>
      <c r="H2883" s="564">
        <v>0</v>
      </c>
      <c r="I2883" s="564">
        <v>0</v>
      </c>
      <c r="J2883" s="564">
        <v>0</v>
      </c>
      <c r="K2883" s="564">
        <v>0</v>
      </c>
      <c r="L2883" s="564">
        <v>0</v>
      </c>
      <c r="M2883" s="564">
        <v>0</v>
      </c>
      <c r="N2883" s="564">
        <v>0</v>
      </c>
      <c r="O2883" s="564">
        <v>0</v>
      </c>
      <c r="P2883" s="564">
        <v>0</v>
      </c>
      <c r="Q2883" s="564">
        <v>0</v>
      </c>
      <c r="R2883" s="564">
        <v>0</v>
      </c>
      <c r="S2883" s="564">
        <v>0</v>
      </c>
      <c r="T2883" s="564">
        <v>0</v>
      </c>
      <c r="U2883" s="564">
        <v>0</v>
      </c>
      <c r="V2883" s="564">
        <v>0</v>
      </c>
      <c r="W2883" s="564">
        <v>0</v>
      </c>
      <c r="X2883" s="564">
        <v>0</v>
      </c>
      <c r="Y2883" s="564">
        <v>0</v>
      </c>
      <c r="Z2883" s="564">
        <v>0</v>
      </c>
      <c r="AA2883" s="564">
        <v>0</v>
      </c>
      <c r="AB2883" s="564">
        <v>0</v>
      </c>
      <c r="AC2883" s="564">
        <v>0</v>
      </c>
      <c r="AD2883" s="564">
        <v>0</v>
      </c>
      <c r="AE2883" s="564">
        <v>0</v>
      </c>
      <c r="AF2883" s="564">
        <v>0</v>
      </c>
      <c r="AG2883" s="564">
        <v>0</v>
      </c>
      <c r="AH2883" s="564">
        <v>0</v>
      </c>
      <c r="AI2883" s="564">
        <v>0</v>
      </c>
      <c r="AJ2883" s="564">
        <v>0</v>
      </c>
      <c r="AK2883" s="564">
        <v>0</v>
      </c>
    </row>
    <row r="2884" spans="1:37">
      <c r="A2884">
        <v>2880</v>
      </c>
      <c r="B2884" s="564">
        <f t="shared" ca="1" si="270"/>
        <v>0</v>
      </c>
      <c r="C2884" s="564">
        <f t="shared" ca="1" si="265"/>
        <v>0</v>
      </c>
      <c r="D2884" s="564">
        <f t="shared" ca="1" si="268"/>
        <v>0</v>
      </c>
      <c r="E2884" s="564">
        <f t="shared" ca="1" si="266"/>
        <v>0</v>
      </c>
      <c r="F2884" s="564">
        <f t="shared" ca="1" si="269"/>
        <v>1</v>
      </c>
      <c r="G2884" s="564">
        <f t="shared" ca="1" si="267"/>
        <v>5.4078639550680521</v>
      </c>
      <c r="H2884" s="564">
        <v>0</v>
      </c>
      <c r="I2884" s="564">
        <v>0</v>
      </c>
      <c r="J2884" s="564">
        <v>0</v>
      </c>
      <c r="K2884" s="564">
        <v>0</v>
      </c>
      <c r="L2884" s="564">
        <v>0</v>
      </c>
      <c r="M2884" s="564">
        <v>0</v>
      </c>
      <c r="N2884" s="564">
        <v>0</v>
      </c>
      <c r="O2884" s="564">
        <v>0</v>
      </c>
      <c r="P2884" s="564">
        <v>0</v>
      </c>
      <c r="Q2884" s="564">
        <v>0</v>
      </c>
      <c r="R2884" s="564">
        <v>0</v>
      </c>
      <c r="S2884" s="564">
        <v>0</v>
      </c>
      <c r="T2884" s="564">
        <v>0</v>
      </c>
      <c r="U2884" s="564">
        <v>0</v>
      </c>
      <c r="V2884" s="564">
        <v>0</v>
      </c>
      <c r="W2884" s="564">
        <v>0</v>
      </c>
      <c r="X2884" s="564">
        <v>0</v>
      </c>
      <c r="Y2884" s="564">
        <v>0</v>
      </c>
      <c r="Z2884" s="564">
        <v>0</v>
      </c>
      <c r="AA2884" s="564">
        <v>0</v>
      </c>
      <c r="AB2884" s="564">
        <v>0</v>
      </c>
      <c r="AC2884" s="564">
        <v>0</v>
      </c>
      <c r="AD2884" s="564">
        <v>0</v>
      </c>
      <c r="AE2884" s="564">
        <v>0</v>
      </c>
      <c r="AF2884" s="564">
        <v>0</v>
      </c>
      <c r="AG2884" s="564">
        <v>0</v>
      </c>
      <c r="AH2884" s="564">
        <v>0</v>
      </c>
      <c r="AI2884" s="564">
        <v>0</v>
      </c>
      <c r="AJ2884" s="564">
        <v>0</v>
      </c>
      <c r="AK2884" s="564">
        <v>0</v>
      </c>
    </row>
    <row r="2885" spans="1:37">
      <c r="A2885">
        <v>2881</v>
      </c>
      <c r="B2885" s="564">
        <f t="shared" ca="1" si="270"/>
        <v>20</v>
      </c>
      <c r="C2885" s="564">
        <f t="shared" ref="C2885:C2948" ca="1" si="271">B2885^2</f>
        <v>400</v>
      </c>
      <c r="D2885" s="564">
        <f t="shared" ca="1" si="268"/>
        <v>20</v>
      </c>
      <c r="E2885" s="564">
        <f t="shared" ref="E2885:E2948" ca="1" si="272">D2885-((B2885^2)/H$1)</f>
        <v>0</v>
      </c>
      <c r="F2885" s="564">
        <f t="shared" ca="1" si="269"/>
        <v>1</v>
      </c>
      <c r="G2885" s="564">
        <f t="shared" ref="G2885:G2948" ca="1" si="273">I$2+NORMSINV(RAND())*K$2</f>
        <v>0.29047465327958477</v>
      </c>
      <c r="H2885" s="564">
        <v>1</v>
      </c>
      <c r="I2885" s="564">
        <v>1</v>
      </c>
      <c r="J2885" s="564">
        <v>1</v>
      </c>
      <c r="K2885" s="564">
        <v>1</v>
      </c>
      <c r="L2885" s="564">
        <v>1</v>
      </c>
      <c r="M2885" s="564">
        <v>1</v>
      </c>
      <c r="N2885" s="564">
        <v>1</v>
      </c>
      <c r="O2885" s="564">
        <v>1</v>
      </c>
      <c r="P2885" s="564">
        <v>1</v>
      </c>
      <c r="Q2885" s="564">
        <v>1</v>
      </c>
      <c r="R2885" s="564">
        <v>1</v>
      </c>
      <c r="S2885" s="564">
        <v>1</v>
      </c>
      <c r="T2885" s="564">
        <v>1</v>
      </c>
      <c r="U2885" s="564">
        <v>1</v>
      </c>
      <c r="V2885" s="564">
        <v>1</v>
      </c>
      <c r="W2885" s="564">
        <v>1</v>
      </c>
      <c r="X2885" s="564">
        <v>1</v>
      </c>
      <c r="Y2885" s="564">
        <v>1</v>
      </c>
      <c r="Z2885" s="564">
        <v>1</v>
      </c>
      <c r="AA2885" s="564">
        <v>1</v>
      </c>
      <c r="AB2885" s="564">
        <v>1</v>
      </c>
      <c r="AC2885" s="564">
        <v>1</v>
      </c>
      <c r="AD2885" s="564">
        <v>1</v>
      </c>
      <c r="AE2885" s="564">
        <v>1</v>
      </c>
      <c r="AF2885" s="564">
        <v>1</v>
      </c>
      <c r="AG2885" s="564">
        <v>1</v>
      </c>
      <c r="AH2885" s="564">
        <v>1</v>
      </c>
      <c r="AI2885" s="564">
        <v>1</v>
      </c>
      <c r="AJ2885" s="564">
        <v>1</v>
      </c>
      <c r="AK2885" s="564">
        <v>1</v>
      </c>
    </row>
    <row r="2886" spans="1:37">
      <c r="A2886">
        <v>2882</v>
      </c>
      <c r="B2886" s="564">
        <f t="shared" ca="1" si="270"/>
        <v>0</v>
      </c>
      <c r="C2886" s="564">
        <f t="shared" ca="1" si="271"/>
        <v>0</v>
      </c>
      <c r="D2886" s="564">
        <f t="shared" ref="D2886:D2949" ca="1" si="274">B2886</f>
        <v>0</v>
      </c>
      <c r="E2886" s="564">
        <f t="shared" ca="1" si="272"/>
        <v>0</v>
      </c>
      <c r="F2886" s="564">
        <f t="shared" ref="F2886:F2949" ca="1" si="275">1-(2*B2886*(H$1-B2886)/(H$1*(H$1-1)))</f>
        <v>1</v>
      </c>
      <c r="G2886" s="564">
        <f t="shared" ca="1" si="273"/>
        <v>8.4983167195793605</v>
      </c>
      <c r="H2886" s="564">
        <v>0</v>
      </c>
      <c r="I2886" s="564">
        <v>0</v>
      </c>
      <c r="J2886" s="564">
        <v>0</v>
      </c>
      <c r="K2886" s="564">
        <v>0</v>
      </c>
      <c r="L2886" s="564">
        <v>0</v>
      </c>
      <c r="M2886" s="564">
        <v>0</v>
      </c>
      <c r="N2886" s="564">
        <v>0</v>
      </c>
      <c r="O2886" s="564">
        <v>0</v>
      </c>
      <c r="P2886" s="564">
        <v>0</v>
      </c>
      <c r="Q2886" s="564">
        <v>0</v>
      </c>
      <c r="R2886" s="564">
        <v>0</v>
      </c>
      <c r="S2886" s="564">
        <v>0</v>
      </c>
      <c r="T2886" s="564">
        <v>0</v>
      </c>
      <c r="U2886" s="564">
        <v>0</v>
      </c>
      <c r="V2886" s="564">
        <v>0</v>
      </c>
      <c r="W2886" s="564">
        <v>0</v>
      </c>
      <c r="X2886" s="564">
        <v>0</v>
      </c>
      <c r="Y2886" s="564">
        <v>0</v>
      </c>
      <c r="Z2886" s="564">
        <v>0</v>
      </c>
      <c r="AA2886" s="564">
        <v>0</v>
      </c>
      <c r="AB2886" s="564">
        <v>0</v>
      </c>
      <c r="AC2886" s="564">
        <v>0</v>
      </c>
      <c r="AD2886" s="564">
        <v>0</v>
      </c>
      <c r="AE2886" s="564">
        <v>0</v>
      </c>
      <c r="AF2886" s="564">
        <v>0</v>
      </c>
      <c r="AG2886" s="564">
        <v>0</v>
      </c>
      <c r="AH2886" s="564">
        <v>0</v>
      </c>
      <c r="AI2886" s="564">
        <v>0</v>
      </c>
      <c r="AJ2886" s="564">
        <v>0</v>
      </c>
      <c r="AK2886" s="564">
        <v>0</v>
      </c>
    </row>
    <row r="2887" spans="1:37">
      <c r="A2887">
        <v>2883</v>
      </c>
      <c r="B2887" s="564">
        <f t="shared" ref="B2887:B2950" ca="1" si="276">SUM(INDIRECT("H"&amp;A2887+4&amp;":"&amp;HLOOKUP(H$1,$AA$1:$BD$2,2,0)&amp;A2887+4))</f>
        <v>8</v>
      </c>
      <c r="C2887" s="564">
        <f t="shared" ca="1" si="271"/>
        <v>64</v>
      </c>
      <c r="D2887" s="564">
        <f t="shared" ca="1" si="274"/>
        <v>8</v>
      </c>
      <c r="E2887" s="564">
        <f t="shared" ca="1" si="272"/>
        <v>4.8</v>
      </c>
      <c r="F2887" s="564">
        <f t="shared" ca="1" si="275"/>
        <v>0.49473684210526314</v>
      </c>
      <c r="G2887" s="564">
        <f t="shared" ca="1" si="273"/>
        <v>-3.1481688105531194</v>
      </c>
      <c r="H2887" s="564">
        <v>0</v>
      </c>
      <c r="I2887" s="564">
        <v>0</v>
      </c>
      <c r="J2887" s="564">
        <v>0</v>
      </c>
      <c r="K2887" s="564">
        <v>0</v>
      </c>
      <c r="L2887" s="564">
        <v>1</v>
      </c>
      <c r="M2887" s="564">
        <v>0</v>
      </c>
      <c r="N2887" s="564">
        <v>0</v>
      </c>
      <c r="O2887" s="564">
        <v>1</v>
      </c>
      <c r="P2887" s="564">
        <v>0</v>
      </c>
      <c r="Q2887" s="564">
        <v>0</v>
      </c>
      <c r="R2887" s="564">
        <v>1</v>
      </c>
      <c r="S2887" s="564">
        <v>0</v>
      </c>
      <c r="T2887" s="564">
        <v>1</v>
      </c>
      <c r="U2887" s="564">
        <v>0</v>
      </c>
      <c r="V2887" s="564">
        <v>1</v>
      </c>
      <c r="W2887" s="564">
        <v>0</v>
      </c>
      <c r="X2887" s="564">
        <v>1</v>
      </c>
      <c r="Y2887" s="564">
        <v>0</v>
      </c>
      <c r="Z2887" s="564">
        <v>1</v>
      </c>
      <c r="AA2887" s="564">
        <v>1</v>
      </c>
      <c r="AB2887" s="564">
        <v>1</v>
      </c>
      <c r="AC2887" s="564">
        <v>1</v>
      </c>
      <c r="AD2887" s="564">
        <v>1</v>
      </c>
      <c r="AE2887" s="564">
        <v>1</v>
      </c>
      <c r="AF2887" s="564">
        <v>1</v>
      </c>
      <c r="AG2887" s="564">
        <v>1</v>
      </c>
      <c r="AH2887" s="564">
        <v>1</v>
      </c>
      <c r="AI2887" s="564">
        <v>0</v>
      </c>
      <c r="AJ2887" s="564">
        <v>1</v>
      </c>
      <c r="AK2887" s="564">
        <v>1</v>
      </c>
    </row>
    <row r="2888" spans="1:37">
      <c r="A2888">
        <v>2884</v>
      </c>
      <c r="B2888" s="564">
        <f t="shared" ca="1" si="276"/>
        <v>0</v>
      </c>
      <c r="C2888" s="564">
        <f t="shared" ca="1" si="271"/>
        <v>0</v>
      </c>
      <c r="D2888" s="564">
        <f t="shared" ca="1" si="274"/>
        <v>0</v>
      </c>
      <c r="E2888" s="564">
        <f t="shared" ca="1" si="272"/>
        <v>0</v>
      </c>
      <c r="F2888" s="564">
        <f t="shared" ca="1" si="275"/>
        <v>1</v>
      </c>
      <c r="G2888" s="564">
        <f t="shared" ca="1" si="273"/>
        <v>1.1326791607300126</v>
      </c>
      <c r="H2888" s="564">
        <v>0</v>
      </c>
      <c r="I2888" s="564">
        <v>0</v>
      </c>
      <c r="J2888" s="564">
        <v>0</v>
      </c>
      <c r="K2888" s="564">
        <v>0</v>
      </c>
      <c r="L2888" s="564">
        <v>0</v>
      </c>
      <c r="M2888" s="564">
        <v>0</v>
      </c>
      <c r="N2888" s="564">
        <v>0</v>
      </c>
      <c r="O2888" s="564">
        <v>0</v>
      </c>
      <c r="P2888" s="564">
        <v>0</v>
      </c>
      <c r="Q2888" s="564">
        <v>0</v>
      </c>
      <c r="R2888" s="564">
        <v>0</v>
      </c>
      <c r="S2888" s="564">
        <v>0</v>
      </c>
      <c r="T2888" s="564">
        <v>0</v>
      </c>
      <c r="U2888" s="564">
        <v>0</v>
      </c>
      <c r="V2888" s="564">
        <v>0</v>
      </c>
      <c r="W2888" s="564">
        <v>0</v>
      </c>
      <c r="X2888" s="564">
        <v>0</v>
      </c>
      <c r="Y2888" s="564">
        <v>0</v>
      </c>
      <c r="Z2888" s="564">
        <v>0</v>
      </c>
      <c r="AA2888" s="564">
        <v>0</v>
      </c>
      <c r="AB2888" s="564">
        <v>0</v>
      </c>
      <c r="AC2888" s="564">
        <v>0</v>
      </c>
      <c r="AD2888" s="564">
        <v>0</v>
      </c>
      <c r="AE2888" s="564">
        <v>0</v>
      </c>
      <c r="AF2888" s="564">
        <v>0</v>
      </c>
      <c r="AG2888" s="564">
        <v>0</v>
      </c>
      <c r="AH2888" s="564">
        <v>0</v>
      </c>
      <c r="AI2888" s="564">
        <v>0</v>
      </c>
      <c r="AJ2888" s="564">
        <v>0</v>
      </c>
      <c r="AK2888" s="564">
        <v>0</v>
      </c>
    </row>
    <row r="2889" spans="1:37">
      <c r="A2889">
        <v>2885</v>
      </c>
      <c r="B2889" s="564">
        <f t="shared" ca="1" si="276"/>
        <v>20</v>
      </c>
      <c r="C2889" s="564">
        <f t="shared" ca="1" si="271"/>
        <v>400</v>
      </c>
      <c r="D2889" s="564">
        <f t="shared" ca="1" si="274"/>
        <v>20</v>
      </c>
      <c r="E2889" s="564">
        <f t="shared" ca="1" si="272"/>
        <v>0</v>
      </c>
      <c r="F2889" s="564">
        <f t="shared" ca="1" si="275"/>
        <v>1</v>
      </c>
      <c r="G2889" s="564">
        <f t="shared" ca="1" si="273"/>
        <v>-0.34385700658137397</v>
      </c>
      <c r="H2889" s="564">
        <v>1</v>
      </c>
      <c r="I2889" s="564">
        <v>1</v>
      </c>
      <c r="J2889" s="564">
        <v>1</v>
      </c>
      <c r="K2889" s="564">
        <v>1</v>
      </c>
      <c r="L2889" s="564">
        <v>1</v>
      </c>
      <c r="M2889" s="564">
        <v>1</v>
      </c>
      <c r="N2889" s="564">
        <v>1</v>
      </c>
      <c r="O2889" s="564">
        <v>1</v>
      </c>
      <c r="P2889" s="564">
        <v>1</v>
      </c>
      <c r="Q2889" s="564">
        <v>1</v>
      </c>
      <c r="R2889" s="564">
        <v>1</v>
      </c>
      <c r="S2889" s="564">
        <v>1</v>
      </c>
      <c r="T2889" s="564">
        <v>1</v>
      </c>
      <c r="U2889" s="564">
        <v>1</v>
      </c>
      <c r="V2889" s="564">
        <v>1</v>
      </c>
      <c r="W2889" s="564">
        <v>1</v>
      </c>
      <c r="X2889" s="564">
        <v>1</v>
      </c>
      <c r="Y2889" s="564">
        <v>1</v>
      </c>
      <c r="Z2889" s="564">
        <v>1</v>
      </c>
      <c r="AA2889" s="564">
        <v>1</v>
      </c>
      <c r="AB2889" s="564">
        <v>1</v>
      </c>
      <c r="AC2889" s="564">
        <v>1</v>
      </c>
      <c r="AD2889" s="564">
        <v>1</v>
      </c>
      <c r="AE2889" s="564">
        <v>1</v>
      </c>
      <c r="AF2889" s="564">
        <v>1</v>
      </c>
      <c r="AG2889" s="564">
        <v>1</v>
      </c>
      <c r="AH2889" s="564">
        <v>1</v>
      </c>
      <c r="AI2889" s="564">
        <v>1</v>
      </c>
      <c r="AJ2889" s="564">
        <v>1</v>
      </c>
      <c r="AK2889" s="564">
        <v>1</v>
      </c>
    </row>
    <row r="2890" spans="1:37">
      <c r="A2890">
        <v>2886</v>
      </c>
      <c r="B2890" s="564">
        <f t="shared" ca="1" si="276"/>
        <v>20</v>
      </c>
      <c r="C2890" s="564">
        <f t="shared" ca="1" si="271"/>
        <v>400</v>
      </c>
      <c r="D2890" s="564">
        <f t="shared" ca="1" si="274"/>
        <v>20</v>
      </c>
      <c r="E2890" s="564">
        <f t="shared" ca="1" si="272"/>
        <v>0</v>
      </c>
      <c r="F2890" s="564">
        <f t="shared" ca="1" si="275"/>
        <v>1</v>
      </c>
      <c r="G2890" s="564">
        <f t="shared" ca="1" si="273"/>
        <v>-3.5426050627246837</v>
      </c>
      <c r="H2890" s="564">
        <v>1</v>
      </c>
      <c r="I2890" s="564">
        <v>1</v>
      </c>
      <c r="J2890" s="564">
        <v>1</v>
      </c>
      <c r="K2890" s="564">
        <v>1</v>
      </c>
      <c r="L2890" s="564">
        <v>1</v>
      </c>
      <c r="M2890" s="564">
        <v>1</v>
      </c>
      <c r="N2890" s="564">
        <v>1</v>
      </c>
      <c r="O2890" s="564">
        <v>1</v>
      </c>
      <c r="P2890" s="564">
        <v>1</v>
      </c>
      <c r="Q2890" s="564">
        <v>1</v>
      </c>
      <c r="R2890" s="564">
        <v>1</v>
      </c>
      <c r="S2890" s="564">
        <v>1</v>
      </c>
      <c r="T2890" s="564">
        <v>1</v>
      </c>
      <c r="U2890" s="564">
        <v>1</v>
      </c>
      <c r="V2890" s="564">
        <v>1</v>
      </c>
      <c r="W2890" s="564">
        <v>1</v>
      </c>
      <c r="X2890" s="564">
        <v>1</v>
      </c>
      <c r="Y2890" s="564">
        <v>1</v>
      </c>
      <c r="Z2890" s="564">
        <v>1</v>
      </c>
      <c r="AA2890" s="564">
        <v>1</v>
      </c>
      <c r="AB2890" s="564">
        <v>1</v>
      </c>
      <c r="AC2890" s="564">
        <v>1</v>
      </c>
      <c r="AD2890" s="564">
        <v>1</v>
      </c>
      <c r="AE2890" s="564">
        <v>1</v>
      </c>
      <c r="AF2890" s="564">
        <v>1</v>
      </c>
      <c r="AG2890" s="564">
        <v>1</v>
      </c>
      <c r="AH2890" s="564">
        <v>1</v>
      </c>
      <c r="AI2890" s="564">
        <v>1</v>
      </c>
      <c r="AJ2890" s="564">
        <v>1</v>
      </c>
      <c r="AK2890" s="564">
        <v>1</v>
      </c>
    </row>
    <row r="2891" spans="1:37">
      <c r="A2891">
        <v>2887</v>
      </c>
      <c r="B2891" s="564">
        <f t="shared" ca="1" si="276"/>
        <v>20</v>
      </c>
      <c r="C2891" s="564">
        <f t="shared" ca="1" si="271"/>
        <v>400</v>
      </c>
      <c r="D2891" s="564">
        <f t="shared" ca="1" si="274"/>
        <v>20</v>
      </c>
      <c r="E2891" s="564">
        <f t="shared" ca="1" si="272"/>
        <v>0</v>
      </c>
      <c r="F2891" s="564">
        <f t="shared" ca="1" si="275"/>
        <v>1</v>
      </c>
      <c r="G2891" s="564">
        <f t="shared" ca="1" si="273"/>
        <v>4.3953533843285779</v>
      </c>
      <c r="H2891" s="564">
        <v>1</v>
      </c>
      <c r="I2891" s="564">
        <v>1</v>
      </c>
      <c r="J2891" s="564">
        <v>1</v>
      </c>
      <c r="K2891" s="564">
        <v>1</v>
      </c>
      <c r="L2891" s="564">
        <v>1</v>
      </c>
      <c r="M2891" s="564">
        <v>1</v>
      </c>
      <c r="N2891" s="564">
        <v>1</v>
      </c>
      <c r="O2891" s="564">
        <v>1</v>
      </c>
      <c r="P2891" s="564">
        <v>1</v>
      </c>
      <c r="Q2891" s="564">
        <v>1</v>
      </c>
      <c r="R2891" s="564">
        <v>1</v>
      </c>
      <c r="S2891" s="564">
        <v>1</v>
      </c>
      <c r="T2891" s="564">
        <v>1</v>
      </c>
      <c r="U2891" s="564">
        <v>1</v>
      </c>
      <c r="V2891" s="564">
        <v>1</v>
      </c>
      <c r="W2891" s="564">
        <v>1</v>
      </c>
      <c r="X2891" s="564">
        <v>1</v>
      </c>
      <c r="Y2891" s="564">
        <v>1</v>
      </c>
      <c r="Z2891" s="564">
        <v>1</v>
      </c>
      <c r="AA2891" s="564">
        <v>1</v>
      </c>
      <c r="AB2891" s="564">
        <v>1</v>
      </c>
      <c r="AC2891" s="564">
        <v>1</v>
      </c>
      <c r="AD2891" s="564">
        <v>1</v>
      </c>
      <c r="AE2891" s="564">
        <v>1</v>
      </c>
      <c r="AF2891" s="564">
        <v>1</v>
      </c>
      <c r="AG2891" s="564">
        <v>1</v>
      </c>
      <c r="AH2891" s="564">
        <v>1</v>
      </c>
      <c r="AI2891" s="564">
        <v>1</v>
      </c>
      <c r="AJ2891" s="564">
        <v>1</v>
      </c>
      <c r="AK2891" s="564">
        <v>1</v>
      </c>
    </row>
    <row r="2892" spans="1:37">
      <c r="A2892">
        <v>2888</v>
      </c>
      <c r="B2892" s="564">
        <f t="shared" ca="1" si="276"/>
        <v>20</v>
      </c>
      <c r="C2892" s="564">
        <f t="shared" ca="1" si="271"/>
        <v>400</v>
      </c>
      <c r="D2892" s="564">
        <f t="shared" ca="1" si="274"/>
        <v>20</v>
      </c>
      <c r="E2892" s="564">
        <f t="shared" ca="1" si="272"/>
        <v>0</v>
      </c>
      <c r="F2892" s="564">
        <f t="shared" ca="1" si="275"/>
        <v>1</v>
      </c>
      <c r="G2892" s="564">
        <f t="shared" ca="1" si="273"/>
        <v>4.8351601687230028</v>
      </c>
      <c r="H2892" s="564">
        <v>1</v>
      </c>
      <c r="I2892" s="564">
        <v>1</v>
      </c>
      <c r="J2892" s="564">
        <v>1</v>
      </c>
      <c r="K2892" s="564">
        <v>1</v>
      </c>
      <c r="L2892" s="564">
        <v>1</v>
      </c>
      <c r="M2892" s="564">
        <v>1</v>
      </c>
      <c r="N2892" s="564">
        <v>1</v>
      </c>
      <c r="O2892" s="564">
        <v>1</v>
      </c>
      <c r="P2892" s="564">
        <v>1</v>
      </c>
      <c r="Q2892" s="564">
        <v>1</v>
      </c>
      <c r="R2892" s="564">
        <v>1</v>
      </c>
      <c r="S2892" s="564">
        <v>1</v>
      </c>
      <c r="T2892" s="564">
        <v>1</v>
      </c>
      <c r="U2892" s="564">
        <v>1</v>
      </c>
      <c r="V2892" s="564">
        <v>1</v>
      </c>
      <c r="W2892" s="564">
        <v>1</v>
      </c>
      <c r="X2892" s="564">
        <v>1</v>
      </c>
      <c r="Y2892" s="564">
        <v>1</v>
      </c>
      <c r="Z2892" s="564">
        <v>1</v>
      </c>
      <c r="AA2892" s="564">
        <v>1</v>
      </c>
      <c r="AB2892" s="564">
        <v>1</v>
      </c>
      <c r="AC2892" s="564">
        <v>1</v>
      </c>
      <c r="AD2892" s="564">
        <v>1</v>
      </c>
      <c r="AE2892" s="564">
        <v>1</v>
      </c>
      <c r="AF2892" s="564">
        <v>1</v>
      </c>
      <c r="AG2892" s="564">
        <v>1</v>
      </c>
      <c r="AH2892" s="564">
        <v>1</v>
      </c>
      <c r="AI2892" s="564">
        <v>1</v>
      </c>
      <c r="AJ2892" s="564">
        <v>1</v>
      </c>
      <c r="AK2892" s="564">
        <v>1</v>
      </c>
    </row>
    <row r="2893" spans="1:37">
      <c r="A2893">
        <v>2889</v>
      </c>
      <c r="B2893" s="564">
        <f t="shared" ca="1" si="276"/>
        <v>0</v>
      </c>
      <c r="C2893" s="564">
        <f t="shared" ca="1" si="271"/>
        <v>0</v>
      </c>
      <c r="D2893" s="564">
        <f t="shared" ca="1" si="274"/>
        <v>0</v>
      </c>
      <c r="E2893" s="564">
        <f t="shared" ca="1" si="272"/>
        <v>0</v>
      </c>
      <c r="F2893" s="564">
        <f t="shared" ca="1" si="275"/>
        <v>1</v>
      </c>
      <c r="G2893" s="564">
        <f t="shared" ca="1" si="273"/>
        <v>-4.6338775388466473</v>
      </c>
      <c r="H2893" s="564">
        <v>0</v>
      </c>
      <c r="I2893" s="564">
        <v>0</v>
      </c>
      <c r="J2893" s="564">
        <v>0</v>
      </c>
      <c r="K2893" s="564">
        <v>0</v>
      </c>
      <c r="L2893" s="564">
        <v>0</v>
      </c>
      <c r="M2893" s="564">
        <v>0</v>
      </c>
      <c r="N2893" s="564">
        <v>0</v>
      </c>
      <c r="O2893" s="564">
        <v>0</v>
      </c>
      <c r="P2893" s="564">
        <v>0</v>
      </c>
      <c r="Q2893" s="564">
        <v>0</v>
      </c>
      <c r="R2893" s="564">
        <v>0</v>
      </c>
      <c r="S2893" s="564">
        <v>0</v>
      </c>
      <c r="T2893" s="564">
        <v>0</v>
      </c>
      <c r="U2893" s="564">
        <v>0</v>
      </c>
      <c r="V2893" s="564">
        <v>0</v>
      </c>
      <c r="W2893" s="564">
        <v>0</v>
      </c>
      <c r="X2893" s="564">
        <v>0</v>
      </c>
      <c r="Y2893" s="564">
        <v>0</v>
      </c>
      <c r="Z2893" s="564">
        <v>0</v>
      </c>
      <c r="AA2893" s="564">
        <v>0</v>
      </c>
      <c r="AB2893" s="564">
        <v>0</v>
      </c>
      <c r="AC2893" s="564">
        <v>0</v>
      </c>
      <c r="AD2893" s="564">
        <v>0</v>
      </c>
      <c r="AE2893" s="564">
        <v>0</v>
      </c>
      <c r="AF2893" s="564">
        <v>0</v>
      </c>
      <c r="AG2893" s="564">
        <v>0</v>
      </c>
      <c r="AH2893" s="564">
        <v>0</v>
      </c>
      <c r="AI2893" s="564">
        <v>0</v>
      </c>
      <c r="AJ2893" s="564">
        <v>0</v>
      </c>
      <c r="AK2893" s="564">
        <v>0</v>
      </c>
    </row>
    <row r="2894" spans="1:37">
      <c r="A2894">
        <v>2890</v>
      </c>
      <c r="B2894" s="564">
        <f t="shared" ca="1" si="276"/>
        <v>20</v>
      </c>
      <c r="C2894" s="564">
        <f t="shared" ca="1" si="271"/>
        <v>400</v>
      </c>
      <c r="D2894" s="564">
        <f t="shared" ca="1" si="274"/>
        <v>20</v>
      </c>
      <c r="E2894" s="564">
        <f t="shared" ca="1" si="272"/>
        <v>0</v>
      </c>
      <c r="F2894" s="564">
        <f t="shared" ca="1" si="275"/>
        <v>1</v>
      </c>
      <c r="G2894" s="564">
        <f t="shared" ca="1" si="273"/>
        <v>4.0940087489308539</v>
      </c>
      <c r="H2894" s="564">
        <v>1</v>
      </c>
      <c r="I2894" s="564">
        <v>1</v>
      </c>
      <c r="J2894" s="564">
        <v>1</v>
      </c>
      <c r="K2894" s="564">
        <v>1</v>
      </c>
      <c r="L2894" s="564">
        <v>1</v>
      </c>
      <c r="M2894" s="564">
        <v>1</v>
      </c>
      <c r="N2894" s="564">
        <v>1</v>
      </c>
      <c r="O2894" s="564">
        <v>1</v>
      </c>
      <c r="P2894" s="564">
        <v>1</v>
      </c>
      <c r="Q2894" s="564">
        <v>1</v>
      </c>
      <c r="R2894" s="564">
        <v>1</v>
      </c>
      <c r="S2894" s="564">
        <v>1</v>
      </c>
      <c r="T2894" s="564">
        <v>1</v>
      </c>
      <c r="U2894" s="564">
        <v>1</v>
      </c>
      <c r="V2894" s="564">
        <v>1</v>
      </c>
      <c r="W2894" s="564">
        <v>1</v>
      </c>
      <c r="X2894" s="564">
        <v>1</v>
      </c>
      <c r="Y2894" s="564">
        <v>1</v>
      </c>
      <c r="Z2894" s="564">
        <v>1</v>
      </c>
      <c r="AA2894" s="564">
        <v>1</v>
      </c>
      <c r="AB2894" s="564">
        <v>1</v>
      </c>
      <c r="AC2894" s="564">
        <v>1</v>
      </c>
      <c r="AD2894" s="564">
        <v>1</v>
      </c>
      <c r="AE2894" s="564">
        <v>1</v>
      </c>
      <c r="AF2894" s="564">
        <v>1</v>
      </c>
      <c r="AG2894" s="564">
        <v>1</v>
      </c>
      <c r="AH2894" s="564">
        <v>1</v>
      </c>
      <c r="AI2894" s="564">
        <v>1</v>
      </c>
      <c r="AJ2894" s="564">
        <v>1</v>
      </c>
      <c r="AK2894" s="564">
        <v>1</v>
      </c>
    </row>
    <row r="2895" spans="1:37">
      <c r="A2895">
        <v>2891</v>
      </c>
      <c r="B2895" s="564">
        <f t="shared" ca="1" si="276"/>
        <v>20</v>
      </c>
      <c r="C2895" s="564">
        <f t="shared" ca="1" si="271"/>
        <v>400</v>
      </c>
      <c r="D2895" s="564">
        <f t="shared" ca="1" si="274"/>
        <v>20</v>
      </c>
      <c r="E2895" s="564">
        <f t="shared" ca="1" si="272"/>
        <v>0</v>
      </c>
      <c r="F2895" s="564">
        <f t="shared" ca="1" si="275"/>
        <v>1</v>
      </c>
      <c r="G2895" s="564">
        <f t="shared" ca="1" si="273"/>
        <v>-0.59855266156962328</v>
      </c>
      <c r="H2895" s="564">
        <v>1</v>
      </c>
      <c r="I2895" s="564">
        <v>1</v>
      </c>
      <c r="J2895" s="564">
        <v>1</v>
      </c>
      <c r="K2895" s="564">
        <v>1</v>
      </c>
      <c r="L2895" s="564">
        <v>1</v>
      </c>
      <c r="M2895" s="564">
        <v>1</v>
      </c>
      <c r="N2895" s="564">
        <v>1</v>
      </c>
      <c r="O2895" s="564">
        <v>1</v>
      </c>
      <c r="P2895" s="564">
        <v>1</v>
      </c>
      <c r="Q2895" s="564">
        <v>1</v>
      </c>
      <c r="R2895" s="564">
        <v>1</v>
      </c>
      <c r="S2895" s="564">
        <v>1</v>
      </c>
      <c r="T2895" s="564">
        <v>1</v>
      </c>
      <c r="U2895" s="564">
        <v>1</v>
      </c>
      <c r="V2895" s="564">
        <v>1</v>
      </c>
      <c r="W2895" s="564">
        <v>1</v>
      </c>
      <c r="X2895" s="564">
        <v>1</v>
      </c>
      <c r="Y2895" s="564">
        <v>1</v>
      </c>
      <c r="Z2895" s="564">
        <v>1</v>
      </c>
      <c r="AA2895" s="564">
        <v>1</v>
      </c>
      <c r="AB2895" s="564">
        <v>1</v>
      </c>
      <c r="AC2895" s="564">
        <v>1</v>
      </c>
      <c r="AD2895" s="564">
        <v>1</v>
      </c>
      <c r="AE2895" s="564">
        <v>1</v>
      </c>
      <c r="AF2895" s="564">
        <v>1</v>
      </c>
      <c r="AG2895" s="564">
        <v>1</v>
      </c>
      <c r="AH2895" s="564">
        <v>1</v>
      </c>
      <c r="AI2895" s="564">
        <v>1</v>
      </c>
      <c r="AJ2895" s="564">
        <v>1</v>
      </c>
      <c r="AK2895" s="564">
        <v>1</v>
      </c>
    </row>
    <row r="2896" spans="1:37">
      <c r="A2896">
        <v>2892</v>
      </c>
      <c r="B2896" s="564">
        <f t="shared" ca="1" si="276"/>
        <v>20</v>
      </c>
      <c r="C2896" s="564">
        <f t="shared" ca="1" si="271"/>
        <v>400</v>
      </c>
      <c r="D2896" s="564">
        <f t="shared" ca="1" si="274"/>
        <v>20</v>
      </c>
      <c r="E2896" s="564">
        <f t="shared" ca="1" si="272"/>
        <v>0</v>
      </c>
      <c r="F2896" s="564">
        <f t="shared" ca="1" si="275"/>
        <v>1</v>
      </c>
      <c r="G2896" s="564">
        <f t="shared" ca="1" si="273"/>
        <v>-0.81534851720162171</v>
      </c>
      <c r="H2896" s="564">
        <v>1</v>
      </c>
      <c r="I2896" s="564">
        <v>1</v>
      </c>
      <c r="J2896" s="564">
        <v>1</v>
      </c>
      <c r="K2896" s="564">
        <v>1</v>
      </c>
      <c r="L2896" s="564">
        <v>1</v>
      </c>
      <c r="M2896" s="564">
        <v>1</v>
      </c>
      <c r="N2896" s="564">
        <v>1</v>
      </c>
      <c r="O2896" s="564">
        <v>1</v>
      </c>
      <c r="P2896" s="564">
        <v>1</v>
      </c>
      <c r="Q2896" s="564">
        <v>1</v>
      </c>
      <c r="R2896" s="564">
        <v>1</v>
      </c>
      <c r="S2896" s="564">
        <v>1</v>
      </c>
      <c r="T2896" s="564">
        <v>1</v>
      </c>
      <c r="U2896" s="564">
        <v>1</v>
      </c>
      <c r="V2896" s="564">
        <v>1</v>
      </c>
      <c r="W2896" s="564">
        <v>1</v>
      </c>
      <c r="X2896" s="564">
        <v>1</v>
      </c>
      <c r="Y2896" s="564">
        <v>1</v>
      </c>
      <c r="Z2896" s="564">
        <v>1</v>
      </c>
      <c r="AA2896" s="564">
        <v>1</v>
      </c>
      <c r="AB2896" s="564">
        <v>1</v>
      </c>
      <c r="AC2896" s="564">
        <v>1</v>
      </c>
      <c r="AD2896" s="564">
        <v>1</v>
      </c>
      <c r="AE2896" s="564">
        <v>1</v>
      </c>
      <c r="AF2896" s="564">
        <v>1</v>
      </c>
      <c r="AG2896" s="564">
        <v>1</v>
      </c>
      <c r="AH2896" s="564">
        <v>1</v>
      </c>
      <c r="AI2896" s="564">
        <v>1</v>
      </c>
      <c r="AJ2896" s="564">
        <v>1</v>
      </c>
      <c r="AK2896" s="564">
        <v>1</v>
      </c>
    </row>
    <row r="2897" spans="1:37">
      <c r="A2897">
        <v>2893</v>
      </c>
      <c r="B2897" s="564">
        <f t="shared" ca="1" si="276"/>
        <v>1</v>
      </c>
      <c r="C2897" s="564">
        <f t="shared" ca="1" si="271"/>
        <v>1</v>
      </c>
      <c r="D2897" s="564">
        <f t="shared" ca="1" si="274"/>
        <v>1</v>
      </c>
      <c r="E2897" s="564">
        <f t="shared" ca="1" si="272"/>
        <v>0.95</v>
      </c>
      <c r="F2897" s="564">
        <f t="shared" ca="1" si="275"/>
        <v>0.9</v>
      </c>
      <c r="G2897" s="564">
        <f t="shared" ca="1" si="273"/>
        <v>3.1174166512852577</v>
      </c>
      <c r="H2897" s="564">
        <v>0</v>
      </c>
      <c r="I2897" s="564">
        <v>1</v>
      </c>
      <c r="J2897" s="564">
        <v>0</v>
      </c>
      <c r="K2897" s="564">
        <v>0</v>
      </c>
      <c r="L2897" s="564">
        <v>0</v>
      </c>
      <c r="M2897" s="564">
        <v>0</v>
      </c>
      <c r="N2897" s="564">
        <v>0</v>
      </c>
      <c r="O2897" s="564">
        <v>0</v>
      </c>
      <c r="P2897" s="564">
        <v>0</v>
      </c>
      <c r="Q2897" s="564">
        <v>0</v>
      </c>
      <c r="R2897" s="564">
        <v>0</v>
      </c>
      <c r="S2897" s="564">
        <v>0</v>
      </c>
      <c r="T2897" s="564">
        <v>0</v>
      </c>
      <c r="U2897" s="564">
        <v>0</v>
      </c>
      <c r="V2897" s="564">
        <v>0</v>
      </c>
      <c r="W2897" s="564">
        <v>0</v>
      </c>
      <c r="X2897" s="564">
        <v>0</v>
      </c>
      <c r="Y2897" s="564">
        <v>0</v>
      </c>
      <c r="Z2897" s="564">
        <v>0</v>
      </c>
      <c r="AA2897" s="564">
        <v>0</v>
      </c>
      <c r="AB2897" s="564">
        <v>0</v>
      </c>
      <c r="AC2897" s="564">
        <v>0</v>
      </c>
      <c r="AD2897" s="564">
        <v>0</v>
      </c>
      <c r="AE2897" s="564">
        <v>0</v>
      </c>
      <c r="AF2897" s="564">
        <v>1</v>
      </c>
      <c r="AG2897" s="564">
        <v>0</v>
      </c>
      <c r="AH2897" s="564">
        <v>0</v>
      </c>
      <c r="AI2897" s="564">
        <v>0</v>
      </c>
      <c r="AJ2897" s="564">
        <v>0</v>
      </c>
      <c r="AK2897" s="564">
        <v>0</v>
      </c>
    </row>
    <row r="2898" spans="1:37">
      <c r="A2898">
        <v>2894</v>
      </c>
      <c r="B2898" s="564">
        <f t="shared" ca="1" si="276"/>
        <v>19</v>
      </c>
      <c r="C2898" s="564">
        <f t="shared" ca="1" si="271"/>
        <v>361</v>
      </c>
      <c r="D2898" s="564">
        <f t="shared" ca="1" si="274"/>
        <v>19</v>
      </c>
      <c r="E2898" s="564">
        <f t="shared" ca="1" si="272"/>
        <v>0.94999999999999929</v>
      </c>
      <c r="F2898" s="564">
        <f t="shared" ca="1" si="275"/>
        <v>0.9</v>
      </c>
      <c r="G2898" s="564">
        <f t="shared" ca="1" si="273"/>
        <v>-0.26995475143704439</v>
      </c>
      <c r="H2898" s="564">
        <v>1</v>
      </c>
      <c r="I2898" s="564">
        <v>1</v>
      </c>
      <c r="J2898" s="564">
        <v>1</v>
      </c>
      <c r="K2898" s="564">
        <v>1</v>
      </c>
      <c r="L2898" s="564">
        <v>1</v>
      </c>
      <c r="M2898" s="564">
        <v>1</v>
      </c>
      <c r="N2898" s="564">
        <v>1</v>
      </c>
      <c r="O2898" s="564">
        <v>1</v>
      </c>
      <c r="P2898" s="564">
        <v>0</v>
      </c>
      <c r="Q2898" s="564">
        <v>1</v>
      </c>
      <c r="R2898" s="564">
        <v>1</v>
      </c>
      <c r="S2898" s="564">
        <v>1</v>
      </c>
      <c r="T2898" s="564">
        <v>1</v>
      </c>
      <c r="U2898" s="564">
        <v>1</v>
      </c>
      <c r="V2898" s="564">
        <v>1</v>
      </c>
      <c r="W2898" s="564">
        <v>1</v>
      </c>
      <c r="X2898" s="564">
        <v>1</v>
      </c>
      <c r="Y2898" s="564">
        <v>1</v>
      </c>
      <c r="Z2898" s="564">
        <v>1</v>
      </c>
      <c r="AA2898" s="564">
        <v>1</v>
      </c>
      <c r="AB2898" s="564">
        <v>1</v>
      </c>
      <c r="AC2898" s="564">
        <v>1</v>
      </c>
      <c r="AD2898" s="564">
        <v>1</v>
      </c>
      <c r="AE2898" s="564">
        <v>1</v>
      </c>
      <c r="AF2898" s="564">
        <v>1</v>
      </c>
      <c r="AG2898" s="564">
        <v>1</v>
      </c>
      <c r="AH2898" s="564">
        <v>1</v>
      </c>
      <c r="AI2898" s="564">
        <v>1</v>
      </c>
      <c r="AJ2898" s="564">
        <v>0</v>
      </c>
      <c r="AK2898" s="564">
        <v>1</v>
      </c>
    </row>
    <row r="2899" spans="1:37">
      <c r="A2899">
        <v>2895</v>
      </c>
      <c r="B2899" s="564">
        <f t="shared" ca="1" si="276"/>
        <v>20</v>
      </c>
      <c r="C2899" s="564">
        <f t="shared" ca="1" si="271"/>
        <v>400</v>
      </c>
      <c r="D2899" s="564">
        <f t="shared" ca="1" si="274"/>
        <v>20</v>
      </c>
      <c r="E2899" s="564">
        <f t="shared" ca="1" si="272"/>
        <v>0</v>
      </c>
      <c r="F2899" s="564">
        <f t="shared" ca="1" si="275"/>
        <v>1</v>
      </c>
      <c r="G2899" s="564">
        <f t="shared" ca="1" si="273"/>
        <v>-2.8579629625264573</v>
      </c>
      <c r="H2899" s="564">
        <v>1</v>
      </c>
      <c r="I2899" s="564">
        <v>1</v>
      </c>
      <c r="J2899" s="564">
        <v>1</v>
      </c>
      <c r="K2899" s="564">
        <v>1</v>
      </c>
      <c r="L2899" s="564">
        <v>1</v>
      </c>
      <c r="M2899" s="564">
        <v>1</v>
      </c>
      <c r="N2899" s="564">
        <v>1</v>
      </c>
      <c r="O2899" s="564">
        <v>1</v>
      </c>
      <c r="P2899" s="564">
        <v>1</v>
      </c>
      <c r="Q2899" s="564">
        <v>1</v>
      </c>
      <c r="R2899" s="564">
        <v>1</v>
      </c>
      <c r="S2899" s="564">
        <v>1</v>
      </c>
      <c r="T2899" s="564">
        <v>1</v>
      </c>
      <c r="U2899" s="564">
        <v>1</v>
      </c>
      <c r="V2899" s="564">
        <v>1</v>
      </c>
      <c r="W2899" s="564">
        <v>1</v>
      </c>
      <c r="X2899" s="564">
        <v>1</v>
      </c>
      <c r="Y2899" s="564">
        <v>1</v>
      </c>
      <c r="Z2899" s="564">
        <v>1</v>
      </c>
      <c r="AA2899" s="564">
        <v>1</v>
      </c>
      <c r="AB2899" s="564">
        <v>1</v>
      </c>
      <c r="AC2899" s="564">
        <v>1</v>
      </c>
      <c r="AD2899" s="564">
        <v>1</v>
      </c>
      <c r="AE2899" s="564">
        <v>1</v>
      </c>
      <c r="AF2899" s="564">
        <v>1</v>
      </c>
      <c r="AG2899" s="564">
        <v>1</v>
      </c>
      <c r="AH2899" s="564">
        <v>1</v>
      </c>
      <c r="AI2899" s="564">
        <v>1</v>
      </c>
      <c r="AJ2899" s="564">
        <v>1</v>
      </c>
      <c r="AK2899" s="564">
        <v>1</v>
      </c>
    </row>
    <row r="2900" spans="1:37">
      <c r="A2900">
        <v>2896</v>
      </c>
      <c r="B2900" s="564">
        <f t="shared" ca="1" si="276"/>
        <v>20</v>
      </c>
      <c r="C2900" s="564">
        <f t="shared" ca="1" si="271"/>
        <v>400</v>
      </c>
      <c r="D2900" s="564">
        <f t="shared" ca="1" si="274"/>
        <v>20</v>
      </c>
      <c r="E2900" s="564">
        <f t="shared" ca="1" si="272"/>
        <v>0</v>
      </c>
      <c r="F2900" s="564">
        <f t="shared" ca="1" si="275"/>
        <v>1</v>
      </c>
      <c r="G2900" s="564">
        <f t="shared" ca="1" si="273"/>
        <v>5.5606289521896599</v>
      </c>
      <c r="H2900" s="564">
        <v>1</v>
      </c>
      <c r="I2900" s="564">
        <v>1</v>
      </c>
      <c r="J2900" s="564">
        <v>1</v>
      </c>
      <c r="K2900" s="564">
        <v>1</v>
      </c>
      <c r="L2900" s="564">
        <v>1</v>
      </c>
      <c r="M2900" s="564">
        <v>1</v>
      </c>
      <c r="N2900" s="564">
        <v>1</v>
      </c>
      <c r="O2900" s="564">
        <v>1</v>
      </c>
      <c r="P2900" s="564">
        <v>1</v>
      </c>
      <c r="Q2900" s="564">
        <v>1</v>
      </c>
      <c r="R2900" s="564">
        <v>1</v>
      </c>
      <c r="S2900" s="564">
        <v>1</v>
      </c>
      <c r="T2900" s="564">
        <v>1</v>
      </c>
      <c r="U2900" s="564">
        <v>1</v>
      </c>
      <c r="V2900" s="564">
        <v>1</v>
      </c>
      <c r="W2900" s="564">
        <v>1</v>
      </c>
      <c r="X2900" s="564">
        <v>1</v>
      </c>
      <c r="Y2900" s="564">
        <v>1</v>
      </c>
      <c r="Z2900" s="564">
        <v>1</v>
      </c>
      <c r="AA2900" s="564">
        <v>1</v>
      </c>
      <c r="AB2900" s="564">
        <v>1</v>
      </c>
      <c r="AC2900" s="564">
        <v>1</v>
      </c>
      <c r="AD2900" s="564">
        <v>1</v>
      </c>
      <c r="AE2900" s="564">
        <v>1</v>
      </c>
      <c r="AF2900" s="564">
        <v>1</v>
      </c>
      <c r="AG2900" s="564">
        <v>1</v>
      </c>
      <c r="AH2900" s="564">
        <v>1</v>
      </c>
      <c r="AI2900" s="564">
        <v>1</v>
      </c>
      <c r="AJ2900" s="564">
        <v>1</v>
      </c>
      <c r="AK2900" s="564">
        <v>1</v>
      </c>
    </row>
    <row r="2901" spans="1:37">
      <c r="A2901">
        <v>2897</v>
      </c>
      <c r="B2901" s="564">
        <f t="shared" ca="1" si="276"/>
        <v>0</v>
      </c>
      <c r="C2901" s="564">
        <f t="shared" ca="1" si="271"/>
        <v>0</v>
      </c>
      <c r="D2901" s="564">
        <f t="shared" ca="1" si="274"/>
        <v>0</v>
      </c>
      <c r="E2901" s="564">
        <f t="shared" ca="1" si="272"/>
        <v>0</v>
      </c>
      <c r="F2901" s="564">
        <f t="shared" ca="1" si="275"/>
        <v>1</v>
      </c>
      <c r="G2901" s="564">
        <f t="shared" ca="1" si="273"/>
        <v>4.2896815759795341</v>
      </c>
      <c r="H2901" s="564">
        <v>0</v>
      </c>
      <c r="I2901" s="564">
        <v>0</v>
      </c>
      <c r="J2901" s="564">
        <v>0</v>
      </c>
      <c r="K2901" s="564">
        <v>0</v>
      </c>
      <c r="L2901" s="564">
        <v>0</v>
      </c>
      <c r="M2901" s="564">
        <v>0</v>
      </c>
      <c r="N2901" s="564">
        <v>0</v>
      </c>
      <c r="O2901" s="564">
        <v>0</v>
      </c>
      <c r="P2901" s="564">
        <v>0</v>
      </c>
      <c r="Q2901" s="564">
        <v>0</v>
      </c>
      <c r="R2901" s="564">
        <v>0</v>
      </c>
      <c r="S2901" s="564">
        <v>0</v>
      </c>
      <c r="T2901" s="564">
        <v>0</v>
      </c>
      <c r="U2901" s="564">
        <v>0</v>
      </c>
      <c r="V2901" s="564">
        <v>0</v>
      </c>
      <c r="W2901" s="564">
        <v>0</v>
      </c>
      <c r="X2901" s="564">
        <v>0</v>
      </c>
      <c r="Y2901" s="564">
        <v>0</v>
      </c>
      <c r="Z2901" s="564">
        <v>0</v>
      </c>
      <c r="AA2901" s="564">
        <v>0</v>
      </c>
      <c r="AB2901" s="564">
        <v>0</v>
      </c>
      <c r="AC2901" s="564">
        <v>0</v>
      </c>
      <c r="AD2901" s="564">
        <v>0</v>
      </c>
      <c r="AE2901" s="564">
        <v>0</v>
      </c>
      <c r="AF2901" s="564">
        <v>0</v>
      </c>
      <c r="AG2901" s="564">
        <v>0</v>
      </c>
      <c r="AH2901" s="564">
        <v>0</v>
      </c>
      <c r="AI2901" s="564">
        <v>0</v>
      </c>
      <c r="AJ2901" s="564">
        <v>0</v>
      </c>
      <c r="AK2901" s="564">
        <v>0</v>
      </c>
    </row>
    <row r="2902" spans="1:37">
      <c r="A2902">
        <v>2898</v>
      </c>
      <c r="B2902" s="564">
        <f t="shared" ca="1" si="276"/>
        <v>20</v>
      </c>
      <c r="C2902" s="564">
        <f t="shared" ca="1" si="271"/>
        <v>400</v>
      </c>
      <c r="D2902" s="564">
        <f t="shared" ca="1" si="274"/>
        <v>20</v>
      </c>
      <c r="E2902" s="564">
        <f t="shared" ca="1" si="272"/>
        <v>0</v>
      </c>
      <c r="F2902" s="564">
        <f t="shared" ca="1" si="275"/>
        <v>1</v>
      </c>
      <c r="G2902" s="564">
        <f t="shared" ca="1" si="273"/>
        <v>3.9550309221448403</v>
      </c>
      <c r="H2902" s="564">
        <v>1</v>
      </c>
      <c r="I2902" s="564">
        <v>1</v>
      </c>
      <c r="J2902" s="564">
        <v>1</v>
      </c>
      <c r="K2902" s="564">
        <v>1</v>
      </c>
      <c r="L2902" s="564">
        <v>1</v>
      </c>
      <c r="M2902" s="564">
        <v>1</v>
      </c>
      <c r="N2902" s="564">
        <v>1</v>
      </c>
      <c r="O2902" s="564">
        <v>1</v>
      </c>
      <c r="P2902" s="564">
        <v>1</v>
      </c>
      <c r="Q2902" s="564">
        <v>1</v>
      </c>
      <c r="R2902" s="564">
        <v>1</v>
      </c>
      <c r="S2902" s="564">
        <v>1</v>
      </c>
      <c r="T2902" s="564">
        <v>1</v>
      </c>
      <c r="U2902" s="564">
        <v>1</v>
      </c>
      <c r="V2902" s="564">
        <v>1</v>
      </c>
      <c r="W2902" s="564">
        <v>1</v>
      </c>
      <c r="X2902" s="564">
        <v>1</v>
      </c>
      <c r="Y2902" s="564">
        <v>1</v>
      </c>
      <c r="Z2902" s="564">
        <v>1</v>
      </c>
      <c r="AA2902" s="564">
        <v>1</v>
      </c>
      <c r="AB2902" s="564">
        <v>1</v>
      </c>
      <c r="AC2902" s="564">
        <v>1</v>
      </c>
      <c r="AD2902" s="564">
        <v>1</v>
      </c>
      <c r="AE2902" s="564">
        <v>1</v>
      </c>
      <c r="AF2902" s="564">
        <v>1</v>
      </c>
      <c r="AG2902" s="564">
        <v>1</v>
      </c>
      <c r="AH2902" s="564">
        <v>1</v>
      </c>
      <c r="AI2902" s="564">
        <v>1</v>
      </c>
      <c r="AJ2902" s="564">
        <v>1</v>
      </c>
      <c r="AK2902" s="564">
        <v>1</v>
      </c>
    </row>
    <row r="2903" spans="1:37">
      <c r="A2903">
        <v>2899</v>
      </c>
      <c r="B2903" s="564">
        <f t="shared" ca="1" si="276"/>
        <v>20</v>
      </c>
      <c r="C2903" s="564">
        <f t="shared" ca="1" si="271"/>
        <v>400</v>
      </c>
      <c r="D2903" s="564">
        <f t="shared" ca="1" si="274"/>
        <v>20</v>
      </c>
      <c r="E2903" s="564">
        <f t="shared" ca="1" si="272"/>
        <v>0</v>
      </c>
      <c r="F2903" s="564">
        <f t="shared" ca="1" si="275"/>
        <v>1</v>
      </c>
      <c r="G2903" s="564">
        <f t="shared" ca="1" si="273"/>
        <v>2.1623491752632482</v>
      </c>
      <c r="H2903" s="564">
        <v>1</v>
      </c>
      <c r="I2903" s="564">
        <v>1</v>
      </c>
      <c r="J2903" s="564">
        <v>1</v>
      </c>
      <c r="K2903" s="564">
        <v>1</v>
      </c>
      <c r="L2903" s="564">
        <v>1</v>
      </c>
      <c r="M2903" s="564">
        <v>1</v>
      </c>
      <c r="N2903" s="564">
        <v>1</v>
      </c>
      <c r="O2903" s="564">
        <v>1</v>
      </c>
      <c r="P2903" s="564">
        <v>1</v>
      </c>
      <c r="Q2903" s="564">
        <v>1</v>
      </c>
      <c r="R2903" s="564">
        <v>1</v>
      </c>
      <c r="S2903" s="564">
        <v>1</v>
      </c>
      <c r="T2903" s="564">
        <v>1</v>
      </c>
      <c r="U2903" s="564">
        <v>1</v>
      </c>
      <c r="V2903" s="564">
        <v>1</v>
      </c>
      <c r="W2903" s="564">
        <v>1</v>
      </c>
      <c r="X2903" s="564">
        <v>1</v>
      </c>
      <c r="Y2903" s="564">
        <v>1</v>
      </c>
      <c r="Z2903" s="564">
        <v>1</v>
      </c>
      <c r="AA2903" s="564">
        <v>1</v>
      </c>
      <c r="AB2903" s="564">
        <v>1</v>
      </c>
      <c r="AC2903" s="564">
        <v>1</v>
      </c>
      <c r="AD2903" s="564">
        <v>1</v>
      </c>
      <c r="AE2903" s="564">
        <v>1</v>
      </c>
      <c r="AF2903" s="564">
        <v>1</v>
      </c>
      <c r="AG2903" s="564">
        <v>1</v>
      </c>
      <c r="AH2903" s="564">
        <v>1</v>
      </c>
      <c r="AI2903" s="564">
        <v>1</v>
      </c>
      <c r="AJ2903" s="564">
        <v>1</v>
      </c>
      <c r="AK2903" s="564">
        <v>1</v>
      </c>
    </row>
    <row r="2904" spans="1:37">
      <c r="A2904">
        <v>2900</v>
      </c>
      <c r="B2904" s="564">
        <f t="shared" ca="1" si="276"/>
        <v>0</v>
      </c>
      <c r="C2904" s="564">
        <f t="shared" ca="1" si="271"/>
        <v>0</v>
      </c>
      <c r="D2904" s="564">
        <f t="shared" ca="1" si="274"/>
        <v>0</v>
      </c>
      <c r="E2904" s="564">
        <f t="shared" ca="1" si="272"/>
        <v>0</v>
      </c>
      <c r="F2904" s="564">
        <f t="shared" ca="1" si="275"/>
        <v>1</v>
      </c>
      <c r="G2904" s="564">
        <f t="shared" ca="1" si="273"/>
        <v>3.6479247717088699</v>
      </c>
      <c r="H2904" s="564">
        <v>0</v>
      </c>
      <c r="I2904" s="564">
        <v>0</v>
      </c>
      <c r="J2904" s="564">
        <v>0</v>
      </c>
      <c r="K2904" s="564">
        <v>0</v>
      </c>
      <c r="L2904" s="564">
        <v>0</v>
      </c>
      <c r="M2904" s="564">
        <v>0</v>
      </c>
      <c r="N2904" s="564">
        <v>0</v>
      </c>
      <c r="O2904" s="564">
        <v>0</v>
      </c>
      <c r="P2904" s="564">
        <v>0</v>
      </c>
      <c r="Q2904" s="564">
        <v>0</v>
      </c>
      <c r="R2904" s="564">
        <v>0</v>
      </c>
      <c r="S2904" s="564">
        <v>0</v>
      </c>
      <c r="T2904" s="564">
        <v>0</v>
      </c>
      <c r="U2904" s="564">
        <v>0</v>
      </c>
      <c r="V2904" s="564">
        <v>0</v>
      </c>
      <c r="W2904" s="564">
        <v>0</v>
      </c>
      <c r="X2904" s="564">
        <v>0</v>
      </c>
      <c r="Y2904" s="564">
        <v>0</v>
      </c>
      <c r="Z2904" s="564">
        <v>0</v>
      </c>
      <c r="AA2904" s="564">
        <v>0</v>
      </c>
      <c r="AB2904" s="564">
        <v>0</v>
      </c>
      <c r="AC2904" s="564">
        <v>0</v>
      </c>
      <c r="AD2904" s="564">
        <v>0</v>
      </c>
      <c r="AE2904" s="564">
        <v>0</v>
      </c>
      <c r="AF2904" s="564">
        <v>0</v>
      </c>
      <c r="AG2904" s="564">
        <v>0</v>
      </c>
      <c r="AH2904" s="564">
        <v>0</v>
      </c>
      <c r="AI2904" s="564">
        <v>0</v>
      </c>
      <c r="AJ2904" s="564">
        <v>0</v>
      </c>
      <c r="AK2904" s="564">
        <v>0</v>
      </c>
    </row>
    <row r="2905" spans="1:37">
      <c r="A2905">
        <v>2901</v>
      </c>
      <c r="B2905" s="564">
        <f t="shared" ca="1" si="276"/>
        <v>0</v>
      </c>
      <c r="C2905" s="564">
        <f t="shared" ca="1" si="271"/>
        <v>0</v>
      </c>
      <c r="D2905" s="564">
        <f t="shared" ca="1" si="274"/>
        <v>0</v>
      </c>
      <c r="E2905" s="564">
        <f t="shared" ca="1" si="272"/>
        <v>0</v>
      </c>
      <c r="F2905" s="564">
        <f t="shared" ca="1" si="275"/>
        <v>1</v>
      </c>
      <c r="G2905" s="564">
        <f t="shared" ca="1" si="273"/>
        <v>2.1045732224841101</v>
      </c>
      <c r="H2905" s="564">
        <v>0</v>
      </c>
      <c r="I2905" s="564">
        <v>0</v>
      </c>
      <c r="J2905" s="564">
        <v>0</v>
      </c>
      <c r="K2905" s="564">
        <v>0</v>
      </c>
      <c r="L2905" s="564">
        <v>0</v>
      </c>
      <c r="M2905" s="564">
        <v>0</v>
      </c>
      <c r="N2905" s="564">
        <v>0</v>
      </c>
      <c r="O2905" s="564">
        <v>0</v>
      </c>
      <c r="P2905" s="564">
        <v>0</v>
      </c>
      <c r="Q2905" s="564">
        <v>0</v>
      </c>
      <c r="R2905" s="564">
        <v>0</v>
      </c>
      <c r="S2905" s="564">
        <v>0</v>
      </c>
      <c r="T2905" s="564">
        <v>0</v>
      </c>
      <c r="U2905" s="564">
        <v>0</v>
      </c>
      <c r="V2905" s="564">
        <v>0</v>
      </c>
      <c r="W2905" s="564">
        <v>0</v>
      </c>
      <c r="X2905" s="564">
        <v>0</v>
      </c>
      <c r="Y2905" s="564">
        <v>0</v>
      </c>
      <c r="Z2905" s="564">
        <v>0</v>
      </c>
      <c r="AA2905" s="564">
        <v>0</v>
      </c>
      <c r="AB2905" s="564">
        <v>0</v>
      </c>
      <c r="AC2905" s="564">
        <v>0</v>
      </c>
      <c r="AD2905" s="564">
        <v>0</v>
      </c>
      <c r="AE2905" s="564">
        <v>0</v>
      </c>
      <c r="AF2905" s="564">
        <v>0</v>
      </c>
      <c r="AG2905" s="564">
        <v>0</v>
      </c>
      <c r="AH2905" s="564">
        <v>0</v>
      </c>
      <c r="AI2905" s="564">
        <v>0</v>
      </c>
      <c r="AJ2905" s="564">
        <v>0</v>
      </c>
      <c r="AK2905" s="564">
        <v>0</v>
      </c>
    </row>
    <row r="2906" spans="1:37">
      <c r="A2906">
        <v>2902</v>
      </c>
      <c r="B2906" s="564">
        <f t="shared" ca="1" si="276"/>
        <v>0</v>
      </c>
      <c r="C2906" s="564">
        <f t="shared" ca="1" si="271"/>
        <v>0</v>
      </c>
      <c r="D2906" s="564">
        <f t="shared" ca="1" si="274"/>
        <v>0</v>
      </c>
      <c r="E2906" s="564">
        <f t="shared" ca="1" si="272"/>
        <v>0</v>
      </c>
      <c r="F2906" s="564">
        <f t="shared" ca="1" si="275"/>
        <v>1</v>
      </c>
      <c r="G2906" s="564">
        <f t="shared" ca="1" si="273"/>
        <v>4.1856487762028713</v>
      </c>
      <c r="H2906" s="564">
        <v>0</v>
      </c>
      <c r="I2906" s="564">
        <v>0</v>
      </c>
      <c r="J2906" s="564">
        <v>0</v>
      </c>
      <c r="K2906" s="564">
        <v>0</v>
      </c>
      <c r="L2906" s="564">
        <v>0</v>
      </c>
      <c r="M2906" s="564">
        <v>0</v>
      </c>
      <c r="N2906" s="564">
        <v>0</v>
      </c>
      <c r="O2906" s="564">
        <v>0</v>
      </c>
      <c r="P2906" s="564">
        <v>0</v>
      </c>
      <c r="Q2906" s="564">
        <v>0</v>
      </c>
      <c r="R2906" s="564">
        <v>0</v>
      </c>
      <c r="S2906" s="564">
        <v>0</v>
      </c>
      <c r="T2906" s="564">
        <v>0</v>
      </c>
      <c r="U2906" s="564">
        <v>0</v>
      </c>
      <c r="V2906" s="564">
        <v>0</v>
      </c>
      <c r="W2906" s="564">
        <v>0</v>
      </c>
      <c r="X2906" s="564">
        <v>0</v>
      </c>
      <c r="Y2906" s="564">
        <v>0</v>
      </c>
      <c r="Z2906" s="564">
        <v>0</v>
      </c>
      <c r="AA2906" s="564">
        <v>0</v>
      </c>
      <c r="AB2906" s="564">
        <v>0</v>
      </c>
      <c r="AC2906" s="564">
        <v>0</v>
      </c>
      <c r="AD2906" s="564">
        <v>0</v>
      </c>
      <c r="AE2906" s="564">
        <v>0</v>
      </c>
      <c r="AF2906" s="564">
        <v>0</v>
      </c>
      <c r="AG2906" s="564">
        <v>0</v>
      </c>
      <c r="AH2906" s="564">
        <v>0</v>
      </c>
      <c r="AI2906" s="564">
        <v>0</v>
      </c>
      <c r="AJ2906" s="564">
        <v>0</v>
      </c>
      <c r="AK2906" s="564">
        <v>0</v>
      </c>
    </row>
    <row r="2907" spans="1:37">
      <c r="A2907">
        <v>2903</v>
      </c>
      <c r="B2907" s="564">
        <f t="shared" ca="1" si="276"/>
        <v>0</v>
      </c>
      <c r="C2907" s="564">
        <f t="shared" ca="1" si="271"/>
        <v>0</v>
      </c>
      <c r="D2907" s="564">
        <f t="shared" ca="1" si="274"/>
        <v>0</v>
      </c>
      <c r="E2907" s="564">
        <f t="shared" ca="1" si="272"/>
        <v>0</v>
      </c>
      <c r="F2907" s="564">
        <f t="shared" ca="1" si="275"/>
        <v>1</v>
      </c>
      <c r="G2907" s="564">
        <f t="shared" ca="1" si="273"/>
        <v>3.4894692065921533</v>
      </c>
      <c r="H2907" s="564">
        <v>0</v>
      </c>
      <c r="I2907" s="564">
        <v>0</v>
      </c>
      <c r="J2907" s="564">
        <v>0</v>
      </c>
      <c r="K2907" s="564">
        <v>0</v>
      </c>
      <c r="L2907" s="564">
        <v>0</v>
      </c>
      <c r="M2907" s="564">
        <v>0</v>
      </c>
      <c r="N2907" s="564">
        <v>0</v>
      </c>
      <c r="O2907" s="564">
        <v>0</v>
      </c>
      <c r="P2907" s="564">
        <v>0</v>
      </c>
      <c r="Q2907" s="564">
        <v>0</v>
      </c>
      <c r="R2907" s="564">
        <v>0</v>
      </c>
      <c r="S2907" s="564">
        <v>0</v>
      </c>
      <c r="T2907" s="564">
        <v>0</v>
      </c>
      <c r="U2907" s="564">
        <v>0</v>
      </c>
      <c r="V2907" s="564">
        <v>0</v>
      </c>
      <c r="W2907" s="564">
        <v>0</v>
      </c>
      <c r="X2907" s="564">
        <v>0</v>
      </c>
      <c r="Y2907" s="564">
        <v>0</v>
      </c>
      <c r="Z2907" s="564">
        <v>0</v>
      </c>
      <c r="AA2907" s="564">
        <v>0</v>
      </c>
      <c r="AB2907" s="564">
        <v>0</v>
      </c>
      <c r="AC2907" s="564">
        <v>0</v>
      </c>
      <c r="AD2907" s="564">
        <v>0</v>
      </c>
      <c r="AE2907" s="564">
        <v>0</v>
      </c>
      <c r="AF2907" s="564">
        <v>0</v>
      </c>
      <c r="AG2907" s="564">
        <v>0</v>
      </c>
      <c r="AH2907" s="564">
        <v>0</v>
      </c>
      <c r="AI2907" s="564">
        <v>0</v>
      </c>
      <c r="AJ2907" s="564">
        <v>0</v>
      </c>
      <c r="AK2907" s="564">
        <v>0</v>
      </c>
    </row>
    <row r="2908" spans="1:37">
      <c r="A2908">
        <v>2904</v>
      </c>
      <c r="B2908" s="564">
        <f t="shared" ca="1" si="276"/>
        <v>20</v>
      </c>
      <c r="C2908" s="564">
        <f t="shared" ca="1" si="271"/>
        <v>400</v>
      </c>
      <c r="D2908" s="564">
        <f t="shared" ca="1" si="274"/>
        <v>20</v>
      </c>
      <c r="E2908" s="564">
        <f t="shared" ca="1" si="272"/>
        <v>0</v>
      </c>
      <c r="F2908" s="564">
        <f t="shared" ca="1" si="275"/>
        <v>1</v>
      </c>
      <c r="G2908" s="564">
        <f t="shared" ca="1" si="273"/>
        <v>-0.38450848930604531</v>
      </c>
      <c r="H2908" s="564">
        <v>1</v>
      </c>
      <c r="I2908" s="564">
        <v>1</v>
      </c>
      <c r="J2908" s="564">
        <v>1</v>
      </c>
      <c r="K2908" s="564">
        <v>1</v>
      </c>
      <c r="L2908" s="564">
        <v>1</v>
      </c>
      <c r="M2908" s="564">
        <v>1</v>
      </c>
      <c r="N2908" s="564">
        <v>1</v>
      </c>
      <c r="O2908" s="564">
        <v>1</v>
      </c>
      <c r="P2908" s="564">
        <v>1</v>
      </c>
      <c r="Q2908" s="564">
        <v>1</v>
      </c>
      <c r="R2908" s="564">
        <v>1</v>
      </c>
      <c r="S2908" s="564">
        <v>1</v>
      </c>
      <c r="T2908" s="564">
        <v>1</v>
      </c>
      <c r="U2908" s="564">
        <v>1</v>
      </c>
      <c r="V2908" s="564">
        <v>1</v>
      </c>
      <c r="W2908" s="564">
        <v>1</v>
      </c>
      <c r="X2908" s="564">
        <v>1</v>
      </c>
      <c r="Y2908" s="564">
        <v>1</v>
      </c>
      <c r="Z2908" s="564">
        <v>1</v>
      </c>
      <c r="AA2908" s="564">
        <v>1</v>
      </c>
      <c r="AB2908" s="564">
        <v>1</v>
      </c>
      <c r="AC2908" s="564">
        <v>1</v>
      </c>
      <c r="AD2908" s="564">
        <v>1</v>
      </c>
      <c r="AE2908" s="564">
        <v>1</v>
      </c>
      <c r="AF2908" s="564">
        <v>1</v>
      </c>
      <c r="AG2908" s="564">
        <v>1</v>
      </c>
      <c r="AH2908" s="564">
        <v>1</v>
      </c>
      <c r="AI2908" s="564">
        <v>1</v>
      </c>
      <c r="AJ2908" s="564">
        <v>1</v>
      </c>
      <c r="AK2908" s="564">
        <v>1</v>
      </c>
    </row>
    <row r="2909" spans="1:37">
      <c r="A2909">
        <v>2905</v>
      </c>
      <c r="B2909" s="564">
        <f t="shared" ca="1" si="276"/>
        <v>20</v>
      </c>
      <c r="C2909" s="564">
        <f t="shared" ca="1" si="271"/>
        <v>400</v>
      </c>
      <c r="D2909" s="564">
        <f t="shared" ca="1" si="274"/>
        <v>20</v>
      </c>
      <c r="E2909" s="564">
        <f t="shared" ca="1" si="272"/>
        <v>0</v>
      </c>
      <c r="F2909" s="564">
        <f t="shared" ca="1" si="275"/>
        <v>1</v>
      </c>
      <c r="G2909" s="564">
        <f t="shared" ca="1" si="273"/>
        <v>-1.2275857478526291</v>
      </c>
      <c r="H2909" s="564">
        <v>1</v>
      </c>
      <c r="I2909" s="564">
        <v>1</v>
      </c>
      <c r="J2909" s="564">
        <v>1</v>
      </c>
      <c r="K2909" s="564">
        <v>1</v>
      </c>
      <c r="L2909" s="564">
        <v>1</v>
      </c>
      <c r="M2909" s="564">
        <v>1</v>
      </c>
      <c r="N2909" s="564">
        <v>1</v>
      </c>
      <c r="O2909" s="564">
        <v>1</v>
      </c>
      <c r="P2909" s="564">
        <v>1</v>
      </c>
      <c r="Q2909" s="564">
        <v>1</v>
      </c>
      <c r="R2909" s="564">
        <v>1</v>
      </c>
      <c r="S2909" s="564">
        <v>1</v>
      </c>
      <c r="T2909" s="564">
        <v>1</v>
      </c>
      <c r="U2909" s="564">
        <v>1</v>
      </c>
      <c r="V2909" s="564">
        <v>1</v>
      </c>
      <c r="W2909" s="564">
        <v>1</v>
      </c>
      <c r="X2909" s="564">
        <v>1</v>
      </c>
      <c r="Y2909" s="564">
        <v>1</v>
      </c>
      <c r="Z2909" s="564">
        <v>1</v>
      </c>
      <c r="AA2909" s="564">
        <v>1</v>
      </c>
      <c r="AB2909" s="564">
        <v>1</v>
      </c>
      <c r="AC2909" s="564">
        <v>1</v>
      </c>
      <c r="AD2909" s="564">
        <v>1</v>
      </c>
      <c r="AE2909" s="564">
        <v>1</v>
      </c>
      <c r="AF2909" s="564">
        <v>1</v>
      </c>
      <c r="AG2909" s="564">
        <v>1</v>
      </c>
      <c r="AH2909" s="564">
        <v>1</v>
      </c>
      <c r="AI2909" s="564">
        <v>1</v>
      </c>
      <c r="AJ2909" s="564">
        <v>1</v>
      </c>
      <c r="AK2909" s="564">
        <v>1</v>
      </c>
    </row>
    <row r="2910" spans="1:37">
      <c r="A2910">
        <v>2906</v>
      </c>
      <c r="B2910" s="564">
        <f t="shared" ca="1" si="276"/>
        <v>20</v>
      </c>
      <c r="C2910" s="564">
        <f t="shared" ca="1" si="271"/>
        <v>400</v>
      </c>
      <c r="D2910" s="564">
        <f t="shared" ca="1" si="274"/>
        <v>20</v>
      </c>
      <c r="E2910" s="564">
        <f t="shared" ca="1" si="272"/>
        <v>0</v>
      </c>
      <c r="F2910" s="564">
        <f t="shared" ca="1" si="275"/>
        <v>1</v>
      </c>
      <c r="G2910" s="564">
        <f t="shared" ca="1" si="273"/>
        <v>3.8360543686586541</v>
      </c>
      <c r="H2910" s="564">
        <v>1</v>
      </c>
      <c r="I2910" s="564">
        <v>1</v>
      </c>
      <c r="J2910" s="564">
        <v>1</v>
      </c>
      <c r="K2910" s="564">
        <v>1</v>
      </c>
      <c r="L2910" s="564">
        <v>1</v>
      </c>
      <c r="M2910" s="564">
        <v>1</v>
      </c>
      <c r="N2910" s="564">
        <v>1</v>
      </c>
      <c r="O2910" s="564">
        <v>1</v>
      </c>
      <c r="P2910" s="564">
        <v>1</v>
      </c>
      <c r="Q2910" s="564">
        <v>1</v>
      </c>
      <c r="R2910" s="564">
        <v>1</v>
      </c>
      <c r="S2910" s="564">
        <v>1</v>
      </c>
      <c r="T2910" s="564">
        <v>1</v>
      </c>
      <c r="U2910" s="564">
        <v>1</v>
      </c>
      <c r="V2910" s="564">
        <v>1</v>
      </c>
      <c r="W2910" s="564">
        <v>1</v>
      </c>
      <c r="X2910" s="564">
        <v>1</v>
      </c>
      <c r="Y2910" s="564">
        <v>1</v>
      </c>
      <c r="Z2910" s="564">
        <v>1</v>
      </c>
      <c r="AA2910" s="564">
        <v>1</v>
      </c>
      <c r="AB2910" s="564">
        <v>1</v>
      </c>
      <c r="AC2910" s="564">
        <v>1</v>
      </c>
      <c r="AD2910" s="564">
        <v>1</v>
      </c>
      <c r="AE2910" s="564">
        <v>1</v>
      </c>
      <c r="AF2910" s="564">
        <v>1</v>
      </c>
      <c r="AG2910" s="564">
        <v>1</v>
      </c>
      <c r="AH2910" s="564">
        <v>1</v>
      </c>
      <c r="AI2910" s="564">
        <v>1</v>
      </c>
      <c r="AJ2910" s="564">
        <v>1</v>
      </c>
      <c r="AK2910" s="564">
        <v>1</v>
      </c>
    </row>
    <row r="2911" spans="1:37">
      <c r="A2911">
        <v>2907</v>
      </c>
      <c r="B2911" s="564">
        <f t="shared" ca="1" si="276"/>
        <v>0</v>
      </c>
      <c r="C2911" s="564">
        <f t="shared" ca="1" si="271"/>
        <v>0</v>
      </c>
      <c r="D2911" s="564">
        <f t="shared" ca="1" si="274"/>
        <v>0</v>
      </c>
      <c r="E2911" s="564">
        <f t="shared" ca="1" si="272"/>
        <v>0</v>
      </c>
      <c r="F2911" s="564">
        <f t="shared" ca="1" si="275"/>
        <v>1</v>
      </c>
      <c r="G2911" s="564">
        <f t="shared" ca="1" si="273"/>
        <v>4.3687483788181503</v>
      </c>
      <c r="H2911" s="564">
        <v>0</v>
      </c>
      <c r="I2911" s="564">
        <v>0</v>
      </c>
      <c r="J2911" s="564">
        <v>0</v>
      </c>
      <c r="K2911" s="564">
        <v>0</v>
      </c>
      <c r="L2911" s="564">
        <v>0</v>
      </c>
      <c r="M2911" s="564">
        <v>0</v>
      </c>
      <c r="N2911" s="564">
        <v>0</v>
      </c>
      <c r="O2911" s="564">
        <v>0</v>
      </c>
      <c r="P2911" s="564">
        <v>0</v>
      </c>
      <c r="Q2911" s="564">
        <v>0</v>
      </c>
      <c r="R2911" s="564">
        <v>0</v>
      </c>
      <c r="S2911" s="564">
        <v>0</v>
      </c>
      <c r="T2911" s="564">
        <v>0</v>
      </c>
      <c r="U2911" s="564">
        <v>0</v>
      </c>
      <c r="V2911" s="564">
        <v>0</v>
      </c>
      <c r="W2911" s="564">
        <v>0</v>
      </c>
      <c r="X2911" s="564">
        <v>0</v>
      </c>
      <c r="Y2911" s="564">
        <v>0</v>
      </c>
      <c r="Z2911" s="564">
        <v>0</v>
      </c>
      <c r="AA2911" s="564">
        <v>0</v>
      </c>
      <c r="AB2911" s="564">
        <v>0</v>
      </c>
      <c r="AC2911" s="564">
        <v>0</v>
      </c>
      <c r="AD2911" s="564">
        <v>0</v>
      </c>
      <c r="AE2911" s="564">
        <v>0</v>
      </c>
      <c r="AF2911" s="564">
        <v>0</v>
      </c>
      <c r="AG2911" s="564">
        <v>0</v>
      </c>
      <c r="AH2911" s="564">
        <v>0</v>
      </c>
      <c r="AI2911" s="564">
        <v>0</v>
      </c>
      <c r="AJ2911" s="564">
        <v>0</v>
      </c>
      <c r="AK2911" s="564">
        <v>0</v>
      </c>
    </row>
    <row r="2912" spans="1:37">
      <c r="A2912">
        <v>2908</v>
      </c>
      <c r="B2912" s="564">
        <f t="shared" ca="1" si="276"/>
        <v>0</v>
      </c>
      <c r="C2912" s="564">
        <f t="shared" ca="1" si="271"/>
        <v>0</v>
      </c>
      <c r="D2912" s="564">
        <f t="shared" ca="1" si="274"/>
        <v>0</v>
      </c>
      <c r="E2912" s="564">
        <f t="shared" ca="1" si="272"/>
        <v>0</v>
      </c>
      <c r="F2912" s="564">
        <f t="shared" ca="1" si="275"/>
        <v>1</v>
      </c>
      <c r="G2912" s="564">
        <f t="shared" ca="1" si="273"/>
        <v>0.44586039755012652</v>
      </c>
      <c r="H2912" s="564">
        <v>0</v>
      </c>
      <c r="I2912" s="564">
        <v>0</v>
      </c>
      <c r="J2912" s="564">
        <v>0</v>
      </c>
      <c r="K2912" s="564">
        <v>0</v>
      </c>
      <c r="L2912" s="564">
        <v>0</v>
      </c>
      <c r="M2912" s="564">
        <v>0</v>
      </c>
      <c r="N2912" s="564">
        <v>0</v>
      </c>
      <c r="O2912" s="564">
        <v>0</v>
      </c>
      <c r="P2912" s="564">
        <v>0</v>
      </c>
      <c r="Q2912" s="564">
        <v>0</v>
      </c>
      <c r="R2912" s="564">
        <v>0</v>
      </c>
      <c r="S2912" s="564">
        <v>0</v>
      </c>
      <c r="T2912" s="564">
        <v>0</v>
      </c>
      <c r="U2912" s="564">
        <v>0</v>
      </c>
      <c r="V2912" s="564">
        <v>0</v>
      </c>
      <c r="W2912" s="564">
        <v>0</v>
      </c>
      <c r="X2912" s="564">
        <v>0</v>
      </c>
      <c r="Y2912" s="564">
        <v>0</v>
      </c>
      <c r="Z2912" s="564">
        <v>0</v>
      </c>
      <c r="AA2912" s="564">
        <v>0</v>
      </c>
      <c r="AB2912" s="564">
        <v>0</v>
      </c>
      <c r="AC2912" s="564">
        <v>0</v>
      </c>
      <c r="AD2912" s="564">
        <v>0</v>
      </c>
      <c r="AE2912" s="564">
        <v>0</v>
      </c>
      <c r="AF2912" s="564">
        <v>0</v>
      </c>
      <c r="AG2912" s="564">
        <v>0</v>
      </c>
      <c r="AH2912" s="564">
        <v>0</v>
      </c>
      <c r="AI2912" s="564">
        <v>0</v>
      </c>
      <c r="AJ2912" s="564">
        <v>0</v>
      </c>
      <c r="AK2912" s="564">
        <v>0</v>
      </c>
    </row>
    <row r="2913" spans="1:37">
      <c r="A2913">
        <v>2909</v>
      </c>
      <c r="B2913" s="564">
        <f t="shared" ca="1" si="276"/>
        <v>0</v>
      </c>
      <c r="C2913" s="564">
        <f t="shared" ca="1" si="271"/>
        <v>0</v>
      </c>
      <c r="D2913" s="564">
        <f t="shared" ca="1" si="274"/>
        <v>0</v>
      </c>
      <c r="E2913" s="564">
        <f t="shared" ca="1" si="272"/>
        <v>0</v>
      </c>
      <c r="F2913" s="564">
        <f t="shared" ca="1" si="275"/>
        <v>1</v>
      </c>
      <c r="G2913" s="564">
        <f t="shared" ca="1" si="273"/>
        <v>-5.6803491007249782</v>
      </c>
      <c r="H2913" s="564">
        <v>0</v>
      </c>
      <c r="I2913" s="564">
        <v>0</v>
      </c>
      <c r="J2913" s="564">
        <v>0</v>
      </c>
      <c r="K2913" s="564">
        <v>0</v>
      </c>
      <c r="L2913" s="564">
        <v>0</v>
      </c>
      <c r="M2913" s="564">
        <v>0</v>
      </c>
      <c r="N2913" s="564">
        <v>0</v>
      </c>
      <c r="O2913" s="564">
        <v>0</v>
      </c>
      <c r="P2913" s="564">
        <v>0</v>
      </c>
      <c r="Q2913" s="564">
        <v>0</v>
      </c>
      <c r="R2913" s="564">
        <v>0</v>
      </c>
      <c r="S2913" s="564">
        <v>0</v>
      </c>
      <c r="T2913" s="564">
        <v>0</v>
      </c>
      <c r="U2913" s="564">
        <v>0</v>
      </c>
      <c r="V2913" s="564">
        <v>0</v>
      </c>
      <c r="W2913" s="564">
        <v>0</v>
      </c>
      <c r="X2913" s="564">
        <v>0</v>
      </c>
      <c r="Y2913" s="564">
        <v>0</v>
      </c>
      <c r="Z2913" s="564">
        <v>0</v>
      </c>
      <c r="AA2913" s="564">
        <v>0</v>
      </c>
      <c r="AB2913" s="564">
        <v>0</v>
      </c>
      <c r="AC2913" s="564">
        <v>0</v>
      </c>
      <c r="AD2913" s="564">
        <v>0</v>
      </c>
      <c r="AE2913" s="564">
        <v>0</v>
      </c>
      <c r="AF2913" s="564">
        <v>0</v>
      </c>
      <c r="AG2913" s="564">
        <v>0</v>
      </c>
      <c r="AH2913" s="564">
        <v>0</v>
      </c>
      <c r="AI2913" s="564">
        <v>0</v>
      </c>
      <c r="AJ2913" s="564">
        <v>0</v>
      </c>
      <c r="AK2913" s="564">
        <v>0</v>
      </c>
    </row>
    <row r="2914" spans="1:37">
      <c r="A2914">
        <v>2910</v>
      </c>
      <c r="B2914" s="564">
        <f t="shared" ca="1" si="276"/>
        <v>0</v>
      </c>
      <c r="C2914" s="564">
        <f t="shared" ca="1" si="271"/>
        <v>0</v>
      </c>
      <c r="D2914" s="564">
        <f t="shared" ca="1" si="274"/>
        <v>0</v>
      </c>
      <c r="E2914" s="564">
        <f t="shared" ca="1" si="272"/>
        <v>0</v>
      </c>
      <c r="F2914" s="564">
        <f t="shared" ca="1" si="275"/>
        <v>1</v>
      </c>
      <c r="G2914" s="564">
        <f t="shared" ca="1" si="273"/>
        <v>-4.2793293234125844</v>
      </c>
      <c r="H2914" s="564">
        <v>0</v>
      </c>
      <c r="I2914" s="564">
        <v>0</v>
      </c>
      <c r="J2914" s="564">
        <v>0</v>
      </c>
      <c r="K2914" s="564">
        <v>0</v>
      </c>
      <c r="L2914" s="564">
        <v>0</v>
      </c>
      <c r="M2914" s="564">
        <v>0</v>
      </c>
      <c r="N2914" s="564">
        <v>0</v>
      </c>
      <c r="O2914" s="564">
        <v>0</v>
      </c>
      <c r="P2914" s="564">
        <v>0</v>
      </c>
      <c r="Q2914" s="564">
        <v>0</v>
      </c>
      <c r="R2914" s="564">
        <v>0</v>
      </c>
      <c r="S2914" s="564">
        <v>0</v>
      </c>
      <c r="T2914" s="564">
        <v>0</v>
      </c>
      <c r="U2914" s="564">
        <v>0</v>
      </c>
      <c r="V2914" s="564">
        <v>0</v>
      </c>
      <c r="W2914" s="564">
        <v>0</v>
      </c>
      <c r="X2914" s="564">
        <v>0</v>
      </c>
      <c r="Y2914" s="564">
        <v>0</v>
      </c>
      <c r="Z2914" s="564">
        <v>0</v>
      </c>
      <c r="AA2914" s="564">
        <v>0</v>
      </c>
      <c r="AB2914" s="564">
        <v>0</v>
      </c>
      <c r="AC2914" s="564">
        <v>0</v>
      </c>
      <c r="AD2914" s="564">
        <v>0</v>
      </c>
      <c r="AE2914" s="564">
        <v>0</v>
      </c>
      <c r="AF2914" s="564">
        <v>0</v>
      </c>
      <c r="AG2914" s="564">
        <v>0</v>
      </c>
      <c r="AH2914" s="564">
        <v>0</v>
      </c>
      <c r="AI2914" s="564">
        <v>0</v>
      </c>
      <c r="AJ2914" s="564">
        <v>0</v>
      </c>
      <c r="AK2914" s="564">
        <v>0</v>
      </c>
    </row>
    <row r="2915" spans="1:37">
      <c r="A2915">
        <v>2911</v>
      </c>
      <c r="B2915" s="564">
        <f t="shared" ca="1" si="276"/>
        <v>20</v>
      </c>
      <c r="C2915" s="564">
        <f t="shared" ca="1" si="271"/>
        <v>400</v>
      </c>
      <c r="D2915" s="564">
        <f t="shared" ca="1" si="274"/>
        <v>20</v>
      </c>
      <c r="E2915" s="564">
        <f t="shared" ca="1" si="272"/>
        <v>0</v>
      </c>
      <c r="F2915" s="564">
        <f t="shared" ca="1" si="275"/>
        <v>1</v>
      </c>
      <c r="G2915" s="564">
        <f t="shared" ca="1" si="273"/>
        <v>-3.1378491771909149</v>
      </c>
      <c r="H2915" s="564">
        <v>1</v>
      </c>
      <c r="I2915" s="564">
        <v>1</v>
      </c>
      <c r="J2915" s="564">
        <v>1</v>
      </c>
      <c r="K2915" s="564">
        <v>1</v>
      </c>
      <c r="L2915" s="564">
        <v>1</v>
      </c>
      <c r="M2915" s="564">
        <v>1</v>
      </c>
      <c r="N2915" s="564">
        <v>1</v>
      </c>
      <c r="O2915" s="564">
        <v>1</v>
      </c>
      <c r="P2915" s="564">
        <v>1</v>
      </c>
      <c r="Q2915" s="564">
        <v>1</v>
      </c>
      <c r="R2915" s="564">
        <v>1</v>
      </c>
      <c r="S2915" s="564">
        <v>1</v>
      </c>
      <c r="T2915" s="564">
        <v>1</v>
      </c>
      <c r="U2915" s="564">
        <v>1</v>
      </c>
      <c r="V2915" s="564">
        <v>1</v>
      </c>
      <c r="W2915" s="564">
        <v>1</v>
      </c>
      <c r="X2915" s="564">
        <v>1</v>
      </c>
      <c r="Y2915" s="564">
        <v>1</v>
      </c>
      <c r="Z2915" s="564">
        <v>1</v>
      </c>
      <c r="AA2915" s="564">
        <v>1</v>
      </c>
      <c r="AB2915" s="564">
        <v>1</v>
      </c>
      <c r="AC2915" s="564">
        <v>1</v>
      </c>
      <c r="AD2915" s="564">
        <v>1</v>
      </c>
      <c r="AE2915" s="564">
        <v>1</v>
      </c>
      <c r="AF2915" s="564">
        <v>1</v>
      </c>
      <c r="AG2915" s="564">
        <v>1</v>
      </c>
      <c r="AH2915" s="564">
        <v>1</v>
      </c>
      <c r="AI2915" s="564">
        <v>1</v>
      </c>
      <c r="AJ2915" s="564">
        <v>1</v>
      </c>
      <c r="AK2915" s="564">
        <v>1</v>
      </c>
    </row>
    <row r="2916" spans="1:37">
      <c r="A2916">
        <v>2912</v>
      </c>
      <c r="B2916" s="564">
        <f t="shared" ca="1" si="276"/>
        <v>20</v>
      </c>
      <c r="C2916" s="564">
        <f t="shared" ca="1" si="271"/>
        <v>400</v>
      </c>
      <c r="D2916" s="564">
        <f t="shared" ca="1" si="274"/>
        <v>20</v>
      </c>
      <c r="E2916" s="564">
        <f t="shared" ca="1" si="272"/>
        <v>0</v>
      </c>
      <c r="F2916" s="564">
        <f t="shared" ca="1" si="275"/>
        <v>1</v>
      </c>
      <c r="G2916" s="564">
        <f t="shared" ca="1" si="273"/>
        <v>1.4387963263104546</v>
      </c>
      <c r="H2916" s="564">
        <v>1</v>
      </c>
      <c r="I2916" s="564">
        <v>1</v>
      </c>
      <c r="J2916" s="564">
        <v>1</v>
      </c>
      <c r="K2916" s="564">
        <v>1</v>
      </c>
      <c r="L2916" s="564">
        <v>1</v>
      </c>
      <c r="M2916" s="564">
        <v>1</v>
      </c>
      <c r="N2916" s="564">
        <v>1</v>
      </c>
      <c r="O2916" s="564">
        <v>1</v>
      </c>
      <c r="P2916" s="564">
        <v>1</v>
      </c>
      <c r="Q2916" s="564">
        <v>1</v>
      </c>
      <c r="R2916" s="564">
        <v>1</v>
      </c>
      <c r="S2916" s="564">
        <v>1</v>
      </c>
      <c r="T2916" s="564">
        <v>1</v>
      </c>
      <c r="U2916" s="564">
        <v>1</v>
      </c>
      <c r="V2916" s="564">
        <v>1</v>
      </c>
      <c r="W2916" s="564">
        <v>1</v>
      </c>
      <c r="X2916" s="564">
        <v>1</v>
      </c>
      <c r="Y2916" s="564">
        <v>1</v>
      </c>
      <c r="Z2916" s="564">
        <v>1</v>
      </c>
      <c r="AA2916" s="564">
        <v>1</v>
      </c>
      <c r="AB2916" s="564">
        <v>1</v>
      </c>
      <c r="AC2916" s="564">
        <v>1</v>
      </c>
      <c r="AD2916" s="564">
        <v>1</v>
      </c>
      <c r="AE2916" s="564">
        <v>1</v>
      </c>
      <c r="AF2916" s="564">
        <v>1</v>
      </c>
      <c r="AG2916" s="564">
        <v>1</v>
      </c>
      <c r="AH2916" s="564">
        <v>1</v>
      </c>
      <c r="AI2916" s="564">
        <v>1</v>
      </c>
      <c r="AJ2916" s="564">
        <v>1</v>
      </c>
      <c r="AK2916" s="564">
        <v>1</v>
      </c>
    </row>
    <row r="2917" spans="1:37">
      <c r="A2917">
        <v>2913</v>
      </c>
      <c r="B2917" s="564">
        <f t="shared" ca="1" si="276"/>
        <v>0</v>
      </c>
      <c r="C2917" s="564">
        <f t="shared" ca="1" si="271"/>
        <v>0</v>
      </c>
      <c r="D2917" s="564">
        <f t="shared" ca="1" si="274"/>
        <v>0</v>
      </c>
      <c r="E2917" s="564">
        <f t="shared" ca="1" si="272"/>
        <v>0</v>
      </c>
      <c r="F2917" s="564">
        <f t="shared" ca="1" si="275"/>
        <v>1</v>
      </c>
      <c r="G2917" s="564">
        <f t="shared" ca="1" si="273"/>
        <v>2.8062972195192422</v>
      </c>
      <c r="H2917" s="564">
        <v>0</v>
      </c>
      <c r="I2917" s="564">
        <v>0</v>
      </c>
      <c r="J2917" s="564">
        <v>0</v>
      </c>
      <c r="K2917" s="564">
        <v>0</v>
      </c>
      <c r="L2917" s="564">
        <v>0</v>
      </c>
      <c r="M2917" s="564">
        <v>0</v>
      </c>
      <c r="N2917" s="564">
        <v>0</v>
      </c>
      <c r="O2917" s="564">
        <v>0</v>
      </c>
      <c r="P2917" s="564">
        <v>0</v>
      </c>
      <c r="Q2917" s="564">
        <v>0</v>
      </c>
      <c r="R2917" s="564">
        <v>0</v>
      </c>
      <c r="S2917" s="564">
        <v>0</v>
      </c>
      <c r="T2917" s="564">
        <v>0</v>
      </c>
      <c r="U2917" s="564">
        <v>0</v>
      </c>
      <c r="V2917" s="564">
        <v>0</v>
      </c>
      <c r="W2917" s="564">
        <v>0</v>
      </c>
      <c r="X2917" s="564">
        <v>0</v>
      </c>
      <c r="Y2917" s="564">
        <v>0</v>
      </c>
      <c r="Z2917" s="564">
        <v>0</v>
      </c>
      <c r="AA2917" s="564">
        <v>0</v>
      </c>
      <c r="AB2917" s="564">
        <v>0</v>
      </c>
      <c r="AC2917" s="564">
        <v>0</v>
      </c>
      <c r="AD2917" s="564">
        <v>0</v>
      </c>
      <c r="AE2917" s="564">
        <v>0</v>
      </c>
      <c r="AF2917" s="564">
        <v>0</v>
      </c>
      <c r="AG2917" s="564">
        <v>0</v>
      </c>
      <c r="AH2917" s="564">
        <v>0</v>
      </c>
      <c r="AI2917" s="564">
        <v>0</v>
      </c>
      <c r="AJ2917" s="564">
        <v>0</v>
      </c>
      <c r="AK2917" s="564">
        <v>0</v>
      </c>
    </row>
    <row r="2918" spans="1:37">
      <c r="A2918">
        <v>2914</v>
      </c>
      <c r="B2918" s="564">
        <f t="shared" ca="1" si="276"/>
        <v>20</v>
      </c>
      <c r="C2918" s="564">
        <f t="shared" ca="1" si="271"/>
        <v>400</v>
      </c>
      <c r="D2918" s="564">
        <f t="shared" ca="1" si="274"/>
        <v>20</v>
      </c>
      <c r="E2918" s="564">
        <f t="shared" ca="1" si="272"/>
        <v>0</v>
      </c>
      <c r="F2918" s="564">
        <f t="shared" ca="1" si="275"/>
        <v>1</v>
      </c>
      <c r="G2918" s="564">
        <f t="shared" ca="1" si="273"/>
        <v>-1.6052914615869418</v>
      </c>
      <c r="H2918" s="564">
        <v>1</v>
      </c>
      <c r="I2918" s="564">
        <v>1</v>
      </c>
      <c r="J2918" s="564">
        <v>1</v>
      </c>
      <c r="K2918" s="564">
        <v>1</v>
      </c>
      <c r="L2918" s="564">
        <v>1</v>
      </c>
      <c r="M2918" s="564">
        <v>1</v>
      </c>
      <c r="N2918" s="564">
        <v>1</v>
      </c>
      <c r="O2918" s="564">
        <v>1</v>
      </c>
      <c r="P2918" s="564">
        <v>1</v>
      </c>
      <c r="Q2918" s="564">
        <v>1</v>
      </c>
      <c r="R2918" s="564">
        <v>1</v>
      </c>
      <c r="S2918" s="564">
        <v>1</v>
      </c>
      <c r="T2918" s="564">
        <v>1</v>
      </c>
      <c r="U2918" s="564">
        <v>1</v>
      </c>
      <c r="V2918" s="564">
        <v>1</v>
      </c>
      <c r="W2918" s="564">
        <v>1</v>
      </c>
      <c r="X2918" s="564">
        <v>1</v>
      </c>
      <c r="Y2918" s="564">
        <v>1</v>
      </c>
      <c r="Z2918" s="564">
        <v>1</v>
      </c>
      <c r="AA2918" s="564">
        <v>1</v>
      </c>
      <c r="AB2918" s="564">
        <v>1</v>
      </c>
      <c r="AC2918" s="564">
        <v>1</v>
      </c>
      <c r="AD2918" s="564">
        <v>1</v>
      </c>
      <c r="AE2918" s="564">
        <v>1</v>
      </c>
      <c r="AF2918" s="564">
        <v>1</v>
      </c>
      <c r="AG2918" s="564">
        <v>1</v>
      </c>
      <c r="AH2918" s="564">
        <v>1</v>
      </c>
      <c r="AI2918" s="564">
        <v>1</v>
      </c>
      <c r="AJ2918" s="564">
        <v>1</v>
      </c>
      <c r="AK2918" s="564">
        <v>1</v>
      </c>
    </row>
    <row r="2919" spans="1:37">
      <c r="A2919">
        <v>2915</v>
      </c>
      <c r="B2919" s="564">
        <f t="shared" ca="1" si="276"/>
        <v>0</v>
      </c>
      <c r="C2919" s="564">
        <f t="shared" ca="1" si="271"/>
        <v>0</v>
      </c>
      <c r="D2919" s="564">
        <f t="shared" ca="1" si="274"/>
        <v>0</v>
      </c>
      <c r="E2919" s="564">
        <f t="shared" ca="1" si="272"/>
        <v>0</v>
      </c>
      <c r="F2919" s="564">
        <f t="shared" ca="1" si="275"/>
        <v>1</v>
      </c>
      <c r="G2919" s="564">
        <f t="shared" ca="1" si="273"/>
        <v>2.8926261560486526</v>
      </c>
      <c r="H2919" s="564">
        <v>0</v>
      </c>
      <c r="I2919" s="564">
        <v>0</v>
      </c>
      <c r="J2919" s="564">
        <v>0</v>
      </c>
      <c r="K2919" s="564">
        <v>0</v>
      </c>
      <c r="L2919" s="564">
        <v>0</v>
      </c>
      <c r="M2919" s="564">
        <v>0</v>
      </c>
      <c r="N2919" s="564">
        <v>0</v>
      </c>
      <c r="O2919" s="564">
        <v>0</v>
      </c>
      <c r="P2919" s="564">
        <v>0</v>
      </c>
      <c r="Q2919" s="564">
        <v>0</v>
      </c>
      <c r="R2919" s="564">
        <v>0</v>
      </c>
      <c r="S2919" s="564">
        <v>0</v>
      </c>
      <c r="T2919" s="564">
        <v>0</v>
      </c>
      <c r="U2919" s="564">
        <v>0</v>
      </c>
      <c r="V2919" s="564">
        <v>0</v>
      </c>
      <c r="W2919" s="564">
        <v>0</v>
      </c>
      <c r="X2919" s="564">
        <v>0</v>
      </c>
      <c r="Y2919" s="564">
        <v>0</v>
      </c>
      <c r="Z2919" s="564">
        <v>0</v>
      </c>
      <c r="AA2919" s="564">
        <v>0</v>
      </c>
      <c r="AB2919" s="564">
        <v>0</v>
      </c>
      <c r="AC2919" s="564">
        <v>0</v>
      </c>
      <c r="AD2919" s="564">
        <v>0</v>
      </c>
      <c r="AE2919" s="564">
        <v>0</v>
      </c>
      <c r="AF2919" s="564">
        <v>0</v>
      </c>
      <c r="AG2919" s="564">
        <v>0</v>
      </c>
      <c r="AH2919" s="564">
        <v>0</v>
      </c>
      <c r="AI2919" s="564">
        <v>0</v>
      </c>
      <c r="AJ2919" s="564">
        <v>0</v>
      </c>
      <c r="AK2919" s="564">
        <v>0</v>
      </c>
    </row>
    <row r="2920" spans="1:37">
      <c r="A2920">
        <v>2916</v>
      </c>
      <c r="B2920" s="564">
        <f t="shared" ca="1" si="276"/>
        <v>20</v>
      </c>
      <c r="C2920" s="564">
        <f t="shared" ca="1" si="271"/>
        <v>400</v>
      </c>
      <c r="D2920" s="564">
        <f t="shared" ca="1" si="274"/>
        <v>20</v>
      </c>
      <c r="E2920" s="564">
        <f t="shared" ca="1" si="272"/>
        <v>0</v>
      </c>
      <c r="F2920" s="564">
        <f t="shared" ca="1" si="275"/>
        <v>1</v>
      </c>
      <c r="G2920" s="564">
        <f t="shared" ca="1" si="273"/>
        <v>-0.95828946206004906</v>
      </c>
      <c r="H2920" s="564">
        <v>1</v>
      </c>
      <c r="I2920" s="564">
        <v>1</v>
      </c>
      <c r="J2920" s="564">
        <v>1</v>
      </c>
      <c r="K2920" s="564">
        <v>1</v>
      </c>
      <c r="L2920" s="564">
        <v>1</v>
      </c>
      <c r="M2920" s="564">
        <v>1</v>
      </c>
      <c r="N2920" s="564">
        <v>1</v>
      </c>
      <c r="O2920" s="564">
        <v>1</v>
      </c>
      <c r="P2920" s="564">
        <v>1</v>
      </c>
      <c r="Q2920" s="564">
        <v>1</v>
      </c>
      <c r="R2920" s="564">
        <v>1</v>
      </c>
      <c r="S2920" s="564">
        <v>1</v>
      </c>
      <c r="T2920" s="564">
        <v>1</v>
      </c>
      <c r="U2920" s="564">
        <v>1</v>
      </c>
      <c r="V2920" s="564">
        <v>1</v>
      </c>
      <c r="W2920" s="564">
        <v>1</v>
      </c>
      <c r="X2920" s="564">
        <v>1</v>
      </c>
      <c r="Y2920" s="564">
        <v>1</v>
      </c>
      <c r="Z2920" s="564">
        <v>1</v>
      </c>
      <c r="AA2920" s="564">
        <v>1</v>
      </c>
      <c r="AB2920" s="564">
        <v>1</v>
      </c>
      <c r="AC2920" s="564">
        <v>1</v>
      </c>
      <c r="AD2920" s="564">
        <v>1</v>
      </c>
      <c r="AE2920" s="564">
        <v>1</v>
      </c>
      <c r="AF2920" s="564">
        <v>1</v>
      </c>
      <c r="AG2920" s="564">
        <v>1</v>
      </c>
      <c r="AH2920" s="564">
        <v>1</v>
      </c>
      <c r="AI2920" s="564">
        <v>1</v>
      </c>
      <c r="AJ2920" s="564">
        <v>1</v>
      </c>
      <c r="AK2920" s="564">
        <v>1</v>
      </c>
    </row>
    <row r="2921" spans="1:37">
      <c r="A2921">
        <v>2917</v>
      </c>
      <c r="B2921" s="564">
        <f t="shared" ca="1" si="276"/>
        <v>0</v>
      </c>
      <c r="C2921" s="564">
        <f t="shared" ca="1" si="271"/>
        <v>0</v>
      </c>
      <c r="D2921" s="564">
        <f t="shared" ca="1" si="274"/>
        <v>0</v>
      </c>
      <c r="E2921" s="564">
        <f t="shared" ca="1" si="272"/>
        <v>0</v>
      </c>
      <c r="F2921" s="564">
        <f t="shared" ca="1" si="275"/>
        <v>1</v>
      </c>
      <c r="G2921" s="564">
        <f t="shared" ca="1" si="273"/>
        <v>-2.2863006746220536</v>
      </c>
      <c r="H2921" s="564">
        <v>0</v>
      </c>
      <c r="I2921" s="564">
        <v>0</v>
      </c>
      <c r="J2921" s="564">
        <v>0</v>
      </c>
      <c r="K2921" s="564">
        <v>0</v>
      </c>
      <c r="L2921" s="564">
        <v>0</v>
      </c>
      <c r="M2921" s="564">
        <v>0</v>
      </c>
      <c r="N2921" s="564">
        <v>0</v>
      </c>
      <c r="O2921" s="564">
        <v>0</v>
      </c>
      <c r="P2921" s="564">
        <v>0</v>
      </c>
      <c r="Q2921" s="564">
        <v>0</v>
      </c>
      <c r="R2921" s="564">
        <v>0</v>
      </c>
      <c r="S2921" s="564">
        <v>0</v>
      </c>
      <c r="T2921" s="564">
        <v>0</v>
      </c>
      <c r="U2921" s="564">
        <v>0</v>
      </c>
      <c r="V2921" s="564">
        <v>0</v>
      </c>
      <c r="W2921" s="564">
        <v>0</v>
      </c>
      <c r="X2921" s="564">
        <v>0</v>
      </c>
      <c r="Y2921" s="564">
        <v>0</v>
      </c>
      <c r="Z2921" s="564">
        <v>0</v>
      </c>
      <c r="AA2921" s="564">
        <v>0</v>
      </c>
      <c r="AB2921" s="564">
        <v>0</v>
      </c>
      <c r="AC2921" s="564">
        <v>0</v>
      </c>
      <c r="AD2921" s="564">
        <v>0</v>
      </c>
      <c r="AE2921" s="564">
        <v>0</v>
      </c>
      <c r="AF2921" s="564">
        <v>0</v>
      </c>
      <c r="AG2921" s="564">
        <v>0</v>
      </c>
      <c r="AH2921" s="564">
        <v>0</v>
      </c>
      <c r="AI2921" s="564">
        <v>0</v>
      </c>
      <c r="AJ2921" s="564">
        <v>0</v>
      </c>
      <c r="AK2921" s="564">
        <v>0</v>
      </c>
    </row>
    <row r="2922" spans="1:37">
      <c r="A2922">
        <v>2918</v>
      </c>
      <c r="B2922" s="564">
        <f t="shared" ca="1" si="276"/>
        <v>0</v>
      </c>
      <c r="C2922" s="564">
        <f t="shared" ca="1" si="271"/>
        <v>0</v>
      </c>
      <c r="D2922" s="564">
        <f t="shared" ca="1" si="274"/>
        <v>0</v>
      </c>
      <c r="E2922" s="564">
        <f t="shared" ca="1" si="272"/>
        <v>0</v>
      </c>
      <c r="F2922" s="564">
        <f t="shared" ca="1" si="275"/>
        <v>1</v>
      </c>
      <c r="G2922" s="564">
        <f t="shared" ca="1" si="273"/>
        <v>2.0905171684693995</v>
      </c>
      <c r="H2922" s="564">
        <v>0</v>
      </c>
      <c r="I2922" s="564">
        <v>0</v>
      </c>
      <c r="J2922" s="564">
        <v>0</v>
      </c>
      <c r="K2922" s="564">
        <v>0</v>
      </c>
      <c r="L2922" s="564">
        <v>0</v>
      </c>
      <c r="M2922" s="564">
        <v>0</v>
      </c>
      <c r="N2922" s="564">
        <v>0</v>
      </c>
      <c r="O2922" s="564">
        <v>0</v>
      </c>
      <c r="P2922" s="564">
        <v>0</v>
      </c>
      <c r="Q2922" s="564">
        <v>0</v>
      </c>
      <c r="R2922" s="564">
        <v>0</v>
      </c>
      <c r="S2922" s="564">
        <v>0</v>
      </c>
      <c r="T2922" s="564">
        <v>0</v>
      </c>
      <c r="U2922" s="564">
        <v>0</v>
      </c>
      <c r="V2922" s="564">
        <v>0</v>
      </c>
      <c r="W2922" s="564">
        <v>0</v>
      </c>
      <c r="X2922" s="564">
        <v>0</v>
      </c>
      <c r="Y2922" s="564">
        <v>0</v>
      </c>
      <c r="Z2922" s="564">
        <v>0</v>
      </c>
      <c r="AA2922" s="564">
        <v>0</v>
      </c>
      <c r="AB2922" s="564">
        <v>0</v>
      </c>
      <c r="AC2922" s="564">
        <v>0</v>
      </c>
      <c r="AD2922" s="564">
        <v>0</v>
      </c>
      <c r="AE2922" s="564">
        <v>0</v>
      </c>
      <c r="AF2922" s="564">
        <v>0</v>
      </c>
      <c r="AG2922" s="564">
        <v>0</v>
      </c>
      <c r="AH2922" s="564">
        <v>0</v>
      </c>
      <c r="AI2922" s="564">
        <v>0</v>
      </c>
      <c r="AJ2922" s="564">
        <v>0</v>
      </c>
      <c r="AK2922" s="564">
        <v>0</v>
      </c>
    </row>
    <row r="2923" spans="1:37">
      <c r="A2923">
        <v>2919</v>
      </c>
      <c r="B2923" s="564">
        <f t="shared" ca="1" si="276"/>
        <v>20</v>
      </c>
      <c r="C2923" s="564">
        <f t="shared" ca="1" si="271"/>
        <v>400</v>
      </c>
      <c r="D2923" s="564">
        <f t="shared" ca="1" si="274"/>
        <v>20</v>
      </c>
      <c r="E2923" s="564">
        <f t="shared" ca="1" si="272"/>
        <v>0</v>
      </c>
      <c r="F2923" s="564">
        <f t="shared" ca="1" si="275"/>
        <v>1</v>
      </c>
      <c r="G2923" s="564">
        <f t="shared" ca="1" si="273"/>
        <v>-0.81817563713018138</v>
      </c>
      <c r="H2923" s="564">
        <v>1</v>
      </c>
      <c r="I2923" s="564">
        <v>1</v>
      </c>
      <c r="J2923" s="564">
        <v>1</v>
      </c>
      <c r="K2923" s="564">
        <v>1</v>
      </c>
      <c r="L2923" s="564">
        <v>1</v>
      </c>
      <c r="M2923" s="564">
        <v>1</v>
      </c>
      <c r="N2923" s="564">
        <v>1</v>
      </c>
      <c r="O2923" s="564">
        <v>1</v>
      </c>
      <c r="P2923" s="564">
        <v>1</v>
      </c>
      <c r="Q2923" s="564">
        <v>1</v>
      </c>
      <c r="R2923" s="564">
        <v>1</v>
      </c>
      <c r="S2923" s="564">
        <v>1</v>
      </c>
      <c r="T2923" s="564">
        <v>1</v>
      </c>
      <c r="U2923" s="564">
        <v>1</v>
      </c>
      <c r="V2923" s="564">
        <v>1</v>
      </c>
      <c r="W2923" s="564">
        <v>1</v>
      </c>
      <c r="X2923" s="564">
        <v>1</v>
      </c>
      <c r="Y2923" s="564">
        <v>1</v>
      </c>
      <c r="Z2923" s="564">
        <v>1</v>
      </c>
      <c r="AA2923" s="564">
        <v>1</v>
      </c>
      <c r="AB2923" s="564">
        <v>1</v>
      </c>
      <c r="AC2923" s="564">
        <v>1</v>
      </c>
      <c r="AD2923" s="564">
        <v>1</v>
      </c>
      <c r="AE2923" s="564">
        <v>1</v>
      </c>
      <c r="AF2923" s="564">
        <v>1</v>
      </c>
      <c r="AG2923" s="564">
        <v>1</v>
      </c>
      <c r="AH2923" s="564">
        <v>1</v>
      </c>
      <c r="AI2923" s="564">
        <v>1</v>
      </c>
      <c r="AJ2923" s="564">
        <v>1</v>
      </c>
      <c r="AK2923" s="564">
        <v>1</v>
      </c>
    </row>
    <row r="2924" spans="1:37">
      <c r="A2924">
        <v>2920</v>
      </c>
      <c r="B2924" s="564">
        <f t="shared" ca="1" si="276"/>
        <v>0</v>
      </c>
      <c r="C2924" s="564">
        <f t="shared" ca="1" si="271"/>
        <v>0</v>
      </c>
      <c r="D2924" s="564">
        <f t="shared" ca="1" si="274"/>
        <v>0</v>
      </c>
      <c r="E2924" s="564">
        <f t="shared" ca="1" si="272"/>
        <v>0</v>
      </c>
      <c r="F2924" s="564">
        <f t="shared" ca="1" si="275"/>
        <v>1</v>
      </c>
      <c r="G2924" s="564">
        <f t="shared" ca="1" si="273"/>
        <v>3.9476097186981725</v>
      </c>
      <c r="H2924" s="564">
        <v>0</v>
      </c>
      <c r="I2924" s="564">
        <v>0</v>
      </c>
      <c r="J2924" s="564">
        <v>0</v>
      </c>
      <c r="K2924" s="564">
        <v>0</v>
      </c>
      <c r="L2924" s="564">
        <v>0</v>
      </c>
      <c r="M2924" s="564">
        <v>0</v>
      </c>
      <c r="N2924" s="564">
        <v>0</v>
      </c>
      <c r="O2924" s="564">
        <v>0</v>
      </c>
      <c r="P2924" s="564">
        <v>0</v>
      </c>
      <c r="Q2924" s="564">
        <v>0</v>
      </c>
      <c r="R2924" s="564">
        <v>0</v>
      </c>
      <c r="S2924" s="564">
        <v>0</v>
      </c>
      <c r="T2924" s="564">
        <v>0</v>
      </c>
      <c r="U2924" s="564">
        <v>0</v>
      </c>
      <c r="V2924" s="564">
        <v>0</v>
      </c>
      <c r="W2924" s="564">
        <v>0</v>
      </c>
      <c r="X2924" s="564">
        <v>0</v>
      </c>
      <c r="Y2924" s="564">
        <v>0</v>
      </c>
      <c r="Z2924" s="564">
        <v>0</v>
      </c>
      <c r="AA2924" s="564">
        <v>0</v>
      </c>
      <c r="AB2924" s="564">
        <v>0</v>
      </c>
      <c r="AC2924" s="564">
        <v>0</v>
      </c>
      <c r="AD2924" s="564">
        <v>0</v>
      </c>
      <c r="AE2924" s="564">
        <v>0</v>
      </c>
      <c r="AF2924" s="564">
        <v>0</v>
      </c>
      <c r="AG2924" s="564">
        <v>0</v>
      </c>
      <c r="AH2924" s="564">
        <v>0</v>
      </c>
      <c r="AI2924" s="564">
        <v>0</v>
      </c>
      <c r="AJ2924" s="564">
        <v>0</v>
      </c>
      <c r="AK2924" s="564">
        <v>0</v>
      </c>
    </row>
    <row r="2925" spans="1:37">
      <c r="A2925">
        <v>2921</v>
      </c>
      <c r="B2925" s="564">
        <f t="shared" ca="1" si="276"/>
        <v>20</v>
      </c>
      <c r="C2925" s="564">
        <f t="shared" ca="1" si="271"/>
        <v>400</v>
      </c>
      <c r="D2925" s="564">
        <f t="shared" ca="1" si="274"/>
        <v>20</v>
      </c>
      <c r="E2925" s="564">
        <f t="shared" ca="1" si="272"/>
        <v>0</v>
      </c>
      <c r="F2925" s="564">
        <f t="shared" ca="1" si="275"/>
        <v>1</v>
      </c>
      <c r="G2925" s="564">
        <f t="shared" ca="1" si="273"/>
        <v>-0.38106173218771033</v>
      </c>
      <c r="H2925" s="564">
        <v>1</v>
      </c>
      <c r="I2925" s="564">
        <v>1</v>
      </c>
      <c r="J2925" s="564">
        <v>1</v>
      </c>
      <c r="K2925" s="564">
        <v>1</v>
      </c>
      <c r="L2925" s="564">
        <v>1</v>
      </c>
      <c r="M2925" s="564">
        <v>1</v>
      </c>
      <c r="N2925" s="564">
        <v>1</v>
      </c>
      <c r="O2925" s="564">
        <v>1</v>
      </c>
      <c r="P2925" s="564">
        <v>1</v>
      </c>
      <c r="Q2925" s="564">
        <v>1</v>
      </c>
      <c r="R2925" s="564">
        <v>1</v>
      </c>
      <c r="S2925" s="564">
        <v>1</v>
      </c>
      <c r="T2925" s="564">
        <v>1</v>
      </c>
      <c r="U2925" s="564">
        <v>1</v>
      </c>
      <c r="V2925" s="564">
        <v>1</v>
      </c>
      <c r="W2925" s="564">
        <v>1</v>
      </c>
      <c r="X2925" s="564">
        <v>1</v>
      </c>
      <c r="Y2925" s="564">
        <v>1</v>
      </c>
      <c r="Z2925" s="564">
        <v>1</v>
      </c>
      <c r="AA2925" s="564">
        <v>1</v>
      </c>
      <c r="AB2925" s="564">
        <v>1</v>
      </c>
      <c r="AC2925" s="564">
        <v>1</v>
      </c>
      <c r="AD2925" s="564">
        <v>1</v>
      </c>
      <c r="AE2925" s="564">
        <v>1</v>
      </c>
      <c r="AF2925" s="564">
        <v>1</v>
      </c>
      <c r="AG2925" s="564">
        <v>1</v>
      </c>
      <c r="AH2925" s="564">
        <v>1</v>
      </c>
      <c r="AI2925" s="564">
        <v>1</v>
      </c>
      <c r="AJ2925" s="564">
        <v>1</v>
      </c>
      <c r="AK2925" s="564">
        <v>1</v>
      </c>
    </row>
    <row r="2926" spans="1:37">
      <c r="A2926">
        <v>2922</v>
      </c>
      <c r="B2926" s="564">
        <f t="shared" ca="1" si="276"/>
        <v>0</v>
      </c>
      <c r="C2926" s="564">
        <f t="shared" ca="1" si="271"/>
        <v>0</v>
      </c>
      <c r="D2926" s="564">
        <f t="shared" ca="1" si="274"/>
        <v>0</v>
      </c>
      <c r="E2926" s="564">
        <f t="shared" ca="1" si="272"/>
        <v>0</v>
      </c>
      <c r="F2926" s="564">
        <f t="shared" ca="1" si="275"/>
        <v>1</v>
      </c>
      <c r="G2926" s="564">
        <f t="shared" ca="1" si="273"/>
        <v>-0.25805310881345211</v>
      </c>
      <c r="H2926" s="564">
        <v>0</v>
      </c>
      <c r="I2926" s="564">
        <v>0</v>
      </c>
      <c r="J2926" s="564">
        <v>0</v>
      </c>
      <c r="K2926" s="564">
        <v>0</v>
      </c>
      <c r="L2926" s="564">
        <v>0</v>
      </c>
      <c r="M2926" s="564">
        <v>0</v>
      </c>
      <c r="N2926" s="564">
        <v>0</v>
      </c>
      <c r="O2926" s="564">
        <v>0</v>
      </c>
      <c r="P2926" s="564">
        <v>0</v>
      </c>
      <c r="Q2926" s="564">
        <v>0</v>
      </c>
      <c r="R2926" s="564">
        <v>0</v>
      </c>
      <c r="S2926" s="564">
        <v>0</v>
      </c>
      <c r="T2926" s="564">
        <v>0</v>
      </c>
      <c r="U2926" s="564">
        <v>0</v>
      </c>
      <c r="V2926" s="564">
        <v>0</v>
      </c>
      <c r="W2926" s="564">
        <v>0</v>
      </c>
      <c r="X2926" s="564">
        <v>0</v>
      </c>
      <c r="Y2926" s="564">
        <v>0</v>
      </c>
      <c r="Z2926" s="564">
        <v>0</v>
      </c>
      <c r="AA2926" s="564">
        <v>0</v>
      </c>
      <c r="AB2926" s="564">
        <v>0</v>
      </c>
      <c r="AC2926" s="564">
        <v>0</v>
      </c>
      <c r="AD2926" s="564">
        <v>0</v>
      </c>
      <c r="AE2926" s="564">
        <v>0</v>
      </c>
      <c r="AF2926" s="564">
        <v>0</v>
      </c>
      <c r="AG2926" s="564">
        <v>0</v>
      </c>
      <c r="AH2926" s="564">
        <v>0</v>
      </c>
      <c r="AI2926" s="564">
        <v>0</v>
      </c>
      <c r="AJ2926" s="564">
        <v>0</v>
      </c>
      <c r="AK2926" s="564">
        <v>0</v>
      </c>
    </row>
    <row r="2927" spans="1:37">
      <c r="A2927">
        <v>2923</v>
      </c>
      <c r="B2927" s="564">
        <f t="shared" ca="1" si="276"/>
        <v>0</v>
      </c>
      <c r="C2927" s="564">
        <f t="shared" ca="1" si="271"/>
        <v>0</v>
      </c>
      <c r="D2927" s="564">
        <f t="shared" ca="1" si="274"/>
        <v>0</v>
      </c>
      <c r="E2927" s="564">
        <f t="shared" ca="1" si="272"/>
        <v>0</v>
      </c>
      <c r="F2927" s="564">
        <f t="shared" ca="1" si="275"/>
        <v>1</v>
      </c>
      <c r="G2927" s="564">
        <f t="shared" ca="1" si="273"/>
        <v>-1.515019746757265</v>
      </c>
      <c r="H2927" s="564">
        <v>0</v>
      </c>
      <c r="I2927" s="564">
        <v>0</v>
      </c>
      <c r="J2927" s="564">
        <v>0</v>
      </c>
      <c r="K2927" s="564">
        <v>0</v>
      </c>
      <c r="L2927" s="564">
        <v>0</v>
      </c>
      <c r="M2927" s="564">
        <v>0</v>
      </c>
      <c r="N2927" s="564">
        <v>0</v>
      </c>
      <c r="O2927" s="564">
        <v>0</v>
      </c>
      <c r="P2927" s="564">
        <v>0</v>
      </c>
      <c r="Q2927" s="564">
        <v>0</v>
      </c>
      <c r="R2927" s="564">
        <v>0</v>
      </c>
      <c r="S2927" s="564">
        <v>0</v>
      </c>
      <c r="T2927" s="564">
        <v>0</v>
      </c>
      <c r="U2927" s="564">
        <v>0</v>
      </c>
      <c r="V2927" s="564">
        <v>0</v>
      </c>
      <c r="W2927" s="564">
        <v>0</v>
      </c>
      <c r="X2927" s="564">
        <v>0</v>
      </c>
      <c r="Y2927" s="564">
        <v>0</v>
      </c>
      <c r="Z2927" s="564">
        <v>0</v>
      </c>
      <c r="AA2927" s="564">
        <v>0</v>
      </c>
      <c r="AB2927" s="564">
        <v>0</v>
      </c>
      <c r="AC2927" s="564">
        <v>0</v>
      </c>
      <c r="AD2927" s="564">
        <v>0</v>
      </c>
      <c r="AE2927" s="564">
        <v>0</v>
      </c>
      <c r="AF2927" s="564">
        <v>0</v>
      </c>
      <c r="AG2927" s="564">
        <v>0</v>
      </c>
      <c r="AH2927" s="564">
        <v>0</v>
      </c>
      <c r="AI2927" s="564">
        <v>0</v>
      </c>
      <c r="AJ2927" s="564">
        <v>0</v>
      </c>
      <c r="AK2927" s="564">
        <v>0</v>
      </c>
    </row>
    <row r="2928" spans="1:37">
      <c r="A2928">
        <v>2924</v>
      </c>
      <c r="B2928" s="564">
        <f t="shared" ca="1" si="276"/>
        <v>20</v>
      </c>
      <c r="C2928" s="564">
        <f t="shared" ca="1" si="271"/>
        <v>400</v>
      </c>
      <c r="D2928" s="564">
        <f t="shared" ca="1" si="274"/>
        <v>20</v>
      </c>
      <c r="E2928" s="564">
        <f t="shared" ca="1" si="272"/>
        <v>0</v>
      </c>
      <c r="F2928" s="564">
        <f t="shared" ca="1" si="275"/>
        <v>1</v>
      </c>
      <c r="G2928" s="564">
        <f t="shared" ca="1" si="273"/>
        <v>5.1346581357371583</v>
      </c>
      <c r="H2928" s="564">
        <v>1</v>
      </c>
      <c r="I2928" s="564">
        <v>1</v>
      </c>
      <c r="J2928" s="564">
        <v>1</v>
      </c>
      <c r="K2928" s="564">
        <v>1</v>
      </c>
      <c r="L2928" s="564">
        <v>1</v>
      </c>
      <c r="M2928" s="564">
        <v>1</v>
      </c>
      <c r="N2928" s="564">
        <v>1</v>
      </c>
      <c r="O2928" s="564">
        <v>1</v>
      </c>
      <c r="P2928" s="564">
        <v>1</v>
      </c>
      <c r="Q2928" s="564">
        <v>1</v>
      </c>
      <c r="R2928" s="564">
        <v>1</v>
      </c>
      <c r="S2928" s="564">
        <v>1</v>
      </c>
      <c r="T2928" s="564">
        <v>1</v>
      </c>
      <c r="U2928" s="564">
        <v>1</v>
      </c>
      <c r="V2928" s="564">
        <v>1</v>
      </c>
      <c r="W2928" s="564">
        <v>1</v>
      </c>
      <c r="X2928" s="564">
        <v>1</v>
      </c>
      <c r="Y2928" s="564">
        <v>1</v>
      </c>
      <c r="Z2928" s="564">
        <v>1</v>
      </c>
      <c r="AA2928" s="564">
        <v>1</v>
      </c>
      <c r="AB2928" s="564">
        <v>1</v>
      </c>
      <c r="AC2928" s="564">
        <v>1</v>
      </c>
      <c r="AD2928" s="564">
        <v>1</v>
      </c>
      <c r="AE2928" s="564">
        <v>1</v>
      </c>
      <c r="AF2928" s="564">
        <v>1</v>
      </c>
      <c r="AG2928" s="564">
        <v>1</v>
      </c>
      <c r="AH2928" s="564">
        <v>1</v>
      </c>
      <c r="AI2928" s="564">
        <v>1</v>
      </c>
      <c r="AJ2928" s="564">
        <v>1</v>
      </c>
      <c r="AK2928" s="564">
        <v>1</v>
      </c>
    </row>
    <row r="2929" spans="1:37">
      <c r="A2929">
        <v>2925</v>
      </c>
      <c r="B2929" s="564">
        <f t="shared" ca="1" si="276"/>
        <v>0</v>
      </c>
      <c r="C2929" s="564">
        <f t="shared" ca="1" si="271"/>
        <v>0</v>
      </c>
      <c r="D2929" s="564">
        <f t="shared" ca="1" si="274"/>
        <v>0</v>
      </c>
      <c r="E2929" s="564">
        <f t="shared" ca="1" si="272"/>
        <v>0</v>
      </c>
      <c r="F2929" s="564">
        <f t="shared" ca="1" si="275"/>
        <v>1</v>
      </c>
      <c r="G2929" s="564">
        <f t="shared" ca="1" si="273"/>
        <v>10.517504409751641</v>
      </c>
      <c r="H2929" s="564">
        <v>0</v>
      </c>
      <c r="I2929" s="564">
        <v>0</v>
      </c>
      <c r="J2929" s="564">
        <v>0</v>
      </c>
      <c r="K2929" s="564">
        <v>0</v>
      </c>
      <c r="L2929" s="564">
        <v>0</v>
      </c>
      <c r="M2929" s="564">
        <v>0</v>
      </c>
      <c r="N2929" s="564">
        <v>0</v>
      </c>
      <c r="O2929" s="564">
        <v>0</v>
      </c>
      <c r="P2929" s="564">
        <v>0</v>
      </c>
      <c r="Q2929" s="564">
        <v>0</v>
      </c>
      <c r="R2929" s="564">
        <v>0</v>
      </c>
      <c r="S2929" s="564">
        <v>0</v>
      </c>
      <c r="T2929" s="564">
        <v>0</v>
      </c>
      <c r="U2929" s="564">
        <v>0</v>
      </c>
      <c r="V2929" s="564">
        <v>0</v>
      </c>
      <c r="W2929" s="564">
        <v>0</v>
      </c>
      <c r="X2929" s="564">
        <v>0</v>
      </c>
      <c r="Y2929" s="564">
        <v>0</v>
      </c>
      <c r="Z2929" s="564">
        <v>0</v>
      </c>
      <c r="AA2929" s="564">
        <v>0</v>
      </c>
      <c r="AB2929" s="564">
        <v>0</v>
      </c>
      <c r="AC2929" s="564">
        <v>0</v>
      </c>
      <c r="AD2929" s="564">
        <v>0</v>
      </c>
      <c r="AE2929" s="564">
        <v>0</v>
      </c>
      <c r="AF2929" s="564">
        <v>0</v>
      </c>
      <c r="AG2929" s="564">
        <v>0</v>
      </c>
      <c r="AH2929" s="564">
        <v>0</v>
      </c>
      <c r="AI2929" s="564">
        <v>0</v>
      </c>
      <c r="AJ2929" s="564">
        <v>0</v>
      </c>
      <c r="AK2929" s="564">
        <v>0</v>
      </c>
    </row>
    <row r="2930" spans="1:37">
      <c r="A2930">
        <v>2926</v>
      </c>
      <c r="B2930" s="564">
        <f t="shared" ca="1" si="276"/>
        <v>20</v>
      </c>
      <c r="C2930" s="564">
        <f t="shared" ca="1" si="271"/>
        <v>400</v>
      </c>
      <c r="D2930" s="564">
        <f t="shared" ca="1" si="274"/>
        <v>20</v>
      </c>
      <c r="E2930" s="564">
        <f t="shared" ca="1" si="272"/>
        <v>0</v>
      </c>
      <c r="F2930" s="564">
        <f t="shared" ca="1" si="275"/>
        <v>1</v>
      </c>
      <c r="G2930" s="564">
        <f t="shared" ca="1" si="273"/>
        <v>5.194469995902594</v>
      </c>
      <c r="H2930" s="564">
        <v>1</v>
      </c>
      <c r="I2930" s="564">
        <v>1</v>
      </c>
      <c r="J2930" s="564">
        <v>1</v>
      </c>
      <c r="K2930" s="564">
        <v>1</v>
      </c>
      <c r="L2930" s="564">
        <v>1</v>
      </c>
      <c r="M2930" s="564">
        <v>1</v>
      </c>
      <c r="N2930" s="564">
        <v>1</v>
      </c>
      <c r="O2930" s="564">
        <v>1</v>
      </c>
      <c r="P2930" s="564">
        <v>1</v>
      </c>
      <c r="Q2930" s="564">
        <v>1</v>
      </c>
      <c r="R2930" s="564">
        <v>1</v>
      </c>
      <c r="S2930" s="564">
        <v>1</v>
      </c>
      <c r="T2930" s="564">
        <v>1</v>
      </c>
      <c r="U2930" s="564">
        <v>1</v>
      </c>
      <c r="V2930" s="564">
        <v>1</v>
      </c>
      <c r="W2930" s="564">
        <v>1</v>
      </c>
      <c r="X2930" s="564">
        <v>1</v>
      </c>
      <c r="Y2930" s="564">
        <v>1</v>
      </c>
      <c r="Z2930" s="564">
        <v>1</v>
      </c>
      <c r="AA2930" s="564">
        <v>1</v>
      </c>
      <c r="AB2930" s="564">
        <v>1</v>
      </c>
      <c r="AC2930" s="564">
        <v>1</v>
      </c>
      <c r="AD2930" s="564">
        <v>1</v>
      </c>
      <c r="AE2930" s="564">
        <v>1</v>
      </c>
      <c r="AF2930" s="564">
        <v>1</v>
      </c>
      <c r="AG2930" s="564">
        <v>1</v>
      </c>
      <c r="AH2930" s="564">
        <v>1</v>
      </c>
      <c r="AI2930" s="564">
        <v>1</v>
      </c>
      <c r="AJ2930" s="564">
        <v>1</v>
      </c>
      <c r="AK2930" s="564">
        <v>1</v>
      </c>
    </row>
    <row r="2931" spans="1:37">
      <c r="A2931">
        <v>2927</v>
      </c>
      <c r="B2931" s="564">
        <f t="shared" ca="1" si="276"/>
        <v>0</v>
      </c>
      <c r="C2931" s="564">
        <f t="shared" ca="1" si="271"/>
        <v>0</v>
      </c>
      <c r="D2931" s="564">
        <f t="shared" ca="1" si="274"/>
        <v>0</v>
      </c>
      <c r="E2931" s="564">
        <f t="shared" ca="1" si="272"/>
        <v>0</v>
      </c>
      <c r="F2931" s="564">
        <f t="shared" ca="1" si="275"/>
        <v>1</v>
      </c>
      <c r="G2931" s="564">
        <f t="shared" ca="1" si="273"/>
        <v>4.1534330484382735</v>
      </c>
      <c r="H2931" s="564">
        <v>0</v>
      </c>
      <c r="I2931" s="564">
        <v>0</v>
      </c>
      <c r="J2931" s="564">
        <v>0</v>
      </c>
      <c r="K2931" s="564">
        <v>0</v>
      </c>
      <c r="L2931" s="564">
        <v>0</v>
      </c>
      <c r="M2931" s="564">
        <v>0</v>
      </c>
      <c r="N2931" s="564">
        <v>0</v>
      </c>
      <c r="O2931" s="564">
        <v>0</v>
      </c>
      <c r="P2931" s="564">
        <v>0</v>
      </c>
      <c r="Q2931" s="564">
        <v>0</v>
      </c>
      <c r="R2931" s="564">
        <v>0</v>
      </c>
      <c r="S2931" s="564">
        <v>0</v>
      </c>
      <c r="T2931" s="564">
        <v>0</v>
      </c>
      <c r="U2931" s="564">
        <v>0</v>
      </c>
      <c r="V2931" s="564">
        <v>0</v>
      </c>
      <c r="W2931" s="564">
        <v>0</v>
      </c>
      <c r="X2931" s="564">
        <v>0</v>
      </c>
      <c r="Y2931" s="564">
        <v>0</v>
      </c>
      <c r="Z2931" s="564">
        <v>0</v>
      </c>
      <c r="AA2931" s="564">
        <v>0</v>
      </c>
      <c r="AB2931" s="564">
        <v>0</v>
      </c>
      <c r="AC2931" s="564">
        <v>0</v>
      </c>
      <c r="AD2931" s="564">
        <v>0</v>
      </c>
      <c r="AE2931" s="564">
        <v>0</v>
      </c>
      <c r="AF2931" s="564">
        <v>0</v>
      </c>
      <c r="AG2931" s="564">
        <v>0</v>
      </c>
      <c r="AH2931" s="564">
        <v>0</v>
      </c>
      <c r="AI2931" s="564">
        <v>0</v>
      </c>
      <c r="AJ2931" s="564">
        <v>0</v>
      </c>
      <c r="AK2931" s="564">
        <v>0</v>
      </c>
    </row>
    <row r="2932" spans="1:37">
      <c r="A2932">
        <v>2928</v>
      </c>
      <c r="B2932" s="564">
        <f t="shared" ca="1" si="276"/>
        <v>0</v>
      </c>
      <c r="C2932" s="564">
        <f t="shared" ca="1" si="271"/>
        <v>0</v>
      </c>
      <c r="D2932" s="564">
        <f t="shared" ca="1" si="274"/>
        <v>0</v>
      </c>
      <c r="E2932" s="564">
        <f t="shared" ca="1" si="272"/>
        <v>0</v>
      </c>
      <c r="F2932" s="564">
        <f t="shared" ca="1" si="275"/>
        <v>1</v>
      </c>
      <c r="G2932" s="564">
        <f t="shared" ca="1" si="273"/>
        <v>-3.0543515053430244</v>
      </c>
      <c r="H2932" s="564">
        <v>0</v>
      </c>
      <c r="I2932" s="564">
        <v>0</v>
      </c>
      <c r="J2932" s="564">
        <v>0</v>
      </c>
      <c r="K2932" s="564">
        <v>0</v>
      </c>
      <c r="L2932" s="564">
        <v>0</v>
      </c>
      <c r="M2932" s="564">
        <v>0</v>
      </c>
      <c r="N2932" s="564">
        <v>0</v>
      </c>
      <c r="O2932" s="564">
        <v>0</v>
      </c>
      <c r="P2932" s="564">
        <v>0</v>
      </c>
      <c r="Q2932" s="564">
        <v>0</v>
      </c>
      <c r="R2932" s="564">
        <v>0</v>
      </c>
      <c r="S2932" s="564">
        <v>0</v>
      </c>
      <c r="T2932" s="564">
        <v>0</v>
      </c>
      <c r="U2932" s="564">
        <v>0</v>
      </c>
      <c r="V2932" s="564">
        <v>0</v>
      </c>
      <c r="W2932" s="564">
        <v>0</v>
      </c>
      <c r="X2932" s="564">
        <v>0</v>
      </c>
      <c r="Y2932" s="564">
        <v>0</v>
      </c>
      <c r="Z2932" s="564">
        <v>0</v>
      </c>
      <c r="AA2932" s="564">
        <v>0</v>
      </c>
      <c r="AB2932" s="564">
        <v>0</v>
      </c>
      <c r="AC2932" s="564">
        <v>0</v>
      </c>
      <c r="AD2932" s="564">
        <v>0</v>
      </c>
      <c r="AE2932" s="564">
        <v>0</v>
      </c>
      <c r="AF2932" s="564">
        <v>0</v>
      </c>
      <c r="AG2932" s="564">
        <v>0</v>
      </c>
      <c r="AH2932" s="564">
        <v>0</v>
      </c>
      <c r="AI2932" s="564">
        <v>0</v>
      </c>
      <c r="AJ2932" s="564">
        <v>0</v>
      </c>
      <c r="AK2932" s="564">
        <v>0</v>
      </c>
    </row>
    <row r="2933" spans="1:37">
      <c r="A2933">
        <v>2929</v>
      </c>
      <c r="B2933" s="564">
        <f t="shared" ca="1" si="276"/>
        <v>0</v>
      </c>
      <c r="C2933" s="564">
        <f t="shared" ca="1" si="271"/>
        <v>0</v>
      </c>
      <c r="D2933" s="564">
        <f t="shared" ca="1" si="274"/>
        <v>0</v>
      </c>
      <c r="E2933" s="564">
        <f t="shared" ca="1" si="272"/>
        <v>0</v>
      </c>
      <c r="F2933" s="564">
        <f t="shared" ca="1" si="275"/>
        <v>1</v>
      </c>
      <c r="G2933" s="564">
        <f t="shared" ca="1" si="273"/>
        <v>11.689268798413028</v>
      </c>
      <c r="H2933" s="564">
        <v>0</v>
      </c>
      <c r="I2933" s="564">
        <v>0</v>
      </c>
      <c r="J2933" s="564">
        <v>0</v>
      </c>
      <c r="K2933" s="564">
        <v>0</v>
      </c>
      <c r="L2933" s="564">
        <v>0</v>
      </c>
      <c r="M2933" s="564">
        <v>0</v>
      </c>
      <c r="N2933" s="564">
        <v>0</v>
      </c>
      <c r="O2933" s="564">
        <v>0</v>
      </c>
      <c r="P2933" s="564">
        <v>0</v>
      </c>
      <c r="Q2933" s="564">
        <v>0</v>
      </c>
      <c r="R2933" s="564">
        <v>0</v>
      </c>
      <c r="S2933" s="564">
        <v>0</v>
      </c>
      <c r="T2933" s="564">
        <v>0</v>
      </c>
      <c r="U2933" s="564">
        <v>0</v>
      </c>
      <c r="V2933" s="564">
        <v>0</v>
      </c>
      <c r="W2933" s="564">
        <v>0</v>
      </c>
      <c r="X2933" s="564">
        <v>0</v>
      </c>
      <c r="Y2933" s="564">
        <v>0</v>
      </c>
      <c r="Z2933" s="564">
        <v>0</v>
      </c>
      <c r="AA2933" s="564">
        <v>0</v>
      </c>
      <c r="AB2933" s="564">
        <v>0</v>
      </c>
      <c r="AC2933" s="564">
        <v>0</v>
      </c>
      <c r="AD2933" s="564">
        <v>0</v>
      </c>
      <c r="AE2933" s="564">
        <v>0</v>
      </c>
      <c r="AF2933" s="564">
        <v>0</v>
      </c>
      <c r="AG2933" s="564">
        <v>0</v>
      </c>
      <c r="AH2933" s="564">
        <v>0</v>
      </c>
      <c r="AI2933" s="564">
        <v>0</v>
      </c>
      <c r="AJ2933" s="564">
        <v>0</v>
      </c>
      <c r="AK2933" s="564">
        <v>0</v>
      </c>
    </row>
    <row r="2934" spans="1:37">
      <c r="A2934">
        <v>2930</v>
      </c>
      <c r="B2934" s="564">
        <f t="shared" ca="1" si="276"/>
        <v>0</v>
      </c>
      <c r="C2934" s="564">
        <f t="shared" ca="1" si="271"/>
        <v>0</v>
      </c>
      <c r="D2934" s="564">
        <f t="shared" ca="1" si="274"/>
        <v>0</v>
      </c>
      <c r="E2934" s="564">
        <f t="shared" ca="1" si="272"/>
        <v>0</v>
      </c>
      <c r="F2934" s="564">
        <f t="shared" ca="1" si="275"/>
        <v>1</v>
      </c>
      <c r="G2934" s="564">
        <f t="shared" ca="1" si="273"/>
        <v>-1.0725969408915437</v>
      </c>
      <c r="H2934" s="564">
        <v>0</v>
      </c>
      <c r="I2934" s="564">
        <v>0</v>
      </c>
      <c r="J2934" s="564">
        <v>0</v>
      </c>
      <c r="K2934" s="564">
        <v>0</v>
      </c>
      <c r="L2934" s="564">
        <v>0</v>
      </c>
      <c r="M2934" s="564">
        <v>0</v>
      </c>
      <c r="N2934" s="564">
        <v>0</v>
      </c>
      <c r="O2934" s="564">
        <v>0</v>
      </c>
      <c r="P2934" s="564">
        <v>0</v>
      </c>
      <c r="Q2934" s="564">
        <v>0</v>
      </c>
      <c r="R2934" s="564">
        <v>0</v>
      </c>
      <c r="S2934" s="564">
        <v>0</v>
      </c>
      <c r="T2934" s="564">
        <v>0</v>
      </c>
      <c r="U2934" s="564">
        <v>0</v>
      </c>
      <c r="V2934" s="564">
        <v>0</v>
      </c>
      <c r="W2934" s="564">
        <v>0</v>
      </c>
      <c r="X2934" s="564">
        <v>0</v>
      </c>
      <c r="Y2934" s="564">
        <v>0</v>
      </c>
      <c r="Z2934" s="564">
        <v>0</v>
      </c>
      <c r="AA2934" s="564">
        <v>0</v>
      </c>
      <c r="AB2934" s="564">
        <v>0</v>
      </c>
      <c r="AC2934" s="564">
        <v>0</v>
      </c>
      <c r="AD2934" s="564">
        <v>0</v>
      </c>
      <c r="AE2934" s="564">
        <v>0</v>
      </c>
      <c r="AF2934" s="564">
        <v>0</v>
      </c>
      <c r="AG2934" s="564">
        <v>0</v>
      </c>
      <c r="AH2934" s="564">
        <v>0</v>
      </c>
      <c r="AI2934" s="564">
        <v>0</v>
      </c>
      <c r="AJ2934" s="564">
        <v>0</v>
      </c>
      <c r="AK2934" s="564">
        <v>0</v>
      </c>
    </row>
    <row r="2935" spans="1:37">
      <c r="A2935">
        <v>2931</v>
      </c>
      <c r="B2935" s="564">
        <f t="shared" ca="1" si="276"/>
        <v>20</v>
      </c>
      <c r="C2935" s="564">
        <f t="shared" ca="1" si="271"/>
        <v>400</v>
      </c>
      <c r="D2935" s="564">
        <f t="shared" ca="1" si="274"/>
        <v>20</v>
      </c>
      <c r="E2935" s="564">
        <f t="shared" ca="1" si="272"/>
        <v>0</v>
      </c>
      <c r="F2935" s="564">
        <f t="shared" ca="1" si="275"/>
        <v>1</v>
      </c>
      <c r="G2935" s="564">
        <f t="shared" ca="1" si="273"/>
        <v>-0.60736087378143577</v>
      </c>
      <c r="H2935" s="564">
        <v>1</v>
      </c>
      <c r="I2935" s="564">
        <v>1</v>
      </c>
      <c r="J2935" s="564">
        <v>1</v>
      </c>
      <c r="K2935" s="564">
        <v>1</v>
      </c>
      <c r="L2935" s="564">
        <v>1</v>
      </c>
      <c r="M2935" s="564">
        <v>1</v>
      </c>
      <c r="N2935" s="564">
        <v>1</v>
      </c>
      <c r="O2935" s="564">
        <v>1</v>
      </c>
      <c r="P2935" s="564">
        <v>1</v>
      </c>
      <c r="Q2935" s="564">
        <v>1</v>
      </c>
      <c r="R2935" s="564">
        <v>1</v>
      </c>
      <c r="S2935" s="564">
        <v>1</v>
      </c>
      <c r="T2935" s="564">
        <v>1</v>
      </c>
      <c r="U2935" s="564">
        <v>1</v>
      </c>
      <c r="V2935" s="564">
        <v>1</v>
      </c>
      <c r="W2935" s="564">
        <v>1</v>
      </c>
      <c r="X2935" s="564">
        <v>1</v>
      </c>
      <c r="Y2935" s="564">
        <v>1</v>
      </c>
      <c r="Z2935" s="564">
        <v>1</v>
      </c>
      <c r="AA2935" s="564">
        <v>1</v>
      </c>
      <c r="AB2935" s="564">
        <v>1</v>
      </c>
      <c r="AC2935" s="564">
        <v>1</v>
      </c>
      <c r="AD2935" s="564">
        <v>1</v>
      </c>
      <c r="AE2935" s="564">
        <v>1</v>
      </c>
      <c r="AF2935" s="564">
        <v>1</v>
      </c>
      <c r="AG2935" s="564">
        <v>1</v>
      </c>
      <c r="AH2935" s="564">
        <v>1</v>
      </c>
      <c r="AI2935" s="564">
        <v>1</v>
      </c>
      <c r="AJ2935" s="564">
        <v>1</v>
      </c>
      <c r="AK2935" s="564">
        <v>1</v>
      </c>
    </row>
    <row r="2936" spans="1:37">
      <c r="A2936">
        <v>2932</v>
      </c>
      <c r="B2936" s="564">
        <f t="shared" ca="1" si="276"/>
        <v>20</v>
      </c>
      <c r="C2936" s="564">
        <f t="shared" ca="1" si="271"/>
        <v>400</v>
      </c>
      <c r="D2936" s="564">
        <f t="shared" ca="1" si="274"/>
        <v>20</v>
      </c>
      <c r="E2936" s="564">
        <f t="shared" ca="1" si="272"/>
        <v>0</v>
      </c>
      <c r="F2936" s="564">
        <f t="shared" ca="1" si="275"/>
        <v>1</v>
      </c>
      <c r="G2936" s="564">
        <f t="shared" ca="1" si="273"/>
        <v>-7.8065974312826398</v>
      </c>
      <c r="H2936" s="564">
        <v>1</v>
      </c>
      <c r="I2936" s="564">
        <v>1</v>
      </c>
      <c r="J2936" s="564">
        <v>1</v>
      </c>
      <c r="K2936" s="564">
        <v>1</v>
      </c>
      <c r="L2936" s="564">
        <v>1</v>
      </c>
      <c r="M2936" s="564">
        <v>1</v>
      </c>
      <c r="N2936" s="564">
        <v>1</v>
      </c>
      <c r="O2936" s="564">
        <v>1</v>
      </c>
      <c r="P2936" s="564">
        <v>1</v>
      </c>
      <c r="Q2936" s="564">
        <v>1</v>
      </c>
      <c r="R2936" s="564">
        <v>1</v>
      </c>
      <c r="S2936" s="564">
        <v>1</v>
      </c>
      <c r="T2936" s="564">
        <v>1</v>
      </c>
      <c r="U2936" s="564">
        <v>1</v>
      </c>
      <c r="V2936" s="564">
        <v>1</v>
      </c>
      <c r="W2936" s="564">
        <v>1</v>
      </c>
      <c r="X2936" s="564">
        <v>1</v>
      </c>
      <c r="Y2936" s="564">
        <v>1</v>
      </c>
      <c r="Z2936" s="564">
        <v>1</v>
      </c>
      <c r="AA2936" s="564">
        <v>1</v>
      </c>
      <c r="AB2936" s="564">
        <v>1</v>
      </c>
      <c r="AC2936" s="564">
        <v>1</v>
      </c>
      <c r="AD2936" s="564">
        <v>1</v>
      </c>
      <c r="AE2936" s="564">
        <v>1</v>
      </c>
      <c r="AF2936" s="564">
        <v>1</v>
      </c>
      <c r="AG2936" s="564">
        <v>1</v>
      </c>
      <c r="AH2936" s="564">
        <v>1</v>
      </c>
      <c r="AI2936" s="564">
        <v>1</v>
      </c>
      <c r="AJ2936" s="564">
        <v>1</v>
      </c>
      <c r="AK2936" s="564">
        <v>1</v>
      </c>
    </row>
    <row r="2937" spans="1:37">
      <c r="A2937">
        <v>2933</v>
      </c>
      <c r="B2937" s="564">
        <f t="shared" ca="1" si="276"/>
        <v>0</v>
      </c>
      <c r="C2937" s="564">
        <f t="shared" ca="1" si="271"/>
        <v>0</v>
      </c>
      <c r="D2937" s="564">
        <f t="shared" ca="1" si="274"/>
        <v>0</v>
      </c>
      <c r="E2937" s="564">
        <f t="shared" ca="1" si="272"/>
        <v>0</v>
      </c>
      <c r="F2937" s="564">
        <f t="shared" ca="1" si="275"/>
        <v>1</v>
      </c>
      <c r="G2937" s="564">
        <f t="shared" ca="1" si="273"/>
        <v>-2.6910353895405121</v>
      </c>
      <c r="H2937" s="564">
        <v>0</v>
      </c>
      <c r="I2937" s="564">
        <v>0</v>
      </c>
      <c r="J2937" s="564">
        <v>0</v>
      </c>
      <c r="K2937" s="564">
        <v>0</v>
      </c>
      <c r="L2937" s="564">
        <v>0</v>
      </c>
      <c r="M2937" s="564">
        <v>0</v>
      </c>
      <c r="N2937" s="564">
        <v>0</v>
      </c>
      <c r="O2937" s="564">
        <v>0</v>
      </c>
      <c r="P2937" s="564">
        <v>0</v>
      </c>
      <c r="Q2937" s="564">
        <v>0</v>
      </c>
      <c r="R2937" s="564">
        <v>0</v>
      </c>
      <c r="S2937" s="564">
        <v>0</v>
      </c>
      <c r="T2937" s="564">
        <v>0</v>
      </c>
      <c r="U2937" s="564">
        <v>0</v>
      </c>
      <c r="V2937" s="564">
        <v>0</v>
      </c>
      <c r="W2937" s="564">
        <v>0</v>
      </c>
      <c r="X2937" s="564">
        <v>0</v>
      </c>
      <c r="Y2937" s="564">
        <v>0</v>
      </c>
      <c r="Z2937" s="564">
        <v>0</v>
      </c>
      <c r="AA2937" s="564">
        <v>0</v>
      </c>
      <c r="AB2937" s="564">
        <v>0</v>
      </c>
      <c r="AC2937" s="564">
        <v>0</v>
      </c>
      <c r="AD2937" s="564">
        <v>0</v>
      </c>
      <c r="AE2937" s="564">
        <v>0</v>
      </c>
      <c r="AF2937" s="564">
        <v>0</v>
      </c>
      <c r="AG2937" s="564">
        <v>0</v>
      </c>
      <c r="AH2937" s="564">
        <v>0</v>
      </c>
      <c r="AI2937" s="564">
        <v>0</v>
      </c>
      <c r="AJ2937" s="564">
        <v>0</v>
      </c>
      <c r="AK2937" s="564">
        <v>0</v>
      </c>
    </row>
    <row r="2938" spans="1:37">
      <c r="A2938">
        <v>2934</v>
      </c>
      <c r="B2938" s="564">
        <f t="shared" ca="1" si="276"/>
        <v>0</v>
      </c>
      <c r="C2938" s="564">
        <f t="shared" ca="1" si="271"/>
        <v>0</v>
      </c>
      <c r="D2938" s="564">
        <f t="shared" ca="1" si="274"/>
        <v>0</v>
      </c>
      <c r="E2938" s="564">
        <f t="shared" ca="1" si="272"/>
        <v>0</v>
      </c>
      <c r="F2938" s="564">
        <f t="shared" ca="1" si="275"/>
        <v>1</v>
      </c>
      <c r="G2938" s="564">
        <f t="shared" ca="1" si="273"/>
        <v>0.47365289269026623</v>
      </c>
      <c r="H2938" s="564">
        <v>0</v>
      </c>
      <c r="I2938" s="564">
        <v>0</v>
      </c>
      <c r="J2938" s="564">
        <v>0</v>
      </c>
      <c r="K2938" s="564">
        <v>0</v>
      </c>
      <c r="L2938" s="564">
        <v>0</v>
      </c>
      <c r="M2938" s="564">
        <v>0</v>
      </c>
      <c r="N2938" s="564">
        <v>0</v>
      </c>
      <c r="O2938" s="564">
        <v>0</v>
      </c>
      <c r="P2938" s="564">
        <v>0</v>
      </c>
      <c r="Q2938" s="564">
        <v>0</v>
      </c>
      <c r="R2938" s="564">
        <v>0</v>
      </c>
      <c r="S2938" s="564">
        <v>0</v>
      </c>
      <c r="T2938" s="564">
        <v>0</v>
      </c>
      <c r="U2938" s="564">
        <v>0</v>
      </c>
      <c r="V2938" s="564">
        <v>0</v>
      </c>
      <c r="W2938" s="564">
        <v>0</v>
      </c>
      <c r="X2938" s="564">
        <v>0</v>
      </c>
      <c r="Y2938" s="564">
        <v>0</v>
      </c>
      <c r="Z2938" s="564">
        <v>0</v>
      </c>
      <c r="AA2938" s="564">
        <v>0</v>
      </c>
      <c r="AB2938" s="564">
        <v>0</v>
      </c>
      <c r="AC2938" s="564">
        <v>0</v>
      </c>
      <c r="AD2938" s="564">
        <v>0</v>
      </c>
      <c r="AE2938" s="564">
        <v>0</v>
      </c>
      <c r="AF2938" s="564">
        <v>0</v>
      </c>
      <c r="AG2938" s="564">
        <v>0</v>
      </c>
      <c r="AH2938" s="564">
        <v>0</v>
      </c>
      <c r="AI2938" s="564">
        <v>0</v>
      </c>
      <c r="AJ2938" s="564">
        <v>0</v>
      </c>
      <c r="AK2938" s="564">
        <v>0</v>
      </c>
    </row>
    <row r="2939" spans="1:37">
      <c r="A2939">
        <v>2935</v>
      </c>
      <c r="B2939" s="564">
        <f t="shared" ca="1" si="276"/>
        <v>20</v>
      </c>
      <c r="C2939" s="564">
        <f t="shared" ca="1" si="271"/>
        <v>400</v>
      </c>
      <c r="D2939" s="564">
        <f t="shared" ca="1" si="274"/>
        <v>20</v>
      </c>
      <c r="E2939" s="564">
        <f t="shared" ca="1" si="272"/>
        <v>0</v>
      </c>
      <c r="F2939" s="564">
        <f t="shared" ca="1" si="275"/>
        <v>1</v>
      </c>
      <c r="G2939" s="564">
        <f t="shared" ca="1" si="273"/>
        <v>4.6330962157046409</v>
      </c>
      <c r="H2939" s="564">
        <v>1</v>
      </c>
      <c r="I2939" s="564">
        <v>1</v>
      </c>
      <c r="J2939" s="564">
        <v>1</v>
      </c>
      <c r="K2939" s="564">
        <v>1</v>
      </c>
      <c r="L2939" s="564">
        <v>1</v>
      </c>
      <c r="M2939" s="564">
        <v>1</v>
      </c>
      <c r="N2939" s="564">
        <v>1</v>
      </c>
      <c r="O2939" s="564">
        <v>1</v>
      </c>
      <c r="P2939" s="564">
        <v>1</v>
      </c>
      <c r="Q2939" s="564">
        <v>1</v>
      </c>
      <c r="R2939" s="564">
        <v>1</v>
      </c>
      <c r="S2939" s="564">
        <v>1</v>
      </c>
      <c r="T2939" s="564">
        <v>1</v>
      </c>
      <c r="U2939" s="564">
        <v>1</v>
      </c>
      <c r="V2939" s="564">
        <v>1</v>
      </c>
      <c r="W2939" s="564">
        <v>1</v>
      </c>
      <c r="X2939" s="564">
        <v>1</v>
      </c>
      <c r="Y2939" s="564">
        <v>1</v>
      </c>
      <c r="Z2939" s="564">
        <v>1</v>
      </c>
      <c r="AA2939" s="564">
        <v>1</v>
      </c>
      <c r="AB2939" s="564">
        <v>1</v>
      </c>
      <c r="AC2939" s="564">
        <v>1</v>
      </c>
      <c r="AD2939" s="564">
        <v>1</v>
      </c>
      <c r="AE2939" s="564">
        <v>1</v>
      </c>
      <c r="AF2939" s="564">
        <v>1</v>
      </c>
      <c r="AG2939" s="564">
        <v>1</v>
      </c>
      <c r="AH2939" s="564">
        <v>1</v>
      </c>
      <c r="AI2939" s="564">
        <v>1</v>
      </c>
      <c r="AJ2939" s="564">
        <v>1</v>
      </c>
      <c r="AK2939" s="564">
        <v>1</v>
      </c>
    </row>
    <row r="2940" spans="1:37">
      <c r="A2940">
        <v>2936</v>
      </c>
      <c r="B2940" s="564">
        <f t="shared" ca="1" si="276"/>
        <v>0</v>
      </c>
      <c r="C2940" s="564">
        <f t="shared" ca="1" si="271"/>
        <v>0</v>
      </c>
      <c r="D2940" s="564">
        <f t="shared" ca="1" si="274"/>
        <v>0</v>
      </c>
      <c r="E2940" s="564">
        <f t="shared" ca="1" si="272"/>
        <v>0</v>
      </c>
      <c r="F2940" s="564">
        <f t="shared" ca="1" si="275"/>
        <v>1</v>
      </c>
      <c r="G2940" s="564">
        <f t="shared" ca="1" si="273"/>
        <v>6.2212926715833934</v>
      </c>
      <c r="H2940" s="564">
        <v>0</v>
      </c>
      <c r="I2940" s="564">
        <v>0</v>
      </c>
      <c r="J2940" s="564">
        <v>0</v>
      </c>
      <c r="K2940" s="564">
        <v>0</v>
      </c>
      <c r="L2940" s="564">
        <v>0</v>
      </c>
      <c r="M2940" s="564">
        <v>0</v>
      </c>
      <c r="N2940" s="564">
        <v>0</v>
      </c>
      <c r="O2940" s="564">
        <v>0</v>
      </c>
      <c r="P2940" s="564">
        <v>0</v>
      </c>
      <c r="Q2940" s="564">
        <v>0</v>
      </c>
      <c r="R2940" s="564">
        <v>0</v>
      </c>
      <c r="S2940" s="564">
        <v>0</v>
      </c>
      <c r="T2940" s="564">
        <v>0</v>
      </c>
      <c r="U2940" s="564">
        <v>0</v>
      </c>
      <c r="V2940" s="564">
        <v>0</v>
      </c>
      <c r="W2940" s="564">
        <v>0</v>
      </c>
      <c r="X2940" s="564">
        <v>0</v>
      </c>
      <c r="Y2940" s="564">
        <v>0</v>
      </c>
      <c r="Z2940" s="564">
        <v>0</v>
      </c>
      <c r="AA2940" s="564">
        <v>0</v>
      </c>
      <c r="AB2940" s="564">
        <v>0</v>
      </c>
      <c r="AC2940" s="564">
        <v>0</v>
      </c>
      <c r="AD2940" s="564">
        <v>0</v>
      </c>
      <c r="AE2940" s="564">
        <v>0</v>
      </c>
      <c r="AF2940" s="564">
        <v>0</v>
      </c>
      <c r="AG2940" s="564">
        <v>0</v>
      </c>
      <c r="AH2940" s="564">
        <v>0</v>
      </c>
      <c r="AI2940" s="564">
        <v>0</v>
      </c>
      <c r="AJ2940" s="564">
        <v>0</v>
      </c>
      <c r="AK2940" s="564">
        <v>0</v>
      </c>
    </row>
    <row r="2941" spans="1:37">
      <c r="A2941">
        <v>2937</v>
      </c>
      <c r="B2941" s="564">
        <f t="shared" ca="1" si="276"/>
        <v>0</v>
      </c>
      <c r="C2941" s="564">
        <f t="shared" ca="1" si="271"/>
        <v>0</v>
      </c>
      <c r="D2941" s="564">
        <f t="shared" ca="1" si="274"/>
        <v>0</v>
      </c>
      <c r="E2941" s="564">
        <f t="shared" ca="1" si="272"/>
        <v>0</v>
      </c>
      <c r="F2941" s="564">
        <f t="shared" ca="1" si="275"/>
        <v>1</v>
      </c>
      <c r="G2941" s="564">
        <f t="shared" ca="1" si="273"/>
        <v>-5.1155559437281219</v>
      </c>
      <c r="H2941" s="564">
        <v>0</v>
      </c>
      <c r="I2941" s="564">
        <v>0</v>
      </c>
      <c r="J2941" s="564">
        <v>0</v>
      </c>
      <c r="K2941" s="564">
        <v>0</v>
      </c>
      <c r="L2941" s="564">
        <v>0</v>
      </c>
      <c r="M2941" s="564">
        <v>0</v>
      </c>
      <c r="N2941" s="564">
        <v>0</v>
      </c>
      <c r="O2941" s="564">
        <v>0</v>
      </c>
      <c r="P2941" s="564">
        <v>0</v>
      </c>
      <c r="Q2941" s="564">
        <v>0</v>
      </c>
      <c r="R2941" s="564">
        <v>0</v>
      </c>
      <c r="S2941" s="564">
        <v>0</v>
      </c>
      <c r="T2941" s="564">
        <v>0</v>
      </c>
      <c r="U2941" s="564">
        <v>0</v>
      </c>
      <c r="V2941" s="564">
        <v>0</v>
      </c>
      <c r="W2941" s="564">
        <v>0</v>
      </c>
      <c r="X2941" s="564">
        <v>0</v>
      </c>
      <c r="Y2941" s="564">
        <v>0</v>
      </c>
      <c r="Z2941" s="564">
        <v>0</v>
      </c>
      <c r="AA2941" s="564">
        <v>0</v>
      </c>
      <c r="AB2941" s="564">
        <v>0</v>
      </c>
      <c r="AC2941" s="564">
        <v>0</v>
      </c>
      <c r="AD2941" s="564">
        <v>0</v>
      </c>
      <c r="AE2941" s="564">
        <v>0</v>
      </c>
      <c r="AF2941" s="564">
        <v>0</v>
      </c>
      <c r="AG2941" s="564">
        <v>0</v>
      </c>
      <c r="AH2941" s="564">
        <v>0</v>
      </c>
      <c r="AI2941" s="564">
        <v>0</v>
      </c>
      <c r="AJ2941" s="564">
        <v>0</v>
      </c>
      <c r="AK2941" s="564">
        <v>0</v>
      </c>
    </row>
    <row r="2942" spans="1:37">
      <c r="A2942">
        <v>2938</v>
      </c>
      <c r="B2942" s="564">
        <f t="shared" ca="1" si="276"/>
        <v>14</v>
      </c>
      <c r="C2942" s="564">
        <f t="shared" ca="1" si="271"/>
        <v>196</v>
      </c>
      <c r="D2942" s="564">
        <f t="shared" ca="1" si="274"/>
        <v>14</v>
      </c>
      <c r="E2942" s="564">
        <f t="shared" ca="1" si="272"/>
        <v>4.1999999999999993</v>
      </c>
      <c r="F2942" s="564">
        <f t="shared" ca="1" si="275"/>
        <v>0.55789473684210522</v>
      </c>
      <c r="G2942" s="564">
        <f t="shared" ca="1" si="273"/>
        <v>3.0478178580907582</v>
      </c>
      <c r="H2942" s="564">
        <v>1</v>
      </c>
      <c r="I2942" s="564">
        <v>0</v>
      </c>
      <c r="J2942" s="564">
        <v>0</v>
      </c>
      <c r="K2942" s="564">
        <v>1</v>
      </c>
      <c r="L2942" s="564">
        <v>0</v>
      </c>
      <c r="M2942" s="564">
        <v>0</v>
      </c>
      <c r="N2942" s="564">
        <v>1</v>
      </c>
      <c r="O2942" s="564">
        <v>1</v>
      </c>
      <c r="P2942" s="564">
        <v>1</v>
      </c>
      <c r="Q2942" s="564">
        <v>1</v>
      </c>
      <c r="R2942" s="564">
        <v>1</v>
      </c>
      <c r="S2942" s="564">
        <v>0</v>
      </c>
      <c r="T2942" s="564">
        <v>1</v>
      </c>
      <c r="U2942" s="564">
        <v>1</v>
      </c>
      <c r="V2942" s="564">
        <v>1</v>
      </c>
      <c r="W2942" s="564">
        <v>0</v>
      </c>
      <c r="X2942" s="564">
        <v>1</v>
      </c>
      <c r="Y2942" s="564">
        <v>1</v>
      </c>
      <c r="Z2942" s="564">
        <v>1</v>
      </c>
      <c r="AA2942" s="564">
        <v>1</v>
      </c>
      <c r="AB2942" s="564">
        <v>1</v>
      </c>
      <c r="AC2942" s="564">
        <v>1</v>
      </c>
      <c r="AD2942" s="564">
        <v>0</v>
      </c>
      <c r="AE2942" s="564">
        <v>1</v>
      </c>
      <c r="AF2942" s="564">
        <v>0</v>
      </c>
      <c r="AG2942" s="564">
        <v>1</v>
      </c>
      <c r="AH2942" s="564">
        <v>0</v>
      </c>
      <c r="AI2942" s="564">
        <v>0</v>
      </c>
      <c r="AJ2942" s="564">
        <v>1</v>
      </c>
      <c r="AK2942" s="564">
        <v>0</v>
      </c>
    </row>
    <row r="2943" spans="1:37">
      <c r="A2943">
        <v>2939</v>
      </c>
      <c r="B2943" s="564">
        <f t="shared" ca="1" si="276"/>
        <v>0</v>
      </c>
      <c r="C2943" s="564">
        <f t="shared" ca="1" si="271"/>
        <v>0</v>
      </c>
      <c r="D2943" s="564">
        <f t="shared" ca="1" si="274"/>
        <v>0</v>
      </c>
      <c r="E2943" s="564">
        <f t="shared" ca="1" si="272"/>
        <v>0</v>
      </c>
      <c r="F2943" s="564">
        <f t="shared" ca="1" si="275"/>
        <v>1</v>
      </c>
      <c r="G2943" s="564">
        <f t="shared" ca="1" si="273"/>
        <v>5.9970880917578473</v>
      </c>
      <c r="H2943" s="564">
        <v>0</v>
      </c>
      <c r="I2943" s="564">
        <v>0</v>
      </c>
      <c r="J2943" s="564">
        <v>0</v>
      </c>
      <c r="K2943" s="564">
        <v>0</v>
      </c>
      <c r="L2943" s="564">
        <v>0</v>
      </c>
      <c r="M2943" s="564">
        <v>0</v>
      </c>
      <c r="N2943" s="564">
        <v>0</v>
      </c>
      <c r="O2943" s="564">
        <v>0</v>
      </c>
      <c r="P2943" s="564">
        <v>0</v>
      </c>
      <c r="Q2943" s="564">
        <v>0</v>
      </c>
      <c r="R2943" s="564">
        <v>0</v>
      </c>
      <c r="S2943" s="564">
        <v>0</v>
      </c>
      <c r="T2943" s="564">
        <v>0</v>
      </c>
      <c r="U2943" s="564">
        <v>0</v>
      </c>
      <c r="V2943" s="564">
        <v>0</v>
      </c>
      <c r="W2943" s="564">
        <v>0</v>
      </c>
      <c r="X2943" s="564">
        <v>0</v>
      </c>
      <c r="Y2943" s="564">
        <v>0</v>
      </c>
      <c r="Z2943" s="564">
        <v>0</v>
      </c>
      <c r="AA2943" s="564">
        <v>0</v>
      </c>
      <c r="AB2943" s="564">
        <v>0</v>
      </c>
      <c r="AC2943" s="564">
        <v>0</v>
      </c>
      <c r="AD2943" s="564">
        <v>0</v>
      </c>
      <c r="AE2943" s="564">
        <v>0</v>
      </c>
      <c r="AF2943" s="564">
        <v>0</v>
      </c>
      <c r="AG2943" s="564">
        <v>0</v>
      </c>
      <c r="AH2943" s="564">
        <v>0</v>
      </c>
      <c r="AI2943" s="564">
        <v>0</v>
      </c>
      <c r="AJ2943" s="564">
        <v>0</v>
      </c>
      <c r="AK2943" s="564">
        <v>0</v>
      </c>
    </row>
    <row r="2944" spans="1:37">
      <c r="A2944">
        <v>2940</v>
      </c>
      <c r="B2944" s="564">
        <f t="shared" ca="1" si="276"/>
        <v>0</v>
      </c>
      <c r="C2944" s="564">
        <f t="shared" ca="1" si="271"/>
        <v>0</v>
      </c>
      <c r="D2944" s="564">
        <f t="shared" ca="1" si="274"/>
        <v>0</v>
      </c>
      <c r="E2944" s="564">
        <f t="shared" ca="1" si="272"/>
        <v>0</v>
      </c>
      <c r="F2944" s="564">
        <f t="shared" ca="1" si="275"/>
        <v>1</v>
      </c>
      <c r="G2944" s="564">
        <f t="shared" ca="1" si="273"/>
        <v>-4.9947400323073499</v>
      </c>
      <c r="H2944" s="564">
        <v>0</v>
      </c>
      <c r="I2944" s="564">
        <v>0</v>
      </c>
      <c r="J2944" s="564">
        <v>0</v>
      </c>
      <c r="K2944" s="564">
        <v>0</v>
      </c>
      <c r="L2944" s="564">
        <v>0</v>
      </c>
      <c r="M2944" s="564">
        <v>0</v>
      </c>
      <c r="N2944" s="564">
        <v>0</v>
      </c>
      <c r="O2944" s="564">
        <v>0</v>
      </c>
      <c r="P2944" s="564">
        <v>0</v>
      </c>
      <c r="Q2944" s="564">
        <v>0</v>
      </c>
      <c r="R2944" s="564">
        <v>0</v>
      </c>
      <c r="S2944" s="564">
        <v>0</v>
      </c>
      <c r="T2944" s="564">
        <v>0</v>
      </c>
      <c r="U2944" s="564">
        <v>0</v>
      </c>
      <c r="V2944" s="564">
        <v>0</v>
      </c>
      <c r="W2944" s="564">
        <v>0</v>
      </c>
      <c r="X2944" s="564">
        <v>0</v>
      </c>
      <c r="Y2944" s="564">
        <v>0</v>
      </c>
      <c r="Z2944" s="564">
        <v>0</v>
      </c>
      <c r="AA2944" s="564">
        <v>0</v>
      </c>
      <c r="AB2944" s="564">
        <v>0</v>
      </c>
      <c r="AC2944" s="564">
        <v>0</v>
      </c>
      <c r="AD2944" s="564">
        <v>0</v>
      </c>
      <c r="AE2944" s="564">
        <v>0</v>
      </c>
      <c r="AF2944" s="564">
        <v>0</v>
      </c>
      <c r="AG2944" s="564">
        <v>0</v>
      </c>
      <c r="AH2944" s="564">
        <v>0</v>
      </c>
      <c r="AI2944" s="564">
        <v>0</v>
      </c>
      <c r="AJ2944" s="564">
        <v>0</v>
      </c>
      <c r="AK2944" s="564">
        <v>0</v>
      </c>
    </row>
    <row r="2945" spans="1:37">
      <c r="A2945">
        <v>2941</v>
      </c>
      <c r="B2945" s="564">
        <f t="shared" ca="1" si="276"/>
        <v>0</v>
      </c>
      <c r="C2945" s="564">
        <f t="shared" ca="1" si="271"/>
        <v>0</v>
      </c>
      <c r="D2945" s="564">
        <f t="shared" ca="1" si="274"/>
        <v>0</v>
      </c>
      <c r="E2945" s="564">
        <f t="shared" ca="1" si="272"/>
        <v>0</v>
      </c>
      <c r="F2945" s="564">
        <f t="shared" ca="1" si="275"/>
        <v>1</v>
      </c>
      <c r="G2945" s="564">
        <f t="shared" ca="1" si="273"/>
        <v>6.4492309656173212</v>
      </c>
      <c r="H2945" s="564">
        <v>0</v>
      </c>
      <c r="I2945" s="564">
        <v>0</v>
      </c>
      <c r="J2945" s="564">
        <v>0</v>
      </c>
      <c r="K2945" s="564">
        <v>0</v>
      </c>
      <c r="L2945" s="564">
        <v>0</v>
      </c>
      <c r="M2945" s="564">
        <v>0</v>
      </c>
      <c r="N2945" s="564">
        <v>0</v>
      </c>
      <c r="O2945" s="564">
        <v>0</v>
      </c>
      <c r="P2945" s="564">
        <v>0</v>
      </c>
      <c r="Q2945" s="564">
        <v>0</v>
      </c>
      <c r="R2945" s="564">
        <v>0</v>
      </c>
      <c r="S2945" s="564">
        <v>0</v>
      </c>
      <c r="T2945" s="564">
        <v>0</v>
      </c>
      <c r="U2945" s="564">
        <v>0</v>
      </c>
      <c r="V2945" s="564">
        <v>0</v>
      </c>
      <c r="W2945" s="564">
        <v>0</v>
      </c>
      <c r="X2945" s="564">
        <v>0</v>
      </c>
      <c r="Y2945" s="564">
        <v>0</v>
      </c>
      <c r="Z2945" s="564">
        <v>0</v>
      </c>
      <c r="AA2945" s="564">
        <v>0</v>
      </c>
      <c r="AB2945" s="564">
        <v>0</v>
      </c>
      <c r="AC2945" s="564">
        <v>0</v>
      </c>
      <c r="AD2945" s="564">
        <v>0</v>
      </c>
      <c r="AE2945" s="564">
        <v>0</v>
      </c>
      <c r="AF2945" s="564">
        <v>0</v>
      </c>
      <c r="AG2945" s="564">
        <v>0</v>
      </c>
      <c r="AH2945" s="564">
        <v>0</v>
      </c>
      <c r="AI2945" s="564">
        <v>0</v>
      </c>
      <c r="AJ2945" s="564">
        <v>0</v>
      </c>
      <c r="AK2945" s="564">
        <v>0</v>
      </c>
    </row>
    <row r="2946" spans="1:37">
      <c r="A2946">
        <v>2942</v>
      </c>
      <c r="B2946" s="564">
        <f t="shared" ca="1" si="276"/>
        <v>20</v>
      </c>
      <c r="C2946" s="564">
        <f t="shared" ca="1" si="271"/>
        <v>400</v>
      </c>
      <c r="D2946" s="564">
        <f t="shared" ca="1" si="274"/>
        <v>20</v>
      </c>
      <c r="E2946" s="564">
        <f t="shared" ca="1" si="272"/>
        <v>0</v>
      </c>
      <c r="F2946" s="564">
        <f t="shared" ca="1" si="275"/>
        <v>1</v>
      </c>
      <c r="G2946" s="564">
        <f t="shared" ca="1" si="273"/>
        <v>2.2096667567977502</v>
      </c>
      <c r="H2946" s="564">
        <v>1</v>
      </c>
      <c r="I2946" s="564">
        <v>1</v>
      </c>
      <c r="J2946" s="564">
        <v>1</v>
      </c>
      <c r="K2946" s="564">
        <v>1</v>
      </c>
      <c r="L2946" s="564">
        <v>1</v>
      </c>
      <c r="M2946" s="564">
        <v>1</v>
      </c>
      <c r="N2946" s="564">
        <v>1</v>
      </c>
      <c r="O2946" s="564">
        <v>1</v>
      </c>
      <c r="P2946" s="564">
        <v>1</v>
      </c>
      <c r="Q2946" s="564">
        <v>1</v>
      </c>
      <c r="R2946" s="564">
        <v>1</v>
      </c>
      <c r="S2946" s="564">
        <v>1</v>
      </c>
      <c r="T2946" s="564">
        <v>1</v>
      </c>
      <c r="U2946" s="564">
        <v>1</v>
      </c>
      <c r="V2946" s="564">
        <v>1</v>
      </c>
      <c r="W2946" s="564">
        <v>1</v>
      </c>
      <c r="X2946" s="564">
        <v>1</v>
      </c>
      <c r="Y2946" s="564">
        <v>1</v>
      </c>
      <c r="Z2946" s="564">
        <v>1</v>
      </c>
      <c r="AA2946" s="564">
        <v>1</v>
      </c>
      <c r="AB2946" s="564">
        <v>1</v>
      </c>
      <c r="AC2946" s="564">
        <v>1</v>
      </c>
      <c r="AD2946" s="564">
        <v>1</v>
      </c>
      <c r="AE2946" s="564">
        <v>1</v>
      </c>
      <c r="AF2946" s="564">
        <v>1</v>
      </c>
      <c r="AG2946" s="564">
        <v>1</v>
      </c>
      <c r="AH2946" s="564">
        <v>1</v>
      </c>
      <c r="AI2946" s="564">
        <v>1</v>
      </c>
      <c r="AJ2946" s="564">
        <v>1</v>
      </c>
      <c r="AK2946" s="564">
        <v>1</v>
      </c>
    </row>
    <row r="2947" spans="1:37">
      <c r="A2947">
        <v>2943</v>
      </c>
      <c r="B2947" s="564">
        <f t="shared" ca="1" si="276"/>
        <v>20</v>
      </c>
      <c r="C2947" s="564">
        <f t="shared" ca="1" si="271"/>
        <v>400</v>
      </c>
      <c r="D2947" s="564">
        <f t="shared" ca="1" si="274"/>
        <v>20</v>
      </c>
      <c r="E2947" s="564">
        <f t="shared" ca="1" si="272"/>
        <v>0</v>
      </c>
      <c r="F2947" s="564">
        <f t="shared" ca="1" si="275"/>
        <v>1</v>
      </c>
      <c r="G2947" s="564">
        <f t="shared" ca="1" si="273"/>
        <v>1.8845613062036048</v>
      </c>
      <c r="H2947" s="564">
        <v>1</v>
      </c>
      <c r="I2947" s="564">
        <v>1</v>
      </c>
      <c r="J2947" s="564">
        <v>1</v>
      </c>
      <c r="K2947" s="564">
        <v>1</v>
      </c>
      <c r="L2947" s="564">
        <v>1</v>
      </c>
      <c r="M2947" s="564">
        <v>1</v>
      </c>
      <c r="N2947" s="564">
        <v>1</v>
      </c>
      <c r="O2947" s="564">
        <v>1</v>
      </c>
      <c r="P2947" s="564">
        <v>1</v>
      </c>
      <c r="Q2947" s="564">
        <v>1</v>
      </c>
      <c r="R2947" s="564">
        <v>1</v>
      </c>
      <c r="S2947" s="564">
        <v>1</v>
      </c>
      <c r="T2947" s="564">
        <v>1</v>
      </c>
      <c r="U2947" s="564">
        <v>1</v>
      </c>
      <c r="V2947" s="564">
        <v>1</v>
      </c>
      <c r="W2947" s="564">
        <v>1</v>
      </c>
      <c r="X2947" s="564">
        <v>1</v>
      </c>
      <c r="Y2947" s="564">
        <v>1</v>
      </c>
      <c r="Z2947" s="564">
        <v>1</v>
      </c>
      <c r="AA2947" s="564">
        <v>1</v>
      </c>
      <c r="AB2947" s="564">
        <v>1</v>
      </c>
      <c r="AC2947" s="564">
        <v>1</v>
      </c>
      <c r="AD2947" s="564">
        <v>1</v>
      </c>
      <c r="AE2947" s="564">
        <v>1</v>
      </c>
      <c r="AF2947" s="564">
        <v>1</v>
      </c>
      <c r="AG2947" s="564">
        <v>1</v>
      </c>
      <c r="AH2947" s="564">
        <v>1</v>
      </c>
      <c r="AI2947" s="564">
        <v>1</v>
      </c>
      <c r="AJ2947" s="564">
        <v>1</v>
      </c>
      <c r="AK2947" s="564">
        <v>1</v>
      </c>
    </row>
    <row r="2948" spans="1:37">
      <c r="A2948">
        <v>2944</v>
      </c>
      <c r="B2948" s="564">
        <f t="shared" ca="1" si="276"/>
        <v>0</v>
      </c>
      <c r="C2948" s="564">
        <f t="shared" ca="1" si="271"/>
        <v>0</v>
      </c>
      <c r="D2948" s="564">
        <f t="shared" ca="1" si="274"/>
        <v>0</v>
      </c>
      <c r="E2948" s="564">
        <f t="shared" ca="1" si="272"/>
        <v>0</v>
      </c>
      <c r="F2948" s="564">
        <f t="shared" ca="1" si="275"/>
        <v>1</v>
      </c>
      <c r="G2948" s="564">
        <f t="shared" ca="1" si="273"/>
        <v>-0.44084563331781124</v>
      </c>
      <c r="H2948" s="564">
        <v>0</v>
      </c>
      <c r="I2948" s="564">
        <v>0</v>
      </c>
      <c r="J2948" s="564">
        <v>0</v>
      </c>
      <c r="K2948" s="564">
        <v>0</v>
      </c>
      <c r="L2948" s="564">
        <v>0</v>
      </c>
      <c r="M2948" s="564">
        <v>0</v>
      </c>
      <c r="N2948" s="564">
        <v>0</v>
      </c>
      <c r="O2948" s="564">
        <v>0</v>
      </c>
      <c r="P2948" s="564">
        <v>0</v>
      </c>
      <c r="Q2948" s="564">
        <v>0</v>
      </c>
      <c r="R2948" s="564">
        <v>0</v>
      </c>
      <c r="S2948" s="564">
        <v>0</v>
      </c>
      <c r="T2948" s="564">
        <v>0</v>
      </c>
      <c r="U2948" s="564">
        <v>0</v>
      </c>
      <c r="V2948" s="564">
        <v>0</v>
      </c>
      <c r="W2948" s="564">
        <v>0</v>
      </c>
      <c r="X2948" s="564">
        <v>0</v>
      </c>
      <c r="Y2948" s="564">
        <v>0</v>
      </c>
      <c r="Z2948" s="564">
        <v>0</v>
      </c>
      <c r="AA2948" s="564">
        <v>0</v>
      </c>
      <c r="AB2948" s="564">
        <v>0</v>
      </c>
      <c r="AC2948" s="564">
        <v>0</v>
      </c>
      <c r="AD2948" s="564">
        <v>0</v>
      </c>
      <c r="AE2948" s="564">
        <v>0</v>
      </c>
      <c r="AF2948" s="564">
        <v>0</v>
      </c>
      <c r="AG2948" s="564">
        <v>0</v>
      </c>
      <c r="AH2948" s="564">
        <v>0</v>
      </c>
      <c r="AI2948" s="564">
        <v>0</v>
      </c>
      <c r="AJ2948" s="564">
        <v>0</v>
      </c>
      <c r="AK2948" s="564">
        <v>0</v>
      </c>
    </row>
    <row r="2949" spans="1:37">
      <c r="A2949">
        <v>2945</v>
      </c>
      <c r="B2949" s="564">
        <f t="shared" ca="1" si="276"/>
        <v>0</v>
      </c>
      <c r="C2949" s="564">
        <f t="shared" ref="C2949:C3012" ca="1" si="277">B2949^2</f>
        <v>0</v>
      </c>
      <c r="D2949" s="564">
        <f t="shared" ca="1" si="274"/>
        <v>0</v>
      </c>
      <c r="E2949" s="564">
        <f t="shared" ref="E2949:E3012" ca="1" si="278">D2949-((B2949^2)/H$1)</f>
        <v>0</v>
      </c>
      <c r="F2949" s="564">
        <f t="shared" ca="1" si="275"/>
        <v>1</v>
      </c>
      <c r="G2949" s="564">
        <f t="shared" ref="G2949:G3012" ca="1" si="279">I$2+NORMSINV(RAND())*K$2</f>
        <v>-3.9729451601720407</v>
      </c>
      <c r="H2949" s="564">
        <v>0</v>
      </c>
      <c r="I2949" s="564">
        <v>0</v>
      </c>
      <c r="J2949" s="564">
        <v>0</v>
      </c>
      <c r="K2949" s="564">
        <v>0</v>
      </c>
      <c r="L2949" s="564">
        <v>0</v>
      </c>
      <c r="M2949" s="564">
        <v>0</v>
      </c>
      <c r="N2949" s="564">
        <v>0</v>
      </c>
      <c r="O2949" s="564">
        <v>0</v>
      </c>
      <c r="P2949" s="564">
        <v>0</v>
      </c>
      <c r="Q2949" s="564">
        <v>0</v>
      </c>
      <c r="R2949" s="564">
        <v>0</v>
      </c>
      <c r="S2949" s="564">
        <v>0</v>
      </c>
      <c r="T2949" s="564">
        <v>0</v>
      </c>
      <c r="U2949" s="564">
        <v>0</v>
      </c>
      <c r="V2949" s="564">
        <v>0</v>
      </c>
      <c r="W2949" s="564">
        <v>0</v>
      </c>
      <c r="X2949" s="564">
        <v>0</v>
      </c>
      <c r="Y2949" s="564">
        <v>0</v>
      </c>
      <c r="Z2949" s="564">
        <v>0</v>
      </c>
      <c r="AA2949" s="564">
        <v>0</v>
      </c>
      <c r="AB2949" s="564">
        <v>0</v>
      </c>
      <c r="AC2949" s="564">
        <v>0</v>
      </c>
      <c r="AD2949" s="564">
        <v>0</v>
      </c>
      <c r="AE2949" s="564">
        <v>0</v>
      </c>
      <c r="AF2949" s="564">
        <v>0</v>
      </c>
      <c r="AG2949" s="564">
        <v>0</v>
      </c>
      <c r="AH2949" s="564">
        <v>0</v>
      </c>
      <c r="AI2949" s="564">
        <v>0</v>
      </c>
      <c r="AJ2949" s="564">
        <v>0</v>
      </c>
      <c r="AK2949" s="564">
        <v>0</v>
      </c>
    </row>
    <row r="2950" spans="1:37">
      <c r="A2950">
        <v>2946</v>
      </c>
      <c r="B2950" s="564">
        <f t="shared" ca="1" si="276"/>
        <v>0</v>
      </c>
      <c r="C2950" s="564">
        <f t="shared" ca="1" si="277"/>
        <v>0</v>
      </c>
      <c r="D2950" s="564">
        <f t="shared" ref="D2950:D3013" ca="1" si="280">B2950</f>
        <v>0</v>
      </c>
      <c r="E2950" s="564">
        <f t="shared" ca="1" si="278"/>
        <v>0</v>
      </c>
      <c r="F2950" s="564">
        <f t="shared" ref="F2950:F3013" ca="1" si="281">1-(2*B2950*(H$1-B2950)/(H$1*(H$1-1)))</f>
        <v>1</v>
      </c>
      <c r="G2950" s="564">
        <f t="shared" ca="1" si="279"/>
        <v>0.62337874714524988</v>
      </c>
      <c r="H2950" s="564">
        <v>0</v>
      </c>
      <c r="I2950" s="564">
        <v>0</v>
      </c>
      <c r="J2950" s="564">
        <v>0</v>
      </c>
      <c r="K2950" s="564">
        <v>0</v>
      </c>
      <c r="L2950" s="564">
        <v>0</v>
      </c>
      <c r="M2950" s="564">
        <v>0</v>
      </c>
      <c r="N2950" s="564">
        <v>0</v>
      </c>
      <c r="O2950" s="564">
        <v>0</v>
      </c>
      <c r="P2950" s="564">
        <v>0</v>
      </c>
      <c r="Q2950" s="564">
        <v>0</v>
      </c>
      <c r="R2950" s="564">
        <v>0</v>
      </c>
      <c r="S2950" s="564">
        <v>0</v>
      </c>
      <c r="T2950" s="564">
        <v>0</v>
      </c>
      <c r="U2950" s="564">
        <v>0</v>
      </c>
      <c r="V2950" s="564">
        <v>0</v>
      </c>
      <c r="W2950" s="564">
        <v>0</v>
      </c>
      <c r="X2950" s="564">
        <v>0</v>
      </c>
      <c r="Y2950" s="564">
        <v>0</v>
      </c>
      <c r="Z2950" s="564">
        <v>0</v>
      </c>
      <c r="AA2950" s="564">
        <v>0</v>
      </c>
      <c r="AB2950" s="564">
        <v>0</v>
      </c>
      <c r="AC2950" s="564">
        <v>0</v>
      </c>
      <c r="AD2950" s="564">
        <v>0</v>
      </c>
      <c r="AE2950" s="564">
        <v>0</v>
      </c>
      <c r="AF2950" s="564">
        <v>0</v>
      </c>
      <c r="AG2950" s="564">
        <v>0</v>
      </c>
      <c r="AH2950" s="564">
        <v>0</v>
      </c>
      <c r="AI2950" s="564">
        <v>0</v>
      </c>
      <c r="AJ2950" s="564">
        <v>0</v>
      </c>
      <c r="AK2950" s="564">
        <v>0</v>
      </c>
    </row>
    <row r="2951" spans="1:37">
      <c r="A2951">
        <v>2947</v>
      </c>
      <c r="B2951" s="564">
        <f t="shared" ref="B2951:B3014" ca="1" si="282">SUM(INDIRECT("H"&amp;A2951+4&amp;":"&amp;HLOOKUP(H$1,$AA$1:$BD$2,2,0)&amp;A2951+4))</f>
        <v>20</v>
      </c>
      <c r="C2951" s="564">
        <f t="shared" ca="1" si="277"/>
        <v>400</v>
      </c>
      <c r="D2951" s="564">
        <f t="shared" ca="1" si="280"/>
        <v>20</v>
      </c>
      <c r="E2951" s="564">
        <f t="shared" ca="1" si="278"/>
        <v>0</v>
      </c>
      <c r="F2951" s="564">
        <f t="shared" ca="1" si="281"/>
        <v>1</v>
      </c>
      <c r="G2951" s="564">
        <f t="shared" ca="1" si="279"/>
        <v>-0.57094822192414751</v>
      </c>
      <c r="H2951" s="564">
        <v>1</v>
      </c>
      <c r="I2951" s="564">
        <v>1</v>
      </c>
      <c r="J2951" s="564">
        <v>1</v>
      </c>
      <c r="K2951" s="564">
        <v>1</v>
      </c>
      <c r="L2951" s="564">
        <v>1</v>
      </c>
      <c r="M2951" s="564">
        <v>1</v>
      </c>
      <c r="N2951" s="564">
        <v>1</v>
      </c>
      <c r="O2951" s="564">
        <v>1</v>
      </c>
      <c r="P2951" s="564">
        <v>1</v>
      </c>
      <c r="Q2951" s="564">
        <v>1</v>
      </c>
      <c r="R2951" s="564">
        <v>1</v>
      </c>
      <c r="S2951" s="564">
        <v>1</v>
      </c>
      <c r="T2951" s="564">
        <v>1</v>
      </c>
      <c r="U2951" s="564">
        <v>1</v>
      </c>
      <c r="V2951" s="564">
        <v>1</v>
      </c>
      <c r="W2951" s="564">
        <v>1</v>
      </c>
      <c r="X2951" s="564">
        <v>1</v>
      </c>
      <c r="Y2951" s="564">
        <v>1</v>
      </c>
      <c r="Z2951" s="564">
        <v>1</v>
      </c>
      <c r="AA2951" s="564">
        <v>1</v>
      </c>
      <c r="AB2951" s="564">
        <v>1</v>
      </c>
      <c r="AC2951" s="564">
        <v>1</v>
      </c>
      <c r="AD2951" s="564">
        <v>1</v>
      </c>
      <c r="AE2951" s="564">
        <v>1</v>
      </c>
      <c r="AF2951" s="564">
        <v>1</v>
      </c>
      <c r="AG2951" s="564">
        <v>1</v>
      </c>
      <c r="AH2951" s="564">
        <v>1</v>
      </c>
      <c r="AI2951" s="564">
        <v>1</v>
      </c>
      <c r="AJ2951" s="564">
        <v>1</v>
      </c>
      <c r="AK2951" s="564">
        <v>1</v>
      </c>
    </row>
    <row r="2952" spans="1:37">
      <c r="A2952">
        <v>2948</v>
      </c>
      <c r="B2952" s="564">
        <f t="shared" ca="1" si="282"/>
        <v>0</v>
      </c>
      <c r="C2952" s="564">
        <f t="shared" ca="1" si="277"/>
        <v>0</v>
      </c>
      <c r="D2952" s="564">
        <f t="shared" ca="1" si="280"/>
        <v>0</v>
      </c>
      <c r="E2952" s="564">
        <f t="shared" ca="1" si="278"/>
        <v>0</v>
      </c>
      <c r="F2952" s="564">
        <f t="shared" ca="1" si="281"/>
        <v>1</v>
      </c>
      <c r="G2952" s="564">
        <f t="shared" ca="1" si="279"/>
        <v>-4.1426653714214261</v>
      </c>
      <c r="H2952" s="564">
        <v>0</v>
      </c>
      <c r="I2952" s="564">
        <v>0</v>
      </c>
      <c r="J2952" s="564">
        <v>0</v>
      </c>
      <c r="K2952" s="564">
        <v>0</v>
      </c>
      <c r="L2952" s="564">
        <v>0</v>
      </c>
      <c r="M2952" s="564">
        <v>0</v>
      </c>
      <c r="N2952" s="564">
        <v>0</v>
      </c>
      <c r="O2952" s="564">
        <v>0</v>
      </c>
      <c r="P2952" s="564">
        <v>0</v>
      </c>
      <c r="Q2952" s="564">
        <v>0</v>
      </c>
      <c r="R2952" s="564">
        <v>0</v>
      </c>
      <c r="S2952" s="564">
        <v>0</v>
      </c>
      <c r="T2952" s="564">
        <v>0</v>
      </c>
      <c r="U2952" s="564">
        <v>0</v>
      </c>
      <c r="V2952" s="564">
        <v>0</v>
      </c>
      <c r="W2952" s="564">
        <v>0</v>
      </c>
      <c r="X2952" s="564">
        <v>0</v>
      </c>
      <c r="Y2952" s="564">
        <v>0</v>
      </c>
      <c r="Z2952" s="564">
        <v>0</v>
      </c>
      <c r="AA2952" s="564">
        <v>0</v>
      </c>
      <c r="AB2952" s="564">
        <v>0</v>
      </c>
      <c r="AC2952" s="564">
        <v>0</v>
      </c>
      <c r="AD2952" s="564">
        <v>0</v>
      </c>
      <c r="AE2952" s="564">
        <v>0</v>
      </c>
      <c r="AF2952" s="564">
        <v>0</v>
      </c>
      <c r="AG2952" s="564">
        <v>0</v>
      </c>
      <c r="AH2952" s="564">
        <v>0</v>
      </c>
      <c r="AI2952" s="564">
        <v>0</v>
      </c>
      <c r="AJ2952" s="564">
        <v>0</v>
      </c>
      <c r="AK2952" s="564">
        <v>0</v>
      </c>
    </row>
    <row r="2953" spans="1:37">
      <c r="A2953">
        <v>2949</v>
      </c>
      <c r="B2953" s="564">
        <f t="shared" ca="1" si="282"/>
        <v>20</v>
      </c>
      <c r="C2953" s="564">
        <f t="shared" ca="1" si="277"/>
        <v>400</v>
      </c>
      <c r="D2953" s="564">
        <f t="shared" ca="1" si="280"/>
        <v>20</v>
      </c>
      <c r="E2953" s="564">
        <f t="shared" ca="1" si="278"/>
        <v>0</v>
      </c>
      <c r="F2953" s="564">
        <f t="shared" ca="1" si="281"/>
        <v>1</v>
      </c>
      <c r="G2953" s="564">
        <f t="shared" ca="1" si="279"/>
        <v>0.72417176958611229</v>
      </c>
      <c r="H2953" s="564">
        <v>1</v>
      </c>
      <c r="I2953" s="564">
        <v>1</v>
      </c>
      <c r="J2953" s="564">
        <v>1</v>
      </c>
      <c r="K2953" s="564">
        <v>1</v>
      </c>
      <c r="L2953" s="564">
        <v>1</v>
      </c>
      <c r="M2953" s="564">
        <v>1</v>
      </c>
      <c r="N2953" s="564">
        <v>1</v>
      </c>
      <c r="O2953" s="564">
        <v>1</v>
      </c>
      <c r="P2953" s="564">
        <v>1</v>
      </c>
      <c r="Q2953" s="564">
        <v>1</v>
      </c>
      <c r="R2953" s="564">
        <v>1</v>
      </c>
      <c r="S2953" s="564">
        <v>1</v>
      </c>
      <c r="T2953" s="564">
        <v>1</v>
      </c>
      <c r="U2953" s="564">
        <v>1</v>
      </c>
      <c r="V2953" s="564">
        <v>1</v>
      </c>
      <c r="W2953" s="564">
        <v>1</v>
      </c>
      <c r="X2953" s="564">
        <v>1</v>
      </c>
      <c r="Y2953" s="564">
        <v>1</v>
      </c>
      <c r="Z2953" s="564">
        <v>1</v>
      </c>
      <c r="AA2953" s="564">
        <v>1</v>
      </c>
      <c r="AB2953" s="564">
        <v>1</v>
      </c>
      <c r="AC2953" s="564">
        <v>1</v>
      </c>
      <c r="AD2953" s="564">
        <v>1</v>
      </c>
      <c r="AE2953" s="564">
        <v>1</v>
      </c>
      <c r="AF2953" s="564">
        <v>1</v>
      </c>
      <c r="AG2953" s="564">
        <v>1</v>
      </c>
      <c r="AH2953" s="564">
        <v>1</v>
      </c>
      <c r="AI2953" s="564">
        <v>1</v>
      </c>
      <c r="AJ2953" s="564">
        <v>1</v>
      </c>
      <c r="AK2953" s="564">
        <v>1</v>
      </c>
    </row>
    <row r="2954" spans="1:37">
      <c r="A2954">
        <v>2950</v>
      </c>
      <c r="B2954" s="564">
        <f t="shared" ca="1" si="282"/>
        <v>20</v>
      </c>
      <c r="C2954" s="564">
        <f t="shared" ca="1" si="277"/>
        <v>400</v>
      </c>
      <c r="D2954" s="564">
        <f t="shared" ca="1" si="280"/>
        <v>20</v>
      </c>
      <c r="E2954" s="564">
        <f t="shared" ca="1" si="278"/>
        <v>0</v>
      </c>
      <c r="F2954" s="564">
        <f t="shared" ca="1" si="281"/>
        <v>1</v>
      </c>
      <c r="G2954" s="564">
        <f t="shared" ca="1" si="279"/>
        <v>-1.3761616642131873</v>
      </c>
      <c r="H2954" s="564">
        <v>1</v>
      </c>
      <c r="I2954" s="564">
        <v>1</v>
      </c>
      <c r="J2954" s="564">
        <v>1</v>
      </c>
      <c r="K2954" s="564">
        <v>1</v>
      </c>
      <c r="L2954" s="564">
        <v>1</v>
      </c>
      <c r="M2954" s="564">
        <v>1</v>
      </c>
      <c r="N2954" s="564">
        <v>1</v>
      </c>
      <c r="O2954" s="564">
        <v>1</v>
      </c>
      <c r="P2954" s="564">
        <v>1</v>
      </c>
      <c r="Q2954" s="564">
        <v>1</v>
      </c>
      <c r="R2954" s="564">
        <v>1</v>
      </c>
      <c r="S2954" s="564">
        <v>1</v>
      </c>
      <c r="T2954" s="564">
        <v>1</v>
      </c>
      <c r="U2954" s="564">
        <v>1</v>
      </c>
      <c r="V2954" s="564">
        <v>1</v>
      </c>
      <c r="W2954" s="564">
        <v>1</v>
      </c>
      <c r="X2954" s="564">
        <v>1</v>
      </c>
      <c r="Y2954" s="564">
        <v>1</v>
      </c>
      <c r="Z2954" s="564">
        <v>1</v>
      </c>
      <c r="AA2954" s="564">
        <v>1</v>
      </c>
      <c r="AB2954" s="564">
        <v>1</v>
      </c>
      <c r="AC2954" s="564">
        <v>1</v>
      </c>
      <c r="AD2954" s="564">
        <v>1</v>
      </c>
      <c r="AE2954" s="564">
        <v>1</v>
      </c>
      <c r="AF2954" s="564">
        <v>1</v>
      </c>
      <c r="AG2954" s="564">
        <v>1</v>
      </c>
      <c r="AH2954" s="564">
        <v>1</v>
      </c>
      <c r="AI2954" s="564">
        <v>1</v>
      </c>
      <c r="AJ2954" s="564">
        <v>1</v>
      </c>
      <c r="AK2954" s="564">
        <v>1</v>
      </c>
    </row>
    <row r="2955" spans="1:37">
      <c r="A2955">
        <v>2951</v>
      </c>
      <c r="B2955" s="564">
        <f t="shared" ca="1" si="282"/>
        <v>20</v>
      </c>
      <c r="C2955" s="564">
        <f t="shared" ca="1" si="277"/>
        <v>400</v>
      </c>
      <c r="D2955" s="564">
        <f t="shared" ca="1" si="280"/>
        <v>20</v>
      </c>
      <c r="E2955" s="564">
        <f t="shared" ca="1" si="278"/>
        <v>0</v>
      </c>
      <c r="F2955" s="564">
        <f t="shared" ca="1" si="281"/>
        <v>1</v>
      </c>
      <c r="G2955" s="564">
        <f t="shared" ca="1" si="279"/>
        <v>9.7702968958175651E-2</v>
      </c>
      <c r="H2955" s="564">
        <v>1</v>
      </c>
      <c r="I2955" s="564">
        <v>1</v>
      </c>
      <c r="J2955" s="564">
        <v>1</v>
      </c>
      <c r="K2955" s="564">
        <v>1</v>
      </c>
      <c r="L2955" s="564">
        <v>1</v>
      </c>
      <c r="M2955" s="564">
        <v>1</v>
      </c>
      <c r="N2955" s="564">
        <v>1</v>
      </c>
      <c r="O2955" s="564">
        <v>1</v>
      </c>
      <c r="P2955" s="564">
        <v>1</v>
      </c>
      <c r="Q2955" s="564">
        <v>1</v>
      </c>
      <c r="R2955" s="564">
        <v>1</v>
      </c>
      <c r="S2955" s="564">
        <v>1</v>
      </c>
      <c r="T2955" s="564">
        <v>1</v>
      </c>
      <c r="U2955" s="564">
        <v>1</v>
      </c>
      <c r="V2955" s="564">
        <v>1</v>
      </c>
      <c r="W2955" s="564">
        <v>1</v>
      </c>
      <c r="X2955" s="564">
        <v>1</v>
      </c>
      <c r="Y2955" s="564">
        <v>1</v>
      </c>
      <c r="Z2955" s="564">
        <v>1</v>
      </c>
      <c r="AA2955" s="564">
        <v>1</v>
      </c>
      <c r="AB2955" s="564">
        <v>1</v>
      </c>
      <c r="AC2955" s="564">
        <v>1</v>
      </c>
      <c r="AD2955" s="564">
        <v>1</v>
      </c>
      <c r="AE2955" s="564">
        <v>1</v>
      </c>
      <c r="AF2955" s="564">
        <v>1</v>
      </c>
      <c r="AG2955" s="564">
        <v>1</v>
      </c>
      <c r="AH2955" s="564">
        <v>1</v>
      </c>
      <c r="AI2955" s="564">
        <v>1</v>
      </c>
      <c r="AJ2955" s="564">
        <v>1</v>
      </c>
      <c r="AK2955" s="564">
        <v>1</v>
      </c>
    </row>
    <row r="2956" spans="1:37">
      <c r="A2956">
        <v>2952</v>
      </c>
      <c r="B2956" s="564">
        <f t="shared" ca="1" si="282"/>
        <v>20</v>
      </c>
      <c r="C2956" s="564">
        <f t="shared" ca="1" si="277"/>
        <v>400</v>
      </c>
      <c r="D2956" s="564">
        <f t="shared" ca="1" si="280"/>
        <v>20</v>
      </c>
      <c r="E2956" s="564">
        <f t="shared" ca="1" si="278"/>
        <v>0</v>
      </c>
      <c r="F2956" s="564">
        <f t="shared" ca="1" si="281"/>
        <v>1</v>
      </c>
      <c r="G2956" s="564">
        <f t="shared" ca="1" si="279"/>
        <v>0.44930884553309103</v>
      </c>
      <c r="H2956" s="564">
        <v>1</v>
      </c>
      <c r="I2956" s="564">
        <v>1</v>
      </c>
      <c r="J2956" s="564">
        <v>1</v>
      </c>
      <c r="K2956" s="564">
        <v>1</v>
      </c>
      <c r="L2956" s="564">
        <v>1</v>
      </c>
      <c r="M2956" s="564">
        <v>1</v>
      </c>
      <c r="N2956" s="564">
        <v>1</v>
      </c>
      <c r="O2956" s="564">
        <v>1</v>
      </c>
      <c r="P2956" s="564">
        <v>1</v>
      </c>
      <c r="Q2956" s="564">
        <v>1</v>
      </c>
      <c r="R2956" s="564">
        <v>1</v>
      </c>
      <c r="S2956" s="564">
        <v>1</v>
      </c>
      <c r="T2956" s="564">
        <v>1</v>
      </c>
      <c r="U2956" s="564">
        <v>1</v>
      </c>
      <c r="V2956" s="564">
        <v>1</v>
      </c>
      <c r="W2956" s="564">
        <v>1</v>
      </c>
      <c r="X2956" s="564">
        <v>1</v>
      </c>
      <c r="Y2956" s="564">
        <v>1</v>
      </c>
      <c r="Z2956" s="564">
        <v>1</v>
      </c>
      <c r="AA2956" s="564">
        <v>1</v>
      </c>
      <c r="AB2956" s="564">
        <v>1</v>
      </c>
      <c r="AC2956" s="564">
        <v>1</v>
      </c>
      <c r="AD2956" s="564">
        <v>1</v>
      </c>
      <c r="AE2956" s="564">
        <v>1</v>
      </c>
      <c r="AF2956" s="564">
        <v>1</v>
      </c>
      <c r="AG2956" s="564">
        <v>1</v>
      </c>
      <c r="AH2956" s="564">
        <v>1</v>
      </c>
      <c r="AI2956" s="564">
        <v>1</v>
      </c>
      <c r="AJ2956" s="564">
        <v>1</v>
      </c>
      <c r="AK2956" s="564">
        <v>1</v>
      </c>
    </row>
    <row r="2957" spans="1:37">
      <c r="A2957">
        <v>2953</v>
      </c>
      <c r="B2957" s="564">
        <f t="shared" ca="1" si="282"/>
        <v>20</v>
      </c>
      <c r="C2957" s="564">
        <f t="shared" ca="1" si="277"/>
        <v>400</v>
      </c>
      <c r="D2957" s="564">
        <f t="shared" ca="1" si="280"/>
        <v>20</v>
      </c>
      <c r="E2957" s="564">
        <f t="shared" ca="1" si="278"/>
        <v>0</v>
      </c>
      <c r="F2957" s="564">
        <f t="shared" ca="1" si="281"/>
        <v>1</v>
      </c>
      <c r="G2957" s="564">
        <f t="shared" ca="1" si="279"/>
        <v>-0.94935598859434767</v>
      </c>
      <c r="H2957" s="564">
        <v>1</v>
      </c>
      <c r="I2957" s="564">
        <v>1</v>
      </c>
      <c r="J2957" s="564">
        <v>1</v>
      </c>
      <c r="K2957" s="564">
        <v>1</v>
      </c>
      <c r="L2957" s="564">
        <v>1</v>
      </c>
      <c r="M2957" s="564">
        <v>1</v>
      </c>
      <c r="N2957" s="564">
        <v>1</v>
      </c>
      <c r="O2957" s="564">
        <v>1</v>
      </c>
      <c r="P2957" s="564">
        <v>1</v>
      </c>
      <c r="Q2957" s="564">
        <v>1</v>
      </c>
      <c r="R2957" s="564">
        <v>1</v>
      </c>
      <c r="S2957" s="564">
        <v>1</v>
      </c>
      <c r="T2957" s="564">
        <v>1</v>
      </c>
      <c r="U2957" s="564">
        <v>1</v>
      </c>
      <c r="V2957" s="564">
        <v>1</v>
      </c>
      <c r="W2957" s="564">
        <v>1</v>
      </c>
      <c r="X2957" s="564">
        <v>1</v>
      </c>
      <c r="Y2957" s="564">
        <v>1</v>
      </c>
      <c r="Z2957" s="564">
        <v>1</v>
      </c>
      <c r="AA2957" s="564">
        <v>1</v>
      </c>
      <c r="AB2957" s="564">
        <v>1</v>
      </c>
      <c r="AC2957" s="564">
        <v>1</v>
      </c>
      <c r="AD2957" s="564">
        <v>1</v>
      </c>
      <c r="AE2957" s="564">
        <v>1</v>
      </c>
      <c r="AF2957" s="564">
        <v>1</v>
      </c>
      <c r="AG2957" s="564">
        <v>1</v>
      </c>
      <c r="AH2957" s="564">
        <v>1</v>
      </c>
      <c r="AI2957" s="564">
        <v>1</v>
      </c>
      <c r="AJ2957" s="564">
        <v>1</v>
      </c>
      <c r="AK2957" s="564">
        <v>1</v>
      </c>
    </row>
    <row r="2958" spans="1:37">
      <c r="A2958">
        <v>2954</v>
      </c>
      <c r="B2958" s="564">
        <f t="shared" ca="1" si="282"/>
        <v>20</v>
      </c>
      <c r="C2958" s="564">
        <f t="shared" ca="1" si="277"/>
        <v>400</v>
      </c>
      <c r="D2958" s="564">
        <f t="shared" ca="1" si="280"/>
        <v>20</v>
      </c>
      <c r="E2958" s="564">
        <f t="shared" ca="1" si="278"/>
        <v>0</v>
      </c>
      <c r="F2958" s="564">
        <f t="shared" ca="1" si="281"/>
        <v>1</v>
      </c>
      <c r="G2958" s="564">
        <f t="shared" ca="1" si="279"/>
        <v>-5.8819469021511317</v>
      </c>
      <c r="H2958" s="564">
        <v>1</v>
      </c>
      <c r="I2958" s="564">
        <v>1</v>
      </c>
      <c r="J2958" s="564">
        <v>1</v>
      </c>
      <c r="K2958" s="564">
        <v>1</v>
      </c>
      <c r="L2958" s="564">
        <v>1</v>
      </c>
      <c r="M2958" s="564">
        <v>1</v>
      </c>
      <c r="N2958" s="564">
        <v>1</v>
      </c>
      <c r="O2958" s="564">
        <v>1</v>
      </c>
      <c r="P2958" s="564">
        <v>1</v>
      </c>
      <c r="Q2958" s="564">
        <v>1</v>
      </c>
      <c r="R2958" s="564">
        <v>1</v>
      </c>
      <c r="S2958" s="564">
        <v>1</v>
      </c>
      <c r="T2958" s="564">
        <v>1</v>
      </c>
      <c r="U2958" s="564">
        <v>1</v>
      </c>
      <c r="V2958" s="564">
        <v>1</v>
      </c>
      <c r="W2958" s="564">
        <v>1</v>
      </c>
      <c r="X2958" s="564">
        <v>1</v>
      </c>
      <c r="Y2958" s="564">
        <v>1</v>
      </c>
      <c r="Z2958" s="564">
        <v>1</v>
      </c>
      <c r="AA2958" s="564">
        <v>1</v>
      </c>
      <c r="AB2958" s="564">
        <v>1</v>
      </c>
      <c r="AC2958" s="564">
        <v>1</v>
      </c>
      <c r="AD2958" s="564">
        <v>1</v>
      </c>
      <c r="AE2958" s="564">
        <v>1</v>
      </c>
      <c r="AF2958" s="564">
        <v>1</v>
      </c>
      <c r="AG2958" s="564">
        <v>1</v>
      </c>
      <c r="AH2958" s="564">
        <v>1</v>
      </c>
      <c r="AI2958" s="564">
        <v>1</v>
      </c>
      <c r="AJ2958" s="564">
        <v>1</v>
      </c>
      <c r="AK2958" s="564">
        <v>1</v>
      </c>
    </row>
    <row r="2959" spans="1:37">
      <c r="A2959">
        <v>2955</v>
      </c>
      <c r="B2959" s="564">
        <f t="shared" ca="1" si="282"/>
        <v>0</v>
      </c>
      <c r="C2959" s="564">
        <f t="shared" ca="1" si="277"/>
        <v>0</v>
      </c>
      <c r="D2959" s="564">
        <f t="shared" ca="1" si="280"/>
        <v>0</v>
      </c>
      <c r="E2959" s="564">
        <f t="shared" ca="1" si="278"/>
        <v>0</v>
      </c>
      <c r="F2959" s="564">
        <f t="shared" ca="1" si="281"/>
        <v>1</v>
      </c>
      <c r="G2959" s="564">
        <f t="shared" ca="1" si="279"/>
        <v>4.7119169214247094</v>
      </c>
      <c r="H2959" s="564">
        <v>0</v>
      </c>
      <c r="I2959" s="564">
        <v>0</v>
      </c>
      <c r="J2959" s="564">
        <v>0</v>
      </c>
      <c r="K2959" s="564">
        <v>0</v>
      </c>
      <c r="L2959" s="564">
        <v>0</v>
      </c>
      <c r="M2959" s="564">
        <v>0</v>
      </c>
      <c r="N2959" s="564">
        <v>0</v>
      </c>
      <c r="O2959" s="564">
        <v>0</v>
      </c>
      <c r="P2959" s="564">
        <v>0</v>
      </c>
      <c r="Q2959" s="564">
        <v>0</v>
      </c>
      <c r="R2959" s="564">
        <v>0</v>
      </c>
      <c r="S2959" s="564">
        <v>0</v>
      </c>
      <c r="T2959" s="564">
        <v>0</v>
      </c>
      <c r="U2959" s="564">
        <v>0</v>
      </c>
      <c r="V2959" s="564">
        <v>0</v>
      </c>
      <c r="W2959" s="564">
        <v>0</v>
      </c>
      <c r="X2959" s="564">
        <v>0</v>
      </c>
      <c r="Y2959" s="564">
        <v>0</v>
      </c>
      <c r="Z2959" s="564">
        <v>0</v>
      </c>
      <c r="AA2959" s="564">
        <v>0</v>
      </c>
      <c r="AB2959" s="564">
        <v>0</v>
      </c>
      <c r="AC2959" s="564">
        <v>0</v>
      </c>
      <c r="AD2959" s="564">
        <v>0</v>
      </c>
      <c r="AE2959" s="564">
        <v>0</v>
      </c>
      <c r="AF2959" s="564">
        <v>0</v>
      </c>
      <c r="AG2959" s="564">
        <v>0</v>
      </c>
      <c r="AH2959" s="564">
        <v>0</v>
      </c>
      <c r="AI2959" s="564">
        <v>0</v>
      </c>
      <c r="AJ2959" s="564">
        <v>0</v>
      </c>
      <c r="AK2959" s="564">
        <v>0</v>
      </c>
    </row>
    <row r="2960" spans="1:37">
      <c r="A2960">
        <v>2956</v>
      </c>
      <c r="B2960" s="564">
        <f t="shared" ca="1" si="282"/>
        <v>0</v>
      </c>
      <c r="C2960" s="564">
        <f t="shared" ca="1" si="277"/>
        <v>0</v>
      </c>
      <c r="D2960" s="564">
        <f t="shared" ca="1" si="280"/>
        <v>0</v>
      </c>
      <c r="E2960" s="564">
        <f t="shared" ca="1" si="278"/>
        <v>0</v>
      </c>
      <c r="F2960" s="564">
        <f t="shared" ca="1" si="281"/>
        <v>1</v>
      </c>
      <c r="G2960" s="564">
        <f t="shared" ca="1" si="279"/>
        <v>2.205687535912344</v>
      </c>
      <c r="H2960" s="564">
        <v>0</v>
      </c>
      <c r="I2960" s="564">
        <v>0</v>
      </c>
      <c r="J2960" s="564">
        <v>0</v>
      </c>
      <c r="K2960" s="564">
        <v>0</v>
      </c>
      <c r="L2960" s="564">
        <v>0</v>
      </c>
      <c r="M2960" s="564">
        <v>0</v>
      </c>
      <c r="N2960" s="564">
        <v>0</v>
      </c>
      <c r="O2960" s="564">
        <v>0</v>
      </c>
      <c r="P2960" s="564">
        <v>0</v>
      </c>
      <c r="Q2960" s="564">
        <v>0</v>
      </c>
      <c r="R2960" s="564">
        <v>0</v>
      </c>
      <c r="S2960" s="564">
        <v>0</v>
      </c>
      <c r="T2960" s="564">
        <v>0</v>
      </c>
      <c r="U2960" s="564">
        <v>0</v>
      </c>
      <c r="V2960" s="564">
        <v>0</v>
      </c>
      <c r="W2960" s="564">
        <v>0</v>
      </c>
      <c r="X2960" s="564">
        <v>0</v>
      </c>
      <c r="Y2960" s="564">
        <v>0</v>
      </c>
      <c r="Z2960" s="564">
        <v>0</v>
      </c>
      <c r="AA2960" s="564">
        <v>0</v>
      </c>
      <c r="AB2960" s="564">
        <v>0</v>
      </c>
      <c r="AC2960" s="564">
        <v>0</v>
      </c>
      <c r="AD2960" s="564">
        <v>0</v>
      </c>
      <c r="AE2960" s="564">
        <v>0</v>
      </c>
      <c r="AF2960" s="564">
        <v>0</v>
      </c>
      <c r="AG2960" s="564">
        <v>0</v>
      </c>
      <c r="AH2960" s="564">
        <v>0</v>
      </c>
      <c r="AI2960" s="564">
        <v>0</v>
      </c>
      <c r="AJ2960" s="564">
        <v>0</v>
      </c>
      <c r="AK2960" s="564">
        <v>0</v>
      </c>
    </row>
    <row r="2961" spans="1:37">
      <c r="A2961">
        <v>2957</v>
      </c>
      <c r="B2961" s="564">
        <f t="shared" ca="1" si="282"/>
        <v>20</v>
      </c>
      <c r="C2961" s="564">
        <f t="shared" ca="1" si="277"/>
        <v>400</v>
      </c>
      <c r="D2961" s="564">
        <f t="shared" ca="1" si="280"/>
        <v>20</v>
      </c>
      <c r="E2961" s="564">
        <f t="shared" ca="1" si="278"/>
        <v>0</v>
      </c>
      <c r="F2961" s="564">
        <f t="shared" ca="1" si="281"/>
        <v>1</v>
      </c>
      <c r="G2961" s="564">
        <f t="shared" ca="1" si="279"/>
        <v>-3.2869975797312931</v>
      </c>
      <c r="H2961" s="564">
        <v>1</v>
      </c>
      <c r="I2961" s="564">
        <v>1</v>
      </c>
      <c r="J2961" s="564">
        <v>1</v>
      </c>
      <c r="K2961" s="564">
        <v>1</v>
      </c>
      <c r="L2961" s="564">
        <v>1</v>
      </c>
      <c r="M2961" s="564">
        <v>1</v>
      </c>
      <c r="N2961" s="564">
        <v>1</v>
      </c>
      <c r="O2961" s="564">
        <v>1</v>
      </c>
      <c r="P2961" s="564">
        <v>1</v>
      </c>
      <c r="Q2961" s="564">
        <v>1</v>
      </c>
      <c r="R2961" s="564">
        <v>1</v>
      </c>
      <c r="S2961" s="564">
        <v>1</v>
      </c>
      <c r="T2961" s="564">
        <v>1</v>
      </c>
      <c r="U2961" s="564">
        <v>1</v>
      </c>
      <c r="V2961" s="564">
        <v>1</v>
      </c>
      <c r="W2961" s="564">
        <v>1</v>
      </c>
      <c r="X2961" s="564">
        <v>1</v>
      </c>
      <c r="Y2961" s="564">
        <v>1</v>
      </c>
      <c r="Z2961" s="564">
        <v>1</v>
      </c>
      <c r="AA2961" s="564">
        <v>1</v>
      </c>
      <c r="AB2961" s="564">
        <v>1</v>
      </c>
      <c r="AC2961" s="564">
        <v>1</v>
      </c>
      <c r="AD2961" s="564">
        <v>1</v>
      </c>
      <c r="AE2961" s="564">
        <v>1</v>
      </c>
      <c r="AF2961" s="564">
        <v>1</v>
      </c>
      <c r="AG2961" s="564">
        <v>1</v>
      </c>
      <c r="AH2961" s="564">
        <v>1</v>
      </c>
      <c r="AI2961" s="564">
        <v>1</v>
      </c>
      <c r="AJ2961" s="564">
        <v>1</v>
      </c>
      <c r="AK2961" s="564">
        <v>1</v>
      </c>
    </row>
    <row r="2962" spans="1:37">
      <c r="A2962">
        <v>2958</v>
      </c>
      <c r="B2962" s="564">
        <f t="shared" ca="1" si="282"/>
        <v>0</v>
      </c>
      <c r="C2962" s="564">
        <f t="shared" ca="1" si="277"/>
        <v>0</v>
      </c>
      <c r="D2962" s="564">
        <f t="shared" ca="1" si="280"/>
        <v>0</v>
      </c>
      <c r="E2962" s="564">
        <f t="shared" ca="1" si="278"/>
        <v>0</v>
      </c>
      <c r="F2962" s="564">
        <f t="shared" ca="1" si="281"/>
        <v>1</v>
      </c>
      <c r="G2962" s="564">
        <f t="shared" ca="1" si="279"/>
        <v>3.4324283515090466</v>
      </c>
      <c r="H2962" s="564">
        <v>0</v>
      </c>
      <c r="I2962" s="564">
        <v>0</v>
      </c>
      <c r="J2962" s="564">
        <v>0</v>
      </c>
      <c r="K2962" s="564">
        <v>0</v>
      </c>
      <c r="L2962" s="564">
        <v>0</v>
      </c>
      <c r="M2962" s="564">
        <v>0</v>
      </c>
      <c r="N2962" s="564">
        <v>0</v>
      </c>
      <c r="O2962" s="564">
        <v>0</v>
      </c>
      <c r="P2962" s="564">
        <v>0</v>
      </c>
      <c r="Q2962" s="564">
        <v>0</v>
      </c>
      <c r="R2962" s="564">
        <v>0</v>
      </c>
      <c r="S2962" s="564">
        <v>0</v>
      </c>
      <c r="T2962" s="564">
        <v>0</v>
      </c>
      <c r="U2962" s="564">
        <v>0</v>
      </c>
      <c r="V2962" s="564">
        <v>0</v>
      </c>
      <c r="W2962" s="564">
        <v>0</v>
      </c>
      <c r="X2962" s="564">
        <v>0</v>
      </c>
      <c r="Y2962" s="564">
        <v>0</v>
      </c>
      <c r="Z2962" s="564">
        <v>0</v>
      </c>
      <c r="AA2962" s="564">
        <v>0</v>
      </c>
      <c r="AB2962" s="564">
        <v>0</v>
      </c>
      <c r="AC2962" s="564">
        <v>0</v>
      </c>
      <c r="AD2962" s="564">
        <v>0</v>
      </c>
      <c r="AE2962" s="564">
        <v>0</v>
      </c>
      <c r="AF2962" s="564">
        <v>0</v>
      </c>
      <c r="AG2962" s="564">
        <v>0</v>
      </c>
      <c r="AH2962" s="564">
        <v>0</v>
      </c>
      <c r="AI2962" s="564">
        <v>0</v>
      </c>
      <c r="AJ2962" s="564">
        <v>0</v>
      </c>
      <c r="AK2962" s="564">
        <v>0</v>
      </c>
    </row>
    <row r="2963" spans="1:37">
      <c r="A2963">
        <v>2959</v>
      </c>
      <c r="B2963" s="564">
        <f t="shared" ca="1" si="282"/>
        <v>20</v>
      </c>
      <c r="C2963" s="564">
        <f t="shared" ca="1" si="277"/>
        <v>400</v>
      </c>
      <c r="D2963" s="564">
        <f t="shared" ca="1" si="280"/>
        <v>20</v>
      </c>
      <c r="E2963" s="564">
        <f t="shared" ca="1" si="278"/>
        <v>0</v>
      </c>
      <c r="F2963" s="564">
        <f t="shared" ca="1" si="281"/>
        <v>1</v>
      </c>
      <c r="G2963" s="564">
        <f t="shared" ca="1" si="279"/>
        <v>-0.84593285528632589</v>
      </c>
      <c r="H2963" s="564">
        <v>1</v>
      </c>
      <c r="I2963" s="564">
        <v>1</v>
      </c>
      <c r="J2963" s="564">
        <v>1</v>
      </c>
      <c r="K2963" s="564">
        <v>1</v>
      </c>
      <c r="L2963" s="564">
        <v>1</v>
      </c>
      <c r="M2963" s="564">
        <v>1</v>
      </c>
      <c r="N2963" s="564">
        <v>1</v>
      </c>
      <c r="O2963" s="564">
        <v>1</v>
      </c>
      <c r="P2963" s="564">
        <v>1</v>
      </c>
      <c r="Q2963" s="564">
        <v>1</v>
      </c>
      <c r="R2963" s="564">
        <v>1</v>
      </c>
      <c r="S2963" s="564">
        <v>1</v>
      </c>
      <c r="T2963" s="564">
        <v>1</v>
      </c>
      <c r="U2963" s="564">
        <v>1</v>
      </c>
      <c r="V2963" s="564">
        <v>1</v>
      </c>
      <c r="W2963" s="564">
        <v>1</v>
      </c>
      <c r="X2963" s="564">
        <v>1</v>
      </c>
      <c r="Y2963" s="564">
        <v>1</v>
      </c>
      <c r="Z2963" s="564">
        <v>1</v>
      </c>
      <c r="AA2963" s="564">
        <v>1</v>
      </c>
      <c r="AB2963" s="564">
        <v>1</v>
      </c>
      <c r="AC2963" s="564">
        <v>1</v>
      </c>
      <c r="AD2963" s="564">
        <v>1</v>
      </c>
      <c r="AE2963" s="564">
        <v>1</v>
      </c>
      <c r="AF2963" s="564">
        <v>1</v>
      </c>
      <c r="AG2963" s="564">
        <v>1</v>
      </c>
      <c r="AH2963" s="564">
        <v>1</v>
      </c>
      <c r="AI2963" s="564">
        <v>1</v>
      </c>
      <c r="AJ2963" s="564">
        <v>1</v>
      </c>
      <c r="AK2963" s="564">
        <v>1</v>
      </c>
    </row>
    <row r="2964" spans="1:37">
      <c r="A2964">
        <v>2960</v>
      </c>
      <c r="B2964" s="564">
        <f t="shared" ca="1" si="282"/>
        <v>20</v>
      </c>
      <c r="C2964" s="564">
        <f t="shared" ca="1" si="277"/>
        <v>400</v>
      </c>
      <c r="D2964" s="564">
        <f t="shared" ca="1" si="280"/>
        <v>20</v>
      </c>
      <c r="E2964" s="564">
        <f t="shared" ca="1" si="278"/>
        <v>0</v>
      </c>
      <c r="F2964" s="564">
        <f t="shared" ca="1" si="281"/>
        <v>1</v>
      </c>
      <c r="G2964" s="564">
        <f t="shared" ca="1" si="279"/>
        <v>1.4481311693884904</v>
      </c>
      <c r="H2964" s="564">
        <v>1</v>
      </c>
      <c r="I2964" s="564">
        <v>1</v>
      </c>
      <c r="J2964" s="564">
        <v>1</v>
      </c>
      <c r="K2964" s="564">
        <v>1</v>
      </c>
      <c r="L2964" s="564">
        <v>1</v>
      </c>
      <c r="M2964" s="564">
        <v>1</v>
      </c>
      <c r="N2964" s="564">
        <v>1</v>
      </c>
      <c r="O2964" s="564">
        <v>1</v>
      </c>
      <c r="P2964" s="564">
        <v>1</v>
      </c>
      <c r="Q2964" s="564">
        <v>1</v>
      </c>
      <c r="R2964" s="564">
        <v>1</v>
      </c>
      <c r="S2964" s="564">
        <v>1</v>
      </c>
      <c r="T2964" s="564">
        <v>1</v>
      </c>
      <c r="U2964" s="564">
        <v>1</v>
      </c>
      <c r="V2964" s="564">
        <v>1</v>
      </c>
      <c r="W2964" s="564">
        <v>1</v>
      </c>
      <c r="X2964" s="564">
        <v>1</v>
      </c>
      <c r="Y2964" s="564">
        <v>1</v>
      </c>
      <c r="Z2964" s="564">
        <v>1</v>
      </c>
      <c r="AA2964" s="564">
        <v>1</v>
      </c>
      <c r="AB2964" s="564">
        <v>1</v>
      </c>
      <c r="AC2964" s="564">
        <v>1</v>
      </c>
      <c r="AD2964" s="564">
        <v>1</v>
      </c>
      <c r="AE2964" s="564">
        <v>1</v>
      </c>
      <c r="AF2964" s="564">
        <v>1</v>
      </c>
      <c r="AG2964" s="564">
        <v>1</v>
      </c>
      <c r="AH2964" s="564">
        <v>1</v>
      </c>
      <c r="AI2964" s="564">
        <v>1</v>
      </c>
      <c r="AJ2964" s="564">
        <v>1</v>
      </c>
      <c r="AK2964" s="564">
        <v>1</v>
      </c>
    </row>
    <row r="2965" spans="1:37">
      <c r="A2965">
        <v>2961</v>
      </c>
      <c r="B2965" s="564">
        <f t="shared" ca="1" si="282"/>
        <v>20</v>
      </c>
      <c r="C2965" s="564">
        <f t="shared" ca="1" si="277"/>
        <v>400</v>
      </c>
      <c r="D2965" s="564">
        <f t="shared" ca="1" si="280"/>
        <v>20</v>
      </c>
      <c r="E2965" s="564">
        <f t="shared" ca="1" si="278"/>
        <v>0</v>
      </c>
      <c r="F2965" s="564">
        <f t="shared" ca="1" si="281"/>
        <v>1</v>
      </c>
      <c r="G2965" s="564">
        <f t="shared" ca="1" si="279"/>
        <v>-6.7529322604167685</v>
      </c>
      <c r="H2965" s="564">
        <v>1</v>
      </c>
      <c r="I2965" s="564">
        <v>1</v>
      </c>
      <c r="J2965" s="564">
        <v>1</v>
      </c>
      <c r="K2965" s="564">
        <v>1</v>
      </c>
      <c r="L2965" s="564">
        <v>1</v>
      </c>
      <c r="M2965" s="564">
        <v>1</v>
      </c>
      <c r="N2965" s="564">
        <v>1</v>
      </c>
      <c r="O2965" s="564">
        <v>1</v>
      </c>
      <c r="P2965" s="564">
        <v>1</v>
      </c>
      <c r="Q2965" s="564">
        <v>1</v>
      </c>
      <c r="R2965" s="564">
        <v>1</v>
      </c>
      <c r="S2965" s="564">
        <v>1</v>
      </c>
      <c r="T2965" s="564">
        <v>1</v>
      </c>
      <c r="U2965" s="564">
        <v>1</v>
      </c>
      <c r="V2965" s="564">
        <v>1</v>
      </c>
      <c r="W2965" s="564">
        <v>1</v>
      </c>
      <c r="X2965" s="564">
        <v>1</v>
      </c>
      <c r="Y2965" s="564">
        <v>1</v>
      </c>
      <c r="Z2965" s="564">
        <v>1</v>
      </c>
      <c r="AA2965" s="564">
        <v>1</v>
      </c>
      <c r="AB2965" s="564">
        <v>1</v>
      </c>
      <c r="AC2965" s="564">
        <v>1</v>
      </c>
      <c r="AD2965" s="564">
        <v>1</v>
      </c>
      <c r="AE2965" s="564">
        <v>1</v>
      </c>
      <c r="AF2965" s="564">
        <v>1</v>
      </c>
      <c r="AG2965" s="564">
        <v>1</v>
      </c>
      <c r="AH2965" s="564">
        <v>1</v>
      </c>
      <c r="AI2965" s="564">
        <v>1</v>
      </c>
      <c r="AJ2965" s="564">
        <v>1</v>
      </c>
      <c r="AK2965" s="564">
        <v>1</v>
      </c>
    </row>
    <row r="2966" spans="1:37">
      <c r="A2966">
        <v>2962</v>
      </c>
      <c r="B2966" s="564">
        <f t="shared" ca="1" si="282"/>
        <v>20</v>
      </c>
      <c r="C2966" s="564">
        <f t="shared" ca="1" si="277"/>
        <v>400</v>
      </c>
      <c r="D2966" s="564">
        <f t="shared" ca="1" si="280"/>
        <v>20</v>
      </c>
      <c r="E2966" s="564">
        <f t="shared" ca="1" si="278"/>
        <v>0</v>
      </c>
      <c r="F2966" s="564">
        <f t="shared" ca="1" si="281"/>
        <v>1</v>
      </c>
      <c r="G2966" s="564">
        <f t="shared" ca="1" si="279"/>
        <v>5.721223894774111</v>
      </c>
      <c r="H2966" s="564">
        <v>1</v>
      </c>
      <c r="I2966" s="564">
        <v>1</v>
      </c>
      <c r="J2966" s="564">
        <v>1</v>
      </c>
      <c r="K2966" s="564">
        <v>1</v>
      </c>
      <c r="L2966" s="564">
        <v>1</v>
      </c>
      <c r="M2966" s="564">
        <v>1</v>
      </c>
      <c r="N2966" s="564">
        <v>1</v>
      </c>
      <c r="O2966" s="564">
        <v>1</v>
      </c>
      <c r="P2966" s="564">
        <v>1</v>
      </c>
      <c r="Q2966" s="564">
        <v>1</v>
      </c>
      <c r="R2966" s="564">
        <v>1</v>
      </c>
      <c r="S2966" s="564">
        <v>1</v>
      </c>
      <c r="T2966" s="564">
        <v>1</v>
      </c>
      <c r="U2966" s="564">
        <v>1</v>
      </c>
      <c r="V2966" s="564">
        <v>1</v>
      </c>
      <c r="W2966" s="564">
        <v>1</v>
      </c>
      <c r="X2966" s="564">
        <v>1</v>
      </c>
      <c r="Y2966" s="564">
        <v>1</v>
      </c>
      <c r="Z2966" s="564">
        <v>1</v>
      </c>
      <c r="AA2966" s="564">
        <v>1</v>
      </c>
      <c r="AB2966" s="564">
        <v>1</v>
      </c>
      <c r="AC2966" s="564">
        <v>1</v>
      </c>
      <c r="AD2966" s="564">
        <v>1</v>
      </c>
      <c r="AE2966" s="564">
        <v>1</v>
      </c>
      <c r="AF2966" s="564">
        <v>1</v>
      </c>
      <c r="AG2966" s="564">
        <v>1</v>
      </c>
      <c r="AH2966" s="564">
        <v>1</v>
      </c>
      <c r="AI2966" s="564">
        <v>1</v>
      </c>
      <c r="AJ2966" s="564">
        <v>1</v>
      </c>
      <c r="AK2966" s="564">
        <v>1</v>
      </c>
    </row>
    <row r="2967" spans="1:37">
      <c r="A2967">
        <v>2963</v>
      </c>
      <c r="B2967" s="564">
        <f t="shared" ca="1" si="282"/>
        <v>0</v>
      </c>
      <c r="C2967" s="564">
        <f t="shared" ca="1" si="277"/>
        <v>0</v>
      </c>
      <c r="D2967" s="564">
        <f t="shared" ca="1" si="280"/>
        <v>0</v>
      </c>
      <c r="E2967" s="564">
        <f t="shared" ca="1" si="278"/>
        <v>0</v>
      </c>
      <c r="F2967" s="564">
        <f t="shared" ca="1" si="281"/>
        <v>1</v>
      </c>
      <c r="G2967" s="564">
        <f t="shared" ca="1" si="279"/>
        <v>-3.1402075837910499</v>
      </c>
      <c r="H2967" s="564">
        <v>0</v>
      </c>
      <c r="I2967" s="564">
        <v>0</v>
      </c>
      <c r="J2967" s="564">
        <v>0</v>
      </c>
      <c r="K2967" s="564">
        <v>0</v>
      </c>
      <c r="L2967" s="564">
        <v>0</v>
      </c>
      <c r="M2967" s="564">
        <v>0</v>
      </c>
      <c r="N2967" s="564">
        <v>0</v>
      </c>
      <c r="O2967" s="564">
        <v>0</v>
      </c>
      <c r="P2967" s="564">
        <v>0</v>
      </c>
      <c r="Q2967" s="564">
        <v>0</v>
      </c>
      <c r="R2967" s="564">
        <v>0</v>
      </c>
      <c r="S2967" s="564">
        <v>0</v>
      </c>
      <c r="T2967" s="564">
        <v>0</v>
      </c>
      <c r="U2967" s="564">
        <v>0</v>
      </c>
      <c r="V2967" s="564">
        <v>0</v>
      </c>
      <c r="W2967" s="564">
        <v>0</v>
      </c>
      <c r="X2967" s="564">
        <v>0</v>
      </c>
      <c r="Y2967" s="564">
        <v>0</v>
      </c>
      <c r="Z2967" s="564">
        <v>0</v>
      </c>
      <c r="AA2967" s="564">
        <v>0</v>
      </c>
      <c r="AB2967" s="564">
        <v>0</v>
      </c>
      <c r="AC2967" s="564">
        <v>0</v>
      </c>
      <c r="AD2967" s="564">
        <v>0</v>
      </c>
      <c r="AE2967" s="564">
        <v>0</v>
      </c>
      <c r="AF2967" s="564">
        <v>0</v>
      </c>
      <c r="AG2967" s="564">
        <v>0</v>
      </c>
      <c r="AH2967" s="564">
        <v>0</v>
      </c>
      <c r="AI2967" s="564">
        <v>0</v>
      </c>
      <c r="AJ2967" s="564">
        <v>0</v>
      </c>
      <c r="AK2967" s="564">
        <v>0</v>
      </c>
    </row>
    <row r="2968" spans="1:37">
      <c r="A2968">
        <v>2964</v>
      </c>
      <c r="B2968" s="564">
        <f t="shared" ca="1" si="282"/>
        <v>8</v>
      </c>
      <c r="C2968" s="564">
        <f t="shared" ca="1" si="277"/>
        <v>64</v>
      </c>
      <c r="D2968" s="564">
        <f t="shared" ca="1" si="280"/>
        <v>8</v>
      </c>
      <c r="E2968" s="564">
        <f t="shared" ca="1" si="278"/>
        <v>4.8</v>
      </c>
      <c r="F2968" s="564">
        <f t="shared" ca="1" si="281"/>
        <v>0.49473684210526314</v>
      </c>
      <c r="G2968" s="564">
        <f t="shared" ca="1" si="279"/>
        <v>6.0989152556971451</v>
      </c>
      <c r="H2968" s="564">
        <v>1</v>
      </c>
      <c r="I2968" s="564">
        <v>1</v>
      </c>
      <c r="J2968" s="564">
        <v>1</v>
      </c>
      <c r="K2968" s="564">
        <v>0</v>
      </c>
      <c r="L2968" s="564">
        <v>0</v>
      </c>
      <c r="M2968" s="564">
        <v>0</v>
      </c>
      <c r="N2968" s="564">
        <v>0</v>
      </c>
      <c r="O2968" s="564">
        <v>0</v>
      </c>
      <c r="P2968" s="564">
        <v>1</v>
      </c>
      <c r="Q2968" s="564">
        <v>0</v>
      </c>
      <c r="R2968" s="564">
        <v>1</v>
      </c>
      <c r="S2968" s="564">
        <v>1</v>
      </c>
      <c r="T2968" s="564">
        <v>0</v>
      </c>
      <c r="U2968" s="564">
        <v>0</v>
      </c>
      <c r="V2968" s="564">
        <v>1</v>
      </c>
      <c r="W2968" s="564">
        <v>0</v>
      </c>
      <c r="X2968" s="564">
        <v>0</v>
      </c>
      <c r="Y2968" s="564">
        <v>0</v>
      </c>
      <c r="Z2968" s="564">
        <v>0</v>
      </c>
      <c r="AA2968" s="564">
        <v>1</v>
      </c>
      <c r="AB2968" s="564">
        <v>1</v>
      </c>
      <c r="AC2968" s="564">
        <v>0</v>
      </c>
      <c r="AD2968" s="564">
        <v>1</v>
      </c>
      <c r="AE2968" s="564">
        <v>0</v>
      </c>
      <c r="AF2968" s="564">
        <v>1</v>
      </c>
      <c r="AG2968" s="564">
        <v>1</v>
      </c>
      <c r="AH2968" s="564">
        <v>0</v>
      </c>
      <c r="AI2968" s="564">
        <v>0</v>
      </c>
      <c r="AJ2968" s="564">
        <v>0</v>
      </c>
      <c r="AK2968" s="564">
        <v>0</v>
      </c>
    </row>
    <row r="2969" spans="1:37">
      <c r="A2969">
        <v>2965</v>
      </c>
      <c r="B2969" s="564">
        <f t="shared" ca="1" si="282"/>
        <v>0</v>
      </c>
      <c r="C2969" s="564">
        <f t="shared" ca="1" si="277"/>
        <v>0</v>
      </c>
      <c r="D2969" s="564">
        <f t="shared" ca="1" si="280"/>
        <v>0</v>
      </c>
      <c r="E2969" s="564">
        <f t="shared" ca="1" si="278"/>
        <v>0</v>
      </c>
      <c r="F2969" s="564">
        <f t="shared" ca="1" si="281"/>
        <v>1</v>
      </c>
      <c r="G2969" s="564">
        <f t="shared" ca="1" si="279"/>
        <v>0.3113487125237302</v>
      </c>
      <c r="H2969" s="564">
        <v>0</v>
      </c>
      <c r="I2969" s="564">
        <v>0</v>
      </c>
      <c r="J2969" s="564">
        <v>0</v>
      </c>
      <c r="K2969" s="564">
        <v>0</v>
      </c>
      <c r="L2969" s="564">
        <v>0</v>
      </c>
      <c r="M2969" s="564">
        <v>0</v>
      </c>
      <c r="N2969" s="564">
        <v>0</v>
      </c>
      <c r="O2969" s="564">
        <v>0</v>
      </c>
      <c r="P2969" s="564">
        <v>0</v>
      </c>
      <c r="Q2969" s="564">
        <v>0</v>
      </c>
      <c r="R2969" s="564">
        <v>0</v>
      </c>
      <c r="S2969" s="564">
        <v>0</v>
      </c>
      <c r="T2969" s="564">
        <v>0</v>
      </c>
      <c r="U2969" s="564">
        <v>0</v>
      </c>
      <c r="V2969" s="564">
        <v>0</v>
      </c>
      <c r="W2969" s="564">
        <v>0</v>
      </c>
      <c r="X2969" s="564">
        <v>0</v>
      </c>
      <c r="Y2969" s="564">
        <v>0</v>
      </c>
      <c r="Z2969" s="564">
        <v>0</v>
      </c>
      <c r="AA2969" s="564">
        <v>0</v>
      </c>
      <c r="AB2969" s="564">
        <v>0</v>
      </c>
      <c r="AC2969" s="564">
        <v>0</v>
      </c>
      <c r="AD2969" s="564">
        <v>0</v>
      </c>
      <c r="AE2969" s="564">
        <v>0</v>
      </c>
      <c r="AF2969" s="564">
        <v>0</v>
      </c>
      <c r="AG2969" s="564">
        <v>0</v>
      </c>
      <c r="AH2969" s="564">
        <v>0</v>
      </c>
      <c r="AI2969" s="564">
        <v>0</v>
      </c>
      <c r="AJ2969" s="564">
        <v>0</v>
      </c>
      <c r="AK2969" s="564">
        <v>0</v>
      </c>
    </row>
    <row r="2970" spans="1:37">
      <c r="A2970">
        <v>2966</v>
      </c>
      <c r="B2970" s="564">
        <f t="shared" ca="1" si="282"/>
        <v>0</v>
      </c>
      <c r="C2970" s="564">
        <f t="shared" ca="1" si="277"/>
        <v>0</v>
      </c>
      <c r="D2970" s="564">
        <f t="shared" ca="1" si="280"/>
        <v>0</v>
      </c>
      <c r="E2970" s="564">
        <f t="shared" ca="1" si="278"/>
        <v>0</v>
      </c>
      <c r="F2970" s="564">
        <f t="shared" ca="1" si="281"/>
        <v>1</v>
      </c>
      <c r="G2970" s="564">
        <f t="shared" ca="1" si="279"/>
        <v>-1.5254689580136902</v>
      </c>
      <c r="H2970" s="564">
        <v>0</v>
      </c>
      <c r="I2970" s="564">
        <v>0</v>
      </c>
      <c r="J2970" s="564">
        <v>0</v>
      </c>
      <c r="K2970" s="564">
        <v>0</v>
      </c>
      <c r="L2970" s="564">
        <v>0</v>
      </c>
      <c r="M2970" s="564">
        <v>0</v>
      </c>
      <c r="N2970" s="564">
        <v>0</v>
      </c>
      <c r="O2970" s="564">
        <v>0</v>
      </c>
      <c r="P2970" s="564">
        <v>0</v>
      </c>
      <c r="Q2970" s="564">
        <v>0</v>
      </c>
      <c r="R2970" s="564">
        <v>0</v>
      </c>
      <c r="S2970" s="564">
        <v>0</v>
      </c>
      <c r="T2970" s="564">
        <v>0</v>
      </c>
      <c r="U2970" s="564">
        <v>0</v>
      </c>
      <c r="V2970" s="564">
        <v>0</v>
      </c>
      <c r="W2970" s="564">
        <v>0</v>
      </c>
      <c r="X2970" s="564">
        <v>0</v>
      </c>
      <c r="Y2970" s="564">
        <v>0</v>
      </c>
      <c r="Z2970" s="564">
        <v>0</v>
      </c>
      <c r="AA2970" s="564">
        <v>0</v>
      </c>
      <c r="AB2970" s="564">
        <v>0</v>
      </c>
      <c r="AC2970" s="564">
        <v>0</v>
      </c>
      <c r="AD2970" s="564">
        <v>0</v>
      </c>
      <c r="AE2970" s="564">
        <v>0</v>
      </c>
      <c r="AF2970" s="564">
        <v>0</v>
      </c>
      <c r="AG2970" s="564">
        <v>0</v>
      </c>
      <c r="AH2970" s="564">
        <v>0</v>
      </c>
      <c r="AI2970" s="564">
        <v>0</v>
      </c>
      <c r="AJ2970" s="564">
        <v>0</v>
      </c>
      <c r="AK2970" s="564">
        <v>0</v>
      </c>
    </row>
    <row r="2971" spans="1:37">
      <c r="A2971">
        <v>2967</v>
      </c>
      <c r="B2971" s="564">
        <f t="shared" ca="1" si="282"/>
        <v>3</v>
      </c>
      <c r="C2971" s="564">
        <f t="shared" ca="1" si="277"/>
        <v>9</v>
      </c>
      <c r="D2971" s="564">
        <f t="shared" ca="1" si="280"/>
        <v>3</v>
      </c>
      <c r="E2971" s="564">
        <f t="shared" ca="1" si="278"/>
        <v>2.5499999999999998</v>
      </c>
      <c r="F2971" s="564">
        <f t="shared" ca="1" si="281"/>
        <v>0.73157894736842111</v>
      </c>
      <c r="G2971" s="564">
        <f t="shared" ca="1" si="279"/>
        <v>1.3392005455860492</v>
      </c>
      <c r="H2971" s="564">
        <v>0</v>
      </c>
      <c r="I2971" s="564">
        <v>0</v>
      </c>
      <c r="J2971" s="564">
        <v>0</v>
      </c>
      <c r="K2971" s="564">
        <v>0</v>
      </c>
      <c r="L2971" s="564">
        <v>0</v>
      </c>
      <c r="M2971" s="564">
        <v>0</v>
      </c>
      <c r="N2971" s="564">
        <v>0</v>
      </c>
      <c r="O2971" s="564">
        <v>0</v>
      </c>
      <c r="P2971" s="564">
        <v>0</v>
      </c>
      <c r="Q2971" s="564">
        <v>1</v>
      </c>
      <c r="R2971" s="564">
        <v>1</v>
      </c>
      <c r="S2971" s="564">
        <v>1</v>
      </c>
      <c r="T2971" s="564">
        <v>0</v>
      </c>
      <c r="U2971" s="564">
        <v>0</v>
      </c>
      <c r="V2971" s="564">
        <v>0</v>
      </c>
      <c r="W2971" s="564">
        <v>0</v>
      </c>
      <c r="X2971" s="564">
        <v>0</v>
      </c>
      <c r="Y2971" s="564">
        <v>0</v>
      </c>
      <c r="Z2971" s="564">
        <v>0</v>
      </c>
      <c r="AA2971" s="564">
        <v>0</v>
      </c>
      <c r="AB2971" s="564">
        <v>0</v>
      </c>
      <c r="AC2971" s="564">
        <v>0</v>
      </c>
      <c r="AD2971" s="564">
        <v>0</v>
      </c>
      <c r="AE2971" s="564">
        <v>0</v>
      </c>
      <c r="AF2971" s="564">
        <v>0</v>
      </c>
      <c r="AG2971" s="564">
        <v>1</v>
      </c>
      <c r="AH2971" s="564">
        <v>1</v>
      </c>
      <c r="AI2971" s="564">
        <v>0</v>
      </c>
      <c r="AJ2971" s="564">
        <v>0</v>
      </c>
      <c r="AK2971" s="564">
        <v>0</v>
      </c>
    </row>
    <row r="2972" spans="1:37">
      <c r="A2972">
        <v>2968</v>
      </c>
      <c r="B2972" s="564">
        <f t="shared" ca="1" si="282"/>
        <v>0</v>
      </c>
      <c r="C2972" s="564">
        <f t="shared" ca="1" si="277"/>
        <v>0</v>
      </c>
      <c r="D2972" s="564">
        <f t="shared" ca="1" si="280"/>
        <v>0</v>
      </c>
      <c r="E2972" s="564">
        <f t="shared" ca="1" si="278"/>
        <v>0</v>
      </c>
      <c r="F2972" s="564">
        <f t="shared" ca="1" si="281"/>
        <v>1</v>
      </c>
      <c r="G2972" s="564">
        <f t="shared" ca="1" si="279"/>
        <v>3.6418874850917047</v>
      </c>
      <c r="H2972" s="564">
        <v>0</v>
      </c>
      <c r="I2972" s="564">
        <v>0</v>
      </c>
      <c r="J2972" s="564">
        <v>0</v>
      </c>
      <c r="K2972" s="564">
        <v>0</v>
      </c>
      <c r="L2972" s="564">
        <v>0</v>
      </c>
      <c r="M2972" s="564">
        <v>0</v>
      </c>
      <c r="N2972" s="564">
        <v>0</v>
      </c>
      <c r="O2972" s="564">
        <v>0</v>
      </c>
      <c r="P2972" s="564">
        <v>0</v>
      </c>
      <c r="Q2972" s="564">
        <v>0</v>
      </c>
      <c r="R2972" s="564">
        <v>0</v>
      </c>
      <c r="S2972" s="564">
        <v>0</v>
      </c>
      <c r="T2972" s="564">
        <v>0</v>
      </c>
      <c r="U2972" s="564">
        <v>0</v>
      </c>
      <c r="V2972" s="564">
        <v>0</v>
      </c>
      <c r="W2972" s="564">
        <v>0</v>
      </c>
      <c r="X2972" s="564">
        <v>0</v>
      </c>
      <c r="Y2972" s="564">
        <v>0</v>
      </c>
      <c r="Z2972" s="564">
        <v>0</v>
      </c>
      <c r="AA2972" s="564">
        <v>0</v>
      </c>
      <c r="AB2972" s="564">
        <v>0</v>
      </c>
      <c r="AC2972" s="564">
        <v>0</v>
      </c>
      <c r="AD2972" s="564">
        <v>0</v>
      </c>
      <c r="AE2972" s="564">
        <v>0</v>
      </c>
      <c r="AF2972" s="564">
        <v>0</v>
      </c>
      <c r="AG2972" s="564">
        <v>0</v>
      </c>
      <c r="AH2972" s="564">
        <v>0</v>
      </c>
      <c r="AI2972" s="564">
        <v>0</v>
      </c>
      <c r="AJ2972" s="564">
        <v>0</v>
      </c>
      <c r="AK2972" s="564">
        <v>0</v>
      </c>
    </row>
    <row r="2973" spans="1:37">
      <c r="A2973">
        <v>2969</v>
      </c>
      <c r="B2973" s="564">
        <f t="shared" ca="1" si="282"/>
        <v>20</v>
      </c>
      <c r="C2973" s="564">
        <f t="shared" ca="1" si="277"/>
        <v>400</v>
      </c>
      <c r="D2973" s="564">
        <f t="shared" ca="1" si="280"/>
        <v>20</v>
      </c>
      <c r="E2973" s="564">
        <f t="shared" ca="1" si="278"/>
        <v>0</v>
      </c>
      <c r="F2973" s="564">
        <f t="shared" ca="1" si="281"/>
        <v>1</v>
      </c>
      <c r="G2973" s="564">
        <f t="shared" ca="1" si="279"/>
        <v>-8.8343228280209889</v>
      </c>
      <c r="H2973" s="564">
        <v>1</v>
      </c>
      <c r="I2973" s="564">
        <v>1</v>
      </c>
      <c r="J2973" s="564">
        <v>1</v>
      </c>
      <c r="K2973" s="564">
        <v>1</v>
      </c>
      <c r="L2973" s="564">
        <v>1</v>
      </c>
      <c r="M2973" s="564">
        <v>1</v>
      </c>
      <c r="N2973" s="564">
        <v>1</v>
      </c>
      <c r="O2973" s="564">
        <v>1</v>
      </c>
      <c r="P2973" s="564">
        <v>1</v>
      </c>
      <c r="Q2973" s="564">
        <v>1</v>
      </c>
      <c r="R2973" s="564">
        <v>1</v>
      </c>
      <c r="S2973" s="564">
        <v>1</v>
      </c>
      <c r="T2973" s="564">
        <v>1</v>
      </c>
      <c r="U2973" s="564">
        <v>1</v>
      </c>
      <c r="V2973" s="564">
        <v>1</v>
      </c>
      <c r="W2973" s="564">
        <v>1</v>
      </c>
      <c r="X2973" s="564">
        <v>1</v>
      </c>
      <c r="Y2973" s="564">
        <v>1</v>
      </c>
      <c r="Z2973" s="564">
        <v>1</v>
      </c>
      <c r="AA2973" s="564">
        <v>1</v>
      </c>
      <c r="AB2973" s="564">
        <v>1</v>
      </c>
      <c r="AC2973" s="564">
        <v>1</v>
      </c>
      <c r="AD2973" s="564">
        <v>1</v>
      </c>
      <c r="AE2973" s="564">
        <v>1</v>
      </c>
      <c r="AF2973" s="564">
        <v>1</v>
      </c>
      <c r="AG2973" s="564">
        <v>1</v>
      </c>
      <c r="AH2973" s="564">
        <v>1</v>
      </c>
      <c r="AI2973" s="564">
        <v>1</v>
      </c>
      <c r="AJ2973" s="564">
        <v>1</v>
      </c>
      <c r="AK2973" s="564">
        <v>1</v>
      </c>
    </row>
    <row r="2974" spans="1:37">
      <c r="A2974">
        <v>2970</v>
      </c>
      <c r="B2974" s="564">
        <f t="shared" ca="1" si="282"/>
        <v>1</v>
      </c>
      <c r="C2974" s="564">
        <f t="shared" ca="1" si="277"/>
        <v>1</v>
      </c>
      <c r="D2974" s="564">
        <f t="shared" ca="1" si="280"/>
        <v>1</v>
      </c>
      <c r="E2974" s="564">
        <f t="shared" ca="1" si="278"/>
        <v>0.95</v>
      </c>
      <c r="F2974" s="564">
        <f t="shared" ca="1" si="281"/>
        <v>0.9</v>
      </c>
      <c r="G2974" s="564">
        <f t="shared" ca="1" si="279"/>
        <v>-4.8913680933278361</v>
      </c>
      <c r="H2974" s="564">
        <v>0</v>
      </c>
      <c r="I2974" s="564">
        <v>0</v>
      </c>
      <c r="J2974" s="564">
        <v>0</v>
      </c>
      <c r="K2974" s="564">
        <v>0</v>
      </c>
      <c r="L2974" s="564">
        <v>0</v>
      </c>
      <c r="M2974" s="564">
        <v>0</v>
      </c>
      <c r="N2974" s="564">
        <v>0</v>
      </c>
      <c r="O2974" s="564">
        <v>0</v>
      </c>
      <c r="P2974" s="564">
        <v>0</v>
      </c>
      <c r="Q2974" s="564">
        <v>0</v>
      </c>
      <c r="R2974" s="564">
        <v>0</v>
      </c>
      <c r="S2974" s="564">
        <v>0</v>
      </c>
      <c r="T2974" s="564">
        <v>0</v>
      </c>
      <c r="U2974" s="564">
        <v>0</v>
      </c>
      <c r="V2974" s="564">
        <v>0</v>
      </c>
      <c r="W2974" s="564">
        <v>0</v>
      </c>
      <c r="X2974" s="564">
        <v>0</v>
      </c>
      <c r="Y2974" s="564">
        <v>0</v>
      </c>
      <c r="Z2974" s="564">
        <v>0</v>
      </c>
      <c r="AA2974" s="564">
        <v>1</v>
      </c>
      <c r="AB2974" s="564">
        <v>0</v>
      </c>
      <c r="AC2974" s="564">
        <v>0</v>
      </c>
      <c r="AD2974" s="564">
        <v>0</v>
      </c>
      <c r="AE2974" s="564">
        <v>1</v>
      </c>
      <c r="AF2974" s="564">
        <v>0</v>
      </c>
      <c r="AG2974" s="564">
        <v>0</v>
      </c>
      <c r="AH2974" s="564">
        <v>0</v>
      </c>
      <c r="AI2974" s="564">
        <v>0</v>
      </c>
      <c r="AJ2974" s="564">
        <v>1</v>
      </c>
      <c r="AK2974" s="564">
        <v>1</v>
      </c>
    </row>
    <row r="2975" spans="1:37">
      <c r="A2975">
        <v>2971</v>
      </c>
      <c r="B2975" s="564">
        <f t="shared" ca="1" si="282"/>
        <v>20</v>
      </c>
      <c r="C2975" s="564">
        <f t="shared" ca="1" si="277"/>
        <v>400</v>
      </c>
      <c r="D2975" s="564">
        <f t="shared" ca="1" si="280"/>
        <v>20</v>
      </c>
      <c r="E2975" s="564">
        <f t="shared" ca="1" si="278"/>
        <v>0</v>
      </c>
      <c r="F2975" s="564">
        <f t="shared" ca="1" si="281"/>
        <v>1</v>
      </c>
      <c r="G2975" s="564">
        <f t="shared" ca="1" si="279"/>
        <v>3.2700298056902848</v>
      </c>
      <c r="H2975" s="564">
        <v>1</v>
      </c>
      <c r="I2975" s="564">
        <v>1</v>
      </c>
      <c r="J2975" s="564">
        <v>1</v>
      </c>
      <c r="K2975" s="564">
        <v>1</v>
      </c>
      <c r="L2975" s="564">
        <v>1</v>
      </c>
      <c r="M2975" s="564">
        <v>1</v>
      </c>
      <c r="N2975" s="564">
        <v>1</v>
      </c>
      <c r="O2975" s="564">
        <v>1</v>
      </c>
      <c r="P2975" s="564">
        <v>1</v>
      </c>
      <c r="Q2975" s="564">
        <v>1</v>
      </c>
      <c r="R2975" s="564">
        <v>1</v>
      </c>
      <c r="S2975" s="564">
        <v>1</v>
      </c>
      <c r="T2975" s="564">
        <v>1</v>
      </c>
      <c r="U2975" s="564">
        <v>1</v>
      </c>
      <c r="V2975" s="564">
        <v>1</v>
      </c>
      <c r="W2975" s="564">
        <v>1</v>
      </c>
      <c r="X2975" s="564">
        <v>1</v>
      </c>
      <c r="Y2975" s="564">
        <v>1</v>
      </c>
      <c r="Z2975" s="564">
        <v>1</v>
      </c>
      <c r="AA2975" s="564">
        <v>1</v>
      </c>
      <c r="AB2975" s="564">
        <v>1</v>
      </c>
      <c r="AC2975" s="564">
        <v>1</v>
      </c>
      <c r="AD2975" s="564">
        <v>1</v>
      </c>
      <c r="AE2975" s="564">
        <v>1</v>
      </c>
      <c r="AF2975" s="564">
        <v>1</v>
      </c>
      <c r="AG2975" s="564">
        <v>1</v>
      </c>
      <c r="AH2975" s="564">
        <v>1</v>
      </c>
      <c r="AI2975" s="564">
        <v>1</v>
      </c>
      <c r="AJ2975" s="564">
        <v>1</v>
      </c>
      <c r="AK2975" s="564">
        <v>1</v>
      </c>
    </row>
    <row r="2976" spans="1:37">
      <c r="A2976">
        <v>2972</v>
      </c>
      <c r="B2976" s="564">
        <f t="shared" ca="1" si="282"/>
        <v>0</v>
      </c>
      <c r="C2976" s="564">
        <f t="shared" ca="1" si="277"/>
        <v>0</v>
      </c>
      <c r="D2976" s="564">
        <f t="shared" ca="1" si="280"/>
        <v>0</v>
      </c>
      <c r="E2976" s="564">
        <f t="shared" ca="1" si="278"/>
        <v>0</v>
      </c>
      <c r="F2976" s="564">
        <f t="shared" ca="1" si="281"/>
        <v>1</v>
      </c>
      <c r="G2976" s="564">
        <f t="shared" ca="1" si="279"/>
        <v>-1.2779631594110192</v>
      </c>
      <c r="H2976" s="564">
        <v>0</v>
      </c>
      <c r="I2976" s="564">
        <v>0</v>
      </c>
      <c r="J2976" s="564">
        <v>0</v>
      </c>
      <c r="K2976" s="564">
        <v>0</v>
      </c>
      <c r="L2976" s="564">
        <v>0</v>
      </c>
      <c r="M2976" s="564">
        <v>0</v>
      </c>
      <c r="N2976" s="564">
        <v>0</v>
      </c>
      <c r="O2976" s="564">
        <v>0</v>
      </c>
      <c r="P2976" s="564">
        <v>0</v>
      </c>
      <c r="Q2976" s="564">
        <v>0</v>
      </c>
      <c r="R2976" s="564">
        <v>0</v>
      </c>
      <c r="S2976" s="564">
        <v>0</v>
      </c>
      <c r="T2976" s="564">
        <v>0</v>
      </c>
      <c r="U2976" s="564">
        <v>0</v>
      </c>
      <c r="V2976" s="564">
        <v>0</v>
      </c>
      <c r="W2976" s="564">
        <v>0</v>
      </c>
      <c r="X2976" s="564">
        <v>0</v>
      </c>
      <c r="Y2976" s="564">
        <v>0</v>
      </c>
      <c r="Z2976" s="564">
        <v>0</v>
      </c>
      <c r="AA2976" s="564">
        <v>0</v>
      </c>
      <c r="AB2976" s="564">
        <v>0</v>
      </c>
      <c r="AC2976" s="564">
        <v>0</v>
      </c>
      <c r="AD2976" s="564">
        <v>0</v>
      </c>
      <c r="AE2976" s="564">
        <v>0</v>
      </c>
      <c r="AF2976" s="564">
        <v>0</v>
      </c>
      <c r="AG2976" s="564">
        <v>0</v>
      </c>
      <c r="AH2976" s="564">
        <v>0</v>
      </c>
      <c r="AI2976" s="564">
        <v>0</v>
      </c>
      <c r="AJ2976" s="564">
        <v>0</v>
      </c>
      <c r="AK2976" s="564">
        <v>0</v>
      </c>
    </row>
    <row r="2977" spans="1:37">
      <c r="A2977">
        <v>2973</v>
      </c>
      <c r="B2977" s="564">
        <f t="shared" ca="1" si="282"/>
        <v>0</v>
      </c>
      <c r="C2977" s="564">
        <f t="shared" ca="1" si="277"/>
        <v>0</v>
      </c>
      <c r="D2977" s="564">
        <f t="shared" ca="1" si="280"/>
        <v>0</v>
      </c>
      <c r="E2977" s="564">
        <f t="shared" ca="1" si="278"/>
        <v>0</v>
      </c>
      <c r="F2977" s="564">
        <f t="shared" ca="1" si="281"/>
        <v>1</v>
      </c>
      <c r="G2977" s="564">
        <f t="shared" ca="1" si="279"/>
        <v>8.6080405227853198</v>
      </c>
      <c r="H2977" s="564">
        <v>0</v>
      </c>
      <c r="I2977" s="564">
        <v>0</v>
      </c>
      <c r="J2977" s="564">
        <v>0</v>
      </c>
      <c r="K2977" s="564">
        <v>0</v>
      </c>
      <c r="L2977" s="564">
        <v>0</v>
      </c>
      <c r="M2977" s="564">
        <v>0</v>
      </c>
      <c r="N2977" s="564">
        <v>0</v>
      </c>
      <c r="O2977" s="564">
        <v>0</v>
      </c>
      <c r="P2977" s="564">
        <v>0</v>
      </c>
      <c r="Q2977" s="564">
        <v>0</v>
      </c>
      <c r="R2977" s="564">
        <v>0</v>
      </c>
      <c r="S2977" s="564">
        <v>0</v>
      </c>
      <c r="T2977" s="564">
        <v>0</v>
      </c>
      <c r="U2977" s="564">
        <v>0</v>
      </c>
      <c r="V2977" s="564">
        <v>0</v>
      </c>
      <c r="W2977" s="564">
        <v>0</v>
      </c>
      <c r="X2977" s="564">
        <v>0</v>
      </c>
      <c r="Y2977" s="564">
        <v>0</v>
      </c>
      <c r="Z2977" s="564">
        <v>0</v>
      </c>
      <c r="AA2977" s="564">
        <v>0</v>
      </c>
      <c r="AB2977" s="564">
        <v>0</v>
      </c>
      <c r="AC2977" s="564">
        <v>0</v>
      </c>
      <c r="AD2977" s="564">
        <v>0</v>
      </c>
      <c r="AE2977" s="564">
        <v>0</v>
      </c>
      <c r="AF2977" s="564">
        <v>0</v>
      </c>
      <c r="AG2977" s="564">
        <v>0</v>
      </c>
      <c r="AH2977" s="564">
        <v>0</v>
      </c>
      <c r="AI2977" s="564">
        <v>0</v>
      </c>
      <c r="AJ2977" s="564">
        <v>0</v>
      </c>
      <c r="AK2977" s="564">
        <v>0</v>
      </c>
    </row>
    <row r="2978" spans="1:37">
      <c r="A2978">
        <v>2974</v>
      </c>
      <c r="B2978" s="564">
        <f t="shared" ca="1" si="282"/>
        <v>20</v>
      </c>
      <c r="C2978" s="564">
        <f t="shared" ca="1" si="277"/>
        <v>400</v>
      </c>
      <c r="D2978" s="564">
        <f t="shared" ca="1" si="280"/>
        <v>20</v>
      </c>
      <c r="E2978" s="564">
        <f t="shared" ca="1" si="278"/>
        <v>0</v>
      </c>
      <c r="F2978" s="564">
        <f t="shared" ca="1" si="281"/>
        <v>1</v>
      </c>
      <c r="G2978" s="564">
        <f t="shared" ca="1" si="279"/>
        <v>2.6265013493661957</v>
      </c>
      <c r="H2978" s="564">
        <v>1</v>
      </c>
      <c r="I2978" s="564">
        <v>1</v>
      </c>
      <c r="J2978" s="564">
        <v>1</v>
      </c>
      <c r="K2978" s="564">
        <v>1</v>
      </c>
      <c r="L2978" s="564">
        <v>1</v>
      </c>
      <c r="M2978" s="564">
        <v>1</v>
      </c>
      <c r="N2978" s="564">
        <v>1</v>
      </c>
      <c r="O2978" s="564">
        <v>1</v>
      </c>
      <c r="P2978" s="564">
        <v>1</v>
      </c>
      <c r="Q2978" s="564">
        <v>1</v>
      </c>
      <c r="R2978" s="564">
        <v>1</v>
      </c>
      <c r="S2978" s="564">
        <v>1</v>
      </c>
      <c r="T2978" s="564">
        <v>1</v>
      </c>
      <c r="U2978" s="564">
        <v>1</v>
      </c>
      <c r="V2978" s="564">
        <v>1</v>
      </c>
      <c r="W2978" s="564">
        <v>1</v>
      </c>
      <c r="X2978" s="564">
        <v>1</v>
      </c>
      <c r="Y2978" s="564">
        <v>1</v>
      </c>
      <c r="Z2978" s="564">
        <v>1</v>
      </c>
      <c r="AA2978" s="564">
        <v>1</v>
      </c>
      <c r="AB2978" s="564">
        <v>1</v>
      </c>
      <c r="AC2978" s="564">
        <v>1</v>
      </c>
      <c r="AD2978" s="564">
        <v>1</v>
      </c>
      <c r="AE2978" s="564">
        <v>1</v>
      </c>
      <c r="AF2978" s="564">
        <v>1</v>
      </c>
      <c r="AG2978" s="564">
        <v>1</v>
      </c>
      <c r="AH2978" s="564">
        <v>1</v>
      </c>
      <c r="AI2978" s="564">
        <v>1</v>
      </c>
      <c r="AJ2978" s="564">
        <v>1</v>
      </c>
      <c r="AK2978" s="564">
        <v>1</v>
      </c>
    </row>
    <row r="2979" spans="1:37">
      <c r="A2979">
        <v>2975</v>
      </c>
      <c r="B2979" s="564">
        <f t="shared" ca="1" si="282"/>
        <v>0</v>
      </c>
      <c r="C2979" s="564">
        <f t="shared" ca="1" si="277"/>
        <v>0</v>
      </c>
      <c r="D2979" s="564">
        <f t="shared" ca="1" si="280"/>
        <v>0</v>
      </c>
      <c r="E2979" s="564">
        <f t="shared" ca="1" si="278"/>
        <v>0</v>
      </c>
      <c r="F2979" s="564">
        <f t="shared" ca="1" si="281"/>
        <v>1</v>
      </c>
      <c r="G2979" s="564">
        <f t="shared" ca="1" si="279"/>
        <v>-11.456589642309298</v>
      </c>
      <c r="H2979" s="564">
        <v>0</v>
      </c>
      <c r="I2979" s="564">
        <v>0</v>
      </c>
      <c r="J2979" s="564">
        <v>0</v>
      </c>
      <c r="K2979" s="564">
        <v>0</v>
      </c>
      <c r="L2979" s="564">
        <v>0</v>
      </c>
      <c r="M2979" s="564">
        <v>0</v>
      </c>
      <c r="N2979" s="564">
        <v>0</v>
      </c>
      <c r="O2979" s="564">
        <v>0</v>
      </c>
      <c r="P2979" s="564">
        <v>0</v>
      </c>
      <c r="Q2979" s="564">
        <v>0</v>
      </c>
      <c r="R2979" s="564">
        <v>0</v>
      </c>
      <c r="S2979" s="564">
        <v>0</v>
      </c>
      <c r="T2979" s="564">
        <v>0</v>
      </c>
      <c r="U2979" s="564">
        <v>0</v>
      </c>
      <c r="V2979" s="564">
        <v>0</v>
      </c>
      <c r="W2979" s="564">
        <v>0</v>
      </c>
      <c r="X2979" s="564">
        <v>0</v>
      </c>
      <c r="Y2979" s="564">
        <v>0</v>
      </c>
      <c r="Z2979" s="564">
        <v>0</v>
      </c>
      <c r="AA2979" s="564">
        <v>0</v>
      </c>
      <c r="AB2979" s="564">
        <v>0</v>
      </c>
      <c r="AC2979" s="564">
        <v>0</v>
      </c>
      <c r="AD2979" s="564">
        <v>0</v>
      </c>
      <c r="AE2979" s="564">
        <v>0</v>
      </c>
      <c r="AF2979" s="564">
        <v>0</v>
      </c>
      <c r="AG2979" s="564">
        <v>0</v>
      </c>
      <c r="AH2979" s="564">
        <v>0</v>
      </c>
      <c r="AI2979" s="564">
        <v>0</v>
      </c>
      <c r="AJ2979" s="564">
        <v>0</v>
      </c>
      <c r="AK2979" s="564">
        <v>0</v>
      </c>
    </row>
    <row r="2980" spans="1:37">
      <c r="A2980">
        <v>2976</v>
      </c>
      <c r="B2980" s="564">
        <f t="shared" ca="1" si="282"/>
        <v>0</v>
      </c>
      <c r="C2980" s="564">
        <f t="shared" ca="1" si="277"/>
        <v>0</v>
      </c>
      <c r="D2980" s="564">
        <f t="shared" ca="1" si="280"/>
        <v>0</v>
      </c>
      <c r="E2980" s="564">
        <f t="shared" ca="1" si="278"/>
        <v>0</v>
      </c>
      <c r="F2980" s="564">
        <f t="shared" ca="1" si="281"/>
        <v>1</v>
      </c>
      <c r="G2980" s="564">
        <f t="shared" ca="1" si="279"/>
        <v>-2.2681267263535059</v>
      </c>
      <c r="H2980" s="564">
        <v>0</v>
      </c>
      <c r="I2980" s="564">
        <v>0</v>
      </c>
      <c r="J2980" s="564">
        <v>0</v>
      </c>
      <c r="K2980" s="564">
        <v>0</v>
      </c>
      <c r="L2980" s="564">
        <v>0</v>
      </c>
      <c r="M2980" s="564">
        <v>0</v>
      </c>
      <c r="N2980" s="564">
        <v>0</v>
      </c>
      <c r="O2980" s="564">
        <v>0</v>
      </c>
      <c r="P2980" s="564">
        <v>0</v>
      </c>
      <c r="Q2980" s="564">
        <v>0</v>
      </c>
      <c r="R2980" s="564">
        <v>0</v>
      </c>
      <c r="S2980" s="564">
        <v>0</v>
      </c>
      <c r="T2980" s="564">
        <v>0</v>
      </c>
      <c r="U2980" s="564">
        <v>0</v>
      </c>
      <c r="V2980" s="564">
        <v>0</v>
      </c>
      <c r="W2980" s="564">
        <v>0</v>
      </c>
      <c r="X2980" s="564">
        <v>0</v>
      </c>
      <c r="Y2980" s="564">
        <v>0</v>
      </c>
      <c r="Z2980" s="564">
        <v>0</v>
      </c>
      <c r="AA2980" s="564">
        <v>0</v>
      </c>
      <c r="AB2980" s="564">
        <v>0</v>
      </c>
      <c r="AC2980" s="564">
        <v>0</v>
      </c>
      <c r="AD2980" s="564">
        <v>0</v>
      </c>
      <c r="AE2980" s="564">
        <v>0</v>
      </c>
      <c r="AF2980" s="564">
        <v>0</v>
      </c>
      <c r="AG2980" s="564">
        <v>0</v>
      </c>
      <c r="AH2980" s="564">
        <v>0</v>
      </c>
      <c r="AI2980" s="564">
        <v>0</v>
      </c>
      <c r="AJ2980" s="564">
        <v>0</v>
      </c>
      <c r="AK2980" s="564">
        <v>0</v>
      </c>
    </row>
    <row r="2981" spans="1:37">
      <c r="A2981">
        <v>2977</v>
      </c>
      <c r="B2981" s="564">
        <f t="shared" ca="1" si="282"/>
        <v>20</v>
      </c>
      <c r="C2981" s="564">
        <f t="shared" ca="1" si="277"/>
        <v>400</v>
      </c>
      <c r="D2981" s="564">
        <f t="shared" ca="1" si="280"/>
        <v>20</v>
      </c>
      <c r="E2981" s="564">
        <f t="shared" ca="1" si="278"/>
        <v>0</v>
      </c>
      <c r="F2981" s="564">
        <f t="shared" ca="1" si="281"/>
        <v>1</v>
      </c>
      <c r="G2981" s="564">
        <f t="shared" ca="1" si="279"/>
        <v>0.2074325965793099</v>
      </c>
      <c r="H2981" s="564">
        <v>1</v>
      </c>
      <c r="I2981" s="564">
        <v>1</v>
      </c>
      <c r="J2981" s="564">
        <v>1</v>
      </c>
      <c r="K2981" s="564">
        <v>1</v>
      </c>
      <c r="L2981" s="564">
        <v>1</v>
      </c>
      <c r="M2981" s="564">
        <v>1</v>
      </c>
      <c r="N2981" s="564">
        <v>1</v>
      </c>
      <c r="O2981" s="564">
        <v>1</v>
      </c>
      <c r="P2981" s="564">
        <v>1</v>
      </c>
      <c r="Q2981" s="564">
        <v>1</v>
      </c>
      <c r="R2981" s="564">
        <v>1</v>
      </c>
      <c r="S2981" s="564">
        <v>1</v>
      </c>
      <c r="T2981" s="564">
        <v>1</v>
      </c>
      <c r="U2981" s="564">
        <v>1</v>
      </c>
      <c r="V2981" s="564">
        <v>1</v>
      </c>
      <c r="W2981" s="564">
        <v>1</v>
      </c>
      <c r="X2981" s="564">
        <v>1</v>
      </c>
      <c r="Y2981" s="564">
        <v>1</v>
      </c>
      <c r="Z2981" s="564">
        <v>1</v>
      </c>
      <c r="AA2981" s="564">
        <v>1</v>
      </c>
      <c r="AB2981" s="564">
        <v>1</v>
      </c>
      <c r="AC2981" s="564">
        <v>1</v>
      </c>
      <c r="AD2981" s="564">
        <v>1</v>
      </c>
      <c r="AE2981" s="564">
        <v>1</v>
      </c>
      <c r="AF2981" s="564">
        <v>1</v>
      </c>
      <c r="AG2981" s="564">
        <v>1</v>
      </c>
      <c r="AH2981" s="564">
        <v>1</v>
      </c>
      <c r="AI2981" s="564">
        <v>1</v>
      </c>
      <c r="AJ2981" s="564">
        <v>1</v>
      </c>
      <c r="AK2981" s="564">
        <v>1</v>
      </c>
    </row>
    <row r="2982" spans="1:37">
      <c r="A2982">
        <v>2978</v>
      </c>
      <c r="B2982" s="564">
        <f t="shared" ca="1" si="282"/>
        <v>20</v>
      </c>
      <c r="C2982" s="564">
        <f t="shared" ca="1" si="277"/>
        <v>400</v>
      </c>
      <c r="D2982" s="564">
        <f t="shared" ca="1" si="280"/>
        <v>20</v>
      </c>
      <c r="E2982" s="564">
        <f t="shared" ca="1" si="278"/>
        <v>0</v>
      </c>
      <c r="F2982" s="564">
        <f t="shared" ca="1" si="281"/>
        <v>1</v>
      </c>
      <c r="G2982" s="564">
        <f t="shared" ca="1" si="279"/>
        <v>0.73207863524040173</v>
      </c>
      <c r="H2982" s="564">
        <v>1</v>
      </c>
      <c r="I2982" s="564">
        <v>1</v>
      </c>
      <c r="J2982" s="564">
        <v>1</v>
      </c>
      <c r="K2982" s="564">
        <v>1</v>
      </c>
      <c r="L2982" s="564">
        <v>1</v>
      </c>
      <c r="M2982" s="564">
        <v>1</v>
      </c>
      <c r="N2982" s="564">
        <v>1</v>
      </c>
      <c r="O2982" s="564">
        <v>1</v>
      </c>
      <c r="P2982" s="564">
        <v>1</v>
      </c>
      <c r="Q2982" s="564">
        <v>1</v>
      </c>
      <c r="R2982" s="564">
        <v>1</v>
      </c>
      <c r="S2982" s="564">
        <v>1</v>
      </c>
      <c r="T2982" s="564">
        <v>1</v>
      </c>
      <c r="U2982" s="564">
        <v>1</v>
      </c>
      <c r="V2982" s="564">
        <v>1</v>
      </c>
      <c r="W2982" s="564">
        <v>1</v>
      </c>
      <c r="X2982" s="564">
        <v>1</v>
      </c>
      <c r="Y2982" s="564">
        <v>1</v>
      </c>
      <c r="Z2982" s="564">
        <v>1</v>
      </c>
      <c r="AA2982" s="564">
        <v>1</v>
      </c>
      <c r="AB2982" s="564">
        <v>1</v>
      </c>
      <c r="AC2982" s="564">
        <v>1</v>
      </c>
      <c r="AD2982" s="564">
        <v>1</v>
      </c>
      <c r="AE2982" s="564">
        <v>1</v>
      </c>
      <c r="AF2982" s="564">
        <v>1</v>
      </c>
      <c r="AG2982" s="564">
        <v>1</v>
      </c>
      <c r="AH2982" s="564">
        <v>1</v>
      </c>
      <c r="AI2982" s="564">
        <v>1</v>
      </c>
      <c r="AJ2982" s="564">
        <v>1</v>
      </c>
      <c r="AK2982" s="564">
        <v>1</v>
      </c>
    </row>
    <row r="2983" spans="1:37">
      <c r="A2983">
        <v>2979</v>
      </c>
      <c r="B2983" s="564">
        <f t="shared" ca="1" si="282"/>
        <v>0</v>
      </c>
      <c r="C2983" s="564">
        <f t="shared" ca="1" si="277"/>
        <v>0</v>
      </c>
      <c r="D2983" s="564">
        <f t="shared" ca="1" si="280"/>
        <v>0</v>
      </c>
      <c r="E2983" s="564">
        <f t="shared" ca="1" si="278"/>
        <v>0</v>
      </c>
      <c r="F2983" s="564">
        <f t="shared" ca="1" si="281"/>
        <v>1</v>
      </c>
      <c r="G2983" s="564">
        <f t="shared" ca="1" si="279"/>
        <v>1.1202905760709911</v>
      </c>
      <c r="H2983" s="564">
        <v>0</v>
      </c>
      <c r="I2983" s="564">
        <v>0</v>
      </c>
      <c r="J2983" s="564">
        <v>0</v>
      </c>
      <c r="K2983" s="564">
        <v>0</v>
      </c>
      <c r="L2983" s="564">
        <v>0</v>
      </c>
      <c r="M2983" s="564">
        <v>0</v>
      </c>
      <c r="N2983" s="564">
        <v>0</v>
      </c>
      <c r="O2983" s="564">
        <v>0</v>
      </c>
      <c r="P2983" s="564">
        <v>0</v>
      </c>
      <c r="Q2983" s="564">
        <v>0</v>
      </c>
      <c r="R2983" s="564">
        <v>0</v>
      </c>
      <c r="S2983" s="564">
        <v>0</v>
      </c>
      <c r="T2983" s="564">
        <v>0</v>
      </c>
      <c r="U2983" s="564">
        <v>0</v>
      </c>
      <c r="V2983" s="564">
        <v>0</v>
      </c>
      <c r="W2983" s="564">
        <v>0</v>
      </c>
      <c r="X2983" s="564">
        <v>0</v>
      </c>
      <c r="Y2983" s="564">
        <v>0</v>
      </c>
      <c r="Z2983" s="564">
        <v>0</v>
      </c>
      <c r="AA2983" s="564">
        <v>0</v>
      </c>
      <c r="AB2983" s="564">
        <v>0</v>
      </c>
      <c r="AC2983" s="564">
        <v>0</v>
      </c>
      <c r="AD2983" s="564">
        <v>0</v>
      </c>
      <c r="AE2983" s="564">
        <v>0</v>
      </c>
      <c r="AF2983" s="564">
        <v>0</v>
      </c>
      <c r="AG2983" s="564">
        <v>0</v>
      </c>
      <c r="AH2983" s="564">
        <v>0</v>
      </c>
      <c r="AI2983" s="564">
        <v>0</v>
      </c>
      <c r="AJ2983" s="564">
        <v>0</v>
      </c>
      <c r="AK2983" s="564">
        <v>0</v>
      </c>
    </row>
    <row r="2984" spans="1:37">
      <c r="A2984">
        <v>2980</v>
      </c>
      <c r="B2984" s="564">
        <f t="shared" ca="1" si="282"/>
        <v>0</v>
      </c>
      <c r="C2984" s="564">
        <f t="shared" ca="1" si="277"/>
        <v>0</v>
      </c>
      <c r="D2984" s="564">
        <f t="shared" ca="1" si="280"/>
        <v>0</v>
      </c>
      <c r="E2984" s="564">
        <f t="shared" ca="1" si="278"/>
        <v>0</v>
      </c>
      <c r="F2984" s="564">
        <f t="shared" ca="1" si="281"/>
        <v>1</v>
      </c>
      <c r="G2984" s="564">
        <f t="shared" ca="1" si="279"/>
        <v>1.1853027191403294</v>
      </c>
      <c r="H2984" s="564">
        <v>0</v>
      </c>
      <c r="I2984" s="564">
        <v>0</v>
      </c>
      <c r="J2984" s="564">
        <v>0</v>
      </c>
      <c r="K2984" s="564">
        <v>0</v>
      </c>
      <c r="L2984" s="564">
        <v>0</v>
      </c>
      <c r="M2984" s="564">
        <v>0</v>
      </c>
      <c r="N2984" s="564">
        <v>0</v>
      </c>
      <c r="O2984" s="564">
        <v>0</v>
      </c>
      <c r="P2984" s="564">
        <v>0</v>
      </c>
      <c r="Q2984" s="564">
        <v>0</v>
      </c>
      <c r="R2984" s="564">
        <v>0</v>
      </c>
      <c r="S2984" s="564">
        <v>0</v>
      </c>
      <c r="T2984" s="564">
        <v>0</v>
      </c>
      <c r="U2984" s="564">
        <v>0</v>
      </c>
      <c r="V2984" s="564">
        <v>0</v>
      </c>
      <c r="W2984" s="564">
        <v>0</v>
      </c>
      <c r="X2984" s="564">
        <v>0</v>
      </c>
      <c r="Y2984" s="564">
        <v>0</v>
      </c>
      <c r="Z2984" s="564">
        <v>0</v>
      </c>
      <c r="AA2984" s="564">
        <v>0</v>
      </c>
      <c r="AB2984" s="564">
        <v>0</v>
      </c>
      <c r="AC2984" s="564">
        <v>0</v>
      </c>
      <c r="AD2984" s="564">
        <v>0</v>
      </c>
      <c r="AE2984" s="564">
        <v>0</v>
      </c>
      <c r="AF2984" s="564">
        <v>0</v>
      </c>
      <c r="AG2984" s="564">
        <v>0</v>
      </c>
      <c r="AH2984" s="564">
        <v>0</v>
      </c>
      <c r="AI2984" s="564">
        <v>0</v>
      </c>
      <c r="AJ2984" s="564">
        <v>0</v>
      </c>
      <c r="AK2984" s="564">
        <v>0</v>
      </c>
    </row>
    <row r="2985" spans="1:37">
      <c r="A2985">
        <v>2981</v>
      </c>
      <c r="B2985" s="564">
        <f t="shared" ca="1" si="282"/>
        <v>0</v>
      </c>
      <c r="C2985" s="564">
        <f t="shared" ca="1" si="277"/>
        <v>0</v>
      </c>
      <c r="D2985" s="564">
        <f t="shared" ca="1" si="280"/>
        <v>0</v>
      </c>
      <c r="E2985" s="564">
        <f t="shared" ca="1" si="278"/>
        <v>0</v>
      </c>
      <c r="F2985" s="564">
        <f t="shared" ca="1" si="281"/>
        <v>1</v>
      </c>
      <c r="G2985" s="564">
        <f t="shared" ca="1" si="279"/>
        <v>5.6603200472268043</v>
      </c>
      <c r="H2985" s="564">
        <v>0</v>
      </c>
      <c r="I2985" s="564">
        <v>0</v>
      </c>
      <c r="J2985" s="564">
        <v>0</v>
      </c>
      <c r="K2985" s="564">
        <v>0</v>
      </c>
      <c r="L2985" s="564">
        <v>0</v>
      </c>
      <c r="M2985" s="564">
        <v>0</v>
      </c>
      <c r="N2985" s="564">
        <v>0</v>
      </c>
      <c r="O2985" s="564">
        <v>0</v>
      </c>
      <c r="P2985" s="564">
        <v>0</v>
      </c>
      <c r="Q2985" s="564">
        <v>0</v>
      </c>
      <c r="R2985" s="564">
        <v>0</v>
      </c>
      <c r="S2985" s="564">
        <v>0</v>
      </c>
      <c r="T2985" s="564">
        <v>0</v>
      </c>
      <c r="U2985" s="564">
        <v>0</v>
      </c>
      <c r="V2985" s="564">
        <v>0</v>
      </c>
      <c r="W2985" s="564">
        <v>0</v>
      </c>
      <c r="X2985" s="564">
        <v>0</v>
      </c>
      <c r="Y2985" s="564">
        <v>0</v>
      </c>
      <c r="Z2985" s="564">
        <v>0</v>
      </c>
      <c r="AA2985" s="564">
        <v>0</v>
      </c>
      <c r="AB2985" s="564">
        <v>0</v>
      </c>
      <c r="AC2985" s="564">
        <v>0</v>
      </c>
      <c r="AD2985" s="564">
        <v>0</v>
      </c>
      <c r="AE2985" s="564">
        <v>0</v>
      </c>
      <c r="AF2985" s="564">
        <v>0</v>
      </c>
      <c r="AG2985" s="564">
        <v>0</v>
      </c>
      <c r="AH2985" s="564">
        <v>0</v>
      </c>
      <c r="AI2985" s="564">
        <v>0</v>
      </c>
      <c r="AJ2985" s="564">
        <v>0</v>
      </c>
      <c r="AK2985" s="564">
        <v>0</v>
      </c>
    </row>
    <row r="2986" spans="1:37">
      <c r="A2986">
        <v>2982</v>
      </c>
      <c r="B2986" s="564">
        <f t="shared" ca="1" si="282"/>
        <v>0</v>
      </c>
      <c r="C2986" s="564">
        <f t="shared" ca="1" si="277"/>
        <v>0</v>
      </c>
      <c r="D2986" s="564">
        <f t="shared" ca="1" si="280"/>
        <v>0</v>
      </c>
      <c r="E2986" s="564">
        <f t="shared" ca="1" si="278"/>
        <v>0</v>
      </c>
      <c r="F2986" s="564">
        <f t="shared" ca="1" si="281"/>
        <v>1</v>
      </c>
      <c r="G2986" s="564">
        <f t="shared" ca="1" si="279"/>
        <v>3.4292653975180629</v>
      </c>
      <c r="H2986" s="564">
        <v>0</v>
      </c>
      <c r="I2986" s="564">
        <v>0</v>
      </c>
      <c r="J2986" s="564">
        <v>0</v>
      </c>
      <c r="K2986" s="564">
        <v>0</v>
      </c>
      <c r="L2986" s="564">
        <v>0</v>
      </c>
      <c r="M2986" s="564">
        <v>0</v>
      </c>
      <c r="N2986" s="564">
        <v>0</v>
      </c>
      <c r="O2986" s="564">
        <v>0</v>
      </c>
      <c r="P2986" s="564">
        <v>0</v>
      </c>
      <c r="Q2986" s="564">
        <v>0</v>
      </c>
      <c r="R2986" s="564">
        <v>0</v>
      </c>
      <c r="S2986" s="564">
        <v>0</v>
      </c>
      <c r="T2986" s="564">
        <v>0</v>
      </c>
      <c r="U2986" s="564">
        <v>0</v>
      </c>
      <c r="V2986" s="564">
        <v>0</v>
      </c>
      <c r="W2986" s="564">
        <v>0</v>
      </c>
      <c r="X2986" s="564">
        <v>0</v>
      </c>
      <c r="Y2986" s="564">
        <v>0</v>
      </c>
      <c r="Z2986" s="564">
        <v>0</v>
      </c>
      <c r="AA2986" s="564">
        <v>0</v>
      </c>
      <c r="AB2986" s="564">
        <v>0</v>
      </c>
      <c r="AC2986" s="564">
        <v>0</v>
      </c>
      <c r="AD2986" s="564">
        <v>0</v>
      </c>
      <c r="AE2986" s="564">
        <v>0</v>
      </c>
      <c r="AF2986" s="564">
        <v>0</v>
      </c>
      <c r="AG2986" s="564">
        <v>0</v>
      </c>
      <c r="AH2986" s="564">
        <v>0</v>
      </c>
      <c r="AI2986" s="564">
        <v>0</v>
      </c>
      <c r="AJ2986" s="564">
        <v>0</v>
      </c>
      <c r="AK2986" s="564">
        <v>0</v>
      </c>
    </row>
    <row r="2987" spans="1:37">
      <c r="A2987">
        <v>2983</v>
      </c>
      <c r="B2987" s="564">
        <f t="shared" ca="1" si="282"/>
        <v>20</v>
      </c>
      <c r="C2987" s="564">
        <f t="shared" ca="1" si="277"/>
        <v>400</v>
      </c>
      <c r="D2987" s="564">
        <f t="shared" ca="1" si="280"/>
        <v>20</v>
      </c>
      <c r="E2987" s="564">
        <f t="shared" ca="1" si="278"/>
        <v>0</v>
      </c>
      <c r="F2987" s="564">
        <f t="shared" ca="1" si="281"/>
        <v>1</v>
      </c>
      <c r="G2987" s="564">
        <f t="shared" ca="1" si="279"/>
        <v>-2.1746242130209854</v>
      </c>
      <c r="H2987" s="564">
        <v>1</v>
      </c>
      <c r="I2987" s="564">
        <v>1</v>
      </c>
      <c r="J2987" s="564">
        <v>1</v>
      </c>
      <c r="K2987" s="564">
        <v>1</v>
      </c>
      <c r="L2987" s="564">
        <v>1</v>
      </c>
      <c r="M2987" s="564">
        <v>1</v>
      </c>
      <c r="N2987" s="564">
        <v>1</v>
      </c>
      <c r="O2987" s="564">
        <v>1</v>
      </c>
      <c r="P2987" s="564">
        <v>1</v>
      </c>
      <c r="Q2987" s="564">
        <v>1</v>
      </c>
      <c r="R2987" s="564">
        <v>1</v>
      </c>
      <c r="S2987" s="564">
        <v>1</v>
      </c>
      <c r="T2987" s="564">
        <v>1</v>
      </c>
      <c r="U2987" s="564">
        <v>1</v>
      </c>
      <c r="V2987" s="564">
        <v>1</v>
      </c>
      <c r="W2987" s="564">
        <v>1</v>
      </c>
      <c r="X2987" s="564">
        <v>1</v>
      </c>
      <c r="Y2987" s="564">
        <v>1</v>
      </c>
      <c r="Z2987" s="564">
        <v>1</v>
      </c>
      <c r="AA2987" s="564">
        <v>1</v>
      </c>
      <c r="AB2987" s="564">
        <v>1</v>
      </c>
      <c r="AC2987" s="564">
        <v>1</v>
      </c>
      <c r="AD2987" s="564">
        <v>1</v>
      </c>
      <c r="AE2987" s="564">
        <v>1</v>
      </c>
      <c r="AF2987" s="564">
        <v>1</v>
      </c>
      <c r="AG2987" s="564">
        <v>1</v>
      </c>
      <c r="AH2987" s="564">
        <v>1</v>
      </c>
      <c r="AI2987" s="564">
        <v>1</v>
      </c>
      <c r="AJ2987" s="564">
        <v>1</v>
      </c>
      <c r="AK2987" s="564">
        <v>1</v>
      </c>
    </row>
    <row r="2988" spans="1:37">
      <c r="A2988">
        <v>2984</v>
      </c>
      <c r="B2988" s="564">
        <f t="shared" ca="1" si="282"/>
        <v>20</v>
      </c>
      <c r="C2988" s="564">
        <f t="shared" ca="1" si="277"/>
        <v>400</v>
      </c>
      <c r="D2988" s="564">
        <f t="shared" ca="1" si="280"/>
        <v>20</v>
      </c>
      <c r="E2988" s="564">
        <f t="shared" ca="1" si="278"/>
        <v>0</v>
      </c>
      <c r="F2988" s="564">
        <f t="shared" ca="1" si="281"/>
        <v>1</v>
      </c>
      <c r="G2988" s="564">
        <f t="shared" ca="1" si="279"/>
        <v>4.8880840154880616</v>
      </c>
      <c r="H2988" s="564">
        <v>1</v>
      </c>
      <c r="I2988" s="564">
        <v>1</v>
      </c>
      <c r="J2988" s="564">
        <v>1</v>
      </c>
      <c r="K2988" s="564">
        <v>1</v>
      </c>
      <c r="L2988" s="564">
        <v>1</v>
      </c>
      <c r="M2988" s="564">
        <v>1</v>
      </c>
      <c r="N2988" s="564">
        <v>1</v>
      </c>
      <c r="O2988" s="564">
        <v>1</v>
      </c>
      <c r="P2988" s="564">
        <v>1</v>
      </c>
      <c r="Q2988" s="564">
        <v>1</v>
      </c>
      <c r="R2988" s="564">
        <v>1</v>
      </c>
      <c r="S2988" s="564">
        <v>1</v>
      </c>
      <c r="T2988" s="564">
        <v>1</v>
      </c>
      <c r="U2988" s="564">
        <v>1</v>
      </c>
      <c r="V2988" s="564">
        <v>1</v>
      </c>
      <c r="W2988" s="564">
        <v>1</v>
      </c>
      <c r="X2988" s="564">
        <v>1</v>
      </c>
      <c r="Y2988" s="564">
        <v>1</v>
      </c>
      <c r="Z2988" s="564">
        <v>1</v>
      </c>
      <c r="AA2988" s="564">
        <v>1</v>
      </c>
      <c r="AB2988" s="564">
        <v>1</v>
      </c>
      <c r="AC2988" s="564">
        <v>1</v>
      </c>
      <c r="AD2988" s="564">
        <v>1</v>
      </c>
      <c r="AE2988" s="564">
        <v>1</v>
      </c>
      <c r="AF2988" s="564">
        <v>1</v>
      </c>
      <c r="AG2988" s="564">
        <v>1</v>
      </c>
      <c r="AH2988" s="564">
        <v>1</v>
      </c>
      <c r="AI2988" s="564">
        <v>1</v>
      </c>
      <c r="AJ2988" s="564">
        <v>1</v>
      </c>
      <c r="AK2988" s="564">
        <v>1</v>
      </c>
    </row>
    <row r="2989" spans="1:37">
      <c r="A2989">
        <v>2985</v>
      </c>
      <c r="B2989" s="564">
        <f t="shared" ca="1" si="282"/>
        <v>16</v>
      </c>
      <c r="C2989" s="564">
        <f t="shared" ca="1" si="277"/>
        <v>256</v>
      </c>
      <c r="D2989" s="564">
        <f t="shared" ca="1" si="280"/>
        <v>16</v>
      </c>
      <c r="E2989" s="564">
        <f t="shared" ca="1" si="278"/>
        <v>3.1999999999999993</v>
      </c>
      <c r="F2989" s="564">
        <f t="shared" ca="1" si="281"/>
        <v>0.66315789473684217</v>
      </c>
      <c r="G2989" s="564">
        <f t="shared" ca="1" si="279"/>
        <v>3.4814229723303076</v>
      </c>
      <c r="H2989" s="564">
        <v>0</v>
      </c>
      <c r="I2989" s="564">
        <v>1</v>
      </c>
      <c r="J2989" s="564">
        <v>1</v>
      </c>
      <c r="K2989" s="564">
        <v>0</v>
      </c>
      <c r="L2989" s="564">
        <v>0</v>
      </c>
      <c r="M2989" s="564">
        <v>1</v>
      </c>
      <c r="N2989" s="564">
        <v>1</v>
      </c>
      <c r="O2989" s="564">
        <v>1</v>
      </c>
      <c r="P2989" s="564">
        <v>1</v>
      </c>
      <c r="Q2989" s="564">
        <v>1</v>
      </c>
      <c r="R2989" s="564">
        <v>1</v>
      </c>
      <c r="S2989" s="564">
        <v>1</v>
      </c>
      <c r="T2989" s="564">
        <v>1</v>
      </c>
      <c r="U2989" s="564">
        <v>0</v>
      </c>
      <c r="V2989" s="564">
        <v>1</v>
      </c>
      <c r="W2989" s="564">
        <v>1</v>
      </c>
      <c r="X2989" s="564">
        <v>1</v>
      </c>
      <c r="Y2989" s="564">
        <v>1</v>
      </c>
      <c r="Z2989" s="564">
        <v>1</v>
      </c>
      <c r="AA2989" s="564">
        <v>1</v>
      </c>
      <c r="AB2989" s="564">
        <v>1</v>
      </c>
      <c r="AC2989" s="564">
        <v>0</v>
      </c>
      <c r="AD2989" s="564">
        <v>0</v>
      </c>
      <c r="AE2989" s="564">
        <v>1</v>
      </c>
      <c r="AF2989" s="564">
        <v>1</v>
      </c>
      <c r="AG2989" s="564">
        <v>1</v>
      </c>
      <c r="AH2989" s="564">
        <v>1</v>
      </c>
      <c r="AI2989" s="564">
        <v>1</v>
      </c>
      <c r="AJ2989" s="564">
        <v>1</v>
      </c>
      <c r="AK2989" s="564">
        <v>0</v>
      </c>
    </row>
    <row r="2990" spans="1:37">
      <c r="A2990">
        <v>2986</v>
      </c>
      <c r="B2990" s="564">
        <f t="shared" ca="1" si="282"/>
        <v>0</v>
      </c>
      <c r="C2990" s="564">
        <f t="shared" ca="1" si="277"/>
        <v>0</v>
      </c>
      <c r="D2990" s="564">
        <f t="shared" ca="1" si="280"/>
        <v>0</v>
      </c>
      <c r="E2990" s="564">
        <f t="shared" ca="1" si="278"/>
        <v>0</v>
      </c>
      <c r="F2990" s="564">
        <f t="shared" ca="1" si="281"/>
        <v>1</v>
      </c>
      <c r="G2990" s="564">
        <f t="shared" ca="1" si="279"/>
        <v>1.1245192119815612</v>
      </c>
      <c r="H2990" s="564">
        <v>0</v>
      </c>
      <c r="I2990" s="564">
        <v>0</v>
      </c>
      <c r="J2990" s="564">
        <v>0</v>
      </c>
      <c r="K2990" s="564">
        <v>0</v>
      </c>
      <c r="L2990" s="564">
        <v>0</v>
      </c>
      <c r="M2990" s="564">
        <v>0</v>
      </c>
      <c r="N2990" s="564">
        <v>0</v>
      </c>
      <c r="O2990" s="564">
        <v>0</v>
      </c>
      <c r="P2990" s="564">
        <v>0</v>
      </c>
      <c r="Q2990" s="564">
        <v>0</v>
      </c>
      <c r="R2990" s="564">
        <v>0</v>
      </c>
      <c r="S2990" s="564">
        <v>0</v>
      </c>
      <c r="T2990" s="564">
        <v>0</v>
      </c>
      <c r="U2990" s="564">
        <v>0</v>
      </c>
      <c r="V2990" s="564">
        <v>0</v>
      </c>
      <c r="W2990" s="564">
        <v>0</v>
      </c>
      <c r="X2990" s="564">
        <v>0</v>
      </c>
      <c r="Y2990" s="564">
        <v>0</v>
      </c>
      <c r="Z2990" s="564">
        <v>0</v>
      </c>
      <c r="AA2990" s="564">
        <v>0</v>
      </c>
      <c r="AB2990" s="564">
        <v>0</v>
      </c>
      <c r="AC2990" s="564">
        <v>0</v>
      </c>
      <c r="AD2990" s="564">
        <v>0</v>
      </c>
      <c r="AE2990" s="564">
        <v>0</v>
      </c>
      <c r="AF2990" s="564">
        <v>0</v>
      </c>
      <c r="AG2990" s="564">
        <v>0</v>
      </c>
      <c r="AH2990" s="564">
        <v>0</v>
      </c>
      <c r="AI2990" s="564">
        <v>0</v>
      </c>
      <c r="AJ2990" s="564">
        <v>0</v>
      </c>
      <c r="AK2990" s="564">
        <v>0</v>
      </c>
    </row>
    <row r="2991" spans="1:37">
      <c r="A2991">
        <v>2987</v>
      </c>
      <c r="B2991" s="564">
        <f t="shared" ca="1" si="282"/>
        <v>20</v>
      </c>
      <c r="C2991" s="564">
        <f t="shared" ca="1" si="277"/>
        <v>400</v>
      </c>
      <c r="D2991" s="564">
        <f t="shared" ca="1" si="280"/>
        <v>20</v>
      </c>
      <c r="E2991" s="564">
        <f t="shared" ca="1" si="278"/>
        <v>0</v>
      </c>
      <c r="F2991" s="564">
        <f t="shared" ca="1" si="281"/>
        <v>1</v>
      </c>
      <c r="G2991" s="564">
        <f t="shared" ca="1" si="279"/>
        <v>-3.0788738914754537</v>
      </c>
      <c r="H2991" s="564">
        <v>1</v>
      </c>
      <c r="I2991" s="564">
        <v>1</v>
      </c>
      <c r="J2991" s="564">
        <v>1</v>
      </c>
      <c r="K2991" s="564">
        <v>1</v>
      </c>
      <c r="L2991" s="564">
        <v>1</v>
      </c>
      <c r="M2991" s="564">
        <v>1</v>
      </c>
      <c r="N2991" s="564">
        <v>1</v>
      </c>
      <c r="O2991" s="564">
        <v>1</v>
      </c>
      <c r="P2991" s="564">
        <v>1</v>
      </c>
      <c r="Q2991" s="564">
        <v>1</v>
      </c>
      <c r="R2991" s="564">
        <v>1</v>
      </c>
      <c r="S2991" s="564">
        <v>1</v>
      </c>
      <c r="T2991" s="564">
        <v>1</v>
      </c>
      <c r="U2991" s="564">
        <v>1</v>
      </c>
      <c r="V2991" s="564">
        <v>1</v>
      </c>
      <c r="W2991" s="564">
        <v>1</v>
      </c>
      <c r="X2991" s="564">
        <v>1</v>
      </c>
      <c r="Y2991" s="564">
        <v>1</v>
      </c>
      <c r="Z2991" s="564">
        <v>1</v>
      </c>
      <c r="AA2991" s="564">
        <v>1</v>
      </c>
      <c r="AB2991" s="564">
        <v>1</v>
      </c>
      <c r="AC2991" s="564">
        <v>1</v>
      </c>
      <c r="AD2991" s="564">
        <v>1</v>
      </c>
      <c r="AE2991" s="564">
        <v>1</v>
      </c>
      <c r="AF2991" s="564">
        <v>1</v>
      </c>
      <c r="AG2991" s="564">
        <v>1</v>
      </c>
      <c r="AH2991" s="564">
        <v>1</v>
      </c>
      <c r="AI2991" s="564">
        <v>1</v>
      </c>
      <c r="AJ2991" s="564">
        <v>1</v>
      </c>
      <c r="AK2991" s="564">
        <v>1</v>
      </c>
    </row>
    <row r="2992" spans="1:37">
      <c r="A2992">
        <v>2988</v>
      </c>
      <c r="B2992" s="564">
        <f t="shared" ca="1" si="282"/>
        <v>0</v>
      </c>
      <c r="C2992" s="564">
        <f t="shared" ca="1" si="277"/>
        <v>0</v>
      </c>
      <c r="D2992" s="564">
        <f t="shared" ca="1" si="280"/>
        <v>0</v>
      </c>
      <c r="E2992" s="564">
        <f t="shared" ca="1" si="278"/>
        <v>0</v>
      </c>
      <c r="F2992" s="564">
        <f t="shared" ca="1" si="281"/>
        <v>1</v>
      </c>
      <c r="G2992" s="564">
        <f t="shared" ca="1" si="279"/>
        <v>1.5564743111485302</v>
      </c>
      <c r="H2992" s="564">
        <v>0</v>
      </c>
      <c r="I2992" s="564">
        <v>0</v>
      </c>
      <c r="J2992" s="564">
        <v>0</v>
      </c>
      <c r="K2992" s="564">
        <v>0</v>
      </c>
      <c r="L2992" s="564">
        <v>0</v>
      </c>
      <c r="M2992" s="564">
        <v>0</v>
      </c>
      <c r="N2992" s="564">
        <v>0</v>
      </c>
      <c r="O2992" s="564">
        <v>0</v>
      </c>
      <c r="P2992" s="564">
        <v>0</v>
      </c>
      <c r="Q2992" s="564">
        <v>0</v>
      </c>
      <c r="R2992" s="564">
        <v>0</v>
      </c>
      <c r="S2992" s="564">
        <v>0</v>
      </c>
      <c r="T2992" s="564">
        <v>0</v>
      </c>
      <c r="U2992" s="564">
        <v>0</v>
      </c>
      <c r="V2992" s="564">
        <v>0</v>
      </c>
      <c r="W2992" s="564">
        <v>0</v>
      </c>
      <c r="X2992" s="564">
        <v>0</v>
      </c>
      <c r="Y2992" s="564">
        <v>0</v>
      </c>
      <c r="Z2992" s="564">
        <v>0</v>
      </c>
      <c r="AA2992" s="564">
        <v>0</v>
      </c>
      <c r="AB2992" s="564">
        <v>0</v>
      </c>
      <c r="AC2992" s="564">
        <v>0</v>
      </c>
      <c r="AD2992" s="564">
        <v>0</v>
      </c>
      <c r="AE2992" s="564">
        <v>0</v>
      </c>
      <c r="AF2992" s="564">
        <v>0</v>
      </c>
      <c r="AG2992" s="564">
        <v>0</v>
      </c>
      <c r="AH2992" s="564">
        <v>0</v>
      </c>
      <c r="AI2992" s="564">
        <v>0</v>
      </c>
      <c r="AJ2992" s="564">
        <v>0</v>
      </c>
      <c r="AK2992" s="564">
        <v>0</v>
      </c>
    </row>
    <row r="2993" spans="1:37">
      <c r="A2993">
        <v>2989</v>
      </c>
      <c r="B2993" s="564">
        <f t="shared" ca="1" si="282"/>
        <v>20</v>
      </c>
      <c r="C2993" s="564">
        <f t="shared" ca="1" si="277"/>
        <v>400</v>
      </c>
      <c r="D2993" s="564">
        <f t="shared" ca="1" si="280"/>
        <v>20</v>
      </c>
      <c r="E2993" s="564">
        <f t="shared" ca="1" si="278"/>
        <v>0</v>
      </c>
      <c r="F2993" s="564">
        <f t="shared" ca="1" si="281"/>
        <v>1</v>
      </c>
      <c r="G2993" s="564">
        <f t="shared" ca="1" si="279"/>
        <v>-6.1958675509734178</v>
      </c>
      <c r="H2993" s="564">
        <v>1</v>
      </c>
      <c r="I2993" s="564">
        <v>1</v>
      </c>
      <c r="J2993" s="564">
        <v>1</v>
      </c>
      <c r="K2993" s="564">
        <v>1</v>
      </c>
      <c r="L2993" s="564">
        <v>1</v>
      </c>
      <c r="M2993" s="564">
        <v>1</v>
      </c>
      <c r="N2993" s="564">
        <v>1</v>
      </c>
      <c r="O2993" s="564">
        <v>1</v>
      </c>
      <c r="P2993" s="564">
        <v>1</v>
      </c>
      <c r="Q2993" s="564">
        <v>1</v>
      </c>
      <c r="R2993" s="564">
        <v>1</v>
      </c>
      <c r="S2993" s="564">
        <v>1</v>
      </c>
      <c r="T2993" s="564">
        <v>1</v>
      </c>
      <c r="U2993" s="564">
        <v>1</v>
      </c>
      <c r="V2993" s="564">
        <v>1</v>
      </c>
      <c r="W2993" s="564">
        <v>1</v>
      </c>
      <c r="X2993" s="564">
        <v>1</v>
      </c>
      <c r="Y2993" s="564">
        <v>1</v>
      </c>
      <c r="Z2993" s="564">
        <v>1</v>
      </c>
      <c r="AA2993" s="564">
        <v>1</v>
      </c>
      <c r="AB2993" s="564">
        <v>1</v>
      </c>
      <c r="AC2993" s="564">
        <v>1</v>
      </c>
      <c r="AD2993" s="564">
        <v>1</v>
      </c>
      <c r="AE2993" s="564">
        <v>1</v>
      </c>
      <c r="AF2993" s="564">
        <v>1</v>
      </c>
      <c r="AG2993" s="564">
        <v>1</v>
      </c>
      <c r="AH2993" s="564">
        <v>1</v>
      </c>
      <c r="AI2993" s="564">
        <v>1</v>
      </c>
      <c r="AJ2993" s="564">
        <v>1</v>
      </c>
      <c r="AK2993" s="564">
        <v>1</v>
      </c>
    </row>
    <row r="2994" spans="1:37">
      <c r="A2994">
        <v>2990</v>
      </c>
      <c r="B2994" s="564">
        <f t="shared" ca="1" si="282"/>
        <v>0</v>
      </c>
      <c r="C2994" s="564">
        <f t="shared" ca="1" si="277"/>
        <v>0</v>
      </c>
      <c r="D2994" s="564">
        <f t="shared" ca="1" si="280"/>
        <v>0</v>
      </c>
      <c r="E2994" s="564">
        <f t="shared" ca="1" si="278"/>
        <v>0</v>
      </c>
      <c r="F2994" s="564">
        <f t="shared" ca="1" si="281"/>
        <v>1</v>
      </c>
      <c r="G2994" s="564">
        <f t="shared" ca="1" si="279"/>
        <v>0.41825351532086108</v>
      </c>
      <c r="H2994" s="564">
        <v>0</v>
      </c>
      <c r="I2994" s="564">
        <v>0</v>
      </c>
      <c r="J2994" s="564">
        <v>0</v>
      </c>
      <c r="K2994" s="564">
        <v>0</v>
      </c>
      <c r="L2994" s="564">
        <v>0</v>
      </c>
      <c r="M2994" s="564">
        <v>0</v>
      </c>
      <c r="N2994" s="564">
        <v>0</v>
      </c>
      <c r="O2994" s="564">
        <v>0</v>
      </c>
      <c r="P2994" s="564">
        <v>0</v>
      </c>
      <c r="Q2994" s="564">
        <v>0</v>
      </c>
      <c r="R2994" s="564">
        <v>0</v>
      </c>
      <c r="S2994" s="564">
        <v>0</v>
      </c>
      <c r="T2994" s="564">
        <v>0</v>
      </c>
      <c r="U2994" s="564">
        <v>0</v>
      </c>
      <c r="V2994" s="564">
        <v>0</v>
      </c>
      <c r="W2994" s="564">
        <v>0</v>
      </c>
      <c r="X2994" s="564">
        <v>0</v>
      </c>
      <c r="Y2994" s="564">
        <v>0</v>
      </c>
      <c r="Z2994" s="564">
        <v>0</v>
      </c>
      <c r="AA2994" s="564">
        <v>0</v>
      </c>
      <c r="AB2994" s="564">
        <v>0</v>
      </c>
      <c r="AC2994" s="564">
        <v>0</v>
      </c>
      <c r="AD2994" s="564">
        <v>0</v>
      </c>
      <c r="AE2994" s="564">
        <v>0</v>
      </c>
      <c r="AF2994" s="564">
        <v>0</v>
      </c>
      <c r="AG2994" s="564">
        <v>0</v>
      </c>
      <c r="AH2994" s="564">
        <v>0</v>
      </c>
      <c r="AI2994" s="564">
        <v>0</v>
      </c>
      <c r="AJ2994" s="564">
        <v>0</v>
      </c>
      <c r="AK2994" s="564">
        <v>0</v>
      </c>
    </row>
    <row r="2995" spans="1:37">
      <c r="A2995">
        <v>2991</v>
      </c>
      <c r="B2995" s="564">
        <f t="shared" ca="1" si="282"/>
        <v>20</v>
      </c>
      <c r="C2995" s="564">
        <f t="shared" ca="1" si="277"/>
        <v>400</v>
      </c>
      <c r="D2995" s="564">
        <f t="shared" ca="1" si="280"/>
        <v>20</v>
      </c>
      <c r="E2995" s="564">
        <f t="shared" ca="1" si="278"/>
        <v>0</v>
      </c>
      <c r="F2995" s="564">
        <f t="shared" ca="1" si="281"/>
        <v>1</v>
      </c>
      <c r="G2995" s="564">
        <f t="shared" ca="1" si="279"/>
        <v>-3.6275601396867789</v>
      </c>
      <c r="H2995" s="564">
        <v>1</v>
      </c>
      <c r="I2995" s="564">
        <v>1</v>
      </c>
      <c r="J2995" s="564">
        <v>1</v>
      </c>
      <c r="K2995" s="564">
        <v>1</v>
      </c>
      <c r="L2995" s="564">
        <v>1</v>
      </c>
      <c r="M2995" s="564">
        <v>1</v>
      </c>
      <c r="N2995" s="564">
        <v>1</v>
      </c>
      <c r="O2995" s="564">
        <v>1</v>
      </c>
      <c r="P2995" s="564">
        <v>1</v>
      </c>
      <c r="Q2995" s="564">
        <v>1</v>
      </c>
      <c r="R2995" s="564">
        <v>1</v>
      </c>
      <c r="S2995" s="564">
        <v>1</v>
      </c>
      <c r="T2995" s="564">
        <v>1</v>
      </c>
      <c r="U2995" s="564">
        <v>1</v>
      </c>
      <c r="V2995" s="564">
        <v>1</v>
      </c>
      <c r="W2995" s="564">
        <v>1</v>
      </c>
      <c r="X2995" s="564">
        <v>1</v>
      </c>
      <c r="Y2995" s="564">
        <v>1</v>
      </c>
      <c r="Z2995" s="564">
        <v>1</v>
      </c>
      <c r="AA2995" s="564">
        <v>1</v>
      </c>
      <c r="AB2995" s="564">
        <v>1</v>
      </c>
      <c r="AC2995" s="564">
        <v>1</v>
      </c>
      <c r="AD2995" s="564">
        <v>1</v>
      </c>
      <c r="AE2995" s="564">
        <v>1</v>
      </c>
      <c r="AF2995" s="564">
        <v>1</v>
      </c>
      <c r="AG2995" s="564">
        <v>1</v>
      </c>
      <c r="AH2995" s="564">
        <v>1</v>
      </c>
      <c r="AI2995" s="564">
        <v>1</v>
      </c>
      <c r="AJ2995" s="564">
        <v>1</v>
      </c>
      <c r="AK2995" s="564">
        <v>1</v>
      </c>
    </row>
    <row r="2996" spans="1:37">
      <c r="A2996">
        <v>2992</v>
      </c>
      <c r="B2996" s="564">
        <f t="shared" ca="1" si="282"/>
        <v>20</v>
      </c>
      <c r="C2996" s="564">
        <f t="shared" ca="1" si="277"/>
        <v>400</v>
      </c>
      <c r="D2996" s="564">
        <f t="shared" ca="1" si="280"/>
        <v>20</v>
      </c>
      <c r="E2996" s="564">
        <f t="shared" ca="1" si="278"/>
        <v>0</v>
      </c>
      <c r="F2996" s="564">
        <f t="shared" ca="1" si="281"/>
        <v>1</v>
      </c>
      <c r="G2996" s="564">
        <f t="shared" ca="1" si="279"/>
        <v>0.67454171109268901</v>
      </c>
      <c r="H2996" s="564">
        <v>1</v>
      </c>
      <c r="I2996" s="564">
        <v>1</v>
      </c>
      <c r="J2996" s="564">
        <v>1</v>
      </c>
      <c r="K2996" s="564">
        <v>1</v>
      </c>
      <c r="L2996" s="564">
        <v>1</v>
      </c>
      <c r="M2996" s="564">
        <v>1</v>
      </c>
      <c r="N2996" s="564">
        <v>1</v>
      </c>
      <c r="O2996" s="564">
        <v>1</v>
      </c>
      <c r="P2996" s="564">
        <v>1</v>
      </c>
      <c r="Q2996" s="564">
        <v>1</v>
      </c>
      <c r="R2996" s="564">
        <v>1</v>
      </c>
      <c r="S2996" s="564">
        <v>1</v>
      </c>
      <c r="T2996" s="564">
        <v>1</v>
      </c>
      <c r="U2996" s="564">
        <v>1</v>
      </c>
      <c r="V2996" s="564">
        <v>1</v>
      </c>
      <c r="W2996" s="564">
        <v>1</v>
      </c>
      <c r="X2996" s="564">
        <v>1</v>
      </c>
      <c r="Y2996" s="564">
        <v>1</v>
      </c>
      <c r="Z2996" s="564">
        <v>1</v>
      </c>
      <c r="AA2996" s="564">
        <v>1</v>
      </c>
      <c r="AB2996" s="564">
        <v>1</v>
      </c>
      <c r="AC2996" s="564">
        <v>1</v>
      </c>
      <c r="AD2996" s="564">
        <v>1</v>
      </c>
      <c r="AE2996" s="564">
        <v>1</v>
      </c>
      <c r="AF2996" s="564">
        <v>1</v>
      </c>
      <c r="AG2996" s="564">
        <v>1</v>
      </c>
      <c r="AH2996" s="564">
        <v>1</v>
      </c>
      <c r="AI2996" s="564">
        <v>1</v>
      </c>
      <c r="AJ2996" s="564">
        <v>1</v>
      </c>
      <c r="AK2996" s="564">
        <v>1</v>
      </c>
    </row>
    <row r="2997" spans="1:37">
      <c r="A2997">
        <v>2993</v>
      </c>
      <c r="B2997" s="564">
        <f t="shared" ca="1" si="282"/>
        <v>20</v>
      </c>
      <c r="C2997" s="564">
        <f t="shared" ca="1" si="277"/>
        <v>400</v>
      </c>
      <c r="D2997" s="564">
        <f t="shared" ca="1" si="280"/>
        <v>20</v>
      </c>
      <c r="E2997" s="564">
        <f t="shared" ca="1" si="278"/>
        <v>0</v>
      </c>
      <c r="F2997" s="564">
        <f t="shared" ca="1" si="281"/>
        <v>1</v>
      </c>
      <c r="G2997" s="564">
        <f t="shared" ca="1" si="279"/>
        <v>-0.22731015523294817</v>
      </c>
      <c r="H2997" s="564">
        <v>1</v>
      </c>
      <c r="I2997" s="564">
        <v>1</v>
      </c>
      <c r="J2997" s="564">
        <v>1</v>
      </c>
      <c r="K2997" s="564">
        <v>1</v>
      </c>
      <c r="L2997" s="564">
        <v>1</v>
      </c>
      <c r="M2997" s="564">
        <v>1</v>
      </c>
      <c r="N2997" s="564">
        <v>1</v>
      </c>
      <c r="O2997" s="564">
        <v>1</v>
      </c>
      <c r="P2997" s="564">
        <v>1</v>
      </c>
      <c r="Q2997" s="564">
        <v>1</v>
      </c>
      <c r="R2997" s="564">
        <v>1</v>
      </c>
      <c r="S2997" s="564">
        <v>1</v>
      </c>
      <c r="T2997" s="564">
        <v>1</v>
      </c>
      <c r="U2997" s="564">
        <v>1</v>
      </c>
      <c r="V2997" s="564">
        <v>1</v>
      </c>
      <c r="W2997" s="564">
        <v>1</v>
      </c>
      <c r="X2997" s="564">
        <v>1</v>
      </c>
      <c r="Y2997" s="564">
        <v>1</v>
      </c>
      <c r="Z2997" s="564">
        <v>1</v>
      </c>
      <c r="AA2997" s="564">
        <v>1</v>
      </c>
      <c r="AB2997" s="564">
        <v>1</v>
      </c>
      <c r="AC2997" s="564">
        <v>1</v>
      </c>
      <c r="AD2997" s="564">
        <v>1</v>
      </c>
      <c r="AE2997" s="564">
        <v>1</v>
      </c>
      <c r="AF2997" s="564">
        <v>1</v>
      </c>
      <c r="AG2997" s="564">
        <v>1</v>
      </c>
      <c r="AH2997" s="564">
        <v>1</v>
      </c>
      <c r="AI2997" s="564">
        <v>1</v>
      </c>
      <c r="AJ2997" s="564">
        <v>1</v>
      </c>
      <c r="AK2997" s="564">
        <v>1</v>
      </c>
    </row>
    <row r="2998" spans="1:37">
      <c r="A2998">
        <v>2994</v>
      </c>
      <c r="B2998" s="564">
        <f t="shared" ca="1" si="282"/>
        <v>20</v>
      </c>
      <c r="C2998" s="564">
        <f t="shared" ca="1" si="277"/>
        <v>400</v>
      </c>
      <c r="D2998" s="564">
        <f t="shared" ca="1" si="280"/>
        <v>20</v>
      </c>
      <c r="E2998" s="564">
        <f t="shared" ca="1" si="278"/>
        <v>0</v>
      </c>
      <c r="F2998" s="564">
        <f t="shared" ca="1" si="281"/>
        <v>1</v>
      </c>
      <c r="G2998" s="564">
        <f t="shared" ca="1" si="279"/>
        <v>0.64612704003005206</v>
      </c>
      <c r="H2998" s="564">
        <v>1</v>
      </c>
      <c r="I2998" s="564">
        <v>1</v>
      </c>
      <c r="J2998" s="564">
        <v>1</v>
      </c>
      <c r="K2998" s="564">
        <v>1</v>
      </c>
      <c r="L2998" s="564">
        <v>1</v>
      </c>
      <c r="M2998" s="564">
        <v>1</v>
      </c>
      <c r="N2998" s="564">
        <v>1</v>
      </c>
      <c r="O2998" s="564">
        <v>1</v>
      </c>
      <c r="P2998" s="564">
        <v>1</v>
      </c>
      <c r="Q2998" s="564">
        <v>1</v>
      </c>
      <c r="R2998" s="564">
        <v>1</v>
      </c>
      <c r="S2998" s="564">
        <v>1</v>
      </c>
      <c r="T2998" s="564">
        <v>1</v>
      </c>
      <c r="U2998" s="564">
        <v>1</v>
      </c>
      <c r="V2998" s="564">
        <v>1</v>
      </c>
      <c r="W2998" s="564">
        <v>1</v>
      </c>
      <c r="X2998" s="564">
        <v>1</v>
      </c>
      <c r="Y2998" s="564">
        <v>1</v>
      </c>
      <c r="Z2998" s="564">
        <v>1</v>
      </c>
      <c r="AA2998" s="564">
        <v>1</v>
      </c>
      <c r="AB2998" s="564">
        <v>1</v>
      </c>
      <c r="AC2998" s="564">
        <v>1</v>
      </c>
      <c r="AD2998" s="564">
        <v>1</v>
      </c>
      <c r="AE2998" s="564">
        <v>1</v>
      </c>
      <c r="AF2998" s="564">
        <v>1</v>
      </c>
      <c r="AG2998" s="564">
        <v>1</v>
      </c>
      <c r="AH2998" s="564">
        <v>1</v>
      </c>
      <c r="AI2998" s="564">
        <v>1</v>
      </c>
      <c r="AJ2998" s="564">
        <v>1</v>
      </c>
      <c r="AK2998" s="564">
        <v>1</v>
      </c>
    </row>
    <row r="2999" spans="1:37">
      <c r="A2999">
        <v>2995</v>
      </c>
      <c r="B2999" s="564">
        <f t="shared" ca="1" si="282"/>
        <v>0</v>
      </c>
      <c r="C2999" s="564">
        <f t="shared" ca="1" si="277"/>
        <v>0</v>
      </c>
      <c r="D2999" s="564">
        <f t="shared" ca="1" si="280"/>
        <v>0</v>
      </c>
      <c r="E2999" s="564">
        <f t="shared" ca="1" si="278"/>
        <v>0</v>
      </c>
      <c r="F2999" s="564">
        <f t="shared" ca="1" si="281"/>
        <v>1</v>
      </c>
      <c r="G2999" s="564">
        <f t="shared" ca="1" si="279"/>
        <v>-1.0941199262352943</v>
      </c>
      <c r="H2999" s="564">
        <v>0</v>
      </c>
      <c r="I2999" s="564">
        <v>0</v>
      </c>
      <c r="J2999" s="564">
        <v>0</v>
      </c>
      <c r="K2999" s="564">
        <v>0</v>
      </c>
      <c r="L2999" s="564">
        <v>0</v>
      </c>
      <c r="M2999" s="564">
        <v>0</v>
      </c>
      <c r="N2999" s="564">
        <v>0</v>
      </c>
      <c r="O2999" s="564">
        <v>0</v>
      </c>
      <c r="P2999" s="564">
        <v>0</v>
      </c>
      <c r="Q2999" s="564">
        <v>0</v>
      </c>
      <c r="R2999" s="564">
        <v>0</v>
      </c>
      <c r="S2999" s="564">
        <v>0</v>
      </c>
      <c r="T2999" s="564">
        <v>0</v>
      </c>
      <c r="U2999" s="564">
        <v>0</v>
      </c>
      <c r="V2999" s="564">
        <v>0</v>
      </c>
      <c r="W2999" s="564">
        <v>0</v>
      </c>
      <c r="X2999" s="564">
        <v>0</v>
      </c>
      <c r="Y2999" s="564">
        <v>0</v>
      </c>
      <c r="Z2999" s="564">
        <v>0</v>
      </c>
      <c r="AA2999" s="564">
        <v>0</v>
      </c>
      <c r="AB2999" s="564">
        <v>0</v>
      </c>
      <c r="AC2999" s="564">
        <v>0</v>
      </c>
      <c r="AD2999" s="564">
        <v>0</v>
      </c>
      <c r="AE2999" s="564">
        <v>0</v>
      </c>
      <c r="AF2999" s="564">
        <v>0</v>
      </c>
      <c r="AG2999" s="564">
        <v>0</v>
      </c>
      <c r="AH2999" s="564">
        <v>0</v>
      </c>
      <c r="AI2999" s="564">
        <v>0</v>
      </c>
      <c r="AJ2999" s="564">
        <v>0</v>
      </c>
      <c r="AK2999" s="564">
        <v>0</v>
      </c>
    </row>
    <row r="3000" spans="1:37">
      <c r="A3000">
        <v>2996</v>
      </c>
      <c r="B3000" s="564">
        <f t="shared" ca="1" si="282"/>
        <v>20</v>
      </c>
      <c r="C3000" s="564">
        <f t="shared" ca="1" si="277"/>
        <v>400</v>
      </c>
      <c r="D3000" s="564">
        <f t="shared" ca="1" si="280"/>
        <v>20</v>
      </c>
      <c r="E3000" s="564">
        <f t="shared" ca="1" si="278"/>
        <v>0</v>
      </c>
      <c r="F3000" s="564">
        <f t="shared" ca="1" si="281"/>
        <v>1</v>
      </c>
      <c r="G3000" s="564">
        <f t="shared" ca="1" si="279"/>
        <v>-6.7395243190137446</v>
      </c>
      <c r="H3000" s="564">
        <v>1</v>
      </c>
      <c r="I3000" s="564">
        <v>1</v>
      </c>
      <c r="J3000" s="564">
        <v>1</v>
      </c>
      <c r="K3000" s="564">
        <v>1</v>
      </c>
      <c r="L3000" s="564">
        <v>1</v>
      </c>
      <c r="M3000" s="564">
        <v>1</v>
      </c>
      <c r="N3000" s="564">
        <v>1</v>
      </c>
      <c r="O3000" s="564">
        <v>1</v>
      </c>
      <c r="P3000" s="564">
        <v>1</v>
      </c>
      <c r="Q3000" s="564">
        <v>1</v>
      </c>
      <c r="R3000" s="564">
        <v>1</v>
      </c>
      <c r="S3000" s="564">
        <v>1</v>
      </c>
      <c r="T3000" s="564">
        <v>1</v>
      </c>
      <c r="U3000" s="564">
        <v>1</v>
      </c>
      <c r="V3000" s="564">
        <v>1</v>
      </c>
      <c r="W3000" s="564">
        <v>1</v>
      </c>
      <c r="X3000" s="564">
        <v>1</v>
      </c>
      <c r="Y3000" s="564">
        <v>1</v>
      </c>
      <c r="Z3000" s="564">
        <v>1</v>
      </c>
      <c r="AA3000" s="564">
        <v>1</v>
      </c>
      <c r="AB3000" s="564">
        <v>1</v>
      </c>
      <c r="AC3000" s="564">
        <v>1</v>
      </c>
      <c r="AD3000" s="564">
        <v>1</v>
      </c>
      <c r="AE3000" s="564">
        <v>1</v>
      </c>
      <c r="AF3000" s="564">
        <v>1</v>
      </c>
      <c r="AG3000" s="564">
        <v>1</v>
      </c>
      <c r="AH3000" s="564">
        <v>1</v>
      </c>
      <c r="AI3000" s="564">
        <v>1</v>
      </c>
      <c r="AJ3000" s="564">
        <v>1</v>
      </c>
      <c r="AK3000" s="564">
        <v>1</v>
      </c>
    </row>
    <row r="3001" spans="1:37">
      <c r="A3001">
        <v>2997</v>
      </c>
      <c r="B3001" s="564">
        <f t="shared" ca="1" si="282"/>
        <v>20</v>
      </c>
      <c r="C3001" s="564">
        <f t="shared" ca="1" si="277"/>
        <v>400</v>
      </c>
      <c r="D3001" s="564">
        <f t="shared" ca="1" si="280"/>
        <v>20</v>
      </c>
      <c r="E3001" s="564">
        <f t="shared" ca="1" si="278"/>
        <v>0</v>
      </c>
      <c r="F3001" s="564">
        <f t="shared" ca="1" si="281"/>
        <v>1</v>
      </c>
      <c r="G3001" s="564">
        <f t="shared" ca="1" si="279"/>
        <v>9.7685207264265763</v>
      </c>
      <c r="H3001" s="564">
        <v>1</v>
      </c>
      <c r="I3001" s="564">
        <v>1</v>
      </c>
      <c r="J3001" s="564">
        <v>1</v>
      </c>
      <c r="K3001" s="564">
        <v>1</v>
      </c>
      <c r="L3001" s="564">
        <v>1</v>
      </c>
      <c r="M3001" s="564">
        <v>1</v>
      </c>
      <c r="N3001" s="564">
        <v>1</v>
      </c>
      <c r="O3001" s="564">
        <v>1</v>
      </c>
      <c r="P3001" s="564">
        <v>1</v>
      </c>
      <c r="Q3001" s="564">
        <v>1</v>
      </c>
      <c r="R3001" s="564">
        <v>1</v>
      </c>
      <c r="S3001" s="564">
        <v>1</v>
      </c>
      <c r="T3001" s="564">
        <v>1</v>
      </c>
      <c r="U3001" s="564">
        <v>1</v>
      </c>
      <c r="V3001" s="564">
        <v>1</v>
      </c>
      <c r="W3001" s="564">
        <v>1</v>
      </c>
      <c r="X3001" s="564">
        <v>1</v>
      </c>
      <c r="Y3001" s="564">
        <v>1</v>
      </c>
      <c r="Z3001" s="564">
        <v>1</v>
      </c>
      <c r="AA3001" s="564">
        <v>1</v>
      </c>
      <c r="AB3001" s="564">
        <v>1</v>
      </c>
      <c r="AC3001" s="564">
        <v>1</v>
      </c>
      <c r="AD3001" s="564">
        <v>1</v>
      </c>
      <c r="AE3001" s="564">
        <v>1</v>
      </c>
      <c r="AF3001" s="564">
        <v>1</v>
      </c>
      <c r="AG3001" s="564">
        <v>1</v>
      </c>
      <c r="AH3001" s="564">
        <v>1</v>
      </c>
      <c r="AI3001" s="564">
        <v>1</v>
      </c>
      <c r="AJ3001" s="564">
        <v>1</v>
      </c>
      <c r="AK3001" s="564">
        <v>1</v>
      </c>
    </row>
    <row r="3002" spans="1:37">
      <c r="A3002">
        <v>2998</v>
      </c>
      <c r="B3002" s="564">
        <f t="shared" ca="1" si="282"/>
        <v>20</v>
      </c>
      <c r="C3002" s="564">
        <f t="shared" ca="1" si="277"/>
        <v>400</v>
      </c>
      <c r="D3002" s="564">
        <f t="shared" ca="1" si="280"/>
        <v>20</v>
      </c>
      <c r="E3002" s="564">
        <f t="shared" ca="1" si="278"/>
        <v>0</v>
      </c>
      <c r="F3002" s="564">
        <f t="shared" ca="1" si="281"/>
        <v>1</v>
      </c>
      <c r="G3002" s="564">
        <f t="shared" ca="1" si="279"/>
        <v>-4.9341615682223114</v>
      </c>
      <c r="H3002" s="564">
        <v>1</v>
      </c>
      <c r="I3002" s="564">
        <v>1</v>
      </c>
      <c r="J3002" s="564">
        <v>1</v>
      </c>
      <c r="K3002" s="564">
        <v>1</v>
      </c>
      <c r="L3002" s="564">
        <v>1</v>
      </c>
      <c r="M3002" s="564">
        <v>1</v>
      </c>
      <c r="N3002" s="564">
        <v>1</v>
      </c>
      <c r="O3002" s="564">
        <v>1</v>
      </c>
      <c r="P3002" s="564">
        <v>1</v>
      </c>
      <c r="Q3002" s="564">
        <v>1</v>
      </c>
      <c r="R3002" s="564">
        <v>1</v>
      </c>
      <c r="S3002" s="564">
        <v>1</v>
      </c>
      <c r="T3002" s="564">
        <v>1</v>
      </c>
      <c r="U3002" s="564">
        <v>1</v>
      </c>
      <c r="V3002" s="564">
        <v>1</v>
      </c>
      <c r="W3002" s="564">
        <v>1</v>
      </c>
      <c r="X3002" s="564">
        <v>1</v>
      </c>
      <c r="Y3002" s="564">
        <v>1</v>
      </c>
      <c r="Z3002" s="564">
        <v>1</v>
      </c>
      <c r="AA3002" s="564">
        <v>1</v>
      </c>
      <c r="AB3002" s="564">
        <v>1</v>
      </c>
      <c r="AC3002" s="564">
        <v>1</v>
      </c>
      <c r="AD3002" s="564">
        <v>1</v>
      </c>
      <c r="AE3002" s="564">
        <v>1</v>
      </c>
      <c r="AF3002" s="564">
        <v>1</v>
      </c>
      <c r="AG3002" s="564">
        <v>1</v>
      </c>
      <c r="AH3002" s="564">
        <v>1</v>
      </c>
      <c r="AI3002" s="564">
        <v>1</v>
      </c>
      <c r="AJ3002" s="564">
        <v>1</v>
      </c>
      <c r="AK3002" s="564">
        <v>1</v>
      </c>
    </row>
    <row r="3003" spans="1:37">
      <c r="A3003">
        <v>2999</v>
      </c>
      <c r="B3003" s="564">
        <f t="shared" ca="1" si="282"/>
        <v>20</v>
      </c>
      <c r="C3003" s="564">
        <f t="shared" ca="1" si="277"/>
        <v>400</v>
      </c>
      <c r="D3003" s="564">
        <f t="shared" ca="1" si="280"/>
        <v>20</v>
      </c>
      <c r="E3003" s="564">
        <f t="shared" ca="1" si="278"/>
        <v>0</v>
      </c>
      <c r="F3003" s="564">
        <f t="shared" ca="1" si="281"/>
        <v>1</v>
      </c>
      <c r="G3003" s="564">
        <f t="shared" ca="1" si="279"/>
        <v>-0.7150901550231874</v>
      </c>
      <c r="H3003" s="564">
        <v>1</v>
      </c>
      <c r="I3003" s="564">
        <v>1</v>
      </c>
      <c r="J3003" s="564">
        <v>1</v>
      </c>
      <c r="K3003" s="564">
        <v>1</v>
      </c>
      <c r="L3003" s="564">
        <v>1</v>
      </c>
      <c r="M3003" s="564">
        <v>1</v>
      </c>
      <c r="N3003" s="564">
        <v>1</v>
      </c>
      <c r="O3003" s="564">
        <v>1</v>
      </c>
      <c r="P3003" s="564">
        <v>1</v>
      </c>
      <c r="Q3003" s="564">
        <v>1</v>
      </c>
      <c r="R3003" s="564">
        <v>1</v>
      </c>
      <c r="S3003" s="564">
        <v>1</v>
      </c>
      <c r="T3003" s="564">
        <v>1</v>
      </c>
      <c r="U3003" s="564">
        <v>1</v>
      </c>
      <c r="V3003" s="564">
        <v>1</v>
      </c>
      <c r="W3003" s="564">
        <v>1</v>
      </c>
      <c r="X3003" s="564">
        <v>1</v>
      </c>
      <c r="Y3003" s="564">
        <v>1</v>
      </c>
      <c r="Z3003" s="564">
        <v>1</v>
      </c>
      <c r="AA3003" s="564">
        <v>1</v>
      </c>
      <c r="AB3003" s="564">
        <v>1</v>
      </c>
      <c r="AC3003" s="564">
        <v>1</v>
      </c>
      <c r="AD3003" s="564">
        <v>1</v>
      </c>
      <c r="AE3003" s="564">
        <v>1</v>
      </c>
      <c r="AF3003" s="564">
        <v>1</v>
      </c>
      <c r="AG3003" s="564">
        <v>1</v>
      </c>
      <c r="AH3003" s="564">
        <v>1</v>
      </c>
      <c r="AI3003" s="564">
        <v>1</v>
      </c>
      <c r="AJ3003" s="564">
        <v>1</v>
      </c>
      <c r="AK3003" s="564">
        <v>1</v>
      </c>
    </row>
    <row r="3004" spans="1:37">
      <c r="A3004">
        <v>3000</v>
      </c>
      <c r="B3004" s="564">
        <f t="shared" ca="1" si="282"/>
        <v>20</v>
      </c>
      <c r="C3004" s="564">
        <f t="shared" ca="1" si="277"/>
        <v>400</v>
      </c>
      <c r="D3004" s="564">
        <f t="shared" ca="1" si="280"/>
        <v>20</v>
      </c>
      <c r="E3004" s="564">
        <f t="shared" ca="1" si="278"/>
        <v>0</v>
      </c>
      <c r="F3004" s="564">
        <f t="shared" ca="1" si="281"/>
        <v>1</v>
      </c>
      <c r="G3004" s="564">
        <f t="shared" ca="1" si="279"/>
        <v>-0.61964730301968185</v>
      </c>
      <c r="H3004" s="564">
        <v>1</v>
      </c>
      <c r="I3004" s="564">
        <v>1</v>
      </c>
      <c r="J3004" s="564">
        <v>1</v>
      </c>
      <c r="K3004" s="564">
        <v>1</v>
      </c>
      <c r="L3004" s="564">
        <v>1</v>
      </c>
      <c r="M3004" s="564">
        <v>1</v>
      </c>
      <c r="N3004" s="564">
        <v>1</v>
      </c>
      <c r="O3004" s="564">
        <v>1</v>
      </c>
      <c r="P3004" s="564">
        <v>1</v>
      </c>
      <c r="Q3004" s="564">
        <v>1</v>
      </c>
      <c r="R3004" s="564">
        <v>1</v>
      </c>
      <c r="S3004" s="564">
        <v>1</v>
      </c>
      <c r="T3004" s="564">
        <v>1</v>
      </c>
      <c r="U3004" s="564">
        <v>1</v>
      </c>
      <c r="V3004" s="564">
        <v>1</v>
      </c>
      <c r="W3004" s="564">
        <v>1</v>
      </c>
      <c r="X3004" s="564">
        <v>1</v>
      </c>
      <c r="Y3004" s="564">
        <v>1</v>
      </c>
      <c r="Z3004" s="564">
        <v>1</v>
      </c>
      <c r="AA3004" s="564">
        <v>1</v>
      </c>
      <c r="AB3004" s="564">
        <v>1</v>
      </c>
      <c r="AC3004" s="564">
        <v>1</v>
      </c>
      <c r="AD3004" s="564">
        <v>1</v>
      </c>
      <c r="AE3004" s="564">
        <v>1</v>
      </c>
      <c r="AF3004" s="564">
        <v>1</v>
      </c>
      <c r="AG3004" s="564">
        <v>1</v>
      </c>
      <c r="AH3004" s="564">
        <v>1</v>
      </c>
      <c r="AI3004" s="564">
        <v>1</v>
      </c>
      <c r="AJ3004" s="564">
        <v>1</v>
      </c>
      <c r="AK3004" s="564">
        <v>1</v>
      </c>
    </row>
    <row r="3005" spans="1:37">
      <c r="A3005">
        <v>3001</v>
      </c>
      <c r="B3005" s="564">
        <f t="shared" ca="1" si="282"/>
        <v>0</v>
      </c>
      <c r="C3005" s="564">
        <f t="shared" ca="1" si="277"/>
        <v>0</v>
      </c>
      <c r="D3005" s="564">
        <f t="shared" ca="1" si="280"/>
        <v>0</v>
      </c>
      <c r="E3005" s="564">
        <f t="shared" ca="1" si="278"/>
        <v>0</v>
      </c>
      <c r="F3005" s="564">
        <f t="shared" ca="1" si="281"/>
        <v>1</v>
      </c>
      <c r="G3005" s="564">
        <f t="shared" ca="1" si="279"/>
        <v>1.6859416586287006</v>
      </c>
      <c r="H3005" s="564">
        <v>0</v>
      </c>
      <c r="I3005" s="564">
        <v>0</v>
      </c>
      <c r="J3005" s="564">
        <v>0</v>
      </c>
      <c r="K3005" s="564">
        <v>0</v>
      </c>
      <c r="L3005" s="564">
        <v>0</v>
      </c>
      <c r="M3005" s="564">
        <v>0</v>
      </c>
      <c r="N3005" s="564">
        <v>0</v>
      </c>
      <c r="O3005" s="564">
        <v>0</v>
      </c>
      <c r="P3005" s="564">
        <v>0</v>
      </c>
      <c r="Q3005" s="564">
        <v>0</v>
      </c>
      <c r="R3005" s="564">
        <v>0</v>
      </c>
      <c r="S3005" s="564">
        <v>0</v>
      </c>
      <c r="T3005" s="564">
        <v>0</v>
      </c>
      <c r="U3005" s="564">
        <v>0</v>
      </c>
      <c r="V3005" s="564">
        <v>0</v>
      </c>
      <c r="W3005" s="564">
        <v>0</v>
      </c>
      <c r="X3005" s="564">
        <v>0</v>
      </c>
      <c r="Y3005" s="564">
        <v>0</v>
      </c>
      <c r="Z3005" s="564">
        <v>0</v>
      </c>
      <c r="AA3005" s="564">
        <v>0</v>
      </c>
      <c r="AB3005" s="564">
        <v>0</v>
      </c>
      <c r="AC3005" s="564">
        <v>0</v>
      </c>
      <c r="AD3005" s="564">
        <v>0</v>
      </c>
      <c r="AE3005" s="564">
        <v>0</v>
      </c>
      <c r="AF3005" s="564">
        <v>0</v>
      </c>
      <c r="AG3005" s="564">
        <v>0</v>
      </c>
      <c r="AH3005" s="564">
        <v>0</v>
      </c>
      <c r="AI3005" s="564">
        <v>0</v>
      </c>
      <c r="AJ3005" s="564">
        <v>0</v>
      </c>
      <c r="AK3005" s="564">
        <v>0</v>
      </c>
    </row>
    <row r="3006" spans="1:37">
      <c r="A3006">
        <v>3002</v>
      </c>
      <c r="B3006" s="564">
        <f t="shared" ca="1" si="282"/>
        <v>20</v>
      </c>
      <c r="C3006" s="564">
        <f t="shared" ca="1" si="277"/>
        <v>400</v>
      </c>
      <c r="D3006" s="564">
        <f t="shared" ca="1" si="280"/>
        <v>20</v>
      </c>
      <c r="E3006" s="564">
        <f t="shared" ca="1" si="278"/>
        <v>0</v>
      </c>
      <c r="F3006" s="564">
        <f t="shared" ca="1" si="281"/>
        <v>1</v>
      </c>
      <c r="G3006" s="564">
        <f t="shared" ca="1" si="279"/>
        <v>7.0681617192447721</v>
      </c>
      <c r="H3006" s="564">
        <v>1</v>
      </c>
      <c r="I3006" s="564">
        <v>1</v>
      </c>
      <c r="J3006" s="564">
        <v>1</v>
      </c>
      <c r="K3006" s="564">
        <v>1</v>
      </c>
      <c r="L3006" s="564">
        <v>1</v>
      </c>
      <c r="M3006" s="564">
        <v>1</v>
      </c>
      <c r="N3006" s="564">
        <v>1</v>
      </c>
      <c r="O3006" s="564">
        <v>1</v>
      </c>
      <c r="P3006" s="564">
        <v>1</v>
      </c>
      <c r="Q3006" s="564">
        <v>1</v>
      </c>
      <c r="R3006" s="564">
        <v>1</v>
      </c>
      <c r="S3006" s="564">
        <v>1</v>
      </c>
      <c r="T3006" s="564">
        <v>1</v>
      </c>
      <c r="U3006" s="564">
        <v>1</v>
      </c>
      <c r="V3006" s="564">
        <v>1</v>
      </c>
      <c r="W3006" s="564">
        <v>1</v>
      </c>
      <c r="X3006" s="564">
        <v>1</v>
      </c>
      <c r="Y3006" s="564">
        <v>1</v>
      </c>
      <c r="Z3006" s="564">
        <v>1</v>
      </c>
      <c r="AA3006" s="564">
        <v>1</v>
      </c>
      <c r="AB3006" s="564">
        <v>1</v>
      </c>
      <c r="AC3006" s="564">
        <v>1</v>
      </c>
      <c r="AD3006" s="564">
        <v>1</v>
      </c>
      <c r="AE3006" s="564">
        <v>1</v>
      </c>
      <c r="AF3006" s="564">
        <v>1</v>
      </c>
      <c r="AG3006" s="564">
        <v>1</v>
      </c>
      <c r="AH3006" s="564">
        <v>1</v>
      </c>
      <c r="AI3006" s="564">
        <v>1</v>
      </c>
      <c r="AJ3006" s="564">
        <v>1</v>
      </c>
      <c r="AK3006" s="564">
        <v>1</v>
      </c>
    </row>
    <row r="3007" spans="1:37">
      <c r="A3007">
        <v>3003</v>
      </c>
      <c r="B3007" s="564">
        <f t="shared" ca="1" si="282"/>
        <v>20</v>
      </c>
      <c r="C3007" s="564">
        <f t="shared" ca="1" si="277"/>
        <v>400</v>
      </c>
      <c r="D3007" s="564">
        <f t="shared" ca="1" si="280"/>
        <v>20</v>
      </c>
      <c r="E3007" s="564">
        <f t="shared" ca="1" si="278"/>
        <v>0</v>
      </c>
      <c r="F3007" s="564">
        <f t="shared" ca="1" si="281"/>
        <v>1</v>
      </c>
      <c r="G3007" s="564">
        <f t="shared" ca="1" si="279"/>
        <v>-1.5854478382583217</v>
      </c>
      <c r="H3007" s="564">
        <v>1</v>
      </c>
      <c r="I3007" s="564">
        <v>1</v>
      </c>
      <c r="J3007" s="564">
        <v>1</v>
      </c>
      <c r="K3007" s="564">
        <v>1</v>
      </c>
      <c r="L3007" s="564">
        <v>1</v>
      </c>
      <c r="M3007" s="564">
        <v>1</v>
      </c>
      <c r="N3007" s="564">
        <v>1</v>
      </c>
      <c r="O3007" s="564">
        <v>1</v>
      </c>
      <c r="P3007" s="564">
        <v>1</v>
      </c>
      <c r="Q3007" s="564">
        <v>1</v>
      </c>
      <c r="R3007" s="564">
        <v>1</v>
      </c>
      <c r="S3007" s="564">
        <v>1</v>
      </c>
      <c r="T3007" s="564">
        <v>1</v>
      </c>
      <c r="U3007" s="564">
        <v>1</v>
      </c>
      <c r="V3007" s="564">
        <v>1</v>
      </c>
      <c r="W3007" s="564">
        <v>1</v>
      </c>
      <c r="X3007" s="564">
        <v>1</v>
      </c>
      <c r="Y3007" s="564">
        <v>1</v>
      </c>
      <c r="Z3007" s="564">
        <v>1</v>
      </c>
      <c r="AA3007" s="564">
        <v>1</v>
      </c>
      <c r="AB3007" s="564">
        <v>1</v>
      </c>
      <c r="AC3007" s="564">
        <v>1</v>
      </c>
      <c r="AD3007" s="564">
        <v>1</v>
      </c>
      <c r="AE3007" s="564">
        <v>1</v>
      </c>
      <c r="AF3007" s="564">
        <v>1</v>
      </c>
      <c r="AG3007" s="564">
        <v>1</v>
      </c>
      <c r="AH3007" s="564">
        <v>1</v>
      </c>
      <c r="AI3007" s="564">
        <v>1</v>
      </c>
      <c r="AJ3007" s="564">
        <v>1</v>
      </c>
      <c r="AK3007" s="564">
        <v>1</v>
      </c>
    </row>
    <row r="3008" spans="1:37">
      <c r="A3008">
        <v>3004</v>
      </c>
      <c r="B3008" s="564">
        <f t="shared" ca="1" si="282"/>
        <v>20</v>
      </c>
      <c r="C3008" s="564">
        <f t="shared" ca="1" si="277"/>
        <v>400</v>
      </c>
      <c r="D3008" s="564">
        <f t="shared" ca="1" si="280"/>
        <v>20</v>
      </c>
      <c r="E3008" s="564">
        <f t="shared" ca="1" si="278"/>
        <v>0</v>
      </c>
      <c r="F3008" s="564">
        <f t="shared" ca="1" si="281"/>
        <v>1</v>
      </c>
      <c r="G3008" s="564">
        <f t="shared" ca="1" si="279"/>
        <v>1.5370733630657023</v>
      </c>
      <c r="H3008" s="564">
        <v>1</v>
      </c>
      <c r="I3008" s="564">
        <v>1</v>
      </c>
      <c r="J3008" s="564">
        <v>1</v>
      </c>
      <c r="K3008" s="564">
        <v>1</v>
      </c>
      <c r="L3008" s="564">
        <v>1</v>
      </c>
      <c r="M3008" s="564">
        <v>1</v>
      </c>
      <c r="N3008" s="564">
        <v>1</v>
      </c>
      <c r="O3008" s="564">
        <v>1</v>
      </c>
      <c r="P3008" s="564">
        <v>1</v>
      </c>
      <c r="Q3008" s="564">
        <v>1</v>
      </c>
      <c r="R3008" s="564">
        <v>1</v>
      </c>
      <c r="S3008" s="564">
        <v>1</v>
      </c>
      <c r="T3008" s="564">
        <v>1</v>
      </c>
      <c r="U3008" s="564">
        <v>1</v>
      </c>
      <c r="V3008" s="564">
        <v>1</v>
      </c>
      <c r="W3008" s="564">
        <v>1</v>
      </c>
      <c r="X3008" s="564">
        <v>1</v>
      </c>
      <c r="Y3008" s="564">
        <v>1</v>
      </c>
      <c r="Z3008" s="564">
        <v>1</v>
      </c>
      <c r="AA3008" s="564">
        <v>1</v>
      </c>
      <c r="AB3008" s="564">
        <v>1</v>
      </c>
      <c r="AC3008" s="564">
        <v>1</v>
      </c>
      <c r="AD3008" s="564">
        <v>1</v>
      </c>
      <c r="AE3008" s="564">
        <v>1</v>
      </c>
      <c r="AF3008" s="564">
        <v>1</v>
      </c>
      <c r="AG3008" s="564">
        <v>1</v>
      </c>
      <c r="AH3008" s="564">
        <v>1</v>
      </c>
      <c r="AI3008" s="564">
        <v>1</v>
      </c>
      <c r="AJ3008" s="564">
        <v>1</v>
      </c>
      <c r="AK3008" s="564">
        <v>1</v>
      </c>
    </row>
    <row r="3009" spans="1:37">
      <c r="A3009">
        <v>3005</v>
      </c>
      <c r="B3009" s="564">
        <f t="shared" ca="1" si="282"/>
        <v>20</v>
      </c>
      <c r="C3009" s="564">
        <f t="shared" ca="1" si="277"/>
        <v>400</v>
      </c>
      <c r="D3009" s="564">
        <f t="shared" ca="1" si="280"/>
        <v>20</v>
      </c>
      <c r="E3009" s="564">
        <f t="shared" ca="1" si="278"/>
        <v>0</v>
      </c>
      <c r="F3009" s="564">
        <f t="shared" ca="1" si="281"/>
        <v>1</v>
      </c>
      <c r="G3009" s="564">
        <f t="shared" ca="1" si="279"/>
        <v>0.76024348801864206</v>
      </c>
      <c r="H3009" s="564">
        <v>1</v>
      </c>
      <c r="I3009" s="564">
        <v>1</v>
      </c>
      <c r="J3009" s="564">
        <v>1</v>
      </c>
      <c r="K3009" s="564">
        <v>1</v>
      </c>
      <c r="L3009" s="564">
        <v>1</v>
      </c>
      <c r="M3009" s="564">
        <v>1</v>
      </c>
      <c r="N3009" s="564">
        <v>1</v>
      </c>
      <c r="O3009" s="564">
        <v>1</v>
      </c>
      <c r="P3009" s="564">
        <v>1</v>
      </c>
      <c r="Q3009" s="564">
        <v>1</v>
      </c>
      <c r="R3009" s="564">
        <v>1</v>
      </c>
      <c r="S3009" s="564">
        <v>1</v>
      </c>
      <c r="T3009" s="564">
        <v>1</v>
      </c>
      <c r="U3009" s="564">
        <v>1</v>
      </c>
      <c r="V3009" s="564">
        <v>1</v>
      </c>
      <c r="W3009" s="564">
        <v>1</v>
      </c>
      <c r="X3009" s="564">
        <v>1</v>
      </c>
      <c r="Y3009" s="564">
        <v>1</v>
      </c>
      <c r="Z3009" s="564">
        <v>1</v>
      </c>
      <c r="AA3009" s="564">
        <v>1</v>
      </c>
      <c r="AB3009" s="564">
        <v>1</v>
      </c>
      <c r="AC3009" s="564">
        <v>1</v>
      </c>
      <c r="AD3009" s="564">
        <v>1</v>
      </c>
      <c r="AE3009" s="564">
        <v>1</v>
      </c>
      <c r="AF3009" s="564">
        <v>1</v>
      </c>
      <c r="AG3009" s="564">
        <v>1</v>
      </c>
      <c r="AH3009" s="564">
        <v>1</v>
      </c>
      <c r="AI3009" s="564">
        <v>1</v>
      </c>
      <c r="AJ3009" s="564">
        <v>1</v>
      </c>
      <c r="AK3009" s="564">
        <v>1</v>
      </c>
    </row>
    <row r="3010" spans="1:37">
      <c r="A3010">
        <v>3006</v>
      </c>
      <c r="B3010" s="564">
        <f t="shared" ca="1" si="282"/>
        <v>20</v>
      </c>
      <c r="C3010" s="564">
        <f t="shared" ca="1" si="277"/>
        <v>400</v>
      </c>
      <c r="D3010" s="564">
        <f t="shared" ca="1" si="280"/>
        <v>20</v>
      </c>
      <c r="E3010" s="564">
        <f t="shared" ca="1" si="278"/>
        <v>0</v>
      </c>
      <c r="F3010" s="564">
        <f t="shared" ca="1" si="281"/>
        <v>1</v>
      </c>
      <c r="G3010" s="564">
        <f t="shared" ca="1" si="279"/>
        <v>2.9883710506056307</v>
      </c>
      <c r="H3010" s="564">
        <v>1</v>
      </c>
      <c r="I3010" s="564">
        <v>1</v>
      </c>
      <c r="J3010" s="564">
        <v>1</v>
      </c>
      <c r="K3010" s="564">
        <v>1</v>
      </c>
      <c r="L3010" s="564">
        <v>1</v>
      </c>
      <c r="M3010" s="564">
        <v>1</v>
      </c>
      <c r="N3010" s="564">
        <v>1</v>
      </c>
      <c r="O3010" s="564">
        <v>1</v>
      </c>
      <c r="P3010" s="564">
        <v>1</v>
      </c>
      <c r="Q3010" s="564">
        <v>1</v>
      </c>
      <c r="R3010" s="564">
        <v>1</v>
      </c>
      <c r="S3010" s="564">
        <v>1</v>
      </c>
      <c r="T3010" s="564">
        <v>1</v>
      </c>
      <c r="U3010" s="564">
        <v>1</v>
      </c>
      <c r="V3010" s="564">
        <v>1</v>
      </c>
      <c r="W3010" s="564">
        <v>1</v>
      </c>
      <c r="X3010" s="564">
        <v>1</v>
      </c>
      <c r="Y3010" s="564">
        <v>1</v>
      </c>
      <c r="Z3010" s="564">
        <v>1</v>
      </c>
      <c r="AA3010" s="564">
        <v>1</v>
      </c>
      <c r="AB3010" s="564">
        <v>1</v>
      </c>
      <c r="AC3010" s="564">
        <v>1</v>
      </c>
      <c r="AD3010" s="564">
        <v>1</v>
      </c>
      <c r="AE3010" s="564">
        <v>1</v>
      </c>
      <c r="AF3010" s="564">
        <v>1</v>
      </c>
      <c r="AG3010" s="564">
        <v>1</v>
      </c>
      <c r="AH3010" s="564">
        <v>1</v>
      </c>
      <c r="AI3010" s="564">
        <v>1</v>
      </c>
      <c r="AJ3010" s="564">
        <v>1</v>
      </c>
      <c r="AK3010" s="564">
        <v>1</v>
      </c>
    </row>
    <row r="3011" spans="1:37">
      <c r="A3011">
        <v>3007</v>
      </c>
      <c r="B3011" s="564">
        <f t="shared" ca="1" si="282"/>
        <v>0</v>
      </c>
      <c r="C3011" s="564">
        <f t="shared" ca="1" si="277"/>
        <v>0</v>
      </c>
      <c r="D3011" s="564">
        <f t="shared" ca="1" si="280"/>
        <v>0</v>
      </c>
      <c r="E3011" s="564">
        <f t="shared" ca="1" si="278"/>
        <v>0</v>
      </c>
      <c r="F3011" s="564">
        <f t="shared" ca="1" si="281"/>
        <v>1</v>
      </c>
      <c r="G3011" s="564">
        <f t="shared" ca="1" si="279"/>
        <v>-0.50128064787114157</v>
      </c>
      <c r="H3011" s="564">
        <v>0</v>
      </c>
      <c r="I3011" s="564">
        <v>0</v>
      </c>
      <c r="J3011" s="564">
        <v>0</v>
      </c>
      <c r="K3011" s="564">
        <v>0</v>
      </c>
      <c r="L3011" s="564">
        <v>0</v>
      </c>
      <c r="M3011" s="564">
        <v>0</v>
      </c>
      <c r="N3011" s="564">
        <v>0</v>
      </c>
      <c r="O3011" s="564">
        <v>0</v>
      </c>
      <c r="P3011" s="564">
        <v>0</v>
      </c>
      <c r="Q3011" s="564">
        <v>0</v>
      </c>
      <c r="R3011" s="564">
        <v>0</v>
      </c>
      <c r="S3011" s="564">
        <v>0</v>
      </c>
      <c r="T3011" s="564">
        <v>0</v>
      </c>
      <c r="U3011" s="564">
        <v>0</v>
      </c>
      <c r="V3011" s="564">
        <v>0</v>
      </c>
      <c r="W3011" s="564">
        <v>0</v>
      </c>
      <c r="X3011" s="564">
        <v>0</v>
      </c>
      <c r="Y3011" s="564">
        <v>0</v>
      </c>
      <c r="Z3011" s="564">
        <v>0</v>
      </c>
      <c r="AA3011" s="564">
        <v>0</v>
      </c>
      <c r="AB3011" s="564">
        <v>0</v>
      </c>
      <c r="AC3011" s="564">
        <v>0</v>
      </c>
      <c r="AD3011" s="564">
        <v>0</v>
      </c>
      <c r="AE3011" s="564">
        <v>0</v>
      </c>
      <c r="AF3011" s="564">
        <v>0</v>
      </c>
      <c r="AG3011" s="564">
        <v>0</v>
      </c>
      <c r="AH3011" s="564">
        <v>0</v>
      </c>
      <c r="AI3011" s="564">
        <v>0</v>
      </c>
      <c r="AJ3011" s="564">
        <v>0</v>
      </c>
      <c r="AK3011" s="564">
        <v>0</v>
      </c>
    </row>
    <row r="3012" spans="1:37">
      <c r="A3012">
        <v>3008</v>
      </c>
      <c r="B3012" s="564">
        <f t="shared" ca="1" si="282"/>
        <v>20</v>
      </c>
      <c r="C3012" s="564">
        <f t="shared" ca="1" si="277"/>
        <v>400</v>
      </c>
      <c r="D3012" s="564">
        <f t="shared" ca="1" si="280"/>
        <v>20</v>
      </c>
      <c r="E3012" s="564">
        <f t="shared" ca="1" si="278"/>
        <v>0</v>
      </c>
      <c r="F3012" s="564">
        <f t="shared" ca="1" si="281"/>
        <v>1</v>
      </c>
      <c r="G3012" s="564">
        <f t="shared" ca="1" si="279"/>
        <v>-7.4610965099354249</v>
      </c>
      <c r="H3012" s="564">
        <v>1</v>
      </c>
      <c r="I3012" s="564">
        <v>1</v>
      </c>
      <c r="J3012" s="564">
        <v>1</v>
      </c>
      <c r="K3012" s="564">
        <v>1</v>
      </c>
      <c r="L3012" s="564">
        <v>1</v>
      </c>
      <c r="M3012" s="564">
        <v>1</v>
      </c>
      <c r="N3012" s="564">
        <v>1</v>
      </c>
      <c r="O3012" s="564">
        <v>1</v>
      </c>
      <c r="P3012" s="564">
        <v>1</v>
      </c>
      <c r="Q3012" s="564">
        <v>1</v>
      </c>
      <c r="R3012" s="564">
        <v>1</v>
      </c>
      <c r="S3012" s="564">
        <v>1</v>
      </c>
      <c r="T3012" s="564">
        <v>1</v>
      </c>
      <c r="U3012" s="564">
        <v>1</v>
      </c>
      <c r="V3012" s="564">
        <v>1</v>
      </c>
      <c r="W3012" s="564">
        <v>1</v>
      </c>
      <c r="X3012" s="564">
        <v>1</v>
      </c>
      <c r="Y3012" s="564">
        <v>1</v>
      </c>
      <c r="Z3012" s="564">
        <v>1</v>
      </c>
      <c r="AA3012" s="564">
        <v>1</v>
      </c>
      <c r="AB3012" s="564">
        <v>1</v>
      </c>
      <c r="AC3012" s="564">
        <v>1</v>
      </c>
      <c r="AD3012" s="564">
        <v>1</v>
      </c>
      <c r="AE3012" s="564">
        <v>1</v>
      </c>
      <c r="AF3012" s="564">
        <v>1</v>
      </c>
      <c r="AG3012" s="564">
        <v>1</v>
      </c>
      <c r="AH3012" s="564">
        <v>1</v>
      </c>
      <c r="AI3012" s="564">
        <v>1</v>
      </c>
      <c r="AJ3012" s="564">
        <v>1</v>
      </c>
      <c r="AK3012" s="564">
        <v>1</v>
      </c>
    </row>
    <row r="3013" spans="1:37">
      <c r="A3013">
        <v>3009</v>
      </c>
      <c r="B3013" s="564">
        <f t="shared" ca="1" si="282"/>
        <v>20</v>
      </c>
      <c r="C3013" s="564">
        <f t="shared" ref="C3013:C3076" ca="1" si="283">B3013^2</f>
        <v>400</v>
      </c>
      <c r="D3013" s="564">
        <f t="shared" ca="1" si="280"/>
        <v>20</v>
      </c>
      <c r="E3013" s="564">
        <f t="shared" ref="E3013:E3076" ca="1" si="284">D3013-((B3013^2)/H$1)</f>
        <v>0</v>
      </c>
      <c r="F3013" s="564">
        <f t="shared" ca="1" si="281"/>
        <v>1</v>
      </c>
      <c r="G3013" s="564">
        <f t="shared" ref="G3013:G3076" ca="1" si="285">I$2+NORMSINV(RAND())*K$2</f>
        <v>-0.45854993345451844</v>
      </c>
      <c r="H3013" s="564">
        <v>1</v>
      </c>
      <c r="I3013" s="564">
        <v>1</v>
      </c>
      <c r="J3013" s="564">
        <v>1</v>
      </c>
      <c r="K3013" s="564">
        <v>1</v>
      </c>
      <c r="L3013" s="564">
        <v>1</v>
      </c>
      <c r="M3013" s="564">
        <v>1</v>
      </c>
      <c r="N3013" s="564">
        <v>1</v>
      </c>
      <c r="O3013" s="564">
        <v>1</v>
      </c>
      <c r="P3013" s="564">
        <v>1</v>
      </c>
      <c r="Q3013" s="564">
        <v>1</v>
      </c>
      <c r="R3013" s="564">
        <v>1</v>
      </c>
      <c r="S3013" s="564">
        <v>1</v>
      </c>
      <c r="T3013" s="564">
        <v>1</v>
      </c>
      <c r="U3013" s="564">
        <v>1</v>
      </c>
      <c r="V3013" s="564">
        <v>1</v>
      </c>
      <c r="W3013" s="564">
        <v>1</v>
      </c>
      <c r="X3013" s="564">
        <v>1</v>
      </c>
      <c r="Y3013" s="564">
        <v>1</v>
      </c>
      <c r="Z3013" s="564">
        <v>1</v>
      </c>
      <c r="AA3013" s="564">
        <v>1</v>
      </c>
      <c r="AB3013" s="564">
        <v>1</v>
      </c>
      <c r="AC3013" s="564">
        <v>1</v>
      </c>
      <c r="AD3013" s="564">
        <v>1</v>
      </c>
      <c r="AE3013" s="564">
        <v>1</v>
      </c>
      <c r="AF3013" s="564">
        <v>1</v>
      </c>
      <c r="AG3013" s="564">
        <v>1</v>
      </c>
      <c r="AH3013" s="564">
        <v>1</v>
      </c>
      <c r="AI3013" s="564">
        <v>1</v>
      </c>
      <c r="AJ3013" s="564">
        <v>1</v>
      </c>
      <c r="AK3013" s="564">
        <v>1</v>
      </c>
    </row>
    <row r="3014" spans="1:37">
      <c r="A3014">
        <v>3010</v>
      </c>
      <c r="B3014" s="564">
        <f t="shared" ca="1" si="282"/>
        <v>0</v>
      </c>
      <c r="C3014" s="564">
        <f t="shared" ca="1" si="283"/>
        <v>0</v>
      </c>
      <c r="D3014" s="564">
        <f t="shared" ref="D3014:D3077" ca="1" si="286">B3014</f>
        <v>0</v>
      </c>
      <c r="E3014" s="564">
        <f t="shared" ca="1" si="284"/>
        <v>0</v>
      </c>
      <c r="F3014" s="564">
        <f t="shared" ref="F3014:F3077" ca="1" si="287">1-(2*B3014*(H$1-B3014)/(H$1*(H$1-1)))</f>
        <v>1</v>
      </c>
      <c r="G3014" s="564">
        <f t="shared" ca="1" si="285"/>
        <v>5.5501738346481098</v>
      </c>
      <c r="H3014" s="564">
        <v>0</v>
      </c>
      <c r="I3014" s="564">
        <v>0</v>
      </c>
      <c r="J3014" s="564">
        <v>0</v>
      </c>
      <c r="K3014" s="564">
        <v>0</v>
      </c>
      <c r="L3014" s="564">
        <v>0</v>
      </c>
      <c r="M3014" s="564">
        <v>0</v>
      </c>
      <c r="N3014" s="564">
        <v>0</v>
      </c>
      <c r="O3014" s="564">
        <v>0</v>
      </c>
      <c r="P3014" s="564">
        <v>0</v>
      </c>
      <c r="Q3014" s="564">
        <v>0</v>
      </c>
      <c r="R3014" s="564">
        <v>0</v>
      </c>
      <c r="S3014" s="564">
        <v>0</v>
      </c>
      <c r="T3014" s="564">
        <v>0</v>
      </c>
      <c r="U3014" s="564">
        <v>0</v>
      </c>
      <c r="V3014" s="564">
        <v>0</v>
      </c>
      <c r="W3014" s="564">
        <v>0</v>
      </c>
      <c r="X3014" s="564">
        <v>0</v>
      </c>
      <c r="Y3014" s="564">
        <v>0</v>
      </c>
      <c r="Z3014" s="564">
        <v>0</v>
      </c>
      <c r="AA3014" s="564">
        <v>0</v>
      </c>
      <c r="AB3014" s="564">
        <v>0</v>
      </c>
      <c r="AC3014" s="564">
        <v>0</v>
      </c>
      <c r="AD3014" s="564">
        <v>0</v>
      </c>
      <c r="AE3014" s="564">
        <v>0</v>
      </c>
      <c r="AF3014" s="564">
        <v>0</v>
      </c>
      <c r="AG3014" s="564">
        <v>0</v>
      </c>
      <c r="AH3014" s="564">
        <v>0</v>
      </c>
      <c r="AI3014" s="564">
        <v>0</v>
      </c>
      <c r="AJ3014" s="564">
        <v>0</v>
      </c>
      <c r="AK3014" s="564">
        <v>0</v>
      </c>
    </row>
    <row r="3015" spans="1:37">
      <c r="A3015">
        <v>3011</v>
      </c>
      <c r="B3015" s="564">
        <f t="shared" ref="B3015:B3078" ca="1" si="288">SUM(INDIRECT("H"&amp;A3015+4&amp;":"&amp;HLOOKUP(H$1,$AA$1:$BD$2,2,0)&amp;A3015+4))</f>
        <v>20</v>
      </c>
      <c r="C3015" s="564">
        <f t="shared" ca="1" si="283"/>
        <v>400</v>
      </c>
      <c r="D3015" s="564">
        <f t="shared" ca="1" si="286"/>
        <v>20</v>
      </c>
      <c r="E3015" s="564">
        <f t="shared" ca="1" si="284"/>
        <v>0</v>
      </c>
      <c r="F3015" s="564">
        <f t="shared" ca="1" si="287"/>
        <v>1</v>
      </c>
      <c r="G3015" s="564">
        <f t="shared" ca="1" si="285"/>
        <v>3.0797409373831912</v>
      </c>
      <c r="H3015" s="564">
        <v>1</v>
      </c>
      <c r="I3015" s="564">
        <v>1</v>
      </c>
      <c r="J3015" s="564">
        <v>1</v>
      </c>
      <c r="K3015" s="564">
        <v>1</v>
      </c>
      <c r="L3015" s="564">
        <v>1</v>
      </c>
      <c r="M3015" s="564">
        <v>1</v>
      </c>
      <c r="N3015" s="564">
        <v>1</v>
      </c>
      <c r="O3015" s="564">
        <v>1</v>
      </c>
      <c r="P3015" s="564">
        <v>1</v>
      </c>
      <c r="Q3015" s="564">
        <v>1</v>
      </c>
      <c r="R3015" s="564">
        <v>1</v>
      </c>
      <c r="S3015" s="564">
        <v>1</v>
      </c>
      <c r="T3015" s="564">
        <v>1</v>
      </c>
      <c r="U3015" s="564">
        <v>1</v>
      </c>
      <c r="V3015" s="564">
        <v>1</v>
      </c>
      <c r="W3015" s="564">
        <v>1</v>
      </c>
      <c r="X3015" s="564">
        <v>1</v>
      </c>
      <c r="Y3015" s="564">
        <v>1</v>
      </c>
      <c r="Z3015" s="564">
        <v>1</v>
      </c>
      <c r="AA3015" s="564">
        <v>1</v>
      </c>
      <c r="AB3015" s="564">
        <v>1</v>
      </c>
      <c r="AC3015" s="564">
        <v>1</v>
      </c>
      <c r="AD3015" s="564">
        <v>1</v>
      </c>
      <c r="AE3015" s="564">
        <v>1</v>
      </c>
      <c r="AF3015" s="564">
        <v>1</v>
      </c>
      <c r="AG3015" s="564">
        <v>1</v>
      </c>
      <c r="AH3015" s="564">
        <v>1</v>
      </c>
      <c r="AI3015" s="564">
        <v>1</v>
      </c>
      <c r="AJ3015" s="564">
        <v>1</v>
      </c>
      <c r="AK3015" s="564">
        <v>1</v>
      </c>
    </row>
    <row r="3016" spans="1:37">
      <c r="A3016">
        <v>3012</v>
      </c>
      <c r="B3016" s="564">
        <f t="shared" ca="1" si="288"/>
        <v>0</v>
      </c>
      <c r="C3016" s="564">
        <f t="shared" ca="1" si="283"/>
        <v>0</v>
      </c>
      <c r="D3016" s="564">
        <f t="shared" ca="1" si="286"/>
        <v>0</v>
      </c>
      <c r="E3016" s="564">
        <f t="shared" ca="1" si="284"/>
        <v>0</v>
      </c>
      <c r="F3016" s="564">
        <f t="shared" ca="1" si="287"/>
        <v>1</v>
      </c>
      <c r="G3016" s="564">
        <f t="shared" ca="1" si="285"/>
        <v>3.0682793976855178</v>
      </c>
      <c r="H3016" s="564">
        <v>0</v>
      </c>
      <c r="I3016" s="564">
        <v>0</v>
      </c>
      <c r="J3016" s="564">
        <v>0</v>
      </c>
      <c r="K3016" s="564">
        <v>0</v>
      </c>
      <c r="L3016" s="564">
        <v>0</v>
      </c>
      <c r="M3016" s="564">
        <v>0</v>
      </c>
      <c r="N3016" s="564">
        <v>0</v>
      </c>
      <c r="O3016" s="564">
        <v>0</v>
      </c>
      <c r="P3016" s="564">
        <v>0</v>
      </c>
      <c r="Q3016" s="564">
        <v>0</v>
      </c>
      <c r="R3016" s="564">
        <v>0</v>
      </c>
      <c r="S3016" s="564">
        <v>0</v>
      </c>
      <c r="T3016" s="564">
        <v>0</v>
      </c>
      <c r="U3016" s="564">
        <v>0</v>
      </c>
      <c r="V3016" s="564">
        <v>0</v>
      </c>
      <c r="W3016" s="564">
        <v>0</v>
      </c>
      <c r="X3016" s="564">
        <v>0</v>
      </c>
      <c r="Y3016" s="564">
        <v>0</v>
      </c>
      <c r="Z3016" s="564">
        <v>0</v>
      </c>
      <c r="AA3016" s="564">
        <v>0</v>
      </c>
      <c r="AB3016" s="564">
        <v>0</v>
      </c>
      <c r="AC3016" s="564">
        <v>0</v>
      </c>
      <c r="AD3016" s="564">
        <v>0</v>
      </c>
      <c r="AE3016" s="564">
        <v>0</v>
      </c>
      <c r="AF3016" s="564">
        <v>0</v>
      </c>
      <c r="AG3016" s="564">
        <v>0</v>
      </c>
      <c r="AH3016" s="564">
        <v>0</v>
      </c>
      <c r="AI3016" s="564">
        <v>0</v>
      </c>
      <c r="AJ3016" s="564">
        <v>0</v>
      </c>
      <c r="AK3016" s="564">
        <v>0</v>
      </c>
    </row>
    <row r="3017" spans="1:37">
      <c r="A3017">
        <v>3013</v>
      </c>
      <c r="B3017" s="564">
        <f t="shared" ca="1" si="288"/>
        <v>0</v>
      </c>
      <c r="C3017" s="564">
        <f t="shared" ca="1" si="283"/>
        <v>0</v>
      </c>
      <c r="D3017" s="564">
        <f t="shared" ca="1" si="286"/>
        <v>0</v>
      </c>
      <c r="E3017" s="564">
        <f t="shared" ca="1" si="284"/>
        <v>0</v>
      </c>
      <c r="F3017" s="564">
        <f t="shared" ca="1" si="287"/>
        <v>1</v>
      </c>
      <c r="G3017" s="564">
        <f t="shared" ca="1" si="285"/>
        <v>-5.3207875660573869</v>
      </c>
      <c r="H3017" s="564">
        <v>0</v>
      </c>
      <c r="I3017" s="564">
        <v>0</v>
      </c>
      <c r="J3017" s="564">
        <v>0</v>
      </c>
      <c r="K3017" s="564">
        <v>0</v>
      </c>
      <c r="L3017" s="564">
        <v>0</v>
      </c>
      <c r="M3017" s="564">
        <v>0</v>
      </c>
      <c r="N3017" s="564">
        <v>0</v>
      </c>
      <c r="O3017" s="564">
        <v>0</v>
      </c>
      <c r="P3017" s="564">
        <v>0</v>
      </c>
      <c r="Q3017" s="564">
        <v>0</v>
      </c>
      <c r="R3017" s="564">
        <v>0</v>
      </c>
      <c r="S3017" s="564">
        <v>0</v>
      </c>
      <c r="T3017" s="564">
        <v>0</v>
      </c>
      <c r="U3017" s="564">
        <v>0</v>
      </c>
      <c r="V3017" s="564">
        <v>0</v>
      </c>
      <c r="W3017" s="564">
        <v>0</v>
      </c>
      <c r="X3017" s="564">
        <v>0</v>
      </c>
      <c r="Y3017" s="564">
        <v>0</v>
      </c>
      <c r="Z3017" s="564">
        <v>0</v>
      </c>
      <c r="AA3017" s="564">
        <v>0</v>
      </c>
      <c r="AB3017" s="564">
        <v>0</v>
      </c>
      <c r="AC3017" s="564">
        <v>0</v>
      </c>
      <c r="AD3017" s="564">
        <v>0</v>
      </c>
      <c r="AE3017" s="564">
        <v>0</v>
      </c>
      <c r="AF3017" s="564">
        <v>0</v>
      </c>
      <c r="AG3017" s="564">
        <v>0</v>
      </c>
      <c r="AH3017" s="564">
        <v>0</v>
      </c>
      <c r="AI3017" s="564">
        <v>0</v>
      </c>
      <c r="AJ3017" s="564">
        <v>0</v>
      </c>
      <c r="AK3017" s="564">
        <v>0</v>
      </c>
    </row>
    <row r="3018" spans="1:37">
      <c r="A3018">
        <v>3014</v>
      </c>
      <c r="B3018" s="564">
        <f t="shared" ca="1" si="288"/>
        <v>0</v>
      </c>
      <c r="C3018" s="564">
        <f t="shared" ca="1" si="283"/>
        <v>0</v>
      </c>
      <c r="D3018" s="564">
        <f t="shared" ca="1" si="286"/>
        <v>0</v>
      </c>
      <c r="E3018" s="564">
        <f t="shared" ca="1" si="284"/>
        <v>0</v>
      </c>
      <c r="F3018" s="564">
        <f t="shared" ca="1" si="287"/>
        <v>1</v>
      </c>
      <c r="G3018" s="564">
        <f t="shared" ca="1" si="285"/>
        <v>-1.4092170733166052</v>
      </c>
      <c r="H3018" s="564">
        <v>0</v>
      </c>
      <c r="I3018" s="564">
        <v>0</v>
      </c>
      <c r="J3018" s="564">
        <v>0</v>
      </c>
      <c r="K3018" s="564">
        <v>0</v>
      </c>
      <c r="L3018" s="564">
        <v>0</v>
      </c>
      <c r="M3018" s="564">
        <v>0</v>
      </c>
      <c r="N3018" s="564">
        <v>0</v>
      </c>
      <c r="O3018" s="564">
        <v>0</v>
      </c>
      <c r="P3018" s="564">
        <v>0</v>
      </c>
      <c r="Q3018" s="564">
        <v>0</v>
      </c>
      <c r="R3018" s="564">
        <v>0</v>
      </c>
      <c r="S3018" s="564">
        <v>0</v>
      </c>
      <c r="T3018" s="564">
        <v>0</v>
      </c>
      <c r="U3018" s="564">
        <v>0</v>
      </c>
      <c r="V3018" s="564">
        <v>0</v>
      </c>
      <c r="W3018" s="564">
        <v>0</v>
      </c>
      <c r="X3018" s="564">
        <v>0</v>
      </c>
      <c r="Y3018" s="564">
        <v>0</v>
      </c>
      <c r="Z3018" s="564">
        <v>0</v>
      </c>
      <c r="AA3018" s="564">
        <v>0</v>
      </c>
      <c r="AB3018" s="564">
        <v>0</v>
      </c>
      <c r="AC3018" s="564">
        <v>0</v>
      </c>
      <c r="AD3018" s="564">
        <v>0</v>
      </c>
      <c r="AE3018" s="564">
        <v>0</v>
      </c>
      <c r="AF3018" s="564">
        <v>0</v>
      </c>
      <c r="AG3018" s="564">
        <v>0</v>
      </c>
      <c r="AH3018" s="564">
        <v>0</v>
      </c>
      <c r="AI3018" s="564">
        <v>0</v>
      </c>
      <c r="AJ3018" s="564">
        <v>0</v>
      </c>
      <c r="AK3018" s="564">
        <v>0</v>
      </c>
    </row>
    <row r="3019" spans="1:37">
      <c r="A3019">
        <v>3015</v>
      </c>
      <c r="B3019" s="564">
        <f t="shared" ca="1" si="288"/>
        <v>20</v>
      </c>
      <c r="C3019" s="564">
        <f t="shared" ca="1" si="283"/>
        <v>400</v>
      </c>
      <c r="D3019" s="564">
        <f t="shared" ca="1" si="286"/>
        <v>20</v>
      </c>
      <c r="E3019" s="564">
        <f t="shared" ca="1" si="284"/>
        <v>0</v>
      </c>
      <c r="F3019" s="564">
        <f t="shared" ca="1" si="287"/>
        <v>1</v>
      </c>
      <c r="G3019" s="564">
        <f t="shared" ca="1" si="285"/>
        <v>4.838632193012173</v>
      </c>
      <c r="H3019" s="564">
        <v>1</v>
      </c>
      <c r="I3019" s="564">
        <v>1</v>
      </c>
      <c r="J3019" s="564">
        <v>1</v>
      </c>
      <c r="K3019" s="564">
        <v>1</v>
      </c>
      <c r="L3019" s="564">
        <v>1</v>
      </c>
      <c r="M3019" s="564">
        <v>1</v>
      </c>
      <c r="N3019" s="564">
        <v>1</v>
      </c>
      <c r="O3019" s="564">
        <v>1</v>
      </c>
      <c r="P3019" s="564">
        <v>1</v>
      </c>
      <c r="Q3019" s="564">
        <v>1</v>
      </c>
      <c r="R3019" s="564">
        <v>1</v>
      </c>
      <c r="S3019" s="564">
        <v>1</v>
      </c>
      <c r="T3019" s="564">
        <v>1</v>
      </c>
      <c r="U3019" s="564">
        <v>1</v>
      </c>
      <c r="V3019" s="564">
        <v>1</v>
      </c>
      <c r="W3019" s="564">
        <v>1</v>
      </c>
      <c r="X3019" s="564">
        <v>1</v>
      </c>
      <c r="Y3019" s="564">
        <v>1</v>
      </c>
      <c r="Z3019" s="564">
        <v>1</v>
      </c>
      <c r="AA3019" s="564">
        <v>1</v>
      </c>
      <c r="AB3019" s="564">
        <v>1</v>
      </c>
      <c r="AC3019" s="564">
        <v>1</v>
      </c>
      <c r="AD3019" s="564">
        <v>1</v>
      </c>
      <c r="AE3019" s="564">
        <v>1</v>
      </c>
      <c r="AF3019" s="564">
        <v>1</v>
      </c>
      <c r="AG3019" s="564">
        <v>1</v>
      </c>
      <c r="AH3019" s="564">
        <v>1</v>
      </c>
      <c r="AI3019" s="564">
        <v>1</v>
      </c>
      <c r="AJ3019" s="564">
        <v>1</v>
      </c>
      <c r="AK3019" s="564">
        <v>1</v>
      </c>
    </row>
    <row r="3020" spans="1:37">
      <c r="A3020">
        <v>3016</v>
      </c>
      <c r="B3020" s="564">
        <f t="shared" ca="1" si="288"/>
        <v>0</v>
      </c>
      <c r="C3020" s="564">
        <f t="shared" ca="1" si="283"/>
        <v>0</v>
      </c>
      <c r="D3020" s="564">
        <f t="shared" ca="1" si="286"/>
        <v>0</v>
      </c>
      <c r="E3020" s="564">
        <f t="shared" ca="1" si="284"/>
        <v>0</v>
      </c>
      <c r="F3020" s="564">
        <f t="shared" ca="1" si="287"/>
        <v>1</v>
      </c>
      <c r="G3020" s="564">
        <f t="shared" ca="1" si="285"/>
        <v>-5.9873127511206103E-2</v>
      </c>
      <c r="H3020" s="564">
        <v>0</v>
      </c>
      <c r="I3020" s="564">
        <v>0</v>
      </c>
      <c r="J3020" s="564">
        <v>0</v>
      </c>
      <c r="K3020" s="564">
        <v>0</v>
      </c>
      <c r="L3020" s="564">
        <v>0</v>
      </c>
      <c r="M3020" s="564">
        <v>0</v>
      </c>
      <c r="N3020" s="564">
        <v>0</v>
      </c>
      <c r="O3020" s="564">
        <v>0</v>
      </c>
      <c r="P3020" s="564">
        <v>0</v>
      </c>
      <c r="Q3020" s="564">
        <v>0</v>
      </c>
      <c r="R3020" s="564">
        <v>0</v>
      </c>
      <c r="S3020" s="564">
        <v>0</v>
      </c>
      <c r="T3020" s="564">
        <v>0</v>
      </c>
      <c r="U3020" s="564">
        <v>0</v>
      </c>
      <c r="V3020" s="564">
        <v>0</v>
      </c>
      <c r="W3020" s="564">
        <v>0</v>
      </c>
      <c r="X3020" s="564">
        <v>0</v>
      </c>
      <c r="Y3020" s="564">
        <v>0</v>
      </c>
      <c r="Z3020" s="564">
        <v>0</v>
      </c>
      <c r="AA3020" s="564">
        <v>0</v>
      </c>
      <c r="AB3020" s="564">
        <v>0</v>
      </c>
      <c r="AC3020" s="564">
        <v>0</v>
      </c>
      <c r="AD3020" s="564">
        <v>0</v>
      </c>
      <c r="AE3020" s="564">
        <v>0</v>
      </c>
      <c r="AF3020" s="564">
        <v>0</v>
      </c>
      <c r="AG3020" s="564">
        <v>0</v>
      </c>
      <c r="AH3020" s="564">
        <v>0</v>
      </c>
      <c r="AI3020" s="564">
        <v>0</v>
      </c>
      <c r="AJ3020" s="564">
        <v>0</v>
      </c>
      <c r="AK3020" s="564">
        <v>0</v>
      </c>
    </row>
    <row r="3021" spans="1:37">
      <c r="A3021">
        <v>3017</v>
      </c>
      <c r="B3021" s="564">
        <f t="shared" ca="1" si="288"/>
        <v>20</v>
      </c>
      <c r="C3021" s="564">
        <f t="shared" ca="1" si="283"/>
        <v>400</v>
      </c>
      <c r="D3021" s="564">
        <f t="shared" ca="1" si="286"/>
        <v>20</v>
      </c>
      <c r="E3021" s="564">
        <f t="shared" ca="1" si="284"/>
        <v>0</v>
      </c>
      <c r="F3021" s="564">
        <f t="shared" ca="1" si="287"/>
        <v>1</v>
      </c>
      <c r="G3021" s="564">
        <f t="shared" ca="1" si="285"/>
        <v>7.620710269158371</v>
      </c>
      <c r="H3021" s="564">
        <v>1</v>
      </c>
      <c r="I3021" s="564">
        <v>1</v>
      </c>
      <c r="J3021" s="564">
        <v>1</v>
      </c>
      <c r="K3021" s="564">
        <v>1</v>
      </c>
      <c r="L3021" s="564">
        <v>1</v>
      </c>
      <c r="M3021" s="564">
        <v>1</v>
      </c>
      <c r="N3021" s="564">
        <v>1</v>
      </c>
      <c r="O3021" s="564">
        <v>1</v>
      </c>
      <c r="P3021" s="564">
        <v>1</v>
      </c>
      <c r="Q3021" s="564">
        <v>1</v>
      </c>
      <c r="R3021" s="564">
        <v>1</v>
      </c>
      <c r="S3021" s="564">
        <v>1</v>
      </c>
      <c r="T3021" s="564">
        <v>1</v>
      </c>
      <c r="U3021" s="564">
        <v>1</v>
      </c>
      <c r="V3021" s="564">
        <v>1</v>
      </c>
      <c r="W3021" s="564">
        <v>1</v>
      </c>
      <c r="X3021" s="564">
        <v>1</v>
      </c>
      <c r="Y3021" s="564">
        <v>1</v>
      </c>
      <c r="Z3021" s="564">
        <v>1</v>
      </c>
      <c r="AA3021" s="564">
        <v>1</v>
      </c>
      <c r="AB3021" s="564">
        <v>1</v>
      </c>
      <c r="AC3021" s="564">
        <v>1</v>
      </c>
      <c r="AD3021" s="564">
        <v>1</v>
      </c>
      <c r="AE3021" s="564">
        <v>1</v>
      </c>
      <c r="AF3021" s="564">
        <v>1</v>
      </c>
      <c r="AG3021" s="564">
        <v>1</v>
      </c>
      <c r="AH3021" s="564">
        <v>1</v>
      </c>
      <c r="AI3021" s="564">
        <v>1</v>
      </c>
      <c r="AJ3021" s="564">
        <v>1</v>
      </c>
      <c r="AK3021" s="564">
        <v>1</v>
      </c>
    </row>
    <row r="3022" spans="1:37">
      <c r="A3022">
        <v>3018</v>
      </c>
      <c r="B3022" s="564">
        <f t="shared" ca="1" si="288"/>
        <v>20</v>
      </c>
      <c r="C3022" s="564">
        <f t="shared" ca="1" si="283"/>
        <v>400</v>
      </c>
      <c r="D3022" s="564">
        <f t="shared" ca="1" si="286"/>
        <v>20</v>
      </c>
      <c r="E3022" s="564">
        <f t="shared" ca="1" si="284"/>
        <v>0</v>
      </c>
      <c r="F3022" s="564">
        <f t="shared" ca="1" si="287"/>
        <v>1</v>
      </c>
      <c r="G3022" s="564">
        <f t="shared" ca="1" si="285"/>
        <v>-0.22381074555893354</v>
      </c>
      <c r="H3022" s="564">
        <v>1</v>
      </c>
      <c r="I3022" s="564">
        <v>1</v>
      </c>
      <c r="J3022" s="564">
        <v>1</v>
      </c>
      <c r="K3022" s="564">
        <v>1</v>
      </c>
      <c r="L3022" s="564">
        <v>1</v>
      </c>
      <c r="M3022" s="564">
        <v>1</v>
      </c>
      <c r="N3022" s="564">
        <v>1</v>
      </c>
      <c r="O3022" s="564">
        <v>1</v>
      </c>
      <c r="P3022" s="564">
        <v>1</v>
      </c>
      <c r="Q3022" s="564">
        <v>1</v>
      </c>
      <c r="R3022" s="564">
        <v>1</v>
      </c>
      <c r="S3022" s="564">
        <v>1</v>
      </c>
      <c r="T3022" s="564">
        <v>1</v>
      </c>
      <c r="U3022" s="564">
        <v>1</v>
      </c>
      <c r="V3022" s="564">
        <v>1</v>
      </c>
      <c r="W3022" s="564">
        <v>1</v>
      </c>
      <c r="X3022" s="564">
        <v>1</v>
      </c>
      <c r="Y3022" s="564">
        <v>1</v>
      </c>
      <c r="Z3022" s="564">
        <v>1</v>
      </c>
      <c r="AA3022" s="564">
        <v>1</v>
      </c>
      <c r="AB3022" s="564">
        <v>1</v>
      </c>
      <c r="AC3022" s="564">
        <v>1</v>
      </c>
      <c r="AD3022" s="564">
        <v>1</v>
      </c>
      <c r="AE3022" s="564">
        <v>1</v>
      </c>
      <c r="AF3022" s="564">
        <v>1</v>
      </c>
      <c r="AG3022" s="564">
        <v>1</v>
      </c>
      <c r="AH3022" s="564">
        <v>1</v>
      </c>
      <c r="AI3022" s="564">
        <v>1</v>
      </c>
      <c r="AJ3022" s="564">
        <v>1</v>
      </c>
      <c r="AK3022" s="564">
        <v>1</v>
      </c>
    </row>
    <row r="3023" spans="1:37">
      <c r="A3023">
        <v>3019</v>
      </c>
      <c r="B3023" s="564">
        <f t="shared" ca="1" si="288"/>
        <v>20</v>
      </c>
      <c r="C3023" s="564">
        <f t="shared" ca="1" si="283"/>
        <v>400</v>
      </c>
      <c r="D3023" s="564">
        <f t="shared" ca="1" si="286"/>
        <v>20</v>
      </c>
      <c r="E3023" s="564">
        <f t="shared" ca="1" si="284"/>
        <v>0</v>
      </c>
      <c r="F3023" s="564">
        <f t="shared" ca="1" si="287"/>
        <v>1</v>
      </c>
      <c r="G3023" s="564">
        <f t="shared" ca="1" si="285"/>
        <v>6.9183167422100027</v>
      </c>
      <c r="H3023" s="564">
        <v>1</v>
      </c>
      <c r="I3023" s="564">
        <v>1</v>
      </c>
      <c r="J3023" s="564">
        <v>1</v>
      </c>
      <c r="K3023" s="564">
        <v>1</v>
      </c>
      <c r="L3023" s="564">
        <v>1</v>
      </c>
      <c r="M3023" s="564">
        <v>1</v>
      </c>
      <c r="N3023" s="564">
        <v>1</v>
      </c>
      <c r="O3023" s="564">
        <v>1</v>
      </c>
      <c r="P3023" s="564">
        <v>1</v>
      </c>
      <c r="Q3023" s="564">
        <v>1</v>
      </c>
      <c r="R3023" s="564">
        <v>1</v>
      </c>
      <c r="S3023" s="564">
        <v>1</v>
      </c>
      <c r="T3023" s="564">
        <v>1</v>
      </c>
      <c r="U3023" s="564">
        <v>1</v>
      </c>
      <c r="V3023" s="564">
        <v>1</v>
      </c>
      <c r="W3023" s="564">
        <v>1</v>
      </c>
      <c r="X3023" s="564">
        <v>1</v>
      </c>
      <c r="Y3023" s="564">
        <v>1</v>
      </c>
      <c r="Z3023" s="564">
        <v>1</v>
      </c>
      <c r="AA3023" s="564">
        <v>1</v>
      </c>
      <c r="AB3023" s="564">
        <v>1</v>
      </c>
      <c r="AC3023" s="564">
        <v>1</v>
      </c>
      <c r="AD3023" s="564">
        <v>1</v>
      </c>
      <c r="AE3023" s="564">
        <v>1</v>
      </c>
      <c r="AF3023" s="564">
        <v>1</v>
      </c>
      <c r="AG3023" s="564">
        <v>1</v>
      </c>
      <c r="AH3023" s="564">
        <v>1</v>
      </c>
      <c r="AI3023" s="564">
        <v>1</v>
      </c>
      <c r="AJ3023" s="564">
        <v>1</v>
      </c>
      <c r="AK3023" s="564">
        <v>1</v>
      </c>
    </row>
    <row r="3024" spans="1:37">
      <c r="A3024">
        <v>3020</v>
      </c>
      <c r="B3024" s="564">
        <f t="shared" ca="1" si="288"/>
        <v>0</v>
      </c>
      <c r="C3024" s="564">
        <f t="shared" ca="1" si="283"/>
        <v>0</v>
      </c>
      <c r="D3024" s="564">
        <f t="shared" ca="1" si="286"/>
        <v>0</v>
      </c>
      <c r="E3024" s="564">
        <f t="shared" ca="1" si="284"/>
        <v>0</v>
      </c>
      <c r="F3024" s="564">
        <f t="shared" ca="1" si="287"/>
        <v>1</v>
      </c>
      <c r="G3024" s="564">
        <f t="shared" ca="1" si="285"/>
        <v>-0.83425355695813019</v>
      </c>
      <c r="H3024" s="564">
        <v>0</v>
      </c>
      <c r="I3024" s="564">
        <v>0</v>
      </c>
      <c r="J3024" s="564">
        <v>0</v>
      </c>
      <c r="K3024" s="564">
        <v>0</v>
      </c>
      <c r="L3024" s="564">
        <v>0</v>
      </c>
      <c r="M3024" s="564">
        <v>0</v>
      </c>
      <c r="N3024" s="564">
        <v>0</v>
      </c>
      <c r="O3024" s="564">
        <v>0</v>
      </c>
      <c r="P3024" s="564">
        <v>0</v>
      </c>
      <c r="Q3024" s="564">
        <v>0</v>
      </c>
      <c r="R3024" s="564">
        <v>0</v>
      </c>
      <c r="S3024" s="564">
        <v>0</v>
      </c>
      <c r="T3024" s="564">
        <v>0</v>
      </c>
      <c r="U3024" s="564">
        <v>0</v>
      </c>
      <c r="V3024" s="564">
        <v>0</v>
      </c>
      <c r="W3024" s="564">
        <v>0</v>
      </c>
      <c r="X3024" s="564">
        <v>0</v>
      </c>
      <c r="Y3024" s="564">
        <v>0</v>
      </c>
      <c r="Z3024" s="564">
        <v>0</v>
      </c>
      <c r="AA3024" s="564">
        <v>0</v>
      </c>
      <c r="AB3024" s="564">
        <v>0</v>
      </c>
      <c r="AC3024" s="564">
        <v>0</v>
      </c>
      <c r="AD3024" s="564">
        <v>0</v>
      </c>
      <c r="AE3024" s="564">
        <v>0</v>
      </c>
      <c r="AF3024" s="564">
        <v>0</v>
      </c>
      <c r="AG3024" s="564">
        <v>0</v>
      </c>
      <c r="AH3024" s="564">
        <v>0</v>
      </c>
      <c r="AI3024" s="564">
        <v>0</v>
      </c>
      <c r="AJ3024" s="564">
        <v>0</v>
      </c>
      <c r="AK3024" s="564">
        <v>0</v>
      </c>
    </row>
    <row r="3025" spans="1:37">
      <c r="A3025">
        <v>3021</v>
      </c>
      <c r="B3025" s="564">
        <f t="shared" ca="1" si="288"/>
        <v>0</v>
      </c>
      <c r="C3025" s="564">
        <f t="shared" ca="1" si="283"/>
        <v>0</v>
      </c>
      <c r="D3025" s="564">
        <f t="shared" ca="1" si="286"/>
        <v>0</v>
      </c>
      <c r="E3025" s="564">
        <f t="shared" ca="1" si="284"/>
        <v>0</v>
      </c>
      <c r="F3025" s="564">
        <f t="shared" ca="1" si="287"/>
        <v>1</v>
      </c>
      <c r="G3025" s="564">
        <f t="shared" ca="1" si="285"/>
        <v>-2.8775787929966192</v>
      </c>
      <c r="H3025" s="564">
        <v>0</v>
      </c>
      <c r="I3025" s="564">
        <v>0</v>
      </c>
      <c r="J3025" s="564">
        <v>0</v>
      </c>
      <c r="K3025" s="564">
        <v>0</v>
      </c>
      <c r="L3025" s="564">
        <v>0</v>
      </c>
      <c r="M3025" s="564">
        <v>0</v>
      </c>
      <c r="N3025" s="564">
        <v>0</v>
      </c>
      <c r="O3025" s="564">
        <v>0</v>
      </c>
      <c r="P3025" s="564">
        <v>0</v>
      </c>
      <c r="Q3025" s="564">
        <v>0</v>
      </c>
      <c r="R3025" s="564">
        <v>0</v>
      </c>
      <c r="S3025" s="564">
        <v>0</v>
      </c>
      <c r="T3025" s="564">
        <v>0</v>
      </c>
      <c r="U3025" s="564">
        <v>0</v>
      </c>
      <c r="V3025" s="564">
        <v>0</v>
      </c>
      <c r="W3025" s="564">
        <v>0</v>
      </c>
      <c r="X3025" s="564">
        <v>0</v>
      </c>
      <c r="Y3025" s="564">
        <v>0</v>
      </c>
      <c r="Z3025" s="564">
        <v>0</v>
      </c>
      <c r="AA3025" s="564">
        <v>0</v>
      </c>
      <c r="AB3025" s="564">
        <v>0</v>
      </c>
      <c r="AC3025" s="564">
        <v>0</v>
      </c>
      <c r="AD3025" s="564">
        <v>0</v>
      </c>
      <c r="AE3025" s="564">
        <v>0</v>
      </c>
      <c r="AF3025" s="564">
        <v>0</v>
      </c>
      <c r="AG3025" s="564">
        <v>0</v>
      </c>
      <c r="AH3025" s="564">
        <v>0</v>
      </c>
      <c r="AI3025" s="564">
        <v>0</v>
      </c>
      <c r="AJ3025" s="564">
        <v>0</v>
      </c>
      <c r="AK3025" s="564">
        <v>0</v>
      </c>
    </row>
    <row r="3026" spans="1:37">
      <c r="A3026">
        <v>3022</v>
      </c>
      <c r="B3026" s="564">
        <f t="shared" ca="1" si="288"/>
        <v>20</v>
      </c>
      <c r="C3026" s="564">
        <f t="shared" ca="1" si="283"/>
        <v>400</v>
      </c>
      <c r="D3026" s="564">
        <f t="shared" ca="1" si="286"/>
        <v>20</v>
      </c>
      <c r="E3026" s="564">
        <f t="shared" ca="1" si="284"/>
        <v>0</v>
      </c>
      <c r="F3026" s="564">
        <f t="shared" ca="1" si="287"/>
        <v>1</v>
      </c>
      <c r="G3026" s="564">
        <f t="shared" ca="1" si="285"/>
        <v>2.95042749413824</v>
      </c>
      <c r="H3026" s="564">
        <v>1</v>
      </c>
      <c r="I3026" s="564">
        <v>1</v>
      </c>
      <c r="J3026" s="564">
        <v>1</v>
      </c>
      <c r="K3026" s="564">
        <v>1</v>
      </c>
      <c r="L3026" s="564">
        <v>1</v>
      </c>
      <c r="M3026" s="564">
        <v>1</v>
      </c>
      <c r="N3026" s="564">
        <v>1</v>
      </c>
      <c r="O3026" s="564">
        <v>1</v>
      </c>
      <c r="P3026" s="564">
        <v>1</v>
      </c>
      <c r="Q3026" s="564">
        <v>1</v>
      </c>
      <c r="R3026" s="564">
        <v>1</v>
      </c>
      <c r="S3026" s="564">
        <v>1</v>
      </c>
      <c r="T3026" s="564">
        <v>1</v>
      </c>
      <c r="U3026" s="564">
        <v>1</v>
      </c>
      <c r="V3026" s="564">
        <v>1</v>
      </c>
      <c r="W3026" s="564">
        <v>1</v>
      </c>
      <c r="X3026" s="564">
        <v>1</v>
      </c>
      <c r="Y3026" s="564">
        <v>1</v>
      </c>
      <c r="Z3026" s="564">
        <v>1</v>
      </c>
      <c r="AA3026" s="564">
        <v>1</v>
      </c>
      <c r="AB3026" s="564">
        <v>1</v>
      </c>
      <c r="AC3026" s="564">
        <v>1</v>
      </c>
      <c r="AD3026" s="564">
        <v>1</v>
      </c>
      <c r="AE3026" s="564">
        <v>1</v>
      </c>
      <c r="AF3026" s="564">
        <v>1</v>
      </c>
      <c r="AG3026" s="564">
        <v>1</v>
      </c>
      <c r="AH3026" s="564">
        <v>1</v>
      </c>
      <c r="AI3026" s="564">
        <v>1</v>
      </c>
      <c r="AJ3026" s="564">
        <v>1</v>
      </c>
      <c r="AK3026" s="564">
        <v>1</v>
      </c>
    </row>
    <row r="3027" spans="1:37">
      <c r="A3027">
        <v>3023</v>
      </c>
      <c r="B3027" s="564">
        <f t="shared" ca="1" si="288"/>
        <v>0</v>
      </c>
      <c r="C3027" s="564">
        <f t="shared" ca="1" si="283"/>
        <v>0</v>
      </c>
      <c r="D3027" s="564">
        <f t="shared" ca="1" si="286"/>
        <v>0</v>
      </c>
      <c r="E3027" s="564">
        <f t="shared" ca="1" si="284"/>
        <v>0</v>
      </c>
      <c r="F3027" s="564">
        <f t="shared" ca="1" si="287"/>
        <v>1</v>
      </c>
      <c r="G3027" s="564">
        <f t="shared" ca="1" si="285"/>
        <v>1.4273407522067412</v>
      </c>
      <c r="H3027" s="564">
        <v>0</v>
      </c>
      <c r="I3027" s="564">
        <v>0</v>
      </c>
      <c r="J3027" s="564">
        <v>0</v>
      </c>
      <c r="K3027" s="564">
        <v>0</v>
      </c>
      <c r="L3027" s="564">
        <v>0</v>
      </c>
      <c r="M3027" s="564">
        <v>0</v>
      </c>
      <c r="N3027" s="564">
        <v>0</v>
      </c>
      <c r="O3027" s="564">
        <v>0</v>
      </c>
      <c r="P3027" s="564">
        <v>0</v>
      </c>
      <c r="Q3027" s="564">
        <v>0</v>
      </c>
      <c r="R3027" s="564">
        <v>0</v>
      </c>
      <c r="S3027" s="564">
        <v>0</v>
      </c>
      <c r="T3027" s="564">
        <v>0</v>
      </c>
      <c r="U3027" s="564">
        <v>0</v>
      </c>
      <c r="V3027" s="564">
        <v>0</v>
      </c>
      <c r="W3027" s="564">
        <v>0</v>
      </c>
      <c r="X3027" s="564">
        <v>0</v>
      </c>
      <c r="Y3027" s="564">
        <v>0</v>
      </c>
      <c r="Z3027" s="564">
        <v>0</v>
      </c>
      <c r="AA3027" s="564">
        <v>0</v>
      </c>
      <c r="AB3027" s="564">
        <v>0</v>
      </c>
      <c r="AC3027" s="564">
        <v>0</v>
      </c>
      <c r="AD3027" s="564">
        <v>0</v>
      </c>
      <c r="AE3027" s="564">
        <v>0</v>
      </c>
      <c r="AF3027" s="564">
        <v>0</v>
      </c>
      <c r="AG3027" s="564">
        <v>0</v>
      </c>
      <c r="AH3027" s="564">
        <v>0</v>
      </c>
      <c r="AI3027" s="564">
        <v>0</v>
      </c>
      <c r="AJ3027" s="564">
        <v>0</v>
      </c>
      <c r="AK3027" s="564">
        <v>0</v>
      </c>
    </row>
    <row r="3028" spans="1:37">
      <c r="A3028">
        <v>3024</v>
      </c>
      <c r="B3028" s="564">
        <f t="shared" ca="1" si="288"/>
        <v>20</v>
      </c>
      <c r="C3028" s="564">
        <f t="shared" ca="1" si="283"/>
        <v>400</v>
      </c>
      <c r="D3028" s="564">
        <f t="shared" ca="1" si="286"/>
        <v>20</v>
      </c>
      <c r="E3028" s="564">
        <f t="shared" ca="1" si="284"/>
        <v>0</v>
      </c>
      <c r="F3028" s="564">
        <f t="shared" ca="1" si="287"/>
        <v>1</v>
      </c>
      <c r="G3028" s="564">
        <f t="shared" ca="1" si="285"/>
        <v>3.755698573669187</v>
      </c>
      <c r="H3028" s="564">
        <v>1</v>
      </c>
      <c r="I3028" s="564">
        <v>1</v>
      </c>
      <c r="J3028" s="564">
        <v>1</v>
      </c>
      <c r="K3028" s="564">
        <v>1</v>
      </c>
      <c r="L3028" s="564">
        <v>1</v>
      </c>
      <c r="M3028" s="564">
        <v>1</v>
      </c>
      <c r="N3028" s="564">
        <v>1</v>
      </c>
      <c r="O3028" s="564">
        <v>1</v>
      </c>
      <c r="P3028" s="564">
        <v>1</v>
      </c>
      <c r="Q3028" s="564">
        <v>1</v>
      </c>
      <c r="R3028" s="564">
        <v>1</v>
      </c>
      <c r="S3028" s="564">
        <v>1</v>
      </c>
      <c r="T3028" s="564">
        <v>1</v>
      </c>
      <c r="U3028" s="564">
        <v>1</v>
      </c>
      <c r="V3028" s="564">
        <v>1</v>
      </c>
      <c r="W3028" s="564">
        <v>1</v>
      </c>
      <c r="X3028" s="564">
        <v>1</v>
      </c>
      <c r="Y3028" s="564">
        <v>1</v>
      </c>
      <c r="Z3028" s="564">
        <v>1</v>
      </c>
      <c r="AA3028" s="564">
        <v>1</v>
      </c>
      <c r="AB3028" s="564">
        <v>1</v>
      </c>
      <c r="AC3028" s="564">
        <v>1</v>
      </c>
      <c r="AD3028" s="564">
        <v>1</v>
      </c>
      <c r="AE3028" s="564">
        <v>1</v>
      </c>
      <c r="AF3028" s="564">
        <v>1</v>
      </c>
      <c r="AG3028" s="564">
        <v>1</v>
      </c>
      <c r="AH3028" s="564">
        <v>1</v>
      </c>
      <c r="AI3028" s="564">
        <v>1</v>
      </c>
      <c r="AJ3028" s="564">
        <v>1</v>
      </c>
      <c r="AK3028" s="564">
        <v>1</v>
      </c>
    </row>
    <row r="3029" spans="1:37">
      <c r="A3029">
        <v>3025</v>
      </c>
      <c r="B3029" s="564">
        <f t="shared" ca="1" si="288"/>
        <v>0</v>
      </c>
      <c r="C3029" s="564">
        <f t="shared" ca="1" si="283"/>
        <v>0</v>
      </c>
      <c r="D3029" s="564">
        <f t="shared" ca="1" si="286"/>
        <v>0</v>
      </c>
      <c r="E3029" s="564">
        <f t="shared" ca="1" si="284"/>
        <v>0</v>
      </c>
      <c r="F3029" s="564">
        <f t="shared" ca="1" si="287"/>
        <v>1</v>
      </c>
      <c r="G3029" s="564">
        <f t="shared" ca="1" si="285"/>
        <v>3.1295800365459381</v>
      </c>
      <c r="H3029" s="564">
        <v>0</v>
      </c>
      <c r="I3029" s="564">
        <v>0</v>
      </c>
      <c r="J3029" s="564">
        <v>0</v>
      </c>
      <c r="K3029" s="564">
        <v>0</v>
      </c>
      <c r="L3029" s="564">
        <v>0</v>
      </c>
      <c r="M3029" s="564">
        <v>0</v>
      </c>
      <c r="N3029" s="564">
        <v>0</v>
      </c>
      <c r="O3029" s="564">
        <v>0</v>
      </c>
      <c r="P3029" s="564">
        <v>0</v>
      </c>
      <c r="Q3029" s="564">
        <v>0</v>
      </c>
      <c r="R3029" s="564">
        <v>0</v>
      </c>
      <c r="S3029" s="564">
        <v>0</v>
      </c>
      <c r="T3029" s="564">
        <v>0</v>
      </c>
      <c r="U3029" s="564">
        <v>0</v>
      </c>
      <c r="V3029" s="564">
        <v>0</v>
      </c>
      <c r="W3029" s="564">
        <v>0</v>
      </c>
      <c r="X3029" s="564">
        <v>0</v>
      </c>
      <c r="Y3029" s="564">
        <v>0</v>
      </c>
      <c r="Z3029" s="564">
        <v>0</v>
      </c>
      <c r="AA3029" s="564">
        <v>0</v>
      </c>
      <c r="AB3029" s="564">
        <v>0</v>
      </c>
      <c r="AC3029" s="564">
        <v>0</v>
      </c>
      <c r="AD3029" s="564">
        <v>0</v>
      </c>
      <c r="AE3029" s="564">
        <v>0</v>
      </c>
      <c r="AF3029" s="564">
        <v>0</v>
      </c>
      <c r="AG3029" s="564">
        <v>0</v>
      </c>
      <c r="AH3029" s="564">
        <v>0</v>
      </c>
      <c r="AI3029" s="564">
        <v>0</v>
      </c>
      <c r="AJ3029" s="564">
        <v>0</v>
      </c>
      <c r="AK3029" s="564">
        <v>0</v>
      </c>
    </row>
    <row r="3030" spans="1:37">
      <c r="A3030">
        <v>3026</v>
      </c>
      <c r="B3030" s="564">
        <f t="shared" ca="1" si="288"/>
        <v>20</v>
      </c>
      <c r="C3030" s="564">
        <f t="shared" ca="1" si="283"/>
        <v>400</v>
      </c>
      <c r="D3030" s="564">
        <f t="shared" ca="1" si="286"/>
        <v>20</v>
      </c>
      <c r="E3030" s="564">
        <f t="shared" ca="1" si="284"/>
        <v>0</v>
      </c>
      <c r="F3030" s="564">
        <f t="shared" ca="1" si="287"/>
        <v>1</v>
      </c>
      <c r="G3030" s="564">
        <f t="shared" ca="1" si="285"/>
        <v>-4.0346455350879076</v>
      </c>
      <c r="H3030" s="564">
        <v>1</v>
      </c>
      <c r="I3030" s="564">
        <v>1</v>
      </c>
      <c r="J3030" s="564">
        <v>1</v>
      </c>
      <c r="K3030" s="564">
        <v>1</v>
      </c>
      <c r="L3030" s="564">
        <v>1</v>
      </c>
      <c r="M3030" s="564">
        <v>1</v>
      </c>
      <c r="N3030" s="564">
        <v>1</v>
      </c>
      <c r="O3030" s="564">
        <v>1</v>
      </c>
      <c r="P3030" s="564">
        <v>1</v>
      </c>
      <c r="Q3030" s="564">
        <v>1</v>
      </c>
      <c r="R3030" s="564">
        <v>1</v>
      </c>
      <c r="S3030" s="564">
        <v>1</v>
      </c>
      <c r="T3030" s="564">
        <v>1</v>
      </c>
      <c r="U3030" s="564">
        <v>1</v>
      </c>
      <c r="V3030" s="564">
        <v>1</v>
      </c>
      <c r="W3030" s="564">
        <v>1</v>
      </c>
      <c r="X3030" s="564">
        <v>1</v>
      </c>
      <c r="Y3030" s="564">
        <v>1</v>
      </c>
      <c r="Z3030" s="564">
        <v>1</v>
      </c>
      <c r="AA3030" s="564">
        <v>1</v>
      </c>
      <c r="AB3030" s="564">
        <v>1</v>
      </c>
      <c r="AC3030" s="564">
        <v>1</v>
      </c>
      <c r="AD3030" s="564">
        <v>1</v>
      </c>
      <c r="AE3030" s="564">
        <v>1</v>
      </c>
      <c r="AF3030" s="564">
        <v>1</v>
      </c>
      <c r="AG3030" s="564">
        <v>1</v>
      </c>
      <c r="AH3030" s="564">
        <v>1</v>
      </c>
      <c r="AI3030" s="564">
        <v>1</v>
      </c>
      <c r="AJ3030" s="564">
        <v>1</v>
      </c>
      <c r="AK3030" s="564">
        <v>1</v>
      </c>
    </row>
    <row r="3031" spans="1:37">
      <c r="A3031">
        <v>3027</v>
      </c>
      <c r="B3031" s="564">
        <f t="shared" ca="1" si="288"/>
        <v>20</v>
      </c>
      <c r="C3031" s="564">
        <f t="shared" ca="1" si="283"/>
        <v>400</v>
      </c>
      <c r="D3031" s="564">
        <f t="shared" ca="1" si="286"/>
        <v>20</v>
      </c>
      <c r="E3031" s="564">
        <f t="shared" ca="1" si="284"/>
        <v>0</v>
      </c>
      <c r="F3031" s="564">
        <f t="shared" ca="1" si="287"/>
        <v>1</v>
      </c>
      <c r="G3031" s="564">
        <f t="shared" ca="1" si="285"/>
        <v>-5.8341578933234608</v>
      </c>
      <c r="H3031" s="564">
        <v>1</v>
      </c>
      <c r="I3031" s="564">
        <v>1</v>
      </c>
      <c r="J3031" s="564">
        <v>1</v>
      </c>
      <c r="K3031" s="564">
        <v>1</v>
      </c>
      <c r="L3031" s="564">
        <v>1</v>
      </c>
      <c r="M3031" s="564">
        <v>1</v>
      </c>
      <c r="N3031" s="564">
        <v>1</v>
      </c>
      <c r="O3031" s="564">
        <v>1</v>
      </c>
      <c r="P3031" s="564">
        <v>1</v>
      </c>
      <c r="Q3031" s="564">
        <v>1</v>
      </c>
      <c r="R3031" s="564">
        <v>1</v>
      </c>
      <c r="S3031" s="564">
        <v>1</v>
      </c>
      <c r="T3031" s="564">
        <v>1</v>
      </c>
      <c r="U3031" s="564">
        <v>1</v>
      </c>
      <c r="V3031" s="564">
        <v>1</v>
      </c>
      <c r="W3031" s="564">
        <v>1</v>
      </c>
      <c r="X3031" s="564">
        <v>1</v>
      </c>
      <c r="Y3031" s="564">
        <v>1</v>
      </c>
      <c r="Z3031" s="564">
        <v>1</v>
      </c>
      <c r="AA3031" s="564">
        <v>1</v>
      </c>
      <c r="AB3031" s="564">
        <v>1</v>
      </c>
      <c r="AC3031" s="564">
        <v>1</v>
      </c>
      <c r="AD3031" s="564">
        <v>1</v>
      </c>
      <c r="AE3031" s="564">
        <v>1</v>
      </c>
      <c r="AF3031" s="564">
        <v>1</v>
      </c>
      <c r="AG3031" s="564">
        <v>1</v>
      </c>
      <c r="AH3031" s="564">
        <v>1</v>
      </c>
      <c r="AI3031" s="564">
        <v>1</v>
      </c>
      <c r="AJ3031" s="564">
        <v>1</v>
      </c>
      <c r="AK3031" s="564">
        <v>1</v>
      </c>
    </row>
    <row r="3032" spans="1:37">
      <c r="A3032">
        <v>3028</v>
      </c>
      <c r="B3032" s="564">
        <f t="shared" ca="1" si="288"/>
        <v>0</v>
      </c>
      <c r="C3032" s="564">
        <f t="shared" ca="1" si="283"/>
        <v>0</v>
      </c>
      <c r="D3032" s="564">
        <f t="shared" ca="1" si="286"/>
        <v>0</v>
      </c>
      <c r="E3032" s="564">
        <f t="shared" ca="1" si="284"/>
        <v>0</v>
      </c>
      <c r="F3032" s="564">
        <f t="shared" ca="1" si="287"/>
        <v>1</v>
      </c>
      <c r="G3032" s="564">
        <f t="shared" ca="1" si="285"/>
        <v>-6.3576078424844749</v>
      </c>
      <c r="H3032" s="564">
        <v>0</v>
      </c>
      <c r="I3032" s="564">
        <v>0</v>
      </c>
      <c r="J3032" s="564">
        <v>0</v>
      </c>
      <c r="K3032" s="564">
        <v>0</v>
      </c>
      <c r="L3032" s="564">
        <v>0</v>
      </c>
      <c r="M3032" s="564">
        <v>0</v>
      </c>
      <c r="N3032" s="564">
        <v>0</v>
      </c>
      <c r="O3032" s="564">
        <v>0</v>
      </c>
      <c r="P3032" s="564">
        <v>0</v>
      </c>
      <c r="Q3032" s="564">
        <v>0</v>
      </c>
      <c r="R3032" s="564">
        <v>0</v>
      </c>
      <c r="S3032" s="564">
        <v>0</v>
      </c>
      <c r="T3032" s="564">
        <v>0</v>
      </c>
      <c r="U3032" s="564">
        <v>0</v>
      </c>
      <c r="V3032" s="564">
        <v>0</v>
      </c>
      <c r="W3032" s="564">
        <v>0</v>
      </c>
      <c r="X3032" s="564">
        <v>0</v>
      </c>
      <c r="Y3032" s="564">
        <v>0</v>
      </c>
      <c r="Z3032" s="564">
        <v>0</v>
      </c>
      <c r="AA3032" s="564">
        <v>0</v>
      </c>
      <c r="AB3032" s="564">
        <v>0</v>
      </c>
      <c r="AC3032" s="564">
        <v>0</v>
      </c>
      <c r="AD3032" s="564">
        <v>0</v>
      </c>
      <c r="AE3032" s="564">
        <v>0</v>
      </c>
      <c r="AF3032" s="564">
        <v>0</v>
      </c>
      <c r="AG3032" s="564">
        <v>0</v>
      </c>
      <c r="AH3032" s="564">
        <v>0</v>
      </c>
      <c r="AI3032" s="564">
        <v>0</v>
      </c>
      <c r="AJ3032" s="564">
        <v>0</v>
      </c>
      <c r="AK3032" s="564">
        <v>0</v>
      </c>
    </row>
    <row r="3033" spans="1:37">
      <c r="A3033">
        <v>3029</v>
      </c>
      <c r="B3033" s="564">
        <f t="shared" ca="1" si="288"/>
        <v>20</v>
      </c>
      <c r="C3033" s="564">
        <f t="shared" ca="1" si="283"/>
        <v>400</v>
      </c>
      <c r="D3033" s="564">
        <f t="shared" ca="1" si="286"/>
        <v>20</v>
      </c>
      <c r="E3033" s="564">
        <f t="shared" ca="1" si="284"/>
        <v>0</v>
      </c>
      <c r="F3033" s="564">
        <f t="shared" ca="1" si="287"/>
        <v>1</v>
      </c>
      <c r="G3033" s="564">
        <f t="shared" ca="1" si="285"/>
        <v>0.2549050278284003</v>
      </c>
      <c r="H3033" s="564">
        <v>1</v>
      </c>
      <c r="I3033" s="564">
        <v>1</v>
      </c>
      <c r="J3033" s="564">
        <v>1</v>
      </c>
      <c r="K3033" s="564">
        <v>1</v>
      </c>
      <c r="L3033" s="564">
        <v>1</v>
      </c>
      <c r="M3033" s="564">
        <v>1</v>
      </c>
      <c r="N3033" s="564">
        <v>1</v>
      </c>
      <c r="O3033" s="564">
        <v>1</v>
      </c>
      <c r="P3033" s="564">
        <v>1</v>
      </c>
      <c r="Q3033" s="564">
        <v>1</v>
      </c>
      <c r="R3033" s="564">
        <v>1</v>
      </c>
      <c r="S3033" s="564">
        <v>1</v>
      </c>
      <c r="T3033" s="564">
        <v>1</v>
      </c>
      <c r="U3033" s="564">
        <v>1</v>
      </c>
      <c r="V3033" s="564">
        <v>1</v>
      </c>
      <c r="W3033" s="564">
        <v>1</v>
      </c>
      <c r="X3033" s="564">
        <v>1</v>
      </c>
      <c r="Y3033" s="564">
        <v>1</v>
      </c>
      <c r="Z3033" s="564">
        <v>1</v>
      </c>
      <c r="AA3033" s="564">
        <v>1</v>
      </c>
      <c r="AB3033" s="564">
        <v>1</v>
      </c>
      <c r="AC3033" s="564">
        <v>1</v>
      </c>
      <c r="AD3033" s="564">
        <v>1</v>
      </c>
      <c r="AE3033" s="564">
        <v>1</v>
      </c>
      <c r="AF3033" s="564">
        <v>1</v>
      </c>
      <c r="AG3033" s="564">
        <v>1</v>
      </c>
      <c r="AH3033" s="564">
        <v>1</v>
      </c>
      <c r="AI3033" s="564">
        <v>1</v>
      </c>
      <c r="AJ3033" s="564">
        <v>1</v>
      </c>
      <c r="AK3033" s="564">
        <v>1</v>
      </c>
    </row>
    <row r="3034" spans="1:37">
      <c r="A3034">
        <v>3030</v>
      </c>
      <c r="B3034" s="564">
        <f t="shared" ca="1" si="288"/>
        <v>20</v>
      </c>
      <c r="C3034" s="564">
        <f t="shared" ca="1" si="283"/>
        <v>400</v>
      </c>
      <c r="D3034" s="564">
        <f t="shared" ca="1" si="286"/>
        <v>20</v>
      </c>
      <c r="E3034" s="564">
        <f t="shared" ca="1" si="284"/>
        <v>0</v>
      </c>
      <c r="F3034" s="564">
        <f t="shared" ca="1" si="287"/>
        <v>1</v>
      </c>
      <c r="G3034" s="564">
        <f t="shared" ca="1" si="285"/>
        <v>3.6806541021970407</v>
      </c>
      <c r="H3034" s="564">
        <v>1</v>
      </c>
      <c r="I3034" s="564">
        <v>1</v>
      </c>
      <c r="J3034" s="564">
        <v>1</v>
      </c>
      <c r="K3034" s="564">
        <v>1</v>
      </c>
      <c r="L3034" s="564">
        <v>1</v>
      </c>
      <c r="M3034" s="564">
        <v>1</v>
      </c>
      <c r="N3034" s="564">
        <v>1</v>
      </c>
      <c r="O3034" s="564">
        <v>1</v>
      </c>
      <c r="P3034" s="564">
        <v>1</v>
      </c>
      <c r="Q3034" s="564">
        <v>1</v>
      </c>
      <c r="R3034" s="564">
        <v>1</v>
      </c>
      <c r="S3034" s="564">
        <v>1</v>
      </c>
      <c r="T3034" s="564">
        <v>1</v>
      </c>
      <c r="U3034" s="564">
        <v>1</v>
      </c>
      <c r="V3034" s="564">
        <v>1</v>
      </c>
      <c r="W3034" s="564">
        <v>1</v>
      </c>
      <c r="X3034" s="564">
        <v>1</v>
      </c>
      <c r="Y3034" s="564">
        <v>1</v>
      </c>
      <c r="Z3034" s="564">
        <v>1</v>
      </c>
      <c r="AA3034" s="564">
        <v>1</v>
      </c>
      <c r="AB3034" s="564">
        <v>1</v>
      </c>
      <c r="AC3034" s="564">
        <v>1</v>
      </c>
      <c r="AD3034" s="564">
        <v>1</v>
      </c>
      <c r="AE3034" s="564">
        <v>1</v>
      </c>
      <c r="AF3034" s="564">
        <v>1</v>
      </c>
      <c r="AG3034" s="564">
        <v>1</v>
      </c>
      <c r="AH3034" s="564">
        <v>1</v>
      </c>
      <c r="AI3034" s="564">
        <v>1</v>
      </c>
      <c r="AJ3034" s="564">
        <v>1</v>
      </c>
      <c r="AK3034" s="564">
        <v>1</v>
      </c>
    </row>
    <row r="3035" spans="1:37">
      <c r="A3035">
        <v>3031</v>
      </c>
      <c r="B3035" s="564">
        <f t="shared" ca="1" si="288"/>
        <v>0</v>
      </c>
      <c r="C3035" s="564">
        <f t="shared" ca="1" si="283"/>
        <v>0</v>
      </c>
      <c r="D3035" s="564">
        <f t="shared" ca="1" si="286"/>
        <v>0</v>
      </c>
      <c r="E3035" s="564">
        <f t="shared" ca="1" si="284"/>
        <v>0</v>
      </c>
      <c r="F3035" s="564">
        <f t="shared" ca="1" si="287"/>
        <v>1</v>
      </c>
      <c r="G3035" s="564">
        <f t="shared" ca="1" si="285"/>
        <v>-2.5494428543463026</v>
      </c>
      <c r="H3035" s="564">
        <v>0</v>
      </c>
      <c r="I3035" s="564">
        <v>0</v>
      </c>
      <c r="J3035" s="564">
        <v>0</v>
      </c>
      <c r="K3035" s="564">
        <v>0</v>
      </c>
      <c r="L3035" s="564">
        <v>0</v>
      </c>
      <c r="M3035" s="564">
        <v>0</v>
      </c>
      <c r="N3035" s="564">
        <v>0</v>
      </c>
      <c r="O3035" s="564">
        <v>0</v>
      </c>
      <c r="P3035" s="564">
        <v>0</v>
      </c>
      <c r="Q3035" s="564">
        <v>0</v>
      </c>
      <c r="R3035" s="564">
        <v>0</v>
      </c>
      <c r="S3035" s="564">
        <v>0</v>
      </c>
      <c r="T3035" s="564">
        <v>0</v>
      </c>
      <c r="U3035" s="564">
        <v>0</v>
      </c>
      <c r="V3035" s="564">
        <v>0</v>
      </c>
      <c r="W3035" s="564">
        <v>0</v>
      </c>
      <c r="X3035" s="564">
        <v>0</v>
      </c>
      <c r="Y3035" s="564">
        <v>0</v>
      </c>
      <c r="Z3035" s="564">
        <v>0</v>
      </c>
      <c r="AA3035" s="564">
        <v>0</v>
      </c>
      <c r="AB3035" s="564">
        <v>0</v>
      </c>
      <c r="AC3035" s="564">
        <v>0</v>
      </c>
      <c r="AD3035" s="564">
        <v>0</v>
      </c>
      <c r="AE3035" s="564">
        <v>0</v>
      </c>
      <c r="AF3035" s="564">
        <v>0</v>
      </c>
      <c r="AG3035" s="564">
        <v>0</v>
      </c>
      <c r="AH3035" s="564">
        <v>0</v>
      </c>
      <c r="AI3035" s="564">
        <v>0</v>
      </c>
      <c r="AJ3035" s="564">
        <v>0</v>
      </c>
      <c r="AK3035" s="564">
        <v>0</v>
      </c>
    </row>
    <row r="3036" spans="1:37">
      <c r="A3036">
        <v>3032</v>
      </c>
      <c r="B3036" s="564">
        <f t="shared" ca="1" si="288"/>
        <v>0</v>
      </c>
      <c r="C3036" s="564">
        <f t="shared" ca="1" si="283"/>
        <v>0</v>
      </c>
      <c r="D3036" s="564">
        <f t="shared" ca="1" si="286"/>
        <v>0</v>
      </c>
      <c r="E3036" s="564">
        <f t="shared" ca="1" si="284"/>
        <v>0</v>
      </c>
      <c r="F3036" s="564">
        <f t="shared" ca="1" si="287"/>
        <v>1</v>
      </c>
      <c r="G3036" s="564">
        <f t="shared" ca="1" si="285"/>
        <v>0.2651905169059865</v>
      </c>
      <c r="H3036" s="564">
        <v>0</v>
      </c>
      <c r="I3036" s="564">
        <v>0</v>
      </c>
      <c r="J3036" s="564">
        <v>0</v>
      </c>
      <c r="K3036" s="564">
        <v>0</v>
      </c>
      <c r="L3036" s="564">
        <v>0</v>
      </c>
      <c r="M3036" s="564">
        <v>0</v>
      </c>
      <c r="N3036" s="564">
        <v>0</v>
      </c>
      <c r="O3036" s="564">
        <v>0</v>
      </c>
      <c r="P3036" s="564">
        <v>0</v>
      </c>
      <c r="Q3036" s="564">
        <v>0</v>
      </c>
      <c r="R3036" s="564">
        <v>0</v>
      </c>
      <c r="S3036" s="564">
        <v>0</v>
      </c>
      <c r="T3036" s="564">
        <v>0</v>
      </c>
      <c r="U3036" s="564">
        <v>0</v>
      </c>
      <c r="V3036" s="564">
        <v>0</v>
      </c>
      <c r="W3036" s="564">
        <v>0</v>
      </c>
      <c r="X3036" s="564">
        <v>0</v>
      </c>
      <c r="Y3036" s="564">
        <v>0</v>
      </c>
      <c r="Z3036" s="564">
        <v>0</v>
      </c>
      <c r="AA3036" s="564">
        <v>0</v>
      </c>
      <c r="AB3036" s="564">
        <v>0</v>
      </c>
      <c r="AC3036" s="564">
        <v>0</v>
      </c>
      <c r="AD3036" s="564">
        <v>0</v>
      </c>
      <c r="AE3036" s="564">
        <v>0</v>
      </c>
      <c r="AF3036" s="564">
        <v>0</v>
      </c>
      <c r="AG3036" s="564">
        <v>0</v>
      </c>
      <c r="AH3036" s="564">
        <v>0</v>
      </c>
      <c r="AI3036" s="564">
        <v>0</v>
      </c>
      <c r="AJ3036" s="564">
        <v>0</v>
      </c>
      <c r="AK3036" s="564">
        <v>0</v>
      </c>
    </row>
    <row r="3037" spans="1:37">
      <c r="A3037">
        <v>3033</v>
      </c>
      <c r="B3037" s="564">
        <f t="shared" ca="1" si="288"/>
        <v>0</v>
      </c>
      <c r="C3037" s="564">
        <f t="shared" ca="1" si="283"/>
        <v>0</v>
      </c>
      <c r="D3037" s="564">
        <f t="shared" ca="1" si="286"/>
        <v>0</v>
      </c>
      <c r="E3037" s="564">
        <f t="shared" ca="1" si="284"/>
        <v>0</v>
      </c>
      <c r="F3037" s="564">
        <f t="shared" ca="1" si="287"/>
        <v>1</v>
      </c>
      <c r="G3037" s="564">
        <f t="shared" ca="1" si="285"/>
        <v>-1.0472380331624618</v>
      </c>
      <c r="H3037" s="564">
        <v>0</v>
      </c>
      <c r="I3037" s="564">
        <v>0</v>
      </c>
      <c r="J3037" s="564">
        <v>0</v>
      </c>
      <c r="K3037" s="564">
        <v>0</v>
      </c>
      <c r="L3037" s="564">
        <v>0</v>
      </c>
      <c r="M3037" s="564">
        <v>0</v>
      </c>
      <c r="N3037" s="564">
        <v>0</v>
      </c>
      <c r="O3037" s="564">
        <v>0</v>
      </c>
      <c r="P3037" s="564">
        <v>0</v>
      </c>
      <c r="Q3037" s="564">
        <v>0</v>
      </c>
      <c r="R3037" s="564">
        <v>0</v>
      </c>
      <c r="S3037" s="564">
        <v>0</v>
      </c>
      <c r="T3037" s="564">
        <v>0</v>
      </c>
      <c r="U3037" s="564">
        <v>0</v>
      </c>
      <c r="V3037" s="564">
        <v>0</v>
      </c>
      <c r="W3037" s="564">
        <v>0</v>
      </c>
      <c r="X3037" s="564">
        <v>0</v>
      </c>
      <c r="Y3037" s="564">
        <v>0</v>
      </c>
      <c r="Z3037" s="564">
        <v>0</v>
      </c>
      <c r="AA3037" s="564">
        <v>0</v>
      </c>
      <c r="AB3037" s="564">
        <v>0</v>
      </c>
      <c r="AC3037" s="564">
        <v>0</v>
      </c>
      <c r="AD3037" s="564">
        <v>0</v>
      </c>
      <c r="AE3037" s="564">
        <v>0</v>
      </c>
      <c r="AF3037" s="564">
        <v>0</v>
      </c>
      <c r="AG3037" s="564">
        <v>0</v>
      </c>
      <c r="AH3037" s="564">
        <v>0</v>
      </c>
      <c r="AI3037" s="564">
        <v>0</v>
      </c>
      <c r="AJ3037" s="564">
        <v>0</v>
      </c>
      <c r="AK3037" s="564">
        <v>0</v>
      </c>
    </row>
    <row r="3038" spans="1:37">
      <c r="A3038">
        <v>3034</v>
      </c>
      <c r="B3038" s="564">
        <f t="shared" ca="1" si="288"/>
        <v>20</v>
      </c>
      <c r="C3038" s="564">
        <f t="shared" ca="1" si="283"/>
        <v>400</v>
      </c>
      <c r="D3038" s="564">
        <f t="shared" ca="1" si="286"/>
        <v>20</v>
      </c>
      <c r="E3038" s="564">
        <f t="shared" ca="1" si="284"/>
        <v>0</v>
      </c>
      <c r="F3038" s="564">
        <f t="shared" ca="1" si="287"/>
        <v>1</v>
      </c>
      <c r="G3038" s="564">
        <f t="shared" ca="1" si="285"/>
        <v>0.8251067697629747</v>
      </c>
      <c r="H3038" s="564">
        <v>1</v>
      </c>
      <c r="I3038" s="564">
        <v>1</v>
      </c>
      <c r="J3038" s="564">
        <v>1</v>
      </c>
      <c r="K3038" s="564">
        <v>1</v>
      </c>
      <c r="L3038" s="564">
        <v>1</v>
      </c>
      <c r="M3038" s="564">
        <v>1</v>
      </c>
      <c r="N3038" s="564">
        <v>1</v>
      </c>
      <c r="O3038" s="564">
        <v>1</v>
      </c>
      <c r="P3038" s="564">
        <v>1</v>
      </c>
      <c r="Q3038" s="564">
        <v>1</v>
      </c>
      <c r="R3038" s="564">
        <v>1</v>
      </c>
      <c r="S3038" s="564">
        <v>1</v>
      </c>
      <c r="T3038" s="564">
        <v>1</v>
      </c>
      <c r="U3038" s="564">
        <v>1</v>
      </c>
      <c r="V3038" s="564">
        <v>1</v>
      </c>
      <c r="W3038" s="564">
        <v>1</v>
      </c>
      <c r="X3038" s="564">
        <v>1</v>
      </c>
      <c r="Y3038" s="564">
        <v>1</v>
      </c>
      <c r="Z3038" s="564">
        <v>1</v>
      </c>
      <c r="AA3038" s="564">
        <v>1</v>
      </c>
      <c r="AB3038" s="564">
        <v>1</v>
      </c>
      <c r="AC3038" s="564">
        <v>1</v>
      </c>
      <c r="AD3038" s="564">
        <v>1</v>
      </c>
      <c r="AE3038" s="564">
        <v>1</v>
      </c>
      <c r="AF3038" s="564">
        <v>1</v>
      </c>
      <c r="AG3038" s="564">
        <v>1</v>
      </c>
      <c r="AH3038" s="564">
        <v>1</v>
      </c>
      <c r="AI3038" s="564">
        <v>1</v>
      </c>
      <c r="AJ3038" s="564">
        <v>1</v>
      </c>
      <c r="AK3038" s="564">
        <v>1</v>
      </c>
    </row>
    <row r="3039" spans="1:37">
      <c r="A3039">
        <v>3035</v>
      </c>
      <c r="B3039" s="564">
        <f t="shared" ca="1" si="288"/>
        <v>0</v>
      </c>
      <c r="C3039" s="564">
        <f t="shared" ca="1" si="283"/>
        <v>0</v>
      </c>
      <c r="D3039" s="564">
        <f t="shared" ca="1" si="286"/>
        <v>0</v>
      </c>
      <c r="E3039" s="564">
        <f t="shared" ca="1" si="284"/>
        <v>0</v>
      </c>
      <c r="F3039" s="564">
        <f t="shared" ca="1" si="287"/>
        <v>1</v>
      </c>
      <c r="G3039" s="564">
        <f t="shared" ca="1" si="285"/>
        <v>-3.9002244577863059</v>
      </c>
      <c r="H3039" s="564">
        <v>0</v>
      </c>
      <c r="I3039" s="564">
        <v>0</v>
      </c>
      <c r="J3039" s="564">
        <v>0</v>
      </c>
      <c r="K3039" s="564">
        <v>0</v>
      </c>
      <c r="L3039" s="564">
        <v>0</v>
      </c>
      <c r="M3039" s="564">
        <v>0</v>
      </c>
      <c r="N3039" s="564">
        <v>0</v>
      </c>
      <c r="O3039" s="564">
        <v>0</v>
      </c>
      <c r="P3039" s="564">
        <v>0</v>
      </c>
      <c r="Q3039" s="564">
        <v>0</v>
      </c>
      <c r="R3039" s="564">
        <v>0</v>
      </c>
      <c r="S3039" s="564">
        <v>0</v>
      </c>
      <c r="T3039" s="564">
        <v>0</v>
      </c>
      <c r="U3039" s="564">
        <v>0</v>
      </c>
      <c r="V3039" s="564">
        <v>0</v>
      </c>
      <c r="W3039" s="564">
        <v>0</v>
      </c>
      <c r="X3039" s="564">
        <v>0</v>
      </c>
      <c r="Y3039" s="564">
        <v>0</v>
      </c>
      <c r="Z3039" s="564">
        <v>0</v>
      </c>
      <c r="AA3039" s="564">
        <v>0</v>
      </c>
      <c r="AB3039" s="564">
        <v>0</v>
      </c>
      <c r="AC3039" s="564">
        <v>0</v>
      </c>
      <c r="AD3039" s="564">
        <v>0</v>
      </c>
      <c r="AE3039" s="564">
        <v>0</v>
      </c>
      <c r="AF3039" s="564">
        <v>0</v>
      </c>
      <c r="AG3039" s="564">
        <v>0</v>
      </c>
      <c r="AH3039" s="564">
        <v>0</v>
      </c>
      <c r="AI3039" s="564">
        <v>0</v>
      </c>
      <c r="AJ3039" s="564">
        <v>0</v>
      </c>
      <c r="AK3039" s="564">
        <v>0</v>
      </c>
    </row>
    <row r="3040" spans="1:37">
      <c r="A3040">
        <v>3036</v>
      </c>
      <c r="B3040" s="564">
        <f t="shared" ca="1" si="288"/>
        <v>0</v>
      </c>
      <c r="C3040" s="564">
        <f t="shared" ca="1" si="283"/>
        <v>0</v>
      </c>
      <c r="D3040" s="564">
        <f t="shared" ca="1" si="286"/>
        <v>0</v>
      </c>
      <c r="E3040" s="564">
        <f t="shared" ca="1" si="284"/>
        <v>0</v>
      </c>
      <c r="F3040" s="564">
        <f t="shared" ca="1" si="287"/>
        <v>1</v>
      </c>
      <c r="G3040" s="564">
        <f t="shared" ca="1" si="285"/>
        <v>-1.2811264970838341</v>
      </c>
      <c r="H3040" s="564">
        <v>0</v>
      </c>
      <c r="I3040" s="564">
        <v>0</v>
      </c>
      <c r="J3040" s="564">
        <v>0</v>
      </c>
      <c r="K3040" s="564">
        <v>0</v>
      </c>
      <c r="L3040" s="564">
        <v>0</v>
      </c>
      <c r="M3040" s="564">
        <v>0</v>
      </c>
      <c r="N3040" s="564">
        <v>0</v>
      </c>
      <c r="O3040" s="564">
        <v>0</v>
      </c>
      <c r="P3040" s="564">
        <v>0</v>
      </c>
      <c r="Q3040" s="564">
        <v>0</v>
      </c>
      <c r="R3040" s="564">
        <v>0</v>
      </c>
      <c r="S3040" s="564">
        <v>0</v>
      </c>
      <c r="T3040" s="564">
        <v>0</v>
      </c>
      <c r="U3040" s="564">
        <v>0</v>
      </c>
      <c r="V3040" s="564">
        <v>0</v>
      </c>
      <c r="W3040" s="564">
        <v>0</v>
      </c>
      <c r="X3040" s="564">
        <v>0</v>
      </c>
      <c r="Y3040" s="564">
        <v>0</v>
      </c>
      <c r="Z3040" s="564">
        <v>0</v>
      </c>
      <c r="AA3040" s="564">
        <v>0</v>
      </c>
      <c r="AB3040" s="564">
        <v>0</v>
      </c>
      <c r="AC3040" s="564">
        <v>0</v>
      </c>
      <c r="AD3040" s="564">
        <v>0</v>
      </c>
      <c r="AE3040" s="564">
        <v>0</v>
      </c>
      <c r="AF3040" s="564">
        <v>0</v>
      </c>
      <c r="AG3040" s="564">
        <v>0</v>
      </c>
      <c r="AH3040" s="564">
        <v>0</v>
      </c>
      <c r="AI3040" s="564">
        <v>0</v>
      </c>
      <c r="AJ3040" s="564">
        <v>0</v>
      </c>
      <c r="AK3040" s="564">
        <v>0</v>
      </c>
    </row>
    <row r="3041" spans="1:37">
      <c r="A3041">
        <v>3037</v>
      </c>
      <c r="B3041" s="564">
        <f t="shared" ca="1" si="288"/>
        <v>0</v>
      </c>
      <c r="C3041" s="564">
        <f t="shared" ca="1" si="283"/>
        <v>0</v>
      </c>
      <c r="D3041" s="564">
        <f t="shared" ca="1" si="286"/>
        <v>0</v>
      </c>
      <c r="E3041" s="564">
        <f t="shared" ca="1" si="284"/>
        <v>0</v>
      </c>
      <c r="F3041" s="564">
        <f t="shared" ca="1" si="287"/>
        <v>1</v>
      </c>
      <c r="G3041" s="564">
        <f t="shared" ca="1" si="285"/>
        <v>-0.74082692338353939</v>
      </c>
      <c r="H3041" s="564">
        <v>0</v>
      </c>
      <c r="I3041" s="564">
        <v>0</v>
      </c>
      <c r="J3041" s="564">
        <v>0</v>
      </c>
      <c r="K3041" s="564">
        <v>0</v>
      </c>
      <c r="L3041" s="564">
        <v>0</v>
      </c>
      <c r="M3041" s="564">
        <v>0</v>
      </c>
      <c r="N3041" s="564">
        <v>0</v>
      </c>
      <c r="O3041" s="564">
        <v>0</v>
      </c>
      <c r="P3041" s="564">
        <v>0</v>
      </c>
      <c r="Q3041" s="564">
        <v>0</v>
      </c>
      <c r="R3041" s="564">
        <v>0</v>
      </c>
      <c r="S3041" s="564">
        <v>0</v>
      </c>
      <c r="T3041" s="564">
        <v>0</v>
      </c>
      <c r="U3041" s="564">
        <v>0</v>
      </c>
      <c r="V3041" s="564">
        <v>0</v>
      </c>
      <c r="W3041" s="564">
        <v>0</v>
      </c>
      <c r="X3041" s="564">
        <v>0</v>
      </c>
      <c r="Y3041" s="564">
        <v>0</v>
      </c>
      <c r="Z3041" s="564">
        <v>0</v>
      </c>
      <c r="AA3041" s="564">
        <v>0</v>
      </c>
      <c r="AB3041" s="564">
        <v>0</v>
      </c>
      <c r="AC3041" s="564">
        <v>0</v>
      </c>
      <c r="AD3041" s="564">
        <v>0</v>
      </c>
      <c r="AE3041" s="564">
        <v>0</v>
      </c>
      <c r="AF3041" s="564">
        <v>0</v>
      </c>
      <c r="AG3041" s="564">
        <v>0</v>
      </c>
      <c r="AH3041" s="564">
        <v>0</v>
      </c>
      <c r="AI3041" s="564">
        <v>0</v>
      </c>
      <c r="AJ3041" s="564">
        <v>0</v>
      </c>
      <c r="AK3041" s="564">
        <v>0</v>
      </c>
    </row>
    <row r="3042" spans="1:37">
      <c r="A3042">
        <v>3038</v>
      </c>
      <c r="B3042" s="564">
        <f t="shared" ca="1" si="288"/>
        <v>0</v>
      </c>
      <c r="C3042" s="564">
        <f t="shared" ca="1" si="283"/>
        <v>0</v>
      </c>
      <c r="D3042" s="564">
        <f t="shared" ca="1" si="286"/>
        <v>0</v>
      </c>
      <c r="E3042" s="564">
        <f t="shared" ca="1" si="284"/>
        <v>0</v>
      </c>
      <c r="F3042" s="564">
        <f t="shared" ca="1" si="287"/>
        <v>1</v>
      </c>
      <c r="G3042" s="564">
        <f t="shared" ca="1" si="285"/>
        <v>0.15435870511302341</v>
      </c>
      <c r="H3042" s="564">
        <v>0</v>
      </c>
      <c r="I3042" s="564">
        <v>0</v>
      </c>
      <c r="J3042" s="564">
        <v>0</v>
      </c>
      <c r="K3042" s="564">
        <v>0</v>
      </c>
      <c r="L3042" s="564">
        <v>0</v>
      </c>
      <c r="M3042" s="564">
        <v>0</v>
      </c>
      <c r="N3042" s="564">
        <v>0</v>
      </c>
      <c r="O3042" s="564">
        <v>0</v>
      </c>
      <c r="P3042" s="564">
        <v>0</v>
      </c>
      <c r="Q3042" s="564">
        <v>0</v>
      </c>
      <c r="R3042" s="564">
        <v>0</v>
      </c>
      <c r="S3042" s="564">
        <v>0</v>
      </c>
      <c r="T3042" s="564">
        <v>0</v>
      </c>
      <c r="U3042" s="564">
        <v>0</v>
      </c>
      <c r="V3042" s="564">
        <v>0</v>
      </c>
      <c r="W3042" s="564">
        <v>0</v>
      </c>
      <c r="X3042" s="564">
        <v>0</v>
      </c>
      <c r="Y3042" s="564">
        <v>0</v>
      </c>
      <c r="Z3042" s="564">
        <v>0</v>
      </c>
      <c r="AA3042" s="564">
        <v>0</v>
      </c>
      <c r="AB3042" s="564">
        <v>0</v>
      </c>
      <c r="AC3042" s="564">
        <v>0</v>
      </c>
      <c r="AD3042" s="564">
        <v>0</v>
      </c>
      <c r="AE3042" s="564">
        <v>0</v>
      </c>
      <c r="AF3042" s="564">
        <v>0</v>
      </c>
      <c r="AG3042" s="564">
        <v>0</v>
      </c>
      <c r="AH3042" s="564">
        <v>0</v>
      </c>
      <c r="AI3042" s="564">
        <v>0</v>
      </c>
      <c r="AJ3042" s="564">
        <v>0</v>
      </c>
      <c r="AK3042" s="564">
        <v>0</v>
      </c>
    </row>
    <row r="3043" spans="1:37">
      <c r="A3043">
        <v>3039</v>
      </c>
      <c r="B3043" s="564">
        <f t="shared" ca="1" si="288"/>
        <v>20</v>
      </c>
      <c r="C3043" s="564">
        <f t="shared" ca="1" si="283"/>
        <v>400</v>
      </c>
      <c r="D3043" s="564">
        <f t="shared" ca="1" si="286"/>
        <v>20</v>
      </c>
      <c r="E3043" s="564">
        <f t="shared" ca="1" si="284"/>
        <v>0</v>
      </c>
      <c r="F3043" s="564">
        <f t="shared" ca="1" si="287"/>
        <v>1</v>
      </c>
      <c r="G3043" s="564">
        <f t="shared" ca="1" si="285"/>
        <v>-1.2005873121465034</v>
      </c>
      <c r="H3043" s="564">
        <v>1</v>
      </c>
      <c r="I3043" s="564">
        <v>1</v>
      </c>
      <c r="J3043" s="564">
        <v>1</v>
      </c>
      <c r="K3043" s="564">
        <v>1</v>
      </c>
      <c r="L3043" s="564">
        <v>1</v>
      </c>
      <c r="M3043" s="564">
        <v>1</v>
      </c>
      <c r="N3043" s="564">
        <v>1</v>
      </c>
      <c r="O3043" s="564">
        <v>1</v>
      </c>
      <c r="P3043" s="564">
        <v>1</v>
      </c>
      <c r="Q3043" s="564">
        <v>1</v>
      </c>
      <c r="R3043" s="564">
        <v>1</v>
      </c>
      <c r="S3043" s="564">
        <v>1</v>
      </c>
      <c r="T3043" s="564">
        <v>1</v>
      </c>
      <c r="U3043" s="564">
        <v>1</v>
      </c>
      <c r="V3043" s="564">
        <v>1</v>
      </c>
      <c r="W3043" s="564">
        <v>1</v>
      </c>
      <c r="X3043" s="564">
        <v>1</v>
      </c>
      <c r="Y3043" s="564">
        <v>1</v>
      </c>
      <c r="Z3043" s="564">
        <v>1</v>
      </c>
      <c r="AA3043" s="564">
        <v>1</v>
      </c>
      <c r="AB3043" s="564">
        <v>1</v>
      </c>
      <c r="AC3043" s="564">
        <v>1</v>
      </c>
      <c r="AD3043" s="564">
        <v>1</v>
      </c>
      <c r="AE3043" s="564">
        <v>1</v>
      </c>
      <c r="AF3043" s="564">
        <v>1</v>
      </c>
      <c r="AG3043" s="564">
        <v>1</v>
      </c>
      <c r="AH3043" s="564">
        <v>1</v>
      </c>
      <c r="AI3043" s="564">
        <v>1</v>
      </c>
      <c r="AJ3043" s="564">
        <v>1</v>
      </c>
      <c r="AK3043" s="564">
        <v>1</v>
      </c>
    </row>
    <row r="3044" spans="1:37">
      <c r="A3044">
        <v>3040</v>
      </c>
      <c r="B3044" s="564">
        <f t="shared" ca="1" si="288"/>
        <v>20</v>
      </c>
      <c r="C3044" s="564">
        <f t="shared" ca="1" si="283"/>
        <v>400</v>
      </c>
      <c r="D3044" s="564">
        <f t="shared" ca="1" si="286"/>
        <v>20</v>
      </c>
      <c r="E3044" s="564">
        <f t="shared" ca="1" si="284"/>
        <v>0</v>
      </c>
      <c r="F3044" s="564">
        <f t="shared" ca="1" si="287"/>
        <v>1</v>
      </c>
      <c r="G3044" s="564">
        <f t="shared" ca="1" si="285"/>
        <v>-2.4713314499131096</v>
      </c>
      <c r="H3044" s="564">
        <v>1</v>
      </c>
      <c r="I3044" s="564">
        <v>1</v>
      </c>
      <c r="J3044" s="564">
        <v>1</v>
      </c>
      <c r="K3044" s="564">
        <v>1</v>
      </c>
      <c r="L3044" s="564">
        <v>1</v>
      </c>
      <c r="M3044" s="564">
        <v>1</v>
      </c>
      <c r="N3044" s="564">
        <v>1</v>
      </c>
      <c r="O3044" s="564">
        <v>1</v>
      </c>
      <c r="P3044" s="564">
        <v>1</v>
      </c>
      <c r="Q3044" s="564">
        <v>1</v>
      </c>
      <c r="R3044" s="564">
        <v>1</v>
      </c>
      <c r="S3044" s="564">
        <v>1</v>
      </c>
      <c r="T3044" s="564">
        <v>1</v>
      </c>
      <c r="U3044" s="564">
        <v>1</v>
      </c>
      <c r="V3044" s="564">
        <v>1</v>
      </c>
      <c r="W3044" s="564">
        <v>1</v>
      </c>
      <c r="X3044" s="564">
        <v>1</v>
      </c>
      <c r="Y3044" s="564">
        <v>1</v>
      </c>
      <c r="Z3044" s="564">
        <v>1</v>
      </c>
      <c r="AA3044" s="564">
        <v>1</v>
      </c>
      <c r="AB3044" s="564">
        <v>1</v>
      </c>
      <c r="AC3044" s="564">
        <v>1</v>
      </c>
      <c r="AD3044" s="564">
        <v>1</v>
      </c>
      <c r="AE3044" s="564">
        <v>1</v>
      </c>
      <c r="AF3044" s="564">
        <v>1</v>
      </c>
      <c r="AG3044" s="564">
        <v>1</v>
      </c>
      <c r="AH3044" s="564">
        <v>1</v>
      </c>
      <c r="AI3044" s="564">
        <v>1</v>
      </c>
      <c r="AJ3044" s="564">
        <v>1</v>
      </c>
      <c r="AK3044" s="564">
        <v>1</v>
      </c>
    </row>
    <row r="3045" spans="1:37">
      <c r="A3045">
        <v>3041</v>
      </c>
      <c r="B3045" s="564">
        <f t="shared" ca="1" si="288"/>
        <v>20</v>
      </c>
      <c r="C3045" s="564">
        <f t="shared" ca="1" si="283"/>
        <v>400</v>
      </c>
      <c r="D3045" s="564">
        <f t="shared" ca="1" si="286"/>
        <v>20</v>
      </c>
      <c r="E3045" s="564">
        <f t="shared" ca="1" si="284"/>
        <v>0</v>
      </c>
      <c r="F3045" s="564">
        <f t="shared" ca="1" si="287"/>
        <v>1</v>
      </c>
      <c r="G3045" s="564">
        <f t="shared" ca="1" si="285"/>
        <v>2.3818419711403456</v>
      </c>
      <c r="H3045" s="564">
        <v>1</v>
      </c>
      <c r="I3045" s="564">
        <v>1</v>
      </c>
      <c r="J3045" s="564">
        <v>1</v>
      </c>
      <c r="K3045" s="564">
        <v>1</v>
      </c>
      <c r="L3045" s="564">
        <v>1</v>
      </c>
      <c r="M3045" s="564">
        <v>1</v>
      </c>
      <c r="N3045" s="564">
        <v>1</v>
      </c>
      <c r="O3045" s="564">
        <v>1</v>
      </c>
      <c r="P3045" s="564">
        <v>1</v>
      </c>
      <c r="Q3045" s="564">
        <v>1</v>
      </c>
      <c r="R3045" s="564">
        <v>1</v>
      </c>
      <c r="S3045" s="564">
        <v>1</v>
      </c>
      <c r="T3045" s="564">
        <v>1</v>
      </c>
      <c r="U3045" s="564">
        <v>1</v>
      </c>
      <c r="V3045" s="564">
        <v>1</v>
      </c>
      <c r="W3045" s="564">
        <v>1</v>
      </c>
      <c r="X3045" s="564">
        <v>1</v>
      </c>
      <c r="Y3045" s="564">
        <v>1</v>
      </c>
      <c r="Z3045" s="564">
        <v>1</v>
      </c>
      <c r="AA3045" s="564">
        <v>1</v>
      </c>
      <c r="AB3045" s="564">
        <v>1</v>
      </c>
      <c r="AC3045" s="564">
        <v>1</v>
      </c>
      <c r="AD3045" s="564">
        <v>1</v>
      </c>
      <c r="AE3045" s="564">
        <v>1</v>
      </c>
      <c r="AF3045" s="564">
        <v>1</v>
      </c>
      <c r="AG3045" s="564">
        <v>1</v>
      </c>
      <c r="AH3045" s="564">
        <v>1</v>
      </c>
      <c r="AI3045" s="564">
        <v>1</v>
      </c>
      <c r="AJ3045" s="564">
        <v>1</v>
      </c>
      <c r="AK3045" s="564">
        <v>1</v>
      </c>
    </row>
    <row r="3046" spans="1:37">
      <c r="A3046">
        <v>3042</v>
      </c>
      <c r="B3046" s="564">
        <f t="shared" ca="1" si="288"/>
        <v>20</v>
      </c>
      <c r="C3046" s="564">
        <f t="shared" ca="1" si="283"/>
        <v>400</v>
      </c>
      <c r="D3046" s="564">
        <f t="shared" ca="1" si="286"/>
        <v>20</v>
      </c>
      <c r="E3046" s="564">
        <f t="shared" ca="1" si="284"/>
        <v>0</v>
      </c>
      <c r="F3046" s="564">
        <f t="shared" ca="1" si="287"/>
        <v>1</v>
      </c>
      <c r="G3046" s="564">
        <f t="shared" ca="1" si="285"/>
        <v>9.612025426433199</v>
      </c>
      <c r="H3046" s="564">
        <v>1</v>
      </c>
      <c r="I3046" s="564">
        <v>1</v>
      </c>
      <c r="J3046" s="564">
        <v>1</v>
      </c>
      <c r="K3046" s="564">
        <v>1</v>
      </c>
      <c r="L3046" s="564">
        <v>1</v>
      </c>
      <c r="M3046" s="564">
        <v>1</v>
      </c>
      <c r="N3046" s="564">
        <v>1</v>
      </c>
      <c r="O3046" s="564">
        <v>1</v>
      </c>
      <c r="P3046" s="564">
        <v>1</v>
      </c>
      <c r="Q3046" s="564">
        <v>1</v>
      </c>
      <c r="R3046" s="564">
        <v>1</v>
      </c>
      <c r="S3046" s="564">
        <v>1</v>
      </c>
      <c r="T3046" s="564">
        <v>1</v>
      </c>
      <c r="U3046" s="564">
        <v>1</v>
      </c>
      <c r="V3046" s="564">
        <v>1</v>
      </c>
      <c r="W3046" s="564">
        <v>1</v>
      </c>
      <c r="X3046" s="564">
        <v>1</v>
      </c>
      <c r="Y3046" s="564">
        <v>1</v>
      </c>
      <c r="Z3046" s="564">
        <v>1</v>
      </c>
      <c r="AA3046" s="564">
        <v>1</v>
      </c>
      <c r="AB3046" s="564">
        <v>1</v>
      </c>
      <c r="AC3046" s="564">
        <v>1</v>
      </c>
      <c r="AD3046" s="564">
        <v>1</v>
      </c>
      <c r="AE3046" s="564">
        <v>1</v>
      </c>
      <c r="AF3046" s="564">
        <v>1</v>
      </c>
      <c r="AG3046" s="564">
        <v>1</v>
      </c>
      <c r="AH3046" s="564">
        <v>1</v>
      </c>
      <c r="AI3046" s="564">
        <v>1</v>
      </c>
      <c r="AJ3046" s="564">
        <v>1</v>
      </c>
      <c r="AK3046" s="564">
        <v>1</v>
      </c>
    </row>
    <row r="3047" spans="1:37">
      <c r="A3047">
        <v>3043</v>
      </c>
      <c r="B3047" s="564">
        <f t="shared" ca="1" si="288"/>
        <v>0</v>
      </c>
      <c r="C3047" s="564">
        <f t="shared" ca="1" si="283"/>
        <v>0</v>
      </c>
      <c r="D3047" s="564">
        <f t="shared" ca="1" si="286"/>
        <v>0</v>
      </c>
      <c r="E3047" s="564">
        <f t="shared" ca="1" si="284"/>
        <v>0</v>
      </c>
      <c r="F3047" s="564">
        <f t="shared" ca="1" si="287"/>
        <v>1</v>
      </c>
      <c r="G3047" s="564">
        <f t="shared" ca="1" si="285"/>
        <v>0.77136915706783049</v>
      </c>
      <c r="H3047" s="564">
        <v>0</v>
      </c>
      <c r="I3047" s="564">
        <v>0</v>
      </c>
      <c r="J3047" s="564">
        <v>0</v>
      </c>
      <c r="K3047" s="564">
        <v>0</v>
      </c>
      <c r="L3047" s="564">
        <v>0</v>
      </c>
      <c r="M3047" s="564">
        <v>0</v>
      </c>
      <c r="N3047" s="564">
        <v>0</v>
      </c>
      <c r="O3047" s="564">
        <v>0</v>
      </c>
      <c r="P3047" s="564">
        <v>0</v>
      </c>
      <c r="Q3047" s="564">
        <v>0</v>
      </c>
      <c r="R3047" s="564">
        <v>0</v>
      </c>
      <c r="S3047" s="564">
        <v>0</v>
      </c>
      <c r="T3047" s="564">
        <v>0</v>
      </c>
      <c r="U3047" s="564">
        <v>0</v>
      </c>
      <c r="V3047" s="564">
        <v>0</v>
      </c>
      <c r="W3047" s="564">
        <v>0</v>
      </c>
      <c r="X3047" s="564">
        <v>0</v>
      </c>
      <c r="Y3047" s="564">
        <v>0</v>
      </c>
      <c r="Z3047" s="564">
        <v>0</v>
      </c>
      <c r="AA3047" s="564">
        <v>0</v>
      </c>
      <c r="AB3047" s="564">
        <v>0</v>
      </c>
      <c r="AC3047" s="564">
        <v>0</v>
      </c>
      <c r="AD3047" s="564">
        <v>0</v>
      </c>
      <c r="AE3047" s="564">
        <v>0</v>
      </c>
      <c r="AF3047" s="564">
        <v>0</v>
      </c>
      <c r="AG3047" s="564">
        <v>0</v>
      </c>
      <c r="AH3047" s="564">
        <v>0</v>
      </c>
      <c r="AI3047" s="564">
        <v>0</v>
      </c>
      <c r="AJ3047" s="564">
        <v>0</v>
      </c>
      <c r="AK3047" s="564">
        <v>0</v>
      </c>
    </row>
    <row r="3048" spans="1:37">
      <c r="A3048">
        <v>3044</v>
      </c>
      <c r="B3048" s="564">
        <f t="shared" ca="1" si="288"/>
        <v>0</v>
      </c>
      <c r="C3048" s="564">
        <f t="shared" ca="1" si="283"/>
        <v>0</v>
      </c>
      <c r="D3048" s="564">
        <f t="shared" ca="1" si="286"/>
        <v>0</v>
      </c>
      <c r="E3048" s="564">
        <f t="shared" ca="1" si="284"/>
        <v>0</v>
      </c>
      <c r="F3048" s="564">
        <f t="shared" ca="1" si="287"/>
        <v>1</v>
      </c>
      <c r="G3048" s="564">
        <f t="shared" ca="1" si="285"/>
        <v>-6.3841296276153976</v>
      </c>
      <c r="H3048" s="564">
        <v>0</v>
      </c>
      <c r="I3048" s="564">
        <v>0</v>
      </c>
      <c r="J3048" s="564">
        <v>0</v>
      </c>
      <c r="K3048" s="564">
        <v>0</v>
      </c>
      <c r="L3048" s="564">
        <v>0</v>
      </c>
      <c r="M3048" s="564">
        <v>0</v>
      </c>
      <c r="N3048" s="564">
        <v>0</v>
      </c>
      <c r="O3048" s="564">
        <v>0</v>
      </c>
      <c r="P3048" s="564">
        <v>0</v>
      </c>
      <c r="Q3048" s="564">
        <v>0</v>
      </c>
      <c r="R3048" s="564">
        <v>0</v>
      </c>
      <c r="S3048" s="564">
        <v>0</v>
      </c>
      <c r="T3048" s="564">
        <v>0</v>
      </c>
      <c r="U3048" s="564">
        <v>0</v>
      </c>
      <c r="V3048" s="564">
        <v>0</v>
      </c>
      <c r="W3048" s="564">
        <v>0</v>
      </c>
      <c r="X3048" s="564">
        <v>0</v>
      </c>
      <c r="Y3048" s="564">
        <v>0</v>
      </c>
      <c r="Z3048" s="564">
        <v>0</v>
      </c>
      <c r="AA3048" s="564">
        <v>0</v>
      </c>
      <c r="AB3048" s="564">
        <v>0</v>
      </c>
      <c r="AC3048" s="564">
        <v>0</v>
      </c>
      <c r="AD3048" s="564">
        <v>0</v>
      </c>
      <c r="AE3048" s="564">
        <v>0</v>
      </c>
      <c r="AF3048" s="564">
        <v>0</v>
      </c>
      <c r="AG3048" s="564">
        <v>0</v>
      </c>
      <c r="AH3048" s="564">
        <v>0</v>
      </c>
      <c r="AI3048" s="564">
        <v>0</v>
      </c>
      <c r="AJ3048" s="564">
        <v>0</v>
      </c>
      <c r="AK3048" s="564">
        <v>0</v>
      </c>
    </row>
    <row r="3049" spans="1:37">
      <c r="A3049">
        <v>3045</v>
      </c>
      <c r="B3049" s="564">
        <f t="shared" ca="1" si="288"/>
        <v>0</v>
      </c>
      <c r="C3049" s="564">
        <f t="shared" ca="1" si="283"/>
        <v>0</v>
      </c>
      <c r="D3049" s="564">
        <f t="shared" ca="1" si="286"/>
        <v>0</v>
      </c>
      <c r="E3049" s="564">
        <f t="shared" ca="1" si="284"/>
        <v>0</v>
      </c>
      <c r="F3049" s="564">
        <f t="shared" ca="1" si="287"/>
        <v>1</v>
      </c>
      <c r="G3049" s="564">
        <f t="shared" ca="1" si="285"/>
        <v>2.2890929619665767</v>
      </c>
      <c r="H3049" s="564">
        <v>0</v>
      </c>
      <c r="I3049" s="564">
        <v>0</v>
      </c>
      <c r="J3049" s="564">
        <v>0</v>
      </c>
      <c r="K3049" s="564">
        <v>0</v>
      </c>
      <c r="L3049" s="564">
        <v>0</v>
      </c>
      <c r="M3049" s="564">
        <v>0</v>
      </c>
      <c r="N3049" s="564">
        <v>0</v>
      </c>
      <c r="O3049" s="564">
        <v>0</v>
      </c>
      <c r="P3049" s="564">
        <v>0</v>
      </c>
      <c r="Q3049" s="564">
        <v>0</v>
      </c>
      <c r="R3049" s="564">
        <v>0</v>
      </c>
      <c r="S3049" s="564">
        <v>0</v>
      </c>
      <c r="T3049" s="564">
        <v>0</v>
      </c>
      <c r="U3049" s="564">
        <v>0</v>
      </c>
      <c r="V3049" s="564">
        <v>0</v>
      </c>
      <c r="W3049" s="564">
        <v>0</v>
      </c>
      <c r="X3049" s="564">
        <v>0</v>
      </c>
      <c r="Y3049" s="564">
        <v>0</v>
      </c>
      <c r="Z3049" s="564">
        <v>0</v>
      </c>
      <c r="AA3049" s="564">
        <v>0</v>
      </c>
      <c r="AB3049" s="564">
        <v>0</v>
      </c>
      <c r="AC3049" s="564">
        <v>0</v>
      </c>
      <c r="AD3049" s="564">
        <v>0</v>
      </c>
      <c r="AE3049" s="564">
        <v>0</v>
      </c>
      <c r="AF3049" s="564">
        <v>0</v>
      </c>
      <c r="AG3049" s="564">
        <v>0</v>
      </c>
      <c r="AH3049" s="564">
        <v>0</v>
      </c>
      <c r="AI3049" s="564">
        <v>0</v>
      </c>
      <c r="AJ3049" s="564">
        <v>0</v>
      </c>
      <c r="AK3049" s="564">
        <v>0</v>
      </c>
    </row>
    <row r="3050" spans="1:37">
      <c r="A3050">
        <v>3046</v>
      </c>
      <c r="B3050" s="564">
        <f t="shared" ca="1" si="288"/>
        <v>11</v>
      </c>
      <c r="C3050" s="564">
        <f t="shared" ca="1" si="283"/>
        <v>121</v>
      </c>
      <c r="D3050" s="564">
        <f t="shared" ca="1" si="286"/>
        <v>11</v>
      </c>
      <c r="E3050" s="564">
        <f t="shared" ca="1" si="284"/>
        <v>4.95</v>
      </c>
      <c r="F3050" s="564">
        <f t="shared" ca="1" si="287"/>
        <v>0.47894736842105268</v>
      </c>
      <c r="G3050" s="564">
        <f t="shared" ca="1" si="285"/>
        <v>-0.28493660031081758</v>
      </c>
      <c r="H3050" s="564">
        <v>0</v>
      </c>
      <c r="I3050" s="564">
        <v>0</v>
      </c>
      <c r="J3050" s="564">
        <v>1</v>
      </c>
      <c r="K3050" s="564">
        <v>1</v>
      </c>
      <c r="L3050" s="564">
        <v>1</v>
      </c>
      <c r="M3050" s="564">
        <v>1</v>
      </c>
      <c r="N3050" s="564">
        <v>0</v>
      </c>
      <c r="O3050" s="564">
        <v>1</v>
      </c>
      <c r="P3050" s="564">
        <v>1</v>
      </c>
      <c r="Q3050" s="564">
        <v>1</v>
      </c>
      <c r="R3050" s="564">
        <v>0</v>
      </c>
      <c r="S3050" s="564">
        <v>0</v>
      </c>
      <c r="T3050" s="564">
        <v>1</v>
      </c>
      <c r="U3050" s="564">
        <v>0</v>
      </c>
      <c r="V3050" s="564">
        <v>0</v>
      </c>
      <c r="W3050" s="564">
        <v>1</v>
      </c>
      <c r="X3050" s="564">
        <v>0</v>
      </c>
      <c r="Y3050" s="564">
        <v>1</v>
      </c>
      <c r="Z3050" s="564">
        <v>1</v>
      </c>
      <c r="AA3050" s="564">
        <v>0</v>
      </c>
      <c r="AB3050" s="564">
        <v>1</v>
      </c>
      <c r="AC3050" s="564">
        <v>0</v>
      </c>
      <c r="AD3050" s="564">
        <v>1</v>
      </c>
      <c r="AE3050" s="564">
        <v>0</v>
      </c>
      <c r="AF3050" s="564">
        <v>1</v>
      </c>
      <c r="AG3050" s="564">
        <v>1</v>
      </c>
      <c r="AH3050" s="564">
        <v>0</v>
      </c>
      <c r="AI3050" s="564">
        <v>0</v>
      </c>
      <c r="AJ3050" s="564">
        <v>1</v>
      </c>
      <c r="AK3050" s="564">
        <v>1</v>
      </c>
    </row>
    <row r="3051" spans="1:37">
      <c r="A3051">
        <v>3047</v>
      </c>
      <c r="B3051" s="564">
        <f t="shared" ca="1" si="288"/>
        <v>20</v>
      </c>
      <c r="C3051" s="564">
        <f t="shared" ca="1" si="283"/>
        <v>400</v>
      </c>
      <c r="D3051" s="564">
        <f t="shared" ca="1" si="286"/>
        <v>20</v>
      </c>
      <c r="E3051" s="564">
        <f t="shared" ca="1" si="284"/>
        <v>0</v>
      </c>
      <c r="F3051" s="564">
        <f t="shared" ca="1" si="287"/>
        <v>1</v>
      </c>
      <c r="G3051" s="564">
        <f t="shared" ca="1" si="285"/>
        <v>0.38282323253211281</v>
      </c>
      <c r="H3051" s="564">
        <v>1</v>
      </c>
      <c r="I3051" s="564">
        <v>1</v>
      </c>
      <c r="J3051" s="564">
        <v>1</v>
      </c>
      <c r="K3051" s="564">
        <v>1</v>
      </c>
      <c r="L3051" s="564">
        <v>1</v>
      </c>
      <c r="M3051" s="564">
        <v>1</v>
      </c>
      <c r="N3051" s="564">
        <v>1</v>
      </c>
      <c r="O3051" s="564">
        <v>1</v>
      </c>
      <c r="P3051" s="564">
        <v>1</v>
      </c>
      <c r="Q3051" s="564">
        <v>1</v>
      </c>
      <c r="R3051" s="564">
        <v>1</v>
      </c>
      <c r="S3051" s="564">
        <v>1</v>
      </c>
      <c r="T3051" s="564">
        <v>1</v>
      </c>
      <c r="U3051" s="564">
        <v>1</v>
      </c>
      <c r="V3051" s="564">
        <v>1</v>
      </c>
      <c r="W3051" s="564">
        <v>1</v>
      </c>
      <c r="X3051" s="564">
        <v>1</v>
      </c>
      <c r="Y3051" s="564">
        <v>1</v>
      </c>
      <c r="Z3051" s="564">
        <v>1</v>
      </c>
      <c r="AA3051" s="564">
        <v>1</v>
      </c>
      <c r="AB3051" s="564">
        <v>1</v>
      </c>
      <c r="AC3051" s="564">
        <v>1</v>
      </c>
      <c r="AD3051" s="564">
        <v>1</v>
      </c>
      <c r="AE3051" s="564">
        <v>1</v>
      </c>
      <c r="AF3051" s="564">
        <v>1</v>
      </c>
      <c r="AG3051" s="564">
        <v>1</v>
      </c>
      <c r="AH3051" s="564">
        <v>1</v>
      </c>
      <c r="AI3051" s="564">
        <v>1</v>
      </c>
      <c r="AJ3051" s="564">
        <v>1</v>
      </c>
      <c r="AK3051" s="564">
        <v>1</v>
      </c>
    </row>
    <row r="3052" spans="1:37">
      <c r="A3052">
        <v>3048</v>
      </c>
      <c r="B3052" s="564">
        <f t="shared" ca="1" si="288"/>
        <v>0</v>
      </c>
      <c r="C3052" s="564">
        <f t="shared" ca="1" si="283"/>
        <v>0</v>
      </c>
      <c r="D3052" s="564">
        <f t="shared" ca="1" si="286"/>
        <v>0</v>
      </c>
      <c r="E3052" s="564">
        <f t="shared" ca="1" si="284"/>
        <v>0</v>
      </c>
      <c r="F3052" s="564">
        <f t="shared" ca="1" si="287"/>
        <v>1</v>
      </c>
      <c r="G3052" s="564">
        <f t="shared" ca="1" si="285"/>
        <v>-0.37704124526380167</v>
      </c>
      <c r="H3052" s="564">
        <v>0</v>
      </c>
      <c r="I3052" s="564">
        <v>0</v>
      </c>
      <c r="J3052" s="564">
        <v>0</v>
      </c>
      <c r="K3052" s="564">
        <v>0</v>
      </c>
      <c r="L3052" s="564">
        <v>0</v>
      </c>
      <c r="M3052" s="564">
        <v>0</v>
      </c>
      <c r="N3052" s="564">
        <v>0</v>
      </c>
      <c r="O3052" s="564">
        <v>0</v>
      </c>
      <c r="P3052" s="564">
        <v>0</v>
      </c>
      <c r="Q3052" s="564">
        <v>0</v>
      </c>
      <c r="R3052" s="564">
        <v>0</v>
      </c>
      <c r="S3052" s="564">
        <v>0</v>
      </c>
      <c r="T3052" s="564">
        <v>0</v>
      </c>
      <c r="U3052" s="564">
        <v>0</v>
      </c>
      <c r="V3052" s="564">
        <v>0</v>
      </c>
      <c r="W3052" s="564">
        <v>0</v>
      </c>
      <c r="X3052" s="564">
        <v>0</v>
      </c>
      <c r="Y3052" s="564">
        <v>0</v>
      </c>
      <c r="Z3052" s="564">
        <v>0</v>
      </c>
      <c r="AA3052" s="564">
        <v>0</v>
      </c>
      <c r="AB3052" s="564">
        <v>0</v>
      </c>
      <c r="AC3052" s="564">
        <v>0</v>
      </c>
      <c r="AD3052" s="564">
        <v>0</v>
      </c>
      <c r="AE3052" s="564">
        <v>0</v>
      </c>
      <c r="AF3052" s="564">
        <v>0</v>
      </c>
      <c r="AG3052" s="564">
        <v>0</v>
      </c>
      <c r="AH3052" s="564">
        <v>0</v>
      </c>
      <c r="AI3052" s="564">
        <v>0</v>
      </c>
      <c r="AJ3052" s="564">
        <v>0</v>
      </c>
      <c r="AK3052" s="564">
        <v>0</v>
      </c>
    </row>
    <row r="3053" spans="1:37">
      <c r="A3053">
        <v>3049</v>
      </c>
      <c r="B3053" s="564">
        <f t="shared" ca="1" si="288"/>
        <v>20</v>
      </c>
      <c r="C3053" s="564">
        <f t="shared" ca="1" si="283"/>
        <v>400</v>
      </c>
      <c r="D3053" s="564">
        <f t="shared" ca="1" si="286"/>
        <v>20</v>
      </c>
      <c r="E3053" s="564">
        <f t="shared" ca="1" si="284"/>
        <v>0</v>
      </c>
      <c r="F3053" s="564">
        <f t="shared" ca="1" si="287"/>
        <v>1</v>
      </c>
      <c r="G3053" s="564">
        <f t="shared" ca="1" si="285"/>
        <v>-3.0936487026721484</v>
      </c>
      <c r="H3053" s="564">
        <v>1</v>
      </c>
      <c r="I3053" s="564">
        <v>1</v>
      </c>
      <c r="J3053" s="564">
        <v>1</v>
      </c>
      <c r="K3053" s="564">
        <v>1</v>
      </c>
      <c r="L3053" s="564">
        <v>1</v>
      </c>
      <c r="M3053" s="564">
        <v>1</v>
      </c>
      <c r="N3053" s="564">
        <v>1</v>
      </c>
      <c r="O3053" s="564">
        <v>1</v>
      </c>
      <c r="P3053" s="564">
        <v>1</v>
      </c>
      <c r="Q3053" s="564">
        <v>1</v>
      </c>
      <c r="R3053" s="564">
        <v>1</v>
      </c>
      <c r="S3053" s="564">
        <v>1</v>
      </c>
      <c r="T3053" s="564">
        <v>1</v>
      </c>
      <c r="U3053" s="564">
        <v>1</v>
      </c>
      <c r="V3053" s="564">
        <v>1</v>
      </c>
      <c r="W3053" s="564">
        <v>1</v>
      </c>
      <c r="X3053" s="564">
        <v>1</v>
      </c>
      <c r="Y3053" s="564">
        <v>1</v>
      </c>
      <c r="Z3053" s="564">
        <v>1</v>
      </c>
      <c r="AA3053" s="564">
        <v>1</v>
      </c>
      <c r="AB3053" s="564">
        <v>1</v>
      </c>
      <c r="AC3053" s="564">
        <v>1</v>
      </c>
      <c r="AD3053" s="564">
        <v>1</v>
      </c>
      <c r="AE3053" s="564">
        <v>1</v>
      </c>
      <c r="AF3053" s="564">
        <v>1</v>
      </c>
      <c r="AG3053" s="564">
        <v>1</v>
      </c>
      <c r="AH3053" s="564">
        <v>1</v>
      </c>
      <c r="AI3053" s="564">
        <v>1</v>
      </c>
      <c r="AJ3053" s="564">
        <v>1</v>
      </c>
      <c r="AK3053" s="564">
        <v>1</v>
      </c>
    </row>
    <row r="3054" spans="1:37">
      <c r="A3054">
        <v>3050</v>
      </c>
      <c r="B3054" s="564">
        <f t="shared" ca="1" si="288"/>
        <v>20</v>
      </c>
      <c r="C3054" s="564">
        <f t="shared" ca="1" si="283"/>
        <v>400</v>
      </c>
      <c r="D3054" s="564">
        <f t="shared" ca="1" si="286"/>
        <v>20</v>
      </c>
      <c r="E3054" s="564">
        <f t="shared" ca="1" si="284"/>
        <v>0</v>
      </c>
      <c r="F3054" s="564">
        <f t="shared" ca="1" si="287"/>
        <v>1</v>
      </c>
      <c r="G3054" s="564">
        <f t="shared" ca="1" si="285"/>
        <v>-3.0001545232646509</v>
      </c>
      <c r="H3054" s="564">
        <v>1</v>
      </c>
      <c r="I3054" s="564">
        <v>1</v>
      </c>
      <c r="J3054" s="564">
        <v>1</v>
      </c>
      <c r="K3054" s="564">
        <v>1</v>
      </c>
      <c r="L3054" s="564">
        <v>1</v>
      </c>
      <c r="M3054" s="564">
        <v>1</v>
      </c>
      <c r="N3054" s="564">
        <v>1</v>
      </c>
      <c r="O3054" s="564">
        <v>1</v>
      </c>
      <c r="P3054" s="564">
        <v>1</v>
      </c>
      <c r="Q3054" s="564">
        <v>1</v>
      </c>
      <c r="R3054" s="564">
        <v>1</v>
      </c>
      <c r="S3054" s="564">
        <v>1</v>
      </c>
      <c r="T3054" s="564">
        <v>1</v>
      </c>
      <c r="U3054" s="564">
        <v>1</v>
      </c>
      <c r="V3054" s="564">
        <v>1</v>
      </c>
      <c r="W3054" s="564">
        <v>1</v>
      </c>
      <c r="X3054" s="564">
        <v>1</v>
      </c>
      <c r="Y3054" s="564">
        <v>1</v>
      </c>
      <c r="Z3054" s="564">
        <v>1</v>
      </c>
      <c r="AA3054" s="564">
        <v>1</v>
      </c>
      <c r="AB3054" s="564">
        <v>1</v>
      </c>
      <c r="AC3054" s="564">
        <v>1</v>
      </c>
      <c r="AD3054" s="564">
        <v>1</v>
      </c>
      <c r="AE3054" s="564">
        <v>1</v>
      </c>
      <c r="AF3054" s="564">
        <v>1</v>
      </c>
      <c r="AG3054" s="564">
        <v>1</v>
      </c>
      <c r="AH3054" s="564">
        <v>1</v>
      </c>
      <c r="AI3054" s="564">
        <v>1</v>
      </c>
      <c r="AJ3054" s="564">
        <v>1</v>
      </c>
      <c r="AK3054" s="564">
        <v>1</v>
      </c>
    </row>
    <row r="3055" spans="1:37">
      <c r="A3055">
        <v>3051</v>
      </c>
      <c r="B3055" s="564">
        <f t="shared" ca="1" si="288"/>
        <v>0</v>
      </c>
      <c r="C3055" s="564">
        <f t="shared" ca="1" si="283"/>
        <v>0</v>
      </c>
      <c r="D3055" s="564">
        <f t="shared" ca="1" si="286"/>
        <v>0</v>
      </c>
      <c r="E3055" s="564">
        <f t="shared" ca="1" si="284"/>
        <v>0</v>
      </c>
      <c r="F3055" s="564">
        <f t="shared" ca="1" si="287"/>
        <v>1</v>
      </c>
      <c r="G3055" s="564">
        <f t="shared" ca="1" si="285"/>
        <v>0.43526992757859551</v>
      </c>
      <c r="H3055" s="564">
        <v>0</v>
      </c>
      <c r="I3055" s="564">
        <v>0</v>
      </c>
      <c r="J3055" s="564">
        <v>0</v>
      </c>
      <c r="K3055" s="564">
        <v>0</v>
      </c>
      <c r="L3055" s="564">
        <v>0</v>
      </c>
      <c r="M3055" s="564">
        <v>0</v>
      </c>
      <c r="N3055" s="564">
        <v>0</v>
      </c>
      <c r="O3055" s="564">
        <v>0</v>
      </c>
      <c r="P3055" s="564">
        <v>0</v>
      </c>
      <c r="Q3055" s="564">
        <v>0</v>
      </c>
      <c r="R3055" s="564">
        <v>0</v>
      </c>
      <c r="S3055" s="564">
        <v>0</v>
      </c>
      <c r="T3055" s="564">
        <v>0</v>
      </c>
      <c r="U3055" s="564">
        <v>0</v>
      </c>
      <c r="V3055" s="564">
        <v>0</v>
      </c>
      <c r="W3055" s="564">
        <v>0</v>
      </c>
      <c r="X3055" s="564">
        <v>0</v>
      </c>
      <c r="Y3055" s="564">
        <v>0</v>
      </c>
      <c r="Z3055" s="564">
        <v>0</v>
      </c>
      <c r="AA3055" s="564">
        <v>0</v>
      </c>
      <c r="AB3055" s="564">
        <v>0</v>
      </c>
      <c r="AC3055" s="564">
        <v>0</v>
      </c>
      <c r="AD3055" s="564">
        <v>0</v>
      </c>
      <c r="AE3055" s="564">
        <v>0</v>
      </c>
      <c r="AF3055" s="564">
        <v>0</v>
      </c>
      <c r="AG3055" s="564">
        <v>0</v>
      </c>
      <c r="AH3055" s="564">
        <v>0</v>
      </c>
      <c r="AI3055" s="564">
        <v>0</v>
      </c>
      <c r="AJ3055" s="564">
        <v>0</v>
      </c>
      <c r="AK3055" s="564">
        <v>0</v>
      </c>
    </row>
    <row r="3056" spans="1:37">
      <c r="A3056">
        <v>3052</v>
      </c>
      <c r="B3056" s="564">
        <f t="shared" ca="1" si="288"/>
        <v>20</v>
      </c>
      <c r="C3056" s="564">
        <f t="shared" ca="1" si="283"/>
        <v>400</v>
      </c>
      <c r="D3056" s="564">
        <f t="shared" ca="1" si="286"/>
        <v>20</v>
      </c>
      <c r="E3056" s="564">
        <f t="shared" ca="1" si="284"/>
        <v>0</v>
      </c>
      <c r="F3056" s="564">
        <f t="shared" ca="1" si="287"/>
        <v>1</v>
      </c>
      <c r="G3056" s="564">
        <f t="shared" ca="1" si="285"/>
        <v>1.9175557615440546</v>
      </c>
      <c r="H3056" s="564">
        <v>1</v>
      </c>
      <c r="I3056" s="564">
        <v>1</v>
      </c>
      <c r="J3056" s="564">
        <v>1</v>
      </c>
      <c r="K3056" s="564">
        <v>1</v>
      </c>
      <c r="L3056" s="564">
        <v>1</v>
      </c>
      <c r="M3056" s="564">
        <v>1</v>
      </c>
      <c r="N3056" s="564">
        <v>1</v>
      </c>
      <c r="O3056" s="564">
        <v>1</v>
      </c>
      <c r="P3056" s="564">
        <v>1</v>
      </c>
      <c r="Q3056" s="564">
        <v>1</v>
      </c>
      <c r="R3056" s="564">
        <v>1</v>
      </c>
      <c r="S3056" s="564">
        <v>1</v>
      </c>
      <c r="T3056" s="564">
        <v>1</v>
      </c>
      <c r="U3056" s="564">
        <v>1</v>
      </c>
      <c r="V3056" s="564">
        <v>1</v>
      </c>
      <c r="W3056" s="564">
        <v>1</v>
      </c>
      <c r="X3056" s="564">
        <v>1</v>
      </c>
      <c r="Y3056" s="564">
        <v>1</v>
      </c>
      <c r="Z3056" s="564">
        <v>1</v>
      </c>
      <c r="AA3056" s="564">
        <v>1</v>
      </c>
      <c r="AB3056" s="564">
        <v>1</v>
      </c>
      <c r="AC3056" s="564">
        <v>1</v>
      </c>
      <c r="AD3056" s="564">
        <v>1</v>
      </c>
      <c r="AE3056" s="564">
        <v>1</v>
      </c>
      <c r="AF3056" s="564">
        <v>1</v>
      </c>
      <c r="AG3056" s="564">
        <v>1</v>
      </c>
      <c r="AH3056" s="564">
        <v>1</v>
      </c>
      <c r="AI3056" s="564">
        <v>1</v>
      </c>
      <c r="AJ3056" s="564">
        <v>1</v>
      </c>
      <c r="AK3056" s="564">
        <v>1</v>
      </c>
    </row>
    <row r="3057" spans="1:37">
      <c r="A3057">
        <v>3053</v>
      </c>
      <c r="B3057" s="564">
        <f t="shared" ca="1" si="288"/>
        <v>20</v>
      </c>
      <c r="C3057" s="564">
        <f t="shared" ca="1" si="283"/>
        <v>400</v>
      </c>
      <c r="D3057" s="564">
        <f t="shared" ca="1" si="286"/>
        <v>20</v>
      </c>
      <c r="E3057" s="564">
        <f t="shared" ca="1" si="284"/>
        <v>0</v>
      </c>
      <c r="F3057" s="564">
        <f t="shared" ca="1" si="287"/>
        <v>1</v>
      </c>
      <c r="G3057" s="564">
        <f t="shared" ca="1" si="285"/>
        <v>1.6545803908857222</v>
      </c>
      <c r="H3057" s="564">
        <v>1</v>
      </c>
      <c r="I3057" s="564">
        <v>1</v>
      </c>
      <c r="J3057" s="564">
        <v>1</v>
      </c>
      <c r="K3057" s="564">
        <v>1</v>
      </c>
      <c r="L3057" s="564">
        <v>1</v>
      </c>
      <c r="M3057" s="564">
        <v>1</v>
      </c>
      <c r="N3057" s="564">
        <v>1</v>
      </c>
      <c r="O3057" s="564">
        <v>1</v>
      </c>
      <c r="P3057" s="564">
        <v>1</v>
      </c>
      <c r="Q3057" s="564">
        <v>1</v>
      </c>
      <c r="R3057" s="564">
        <v>1</v>
      </c>
      <c r="S3057" s="564">
        <v>1</v>
      </c>
      <c r="T3057" s="564">
        <v>1</v>
      </c>
      <c r="U3057" s="564">
        <v>1</v>
      </c>
      <c r="V3057" s="564">
        <v>1</v>
      </c>
      <c r="W3057" s="564">
        <v>1</v>
      </c>
      <c r="X3057" s="564">
        <v>1</v>
      </c>
      <c r="Y3057" s="564">
        <v>1</v>
      </c>
      <c r="Z3057" s="564">
        <v>1</v>
      </c>
      <c r="AA3057" s="564">
        <v>1</v>
      </c>
      <c r="AB3057" s="564">
        <v>1</v>
      </c>
      <c r="AC3057" s="564">
        <v>1</v>
      </c>
      <c r="AD3057" s="564">
        <v>1</v>
      </c>
      <c r="AE3057" s="564">
        <v>1</v>
      </c>
      <c r="AF3057" s="564">
        <v>1</v>
      </c>
      <c r="AG3057" s="564">
        <v>1</v>
      </c>
      <c r="AH3057" s="564">
        <v>1</v>
      </c>
      <c r="AI3057" s="564">
        <v>1</v>
      </c>
      <c r="AJ3057" s="564">
        <v>1</v>
      </c>
      <c r="AK3057" s="564">
        <v>1</v>
      </c>
    </row>
    <row r="3058" spans="1:37">
      <c r="A3058">
        <v>3054</v>
      </c>
      <c r="B3058" s="564">
        <f t="shared" ca="1" si="288"/>
        <v>20</v>
      </c>
      <c r="C3058" s="564">
        <f t="shared" ca="1" si="283"/>
        <v>400</v>
      </c>
      <c r="D3058" s="564">
        <f t="shared" ca="1" si="286"/>
        <v>20</v>
      </c>
      <c r="E3058" s="564">
        <f t="shared" ca="1" si="284"/>
        <v>0</v>
      </c>
      <c r="F3058" s="564">
        <f t="shared" ca="1" si="287"/>
        <v>1</v>
      </c>
      <c r="G3058" s="564">
        <f t="shared" ca="1" si="285"/>
        <v>-2.8703892897246726</v>
      </c>
      <c r="H3058" s="564">
        <v>1</v>
      </c>
      <c r="I3058" s="564">
        <v>1</v>
      </c>
      <c r="J3058" s="564">
        <v>1</v>
      </c>
      <c r="K3058" s="564">
        <v>1</v>
      </c>
      <c r="L3058" s="564">
        <v>1</v>
      </c>
      <c r="M3058" s="564">
        <v>1</v>
      </c>
      <c r="N3058" s="564">
        <v>1</v>
      </c>
      <c r="O3058" s="564">
        <v>1</v>
      </c>
      <c r="P3058" s="564">
        <v>1</v>
      </c>
      <c r="Q3058" s="564">
        <v>1</v>
      </c>
      <c r="R3058" s="564">
        <v>1</v>
      </c>
      <c r="S3058" s="564">
        <v>1</v>
      </c>
      <c r="T3058" s="564">
        <v>1</v>
      </c>
      <c r="U3058" s="564">
        <v>1</v>
      </c>
      <c r="V3058" s="564">
        <v>1</v>
      </c>
      <c r="W3058" s="564">
        <v>1</v>
      </c>
      <c r="X3058" s="564">
        <v>1</v>
      </c>
      <c r="Y3058" s="564">
        <v>1</v>
      </c>
      <c r="Z3058" s="564">
        <v>1</v>
      </c>
      <c r="AA3058" s="564">
        <v>1</v>
      </c>
      <c r="AB3058" s="564">
        <v>1</v>
      </c>
      <c r="AC3058" s="564">
        <v>1</v>
      </c>
      <c r="AD3058" s="564">
        <v>1</v>
      </c>
      <c r="AE3058" s="564">
        <v>1</v>
      </c>
      <c r="AF3058" s="564">
        <v>1</v>
      </c>
      <c r="AG3058" s="564">
        <v>1</v>
      </c>
      <c r="AH3058" s="564">
        <v>1</v>
      </c>
      <c r="AI3058" s="564">
        <v>1</v>
      </c>
      <c r="AJ3058" s="564">
        <v>1</v>
      </c>
      <c r="AK3058" s="564">
        <v>1</v>
      </c>
    </row>
    <row r="3059" spans="1:37">
      <c r="A3059">
        <v>3055</v>
      </c>
      <c r="B3059" s="564">
        <f t="shared" ca="1" si="288"/>
        <v>0</v>
      </c>
      <c r="C3059" s="564">
        <f t="shared" ca="1" si="283"/>
        <v>0</v>
      </c>
      <c r="D3059" s="564">
        <f t="shared" ca="1" si="286"/>
        <v>0</v>
      </c>
      <c r="E3059" s="564">
        <f t="shared" ca="1" si="284"/>
        <v>0</v>
      </c>
      <c r="F3059" s="564">
        <f t="shared" ca="1" si="287"/>
        <v>1</v>
      </c>
      <c r="G3059" s="564">
        <f t="shared" ca="1" si="285"/>
        <v>7.1409166226556096</v>
      </c>
      <c r="H3059" s="564">
        <v>0</v>
      </c>
      <c r="I3059" s="564">
        <v>0</v>
      </c>
      <c r="J3059" s="564">
        <v>0</v>
      </c>
      <c r="K3059" s="564">
        <v>0</v>
      </c>
      <c r="L3059" s="564">
        <v>0</v>
      </c>
      <c r="M3059" s="564">
        <v>0</v>
      </c>
      <c r="N3059" s="564">
        <v>0</v>
      </c>
      <c r="O3059" s="564">
        <v>0</v>
      </c>
      <c r="P3059" s="564">
        <v>0</v>
      </c>
      <c r="Q3059" s="564">
        <v>0</v>
      </c>
      <c r="R3059" s="564">
        <v>0</v>
      </c>
      <c r="S3059" s="564">
        <v>0</v>
      </c>
      <c r="T3059" s="564">
        <v>0</v>
      </c>
      <c r="U3059" s="564">
        <v>0</v>
      </c>
      <c r="V3059" s="564">
        <v>0</v>
      </c>
      <c r="W3059" s="564">
        <v>0</v>
      </c>
      <c r="X3059" s="564">
        <v>0</v>
      </c>
      <c r="Y3059" s="564">
        <v>0</v>
      </c>
      <c r="Z3059" s="564">
        <v>0</v>
      </c>
      <c r="AA3059" s="564">
        <v>0</v>
      </c>
      <c r="AB3059" s="564">
        <v>0</v>
      </c>
      <c r="AC3059" s="564">
        <v>0</v>
      </c>
      <c r="AD3059" s="564">
        <v>0</v>
      </c>
      <c r="AE3059" s="564">
        <v>0</v>
      </c>
      <c r="AF3059" s="564">
        <v>0</v>
      </c>
      <c r="AG3059" s="564">
        <v>0</v>
      </c>
      <c r="AH3059" s="564">
        <v>0</v>
      </c>
      <c r="AI3059" s="564">
        <v>0</v>
      </c>
      <c r="AJ3059" s="564">
        <v>0</v>
      </c>
      <c r="AK3059" s="564">
        <v>0</v>
      </c>
    </row>
    <row r="3060" spans="1:37">
      <c r="A3060">
        <v>3056</v>
      </c>
      <c r="B3060" s="564">
        <f t="shared" ca="1" si="288"/>
        <v>20</v>
      </c>
      <c r="C3060" s="564">
        <f t="shared" ca="1" si="283"/>
        <v>400</v>
      </c>
      <c r="D3060" s="564">
        <f t="shared" ca="1" si="286"/>
        <v>20</v>
      </c>
      <c r="E3060" s="564">
        <f t="shared" ca="1" si="284"/>
        <v>0</v>
      </c>
      <c r="F3060" s="564">
        <f t="shared" ca="1" si="287"/>
        <v>1</v>
      </c>
      <c r="G3060" s="564">
        <f t="shared" ca="1" si="285"/>
        <v>-5.1721728111872149</v>
      </c>
      <c r="H3060" s="564">
        <v>1</v>
      </c>
      <c r="I3060" s="564">
        <v>1</v>
      </c>
      <c r="J3060" s="564">
        <v>1</v>
      </c>
      <c r="K3060" s="564">
        <v>1</v>
      </c>
      <c r="L3060" s="564">
        <v>1</v>
      </c>
      <c r="M3060" s="564">
        <v>1</v>
      </c>
      <c r="N3060" s="564">
        <v>1</v>
      </c>
      <c r="O3060" s="564">
        <v>1</v>
      </c>
      <c r="P3060" s="564">
        <v>1</v>
      </c>
      <c r="Q3060" s="564">
        <v>1</v>
      </c>
      <c r="R3060" s="564">
        <v>1</v>
      </c>
      <c r="S3060" s="564">
        <v>1</v>
      </c>
      <c r="T3060" s="564">
        <v>1</v>
      </c>
      <c r="U3060" s="564">
        <v>1</v>
      </c>
      <c r="V3060" s="564">
        <v>1</v>
      </c>
      <c r="W3060" s="564">
        <v>1</v>
      </c>
      <c r="X3060" s="564">
        <v>1</v>
      </c>
      <c r="Y3060" s="564">
        <v>1</v>
      </c>
      <c r="Z3060" s="564">
        <v>1</v>
      </c>
      <c r="AA3060" s="564">
        <v>1</v>
      </c>
      <c r="AB3060" s="564">
        <v>1</v>
      </c>
      <c r="AC3060" s="564">
        <v>1</v>
      </c>
      <c r="AD3060" s="564">
        <v>1</v>
      </c>
      <c r="AE3060" s="564">
        <v>1</v>
      </c>
      <c r="AF3060" s="564">
        <v>1</v>
      </c>
      <c r="AG3060" s="564">
        <v>1</v>
      </c>
      <c r="AH3060" s="564">
        <v>1</v>
      </c>
      <c r="AI3060" s="564">
        <v>1</v>
      </c>
      <c r="AJ3060" s="564">
        <v>1</v>
      </c>
      <c r="AK3060" s="564">
        <v>1</v>
      </c>
    </row>
    <row r="3061" spans="1:37">
      <c r="A3061">
        <v>3057</v>
      </c>
      <c r="B3061" s="564">
        <f t="shared" ca="1" si="288"/>
        <v>20</v>
      </c>
      <c r="C3061" s="564">
        <f t="shared" ca="1" si="283"/>
        <v>400</v>
      </c>
      <c r="D3061" s="564">
        <f t="shared" ca="1" si="286"/>
        <v>20</v>
      </c>
      <c r="E3061" s="564">
        <f t="shared" ca="1" si="284"/>
        <v>0</v>
      </c>
      <c r="F3061" s="564">
        <f t="shared" ca="1" si="287"/>
        <v>1</v>
      </c>
      <c r="G3061" s="564">
        <f t="shared" ca="1" si="285"/>
        <v>-5.4178577405207804</v>
      </c>
      <c r="H3061" s="564">
        <v>1</v>
      </c>
      <c r="I3061" s="564">
        <v>1</v>
      </c>
      <c r="J3061" s="564">
        <v>1</v>
      </c>
      <c r="K3061" s="564">
        <v>1</v>
      </c>
      <c r="L3061" s="564">
        <v>1</v>
      </c>
      <c r="M3061" s="564">
        <v>1</v>
      </c>
      <c r="N3061" s="564">
        <v>1</v>
      </c>
      <c r="O3061" s="564">
        <v>1</v>
      </c>
      <c r="P3061" s="564">
        <v>1</v>
      </c>
      <c r="Q3061" s="564">
        <v>1</v>
      </c>
      <c r="R3061" s="564">
        <v>1</v>
      </c>
      <c r="S3061" s="564">
        <v>1</v>
      </c>
      <c r="T3061" s="564">
        <v>1</v>
      </c>
      <c r="U3061" s="564">
        <v>1</v>
      </c>
      <c r="V3061" s="564">
        <v>1</v>
      </c>
      <c r="W3061" s="564">
        <v>1</v>
      </c>
      <c r="X3061" s="564">
        <v>1</v>
      </c>
      <c r="Y3061" s="564">
        <v>1</v>
      </c>
      <c r="Z3061" s="564">
        <v>1</v>
      </c>
      <c r="AA3061" s="564">
        <v>1</v>
      </c>
      <c r="AB3061" s="564">
        <v>1</v>
      </c>
      <c r="AC3061" s="564">
        <v>1</v>
      </c>
      <c r="AD3061" s="564">
        <v>1</v>
      </c>
      <c r="AE3061" s="564">
        <v>1</v>
      </c>
      <c r="AF3061" s="564">
        <v>1</v>
      </c>
      <c r="AG3061" s="564">
        <v>1</v>
      </c>
      <c r="AH3061" s="564">
        <v>1</v>
      </c>
      <c r="AI3061" s="564">
        <v>1</v>
      </c>
      <c r="AJ3061" s="564">
        <v>1</v>
      </c>
      <c r="AK3061" s="564">
        <v>1</v>
      </c>
    </row>
    <row r="3062" spans="1:37">
      <c r="A3062">
        <v>3058</v>
      </c>
      <c r="B3062" s="564">
        <f t="shared" ca="1" si="288"/>
        <v>0</v>
      </c>
      <c r="C3062" s="564">
        <f t="shared" ca="1" si="283"/>
        <v>0</v>
      </c>
      <c r="D3062" s="564">
        <f t="shared" ca="1" si="286"/>
        <v>0</v>
      </c>
      <c r="E3062" s="564">
        <f t="shared" ca="1" si="284"/>
        <v>0</v>
      </c>
      <c r="F3062" s="564">
        <f t="shared" ca="1" si="287"/>
        <v>1</v>
      </c>
      <c r="G3062" s="564">
        <f t="shared" ca="1" si="285"/>
        <v>1.2806514323170413</v>
      </c>
      <c r="H3062" s="564">
        <v>0</v>
      </c>
      <c r="I3062" s="564">
        <v>0</v>
      </c>
      <c r="J3062" s="564">
        <v>0</v>
      </c>
      <c r="K3062" s="564">
        <v>0</v>
      </c>
      <c r="L3062" s="564">
        <v>0</v>
      </c>
      <c r="M3062" s="564">
        <v>0</v>
      </c>
      <c r="N3062" s="564">
        <v>0</v>
      </c>
      <c r="O3062" s="564">
        <v>0</v>
      </c>
      <c r="P3062" s="564">
        <v>0</v>
      </c>
      <c r="Q3062" s="564">
        <v>0</v>
      </c>
      <c r="R3062" s="564">
        <v>0</v>
      </c>
      <c r="S3062" s="564">
        <v>0</v>
      </c>
      <c r="T3062" s="564">
        <v>0</v>
      </c>
      <c r="U3062" s="564">
        <v>0</v>
      </c>
      <c r="V3062" s="564">
        <v>0</v>
      </c>
      <c r="W3062" s="564">
        <v>0</v>
      </c>
      <c r="X3062" s="564">
        <v>0</v>
      </c>
      <c r="Y3062" s="564">
        <v>0</v>
      </c>
      <c r="Z3062" s="564">
        <v>0</v>
      </c>
      <c r="AA3062" s="564">
        <v>0</v>
      </c>
      <c r="AB3062" s="564">
        <v>0</v>
      </c>
      <c r="AC3062" s="564">
        <v>0</v>
      </c>
      <c r="AD3062" s="564">
        <v>0</v>
      </c>
      <c r="AE3062" s="564">
        <v>0</v>
      </c>
      <c r="AF3062" s="564">
        <v>0</v>
      </c>
      <c r="AG3062" s="564">
        <v>0</v>
      </c>
      <c r="AH3062" s="564">
        <v>0</v>
      </c>
      <c r="AI3062" s="564">
        <v>0</v>
      </c>
      <c r="AJ3062" s="564">
        <v>0</v>
      </c>
      <c r="AK3062" s="564">
        <v>0</v>
      </c>
    </row>
    <row r="3063" spans="1:37">
      <c r="A3063">
        <v>3059</v>
      </c>
      <c r="B3063" s="564">
        <f t="shared" ca="1" si="288"/>
        <v>7</v>
      </c>
      <c r="C3063" s="564">
        <f t="shared" ca="1" si="283"/>
        <v>49</v>
      </c>
      <c r="D3063" s="564">
        <f t="shared" ca="1" si="286"/>
        <v>7</v>
      </c>
      <c r="E3063" s="564">
        <f t="shared" ca="1" si="284"/>
        <v>4.55</v>
      </c>
      <c r="F3063" s="564">
        <f t="shared" ca="1" si="287"/>
        <v>0.52105263157894743</v>
      </c>
      <c r="G3063" s="564">
        <f t="shared" ca="1" si="285"/>
        <v>-1.5307323264488368</v>
      </c>
      <c r="H3063" s="564">
        <v>1</v>
      </c>
      <c r="I3063" s="564">
        <v>0</v>
      </c>
      <c r="J3063" s="564">
        <v>1</v>
      </c>
      <c r="K3063" s="564">
        <v>0</v>
      </c>
      <c r="L3063" s="564">
        <v>1</v>
      </c>
      <c r="M3063" s="564">
        <v>0</v>
      </c>
      <c r="N3063" s="564">
        <v>1</v>
      </c>
      <c r="O3063" s="564">
        <v>0</v>
      </c>
      <c r="P3063" s="564">
        <v>0</v>
      </c>
      <c r="Q3063" s="564">
        <v>1</v>
      </c>
      <c r="R3063" s="564">
        <v>1</v>
      </c>
      <c r="S3063" s="564">
        <v>0</v>
      </c>
      <c r="T3063" s="564">
        <v>1</v>
      </c>
      <c r="U3063" s="564">
        <v>0</v>
      </c>
      <c r="V3063" s="564">
        <v>0</v>
      </c>
      <c r="W3063" s="564">
        <v>0</v>
      </c>
      <c r="X3063" s="564">
        <v>0</v>
      </c>
      <c r="Y3063" s="564">
        <v>0</v>
      </c>
      <c r="Z3063" s="564">
        <v>0</v>
      </c>
      <c r="AA3063" s="564">
        <v>0</v>
      </c>
      <c r="AB3063" s="564">
        <v>1</v>
      </c>
      <c r="AC3063" s="564">
        <v>1</v>
      </c>
      <c r="AD3063" s="564">
        <v>0</v>
      </c>
      <c r="AE3063" s="564">
        <v>0</v>
      </c>
      <c r="AF3063" s="564">
        <v>0</v>
      </c>
      <c r="AG3063" s="564">
        <v>0</v>
      </c>
      <c r="AH3063" s="564">
        <v>1</v>
      </c>
      <c r="AI3063" s="564">
        <v>0</v>
      </c>
      <c r="AJ3063" s="564">
        <v>0</v>
      </c>
      <c r="AK3063" s="564">
        <v>0</v>
      </c>
    </row>
    <row r="3064" spans="1:37">
      <c r="A3064">
        <v>3060</v>
      </c>
      <c r="B3064" s="564">
        <f t="shared" ca="1" si="288"/>
        <v>0</v>
      </c>
      <c r="C3064" s="564">
        <f t="shared" ca="1" si="283"/>
        <v>0</v>
      </c>
      <c r="D3064" s="564">
        <f t="shared" ca="1" si="286"/>
        <v>0</v>
      </c>
      <c r="E3064" s="564">
        <f t="shared" ca="1" si="284"/>
        <v>0</v>
      </c>
      <c r="F3064" s="564">
        <f t="shared" ca="1" si="287"/>
        <v>1</v>
      </c>
      <c r="G3064" s="564">
        <f t="shared" ca="1" si="285"/>
        <v>-2.811213978857126</v>
      </c>
      <c r="H3064" s="564">
        <v>0</v>
      </c>
      <c r="I3064" s="564">
        <v>0</v>
      </c>
      <c r="J3064" s="564">
        <v>0</v>
      </c>
      <c r="K3064" s="564">
        <v>0</v>
      </c>
      <c r="L3064" s="564">
        <v>0</v>
      </c>
      <c r="M3064" s="564">
        <v>0</v>
      </c>
      <c r="N3064" s="564">
        <v>0</v>
      </c>
      <c r="O3064" s="564">
        <v>0</v>
      </c>
      <c r="P3064" s="564">
        <v>0</v>
      </c>
      <c r="Q3064" s="564">
        <v>0</v>
      </c>
      <c r="R3064" s="564">
        <v>0</v>
      </c>
      <c r="S3064" s="564">
        <v>0</v>
      </c>
      <c r="T3064" s="564">
        <v>0</v>
      </c>
      <c r="U3064" s="564">
        <v>0</v>
      </c>
      <c r="V3064" s="564">
        <v>0</v>
      </c>
      <c r="W3064" s="564">
        <v>0</v>
      </c>
      <c r="X3064" s="564">
        <v>0</v>
      </c>
      <c r="Y3064" s="564">
        <v>0</v>
      </c>
      <c r="Z3064" s="564">
        <v>0</v>
      </c>
      <c r="AA3064" s="564">
        <v>0</v>
      </c>
      <c r="AB3064" s="564">
        <v>0</v>
      </c>
      <c r="AC3064" s="564">
        <v>0</v>
      </c>
      <c r="AD3064" s="564">
        <v>0</v>
      </c>
      <c r="AE3064" s="564">
        <v>0</v>
      </c>
      <c r="AF3064" s="564">
        <v>0</v>
      </c>
      <c r="AG3064" s="564">
        <v>0</v>
      </c>
      <c r="AH3064" s="564">
        <v>0</v>
      </c>
      <c r="AI3064" s="564">
        <v>0</v>
      </c>
      <c r="AJ3064" s="564">
        <v>0</v>
      </c>
      <c r="AK3064" s="564">
        <v>0</v>
      </c>
    </row>
    <row r="3065" spans="1:37">
      <c r="A3065">
        <v>3061</v>
      </c>
      <c r="B3065" s="564">
        <f t="shared" ca="1" si="288"/>
        <v>0</v>
      </c>
      <c r="C3065" s="564">
        <f t="shared" ca="1" si="283"/>
        <v>0</v>
      </c>
      <c r="D3065" s="564">
        <f t="shared" ca="1" si="286"/>
        <v>0</v>
      </c>
      <c r="E3065" s="564">
        <f t="shared" ca="1" si="284"/>
        <v>0</v>
      </c>
      <c r="F3065" s="564">
        <f t="shared" ca="1" si="287"/>
        <v>1</v>
      </c>
      <c r="G3065" s="564">
        <f t="shared" ca="1" si="285"/>
        <v>-2.3377883100026224</v>
      </c>
      <c r="H3065" s="564">
        <v>0</v>
      </c>
      <c r="I3065" s="564">
        <v>0</v>
      </c>
      <c r="J3065" s="564">
        <v>0</v>
      </c>
      <c r="K3065" s="564">
        <v>0</v>
      </c>
      <c r="L3065" s="564">
        <v>0</v>
      </c>
      <c r="M3065" s="564">
        <v>0</v>
      </c>
      <c r="N3065" s="564">
        <v>0</v>
      </c>
      <c r="O3065" s="564">
        <v>0</v>
      </c>
      <c r="P3065" s="564">
        <v>0</v>
      </c>
      <c r="Q3065" s="564">
        <v>0</v>
      </c>
      <c r="R3065" s="564">
        <v>0</v>
      </c>
      <c r="S3065" s="564">
        <v>0</v>
      </c>
      <c r="T3065" s="564">
        <v>0</v>
      </c>
      <c r="U3065" s="564">
        <v>0</v>
      </c>
      <c r="V3065" s="564">
        <v>0</v>
      </c>
      <c r="W3065" s="564">
        <v>0</v>
      </c>
      <c r="X3065" s="564">
        <v>0</v>
      </c>
      <c r="Y3065" s="564">
        <v>0</v>
      </c>
      <c r="Z3065" s="564">
        <v>0</v>
      </c>
      <c r="AA3065" s="564">
        <v>0</v>
      </c>
      <c r="AB3065" s="564">
        <v>0</v>
      </c>
      <c r="AC3065" s="564">
        <v>0</v>
      </c>
      <c r="AD3065" s="564">
        <v>0</v>
      </c>
      <c r="AE3065" s="564">
        <v>0</v>
      </c>
      <c r="AF3065" s="564">
        <v>0</v>
      </c>
      <c r="AG3065" s="564">
        <v>0</v>
      </c>
      <c r="AH3065" s="564">
        <v>0</v>
      </c>
      <c r="AI3065" s="564">
        <v>0</v>
      </c>
      <c r="AJ3065" s="564">
        <v>0</v>
      </c>
      <c r="AK3065" s="564">
        <v>0</v>
      </c>
    </row>
    <row r="3066" spans="1:37">
      <c r="A3066">
        <v>3062</v>
      </c>
      <c r="B3066" s="564">
        <f t="shared" ca="1" si="288"/>
        <v>0</v>
      </c>
      <c r="C3066" s="564">
        <f t="shared" ca="1" si="283"/>
        <v>0</v>
      </c>
      <c r="D3066" s="564">
        <f t="shared" ca="1" si="286"/>
        <v>0</v>
      </c>
      <c r="E3066" s="564">
        <f t="shared" ca="1" si="284"/>
        <v>0</v>
      </c>
      <c r="F3066" s="564">
        <f t="shared" ca="1" si="287"/>
        <v>1</v>
      </c>
      <c r="G3066" s="564">
        <f t="shared" ca="1" si="285"/>
        <v>4.5399808962179815</v>
      </c>
      <c r="H3066" s="564">
        <v>0</v>
      </c>
      <c r="I3066" s="564">
        <v>0</v>
      </c>
      <c r="J3066" s="564">
        <v>0</v>
      </c>
      <c r="K3066" s="564">
        <v>0</v>
      </c>
      <c r="L3066" s="564">
        <v>0</v>
      </c>
      <c r="M3066" s="564">
        <v>0</v>
      </c>
      <c r="N3066" s="564">
        <v>0</v>
      </c>
      <c r="O3066" s="564">
        <v>0</v>
      </c>
      <c r="P3066" s="564">
        <v>0</v>
      </c>
      <c r="Q3066" s="564">
        <v>0</v>
      </c>
      <c r="R3066" s="564">
        <v>0</v>
      </c>
      <c r="S3066" s="564">
        <v>0</v>
      </c>
      <c r="T3066" s="564">
        <v>0</v>
      </c>
      <c r="U3066" s="564">
        <v>0</v>
      </c>
      <c r="V3066" s="564">
        <v>0</v>
      </c>
      <c r="W3066" s="564">
        <v>0</v>
      </c>
      <c r="X3066" s="564">
        <v>0</v>
      </c>
      <c r="Y3066" s="564">
        <v>0</v>
      </c>
      <c r="Z3066" s="564">
        <v>0</v>
      </c>
      <c r="AA3066" s="564">
        <v>0</v>
      </c>
      <c r="AB3066" s="564">
        <v>0</v>
      </c>
      <c r="AC3066" s="564">
        <v>0</v>
      </c>
      <c r="AD3066" s="564">
        <v>0</v>
      </c>
      <c r="AE3066" s="564">
        <v>0</v>
      </c>
      <c r="AF3066" s="564">
        <v>0</v>
      </c>
      <c r="AG3066" s="564">
        <v>0</v>
      </c>
      <c r="AH3066" s="564">
        <v>0</v>
      </c>
      <c r="AI3066" s="564">
        <v>0</v>
      </c>
      <c r="AJ3066" s="564">
        <v>0</v>
      </c>
      <c r="AK3066" s="564">
        <v>0</v>
      </c>
    </row>
    <row r="3067" spans="1:37">
      <c r="A3067">
        <v>3063</v>
      </c>
      <c r="B3067" s="564">
        <f t="shared" ca="1" si="288"/>
        <v>0</v>
      </c>
      <c r="C3067" s="564">
        <f t="shared" ca="1" si="283"/>
        <v>0</v>
      </c>
      <c r="D3067" s="564">
        <f t="shared" ca="1" si="286"/>
        <v>0</v>
      </c>
      <c r="E3067" s="564">
        <f t="shared" ca="1" si="284"/>
        <v>0</v>
      </c>
      <c r="F3067" s="564">
        <f t="shared" ca="1" si="287"/>
        <v>1</v>
      </c>
      <c r="G3067" s="564">
        <f t="shared" ca="1" si="285"/>
        <v>3.1800671669135916E-2</v>
      </c>
      <c r="H3067" s="564">
        <v>0</v>
      </c>
      <c r="I3067" s="564">
        <v>0</v>
      </c>
      <c r="J3067" s="564">
        <v>0</v>
      </c>
      <c r="K3067" s="564">
        <v>0</v>
      </c>
      <c r="L3067" s="564">
        <v>0</v>
      </c>
      <c r="M3067" s="564">
        <v>0</v>
      </c>
      <c r="N3067" s="564">
        <v>0</v>
      </c>
      <c r="O3067" s="564">
        <v>0</v>
      </c>
      <c r="P3067" s="564">
        <v>0</v>
      </c>
      <c r="Q3067" s="564">
        <v>0</v>
      </c>
      <c r="R3067" s="564">
        <v>0</v>
      </c>
      <c r="S3067" s="564">
        <v>0</v>
      </c>
      <c r="T3067" s="564">
        <v>0</v>
      </c>
      <c r="U3067" s="564">
        <v>0</v>
      </c>
      <c r="V3067" s="564">
        <v>0</v>
      </c>
      <c r="W3067" s="564">
        <v>0</v>
      </c>
      <c r="X3067" s="564">
        <v>0</v>
      </c>
      <c r="Y3067" s="564">
        <v>0</v>
      </c>
      <c r="Z3067" s="564">
        <v>0</v>
      </c>
      <c r="AA3067" s="564">
        <v>0</v>
      </c>
      <c r="AB3067" s="564">
        <v>0</v>
      </c>
      <c r="AC3067" s="564">
        <v>0</v>
      </c>
      <c r="AD3067" s="564">
        <v>0</v>
      </c>
      <c r="AE3067" s="564">
        <v>0</v>
      </c>
      <c r="AF3067" s="564">
        <v>0</v>
      </c>
      <c r="AG3067" s="564">
        <v>0</v>
      </c>
      <c r="AH3067" s="564">
        <v>0</v>
      </c>
      <c r="AI3067" s="564">
        <v>0</v>
      </c>
      <c r="AJ3067" s="564">
        <v>0</v>
      </c>
      <c r="AK3067" s="564">
        <v>0</v>
      </c>
    </row>
    <row r="3068" spans="1:37">
      <c r="A3068">
        <v>3064</v>
      </c>
      <c r="B3068" s="564">
        <f t="shared" ca="1" si="288"/>
        <v>20</v>
      </c>
      <c r="C3068" s="564">
        <f t="shared" ca="1" si="283"/>
        <v>400</v>
      </c>
      <c r="D3068" s="564">
        <f t="shared" ca="1" si="286"/>
        <v>20</v>
      </c>
      <c r="E3068" s="564">
        <f t="shared" ca="1" si="284"/>
        <v>0</v>
      </c>
      <c r="F3068" s="564">
        <f t="shared" ca="1" si="287"/>
        <v>1</v>
      </c>
      <c r="G3068" s="564">
        <f t="shared" ca="1" si="285"/>
        <v>-1.2870044912410901</v>
      </c>
      <c r="H3068" s="564">
        <v>1</v>
      </c>
      <c r="I3068" s="564">
        <v>1</v>
      </c>
      <c r="J3068" s="564">
        <v>1</v>
      </c>
      <c r="K3068" s="564">
        <v>1</v>
      </c>
      <c r="L3068" s="564">
        <v>1</v>
      </c>
      <c r="M3068" s="564">
        <v>1</v>
      </c>
      <c r="N3068" s="564">
        <v>1</v>
      </c>
      <c r="O3068" s="564">
        <v>1</v>
      </c>
      <c r="P3068" s="564">
        <v>1</v>
      </c>
      <c r="Q3068" s="564">
        <v>1</v>
      </c>
      <c r="R3068" s="564">
        <v>1</v>
      </c>
      <c r="S3068" s="564">
        <v>1</v>
      </c>
      <c r="T3068" s="564">
        <v>1</v>
      </c>
      <c r="U3068" s="564">
        <v>1</v>
      </c>
      <c r="V3068" s="564">
        <v>1</v>
      </c>
      <c r="W3068" s="564">
        <v>1</v>
      </c>
      <c r="X3068" s="564">
        <v>1</v>
      </c>
      <c r="Y3068" s="564">
        <v>1</v>
      </c>
      <c r="Z3068" s="564">
        <v>1</v>
      </c>
      <c r="AA3068" s="564">
        <v>1</v>
      </c>
      <c r="AB3068" s="564">
        <v>1</v>
      </c>
      <c r="AC3068" s="564">
        <v>1</v>
      </c>
      <c r="AD3068" s="564">
        <v>1</v>
      </c>
      <c r="AE3068" s="564">
        <v>1</v>
      </c>
      <c r="AF3068" s="564">
        <v>1</v>
      </c>
      <c r="AG3068" s="564">
        <v>1</v>
      </c>
      <c r="AH3068" s="564">
        <v>1</v>
      </c>
      <c r="AI3068" s="564">
        <v>1</v>
      </c>
      <c r="AJ3068" s="564">
        <v>1</v>
      </c>
      <c r="AK3068" s="564">
        <v>1</v>
      </c>
    </row>
    <row r="3069" spans="1:37">
      <c r="A3069">
        <v>3065</v>
      </c>
      <c r="B3069" s="564">
        <f t="shared" ca="1" si="288"/>
        <v>0</v>
      </c>
      <c r="C3069" s="564">
        <f t="shared" ca="1" si="283"/>
        <v>0</v>
      </c>
      <c r="D3069" s="564">
        <f t="shared" ca="1" si="286"/>
        <v>0</v>
      </c>
      <c r="E3069" s="564">
        <f t="shared" ca="1" si="284"/>
        <v>0</v>
      </c>
      <c r="F3069" s="564">
        <f t="shared" ca="1" si="287"/>
        <v>1</v>
      </c>
      <c r="G3069" s="564">
        <f t="shared" ca="1" si="285"/>
        <v>-1.3563316883013599</v>
      </c>
      <c r="H3069" s="564">
        <v>0</v>
      </c>
      <c r="I3069" s="564">
        <v>0</v>
      </c>
      <c r="J3069" s="564">
        <v>0</v>
      </c>
      <c r="K3069" s="564">
        <v>0</v>
      </c>
      <c r="L3069" s="564">
        <v>0</v>
      </c>
      <c r="M3069" s="564">
        <v>0</v>
      </c>
      <c r="N3069" s="564">
        <v>0</v>
      </c>
      <c r="O3069" s="564">
        <v>0</v>
      </c>
      <c r="P3069" s="564">
        <v>0</v>
      </c>
      <c r="Q3069" s="564">
        <v>0</v>
      </c>
      <c r="R3069" s="564">
        <v>0</v>
      </c>
      <c r="S3069" s="564">
        <v>0</v>
      </c>
      <c r="T3069" s="564">
        <v>0</v>
      </c>
      <c r="U3069" s="564">
        <v>0</v>
      </c>
      <c r="V3069" s="564">
        <v>0</v>
      </c>
      <c r="W3069" s="564">
        <v>0</v>
      </c>
      <c r="X3069" s="564">
        <v>0</v>
      </c>
      <c r="Y3069" s="564">
        <v>0</v>
      </c>
      <c r="Z3069" s="564">
        <v>0</v>
      </c>
      <c r="AA3069" s="564">
        <v>0</v>
      </c>
      <c r="AB3069" s="564">
        <v>0</v>
      </c>
      <c r="AC3069" s="564">
        <v>0</v>
      </c>
      <c r="AD3069" s="564">
        <v>0</v>
      </c>
      <c r="AE3069" s="564">
        <v>0</v>
      </c>
      <c r="AF3069" s="564">
        <v>0</v>
      </c>
      <c r="AG3069" s="564">
        <v>0</v>
      </c>
      <c r="AH3069" s="564">
        <v>0</v>
      </c>
      <c r="AI3069" s="564">
        <v>0</v>
      </c>
      <c r="AJ3069" s="564">
        <v>0</v>
      </c>
      <c r="AK3069" s="564">
        <v>0</v>
      </c>
    </row>
    <row r="3070" spans="1:37">
      <c r="A3070">
        <v>3066</v>
      </c>
      <c r="B3070" s="564">
        <f t="shared" ca="1" si="288"/>
        <v>0</v>
      </c>
      <c r="C3070" s="564">
        <f t="shared" ca="1" si="283"/>
        <v>0</v>
      </c>
      <c r="D3070" s="564">
        <f t="shared" ca="1" si="286"/>
        <v>0</v>
      </c>
      <c r="E3070" s="564">
        <f t="shared" ca="1" si="284"/>
        <v>0</v>
      </c>
      <c r="F3070" s="564">
        <f t="shared" ca="1" si="287"/>
        <v>1</v>
      </c>
      <c r="G3070" s="564">
        <f t="shared" ca="1" si="285"/>
        <v>3.7400725736863465</v>
      </c>
      <c r="H3070" s="564">
        <v>0</v>
      </c>
      <c r="I3070" s="564">
        <v>0</v>
      </c>
      <c r="J3070" s="564">
        <v>0</v>
      </c>
      <c r="K3070" s="564">
        <v>0</v>
      </c>
      <c r="L3070" s="564">
        <v>0</v>
      </c>
      <c r="M3070" s="564">
        <v>0</v>
      </c>
      <c r="N3070" s="564">
        <v>0</v>
      </c>
      <c r="O3070" s="564">
        <v>0</v>
      </c>
      <c r="P3070" s="564">
        <v>0</v>
      </c>
      <c r="Q3070" s="564">
        <v>0</v>
      </c>
      <c r="R3070" s="564">
        <v>0</v>
      </c>
      <c r="S3070" s="564">
        <v>0</v>
      </c>
      <c r="T3070" s="564">
        <v>0</v>
      </c>
      <c r="U3070" s="564">
        <v>0</v>
      </c>
      <c r="V3070" s="564">
        <v>0</v>
      </c>
      <c r="W3070" s="564">
        <v>0</v>
      </c>
      <c r="X3070" s="564">
        <v>0</v>
      </c>
      <c r="Y3070" s="564">
        <v>0</v>
      </c>
      <c r="Z3070" s="564">
        <v>0</v>
      </c>
      <c r="AA3070" s="564">
        <v>0</v>
      </c>
      <c r="AB3070" s="564">
        <v>0</v>
      </c>
      <c r="AC3070" s="564">
        <v>0</v>
      </c>
      <c r="AD3070" s="564">
        <v>0</v>
      </c>
      <c r="AE3070" s="564">
        <v>0</v>
      </c>
      <c r="AF3070" s="564">
        <v>0</v>
      </c>
      <c r="AG3070" s="564">
        <v>0</v>
      </c>
      <c r="AH3070" s="564">
        <v>0</v>
      </c>
      <c r="AI3070" s="564">
        <v>0</v>
      </c>
      <c r="AJ3070" s="564">
        <v>0</v>
      </c>
      <c r="AK3070" s="564">
        <v>0</v>
      </c>
    </row>
    <row r="3071" spans="1:37">
      <c r="A3071">
        <v>3067</v>
      </c>
      <c r="B3071" s="564">
        <f t="shared" ca="1" si="288"/>
        <v>20</v>
      </c>
      <c r="C3071" s="564">
        <f t="shared" ca="1" si="283"/>
        <v>400</v>
      </c>
      <c r="D3071" s="564">
        <f t="shared" ca="1" si="286"/>
        <v>20</v>
      </c>
      <c r="E3071" s="564">
        <f t="shared" ca="1" si="284"/>
        <v>0</v>
      </c>
      <c r="F3071" s="564">
        <f t="shared" ca="1" si="287"/>
        <v>1</v>
      </c>
      <c r="G3071" s="564">
        <f t="shared" ca="1" si="285"/>
        <v>1.1156635110565261</v>
      </c>
      <c r="H3071" s="564">
        <v>1</v>
      </c>
      <c r="I3071" s="564">
        <v>1</v>
      </c>
      <c r="J3071" s="564">
        <v>1</v>
      </c>
      <c r="K3071" s="564">
        <v>1</v>
      </c>
      <c r="L3071" s="564">
        <v>1</v>
      </c>
      <c r="M3071" s="564">
        <v>1</v>
      </c>
      <c r="N3071" s="564">
        <v>1</v>
      </c>
      <c r="O3071" s="564">
        <v>1</v>
      </c>
      <c r="P3071" s="564">
        <v>1</v>
      </c>
      <c r="Q3071" s="564">
        <v>1</v>
      </c>
      <c r="R3071" s="564">
        <v>1</v>
      </c>
      <c r="S3071" s="564">
        <v>1</v>
      </c>
      <c r="T3071" s="564">
        <v>1</v>
      </c>
      <c r="U3071" s="564">
        <v>1</v>
      </c>
      <c r="V3071" s="564">
        <v>1</v>
      </c>
      <c r="W3071" s="564">
        <v>1</v>
      </c>
      <c r="X3071" s="564">
        <v>1</v>
      </c>
      <c r="Y3071" s="564">
        <v>1</v>
      </c>
      <c r="Z3071" s="564">
        <v>1</v>
      </c>
      <c r="AA3071" s="564">
        <v>1</v>
      </c>
      <c r="AB3071" s="564">
        <v>1</v>
      </c>
      <c r="AC3071" s="564">
        <v>1</v>
      </c>
      <c r="AD3071" s="564">
        <v>1</v>
      </c>
      <c r="AE3071" s="564">
        <v>1</v>
      </c>
      <c r="AF3071" s="564">
        <v>1</v>
      </c>
      <c r="AG3071" s="564">
        <v>1</v>
      </c>
      <c r="AH3071" s="564">
        <v>1</v>
      </c>
      <c r="AI3071" s="564">
        <v>1</v>
      </c>
      <c r="AJ3071" s="564">
        <v>1</v>
      </c>
      <c r="AK3071" s="564">
        <v>1</v>
      </c>
    </row>
    <row r="3072" spans="1:37">
      <c r="A3072">
        <v>3068</v>
      </c>
      <c r="B3072" s="564">
        <f t="shared" ca="1" si="288"/>
        <v>20</v>
      </c>
      <c r="C3072" s="564">
        <f t="shared" ca="1" si="283"/>
        <v>400</v>
      </c>
      <c r="D3072" s="564">
        <f t="shared" ca="1" si="286"/>
        <v>20</v>
      </c>
      <c r="E3072" s="564">
        <f t="shared" ca="1" si="284"/>
        <v>0</v>
      </c>
      <c r="F3072" s="564">
        <f t="shared" ca="1" si="287"/>
        <v>1</v>
      </c>
      <c r="G3072" s="564">
        <f t="shared" ca="1" si="285"/>
        <v>-2.1559374675863965</v>
      </c>
      <c r="H3072" s="564">
        <v>1</v>
      </c>
      <c r="I3072" s="564">
        <v>1</v>
      </c>
      <c r="J3072" s="564">
        <v>1</v>
      </c>
      <c r="K3072" s="564">
        <v>1</v>
      </c>
      <c r="L3072" s="564">
        <v>1</v>
      </c>
      <c r="M3072" s="564">
        <v>1</v>
      </c>
      <c r="N3072" s="564">
        <v>1</v>
      </c>
      <c r="O3072" s="564">
        <v>1</v>
      </c>
      <c r="P3072" s="564">
        <v>1</v>
      </c>
      <c r="Q3072" s="564">
        <v>1</v>
      </c>
      <c r="R3072" s="564">
        <v>1</v>
      </c>
      <c r="S3072" s="564">
        <v>1</v>
      </c>
      <c r="T3072" s="564">
        <v>1</v>
      </c>
      <c r="U3072" s="564">
        <v>1</v>
      </c>
      <c r="V3072" s="564">
        <v>1</v>
      </c>
      <c r="W3072" s="564">
        <v>1</v>
      </c>
      <c r="X3072" s="564">
        <v>1</v>
      </c>
      <c r="Y3072" s="564">
        <v>1</v>
      </c>
      <c r="Z3072" s="564">
        <v>1</v>
      </c>
      <c r="AA3072" s="564">
        <v>1</v>
      </c>
      <c r="AB3072" s="564">
        <v>1</v>
      </c>
      <c r="AC3072" s="564">
        <v>1</v>
      </c>
      <c r="AD3072" s="564">
        <v>1</v>
      </c>
      <c r="AE3072" s="564">
        <v>1</v>
      </c>
      <c r="AF3072" s="564">
        <v>1</v>
      </c>
      <c r="AG3072" s="564">
        <v>1</v>
      </c>
      <c r="AH3072" s="564">
        <v>1</v>
      </c>
      <c r="AI3072" s="564">
        <v>1</v>
      </c>
      <c r="AJ3072" s="564">
        <v>1</v>
      </c>
      <c r="AK3072" s="564">
        <v>1</v>
      </c>
    </row>
    <row r="3073" spans="1:37">
      <c r="A3073">
        <v>3069</v>
      </c>
      <c r="B3073" s="564">
        <f t="shared" ca="1" si="288"/>
        <v>20</v>
      </c>
      <c r="C3073" s="564">
        <f t="shared" ca="1" si="283"/>
        <v>400</v>
      </c>
      <c r="D3073" s="564">
        <f t="shared" ca="1" si="286"/>
        <v>20</v>
      </c>
      <c r="E3073" s="564">
        <f t="shared" ca="1" si="284"/>
        <v>0</v>
      </c>
      <c r="F3073" s="564">
        <f t="shared" ca="1" si="287"/>
        <v>1</v>
      </c>
      <c r="G3073" s="564">
        <f t="shared" ca="1" si="285"/>
        <v>-2.2741216303325218</v>
      </c>
      <c r="H3073" s="564">
        <v>1</v>
      </c>
      <c r="I3073" s="564">
        <v>1</v>
      </c>
      <c r="J3073" s="564">
        <v>1</v>
      </c>
      <c r="K3073" s="564">
        <v>1</v>
      </c>
      <c r="L3073" s="564">
        <v>1</v>
      </c>
      <c r="M3073" s="564">
        <v>1</v>
      </c>
      <c r="N3073" s="564">
        <v>1</v>
      </c>
      <c r="O3073" s="564">
        <v>1</v>
      </c>
      <c r="P3073" s="564">
        <v>1</v>
      </c>
      <c r="Q3073" s="564">
        <v>1</v>
      </c>
      <c r="R3073" s="564">
        <v>1</v>
      </c>
      <c r="S3073" s="564">
        <v>1</v>
      </c>
      <c r="T3073" s="564">
        <v>1</v>
      </c>
      <c r="U3073" s="564">
        <v>1</v>
      </c>
      <c r="V3073" s="564">
        <v>1</v>
      </c>
      <c r="W3073" s="564">
        <v>1</v>
      </c>
      <c r="X3073" s="564">
        <v>1</v>
      </c>
      <c r="Y3073" s="564">
        <v>1</v>
      </c>
      <c r="Z3073" s="564">
        <v>1</v>
      </c>
      <c r="AA3073" s="564">
        <v>1</v>
      </c>
      <c r="AB3073" s="564">
        <v>1</v>
      </c>
      <c r="AC3073" s="564">
        <v>1</v>
      </c>
      <c r="AD3073" s="564">
        <v>1</v>
      </c>
      <c r="AE3073" s="564">
        <v>1</v>
      </c>
      <c r="AF3073" s="564">
        <v>1</v>
      </c>
      <c r="AG3073" s="564">
        <v>1</v>
      </c>
      <c r="AH3073" s="564">
        <v>1</v>
      </c>
      <c r="AI3073" s="564">
        <v>1</v>
      </c>
      <c r="AJ3073" s="564">
        <v>1</v>
      </c>
      <c r="AK3073" s="564">
        <v>1</v>
      </c>
    </row>
    <row r="3074" spans="1:37">
      <c r="A3074">
        <v>3070</v>
      </c>
      <c r="B3074" s="564">
        <f t="shared" ca="1" si="288"/>
        <v>5</v>
      </c>
      <c r="C3074" s="564">
        <f t="shared" ca="1" si="283"/>
        <v>25</v>
      </c>
      <c r="D3074" s="564">
        <f t="shared" ca="1" si="286"/>
        <v>5</v>
      </c>
      <c r="E3074" s="564">
        <f t="shared" ca="1" si="284"/>
        <v>3.75</v>
      </c>
      <c r="F3074" s="564">
        <f t="shared" ca="1" si="287"/>
        <v>0.60526315789473684</v>
      </c>
      <c r="G3074" s="564">
        <f t="shared" ca="1" si="285"/>
        <v>-4.2890308861865059</v>
      </c>
      <c r="H3074" s="564">
        <v>0</v>
      </c>
      <c r="I3074" s="564">
        <v>0</v>
      </c>
      <c r="J3074" s="564">
        <v>0</v>
      </c>
      <c r="K3074" s="564">
        <v>0</v>
      </c>
      <c r="L3074" s="564">
        <v>1</v>
      </c>
      <c r="M3074" s="564">
        <v>0</v>
      </c>
      <c r="N3074" s="564">
        <v>0</v>
      </c>
      <c r="O3074" s="564">
        <v>1</v>
      </c>
      <c r="P3074" s="564">
        <v>0</v>
      </c>
      <c r="Q3074" s="564">
        <v>1</v>
      </c>
      <c r="R3074" s="564">
        <v>0</v>
      </c>
      <c r="S3074" s="564">
        <v>0</v>
      </c>
      <c r="T3074" s="564">
        <v>0</v>
      </c>
      <c r="U3074" s="564">
        <v>0</v>
      </c>
      <c r="V3074" s="564">
        <v>0</v>
      </c>
      <c r="W3074" s="564">
        <v>0</v>
      </c>
      <c r="X3074" s="564">
        <v>1</v>
      </c>
      <c r="Y3074" s="564">
        <v>1</v>
      </c>
      <c r="Z3074" s="564">
        <v>0</v>
      </c>
      <c r="AA3074" s="564">
        <v>0</v>
      </c>
      <c r="AB3074" s="564">
        <v>1</v>
      </c>
      <c r="AC3074" s="564">
        <v>0</v>
      </c>
      <c r="AD3074" s="564">
        <v>0</v>
      </c>
      <c r="AE3074" s="564">
        <v>1</v>
      </c>
      <c r="AF3074" s="564">
        <v>1</v>
      </c>
      <c r="AG3074" s="564">
        <v>0</v>
      </c>
      <c r="AH3074" s="564">
        <v>1</v>
      </c>
      <c r="AI3074" s="564">
        <v>1</v>
      </c>
      <c r="AJ3074" s="564">
        <v>0</v>
      </c>
      <c r="AK3074" s="564">
        <v>0</v>
      </c>
    </row>
    <row r="3075" spans="1:37">
      <c r="A3075">
        <v>3071</v>
      </c>
      <c r="B3075" s="564">
        <f t="shared" ca="1" si="288"/>
        <v>20</v>
      </c>
      <c r="C3075" s="564">
        <f t="shared" ca="1" si="283"/>
        <v>400</v>
      </c>
      <c r="D3075" s="564">
        <f t="shared" ca="1" si="286"/>
        <v>20</v>
      </c>
      <c r="E3075" s="564">
        <f t="shared" ca="1" si="284"/>
        <v>0</v>
      </c>
      <c r="F3075" s="564">
        <f t="shared" ca="1" si="287"/>
        <v>1</v>
      </c>
      <c r="G3075" s="564">
        <f t="shared" ca="1" si="285"/>
        <v>6.0171902634989323</v>
      </c>
      <c r="H3075" s="564">
        <v>1</v>
      </c>
      <c r="I3075" s="564">
        <v>1</v>
      </c>
      <c r="J3075" s="564">
        <v>1</v>
      </c>
      <c r="K3075" s="564">
        <v>1</v>
      </c>
      <c r="L3075" s="564">
        <v>1</v>
      </c>
      <c r="M3075" s="564">
        <v>1</v>
      </c>
      <c r="N3075" s="564">
        <v>1</v>
      </c>
      <c r="O3075" s="564">
        <v>1</v>
      </c>
      <c r="P3075" s="564">
        <v>1</v>
      </c>
      <c r="Q3075" s="564">
        <v>1</v>
      </c>
      <c r="R3075" s="564">
        <v>1</v>
      </c>
      <c r="S3075" s="564">
        <v>1</v>
      </c>
      <c r="T3075" s="564">
        <v>1</v>
      </c>
      <c r="U3075" s="564">
        <v>1</v>
      </c>
      <c r="V3075" s="564">
        <v>1</v>
      </c>
      <c r="W3075" s="564">
        <v>1</v>
      </c>
      <c r="X3075" s="564">
        <v>1</v>
      </c>
      <c r="Y3075" s="564">
        <v>1</v>
      </c>
      <c r="Z3075" s="564">
        <v>1</v>
      </c>
      <c r="AA3075" s="564">
        <v>1</v>
      </c>
      <c r="AB3075" s="564">
        <v>1</v>
      </c>
      <c r="AC3075" s="564">
        <v>1</v>
      </c>
      <c r="AD3075" s="564">
        <v>1</v>
      </c>
      <c r="AE3075" s="564">
        <v>1</v>
      </c>
      <c r="AF3075" s="564">
        <v>1</v>
      </c>
      <c r="AG3075" s="564">
        <v>1</v>
      </c>
      <c r="AH3075" s="564">
        <v>1</v>
      </c>
      <c r="AI3075" s="564">
        <v>1</v>
      </c>
      <c r="AJ3075" s="564">
        <v>1</v>
      </c>
      <c r="AK3075" s="564">
        <v>1</v>
      </c>
    </row>
    <row r="3076" spans="1:37">
      <c r="A3076">
        <v>3072</v>
      </c>
      <c r="B3076" s="564">
        <f t="shared" ca="1" si="288"/>
        <v>0</v>
      </c>
      <c r="C3076" s="564">
        <f t="shared" ca="1" si="283"/>
        <v>0</v>
      </c>
      <c r="D3076" s="564">
        <f t="shared" ca="1" si="286"/>
        <v>0</v>
      </c>
      <c r="E3076" s="564">
        <f t="shared" ca="1" si="284"/>
        <v>0</v>
      </c>
      <c r="F3076" s="564">
        <f t="shared" ca="1" si="287"/>
        <v>1</v>
      </c>
      <c r="G3076" s="564">
        <f t="shared" ca="1" si="285"/>
        <v>1.1365179881513836</v>
      </c>
      <c r="H3076" s="564">
        <v>0</v>
      </c>
      <c r="I3076" s="564">
        <v>0</v>
      </c>
      <c r="J3076" s="564">
        <v>0</v>
      </c>
      <c r="K3076" s="564">
        <v>0</v>
      </c>
      <c r="L3076" s="564">
        <v>0</v>
      </c>
      <c r="M3076" s="564">
        <v>0</v>
      </c>
      <c r="N3076" s="564">
        <v>0</v>
      </c>
      <c r="O3076" s="564">
        <v>0</v>
      </c>
      <c r="P3076" s="564">
        <v>0</v>
      </c>
      <c r="Q3076" s="564">
        <v>0</v>
      </c>
      <c r="R3076" s="564">
        <v>0</v>
      </c>
      <c r="S3076" s="564">
        <v>0</v>
      </c>
      <c r="T3076" s="564">
        <v>0</v>
      </c>
      <c r="U3076" s="564">
        <v>0</v>
      </c>
      <c r="V3076" s="564">
        <v>0</v>
      </c>
      <c r="W3076" s="564">
        <v>0</v>
      </c>
      <c r="X3076" s="564">
        <v>0</v>
      </c>
      <c r="Y3076" s="564">
        <v>0</v>
      </c>
      <c r="Z3076" s="564">
        <v>0</v>
      </c>
      <c r="AA3076" s="564">
        <v>0</v>
      </c>
      <c r="AB3076" s="564">
        <v>0</v>
      </c>
      <c r="AC3076" s="564">
        <v>0</v>
      </c>
      <c r="AD3076" s="564">
        <v>0</v>
      </c>
      <c r="AE3076" s="564">
        <v>0</v>
      </c>
      <c r="AF3076" s="564">
        <v>0</v>
      </c>
      <c r="AG3076" s="564">
        <v>0</v>
      </c>
      <c r="AH3076" s="564">
        <v>0</v>
      </c>
      <c r="AI3076" s="564">
        <v>0</v>
      </c>
      <c r="AJ3076" s="564">
        <v>0</v>
      </c>
      <c r="AK3076" s="564">
        <v>0</v>
      </c>
    </row>
    <row r="3077" spans="1:37">
      <c r="A3077">
        <v>3073</v>
      </c>
      <c r="B3077" s="564">
        <f t="shared" ca="1" si="288"/>
        <v>20</v>
      </c>
      <c r="C3077" s="564">
        <f t="shared" ref="C3077:C3140" ca="1" si="289">B3077^2</f>
        <v>400</v>
      </c>
      <c r="D3077" s="564">
        <f t="shared" ca="1" si="286"/>
        <v>20</v>
      </c>
      <c r="E3077" s="564">
        <f t="shared" ref="E3077:E3140" ca="1" si="290">D3077-((B3077^2)/H$1)</f>
        <v>0</v>
      </c>
      <c r="F3077" s="564">
        <f t="shared" ca="1" si="287"/>
        <v>1</v>
      </c>
      <c r="G3077" s="564">
        <f t="shared" ref="G3077:G3140" ca="1" si="291">I$2+NORMSINV(RAND())*K$2</f>
        <v>-1.8693176475466995</v>
      </c>
      <c r="H3077" s="564">
        <v>1</v>
      </c>
      <c r="I3077" s="564">
        <v>1</v>
      </c>
      <c r="J3077" s="564">
        <v>1</v>
      </c>
      <c r="K3077" s="564">
        <v>1</v>
      </c>
      <c r="L3077" s="564">
        <v>1</v>
      </c>
      <c r="M3077" s="564">
        <v>1</v>
      </c>
      <c r="N3077" s="564">
        <v>1</v>
      </c>
      <c r="O3077" s="564">
        <v>1</v>
      </c>
      <c r="P3077" s="564">
        <v>1</v>
      </c>
      <c r="Q3077" s="564">
        <v>1</v>
      </c>
      <c r="R3077" s="564">
        <v>1</v>
      </c>
      <c r="S3077" s="564">
        <v>1</v>
      </c>
      <c r="T3077" s="564">
        <v>1</v>
      </c>
      <c r="U3077" s="564">
        <v>1</v>
      </c>
      <c r="V3077" s="564">
        <v>1</v>
      </c>
      <c r="W3077" s="564">
        <v>1</v>
      </c>
      <c r="X3077" s="564">
        <v>1</v>
      </c>
      <c r="Y3077" s="564">
        <v>1</v>
      </c>
      <c r="Z3077" s="564">
        <v>1</v>
      </c>
      <c r="AA3077" s="564">
        <v>1</v>
      </c>
      <c r="AB3077" s="564">
        <v>1</v>
      </c>
      <c r="AC3077" s="564">
        <v>1</v>
      </c>
      <c r="AD3077" s="564">
        <v>1</v>
      </c>
      <c r="AE3077" s="564">
        <v>1</v>
      </c>
      <c r="AF3077" s="564">
        <v>1</v>
      </c>
      <c r="AG3077" s="564">
        <v>1</v>
      </c>
      <c r="AH3077" s="564">
        <v>1</v>
      </c>
      <c r="AI3077" s="564">
        <v>1</v>
      </c>
      <c r="AJ3077" s="564">
        <v>1</v>
      </c>
      <c r="AK3077" s="564">
        <v>1</v>
      </c>
    </row>
    <row r="3078" spans="1:37">
      <c r="A3078">
        <v>3074</v>
      </c>
      <c r="B3078" s="564">
        <f t="shared" ca="1" si="288"/>
        <v>20</v>
      </c>
      <c r="C3078" s="564">
        <f t="shared" ca="1" si="289"/>
        <v>400</v>
      </c>
      <c r="D3078" s="564">
        <f t="shared" ref="D3078:D3141" ca="1" si="292">B3078</f>
        <v>20</v>
      </c>
      <c r="E3078" s="564">
        <f t="shared" ca="1" si="290"/>
        <v>0</v>
      </c>
      <c r="F3078" s="564">
        <f t="shared" ref="F3078:F3141" ca="1" si="293">1-(2*B3078*(H$1-B3078)/(H$1*(H$1-1)))</f>
        <v>1</v>
      </c>
      <c r="G3078" s="564">
        <f t="shared" ca="1" si="291"/>
        <v>0.71825267557230921</v>
      </c>
      <c r="H3078" s="564">
        <v>1</v>
      </c>
      <c r="I3078" s="564">
        <v>1</v>
      </c>
      <c r="J3078" s="564">
        <v>1</v>
      </c>
      <c r="K3078" s="564">
        <v>1</v>
      </c>
      <c r="L3078" s="564">
        <v>1</v>
      </c>
      <c r="M3078" s="564">
        <v>1</v>
      </c>
      <c r="N3078" s="564">
        <v>1</v>
      </c>
      <c r="O3078" s="564">
        <v>1</v>
      </c>
      <c r="P3078" s="564">
        <v>1</v>
      </c>
      <c r="Q3078" s="564">
        <v>1</v>
      </c>
      <c r="R3078" s="564">
        <v>1</v>
      </c>
      <c r="S3078" s="564">
        <v>1</v>
      </c>
      <c r="T3078" s="564">
        <v>1</v>
      </c>
      <c r="U3078" s="564">
        <v>1</v>
      </c>
      <c r="V3078" s="564">
        <v>1</v>
      </c>
      <c r="W3078" s="564">
        <v>1</v>
      </c>
      <c r="X3078" s="564">
        <v>1</v>
      </c>
      <c r="Y3078" s="564">
        <v>1</v>
      </c>
      <c r="Z3078" s="564">
        <v>1</v>
      </c>
      <c r="AA3078" s="564">
        <v>1</v>
      </c>
      <c r="AB3078" s="564">
        <v>1</v>
      </c>
      <c r="AC3078" s="564">
        <v>1</v>
      </c>
      <c r="AD3078" s="564">
        <v>1</v>
      </c>
      <c r="AE3078" s="564">
        <v>1</v>
      </c>
      <c r="AF3078" s="564">
        <v>1</v>
      </c>
      <c r="AG3078" s="564">
        <v>1</v>
      </c>
      <c r="AH3078" s="564">
        <v>1</v>
      </c>
      <c r="AI3078" s="564">
        <v>1</v>
      </c>
      <c r="AJ3078" s="564">
        <v>1</v>
      </c>
      <c r="AK3078" s="564">
        <v>1</v>
      </c>
    </row>
    <row r="3079" spans="1:37">
      <c r="A3079">
        <v>3075</v>
      </c>
      <c r="B3079" s="564">
        <f t="shared" ref="B3079:B3142" ca="1" si="294">SUM(INDIRECT("H"&amp;A3079+4&amp;":"&amp;HLOOKUP(H$1,$AA$1:$BD$2,2,0)&amp;A3079+4))</f>
        <v>0</v>
      </c>
      <c r="C3079" s="564">
        <f t="shared" ca="1" si="289"/>
        <v>0</v>
      </c>
      <c r="D3079" s="564">
        <f t="shared" ca="1" si="292"/>
        <v>0</v>
      </c>
      <c r="E3079" s="564">
        <f t="shared" ca="1" si="290"/>
        <v>0</v>
      </c>
      <c r="F3079" s="564">
        <f t="shared" ca="1" si="293"/>
        <v>1</v>
      </c>
      <c r="G3079" s="564">
        <f t="shared" ca="1" si="291"/>
        <v>-0.45870100852073281</v>
      </c>
      <c r="H3079" s="564">
        <v>0</v>
      </c>
      <c r="I3079" s="564">
        <v>0</v>
      </c>
      <c r="J3079" s="564">
        <v>0</v>
      </c>
      <c r="K3079" s="564">
        <v>0</v>
      </c>
      <c r="L3079" s="564">
        <v>0</v>
      </c>
      <c r="M3079" s="564">
        <v>0</v>
      </c>
      <c r="N3079" s="564">
        <v>0</v>
      </c>
      <c r="O3079" s="564">
        <v>0</v>
      </c>
      <c r="P3079" s="564">
        <v>0</v>
      </c>
      <c r="Q3079" s="564">
        <v>0</v>
      </c>
      <c r="R3079" s="564">
        <v>0</v>
      </c>
      <c r="S3079" s="564">
        <v>0</v>
      </c>
      <c r="T3079" s="564">
        <v>0</v>
      </c>
      <c r="U3079" s="564">
        <v>0</v>
      </c>
      <c r="V3079" s="564">
        <v>0</v>
      </c>
      <c r="W3079" s="564">
        <v>0</v>
      </c>
      <c r="X3079" s="564">
        <v>0</v>
      </c>
      <c r="Y3079" s="564">
        <v>0</v>
      </c>
      <c r="Z3079" s="564">
        <v>0</v>
      </c>
      <c r="AA3079" s="564">
        <v>0</v>
      </c>
      <c r="AB3079" s="564">
        <v>0</v>
      </c>
      <c r="AC3079" s="564">
        <v>0</v>
      </c>
      <c r="AD3079" s="564">
        <v>0</v>
      </c>
      <c r="AE3079" s="564">
        <v>0</v>
      </c>
      <c r="AF3079" s="564">
        <v>0</v>
      </c>
      <c r="AG3079" s="564">
        <v>0</v>
      </c>
      <c r="AH3079" s="564">
        <v>0</v>
      </c>
      <c r="AI3079" s="564">
        <v>0</v>
      </c>
      <c r="AJ3079" s="564">
        <v>0</v>
      </c>
      <c r="AK3079" s="564">
        <v>0</v>
      </c>
    </row>
    <row r="3080" spans="1:37">
      <c r="A3080">
        <v>3076</v>
      </c>
      <c r="B3080" s="564">
        <f t="shared" ca="1" si="294"/>
        <v>0</v>
      </c>
      <c r="C3080" s="564">
        <f t="shared" ca="1" si="289"/>
        <v>0</v>
      </c>
      <c r="D3080" s="564">
        <f t="shared" ca="1" si="292"/>
        <v>0</v>
      </c>
      <c r="E3080" s="564">
        <f t="shared" ca="1" si="290"/>
        <v>0</v>
      </c>
      <c r="F3080" s="564">
        <f t="shared" ca="1" si="293"/>
        <v>1</v>
      </c>
      <c r="G3080" s="564">
        <f t="shared" ca="1" si="291"/>
        <v>0.11759358549463295</v>
      </c>
      <c r="H3080" s="564">
        <v>0</v>
      </c>
      <c r="I3080" s="564">
        <v>0</v>
      </c>
      <c r="J3080" s="564">
        <v>0</v>
      </c>
      <c r="K3080" s="564">
        <v>0</v>
      </c>
      <c r="L3080" s="564">
        <v>0</v>
      </c>
      <c r="M3080" s="564">
        <v>0</v>
      </c>
      <c r="N3080" s="564">
        <v>0</v>
      </c>
      <c r="O3080" s="564">
        <v>0</v>
      </c>
      <c r="P3080" s="564">
        <v>0</v>
      </c>
      <c r="Q3080" s="564">
        <v>0</v>
      </c>
      <c r="R3080" s="564">
        <v>0</v>
      </c>
      <c r="S3080" s="564">
        <v>0</v>
      </c>
      <c r="T3080" s="564">
        <v>0</v>
      </c>
      <c r="U3080" s="564">
        <v>0</v>
      </c>
      <c r="V3080" s="564">
        <v>0</v>
      </c>
      <c r="W3080" s="564">
        <v>0</v>
      </c>
      <c r="X3080" s="564">
        <v>0</v>
      </c>
      <c r="Y3080" s="564">
        <v>0</v>
      </c>
      <c r="Z3080" s="564">
        <v>0</v>
      </c>
      <c r="AA3080" s="564">
        <v>0</v>
      </c>
      <c r="AB3080" s="564">
        <v>0</v>
      </c>
      <c r="AC3080" s="564">
        <v>0</v>
      </c>
      <c r="AD3080" s="564">
        <v>0</v>
      </c>
      <c r="AE3080" s="564">
        <v>0</v>
      </c>
      <c r="AF3080" s="564">
        <v>0</v>
      </c>
      <c r="AG3080" s="564">
        <v>0</v>
      </c>
      <c r="AH3080" s="564">
        <v>0</v>
      </c>
      <c r="AI3080" s="564">
        <v>0</v>
      </c>
      <c r="AJ3080" s="564">
        <v>0</v>
      </c>
      <c r="AK3080" s="564">
        <v>0</v>
      </c>
    </row>
    <row r="3081" spans="1:37">
      <c r="A3081">
        <v>3077</v>
      </c>
      <c r="B3081" s="564">
        <f t="shared" ca="1" si="294"/>
        <v>20</v>
      </c>
      <c r="C3081" s="564">
        <f t="shared" ca="1" si="289"/>
        <v>400</v>
      </c>
      <c r="D3081" s="564">
        <f t="shared" ca="1" si="292"/>
        <v>20</v>
      </c>
      <c r="E3081" s="564">
        <f t="shared" ca="1" si="290"/>
        <v>0</v>
      </c>
      <c r="F3081" s="564">
        <f t="shared" ca="1" si="293"/>
        <v>1</v>
      </c>
      <c r="G3081" s="564">
        <f t="shared" ca="1" si="291"/>
        <v>2.9164006640838913</v>
      </c>
      <c r="H3081" s="564">
        <v>1</v>
      </c>
      <c r="I3081" s="564">
        <v>1</v>
      </c>
      <c r="J3081" s="564">
        <v>1</v>
      </c>
      <c r="K3081" s="564">
        <v>1</v>
      </c>
      <c r="L3081" s="564">
        <v>1</v>
      </c>
      <c r="M3081" s="564">
        <v>1</v>
      </c>
      <c r="N3081" s="564">
        <v>1</v>
      </c>
      <c r="O3081" s="564">
        <v>1</v>
      </c>
      <c r="P3081" s="564">
        <v>1</v>
      </c>
      <c r="Q3081" s="564">
        <v>1</v>
      </c>
      <c r="R3081" s="564">
        <v>1</v>
      </c>
      <c r="S3081" s="564">
        <v>1</v>
      </c>
      <c r="T3081" s="564">
        <v>1</v>
      </c>
      <c r="U3081" s="564">
        <v>1</v>
      </c>
      <c r="V3081" s="564">
        <v>1</v>
      </c>
      <c r="W3081" s="564">
        <v>1</v>
      </c>
      <c r="X3081" s="564">
        <v>1</v>
      </c>
      <c r="Y3081" s="564">
        <v>1</v>
      </c>
      <c r="Z3081" s="564">
        <v>1</v>
      </c>
      <c r="AA3081" s="564">
        <v>1</v>
      </c>
      <c r="AB3081" s="564">
        <v>1</v>
      </c>
      <c r="AC3081" s="564">
        <v>1</v>
      </c>
      <c r="AD3081" s="564">
        <v>1</v>
      </c>
      <c r="AE3081" s="564">
        <v>1</v>
      </c>
      <c r="AF3081" s="564">
        <v>1</v>
      </c>
      <c r="AG3081" s="564">
        <v>1</v>
      </c>
      <c r="AH3081" s="564">
        <v>1</v>
      </c>
      <c r="AI3081" s="564">
        <v>1</v>
      </c>
      <c r="AJ3081" s="564">
        <v>1</v>
      </c>
      <c r="AK3081" s="564">
        <v>1</v>
      </c>
    </row>
    <row r="3082" spans="1:37">
      <c r="A3082">
        <v>3078</v>
      </c>
      <c r="B3082" s="564">
        <f t="shared" ca="1" si="294"/>
        <v>20</v>
      </c>
      <c r="C3082" s="564">
        <f t="shared" ca="1" si="289"/>
        <v>400</v>
      </c>
      <c r="D3082" s="564">
        <f t="shared" ca="1" si="292"/>
        <v>20</v>
      </c>
      <c r="E3082" s="564">
        <f t="shared" ca="1" si="290"/>
        <v>0</v>
      </c>
      <c r="F3082" s="564">
        <f t="shared" ca="1" si="293"/>
        <v>1</v>
      </c>
      <c r="G3082" s="564">
        <f t="shared" ca="1" si="291"/>
        <v>-0.90647045930500658</v>
      </c>
      <c r="H3082" s="564">
        <v>1</v>
      </c>
      <c r="I3082" s="564">
        <v>1</v>
      </c>
      <c r="J3082" s="564">
        <v>1</v>
      </c>
      <c r="K3082" s="564">
        <v>1</v>
      </c>
      <c r="L3082" s="564">
        <v>1</v>
      </c>
      <c r="M3082" s="564">
        <v>1</v>
      </c>
      <c r="N3082" s="564">
        <v>1</v>
      </c>
      <c r="O3082" s="564">
        <v>1</v>
      </c>
      <c r="P3082" s="564">
        <v>1</v>
      </c>
      <c r="Q3082" s="564">
        <v>1</v>
      </c>
      <c r="R3082" s="564">
        <v>1</v>
      </c>
      <c r="S3082" s="564">
        <v>1</v>
      </c>
      <c r="T3082" s="564">
        <v>1</v>
      </c>
      <c r="U3082" s="564">
        <v>1</v>
      </c>
      <c r="V3082" s="564">
        <v>1</v>
      </c>
      <c r="W3082" s="564">
        <v>1</v>
      </c>
      <c r="X3082" s="564">
        <v>1</v>
      </c>
      <c r="Y3082" s="564">
        <v>1</v>
      </c>
      <c r="Z3082" s="564">
        <v>1</v>
      </c>
      <c r="AA3082" s="564">
        <v>1</v>
      </c>
      <c r="AB3082" s="564">
        <v>1</v>
      </c>
      <c r="AC3082" s="564">
        <v>1</v>
      </c>
      <c r="AD3082" s="564">
        <v>1</v>
      </c>
      <c r="AE3082" s="564">
        <v>1</v>
      </c>
      <c r="AF3082" s="564">
        <v>1</v>
      </c>
      <c r="AG3082" s="564">
        <v>1</v>
      </c>
      <c r="AH3082" s="564">
        <v>1</v>
      </c>
      <c r="AI3082" s="564">
        <v>1</v>
      </c>
      <c r="AJ3082" s="564">
        <v>1</v>
      </c>
      <c r="AK3082" s="564">
        <v>1</v>
      </c>
    </row>
    <row r="3083" spans="1:37">
      <c r="A3083">
        <v>3079</v>
      </c>
      <c r="B3083" s="564">
        <f t="shared" ca="1" si="294"/>
        <v>20</v>
      </c>
      <c r="C3083" s="564">
        <f t="shared" ca="1" si="289"/>
        <v>400</v>
      </c>
      <c r="D3083" s="564">
        <f t="shared" ca="1" si="292"/>
        <v>20</v>
      </c>
      <c r="E3083" s="564">
        <f t="shared" ca="1" si="290"/>
        <v>0</v>
      </c>
      <c r="F3083" s="564">
        <f t="shared" ca="1" si="293"/>
        <v>1</v>
      </c>
      <c r="G3083" s="564">
        <f t="shared" ca="1" si="291"/>
        <v>-0.96936614171996105</v>
      </c>
      <c r="H3083" s="564">
        <v>1</v>
      </c>
      <c r="I3083" s="564">
        <v>1</v>
      </c>
      <c r="J3083" s="564">
        <v>1</v>
      </c>
      <c r="K3083" s="564">
        <v>1</v>
      </c>
      <c r="L3083" s="564">
        <v>1</v>
      </c>
      <c r="M3083" s="564">
        <v>1</v>
      </c>
      <c r="N3083" s="564">
        <v>1</v>
      </c>
      <c r="O3083" s="564">
        <v>1</v>
      </c>
      <c r="P3083" s="564">
        <v>1</v>
      </c>
      <c r="Q3083" s="564">
        <v>1</v>
      </c>
      <c r="R3083" s="564">
        <v>1</v>
      </c>
      <c r="S3083" s="564">
        <v>1</v>
      </c>
      <c r="T3083" s="564">
        <v>1</v>
      </c>
      <c r="U3083" s="564">
        <v>1</v>
      </c>
      <c r="V3083" s="564">
        <v>1</v>
      </c>
      <c r="W3083" s="564">
        <v>1</v>
      </c>
      <c r="X3083" s="564">
        <v>1</v>
      </c>
      <c r="Y3083" s="564">
        <v>1</v>
      </c>
      <c r="Z3083" s="564">
        <v>1</v>
      </c>
      <c r="AA3083" s="564">
        <v>1</v>
      </c>
      <c r="AB3083" s="564">
        <v>1</v>
      </c>
      <c r="AC3083" s="564">
        <v>1</v>
      </c>
      <c r="AD3083" s="564">
        <v>1</v>
      </c>
      <c r="AE3083" s="564">
        <v>1</v>
      </c>
      <c r="AF3083" s="564">
        <v>1</v>
      </c>
      <c r="AG3083" s="564">
        <v>1</v>
      </c>
      <c r="AH3083" s="564">
        <v>1</v>
      </c>
      <c r="AI3083" s="564">
        <v>1</v>
      </c>
      <c r="AJ3083" s="564">
        <v>1</v>
      </c>
      <c r="AK3083" s="564">
        <v>1</v>
      </c>
    </row>
    <row r="3084" spans="1:37">
      <c r="A3084">
        <v>3080</v>
      </c>
      <c r="B3084" s="564">
        <f t="shared" ca="1" si="294"/>
        <v>20</v>
      </c>
      <c r="C3084" s="564">
        <f t="shared" ca="1" si="289"/>
        <v>400</v>
      </c>
      <c r="D3084" s="564">
        <f t="shared" ca="1" si="292"/>
        <v>20</v>
      </c>
      <c r="E3084" s="564">
        <f t="shared" ca="1" si="290"/>
        <v>0</v>
      </c>
      <c r="F3084" s="564">
        <f t="shared" ca="1" si="293"/>
        <v>1</v>
      </c>
      <c r="G3084" s="564">
        <f t="shared" ca="1" si="291"/>
        <v>0.50352839275134498</v>
      </c>
      <c r="H3084" s="564">
        <v>1</v>
      </c>
      <c r="I3084" s="564">
        <v>1</v>
      </c>
      <c r="J3084" s="564">
        <v>1</v>
      </c>
      <c r="K3084" s="564">
        <v>1</v>
      </c>
      <c r="L3084" s="564">
        <v>1</v>
      </c>
      <c r="M3084" s="564">
        <v>1</v>
      </c>
      <c r="N3084" s="564">
        <v>1</v>
      </c>
      <c r="O3084" s="564">
        <v>1</v>
      </c>
      <c r="P3084" s="564">
        <v>1</v>
      </c>
      <c r="Q3084" s="564">
        <v>1</v>
      </c>
      <c r="R3084" s="564">
        <v>1</v>
      </c>
      <c r="S3084" s="564">
        <v>1</v>
      </c>
      <c r="T3084" s="564">
        <v>1</v>
      </c>
      <c r="U3084" s="564">
        <v>1</v>
      </c>
      <c r="V3084" s="564">
        <v>1</v>
      </c>
      <c r="W3084" s="564">
        <v>1</v>
      </c>
      <c r="X3084" s="564">
        <v>1</v>
      </c>
      <c r="Y3084" s="564">
        <v>1</v>
      </c>
      <c r="Z3084" s="564">
        <v>1</v>
      </c>
      <c r="AA3084" s="564">
        <v>1</v>
      </c>
      <c r="AB3084" s="564">
        <v>1</v>
      </c>
      <c r="AC3084" s="564">
        <v>1</v>
      </c>
      <c r="AD3084" s="564">
        <v>1</v>
      </c>
      <c r="AE3084" s="564">
        <v>1</v>
      </c>
      <c r="AF3084" s="564">
        <v>1</v>
      </c>
      <c r="AG3084" s="564">
        <v>1</v>
      </c>
      <c r="AH3084" s="564">
        <v>1</v>
      </c>
      <c r="AI3084" s="564">
        <v>1</v>
      </c>
      <c r="AJ3084" s="564">
        <v>1</v>
      </c>
      <c r="AK3084" s="564">
        <v>1</v>
      </c>
    </row>
    <row r="3085" spans="1:37">
      <c r="A3085">
        <v>3081</v>
      </c>
      <c r="B3085" s="564">
        <f t="shared" ca="1" si="294"/>
        <v>20</v>
      </c>
      <c r="C3085" s="564">
        <f t="shared" ca="1" si="289"/>
        <v>400</v>
      </c>
      <c r="D3085" s="564">
        <f t="shared" ca="1" si="292"/>
        <v>20</v>
      </c>
      <c r="E3085" s="564">
        <f t="shared" ca="1" si="290"/>
        <v>0</v>
      </c>
      <c r="F3085" s="564">
        <f t="shared" ca="1" si="293"/>
        <v>1</v>
      </c>
      <c r="G3085" s="564">
        <f t="shared" ca="1" si="291"/>
        <v>0.25250430550601211</v>
      </c>
      <c r="H3085" s="564">
        <v>1</v>
      </c>
      <c r="I3085" s="564">
        <v>1</v>
      </c>
      <c r="J3085" s="564">
        <v>1</v>
      </c>
      <c r="K3085" s="564">
        <v>1</v>
      </c>
      <c r="L3085" s="564">
        <v>1</v>
      </c>
      <c r="M3085" s="564">
        <v>1</v>
      </c>
      <c r="N3085" s="564">
        <v>1</v>
      </c>
      <c r="O3085" s="564">
        <v>1</v>
      </c>
      <c r="P3085" s="564">
        <v>1</v>
      </c>
      <c r="Q3085" s="564">
        <v>1</v>
      </c>
      <c r="R3085" s="564">
        <v>1</v>
      </c>
      <c r="S3085" s="564">
        <v>1</v>
      </c>
      <c r="T3085" s="564">
        <v>1</v>
      </c>
      <c r="U3085" s="564">
        <v>1</v>
      </c>
      <c r="V3085" s="564">
        <v>1</v>
      </c>
      <c r="W3085" s="564">
        <v>1</v>
      </c>
      <c r="X3085" s="564">
        <v>1</v>
      </c>
      <c r="Y3085" s="564">
        <v>1</v>
      </c>
      <c r="Z3085" s="564">
        <v>1</v>
      </c>
      <c r="AA3085" s="564">
        <v>1</v>
      </c>
      <c r="AB3085" s="564">
        <v>1</v>
      </c>
      <c r="AC3085" s="564">
        <v>1</v>
      </c>
      <c r="AD3085" s="564">
        <v>1</v>
      </c>
      <c r="AE3085" s="564">
        <v>1</v>
      </c>
      <c r="AF3085" s="564">
        <v>1</v>
      </c>
      <c r="AG3085" s="564">
        <v>1</v>
      </c>
      <c r="AH3085" s="564">
        <v>1</v>
      </c>
      <c r="AI3085" s="564">
        <v>1</v>
      </c>
      <c r="AJ3085" s="564">
        <v>1</v>
      </c>
      <c r="AK3085" s="564">
        <v>1</v>
      </c>
    </row>
    <row r="3086" spans="1:37">
      <c r="A3086">
        <v>3082</v>
      </c>
      <c r="B3086" s="564">
        <f t="shared" ca="1" si="294"/>
        <v>0</v>
      </c>
      <c r="C3086" s="564">
        <f t="shared" ca="1" si="289"/>
        <v>0</v>
      </c>
      <c r="D3086" s="564">
        <f t="shared" ca="1" si="292"/>
        <v>0</v>
      </c>
      <c r="E3086" s="564">
        <f t="shared" ca="1" si="290"/>
        <v>0</v>
      </c>
      <c r="F3086" s="564">
        <f t="shared" ca="1" si="293"/>
        <v>1</v>
      </c>
      <c r="G3086" s="564">
        <f t="shared" ca="1" si="291"/>
        <v>7.9927606335885528</v>
      </c>
      <c r="H3086" s="564">
        <v>0</v>
      </c>
      <c r="I3086" s="564">
        <v>0</v>
      </c>
      <c r="J3086" s="564">
        <v>0</v>
      </c>
      <c r="K3086" s="564">
        <v>0</v>
      </c>
      <c r="L3086" s="564">
        <v>0</v>
      </c>
      <c r="M3086" s="564">
        <v>0</v>
      </c>
      <c r="N3086" s="564">
        <v>0</v>
      </c>
      <c r="O3086" s="564">
        <v>0</v>
      </c>
      <c r="P3086" s="564">
        <v>0</v>
      </c>
      <c r="Q3086" s="564">
        <v>0</v>
      </c>
      <c r="R3086" s="564">
        <v>0</v>
      </c>
      <c r="S3086" s="564">
        <v>0</v>
      </c>
      <c r="T3086" s="564">
        <v>0</v>
      </c>
      <c r="U3086" s="564">
        <v>0</v>
      </c>
      <c r="V3086" s="564">
        <v>0</v>
      </c>
      <c r="W3086" s="564">
        <v>0</v>
      </c>
      <c r="X3086" s="564">
        <v>0</v>
      </c>
      <c r="Y3086" s="564">
        <v>0</v>
      </c>
      <c r="Z3086" s="564">
        <v>0</v>
      </c>
      <c r="AA3086" s="564">
        <v>0</v>
      </c>
      <c r="AB3086" s="564">
        <v>0</v>
      </c>
      <c r="AC3086" s="564">
        <v>0</v>
      </c>
      <c r="AD3086" s="564">
        <v>0</v>
      </c>
      <c r="AE3086" s="564">
        <v>0</v>
      </c>
      <c r="AF3086" s="564">
        <v>0</v>
      </c>
      <c r="AG3086" s="564">
        <v>0</v>
      </c>
      <c r="AH3086" s="564">
        <v>0</v>
      </c>
      <c r="AI3086" s="564">
        <v>0</v>
      </c>
      <c r="AJ3086" s="564">
        <v>0</v>
      </c>
      <c r="AK3086" s="564">
        <v>0</v>
      </c>
    </row>
    <row r="3087" spans="1:37">
      <c r="A3087">
        <v>3083</v>
      </c>
      <c r="B3087" s="564">
        <f t="shared" ca="1" si="294"/>
        <v>20</v>
      </c>
      <c r="C3087" s="564">
        <f t="shared" ca="1" si="289"/>
        <v>400</v>
      </c>
      <c r="D3087" s="564">
        <f t="shared" ca="1" si="292"/>
        <v>20</v>
      </c>
      <c r="E3087" s="564">
        <f t="shared" ca="1" si="290"/>
        <v>0</v>
      </c>
      <c r="F3087" s="564">
        <f t="shared" ca="1" si="293"/>
        <v>1</v>
      </c>
      <c r="G3087" s="564">
        <f t="shared" ca="1" si="291"/>
        <v>2.5424625866235484</v>
      </c>
      <c r="H3087" s="564">
        <v>1</v>
      </c>
      <c r="I3087" s="564">
        <v>1</v>
      </c>
      <c r="J3087" s="564">
        <v>1</v>
      </c>
      <c r="K3087" s="564">
        <v>1</v>
      </c>
      <c r="L3087" s="564">
        <v>1</v>
      </c>
      <c r="M3087" s="564">
        <v>1</v>
      </c>
      <c r="N3087" s="564">
        <v>1</v>
      </c>
      <c r="O3087" s="564">
        <v>1</v>
      </c>
      <c r="P3087" s="564">
        <v>1</v>
      </c>
      <c r="Q3087" s="564">
        <v>1</v>
      </c>
      <c r="R3087" s="564">
        <v>1</v>
      </c>
      <c r="S3087" s="564">
        <v>1</v>
      </c>
      <c r="T3087" s="564">
        <v>1</v>
      </c>
      <c r="U3087" s="564">
        <v>1</v>
      </c>
      <c r="V3087" s="564">
        <v>1</v>
      </c>
      <c r="W3087" s="564">
        <v>1</v>
      </c>
      <c r="X3087" s="564">
        <v>1</v>
      </c>
      <c r="Y3087" s="564">
        <v>1</v>
      </c>
      <c r="Z3087" s="564">
        <v>1</v>
      </c>
      <c r="AA3087" s="564">
        <v>1</v>
      </c>
      <c r="AB3087" s="564">
        <v>1</v>
      </c>
      <c r="AC3087" s="564">
        <v>1</v>
      </c>
      <c r="AD3087" s="564">
        <v>1</v>
      </c>
      <c r="AE3087" s="564">
        <v>1</v>
      </c>
      <c r="AF3087" s="564">
        <v>1</v>
      </c>
      <c r="AG3087" s="564">
        <v>1</v>
      </c>
      <c r="AH3087" s="564">
        <v>1</v>
      </c>
      <c r="AI3087" s="564">
        <v>1</v>
      </c>
      <c r="AJ3087" s="564">
        <v>1</v>
      </c>
      <c r="AK3087" s="564">
        <v>1</v>
      </c>
    </row>
    <row r="3088" spans="1:37">
      <c r="A3088">
        <v>3084</v>
      </c>
      <c r="B3088" s="564">
        <f t="shared" ca="1" si="294"/>
        <v>0</v>
      </c>
      <c r="C3088" s="564">
        <f t="shared" ca="1" si="289"/>
        <v>0</v>
      </c>
      <c r="D3088" s="564">
        <f t="shared" ca="1" si="292"/>
        <v>0</v>
      </c>
      <c r="E3088" s="564">
        <f t="shared" ca="1" si="290"/>
        <v>0</v>
      </c>
      <c r="F3088" s="564">
        <f t="shared" ca="1" si="293"/>
        <v>1</v>
      </c>
      <c r="G3088" s="564">
        <f t="shared" ca="1" si="291"/>
        <v>3.5222782641809318</v>
      </c>
      <c r="H3088" s="564">
        <v>0</v>
      </c>
      <c r="I3088" s="564">
        <v>0</v>
      </c>
      <c r="J3088" s="564">
        <v>0</v>
      </c>
      <c r="K3088" s="564">
        <v>0</v>
      </c>
      <c r="L3088" s="564">
        <v>0</v>
      </c>
      <c r="M3088" s="564">
        <v>0</v>
      </c>
      <c r="N3088" s="564">
        <v>0</v>
      </c>
      <c r="O3088" s="564">
        <v>0</v>
      </c>
      <c r="P3088" s="564">
        <v>0</v>
      </c>
      <c r="Q3088" s="564">
        <v>0</v>
      </c>
      <c r="R3088" s="564">
        <v>0</v>
      </c>
      <c r="S3088" s="564">
        <v>0</v>
      </c>
      <c r="T3088" s="564">
        <v>0</v>
      </c>
      <c r="U3088" s="564">
        <v>0</v>
      </c>
      <c r="V3088" s="564">
        <v>0</v>
      </c>
      <c r="W3088" s="564">
        <v>0</v>
      </c>
      <c r="X3088" s="564">
        <v>0</v>
      </c>
      <c r="Y3088" s="564">
        <v>0</v>
      </c>
      <c r="Z3088" s="564">
        <v>0</v>
      </c>
      <c r="AA3088" s="564">
        <v>0</v>
      </c>
      <c r="AB3088" s="564">
        <v>0</v>
      </c>
      <c r="AC3088" s="564">
        <v>0</v>
      </c>
      <c r="AD3088" s="564">
        <v>0</v>
      </c>
      <c r="AE3088" s="564">
        <v>0</v>
      </c>
      <c r="AF3088" s="564">
        <v>0</v>
      </c>
      <c r="AG3088" s="564">
        <v>0</v>
      </c>
      <c r="AH3088" s="564">
        <v>0</v>
      </c>
      <c r="AI3088" s="564">
        <v>0</v>
      </c>
      <c r="AJ3088" s="564">
        <v>0</v>
      </c>
      <c r="AK3088" s="564">
        <v>0</v>
      </c>
    </row>
    <row r="3089" spans="1:37">
      <c r="A3089">
        <v>3085</v>
      </c>
      <c r="B3089" s="564">
        <f t="shared" ca="1" si="294"/>
        <v>0</v>
      </c>
      <c r="C3089" s="564">
        <f t="shared" ca="1" si="289"/>
        <v>0</v>
      </c>
      <c r="D3089" s="564">
        <f t="shared" ca="1" si="292"/>
        <v>0</v>
      </c>
      <c r="E3089" s="564">
        <f t="shared" ca="1" si="290"/>
        <v>0</v>
      </c>
      <c r="F3089" s="564">
        <f t="shared" ca="1" si="293"/>
        <v>1</v>
      </c>
      <c r="G3089" s="564">
        <f t="shared" ca="1" si="291"/>
        <v>11.895469701924979</v>
      </c>
      <c r="H3089" s="564">
        <v>0</v>
      </c>
      <c r="I3089" s="564">
        <v>0</v>
      </c>
      <c r="J3089" s="564">
        <v>0</v>
      </c>
      <c r="K3089" s="564">
        <v>0</v>
      </c>
      <c r="L3089" s="564">
        <v>0</v>
      </c>
      <c r="M3089" s="564">
        <v>0</v>
      </c>
      <c r="N3089" s="564">
        <v>0</v>
      </c>
      <c r="O3089" s="564">
        <v>0</v>
      </c>
      <c r="P3089" s="564">
        <v>0</v>
      </c>
      <c r="Q3089" s="564">
        <v>0</v>
      </c>
      <c r="R3089" s="564">
        <v>0</v>
      </c>
      <c r="S3089" s="564">
        <v>0</v>
      </c>
      <c r="T3089" s="564">
        <v>0</v>
      </c>
      <c r="U3089" s="564">
        <v>0</v>
      </c>
      <c r="V3089" s="564">
        <v>0</v>
      </c>
      <c r="W3089" s="564">
        <v>0</v>
      </c>
      <c r="X3089" s="564">
        <v>0</v>
      </c>
      <c r="Y3089" s="564">
        <v>0</v>
      </c>
      <c r="Z3089" s="564">
        <v>0</v>
      </c>
      <c r="AA3089" s="564">
        <v>0</v>
      </c>
      <c r="AB3089" s="564">
        <v>0</v>
      </c>
      <c r="AC3089" s="564">
        <v>0</v>
      </c>
      <c r="AD3089" s="564">
        <v>0</v>
      </c>
      <c r="AE3089" s="564">
        <v>0</v>
      </c>
      <c r="AF3089" s="564">
        <v>0</v>
      </c>
      <c r="AG3089" s="564">
        <v>0</v>
      </c>
      <c r="AH3089" s="564">
        <v>0</v>
      </c>
      <c r="AI3089" s="564">
        <v>0</v>
      </c>
      <c r="AJ3089" s="564">
        <v>0</v>
      </c>
      <c r="AK3089" s="564">
        <v>0</v>
      </c>
    </row>
    <row r="3090" spans="1:37">
      <c r="A3090">
        <v>3086</v>
      </c>
      <c r="B3090" s="564">
        <f t="shared" ca="1" si="294"/>
        <v>0</v>
      </c>
      <c r="C3090" s="564">
        <f t="shared" ca="1" si="289"/>
        <v>0</v>
      </c>
      <c r="D3090" s="564">
        <f t="shared" ca="1" si="292"/>
        <v>0</v>
      </c>
      <c r="E3090" s="564">
        <f t="shared" ca="1" si="290"/>
        <v>0</v>
      </c>
      <c r="F3090" s="564">
        <f t="shared" ca="1" si="293"/>
        <v>1</v>
      </c>
      <c r="G3090" s="564">
        <f t="shared" ca="1" si="291"/>
        <v>0.4166653396595793</v>
      </c>
      <c r="H3090" s="564">
        <v>0</v>
      </c>
      <c r="I3090" s="564">
        <v>0</v>
      </c>
      <c r="J3090" s="564">
        <v>0</v>
      </c>
      <c r="K3090" s="564">
        <v>0</v>
      </c>
      <c r="L3090" s="564">
        <v>0</v>
      </c>
      <c r="M3090" s="564">
        <v>0</v>
      </c>
      <c r="N3090" s="564">
        <v>0</v>
      </c>
      <c r="O3090" s="564">
        <v>0</v>
      </c>
      <c r="P3090" s="564">
        <v>0</v>
      </c>
      <c r="Q3090" s="564">
        <v>0</v>
      </c>
      <c r="R3090" s="564">
        <v>0</v>
      </c>
      <c r="S3090" s="564">
        <v>0</v>
      </c>
      <c r="T3090" s="564">
        <v>0</v>
      </c>
      <c r="U3090" s="564">
        <v>0</v>
      </c>
      <c r="V3090" s="564">
        <v>0</v>
      </c>
      <c r="W3090" s="564">
        <v>0</v>
      </c>
      <c r="X3090" s="564">
        <v>0</v>
      </c>
      <c r="Y3090" s="564">
        <v>0</v>
      </c>
      <c r="Z3090" s="564">
        <v>0</v>
      </c>
      <c r="AA3090" s="564">
        <v>0</v>
      </c>
      <c r="AB3090" s="564">
        <v>0</v>
      </c>
      <c r="AC3090" s="564">
        <v>0</v>
      </c>
      <c r="AD3090" s="564">
        <v>0</v>
      </c>
      <c r="AE3090" s="564">
        <v>0</v>
      </c>
      <c r="AF3090" s="564">
        <v>0</v>
      </c>
      <c r="AG3090" s="564">
        <v>0</v>
      </c>
      <c r="AH3090" s="564">
        <v>0</v>
      </c>
      <c r="AI3090" s="564">
        <v>0</v>
      </c>
      <c r="AJ3090" s="564">
        <v>0</v>
      </c>
      <c r="AK3090" s="564">
        <v>0</v>
      </c>
    </row>
    <row r="3091" spans="1:37">
      <c r="A3091">
        <v>3087</v>
      </c>
      <c r="B3091" s="564">
        <f t="shared" ca="1" si="294"/>
        <v>0</v>
      </c>
      <c r="C3091" s="564">
        <f t="shared" ca="1" si="289"/>
        <v>0</v>
      </c>
      <c r="D3091" s="564">
        <f t="shared" ca="1" si="292"/>
        <v>0</v>
      </c>
      <c r="E3091" s="564">
        <f t="shared" ca="1" si="290"/>
        <v>0</v>
      </c>
      <c r="F3091" s="564">
        <f t="shared" ca="1" si="293"/>
        <v>1</v>
      </c>
      <c r="G3091" s="564">
        <f t="shared" ca="1" si="291"/>
        <v>-2.1632386436187128</v>
      </c>
      <c r="H3091" s="564">
        <v>0</v>
      </c>
      <c r="I3091" s="564">
        <v>0</v>
      </c>
      <c r="J3091" s="564">
        <v>0</v>
      </c>
      <c r="K3091" s="564">
        <v>0</v>
      </c>
      <c r="L3091" s="564">
        <v>0</v>
      </c>
      <c r="M3091" s="564">
        <v>0</v>
      </c>
      <c r="N3091" s="564">
        <v>0</v>
      </c>
      <c r="O3091" s="564">
        <v>0</v>
      </c>
      <c r="P3091" s="564">
        <v>0</v>
      </c>
      <c r="Q3091" s="564">
        <v>0</v>
      </c>
      <c r="R3091" s="564">
        <v>0</v>
      </c>
      <c r="S3091" s="564">
        <v>0</v>
      </c>
      <c r="T3091" s="564">
        <v>0</v>
      </c>
      <c r="U3091" s="564">
        <v>0</v>
      </c>
      <c r="V3091" s="564">
        <v>0</v>
      </c>
      <c r="W3091" s="564">
        <v>0</v>
      </c>
      <c r="X3091" s="564">
        <v>0</v>
      </c>
      <c r="Y3091" s="564">
        <v>0</v>
      </c>
      <c r="Z3091" s="564">
        <v>0</v>
      </c>
      <c r="AA3091" s="564">
        <v>0</v>
      </c>
      <c r="AB3091" s="564">
        <v>0</v>
      </c>
      <c r="AC3091" s="564">
        <v>0</v>
      </c>
      <c r="AD3091" s="564">
        <v>0</v>
      </c>
      <c r="AE3091" s="564">
        <v>0</v>
      </c>
      <c r="AF3091" s="564">
        <v>0</v>
      </c>
      <c r="AG3091" s="564">
        <v>0</v>
      </c>
      <c r="AH3091" s="564">
        <v>0</v>
      </c>
      <c r="AI3091" s="564">
        <v>0</v>
      </c>
      <c r="AJ3091" s="564">
        <v>0</v>
      </c>
      <c r="AK3091" s="564">
        <v>0</v>
      </c>
    </row>
    <row r="3092" spans="1:37">
      <c r="A3092">
        <v>3088</v>
      </c>
      <c r="B3092" s="564">
        <f t="shared" ca="1" si="294"/>
        <v>16</v>
      </c>
      <c r="C3092" s="564">
        <f t="shared" ca="1" si="289"/>
        <v>256</v>
      </c>
      <c r="D3092" s="564">
        <f t="shared" ca="1" si="292"/>
        <v>16</v>
      </c>
      <c r="E3092" s="564">
        <f t="shared" ca="1" si="290"/>
        <v>3.1999999999999993</v>
      </c>
      <c r="F3092" s="564">
        <f t="shared" ca="1" si="293"/>
        <v>0.66315789473684217</v>
      </c>
      <c r="G3092" s="564">
        <f t="shared" ca="1" si="291"/>
        <v>-7.471179010484958</v>
      </c>
      <c r="H3092" s="564">
        <v>1</v>
      </c>
      <c r="I3092" s="564">
        <v>1</v>
      </c>
      <c r="J3092" s="564">
        <v>1</v>
      </c>
      <c r="K3092" s="564">
        <v>1</v>
      </c>
      <c r="L3092" s="564">
        <v>1</v>
      </c>
      <c r="M3092" s="564">
        <v>1</v>
      </c>
      <c r="N3092" s="564">
        <v>1</v>
      </c>
      <c r="O3092" s="564">
        <v>1</v>
      </c>
      <c r="P3092" s="564">
        <v>1</v>
      </c>
      <c r="Q3092" s="564">
        <v>1</v>
      </c>
      <c r="R3092" s="564">
        <v>1</v>
      </c>
      <c r="S3092" s="564">
        <v>1</v>
      </c>
      <c r="T3092" s="564">
        <v>0</v>
      </c>
      <c r="U3092" s="564">
        <v>1</v>
      </c>
      <c r="V3092" s="564">
        <v>0</v>
      </c>
      <c r="W3092" s="564">
        <v>0</v>
      </c>
      <c r="X3092" s="564">
        <v>0</v>
      </c>
      <c r="Y3092" s="564">
        <v>1</v>
      </c>
      <c r="Z3092" s="564">
        <v>1</v>
      </c>
      <c r="AA3092" s="564">
        <v>1</v>
      </c>
      <c r="AB3092" s="564">
        <v>1</v>
      </c>
      <c r="AC3092" s="564">
        <v>1</v>
      </c>
      <c r="AD3092" s="564">
        <v>1</v>
      </c>
      <c r="AE3092" s="564">
        <v>1</v>
      </c>
      <c r="AF3092" s="564">
        <v>0</v>
      </c>
      <c r="AG3092" s="564">
        <v>1</v>
      </c>
      <c r="AH3092" s="564">
        <v>1</v>
      </c>
      <c r="AI3092" s="564">
        <v>1</v>
      </c>
      <c r="AJ3092" s="564">
        <v>1</v>
      </c>
      <c r="AK3092" s="564">
        <v>0</v>
      </c>
    </row>
    <row r="3093" spans="1:37">
      <c r="A3093">
        <v>3089</v>
      </c>
      <c r="B3093" s="564">
        <f t="shared" ca="1" si="294"/>
        <v>20</v>
      </c>
      <c r="C3093" s="564">
        <f t="shared" ca="1" si="289"/>
        <v>400</v>
      </c>
      <c r="D3093" s="564">
        <f t="shared" ca="1" si="292"/>
        <v>20</v>
      </c>
      <c r="E3093" s="564">
        <f t="shared" ca="1" si="290"/>
        <v>0</v>
      </c>
      <c r="F3093" s="564">
        <f t="shared" ca="1" si="293"/>
        <v>1</v>
      </c>
      <c r="G3093" s="564">
        <f t="shared" ca="1" si="291"/>
        <v>3.5358362452500929</v>
      </c>
      <c r="H3093" s="564">
        <v>1</v>
      </c>
      <c r="I3093" s="564">
        <v>1</v>
      </c>
      <c r="J3093" s="564">
        <v>1</v>
      </c>
      <c r="K3093" s="564">
        <v>1</v>
      </c>
      <c r="L3093" s="564">
        <v>1</v>
      </c>
      <c r="M3093" s="564">
        <v>1</v>
      </c>
      <c r="N3093" s="564">
        <v>1</v>
      </c>
      <c r="O3093" s="564">
        <v>1</v>
      </c>
      <c r="P3093" s="564">
        <v>1</v>
      </c>
      <c r="Q3093" s="564">
        <v>1</v>
      </c>
      <c r="R3093" s="564">
        <v>1</v>
      </c>
      <c r="S3093" s="564">
        <v>1</v>
      </c>
      <c r="T3093" s="564">
        <v>1</v>
      </c>
      <c r="U3093" s="564">
        <v>1</v>
      </c>
      <c r="V3093" s="564">
        <v>1</v>
      </c>
      <c r="W3093" s="564">
        <v>1</v>
      </c>
      <c r="X3093" s="564">
        <v>1</v>
      </c>
      <c r="Y3093" s="564">
        <v>1</v>
      </c>
      <c r="Z3093" s="564">
        <v>1</v>
      </c>
      <c r="AA3093" s="564">
        <v>1</v>
      </c>
      <c r="AB3093" s="564">
        <v>1</v>
      </c>
      <c r="AC3093" s="564">
        <v>1</v>
      </c>
      <c r="AD3093" s="564">
        <v>1</v>
      </c>
      <c r="AE3093" s="564">
        <v>1</v>
      </c>
      <c r="AF3093" s="564">
        <v>1</v>
      </c>
      <c r="AG3093" s="564">
        <v>1</v>
      </c>
      <c r="AH3093" s="564">
        <v>1</v>
      </c>
      <c r="AI3093" s="564">
        <v>1</v>
      </c>
      <c r="AJ3093" s="564">
        <v>1</v>
      </c>
      <c r="AK3093" s="564">
        <v>1</v>
      </c>
    </row>
    <row r="3094" spans="1:37">
      <c r="A3094">
        <v>3090</v>
      </c>
      <c r="B3094" s="564">
        <f t="shared" ca="1" si="294"/>
        <v>20</v>
      </c>
      <c r="C3094" s="564">
        <f t="shared" ca="1" si="289"/>
        <v>400</v>
      </c>
      <c r="D3094" s="564">
        <f t="shared" ca="1" si="292"/>
        <v>20</v>
      </c>
      <c r="E3094" s="564">
        <f t="shared" ca="1" si="290"/>
        <v>0</v>
      </c>
      <c r="F3094" s="564">
        <f t="shared" ca="1" si="293"/>
        <v>1</v>
      </c>
      <c r="G3094" s="564">
        <f t="shared" ca="1" si="291"/>
        <v>0.37788410198208355</v>
      </c>
      <c r="H3094" s="564">
        <v>1</v>
      </c>
      <c r="I3094" s="564">
        <v>1</v>
      </c>
      <c r="J3094" s="564">
        <v>1</v>
      </c>
      <c r="K3094" s="564">
        <v>1</v>
      </c>
      <c r="L3094" s="564">
        <v>1</v>
      </c>
      <c r="M3094" s="564">
        <v>1</v>
      </c>
      <c r="N3094" s="564">
        <v>1</v>
      </c>
      <c r="O3094" s="564">
        <v>1</v>
      </c>
      <c r="P3094" s="564">
        <v>1</v>
      </c>
      <c r="Q3094" s="564">
        <v>1</v>
      </c>
      <c r="R3094" s="564">
        <v>1</v>
      </c>
      <c r="S3094" s="564">
        <v>1</v>
      </c>
      <c r="T3094" s="564">
        <v>1</v>
      </c>
      <c r="U3094" s="564">
        <v>1</v>
      </c>
      <c r="V3094" s="564">
        <v>1</v>
      </c>
      <c r="W3094" s="564">
        <v>1</v>
      </c>
      <c r="X3094" s="564">
        <v>1</v>
      </c>
      <c r="Y3094" s="564">
        <v>1</v>
      </c>
      <c r="Z3094" s="564">
        <v>1</v>
      </c>
      <c r="AA3094" s="564">
        <v>1</v>
      </c>
      <c r="AB3094" s="564">
        <v>1</v>
      </c>
      <c r="AC3094" s="564">
        <v>1</v>
      </c>
      <c r="AD3094" s="564">
        <v>1</v>
      </c>
      <c r="AE3094" s="564">
        <v>1</v>
      </c>
      <c r="AF3094" s="564">
        <v>1</v>
      </c>
      <c r="AG3094" s="564">
        <v>1</v>
      </c>
      <c r="AH3094" s="564">
        <v>1</v>
      </c>
      <c r="AI3094" s="564">
        <v>1</v>
      </c>
      <c r="AJ3094" s="564">
        <v>1</v>
      </c>
      <c r="AK3094" s="564">
        <v>1</v>
      </c>
    </row>
    <row r="3095" spans="1:37">
      <c r="A3095">
        <v>3091</v>
      </c>
      <c r="B3095" s="564">
        <f t="shared" ca="1" si="294"/>
        <v>0</v>
      </c>
      <c r="C3095" s="564">
        <f t="shared" ca="1" si="289"/>
        <v>0</v>
      </c>
      <c r="D3095" s="564">
        <f t="shared" ca="1" si="292"/>
        <v>0</v>
      </c>
      <c r="E3095" s="564">
        <f t="shared" ca="1" si="290"/>
        <v>0</v>
      </c>
      <c r="F3095" s="564">
        <f t="shared" ca="1" si="293"/>
        <v>1</v>
      </c>
      <c r="G3095" s="564">
        <f t="shared" ca="1" si="291"/>
        <v>6.082352153504587</v>
      </c>
      <c r="H3095" s="564">
        <v>0</v>
      </c>
      <c r="I3095" s="564">
        <v>0</v>
      </c>
      <c r="J3095" s="564">
        <v>0</v>
      </c>
      <c r="K3095" s="564">
        <v>0</v>
      </c>
      <c r="L3095" s="564">
        <v>0</v>
      </c>
      <c r="M3095" s="564">
        <v>0</v>
      </c>
      <c r="N3095" s="564">
        <v>0</v>
      </c>
      <c r="O3095" s="564">
        <v>0</v>
      </c>
      <c r="P3095" s="564">
        <v>0</v>
      </c>
      <c r="Q3095" s="564">
        <v>0</v>
      </c>
      <c r="R3095" s="564">
        <v>0</v>
      </c>
      <c r="S3095" s="564">
        <v>0</v>
      </c>
      <c r="T3095" s="564">
        <v>0</v>
      </c>
      <c r="U3095" s="564">
        <v>0</v>
      </c>
      <c r="V3095" s="564">
        <v>0</v>
      </c>
      <c r="W3095" s="564">
        <v>0</v>
      </c>
      <c r="X3095" s="564">
        <v>0</v>
      </c>
      <c r="Y3095" s="564">
        <v>0</v>
      </c>
      <c r="Z3095" s="564">
        <v>0</v>
      </c>
      <c r="AA3095" s="564">
        <v>0</v>
      </c>
      <c r="AB3095" s="564">
        <v>0</v>
      </c>
      <c r="AC3095" s="564">
        <v>0</v>
      </c>
      <c r="AD3095" s="564">
        <v>0</v>
      </c>
      <c r="AE3095" s="564">
        <v>0</v>
      </c>
      <c r="AF3095" s="564">
        <v>0</v>
      </c>
      <c r="AG3095" s="564">
        <v>0</v>
      </c>
      <c r="AH3095" s="564">
        <v>0</v>
      </c>
      <c r="AI3095" s="564">
        <v>0</v>
      </c>
      <c r="AJ3095" s="564">
        <v>0</v>
      </c>
      <c r="AK3095" s="564">
        <v>0</v>
      </c>
    </row>
    <row r="3096" spans="1:37">
      <c r="A3096">
        <v>3092</v>
      </c>
      <c r="B3096" s="564">
        <f t="shared" ca="1" si="294"/>
        <v>0</v>
      </c>
      <c r="C3096" s="564">
        <f t="shared" ca="1" si="289"/>
        <v>0</v>
      </c>
      <c r="D3096" s="564">
        <f t="shared" ca="1" si="292"/>
        <v>0</v>
      </c>
      <c r="E3096" s="564">
        <f t="shared" ca="1" si="290"/>
        <v>0</v>
      </c>
      <c r="F3096" s="564">
        <f t="shared" ca="1" si="293"/>
        <v>1</v>
      </c>
      <c r="G3096" s="564">
        <f t="shared" ca="1" si="291"/>
        <v>-4.9291516716776762</v>
      </c>
      <c r="H3096" s="564">
        <v>0</v>
      </c>
      <c r="I3096" s="564">
        <v>0</v>
      </c>
      <c r="J3096" s="564">
        <v>0</v>
      </c>
      <c r="K3096" s="564">
        <v>0</v>
      </c>
      <c r="L3096" s="564">
        <v>0</v>
      </c>
      <c r="M3096" s="564">
        <v>0</v>
      </c>
      <c r="N3096" s="564">
        <v>0</v>
      </c>
      <c r="O3096" s="564">
        <v>0</v>
      </c>
      <c r="P3096" s="564">
        <v>0</v>
      </c>
      <c r="Q3096" s="564">
        <v>0</v>
      </c>
      <c r="R3096" s="564">
        <v>0</v>
      </c>
      <c r="S3096" s="564">
        <v>0</v>
      </c>
      <c r="T3096" s="564">
        <v>0</v>
      </c>
      <c r="U3096" s="564">
        <v>0</v>
      </c>
      <c r="V3096" s="564">
        <v>0</v>
      </c>
      <c r="W3096" s="564">
        <v>0</v>
      </c>
      <c r="X3096" s="564">
        <v>0</v>
      </c>
      <c r="Y3096" s="564">
        <v>0</v>
      </c>
      <c r="Z3096" s="564">
        <v>0</v>
      </c>
      <c r="AA3096" s="564">
        <v>0</v>
      </c>
      <c r="AB3096" s="564">
        <v>0</v>
      </c>
      <c r="AC3096" s="564">
        <v>0</v>
      </c>
      <c r="AD3096" s="564">
        <v>0</v>
      </c>
      <c r="AE3096" s="564">
        <v>0</v>
      </c>
      <c r="AF3096" s="564">
        <v>0</v>
      </c>
      <c r="AG3096" s="564">
        <v>0</v>
      </c>
      <c r="AH3096" s="564">
        <v>0</v>
      </c>
      <c r="AI3096" s="564">
        <v>0</v>
      </c>
      <c r="AJ3096" s="564">
        <v>0</v>
      </c>
      <c r="AK3096" s="564">
        <v>0</v>
      </c>
    </row>
    <row r="3097" spans="1:37">
      <c r="A3097">
        <v>3093</v>
      </c>
      <c r="B3097" s="564">
        <f t="shared" ca="1" si="294"/>
        <v>0</v>
      </c>
      <c r="C3097" s="564">
        <f t="shared" ca="1" si="289"/>
        <v>0</v>
      </c>
      <c r="D3097" s="564">
        <f t="shared" ca="1" si="292"/>
        <v>0</v>
      </c>
      <c r="E3097" s="564">
        <f t="shared" ca="1" si="290"/>
        <v>0</v>
      </c>
      <c r="F3097" s="564">
        <f t="shared" ca="1" si="293"/>
        <v>1</v>
      </c>
      <c r="G3097" s="564">
        <f t="shared" ca="1" si="291"/>
        <v>-1.4740554702083557</v>
      </c>
      <c r="H3097" s="564">
        <v>0</v>
      </c>
      <c r="I3097" s="564">
        <v>0</v>
      </c>
      <c r="J3097" s="564">
        <v>0</v>
      </c>
      <c r="K3097" s="564">
        <v>0</v>
      </c>
      <c r="L3097" s="564">
        <v>0</v>
      </c>
      <c r="M3097" s="564">
        <v>0</v>
      </c>
      <c r="N3097" s="564">
        <v>0</v>
      </c>
      <c r="O3097" s="564">
        <v>0</v>
      </c>
      <c r="P3097" s="564">
        <v>0</v>
      </c>
      <c r="Q3097" s="564">
        <v>0</v>
      </c>
      <c r="R3097" s="564">
        <v>0</v>
      </c>
      <c r="S3097" s="564">
        <v>0</v>
      </c>
      <c r="T3097" s="564">
        <v>0</v>
      </c>
      <c r="U3097" s="564">
        <v>0</v>
      </c>
      <c r="V3097" s="564">
        <v>0</v>
      </c>
      <c r="W3097" s="564">
        <v>0</v>
      </c>
      <c r="X3097" s="564">
        <v>0</v>
      </c>
      <c r="Y3097" s="564">
        <v>0</v>
      </c>
      <c r="Z3097" s="564">
        <v>0</v>
      </c>
      <c r="AA3097" s="564">
        <v>0</v>
      </c>
      <c r="AB3097" s="564">
        <v>0</v>
      </c>
      <c r="AC3097" s="564">
        <v>0</v>
      </c>
      <c r="AD3097" s="564">
        <v>0</v>
      </c>
      <c r="AE3097" s="564">
        <v>0</v>
      </c>
      <c r="AF3097" s="564">
        <v>0</v>
      </c>
      <c r="AG3097" s="564">
        <v>0</v>
      </c>
      <c r="AH3097" s="564">
        <v>0</v>
      </c>
      <c r="AI3097" s="564">
        <v>0</v>
      </c>
      <c r="AJ3097" s="564">
        <v>0</v>
      </c>
      <c r="AK3097" s="564">
        <v>0</v>
      </c>
    </row>
    <row r="3098" spans="1:37">
      <c r="A3098">
        <v>3094</v>
      </c>
      <c r="B3098" s="564">
        <f t="shared" ca="1" si="294"/>
        <v>20</v>
      </c>
      <c r="C3098" s="564">
        <f t="shared" ca="1" si="289"/>
        <v>400</v>
      </c>
      <c r="D3098" s="564">
        <f t="shared" ca="1" si="292"/>
        <v>20</v>
      </c>
      <c r="E3098" s="564">
        <f t="shared" ca="1" si="290"/>
        <v>0</v>
      </c>
      <c r="F3098" s="564">
        <f t="shared" ca="1" si="293"/>
        <v>1</v>
      </c>
      <c r="G3098" s="564">
        <f t="shared" ca="1" si="291"/>
        <v>4.8669129584347637</v>
      </c>
      <c r="H3098" s="564">
        <v>1</v>
      </c>
      <c r="I3098" s="564">
        <v>1</v>
      </c>
      <c r="J3098" s="564">
        <v>1</v>
      </c>
      <c r="K3098" s="564">
        <v>1</v>
      </c>
      <c r="L3098" s="564">
        <v>1</v>
      </c>
      <c r="M3098" s="564">
        <v>1</v>
      </c>
      <c r="N3098" s="564">
        <v>1</v>
      </c>
      <c r="O3098" s="564">
        <v>1</v>
      </c>
      <c r="P3098" s="564">
        <v>1</v>
      </c>
      <c r="Q3098" s="564">
        <v>1</v>
      </c>
      <c r="R3098" s="564">
        <v>1</v>
      </c>
      <c r="S3098" s="564">
        <v>1</v>
      </c>
      <c r="T3098" s="564">
        <v>1</v>
      </c>
      <c r="U3098" s="564">
        <v>1</v>
      </c>
      <c r="V3098" s="564">
        <v>1</v>
      </c>
      <c r="W3098" s="564">
        <v>1</v>
      </c>
      <c r="X3098" s="564">
        <v>1</v>
      </c>
      <c r="Y3098" s="564">
        <v>1</v>
      </c>
      <c r="Z3098" s="564">
        <v>1</v>
      </c>
      <c r="AA3098" s="564">
        <v>1</v>
      </c>
      <c r="AB3098" s="564">
        <v>1</v>
      </c>
      <c r="AC3098" s="564">
        <v>1</v>
      </c>
      <c r="AD3098" s="564">
        <v>1</v>
      </c>
      <c r="AE3098" s="564">
        <v>1</v>
      </c>
      <c r="AF3098" s="564">
        <v>1</v>
      </c>
      <c r="AG3098" s="564">
        <v>1</v>
      </c>
      <c r="AH3098" s="564">
        <v>1</v>
      </c>
      <c r="AI3098" s="564">
        <v>1</v>
      </c>
      <c r="AJ3098" s="564">
        <v>1</v>
      </c>
      <c r="AK3098" s="564">
        <v>1</v>
      </c>
    </row>
    <row r="3099" spans="1:37">
      <c r="A3099">
        <v>3095</v>
      </c>
      <c r="B3099" s="564">
        <f t="shared" ca="1" si="294"/>
        <v>20</v>
      </c>
      <c r="C3099" s="564">
        <f t="shared" ca="1" si="289"/>
        <v>400</v>
      </c>
      <c r="D3099" s="564">
        <f t="shared" ca="1" si="292"/>
        <v>20</v>
      </c>
      <c r="E3099" s="564">
        <f t="shared" ca="1" si="290"/>
        <v>0</v>
      </c>
      <c r="F3099" s="564">
        <f t="shared" ca="1" si="293"/>
        <v>1</v>
      </c>
      <c r="G3099" s="564">
        <f t="shared" ca="1" si="291"/>
        <v>-0.97957294818298335</v>
      </c>
      <c r="H3099" s="564">
        <v>1</v>
      </c>
      <c r="I3099" s="564">
        <v>1</v>
      </c>
      <c r="J3099" s="564">
        <v>1</v>
      </c>
      <c r="K3099" s="564">
        <v>1</v>
      </c>
      <c r="L3099" s="564">
        <v>1</v>
      </c>
      <c r="M3099" s="564">
        <v>1</v>
      </c>
      <c r="N3099" s="564">
        <v>1</v>
      </c>
      <c r="O3099" s="564">
        <v>1</v>
      </c>
      <c r="P3099" s="564">
        <v>1</v>
      </c>
      <c r="Q3099" s="564">
        <v>1</v>
      </c>
      <c r="R3099" s="564">
        <v>1</v>
      </c>
      <c r="S3099" s="564">
        <v>1</v>
      </c>
      <c r="T3099" s="564">
        <v>1</v>
      </c>
      <c r="U3099" s="564">
        <v>1</v>
      </c>
      <c r="V3099" s="564">
        <v>1</v>
      </c>
      <c r="W3099" s="564">
        <v>1</v>
      </c>
      <c r="X3099" s="564">
        <v>1</v>
      </c>
      <c r="Y3099" s="564">
        <v>1</v>
      </c>
      <c r="Z3099" s="564">
        <v>1</v>
      </c>
      <c r="AA3099" s="564">
        <v>1</v>
      </c>
      <c r="AB3099" s="564">
        <v>1</v>
      </c>
      <c r="AC3099" s="564">
        <v>1</v>
      </c>
      <c r="AD3099" s="564">
        <v>1</v>
      </c>
      <c r="AE3099" s="564">
        <v>1</v>
      </c>
      <c r="AF3099" s="564">
        <v>1</v>
      </c>
      <c r="AG3099" s="564">
        <v>1</v>
      </c>
      <c r="AH3099" s="564">
        <v>1</v>
      </c>
      <c r="AI3099" s="564">
        <v>1</v>
      </c>
      <c r="AJ3099" s="564">
        <v>1</v>
      </c>
      <c r="AK3099" s="564">
        <v>1</v>
      </c>
    </row>
    <row r="3100" spans="1:37">
      <c r="A3100">
        <v>3096</v>
      </c>
      <c r="B3100" s="564">
        <f t="shared" ca="1" si="294"/>
        <v>0</v>
      </c>
      <c r="C3100" s="564">
        <f t="shared" ca="1" si="289"/>
        <v>0</v>
      </c>
      <c r="D3100" s="564">
        <f t="shared" ca="1" si="292"/>
        <v>0</v>
      </c>
      <c r="E3100" s="564">
        <f t="shared" ca="1" si="290"/>
        <v>0</v>
      </c>
      <c r="F3100" s="564">
        <f t="shared" ca="1" si="293"/>
        <v>1</v>
      </c>
      <c r="G3100" s="564">
        <f t="shared" ca="1" si="291"/>
        <v>8.769202313168968</v>
      </c>
      <c r="H3100" s="564">
        <v>0</v>
      </c>
      <c r="I3100" s="564">
        <v>0</v>
      </c>
      <c r="J3100" s="564">
        <v>0</v>
      </c>
      <c r="K3100" s="564">
        <v>0</v>
      </c>
      <c r="L3100" s="564">
        <v>0</v>
      </c>
      <c r="M3100" s="564">
        <v>0</v>
      </c>
      <c r="N3100" s="564">
        <v>0</v>
      </c>
      <c r="O3100" s="564">
        <v>0</v>
      </c>
      <c r="P3100" s="564">
        <v>0</v>
      </c>
      <c r="Q3100" s="564">
        <v>0</v>
      </c>
      <c r="R3100" s="564">
        <v>0</v>
      </c>
      <c r="S3100" s="564">
        <v>0</v>
      </c>
      <c r="T3100" s="564">
        <v>0</v>
      </c>
      <c r="U3100" s="564">
        <v>0</v>
      </c>
      <c r="V3100" s="564">
        <v>0</v>
      </c>
      <c r="W3100" s="564">
        <v>0</v>
      </c>
      <c r="X3100" s="564">
        <v>0</v>
      </c>
      <c r="Y3100" s="564">
        <v>0</v>
      </c>
      <c r="Z3100" s="564">
        <v>0</v>
      </c>
      <c r="AA3100" s="564">
        <v>0</v>
      </c>
      <c r="AB3100" s="564">
        <v>0</v>
      </c>
      <c r="AC3100" s="564">
        <v>0</v>
      </c>
      <c r="AD3100" s="564">
        <v>0</v>
      </c>
      <c r="AE3100" s="564">
        <v>0</v>
      </c>
      <c r="AF3100" s="564">
        <v>0</v>
      </c>
      <c r="AG3100" s="564">
        <v>0</v>
      </c>
      <c r="AH3100" s="564">
        <v>0</v>
      </c>
      <c r="AI3100" s="564">
        <v>0</v>
      </c>
      <c r="AJ3100" s="564">
        <v>0</v>
      </c>
      <c r="AK3100" s="564">
        <v>0</v>
      </c>
    </row>
    <row r="3101" spans="1:37">
      <c r="A3101">
        <v>3097</v>
      </c>
      <c r="B3101" s="564">
        <f t="shared" ca="1" si="294"/>
        <v>0</v>
      </c>
      <c r="C3101" s="564">
        <f t="shared" ca="1" si="289"/>
        <v>0</v>
      </c>
      <c r="D3101" s="564">
        <f t="shared" ca="1" si="292"/>
        <v>0</v>
      </c>
      <c r="E3101" s="564">
        <f t="shared" ca="1" si="290"/>
        <v>0</v>
      </c>
      <c r="F3101" s="564">
        <f t="shared" ca="1" si="293"/>
        <v>1</v>
      </c>
      <c r="G3101" s="564">
        <f t="shared" ca="1" si="291"/>
        <v>2.0607112601247226</v>
      </c>
      <c r="H3101" s="564">
        <v>0</v>
      </c>
      <c r="I3101" s="564">
        <v>0</v>
      </c>
      <c r="J3101" s="564">
        <v>0</v>
      </c>
      <c r="K3101" s="564">
        <v>0</v>
      </c>
      <c r="L3101" s="564">
        <v>0</v>
      </c>
      <c r="M3101" s="564">
        <v>0</v>
      </c>
      <c r="N3101" s="564">
        <v>0</v>
      </c>
      <c r="O3101" s="564">
        <v>0</v>
      </c>
      <c r="P3101" s="564">
        <v>0</v>
      </c>
      <c r="Q3101" s="564">
        <v>0</v>
      </c>
      <c r="R3101" s="564">
        <v>0</v>
      </c>
      <c r="S3101" s="564">
        <v>0</v>
      </c>
      <c r="T3101" s="564">
        <v>0</v>
      </c>
      <c r="U3101" s="564">
        <v>0</v>
      </c>
      <c r="V3101" s="564">
        <v>0</v>
      </c>
      <c r="W3101" s="564">
        <v>0</v>
      </c>
      <c r="X3101" s="564">
        <v>0</v>
      </c>
      <c r="Y3101" s="564">
        <v>0</v>
      </c>
      <c r="Z3101" s="564">
        <v>0</v>
      </c>
      <c r="AA3101" s="564">
        <v>0</v>
      </c>
      <c r="AB3101" s="564">
        <v>0</v>
      </c>
      <c r="AC3101" s="564">
        <v>0</v>
      </c>
      <c r="AD3101" s="564">
        <v>0</v>
      </c>
      <c r="AE3101" s="564">
        <v>0</v>
      </c>
      <c r="AF3101" s="564">
        <v>0</v>
      </c>
      <c r="AG3101" s="564">
        <v>0</v>
      </c>
      <c r="AH3101" s="564">
        <v>0</v>
      </c>
      <c r="AI3101" s="564">
        <v>0</v>
      </c>
      <c r="AJ3101" s="564">
        <v>0</v>
      </c>
      <c r="AK3101" s="564">
        <v>0</v>
      </c>
    </row>
    <row r="3102" spans="1:37">
      <c r="A3102">
        <v>3098</v>
      </c>
      <c r="B3102" s="564">
        <f t="shared" ca="1" si="294"/>
        <v>20</v>
      </c>
      <c r="C3102" s="564">
        <f t="shared" ca="1" si="289"/>
        <v>400</v>
      </c>
      <c r="D3102" s="564">
        <f t="shared" ca="1" si="292"/>
        <v>20</v>
      </c>
      <c r="E3102" s="564">
        <f t="shared" ca="1" si="290"/>
        <v>0</v>
      </c>
      <c r="F3102" s="564">
        <f t="shared" ca="1" si="293"/>
        <v>1</v>
      </c>
      <c r="G3102" s="564">
        <f t="shared" ca="1" si="291"/>
        <v>-1.7718540658995177</v>
      </c>
      <c r="H3102" s="564">
        <v>1</v>
      </c>
      <c r="I3102" s="564">
        <v>1</v>
      </c>
      <c r="J3102" s="564">
        <v>1</v>
      </c>
      <c r="K3102" s="564">
        <v>1</v>
      </c>
      <c r="L3102" s="564">
        <v>1</v>
      </c>
      <c r="M3102" s="564">
        <v>1</v>
      </c>
      <c r="N3102" s="564">
        <v>1</v>
      </c>
      <c r="O3102" s="564">
        <v>1</v>
      </c>
      <c r="P3102" s="564">
        <v>1</v>
      </c>
      <c r="Q3102" s="564">
        <v>1</v>
      </c>
      <c r="R3102" s="564">
        <v>1</v>
      </c>
      <c r="S3102" s="564">
        <v>1</v>
      </c>
      <c r="T3102" s="564">
        <v>1</v>
      </c>
      <c r="U3102" s="564">
        <v>1</v>
      </c>
      <c r="V3102" s="564">
        <v>1</v>
      </c>
      <c r="W3102" s="564">
        <v>1</v>
      </c>
      <c r="X3102" s="564">
        <v>1</v>
      </c>
      <c r="Y3102" s="564">
        <v>1</v>
      </c>
      <c r="Z3102" s="564">
        <v>1</v>
      </c>
      <c r="AA3102" s="564">
        <v>1</v>
      </c>
      <c r="AB3102" s="564">
        <v>1</v>
      </c>
      <c r="AC3102" s="564">
        <v>1</v>
      </c>
      <c r="AD3102" s="564">
        <v>1</v>
      </c>
      <c r="AE3102" s="564">
        <v>1</v>
      </c>
      <c r="AF3102" s="564">
        <v>1</v>
      </c>
      <c r="AG3102" s="564">
        <v>1</v>
      </c>
      <c r="AH3102" s="564">
        <v>1</v>
      </c>
      <c r="AI3102" s="564">
        <v>1</v>
      </c>
      <c r="AJ3102" s="564">
        <v>1</v>
      </c>
      <c r="AK3102" s="564">
        <v>1</v>
      </c>
    </row>
    <row r="3103" spans="1:37">
      <c r="A3103">
        <v>3099</v>
      </c>
      <c r="B3103" s="564">
        <f t="shared" ca="1" si="294"/>
        <v>13</v>
      </c>
      <c r="C3103" s="564">
        <f t="shared" ca="1" si="289"/>
        <v>169</v>
      </c>
      <c r="D3103" s="564">
        <f t="shared" ca="1" si="292"/>
        <v>13</v>
      </c>
      <c r="E3103" s="564">
        <f t="shared" ca="1" si="290"/>
        <v>4.5500000000000007</v>
      </c>
      <c r="F3103" s="564">
        <f t="shared" ca="1" si="293"/>
        <v>0.52105263157894743</v>
      </c>
      <c r="G3103" s="564">
        <f t="shared" ca="1" si="291"/>
        <v>1.7208915862204948</v>
      </c>
      <c r="H3103" s="564">
        <v>1</v>
      </c>
      <c r="I3103" s="564">
        <v>1</v>
      </c>
      <c r="J3103" s="564">
        <v>1</v>
      </c>
      <c r="K3103" s="564">
        <v>0</v>
      </c>
      <c r="L3103" s="564">
        <v>1</v>
      </c>
      <c r="M3103" s="564">
        <v>1</v>
      </c>
      <c r="N3103" s="564">
        <v>0</v>
      </c>
      <c r="O3103" s="564">
        <v>1</v>
      </c>
      <c r="P3103" s="564">
        <v>1</v>
      </c>
      <c r="Q3103" s="564">
        <v>1</v>
      </c>
      <c r="R3103" s="564">
        <v>0</v>
      </c>
      <c r="S3103" s="564">
        <v>0</v>
      </c>
      <c r="T3103" s="564">
        <v>0</v>
      </c>
      <c r="U3103" s="564">
        <v>1</v>
      </c>
      <c r="V3103" s="564">
        <v>1</v>
      </c>
      <c r="W3103" s="564">
        <v>1</v>
      </c>
      <c r="X3103" s="564">
        <v>0</v>
      </c>
      <c r="Y3103" s="564">
        <v>0</v>
      </c>
      <c r="Z3103" s="564">
        <v>1</v>
      </c>
      <c r="AA3103" s="564">
        <v>1</v>
      </c>
      <c r="AB3103" s="564">
        <v>1</v>
      </c>
      <c r="AC3103" s="564">
        <v>1</v>
      </c>
      <c r="AD3103" s="564">
        <v>1</v>
      </c>
      <c r="AE3103" s="564">
        <v>1</v>
      </c>
      <c r="AF3103" s="564">
        <v>1</v>
      </c>
      <c r="AG3103" s="564">
        <v>1</v>
      </c>
      <c r="AH3103" s="564">
        <v>1</v>
      </c>
      <c r="AI3103" s="564">
        <v>1</v>
      </c>
      <c r="AJ3103" s="564">
        <v>0</v>
      </c>
      <c r="AK3103" s="564">
        <v>1</v>
      </c>
    </row>
    <row r="3104" spans="1:37">
      <c r="A3104">
        <v>3100</v>
      </c>
      <c r="B3104" s="564">
        <f t="shared" ca="1" si="294"/>
        <v>0</v>
      </c>
      <c r="C3104" s="564">
        <f t="shared" ca="1" si="289"/>
        <v>0</v>
      </c>
      <c r="D3104" s="564">
        <f t="shared" ca="1" si="292"/>
        <v>0</v>
      </c>
      <c r="E3104" s="564">
        <f t="shared" ca="1" si="290"/>
        <v>0</v>
      </c>
      <c r="F3104" s="564">
        <f t="shared" ca="1" si="293"/>
        <v>1</v>
      </c>
      <c r="G3104" s="564">
        <f t="shared" ca="1" si="291"/>
        <v>4.6857604997792173</v>
      </c>
      <c r="H3104" s="564">
        <v>0</v>
      </c>
      <c r="I3104" s="564">
        <v>0</v>
      </c>
      <c r="J3104" s="564">
        <v>0</v>
      </c>
      <c r="K3104" s="564">
        <v>0</v>
      </c>
      <c r="L3104" s="564">
        <v>0</v>
      </c>
      <c r="M3104" s="564">
        <v>0</v>
      </c>
      <c r="N3104" s="564">
        <v>0</v>
      </c>
      <c r="O3104" s="564">
        <v>0</v>
      </c>
      <c r="P3104" s="564">
        <v>0</v>
      </c>
      <c r="Q3104" s="564">
        <v>0</v>
      </c>
      <c r="R3104" s="564">
        <v>0</v>
      </c>
      <c r="S3104" s="564">
        <v>0</v>
      </c>
      <c r="T3104" s="564">
        <v>0</v>
      </c>
      <c r="U3104" s="564">
        <v>0</v>
      </c>
      <c r="V3104" s="564">
        <v>0</v>
      </c>
      <c r="W3104" s="564">
        <v>0</v>
      </c>
      <c r="X3104" s="564">
        <v>0</v>
      </c>
      <c r="Y3104" s="564">
        <v>0</v>
      </c>
      <c r="Z3104" s="564">
        <v>0</v>
      </c>
      <c r="AA3104" s="564">
        <v>0</v>
      </c>
      <c r="AB3104" s="564">
        <v>0</v>
      </c>
      <c r="AC3104" s="564">
        <v>0</v>
      </c>
      <c r="AD3104" s="564">
        <v>0</v>
      </c>
      <c r="AE3104" s="564">
        <v>0</v>
      </c>
      <c r="AF3104" s="564">
        <v>0</v>
      </c>
      <c r="AG3104" s="564">
        <v>0</v>
      </c>
      <c r="AH3104" s="564">
        <v>0</v>
      </c>
      <c r="AI3104" s="564">
        <v>0</v>
      </c>
      <c r="AJ3104" s="564">
        <v>0</v>
      </c>
      <c r="AK3104" s="564">
        <v>0</v>
      </c>
    </row>
    <row r="3105" spans="1:37">
      <c r="A3105">
        <v>3101</v>
      </c>
      <c r="B3105" s="564">
        <f t="shared" ca="1" si="294"/>
        <v>0</v>
      </c>
      <c r="C3105" s="564">
        <f t="shared" ca="1" si="289"/>
        <v>0</v>
      </c>
      <c r="D3105" s="564">
        <f t="shared" ca="1" si="292"/>
        <v>0</v>
      </c>
      <c r="E3105" s="564">
        <f t="shared" ca="1" si="290"/>
        <v>0</v>
      </c>
      <c r="F3105" s="564">
        <f t="shared" ca="1" si="293"/>
        <v>1</v>
      </c>
      <c r="G3105" s="564">
        <f t="shared" ca="1" si="291"/>
        <v>-3.4955783394079005</v>
      </c>
      <c r="H3105" s="564">
        <v>0</v>
      </c>
      <c r="I3105" s="564">
        <v>0</v>
      </c>
      <c r="J3105" s="564">
        <v>0</v>
      </c>
      <c r="K3105" s="564">
        <v>0</v>
      </c>
      <c r="L3105" s="564">
        <v>0</v>
      </c>
      <c r="M3105" s="564">
        <v>0</v>
      </c>
      <c r="N3105" s="564">
        <v>0</v>
      </c>
      <c r="O3105" s="564">
        <v>0</v>
      </c>
      <c r="P3105" s="564">
        <v>0</v>
      </c>
      <c r="Q3105" s="564">
        <v>0</v>
      </c>
      <c r="R3105" s="564">
        <v>0</v>
      </c>
      <c r="S3105" s="564">
        <v>0</v>
      </c>
      <c r="T3105" s="564">
        <v>0</v>
      </c>
      <c r="U3105" s="564">
        <v>0</v>
      </c>
      <c r="V3105" s="564">
        <v>0</v>
      </c>
      <c r="W3105" s="564">
        <v>0</v>
      </c>
      <c r="X3105" s="564">
        <v>0</v>
      </c>
      <c r="Y3105" s="564">
        <v>0</v>
      </c>
      <c r="Z3105" s="564">
        <v>0</v>
      </c>
      <c r="AA3105" s="564">
        <v>0</v>
      </c>
      <c r="AB3105" s="564">
        <v>0</v>
      </c>
      <c r="AC3105" s="564">
        <v>0</v>
      </c>
      <c r="AD3105" s="564">
        <v>0</v>
      </c>
      <c r="AE3105" s="564">
        <v>0</v>
      </c>
      <c r="AF3105" s="564">
        <v>0</v>
      </c>
      <c r="AG3105" s="564">
        <v>0</v>
      </c>
      <c r="AH3105" s="564">
        <v>0</v>
      </c>
      <c r="AI3105" s="564">
        <v>0</v>
      </c>
      <c r="AJ3105" s="564">
        <v>0</v>
      </c>
      <c r="AK3105" s="564">
        <v>0</v>
      </c>
    </row>
    <row r="3106" spans="1:37">
      <c r="A3106">
        <v>3102</v>
      </c>
      <c r="B3106" s="564">
        <f t="shared" ca="1" si="294"/>
        <v>20</v>
      </c>
      <c r="C3106" s="564">
        <f t="shared" ca="1" si="289"/>
        <v>400</v>
      </c>
      <c r="D3106" s="564">
        <f t="shared" ca="1" si="292"/>
        <v>20</v>
      </c>
      <c r="E3106" s="564">
        <f t="shared" ca="1" si="290"/>
        <v>0</v>
      </c>
      <c r="F3106" s="564">
        <f t="shared" ca="1" si="293"/>
        <v>1</v>
      </c>
      <c r="G3106" s="564">
        <f t="shared" ca="1" si="291"/>
        <v>6.3960900624266674</v>
      </c>
      <c r="H3106" s="564">
        <v>1</v>
      </c>
      <c r="I3106" s="564">
        <v>1</v>
      </c>
      <c r="J3106" s="564">
        <v>1</v>
      </c>
      <c r="K3106" s="564">
        <v>1</v>
      </c>
      <c r="L3106" s="564">
        <v>1</v>
      </c>
      <c r="M3106" s="564">
        <v>1</v>
      </c>
      <c r="N3106" s="564">
        <v>1</v>
      </c>
      <c r="O3106" s="564">
        <v>1</v>
      </c>
      <c r="P3106" s="564">
        <v>1</v>
      </c>
      <c r="Q3106" s="564">
        <v>1</v>
      </c>
      <c r="R3106" s="564">
        <v>1</v>
      </c>
      <c r="S3106" s="564">
        <v>1</v>
      </c>
      <c r="T3106" s="564">
        <v>1</v>
      </c>
      <c r="U3106" s="564">
        <v>1</v>
      </c>
      <c r="V3106" s="564">
        <v>1</v>
      </c>
      <c r="W3106" s="564">
        <v>1</v>
      </c>
      <c r="X3106" s="564">
        <v>1</v>
      </c>
      <c r="Y3106" s="564">
        <v>1</v>
      </c>
      <c r="Z3106" s="564">
        <v>1</v>
      </c>
      <c r="AA3106" s="564">
        <v>1</v>
      </c>
      <c r="AB3106" s="564">
        <v>1</v>
      </c>
      <c r="AC3106" s="564">
        <v>1</v>
      </c>
      <c r="AD3106" s="564">
        <v>1</v>
      </c>
      <c r="AE3106" s="564">
        <v>1</v>
      </c>
      <c r="AF3106" s="564">
        <v>1</v>
      </c>
      <c r="AG3106" s="564">
        <v>1</v>
      </c>
      <c r="AH3106" s="564">
        <v>1</v>
      </c>
      <c r="AI3106" s="564">
        <v>1</v>
      </c>
      <c r="AJ3106" s="564">
        <v>1</v>
      </c>
      <c r="AK3106" s="564">
        <v>1</v>
      </c>
    </row>
    <row r="3107" spans="1:37">
      <c r="A3107">
        <v>3103</v>
      </c>
      <c r="B3107" s="564">
        <f t="shared" ca="1" si="294"/>
        <v>0</v>
      </c>
      <c r="C3107" s="564">
        <f t="shared" ca="1" si="289"/>
        <v>0</v>
      </c>
      <c r="D3107" s="564">
        <f t="shared" ca="1" si="292"/>
        <v>0</v>
      </c>
      <c r="E3107" s="564">
        <f t="shared" ca="1" si="290"/>
        <v>0</v>
      </c>
      <c r="F3107" s="564">
        <f t="shared" ca="1" si="293"/>
        <v>1</v>
      </c>
      <c r="G3107" s="564">
        <f t="shared" ca="1" si="291"/>
        <v>-5.95802864034866</v>
      </c>
      <c r="H3107" s="564">
        <v>0</v>
      </c>
      <c r="I3107" s="564">
        <v>0</v>
      </c>
      <c r="J3107" s="564">
        <v>0</v>
      </c>
      <c r="K3107" s="564">
        <v>0</v>
      </c>
      <c r="L3107" s="564">
        <v>0</v>
      </c>
      <c r="M3107" s="564">
        <v>0</v>
      </c>
      <c r="N3107" s="564">
        <v>0</v>
      </c>
      <c r="O3107" s="564">
        <v>0</v>
      </c>
      <c r="P3107" s="564">
        <v>0</v>
      </c>
      <c r="Q3107" s="564">
        <v>0</v>
      </c>
      <c r="R3107" s="564">
        <v>0</v>
      </c>
      <c r="S3107" s="564">
        <v>0</v>
      </c>
      <c r="T3107" s="564">
        <v>0</v>
      </c>
      <c r="U3107" s="564">
        <v>0</v>
      </c>
      <c r="V3107" s="564">
        <v>0</v>
      </c>
      <c r="W3107" s="564">
        <v>0</v>
      </c>
      <c r="X3107" s="564">
        <v>0</v>
      </c>
      <c r="Y3107" s="564">
        <v>0</v>
      </c>
      <c r="Z3107" s="564">
        <v>0</v>
      </c>
      <c r="AA3107" s="564">
        <v>0</v>
      </c>
      <c r="AB3107" s="564">
        <v>0</v>
      </c>
      <c r="AC3107" s="564">
        <v>0</v>
      </c>
      <c r="AD3107" s="564">
        <v>0</v>
      </c>
      <c r="AE3107" s="564">
        <v>0</v>
      </c>
      <c r="AF3107" s="564">
        <v>0</v>
      </c>
      <c r="AG3107" s="564">
        <v>0</v>
      </c>
      <c r="AH3107" s="564">
        <v>0</v>
      </c>
      <c r="AI3107" s="564">
        <v>0</v>
      </c>
      <c r="AJ3107" s="564">
        <v>0</v>
      </c>
      <c r="AK3107" s="564">
        <v>0</v>
      </c>
    </row>
    <row r="3108" spans="1:37">
      <c r="A3108">
        <v>3104</v>
      </c>
      <c r="B3108" s="564">
        <f t="shared" ca="1" si="294"/>
        <v>0</v>
      </c>
      <c r="C3108" s="564">
        <f t="shared" ca="1" si="289"/>
        <v>0</v>
      </c>
      <c r="D3108" s="564">
        <f t="shared" ca="1" si="292"/>
        <v>0</v>
      </c>
      <c r="E3108" s="564">
        <f t="shared" ca="1" si="290"/>
        <v>0</v>
      </c>
      <c r="F3108" s="564">
        <f t="shared" ca="1" si="293"/>
        <v>1</v>
      </c>
      <c r="G3108" s="564">
        <f t="shared" ca="1" si="291"/>
        <v>3.4536201086636793</v>
      </c>
      <c r="H3108" s="564">
        <v>0</v>
      </c>
      <c r="I3108" s="564">
        <v>0</v>
      </c>
      <c r="J3108" s="564">
        <v>0</v>
      </c>
      <c r="K3108" s="564">
        <v>0</v>
      </c>
      <c r="L3108" s="564">
        <v>0</v>
      </c>
      <c r="M3108" s="564">
        <v>0</v>
      </c>
      <c r="N3108" s="564">
        <v>0</v>
      </c>
      <c r="O3108" s="564">
        <v>0</v>
      </c>
      <c r="P3108" s="564">
        <v>0</v>
      </c>
      <c r="Q3108" s="564">
        <v>0</v>
      </c>
      <c r="R3108" s="564">
        <v>0</v>
      </c>
      <c r="S3108" s="564">
        <v>0</v>
      </c>
      <c r="T3108" s="564">
        <v>0</v>
      </c>
      <c r="U3108" s="564">
        <v>0</v>
      </c>
      <c r="V3108" s="564">
        <v>0</v>
      </c>
      <c r="W3108" s="564">
        <v>0</v>
      </c>
      <c r="X3108" s="564">
        <v>0</v>
      </c>
      <c r="Y3108" s="564">
        <v>0</v>
      </c>
      <c r="Z3108" s="564">
        <v>0</v>
      </c>
      <c r="AA3108" s="564">
        <v>0</v>
      </c>
      <c r="AB3108" s="564">
        <v>0</v>
      </c>
      <c r="AC3108" s="564">
        <v>0</v>
      </c>
      <c r="AD3108" s="564">
        <v>0</v>
      </c>
      <c r="AE3108" s="564">
        <v>0</v>
      </c>
      <c r="AF3108" s="564">
        <v>0</v>
      </c>
      <c r="AG3108" s="564">
        <v>0</v>
      </c>
      <c r="AH3108" s="564">
        <v>0</v>
      </c>
      <c r="AI3108" s="564">
        <v>0</v>
      </c>
      <c r="AJ3108" s="564">
        <v>0</v>
      </c>
      <c r="AK3108" s="564">
        <v>0</v>
      </c>
    </row>
    <row r="3109" spans="1:37">
      <c r="A3109">
        <v>3105</v>
      </c>
      <c r="B3109" s="564">
        <f t="shared" ca="1" si="294"/>
        <v>20</v>
      </c>
      <c r="C3109" s="564">
        <f t="shared" ca="1" si="289"/>
        <v>400</v>
      </c>
      <c r="D3109" s="564">
        <f t="shared" ca="1" si="292"/>
        <v>20</v>
      </c>
      <c r="E3109" s="564">
        <f t="shared" ca="1" si="290"/>
        <v>0</v>
      </c>
      <c r="F3109" s="564">
        <f t="shared" ca="1" si="293"/>
        <v>1</v>
      </c>
      <c r="G3109" s="564">
        <f t="shared" ca="1" si="291"/>
        <v>-5.605668603934209</v>
      </c>
      <c r="H3109" s="564">
        <v>1</v>
      </c>
      <c r="I3109" s="564">
        <v>1</v>
      </c>
      <c r="J3109" s="564">
        <v>1</v>
      </c>
      <c r="K3109" s="564">
        <v>1</v>
      </c>
      <c r="L3109" s="564">
        <v>1</v>
      </c>
      <c r="M3109" s="564">
        <v>1</v>
      </c>
      <c r="N3109" s="564">
        <v>1</v>
      </c>
      <c r="O3109" s="564">
        <v>1</v>
      </c>
      <c r="P3109" s="564">
        <v>1</v>
      </c>
      <c r="Q3109" s="564">
        <v>1</v>
      </c>
      <c r="R3109" s="564">
        <v>1</v>
      </c>
      <c r="S3109" s="564">
        <v>1</v>
      </c>
      <c r="T3109" s="564">
        <v>1</v>
      </c>
      <c r="U3109" s="564">
        <v>1</v>
      </c>
      <c r="V3109" s="564">
        <v>1</v>
      </c>
      <c r="W3109" s="564">
        <v>1</v>
      </c>
      <c r="X3109" s="564">
        <v>1</v>
      </c>
      <c r="Y3109" s="564">
        <v>1</v>
      </c>
      <c r="Z3109" s="564">
        <v>1</v>
      </c>
      <c r="AA3109" s="564">
        <v>1</v>
      </c>
      <c r="AB3109" s="564">
        <v>1</v>
      </c>
      <c r="AC3109" s="564">
        <v>1</v>
      </c>
      <c r="AD3109" s="564">
        <v>1</v>
      </c>
      <c r="AE3109" s="564">
        <v>1</v>
      </c>
      <c r="AF3109" s="564">
        <v>1</v>
      </c>
      <c r="AG3109" s="564">
        <v>1</v>
      </c>
      <c r="AH3109" s="564">
        <v>1</v>
      </c>
      <c r="AI3109" s="564">
        <v>1</v>
      </c>
      <c r="AJ3109" s="564">
        <v>1</v>
      </c>
      <c r="AK3109" s="564">
        <v>1</v>
      </c>
    </row>
    <row r="3110" spans="1:37">
      <c r="A3110">
        <v>3106</v>
      </c>
      <c r="B3110" s="564">
        <f t="shared" ca="1" si="294"/>
        <v>0</v>
      </c>
      <c r="C3110" s="564">
        <f t="shared" ca="1" si="289"/>
        <v>0</v>
      </c>
      <c r="D3110" s="564">
        <f t="shared" ca="1" si="292"/>
        <v>0</v>
      </c>
      <c r="E3110" s="564">
        <f t="shared" ca="1" si="290"/>
        <v>0</v>
      </c>
      <c r="F3110" s="564">
        <f t="shared" ca="1" si="293"/>
        <v>1</v>
      </c>
      <c r="G3110" s="564">
        <f t="shared" ca="1" si="291"/>
        <v>-4.8372235891410753</v>
      </c>
      <c r="H3110" s="564">
        <v>0</v>
      </c>
      <c r="I3110" s="564">
        <v>0</v>
      </c>
      <c r="J3110" s="564">
        <v>0</v>
      </c>
      <c r="K3110" s="564">
        <v>0</v>
      </c>
      <c r="L3110" s="564">
        <v>0</v>
      </c>
      <c r="M3110" s="564">
        <v>0</v>
      </c>
      <c r="N3110" s="564">
        <v>0</v>
      </c>
      <c r="O3110" s="564">
        <v>0</v>
      </c>
      <c r="P3110" s="564">
        <v>0</v>
      </c>
      <c r="Q3110" s="564">
        <v>0</v>
      </c>
      <c r="R3110" s="564">
        <v>0</v>
      </c>
      <c r="S3110" s="564">
        <v>0</v>
      </c>
      <c r="T3110" s="564">
        <v>0</v>
      </c>
      <c r="U3110" s="564">
        <v>0</v>
      </c>
      <c r="V3110" s="564">
        <v>0</v>
      </c>
      <c r="W3110" s="564">
        <v>0</v>
      </c>
      <c r="X3110" s="564">
        <v>0</v>
      </c>
      <c r="Y3110" s="564">
        <v>0</v>
      </c>
      <c r="Z3110" s="564">
        <v>0</v>
      </c>
      <c r="AA3110" s="564">
        <v>0</v>
      </c>
      <c r="AB3110" s="564">
        <v>0</v>
      </c>
      <c r="AC3110" s="564">
        <v>0</v>
      </c>
      <c r="AD3110" s="564">
        <v>0</v>
      </c>
      <c r="AE3110" s="564">
        <v>0</v>
      </c>
      <c r="AF3110" s="564">
        <v>0</v>
      </c>
      <c r="AG3110" s="564">
        <v>0</v>
      </c>
      <c r="AH3110" s="564">
        <v>0</v>
      </c>
      <c r="AI3110" s="564">
        <v>0</v>
      </c>
      <c r="AJ3110" s="564">
        <v>0</v>
      </c>
      <c r="AK3110" s="564">
        <v>0</v>
      </c>
    </row>
    <row r="3111" spans="1:37">
      <c r="A3111">
        <v>3107</v>
      </c>
      <c r="B3111" s="564">
        <f t="shared" ca="1" si="294"/>
        <v>0</v>
      </c>
      <c r="C3111" s="564">
        <f t="shared" ca="1" si="289"/>
        <v>0</v>
      </c>
      <c r="D3111" s="564">
        <f t="shared" ca="1" si="292"/>
        <v>0</v>
      </c>
      <c r="E3111" s="564">
        <f t="shared" ca="1" si="290"/>
        <v>0</v>
      </c>
      <c r="F3111" s="564">
        <f t="shared" ca="1" si="293"/>
        <v>1</v>
      </c>
      <c r="G3111" s="564">
        <f t="shared" ca="1" si="291"/>
        <v>1.1544066567396229</v>
      </c>
      <c r="H3111" s="564">
        <v>0</v>
      </c>
      <c r="I3111" s="564">
        <v>0</v>
      </c>
      <c r="J3111" s="564">
        <v>0</v>
      </c>
      <c r="K3111" s="564">
        <v>0</v>
      </c>
      <c r="L3111" s="564">
        <v>0</v>
      </c>
      <c r="M3111" s="564">
        <v>0</v>
      </c>
      <c r="N3111" s="564">
        <v>0</v>
      </c>
      <c r="O3111" s="564">
        <v>0</v>
      </c>
      <c r="P3111" s="564">
        <v>0</v>
      </c>
      <c r="Q3111" s="564">
        <v>0</v>
      </c>
      <c r="R3111" s="564">
        <v>0</v>
      </c>
      <c r="S3111" s="564">
        <v>0</v>
      </c>
      <c r="T3111" s="564">
        <v>0</v>
      </c>
      <c r="U3111" s="564">
        <v>0</v>
      </c>
      <c r="V3111" s="564">
        <v>0</v>
      </c>
      <c r="W3111" s="564">
        <v>0</v>
      </c>
      <c r="X3111" s="564">
        <v>0</v>
      </c>
      <c r="Y3111" s="564">
        <v>0</v>
      </c>
      <c r="Z3111" s="564">
        <v>0</v>
      </c>
      <c r="AA3111" s="564">
        <v>0</v>
      </c>
      <c r="AB3111" s="564">
        <v>0</v>
      </c>
      <c r="AC3111" s="564">
        <v>0</v>
      </c>
      <c r="AD3111" s="564">
        <v>0</v>
      </c>
      <c r="AE3111" s="564">
        <v>0</v>
      </c>
      <c r="AF3111" s="564">
        <v>0</v>
      </c>
      <c r="AG3111" s="564">
        <v>0</v>
      </c>
      <c r="AH3111" s="564">
        <v>0</v>
      </c>
      <c r="AI3111" s="564">
        <v>0</v>
      </c>
      <c r="AJ3111" s="564">
        <v>0</v>
      </c>
      <c r="AK3111" s="564">
        <v>0</v>
      </c>
    </row>
    <row r="3112" spans="1:37">
      <c r="A3112">
        <v>3108</v>
      </c>
      <c r="B3112" s="564">
        <f t="shared" ca="1" si="294"/>
        <v>0</v>
      </c>
      <c r="C3112" s="564">
        <f t="shared" ca="1" si="289"/>
        <v>0</v>
      </c>
      <c r="D3112" s="564">
        <f t="shared" ca="1" si="292"/>
        <v>0</v>
      </c>
      <c r="E3112" s="564">
        <f t="shared" ca="1" si="290"/>
        <v>0</v>
      </c>
      <c r="F3112" s="564">
        <f t="shared" ca="1" si="293"/>
        <v>1</v>
      </c>
      <c r="G3112" s="564">
        <f t="shared" ca="1" si="291"/>
        <v>2.7825461941097638</v>
      </c>
      <c r="H3112" s="564">
        <v>0</v>
      </c>
      <c r="I3112" s="564">
        <v>0</v>
      </c>
      <c r="J3112" s="564">
        <v>0</v>
      </c>
      <c r="K3112" s="564">
        <v>0</v>
      </c>
      <c r="L3112" s="564">
        <v>0</v>
      </c>
      <c r="M3112" s="564">
        <v>0</v>
      </c>
      <c r="N3112" s="564">
        <v>0</v>
      </c>
      <c r="O3112" s="564">
        <v>0</v>
      </c>
      <c r="P3112" s="564">
        <v>0</v>
      </c>
      <c r="Q3112" s="564">
        <v>0</v>
      </c>
      <c r="R3112" s="564">
        <v>0</v>
      </c>
      <c r="S3112" s="564">
        <v>0</v>
      </c>
      <c r="T3112" s="564">
        <v>0</v>
      </c>
      <c r="U3112" s="564">
        <v>0</v>
      </c>
      <c r="V3112" s="564">
        <v>0</v>
      </c>
      <c r="W3112" s="564">
        <v>0</v>
      </c>
      <c r="X3112" s="564">
        <v>0</v>
      </c>
      <c r="Y3112" s="564">
        <v>0</v>
      </c>
      <c r="Z3112" s="564">
        <v>0</v>
      </c>
      <c r="AA3112" s="564">
        <v>0</v>
      </c>
      <c r="AB3112" s="564">
        <v>0</v>
      </c>
      <c r="AC3112" s="564">
        <v>0</v>
      </c>
      <c r="AD3112" s="564">
        <v>0</v>
      </c>
      <c r="AE3112" s="564">
        <v>0</v>
      </c>
      <c r="AF3112" s="564">
        <v>0</v>
      </c>
      <c r="AG3112" s="564">
        <v>0</v>
      </c>
      <c r="AH3112" s="564">
        <v>0</v>
      </c>
      <c r="AI3112" s="564">
        <v>0</v>
      </c>
      <c r="AJ3112" s="564">
        <v>0</v>
      </c>
      <c r="AK3112" s="564">
        <v>0</v>
      </c>
    </row>
    <row r="3113" spans="1:37">
      <c r="A3113">
        <v>3109</v>
      </c>
      <c r="B3113" s="564">
        <f t="shared" ca="1" si="294"/>
        <v>1</v>
      </c>
      <c r="C3113" s="564">
        <f t="shared" ca="1" si="289"/>
        <v>1</v>
      </c>
      <c r="D3113" s="564">
        <f t="shared" ca="1" si="292"/>
        <v>1</v>
      </c>
      <c r="E3113" s="564">
        <f t="shared" ca="1" si="290"/>
        <v>0.95</v>
      </c>
      <c r="F3113" s="564">
        <f t="shared" ca="1" si="293"/>
        <v>0.9</v>
      </c>
      <c r="G3113" s="564">
        <f t="shared" ca="1" si="291"/>
        <v>3.2373237610486627</v>
      </c>
      <c r="H3113" s="564">
        <v>0</v>
      </c>
      <c r="I3113" s="564">
        <v>0</v>
      </c>
      <c r="J3113" s="564">
        <v>0</v>
      </c>
      <c r="K3113" s="564">
        <v>0</v>
      </c>
      <c r="L3113" s="564">
        <v>1</v>
      </c>
      <c r="M3113" s="564">
        <v>0</v>
      </c>
      <c r="N3113" s="564">
        <v>0</v>
      </c>
      <c r="O3113" s="564">
        <v>0</v>
      </c>
      <c r="P3113" s="564">
        <v>0</v>
      </c>
      <c r="Q3113" s="564">
        <v>0</v>
      </c>
      <c r="R3113" s="564">
        <v>0</v>
      </c>
      <c r="S3113" s="564">
        <v>0</v>
      </c>
      <c r="T3113" s="564">
        <v>0</v>
      </c>
      <c r="U3113" s="564">
        <v>0</v>
      </c>
      <c r="V3113" s="564">
        <v>0</v>
      </c>
      <c r="W3113" s="564">
        <v>0</v>
      </c>
      <c r="X3113" s="564">
        <v>0</v>
      </c>
      <c r="Y3113" s="564">
        <v>0</v>
      </c>
      <c r="Z3113" s="564">
        <v>0</v>
      </c>
      <c r="AA3113" s="564">
        <v>0</v>
      </c>
      <c r="AB3113" s="564">
        <v>0</v>
      </c>
      <c r="AC3113" s="564">
        <v>1</v>
      </c>
      <c r="AD3113" s="564">
        <v>0</v>
      </c>
      <c r="AE3113" s="564">
        <v>0</v>
      </c>
      <c r="AF3113" s="564">
        <v>0</v>
      </c>
      <c r="AG3113" s="564">
        <v>0</v>
      </c>
      <c r="AH3113" s="564">
        <v>1</v>
      </c>
      <c r="AI3113" s="564">
        <v>0</v>
      </c>
      <c r="AJ3113" s="564">
        <v>0</v>
      </c>
      <c r="AK3113" s="564">
        <v>0</v>
      </c>
    </row>
    <row r="3114" spans="1:37">
      <c r="A3114">
        <v>3110</v>
      </c>
      <c r="B3114" s="564">
        <f t="shared" ca="1" si="294"/>
        <v>0</v>
      </c>
      <c r="C3114" s="564">
        <f t="shared" ca="1" si="289"/>
        <v>0</v>
      </c>
      <c r="D3114" s="564">
        <f t="shared" ca="1" si="292"/>
        <v>0</v>
      </c>
      <c r="E3114" s="564">
        <f t="shared" ca="1" si="290"/>
        <v>0</v>
      </c>
      <c r="F3114" s="564">
        <f t="shared" ca="1" si="293"/>
        <v>1</v>
      </c>
      <c r="G3114" s="564">
        <f t="shared" ca="1" si="291"/>
        <v>4.8199177295472539</v>
      </c>
      <c r="H3114" s="564">
        <v>0</v>
      </c>
      <c r="I3114" s="564">
        <v>0</v>
      </c>
      <c r="J3114" s="564">
        <v>0</v>
      </c>
      <c r="K3114" s="564">
        <v>0</v>
      </c>
      <c r="L3114" s="564">
        <v>0</v>
      </c>
      <c r="M3114" s="564">
        <v>0</v>
      </c>
      <c r="N3114" s="564">
        <v>0</v>
      </c>
      <c r="O3114" s="564">
        <v>0</v>
      </c>
      <c r="P3114" s="564">
        <v>0</v>
      </c>
      <c r="Q3114" s="564">
        <v>0</v>
      </c>
      <c r="R3114" s="564">
        <v>0</v>
      </c>
      <c r="S3114" s="564">
        <v>0</v>
      </c>
      <c r="T3114" s="564">
        <v>0</v>
      </c>
      <c r="U3114" s="564">
        <v>0</v>
      </c>
      <c r="V3114" s="564">
        <v>0</v>
      </c>
      <c r="W3114" s="564">
        <v>0</v>
      </c>
      <c r="X3114" s="564">
        <v>0</v>
      </c>
      <c r="Y3114" s="564">
        <v>0</v>
      </c>
      <c r="Z3114" s="564">
        <v>0</v>
      </c>
      <c r="AA3114" s="564">
        <v>0</v>
      </c>
      <c r="AB3114" s="564">
        <v>0</v>
      </c>
      <c r="AC3114" s="564">
        <v>0</v>
      </c>
      <c r="AD3114" s="564">
        <v>0</v>
      </c>
      <c r="AE3114" s="564">
        <v>0</v>
      </c>
      <c r="AF3114" s="564">
        <v>0</v>
      </c>
      <c r="AG3114" s="564">
        <v>0</v>
      </c>
      <c r="AH3114" s="564">
        <v>0</v>
      </c>
      <c r="AI3114" s="564">
        <v>0</v>
      </c>
      <c r="AJ3114" s="564">
        <v>0</v>
      </c>
      <c r="AK3114" s="564">
        <v>0</v>
      </c>
    </row>
    <row r="3115" spans="1:37">
      <c r="A3115">
        <v>3111</v>
      </c>
      <c r="B3115" s="564">
        <f t="shared" ca="1" si="294"/>
        <v>20</v>
      </c>
      <c r="C3115" s="564">
        <f t="shared" ca="1" si="289"/>
        <v>400</v>
      </c>
      <c r="D3115" s="564">
        <f t="shared" ca="1" si="292"/>
        <v>20</v>
      </c>
      <c r="E3115" s="564">
        <f t="shared" ca="1" si="290"/>
        <v>0</v>
      </c>
      <c r="F3115" s="564">
        <f t="shared" ca="1" si="293"/>
        <v>1</v>
      </c>
      <c r="G3115" s="564">
        <f t="shared" ca="1" si="291"/>
        <v>0.53074021445932074</v>
      </c>
      <c r="H3115" s="564">
        <v>1</v>
      </c>
      <c r="I3115" s="564">
        <v>1</v>
      </c>
      <c r="J3115" s="564">
        <v>1</v>
      </c>
      <c r="K3115" s="564">
        <v>1</v>
      </c>
      <c r="L3115" s="564">
        <v>1</v>
      </c>
      <c r="M3115" s="564">
        <v>1</v>
      </c>
      <c r="N3115" s="564">
        <v>1</v>
      </c>
      <c r="O3115" s="564">
        <v>1</v>
      </c>
      <c r="P3115" s="564">
        <v>1</v>
      </c>
      <c r="Q3115" s="564">
        <v>1</v>
      </c>
      <c r="R3115" s="564">
        <v>1</v>
      </c>
      <c r="S3115" s="564">
        <v>1</v>
      </c>
      <c r="T3115" s="564">
        <v>1</v>
      </c>
      <c r="U3115" s="564">
        <v>1</v>
      </c>
      <c r="V3115" s="564">
        <v>1</v>
      </c>
      <c r="W3115" s="564">
        <v>1</v>
      </c>
      <c r="X3115" s="564">
        <v>1</v>
      </c>
      <c r="Y3115" s="564">
        <v>1</v>
      </c>
      <c r="Z3115" s="564">
        <v>1</v>
      </c>
      <c r="AA3115" s="564">
        <v>1</v>
      </c>
      <c r="AB3115" s="564">
        <v>1</v>
      </c>
      <c r="AC3115" s="564">
        <v>1</v>
      </c>
      <c r="AD3115" s="564">
        <v>1</v>
      </c>
      <c r="AE3115" s="564">
        <v>1</v>
      </c>
      <c r="AF3115" s="564">
        <v>1</v>
      </c>
      <c r="AG3115" s="564">
        <v>1</v>
      </c>
      <c r="AH3115" s="564">
        <v>1</v>
      </c>
      <c r="AI3115" s="564">
        <v>1</v>
      </c>
      <c r="AJ3115" s="564">
        <v>1</v>
      </c>
      <c r="AK3115" s="564">
        <v>1</v>
      </c>
    </row>
    <row r="3116" spans="1:37">
      <c r="A3116">
        <v>3112</v>
      </c>
      <c r="B3116" s="564">
        <f t="shared" ca="1" si="294"/>
        <v>20</v>
      </c>
      <c r="C3116" s="564">
        <f t="shared" ca="1" si="289"/>
        <v>400</v>
      </c>
      <c r="D3116" s="564">
        <f t="shared" ca="1" si="292"/>
        <v>20</v>
      </c>
      <c r="E3116" s="564">
        <f t="shared" ca="1" si="290"/>
        <v>0</v>
      </c>
      <c r="F3116" s="564">
        <f t="shared" ca="1" si="293"/>
        <v>1</v>
      </c>
      <c r="G3116" s="564">
        <f t="shared" ca="1" si="291"/>
        <v>-2.9754811901373066</v>
      </c>
      <c r="H3116" s="564">
        <v>1</v>
      </c>
      <c r="I3116" s="564">
        <v>1</v>
      </c>
      <c r="J3116" s="564">
        <v>1</v>
      </c>
      <c r="K3116" s="564">
        <v>1</v>
      </c>
      <c r="L3116" s="564">
        <v>1</v>
      </c>
      <c r="M3116" s="564">
        <v>1</v>
      </c>
      <c r="N3116" s="564">
        <v>1</v>
      </c>
      <c r="O3116" s="564">
        <v>1</v>
      </c>
      <c r="P3116" s="564">
        <v>1</v>
      </c>
      <c r="Q3116" s="564">
        <v>1</v>
      </c>
      <c r="R3116" s="564">
        <v>1</v>
      </c>
      <c r="S3116" s="564">
        <v>1</v>
      </c>
      <c r="T3116" s="564">
        <v>1</v>
      </c>
      <c r="U3116" s="564">
        <v>1</v>
      </c>
      <c r="V3116" s="564">
        <v>1</v>
      </c>
      <c r="W3116" s="564">
        <v>1</v>
      </c>
      <c r="X3116" s="564">
        <v>1</v>
      </c>
      <c r="Y3116" s="564">
        <v>1</v>
      </c>
      <c r="Z3116" s="564">
        <v>1</v>
      </c>
      <c r="AA3116" s="564">
        <v>1</v>
      </c>
      <c r="AB3116" s="564">
        <v>1</v>
      </c>
      <c r="AC3116" s="564">
        <v>1</v>
      </c>
      <c r="AD3116" s="564">
        <v>1</v>
      </c>
      <c r="AE3116" s="564">
        <v>1</v>
      </c>
      <c r="AF3116" s="564">
        <v>1</v>
      </c>
      <c r="AG3116" s="564">
        <v>1</v>
      </c>
      <c r="AH3116" s="564">
        <v>1</v>
      </c>
      <c r="AI3116" s="564">
        <v>1</v>
      </c>
      <c r="AJ3116" s="564">
        <v>1</v>
      </c>
      <c r="AK3116" s="564">
        <v>1</v>
      </c>
    </row>
    <row r="3117" spans="1:37">
      <c r="A3117">
        <v>3113</v>
      </c>
      <c r="B3117" s="564">
        <f t="shared" ca="1" si="294"/>
        <v>20</v>
      </c>
      <c r="C3117" s="564">
        <f t="shared" ca="1" si="289"/>
        <v>400</v>
      </c>
      <c r="D3117" s="564">
        <f t="shared" ca="1" si="292"/>
        <v>20</v>
      </c>
      <c r="E3117" s="564">
        <f t="shared" ca="1" si="290"/>
        <v>0</v>
      </c>
      <c r="F3117" s="564">
        <f t="shared" ca="1" si="293"/>
        <v>1</v>
      </c>
      <c r="G3117" s="564">
        <f t="shared" ca="1" si="291"/>
        <v>2.2201130244612841</v>
      </c>
      <c r="H3117" s="564">
        <v>1</v>
      </c>
      <c r="I3117" s="564">
        <v>1</v>
      </c>
      <c r="J3117" s="564">
        <v>1</v>
      </c>
      <c r="K3117" s="564">
        <v>1</v>
      </c>
      <c r="L3117" s="564">
        <v>1</v>
      </c>
      <c r="M3117" s="564">
        <v>1</v>
      </c>
      <c r="N3117" s="564">
        <v>1</v>
      </c>
      <c r="O3117" s="564">
        <v>1</v>
      </c>
      <c r="P3117" s="564">
        <v>1</v>
      </c>
      <c r="Q3117" s="564">
        <v>1</v>
      </c>
      <c r="R3117" s="564">
        <v>1</v>
      </c>
      <c r="S3117" s="564">
        <v>1</v>
      </c>
      <c r="T3117" s="564">
        <v>1</v>
      </c>
      <c r="U3117" s="564">
        <v>1</v>
      </c>
      <c r="V3117" s="564">
        <v>1</v>
      </c>
      <c r="W3117" s="564">
        <v>1</v>
      </c>
      <c r="X3117" s="564">
        <v>1</v>
      </c>
      <c r="Y3117" s="564">
        <v>1</v>
      </c>
      <c r="Z3117" s="564">
        <v>1</v>
      </c>
      <c r="AA3117" s="564">
        <v>1</v>
      </c>
      <c r="AB3117" s="564">
        <v>1</v>
      </c>
      <c r="AC3117" s="564">
        <v>1</v>
      </c>
      <c r="AD3117" s="564">
        <v>1</v>
      </c>
      <c r="AE3117" s="564">
        <v>1</v>
      </c>
      <c r="AF3117" s="564">
        <v>1</v>
      </c>
      <c r="AG3117" s="564">
        <v>1</v>
      </c>
      <c r="AH3117" s="564">
        <v>1</v>
      </c>
      <c r="AI3117" s="564">
        <v>1</v>
      </c>
      <c r="AJ3117" s="564">
        <v>1</v>
      </c>
      <c r="AK3117" s="564">
        <v>1</v>
      </c>
    </row>
    <row r="3118" spans="1:37">
      <c r="A3118">
        <v>3114</v>
      </c>
      <c r="B3118" s="564">
        <f t="shared" ca="1" si="294"/>
        <v>20</v>
      </c>
      <c r="C3118" s="564">
        <f t="shared" ca="1" si="289"/>
        <v>400</v>
      </c>
      <c r="D3118" s="564">
        <f t="shared" ca="1" si="292"/>
        <v>20</v>
      </c>
      <c r="E3118" s="564">
        <f t="shared" ca="1" si="290"/>
        <v>0</v>
      </c>
      <c r="F3118" s="564">
        <f t="shared" ca="1" si="293"/>
        <v>1</v>
      </c>
      <c r="G3118" s="564">
        <f t="shared" ca="1" si="291"/>
        <v>-1.5535929430064499</v>
      </c>
      <c r="H3118" s="564">
        <v>1</v>
      </c>
      <c r="I3118" s="564">
        <v>1</v>
      </c>
      <c r="J3118" s="564">
        <v>1</v>
      </c>
      <c r="K3118" s="564">
        <v>1</v>
      </c>
      <c r="L3118" s="564">
        <v>1</v>
      </c>
      <c r="M3118" s="564">
        <v>1</v>
      </c>
      <c r="N3118" s="564">
        <v>1</v>
      </c>
      <c r="O3118" s="564">
        <v>1</v>
      </c>
      <c r="P3118" s="564">
        <v>1</v>
      </c>
      <c r="Q3118" s="564">
        <v>1</v>
      </c>
      <c r="R3118" s="564">
        <v>1</v>
      </c>
      <c r="S3118" s="564">
        <v>1</v>
      </c>
      <c r="T3118" s="564">
        <v>1</v>
      </c>
      <c r="U3118" s="564">
        <v>1</v>
      </c>
      <c r="V3118" s="564">
        <v>1</v>
      </c>
      <c r="W3118" s="564">
        <v>1</v>
      </c>
      <c r="X3118" s="564">
        <v>1</v>
      </c>
      <c r="Y3118" s="564">
        <v>1</v>
      </c>
      <c r="Z3118" s="564">
        <v>1</v>
      </c>
      <c r="AA3118" s="564">
        <v>1</v>
      </c>
      <c r="AB3118" s="564">
        <v>1</v>
      </c>
      <c r="AC3118" s="564">
        <v>1</v>
      </c>
      <c r="AD3118" s="564">
        <v>1</v>
      </c>
      <c r="AE3118" s="564">
        <v>1</v>
      </c>
      <c r="AF3118" s="564">
        <v>1</v>
      </c>
      <c r="AG3118" s="564">
        <v>1</v>
      </c>
      <c r="AH3118" s="564">
        <v>1</v>
      </c>
      <c r="AI3118" s="564">
        <v>1</v>
      </c>
      <c r="AJ3118" s="564">
        <v>1</v>
      </c>
      <c r="AK3118" s="564">
        <v>1</v>
      </c>
    </row>
    <row r="3119" spans="1:37">
      <c r="A3119">
        <v>3115</v>
      </c>
      <c r="B3119" s="564">
        <f t="shared" ca="1" si="294"/>
        <v>20</v>
      </c>
      <c r="C3119" s="564">
        <f t="shared" ca="1" si="289"/>
        <v>400</v>
      </c>
      <c r="D3119" s="564">
        <f t="shared" ca="1" si="292"/>
        <v>20</v>
      </c>
      <c r="E3119" s="564">
        <f t="shared" ca="1" si="290"/>
        <v>0</v>
      </c>
      <c r="F3119" s="564">
        <f t="shared" ca="1" si="293"/>
        <v>1</v>
      </c>
      <c r="G3119" s="564">
        <f t="shared" ca="1" si="291"/>
        <v>-1.3110275664150355</v>
      </c>
      <c r="H3119" s="564">
        <v>1</v>
      </c>
      <c r="I3119" s="564">
        <v>1</v>
      </c>
      <c r="J3119" s="564">
        <v>1</v>
      </c>
      <c r="K3119" s="564">
        <v>1</v>
      </c>
      <c r="L3119" s="564">
        <v>1</v>
      </c>
      <c r="M3119" s="564">
        <v>1</v>
      </c>
      <c r="N3119" s="564">
        <v>1</v>
      </c>
      <c r="O3119" s="564">
        <v>1</v>
      </c>
      <c r="P3119" s="564">
        <v>1</v>
      </c>
      <c r="Q3119" s="564">
        <v>1</v>
      </c>
      <c r="R3119" s="564">
        <v>1</v>
      </c>
      <c r="S3119" s="564">
        <v>1</v>
      </c>
      <c r="T3119" s="564">
        <v>1</v>
      </c>
      <c r="U3119" s="564">
        <v>1</v>
      </c>
      <c r="V3119" s="564">
        <v>1</v>
      </c>
      <c r="W3119" s="564">
        <v>1</v>
      </c>
      <c r="X3119" s="564">
        <v>1</v>
      </c>
      <c r="Y3119" s="564">
        <v>1</v>
      </c>
      <c r="Z3119" s="564">
        <v>1</v>
      </c>
      <c r="AA3119" s="564">
        <v>1</v>
      </c>
      <c r="AB3119" s="564">
        <v>1</v>
      </c>
      <c r="AC3119" s="564">
        <v>1</v>
      </c>
      <c r="AD3119" s="564">
        <v>1</v>
      </c>
      <c r="AE3119" s="564">
        <v>1</v>
      </c>
      <c r="AF3119" s="564">
        <v>1</v>
      </c>
      <c r="AG3119" s="564">
        <v>1</v>
      </c>
      <c r="AH3119" s="564">
        <v>1</v>
      </c>
      <c r="AI3119" s="564">
        <v>1</v>
      </c>
      <c r="AJ3119" s="564">
        <v>1</v>
      </c>
      <c r="AK3119" s="564">
        <v>1</v>
      </c>
    </row>
    <row r="3120" spans="1:37">
      <c r="A3120">
        <v>3116</v>
      </c>
      <c r="B3120" s="564">
        <f t="shared" ca="1" si="294"/>
        <v>20</v>
      </c>
      <c r="C3120" s="564">
        <f t="shared" ca="1" si="289"/>
        <v>400</v>
      </c>
      <c r="D3120" s="564">
        <f t="shared" ca="1" si="292"/>
        <v>20</v>
      </c>
      <c r="E3120" s="564">
        <f t="shared" ca="1" si="290"/>
        <v>0</v>
      </c>
      <c r="F3120" s="564">
        <f t="shared" ca="1" si="293"/>
        <v>1</v>
      </c>
      <c r="G3120" s="564">
        <f t="shared" ca="1" si="291"/>
        <v>4.050884038166279</v>
      </c>
      <c r="H3120" s="564">
        <v>1</v>
      </c>
      <c r="I3120" s="564">
        <v>1</v>
      </c>
      <c r="J3120" s="564">
        <v>1</v>
      </c>
      <c r="K3120" s="564">
        <v>1</v>
      </c>
      <c r="L3120" s="564">
        <v>1</v>
      </c>
      <c r="M3120" s="564">
        <v>1</v>
      </c>
      <c r="N3120" s="564">
        <v>1</v>
      </c>
      <c r="O3120" s="564">
        <v>1</v>
      </c>
      <c r="P3120" s="564">
        <v>1</v>
      </c>
      <c r="Q3120" s="564">
        <v>1</v>
      </c>
      <c r="R3120" s="564">
        <v>1</v>
      </c>
      <c r="S3120" s="564">
        <v>1</v>
      </c>
      <c r="T3120" s="564">
        <v>1</v>
      </c>
      <c r="U3120" s="564">
        <v>1</v>
      </c>
      <c r="V3120" s="564">
        <v>1</v>
      </c>
      <c r="W3120" s="564">
        <v>1</v>
      </c>
      <c r="X3120" s="564">
        <v>1</v>
      </c>
      <c r="Y3120" s="564">
        <v>1</v>
      </c>
      <c r="Z3120" s="564">
        <v>1</v>
      </c>
      <c r="AA3120" s="564">
        <v>1</v>
      </c>
      <c r="AB3120" s="564">
        <v>1</v>
      </c>
      <c r="AC3120" s="564">
        <v>1</v>
      </c>
      <c r="AD3120" s="564">
        <v>1</v>
      </c>
      <c r="AE3120" s="564">
        <v>1</v>
      </c>
      <c r="AF3120" s="564">
        <v>1</v>
      </c>
      <c r="AG3120" s="564">
        <v>1</v>
      </c>
      <c r="AH3120" s="564">
        <v>1</v>
      </c>
      <c r="AI3120" s="564">
        <v>1</v>
      </c>
      <c r="AJ3120" s="564">
        <v>1</v>
      </c>
      <c r="AK3120" s="564">
        <v>1</v>
      </c>
    </row>
    <row r="3121" spans="1:37">
      <c r="A3121">
        <v>3117</v>
      </c>
      <c r="B3121" s="564">
        <f t="shared" ca="1" si="294"/>
        <v>20</v>
      </c>
      <c r="C3121" s="564">
        <f t="shared" ca="1" si="289"/>
        <v>400</v>
      </c>
      <c r="D3121" s="564">
        <f t="shared" ca="1" si="292"/>
        <v>20</v>
      </c>
      <c r="E3121" s="564">
        <f t="shared" ca="1" si="290"/>
        <v>0</v>
      </c>
      <c r="F3121" s="564">
        <f t="shared" ca="1" si="293"/>
        <v>1</v>
      </c>
      <c r="G3121" s="564">
        <f t="shared" ca="1" si="291"/>
        <v>2.0163203750782541</v>
      </c>
      <c r="H3121" s="564">
        <v>1</v>
      </c>
      <c r="I3121" s="564">
        <v>1</v>
      </c>
      <c r="J3121" s="564">
        <v>1</v>
      </c>
      <c r="K3121" s="564">
        <v>1</v>
      </c>
      <c r="L3121" s="564">
        <v>1</v>
      </c>
      <c r="M3121" s="564">
        <v>1</v>
      </c>
      <c r="N3121" s="564">
        <v>1</v>
      </c>
      <c r="O3121" s="564">
        <v>1</v>
      </c>
      <c r="P3121" s="564">
        <v>1</v>
      </c>
      <c r="Q3121" s="564">
        <v>1</v>
      </c>
      <c r="R3121" s="564">
        <v>1</v>
      </c>
      <c r="S3121" s="564">
        <v>1</v>
      </c>
      <c r="T3121" s="564">
        <v>1</v>
      </c>
      <c r="U3121" s="564">
        <v>1</v>
      </c>
      <c r="V3121" s="564">
        <v>1</v>
      </c>
      <c r="W3121" s="564">
        <v>1</v>
      </c>
      <c r="X3121" s="564">
        <v>1</v>
      </c>
      <c r="Y3121" s="564">
        <v>1</v>
      </c>
      <c r="Z3121" s="564">
        <v>1</v>
      </c>
      <c r="AA3121" s="564">
        <v>1</v>
      </c>
      <c r="AB3121" s="564">
        <v>1</v>
      </c>
      <c r="AC3121" s="564">
        <v>1</v>
      </c>
      <c r="AD3121" s="564">
        <v>1</v>
      </c>
      <c r="AE3121" s="564">
        <v>1</v>
      </c>
      <c r="AF3121" s="564">
        <v>1</v>
      </c>
      <c r="AG3121" s="564">
        <v>1</v>
      </c>
      <c r="AH3121" s="564">
        <v>1</v>
      </c>
      <c r="AI3121" s="564">
        <v>1</v>
      </c>
      <c r="AJ3121" s="564">
        <v>1</v>
      </c>
      <c r="AK3121" s="564">
        <v>1</v>
      </c>
    </row>
    <row r="3122" spans="1:37">
      <c r="A3122">
        <v>3118</v>
      </c>
      <c r="B3122" s="564">
        <f t="shared" ca="1" si="294"/>
        <v>0</v>
      </c>
      <c r="C3122" s="564">
        <f t="shared" ca="1" si="289"/>
        <v>0</v>
      </c>
      <c r="D3122" s="564">
        <f t="shared" ca="1" si="292"/>
        <v>0</v>
      </c>
      <c r="E3122" s="564">
        <f t="shared" ca="1" si="290"/>
        <v>0</v>
      </c>
      <c r="F3122" s="564">
        <f t="shared" ca="1" si="293"/>
        <v>1</v>
      </c>
      <c r="G3122" s="564">
        <f t="shared" ca="1" si="291"/>
        <v>3.56132828028767</v>
      </c>
      <c r="H3122" s="564">
        <v>0</v>
      </c>
      <c r="I3122" s="564">
        <v>0</v>
      </c>
      <c r="J3122" s="564">
        <v>0</v>
      </c>
      <c r="K3122" s="564">
        <v>0</v>
      </c>
      <c r="L3122" s="564">
        <v>0</v>
      </c>
      <c r="M3122" s="564">
        <v>0</v>
      </c>
      <c r="N3122" s="564">
        <v>0</v>
      </c>
      <c r="O3122" s="564">
        <v>0</v>
      </c>
      <c r="P3122" s="564">
        <v>0</v>
      </c>
      <c r="Q3122" s="564">
        <v>0</v>
      </c>
      <c r="R3122" s="564">
        <v>0</v>
      </c>
      <c r="S3122" s="564">
        <v>0</v>
      </c>
      <c r="T3122" s="564">
        <v>0</v>
      </c>
      <c r="U3122" s="564">
        <v>0</v>
      </c>
      <c r="V3122" s="564">
        <v>0</v>
      </c>
      <c r="W3122" s="564">
        <v>0</v>
      </c>
      <c r="X3122" s="564">
        <v>0</v>
      </c>
      <c r="Y3122" s="564">
        <v>0</v>
      </c>
      <c r="Z3122" s="564">
        <v>0</v>
      </c>
      <c r="AA3122" s="564">
        <v>0</v>
      </c>
      <c r="AB3122" s="564">
        <v>0</v>
      </c>
      <c r="AC3122" s="564">
        <v>0</v>
      </c>
      <c r="AD3122" s="564">
        <v>0</v>
      </c>
      <c r="AE3122" s="564">
        <v>0</v>
      </c>
      <c r="AF3122" s="564">
        <v>0</v>
      </c>
      <c r="AG3122" s="564">
        <v>0</v>
      </c>
      <c r="AH3122" s="564">
        <v>0</v>
      </c>
      <c r="AI3122" s="564">
        <v>0</v>
      </c>
      <c r="AJ3122" s="564">
        <v>0</v>
      </c>
      <c r="AK3122" s="564">
        <v>0</v>
      </c>
    </row>
    <row r="3123" spans="1:37">
      <c r="A3123">
        <v>3119</v>
      </c>
      <c r="B3123" s="564">
        <f t="shared" ca="1" si="294"/>
        <v>20</v>
      </c>
      <c r="C3123" s="564">
        <f t="shared" ca="1" si="289"/>
        <v>400</v>
      </c>
      <c r="D3123" s="564">
        <f t="shared" ca="1" si="292"/>
        <v>20</v>
      </c>
      <c r="E3123" s="564">
        <f t="shared" ca="1" si="290"/>
        <v>0</v>
      </c>
      <c r="F3123" s="564">
        <f t="shared" ca="1" si="293"/>
        <v>1</v>
      </c>
      <c r="G3123" s="564">
        <f t="shared" ca="1" si="291"/>
        <v>7.1554484058858563</v>
      </c>
      <c r="H3123" s="564">
        <v>1</v>
      </c>
      <c r="I3123" s="564">
        <v>1</v>
      </c>
      <c r="J3123" s="564">
        <v>1</v>
      </c>
      <c r="K3123" s="564">
        <v>1</v>
      </c>
      <c r="L3123" s="564">
        <v>1</v>
      </c>
      <c r="M3123" s="564">
        <v>1</v>
      </c>
      <c r="N3123" s="564">
        <v>1</v>
      </c>
      <c r="O3123" s="564">
        <v>1</v>
      </c>
      <c r="P3123" s="564">
        <v>1</v>
      </c>
      <c r="Q3123" s="564">
        <v>1</v>
      </c>
      <c r="R3123" s="564">
        <v>1</v>
      </c>
      <c r="S3123" s="564">
        <v>1</v>
      </c>
      <c r="T3123" s="564">
        <v>1</v>
      </c>
      <c r="U3123" s="564">
        <v>1</v>
      </c>
      <c r="V3123" s="564">
        <v>1</v>
      </c>
      <c r="W3123" s="564">
        <v>1</v>
      </c>
      <c r="X3123" s="564">
        <v>1</v>
      </c>
      <c r="Y3123" s="564">
        <v>1</v>
      </c>
      <c r="Z3123" s="564">
        <v>1</v>
      </c>
      <c r="AA3123" s="564">
        <v>1</v>
      </c>
      <c r="AB3123" s="564">
        <v>1</v>
      </c>
      <c r="AC3123" s="564">
        <v>1</v>
      </c>
      <c r="AD3123" s="564">
        <v>1</v>
      </c>
      <c r="AE3123" s="564">
        <v>1</v>
      </c>
      <c r="AF3123" s="564">
        <v>1</v>
      </c>
      <c r="AG3123" s="564">
        <v>1</v>
      </c>
      <c r="AH3123" s="564">
        <v>1</v>
      </c>
      <c r="AI3123" s="564">
        <v>1</v>
      </c>
      <c r="AJ3123" s="564">
        <v>1</v>
      </c>
      <c r="AK3123" s="564">
        <v>1</v>
      </c>
    </row>
    <row r="3124" spans="1:37">
      <c r="A3124">
        <v>3120</v>
      </c>
      <c r="B3124" s="564">
        <f t="shared" ca="1" si="294"/>
        <v>0</v>
      </c>
      <c r="C3124" s="564">
        <f t="shared" ca="1" si="289"/>
        <v>0</v>
      </c>
      <c r="D3124" s="564">
        <f t="shared" ca="1" si="292"/>
        <v>0</v>
      </c>
      <c r="E3124" s="564">
        <f t="shared" ca="1" si="290"/>
        <v>0</v>
      </c>
      <c r="F3124" s="564">
        <f t="shared" ca="1" si="293"/>
        <v>1</v>
      </c>
      <c r="G3124" s="564">
        <f t="shared" ca="1" si="291"/>
        <v>-5.4214927418291605</v>
      </c>
      <c r="H3124" s="564">
        <v>0</v>
      </c>
      <c r="I3124" s="564">
        <v>0</v>
      </c>
      <c r="J3124" s="564">
        <v>0</v>
      </c>
      <c r="K3124" s="564">
        <v>0</v>
      </c>
      <c r="L3124" s="564">
        <v>0</v>
      </c>
      <c r="M3124" s="564">
        <v>0</v>
      </c>
      <c r="N3124" s="564">
        <v>0</v>
      </c>
      <c r="O3124" s="564">
        <v>0</v>
      </c>
      <c r="P3124" s="564">
        <v>0</v>
      </c>
      <c r="Q3124" s="564">
        <v>0</v>
      </c>
      <c r="R3124" s="564">
        <v>0</v>
      </c>
      <c r="S3124" s="564">
        <v>0</v>
      </c>
      <c r="T3124" s="564">
        <v>0</v>
      </c>
      <c r="U3124" s="564">
        <v>0</v>
      </c>
      <c r="V3124" s="564">
        <v>0</v>
      </c>
      <c r="W3124" s="564">
        <v>0</v>
      </c>
      <c r="X3124" s="564">
        <v>0</v>
      </c>
      <c r="Y3124" s="564">
        <v>0</v>
      </c>
      <c r="Z3124" s="564">
        <v>0</v>
      </c>
      <c r="AA3124" s="564">
        <v>0</v>
      </c>
      <c r="AB3124" s="564">
        <v>0</v>
      </c>
      <c r="AC3124" s="564">
        <v>0</v>
      </c>
      <c r="AD3124" s="564">
        <v>0</v>
      </c>
      <c r="AE3124" s="564">
        <v>0</v>
      </c>
      <c r="AF3124" s="564">
        <v>0</v>
      </c>
      <c r="AG3124" s="564">
        <v>0</v>
      </c>
      <c r="AH3124" s="564">
        <v>0</v>
      </c>
      <c r="AI3124" s="564">
        <v>0</v>
      </c>
      <c r="AJ3124" s="564">
        <v>0</v>
      </c>
      <c r="AK3124" s="564">
        <v>0</v>
      </c>
    </row>
    <row r="3125" spans="1:37">
      <c r="A3125">
        <v>3121</v>
      </c>
      <c r="B3125" s="564">
        <f t="shared" ca="1" si="294"/>
        <v>0</v>
      </c>
      <c r="C3125" s="564">
        <f t="shared" ca="1" si="289"/>
        <v>0</v>
      </c>
      <c r="D3125" s="564">
        <f t="shared" ca="1" si="292"/>
        <v>0</v>
      </c>
      <c r="E3125" s="564">
        <f t="shared" ca="1" si="290"/>
        <v>0</v>
      </c>
      <c r="F3125" s="564">
        <f t="shared" ca="1" si="293"/>
        <v>1</v>
      </c>
      <c r="G3125" s="564">
        <f t="shared" ca="1" si="291"/>
        <v>11.325353987235655</v>
      </c>
      <c r="H3125" s="564">
        <v>0</v>
      </c>
      <c r="I3125" s="564">
        <v>0</v>
      </c>
      <c r="J3125" s="564">
        <v>0</v>
      </c>
      <c r="K3125" s="564">
        <v>0</v>
      </c>
      <c r="L3125" s="564">
        <v>0</v>
      </c>
      <c r="M3125" s="564">
        <v>0</v>
      </c>
      <c r="N3125" s="564">
        <v>0</v>
      </c>
      <c r="O3125" s="564">
        <v>0</v>
      </c>
      <c r="P3125" s="564">
        <v>0</v>
      </c>
      <c r="Q3125" s="564">
        <v>0</v>
      </c>
      <c r="R3125" s="564">
        <v>0</v>
      </c>
      <c r="S3125" s="564">
        <v>0</v>
      </c>
      <c r="T3125" s="564">
        <v>0</v>
      </c>
      <c r="U3125" s="564">
        <v>0</v>
      </c>
      <c r="V3125" s="564">
        <v>0</v>
      </c>
      <c r="W3125" s="564">
        <v>0</v>
      </c>
      <c r="X3125" s="564">
        <v>0</v>
      </c>
      <c r="Y3125" s="564">
        <v>0</v>
      </c>
      <c r="Z3125" s="564">
        <v>0</v>
      </c>
      <c r="AA3125" s="564">
        <v>0</v>
      </c>
      <c r="AB3125" s="564">
        <v>0</v>
      </c>
      <c r="AC3125" s="564">
        <v>0</v>
      </c>
      <c r="AD3125" s="564">
        <v>0</v>
      </c>
      <c r="AE3125" s="564">
        <v>0</v>
      </c>
      <c r="AF3125" s="564">
        <v>0</v>
      </c>
      <c r="AG3125" s="564">
        <v>0</v>
      </c>
      <c r="AH3125" s="564">
        <v>0</v>
      </c>
      <c r="AI3125" s="564">
        <v>0</v>
      </c>
      <c r="AJ3125" s="564">
        <v>0</v>
      </c>
      <c r="AK3125" s="564">
        <v>0</v>
      </c>
    </row>
    <row r="3126" spans="1:37">
      <c r="A3126">
        <v>3122</v>
      </c>
      <c r="B3126" s="564">
        <f t="shared" ca="1" si="294"/>
        <v>20</v>
      </c>
      <c r="C3126" s="564">
        <f t="shared" ca="1" si="289"/>
        <v>400</v>
      </c>
      <c r="D3126" s="564">
        <f t="shared" ca="1" si="292"/>
        <v>20</v>
      </c>
      <c r="E3126" s="564">
        <f t="shared" ca="1" si="290"/>
        <v>0</v>
      </c>
      <c r="F3126" s="564">
        <f t="shared" ca="1" si="293"/>
        <v>1</v>
      </c>
      <c r="G3126" s="564">
        <f t="shared" ca="1" si="291"/>
        <v>-1.0589787462600451</v>
      </c>
      <c r="H3126" s="564">
        <v>1</v>
      </c>
      <c r="I3126" s="564">
        <v>1</v>
      </c>
      <c r="J3126" s="564">
        <v>1</v>
      </c>
      <c r="K3126" s="564">
        <v>1</v>
      </c>
      <c r="L3126" s="564">
        <v>1</v>
      </c>
      <c r="M3126" s="564">
        <v>1</v>
      </c>
      <c r="N3126" s="564">
        <v>1</v>
      </c>
      <c r="O3126" s="564">
        <v>1</v>
      </c>
      <c r="P3126" s="564">
        <v>1</v>
      </c>
      <c r="Q3126" s="564">
        <v>1</v>
      </c>
      <c r="R3126" s="564">
        <v>1</v>
      </c>
      <c r="S3126" s="564">
        <v>1</v>
      </c>
      <c r="T3126" s="564">
        <v>1</v>
      </c>
      <c r="U3126" s="564">
        <v>1</v>
      </c>
      <c r="V3126" s="564">
        <v>1</v>
      </c>
      <c r="W3126" s="564">
        <v>1</v>
      </c>
      <c r="X3126" s="564">
        <v>1</v>
      </c>
      <c r="Y3126" s="564">
        <v>1</v>
      </c>
      <c r="Z3126" s="564">
        <v>1</v>
      </c>
      <c r="AA3126" s="564">
        <v>1</v>
      </c>
      <c r="AB3126" s="564">
        <v>1</v>
      </c>
      <c r="AC3126" s="564">
        <v>1</v>
      </c>
      <c r="AD3126" s="564">
        <v>1</v>
      </c>
      <c r="AE3126" s="564">
        <v>1</v>
      </c>
      <c r="AF3126" s="564">
        <v>1</v>
      </c>
      <c r="AG3126" s="564">
        <v>1</v>
      </c>
      <c r="AH3126" s="564">
        <v>1</v>
      </c>
      <c r="AI3126" s="564">
        <v>1</v>
      </c>
      <c r="AJ3126" s="564">
        <v>1</v>
      </c>
      <c r="AK3126" s="564">
        <v>1</v>
      </c>
    </row>
    <row r="3127" spans="1:37">
      <c r="A3127">
        <v>3123</v>
      </c>
      <c r="B3127" s="564">
        <f t="shared" ca="1" si="294"/>
        <v>0</v>
      </c>
      <c r="C3127" s="564">
        <f t="shared" ca="1" si="289"/>
        <v>0</v>
      </c>
      <c r="D3127" s="564">
        <f t="shared" ca="1" si="292"/>
        <v>0</v>
      </c>
      <c r="E3127" s="564">
        <f t="shared" ca="1" si="290"/>
        <v>0</v>
      </c>
      <c r="F3127" s="564">
        <f t="shared" ca="1" si="293"/>
        <v>1</v>
      </c>
      <c r="G3127" s="564">
        <f t="shared" ca="1" si="291"/>
        <v>-1.0961620445223477</v>
      </c>
      <c r="H3127" s="564">
        <v>0</v>
      </c>
      <c r="I3127" s="564">
        <v>0</v>
      </c>
      <c r="J3127" s="564">
        <v>0</v>
      </c>
      <c r="K3127" s="564">
        <v>0</v>
      </c>
      <c r="L3127" s="564">
        <v>0</v>
      </c>
      <c r="M3127" s="564">
        <v>0</v>
      </c>
      <c r="N3127" s="564">
        <v>0</v>
      </c>
      <c r="O3127" s="564">
        <v>0</v>
      </c>
      <c r="P3127" s="564">
        <v>0</v>
      </c>
      <c r="Q3127" s="564">
        <v>0</v>
      </c>
      <c r="R3127" s="564">
        <v>0</v>
      </c>
      <c r="S3127" s="564">
        <v>0</v>
      </c>
      <c r="T3127" s="564">
        <v>0</v>
      </c>
      <c r="U3127" s="564">
        <v>0</v>
      </c>
      <c r="V3127" s="564">
        <v>0</v>
      </c>
      <c r="W3127" s="564">
        <v>0</v>
      </c>
      <c r="X3127" s="564">
        <v>0</v>
      </c>
      <c r="Y3127" s="564">
        <v>0</v>
      </c>
      <c r="Z3127" s="564">
        <v>0</v>
      </c>
      <c r="AA3127" s="564">
        <v>0</v>
      </c>
      <c r="AB3127" s="564">
        <v>0</v>
      </c>
      <c r="AC3127" s="564">
        <v>0</v>
      </c>
      <c r="AD3127" s="564">
        <v>0</v>
      </c>
      <c r="AE3127" s="564">
        <v>0</v>
      </c>
      <c r="AF3127" s="564">
        <v>0</v>
      </c>
      <c r="AG3127" s="564">
        <v>0</v>
      </c>
      <c r="AH3127" s="564">
        <v>0</v>
      </c>
      <c r="AI3127" s="564">
        <v>0</v>
      </c>
      <c r="AJ3127" s="564">
        <v>0</v>
      </c>
      <c r="AK3127" s="564">
        <v>0</v>
      </c>
    </row>
    <row r="3128" spans="1:37">
      <c r="A3128">
        <v>3124</v>
      </c>
      <c r="B3128" s="564">
        <f t="shared" ca="1" si="294"/>
        <v>20</v>
      </c>
      <c r="C3128" s="564">
        <f t="shared" ca="1" si="289"/>
        <v>400</v>
      </c>
      <c r="D3128" s="564">
        <f t="shared" ca="1" si="292"/>
        <v>20</v>
      </c>
      <c r="E3128" s="564">
        <f t="shared" ca="1" si="290"/>
        <v>0</v>
      </c>
      <c r="F3128" s="564">
        <f t="shared" ca="1" si="293"/>
        <v>1</v>
      </c>
      <c r="G3128" s="564">
        <f t="shared" ca="1" si="291"/>
        <v>-4.6363985159241015</v>
      </c>
      <c r="H3128" s="564">
        <v>1</v>
      </c>
      <c r="I3128" s="564">
        <v>1</v>
      </c>
      <c r="J3128" s="564">
        <v>1</v>
      </c>
      <c r="K3128" s="564">
        <v>1</v>
      </c>
      <c r="L3128" s="564">
        <v>1</v>
      </c>
      <c r="M3128" s="564">
        <v>1</v>
      </c>
      <c r="N3128" s="564">
        <v>1</v>
      </c>
      <c r="O3128" s="564">
        <v>1</v>
      </c>
      <c r="P3128" s="564">
        <v>1</v>
      </c>
      <c r="Q3128" s="564">
        <v>1</v>
      </c>
      <c r="R3128" s="564">
        <v>1</v>
      </c>
      <c r="S3128" s="564">
        <v>1</v>
      </c>
      <c r="T3128" s="564">
        <v>1</v>
      </c>
      <c r="U3128" s="564">
        <v>1</v>
      </c>
      <c r="V3128" s="564">
        <v>1</v>
      </c>
      <c r="W3128" s="564">
        <v>1</v>
      </c>
      <c r="X3128" s="564">
        <v>1</v>
      </c>
      <c r="Y3128" s="564">
        <v>1</v>
      </c>
      <c r="Z3128" s="564">
        <v>1</v>
      </c>
      <c r="AA3128" s="564">
        <v>1</v>
      </c>
      <c r="AB3128" s="564">
        <v>1</v>
      </c>
      <c r="AC3128" s="564">
        <v>1</v>
      </c>
      <c r="AD3128" s="564">
        <v>1</v>
      </c>
      <c r="AE3128" s="564">
        <v>1</v>
      </c>
      <c r="AF3128" s="564">
        <v>1</v>
      </c>
      <c r="AG3128" s="564">
        <v>1</v>
      </c>
      <c r="AH3128" s="564">
        <v>1</v>
      </c>
      <c r="AI3128" s="564">
        <v>1</v>
      </c>
      <c r="AJ3128" s="564">
        <v>1</v>
      </c>
      <c r="AK3128" s="564">
        <v>1</v>
      </c>
    </row>
    <row r="3129" spans="1:37">
      <c r="A3129">
        <v>3125</v>
      </c>
      <c r="B3129" s="564">
        <f t="shared" ca="1" si="294"/>
        <v>20</v>
      </c>
      <c r="C3129" s="564">
        <f t="shared" ca="1" si="289"/>
        <v>400</v>
      </c>
      <c r="D3129" s="564">
        <f t="shared" ca="1" si="292"/>
        <v>20</v>
      </c>
      <c r="E3129" s="564">
        <f t="shared" ca="1" si="290"/>
        <v>0</v>
      </c>
      <c r="F3129" s="564">
        <f t="shared" ca="1" si="293"/>
        <v>1</v>
      </c>
      <c r="G3129" s="564">
        <f t="shared" ca="1" si="291"/>
        <v>-3.3284822643990846</v>
      </c>
      <c r="H3129" s="564">
        <v>1</v>
      </c>
      <c r="I3129" s="564">
        <v>1</v>
      </c>
      <c r="J3129" s="564">
        <v>1</v>
      </c>
      <c r="K3129" s="564">
        <v>1</v>
      </c>
      <c r="L3129" s="564">
        <v>1</v>
      </c>
      <c r="M3129" s="564">
        <v>1</v>
      </c>
      <c r="N3129" s="564">
        <v>1</v>
      </c>
      <c r="O3129" s="564">
        <v>1</v>
      </c>
      <c r="P3129" s="564">
        <v>1</v>
      </c>
      <c r="Q3129" s="564">
        <v>1</v>
      </c>
      <c r="R3129" s="564">
        <v>1</v>
      </c>
      <c r="S3129" s="564">
        <v>1</v>
      </c>
      <c r="T3129" s="564">
        <v>1</v>
      </c>
      <c r="U3129" s="564">
        <v>1</v>
      </c>
      <c r="V3129" s="564">
        <v>1</v>
      </c>
      <c r="W3129" s="564">
        <v>1</v>
      </c>
      <c r="X3129" s="564">
        <v>1</v>
      </c>
      <c r="Y3129" s="564">
        <v>1</v>
      </c>
      <c r="Z3129" s="564">
        <v>1</v>
      </c>
      <c r="AA3129" s="564">
        <v>1</v>
      </c>
      <c r="AB3129" s="564">
        <v>1</v>
      </c>
      <c r="AC3129" s="564">
        <v>1</v>
      </c>
      <c r="AD3129" s="564">
        <v>1</v>
      </c>
      <c r="AE3129" s="564">
        <v>1</v>
      </c>
      <c r="AF3129" s="564">
        <v>1</v>
      </c>
      <c r="AG3129" s="564">
        <v>1</v>
      </c>
      <c r="AH3129" s="564">
        <v>1</v>
      </c>
      <c r="AI3129" s="564">
        <v>1</v>
      </c>
      <c r="AJ3129" s="564">
        <v>1</v>
      </c>
      <c r="AK3129" s="564">
        <v>1</v>
      </c>
    </row>
    <row r="3130" spans="1:37">
      <c r="A3130">
        <v>3126</v>
      </c>
      <c r="B3130" s="564">
        <f t="shared" ca="1" si="294"/>
        <v>20</v>
      </c>
      <c r="C3130" s="564">
        <f t="shared" ca="1" si="289"/>
        <v>400</v>
      </c>
      <c r="D3130" s="564">
        <f t="shared" ca="1" si="292"/>
        <v>20</v>
      </c>
      <c r="E3130" s="564">
        <f t="shared" ca="1" si="290"/>
        <v>0</v>
      </c>
      <c r="F3130" s="564">
        <f t="shared" ca="1" si="293"/>
        <v>1</v>
      </c>
      <c r="G3130" s="564">
        <f t="shared" ca="1" si="291"/>
        <v>0.67138800439560731</v>
      </c>
      <c r="H3130" s="564">
        <v>1</v>
      </c>
      <c r="I3130" s="564">
        <v>1</v>
      </c>
      <c r="J3130" s="564">
        <v>1</v>
      </c>
      <c r="K3130" s="564">
        <v>1</v>
      </c>
      <c r="L3130" s="564">
        <v>1</v>
      </c>
      <c r="M3130" s="564">
        <v>1</v>
      </c>
      <c r="N3130" s="564">
        <v>1</v>
      </c>
      <c r="O3130" s="564">
        <v>1</v>
      </c>
      <c r="P3130" s="564">
        <v>1</v>
      </c>
      <c r="Q3130" s="564">
        <v>1</v>
      </c>
      <c r="R3130" s="564">
        <v>1</v>
      </c>
      <c r="S3130" s="564">
        <v>1</v>
      </c>
      <c r="T3130" s="564">
        <v>1</v>
      </c>
      <c r="U3130" s="564">
        <v>1</v>
      </c>
      <c r="V3130" s="564">
        <v>1</v>
      </c>
      <c r="W3130" s="564">
        <v>1</v>
      </c>
      <c r="X3130" s="564">
        <v>1</v>
      </c>
      <c r="Y3130" s="564">
        <v>1</v>
      </c>
      <c r="Z3130" s="564">
        <v>1</v>
      </c>
      <c r="AA3130" s="564">
        <v>1</v>
      </c>
      <c r="AB3130" s="564">
        <v>1</v>
      </c>
      <c r="AC3130" s="564">
        <v>1</v>
      </c>
      <c r="AD3130" s="564">
        <v>1</v>
      </c>
      <c r="AE3130" s="564">
        <v>1</v>
      </c>
      <c r="AF3130" s="564">
        <v>1</v>
      </c>
      <c r="AG3130" s="564">
        <v>1</v>
      </c>
      <c r="AH3130" s="564">
        <v>1</v>
      </c>
      <c r="AI3130" s="564">
        <v>1</v>
      </c>
      <c r="AJ3130" s="564">
        <v>1</v>
      </c>
      <c r="AK3130" s="564">
        <v>1</v>
      </c>
    </row>
    <row r="3131" spans="1:37">
      <c r="A3131">
        <v>3127</v>
      </c>
      <c r="B3131" s="564">
        <f t="shared" ca="1" si="294"/>
        <v>20</v>
      </c>
      <c r="C3131" s="564">
        <f t="shared" ca="1" si="289"/>
        <v>400</v>
      </c>
      <c r="D3131" s="564">
        <f t="shared" ca="1" si="292"/>
        <v>20</v>
      </c>
      <c r="E3131" s="564">
        <f t="shared" ca="1" si="290"/>
        <v>0</v>
      </c>
      <c r="F3131" s="564">
        <f t="shared" ca="1" si="293"/>
        <v>1</v>
      </c>
      <c r="G3131" s="564">
        <f t="shared" ca="1" si="291"/>
        <v>-7.7361215195049962</v>
      </c>
      <c r="H3131" s="564">
        <v>1</v>
      </c>
      <c r="I3131" s="564">
        <v>1</v>
      </c>
      <c r="J3131" s="564">
        <v>1</v>
      </c>
      <c r="K3131" s="564">
        <v>1</v>
      </c>
      <c r="L3131" s="564">
        <v>1</v>
      </c>
      <c r="M3131" s="564">
        <v>1</v>
      </c>
      <c r="N3131" s="564">
        <v>1</v>
      </c>
      <c r="O3131" s="564">
        <v>1</v>
      </c>
      <c r="P3131" s="564">
        <v>1</v>
      </c>
      <c r="Q3131" s="564">
        <v>1</v>
      </c>
      <c r="R3131" s="564">
        <v>1</v>
      </c>
      <c r="S3131" s="564">
        <v>1</v>
      </c>
      <c r="T3131" s="564">
        <v>1</v>
      </c>
      <c r="U3131" s="564">
        <v>1</v>
      </c>
      <c r="V3131" s="564">
        <v>1</v>
      </c>
      <c r="W3131" s="564">
        <v>1</v>
      </c>
      <c r="X3131" s="564">
        <v>1</v>
      </c>
      <c r="Y3131" s="564">
        <v>1</v>
      </c>
      <c r="Z3131" s="564">
        <v>1</v>
      </c>
      <c r="AA3131" s="564">
        <v>1</v>
      </c>
      <c r="AB3131" s="564">
        <v>1</v>
      </c>
      <c r="AC3131" s="564">
        <v>1</v>
      </c>
      <c r="AD3131" s="564">
        <v>1</v>
      </c>
      <c r="AE3131" s="564">
        <v>1</v>
      </c>
      <c r="AF3131" s="564">
        <v>1</v>
      </c>
      <c r="AG3131" s="564">
        <v>1</v>
      </c>
      <c r="AH3131" s="564">
        <v>1</v>
      </c>
      <c r="AI3131" s="564">
        <v>1</v>
      </c>
      <c r="AJ3131" s="564">
        <v>1</v>
      </c>
      <c r="AK3131" s="564">
        <v>1</v>
      </c>
    </row>
    <row r="3132" spans="1:37">
      <c r="A3132">
        <v>3128</v>
      </c>
      <c r="B3132" s="564">
        <f t="shared" ca="1" si="294"/>
        <v>0</v>
      </c>
      <c r="C3132" s="564">
        <f t="shared" ca="1" si="289"/>
        <v>0</v>
      </c>
      <c r="D3132" s="564">
        <f t="shared" ca="1" si="292"/>
        <v>0</v>
      </c>
      <c r="E3132" s="564">
        <f t="shared" ca="1" si="290"/>
        <v>0</v>
      </c>
      <c r="F3132" s="564">
        <f t="shared" ca="1" si="293"/>
        <v>1</v>
      </c>
      <c r="G3132" s="564">
        <f t="shared" ca="1" si="291"/>
        <v>-5.2398813801305071</v>
      </c>
      <c r="H3132" s="564">
        <v>0</v>
      </c>
      <c r="I3132" s="564">
        <v>0</v>
      </c>
      <c r="J3132" s="564">
        <v>0</v>
      </c>
      <c r="K3132" s="564">
        <v>0</v>
      </c>
      <c r="L3132" s="564">
        <v>0</v>
      </c>
      <c r="M3132" s="564">
        <v>0</v>
      </c>
      <c r="N3132" s="564">
        <v>0</v>
      </c>
      <c r="O3132" s="564">
        <v>0</v>
      </c>
      <c r="P3132" s="564">
        <v>0</v>
      </c>
      <c r="Q3132" s="564">
        <v>0</v>
      </c>
      <c r="R3132" s="564">
        <v>0</v>
      </c>
      <c r="S3132" s="564">
        <v>0</v>
      </c>
      <c r="T3132" s="564">
        <v>0</v>
      </c>
      <c r="U3132" s="564">
        <v>0</v>
      </c>
      <c r="V3132" s="564">
        <v>0</v>
      </c>
      <c r="W3132" s="564">
        <v>0</v>
      </c>
      <c r="X3132" s="564">
        <v>0</v>
      </c>
      <c r="Y3132" s="564">
        <v>0</v>
      </c>
      <c r="Z3132" s="564">
        <v>0</v>
      </c>
      <c r="AA3132" s="564">
        <v>0</v>
      </c>
      <c r="AB3132" s="564">
        <v>0</v>
      </c>
      <c r="AC3132" s="564">
        <v>0</v>
      </c>
      <c r="AD3132" s="564">
        <v>0</v>
      </c>
      <c r="AE3132" s="564">
        <v>0</v>
      </c>
      <c r="AF3132" s="564">
        <v>0</v>
      </c>
      <c r="AG3132" s="564">
        <v>0</v>
      </c>
      <c r="AH3132" s="564">
        <v>0</v>
      </c>
      <c r="AI3132" s="564">
        <v>0</v>
      </c>
      <c r="AJ3132" s="564">
        <v>0</v>
      </c>
      <c r="AK3132" s="564">
        <v>0</v>
      </c>
    </row>
    <row r="3133" spans="1:37">
      <c r="A3133">
        <v>3129</v>
      </c>
      <c r="B3133" s="564">
        <f t="shared" ca="1" si="294"/>
        <v>0</v>
      </c>
      <c r="C3133" s="564">
        <f t="shared" ca="1" si="289"/>
        <v>0</v>
      </c>
      <c r="D3133" s="564">
        <f t="shared" ca="1" si="292"/>
        <v>0</v>
      </c>
      <c r="E3133" s="564">
        <f t="shared" ca="1" si="290"/>
        <v>0</v>
      </c>
      <c r="F3133" s="564">
        <f t="shared" ca="1" si="293"/>
        <v>1</v>
      </c>
      <c r="G3133" s="564">
        <f t="shared" ca="1" si="291"/>
        <v>4.0114191900025906</v>
      </c>
      <c r="H3133" s="564">
        <v>0</v>
      </c>
      <c r="I3133" s="564">
        <v>0</v>
      </c>
      <c r="J3133" s="564">
        <v>0</v>
      </c>
      <c r="K3133" s="564">
        <v>0</v>
      </c>
      <c r="L3133" s="564">
        <v>0</v>
      </c>
      <c r="M3133" s="564">
        <v>0</v>
      </c>
      <c r="N3133" s="564">
        <v>0</v>
      </c>
      <c r="O3133" s="564">
        <v>0</v>
      </c>
      <c r="P3133" s="564">
        <v>0</v>
      </c>
      <c r="Q3133" s="564">
        <v>0</v>
      </c>
      <c r="R3133" s="564">
        <v>0</v>
      </c>
      <c r="S3133" s="564">
        <v>0</v>
      </c>
      <c r="T3133" s="564">
        <v>0</v>
      </c>
      <c r="U3133" s="564">
        <v>0</v>
      </c>
      <c r="V3133" s="564">
        <v>0</v>
      </c>
      <c r="W3133" s="564">
        <v>0</v>
      </c>
      <c r="X3133" s="564">
        <v>0</v>
      </c>
      <c r="Y3133" s="564">
        <v>0</v>
      </c>
      <c r="Z3133" s="564">
        <v>0</v>
      </c>
      <c r="AA3133" s="564">
        <v>0</v>
      </c>
      <c r="AB3133" s="564">
        <v>0</v>
      </c>
      <c r="AC3133" s="564">
        <v>0</v>
      </c>
      <c r="AD3133" s="564">
        <v>0</v>
      </c>
      <c r="AE3133" s="564">
        <v>0</v>
      </c>
      <c r="AF3133" s="564">
        <v>0</v>
      </c>
      <c r="AG3133" s="564">
        <v>0</v>
      </c>
      <c r="AH3133" s="564">
        <v>0</v>
      </c>
      <c r="AI3133" s="564">
        <v>0</v>
      </c>
      <c r="AJ3133" s="564">
        <v>0</v>
      </c>
      <c r="AK3133" s="564">
        <v>0</v>
      </c>
    </row>
    <row r="3134" spans="1:37">
      <c r="A3134">
        <v>3130</v>
      </c>
      <c r="B3134" s="564">
        <f t="shared" ca="1" si="294"/>
        <v>7</v>
      </c>
      <c r="C3134" s="564">
        <f t="shared" ca="1" si="289"/>
        <v>49</v>
      </c>
      <c r="D3134" s="564">
        <f t="shared" ca="1" si="292"/>
        <v>7</v>
      </c>
      <c r="E3134" s="564">
        <f t="shared" ca="1" si="290"/>
        <v>4.55</v>
      </c>
      <c r="F3134" s="564">
        <f t="shared" ca="1" si="293"/>
        <v>0.52105263157894743</v>
      </c>
      <c r="G3134" s="564">
        <f t="shared" ca="1" si="291"/>
        <v>2.0803734187865381</v>
      </c>
      <c r="H3134" s="564">
        <v>0</v>
      </c>
      <c r="I3134" s="564">
        <v>0</v>
      </c>
      <c r="J3134" s="564">
        <v>1</v>
      </c>
      <c r="K3134" s="564">
        <v>0</v>
      </c>
      <c r="L3134" s="564">
        <v>0</v>
      </c>
      <c r="M3134" s="564">
        <v>0</v>
      </c>
      <c r="N3134" s="564">
        <v>0</v>
      </c>
      <c r="O3134" s="564">
        <v>0</v>
      </c>
      <c r="P3134" s="564">
        <v>1</v>
      </c>
      <c r="Q3134" s="564">
        <v>0</v>
      </c>
      <c r="R3134" s="564">
        <v>0</v>
      </c>
      <c r="S3134" s="564">
        <v>1</v>
      </c>
      <c r="T3134" s="564">
        <v>1</v>
      </c>
      <c r="U3134" s="564">
        <v>1</v>
      </c>
      <c r="V3134" s="564">
        <v>0</v>
      </c>
      <c r="W3134" s="564">
        <v>0</v>
      </c>
      <c r="X3134" s="564">
        <v>0</v>
      </c>
      <c r="Y3134" s="564">
        <v>1</v>
      </c>
      <c r="Z3134" s="564">
        <v>1</v>
      </c>
      <c r="AA3134" s="564">
        <v>0</v>
      </c>
      <c r="AB3134" s="564">
        <v>0</v>
      </c>
      <c r="AC3134" s="564">
        <v>0</v>
      </c>
      <c r="AD3134" s="564">
        <v>1</v>
      </c>
      <c r="AE3134" s="564">
        <v>1</v>
      </c>
      <c r="AF3134" s="564">
        <v>0</v>
      </c>
      <c r="AG3134" s="564">
        <v>0</v>
      </c>
      <c r="AH3134" s="564">
        <v>0</v>
      </c>
      <c r="AI3134" s="564">
        <v>0</v>
      </c>
      <c r="AJ3134" s="564">
        <v>0</v>
      </c>
      <c r="AK3134" s="564">
        <v>1</v>
      </c>
    </row>
    <row r="3135" spans="1:37">
      <c r="A3135">
        <v>3131</v>
      </c>
      <c r="B3135" s="564">
        <f t="shared" ca="1" si="294"/>
        <v>20</v>
      </c>
      <c r="C3135" s="564">
        <f t="shared" ca="1" si="289"/>
        <v>400</v>
      </c>
      <c r="D3135" s="564">
        <f t="shared" ca="1" si="292"/>
        <v>20</v>
      </c>
      <c r="E3135" s="564">
        <f t="shared" ca="1" si="290"/>
        <v>0</v>
      </c>
      <c r="F3135" s="564">
        <f t="shared" ca="1" si="293"/>
        <v>1</v>
      </c>
      <c r="G3135" s="564">
        <f t="shared" ca="1" si="291"/>
        <v>-3.5499266585617204</v>
      </c>
      <c r="H3135" s="564">
        <v>1</v>
      </c>
      <c r="I3135" s="564">
        <v>1</v>
      </c>
      <c r="J3135" s="564">
        <v>1</v>
      </c>
      <c r="K3135" s="564">
        <v>1</v>
      </c>
      <c r="L3135" s="564">
        <v>1</v>
      </c>
      <c r="M3135" s="564">
        <v>1</v>
      </c>
      <c r="N3135" s="564">
        <v>1</v>
      </c>
      <c r="O3135" s="564">
        <v>1</v>
      </c>
      <c r="P3135" s="564">
        <v>1</v>
      </c>
      <c r="Q3135" s="564">
        <v>1</v>
      </c>
      <c r="R3135" s="564">
        <v>1</v>
      </c>
      <c r="S3135" s="564">
        <v>1</v>
      </c>
      <c r="T3135" s="564">
        <v>1</v>
      </c>
      <c r="U3135" s="564">
        <v>1</v>
      </c>
      <c r="V3135" s="564">
        <v>1</v>
      </c>
      <c r="W3135" s="564">
        <v>1</v>
      </c>
      <c r="X3135" s="564">
        <v>1</v>
      </c>
      <c r="Y3135" s="564">
        <v>1</v>
      </c>
      <c r="Z3135" s="564">
        <v>1</v>
      </c>
      <c r="AA3135" s="564">
        <v>1</v>
      </c>
      <c r="AB3135" s="564">
        <v>1</v>
      </c>
      <c r="AC3135" s="564">
        <v>1</v>
      </c>
      <c r="AD3135" s="564">
        <v>1</v>
      </c>
      <c r="AE3135" s="564">
        <v>1</v>
      </c>
      <c r="AF3135" s="564">
        <v>1</v>
      </c>
      <c r="AG3135" s="564">
        <v>1</v>
      </c>
      <c r="AH3135" s="564">
        <v>1</v>
      </c>
      <c r="AI3135" s="564">
        <v>1</v>
      </c>
      <c r="AJ3135" s="564">
        <v>1</v>
      </c>
      <c r="AK3135" s="564">
        <v>1</v>
      </c>
    </row>
    <row r="3136" spans="1:37">
      <c r="A3136">
        <v>3132</v>
      </c>
      <c r="B3136" s="564">
        <f t="shared" ca="1" si="294"/>
        <v>0</v>
      </c>
      <c r="C3136" s="564">
        <f t="shared" ca="1" si="289"/>
        <v>0</v>
      </c>
      <c r="D3136" s="564">
        <f t="shared" ca="1" si="292"/>
        <v>0</v>
      </c>
      <c r="E3136" s="564">
        <f t="shared" ca="1" si="290"/>
        <v>0</v>
      </c>
      <c r="F3136" s="564">
        <f t="shared" ca="1" si="293"/>
        <v>1</v>
      </c>
      <c r="G3136" s="564">
        <f t="shared" ca="1" si="291"/>
        <v>7.0758165191403322E-2</v>
      </c>
      <c r="H3136" s="564">
        <v>0</v>
      </c>
      <c r="I3136" s="564">
        <v>0</v>
      </c>
      <c r="J3136" s="564">
        <v>0</v>
      </c>
      <c r="K3136" s="564">
        <v>0</v>
      </c>
      <c r="L3136" s="564">
        <v>0</v>
      </c>
      <c r="M3136" s="564">
        <v>0</v>
      </c>
      <c r="N3136" s="564">
        <v>0</v>
      </c>
      <c r="O3136" s="564">
        <v>0</v>
      </c>
      <c r="P3136" s="564">
        <v>0</v>
      </c>
      <c r="Q3136" s="564">
        <v>0</v>
      </c>
      <c r="R3136" s="564">
        <v>0</v>
      </c>
      <c r="S3136" s="564">
        <v>0</v>
      </c>
      <c r="T3136" s="564">
        <v>0</v>
      </c>
      <c r="U3136" s="564">
        <v>0</v>
      </c>
      <c r="V3136" s="564">
        <v>0</v>
      </c>
      <c r="W3136" s="564">
        <v>0</v>
      </c>
      <c r="X3136" s="564">
        <v>0</v>
      </c>
      <c r="Y3136" s="564">
        <v>0</v>
      </c>
      <c r="Z3136" s="564">
        <v>0</v>
      </c>
      <c r="AA3136" s="564">
        <v>0</v>
      </c>
      <c r="AB3136" s="564">
        <v>0</v>
      </c>
      <c r="AC3136" s="564">
        <v>0</v>
      </c>
      <c r="AD3136" s="564">
        <v>0</v>
      </c>
      <c r="AE3136" s="564">
        <v>0</v>
      </c>
      <c r="AF3136" s="564">
        <v>0</v>
      </c>
      <c r="AG3136" s="564">
        <v>0</v>
      </c>
      <c r="AH3136" s="564">
        <v>0</v>
      </c>
      <c r="AI3136" s="564">
        <v>0</v>
      </c>
      <c r="AJ3136" s="564">
        <v>0</v>
      </c>
      <c r="AK3136" s="564">
        <v>0</v>
      </c>
    </row>
    <row r="3137" spans="1:37">
      <c r="A3137">
        <v>3133</v>
      </c>
      <c r="B3137" s="564">
        <f t="shared" ca="1" si="294"/>
        <v>13</v>
      </c>
      <c r="C3137" s="564">
        <f t="shared" ca="1" si="289"/>
        <v>169</v>
      </c>
      <c r="D3137" s="564">
        <f t="shared" ca="1" si="292"/>
        <v>13</v>
      </c>
      <c r="E3137" s="564">
        <f t="shared" ca="1" si="290"/>
        <v>4.5500000000000007</v>
      </c>
      <c r="F3137" s="564">
        <f t="shared" ca="1" si="293"/>
        <v>0.52105263157894743</v>
      </c>
      <c r="G3137" s="564">
        <f t="shared" ca="1" si="291"/>
        <v>2.796082083477172</v>
      </c>
      <c r="H3137" s="564">
        <v>0</v>
      </c>
      <c r="I3137" s="564">
        <v>1</v>
      </c>
      <c r="J3137" s="564">
        <v>1</v>
      </c>
      <c r="K3137" s="564">
        <v>1</v>
      </c>
      <c r="L3137" s="564">
        <v>1</v>
      </c>
      <c r="M3137" s="564">
        <v>1</v>
      </c>
      <c r="N3137" s="564">
        <v>0</v>
      </c>
      <c r="O3137" s="564">
        <v>1</v>
      </c>
      <c r="P3137" s="564">
        <v>0</v>
      </c>
      <c r="Q3137" s="564">
        <v>1</v>
      </c>
      <c r="R3137" s="564">
        <v>1</v>
      </c>
      <c r="S3137" s="564">
        <v>0</v>
      </c>
      <c r="T3137" s="564">
        <v>1</v>
      </c>
      <c r="U3137" s="564">
        <v>0</v>
      </c>
      <c r="V3137" s="564">
        <v>1</v>
      </c>
      <c r="W3137" s="564">
        <v>1</v>
      </c>
      <c r="X3137" s="564">
        <v>1</v>
      </c>
      <c r="Y3137" s="564">
        <v>0</v>
      </c>
      <c r="Z3137" s="564">
        <v>0</v>
      </c>
      <c r="AA3137" s="564">
        <v>1</v>
      </c>
      <c r="AB3137" s="564">
        <v>1</v>
      </c>
      <c r="AC3137" s="564">
        <v>1</v>
      </c>
      <c r="AD3137" s="564">
        <v>0</v>
      </c>
      <c r="AE3137" s="564">
        <v>0</v>
      </c>
      <c r="AF3137" s="564">
        <v>1</v>
      </c>
      <c r="AG3137" s="564">
        <v>1</v>
      </c>
      <c r="AH3137" s="564">
        <v>1</v>
      </c>
      <c r="AI3137" s="564">
        <v>1</v>
      </c>
      <c r="AJ3137" s="564">
        <v>1</v>
      </c>
      <c r="AK3137" s="564">
        <v>1</v>
      </c>
    </row>
    <row r="3138" spans="1:37">
      <c r="A3138">
        <v>3134</v>
      </c>
      <c r="B3138" s="564">
        <f t="shared" ca="1" si="294"/>
        <v>20</v>
      </c>
      <c r="C3138" s="564">
        <f t="shared" ca="1" si="289"/>
        <v>400</v>
      </c>
      <c r="D3138" s="564">
        <f t="shared" ca="1" si="292"/>
        <v>20</v>
      </c>
      <c r="E3138" s="564">
        <f t="shared" ca="1" si="290"/>
        <v>0</v>
      </c>
      <c r="F3138" s="564">
        <f t="shared" ca="1" si="293"/>
        <v>1</v>
      </c>
      <c r="G3138" s="564">
        <f t="shared" ca="1" si="291"/>
        <v>2.6626370349204938</v>
      </c>
      <c r="H3138" s="564">
        <v>1</v>
      </c>
      <c r="I3138" s="564">
        <v>1</v>
      </c>
      <c r="J3138" s="564">
        <v>1</v>
      </c>
      <c r="K3138" s="564">
        <v>1</v>
      </c>
      <c r="L3138" s="564">
        <v>1</v>
      </c>
      <c r="M3138" s="564">
        <v>1</v>
      </c>
      <c r="N3138" s="564">
        <v>1</v>
      </c>
      <c r="O3138" s="564">
        <v>1</v>
      </c>
      <c r="P3138" s="564">
        <v>1</v>
      </c>
      <c r="Q3138" s="564">
        <v>1</v>
      </c>
      <c r="R3138" s="564">
        <v>1</v>
      </c>
      <c r="S3138" s="564">
        <v>1</v>
      </c>
      <c r="T3138" s="564">
        <v>1</v>
      </c>
      <c r="U3138" s="564">
        <v>1</v>
      </c>
      <c r="V3138" s="564">
        <v>1</v>
      </c>
      <c r="W3138" s="564">
        <v>1</v>
      </c>
      <c r="X3138" s="564">
        <v>1</v>
      </c>
      <c r="Y3138" s="564">
        <v>1</v>
      </c>
      <c r="Z3138" s="564">
        <v>1</v>
      </c>
      <c r="AA3138" s="564">
        <v>1</v>
      </c>
      <c r="AB3138" s="564">
        <v>1</v>
      </c>
      <c r="AC3138" s="564">
        <v>1</v>
      </c>
      <c r="AD3138" s="564">
        <v>1</v>
      </c>
      <c r="AE3138" s="564">
        <v>1</v>
      </c>
      <c r="AF3138" s="564">
        <v>1</v>
      </c>
      <c r="AG3138" s="564">
        <v>1</v>
      </c>
      <c r="AH3138" s="564">
        <v>1</v>
      </c>
      <c r="AI3138" s="564">
        <v>1</v>
      </c>
      <c r="AJ3138" s="564">
        <v>1</v>
      </c>
      <c r="AK3138" s="564">
        <v>1</v>
      </c>
    </row>
    <row r="3139" spans="1:37">
      <c r="A3139">
        <v>3135</v>
      </c>
      <c r="B3139" s="564">
        <f t="shared" ca="1" si="294"/>
        <v>20</v>
      </c>
      <c r="C3139" s="564">
        <f t="shared" ca="1" si="289"/>
        <v>400</v>
      </c>
      <c r="D3139" s="564">
        <f t="shared" ca="1" si="292"/>
        <v>20</v>
      </c>
      <c r="E3139" s="564">
        <f t="shared" ca="1" si="290"/>
        <v>0</v>
      </c>
      <c r="F3139" s="564">
        <f t="shared" ca="1" si="293"/>
        <v>1</v>
      </c>
      <c r="G3139" s="564">
        <f t="shared" ca="1" si="291"/>
        <v>3.4877196160014914</v>
      </c>
      <c r="H3139" s="564">
        <v>1</v>
      </c>
      <c r="I3139" s="564">
        <v>1</v>
      </c>
      <c r="J3139" s="564">
        <v>1</v>
      </c>
      <c r="K3139" s="564">
        <v>1</v>
      </c>
      <c r="L3139" s="564">
        <v>1</v>
      </c>
      <c r="M3139" s="564">
        <v>1</v>
      </c>
      <c r="N3139" s="564">
        <v>1</v>
      </c>
      <c r="O3139" s="564">
        <v>1</v>
      </c>
      <c r="P3139" s="564">
        <v>1</v>
      </c>
      <c r="Q3139" s="564">
        <v>1</v>
      </c>
      <c r="R3139" s="564">
        <v>1</v>
      </c>
      <c r="S3139" s="564">
        <v>1</v>
      </c>
      <c r="T3139" s="564">
        <v>1</v>
      </c>
      <c r="U3139" s="564">
        <v>1</v>
      </c>
      <c r="V3139" s="564">
        <v>1</v>
      </c>
      <c r="W3139" s="564">
        <v>1</v>
      </c>
      <c r="X3139" s="564">
        <v>1</v>
      </c>
      <c r="Y3139" s="564">
        <v>1</v>
      </c>
      <c r="Z3139" s="564">
        <v>1</v>
      </c>
      <c r="AA3139" s="564">
        <v>1</v>
      </c>
      <c r="AB3139" s="564">
        <v>1</v>
      </c>
      <c r="AC3139" s="564">
        <v>1</v>
      </c>
      <c r="AD3139" s="564">
        <v>1</v>
      </c>
      <c r="AE3139" s="564">
        <v>1</v>
      </c>
      <c r="AF3139" s="564">
        <v>1</v>
      </c>
      <c r="AG3139" s="564">
        <v>1</v>
      </c>
      <c r="AH3139" s="564">
        <v>1</v>
      </c>
      <c r="AI3139" s="564">
        <v>1</v>
      </c>
      <c r="AJ3139" s="564">
        <v>1</v>
      </c>
      <c r="AK3139" s="564">
        <v>1</v>
      </c>
    </row>
    <row r="3140" spans="1:37">
      <c r="A3140">
        <v>3136</v>
      </c>
      <c r="B3140" s="564">
        <f t="shared" ca="1" si="294"/>
        <v>0</v>
      </c>
      <c r="C3140" s="564">
        <f t="shared" ca="1" si="289"/>
        <v>0</v>
      </c>
      <c r="D3140" s="564">
        <f t="shared" ca="1" si="292"/>
        <v>0</v>
      </c>
      <c r="E3140" s="564">
        <f t="shared" ca="1" si="290"/>
        <v>0</v>
      </c>
      <c r="F3140" s="564">
        <f t="shared" ca="1" si="293"/>
        <v>1</v>
      </c>
      <c r="G3140" s="564">
        <f t="shared" ca="1" si="291"/>
        <v>-0.87609747263325066</v>
      </c>
      <c r="H3140" s="564">
        <v>0</v>
      </c>
      <c r="I3140" s="564">
        <v>0</v>
      </c>
      <c r="J3140" s="564">
        <v>0</v>
      </c>
      <c r="K3140" s="564">
        <v>0</v>
      </c>
      <c r="L3140" s="564">
        <v>0</v>
      </c>
      <c r="M3140" s="564">
        <v>0</v>
      </c>
      <c r="N3140" s="564">
        <v>0</v>
      </c>
      <c r="O3140" s="564">
        <v>0</v>
      </c>
      <c r="P3140" s="564">
        <v>0</v>
      </c>
      <c r="Q3140" s="564">
        <v>0</v>
      </c>
      <c r="R3140" s="564">
        <v>0</v>
      </c>
      <c r="S3140" s="564">
        <v>0</v>
      </c>
      <c r="T3140" s="564">
        <v>0</v>
      </c>
      <c r="U3140" s="564">
        <v>0</v>
      </c>
      <c r="V3140" s="564">
        <v>0</v>
      </c>
      <c r="W3140" s="564">
        <v>0</v>
      </c>
      <c r="X3140" s="564">
        <v>0</v>
      </c>
      <c r="Y3140" s="564">
        <v>0</v>
      </c>
      <c r="Z3140" s="564">
        <v>0</v>
      </c>
      <c r="AA3140" s="564">
        <v>0</v>
      </c>
      <c r="AB3140" s="564">
        <v>0</v>
      </c>
      <c r="AC3140" s="564">
        <v>0</v>
      </c>
      <c r="AD3140" s="564">
        <v>0</v>
      </c>
      <c r="AE3140" s="564">
        <v>0</v>
      </c>
      <c r="AF3140" s="564">
        <v>0</v>
      </c>
      <c r="AG3140" s="564">
        <v>0</v>
      </c>
      <c r="AH3140" s="564">
        <v>0</v>
      </c>
      <c r="AI3140" s="564">
        <v>0</v>
      </c>
      <c r="AJ3140" s="564">
        <v>0</v>
      </c>
      <c r="AK3140" s="564">
        <v>0</v>
      </c>
    </row>
    <row r="3141" spans="1:37">
      <c r="A3141">
        <v>3137</v>
      </c>
      <c r="B3141" s="564">
        <f t="shared" ca="1" si="294"/>
        <v>20</v>
      </c>
      <c r="C3141" s="564">
        <f t="shared" ref="C3141:C3204" ca="1" si="295">B3141^2</f>
        <v>400</v>
      </c>
      <c r="D3141" s="564">
        <f t="shared" ca="1" si="292"/>
        <v>20</v>
      </c>
      <c r="E3141" s="564">
        <f t="shared" ref="E3141:E3204" ca="1" si="296">D3141-((B3141^2)/H$1)</f>
        <v>0</v>
      </c>
      <c r="F3141" s="564">
        <f t="shared" ca="1" si="293"/>
        <v>1</v>
      </c>
      <c r="G3141" s="564">
        <f t="shared" ref="G3141:G3204" ca="1" si="297">I$2+NORMSINV(RAND())*K$2</f>
        <v>-1.1115400172349004</v>
      </c>
      <c r="H3141" s="564">
        <v>1</v>
      </c>
      <c r="I3141" s="564">
        <v>1</v>
      </c>
      <c r="J3141" s="564">
        <v>1</v>
      </c>
      <c r="K3141" s="564">
        <v>1</v>
      </c>
      <c r="L3141" s="564">
        <v>1</v>
      </c>
      <c r="M3141" s="564">
        <v>1</v>
      </c>
      <c r="N3141" s="564">
        <v>1</v>
      </c>
      <c r="O3141" s="564">
        <v>1</v>
      </c>
      <c r="P3141" s="564">
        <v>1</v>
      </c>
      <c r="Q3141" s="564">
        <v>1</v>
      </c>
      <c r="R3141" s="564">
        <v>1</v>
      </c>
      <c r="S3141" s="564">
        <v>1</v>
      </c>
      <c r="T3141" s="564">
        <v>1</v>
      </c>
      <c r="U3141" s="564">
        <v>1</v>
      </c>
      <c r="V3141" s="564">
        <v>1</v>
      </c>
      <c r="W3141" s="564">
        <v>1</v>
      </c>
      <c r="X3141" s="564">
        <v>1</v>
      </c>
      <c r="Y3141" s="564">
        <v>1</v>
      </c>
      <c r="Z3141" s="564">
        <v>1</v>
      </c>
      <c r="AA3141" s="564">
        <v>1</v>
      </c>
      <c r="AB3141" s="564">
        <v>1</v>
      </c>
      <c r="AC3141" s="564">
        <v>1</v>
      </c>
      <c r="AD3141" s="564">
        <v>1</v>
      </c>
      <c r="AE3141" s="564">
        <v>1</v>
      </c>
      <c r="AF3141" s="564">
        <v>1</v>
      </c>
      <c r="AG3141" s="564">
        <v>1</v>
      </c>
      <c r="AH3141" s="564">
        <v>1</v>
      </c>
      <c r="AI3141" s="564">
        <v>1</v>
      </c>
      <c r="AJ3141" s="564">
        <v>1</v>
      </c>
      <c r="AK3141" s="564">
        <v>1</v>
      </c>
    </row>
    <row r="3142" spans="1:37">
      <c r="A3142">
        <v>3138</v>
      </c>
      <c r="B3142" s="564">
        <f t="shared" ca="1" si="294"/>
        <v>0</v>
      </c>
      <c r="C3142" s="564">
        <f t="shared" ca="1" si="295"/>
        <v>0</v>
      </c>
      <c r="D3142" s="564">
        <f t="shared" ref="D3142:D3205" ca="1" si="298">B3142</f>
        <v>0</v>
      </c>
      <c r="E3142" s="564">
        <f t="shared" ca="1" si="296"/>
        <v>0</v>
      </c>
      <c r="F3142" s="564">
        <f t="shared" ref="F3142:F3205" ca="1" si="299">1-(2*B3142*(H$1-B3142)/(H$1*(H$1-1)))</f>
        <v>1</v>
      </c>
      <c r="G3142" s="564">
        <f t="shared" ca="1" si="297"/>
        <v>2.3949656328306919</v>
      </c>
      <c r="H3142" s="564">
        <v>0</v>
      </c>
      <c r="I3142" s="564">
        <v>0</v>
      </c>
      <c r="J3142" s="564">
        <v>0</v>
      </c>
      <c r="K3142" s="564">
        <v>0</v>
      </c>
      <c r="L3142" s="564">
        <v>0</v>
      </c>
      <c r="M3142" s="564">
        <v>0</v>
      </c>
      <c r="N3142" s="564">
        <v>0</v>
      </c>
      <c r="O3142" s="564">
        <v>0</v>
      </c>
      <c r="P3142" s="564">
        <v>0</v>
      </c>
      <c r="Q3142" s="564">
        <v>0</v>
      </c>
      <c r="R3142" s="564">
        <v>0</v>
      </c>
      <c r="S3142" s="564">
        <v>0</v>
      </c>
      <c r="T3142" s="564">
        <v>0</v>
      </c>
      <c r="U3142" s="564">
        <v>0</v>
      </c>
      <c r="V3142" s="564">
        <v>0</v>
      </c>
      <c r="W3142" s="564">
        <v>0</v>
      </c>
      <c r="X3142" s="564">
        <v>0</v>
      </c>
      <c r="Y3142" s="564">
        <v>0</v>
      </c>
      <c r="Z3142" s="564">
        <v>0</v>
      </c>
      <c r="AA3142" s="564">
        <v>0</v>
      </c>
      <c r="AB3142" s="564">
        <v>0</v>
      </c>
      <c r="AC3142" s="564">
        <v>0</v>
      </c>
      <c r="AD3142" s="564">
        <v>0</v>
      </c>
      <c r="AE3142" s="564">
        <v>0</v>
      </c>
      <c r="AF3142" s="564">
        <v>0</v>
      </c>
      <c r="AG3142" s="564">
        <v>0</v>
      </c>
      <c r="AH3142" s="564">
        <v>0</v>
      </c>
      <c r="AI3142" s="564">
        <v>0</v>
      </c>
      <c r="AJ3142" s="564">
        <v>0</v>
      </c>
      <c r="AK3142" s="564">
        <v>0</v>
      </c>
    </row>
    <row r="3143" spans="1:37">
      <c r="A3143">
        <v>3139</v>
      </c>
      <c r="B3143" s="564">
        <f t="shared" ref="B3143:B3206" ca="1" si="300">SUM(INDIRECT("H"&amp;A3143+4&amp;":"&amp;HLOOKUP(H$1,$AA$1:$BD$2,2,0)&amp;A3143+4))</f>
        <v>20</v>
      </c>
      <c r="C3143" s="564">
        <f t="shared" ca="1" si="295"/>
        <v>400</v>
      </c>
      <c r="D3143" s="564">
        <f t="shared" ca="1" si="298"/>
        <v>20</v>
      </c>
      <c r="E3143" s="564">
        <f t="shared" ca="1" si="296"/>
        <v>0</v>
      </c>
      <c r="F3143" s="564">
        <f t="shared" ca="1" si="299"/>
        <v>1</v>
      </c>
      <c r="G3143" s="564">
        <f t="shared" ca="1" si="297"/>
        <v>-1.0157714543523291</v>
      </c>
      <c r="H3143" s="564">
        <v>1</v>
      </c>
      <c r="I3143" s="564">
        <v>1</v>
      </c>
      <c r="J3143" s="564">
        <v>1</v>
      </c>
      <c r="K3143" s="564">
        <v>1</v>
      </c>
      <c r="L3143" s="564">
        <v>1</v>
      </c>
      <c r="M3143" s="564">
        <v>1</v>
      </c>
      <c r="N3143" s="564">
        <v>1</v>
      </c>
      <c r="O3143" s="564">
        <v>1</v>
      </c>
      <c r="P3143" s="564">
        <v>1</v>
      </c>
      <c r="Q3143" s="564">
        <v>1</v>
      </c>
      <c r="R3143" s="564">
        <v>1</v>
      </c>
      <c r="S3143" s="564">
        <v>1</v>
      </c>
      <c r="T3143" s="564">
        <v>1</v>
      </c>
      <c r="U3143" s="564">
        <v>1</v>
      </c>
      <c r="V3143" s="564">
        <v>1</v>
      </c>
      <c r="W3143" s="564">
        <v>1</v>
      </c>
      <c r="X3143" s="564">
        <v>1</v>
      </c>
      <c r="Y3143" s="564">
        <v>1</v>
      </c>
      <c r="Z3143" s="564">
        <v>1</v>
      </c>
      <c r="AA3143" s="564">
        <v>1</v>
      </c>
      <c r="AB3143" s="564">
        <v>1</v>
      </c>
      <c r="AC3143" s="564">
        <v>1</v>
      </c>
      <c r="AD3143" s="564">
        <v>1</v>
      </c>
      <c r="AE3143" s="564">
        <v>1</v>
      </c>
      <c r="AF3143" s="564">
        <v>1</v>
      </c>
      <c r="AG3143" s="564">
        <v>1</v>
      </c>
      <c r="AH3143" s="564">
        <v>1</v>
      </c>
      <c r="AI3143" s="564">
        <v>1</v>
      </c>
      <c r="AJ3143" s="564">
        <v>1</v>
      </c>
      <c r="AK3143" s="564">
        <v>1</v>
      </c>
    </row>
    <row r="3144" spans="1:37">
      <c r="A3144">
        <v>3140</v>
      </c>
      <c r="B3144" s="564">
        <f t="shared" ca="1" si="300"/>
        <v>0</v>
      </c>
      <c r="C3144" s="564">
        <f t="shared" ca="1" si="295"/>
        <v>0</v>
      </c>
      <c r="D3144" s="564">
        <f t="shared" ca="1" si="298"/>
        <v>0</v>
      </c>
      <c r="E3144" s="564">
        <f t="shared" ca="1" si="296"/>
        <v>0</v>
      </c>
      <c r="F3144" s="564">
        <f t="shared" ca="1" si="299"/>
        <v>1</v>
      </c>
      <c r="G3144" s="564">
        <f t="shared" ca="1" si="297"/>
        <v>2.4488869732386362</v>
      </c>
      <c r="H3144" s="564">
        <v>0</v>
      </c>
      <c r="I3144" s="564">
        <v>0</v>
      </c>
      <c r="J3144" s="564">
        <v>0</v>
      </c>
      <c r="K3144" s="564">
        <v>0</v>
      </c>
      <c r="L3144" s="564">
        <v>0</v>
      </c>
      <c r="M3144" s="564">
        <v>0</v>
      </c>
      <c r="N3144" s="564">
        <v>0</v>
      </c>
      <c r="O3144" s="564">
        <v>0</v>
      </c>
      <c r="P3144" s="564">
        <v>0</v>
      </c>
      <c r="Q3144" s="564">
        <v>0</v>
      </c>
      <c r="R3144" s="564">
        <v>0</v>
      </c>
      <c r="S3144" s="564">
        <v>0</v>
      </c>
      <c r="T3144" s="564">
        <v>0</v>
      </c>
      <c r="U3144" s="564">
        <v>0</v>
      </c>
      <c r="V3144" s="564">
        <v>0</v>
      </c>
      <c r="W3144" s="564">
        <v>0</v>
      </c>
      <c r="X3144" s="564">
        <v>0</v>
      </c>
      <c r="Y3144" s="564">
        <v>0</v>
      </c>
      <c r="Z3144" s="564">
        <v>0</v>
      </c>
      <c r="AA3144" s="564">
        <v>0</v>
      </c>
      <c r="AB3144" s="564">
        <v>0</v>
      </c>
      <c r="AC3144" s="564">
        <v>0</v>
      </c>
      <c r="AD3144" s="564">
        <v>0</v>
      </c>
      <c r="AE3144" s="564">
        <v>0</v>
      </c>
      <c r="AF3144" s="564">
        <v>0</v>
      </c>
      <c r="AG3144" s="564">
        <v>0</v>
      </c>
      <c r="AH3144" s="564">
        <v>0</v>
      </c>
      <c r="AI3144" s="564">
        <v>0</v>
      </c>
      <c r="AJ3144" s="564">
        <v>0</v>
      </c>
      <c r="AK3144" s="564">
        <v>0</v>
      </c>
    </row>
    <row r="3145" spans="1:37">
      <c r="A3145">
        <v>3141</v>
      </c>
      <c r="B3145" s="564">
        <f t="shared" ca="1" si="300"/>
        <v>20</v>
      </c>
      <c r="C3145" s="564">
        <f t="shared" ca="1" si="295"/>
        <v>400</v>
      </c>
      <c r="D3145" s="564">
        <f t="shared" ca="1" si="298"/>
        <v>20</v>
      </c>
      <c r="E3145" s="564">
        <f t="shared" ca="1" si="296"/>
        <v>0</v>
      </c>
      <c r="F3145" s="564">
        <f t="shared" ca="1" si="299"/>
        <v>1</v>
      </c>
      <c r="G3145" s="564">
        <f t="shared" ca="1" si="297"/>
        <v>-0.64081418681749125</v>
      </c>
      <c r="H3145" s="564">
        <v>1</v>
      </c>
      <c r="I3145" s="564">
        <v>1</v>
      </c>
      <c r="J3145" s="564">
        <v>1</v>
      </c>
      <c r="K3145" s="564">
        <v>1</v>
      </c>
      <c r="L3145" s="564">
        <v>1</v>
      </c>
      <c r="M3145" s="564">
        <v>1</v>
      </c>
      <c r="N3145" s="564">
        <v>1</v>
      </c>
      <c r="O3145" s="564">
        <v>1</v>
      </c>
      <c r="P3145" s="564">
        <v>1</v>
      </c>
      <c r="Q3145" s="564">
        <v>1</v>
      </c>
      <c r="R3145" s="564">
        <v>1</v>
      </c>
      <c r="S3145" s="564">
        <v>1</v>
      </c>
      <c r="T3145" s="564">
        <v>1</v>
      </c>
      <c r="U3145" s="564">
        <v>1</v>
      </c>
      <c r="V3145" s="564">
        <v>1</v>
      </c>
      <c r="W3145" s="564">
        <v>1</v>
      </c>
      <c r="X3145" s="564">
        <v>1</v>
      </c>
      <c r="Y3145" s="564">
        <v>1</v>
      </c>
      <c r="Z3145" s="564">
        <v>1</v>
      </c>
      <c r="AA3145" s="564">
        <v>1</v>
      </c>
      <c r="AB3145" s="564">
        <v>1</v>
      </c>
      <c r="AC3145" s="564">
        <v>1</v>
      </c>
      <c r="AD3145" s="564">
        <v>1</v>
      </c>
      <c r="AE3145" s="564">
        <v>1</v>
      </c>
      <c r="AF3145" s="564">
        <v>1</v>
      </c>
      <c r="AG3145" s="564">
        <v>1</v>
      </c>
      <c r="AH3145" s="564">
        <v>1</v>
      </c>
      <c r="AI3145" s="564">
        <v>1</v>
      </c>
      <c r="AJ3145" s="564">
        <v>1</v>
      </c>
      <c r="AK3145" s="564">
        <v>1</v>
      </c>
    </row>
    <row r="3146" spans="1:37">
      <c r="A3146">
        <v>3142</v>
      </c>
      <c r="B3146" s="564">
        <f t="shared" ca="1" si="300"/>
        <v>0</v>
      </c>
      <c r="C3146" s="564">
        <f t="shared" ca="1" si="295"/>
        <v>0</v>
      </c>
      <c r="D3146" s="564">
        <f t="shared" ca="1" si="298"/>
        <v>0</v>
      </c>
      <c r="E3146" s="564">
        <f t="shared" ca="1" si="296"/>
        <v>0</v>
      </c>
      <c r="F3146" s="564">
        <f t="shared" ca="1" si="299"/>
        <v>1</v>
      </c>
      <c r="G3146" s="564">
        <f t="shared" ca="1" si="297"/>
        <v>-1.5627962721276103</v>
      </c>
      <c r="H3146" s="564">
        <v>0</v>
      </c>
      <c r="I3146" s="564">
        <v>0</v>
      </c>
      <c r="J3146" s="564">
        <v>0</v>
      </c>
      <c r="K3146" s="564">
        <v>0</v>
      </c>
      <c r="L3146" s="564">
        <v>0</v>
      </c>
      <c r="M3146" s="564">
        <v>0</v>
      </c>
      <c r="N3146" s="564">
        <v>0</v>
      </c>
      <c r="O3146" s="564">
        <v>0</v>
      </c>
      <c r="P3146" s="564">
        <v>0</v>
      </c>
      <c r="Q3146" s="564">
        <v>0</v>
      </c>
      <c r="R3146" s="564">
        <v>0</v>
      </c>
      <c r="S3146" s="564">
        <v>0</v>
      </c>
      <c r="T3146" s="564">
        <v>0</v>
      </c>
      <c r="U3146" s="564">
        <v>0</v>
      </c>
      <c r="V3146" s="564">
        <v>0</v>
      </c>
      <c r="W3146" s="564">
        <v>0</v>
      </c>
      <c r="X3146" s="564">
        <v>0</v>
      </c>
      <c r="Y3146" s="564">
        <v>0</v>
      </c>
      <c r="Z3146" s="564">
        <v>0</v>
      </c>
      <c r="AA3146" s="564">
        <v>0</v>
      </c>
      <c r="AB3146" s="564">
        <v>0</v>
      </c>
      <c r="AC3146" s="564">
        <v>0</v>
      </c>
      <c r="AD3146" s="564">
        <v>0</v>
      </c>
      <c r="AE3146" s="564">
        <v>0</v>
      </c>
      <c r="AF3146" s="564">
        <v>0</v>
      </c>
      <c r="AG3146" s="564">
        <v>0</v>
      </c>
      <c r="AH3146" s="564">
        <v>0</v>
      </c>
      <c r="AI3146" s="564">
        <v>0</v>
      </c>
      <c r="AJ3146" s="564">
        <v>0</v>
      </c>
      <c r="AK3146" s="564">
        <v>0</v>
      </c>
    </row>
    <row r="3147" spans="1:37">
      <c r="A3147">
        <v>3143</v>
      </c>
      <c r="B3147" s="564">
        <f t="shared" ca="1" si="300"/>
        <v>20</v>
      </c>
      <c r="C3147" s="564">
        <f t="shared" ca="1" si="295"/>
        <v>400</v>
      </c>
      <c r="D3147" s="564">
        <f t="shared" ca="1" si="298"/>
        <v>20</v>
      </c>
      <c r="E3147" s="564">
        <f t="shared" ca="1" si="296"/>
        <v>0</v>
      </c>
      <c r="F3147" s="564">
        <f t="shared" ca="1" si="299"/>
        <v>1</v>
      </c>
      <c r="G3147" s="564">
        <f t="shared" ca="1" si="297"/>
        <v>-3.752789251608331</v>
      </c>
      <c r="H3147" s="564">
        <v>1</v>
      </c>
      <c r="I3147" s="564">
        <v>1</v>
      </c>
      <c r="J3147" s="564">
        <v>1</v>
      </c>
      <c r="K3147" s="564">
        <v>1</v>
      </c>
      <c r="L3147" s="564">
        <v>1</v>
      </c>
      <c r="M3147" s="564">
        <v>1</v>
      </c>
      <c r="N3147" s="564">
        <v>1</v>
      </c>
      <c r="O3147" s="564">
        <v>1</v>
      </c>
      <c r="P3147" s="564">
        <v>1</v>
      </c>
      <c r="Q3147" s="564">
        <v>1</v>
      </c>
      <c r="R3147" s="564">
        <v>1</v>
      </c>
      <c r="S3147" s="564">
        <v>1</v>
      </c>
      <c r="T3147" s="564">
        <v>1</v>
      </c>
      <c r="U3147" s="564">
        <v>1</v>
      </c>
      <c r="V3147" s="564">
        <v>1</v>
      </c>
      <c r="W3147" s="564">
        <v>1</v>
      </c>
      <c r="X3147" s="564">
        <v>1</v>
      </c>
      <c r="Y3147" s="564">
        <v>1</v>
      </c>
      <c r="Z3147" s="564">
        <v>1</v>
      </c>
      <c r="AA3147" s="564">
        <v>1</v>
      </c>
      <c r="AB3147" s="564">
        <v>1</v>
      </c>
      <c r="AC3147" s="564">
        <v>1</v>
      </c>
      <c r="AD3147" s="564">
        <v>1</v>
      </c>
      <c r="AE3147" s="564">
        <v>1</v>
      </c>
      <c r="AF3147" s="564">
        <v>1</v>
      </c>
      <c r="AG3147" s="564">
        <v>1</v>
      </c>
      <c r="AH3147" s="564">
        <v>1</v>
      </c>
      <c r="AI3147" s="564">
        <v>1</v>
      </c>
      <c r="AJ3147" s="564">
        <v>1</v>
      </c>
      <c r="AK3147" s="564">
        <v>1</v>
      </c>
    </row>
    <row r="3148" spans="1:37">
      <c r="A3148">
        <v>3144</v>
      </c>
      <c r="B3148" s="564">
        <f t="shared" ca="1" si="300"/>
        <v>0</v>
      </c>
      <c r="C3148" s="564">
        <f t="shared" ca="1" si="295"/>
        <v>0</v>
      </c>
      <c r="D3148" s="564">
        <f t="shared" ca="1" si="298"/>
        <v>0</v>
      </c>
      <c r="E3148" s="564">
        <f t="shared" ca="1" si="296"/>
        <v>0</v>
      </c>
      <c r="F3148" s="564">
        <f t="shared" ca="1" si="299"/>
        <v>1</v>
      </c>
      <c r="G3148" s="564">
        <f t="shared" ca="1" si="297"/>
        <v>0.32754988990270217</v>
      </c>
      <c r="H3148" s="564">
        <v>0</v>
      </c>
      <c r="I3148" s="564">
        <v>0</v>
      </c>
      <c r="J3148" s="564">
        <v>0</v>
      </c>
      <c r="K3148" s="564">
        <v>0</v>
      </c>
      <c r="L3148" s="564">
        <v>0</v>
      </c>
      <c r="M3148" s="564">
        <v>0</v>
      </c>
      <c r="N3148" s="564">
        <v>0</v>
      </c>
      <c r="O3148" s="564">
        <v>0</v>
      </c>
      <c r="P3148" s="564">
        <v>0</v>
      </c>
      <c r="Q3148" s="564">
        <v>0</v>
      </c>
      <c r="R3148" s="564">
        <v>0</v>
      </c>
      <c r="S3148" s="564">
        <v>0</v>
      </c>
      <c r="T3148" s="564">
        <v>0</v>
      </c>
      <c r="U3148" s="564">
        <v>0</v>
      </c>
      <c r="V3148" s="564">
        <v>0</v>
      </c>
      <c r="W3148" s="564">
        <v>0</v>
      </c>
      <c r="X3148" s="564">
        <v>0</v>
      </c>
      <c r="Y3148" s="564">
        <v>0</v>
      </c>
      <c r="Z3148" s="564">
        <v>0</v>
      </c>
      <c r="AA3148" s="564">
        <v>0</v>
      </c>
      <c r="AB3148" s="564">
        <v>0</v>
      </c>
      <c r="AC3148" s="564">
        <v>0</v>
      </c>
      <c r="AD3148" s="564">
        <v>0</v>
      </c>
      <c r="AE3148" s="564">
        <v>0</v>
      </c>
      <c r="AF3148" s="564">
        <v>0</v>
      </c>
      <c r="AG3148" s="564">
        <v>0</v>
      </c>
      <c r="AH3148" s="564">
        <v>0</v>
      </c>
      <c r="AI3148" s="564">
        <v>0</v>
      </c>
      <c r="AJ3148" s="564">
        <v>0</v>
      </c>
      <c r="AK3148" s="564">
        <v>0</v>
      </c>
    </row>
    <row r="3149" spans="1:37">
      <c r="A3149">
        <v>3145</v>
      </c>
      <c r="B3149" s="564">
        <f t="shared" ca="1" si="300"/>
        <v>20</v>
      </c>
      <c r="C3149" s="564">
        <f t="shared" ca="1" si="295"/>
        <v>400</v>
      </c>
      <c r="D3149" s="564">
        <f t="shared" ca="1" si="298"/>
        <v>20</v>
      </c>
      <c r="E3149" s="564">
        <f t="shared" ca="1" si="296"/>
        <v>0</v>
      </c>
      <c r="F3149" s="564">
        <f t="shared" ca="1" si="299"/>
        <v>1</v>
      </c>
      <c r="G3149" s="564">
        <f t="shared" ca="1" si="297"/>
        <v>4.433149900373766</v>
      </c>
      <c r="H3149" s="564">
        <v>1</v>
      </c>
      <c r="I3149" s="564">
        <v>1</v>
      </c>
      <c r="J3149" s="564">
        <v>1</v>
      </c>
      <c r="K3149" s="564">
        <v>1</v>
      </c>
      <c r="L3149" s="564">
        <v>1</v>
      </c>
      <c r="M3149" s="564">
        <v>1</v>
      </c>
      <c r="N3149" s="564">
        <v>1</v>
      </c>
      <c r="O3149" s="564">
        <v>1</v>
      </c>
      <c r="P3149" s="564">
        <v>1</v>
      </c>
      <c r="Q3149" s="564">
        <v>1</v>
      </c>
      <c r="R3149" s="564">
        <v>1</v>
      </c>
      <c r="S3149" s="564">
        <v>1</v>
      </c>
      <c r="T3149" s="564">
        <v>1</v>
      </c>
      <c r="U3149" s="564">
        <v>1</v>
      </c>
      <c r="V3149" s="564">
        <v>1</v>
      </c>
      <c r="W3149" s="564">
        <v>1</v>
      </c>
      <c r="X3149" s="564">
        <v>1</v>
      </c>
      <c r="Y3149" s="564">
        <v>1</v>
      </c>
      <c r="Z3149" s="564">
        <v>1</v>
      </c>
      <c r="AA3149" s="564">
        <v>1</v>
      </c>
      <c r="AB3149" s="564">
        <v>1</v>
      </c>
      <c r="AC3149" s="564">
        <v>1</v>
      </c>
      <c r="AD3149" s="564">
        <v>1</v>
      </c>
      <c r="AE3149" s="564">
        <v>1</v>
      </c>
      <c r="AF3149" s="564">
        <v>1</v>
      </c>
      <c r="AG3149" s="564">
        <v>1</v>
      </c>
      <c r="AH3149" s="564">
        <v>1</v>
      </c>
      <c r="AI3149" s="564">
        <v>1</v>
      </c>
      <c r="AJ3149" s="564">
        <v>1</v>
      </c>
      <c r="AK3149" s="564">
        <v>1</v>
      </c>
    </row>
    <row r="3150" spans="1:37">
      <c r="A3150">
        <v>3146</v>
      </c>
      <c r="B3150" s="564">
        <f t="shared" ca="1" si="300"/>
        <v>20</v>
      </c>
      <c r="C3150" s="564">
        <f t="shared" ca="1" si="295"/>
        <v>400</v>
      </c>
      <c r="D3150" s="564">
        <f t="shared" ca="1" si="298"/>
        <v>20</v>
      </c>
      <c r="E3150" s="564">
        <f t="shared" ca="1" si="296"/>
        <v>0</v>
      </c>
      <c r="F3150" s="564">
        <f t="shared" ca="1" si="299"/>
        <v>1</v>
      </c>
      <c r="G3150" s="564">
        <f t="shared" ca="1" si="297"/>
        <v>3.6472046815834749</v>
      </c>
      <c r="H3150" s="564">
        <v>1</v>
      </c>
      <c r="I3150" s="564">
        <v>1</v>
      </c>
      <c r="J3150" s="564">
        <v>1</v>
      </c>
      <c r="K3150" s="564">
        <v>1</v>
      </c>
      <c r="L3150" s="564">
        <v>1</v>
      </c>
      <c r="M3150" s="564">
        <v>1</v>
      </c>
      <c r="N3150" s="564">
        <v>1</v>
      </c>
      <c r="O3150" s="564">
        <v>1</v>
      </c>
      <c r="P3150" s="564">
        <v>1</v>
      </c>
      <c r="Q3150" s="564">
        <v>1</v>
      </c>
      <c r="R3150" s="564">
        <v>1</v>
      </c>
      <c r="S3150" s="564">
        <v>1</v>
      </c>
      <c r="T3150" s="564">
        <v>1</v>
      </c>
      <c r="U3150" s="564">
        <v>1</v>
      </c>
      <c r="V3150" s="564">
        <v>1</v>
      </c>
      <c r="W3150" s="564">
        <v>1</v>
      </c>
      <c r="X3150" s="564">
        <v>1</v>
      </c>
      <c r="Y3150" s="564">
        <v>1</v>
      </c>
      <c r="Z3150" s="564">
        <v>1</v>
      </c>
      <c r="AA3150" s="564">
        <v>1</v>
      </c>
      <c r="AB3150" s="564">
        <v>1</v>
      </c>
      <c r="AC3150" s="564">
        <v>1</v>
      </c>
      <c r="AD3150" s="564">
        <v>1</v>
      </c>
      <c r="AE3150" s="564">
        <v>1</v>
      </c>
      <c r="AF3150" s="564">
        <v>1</v>
      </c>
      <c r="AG3150" s="564">
        <v>1</v>
      </c>
      <c r="AH3150" s="564">
        <v>1</v>
      </c>
      <c r="AI3150" s="564">
        <v>1</v>
      </c>
      <c r="AJ3150" s="564">
        <v>1</v>
      </c>
      <c r="AK3150" s="564">
        <v>1</v>
      </c>
    </row>
    <row r="3151" spans="1:37">
      <c r="A3151">
        <v>3147</v>
      </c>
      <c r="B3151" s="564">
        <f t="shared" ca="1" si="300"/>
        <v>20</v>
      </c>
      <c r="C3151" s="564">
        <f t="shared" ca="1" si="295"/>
        <v>400</v>
      </c>
      <c r="D3151" s="564">
        <f t="shared" ca="1" si="298"/>
        <v>20</v>
      </c>
      <c r="E3151" s="564">
        <f t="shared" ca="1" si="296"/>
        <v>0</v>
      </c>
      <c r="F3151" s="564">
        <f t="shared" ca="1" si="299"/>
        <v>1</v>
      </c>
      <c r="G3151" s="564">
        <f t="shared" ca="1" si="297"/>
        <v>1.1313369492788985</v>
      </c>
      <c r="H3151" s="564">
        <v>1</v>
      </c>
      <c r="I3151" s="564">
        <v>1</v>
      </c>
      <c r="J3151" s="564">
        <v>1</v>
      </c>
      <c r="K3151" s="564">
        <v>1</v>
      </c>
      <c r="L3151" s="564">
        <v>1</v>
      </c>
      <c r="M3151" s="564">
        <v>1</v>
      </c>
      <c r="N3151" s="564">
        <v>1</v>
      </c>
      <c r="O3151" s="564">
        <v>1</v>
      </c>
      <c r="P3151" s="564">
        <v>1</v>
      </c>
      <c r="Q3151" s="564">
        <v>1</v>
      </c>
      <c r="R3151" s="564">
        <v>1</v>
      </c>
      <c r="S3151" s="564">
        <v>1</v>
      </c>
      <c r="T3151" s="564">
        <v>1</v>
      </c>
      <c r="U3151" s="564">
        <v>1</v>
      </c>
      <c r="V3151" s="564">
        <v>1</v>
      </c>
      <c r="W3151" s="564">
        <v>1</v>
      </c>
      <c r="X3151" s="564">
        <v>1</v>
      </c>
      <c r="Y3151" s="564">
        <v>1</v>
      </c>
      <c r="Z3151" s="564">
        <v>1</v>
      </c>
      <c r="AA3151" s="564">
        <v>1</v>
      </c>
      <c r="AB3151" s="564">
        <v>1</v>
      </c>
      <c r="AC3151" s="564">
        <v>1</v>
      </c>
      <c r="AD3151" s="564">
        <v>1</v>
      </c>
      <c r="AE3151" s="564">
        <v>1</v>
      </c>
      <c r="AF3151" s="564">
        <v>1</v>
      </c>
      <c r="AG3151" s="564">
        <v>1</v>
      </c>
      <c r="AH3151" s="564">
        <v>1</v>
      </c>
      <c r="AI3151" s="564">
        <v>1</v>
      </c>
      <c r="AJ3151" s="564">
        <v>1</v>
      </c>
      <c r="AK3151" s="564">
        <v>1</v>
      </c>
    </row>
    <row r="3152" spans="1:37">
      <c r="A3152">
        <v>3148</v>
      </c>
      <c r="B3152" s="564">
        <f t="shared" ca="1" si="300"/>
        <v>0</v>
      </c>
      <c r="C3152" s="564">
        <f t="shared" ca="1" si="295"/>
        <v>0</v>
      </c>
      <c r="D3152" s="564">
        <f t="shared" ca="1" si="298"/>
        <v>0</v>
      </c>
      <c r="E3152" s="564">
        <f t="shared" ca="1" si="296"/>
        <v>0</v>
      </c>
      <c r="F3152" s="564">
        <f t="shared" ca="1" si="299"/>
        <v>1</v>
      </c>
      <c r="G3152" s="564">
        <f t="shared" ca="1" si="297"/>
        <v>1.4765060933590011</v>
      </c>
      <c r="H3152" s="564">
        <v>0</v>
      </c>
      <c r="I3152" s="564">
        <v>0</v>
      </c>
      <c r="J3152" s="564">
        <v>0</v>
      </c>
      <c r="K3152" s="564">
        <v>0</v>
      </c>
      <c r="L3152" s="564">
        <v>0</v>
      </c>
      <c r="M3152" s="564">
        <v>0</v>
      </c>
      <c r="N3152" s="564">
        <v>0</v>
      </c>
      <c r="O3152" s="564">
        <v>0</v>
      </c>
      <c r="P3152" s="564">
        <v>0</v>
      </c>
      <c r="Q3152" s="564">
        <v>0</v>
      </c>
      <c r="R3152" s="564">
        <v>0</v>
      </c>
      <c r="S3152" s="564">
        <v>0</v>
      </c>
      <c r="T3152" s="564">
        <v>0</v>
      </c>
      <c r="U3152" s="564">
        <v>0</v>
      </c>
      <c r="V3152" s="564">
        <v>0</v>
      </c>
      <c r="W3152" s="564">
        <v>0</v>
      </c>
      <c r="X3152" s="564">
        <v>0</v>
      </c>
      <c r="Y3152" s="564">
        <v>0</v>
      </c>
      <c r="Z3152" s="564">
        <v>0</v>
      </c>
      <c r="AA3152" s="564">
        <v>0</v>
      </c>
      <c r="AB3152" s="564">
        <v>0</v>
      </c>
      <c r="AC3152" s="564">
        <v>0</v>
      </c>
      <c r="AD3152" s="564">
        <v>0</v>
      </c>
      <c r="AE3152" s="564">
        <v>0</v>
      </c>
      <c r="AF3152" s="564">
        <v>0</v>
      </c>
      <c r="AG3152" s="564">
        <v>0</v>
      </c>
      <c r="AH3152" s="564">
        <v>0</v>
      </c>
      <c r="AI3152" s="564">
        <v>0</v>
      </c>
      <c r="AJ3152" s="564">
        <v>0</v>
      </c>
      <c r="AK3152" s="564">
        <v>0</v>
      </c>
    </row>
    <row r="3153" spans="1:37">
      <c r="A3153">
        <v>3149</v>
      </c>
      <c r="B3153" s="564">
        <f t="shared" ca="1" si="300"/>
        <v>20</v>
      </c>
      <c r="C3153" s="564">
        <f t="shared" ca="1" si="295"/>
        <v>400</v>
      </c>
      <c r="D3153" s="564">
        <f t="shared" ca="1" si="298"/>
        <v>20</v>
      </c>
      <c r="E3153" s="564">
        <f t="shared" ca="1" si="296"/>
        <v>0</v>
      </c>
      <c r="F3153" s="564">
        <f t="shared" ca="1" si="299"/>
        <v>1</v>
      </c>
      <c r="G3153" s="564">
        <f t="shared" ca="1" si="297"/>
        <v>-5.1108134524778812</v>
      </c>
      <c r="H3153" s="564">
        <v>1</v>
      </c>
      <c r="I3153" s="564">
        <v>1</v>
      </c>
      <c r="J3153" s="564">
        <v>1</v>
      </c>
      <c r="K3153" s="564">
        <v>1</v>
      </c>
      <c r="L3153" s="564">
        <v>1</v>
      </c>
      <c r="M3153" s="564">
        <v>1</v>
      </c>
      <c r="N3153" s="564">
        <v>1</v>
      </c>
      <c r="O3153" s="564">
        <v>1</v>
      </c>
      <c r="P3153" s="564">
        <v>1</v>
      </c>
      <c r="Q3153" s="564">
        <v>1</v>
      </c>
      <c r="R3153" s="564">
        <v>1</v>
      </c>
      <c r="S3153" s="564">
        <v>1</v>
      </c>
      <c r="T3153" s="564">
        <v>1</v>
      </c>
      <c r="U3153" s="564">
        <v>1</v>
      </c>
      <c r="V3153" s="564">
        <v>1</v>
      </c>
      <c r="W3153" s="564">
        <v>1</v>
      </c>
      <c r="X3153" s="564">
        <v>1</v>
      </c>
      <c r="Y3153" s="564">
        <v>1</v>
      </c>
      <c r="Z3153" s="564">
        <v>1</v>
      </c>
      <c r="AA3153" s="564">
        <v>1</v>
      </c>
      <c r="AB3153" s="564">
        <v>1</v>
      </c>
      <c r="AC3153" s="564">
        <v>1</v>
      </c>
      <c r="AD3153" s="564">
        <v>1</v>
      </c>
      <c r="AE3153" s="564">
        <v>1</v>
      </c>
      <c r="AF3153" s="564">
        <v>1</v>
      </c>
      <c r="AG3153" s="564">
        <v>1</v>
      </c>
      <c r="AH3153" s="564">
        <v>1</v>
      </c>
      <c r="AI3153" s="564">
        <v>1</v>
      </c>
      <c r="AJ3153" s="564">
        <v>1</v>
      </c>
      <c r="AK3153" s="564">
        <v>1</v>
      </c>
    </row>
    <row r="3154" spans="1:37">
      <c r="A3154">
        <v>3150</v>
      </c>
      <c r="B3154" s="564">
        <f t="shared" ca="1" si="300"/>
        <v>0</v>
      </c>
      <c r="C3154" s="564">
        <f t="shared" ca="1" si="295"/>
        <v>0</v>
      </c>
      <c r="D3154" s="564">
        <f t="shared" ca="1" si="298"/>
        <v>0</v>
      </c>
      <c r="E3154" s="564">
        <f t="shared" ca="1" si="296"/>
        <v>0</v>
      </c>
      <c r="F3154" s="564">
        <f t="shared" ca="1" si="299"/>
        <v>1</v>
      </c>
      <c r="G3154" s="564">
        <f t="shared" ca="1" si="297"/>
        <v>-0.69243102117610822</v>
      </c>
      <c r="H3154" s="564">
        <v>0</v>
      </c>
      <c r="I3154" s="564">
        <v>0</v>
      </c>
      <c r="J3154" s="564">
        <v>0</v>
      </c>
      <c r="K3154" s="564">
        <v>0</v>
      </c>
      <c r="L3154" s="564">
        <v>0</v>
      </c>
      <c r="M3154" s="564">
        <v>0</v>
      </c>
      <c r="N3154" s="564">
        <v>0</v>
      </c>
      <c r="O3154" s="564">
        <v>0</v>
      </c>
      <c r="P3154" s="564">
        <v>0</v>
      </c>
      <c r="Q3154" s="564">
        <v>0</v>
      </c>
      <c r="R3154" s="564">
        <v>0</v>
      </c>
      <c r="S3154" s="564">
        <v>0</v>
      </c>
      <c r="T3154" s="564">
        <v>0</v>
      </c>
      <c r="U3154" s="564">
        <v>0</v>
      </c>
      <c r="V3154" s="564">
        <v>0</v>
      </c>
      <c r="W3154" s="564">
        <v>0</v>
      </c>
      <c r="X3154" s="564">
        <v>0</v>
      </c>
      <c r="Y3154" s="564">
        <v>0</v>
      </c>
      <c r="Z3154" s="564">
        <v>0</v>
      </c>
      <c r="AA3154" s="564">
        <v>0</v>
      </c>
      <c r="AB3154" s="564">
        <v>0</v>
      </c>
      <c r="AC3154" s="564">
        <v>0</v>
      </c>
      <c r="AD3154" s="564">
        <v>0</v>
      </c>
      <c r="AE3154" s="564">
        <v>0</v>
      </c>
      <c r="AF3154" s="564">
        <v>0</v>
      </c>
      <c r="AG3154" s="564">
        <v>0</v>
      </c>
      <c r="AH3154" s="564">
        <v>0</v>
      </c>
      <c r="AI3154" s="564">
        <v>0</v>
      </c>
      <c r="AJ3154" s="564">
        <v>0</v>
      </c>
      <c r="AK3154" s="564">
        <v>0</v>
      </c>
    </row>
    <row r="3155" spans="1:37">
      <c r="A3155">
        <v>3151</v>
      </c>
      <c r="B3155" s="564">
        <f t="shared" ca="1" si="300"/>
        <v>0</v>
      </c>
      <c r="C3155" s="564">
        <f t="shared" ca="1" si="295"/>
        <v>0</v>
      </c>
      <c r="D3155" s="564">
        <f t="shared" ca="1" si="298"/>
        <v>0</v>
      </c>
      <c r="E3155" s="564">
        <f t="shared" ca="1" si="296"/>
        <v>0</v>
      </c>
      <c r="F3155" s="564">
        <f t="shared" ca="1" si="299"/>
        <v>1</v>
      </c>
      <c r="G3155" s="564">
        <f t="shared" ca="1" si="297"/>
        <v>2.9146282958124772</v>
      </c>
      <c r="H3155" s="564">
        <v>0</v>
      </c>
      <c r="I3155" s="564">
        <v>0</v>
      </c>
      <c r="J3155" s="564">
        <v>0</v>
      </c>
      <c r="K3155" s="564">
        <v>0</v>
      </c>
      <c r="L3155" s="564">
        <v>0</v>
      </c>
      <c r="M3155" s="564">
        <v>0</v>
      </c>
      <c r="N3155" s="564">
        <v>0</v>
      </c>
      <c r="O3155" s="564">
        <v>0</v>
      </c>
      <c r="P3155" s="564">
        <v>0</v>
      </c>
      <c r="Q3155" s="564">
        <v>0</v>
      </c>
      <c r="R3155" s="564">
        <v>0</v>
      </c>
      <c r="S3155" s="564">
        <v>0</v>
      </c>
      <c r="T3155" s="564">
        <v>0</v>
      </c>
      <c r="U3155" s="564">
        <v>0</v>
      </c>
      <c r="V3155" s="564">
        <v>0</v>
      </c>
      <c r="W3155" s="564">
        <v>0</v>
      </c>
      <c r="X3155" s="564">
        <v>0</v>
      </c>
      <c r="Y3155" s="564">
        <v>0</v>
      </c>
      <c r="Z3155" s="564">
        <v>0</v>
      </c>
      <c r="AA3155" s="564">
        <v>0</v>
      </c>
      <c r="AB3155" s="564">
        <v>0</v>
      </c>
      <c r="AC3155" s="564">
        <v>0</v>
      </c>
      <c r="AD3155" s="564">
        <v>0</v>
      </c>
      <c r="AE3155" s="564">
        <v>0</v>
      </c>
      <c r="AF3155" s="564">
        <v>0</v>
      </c>
      <c r="AG3155" s="564">
        <v>0</v>
      </c>
      <c r="AH3155" s="564">
        <v>0</v>
      </c>
      <c r="AI3155" s="564">
        <v>0</v>
      </c>
      <c r="AJ3155" s="564">
        <v>0</v>
      </c>
      <c r="AK3155" s="564">
        <v>0</v>
      </c>
    </row>
    <row r="3156" spans="1:37">
      <c r="A3156">
        <v>3152</v>
      </c>
      <c r="B3156" s="564">
        <f t="shared" ca="1" si="300"/>
        <v>20</v>
      </c>
      <c r="C3156" s="564">
        <f t="shared" ca="1" si="295"/>
        <v>400</v>
      </c>
      <c r="D3156" s="564">
        <f t="shared" ca="1" si="298"/>
        <v>20</v>
      </c>
      <c r="E3156" s="564">
        <f t="shared" ca="1" si="296"/>
        <v>0</v>
      </c>
      <c r="F3156" s="564">
        <f t="shared" ca="1" si="299"/>
        <v>1</v>
      </c>
      <c r="G3156" s="564">
        <f t="shared" ca="1" si="297"/>
        <v>0.65818645905822848</v>
      </c>
      <c r="H3156" s="564">
        <v>1</v>
      </c>
      <c r="I3156" s="564">
        <v>1</v>
      </c>
      <c r="J3156" s="564">
        <v>1</v>
      </c>
      <c r="K3156" s="564">
        <v>1</v>
      </c>
      <c r="L3156" s="564">
        <v>1</v>
      </c>
      <c r="M3156" s="564">
        <v>1</v>
      </c>
      <c r="N3156" s="564">
        <v>1</v>
      </c>
      <c r="O3156" s="564">
        <v>1</v>
      </c>
      <c r="P3156" s="564">
        <v>1</v>
      </c>
      <c r="Q3156" s="564">
        <v>1</v>
      </c>
      <c r="R3156" s="564">
        <v>1</v>
      </c>
      <c r="S3156" s="564">
        <v>1</v>
      </c>
      <c r="T3156" s="564">
        <v>1</v>
      </c>
      <c r="U3156" s="564">
        <v>1</v>
      </c>
      <c r="V3156" s="564">
        <v>1</v>
      </c>
      <c r="W3156" s="564">
        <v>1</v>
      </c>
      <c r="X3156" s="564">
        <v>1</v>
      </c>
      <c r="Y3156" s="564">
        <v>1</v>
      </c>
      <c r="Z3156" s="564">
        <v>1</v>
      </c>
      <c r="AA3156" s="564">
        <v>1</v>
      </c>
      <c r="AB3156" s="564">
        <v>1</v>
      </c>
      <c r="AC3156" s="564">
        <v>1</v>
      </c>
      <c r="AD3156" s="564">
        <v>1</v>
      </c>
      <c r="AE3156" s="564">
        <v>1</v>
      </c>
      <c r="AF3156" s="564">
        <v>1</v>
      </c>
      <c r="AG3156" s="564">
        <v>1</v>
      </c>
      <c r="AH3156" s="564">
        <v>1</v>
      </c>
      <c r="AI3156" s="564">
        <v>1</v>
      </c>
      <c r="AJ3156" s="564">
        <v>1</v>
      </c>
      <c r="AK3156" s="564">
        <v>1</v>
      </c>
    </row>
    <row r="3157" spans="1:37">
      <c r="A3157">
        <v>3153</v>
      </c>
      <c r="B3157" s="564">
        <f t="shared" ca="1" si="300"/>
        <v>20</v>
      </c>
      <c r="C3157" s="564">
        <f t="shared" ca="1" si="295"/>
        <v>400</v>
      </c>
      <c r="D3157" s="564">
        <f t="shared" ca="1" si="298"/>
        <v>20</v>
      </c>
      <c r="E3157" s="564">
        <f t="shared" ca="1" si="296"/>
        <v>0</v>
      </c>
      <c r="F3157" s="564">
        <f t="shared" ca="1" si="299"/>
        <v>1</v>
      </c>
      <c r="G3157" s="564">
        <f t="shared" ca="1" si="297"/>
        <v>-0.20355017140811538</v>
      </c>
      <c r="H3157" s="564">
        <v>1</v>
      </c>
      <c r="I3157" s="564">
        <v>1</v>
      </c>
      <c r="J3157" s="564">
        <v>1</v>
      </c>
      <c r="K3157" s="564">
        <v>1</v>
      </c>
      <c r="L3157" s="564">
        <v>1</v>
      </c>
      <c r="M3157" s="564">
        <v>1</v>
      </c>
      <c r="N3157" s="564">
        <v>1</v>
      </c>
      <c r="O3157" s="564">
        <v>1</v>
      </c>
      <c r="P3157" s="564">
        <v>1</v>
      </c>
      <c r="Q3157" s="564">
        <v>1</v>
      </c>
      <c r="R3157" s="564">
        <v>1</v>
      </c>
      <c r="S3157" s="564">
        <v>1</v>
      </c>
      <c r="T3157" s="564">
        <v>1</v>
      </c>
      <c r="U3157" s="564">
        <v>1</v>
      </c>
      <c r="V3157" s="564">
        <v>1</v>
      </c>
      <c r="W3157" s="564">
        <v>1</v>
      </c>
      <c r="X3157" s="564">
        <v>1</v>
      </c>
      <c r="Y3157" s="564">
        <v>1</v>
      </c>
      <c r="Z3157" s="564">
        <v>1</v>
      </c>
      <c r="AA3157" s="564">
        <v>1</v>
      </c>
      <c r="AB3157" s="564">
        <v>1</v>
      </c>
      <c r="AC3157" s="564">
        <v>1</v>
      </c>
      <c r="AD3157" s="564">
        <v>1</v>
      </c>
      <c r="AE3157" s="564">
        <v>1</v>
      </c>
      <c r="AF3157" s="564">
        <v>1</v>
      </c>
      <c r="AG3157" s="564">
        <v>1</v>
      </c>
      <c r="AH3157" s="564">
        <v>1</v>
      </c>
      <c r="AI3157" s="564">
        <v>1</v>
      </c>
      <c r="AJ3157" s="564">
        <v>1</v>
      </c>
      <c r="AK3157" s="564">
        <v>1</v>
      </c>
    </row>
    <row r="3158" spans="1:37">
      <c r="A3158">
        <v>3154</v>
      </c>
      <c r="B3158" s="564">
        <f t="shared" ca="1" si="300"/>
        <v>20</v>
      </c>
      <c r="C3158" s="564">
        <f t="shared" ca="1" si="295"/>
        <v>400</v>
      </c>
      <c r="D3158" s="564">
        <f t="shared" ca="1" si="298"/>
        <v>20</v>
      </c>
      <c r="E3158" s="564">
        <f t="shared" ca="1" si="296"/>
        <v>0</v>
      </c>
      <c r="F3158" s="564">
        <f t="shared" ca="1" si="299"/>
        <v>1</v>
      </c>
      <c r="G3158" s="564">
        <f t="shared" ca="1" si="297"/>
        <v>1.3690107899703374</v>
      </c>
      <c r="H3158" s="564">
        <v>1</v>
      </c>
      <c r="I3158" s="564">
        <v>1</v>
      </c>
      <c r="J3158" s="564">
        <v>1</v>
      </c>
      <c r="K3158" s="564">
        <v>1</v>
      </c>
      <c r="L3158" s="564">
        <v>1</v>
      </c>
      <c r="M3158" s="564">
        <v>1</v>
      </c>
      <c r="N3158" s="564">
        <v>1</v>
      </c>
      <c r="O3158" s="564">
        <v>1</v>
      </c>
      <c r="P3158" s="564">
        <v>1</v>
      </c>
      <c r="Q3158" s="564">
        <v>1</v>
      </c>
      <c r="R3158" s="564">
        <v>1</v>
      </c>
      <c r="S3158" s="564">
        <v>1</v>
      </c>
      <c r="T3158" s="564">
        <v>1</v>
      </c>
      <c r="U3158" s="564">
        <v>1</v>
      </c>
      <c r="V3158" s="564">
        <v>1</v>
      </c>
      <c r="W3158" s="564">
        <v>1</v>
      </c>
      <c r="X3158" s="564">
        <v>1</v>
      </c>
      <c r="Y3158" s="564">
        <v>1</v>
      </c>
      <c r="Z3158" s="564">
        <v>1</v>
      </c>
      <c r="AA3158" s="564">
        <v>1</v>
      </c>
      <c r="AB3158" s="564">
        <v>1</v>
      </c>
      <c r="AC3158" s="564">
        <v>1</v>
      </c>
      <c r="AD3158" s="564">
        <v>1</v>
      </c>
      <c r="AE3158" s="564">
        <v>1</v>
      </c>
      <c r="AF3158" s="564">
        <v>1</v>
      </c>
      <c r="AG3158" s="564">
        <v>1</v>
      </c>
      <c r="AH3158" s="564">
        <v>1</v>
      </c>
      <c r="AI3158" s="564">
        <v>1</v>
      </c>
      <c r="AJ3158" s="564">
        <v>1</v>
      </c>
      <c r="AK3158" s="564">
        <v>1</v>
      </c>
    </row>
    <row r="3159" spans="1:37">
      <c r="A3159">
        <v>3155</v>
      </c>
      <c r="B3159" s="564">
        <f t="shared" ca="1" si="300"/>
        <v>0</v>
      </c>
      <c r="C3159" s="564">
        <f t="shared" ca="1" si="295"/>
        <v>0</v>
      </c>
      <c r="D3159" s="564">
        <f t="shared" ca="1" si="298"/>
        <v>0</v>
      </c>
      <c r="E3159" s="564">
        <f t="shared" ca="1" si="296"/>
        <v>0</v>
      </c>
      <c r="F3159" s="564">
        <f t="shared" ca="1" si="299"/>
        <v>1</v>
      </c>
      <c r="G3159" s="564">
        <f t="shared" ca="1" si="297"/>
        <v>-0.79690048085629317</v>
      </c>
      <c r="H3159" s="564">
        <v>0</v>
      </c>
      <c r="I3159" s="564">
        <v>0</v>
      </c>
      <c r="J3159" s="564">
        <v>0</v>
      </c>
      <c r="K3159" s="564">
        <v>0</v>
      </c>
      <c r="L3159" s="564">
        <v>0</v>
      </c>
      <c r="M3159" s="564">
        <v>0</v>
      </c>
      <c r="N3159" s="564">
        <v>0</v>
      </c>
      <c r="O3159" s="564">
        <v>0</v>
      </c>
      <c r="P3159" s="564">
        <v>0</v>
      </c>
      <c r="Q3159" s="564">
        <v>0</v>
      </c>
      <c r="R3159" s="564">
        <v>0</v>
      </c>
      <c r="S3159" s="564">
        <v>0</v>
      </c>
      <c r="T3159" s="564">
        <v>0</v>
      </c>
      <c r="U3159" s="564">
        <v>0</v>
      </c>
      <c r="V3159" s="564">
        <v>0</v>
      </c>
      <c r="W3159" s="564">
        <v>0</v>
      </c>
      <c r="X3159" s="564">
        <v>0</v>
      </c>
      <c r="Y3159" s="564">
        <v>0</v>
      </c>
      <c r="Z3159" s="564">
        <v>0</v>
      </c>
      <c r="AA3159" s="564">
        <v>0</v>
      </c>
      <c r="AB3159" s="564">
        <v>0</v>
      </c>
      <c r="AC3159" s="564">
        <v>0</v>
      </c>
      <c r="AD3159" s="564">
        <v>0</v>
      </c>
      <c r="AE3159" s="564">
        <v>0</v>
      </c>
      <c r="AF3159" s="564">
        <v>0</v>
      </c>
      <c r="AG3159" s="564">
        <v>0</v>
      </c>
      <c r="AH3159" s="564">
        <v>0</v>
      </c>
      <c r="AI3159" s="564">
        <v>0</v>
      </c>
      <c r="AJ3159" s="564">
        <v>0</v>
      </c>
      <c r="AK3159" s="564">
        <v>0</v>
      </c>
    </row>
    <row r="3160" spans="1:37">
      <c r="A3160">
        <v>3156</v>
      </c>
      <c r="B3160" s="564">
        <f t="shared" ca="1" si="300"/>
        <v>0</v>
      </c>
      <c r="C3160" s="564">
        <f t="shared" ca="1" si="295"/>
        <v>0</v>
      </c>
      <c r="D3160" s="564">
        <f t="shared" ca="1" si="298"/>
        <v>0</v>
      </c>
      <c r="E3160" s="564">
        <f t="shared" ca="1" si="296"/>
        <v>0</v>
      </c>
      <c r="F3160" s="564">
        <f t="shared" ca="1" si="299"/>
        <v>1</v>
      </c>
      <c r="G3160" s="564">
        <f t="shared" ca="1" si="297"/>
        <v>2.4148946307670056</v>
      </c>
      <c r="H3160" s="564">
        <v>0</v>
      </c>
      <c r="I3160" s="564">
        <v>0</v>
      </c>
      <c r="J3160" s="564">
        <v>0</v>
      </c>
      <c r="K3160" s="564">
        <v>0</v>
      </c>
      <c r="L3160" s="564">
        <v>0</v>
      </c>
      <c r="M3160" s="564">
        <v>0</v>
      </c>
      <c r="N3160" s="564">
        <v>0</v>
      </c>
      <c r="O3160" s="564">
        <v>0</v>
      </c>
      <c r="P3160" s="564">
        <v>0</v>
      </c>
      <c r="Q3160" s="564">
        <v>0</v>
      </c>
      <c r="R3160" s="564">
        <v>0</v>
      </c>
      <c r="S3160" s="564">
        <v>0</v>
      </c>
      <c r="T3160" s="564">
        <v>0</v>
      </c>
      <c r="U3160" s="564">
        <v>0</v>
      </c>
      <c r="V3160" s="564">
        <v>0</v>
      </c>
      <c r="W3160" s="564">
        <v>0</v>
      </c>
      <c r="X3160" s="564">
        <v>0</v>
      </c>
      <c r="Y3160" s="564">
        <v>0</v>
      </c>
      <c r="Z3160" s="564">
        <v>0</v>
      </c>
      <c r="AA3160" s="564">
        <v>0</v>
      </c>
      <c r="AB3160" s="564">
        <v>0</v>
      </c>
      <c r="AC3160" s="564">
        <v>0</v>
      </c>
      <c r="AD3160" s="564">
        <v>0</v>
      </c>
      <c r="AE3160" s="564">
        <v>0</v>
      </c>
      <c r="AF3160" s="564">
        <v>0</v>
      </c>
      <c r="AG3160" s="564">
        <v>0</v>
      </c>
      <c r="AH3160" s="564">
        <v>0</v>
      </c>
      <c r="AI3160" s="564">
        <v>0</v>
      </c>
      <c r="AJ3160" s="564">
        <v>0</v>
      </c>
      <c r="AK3160" s="564">
        <v>0</v>
      </c>
    </row>
    <row r="3161" spans="1:37">
      <c r="A3161">
        <v>3157</v>
      </c>
      <c r="B3161" s="564">
        <f t="shared" ca="1" si="300"/>
        <v>20</v>
      </c>
      <c r="C3161" s="564">
        <f t="shared" ca="1" si="295"/>
        <v>400</v>
      </c>
      <c r="D3161" s="564">
        <f t="shared" ca="1" si="298"/>
        <v>20</v>
      </c>
      <c r="E3161" s="564">
        <f t="shared" ca="1" si="296"/>
        <v>0</v>
      </c>
      <c r="F3161" s="564">
        <f t="shared" ca="1" si="299"/>
        <v>1</v>
      </c>
      <c r="G3161" s="564">
        <f t="shared" ca="1" si="297"/>
        <v>4.8773281546050509</v>
      </c>
      <c r="H3161" s="564">
        <v>1</v>
      </c>
      <c r="I3161" s="564">
        <v>1</v>
      </c>
      <c r="J3161" s="564">
        <v>1</v>
      </c>
      <c r="K3161" s="564">
        <v>1</v>
      </c>
      <c r="L3161" s="564">
        <v>1</v>
      </c>
      <c r="M3161" s="564">
        <v>1</v>
      </c>
      <c r="N3161" s="564">
        <v>1</v>
      </c>
      <c r="O3161" s="564">
        <v>1</v>
      </c>
      <c r="P3161" s="564">
        <v>1</v>
      </c>
      <c r="Q3161" s="564">
        <v>1</v>
      </c>
      <c r="R3161" s="564">
        <v>1</v>
      </c>
      <c r="S3161" s="564">
        <v>1</v>
      </c>
      <c r="T3161" s="564">
        <v>1</v>
      </c>
      <c r="U3161" s="564">
        <v>1</v>
      </c>
      <c r="V3161" s="564">
        <v>1</v>
      </c>
      <c r="W3161" s="564">
        <v>1</v>
      </c>
      <c r="X3161" s="564">
        <v>1</v>
      </c>
      <c r="Y3161" s="564">
        <v>1</v>
      </c>
      <c r="Z3161" s="564">
        <v>1</v>
      </c>
      <c r="AA3161" s="564">
        <v>1</v>
      </c>
      <c r="AB3161" s="564">
        <v>1</v>
      </c>
      <c r="AC3161" s="564">
        <v>1</v>
      </c>
      <c r="AD3161" s="564">
        <v>1</v>
      </c>
      <c r="AE3161" s="564">
        <v>1</v>
      </c>
      <c r="AF3161" s="564">
        <v>1</v>
      </c>
      <c r="AG3161" s="564">
        <v>1</v>
      </c>
      <c r="AH3161" s="564">
        <v>1</v>
      </c>
      <c r="AI3161" s="564">
        <v>1</v>
      </c>
      <c r="AJ3161" s="564">
        <v>1</v>
      </c>
      <c r="AK3161" s="564">
        <v>1</v>
      </c>
    </row>
    <row r="3162" spans="1:37">
      <c r="A3162">
        <v>3158</v>
      </c>
      <c r="B3162" s="564">
        <f t="shared" ca="1" si="300"/>
        <v>20</v>
      </c>
      <c r="C3162" s="564">
        <f t="shared" ca="1" si="295"/>
        <v>400</v>
      </c>
      <c r="D3162" s="564">
        <f t="shared" ca="1" si="298"/>
        <v>20</v>
      </c>
      <c r="E3162" s="564">
        <f t="shared" ca="1" si="296"/>
        <v>0</v>
      </c>
      <c r="F3162" s="564">
        <f t="shared" ca="1" si="299"/>
        <v>1</v>
      </c>
      <c r="G3162" s="564">
        <f t="shared" ca="1" si="297"/>
        <v>-4.7755673721328282</v>
      </c>
      <c r="H3162" s="564">
        <v>1</v>
      </c>
      <c r="I3162" s="564">
        <v>1</v>
      </c>
      <c r="J3162" s="564">
        <v>1</v>
      </c>
      <c r="K3162" s="564">
        <v>1</v>
      </c>
      <c r="L3162" s="564">
        <v>1</v>
      </c>
      <c r="M3162" s="564">
        <v>1</v>
      </c>
      <c r="N3162" s="564">
        <v>1</v>
      </c>
      <c r="O3162" s="564">
        <v>1</v>
      </c>
      <c r="P3162" s="564">
        <v>1</v>
      </c>
      <c r="Q3162" s="564">
        <v>1</v>
      </c>
      <c r="R3162" s="564">
        <v>1</v>
      </c>
      <c r="S3162" s="564">
        <v>1</v>
      </c>
      <c r="T3162" s="564">
        <v>1</v>
      </c>
      <c r="U3162" s="564">
        <v>1</v>
      </c>
      <c r="V3162" s="564">
        <v>1</v>
      </c>
      <c r="W3162" s="564">
        <v>1</v>
      </c>
      <c r="X3162" s="564">
        <v>1</v>
      </c>
      <c r="Y3162" s="564">
        <v>1</v>
      </c>
      <c r="Z3162" s="564">
        <v>1</v>
      </c>
      <c r="AA3162" s="564">
        <v>1</v>
      </c>
      <c r="AB3162" s="564">
        <v>1</v>
      </c>
      <c r="AC3162" s="564">
        <v>1</v>
      </c>
      <c r="AD3162" s="564">
        <v>1</v>
      </c>
      <c r="AE3162" s="564">
        <v>1</v>
      </c>
      <c r="AF3162" s="564">
        <v>1</v>
      </c>
      <c r="AG3162" s="564">
        <v>1</v>
      </c>
      <c r="AH3162" s="564">
        <v>1</v>
      </c>
      <c r="AI3162" s="564">
        <v>1</v>
      </c>
      <c r="AJ3162" s="564">
        <v>1</v>
      </c>
      <c r="AK3162" s="564">
        <v>1</v>
      </c>
    </row>
    <row r="3163" spans="1:37">
      <c r="A3163">
        <v>3159</v>
      </c>
      <c r="B3163" s="564">
        <f t="shared" ca="1" si="300"/>
        <v>20</v>
      </c>
      <c r="C3163" s="564">
        <f t="shared" ca="1" si="295"/>
        <v>400</v>
      </c>
      <c r="D3163" s="564">
        <f t="shared" ca="1" si="298"/>
        <v>20</v>
      </c>
      <c r="E3163" s="564">
        <f t="shared" ca="1" si="296"/>
        <v>0</v>
      </c>
      <c r="F3163" s="564">
        <f t="shared" ca="1" si="299"/>
        <v>1</v>
      </c>
      <c r="G3163" s="564">
        <f t="shared" ca="1" si="297"/>
        <v>1.064802772867079</v>
      </c>
      <c r="H3163" s="564">
        <v>1</v>
      </c>
      <c r="I3163" s="564">
        <v>1</v>
      </c>
      <c r="J3163" s="564">
        <v>1</v>
      </c>
      <c r="K3163" s="564">
        <v>1</v>
      </c>
      <c r="L3163" s="564">
        <v>1</v>
      </c>
      <c r="M3163" s="564">
        <v>1</v>
      </c>
      <c r="N3163" s="564">
        <v>1</v>
      </c>
      <c r="O3163" s="564">
        <v>1</v>
      </c>
      <c r="P3163" s="564">
        <v>1</v>
      </c>
      <c r="Q3163" s="564">
        <v>1</v>
      </c>
      <c r="R3163" s="564">
        <v>1</v>
      </c>
      <c r="S3163" s="564">
        <v>1</v>
      </c>
      <c r="T3163" s="564">
        <v>1</v>
      </c>
      <c r="U3163" s="564">
        <v>1</v>
      </c>
      <c r="V3163" s="564">
        <v>1</v>
      </c>
      <c r="W3163" s="564">
        <v>1</v>
      </c>
      <c r="X3163" s="564">
        <v>1</v>
      </c>
      <c r="Y3163" s="564">
        <v>1</v>
      </c>
      <c r="Z3163" s="564">
        <v>1</v>
      </c>
      <c r="AA3163" s="564">
        <v>1</v>
      </c>
      <c r="AB3163" s="564">
        <v>1</v>
      </c>
      <c r="AC3163" s="564">
        <v>1</v>
      </c>
      <c r="AD3163" s="564">
        <v>1</v>
      </c>
      <c r="AE3163" s="564">
        <v>1</v>
      </c>
      <c r="AF3163" s="564">
        <v>1</v>
      </c>
      <c r="AG3163" s="564">
        <v>1</v>
      </c>
      <c r="AH3163" s="564">
        <v>1</v>
      </c>
      <c r="AI3163" s="564">
        <v>1</v>
      </c>
      <c r="AJ3163" s="564">
        <v>1</v>
      </c>
      <c r="AK3163" s="564">
        <v>1</v>
      </c>
    </row>
    <row r="3164" spans="1:37">
      <c r="A3164">
        <v>3160</v>
      </c>
      <c r="B3164" s="564">
        <f t="shared" ca="1" si="300"/>
        <v>20</v>
      </c>
      <c r="C3164" s="564">
        <f t="shared" ca="1" si="295"/>
        <v>400</v>
      </c>
      <c r="D3164" s="564">
        <f t="shared" ca="1" si="298"/>
        <v>20</v>
      </c>
      <c r="E3164" s="564">
        <f t="shared" ca="1" si="296"/>
        <v>0</v>
      </c>
      <c r="F3164" s="564">
        <f t="shared" ca="1" si="299"/>
        <v>1</v>
      </c>
      <c r="G3164" s="564">
        <f t="shared" ca="1" si="297"/>
        <v>-4.7073126501612439</v>
      </c>
      <c r="H3164" s="564">
        <v>1</v>
      </c>
      <c r="I3164" s="564">
        <v>1</v>
      </c>
      <c r="J3164" s="564">
        <v>1</v>
      </c>
      <c r="K3164" s="564">
        <v>1</v>
      </c>
      <c r="L3164" s="564">
        <v>1</v>
      </c>
      <c r="M3164" s="564">
        <v>1</v>
      </c>
      <c r="N3164" s="564">
        <v>1</v>
      </c>
      <c r="O3164" s="564">
        <v>1</v>
      </c>
      <c r="P3164" s="564">
        <v>1</v>
      </c>
      <c r="Q3164" s="564">
        <v>1</v>
      </c>
      <c r="R3164" s="564">
        <v>1</v>
      </c>
      <c r="S3164" s="564">
        <v>1</v>
      </c>
      <c r="T3164" s="564">
        <v>1</v>
      </c>
      <c r="U3164" s="564">
        <v>1</v>
      </c>
      <c r="V3164" s="564">
        <v>1</v>
      </c>
      <c r="W3164" s="564">
        <v>1</v>
      </c>
      <c r="X3164" s="564">
        <v>1</v>
      </c>
      <c r="Y3164" s="564">
        <v>1</v>
      </c>
      <c r="Z3164" s="564">
        <v>1</v>
      </c>
      <c r="AA3164" s="564">
        <v>1</v>
      </c>
      <c r="AB3164" s="564">
        <v>1</v>
      </c>
      <c r="AC3164" s="564">
        <v>1</v>
      </c>
      <c r="AD3164" s="564">
        <v>1</v>
      </c>
      <c r="AE3164" s="564">
        <v>1</v>
      </c>
      <c r="AF3164" s="564">
        <v>1</v>
      </c>
      <c r="AG3164" s="564">
        <v>1</v>
      </c>
      <c r="AH3164" s="564">
        <v>1</v>
      </c>
      <c r="AI3164" s="564">
        <v>1</v>
      </c>
      <c r="AJ3164" s="564">
        <v>1</v>
      </c>
      <c r="AK3164" s="564">
        <v>1</v>
      </c>
    </row>
    <row r="3165" spans="1:37">
      <c r="A3165">
        <v>3161</v>
      </c>
      <c r="B3165" s="564">
        <f t="shared" ca="1" si="300"/>
        <v>20</v>
      </c>
      <c r="C3165" s="564">
        <f t="shared" ca="1" si="295"/>
        <v>400</v>
      </c>
      <c r="D3165" s="564">
        <f t="shared" ca="1" si="298"/>
        <v>20</v>
      </c>
      <c r="E3165" s="564">
        <f t="shared" ca="1" si="296"/>
        <v>0</v>
      </c>
      <c r="F3165" s="564">
        <f t="shared" ca="1" si="299"/>
        <v>1</v>
      </c>
      <c r="G3165" s="564">
        <f t="shared" ca="1" si="297"/>
        <v>-1.6331504111929696</v>
      </c>
      <c r="H3165" s="564">
        <v>1</v>
      </c>
      <c r="I3165" s="564">
        <v>1</v>
      </c>
      <c r="J3165" s="564">
        <v>1</v>
      </c>
      <c r="K3165" s="564">
        <v>1</v>
      </c>
      <c r="L3165" s="564">
        <v>1</v>
      </c>
      <c r="M3165" s="564">
        <v>1</v>
      </c>
      <c r="N3165" s="564">
        <v>1</v>
      </c>
      <c r="O3165" s="564">
        <v>1</v>
      </c>
      <c r="P3165" s="564">
        <v>1</v>
      </c>
      <c r="Q3165" s="564">
        <v>1</v>
      </c>
      <c r="R3165" s="564">
        <v>1</v>
      </c>
      <c r="S3165" s="564">
        <v>1</v>
      </c>
      <c r="T3165" s="564">
        <v>1</v>
      </c>
      <c r="U3165" s="564">
        <v>1</v>
      </c>
      <c r="V3165" s="564">
        <v>1</v>
      </c>
      <c r="W3165" s="564">
        <v>1</v>
      </c>
      <c r="X3165" s="564">
        <v>1</v>
      </c>
      <c r="Y3165" s="564">
        <v>1</v>
      </c>
      <c r="Z3165" s="564">
        <v>1</v>
      </c>
      <c r="AA3165" s="564">
        <v>1</v>
      </c>
      <c r="AB3165" s="564">
        <v>1</v>
      </c>
      <c r="AC3165" s="564">
        <v>1</v>
      </c>
      <c r="AD3165" s="564">
        <v>1</v>
      </c>
      <c r="AE3165" s="564">
        <v>1</v>
      </c>
      <c r="AF3165" s="564">
        <v>1</v>
      </c>
      <c r="AG3165" s="564">
        <v>1</v>
      </c>
      <c r="AH3165" s="564">
        <v>1</v>
      </c>
      <c r="AI3165" s="564">
        <v>1</v>
      </c>
      <c r="AJ3165" s="564">
        <v>1</v>
      </c>
      <c r="AK3165" s="564">
        <v>1</v>
      </c>
    </row>
    <row r="3166" spans="1:37">
      <c r="A3166">
        <v>3162</v>
      </c>
      <c r="B3166" s="564">
        <f t="shared" ca="1" si="300"/>
        <v>20</v>
      </c>
      <c r="C3166" s="564">
        <f t="shared" ca="1" si="295"/>
        <v>400</v>
      </c>
      <c r="D3166" s="564">
        <f t="shared" ca="1" si="298"/>
        <v>20</v>
      </c>
      <c r="E3166" s="564">
        <f t="shared" ca="1" si="296"/>
        <v>0</v>
      </c>
      <c r="F3166" s="564">
        <f t="shared" ca="1" si="299"/>
        <v>1</v>
      </c>
      <c r="G3166" s="564">
        <f t="shared" ca="1" si="297"/>
        <v>7.744970333690544</v>
      </c>
      <c r="H3166" s="564">
        <v>1</v>
      </c>
      <c r="I3166" s="564">
        <v>1</v>
      </c>
      <c r="J3166" s="564">
        <v>1</v>
      </c>
      <c r="K3166" s="564">
        <v>1</v>
      </c>
      <c r="L3166" s="564">
        <v>1</v>
      </c>
      <c r="M3166" s="564">
        <v>1</v>
      </c>
      <c r="N3166" s="564">
        <v>1</v>
      </c>
      <c r="O3166" s="564">
        <v>1</v>
      </c>
      <c r="P3166" s="564">
        <v>1</v>
      </c>
      <c r="Q3166" s="564">
        <v>1</v>
      </c>
      <c r="R3166" s="564">
        <v>1</v>
      </c>
      <c r="S3166" s="564">
        <v>1</v>
      </c>
      <c r="T3166" s="564">
        <v>1</v>
      </c>
      <c r="U3166" s="564">
        <v>1</v>
      </c>
      <c r="V3166" s="564">
        <v>1</v>
      </c>
      <c r="W3166" s="564">
        <v>1</v>
      </c>
      <c r="X3166" s="564">
        <v>1</v>
      </c>
      <c r="Y3166" s="564">
        <v>1</v>
      </c>
      <c r="Z3166" s="564">
        <v>1</v>
      </c>
      <c r="AA3166" s="564">
        <v>1</v>
      </c>
      <c r="AB3166" s="564">
        <v>1</v>
      </c>
      <c r="AC3166" s="564">
        <v>1</v>
      </c>
      <c r="AD3166" s="564">
        <v>1</v>
      </c>
      <c r="AE3166" s="564">
        <v>1</v>
      </c>
      <c r="AF3166" s="564">
        <v>1</v>
      </c>
      <c r="AG3166" s="564">
        <v>1</v>
      </c>
      <c r="AH3166" s="564">
        <v>1</v>
      </c>
      <c r="AI3166" s="564">
        <v>1</v>
      </c>
      <c r="AJ3166" s="564">
        <v>1</v>
      </c>
      <c r="AK3166" s="564">
        <v>1</v>
      </c>
    </row>
    <row r="3167" spans="1:37">
      <c r="A3167">
        <v>3163</v>
      </c>
      <c r="B3167" s="564">
        <f t="shared" ca="1" si="300"/>
        <v>20</v>
      </c>
      <c r="C3167" s="564">
        <f t="shared" ca="1" si="295"/>
        <v>400</v>
      </c>
      <c r="D3167" s="564">
        <f t="shared" ca="1" si="298"/>
        <v>20</v>
      </c>
      <c r="E3167" s="564">
        <f t="shared" ca="1" si="296"/>
        <v>0</v>
      </c>
      <c r="F3167" s="564">
        <f t="shared" ca="1" si="299"/>
        <v>1</v>
      </c>
      <c r="G3167" s="564">
        <f t="shared" ca="1" si="297"/>
        <v>3.3982082483489653</v>
      </c>
      <c r="H3167" s="564">
        <v>1</v>
      </c>
      <c r="I3167" s="564">
        <v>1</v>
      </c>
      <c r="J3167" s="564">
        <v>1</v>
      </c>
      <c r="K3167" s="564">
        <v>1</v>
      </c>
      <c r="L3167" s="564">
        <v>1</v>
      </c>
      <c r="M3167" s="564">
        <v>1</v>
      </c>
      <c r="N3167" s="564">
        <v>1</v>
      </c>
      <c r="O3167" s="564">
        <v>1</v>
      </c>
      <c r="P3167" s="564">
        <v>1</v>
      </c>
      <c r="Q3167" s="564">
        <v>1</v>
      </c>
      <c r="R3167" s="564">
        <v>1</v>
      </c>
      <c r="S3167" s="564">
        <v>1</v>
      </c>
      <c r="T3167" s="564">
        <v>1</v>
      </c>
      <c r="U3167" s="564">
        <v>1</v>
      </c>
      <c r="V3167" s="564">
        <v>1</v>
      </c>
      <c r="W3167" s="564">
        <v>1</v>
      </c>
      <c r="X3167" s="564">
        <v>1</v>
      </c>
      <c r="Y3167" s="564">
        <v>1</v>
      </c>
      <c r="Z3167" s="564">
        <v>1</v>
      </c>
      <c r="AA3167" s="564">
        <v>1</v>
      </c>
      <c r="AB3167" s="564">
        <v>1</v>
      </c>
      <c r="AC3167" s="564">
        <v>1</v>
      </c>
      <c r="AD3167" s="564">
        <v>1</v>
      </c>
      <c r="AE3167" s="564">
        <v>1</v>
      </c>
      <c r="AF3167" s="564">
        <v>1</v>
      </c>
      <c r="AG3167" s="564">
        <v>1</v>
      </c>
      <c r="AH3167" s="564">
        <v>1</v>
      </c>
      <c r="AI3167" s="564">
        <v>1</v>
      </c>
      <c r="AJ3167" s="564">
        <v>1</v>
      </c>
      <c r="AK3167" s="564">
        <v>1</v>
      </c>
    </row>
    <row r="3168" spans="1:37">
      <c r="A3168">
        <v>3164</v>
      </c>
      <c r="B3168" s="564">
        <f t="shared" ca="1" si="300"/>
        <v>0</v>
      </c>
      <c r="C3168" s="564">
        <f t="shared" ca="1" si="295"/>
        <v>0</v>
      </c>
      <c r="D3168" s="564">
        <f t="shared" ca="1" si="298"/>
        <v>0</v>
      </c>
      <c r="E3168" s="564">
        <f t="shared" ca="1" si="296"/>
        <v>0</v>
      </c>
      <c r="F3168" s="564">
        <f t="shared" ca="1" si="299"/>
        <v>1</v>
      </c>
      <c r="G3168" s="564">
        <f t="shared" ca="1" si="297"/>
        <v>-2.2465858564555186</v>
      </c>
      <c r="H3168" s="564">
        <v>0</v>
      </c>
      <c r="I3168" s="564">
        <v>0</v>
      </c>
      <c r="J3168" s="564">
        <v>0</v>
      </c>
      <c r="K3168" s="564">
        <v>0</v>
      </c>
      <c r="L3168" s="564">
        <v>0</v>
      </c>
      <c r="M3168" s="564">
        <v>0</v>
      </c>
      <c r="N3168" s="564">
        <v>0</v>
      </c>
      <c r="O3168" s="564">
        <v>0</v>
      </c>
      <c r="P3168" s="564">
        <v>0</v>
      </c>
      <c r="Q3168" s="564">
        <v>0</v>
      </c>
      <c r="R3168" s="564">
        <v>0</v>
      </c>
      <c r="S3168" s="564">
        <v>0</v>
      </c>
      <c r="T3168" s="564">
        <v>0</v>
      </c>
      <c r="U3168" s="564">
        <v>0</v>
      </c>
      <c r="V3168" s="564">
        <v>0</v>
      </c>
      <c r="W3168" s="564">
        <v>0</v>
      </c>
      <c r="X3168" s="564">
        <v>0</v>
      </c>
      <c r="Y3168" s="564">
        <v>0</v>
      </c>
      <c r="Z3168" s="564">
        <v>0</v>
      </c>
      <c r="AA3168" s="564">
        <v>0</v>
      </c>
      <c r="AB3168" s="564">
        <v>0</v>
      </c>
      <c r="AC3168" s="564">
        <v>0</v>
      </c>
      <c r="AD3168" s="564">
        <v>0</v>
      </c>
      <c r="AE3168" s="564">
        <v>0</v>
      </c>
      <c r="AF3168" s="564">
        <v>0</v>
      </c>
      <c r="AG3168" s="564">
        <v>0</v>
      </c>
      <c r="AH3168" s="564">
        <v>0</v>
      </c>
      <c r="AI3168" s="564">
        <v>0</v>
      </c>
      <c r="AJ3168" s="564">
        <v>0</v>
      </c>
      <c r="AK3168" s="564">
        <v>0</v>
      </c>
    </row>
    <row r="3169" spans="1:37">
      <c r="A3169">
        <v>3165</v>
      </c>
      <c r="B3169" s="564">
        <f t="shared" ca="1" si="300"/>
        <v>20</v>
      </c>
      <c r="C3169" s="564">
        <f t="shared" ca="1" si="295"/>
        <v>400</v>
      </c>
      <c r="D3169" s="564">
        <f t="shared" ca="1" si="298"/>
        <v>20</v>
      </c>
      <c r="E3169" s="564">
        <f t="shared" ca="1" si="296"/>
        <v>0</v>
      </c>
      <c r="F3169" s="564">
        <f t="shared" ca="1" si="299"/>
        <v>1</v>
      </c>
      <c r="G3169" s="564">
        <f t="shared" ca="1" si="297"/>
        <v>3.0719470235855235</v>
      </c>
      <c r="H3169" s="564">
        <v>1</v>
      </c>
      <c r="I3169" s="564">
        <v>1</v>
      </c>
      <c r="J3169" s="564">
        <v>1</v>
      </c>
      <c r="K3169" s="564">
        <v>1</v>
      </c>
      <c r="L3169" s="564">
        <v>1</v>
      </c>
      <c r="M3169" s="564">
        <v>1</v>
      </c>
      <c r="N3169" s="564">
        <v>1</v>
      </c>
      <c r="O3169" s="564">
        <v>1</v>
      </c>
      <c r="P3169" s="564">
        <v>1</v>
      </c>
      <c r="Q3169" s="564">
        <v>1</v>
      </c>
      <c r="R3169" s="564">
        <v>1</v>
      </c>
      <c r="S3169" s="564">
        <v>1</v>
      </c>
      <c r="T3169" s="564">
        <v>1</v>
      </c>
      <c r="U3169" s="564">
        <v>1</v>
      </c>
      <c r="V3169" s="564">
        <v>1</v>
      </c>
      <c r="W3169" s="564">
        <v>1</v>
      </c>
      <c r="X3169" s="564">
        <v>1</v>
      </c>
      <c r="Y3169" s="564">
        <v>1</v>
      </c>
      <c r="Z3169" s="564">
        <v>1</v>
      </c>
      <c r="AA3169" s="564">
        <v>1</v>
      </c>
      <c r="AB3169" s="564">
        <v>1</v>
      </c>
      <c r="AC3169" s="564">
        <v>1</v>
      </c>
      <c r="AD3169" s="564">
        <v>1</v>
      </c>
      <c r="AE3169" s="564">
        <v>1</v>
      </c>
      <c r="AF3169" s="564">
        <v>1</v>
      </c>
      <c r="AG3169" s="564">
        <v>1</v>
      </c>
      <c r="AH3169" s="564">
        <v>1</v>
      </c>
      <c r="AI3169" s="564">
        <v>1</v>
      </c>
      <c r="AJ3169" s="564">
        <v>1</v>
      </c>
      <c r="AK3169" s="564">
        <v>1</v>
      </c>
    </row>
    <row r="3170" spans="1:37">
      <c r="A3170">
        <v>3166</v>
      </c>
      <c r="B3170" s="564">
        <f t="shared" ca="1" si="300"/>
        <v>20</v>
      </c>
      <c r="C3170" s="564">
        <f t="shared" ca="1" si="295"/>
        <v>400</v>
      </c>
      <c r="D3170" s="564">
        <f t="shared" ca="1" si="298"/>
        <v>20</v>
      </c>
      <c r="E3170" s="564">
        <f t="shared" ca="1" si="296"/>
        <v>0</v>
      </c>
      <c r="F3170" s="564">
        <f t="shared" ca="1" si="299"/>
        <v>1</v>
      </c>
      <c r="G3170" s="564">
        <f t="shared" ca="1" si="297"/>
        <v>-4.8030757931373937</v>
      </c>
      <c r="H3170" s="564">
        <v>1</v>
      </c>
      <c r="I3170" s="564">
        <v>1</v>
      </c>
      <c r="J3170" s="564">
        <v>1</v>
      </c>
      <c r="K3170" s="564">
        <v>1</v>
      </c>
      <c r="L3170" s="564">
        <v>1</v>
      </c>
      <c r="M3170" s="564">
        <v>1</v>
      </c>
      <c r="N3170" s="564">
        <v>1</v>
      </c>
      <c r="O3170" s="564">
        <v>1</v>
      </c>
      <c r="P3170" s="564">
        <v>1</v>
      </c>
      <c r="Q3170" s="564">
        <v>1</v>
      </c>
      <c r="R3170" s="564">
        <v>1</v>
      </c>
      <c r="S3170" s="564">
        <v>1</v>
      </c>
      <c r="T3170" s="564">
        <v>1</v>
      </c>
      <c r="U3170" s="564">
        <v>1</v>
      </c>
      <c r="V3170" s="564">
        <v>1</v>
      </c>
      <c r="W3170" s="564">
        <v>1</v>
      </c>
      <c r="X3170" s="564">
        <v>1</v>
      </c>
      <c r="Y3170" s="564">
        <v>1</v>
      </c>
      <c r="Z3170" s="564">
        <v>1</v>
      </c>
      <c r="AA3170" s="564">
        <v>1</v>
      </c>
      <c r="AB3170" s="564">
        <v>1</v>
      </c>
      <c r="AC3170" s="564">
        <v>1</v>
      </c>
      <c r="AD3170" s="564">
        <v>1</v>
      </c>
      <c r="AE3170" s="564">
        <v>1</v>
      </c>
      <c r="AF3170" s="564">
        <v>1</v>
      </c>
      <c r="AG3170" s="564">
        <v>1</v>
      </c>
      <c r="AH3170" s="564">
        <v>1</v>
      </c>
      <c r="AI3170" s="564">
        <v>1</v>
      </c>
      <c r="AJ3170" s="564">
        <v>1</v>
      </c>
      <c r="AK3170" s="564">
        <v>1</v>
      </c>
    </row>
    <row r="3171" spans="1:37">
      <c r="A3171">
        <v>3167</v>
      </c>
      <c r="B3171" s="564">
        <f t="shared" ca="1" si="300"/>
        <v>20</v>
      </c>
      <c r="C3171" s="564">
        <f t="shared" ca="1" si="295"/>
        <v>400</v>
      </c>
      <c r="D3171" s="564">
        <f t="shared" ca="1" si="298"/>
        <v>20</v>
      </c>
      <c r="E3171" s="564">
        <f t="shared" ca="1" si="296"/>
        <v>0</v>
      </c>
      <c r="F3171" s="564">
        <f t="shared" ca="1" si="299"/>
        <v>1</v>
      </c>
      <c r="G3171" s="564">
        <f t="shared" ca="1" si="297"/>
        <v>-0.10095995414819425</v>
      </c>
      <c r="H3171" s="564">
        <v>1</v>
      </c>
      <c r="I3171" s="564">
        <v>1</v>
      </c>
      <c r="J3171" s="564">
        <v>1</v>
      </c>
      <c r="K3171" s="564">
        <v>1</v>
      </c>
      <c r="L3171" s="564">
        <v>1</v>
      </c>
      <c r="M3171" s="564">
        <v>1</v>
      </c>
      <c r="N3171" s="564">
        <v>1</v>
      </c>
      <c r="O3171" s="564">
        <v>1</v>
      </c>
      <c r="P3171" s="564">
        <v>1</v>
      </c>
      <c r="Q3171" s="564">
        <v>1</v>
      </c>
      <c r="R3171" s="564">
        <v>1</v>
      </c>
      <c r="S3171" s="564">
        <v>1</v>
      </c>
      <c r="T3171" s="564">
        <v>1</v>
      </c>
      <c r="U3171" s="564">
        <v>1</v>
      </c>
      <c r="V3171" s="564">
        <v>1</v>
      </c>
      <c r="W3171" s="564">
        <v>1</v>
      </c>
      <c r="X3171" s="564">
        <v>1</v>
      </c>
      <c r="Y3171" s="564">
        <v>1</v>
      </c>
      <c r="Z3171" s="564">
        <v>1</v>
      </c>
      <c r="AA3171" s="564">
        <v>1</v>
      </c>
      <c r="AB3171" s="564">
        <v>1</v>
      </c>
      <c r="AC3171" s="564">
        <v>1</v>
      </c>
      <c r="AD3171" s="564">
        <v>1</v>
      </c>
      <c r="AE3171" s="564">
        <v>1</v>
      </c>
      <c r="AF3171" s="564">
        <v>1</v>
      </c>
      <c r="AG3171" s="564">
        <v>1</v>
      </c>
      <c r="AH3171" s="564">
        <v>1</v>
      </c>
      <c r="AI3171" s="564">
        <v>1</v>
      </c>
      <c r="AJ3171" s="564">
        <v>1</v>
      </c>
      <c r="AK3171" s="564">
        <v>1</v>
      </c>
    </row>
    <row r="3172" spans="1:37">
      <c r="A3172">
        <v>3168</v>
      </c>
      <c r="B3172" s="564">
        <f t="shared" ca="1" si="300"/>
        <v>20</v>
      </c>
      <c r="C3172" s="564">
        <f t="shared" ca="1" si="295"/>
        <v>400</v>
      </c>
      <c r="D3172" s="564">
        <f t="shared" ca="1" si="298"/>
        <v>20</v>
      </c>
      <c r="E3172" s="564">
        <f t="shared" ca="1" si="296"/>
        <v>0</v>
      </c>
      <c r="F3172" s="564">
        <f t="shared" ca="1" si="299"/>
        <v>1</v>
      </c>
      <c r="G3172" s="564">
        <f t="shared" ca="1" si="297"/>
        <v>1.5105402776359222</v>
      </c>
      <c r="H3172" s="564">
        <v>1</v>
      </c>
      <c r="I3172" s="564">
        <v>1</v>
      </c>
      <c r="J3172" s="564">
        <v>1</v>
      </c>
      <c r="K3172" s="564">
        <v>1</v>
      </c>
      <c r="L3172" s="564">
        <v>1</v>
      </c>
      <c r="M3172" s="564">
        <v>1</v>
      </c>
      <c r="N3172" s="564">
        <v>1</v>
      </c>
      <c r="O3172" s="564">
        <v>1</v>
      </c>
      <c r="P3172" s="564">
        <v>1</v>
      </c>
      <c r="Q3172" s="564">
        <v>1</v>
      </c>
      <c r="R3172" s="564">
        <v>1</v>
      </c>
      <c r="S3172" s="564">
        <v>1</v>
      </c>
      <c r="T3172" s="564">
        <v>1</v>
      </c>
      <c r="U3172" s="564">
        <v>1</v>
      </c>
      <c r="V3172" s="564">
        <v>1</v>
      </c>
      <c r="W3172" s="564">
        <v>1</v>
      </c>
      <c r="X3172" s="564">
        <v>1</v>
      </c>
      <c r="Y3172" s="564">
        <v>1</v>
      </c>
      <c r="Z3172" s="564">
        <v>1</v>
      </c>
      <c r="AA3172" s="564">
        <v>1</v>
      </c>
      <c r="AB3172" s="564">
        <v>1</v>
      </c>
      <c r="AC3172" s="564">
        <v>1</v>
      </c>
      <c r="AD3172" s="564">
        <v>1</v>
      </c>
      <c r="AE3172" s="564">
        <v>1</v>
      </c>
      <c r="AF3172" s="564">
        <v>1</v>
      </c>
      <c r="AG3172" s="564">
        <v>1</v>
      </c>
      <c r="AH3172" s="564">
        <v>1</v>
      </c>
      <c r="AI3172" s="564">
        <v>1</v>
      </c>
      <c r="AJ3172" s="564">
        <v>1</v>
      </c>
      <c r="AK3172" s="564">
        <v>1</v>
      </c>
    </row>
    <row r="3173" spans="1:37">
      <c r="A3173">
        <v>3169</v>
      </c>
      <c r="B3173" s="564">
        <f t="shared" ca="1" si="300"/>
        <v>0</v>
      </c>
      <c r="C3173" s="564">
        <f t="shared" ca="1" si="295"/>
        <v>0</v>
      </c>
      <c r="D3173" s="564">
        <f t="shared" ca="1" si="298"/>
        <v>0</v>
      </c>
      <c r="E3173" s="564">
        <f t="shared" ca="1" si="296"/>
        <v>0</v>
      </c>
      <c r="F3173" s="564">
        <f t="shared" ca="1" si="299"/>
        <v>1</v>
      </c>
      <c r="G3173" s="564">
        <f t="shared" ca="1" si="297"/>
        <v>-0.56309143420771335</v>
      </c>
      <c r="H3173" s="564">
        <v>0</v>
      </c>
      <c r="I3173" s="564">
        <v>0</v>
      </c>
      <c r="J3173" s="564">
        <v>0</v>
      </c>
      <c r="K3173" s="564">
        <v>0</v>
      </c>
      <c r="L3173" s="564">
        <v>0</v>
      </c>
      <c r="M3173" s="564">
        <v>0</v>
      </c>
      <c r="N3173" s="564">
        <v>0</v>
      </c>
      <c r="O3173" s="564">
        <v>0</v>
      </c>
      <c r="P3173" s="564">
        <v>0</v>
      </c>
      <c r="Q3173" s="564">
        <v>0</v>
      </c>
      <c r="R3173" s="564">
        <v>0</v>
      </c>
      <c r="S3173" s="564">
        <v>0</v>
      </c>
      <c r="T3173" s="564">
        <v>0</v>
      </c>
      <c r="U3173" s="564">
        <v>0</v>
      </c>
      <c r="V3173" s="564">
        <v>0</v>
      </c>
      <c r="W3173" s="564">
        <v>0</v>
      </c>
      <c r="X3173" s="564">
        <v>0</v>
      </c>
      <c r="Y3173" s="564">
        <v>0</v>
      </c>
      <c r="Z3173" s="564">
        <v>0</v>
      </c>
      <c r="AA3173" s="564">
        <v>0</v>
      </c>
      <c r="AB3173" s="564">
        <v>0</v>
      </c>
      <c r="AC3173" s="564">
        <v>0</v>
      </c>
      <c r="AD3173" s="564">
        <v>0</v>
      </c>
      <c r="AE3173" s="564">
        <v>0</v>
      </c>
      <c r="AF3173" s="564">
        <v>0</v>
      </c>
      <c r="AG3173" s="564">
        <v>0</v>
      </c>
      <c r="AH3173" s="564">
        <v>0</v>
      </c>
      <c r="AI3173" s="564">
        <v>0</v>
      </c>
      <c r="AJ3173" s="564">
        <v>0</v>
      </c>
      <c r="AK3173" s="564">
        <v>0</v>
      </c>
    </row>
    <row r="3174" spans="1:37">
      <c r="A3174">
        <v>3170</v>
      </c>
      <c r="B3174" s="564">
        <f t="shared" ca="1" si="300"/>
        <v>20</v>
      </c>
      <c r="C3174" s="564">
        <f t="shared" ca="1" si="295"/>
        <v>400</v>
      </c>
      <c r="D3174" s="564">
        <f t="shared" ca="1" si="298"/>
        <v>20</v>
      </c>
      <c r="E3174" s="564">
        <f t="shared" ca="1" si="296"/>
        <v>0</v>
      </c>
      <c r="F3174" s="564">
        <f t="shared" ca="1" si="299"/>
        <v>1</v>
      </c>
      <c r="G3174" s="564">
        <f t="shared" ca="1" si="297"/>
        <v>-1.415156418699782</v>
      </c>
      <c r="H3174" s="564">
        <v>1</v>
      </c>
      <c r="I3174" s="564">
        <v>1</v>
      </c>
      <c r="J3174" s="564">
        <v>1</v>
      </c>
      <c r="K3174" s="564">
        <v>1</v>
      </c>
      <c r="L3174" s="564">
        <v>1</v>
      </c>
      <c r="M3174" s="564">
        <v>1</v>
      </c>
      <c r="N3174" s="564">
        <v>1</v>
      </c>
      <c r="O3174" s="564">
        <v>1</v>
      </c>
      <c r="P3174" s="564">
        <v>1</v>
      </c>
      <c r="Q3174" s="564">
        <v>1</v>
      </c>
      <c r="R3174" s="564">
        <v>1</v>
      </c>
      <c r="S3174" s="564">
        <v>1</v>
      </c>
      <c r="T3174" s="564">
        <v>1</v>
      </c>
      <c r="U3174" s="564">
        <v>1</v>
      </c>
      <c r="V3174" s="564">
        <v>1</v>
      </c>
      <c r="W3174" s="564">
        <v>1</v>
      </c>
      <c r="X3174" s="564">
        <v>1</v>
      </c>
      <c r="Y3174" s="564">
        <v>1</v>
      </c>
      <c r="Z3174" s="564">
        <v>1</v>
      </c>
      <c r="AA3174" s="564">
        <v>1</v>
      </c>
      <c r="AB3174" s="564">
        <v>1</v>
      </c>
      <c r="AC3174" s="564">
        <v>1</v>
      </c>
      <c r="AD3174" s="564">
        <v>1</v>
      </c>
      <c r="AE3174" s="564">
        <v>1</v>
      </c>
      <c r="AF3174" s="564">
        <v>1</v>
      </c>
      <c r="AG3174" s="564">
        <v>1</v>
      </c>
      <c r="AH3174" s="564">
        <v>1</v>
      </c>
      <c r="AI3174" s="564">
        <v>1</v>
      </c>
      <c r="AJ3174" s="564">
        <v>1</v>
      </c>
      <c r="AK3174" s="564">
        <v>1</v>
      </c>
    </row>
    <row r="3175" spans="1:37">
      <c r="A3175">
        <v>3171</v>
      </c>
      <c r="B3175" s="564">
        <f t="shared" ca="1" si="300"/>
        <v>20</v>
      </c>
      <c r="C3175" s="564">
        <f t="shared" ca="1" si="295"/>
        <v>400</v>
      </c>
      <c r="D3175" s="564">
        <f t="shared" ca="1" si="298"/>
        <v>20</v>
      </c>
      <c r="E3175" s="564">
        <f t="shared" ca="1" si="296"/>
        <v>0</v>
      </c>
      <c r="F3175" s="564">
        <f t="shared" ca="1" si="299"/>
        <v>1</v>
      </c>
      <c r="G3175" s="564">
        <f t="shared" ca="1" si="297"/>
        <v>3.2809934490257189</v>
      </c>
      <c r="H3175" s="564">
        <v>1</v>
      </c>
      <c r="I3175" s="564">
        <v>1</v>
      </c>
      <c r="J3175" s="564">
        <v>1</v>
      </c>
      <c r="K3175" s="564">
        <v>1</v>
      </c>
      <c r="L3175" s="564">
        <v>1</v>
      </c>
      <c r="M3175" s="564">
        <v>1</v>
      </c>
      <c r="N3175" s="564">
        <v>1</v>
      </c>
      <c r="O3175" s="564">
        <v>1</v>
      </c>
      <c r="P3175" s="564">
        <v>1</v>
      </c>
      <c r="Q3175" s="564">
        <v>1</v>
      </c>
      <c r="R3175" s="564">
        <v>1</v>
      </c>
      <c r="S3175" s="564">
        <v>1</v>
      </c>
      <c r="T3175" s="564">
        <v>1</v>
      </c>
      <c r="U3175" s="564">
        <v>1</v>
      </c>
      <c r="V3175" s="564">
        <v>1</v>
      </c>
      <c r="W3175" s="564">
        <v>1</v>
      </c>
      <c r="X3175" s="564">
        <v>1</v>
      </c>
      <c r="Y3175" s="564">
        <v>1</v>
      </c>
      <c r="Z3175" s="564">
        <v>1</v>
      </c>
      <c r="AA3175" s="564">
        <v>1</v>
      </c>
      <c r="AB3175" s="564">
        <v>1</v>
      </c>
      <c r="AC3175" s="564">
        <v>1</v>
      </c>
      <c r="AD3175" s="564">
        <v>1</v>
      </c>
      <c r="AE3175" s="564">
        <v>1</v>
      </c>
      <c r="AF3175" s="564">
        <v>1</v>
      </c>
      <c r="AG3175" s="564">
        <v>1</v>
      </c>
      <c r="AH3175" s="564">
        <v>1</v>
      </c>
      <c r="AI3175" s="564">
        <v>1</v>
      </c>
      <c r="AJ3175" s="564">
        <v>1</v>
      </c>
      <c r="AK3175" s="564">
        <v>1</v>
      </c>
    </row>
    <row r="3176" spans="1:37">
      <c r="A3176">
        <v>3172</v>
      </c>
      <c r="B3176" s="564">
        <f t="shared" ca="1" si="300"/>
        <v>20</v>
      </c>
      <c r="C3176" s="564">
        <f t="shared" ca="1" si="295"/>
        <v>400</v>
      </c>
      <c r="D3176" s="564">
        <f t="shared" ca="1" si="298"/>
        <v>20</v>
      </c>
      <c r="E3176" s="564">
        <f t="shared" ca="1" si="296"/>
        <v>0</v>
      </c>
      <c r="F3176" s="564">
        <f t="shared" ca="1" si="299"/>
        <v>1</v>
      </c>
      <c r="G3176" s="564">
        <f t="shared" ca="1" si="297"/>
        <v>1.7114943950600781</v>
      </c>
      <c r="H3176" s="564">
        <v>1</v>
      </c>
      <c r="I3176" s="564">
        <v>1</v>
      </c>
      <c r="J3176" s="564">
        <v>1</v>
      </c>
      <c r="K3176" s="564">
        <v>1</v>
      </c>
      <c r="L3176" s="564">
        <v>1</v>
      </c>
      <c r="M3176" s="564">
        <v>1</v>
      </c>
      <c r="N3176" s="564">
        <v>1</v>
      </c>
      <c r="O3176" s="564">
        <v>1</v>
      </c>
      <c r="P3176" s="564">
        <v>1</v>
      </c>
      <c r="Q3176" s="564">
        <v>1</v>
      </c>
      <c r="R3176" s="564">
        <v>1</v>
      </c>
      <c r="S3176" s="564">
        <v>1</v>
      </c>
      <c r="T3176" s="564">
        <v>1</v>
      </c>
      <c r="U3176" s="564">
        <v>1</v>
      </c>
      <c r="V3176" s="564">
        <v>1</v>
      </c>
      <c r="W3176" s="564">
        <v>1</v>
      </c>
      <c r="X3176" s="564">
        <v>1</v>
      </c>
      <c r="Y3176" s="564">
        <v>1</v>
      </c>
      <c r="Z3176" s="564">
        <v>1</v>
      </c>
      <c r="AA3176" s="564">
        <v>1</v>
      </c>
      <c r="AB3176" s="564">
        <v>1</v>
      </c>
      <c r="AC3176" s="564">
        <v>1</v>
      </c>
      <c r="AD3176" s="564">
        <v>1</v>
      </c>
      <c r="AE3176" s="564">
        <v>1</v>
      </c>
      <c r="AF3176" s="564">
        <v>1</v>
      </c>
      <c r="AG3176" s="564">
        <v>1</v>
      </c>
      <c r="AH3176" s="564">
        <v>1</v>
      </c>
      <c r="AI3176" s="564">
        <v>1</v>
      </c>
      <c r="AJ3176" s="564">
        <v>1</v>
      </c>
      <c r="AK3176" s="564">
        <v>1</v>
      </c>
    </row>
    <row r="3177" spans="1:37">
      <c r="A3177">
        <v>3173</v>
      </c>
      <c r="B3177" s="564">
        <f t="shared" ca="1" si="300"/>
        <v>0</v>
      </c>
      <c r="C3177" s="564">
        <f t="shared" ca="1" si="295"/>
        <v>0</v>
      </c>
      <c r="D3177" s="564">
        <f t="shared" ca="1" si="298"/>
        <v>0</v>
      </c>
      <c r="E3177" s="564">
        <f t="shared" ca="1" si="296"/>
        <v>0</v>
      </c>
      <c r="F3177" s="564">
        <f t="shared" ca="1" si="299"/>
        <v>1</v>
      </c>
      <c r="G3177" s="564">
        <f t="shared" ca="1" si="297"/>
        <v>-6.590329832552233E-2</v>
      </c>
      <c r="H3177" s="564">
        <v>0</v>
      </c>
      <c r="I3177" s="564">
        <v>0</v>
      </c>
      <c r="J3177" s="564">
        <v>0</v>
      </c>
      <c r="K3177" s="564">
        <v>0</v>
      </c>
      <c r="L3177" s="564">
        <v>0</v>
      </c>
      <c r="M3177" s="564">
        <v>0</v>
      </c>
      <c r="N3177" s="564">
        <v>0</v>
      </c>
      <c r="O3177" s="564">
        <v>0</v>
      </c>
      <c r="P3177" s="564">
        <v>0</v>
      </c>
      <c r="Q3177" s="564">
        <v>0</v>
      </c>
      <c r="R3177" s="564">
        <v>0</v>
      </c>
      <c r="S3177" s="564">
        <v>0</v>
      </c>
      <c r="T3177" s="564">
        <v>0</v>
      </c>
      <c r="U3177" s="564">
        <v>0</v>
      </c>
      <c r="V3177" s="564">
        <v>0</v>
      </c>
      <c r="W3177" s="564">
        <v>0</v>
      </c>
      <c r="X3177" s="564">
        <v>0</v>
      </c>
      <c r="Y3177" s="564">
        <v>0</v>
      </c>
      <c r="Z3177" s="564">
        <v>0</v>
      </c>
      <c r="AA3177" s="564">
        <v>0</v>
      </c>
      <c r="AB3177" s="564">
        <v>0</v>
      </c>
      <c r="AC3177" s="564">
        <v>0</v>
      </c>
      <c r="AD3177" s="564">
        <v>0</v>
      </c>
      <c r="AE3177" s="564">
        <v>0</v>
      </c>
      <c r="AF3177" s="564">
        <v>0</v>
      </c>
      <c r="AG3177" s="564">
        <v>0</v>
      </c>
      <c r="AH3177" s="564">
        <v>0</v>
      </c>
      <c r="AI3177" s="564">
        <v>0</v>
      </c>
      <c r="AJ3177" s="564">
        <v>0</v>
      </c>
      <c r="AK3177" s="564">
        <v>0</v>
      </c>
    </row>
    <row r="3178" spans="1:37">
      <c r="A3178">
        <v>3174</v>
      </c>
      <c r="B3178" s="564">
        <f t="shared" ca="1" si="300"/>
        <v>20</v>
      </c>
      <c r="C3178" s="564">
        <f t="shared" ca="1" si="295"/>
        <v>400</v>
      </c>
      <c r="D3178" s="564">
        <f t="shared" ca="1" si="298"/>
        <v>20</v>
      </c>
      <c r="E3178" s="564">
        <f t="shared" ca="1" si="296"/>
        <v>0</v>
      </c>
      <c r="F3178" s="564">
        <f t="shared" ca="1" si="299"/>
        <v>1</v>
      </c>
      <c r="G3178" s="564">
        <f t="shared" ca="1" si="297"/>
        <v>0.210067541171714</v>
      </c>
      <c r="H3178" s="564">
        <v>1</v>
      </c>
      <c r="I3178" s="564">
        <v>1</v>
      </c>
      <c r="J3178" s="564">
        <v>1</v>
      </c>
      <c r="K3178" s="564">
        <v>1</v>
      </c>
      <c r="L3178" s="564">
        <v>1</v>
      </c>
      <c r="M3178" s="564">
        <v>1</v>
      </c>
      <c r="N3178" s="564">
        <v>1</v>
      </c>
      <c r="O3178" s="564">
        <v>1</v>
      </c>
      <c r="P3178" s="564">
        <v>1</v>
      </c>
      <c r="Q3178" s="564">
        <v>1</v>
      </c>
      <c r="R3178" s="564">
        <v>1</v>
      </c>
      <c r="S3178" s="564">
        <v>1</v>
      </c>
      <c r="T3178" s="564">
        <v>1</v>
      </c>
      <c r="U3178" s="564">
        <v>1</v>
      </c>
      <c r="V3178" s="564">
        <v>1</v>
      </c>
      <c r="W3178" s="564">
        <v>1</v>
      </c>
      <c r="X3178" s="564">
        <v>1</v>
      </c>
      <c r="Y3178" s="564">
        <v>1</v>
      </c>
      <c r="Z3178" s="564">
        <v>1</v>
      </c>
      <c r="AA3178" s="564">
        <v>1</v>
      </c>
      <c r="AB3178" s="564">
        <v>1</v>
      </c>
      <c r="AC3178" s="564">
        <v>1</v>
      </c>
      <c r="AD3178" s="564">
        <v>1</v>
      </c>
      <c r="AE3178" s="564">
        <v>1</v>
      </c>
      <c r="AF3178" s="564">
        <v>1</v>
      </c>
      <c r="AG3178" s="564">
        <v>1</v>
      </c>
      <c r="AH3178" s="564">
        <v>1</v>
      </c>
      <c r="AI3178" s="564">
        <v>1</v>
      </c>
      <c r="AJ3178" s="564">
        <v>1</v>
      </c>
      <c r="AK3178" s="564">
        <v>1</v>
      </c>
    </row>
    <row r="3179" spans="1:37">
      <c r="A3179">
        <v>3175</v>
      </c>
      <c r="B3179" s="564">
        <f t="shared" ca="1" si="300"/>
        <v>20</v>
      </c>
      <c r="C3179" s="564">
        <f t="shared" ca="1" si="295"/>
        <v>400</v>
      </c>
      <c r="D3179" s="564">
        <f t="shared" ca="1" si="298"/>
        <v>20</v>
      </c>
      <c r="E3179" s="564">
        <f t="shared" ca="1" si="296"/>
        <v>0</v>
      </c>
      <c r="F3179" s="564">
        <f t="shared" ca="1" si="299"/>
        <v>1</v>
      </c>
      <c r="G3179" s="564">
        <f t="shared" ca="1" si="297"/>
        <v>0.30856486111232062</v>
      </c>
      <c r="H3179" s="564">
        <v>1</v>
      </c>
      <c r="I3179" s="564">
        <v>1</v>
      </c>
      <c r="J3179" s="564">
        <v>1</v>
      </c>
      <c r="K3179" s="564">
        <v>1</v>
      </c>
      <c r="L3179" s="564">
        <v>1</v>
      </c>
      <c r="M3179" s="564">
        <v>1</v>
      </c>
      <c r="N3179" s="564">
        <v>1</v>
      </c>
      <c r="O3179" s="564">
        <v>1</v>
      </c>
      <c r="P3179" s="564">
        <v>1</v>
      </c>
      <c r="Q3179" s="564">
        <v>1</v>
      </c>
      <c r="R3179" s="564">
        <v>1</v>
      </c>
      <c r="S3179" s="564">
        <v>1</v>
      </c>
      <c r="T3179" s="564">
        <v>1</v>
      </c>
      <c r="U3179" s="564">
        <v>1</v>
      </c>
      <c r="V3179" s="564">
        <v>1</v>
      </c>
      <c r="W3179" s="564">
        <v>1</v>
      </c>
      <c r="X3179" s="564">
        <v>1</v>
      </c>
      <c r="Y3179" s="564">
        <v>1</v>
      </c>
      <c r="Z3179" s="564">
        <v>1</v>
      </c>
      <c r="AA3179" s="564">
        <v>1</v>
      </c>
      <c r="AB3179" s="564">
        <v>1</v>
      </c>
      <c r="AC3179" s="564">
        <v>1</v>
      </c>
      <c r="AD3179" s="564">
        <v>1</v>
      </c>
      <c r="AE3179" s="564">
        <v>1</v>
      </c>
      <c r="AF3179" s="564">
        <v>1</v>
      </c>
      <c r="AG3179" s="564">
        <v>1</v>
      </c>
      <c r="AH3179" s="564">
        <v>1</v>
      </c>
      <c r="AI3179" s="564">
        <v>1</v>
      </c>
      <c r="AJ3179" s="564">
        <v>1</v>
      </c>
      <c r="AK3179" s="564">
        <v>1</v>
      </c>
    </row>
    <row r="3180" spans="1:37">
      <c r="A3180">
        <v>3176</v>
      </c>
      <c r="B3180" s="564">
        <f t="shared" ca="1" si="300"/>
        <v>20</v>
      </c>
      <c r="C3180" s="564">
        <f t="shared" ca="1" si="295"/>
        <v>400</v>
      </c>
      <c r="D3180" s="564">
        <f t="shared" ca="1" si="298"/>
        <v>20</v>
      </c>
      <c r="E3180" s="564">
        <f t="shared" ca="1" si="296"/>
        <v>0</v>
      </c>
      <c r="F3180" s="564">
        <f t="shared" ca="1" si="299"/>
        <v>1</v>
      </c>
      <c r="G3180" s="564">
        <f t="shared" ca="1" si="297"/>
        <v>3.2806678631573165</v>
      </c>
      <c r="H3180" s="564">
        <v>1</v>
      </c>
      <c r="I3180" s="564">
        <v>1</v>
      </c>
      <c r="J3180" s="564">
        <v>1</v>
      </c>
      <c r="K3180" s="564">
        <v>1</v>
      </c>
      <c r="L3180" s="564">
        <v>1</v>
      </c>
      <c r="M3180" s="564">
        <v>1</v>
      </c>
      <c r="N3180" s="564">
        <v>1</v>
      </c>
      <c r="O3180" s="564">
        <v>1</v>
      </c>
      <c r="P3180" s="564">
        <v>1</v>
      </c>
      <c r="Q3180" s="564">
        <v>1</v>
      </c>
      <c r="R3180" s="564">
        <v>1</v>
      </c>
      <c r="S3180" s="564">
        <v>1</v>
      </c>
      <c r="T3180" s="564">
        <v>1</v>
      </c>
      <c r="U3180" s="564">
        <v>1</v>
      </c>
      <c r="V3180" s="564">
        <v>1</v>
      </c>
      <c r="W3180" s="564">
        <v>1</v>
      </c>
      <c r="X3180" s="564">
        <v>1</v>
      </c>
      <c r="Y3180" s="564">
        <v>1</v>
      </c>
      <c r="Z3180" s="564">
        <v>1</v>
      </c>
      <c r="AA3180" s="564">
        <v>1</v>
      </c>
      <c r="AB3180" s="564">
        <v>1</v>
      </c>
      <c r="AC3180" s="564">
        <v>1</v>
      </c>
      <c r="AD3180" s="564">
        <v>1</v>
      </c>
      <c r="AE3180" s="564">
        <v>1</v>
      </c>
      <c r="AF3180" s="564">
        <v>1</v>
      </c>
      <c r="AG3180" s="564">
        <v>1</v>
      </c>
      <c r="AH3180" s="564">
        <v>1</v>
      </c>
      <c r="AI3180" s="564">
        <v>1</v>
      </c>
      <c r="AJ3180" s="564">
        <v>1</v>
      </c>
      <c r="AK3180" s="564">
        <v>1</v>
      </c>
    </row>
    <row r="3181" spans="1:37">
      <c r="A3181">
        <v>3177</v>
      </c>
      <c r="B3181" s="564">
        <f t="shared" ca="1" si="300"/>
        <v>20</v>
      </c>
      <c r="C3181" s="564">
        <f t="shared" ca="1" si="295"/>
        <v>400</v>
      </c>
      <c r="D3181" s="564">
        <f t="shared" ca="1" si="298"/>
        <v>20</v>
      </c>
      <c r="E3181" s="564">
        <f t="shared" ca="1" si="296"/>
        <v>0</v>
      </c>
      <c r="F3181" s="564">
        <f t="shared" ca="1" si="299"/>
        <v>1</v>
      </c>
      <c r="G3181" s="564">
        <f t="shared" ca="1" si="297"/>
        <v>6.7196414641681734</v>
      </c>
      <c r="H3181" s="564">
        <v>1</v>
      </c>
      <c r="I3181" s="564">
        <v>1</v>
      </c>
      <c r="J3181" s="564">
        <v>1</v>
      </c>
      <c r="K3181" s="564">
        <v>1</v>
      </c>
      <c r="L3181" s="564">
        <v>1</v>
      </c>
      <c r="M3181" s="564">
        <v>1</v>
      </c>
      <c r="N3181" s="564">
        <v>1</v>
      </c>
      <c r="O3181" s="564">
        <v>1</v>
      </c>
      <c r="P3181" s="564">
        <v>1</v>
      </c>
      <c r="Q3181" s="564">
        <v>1</v>
      </c>
      <c r="R3181" s="564">
        <v>1</v>
      </c>
      <c r="S3181" s="564">
        <v>1</v>
      </c>
      <c r="T3181" s="564">
        <v>1</v>
      </c>
      <c r="U3181" s="564">
        <v>1</v>
      </c>
      <c r="V3181" s="564">
        <v>1</v>
      </c>
      <c r="W3181" s="564">
        <v>1</v>
      </c>
      <c r="X3181" s="564">
        <v>1</v>
      </c>
      <c r="Y3181" s="564">
        <v>1</v>
      </c>
      <c r="Z3181" s="564">
        <v>1</v>
      </c>
      <c r="AA3181" s="564">
        <v>1</v>
      </c>
      <c r="AB3181" s="564">
        <v>1</v>
      </c>
      <c r="AC3181" s="564">
        <v>1</v>
      </c>
      <c r="AD3181" s="564">
        <v>1</v>
      </c>
      <c r="AE3181" s="564">
        <v>1</v>
      </c>
      <c r="AF3181" s="564">
        <v>1</v>
      </c>
      <c r="AG3181" s="564">
        <v>1</v>
      </c>
      <c r="AH3181" s="564">
        <v>1</v>
      </c>
      <c r="AI3181" s="564">
        <v>1</v>
      </c>
      <c r="AJ3181" s="564">
        <v>1</v>
      </c>
      <c r="AK3181" s="564">
        <v>1</v>
      </c>
    </row>
    <row r="3182" spans="1:37">
      <c r="A3182">
        <v>3178</v>
      </c>
      <c r="B3182" s="564">
        <f t="shared" ca="1" si="300"/>
        <v>20</v>
      </c>
      <c r="C3182" s="564">
        <f t="shared" ca="1" si="295"/>
        <v>400</v>
      </c>
      <c r="D3182" s="564">
        <f t="shared" ca="1" si="298"/>
        <v>20</v>
      </c>
      <c r="E3182" s="564">
        <f t="shared" ca="1" si="296"/>
        <v>0</v>
      </c>
      <c r="F3182" s="564">
        <f t="shared" ca="1" si="299"/>
        <v>1</v>
      </c>
      <c r="G3182" s="564">
        <f t="shared" ca="1" si="297"/>
        <v>1.0735623557007492</v>
      </c>
      <c r="H3182" s="564">
        <v>1</v>
      </c>
      <c r="I3182" s="564">
        <v>1</v>
      </c>
      <c r="J3182" s="564">
        <v>1</v>
      </c>
      <c r="K3182" s="564">
        <v>1</v>
      </c>
      <c r="L3182" s="564">
        <v>1</v>
      </c>
      <c r="M3182" s="564">
        <v>1</v>
      </c>
      <c r="N3182" s="564">
        <v>1</v>
      </c>
      <c r="O3182" s="564">
        <v>1</v>
      </c>
      <c r="P3182" s="564">
        <v>1</v>
      </c>
      <c r="Q3182" s="564">
        <v>1</v>
      </c>
      <c r="R3182" s="564">
        <v>1</v>
      </c>
      <c r="S3182" s="564">
        <v>1</v>
      </c>
      <c r="T3182" s="564">
        <v>1</v>
      </c>
      <c r="U3182" s="564">
        <v>1</v>
      </c>
      <c r="V3182" s="564">
        <v>1</v>
      </c>
      <c r="W3182" s="564">
        <v>1</v>
      </c>
      <c r="X3182" s="564">
        <v>1</v>
      </c>
      <c r="Y3182" s="564">
        <v>1</v>
      </c>
      <c r="Z3182" s="564">
        <v>1</v>
      </c>
      <c r="AA3182" s="564">
        <v>1</v>
      </c>
      <c r="AB3182" s="564">
        <v>1</v>
      </c>
      <c r="AC3182" s="564">
        <v>1</v>
      </c>
      <c r="AD3182" s="564">
        <v>1</v>
      </c>
      <c r="AE3182" s="564">
        <v>1</v>
      </c>
      <c r="AF3182" s="564">
        <v>1</v>
      </c>
      <c r="AG3182" s="564">
        <v>1</v>
      </c>
      <c r="AH3182" s="564">
        <v>1</v>
      </c>
      <c r="AI3182" s="564">
        <v>1</v>
      </c>
      <c r="AJ3182" s="564">
        <v>1</v>
      </c>
      <c r="AK3182" s="564">
        <v>1</v>
      </c>
    </row>
    <row r="3183" spans="1:37">
      <c r="A3183">
        <v>3179</v>
      </c>
      <c r="B3183" s="564">
        <f t="shared" ca="1" si="300"/>
        <v>20</v>
      </c>
      <c r="C3183" s="564">
        <f t="shared" ca="1" si="295"/>
        <v>400</v>
      </c>
      <c r="D3183" s="564">
        <f t="shared" ca="1" si="298"/>
        <v>20</v>
      </c>
      <c r="E3183" s="564">
        <f t="shared" ca="1" si="296"/>
        <v>0</v>
      </c>
      <c r="F3183" s="564">
        <f t="shared" ca="1" si="299"/>
        <v>1</v>
      </c>
      <c r="G3183" s="564">
        <f t="shared" ca="1" si="297"/>
        <v>2.3524626434710685</v>
      </c>
      <c r="H3183" s="564">
        <v>1</v>
      </c>
      <c r="I3183" s="564">
        <v>1</v>
      </c>
      <c r="J3183" s="564">
        <v>1</v>
      </c>
      <c r="K3183" s="564">
        <v>1</v>
      </c>
      <c r="L3183" s="564">
        <v>1</v>
      </c>
      <c r="M3183" s="564">
        <v>1</v>
      </c>
      <c r="N3183" s="564">
        <v>1</v>
      </c>
      <c r="O3183" s="564">
        <v>1</v>
      </c>
      <c r="P3183" s="564">
        <v>1</v>
      </c>
      <c r="Q3183" s="564">
        <v>1</v>
      </c>
      <c r="R3183" s="564">
        <v>1</v>
      </c>
      <c r="S3183" s="564">
        <v>1</v>
      </c>
      <c r="T3183" s="564">
        <v>1</v>
      </c>
      <c r="U3183" s="564">
        <v>1</v>
      </c>
      <c r="V3183" s="564">
        <v>1</v>
      </c>
      <c r="W3183" s="564">
        <v>1</v>
      </c>
      <c r="X3183" s="564">
        <v>1</v>
      </c>
      <c r="Y3183" s="564">
        <v>1</v>
      </c>
      <c r="Z3183" s="564">
        <v>1</v>
      </c>
      <c r="AA3183" s="564">
        <v>1</v>
      </c>
      <c r="AB3183" s="564">
        <v>1</v>
      </c>
      <c r="AC3183" s="564">
        <v>1</v>
      </c>
      <c r="AD3183" s="564">
        <v>1</v>
      </c>
      <c r="AE3183" s="564">
        <v>1</v>
      </c>
      <c r="AF3183" s="564">
        <v>1</v>
      </c>
      <c r="AG3183" s="564">
        <v>1</v>
      </c>
      <c r="AH3183" s="564">
        <v>1</v>
      </c>
      <c r="AI3183" s="564">
        <v>1</v>
      </c>
      <c r="AJ3183" s="564">
        <v>1</v>
      </c>
      <c r="AK3183" s="564">
        <v>1</v>
      </c>
    </row>
    <row r="3184" spans="1:37">
      <c r="A3184">
        <v>3180</v>
      </c>
      <c r="B3184" s="564">
        <f t="shared" ca="1" si="300"/>
        <v>20</v>
      </c>
      <c r="C3184" s="564">
        <f t="shared" ca="1" si="295"/>
        <v>400</v>
      </c>
      <c r="D3184" s="564">
        <f t="shared" ca="1" si="298"/>
        <v>20</v>
      </c>
      <c r="E3184" s="564">
        <f t="shared" ca="1" si="296"/>
        <v>0</v>
      </c>
      <c r="F3184" s="564">
        <f t="shared" ca="1" si="299"/>
        <v>1</v>
      </c>
      <c r="G3184" s="564">
        <f t="shared" ca="1" si="297"/>
        <v>-0.38939877751817886</v>
      </c>
      <c r="H3184" s="564">
        <v>1</v>
      </c>
      <c r="I3184" s="564">
        <v>1</v>
      </c>
      <c r="J3184" s="564">
        <v>1</v>
      </c>
      <c r="K3184" s="564">
        <v>1</v>
      </c>
      <c r="L3184" s="564">
        <v>1</v>
      </c>
      <c r="M3184" s="564">
        <v>1</v>
      </c>
      <c r="N3184" s="564">
        <v>1</v>
      </c>
      <c r="O3184" s="564">
        <v>1</v>
      </c>
      <c r="P3184" s="564">
        <v>1</v>
      </c>
      <c r="Q3184" s="564">
        <v>1</v>
      </c>
      <c r="R3184" s="564">
        <v>1</v>
      </c>
      <c r="S3184" s="564">
        <v>1</v>
      </c>
      <c r="T3184" s="564">
        <v>1</v>
      </c>
      <c r="U3184" s="564">
        <v>1</v>
      </c>
      <c r="V3184" s="564">
        <v>1</v>
      </c>
      <c r="W3184" s="564">
        <v>1</v>
      </c>
      <c r="X3184" s="564">
        <v>1</v>
      </c>
      <c r="Y3184" s="564">
        <v>1</v>
      </c>
      <c r="Z3184" s="564">
        <v>1</v>
      </c>
      <c r="AA3184" s="564">
        <v>1</v>
      </c>
      <c r="AB3184" s="564">
        <v>1</v>
      </c>
      <c r="AC3184" s="564">
        <v>1</v>
      </c>
      <c r="AD3184" s="564">
        <v>1</v>
      </c>
      <c r="AE3184" s="564">
        <v>1</v>
      </c>
      <c r="AF3184" s="564">
        <v>1</v>
      </c>
      <c r="AG3184" s="564">
        <v>1</v>
      </c>
      <c r="AH3184" s="564">
        <v>1</v>
      </c>
      <c r="AI3184" s="564">
        <v>1</v>
      </c>
      <c r="AJ3184" s="564">
        <v>1</v>
      </c>
      <c r="AK3184" s="564">
        <v>1</v>
      </c>
    </row>
    <row r="3185" spans="1:37">
      <c r="A3185">
        <v>3181</v>
      </c>
      <c r="B3185" s="564">
        <f t="shared" ca="1" si="300"/>
        <v>20</v>
      </c>
      <c r="C3185" s="564">
        <f t="shared" ca="1" si="295"/>
        <v>400</v>
      </c>
      <c r="D3185" s="564">
        <f t="shared" ca="1" si="298"/>
        <v>20</v>
      </c>
      <c r="E3185" s="564">
        <f t="shared" ca="1" si="296"/>
        <v>0</v>
      </c>
      <c r="F3185" s="564">
        <f t="shared" ca="1" si="299"/>
        <v>1</v>
      </c>
      <c r="G3185" s="564">
        <f t="shared" ca="1" si="297"/>
        <v>-5.8796199585493305</v>
      </c>
      <c r="H3185" s="564">
        <v>1</v>
      </c>
      <c r="I3185" s="564">
        <v>1</v>
      </c>
      <c r="J3185" s="564">
        <v>1</v>
      </c>
      <c r="K3185" s="564">
        <v>1</v>
      </c>
      <c r="L3185" s="564">
        <v>1</v>
      </c>
      <c r="M3185" s="564">
        <v>1</v>
      </c>
      <c r="N3185" s="564">
        <v>1</v>
      </c>
      <c r="O3185" s="564">
        <v>1</v>
      </c>
      <c r="P3185" s="564">
        <v>1</v>
      </c>
      <c r="Q3185" s="564">
        <v>1</v>
      </c>
      <c r="R3185" s="564">
        <v>1</v>
      </c>
      <c r="S3185" s="564">
        <v>1</v>
      </c>
      <c r="T3185" s="564">
        <v>1</v>
      </c>
      <c r="U3185" s="564">
        <v>1</v>
      </c>
      <c r="V3185" s="564">
        <v>1</v>
      </c>
      <c r="W3185" s="564">
        <v>1</v>
      </c>
      <c r="X3185" s="564">
        <v>1</v>
      </c>
      <c r="Y3185" s="564">
        <v>1</v>
      </c>
      <c r="Z3185" s="564">
        <v>1</v>
      </c>
      <c r="AA3185" s="564">
        <v>1</v>
      </c>
      <c r="AB3185" s="564">
        <v>1</v>
      </c>
      <c r="AC3185" s="564">
        <v>1</v>
      </c>
      <c r="AD3185" s="564">
        <v>1</v>
      </c>
      <c r="AE3185" s="564">
        <v>1</v>
      </c>
      <c r="AF3185" s="564">
        <v>1</v>
      </c>
      <c r="AG3185" s="564">
        <v>1</v>
      </c>
      <c r="AH3185" s="564">
        <v>1</v>
      </c>
      <c r="AI3185" s="564">
        <v>1</v>
      </c>
      <c r="AJ3185" s="564">
        <v>1</v>
      </c>
      <c r="AK3185" s="564">
        <v>1</v>
      </c>
    </row>
    <row r="3186" spans="1:37">
      <c r="A3186">
        <v>3182</v>
      </c>
      <c r="B3186" s="564">
        <f t="shared" ca="1" si="300"/>
        <v>20</v>
      </c>
      <c r="C3186" s="564">
        <f t="shared" ca="1" si="295"/>
        <v>400</v>
      </c>
      <c r="D3186" s="564">
        <f t="shared" ca="1" si="298"/>
        <v>20</v>
      </c>
      <c r="E3186" s="564">
        <f t="shared" ca="1" si="296"/>
        <v>0</v>
      </c>
      <c r="F3186" s="564">
        <f t="shared" ca="1" si="299"/>
        <v>1</v>
      </c>
      <c r="G3186" s="564">
        <f t="shared" ca="1" si="297"/>
        <v>3.8617058579571366</v>
      </c>
      <c r="H3186" s="564">
        <v>1</v>
      </c>
      <c r="I3186" s="564">
        <v>1</v>
      </c>
      <c r="J3186" s="564">
        <v>1</v>
      </c>
      <c r="K3186" s="564">
        <v>1</v>
      </c>
      <c r="L3186" s="564">
        <v>1</v>
      </c>
      <c r="M3186" s="564">
        <v>1</v>
      </c>
      <c r="N3186" s="564">
        <v>1</v>
      </c>
      <c r="O3186" s="564">
        <v>1</v>
      </c>
      <c r="P3186" s="564">
        <v>1</v>
      </c>
      <c r="Q3186" s="564">
        <v>1</v>
      </c>
      <c r="R3186" s="564">
        <v>1</v>
      </c>
      <c r="S3186" s="564">
        <v>1</v>
      </c>
      <c r="T3186" s="564">
        <v>1</v>
      </c>
      <c r="U3186" s="564">
        <v>1</v>
      </c>
      <c r="V3186" s="564">
        <v>1</v>
      </c>
      <c r="W3186" s="564">
        <v>1</v>
      </c>
      <c r="X3186" s="564">
        <v>1</v>
      </c>
      <c r="Y3186" s="564">
        <v>1</v>
      </c>
      <c r="Z3186" s="564">
        <v>1</v>
      </c>
      <c r="AA3186" s="564">
        <v>1</v>
      </c>
      <c r="AB3186" s="564">
        <v>1</v>
      </c>
      <c r="AC3186" s="564">
        <v>1</v>
      </c>
      <c r="AD3186" s="564">
        <v>1</v>
      </c>
      <c r="AE3186" s="564">
        <v>1</v>
      </c>
      <c r="AF3186" s="564">
        <v>1</v>
      </c>
      <c r="AG3186" s="564">
        <v>1</v>
      </c>
      <c r="AH3186" s="564">
        <v>1</v>
      </c>
      <c r="AI3186" s="564">
        <v>1</v>
      </c>
      <c r="AJ3186" s="564">
        <v>1</v>
      </c>
      <c r="AK3186" s="564">
        <v>1</v>
      </c>
    </row>
    <row r="3187" spans="1:37">
      <c r="A3187">
        <v>3183</v>
      </c>
      <c r="B3187" s="564">
        <f t="shared" ca="1" si="300"/>
        <v>20</v>
      </c>
      <c r="C3187" s="564">
        <f t="shared" ca="1" si="295"/>
        <v>400</v>
      </c>
      <c r="D3187" s="564">
        <f t="shared" ca="1" si="298"/>
        <v>20</v>
      </c>
      <c r="E3187" s="564">
        <f t="shared" ca="1" si="296"/>
        <v>0</v>
      </c>
      <c r="F3187" s="564">
        <f t="shared" ca="1" si="299"/>
        <v>1</v>
      </c>
      <c r="G3187" s="564">
        <f t="shared" ca="1" si="297"/>
        <v>6.9963376711454561</v>
      </c>
      <c r="H3187" s="564">
        <v>1</v>
      </c>
      <c r="I3187" s="564">
        <v>1</v>
      </c>
      <c r="J3187" s="564">
        <v>1</v>
      </c>
      <c r="K3187" s="564">
        <v>1</v>
      </c>
      <c r="L3187" s="564">
        <v>1</v>
      </c>
      <c r="M3187" s="564">
        <v>1</v>
      </c>
      <c r="N3187" s="564">
        <v>1</v>
      </c>
      <c r="O3187" s="564">
        <v>1</v>
      </c>
      <c r="P3187" s="564">
        <v>1</v>
      </c>
      <c r="Q3187" s="564">
        <v>1</v>
      </c>
      <c r="R3187" s="564">
        <v>1</v>
      </c>
      <c r="S3187" s="564">
        <v>1</v>
      </c>
      <c r="T3187" s="564">
        <v>1</v>
      </c>
      <c r="U3187" s="564">
        <v>1</v>
      </c>
      <c r="V3187" s="564">
        <v>1</v>
      </c>
      <c r="W3187" s="564">
        <v>1</v>
      </c>
      <c r="X3187" s="564">
        <v>1</v>
      </c>
      <c r="Y3187" s="564">
        <v>1</v>
      </c>
      <c r="Z3187" s="564">
        <v>1</v>
      </c>
      <c r="AA3187" s="564">
        <v>1</v>
      </c>
      <c r="AB3187" s="564">
        <v>1</v>
      </c>
      <c r="AC3187" s="564">
        <v>1</v>
      </c>
      <c r="AD3187" s="564">
        <v>1</v>
      </c>
      <c r="AE3187" s="564">
        <v>1</v>
      </c>
      <c r="AF3187" s="564">
        <v>1</v>
      </c>
      <c r="AG3187" s="564">
        <v>1</v>
      </c>
      <c r="AH3187" s="564">
        <v>1</v>
      </c>
      <c r="AI3187" s="564">
        <v>1</v>
      </c>
      <c r="AJ3187" s="564">
        <v>1</v>
      </c>
      <c r="AK3187" s="564">
        <v>1</v>
      </c>
    </row>
    <row r="3188" spans="1:37">
      <c r="A3188">
        <v>3184</v>
      </c>
      <c r="B3188" s="564">
        <f t="shared" ca="1" si="300"/>
        <v>2</v>
      </c>
      <c r="C3188" s="564">
        <f t="shared" ca="1" si="295"/>
        <v>4</v>
      </c>
      <c r="D3188" s="564">
        <f t="shared" ca="1" si="298"/>
        <v>2</v>
      </c>
      <c r="E3188" s="564">
        <f t="shared" ca="1" si="296"/>
        <v>1.8</v>
      </c>
      <c r="F3188" s="564">
        <f t="shared" ca="1" si="299"/>
        <v>0.81052631578947365</v>
      </c>
      <c r="G3188" s="564">
        <f t="shared" ca="1" si="297"/>
        <v>1.0408635984898753</v>
      </c>
      <c r="H3188" s="564">
        <v>0</v>
      </c>
      <c r="I3188" s="564">
        <v>0</v>
      </c>
      <c r="J3188" s="564">
        <v>0</v>
      </c>
      <c r="K3188" s="564">
        <v>1</v>
      </c>
      <c r="L3188" s="564">
        <v>0</v>
      </c>
      <c r="M3188" s="564">
        <v>0</v>
      </c>
      <c r="N3188" s="564">
        <v>1</v>
      </c>
      <c r="O3188" s="564">
        <v>0</v>
      </c>
      <c r="P3188" s="564">
        <v>0</v>
      </c>
      <c r="Q3188" s="564">
        <v>0</v>
      </c>
      <c r="R3188" s="564">
        <v>0</v>
      </c>
      <c r="S3188" s="564">
        <v>0</v>
      </c>
      <c r="T3188" s="564">
        <v>0</v>
      </c>
      <c r="U3188" s="564">
        <v>0</v>
      </c>
      <c r="V3188" s="564">
        <v>0</v>
      </c>
      <c r="W3188" s="564">
        <v>0</v>
      </c>
      <c r="X3188" s="564">
        <v>0</v>
      </c>
      <c r="Y3188" s="564">
        <v>0</v>
      </c>
      <c r="Z3188" s="564">
        <v>0</v>
      </c>
      <c r="AA3188" s="564">
        <v>0</v>
      </c>
      <c r="AB3188" s="564">
        <v>0</v>
      </c>
      <c r="AC3188" s="564">
        <v>0</v>
      </c>
      <c r="AD3188" s="564">
        <v>1</v>
      </c>
      <c r="AE3188" s="564">
        <v>0</v>
      </c>
      <c r="AF3188" s="564">
        <v>0</v>
      </c>
      <c r="AG3188" s="564">
        <v>1</v>
      </c>
      <c r="AH3188" s="564">
        <v>0</v>
      </c>
      <c r="AI3188" s="564">
        <v>0</v>
      </c>
      <c r="AJ3188" s="564">
        <v>0</v>
      </c>
      <c r="AK3188" s="564">
        <v>0</v>
      </c>
    </row>
    <row r="3189" spans="1:37">
      <c r="A3189">
        <v>3185</v>
      </c>
      <c r="B3189" s="564">
        <f t="shared" ca="1" si="300"/>
        <v>0</v>
      </c>
      <c r="C3189" s="564">
        <f t="shared" ca="1" si="295"/>
        <v>0</v>
      </c>
      <c r="D3189" s="564">
        <f t="shared" ca="1" si="298"/>
        <v>0</v>
      </c>
      <c r="E3189" s="564">
        <f t="shared" ca="1" si="296"/>
        <v>0</v>
      </c>
      <c r="F3189" s="564">
        <f t="shared" ca="1" si="299"/>
        <v>1</v>
      </c>
      <c r="G3189" s="564">
        <f t="shared" ca="1" si="297"/>
        <v>-2.0824078774344055</v>
      </c>
      <c r="H3189" s="564">
        <v>0</v>
      </c>
      <c r="I3189" s="564">
        <v>0</v>
      </c>
      <c r="J3189" s="564">
        <v>0</v>
      </c>
      <c r="K3189" s="564">
        <v>0</v>
      </c>
      <c r="L3189" s="564">
        <v>0</v>
      </c>
      <c r="M3189" s="564">
        <v>0</v>
      </c>
      <c r="N3189" s="564">
        <v>0</v>
      </c>
      <c r="O3189" s="564">
        <v>0</v>
      </c>
      <c r="P3189" s="564">
        <v>0</v>
      </c>
      <c r="Q3189" s="564">
        <v>0</v>
      </c>
      <c r="R3189" s="564">
        <v>0</v>
      </c>
      <c r="S3189" s="564">
        <v>0</v>
      </c>
      <c r="T3189" s="564">
        <v>0</v>
      </c>
      <c r="U3189" s="564">
        <v>0</v>
      </c>
      <c r="V3189" s="564">
        <v>0</v>
      </c>
      <c r="W3189" s="564">
        <v>0</v>
      </c>
      <c r="X3189" s="564">
        <v>0</v>
      </c>
      <c r="Y3189" s="564">
        <v>0</v>
      </c>
      <c r="Z3189" s="564">
        <v>0</v>
      </c>
      <c r="AA3189" s="564">
        <v>0</v>
      </c>
      <c r="AB3189" s="564">
        <v>0</v>
      </c>
      <c r="AC3189" s="564">
        <v>0</v>
      </c>
      <c r="AD3189" s="564">
        <v>0</v>
      </c>
      <c r="AE3189" s="564">
        <v>0</v>
      </c>
      <c r="AF3189" s="564">
        <v>0</v>
      </c>
      <c r="AG3189" s="564">
        <v>0</v>
      </c>
      <c r="AH3189" s="564">
        <v>0</v>
      </c>
      <c r="AI3189" s="564">
        <v>0</v>
      </c>
      <c r="AJ3189" s="564">
        <v>0</v>
      </c>
      <c r="AK3189" s="564">
        <v>0</v>
      </c>
    </row>
    <row r="3190" spans="1:37">
      <c r="A3190">
        <v>3186</v>
      </c>
      <c r="B3190" s="564">
        <f t="shared" ca="1" si="300"/>
        <v>0</v>
      </c>
      <c r="C3190" s="564">
        <f t="shared" ca="1" si="295"/>
        <v>0</v>
      </c>
      <c r="D3190" s="564">
        <f t="shared" ca="1" si="298"/>
        <v>0</v>
      </c>
      <c r="E3190" s="564">
        <f t="shared" ca="1" si="296"/>
        <v>0</v>
      </c>
      <c r="F3190" s="564">
        <f t="shared" ca="1" si="299"/>
        <v>1</v>
      </c>
      <c r="G3190" s="564">
        <f t="shared" ca="1" si="297"/>
        <v>-0.96613738547035277</v>
      </c>
      <c r="H3190" s="564">
        <v>0</v>
      </c>
      <c r="I3190" s="564">
        <v>0</v>
      </c>
      <c r="J3190" s="564">
        <v>0</v>
      </c>
      <c r="K3190" s="564">
        <v>0</v>
      </c>
      <c r="L3190" s="564">
        <v>0</v>
      </c>
      <c r="M3190" s="564">
        <v>0</v>
      </c>
      <c r="N3190" s="564">
        <v>0</v>
      </c>
      <c r="O3190" s="564">
        <v>0</v>
      </c>
      <c r="P3190" s="564">
        <v>0</v>
      </c>
      <c r="Q3190" s="564">
        <v>0</v>
      </c>
      <c r="R3190" s="564">
        <v>0</v>
      </c>
      <c r="S3190" s="564">
        <v>0</v>
      </c>
      <c r="T3190" s="564">
        <v>0</v>
      </c>
      <c r="U3190" s="564">
        <v>0</v>
      </c>
      <c r="V3190" s="564">
        <v>0</v>
      </c>
      <c r="W3190" s="564">
        <v>0</v>
      </c>
      <c r="X3190" s="564">
        <v>0</v>
      </c>
      <c r="Y3190" s="564">
        <v>0</v>
      </c>
      <c r="Z3190" s="564">
        <v>0</v>
      </c>
      <c r="AA3190" s="564">
        <v>0</v>
      </c>
      <c r="AB3190" s="564">
        <v>0</v>
      </c>
      <c r="AC3190" s="564">
        <v>0</v>
      </c>
      <c r="AD3190" s="564">
        <v>0</v>
      </c>
      <c r="AE3190" s="564">
        <v>0</v>
      </c>
      <c r="AF3190" s="564">
        <v>0</v>
      </c>
      <c r="AG3190" s="564">
        <v>0</v>
      </c>
      <c r="AH3190" s="564">
        <v>0</v>
      </c>
      <c r="AI3190" s="564">
        <v>0</v>
      </c>
      <c r="AJ3190" s="564">
        <v>0</v>
      </c>
      <c r="AK3190" s="564">
        <v>0</v>
      </c>
    </row>
    <row r="3191" spans="1:37">
      <c r="A3191">
        <v>3187</v>
      </c>
      <c r="B3191" s="564">
        <f t="shared" ca="1" si="300"/>
        <v>16</v>
      </c>
      <c r="C3191" s="564">
        <f t="shared" ca="1" si="295"/>
        <v>256</v>
      </c>
      <c r="D3191" s="564">
        <f t="shared" ca="1" si="298"/>
        <v>16</v>
      </c>
      <c r="E3191" s="564">
        <f t="shared" ca="1" si="296"/>
        <v>3.1999999999999993</v>
      </c>
      <c r="F3191" s="564">
        <f t="shared" ca="1" si="299"/>
        <v>0.66315789473684217</v>
      </c>
      <c r="G3191" s="564">
        <f t="shared" ca="1" si="297"/>
        <v>6.8035810323285872</v>
      </c>
      <c r="H3191" s="564">
        <v>1</v>
      </c>
      <c r="I3191" s="564">
        <v>1</v>
      </c>
      <c r="J3191" s="564">
        <v>1</v>
      </c>
      <c r="K3191" s="564">
        <v>1</v>
      </c>
      <c r="L3191" s="564">
        <v>1</v>
      </c>
      <c r="M3191" s="564">
        <v>1</v>
      </c>
      <c r="N3191" s="564">
        <v>0</v>
      </c>
      <c r="O3191" s="564">
        <v>1</v>
      </c>
      <c r="P3191" s="564">
        <v>0</v>
      </c>
      <c r="Q3191" s="564">
        <v>1</v>
      </c>
      <c r="R3191" s="564">
        <v>1</v>
      </c>
      <c r="S3191" s="564">
        <v>0</v>
      </c>
      <c r="T3191" s="564">
        <v>1</v>
      </c>
      <c r="U3191" s="564">
        <v>1</v>
      </c>
      <c r="V3191" s="564">
        <v>1</v>
      </c>
      <c r="W3191" s="564">
        <v>1</v>
      </c>
      <c r="X3191" s="564">
        <v>0</v>
      </c>
      <c r="Y3191" s="564">
        <v>1</v>
      </c>
      <c r="Z3191" s="564">
        <v>1</v>
      </c>
      <c r="AA3191" s="564">
        <v>1</v>
      </c>
      <c r="AB3191" s="564">
        <v>1</v>
      </c>
      <c r="AC3191" s="564">
        <v>0</v>
      </c>
      <c r="AD3191" s="564">
        <v>1</v>
      </c>
      <c r="AE3191" s="564">
        <v>1</v>
      </c>
      <c r="AF3191" s="564">
        <v>1</v>
      </c>
      <c r="AG3191" s="564">
        <v>1</v>
      </c>
      <c r="AH3191" s="564">
        <v>1</v>
      </c>
      <c r="AI3191" s="564">
        <v>1</v>
      </c>
      <c r="AJ3191" s="564">
        <v>1</v>
      </c>
      <c r="AK3191" s="564">
        <v>1</v>
      </c>
    </row>
    <row r="3192" spans="1:37">
      <c r="A3192">
        <v>3188</v>
      </c>
      <c r="B3192" s="564">
        <f t="shared" ca="1" si="300"/>
        <v>0</v>
      </c>
      <c r="C3192" s="564">
        <f t="shared" ca="1" si="295"/>
        <v>0</v>
      </c>
      <c r="D3192" s="564">
        <f t="shared" ca="1" si="298"/>
        <v>0</v>
      </c>
      <c r="E3192" s="564">
        <f t="shared" ca="1" si="296"/>
        <v>0</v>
      </c>
      <c r="F3192" s="564">
        <f t="shared" ca="1" si="299"/>
        <v>1</v>
      </c>
      <c r="G3192" s="564">
        <f t="shared" ca="1" si="297"/>
        <v>-7.4741552454010236</v>
      </c>
      <c r="H3192" s="564">
        <v>0</v>
      </c>
      <c r="I3192" s="564">
        <v>0</v>
      </c>
      <c r="J3192" s="564">
        <v>0</v>
      </c>
      <c r="K3192" s="564">
        <v>0</v>
      </c>
      <c r="L3192" s="564">
        <v>0</v>
      </c>
      <c r="M3192" s="564">
        <v>0</v>
      </c>
      <c r="N3192" s="564">
        <v>0</v>
      </c>
      <c r="O3192" s="564">
        <v>0</v>
      </c>
      <c r="P3192" s="564">
        <v>0</v>
      </c>
      <c r="Q3192" s="564">
        <v>0</v>
      </c>
      <c r="R3192" s="564">
        <v>0</v>
      </c>
      <c r="S3192" s="564">
        <v>0</v>
      </c>
      <c r="T3192" s="564">
        <v>0</v>
      </c>
      <c r="U3192" s="564">
        <v>0</v>
      </c>
      <c r="V3192" s="564">
        <v>0</v>
      </c>
      <c r="W3192" s="564">
        <v>0</v>
      </c>
      <c r="X3192" s="564">
        <v>0</v>
      </c>
      <c r="Y3192" s="564">
        <v>0</v>
      </c>
      <c r="Z3192" s="564">
        <v>0</v>
      </c>
      <c r="AA3192" s="564">
        <v>0</v>
      </c>
      <c r="AB3192" s="564">
        <v>0</v>
      </c>
      <c r="AC3192" s="564">
        <v>0</v>
      </c>
      <c r="AD3192" s="564">
        <v>0</v>
      </c>
      <c r="AE3192" s="564">
        <v>0</v>
      </c>
      <c r="AF3192" s="564">
        <v>0</v>
      </c>
      <c r="AG3192" s="564">
        <v>0</v>
      </c>
      <c r="AH3192" s="564">
        <v>0</v>
      </c>
      <c r="AI3192" s="564">
        <v>0</v>
      </c>
      <c r="AJ3192" s="564">
        <v>0</v>
      </c>
      <c r="AK3192" s="564">
        <v>0</v>
      </c>
    </row>
    <row r="3193" spans="1:37">
      <c r="A3193">
        <v>3189</v>
      </c>
      <c r="B3193" s="564">
        <f t="shared" ca="1" si="300"/>
        <v>0</v>
      </c>
      <c r="C3193" s="564">
        <f t="shared" ca="1" si="295"/>
        <v>0</v>
      </c>
      <c r="D3193" s="564">
        <f t="shared" ca="1" si="298"/>
        <v>0</v>
      </c>
      <c r="E3193" s="564">
        <f t="shared" ca="1" si="296"/>
        <v>0</v>
      </c>
      <c r="F3193" s="564">
        <f t="shared" ca="1" si="299"/>
        <v>1</v>
      </c>
      <c r="G3193" s="564">
        <f t="shared" ca="1" si="297"/>
        <v>3.9484288183285647</v>
      </c>
      <c r="H3193" s="564">
        <v>0</v>
      </c>
      <c r="I3193" s="564">
        <v>0</v>
      </c>
      <c r="J3193" s="564">
        <v>0</v>
      </c>
      <c r="K3193" s="564">
        <v>0</v>
      </c>
      <c r="L3193" s="564">
        <v>0</v>
      </c>
      <c r="M3193" s="564">
        <v>0</v>
      </c>
      <c r="N3193" s="564">
        <v>0</v>
      </c>
      <c r="O3193" s="564">
        <v>0</v>
      </c>
      <c r="P3193" s="564">
        <v>0</v>
      </c>
      <c r="Q3193" s="564">
        <v>0</v>
      </c>
      <c r="R3193" s="564">
        <v>0</v>
      </c>
      <c r="S3193" s="564">
        <v>0</v>
      </c>
      <c r="T3193" s="564">
        <v>0</v>
      </c>
      <c r="U3193" s="564">
        <v>0</v>
      </c>
      <c r="V3193" s="564">
        <v>0</v>
      </c>
      <c r="W3193" s="564">
        <v>0</v>
      </c>
      <c r="X3193" s="564">
        <v>0</v>
      </c>
      <c r="Y3193" s="564">
        <v>0</v>
      </c>
      <c r="Z3193" s="564">
        <v>0</v>
      </c>
      <c r="AA3193" s="564">
        <v>0</v>
      </c>
      <c r="AB3193" s="564">
        <v>0</v>
      </c>
      <c r="AC3193" s="564">
        <v>0</v>
      </c>
      <c r="AD3193" s="564">
        <v>0</v>
      </c>
      <c r="AE3193" s="564">
        <v>0</v>
      </c>
      <c r="AF3193" s="564">
        <v>0</v>
      </c>
      <c r="AG3193" s="564">
        <v>0</v>
      </c>
      <c r="AH3193" s="564">
        <v>0</v>
      </c>
      <c r="AI3193" s="564">
        <v>0</v>
      </c>
      <c r="AJ3193" s="564">
        <v>0</v>
      </c>
      <c r="AK3193" s="564">
        <v>0</v>
      </c>
    </row>
    <row r="3194" spans="1:37">
      <c r="A3194">
        <v>3190</v>
      </c>
      <c r="B3194" s="564">
        <f t="shared" ca="1" si="300"/>
        <v>20</v>
      </c>
      <c r="C3194" s="564">
        <f t="shared" ca="1" si="295"/>
        <v>400</v>
      </c>
      <c r="D3194" s="564">
        <f t="shared" ca="1" si="298"/>
        <v>20</v>
      </c>
      <c r="E3194" s="564">
        <f t="shared" ca="1" si="296"/>
        <v>0</v>
      </c>
      <c r="F3194" s="564">
        <f t="shared" ca="1" si="299"/>
        <v>1</v>
      </c>
      <c r="G3194" s="564">
        <f t="shared" ca="1" si="297"/>
        <v>4.0761602145250597</v>
      </c>
      <c r="H3194" s="564">
        <v>1</v>
      </c>
      <c r="I3194" s="564">
        <v>1</v>
      </c>
      <c r="J3194" s="564">
        <v>1</v>
      </c>
      <c r="K3194" s="564">
        <v>1</v>
      </c>
      <c r="L3194" s="564">
        <v>1</v>
      </c>
      <c r="M3194" s="564">
        <v>1</v>
      </c>
      <c r="N3194" s="564">
        <v>1</v>
      </c>
      <c r="O3194" s="564">
        <v>1</v>
      </c>
      <c r="P3194" s="564">
        <v>1</v>
      </c>
      <c r="Q3194" s="564">
        <v>1</v>
      </c>
      <c r="R3194" s="564">
        <v>1</v>
      </c>
      <c r="S3194" s="564">
        <v>1</v>
      </c>
      <c r="T3194" s="564">
        <v>1</v>
      </c>
      <c r="U3194" s="564">
        <v>1</v>
      </c>
      <c r="V3194" s="564">
        <v>1</v>
      </c>
      <c r="W3194" s="564">
        <v>1</v>
      </c>
      <c r="X3194" s="564">
        <v>1</v>
      </c>
      <c r="Y3194" s="564">
        <v>1</v>
      </c>
      <c r="Z3194" s="564">
        <v>1</v>
      </c>
      <c r="AA3194" s="564">
        <v>1</v>
      </c>
      <c r="AB3194" s="564">
        <v>1</v>
      </c>
      <c r="AC3194" s="564">
        <v>1</v>
      </c>
      <c r="AD3194" s="564">
        <v>1</v>
      </c>
      <c r="AE3194" s="564">
        <v>1</v>
      </c>
      <c r="AF3194" s="564">
        <v>1</v>
      </c>
      <c r="AG3194" s="564">
        <v>1</v>
      </c>
      <c r="AH3194" s="564">
        <v>1</v>
      </c>
      <c r="AI3194" s="564">
        <v>1</v>
      </c>
      <c r="AJ3194" s="564">
        <v>1</v>
      </c>
      <c r="AK3194" s="564">
        <v>1</v>
      </c>
    </row>
    <row r="3195" spans="1:37">
      <c r="A3195">
        <v>3191</v>
      </c>
      <c r="B3195" s="564">
        <f t="shared" ca="1" si="300"/>
        <v>20</v>
      </c>
      <c r="C3195" s="564">
        <f t="shared" ca="1" si="295"/>
        <v>400</v>
      </c>
      <c r="D3195" s="564">
        <f t="shared" ca="1" si="298"/>
        <v>20</v>
      </c>
      <c r="E3195" s="564">
        <f t="shared" ca="1" si="296"/>
        <v>0</v>
      </c>
      <c r="F3195" s="564">
        <f t="shared" ca="1" si="299"/>
        <v>1</v>
      </c>
      <c r="G3195" s="564">
        <f t="shared" ca="1" si="297"/>
        <v>1.6889637478253554</v>
      </c>
      <c r="H3195" s="564">
        <v>1</v>
      </c>
      <c r="I3195" s="564">
        <v>1</v>
      </c>
      <c r="J3195" s="564">
        <v>1</v>
      </c>
      <c r="K3195" s="564">
        <v>1</v>
      </c>
      <c r="L3195" s="564">
        <v>1</v>
      </c>
      <c r="M3195" s="564">
        <v>1</v>
      </c>
      <c r="N3195" s="564">
        <v>1</v>
      </c>
      <c r="O3195" s="564">
        <v>1</v>
      </c>
      <c r="P3195" s="564">
        <v>1</v>
      </c>
      <c r="Q3195" s="564">
        <v>1</v>
      </c>
      <c r="R3195" s="564">
        <v>1</v>
      </c>
      <c r="S3195" s="564">
        <v>1</v>
      </c>
      <c r="T3195" s="564">
        <v>1</v>
      </c>
      <c r="U3195" s="564">
        <v>1</v>
      </c>
      <c r="V3195" s="564">
        <v>1</v>
      </c>
      <c r="W3195" s="564">
        <v>1</v>
      </c>
      <c r="X3195" s="564">
        <v>1</v>
      </c>
      <c r="Y3195" s="564">
        <v>1</v>
      </c>
      <c r="Z3195" s="564">
        <v>1</v>
      </c>
      <c r="AA3195" s="564">
        <v>1</v>
      </c>
      <c r="AB3195" s="564">
        <v>1</v>
      </c>
      <c r="AC3195" s="564">
        <v>1</v>
      </c>
      <c r="AD3195" s="564">
        <v>1</v>
      </c>
      <c r="AE3195" s="564">
        <v>1</v>
      </c>
      <c r="AF3195" s="564">
        <v>1</v>
      </c>
      <c r="AG3195" s="564">
        <v>1</v>
      </c>
      <c r="AH3195" s="564">
        <v>1</v>
      </c>
      <c r="AI3195" s="564">
        <v>1</v>
      </c>
      <c r="AJ3195" s="564">
        <v>1</v>
      </c>
      <c r="AK3195" s="564">
        <v>1</v>
      </c>
    </row>
    <row r="3196" spans="1:37">
      <c r="A3196">
        <v>3192</v>
      </c>
      <c r="B3196" s="564">
        <f t="shared" ca="1" si="300"/>
        <v>0</v>
      </c>
      <c r="C3196" s="564">
        <f t="shared" ca="1" si="295"/>
        <v>0</v>
      </c>
      <c r="D3196" s="564">
        <f t="shared" ca="1" si="298"/>
        <v>0</v>
      </c>
      <c r="E3196" s="564">
        <f t="shared" ca="1" si="296"/>
        <v>0</v>
      </c>
      <c r="F3196" s="564">
        <f t="shared" ca="1" si="299"/>
        <v>1</v>
      </c>
      <c r="G3196" s="564">
        <f t="shared" ca="1" si="297"/>
        <v>-1.9211555332909018</v>
      </c>
      <c r="H3196" s="564">
        <v>0</v>
      </c>
      <c r="I3196" s="564">
        <v>0</v>
      </c>
      <c r="J3196" s="564">
        <v>0</v>
      </c>
      <c r="K3196" s="564">
        <v>0</v>
      </c>
      <c r="L3196" s="564">
        <v>0</v>
      </c>
      <c r="M3196" s="564">
        <v>0</v>
      </c>
      <c r="N3196" s="564">
        <v>0</v>
      </c>
      <c r="O3196" s="564">
        <v>0</v>
      </c>
      <c r="P3196" s="564">
        <v>0</v>
      </c>
      <c r="Q3196" s="564">
        <v>0</v>
      </c>
      <c r="R3196" s="564">
        <v>0</v>
      </c>
      <c r="S3196" s="564">
        <v>0</v>
      </c>
      <c r="T3196" s="564">
        <v>0</v>
      </c>
      <c r="U3196" s="564">
        <v>0</v>
      </c>
      <c r="V3196" s="564">
        <v>0</v>
      </c>
      <c r="W3196" s="564">
        <v>0</v>
      </c>
      <c r="X3196" s="564">
        <v>0</v>
      </c>
      <c r="Y3196" s="564">
        <v>0</v>
      </c>
      <c r="Z3196" s="564">
        <v>0</v>
      </c>
      <c r="AA3196" s="564">
        <v>0</v>
      </c>
      <c r="AB3196" s="564">
        <v>0</v>
      </c>
      <c r="AC3196" s="564">
        <v>0</v>
      </c>
      <c r="AD3196" s="564">
        <v>0</v>
      </c>
      <c r="AE3196" s="564">
        <v>0</v>
      </c>
      <c r="AF3196" s="564">
        <v>0</v>
      </c>
      <c r="AG3196" s="564">
        <v>0</v>
      </c>
      <c r="AH3196" s="564">
        <v>0</v>
      </c>
      <c r="AI3196" s="564">
        <v>0</v>
      </c>
      <c r="AJ3196" s="564">
        <v>0</v>
      </c>
      <c r="AK3196" s="564">
        <v>0</v>
      </c>
    </row>
    <row r="3197" spans="1:37">
      <c r="A3197">
        <v>3193</v>
      </c>
      <c r="B3197" s="564">
        <f t="shared" ca="1" si="300"/>
        <v>20</v>
      </c>
      <c r="C3197" s="564">
        <f t="shared" ca="1" si="295"/>
        <v>400</v>
      </c>
      <c r="D3197" s="564">
        <f t="shared" ca="1" si="298"/>
        <v>20</v>
      </c>
      <c r="E3197" s="564">
        <f t="shared" ca="1" si="296"/>
        <v>0</v>
      </c>
      <c r="F3197" s="564">
        <f t="shared" ca="1" si="299"/>
        <v>1</v>
      </c>
      <c r="G3197" s="564">
        <f t="shared" ca="1" si="297"/>
        <v>6.3781112909400104</v>
      </c>
      <c r="H3197" s="564">
        <v>1</v>
      </c>
      <c r="I3197" s="564">
        <v>1</v>
      </c>
      <c r="J3197" s="564">
        <v>1</v>
      </c>
      <c r="K3197" s="564">
        <v>1</v>
      </c>
      <c r="L3197" s="564">
        <v>1</v>
      </c>
      <c r="M3197" s="564">
        <v>1</v>
      </c>
      <c r="N3197" s="564">
        <v>1</v>
      </c>
      <c r="O3197" s="564">
        <v>1</v>
      </c>
      <c r="P3197" s="564">
        <v>1</v>
      </c>
      <c r="Q3197" s="564">
        <v>1</v>
      </c>
      <c r="R3197" s="564">
        <v>1</v>
      </c>
      <c r="S3197" s="564">
        <v>1</v>
      </c>
      <c r="T3197" s="564">
        <v>1</v>
      </c>
      <c r="U3197" s="564">
        <v>1</v>
      </c>
      <c r="V3197" s="564">
        <v>1</v>
      </c>
      <c r="W3197" s="564">
        <v>1</v>
      </c>
      <c r="X3197" s="564">
        <v>1</v>
      </c>
      <c r="Y3197" s="564">
        <v>1</v>
      </c>
      <c r="Z3197" s="564">
        <v>1</v>
      </c>
      <c r="AA3197" s="564">
        <v>1</v>
      </c>
      <c r="AB3197" s="564">
        <v>1</v>
      </c>
      <c r="AC3197" s="564">
        <v>1</v>
      </c>
      <c r="AD3197" s="564">
        <v>1</v>
      </c>
      <c r="AE3197" s="564">
        <v>1</v>
      </c>
      <c r="AF3197" s="564">
        <v>1</v>
      </c>
      <c r="AG3197" s="564">
        <v>1</v>
      </c>
      <c r="AH3197" s="564">
        <v>1</v>
      </c>
      <c r="AI3197" s="564">
        <v>1</v>
      </c>
      <c r="AJ3197" s="564">
        <v>1</v>
      </c>
      <c r="AK3197" s="564">
        <v>1</v>
      </c>
    </row>
    <row r="3198" spans="1:37">
      <c r="A3198">
        <v>3194</v>
      </c>
      <c r="B3198" s="564">
        <f t="shared" ca="1" si="300"/>
        <v>0</v>
      </c>
      <c r="C3198" s="564">
        <f t="shared" ca="1" si="295"/>
        <v>0</v>
      </c>
      <c r="D3198" s="564">
        <f t="shared" ca="1" si="298"/>
        <v>0</v>
      </c>
      <c r="E3198" s="564">
        <f t="shared" ca="1" si="296"/>
        <v>0</v>
      </c>
      <c r="F3198" s="564">
        <f t="shared" ca="1" si="299"/>
        <v>1</v>
      </c>
      <c r="G3198" s="564">
        <f t="shared" ca="1" si="297"/>
        <v>1.8282225445829472</v>
      </c>
      <c r="H3198" s="564">
        <v>0</v>
      </c>
      <c r="I3198" s="564">
        <v>0</v>
      </c>
      <c r="J3198" s="564">
        <v>0</v>
      </c>
      <c r="K3198" s="564">
        <v>0</v>
      </c>
      <c r="L3198" s="564">
        <v>0</v>
      </c>
      <c r="M3198" s="564">
        <v>0</v>
      </c>
      <c r="N3198" s="564">
        <v>0</v>
      </c>
      <c r="O3198" s="564">
        <v>0</v>
      </c>
      <c r="P3198" s="564">
        <v>0</v>
      </c>
      <c r="Q3198" s="564">
        <v>0</v>
      </c>
      <c r="R3198" s="564">
        <v>0</v>
      </c>
      <c r="S3198" s="564">
        <v>0</v>
      </c>
      <c r="T3198" s="564">
        <v>0</v>
      </c>
      <c r="U3198" s="564">
        <v>0</v>
      </c>
      <c r="V3198" s="564">
        <v>0</v>
      </c>
      <c r="W3198" s="564">
        <v>0</v>
      </c>
      <c r="X3198" s="564">
        <v>0</v>
      </c>
      <c r="Y3198" s="564">
        <v>0</v>
      </c>
      <c r="Z3198" s="564">
        <v>0</v>
      </c>
      <c r="AA3198" s="564">
        <v>0</v>
      </c>
      <c r="AB3198" s="564">
        <v>0</v>
      </c>
      <c r="AC3198" s="564">
        <v>0</v>
      </c>
      <c r="AD3198" s="564">
        <v>0</v>
      </c>
      <c r="AE3198" s="564">
        <v>0</v>
      </c>
      <c r="AF3198" s="564">
        <v>0</v>
      </c>
      <c r="AG3198" s="564">
        <v>0</v>
      </c>
      <c r="AH3198" s="564">
        <v>0</v>
      </c>
      <c r="AI3198" s="564">
        <v>0</v>
      </c>
      <c r="AJ3198" s="564">
        <v>0</v>
      </c>
      <c r="AK3198" s="564">
        <v>0</v>
      </c>
    </row>
    <row r="3199" spans="1:37">
      <c r="A3199">
        <v>3195</v>
      </c>
      <c r="B3199" s="564">
        <f t="shared" ca="1" si="300"/>
        <v>0</v>
      </c>
      <c r="C3199" s="564">
        <f t="shared" ca="1" si="295"/>
        <v>0</v>
      </c>
      <c r="D3199" s="564">
        <f t="shared" ca="1" si="298"/>
        <v>0</v>
      </c>
      <c r="E3199" s="564">
        <f t="shared" ca="1" si="296"/>
        <v>0</v>
      </c>
      <c r="F3199" s="564">
        <f t="shared" ca="1" si="299"/>
        <v>1</v>
      </c>
      <c r="G3199" s="564">
        <f t="shared" ca="1" si="297"/>
        <v>-1.4472679429723776</v>
      </c>
      <c r="H3199" s="564">
        <v>0</v>
      </c>
      <c r="I3199" s="564">
        <v>0</v>
      </c>
      <c r="J3199" s="564">
        <v>0</v>
      </c>
      <c r="K3199" s="564">
        <v>0</v>
      </c>
      <c r="L3199" s="564">
        <v>0</v>
      </c>
      <c r="M3199" s="564">
        <v>0</v>
      </c>
      <c r="N3199" s="564">
        <v>0</v>
      </c>
      <c r="O3199" s="564">
        <v>0</v>
      </c>
      <c r="P3199" s="564">
        <v>0</v>
      </c>
      <c r="Q3199" s="564">
        <v>0</v>
      </c>
      <c r="R3199" s="564">
        <v>0</v>
      </c>
      <c r="S3199" s="564">
        <v>0</v>
      </c>
      <c r="T3199" s="564">
        <v>0</v>
      </c>
      <c r="U3199" s="564">
        <v>0</v>
      </c>
      <c r="V3199" s="564">
        <v>0</v>
      </c>
      <c r="W3199" s="564">
        <v>0</v>
      </c>
      <c r="X3199" s="564">
        <v>0</v>
      </c>
      <c r="Y3199" s="564">
        <v>0</v>
      </c>
      <c r="Z3199" s="564">
        <v>0</v>
      </c>
      <c r="AA3199" s="564">
        <v>0</v>
      </c>
      <c r="AB3199" s="564">
        <v>0</v>
      </c>
      <c r="AC3199" s="564">
        <v>0</v>
      </c>
      <c r="AD3199" s="564">
        <v>0</v>
      </c>
      <c r="AE3199" s="564">
        <v>0</v>
      </c>
      <c r="AF3199" s="564">
        <v>0</v>
      </c>
      <c r="AG3199" s="564">
        <v>0</v>
      </c>
      <c r="AH3199" s="564">
        <v>0</v>
      </c>
      <c r="AI3199" s="564">
        <v>0</v>
      </c>
      <c r="AJ3199" s="564">
        <v>0</v>
      </c>
      <c r="AK3199" s="564">
        <v>0</v>
      </c>
    </row>
    <row r="3200" spans="1:37">
      <c r="A3200">
        <v>3196</v>
      </c>
      <c r="B3200" s="564">
        <f t="shared" ca="1" si="300"/>
        <v>0</v>
      </c>
      <c r="C3200" s="564">
        <f t="shared" ca="1" si="295"/>
        <v>0</v>
      </c>
      <c r="D3200" s="564">
        <f t="shared" ca="1" si="298"/>
        <v>0</v>
      </c>
      <c r="E3200" s="564">
        <f t="shared" ca="1" si="296"/>
        <v>0</v>
      </c>
      <c r="F3200" s="564">
        <f t="shared" ca="1" si="299"/>
        <v>1</v>
      </c>
      <c r="G3200" s="564">
        <f t="shared" ca="1" si="297"/>
        <v>4.1123409196331258</v>
      </c>
      <c r="H3200" s="564">
        <v>0</v>
      </c>
      <c r="I3200" s="564">
        <v>0</v>
      </c>
      <c r="J3200" s="564">
        <v>0</v>
      </c>
      <c r="K3200" s="564">
        <v>0</v>
      </c>
      <c r="L3200" s="564">
        <v>0</v>
      </c>
      <c r="M3200" s="564">
        <v>0</v>
      </c>
      <c r="N3200" s="564">
        <v>0</v>
      </c>
      <c r="O3200" s="564">
        <v>0</v>
      </c>
      <c r="P3200" s="564">
        <v>0</v>
      </c>
      <c r="Q3200" s="564">
        <v>0</v>
      </c>
      <c r="R3200" s="564">
        <v>0</v>
      </c>
      <c r="S3200" s="564">
        <v>0</v>
      </c>
      <c r="T3200" s="564">
        <v>0</v>
      </c>
      <c r="U3200" s="564">
        <v>0</v>
      </c>
      <c r="V3200" s="564">
        <v>0</v>
      </c>
      <c r="W3200" s="564">
        <v>0</v>
      </c>
      <c r="X3200" s="564">
        <v>0</v>
      </c>
      <c r="Y3200" s="564">
        <v>0</v>
      </c>
      <c r="Z3200" s="564">
        <v>0</v>
      </c>
      <c r="AA3200" s="564">
        <v>0</v>
      </c>
      <c r="AB3200" s="564">
        <v>0</v>
      </c>
      <c r="AC3200" s="564">
        <v>0</v>
      </c>
      <c r="AD3200" s="564">
        <v>0</v>
      </c>
      <c r="AE3200" s="564">
        <v>0</v>
      </c>
      <c r="AF3200" s="564">
        <v>0</v>
      </c>
      <c r="AG3200" s="564">
        <v>0</v>
      </c>
      <c r="AH3200" s="564">
        <v>0</v>
      </c>
      <c r="AI3200" s="564">
        <v>0</v>
      </c>
      <c r="AJ3200" s="564">
        <v>0</v>
      </c>
      <c r="AK3200" s="564">
        <v>0</v>
      </c>
    </row>
    <row r="3201" spans="1:37">
      <c r="A3201">
        <v>3197</v>
      </c>
      <c r="B3201" s="564">
        <f t="shared" ca="1" si="300"/>
        <v>0</v>
      </c>
      <c r="C3201" s="564">
        <f t="shared" ca="1" si="295"/>
        <v>0</v>
      </c>
      <c r="D3201" s="564">
        <f t="shared" ca="1" si="298"/>
        <v>0</v>
      </c>
      <c r="E3201" s="564">
        <f t="shared" ca="1" si="296"/>
        <v>0</v>
      </c>
      <c r="F3201" s="564">
        <f t="shared" ca="1" si="299"/>
        <v>1</v>
      </c>
      <c r="G3201" s="564">
        <f t="shared" ca="1" si="297"/>
        <v>-3.9292914965214485</v>
      </c>
      <c r="H3201" s="564">
        <v>0</v>
      </c>
      <c r="I3201" s="564">
        <v>0</v>
      </c>
      <c r="J3201" s="564">
        <v>0</v>
      </c>
      <c r="K3201" s="564">
        <v>0</v>
      </c>
      <c r="L3201" s="564">
        <v>0</v>
      </c>
      <c r="M3201" s="564">
        <v>0</v>
      </c>
      <c r="N3201" s="564">
        <v>0</v>
      </c>
      <c r="O3201" s="564">
        <v>0</v>
      </c>
      <c r="P3201" s="564">
        <v>0</v>
      </c>
      <c r="Q3201" s="564">
        <v>0</v>
      </c>
      <c r="R3201" s="564">
        <v>0</v>
      </c>
      <c r="S3201" s="564">
        <v>0</v>
      </c>
      <c r="T3201" s="564">
        <v>0</v>
      </c>
      <c r="U3201" s="564">
        <v>0</v>
      </c>
      <c r="V3201" s="564">
        <v>0</v>
      </c>
      <c r="W3201" s="564">
        <v>0</v>
      </c>
      <c r="X3201" s="564">
        <v>0</v>
      </c>
      <c r="Y3201" s="564">
        <v>0</v>
      </c>
      <c r="Z3201" s="564">
        <v>0</v>
      </c>
      <c r="AA3201" s="564">
        <v>0</v>
      </c>
      <c r="AB3201" s="564">
        <v>0</v>
      </c>
      <c r="AC3201" s="564">
        <v>0</v>
      </c>
      <c r="AD3201" s="564">
        <v>0</v>
      </c>
      <c r="AE3201" s="564">
        <v>0</v>
      </c>
      <c r="AF3201" s="564">
        <v>0</v>
      </c>
      <c r="AG3201" s="564">
        <v>0</v>
      </c>
      <c r="AH3201" s="564">
        <v>0</v>
      </c>
      <c r="AI3201" s="564">
        <v>0</v>
      </c>
      <c r="AJ3201" s="564">
        <v>0</v>
      </c>
      <c r="AK3201" s="564">
        <v>0</v>
      </c>
    </row>
    <row r="3202" spans="1:37">
      <c r="A3202">
        <v>3198</v>
      </c>
      <c r="B3202" s="564">
        <f t="shared" ca="1" si="300"/>
        <v>0</v>
      </c>
      <c r="C3202" s="564">
        <f t="shared" ca="1" si="295"/>
        <v>0</v>
      </c>
      <c r="D3202" s="564">
        <f t="shared" ca="1" si="298"/>
        <v>0</v>
      </c>
      <c r="E3202" s="564">
        <f t="shared" ca="1" si="296"/>
        <v>0</v>
      </c>
      <c r="F3202" s="564">
        <f t="shared" ca="1" si="299"/>
        <v>1</v>
      </c>
      <c r="G3202" s="564">
        <f t="shared" ca="1" si="297"/>
        <v>2.808757130640958</v>
      </c>
      <c r="H3202" s="564">
        <v>0</v>
      </c>
      <c r="I3202" s="564">
        <v>0</v>
      </c>
      <c r="J3202" s="564">
        <v>0</v>
      </c>
      <c r="K3202" s="564">
        <v>0</v>
      </c>
      <c r="L3202" s="564">
        <v>0</v>
      </c>
      <c r="M3202" s="564">
        <v>0</v>
      </c>
      <c r="N3202" s="564">
        <v>0</v>
      </c>
      <c r="O3202" s="564">
        <v>0</v>
      </c>
      <c r="P3202" s="564">
        <v>0</v>
      </c>
      <c r="Q3202" s="564">
        <v>0</v>
      </c>
      <c r="R3202" s="564">
        <v>0</v>
      </c>
      <c r="S3202" s="564">
        <v>0</v>
      </c>
      <c r="T3202" s="564">
        <v>0</v>
      </c>
      <c r="U3202" s="564">
        <v>0</v>
      </c>
      <c r="V3202" s="564">
        <v>0</v>
      </c>
      <c r="W3202" s="564">
        <v>0</v>
      </c>
      <c r="X3202" s="564">
        <v>0</v>
      </c>
      <c r="Y3202" s="564">
        <v>0</v>
      </c>
      <c r="Z3202" s="564">
        <v>0</v>
      </c>
      <c r="AA3202" s="564">
        <v>0</v>
      </c>
      <c r="AB3202" s="564">
        <v>0</v>
      </c>
      <c r="AC3202" s="564">
        <v>0</v>
      </c>
      <c r="AD3202" s="564">
        <v>0</v>
      </c>
      <c r="AE3202" s="564">
        <v>0</v>
      </c>
      <c r="AF3202" s="564">
        <v>0</v>
      </c>
      <c r="AG3202" s="564">
        <v>0</v>
      </c>
      <c r="AH3202" s="564">
        <v>0</v>
      </c>
      <c r="AI3202" s="564">
        <v>0</v>
      </c>
      <c r="AJ3202" s="564">
        <v>0</v>
      </c>
      <c r="AK3202" s="564">
        <v>0</v>
      </c>
    </row>
    <row r="3203" spans="1:37">
      <c r="A3203">
        <v>3199</v>
      </c>
      <c r="B3203" s="564">
        <f t="shared" ca="1" si="300"/>
        <v>20</v>
      </c>
      <c r="C3203" s="564">
        <f t="shared" ca="1" si="295"/>
        <v>400</v>
      </c>
      <c r="D3203" s="564">
        <f t="shared" ca="1" si="298"/>
        <v>20</v>
      </c>
      <c r="E3203" s="564">
        <f t="shared" ca="1" si="296"/>
        <v>0</v>
      </c>
      <c r="F3203" s="564">
        <f t="shared" ca="1" si="299"/>
        <v>1</v>
      </c>
      <c r="G3203" s="564">
        <f t="shared" ca="1" si="297"/>
        <v>-0.57465207761202342</v>
      </c>
      <c r="H3203" s="564">
        <v>1</v>
      </c>
      <c r="I3203" s="564">
        <v>1</v>
      </c>
      <c r="J3203" s="564">
        <v>1</v>
      </c>
      <c r="K3203" s="564">
        <v>1</v>
      </c>
      <c r="L3203" s="564">
        <v>1</v>
      </c>
      <c r="M3203" s="564">
        <v>1</v>
      </c>
      <c r="N3203" s="564">
        <v>1</v>
      </c>
      <c r="O3203" s="564">
        <v>1</v>
      </c>
      <c r="P3203" s="564">
        <v>1</v>
      </c>
      <c r="Q3203" s="564">
        <v>1</v>
      </c>
      <c r="R3203" s="564">
        <v>1</v>
      </c>
      <c r="S3203" s="564">
        <v>1</v>
      </c>
      <c r="T3203" s="564">
        <v>1</v>
      </c>
      <c r="U3203" s="564">
        <v>1</v>
      </c>
      <c r="V3203" s="564">
        <v>1</v>
      </c>
      <c r="W3203" s="564">
        <v>1</v>
      </c>
      <c r="X3203" s="564">
        <v>1</v>
      </c>
      <c r="Y3203" s="564">
        <v>1</v>
      </c>
      <c r="Z3203" s="564">
        <v>1</v>
      </c>
      <c r="AA3203" s="564">
        <v>1</v>
      </c>
      <c r="AB3203" s="564">
        <v>1</v>
      </c>
      <c r="AC3203" s="564">
        <v>1</v>
      </c>
      <c r="AD3203" s="564">
        <v>1</v>
      </c>
      <c r="AE3203" s="564">
        <v>1</v>
      </c>
      <c r="AF3203" s="564">
        <v>1</v>
      </c>
      <c r="AG3203" s="564">
        <v>1</v>
      </c>
      <c r="AH3203" s="564">
        <v>1</v>
      </c>
      <c r="AI3203" s="564">
        <v>1</v>
      </c>
      <c r="AJ3203" s="564">
        <v>1</v>
      </c>
      <c r="AK3203" s="564">
        <v>1</v>
      </c>
    </row>
    <row r="3204" spans="1:37">
      <c r="A3204">
        <v>3200</v>
      </c>
      <c r="B3204" s="564">
        <f t="shared" ca="1" si="300"/>
        <v>0</v>
      </c>
      <c r="C3204" s="564">
        <f t="shared" ca="1" si="295"/>
        <v>0</v>
      </c>
      <c r="D3204" s="564">
        <f t="shared" ca="1" si="298"/>
        <v>0</v>
      </c>
      <c r="E3204" s="564">
        <f t="shared" ca="1" si="296"/>
        <v>0</v>
      </c>
      <c r="F3204" s="564">
        <f t="shared" ca="1" si="299"/>
        <v>1</v>
      </c>
      <c r="G3204" s="564">
        <f t="shared" ca="1" si="297"/>
        <v>4.9716962444994506</v>
      </c>
      <c r="H3204" s="564">
        <v>0</v>
      </c>
      <c r="I3204" s="564">
        <v>0</v>
      </c>
      <c r="J3204" s="564">
        <v>0</v>
      </c>
      <c r="K3204" s="564">
        <v>0</v>
      </c>
      <c r="L3204" s="564">
        <v>0</v>
      </c>
      <c r="M3204" s="564">
        <v>0</v>
      </c>
      <c r="N3204" s="564">
        <v>0</v>
      </c>
      <c r="O3204" s="564">
        <v>0</v>
      </c>
      <c r="P3204" s="564">
        <v>0</v>
      </c>
      <c r="Q3204" s="564">
        <v>0</v>
      </c>
      <c r="R3204" s="564">
        <v>0</v>
      </c>
      <c r="S3204" s="564">
        <v>0</v>
      </c>
      <c r="T3204" s="564">
        <v>0</v>
      </c>
      <c r="U3204" s="564">
        <v>0</v>
      </c>
      <c r="V3204" s="564">
        <v>0</v>
      </c>
      <c r="W3204" s="564">
        <v>0</v>
      </c>
      <c r="X3204" s="564">
        <v>0</v>
      </c>
      <c r="Y3204" s="564">
        <v>0</v>
      </c>
      <c r="Z3204" s="564">
        <v>0</v>
      </c>
      <c r="AA3204" s="564">
        <v>0</v>
      </c>
      <c r="AB3204" s="564">
        <v>0</v>
      </c>
      <c r="AC3204" s="564">
        <v>0</v>
      </c>
      <c r="AD3204" s="564">
        <v>0</v>
      </c>
      <c r="AE3204" s="564">
        <v>0</v>
      </c>
      <c r="AF3204" s="564">
        <v>0</v>
      </c>
      <c r="AG3204" s="564">
        <v>0</v>
      </c>
      <c r="AH3204" s="564">
        <v>0</v>
      </c>
      <c r="AI3204" s="564">
        <v>0</v>
      </c>
      <c r="AJ3204" s="564">
        <v>0</v>
      </c>
      <c r="AK3204" s="564">
        <v>0</v>
      </c>
    </row>
    <row r="3205" spans="1:37">
      <c r="A3205">
        <v>3201</v>
      </c>
      <c r="B3205" s="564">
        <f t="shared" ca="1" si="300"/>
        <v>20</v>
      </c>
      <c r="C3205" s="564">
        <f t="shared" ref="C3205:C3268" ca="1" si="301">B3205^2</f>
        <v>400</v>
      </c>
      <c r="D3205" s="564">
        <f t="shared" ca="1" si="298"/>
        <v>20</v>
      </c>
      <c r="E3205" s="564">
        <f t="shared" ref="E3205:E3268" ca="1" si="302">D3205-((B3205^2)/H$1)</f>
        <v>0</v>
      </c>
      <c r="F3205" s="564">
        <f t="shared" ca="1" si="299"/>
        <v>1</v>
      </c>
      <c r="G3205" s="564">
        <f t="shared" ref="G3205:G3268" ca="1" si="303">I$2+NORMSINV(RAND())*K$2</f>
        <v>2.8596086003325842</v>
      </c>
      <c r="H3205" s="564">
        <v>1</v>
      </c>
      <c r="I3205" s="564">
        <v>1</v>
      </c>
      <c r="J3205" s="564">
        <v>1</v>
      </c>
      <c r="K3205" s="564">
        <v>1</v>
      </c>
      <c r="L3205" s="564">
        <v>1</v>
      </c>
      <c r="M3205" s="564">
        <v>1</v>
      </c>
      <c r="N3205" s="564">
        <v>1</v>
      </c>
      <c r="O3205" s="564">
        <v>1</v>
      </c>
      <c r="P3205" s="564">
        <v>1</v>
      </c>
      <c r="Q3205" s="564">
        <v>1</v>
      </c>
      <c r="R3205" s="564">
        <v>1</v>
      </c>
      <c r="S3205" s="564">
        <v>1</v>
      </c>
      <c r="T3205" s="564">
        <v>1</v>
      </c>
      <c r="U3205" s="564">
        <v>1</v>
      </c>
      <c r="V3205" s="564">
        <v>1</v>
      </c>
      <c r="W3205" s="564">
        <v>1</v>
      </c>
      <c r="X3205" s="564">
        <v>1</v>
      </c>
      <c r="Y3205" s="564">
        <v>1</v>
      </c>
      <c r="Z3205" s="564">
        <v>1</v>
      </c>
      <c r="AA3205" s="564">
        <v>1</v>
      </c>
      <c r="AB3205" s="564">
        <v>1</v>
      </c>
      <c r="AC3205" s="564">
        <v>1</v>
      </c>
      <c r="AD3205" s="564">
        <v>1</v>
      </c>
      <c r="AE3205" s="564">
        <v>1</v>
      </c>
      <c r="AF3205" s="564">
        <v>1</v>
      </c>
      <c r="AG3205" s="564">
        <v>1</v>
      </c>
      <c r="AH3205" s="564">
        <v>1</v>
      </c>
      <c r="AI3205" s="564">
        <v>1</v>
      </c>
      <c r="AJ3205" s="564">
        <v>1</v>
      </c>
      <c r="AK3205" s="564">
        <v>1</v>
      </c>
    </row>
    <row r="3206" spans="1:37">
      <c r="A3206">
        <v>3202</v>
      </c>
      <c r="B3206" s="564">
        <f t="shared" ca="1" si="300"/>
        <v>20</v>
      </c>
      <c r="C3206" s="564">
        <f t="shared" ca="1" si="301"/>
        <v>400</v>
      </c>
      <c r="D3206" s="564">
        <f t="shared" ref="D3206:D3269" ca="1" si="304">B3206</f>
        <v>20</v>
      </c>
      <c r="E3206" s="564">
        <f t="shared" ca="1" si="302"/>
        <v>0</v>
      </c>
      <c r="F3206" s="564">
        <f t="shared" ref="F3206:F3269" ca="1" si="305">1-(2*B3206*(H$1-B3206)/(H$1*(H$1-1)))</f>
        <v>1</v>
      </c>
      <c r="G3206" s="564">
        <f t="shared" ca="1" si="303"/>
        <v>-8.0714513924292888</v>
      </c>
      <c r="H3206" s="564">
        <v>1</v>
      </c>
      <c r="I3206" s="564">
        <v>1</v>
      </c>
      <c r="J3206" s="564">
        <v>1</v>
      </c>
      <c r="K3206" s="564">
        <v>1</v>
      </c>
      <c r="L3206" s="564">
        <v>1</v>
      </c>
      <c r="M3206" s="564">
        <v>1</v>
      </c>
      <c r="N3206" s="564">
        <v>1</v>
      </c>
      <c r="O3206" s="564">
        <v>1</v>
      </c>
      <c r="P3206" s="564">
        <v>1</v>
      </c>
      <c r="Q3206" s="564">
        <v>1</v>
      </c>
      <c r="R3206" s="564">
        <v>1</v>
      </c>
      <c r="S3206" s="564">
        <v>1</v>
      </c>
      <c r="T3206" s="564">
        <v>1</v>
      </c>
      <c r="U3206" s="564">
        <v>1</v>
      </c>
      <c r="V3206" s="564">
        <v>1</v>
      </c>
      <c r="W3206" s="564">
        <v>1</v>
      </c>
      <c r="X3206" s="564">
        <v>1</v>
      </c>
      <c r="Y3206" s="564">
        <v>1</v>
      </c>
      <c r="Z3206" s="564">
        <v>1</v>
      </c>
      <c r="AA3206" s="564">
        <v>1</v>
      </c>
      <c r="AB3206" s="564">
        <v>1</v>
      </c>
      <c r="AC3206" s="564">
        <v>1</v>
      </c>
      <c r="AD3206" s="564">
        <v>1</v>
      </c>
      <c r="AE3206" s="564">
        <v>1</v>
      </c>
      <c r="AF3206" s="564">
        <v>1</v>
      </c>
      <c r="AG3206" s="564">
        <v>1</v>
      </c>
      <c r="AH3206" s="564">
        <v>1</v>
      </c>
      <c r="AI3206" s="564">
        <v>1</v>
      </c>
      <c r="AJ3206" s="564">
        <v>1</v>
      </c>
      <c r="AK3206" s="564">
        <v>1</v>
      </c>
    </row>
    <row r="3207" spans="1:37">
      <c r="A3207">
        <v>3203</v>
      </c>
      <c r="B3207" s="564">
        <f t="shared" ref="B3207:B3270" ca="1" si="306">SUM(INDIRECT("H"&amp;A3207+4&amp;":"&amp;HLOOKUP(H$1,$AA$1:$BD$2,2,0)&amp;A3207+4))</f>
        <v>20</v>
      </c>
      <c r="C3207" s="564">
        <f t="shared" ca="1" si="301"/>
        <v>400</v>
      </c>
      <c r="D3207" s="564">
        <f t="shared" ca="1" si="304"/>
        <v>20</v>
      </c>
      <c r="E3207" s="564">
        <f t="shared" ca="1" si="302"/>
        <v>0</v>
      </c>
      <c r="F3207" s="564">
        <f t="shared" ca="1" si="305"/>
        <v>1</v>
      </c>
      <c r="G3207" s="564">
        <f t="shared" ca="1" si="303"/>
        <v>1.9395181125808558</v>
      </c>
      <c r="H3207" s="564">
        <v>1</v>
      </c>
      <c r="I3207" s="564">
        <v>1</v>
      </c>
      <c r="J3207" s="564">
        <v>1</v>
      </c>
      <c r="K3207" s="564">
        <v>1</v>
      </c>
      <c r="L3207" s="564">
        <v>1</v>
      </c>
      <c r="M3207" s="564">
        <v>1</v>
      </c>
      <c r="N3207" s="564">
        <v>1</v>
      </c>
      <c r="O3207" s="564">
        <v>1</v>
      </c>
      <c r="P3207" s="564">
        <v>1</v>
      </c>
      <c r="Q3207" s="564">
        <v>1</v>
      </c>
      <c r="R3207" s="564">
        <v>1</v>
      </c>
      <c r="S3207" s="564">
        <v>1</v>
      </c>
      <c r="T3207" s="564">
        <v>1</v>
      </c>
      <c r="U3207" s="564">
        <v>1</v>
      </c>
      <c r="V3207" s="564">
        <v>1</v>
      </c>
      <c r="W3207" s="564">
        <v>1</v>
      </c>
      <c r="X3207" s="564">
        <v>1</v>
      </c>
      <c r="Y3207" s="564">
        <v>1</v>
      </c>
      <c r="Z3207" s="564">
        <v>1</v>
      </c>
      <c r="AA3207" s="564">
        <v>1</v>
      </c>
      <c r="AB3207" s="564">
        <v>1</v>
      </c>
      <c r="AC3207" s="564">
        <v>1</v>
      </c>
      <c r="AD3207" s="564">
        <v>1</v>
      </c>
      <c r="AE3207" s="564">
        <v>1</v>
      </c>
      <c r="AF3207" s="564">
        <v>1</v>
      </c>
      <c r="AG3207" s="564">
        <v>1</v>
      </c>
      <c r="AH3207" s="564">
        <v>1</v>
      </c>
      <c r="AI3207" s="564">
        <v>1</v>
      </c>
      <c r="AJ3207" s="564">
        <v>1</v>
      </c>
      <c r="AK3207" s="564">
        <v>1</v>
      </c>
    </row>
    <row r="3208" spans="1:37">
      <c r="A3208">
        <v>3204</v>
      </c>
      <c r="B3208" s="564">
        <f t="shared" ca="1" si="306"/>
        <v>20</v>
      </c>
      <c r="C3208" s="564">
        <f t="shared" ca="1" si="301"/>
        <v>400</v>
      </c>
      <c r="D3208" s="564">
        <f t="shared" ca="1" si="304"/>
        <v>20</v>
      </c>
      <c r="E3208" s="564">
        <f t="shared" ca="1" si="302"/>
        <v>0</v>
      </c>
      <c r="F3208" s="564">
        <f t="shared" ca="1" si="305"/>
        <v>1</v>
      </c>
      <c r="G3208" s="564">
        <f t="shared" ca="1" si="303"/>
        <v>-1.7615354049957825</v>
      </c>
      <c r="H3208" s="564">
        <v>1</v>
      </c>
      <c r="I3208" s="564">
        <v>1</v>
      </c>
      <c r="J3208" s="564">
        <v>1</v>
      </c>
      <c r="K3208" s="564">
        <v>1</v>
      </c>
      <c r="L3208" s="564">
        <v>1</v>
      </c>
      <c r="M3208" s="564">
        <v>1</v>
      </c>
      <c r="N3208" s="564">
        <v>1</v>
      </c>
      <c r="O3208" s="564">
        <v>1</v>
      </c>
      <c r="P3208" s="564">
        <v>1</v>
      </c>
      <c r="Q3208" s="564">
        <v>1</v>
      </c>
      <c r="R3208" s="564">
        <v>1</v>
      </c>
      <c r="S3208" s="564">
        <v>1</v>
      </c>
      <c r="T3208" s="564">
        <v>1</v>
      </c>
      <c r="U3208" s="564">
        <v>1</v>
      </c>
      <c r="V3208" s="564">
        <v>1</v>
      </c>
      <c r="W3208" s="564">
        <v>1</v>
      </c>
      <c r="X3208" s="564">
        <v>1</v>
      </c>
      <c r="Y3208" s="564">
        <v>1</v>
      </c>
      <c r="Z3208" s="564">
        <v>1</v>
      </c>
      <c r="AA3208" s="564">
        <v>1</v>
      </c>
      <c r="AB3208" s="564">
        <v>1</v>
      </c>
      <c r="AC3208" s="564">
        <v>1</v>
      </c>
      <c r="AD3208" s="564">
        <v>1</v>
      </c>
      <c r="AE3208" s="564">
        <v>1</v>
      </c>
      <c r="AF3208" s="564">
        <v>1</v>
      </c>
      <c r="AG3208" s="564">
        <v>1</v>
      </c>
      <c r="AH3208" s="564">
        <v>1</v>
      </c>
      <c r="AI3208" s="564">
        <v>1</v>
      </c>
      <c r="AJ3208" s="564">
        <v>1</v>
      </c>
      <c r="AK3208" s="564">
        <v>1</v>
      </c>
    </row>
    <row r="3209" spans="1:37">
      <c r="A3209">
        <v>3205</v>
      </c>
      <c r="B3209" s="564">
        <f t="shared" ca="1" si="306"/>
        <v>20</v>
      </c>
      <c r="C3209" s="564">
        <f t="shared" ca="1" si="301"/>
        <v>400</v>
      </c>
      <c r="D3209" s="564">
        <f t="shared" ca="1" si="304"/>
        <v>20</v>
      </c>
      <c r="E3209" s="564">
        <f t="shared" ca="1" si="302"/>
        <v>0</v>
      </c>
      <c r="F3209" s="564">
        <f t="shared" ca="1" si="305"/>
        <v>1</v>
      </c>
      <c r="G3209" s="564">
        <f t="shared" ca="1" si="303"/>
        <v>-1.5802011011467862</v>
      </c>
      <c r="H3209" s="564">
        <v>1</v>
      </c>
      <c r="I3209" s="564">
        <v>1</v>
      </c>
      <c r="J3209" s="564">
        <v>1</v>
      </c>
      <c r="K3209" s="564">
        <v>1</v>
      </c>
      <c r="L3209" s="564">
        <v>1</v>
      </c>
      <c r="M3209" s="564">
        <v>1</v>
      </c>
      <c r="N3209" s="564">
        <v>1</v>
      </c>
      <c r="O3209" s="564">
        <v>1</v>
      </c>
      <c r="P3209" s="564">
        <v>1</v>
      </c>
      <c r="Q3209" s="564">
        <v>1</v>
      </c>
      <c r="R3209" s="564">
        <v>1</v>
      </c>
      <c r="S3209" s="564">
        <v>1</v>
      </c>
      <c r="T3209" s="564">
        <v>1</v>
      </c>
      <c r="U3209" s="564">
        <v>1</v>
      </c>
      <c r="V3209" s="564">
        <v>1</v>
      </c>
      <c r="W3209" s="564">
        <v>1</v>
      </c>
      <c r="X3209" s="564">
        <v>1</v>
      </c>
      <c r="Y3209" s="564">
        <v>1</v>
      </c>
      <c r="Z3209" s="564">
        <v>1</v>
      </c>
      <c r="AA3209" s="564">
        <v>1</v>
      </c>
      <c r="AB3209" s="564">
        <v>1</v>
      </c>
      <c r="AC3209" s="564">
        <v>1</v>
      </c>
      <c r="AD3209" s="564">
        <v>1</v>
      </c>
      <c r="AE3209" s="564">
        <v>1</v>
      </c>
      <c r="AF3209" s="564">
        <v>1</v>
      </c>
      <c r="AG3209" s="564">
        <v>1</v>
      </c>
      <c r="AH3209" s="564">
        <v>1</v>
      </c>
      <c r="AI3209" s="564">
        <v>1</v>
      </c>
      <c r="AJ3209" s="564">
        <v>1</v>
      </c>
      <c r="AK3209" s="564">
        <v>1</v>
      </c>
    </row>
    <row r="3210" spans="1:37">
      <c r="A3210">
        <v>3206</v>
      </c>
      <c r="B3210" s="564">
        <f t="shared" ca="1" si="306"/>
        <v>11</v>
      </c>
      <c r="C3210" s="564">
        <f t="shared" ca="1" si="301"/>
        <v>121</v>
      </c>
      <c r="D3210" s="564">
        <f t="shared" ca="1" si="304"/>
        <v>11</v>
      </c>
      <c r="E3210" s="564">
        <f t="shared" ca="1" si="302"/>
        <v>4.95</v>
      </c>
      <c r="F3210" s="564">
        <f t="shared" ca="1" si="305"/>
        <v>0.47894736842105268</v>
      </c>
      <c r="G3210" s="564">
        <f t="shared" ca="1" si="303"/>
        <v>-2.1957953158091748</v>
      </c>
      <c r="H3210" s="564">
        <v>0</v>
      </c>
      <c r="I3210" s="564">
        <v>1</v>
      </c>
      <c r="J3210" s="564">
        <v>1</v>
      </c>
      <c r="K3210" s="564">
        <v>1</v>
      </c>
      <c r="L3210" s="564">
        <v>1</v>
      </c>
      <c r="M3210" s="564">
        <v>1</v>
      </c>
      <c r="N3210" s="564">
        <v>0</v>
      </c>
      <c r="O3210" s="564">
        <v>1</v>
      </c>
      <c r="P3210" s="564">
        <v>1</v>
      </c>
      <c r="Q3210" s="564">
        <v>0</v>
      </c>
      <c r="R3210" s="564">
        <v>0</v>
      </c>
      <c r="S3210" s="564">
        <v>1</v>
      </c>
      <c r="T3210" s="564">
        <v>1</v>
      </c>
      <c r="U3210" s="564">
        <v>0</v>
      </c>
      <c r="V3210" s="564">
        <v>0</v>
      </c>
      <c r="W3210" s="564">
        <v>0</v>
      </c>
      <c r="X3210" s="564">
        <v>1</v>
      </c>
      <c r="Y3210" s="564">
        <v>0</v>
      </c>
      <c r="Z3210" s="564">
        <v>1</v>
      </c>
      <c r="AA3210" s="564">
        <v>0</v>
      </c>
      <c r="AB3210" s="564">
        <v>0</v>
      </c>
      <c r="AC3210" s="564">
        <v>1</v>
      </c>
      <c r="AD3210" s="564">
        <v>1</v>
      </c>
      <c r="AE3210" s="564">
        <v>1</v>
      </c>
      <c r="AF3210" s="564">
        <v>1</v>
      </c>
      <c r="AG3210" s="564">
        <v>1</v>
      </c>
      <c r="AH3210" s="564">
        <v>0</v>
      </c>
      <c r="AI3210" s="564">
        <v>1</v>
      </c>
      <c r="AJ3210" s="564">
        <v>1</v>
      </c>
      <c r="AK3210" s="564">
        <v>1</v>
      </c>
    </row>
    <row r="3211" spans="1:37">
      <c r="A3211">
        <v>3207</v>
      </c>
      <c r="B3211" s="564">
        <f t="shared" ca="1" si="306"/>
        <v>20</v>
      </c>
      <c r="C3211" s="564">
        <f t="shared" ca="1" si="301"/>
        <v>400</v>
      </c>
      <c r="D3211" s="564">
        <f t="shared" ca="1" si="304"/>
        <v>20</v>
      </c>
      <c r="E3211" s="564">
        <f t="shared" ca="1" si="302"/>
        <v>0</v>
      </c>
      <c r="F3211" s="564">
        <f t="shared" ca="1" si="305"/>
        <v>1</v>
      </c>
      <c r="G3211" s="564">
        <f t="shared" ca="1" si="303"/>
        <v>6.6331173472871878</v>
      </c>
      <c r="H3211" s="564">
        <v>1</v>
      </c>
      <c r="I3211" s="564">
        <v>1</v>
      </c>
      <c r="J3211" s="564">
        <v>1</v>
      </c>
      <c r="K3211" s="564">
        <v>1</v>
      </c>
      <c r="L3211" s="564">
        <v>1</v>
      </c>
      <c r="M3211" s="564">
        <v>1</v>
      </c>
      <c r="N3211" s="564">
        <v>1</v>
      </c>
      <c r="O3211" s="564">
        <v>1</v>
      </c>
      <c r="P3211" s="564">
        <v>1</v>
      </c>
      <c r="Q3211" s="564">
        <v>1</v>
      </c>
      <c r="R3211" s="564">
        <v>1</v>
      </c>
      <c r="S3211" s="564">
        <v>1</v>
      </c>
      <c r="T3211" s="564">
        <v>1</v>
      </c>
      <c r="U3211" s="564">
        <v>1</v>
      </c>
      <c r="V3211" s="564">
        <v>1</v>
      </c>
      <c r="W3211" s="564">
        <v>1</v>
      </c>
      <c r="X3211" s="564">
        <v>1</v>
      </c>
      <c r="Y3211" s="564">
        <v>1</v>
      </c>
      <c r="Z3211" s="564">
        <v>1</v>
      </c>
      <c r="AA3211" s="564">
        <v>1</v>
      </c>
      <c r="AB3211" s="564">
        <v>1</v>
      </c>
      <c r="AC3211" s="564">
        <v>1</v>
      </c>
      <c r="AD3211" s="564">
        <v>1</v>
      </c>
      <c r="AE3211" s="564">
        <v>1</v>
      </c>
      <c r="AF3211" s="564">
        <v>1</v>
      </c>
      <c r="AG3211" s="564">
        <v>1</v>
      </c>
      <c r="AH3211" s="564">
        <v>1</v>
      </c>
      <c r="AI3211" s="564">
        <v>1</v>
      </c>
      <c r="AJ3211" s="564">
        <v>1</v>
      </c>
      <c r="AK3211" s="564">
        <v>1</v>
      </c>
    </row>
    <row r="3212" spans="1:37">
      <c r="A3212">
        <v>3208</v>
      </c>
      <c r="B3212" s="564">
        <f t="shared" ca="1" si="306"/>
        <v>0</v>
      </c>
      <c r="C3212" s="564">
        <f t="shared" ca="1" si="301"/>
        <v>0</v>
      </c>
      <c r="D3212" s="564">
        <f t="shared" ca="1" si="304"/>
        <v>0</v>
      </c>
      <c r="E3212" s="564">
        <f t="shared" ca="1" si="302"/>
        <v>0</v>
      </c>
      <c r="F3212" s="564">
        <f t="shared" ca="1" si="305"/>
        <v>1</v>
      </c>
      <c r="G3212" s="564">
        <f t="shared" ca="1" si="303"/>
        <v>-4.1427431377817818</v>
      </c>
      <c r="H3212" s="564">
        <v>0</v>
      </c>
      <c r="I3212" s="564">
        <v>0</v>
      </c>
      <c r="J3212" s="564">
        <v>0</v>
      </c>
      <c r="K3212" s="564">
        <v>0</v>
      </c>
      <c r="L3212" s="564">
        <v>0</v>
      </c>
      <c r="M3212" s="564">
        <v>0</v>
      </c>
      <c r="N3212" s="564">
        <v>0</v>
      </c>
      <c r="O3212" s="564">
        <v>0</v>
      </c>
      <c r="P3212" s="564">
        <v>0</v>
      </c>
      <c r="Q3212" s="564">
        <v>0</v>
      </c>
      <c r="R3212" s="564">
        <v>0</v>
      </c>
      <c r="S3212" s="564">
        <v>0</v>
      </c>
      <c r="T3212" s="564">
        <v>0</v>
      </c>
      <c r="U3212" s="564">
        <v>0</v>
      </c>
      <c r="V3212" s="564">
        <v>0</v>
      </c>
      <c r="W3212" s="564">
        <v>0</v>
      </c>
      <c r="X3212" s="564">
        <v>0</v>
      </c>
      <c r="Y3212" s="564">
        <v>0</v>
      </c>
      <c r="Z3212" s="564">
        <v>0</v>
      </c>
      <c r="AA3212" s="564">
        <v>0</v>
      </c>
      <c r="AB3212" s="564">
        <v>0</v>
      </c>
      <c r="AC3212" s="564">
        <v>0</v>
      </c>
      <c r="AD3212" s="564">
        <v>0</v>
      </c>
      <c r="AE3212" s="564">
        <v>0</v>
      </c>
      <c r="AF3212" s="564">
        <v>0</v>
      </c>
      <c r="AG3212" s="564">
        <v>0</v>
      </c>
      <c r="AH3212" s="564">
        <v>0</v>
      </c>
      <c r="AI3212" s="564">
        <v>0</v>
      </c>
      <c r="AJ3212" s="564">
        <v>0</v>
      </c>
      <c r="AK3212" s="564">
        <v>0</v>
      </c>
    </row>
    <row r="3213" spans="1:37">
      <c r="A3213">
        <v>3209</v>
      </c>
      <c r="B3213" s="564">
        <f t="shared" ca="1" si="306"/>
        <v>20</v>
      </c>
      <c r="C3213" s="564">
        <f t="shared" ca="1" si="301"/>
        <v>400</v>
      </c>
      <c r="D3213" s="564">
        <f t="shared" ca="1" si="304"/>
        <v>20</v>
      </c>
      <c r="E3213" s="564">
        <f t="shared" ca="1" si="302"/>
        <v>0</v>
      </c>
      <c r="F3213" s="564">
        <f t="shared" ca="1" si="305"/>
        <v>1</v>
      </c>
      <c r="G3213" s="564">
        <f t="shared" ca="1" si="303"/>
        <v>-2.3114264637969599</v>
      </c>
      <c r="H3213" s="564">
        <v>1</v>
      </c>
      <c r="I3213" s="564">
        <v>1</v>
      </c>
      <c r="J3213" s="564">
        <v>1</v>
      </c>
      <c r="K3213" s="564">
        <v>1</v>
      </c>
      <c r="L3213" s="564">
        <v>1</v>
      </c>
      <c r="M3213" s="564">
        <v>1</v>
      </c>
      <c r="N3213" s="564">
        <v>1</v>
      </c>
      <c r="O3213" s="564">
        <v>1</v>
      </c>
      <c r="P3213" s="564">
        <v>1</v>
      </c>
      <c r="Q3213" s="564">
        <v>1</v>
      </c>
      <c r="R3213" s="564">
        <v>1</v>
      </c>
      <c r="S3213" s="564">
        <v>1</v>
      </c>
      <c r="T3213" s="564">
        <v>1</v>
      </c>
      <c r="U3213" s="564">
        <v>1</v>
      </c>
      <c r="V3213" s="564">
        <v>1</v>
      </c>
      <c r="W3213" s="564">
        <v>1</v>
      </c>
      <c r="X3213" s="564">
        <v>1</v>
      </c>
      <c r="Y3213" s="564">
        <v>1</v>
      </c>
      <c r="Z3213" s="564">
        <v>1</v>
      </c>
      <c r="AA3213" s="564">
        <v>1</v>
      </c>
      <c r="AB3213" s="564">
        <v>1</v>
      </c>
      <c r="AC3213" s="564">
        <v>1</v>
      </c>
      <c r="AD3213" s="564">
        <v>1</v>
      </c>
      <c r="AE3213" s="564">
        <v>1</v>
      </c>
      <c r="AF3213" s="564">
        <v>1</v>
      </c>
      <c r="AG3213" s="564">
        <v>1</v>
      </c>
      <c r="AH3213" s="564">
        <v>1</v>
      </c>
      <c r="AI3213" s="564">
        <v>1</v>
      </c>
      <c r="AJ3213" s="564">
        <v>1</v>
      </c>
      <c r="AK3213" s="564">
        <v>1</v>
      </c>
    </row>
    <row r="3214" spans="1:37">
      <c r="A3214">
        <v>3210</v>
      </c>
      <c r="B3214" s="564">
        <f t="shared" ca="1" si="306"/>
        <v>0</v>
      </c>
      <c r="C3214" s="564">
        <f t="shared" ca="1" si="301"/>
        <v>0</v>
      </c>
      <c r="D3214" s="564">
        <f t="shared" ca="1" si="304"/>
        <v>0</v>
      </c>
      <c r="E3214" s="564">
        <f t="shared" ca="1" si="302"/>
        <v>0</v>
      </c>
      <c r="F3214" s="564">
        <f t="shared" ca="1" si="305"/>
        <v>1</v>
      </c>
      <c r="G3214" s="564">
        <f t="shared" ca="1" si="303"/>
        <v>0.9091986097345508</v>
      </c>
      <c r="H3214" s="564">
        <v>0</v>
      </c>
      <c r="I3214" s="564">
        <v>0</v>
      </c>
      <c r="J3214" s="564">
        <v>0</v>
      </c>
      <c r="K3214" s="564">
        <v>0</v>
      </c>
      <c r="L3214" s="564">
        <v>0</v>
      </c>
      <c r="M3214" s="564">
        <v>0</v>
      </c>
      <c r="N3214" s="564">
        <v>0</v>
      </c>
      <c r="O3214" s="564">
        <v>0</v>
      </c>
      <c r="P3214" s="564">
        <v>0</v>
      </c>
      <c r="Q3214" s="564">
        <v>0</v>
      </c>
      <c r="R3214" s="564">
        <v>0</v>
      </c>
      <c r="S3214" s="564">
        <v>0</v>
      </c>
      <c r="T3214" s="564">
        <v>0</v>
      </c>
      <c r="U3214" s="564">
        <v>0</v>
      </c>
      <c r="V3214" s="564">
        <v>0</v>
      </c>
      <c r="W3214" s="564">
        <v>0</v>
      </c>
      <c r="X3214" s="564">
        <v>0</v>
      </c>
      <c r="Y3214" s="564">
        <v>0</v>
      </c>
      <c r="Z3214" s="564">
        <v>0</v>
      </c>
      <c r="AA3214" s="564">
        <v>0</v>
      </c>
      <c r="AB3214" s="564">
        <v>0</v>
      </c>
      <c r="AC3214" s="564">
        <v>0</v>
      </c>
      <c r="AD3214" s="564">
        <v>0</v>
      </c>
      <c r="AE3214" s="564">
        <v>0</v>
      </c>
      <c r="AF3214" s="564">
        <v>0</v>
      </c>
      <c r="AG3214" s="564">
        <v>0</v>
      </c>
      <c r="AH3214" s="564">
        <v>0</v>
      </c>
      <c r="AI3214" s="564">
        <v>0</v>
      </c>
      <c r="AJ3214" s="564">
        <v>0</v>
      </c>
      <c r="AK3214" s="564">
        <v>0</v>
      </c>
    </row>
    <row r="3215" spans="1:37">
      <c r="A3215">
        <v>3211</v>
      </c>
      <c r="B3215" s="564">
        <f t="shared" ca="1" si="306"/>
        <v>20</v>
      </c>
      <c r="C3215" s="564">
        <f t="shared" ca="1" si="301"/>
        <v>400</v>
      </c>
      <c r="D3215" s="564">
        <f t="shared" ca="1" si="304"/>
        <v>20</v>
      </c>
      <c r="E3215" s="564">
        <f t="shared" ca="1" si="302"/>
        <v>0</v>
      </c>
      <c r="F3215" s="564">
        <f t="shared" ca="1" si="305"/>
        <v>1</v>
      </c>
      <c r="G3215" s="564">
        <f t="shared" ca="1" si="303"/>
        <v>5.1036444406493331</v>
      </c>
      <c r="H3215" s="564">
        <v>1</v>
      </c>
      <c r="I3215" s="564">
        <v>1</v>
      </c>
      <c r="J3215" s="564">
        <v>1</v>
      </c>
      <c r="K3215" s="564">
        <v>1</v>
      </c>
      <c r="L3215" s="564">
        <v>1</v>
      </c>
      <c r="M3215" s="564">
        <v>1</v>
      </c>
      <c r="N3215" s="564">
        <v>1</v>
      </c>
      <c r="O3215" s="564">
        <v>1</v>
      </c>
      <c r="P3215" s="564">
        <v>1</v>
      </c>
      <c r="Q3215" s="564">
        <v>1</v>
      </c>
      <c r="R3215" s="564">
        <v>1</v>
      </c>
      <c r="S3215" s="564">
        <v>1</v>
      </c>
      <c r="T3215" s="564">
        <v>1</v>
      </c>
      <c r="U3215" s="564">
        <v>1</v>
      </c>
      <c r="V3215" s="564">
        <v>1</v>
      </c>
      <c r="W3215" s="564">
        <v>1</v>
      </c>
      <c r="X3215" s="564">
        <v>1</v>
      </c>
      <c r="Y3215" s="564">
        <v>1</v>
      </c>
      <c r="Z3215" s="564">
        <v>1</v>
      </c>
      <c r="AA3215" s="564">
        <v>1</v>
      </c>
      <c r="AB3215" s="564">
        <v>1</v>
      </c>
      <c r="AC3215" s="564">
        <v>1</v>
      </c>
      <c r="AD3215" s="564">
        <v>1</v>
      </c>
      <c r="AE3215" s="564">
        <v>1</v>
      </c>
      <c r="AF3215" s="564">
        <v>1</v>
      </c>
      <c r="AG3215" s="564">
        <v>1</v>
      </c>
      <c r="AH3215" s="564">
        <v>1</v>
      </c>
      <c r="AI3215" s="564">
        <v>1</v>
      </c>
      <c r="AJ3215" s="564">
        <v>1</v>
      </c>
      <c r="AK3215" s="564">
        <v>1</v>
      </c>
    </row>
    <row r="3216" spans="1:37">
      <c r="A3216">
        <v>3212</v>
      </c>
      <c r="B3216" s="564">
        <f t="shared" ca="1" si="306"/>
        <v>1</v>
      </c>
      <c r="C3216" s="564">
        <f t="shared" ca="1" si="301"/>
        <v>1</v>
      </c>
      <c r="D3216" s="564">
        <f t="shared" ca="1" si="304"/>
        <v>1</v>
      </c>
      <c r="E3216" s="564">
        <f t="shared" ca="1" si="302"/>
        <v>0.95</v>
      </c>
      <c r="F3216" s="564">
        <f t="shared" ca="1" si="305"/>
        <v>0.9</v>
      </c>
      <c r="G3216" s="564">
        <f t="shared" ca="1" si="303"/>
        <v>2.6158603220957026</v>
      </c>
      <c r="H3216" s="564">
        <v>0</v>
      </c>
      <c r="I3216" s="564">
        <v>1</v>
      </c>
      <c r="J3216" s="564">
        <v>0</v>
      </c>
      <c r="K3216" s="564">
        <v>0</v>
      </c>
      <c r="L3216" s="564">
        <v>0</v>
      </c>
      <c r="M3216" s="564">
        <v>0</v>
      </c>
      <c r="N3216" s="564">
        <v>0</v>
      </c>
      <c r="O3216" s="564">
        <v>0</v>
      </c>
      <c r="P3216" s="564">
        <v>0</v>
      </c>
      <c r="Q3216" s="564">
        <v>0</v>
      </c>
      <c r="R3216" s="564">
        <v>0</v>
      </c>
      <c r="S3216" s="564">
        <v>0</v>
      </c>
      <c r="T3216" s="564">
        <v>0</v>
      </c>
      <c r="U3216" s="564">
        <v>0</v>
      </c>
      <c r="V3216" s="564">
        <v>0</v>
      </c>
      <c r="W3216" s="564">
        <v>0</v>
      </c>
      <c r="X3216" s="564">
        <v>0</v>
      </c>
      <c r="Y3216" s="564">
        <v>0</v>
      </c>
      <c r="Z3216" s="564">
        <v>0</v>
      </c>
      <c r="AA3216" s="564">
        <v>0</v>
      </c>
      <c r="AB3216" s="564">
        <v>0</v>
      </c>
      <c r="AC3216" s="564">
        <v>0</v>
      </c>
      <c r="AD3216" s="564">
        <v>0</v>
      </c>
      <c r="AE3216" s="564">
        <v>0</v>
      </c>
      <c r="AF3216" s="564">
        <v>0</v>
      </c>
      <c r="AG3216" s="564">
        <v>0</v>
      </c>
      <c r="AH3216" s="564">
        <v>0</v>
      </c>
      <c r="AI3216" s="564">
        <v>0</v>
      </c>
      <c r="AJ3216" s="564">
        <v>0</v>
      </c>
      <c r="AK3216" s="564">
        <v>0</v>
      </c>
    </row>
    <row r="3217" spans="1:37">
      <c r="A3217">
        <v>3213</v>
      </c>
      <c r="B3217" s="564">
        <f t="shared" ca="1" si="306"/>
        <v>20</v>
      </c>
      <c r="C3217" s="564">
        <f t="shared" ca="1" si="301"/>
        <v>400</v>
      </c>
      <c r="D3217" s="564">
        <f t="shared" ca="1" si="304"/>
        <v>20</v>
      </c>
      <c r="E3217" s="564">
        <f t="shared" ca="1" si="302"/>
        <v>0</v>
      </c>
      <c r="F3217" s="564">
        <f t="shared" ca="1" si="305"/>
        <v>1</v>
      </c>
      <c r="G3217" s="564">
        <f t="shared" ca="1" si="303"/>
        <v>0.46485123658371885</v>
      </c>
      <c r="H3217" s="564">
        <v>1</v>
      </c>
      <c r="I3217" s="564">
        <v>1</v>
      </c>
      <c r="J3217" s="564">
        <v>1</v>
      </c>
      <c r="K3217" s="564">
        <v>1</v>
      </c>
      <c r="L3217" s="564">
        <v>1</v>
      </c>
      <c r="M3217" s="564">
        <v>1</v>
      </c>
      <c r="N3217" s="564">
        <v>1</v>
      </c>
      <c r="O3217" s="564">
        <v>1</v>
      </c>
      <c r="P3217" s="564">
        <v>1</v>
      </c>
      <c r="Q3217" s="564">
        <v>1</v>
      </c>
      <c r="R3217" s="564">
        <v>1</v>
      </c>
      <c r="S3217" s="564">
        <v>1</v>
      </c>
      <c r="T3217" s="564">
        <v>1</v>
      </c>
      <c r="U3217" s="564">
        <v>1</v>
      </c>
      <c r="V3217" s="564">
        <v>1</v>
      </c>
      <c r="W3217" s="564">
        <v>1</v>
      </c>
      <c r="X3217" s="564">
        <v>1</v>
      </c>
      <c r="Y3217" s="564">
        <v>1</v>
      </c>
      <c r="Z3217" s="564">
        <v>1</v>
      </c>
      <c r="AA3217" s="564">
        <v>1</v>
      </c>
      <c r="AB3217" s="564">
        <v>1</v>
      </c>
      <c r="AC3217" s="564">
        <v>1</v>
      </c>
      <c r="AD3217" s="564">
        <v>1</v>
      </c>
      <c r="AE3217" s="564">
        <v>1</v>
      </c>
      <c r="AF3217" s="564">
        <v>1</v>
      </c>
      <c r="AG3217" s="564">
        <v>1</v>
      </c>
      <c r="AH3217" s="564">
        <v>1</v>
      </c>
      <c r="AI3217" s="564">
        <v>1</v>
      </c>
      <c r="AJ3217" s="564">
        <v>1</v>
      </c>
      <c r="AK3217" s="564">
        <v>1</v>
      </c>
    </row>
    <row r="3218" spans="1:37">
      <c r="A3218">
        <v>3214</v>
      </c>
      <c r="B3218" s="564">
        <f t="shared" ca="1" si="306"/>
        <v>20</v>
      </c>
      <c r="C3218" s="564">
        <f t="shared" ca="1" si="301"/>
        <v>400</v>
      </c>
      <c r="D3218" s="564">
        <f t="shared" ca="1" si="304"/>
        <v>20</v>
      </c>
      <c r="E3218" s="564">
        <f t="shared" ca="1" si="302"/>
        <v>0</v>
      </c>
      <c r="F3218" s="564">
        <f t="shared" ca="1" si="305"/>
        <v>1</v>
      </c>
      <c r="G3218" s="564">
        <f t="shared" ca="1" si="303"/>
        <v>-1.8971893679211798</v>
      </c>
      <c r="H3218" s="564">
        <v>1</v>
      </c>
      <c r="I3218" s="564">
        <v>1</v>
      </c>
      <c r="J3218" s="564">
        <v>1</v>
      </c>
      <c r="K3218" s="564">
        <v>1</v>
      </c>
      <c r="L3218" s="564">
        <v>1</v>
      </c>
      <c r="M3218" s="564">
        <v>1</v>
      </c>
      <c r="N3218" s="564">
        <v>1</v>
      </c>
      <c r="O3218" s="564">
        <v>1</v>
      </c>
      <c r="P3218" s="564">
        <v>1</v>
      </c>
      <c r="Q3218" s="564">
        <v>1</v>
      </c>
      <c r="R3218" s="564">
        <v>1</v>
      </c>
      <c r="S3218" s="564">
        <v>1</v>
      </c>
      <c r="T3218" s="564">
        <v>1</v>
      </c>
      <c r="U3218" s="564">
        <v>1</v>
      </c>
      <c r="V3218" s="564">
        <v>1</v>
      </c>
      <c r="W3218" s="564">
        <v>1</v>
      </c>
      <c r="X3218" s="564">
        <v>1</v>
      </c>
      <c r="Y3218" s="564">
        <v>1</v>
      </c>
      <c r="Z3218" s="564">
        <v>1</v>
      </c>
      <c r="AA3218" s="564">
        <v>1</v>
      </c>
      <c r="AB3218" s="564">
        <v>1</v>
      </c>
      <c r="AC3218" s="564">
        <v>1</v>
      </c>
      <c r="AD3218" s="564">
        <v>1</v>
      </c>
      <c r="AE3218" s="564">
        <v>1</v>
      </c>
      <c r="AF3218" s="564">
        <v>1</v>
      </c>
      <c r="AG3218" s="564">
        <v>1</v>
      </c>
      <c r="AH3218" s="564">
        <v>1</v>
      </c>
      <c r="AI3218" s="564">
        <v>1</v>
      </c>
      <c r="AJ3218" s="564">
        <v>1</v>
      </c>
      <c r="AK3218" s="564">
        <v>1</v>
      </c>
    </row>
    <row r="3219" spans="1:37">
      <c r="A3219">
        <v>3215</v>
      </c>
      <c r="B3219" s="564">
        <f t="shared" ca="1" si="306"/>
        <v>0</v>
      </c>
      <c r="C3219" s="564">
        <f t="shared" ca="1" si="301"/>
        <v>0</v>
      </c>
      <c r="D3219" s="564">
        <f t="shared" ca="1" si="304"/>
        <v>0</v>
      </c>
      <c r="E3219" s="564">
        <f t="shared" ca="1" si="302"/>
        <v>0</v>
      </c>
      <c r="F3219" s="564">
        <f t="shared" ca="1" si="305"/>
        <v>1</v>
      </c>
      <c r="G3219" s="564">
        <f t="shared" ca="1" si="303"/>
        <v>6.5076078969212254</v>
      </c>
      <c r="H3219" s="564">
        <v>0</v>
      </c>
      <c r="I3219" s="564">
        <v>0</v>
      </c>
      <c r="J3219" s="564">
        <v>0</v>
      </c>
      <c r="K3219" s="564">
        <v>0</v>
      </c>
      <c r="L3219" s="564">
        <v>0</v>
      </c>
      <c r="M3219" s="564">
        <v>0</v>
      </c>
      <c r="N3219" s="564">
        <v>0</v>
      </c>
      <c r="O3219" s="564">
        <v>0</v>
      </c>
      <c r="P3219" s="564">
        <v>0</v>
      </c>
      <c r="Q3219" s="564">
        <v>0</v>
      </c>
      <c r="R3219" s="564">
        <v>0</v>
      </c>
      <c r="S3219" s="564">
        <v>0</v>
      </c>
      <c r="T3219" s="564">
        <v>0</v>
      </c>
      <c r="U3219" s="564">
        <v>0</v>
      </c>
      <c r="V3219" s="564">
        <v>0</v>
      </c>
      <c r="W3219" s="564">
        <v>0</v>
      </c>
      <c r="X3219" s="564">
        <v>0</v>
      </c>
      <c r="Y3219" s="564">
        <v>0</v>
      </c>
      <c r="Z3219" s="564">
        <v>0</v>
      </c>
      <c r="AA3219" s="564">
        <v>0</v>
      </c>
      <c r="AB3219" s="564">
        <v>0</v>
      </c>
      <c r="AC3219" s="564">
        <v>0</v>
      </c>
      <c r="AD3219" s="564">
        <v>0</v>
      </c>
      <c r="AE3219" s="564">
        <v>0</v>
      </c>
      <c r="AF3219" s="564">
        <v>0</v>
      </c>
      <c r="AG3219" s="564">
        <v>0</v>
      </c>
      <c r="AH3219" s="564">
        <v>0</v>
      </c>
      <c r="AI3219" s="564">
        <v>0</v>
      </c>
      <c r="AJ3219" s="564">
        <v>0</v>
      </c>
      <c r="AK3219" s="564">
        <v>0</v>
      </c>
    </row>
    <row r="3220" spans="1:37">
      <c r="A3220">
        <v>3216</v>
      </c>
      <c r="B3220" s="564">
        <f t="shared" ca="1" si="306"/>
        <v>20</v>
      </c>
      <c r="C3220" s="564">
        <f t="shared" ca="1" si="301"/>
        <v>400</v>
      </c>
      <c r="D3220" s="564">
        <f t="shared" ca="1" si="304"/>
        <v>20</v>
      </c>
      <c r="E3220" s="564">
        <f t="shared" ca="1" si="302"/>
        <v>0</v>
      </c>
      <c r="F3220" s="564">
        <f t="shared" ca="1" si="305"/>
        <v>1</v>
      </c>
      <c r="G3220" s="564">
        <f t="shared" ca="1" si="303"/>
        <v>-1.2956207563556865</v>
      </c>
      <c r="H3220" s="564">
        <v>1</v>
      </c>
      <c r="I3220" s="564">
        <v>1</v>
      </c>
      <c r="J3220" s="564">
        <v>1</v>
      </c>
      <c r="K3220" s="564">
        <v>1</v>
      </c>
      <c r="L3220" s="564">
        <v>1</v>
      </c>
      <c r="M3220" s="564">
        <v>1</v>
      </c>
      <c r="N3220" s="564">
        <v>1</v>
      </c>
      <c r="O3220" s="564">
        <v>1</v>
      </c>
      <c r="P3220" s="564">
        <v>1</v>
      </c>
      <c r="Q3220" s="564">
        <v>1</v>
      </c>
      <c r="R3220" s="564">
        <v>1</v>
      </c>
      <c r="S3220" s="564">
        <v>1</v>
      </c>
      <c r="T3220" s="564">
        <v>1</v>
      </c>
      <c r="U3220" s="564">
        <v>1</v>
      </c>
      <c r="V3220" s="564">
        <v>1</v>
      </c>
      <c r="W3220" s="564">
        <v>1</v>
      </c>
      <c r="X3220" s="564">
        <v>1</v>
      </c>
      <c r="Y3220" s="564">
        <v>1</v>
      </c>
      <c r="Z3220" s="564">
        <v>1</v>
      </c>
      <c r="AA3220" s="564">
        <v>1</v>
      </c>
      <c r="AB3220" s="564">
        <v>1</v>
      </c>
      <c r="AC3220" s="564">
        <v>1</v>
      </c>
      <c r="AD3220" s="564">
        <v>1</v>
      </c>
      <c r="AE3220" s="564">
        <v>1</v>
      </c>
      <c r="AF3220" s="564">
        <v>1</v>
      </c>
      <c r="AG3220" s="564">
        <v>1</v>
      </c>
      <c r="AH3220" s="564">
        <v>1</v>
      </c>
      <c r="AI3220" s="564">
        <v>1</v>
      </c>
      <c r="AJ3220" s="564">
        <v>1</v>
      </c>
      <c r="AK3220" s="564">
        <v>1</v>
      </c>
    </row>
    <row r="3221" spans="1:37">
      <c r="A3221">
        <v>3217</v>
      </c>
      <c r="B3221" s="564">
        <f t="shared" ca="1" si="306"/>
        <v>20</v>
      </c>
      <c r="C3221" s="564">
        <f t="shared" ca="1" si="301"/>
        <v>400</v>
      </c>
      <c r="D3221" s="564">
        <f t="shared" ca="1" si="304"/>
        <v>20</v>
      </c>
      <c r="E3221" s="564">
        <f t="shared" ca="1" si="302"/>
        <v>0</v>
      </c>
      <c r="F3221" s="564">
        <f t="shared" ca="1" si="305"/>
        <v>1</v>
      </c>
      <c r="G3221" s="564">
        <f t="shared" ca="1" si="303"/>
        <v>4.6001754023194952</v>
      </c>
      <c r="H3221" s="564">
        <v>1</v>
      </c>
      <c r="I3221" s="564">
        <v>1</v>
      </c>
      <c r="J3221" s="564">
        <v>1</v>
      </c>
      <c r="K3221" s="564">
        <v>1</v>
      </c>
      <c r="L3221" s="564">
        <v>1</v>
      </c>
      <c r="M3221" s="564">
        <v>1</v>
      </c>
      <c r="N3221" s="564">
        <v>1</v>
      </c>
      <c r="O3221" s="564">
        <v>1</v>
      </c>
      <c r="P3221" s="564">
        <v>1</v>
      </c>
      <c r="Q3221" s="564">
        <v>1</v>
      </c>
      <c r="R3221" s="564">
        <v>1</v>
      </c>
      <c r="S3221" s="564">
        <v>1</v>
      </c>
      <c r="T3221" s="564">
        <v>1</v>
      </c>
      <c r="U3221" s="564">
        <v>1</v>
      </c>
      <c r="V3221" s="564">
        <v>1</v>
      </c>
      <c r="W3221" s="564">
        <v>1</v>
      </c>
      <c r="X3221" s="564">
        <v>1</v>
      </c>
      <c r="Y3221" s="564">
        <v>1</v>
      </c>
      <c r="Z3221" s="564">
        <v>1</v>
      </c>
      <c r="AA3221" s="564">
        <v>1</v>
      </c>
      <c r="AB3221" s="564">
        <v>1</v>
      </c>
      <c r="AC3221" s="564">
        <v>1</v>
      </c>
      <c r="AD3221" s="564">
        <v>1</v>
      </c>
      <c r="AE3221" s="564">
        <v>1</v>
      </c>
      <c r="AF3221" s="564">
        <v>1</v>
      </c>
      <c r="AG3221" s="564">
        <v>1</v>
      </c>
      <c r="AH3221" s="564">
        <v>1</v>
      </c>
      <c r="AI3221" s="564">
        <v>1</v>
      </c>
      <c r="AJ3221" s="564">
        <v>1</v>
      </c>
      <c r="AK3221" s="564">
        <v>1</v>
      </c>
    </row>
    <row r="3222" spans="1:37">
      <c r="A3222">
        <v>3218</v>
      </c>
      <c r="B3222" s="564">
        <f t="shared" ca="1" si="306"/>
        <v>0</v>
      </c>
      <c r="C3222" s="564">
        <f t="shared" ca="1" si="301"/>
        <v>0</v>
      </c>
      <c r="D3222" s="564">
        <f t="shared" ca="1" si="304"/>
        <v>0</v>
      </c>
      <c r="E3222" s="564">
        <f t="shared" ca="1" si="302"/>
        <v>0</v>
      </c>
      <c r="F3222" s="564">
        <f t="shared" ca="1" si="305"/>
        <v>1</v>
      </c>
      <c r="G3222" s="564">
        <f t="shared" ca="1" si="303"/>
        <v>-4.1874769856460397</v>
      </c>
      <c r="H3222" s="564">
        <v>0</v>
      </c>
      <c r="I3222" s="564">
        <v>0</v>
      </c>
      <c r="J3222" s="564">
        <v>0</v>
      </c>
      <c r="K3222" s="564">
        <v>0</v>
      </c>
      <c r="L3222" s="564">
        <v>0</v>
      </c>
      <c r="M3222" s="564">
        <v>0</v>
      </c>
      <c r="N3222" s="564">
        <v>0</v>
      </c>
      <c r="O3222" s="564">
        <v>0</v>
      </c>
      <c r="P3222" s="564">
        <v>0</v>
      </c>
      <c r="Q3222" s="564">
        <v>0</v>
      </c>
      <c r="R3222" s="564">
        <v>0</v>
      </c>
      <c r="S3222" s="564">
        <v>0</v>
      </c>
      <c r="T3222" s="564">
        <v>0</v>
      </c>
      <c r="U3222" s="564">
        <v>0</v>
      </c>
      <c r="V3222" s="564">
        <v>0</v>
      </c>
      <c r="W3222" s="564">
        <v>0</v>
      </c>
      <c r="X3222" s="564">
        <v>0</v>
      </c>
      <c r="Y3222" s="564">
        <v>0</v>
      </c>
      <c r="Z3222" s="564">
        <v>0</v>
      </c>
      <c r="AA3222" s="564">
        <v>0</v>
      </c>
      <c r="AB3222" s="564">
        <v>0</v>
      </c>
      <c r="AC3222" s="564">
        <v>0</v>
      </c>
      <c r="AD3222" s="564">
        <v>0</v>
      </c>
      <c r="AE3222" s="564">
        <v>0</v>
      </c>
      <c r="AF3222" s="564">
        <v>0</v>
      </c>
      <c r="AG3222" s="564">
        <v>0</v>
      </c>
      <c r="AH3222" s="564">
        <v>0</v>
      </c>
      <c r="AI3222" s="564">
        <v>0</v>
      </c>
      <c r="AJ3222" s="564">
        <v>0</v>
      </c>
      <c r="AK3222" s="564">
        <v>0</v>
      </c>
    </row>
    <row r="3223" spans="1:37">
      <c r="A3223">
        <v>3219</v>
      </c>
      <c r="B3223" s="564">
        <f t="shared" ca="1" si="306"/>
        <v>20</v>
      </c>
      <c r="C3223" s="564">
        <f t="shared" ca="1" si="301"/>
        <v>400</v>
      </c>
      <c r="D3223" s="564">
        <f t="shared" ca="1" si="304"/>
        <v>20</v>
      </c>
      <c r="E3223" s="564">
        <f t="shared" ca="1" si="302"/>
        <v>0</v>
      </c>
      <c r="F3223" s="564">
        <f t="shared" ca="1" si="305"/>
        <v>1</v>
      </c>
      <c r="G3223" s="564">
        <f t="shared" ca="1" si="303"/>
        <v>-1.1141143995133369</v>
      </c>
      <c r="H3223" s="564">
        <v>1</v>
      </c>
      <c r="I3223" s="564">
        <v>1</v>
      </c>
      <c r="J3223" s="564">
        <v>1</v>
      </c>
      <c r="K3223" s="564">
        <v>1</v>
      </c>
      <c r="L3223" s="564">
        <v>1</v>
      </c>
      <c r="M3223" s="564">
        <v>1</v>
      </c>
      <c r="N3223" s="564">
        <v>1</v>
      </c>
      <c r="O3223" s="564">
        <v>1</v>
      </c>
      <c r="P3223" s="564">
        <v>1</v>
      </c>
      <c r="Q3223" s="564">
        <v>1</v>
      </c>
      <c r="R3223" s="564">
        <v>1</v>
      </c>
      <c r="S3223" s="564">
        <v>1</v>
      </c>
      <c r="T3223" s="564">
        <v>1</v>
      </c>
      <c r="U3223" s="564">
        <v>1</v>
      </c>
      <c r="V3223" s="564">
        <v>1</v>
      </c>
      <c r="W3223" s="564">
        <v>1</v>
      </c>
      <c r="X3223" s="564">
        <v>1</v>
      </c>
      <c r="Y3223" s="564">
        <v>1</v>
      </c>
      <c r="Z3223" s="564">
        <v>1</v>
      </c>
      <c r="AA3223" s="564">
        <v>1</v>
      </c>
      <c r="AB3223" s="564">
        <v>1</v>
      </c>
      <c r="AC3223" s="564">
        <v>1</v>
      </c>
      <c r="AD3223" s="564">
        <v>1</v>
      </c>
      <c r="AE3223" s="564">
        <v>1</v>
      </c>
      <c r="AF3223" s="564">
        <v>1</v>
      </c>
      <c r="AG3223" s="564">
        <v>1</v>
      </c>
      <c r="AH3223" s="564">
        <v>1</v>
      </c>
      <c r="AI3223" s="564">
        <v>1</v>
      </c>
      <c r="AJ3223" s="564">
        <v>1</v>
      </c>
      <c r="AK3223" s="564">
        <v>1</v>
      </c>
    </row>
    <row r="3224" spans="1:37">
      <c r="A3224">
        <v>3220</v>
      </c>
      <c r="B3224" s="564">
        <f t="shared" ca="1" si="306"/>
        <v>0</v>
      </c>
      <c r="C3224" s="564">
        <f t="shared" ca="1" si="301"/>
        <v>0</v>
      </c>
      <c r="D3224" s="564">
        <f t="shared" ca="1" si="304"/>
        <v>0</v>
      </c>
      <c r="E3224" s="564">
        <f t="shared" ca="1" si="302"/>
        <v>0</v>
      </c>
      <c r="F3224" s="564">
        <f t="shared" ca="1" si="305"/>
        <v>1</v>
      </c>
      <c r="G3224" s="564">
        <f t="shared" ca="1" si="303"/>
        <v>1.9807947679322306</v>
      </c>
      <c r="H3224" s="564">
        <v>0</v>
      </c>
      <c r="I3224" s="564">
        <v>0</v>
      </c>
      <c r="J3224" s="564">
        <v>0</v>
      </c>
      <c r="K3224" s="564">
        <v>0</v>
      </c>
      <c r="L3224" s="564">
        <v>0</v>
      </c>
      <c r="M3224" s="564">
        <v>0</v>
      </c>
      <c r="N3224" s="564">
        <v>0</v>
      </c>
      <c r="O3224" s="564">
        <v>0</v>
      </c>
      <c r="P3224" s="564">
        <v>0</v>
      </c>
      <c r="Q3224" s="564">
        <v>0</v>
      </c>
      <c r="R3224" s="564">
        <v>0</v>
      </c>
      <c r="S3224" s="564">
        <v>0</v>
      </c>
      <c r="T3224" s="564">
        <v>0</v>
      </c>
      <c r="U3224" s="564">
        <v>0</v>
      </c>
      <c r="V3224" s="564">
        <v>0</v>
      </c>
      <c r="W3224" s="564">
        <v>0</v>
      </c>
      <c r="X3224" s="564">
        <v>0</v>
      </c>
      <c r="Y3224" s="564">
        <v>0</v>
      </c>
      <c r="Z3224" s="564">
        <v>0</v>
      </c>
      <c r="AA3224" s="564">
        <v>0</v>
      </c>
      <c r="AB3224" s="564">
        <v>0</v>
      </c>
      <c r="AC3224" s="564">
        <v>0</v>
      </c>
      <c r="AD3224" s="564">
        <v>0</v>
      </c>
      <c r="AE3224" s="564">
        <v>0</v>
      </c>
      <c r="AF3224" s="564">
        <v>0</v>
      </c>
      <c r="AG3224" s="564">
        <v>0</v>
      </c>
      <c r="AH3224" s="564">
        <v>0</v>
      </c>
      <c r="AI3224" s="564">
        <v>0</v>
      </c>
      <c r="AJ3224" s="564">
        <v>0</v>
      </c>
      <c r="AK3224" s="564">
        <v>0</v>
      </c>
    </row>
    <row r="3225" spans="1:37">
      <c r="A3225">
        <v>3221</v>
      </c>
      <c r="B3225" s="564">
        <f t="shared" ca="1" si="306"/>
        <v>20</v>
      </c>
      <c r="C3225" s="564">
        <f t="shared" ca="1" si="301"/>
        <v>400</v>
      </c>
      <c r="D3225" s="564">
        <f t="shared" ca="1" si="304"/>
        <v>20</v>
      </c>
      <c r="E3225" s="564">
        <f t="shared" ca="1" si="302"/>
        <v>0</v>
      </c>
      <c r="F3225" s="564">
        <f t="shared" ca="1" si="305"/>
        <v>1</v>
      </c>
      <c r="G3225" s="564">
        <f t="shared" ca="1" si="303"/>
        <v>-3.0362381141844526</v>
      </c>
      <c r="H3225" s="564">
        <v>1</v>
      </c>
      <c r="I3225" s="564">
        <v>1</v>
      </c>
      <c r="J3225" s="564">
        <v>1</v>
      </c>
      <c r="K3225" s="564">
        <v>1</v>
      </c>
      <c r="L3225" s="564">
        <v>1</v>
      </c>
      <c r="M3225" s="564">
        <v>1</v>
      </c>
      <c r="N3225" s="564">
        <v>1</v>
      </c>
      <c r="O3225" s="564">
        <v>1</v>
      </c>
      <c r="P3225" s="564">
        <v>1</v>
      </c>
      <c r="Q3225" s="564">
        <v>1</v>
      </c>
      <c r="R3225" s="564">
        <v>1</v>
      </c>
      <c r="S3225" s="564">
        <v>1</v>
      </c>
      <c r="T3225" s="564">
        <v>1</v>
      </c>
      <c r="U3225" s="564">
        <v>1</v>
      </c>
      <c r="V3225" s="564">
        <v>1</v>
      </c>
      <c r="W3225" s="564">
        <v>1</v>
      </c>
      <c r="X3225" s="564">
        <v>1</v>
      </c>
      <c r="Y3225" s="564">
        <v>1</v>
      </c>
      <c r="Z3225" s="564">
        <v>1</v>
      </c>
      <c r="AA3225" s="564">
        <v>1</v>
      </c>
      <c r="AB3225" s="564">
        <v>1</v>
      </c>
      <c r="AC3225" s="564">
        <v>1</v>
      </c>
      <c r="AD3225" s="564">
        <v>1</v>
      </c>
      <c r="AE3225" s="564">
        <v>1</v>
      </c>
      <c r="AF3225" s="564">
        <v>1</v>
      </c>
      <c r="AG3225" s="564">
        <v>1</v>
      </c>
      <c r="AH3225" s="564">
        <v>1</v>
      </c>
      <c r="AI3225" s="564">
        <v>1</v>
      </c>
      <c r="AJ3225" s="564">
        <v>1</v>
      </c>
      <c r="AK3225" s="564">
        <v>1</v>
      </c>
    </row>
    <row r="3226" spans="1:37">
      <c r="A3226">
        <v>3222</v>
      </c>
      <c r="B3226" s="564">
        <f t="shared" ca="1" si="306"/>
        <v>5</v>
      </c>
      <c r="C3226" s="564">
        <f t="shared" ca="1" si="301"/>
        <v>25</v>
      </c>
      <c r="D3226" s="564">
        <f t="shared" ca="1" si="304"/>
        <v>5</v>
      </c>
      <c r="E3226" s="564">
        <f t="shared" ca="1" si="302"/>
        <v>3.75</v>
      </c>
      <c r="F3226" s="564">
        <f t="shared" ca="1" si="305"/>
        <v>0.60526315789473684</v>
      </c>
      <c r="G3226" s="564">
        <f t="shared" ca="1" si="303"/>
        <v>-0.99109780385825275</v>
      </c>
      <c r="H3226" s="564">
        <v>0</v>
      </c>
      <c r="I3226" s="564">
        <v>0</v>
      </c>
      <c r="J3226" s="564">
        <v>0</v>
      </c>
      <c r="K3226" s="564">
        <v>1</v>
      </c>
      <c r="L3226" s="564">
        <v>0</v>
      </c>
      <c r="M3226" s="564">
        <v>0</v>
      </c>
      <c r="N3226" s="564">
        <v>0</v>
      </c>
      <c r="O3226" s="564">
        <v>1</v>
      </c>
      <c r="P3226" s="564">
        <v>0</v>
      </c>
      <c r="Q3226" s="564">
        <v>0</v>
      </c>
      <c r="R3226" s="564">
        <v>0</v>
      </c>
      <c r="S3226" s="564">
        <v>0</v>
      </c>
      <c r="T3226" s="564">
        <v>1</v>
      </c>
      <c r="U3226" s="564">
        <v>0</v>
      </c>
      <c r="V3226" s="564">
        <v>0</v>
      </c>
      <c r="W3226" s="564">
        <v>0</v>
      </c>
      <c r="X3226" s="564">
        <v>0</v>
      </c>
      <c r="Y3226" s="564">
        <v>1</v>
      </c>
      <c r="Z3226" s="564">
        <v>1</v>
      </c>
      <c r="AA3226" s="564">
        <v>0</v>
      </c>
      <c r="AB3226" s="564">
        <v>1</v>
      </c>
      <c r="AC3226" s="564">
        <v>0</v>
      </c>
      <c r="AD3226" s="564">
        <v>0</v>
      </c>
      <c r="AE3226" s="564">
        <v>0</v>
      </c>
      <c r="AF3226" s="564">
        <v>0</v>
      </c>
      <c r="AG3226" s="564">
        <v>1</v>
      </c>
      <c r="AH3226" s="564">
        <v>1</v>
      </c>
      <c r="AI3226" s="564">
        <v>1</v>
      </c>
      <c r="AJ3226" s="564">
        <v>0</v>
      </c>
      <c r="AK3226" s="564">
        <v>0</v>
      </c>
    </row>
    <row r="3227" spans="1:37">
      <c r="A3227">
        <v>3223</v>
      </c>
      <c r="B3227" s="564">
        <f t="shared" ca="1" si="306"/>
        <v>0</v>
      </c>
      <c r="C3227" s="564">
        <f t="shared" ca="1" si="301"/>
        <v>0</v>
      </c>
      <c r="D3227" s="564">
        <f t="shared" ca="1" si="304"/>
        <v>0</v>
      </c>
      <c r="E3227" s="564">
        <f t="shared" ca="1" si="302"/>
        <v>0</v>
      </c>
      <c r="F3227" s="564">
        <f t="shared" ca="1" si="305"/>
        <v>1</v>
      </c>
      <c r="G3227" s="564">
        <f t="shared" ca="1" si="303"/>
        <v>5.4124565106504683</v>
      </c>
      <c r="H3227" s="564">
        <v>0</v>
      </c>
      <c r="I3227" s="564">
        <v>0</v>
      </c>
      <c r="J3227" s="564">
        <v>0</v>
      </c>
      <c r="K3227" s="564">
        <v>0</v>
      </c>
      <c r="L3227" s="564">
        <v>0</v>
      </c>
      <c r="M3227" s="564">
        <v>0</v>
      </c>
      <c r="N3227" s="564">
        <v>0</v>
      </c>
      <c r="O3227" s="564">
        <v>0</v>
      </c>
      <c r="P3227" s="564">
        <v>0</v>
      </c>
      <c r="Q3227" s="564">
        <v>0</v>
      </c>
      <c r="R3227" s="564">
        <v>0</v>
      </c>
      <c r="S3227" s="564">
        <v>0</v>
      </c>
      <c r="T3227" s="564">
        <v>0</v>
      </c>
      <c r="U3227" s="564">
        <v>0</v>
      </c>
      <c r="V3227" s="564">
        <v>0</v>
      </c>
      <c r="W3227" s="564">
        <v>0</v>
      </c>
      <c r="X3227" s="564">
        <v>0</v>
      </c>
      <c r="Y3227" s="564">
        <v>0</v>
      </c>
      <c r="Z3227" s="564">
        <v>0</v>
      </c>
      <c r="AA3227" s="564">
        <v>0</v>
      </c>
      <c r="AB3227" s="564">
        <v>0</v>
      </c>
      <c r="AC3227" s="564">
        <v>0</v>
      </c>
      <c r="AD3227" s="564">
        <v>0</v>
      </c>
      <c r="AE3227" s="564">
        <v>0</v>
      </c>
      <c r="AF3227" s="564">
        <v>0</v>
      </c>
      <c r="AG3227" s="564">
        <v>0</v>
      </c>
      <c r="AH3227" s="564">
        <v>0</v>
      </c>
      <c r="AI3227" s="564">
        <v>0</v>
      </c>
      <c r="AJ3227" s="564">
        <v>0</v>
      </c>
      <c r="AK3227" s="564">
        <v>0</v>
      </c>
    </row>
    <row r="3228" spans="1:37">
      <c r="A3228">
        <v>3224</v>
      </c>
      <c r="B3228" s="564">
        <f t="shared" ca="1" si="306"/>
        <v>20</v>
      </c>
      <c r="C3228" s="564">
        <f t="shared" ca="1" si="301"/>
        <v>400</v>
      </c>
      <c r="D3228" s="564">
        <f t="shared" ca="1" si="304"/>
        <v>20</v>
      </c>
      <c r="E3228" s="564">
        <f t="shared" ca="1" si="302"/>
        <v>0</v>
      </c>
      <c r="F3228" s="564">
        <f t="shared" ca="1" si="305"/>
        <v>1</v>
      </c>
      <c r="G3228" s="564">
        <f t="shared" ca="1" si="303"/>
        <v>-6.4797879461407444</v>
      </c>
      <c r="H3228" s="564">
        <v>1</v>
      </c>
      <c r="I3228" s="564">
        <v>1</v>
      </c>
      <c r="J3228" s="564">
        <v>1</v>
      </c>
      <c r="K3228" s="564">
        <v>1</v>
      </c>
      <c r="L3228" s="564">
        <v>1</v>
      </c>
      <c r="M3228" s="564">
        <v>1</v>
      </c>
      <c r="N3228" s="564">
        <v>1</v>
      </c>
      <c r="O3228" s="564">
        <v>1</v>
      </c>
      <c r="P3228" s="564">
        <v>1</v>
      </c>
      <c r="Q3228" s="564">
        <v>1</v>
      </c>
      <c r="R3228" s="564">
        <v>1</v>
      </c>
      <c r="S3228" s="564">
        <v>1</v>
      </c>
      <c r="T3228" s="564">
        <v>1</v>
      </c>
      <c r="U3228" s="564">
        <v>1</v>
      </c>
      <c r="V3228" s="564">
        <v>1</v>
      </c>
      <c r="W3228" s="564">
        <v>1</v>
      </c>
      <c r="X3228" s="564">
        <v>1</v>
      </c>
      <c r="Y3228" s="564">
        <v>1</v>
      </c>
      <c r="Z3228" s="564">
        <v>1</v>
      </c>
      <c r="AA3228" s="564">
        <v>1</v>
      </c>
      <c r="AB3228" s="564">
        <v>1</v>
      </c>
      <c r="AC3228" s="564">
        <v>1</v>
      </c>
      <c r="AD3228" s="564">
        <v>1</v>
      </c>
      <c r="AE3228" s="564">
        <v>1</v>
      </c>
      <c r="AF3228" s="564">
        <v>1</v>
      </c>
      <c r="AG3228" s="564">
        <v>1</v>
      </c>
      <c r="AH3228" s="564">
        <v>1</v>
      </c>
      <c r="AI3228" s="564">
        <v>1</v>
      </c>
      <c r="AJ3228" s="564">
        <v>1</v>
      </c>
      <c r="AK3228" s="564">
        <v>1</v>
      </c>
    </row>
    <row r="3229" spans="1:37">
      <c r="A3229">
        <v>3225</v>
      </c>
      <c r="B3229" s="564">
        <f t="shared" ca="1" si="306"/>
        <v>20</v>
      </c>
      <c r="C3229" s="564">
        <f t="shared" ca="1" si="301"/>
        <v>400</v>
      </c>
      <c r="D3229" s="564">
        <f t="shared" ca="1" si="304"/>
        <v>20</v>
      </c>
      <c r="E3229" s="564">
        <f t="shared" ca="1" si="302"/>
        <v>0</v>
      </c>
      <c r="F3229" s="564">
        <f t="shared" ca="1" si="305"/>
        <v>1</v>
      </c>
      <c r="G3229" s="564">
        <f t="shared" ca="1" si="303"/>
        <v>7.3590515122354354</v>
      </c>
      <c r="H3229" s="564">
        <v>1</v>
      </c>
      <c r="I3229" s="564">
        <v>1</v>
      </c>
      <c r="J3229" s="564">
        <v>1</v>
      </c>
      <c r="K3229" s="564">
        <v>1</v>
      </c>
      <c r="L3229" s="564">
        <v>1</v>
      </c>
      <c r="M3229" s="564">
        <v>1</v>
      </c>
      <c r="N3229" s="564">
        <v>1</v>
      </c>
      <c r="O3229" s="564">
        <v>1</v>
      </c>
      <c r="P3229" s="564">
        <v>1</v>
      </c>
      <c r="Q3229" s="564">
        <v>1</v>
      </c>
      <c r="R3229" s="564">
        <v>1</v>
      </c>
      <c r="S3229" s="564">
        <v>1</v>
      </c>
      <c r="T3229" s="564">
        <v>1</v>
      </c>
      <c r="U3229" s="564">
        <v>1</v>
      </c>
      <c r="V3229" s="564">
        <v>1</v>
      </c>
      <c r="W3229" s="564">
        <v>1</v>
      </c>
      <c r="X3229" s="564">
        <v>1</v>
      </c>
      <c r="Y3229" s="564">
        <v>1</v>
      </c>
      <c r="Z3229" s="564">
        <v>1</v>
      </c>
      <c r="AA3229" s="564">
        <v>1</v>
      </c>
      <c r="AB3229" s="564">
        <v>1</v>
      </c>
      <c r="AC3229" s="564">
        <v>1</v>
      </c>
      <c r="AD3229" s="564">
        <v>1</v>
      </c>
      <c r="AE3229" s="564">
        <v>1</v>
      </c>
      <c r="AF3229" s="564">
        <v>1</v>
      </c>
      <c r="AG3229" s="564">
        <v>1</v>
      </c>
      <c r="AH3229" s="564">
        <v>1</v>
      </c>
      <c r="AI3229" s="564">
        <v>1</v>
      </c>
      <c r="AJ3229" s="564">
        <v>1</v>
      </c>
      <c r="AK3229" s="564">
        <v>1</v>
      </c>
    </row>
    <row r="3230" spans="1:37">
      <c r="A3230">
        <v>3226</v>
      </c>
      <c r="B3230" s="564">
        <f t="shared" ca="1" si="306"/>
        <v>20</v>
      </c>
      <c r="C3230" s="564">
        <f t="shared" ca="1" si="301"/>
        <v>400</v>
      </c>
      <c r="D3230" s="564">
        <f t="shared" ca="1" si="304"/>
        <v>20</v>
      </c>
      <c r="E3230" s="564">
        <f t="shared" ca="1" si="302"/>
        <v>0</v>
      </c>
      <c r="F3230" s="564">
        <f t="shared" ca="1" si="305"/>
        <v>1</v>
      </c>
      <c r="G3230" s="564">
        <f t="shared" ca="1" si="303"/>
        <v>3.3627671039945501</v>
      </c>
      <c r="H3230" s="564">
        <v>1</v>
      </c>
      <c r="I3230" s="564">
        <v>1</v>
      </c>
      <c r="J3230" s="564">
        <v>1</v>
      </c>
      <c r="K3230" s="564">
        <v>1</v>
      </c>
      <c r="L3230" s="564">
        <v>1</v>
      </c>
      <c r="M3230" s="564">
        <v>1</v>
      </c>
      <c r="N3230" s="564">
        <v>1</v>
      </c>
      <c r="O3230" s="564">
        <v>1</v>
      </c>
      <c r="P3230" s="564">
        <v>1</v>
      </c>
      <c r="Q3230" s="564">
        <v>1</v>
      </c>
      <c r="R3230" s="564">
        <v>1</v>
      </c>
      <c r="S3230" s="564">
        <v>1</v>
      </c>
      <c r="T3230" s="564">
        <v>1</v>
      </c>
      <c r="U3230" s="564">
        <v>1</v>
      </c>
      <c r="V3230" s="564">
        <v>1</v>
      </c>
      <c r="W3230" s="564">
        <v>1</v>
      </c>
      <c r="X3230" s="564">
        <v>1</v>
      </c>
      <c r="Y3230" s="564">
        <v>1</v>
      </c>
      <c r="Z3230" s="564">
        <v>1</v>
      </c>
      <c r="AA3230" s="564">
        <v>1</v>
      </c>
      <c r="AB3230" s="564">
        <v>1</v>
      </c>
      <c r="AC3230" s="564">
        <v>1</v>
      </c>
      <c r="AD3230" s="564">
        <v>1</v>
      </c>
      <c r="AE3230" s="564">
        <v>1</v>
      </c>
      <c r="AF3230" s="564">
        <v>1</v>
      </c>
      <c r="AG3230" s="564">
        <v>1</v>
      </c>
      <c r="AH3230" s="564">
        <v>1</v>
      </c>
      <c r="AI3230" s="564">
        <v>1</v>
      </c>
      <c r="AJ3230" s="564">
        <v>1</v>
      </c>
      <c r="AK3230" s="564">
        <v>1</v>
      </c>
    </row>
    <row r="3231" spans="1:37">
      <c r="A3231">
        <v>3227</v>
      </c>
      <c r="B3231" s="564">
        <f t="shared" ca="1" si="306"/>
        <v>20</v>
      </c>
      <c r="C3231" s="564">
        <f t="shared" ca="1" si="301"/>
        <v>400</v>
      </c>
      <c r="D3231" s="564">
        <f t="shared" ca="1" si="304"/>
        <v>20</v>
      </c>
      <c r="E3231" s="564">
        <f t="shared" ca="1" si="302"/>
        <v>0</v>
      </c>
      <c r="F3231" s="564">
        <f t="shared" ca="1" si="305"/>
        <v>1</v>
      </c>
      <c r="G3231" s="564">
        <f t="shared" ca="1" si="303"/>
        <v>0.11092233023017517</v>
      </c>
      <c r="H3231" s="564">
        <v>1</v>
      </c>
      <c r="I3231" s="564">
        <v>1</v>
      </c>
      <c r="J3231" s="564">
        <v>1</v>
      </c>
      <c r="K3231" s="564">
        <v>1</v>
      </c>
      <c r="L3231" s="564">
        <v>1</v>
      </c>
      <c r="M3231" s="564">
        <v>1</v>
      </c>
      <c r="N3231" s="564">
        <v>1</v>
      </c>
      <c r="O3231" s="564">
        <v>1</v>
      </c>
      <c r="P3231" s="564">
        <v>1</v>
      </c>
      <c r="Q3231" s="564">
        <v>1</v>
      </c>
      <c r="R3231" s="564">
        <v>1</v>
      </c>
      <c r="S3231" s="564">
        <v>1</v>
      </c>
      <c r="T3231" s="564">
        <v>1</v>
      </c>
      <c r="U3231" s="564">
        <v>1</v>
      </c>
      <c r="V3231" s="564">
        <v>1</v>
      </c>
      <c r="W3231" s="564">
        <v>1</v>
      </c>
      <c r="X3231" s="564">
        <v>1</v>
      </c>
      <c r="Y3231" s="564">
        <v>1</v>
      </c>
      <c r="Z3231" s="564">
        <v>1</v>
      </c>
      <c r="AA3231" s="564">
        <v>1</v>
      </c>
      <c r="AB3231" s="564">
        <v>1</v>
      </c>
      <c r="AC3231" s="564">
        <v>1</v>
      </c>
      <c r="AD3231" s="564">
        <v>1</v>
      </c>
      <c r="AE3231" s="564">
        <v>1</v>
      </c>
      <c r="AF3231" s="564">
        <v>1</v>
      </c>
      <c r="AG3231" s="564">
        <v>1</v>
      </c>
      <c r="AH3231" s="564">
        <v>1</v>
      </c>
      <c r="AI3231" s="564">
        <v>1</v>
      </c>
      <c r="AJ3231" s="564">
        <v>1</v>
      </c>
      <c r="AK3231" s="564">
        <v>1</v>
      </c>
    </row>
    <row r="3232" spans="1:37">
      <c r="A3232">
        <v>3228</v>
      </c>
      <c r="B3232" s="564">
        <f t="shared" ca="1" si="306"/>
        <v>20</v>
      </c>
      <c r="C3232" s="564">
        <f t="shared" ca="1" si="301"/>
        <v>400</v>
      </c>
      <c r="D3232" s="564">
        <f t="shared" ca="1" si="304"/>
        <v>20</v>
      </c>
      <c r="E3232" s="564">
        <f t="shared" ca="1" si="302"/>
        <v>0</v>
      </c>
      <c r="F3232" s="564">
        <f t="shared" ca="1" si="305"/>
        <v>1</v>
      </c>
      <c r="G3232" s="564">
        <f t="shared" ca="1" si="303"/>
        <v>-0.31994346420764619</v>
      </c>
      <c r="H3232" s="564">
        <v>1</v>
      </c>
      <c r="I3232" s="564">
        <v>1</v>
      </c>
      <c r="J3232" s="564">
        <v>1</v>
      </c>
      <c r="K3232" s="564">
        <v>1</v>
      </c>
      <c r="L3232" s="564">
        <v>1</v>
      </c>
      <c r="M3232" s="564">
        <v>1</v>
      </c>
      <c r="N3232" s="564">
        <v>1</v>
      </c>
      <c r="O3232" s="564">
        <v>1</v>
      </c>
      <c r="P3232" s="564">
        <v>1</v>
      </c>
      <c r="Q3232" s="564">
        <v>1</v>
      </c>
      <c r="R3232" s="564">
        <v>1</v>
      </c>
      <c r="S3232" s="564">
        <v>1</v>
      </c>
      <c r="T3232" s="564">
        <v>1</v>
      </c>
      <c r="U3232" s="564">
        <v>1</v>
      </c>
      <c r="V3232" s="564">
        <v>1</v>
      </c>
      <c r="W3232" s="564">
        <v>1</v>
      </c>
      <c r="X3232" s="564">
        <v>1</v>
      </c>
      <c r="Y3232" s="564">
        <v>1</v>
      </c>
      <c r="Z3232" s="564">
        <v>1</v>
      </c>
      <c r="AA3232" s="564">
        <v>1</v>
      </c>
      <c r="AB3232" s="564">
        <v>1</v>
      </c>
      <c r="AC3232" s="564">
        <v>1</v>
      </c>
      <c r="AD3232" s="564">
        <v>1</v>
      </c>
      <c r="AE3232" s="564">
        <v>1</v>
      </c>
      <c r="AF3232" s="564">
        <v>1</v>
      </c>
      <c r="AG3232" s="564">
        <v>1</v>
      </c>
      <c r="AH3232" s="564">
        <v>1</v>
      </c>
      <c r="AI3232" s="564">
        <v>1</v>
      </c>
      <c r="AJ3232" s="564">
        <v>1</v>
      </c>
      <c r="AK3232" s="564">
        <v>1</v>
      </c>
    </row>
    <row r="3233" spans="1:37">
      <c r="A3233">
        <v>3229</v>
      </c>
      <c r="B3233" s="564">
        <f t="shared" ca="1" si="306"/>
        <v>0</v>
      </c>
      <c r="C3233" s="564">
        <f t="shared" ca="1" si="301"/>
        <v>0</v>
      </c>
      <c r="D3233" s="564">
        <f t="shared" ca="1" si="304"/>
        <v>0</v>
      </c>
      <c r="E3233" s="564">
        <f t="shared" ca="1" si="302"/>
        <v>0</v>
      </c>
      <c r="F3233" s="564">
        <f t="shared" ca="1" si="305"/>
        <v>1</v>
      </c>
      <c r="G3233" s="564">
        <f t="shared" ca="1" si="303"/>
        <v>9.1992505510470739</v>
      </c>
      <c r="H3233" s="564">
        <v>0</v>
      </c>
      <c r="I3233" s="564">
        <v>0</v>
      </c>
      <c r="J3233" s="564">
        <v>0</v>
      </c>
      <c r="K3233" s="564">
        <v>0</v>
      </c>
      <c r="L3233" s="564">
        <v>0</v>
      </c>
      <c r="M3233" s="564">
        <v>0</v>
      </c>
      <c r="N3233" s="564">
        <v>0</v>
      </c>
      <c r="O3233" s="564">
        <v>0</v>
      </c>
      <c r="P3233" s="564">
        <v>0</v>
      </c>
      <c r="Q3233" s="564">
        <v>0</v>
      </c>
      <c r="R3233" s="564">
        <v>0</v>
      </c>
      <c r="S3233" s="564">
        <v>0</v>
      </c>
      <c r="T3233" s="564">
        <v>0</v>
      </c>
      <c r="U3233" s="564">
        <v>0</v>
      </c>
      <c r="V3233" s="564">
        <v>0</v>
      </c>
      <c r="W3233" s="564">
        <v>0</v>
      </c>
      <c r="X3233" s="564">
        <v>0</v>
      </c>
      <c r="Y3233" s="564">
        <v>0</v>
      </c>
      <c r="Z3233" s="564">
        <v>0</v>
      </c>
      <c r="AA3233" s="564">
        <v>0</v>
      </c>
      <c r="AB3233" s="564">
        <v>0</v>
      </c>
      <c r="AC3233" s="564">
        <v>0</v>
      </c>
      <c r="AD3233" s="564">
        <v>0</v>
      </c>
      <c r="AE3233" s="564">
        <v>0</v>
      </c>
      <c r="AF3233" s="564">
        <v>0</v>
      </c>
      <c r="AG3233" s="564">
        <v>0</v>
      </c>
      <c r="AH3233" s="564">
        <v>0</v>
      </c>
      <c r="AI3233" s="564">
        <v>0</v>
      </c>
      <c r="AJ3233" s="564">
        <v>0</v>
      </c>
      <c r="AK3233" s="564">
        <v>0</v>
      </c>
    </row>
    <row r="3234" spans="1:37">
      <c r="A3234">
        <v>3230</v>
      </c>
      <c r="B3234" s="564">
        <f t="shared" ca="1" si="306"/>
        <v>0</v>
      </c>
      <c r="C3234" s="564">
        <f t="shared" ca="1" si="301"/>
        <v>0</v>
      </c>
      <c r="D3234" s="564">
        <f t="shared" ca="1" si="304"/>
        <v>0</v>
      </c>
      <c r="E3234" s="564">
        <f t="shared" ca="1" si="302"/>
        <v>0</v>
      </c>
      <c r="F3234" s="564">
        <f t="shared" ca="1" si="305"/>
        <v>1</v>
      </c>
      <c r="G3234" s="564">
        <f t="shared" ca="1" si="303"/>
        <v>-1.7749082027097076</v>
      </c>
      <c r="H3234" s="564">
        <v>0</v>
      </c>
      <c r="I3234" s="564">
        <v>0</v>
      </c>
      <c r="J3234" s="564">
        <v>0</v>
      </c>
      <c r="K3234" s="564">
        <v>0</v>
      </c>
      <c r="L3234" s="564">
        <v>0</v>
      </c>
      <c r="M3234" s="564">
        <v>0</v>
      </c>
      <c r="N3234" s="564">
        <v>0</v>
      </c>
      <c r="O3234" s="564">
        <v>0</v>
      </c>
      <c r="P3234" s="564">
        <v>0</v>
      </c>
      <c r="Q3234" s="564">
        <v>0</v>
      </c>
      <c r="R3234" s="564">
        <v>0</v>
      </c>
      <c r="S3234" s="564">
        <v>0</v>
      </c>
      <c r="T3234" s="564">
        <v>0</v>
      </c>
      <c r="U3234" s="564">
        <v>0</v>
      </c>
      <c r="V3234" s="564">
        <v>0</v>
      </c>
      <c r="W3234" s="564">
        <v>0</v>
      </c>
      <c r="X3234" s="564">
        <v>0</v>
      </c>
      <c r="Y3234" s="564">
        <v>0</v>
      </c>
      <c r="Z3234" s="564">
        <v>0</v>
      </c>
      <c r="AA3234" s="564">
        <v>0</v>
      </c>
      <c r="AB3234" s="564">
        <v>0</v>
      </c>
      <c r="AC3234" s="564">
        <v>0</v>
      </c>
      <c r="AD3234" s="564">
        <v>0</v>
      </c>
      <c r="AE3234" s="564">
        <v>0</v>
      </c>
      <c r="AF3234" s="564">
        <v>0</v>
      </c>
      <c r="AG3234" s="564">
        <v>0</v>
      </c>
      <c r="AH3234" s="564">
        <v>0</v>
      </c>
      <c r="AI3234" s="564">
        <v>0</v>
      </c>
      <c r="AJ3234" s="564">
        <v>0</v>
      </c>
      <c r="AK3234" s="564">
        <v>0</v>
      </c>
    </row>
    <row r="3235" spans="1:37">
      <c r="A3235">
        <v>3231</v>
      </c>
      <c r="B3235" s="564">
        <f t="shared" ca="1" si="306"/>
        <v>0</v>
      </c>
      <c r="C3235" s="564">
        <f t="shared" ca="1" si="301"/>
        <v>0</v>
      </c>
      <c r="D3235" s="564">
        <f t="shared" ca="1" si="304"/>
        <v>0</v>
      </c>
      <c r="E3235" s="564">
        <f t="shared" ca="1" si="302"/>
        <v>0</v>
      </c>
      <c r="F3235" s="564">
        <f t="shared" ca="1" si="305"/>
        <v>1</v>
      </c>
      <c r="G3235" s="564">
        <f t="shared" ca="1" si="303"/>
        <v>-1.7042181492329309</v>
      </c>
      <c r="H3235" s="564">
        <v>0</v>
      </c>
      <c r="I3235" s="564">
        <v>0</v>
      </c>
      <c r="J3235" s="564">
        <v>0</v>
      </c>
      <c r="K3235" s="564">
        <v>0</v>
      </c>
      <c r="L3235" s="564">
        <v>0</v>
      </c>
      <c r="M3235" s="564">
        <v>0</v>
      </c>
      <c r="N3235" s="564">
        <v>0</v>
      </c>
      <c r="O3235" s="564">
        <v>0</v>
      </c>
      <c r="P3235" s="564">
        <v>0</v>
      </c>
      <c r="Q3235" s="564">
        <v>0</v>
      </c>
      <c r="R3235" s="564">
        <v>0</v>
      </c>
      <c r="S3235" s="564">
        <v>0</v>
      </c>
      <c r="T3235" s="564">
        <v>0</v>
      </c>
      <c r="U3235" s="564">
        <v>0</v>
      </c>
      <c r="V3235" s="564">
        <v>0</v>
      </c>
      <c r="W3235" s="564">
        <v>0</v>
      </c>
      <c r="X3235" s="564">
        <v>0</v>
      </c>
      <c r="Y3235" s="564">
        <v>0</v>
      </c>
      <c r="Z3235" s="564">
        <v>0</v>
      </c>
      <c r="AA3235" s="564">
        <v>0</v>
      </c>
      <c r="AB3235" s="564">
        <v>0</v>
      </c>
      <c r="AC3235" s="564">
        <v>0</v>
      </c>
      <c r="AD3235" s="564">
        <v>0</v>
      </c>
      <c r="AE3235" s="564">
        <v>0</v>
      </c>
      <c r="AF3235" s="564">
        <v>0</v>
      </c>
      <c r="AG3235" s="564">
        <v>0</v>
      </c>
      <c r="AH3235" s="564">
        <v>0</v>
      </c>
      <c r="AI3235" s="564">
        <v>0</v>
      </c>
      <c r="AJ3235" s="564">
        <v>0</v>
      </c>
      <c r="AK3235" s="564">
        <v>0</v>
      </c>
    </row>
    <row r="3236" spans="1:37">
      <c r="A3236">
        <v>3232</v>
      </c>
      <c r="B3236" s="564">
        <f t="shared" ca="1" si="306"/>
        <v>9</v>
      </c>
      <c r="C3236" s="564">
        <f t="shared" ca="1" si="301"/>
        <v>81</v>
      </c>
      <c r="D3236" s="564">
        <f t="shared" ca="1" si="304"/>
        <v>9</v>
      </c>
      <c r="E3236" s="564">
        <f t="shared" ca="1" si="302"/>
        <v>4.95</v>
      </c>
      <c r="F3236" s="564">
        <f t="shared" ca="1" si="305"/>
        <v>0.47894736842105268</v>
      </c>
      <c r="G3236" s="564">
        <f t="shared" ca="1" si="303"/>
        <v>1.7182833678421701</v>
      </c>
      <c r="H3236" s="564">
        <v>0</v>
      </c>
      <c r="I3236" s="564">
        <v>1</v>
      </c>
      <c r="J3236" s="564">
        <v>1</v>
      </c>
      <c r="K3236" s="564">
        <v>1</v>
      </c>
      <c r="L3236" s="564">
        <v>0</v>
      </c>
      <c r="M3236" s="564">
        <v>0</v>
      </c>
      <c r="N3236" s="564">
        <v>0</v>
      </c>
      <c r="O3236" s="564">
        <v>1</v>
      </c>
      <c r="P3236" s="564">
        <v>0</v>
      </c>
      <c r="Q3236" s="564">
        <v>0</v>
      </c>
      <c r="R3236" s="564">
        <v>1</v>
      </c>
      <c r="S3236" s="564">
        <v>1</v>
      </c>
      <c r="T3236" s="564">
        <v>1</v>
      </c>
      <c r="U3236" s="564">
        <v>0</v>
      </c>
      <c r="V3236" s="564">
        <v>0</v>
      </c>
      <c r="W3236" s="564">
        <v>0</v>
      </c>
      <c r="X3236" s="564">
        <v>1</v>
      </c>
      <c r="Y3236" s="564">
        <v>1</v>
      </c>
      <c r="Z3236" s="564">
        <v>0</v>
      </c>
      <c r="AA3236" s="564">
        <v>0</v>
      </c>
      <c r="AB3236" s="564">
        <v>1</v>
      </c>
      <c r="AC3236" s="564">
        <v>0</v>
      </c>
      <c r="AD3236" s="564">
        <v>1</v>
      </c>
      <c r="AE3236" s="564">
        <v>1</v>
      </c>
      <c r="AF3236" s="564">
        <v>0</v>
      </c>
      <c r="AG3236" s="564">
        <v>1</v>
      </c>
      <c r="AH3236" s="564">
        <v>1</v>
      </c>
      <c r="AI3236" s="564">
        <v>1</v>
      </c>
      <c r="AJ3236" s="564">
        <v>1</v>
      </c>
      <c r="AK3236" s="564">
        <v>1</v>
      </c>
    </row>
    <row r="3237" spans="1:37">
      <c r="A3237">
        <v>3233</v>
      </c>
      <c r="B3237" s="564">
        <f t="shared" ca="1" si="306"/>
        <v>20</v>
      </c>
      <c r="C3237" s="564">
        <f t="shared" ca="1" si="301"/>
        <v>400</v>
      </c>
      <c r="D3237" s="564">
        <f t="shared" ca="1" si="304"/>
        <v>20</v>
      </c>
      <c r="E3237" s="564">
        <f t="shared" ca="1" si="302"/>
        <v>0</v>
      </c>
      <c r="F3237" s="564">
        <f t="shared" ca="1" si="305"/>
        <v>1</v>
      </c>
      <c r="G3237" s="564">
        <f t="shared" ca="1" si="303"/>
        <v>6.9184338989020127</v>
      </c>
      <c r="H3237" s="564">
        <v>1</v>
      </c>
      <c r="I3237" s="564">
        <v>1</v>
      </c>
      <c r="J3237" s="564">
        <v>1</v>
      </c>
      <c r="K3237" s="564">
        <v>1</v>
      </c>
      <c r="L3237" s="564">
        <v>1</v>
      </c>
      <c r="M3237" s="564">
        <v>1</v>
      </c>
      <c r="N3237" s="564">
        <v>1</v>
      </c>
      <c r="O3237" s="564">
        <v>1</v>
      </c>
      <c r="P3237" s="564">
        <v>1</v>
      </c>
      <c r="Q3237" s="564">
        <v>1</v>
      </c>
      <c r="R3237" s="564">
        <v>1</v>
      </c>
      <c r="S3237" s="564">
        <v>1</v>
      </c>
      <c r="T3237" s="564">
        <v>1</v>
      </c>
      <c r="U3237" s="564">
        <v>1</v>
      </c>
      <c r="V3237" s="564">
        <v>1</v>
      </c>
      <c r="W3237" s="564">
        <v>1</v>
      </c>
      <c r="X3237" s="564">
        <v>1</v>
      </c>
      <c r="Y3237" s="564">
        <v>1</v>
      </c>
      <c r="Z3237" s="564">
        <v>1</v>
      </c>
      <c r="AA3237" s="564">
        <v>1</v>
      </c>
      <c r="AB3237" s="564">
        <v>1</v>
      </c>
      <c r="AC3237" s="564">
        <v>1</v>
      </c>
      <c r="AD3237" s="564">
        <v>1</v>
      </c>
      <c r="AE3237" s="564">
        <v>1</v>
      </c>
      <c r="AF3237" s="564">
        <v>1</v>
      </c>
      <c r="AG3237" s="564">
        <v>1</v>
      </c>
      <c r="AH3237" s="564">
        <v>1</v>
      </c>
      <c r="AI3237" s="564">
        <v>1</v>
      </c>
      <c r="AJ3237" s="564">
        <v>1</v>
      </c>
      <c r="AK3237" s="564">
        <v>1</v>
      </c>
    </row>
    <row r="3238" spans="1:37">
      <c r="A3238">
        <v>3234</v>
      </c>
      <c r="B3238" s="564">
        <f t="shared" ca="1" si="306"/>
        <v>0</v>
      </c>
      <c r="C3238" s="564">
        <f t="shared" ca="1" si="301"/>
        <v>0</v>
      </c>
      <c r="D3238" s="564">
        <f t="shared" ca="1" si="304"/>
        <v>0</v>
      </c>
      <c r="E3238" s="564">
        <f t="shared" ca="1" si="302"/>
        <v>0</v>
      </c>
      <c r="F3238" s="564">
        <f t="shared" ca="1" si="305"/>
        <v>1</v>
      </c>
      <c r="G3238" s="564">
        <f t="shared" ca="1" si="303"/>
        <v>-3.5687694331264095</v>
      </c>
      <c r="H3238" s="564">
        <v>0</v>
      </c>
      <c r="I3238" s="564">
        <v>0</v>
      </c>
      <c r="J3238" s="564">
        <v>0</v>
      </c>
      <c r="K3238" s="564">
        <v>0</v>
      </c>
      <c r="L3238" s="564">
        <v>0</v>
      </c>
      <c r="M3238" s="564">
        <v>0</v>
      </c>
      <c r="N3238" s="564">
        <v>0</v>
      </c>
      <c r="O3238" s="564">
        <v>0</v>
      </c>
      <c r="P3238" s="564">
        <v>0</v>
      </c>
      <c r="Q3238" s="564">
        <v>0</v>
      </c>
      <c r="R3238" s="564">
        <v>0</v>
      </c>
      <c r="S3238" s="564">
        <v>0</v>
      </c>
      <c r="T3238" s="564">
        <v>0</v>
      </c>
      <c r="U3238" s="564">
        <v>0</v>
      </c>
      <c r="V3238" s="564">
        <v>0</v>
      </c>
      <c r="W3238" s="564">
        <v>0</v>
      </c>
      <c r="X3238" s="564">
        <v>0</v>
      </c>
      <c r="Y3238" s="564">
        <v>0</v>
      </c>
      <c r="Z3238" s="564">
        <v>0</v>
      </c>
      <c r="AA3238" s="564">
        <v>0</v>
      </c>
      <c r="AB3238" s="564">
        <v>0</v>
      </c>
      <c r="AC3238" s="564">
        <v>0</v>
      </c>
      <c r="AD3238" s="564">
        <v>0</v>
      </c>
      <c r="AE3238" s="564">
        <v>0</v>
      </c>
      <c r="AF3238" s="564">
        <v>0</v>
      </c>
      <c r="AG3238" s="564">
        <v>0</v>
      </c>
      <c r="AH3238" s="564">
        <v>0</v>
      </c>
      <c r="AI3238" s="564">
        <v>0</v>
      </c>
      <c r="AJ3238" s="564">
        <v>0</v>
      </c>
      <c r="AK3238" s="564">
        <v>0</v>
      </c>
    </row>
    <row r="3239" spans="1:37">
      <c r="A3239">
        <v>3235</v>
      </c>
      <c r="B3239" s="564">
        <f t="shared" ca="1" si="306"/>
        <v>20</v>
      </c>
      <c r="C3239" s="564">
        <f t="shared" ca="1" si="301"/>
        <v>400</v>
      </c>
      <c r="D3239" s="564">
        <f t="shared" ca="1" si="304"/>
        <v>20</v>
      </c>
      <c r="E3239" s="564">
        <f t="shared" ca="1" si="302"/>
        <v>0</v>
      </c>
      <c r="F3239" s="564">
        <f t="shared" ca="1" si="305"/>
        <v>1</v>
      </c>
      <c r="G3239" s="564">
        <f t="shared" ca="1" si="303"/>
        <v>-1.0117465500317491</v>
      </c>
      <c r="H3239" s="564">
        <v>1</v>
      </c>
      <c r="I3239" s="564">
        <v>1</v>
      </c>
      <c r="J3239" s="564">
        <v>1</v>
      </c>
      <c r="K3239" s="564">
        <v>1</v>
      </c>
      <c r="L3239" s="564">
        <v>1</v>
      </c>
      <c r="M3239" s="564">
        <v>1</v>
      </c>
      <c r="N3239" s="564">
        <v>1</v>
      </c>
      <c r="O3239" s="564">
        <v>1</v>
      </c>
      <c r="P3239" s="564">
        <v>1</v>
      </c>
      <c r="Q3239" s="564">
        <v>1</v>
      </c>
      <c r="R3239" s="564">
        <v>1</v>
      </c>
      <c r="S3239" s="564">
        <v>1</v>
      </c>
      <c r="T3239" s="564">
        <v>1</v>
      </c>
      <c r="U3239" s="564">
        <v>1</v>
      </c>
      <c r="V3239" s="564">
        <v>1</v>
      </c>
      <c r="W3239" s="564">
        <v>1</v>
      </c>
      <c r="X3239" s="564">
        <v>1</v>
      </c>
      <c r="Y3239" s="564">
        <v>1</v>
      </c>
      <c r="Z3239" s="564">
        <v>1</v>
      </c>
      <c r="AA3239" s="564">
        <v>1</v>
      </c>
      <c r="AB3239" s="564">
        <v>1</v>
      </c>
      <c r="AC3239" s="564">
        <v>1</v>
      </c>
      <c r="AD3239" s="564">
        <v>1</v>
      </c>
      <c r="AE3239" s="564">
        <v>1</v>
      </c>
      <c r="AF3239" s="564">
        <v>1</v>
      </c>
      <c r="AG3239" s="564">
        <v>1</v>
      </c>
      <c r="AH3239" s="564">
        <v>1</v>
      </c>
      <c r="AI3239" s="564">
        <v>1</v>
      </c>
      <c r="AJ3239" s="564">
        <v>1</v>
      </c>
      <c r="AK3239" s="564">
        <v>1</v>
      </c>
    </row>
    <row r="3240" spans="1:37">
      <c r="A3240">
        <v>3236</v>
      </c>
      <c r="B3240" s="564">
        <f t="shared" ca="1" si="306"/>
        <v>20</v>
      </c>
      <c r="C3240" s="564">
        <f t="shared" ca="1" si="301"/>
        <v>400</v>
      </c>
      <c r="D3240" s="564">
        <f t="shared" ca="1" si="304"/>
        <v>20</v>
      </c>
      <c r="E3240" s="564">
        <f t="shared" ca="1" si="302"/>
        <v>0</v>
      </c>
      <c r="F3240" s="564">
        <f t="shared" ca="1" si="305"/>
        <v>1</v>
      </c>
      <c r="G3240" s="564">
        <f t="shared" ca="1" si="303"/>
        <v>0.12578497016277213</v>
      </c>
      <c r="H3240" s="564">
        <v>1</v>
      </c>
      <c r="I3240" s="564">
        <v>1</v>
      </c>
      <c r="J3240" s="564">
        <v>1</v>
      </c>
      <c r="K3240" s="564">
        <v>1</v>
      </c>
      <c r="L3240" s="564">
        <v>1</v>
      </c>
      <c r="M3240" s="564">
        <v>1</v>
      </c>
      <c r="N3240" s="564">
        <v>1</v>
      </c>
      <c r="O3240" s="564">
        <v>1</v>
      </c>
      <c r="P3240" s="564">
        <v>1</v>
      </c>
      <c r="Q3240" s="564">
        <v>1</v>
      </c>
      <c r="R3240" s="564">
        <v>1</v>
      </c>
      <c r="S3240" s="564">
        <v>1</v>
      </c>
      <c r="T3240" s="564">
        <v>1</v>
      </c>
      <c r="U3240" s="564">
        <v>1</v>
      </c>
      <c r="V3240" s="564">
        <v>1</v>
      </c>
      <c r="W3240" s="564">
        <v>1</v>
      </c>
      <c r="X3240" s="564">
        <v>1</v>
      </c>
      <c r="Y3240" s="564">
        <v>1</v>
      </c>
      <c r="Z3240" s="564">
        <v>1</v>
      </c>
      <c r="AA3240" s="564">
        <v>1</v>
      </c>
      <c r="AB3240" s="564">
        <v>1</v>
      </c>
      <c r="AC3240" s="564">
        <v>1</v>
      </c>
      <c r="AD3240" s="564">
        <v>1</v>
      </c>
      <c r="AE3240" s="564">
        <v>1</v>
      </c>
      <c r="AF3240" s="564">
        <v>1</v>
      </c>
      <c r="AG3240" s="564">
        <v>1</v>
      </c>
      <c r="AH3240" s="564">
        <v>1</v>
      </c>
      <c r="AI3240" s="564">
        <v>1</v>
      </c>
      <c r="AJ3240" s="564">
        <v>1</v>
      </c>
      <c r="AK3240" s="564">
        <v>1</v>
      </c>
    </row>
    <row r="3241" spans="1:37">
      <c r="A3241">
        <v>3237</v>
      </c>
      <c r="B3241" s="564">
        <f t="shared" ca="1" si="306"/>
        <v>0</v>
      </c>
      <c r="C3241" s="564">
        <f t="shared" ca="1" si="301"/>
        <v>0</v>
      </c>
      <c r="D3241" s="564">
        <f t="shared" ca="1" si="304"/>
        <v>0</v>
      </c>
      <c r="E3241" s="564">
        <f t="shared" ca="1" si="302"/>
        <v>0</v>
      </c>
      <c r="F3241" s="564">
        <f t="shared" ca="1" si="305"/>
        <v>1</v>
      </c>
      <c r="G3241" s="564">
        <f t="shared" ca="1" si="303"/>
        <v>4.6409728483396453</v>
      </c>
      <c r="H3241" s="564">
        <v>0</v>
      </c>
      <c r="I3241" s="564">
        <v>0</v>
      </c>
      <c r="J3241" s="564">
        <v>0</v>
      </c>
      <c r="K3241" s="564">
        <v>0</v>
      </c>
      <c r="L3241" s="564">
        <v>0</v>
      </c>
      <c r="M3241" s="564">
        <v>0</v>
      </c>
      <c r="N3241" s="564">
        <v>0</v>
      </c>
      <c r="O3241" s="564">
        <v>0</v>
      </c>
      <c r="P3241" s="564">
        <v>0</v>
      </c>
      <c r="Q3241" s="564">
        <v>0</v>
      </c>
      <c r="R3241" s="564">
        <v>0</v>
      </c>
      <c r="S3241" s="564">
        <v>0</v>
      </c>
      <c r="T3241" s="564">
        <v>0</v>
      </c>
      <c r="U3241" s="564">
        <v>0</v>
      </c>
      <c r="V3241" s="564">
        <v>0</v>
      </c>
      <c r="W3241" s="564">
        <v>0</v>
      </c>
      <c r="X3241" s="564">
        <v>0</v>
      </c>
      <c r="Y3241" s="564">
        <v>0</v>
      </c>
      <c r="Z3241" s="564">
        <v>0</v>
      </c>
      <c r="AA3241" s="564">
        <v>0</v>
      </c>
      <c r="AB3241" s="564">
        <v>0</v>
      </c>
      <c r="AC3241" s="564">
        <v>0</v>
      </c>
      <c r="AD3241" s="564">
        <v>0</v>
      </c>
      <c r="AE3241" s="564">
        <v>0</v>
      </c>
      <c r="AF3241" s="564">
        <v>0</v>
      </c>
      <c r="AG3241" s="564">
        <v>0</v>
      </c>
      <c r="AH3241" s="564">
        <v>0</v>
      </c>
      <c r="AI3241" s="564">
        <v>0</v>
      </c>
      <c r="AJ3241" s="564">
        <v>0</v>
      </c>
      <c r="AK3241" s="564">
        <v>0</v>
      </c>
    </row>
    <row r="3242" spans="1:37">
      <c r="A3242">
        <v>3238</v>
      </c>
      <c r="B3242" s="564">
        <f t="shared" ca="1" si="306"/>
        <v>20</v>
      </c>
      <c r="C3242" s="564">
        <f t="shared" ca="1" si="301"/>
        <v>400</v>
      </c>
      <c r="D3242" s="564">
        <f t="shared" ca="1" si="304"/>
        <v>20</v>
      </c>
      <c r="E3242" s="564">
        <f t="shared" ca="1" si="302"/>
        <v>0</v>
      </c>
      <c r="F3242" s="564">
        <f t="shared" ca="1" si="305"/>
        <v>1</v>
      </c>
      <c r="G3242" s="564">
        <f t="shared" ca="1" si="303"/>
        <v>2.3509602219126839</v>
      </c>
      <c r="H3242" s="564">
        <v>1</v>
      </c>
      <c r="I3242" s="564">
        <v>1</v>
      </c>
      <c r="J3242" s="564">
        <v>1</v>
      </c>
      <c r="K3242" s="564">
        <v>1</v>
      </c>
      <c r="L3242" s="564">
        <v>1</v>
      </c>
      <c r="M3242" s="564">
        <v>1</v>
      </c>
      <c r="N3242" s="564">
        <v>1</v>
      </c>
      <c r="O3242" s="564">
        <v>1</v>
      </c>
      <c r="P3242" s="564">
        <v>1</v>
      </c>
      <c r="Q3242" s="564">
        <v>1</v>
      </c>
      <c r="R3242" s="564">
        <v>1</v>
      </c>
      <c r="S3242" s="564">
        <v>1</v>
      </c>
      <c r="T3242" s="564">
        <v>1</v>
      </c>
      <c r="U3242" s="564">
        <v>1</v>
      </c>
      <c r="V3242" s="564">
        <v>1</v>
      </c>
      <c r="W3242" s="564">
        <v>1</v>
      </c>
      <c r="X3242" s="564">
        <v>1</v>
      </c>
      <c r="Y3242" s="564">
        <v>1</v>
      </c>
      <c r="Z3242" s="564">
        <v>1</v>
      </c>
      <c r="AA3242" s="564">
        <v>1</v>
      </c>
      <c r="AB3242" s="564">
        <v>1</v>
      </c>
      <c r="AC3242" s="564">
        <v>1</v>
      </c>
      <c r="AD3242" s="564">
        <v>1</v>
      </c>
      <c r="AE3242" s="564">
        <v>1</v>
      </c>
      <c r="AF3242" s="564">
        <v>1</v>
      </c>
      <c r="AG3242" s="564">
        <v>1</v>
      </c>
      <c r="AH3242" s="564">
        <v>1</v>
      </c>
      <c r="AI3242" s="564">
        <v>1</v>
      </c>
      <c r="AJ3242" s="564">
        <v>1</v>
      </c>
      <c r="AK3242" s="564">
        <v>1</v>
      </c>
    </row>
    <row r="3243" spans="1:37">
      <c r="A3243">
        <v>3239</v>
      </c>
      <c r="B3243" s="564">
        <f t="shared" ca="1" si="306"/>
        <v>20</v>
      </c>
      <c r="C3243" s="564">
        <f t="shared" ca="1" si="301"/>
        <v>400</v>
      </c>
      <c r="D3243" s="564">
        <f t="shared" ca="1" si="304"/>
        <v>20</v>
      </c>
      <c r="E3243" s="564">
        <f t="shared" ca="1" si="302"/>
        <v>0</v>
      </c>
      <c r="F3243" s="564">
        <f t="shared" ca="1" si="305"/>
        <v>1</v>
      </c>
      <c r="G3243" s="564">
        <f t="shared" ca="1" si="303"/>
        <v>-7.4021982911772106</v>
      </c>
      <c r="H3243" s="564">
        <v>1</v>
      </c>
      <c r="I3243" s="564">
        <v>1</v>
      </c>
      <c r="J3243" s="564">
        <v>1</v>
      </c>
      <c r="K3243" s="564">
        <v>1</v>
      </c>
      <c r="L3243" s="564">
        <v>1</v>
      </c>
      <c r="M3243" s="564">
        <v>1</v>
      </c>
      <c r="N3243" s="564">
        <v>1</v>
      </c>
      <c r="O3243" s="564">
        <v>1</v>
      </c>
      <c r="P3243" s="564">
        <v>1</v>
      </c>
      <c r="Q3243" s="564">
        <v>1</v>
      </c>
      <c r="R3243" s="564">
        <v>1</v>
      </c>
      <c r="S3243" s="564">
        <v>1</v>
      </c>
      <c r="T3243" s="564">
        <v>1</v>
      </c>
      <c r="U3243" s="564">
        <v>1</v>
      </c>
      <c r="V3243" s="564">
        <v>1</v>
      </c>
      <c r="W3243" s="564">
        <v>1</v>
      </c>
      <c r="X3243" s="564">
        <v>1</v>
      </c>
      <c r="Y3243" s="564">
        <v>1</v>
      </c>
      <c r="Z3243" s="564">
        <v>1</v>
      </c>
      <c r="AA3243" s="564">
        <v>1</v>
      </c>
      <c r="AB3243" s="564">
        <v>1</v>
      </c>
      <c r="AC3243" s="564">
        <v>1</v>
      </c>
      <c r="AD3243" s="564">
        <v>1</v>
      </c>
      <c r="AE3243" s="564">
        <v>1</v>
      </c>
      <c r="AF3243" s="564">
        <v>1</v>
      </c>
      <c r="AG3243" s="564">
        <v>1</v>
      </c>
      <c r="AH3243" s="564">
        <v>1</v>
      </c>
      <c r="AI3243" s="564">
        <v>1</v>
      </c>
      <c r="AJ3243" s="564">
        <v>1</v>
      </c>
      <c r="AK3243" s="564">
        <v>1</v>
      </c>
    </row>
    <row r="3244" spans="1:37">
      <c r="A3244">
        <v>3240</v>
      </c>
      <c r="B3244" s="564">
        <f t="shared" ca="1" si="306"/>
        <v>20</v>
      </c>
      <c r="C3244" s="564">
        <f t="shared" ca="1" si="301"/>
        <v>400</v>
      </c>
      <c r="D3244" s="564">
        <f t="shared" ca="1" si="304"/>
        <v>20</v>
      </c>
      <c r="E3244" s="564">
        <f t="shared" ca="1" si="302"/>
        <v>0</v>
      </c>
      <c r="F3244" s="564">
        <f t="shared" ca="1" si="305"/>
        <v>1</v>
      </c>
      <c r="G3244" s="564">
        <f t="shared" ca="1" si="303"/>
        <v>6.7460858261995504</v>
      </c>
      <c r="H3244" s="564">
        <v>1</v>
      </c>
      <c r="I3244" s="564">
        <v>1</v>
      </c>
      <c r="J3244" s="564">
        <v>1</v>
      </c>
      <c r="K3244" s="564">
        <v>1</v>
      </c>
      <c r="L3244" s="564">
        <v>1</v>
      </c>
      <c r="M3244" s="564">
        <v>1</v>
      </c>
      <c r="N3244" s="564">
        <v>1</v>
      </c>
      <c r="O3244" s="564">
        <v>1</v>
      </c>
      <c r="P3244" s="564">
        <v>1</v>
      </c>
      <c r="Q3244" s="564">
        <v>1</v>
      </c>
      <c r="R3244" s="564">
        <v>1</v>
      </c>
      <c r="S3244" s="564">
        <v>1</v>
      </c>
      <c r="T3244" s="564">
        <v>1</v>
      </c>
      <c r="U3244" s="564">
        <v>1</v>
      </c>
      <c r="V3244" s="564">
        <v>1</v>
      </c>
      <c r="W3244" s="564">
        <v>1</v>
      </c>
      <c r="X3244" s="564">
        <v>1</v>
      </c>
      <c r="Y3244" s="564">
        <v>1</v>
      </c>
      <c r="Z3244" s="564">
        <v>1</v>
      </c>
      <c r="AA3244" s="564">
        <v>1</v>
      </c>
      <c r="AB3244" s="564">
        <v>1</v>
      </c>
      <c r="AC3244" s="564">
        <v>1</v>
      </c>
      <c r="AD3244" s="564">
        <v>1</v>
      </c>
      <c r="AE3244" s="564">
        <v>1</v>
      </c>
      <c r="AF3244" s="564">
        <v>1</v>
      </c>
      <c r="AG3244" s="564">
        <v>1</v>
      </c>
      <c r="AH3244" s="564">
        <v>1</v>
      </c>
      <c r="AI3244" s="564">
        <v>1</v>
      </c>
      <c r="AJ3244" s="564">
        <v>1</v>
      </c>
      <c r="AK3244" s="564">
        <v>1</v>
      </c>
    </row>
    <row r="3245" spans="1:37">
      <c r="A3245">
        <v>3241</v>
      </c>
      <c r="B3245" s="564">
        <f t="shared" ca="1" si="306"/>
        <v>0</v>
      </c>
      <c r="C3245" s="564">
        <f t="shared" ca="1" si="301"/>
        <v>0</v>
      </c>
      <c r="D3245" s="564">
        <f t="shared" ca="1" si="304"/>
        <v>0</v>
      </c>
      <c r="E3245" s="564">
        <f t="shared" ca="1" si="302"/>
        <v>0</v>
      </c>
      <c r="F3245" s="564">
        <f t="shared" ca="1" si="305"/>
        <v>1</v>
      </c>
      <c r="G3245" s="564">
        <f t="shared" ca="1" si="303"/>
        <v>-2.9362271780507534</v>
      </c>
      <c r="H3245" s="564">
        <v>0</v>
      </c>
      <c r="I3245" s="564">
        <v>0</v>
      </c>
      <c r="J3245" s="564">
        <v>0</v>
      </c>
      <c r="K3245" s="564">
        <v>0</v>
      </c>
      <c r="L3245" s="564">
        <v>0</v>
      </c>
      <c r="M3245" s="564">
        <v>0</v>
      </c>
      <c r="N3245" s="564">
        <v>0</v>
      </c>
      <c r="O3245" s="564">
        <v>0</v>
      </c>
      <c r="P3245" s="564">
        <v>0</v>
      </c>
      <c r="Q3245" s="564">
        <v>0</v>
      </c>
      <c r="R3245" s="564">
        <v>0</v>
      </c>
      <c r="S3245" s="564">
        <v>0</v>
      </c>
      <c r="T3245" s="564">
        <v>0</v>
      </c>
      <c r="U3245" s="564">
        <v>0</v>
      </c>
      <c r="V3245" s="564">
        <v>0</v>
      </c>
      <c r="W3245" s="564">
        <v>0</v>
      </c>
      <c r="X3245" s="564">
        <v>0</v>
      </c>
      <c r="Y3245" s="564">
        <v>0</v>
      </c>
      <c r="Z3245" s="564">
        <v>0</v>
      </c>
      <c r="AA3245" s="564">
        <v>0</v>
      </c>
      <c r="AB3245" s="564">
        <v>0</v>
      </c>
      <c r="AC3245" s="564">
        <v>0</v>
      </c>
      <c r="AD3245" s="564">
        <v>0</v>
      </c>
      <c r="AE3245" s="564">
        <v>0</v>
      </c>
      <c r="AF3245" s="564">
        <v>0</v>
      </c>
      <c r="AG3245" s="564">
        <v>0</v>
      </c>
      <c r="AH3245" s="564">
        <v>0</v>
      </c>
      <c r="AI3245" s="564">
        <v>0</v>
      </c>
      <c r="AJ3245" s="564">
        <v>0</v>
      </c>
      <c r="AK3245" s="564">
        <v>0</v>
      </c>
    </row>
    <row r="3246" spans="1:37">
      <c r="A3246">
        <v>3242</v>
      </c>
      <c r="B3246" s="564">
        <f t="shared" ca="1" si="306"/>
        <v>20</v>
      </c>
      <c r="C3246" s="564">
        <f t="shared" ca="1" si="301"/>
        <v>400</v>
      </c>
      <c r="D3246" s="564">
        <f t="shared" ca="1" si="304"/>
        <v>20</v>
      </c>
      <c r="E3246" s="564">
        <f t="shared" ca="1" si="302"/>
        <v>0</v>
      </c>
      <c r="F3246" s="564">
        <f t="shared" ca="1" si="305"/>
        <v>1</v>
      </c>
      <c r="G3246" s="564">
        <f t="shared" ca="1" si="303"/>
        <v>8.1915473012951079</v>
      </c>
      <c r="H3246" s="564">
        <v>1</v>
      </c>
      <c r="I3246" s="564">
        <v>1</v>
      </c>
      <c r="J3246" s="564">
        <v>1</v>
      </c>
      <c r="K3246" s="564">
        <v>1</v>
      </c>
      <c r="L3246" s="564">
        <v>1</v>
      </c>
      <c r="M3246" s="564">
        <v>1</v>
      </c>
      <c r="N3246" s="564">
        <v>1</v>
      </c>
      <c r="O3246" s="564">
        <v>1</v>
      </c>
      <c r="P3246" s="564">
        <v>1</v>
      </c>
      <c r="Q3246" s="564">
        <v>1</v>
      </c>
      <c r="R3246" s="564">
        <v>1</v>
      </c>
      <c r="S3246" s="564">
        <v>1</v>
      </c>
      <c r="T3246" s="564">
        <v>1</v>
      </c>
      <c r="U3246" s="564">
        <v>1</v>
      </c>
      <c r="V3246" s="564">
        <v>1</v>
      </c>
      <c r="W3246" s="564">
        <v>1</v>
      </c>
      <c r="X3246" s="564">
        <v>1</v>
      </c>
      <c r="Y3246" s="564">
        <v>1</v>
      </c>
      <c r="Z3246" s="564">
        <v>1</v>
      </c>
      <c r="AA3246" s="564">
        <v>1</v>
      </c>
      <c r="AB3246" s="564">
        <v>1</v>
      </c>
      <c r="AC3246" s="564">
        <v>1</v>
      </c>
      <c r="AD3246" s="564">
        <v>1</v>
      </c>
      <c r="AE3246" s="564">
        <v>1</v>
      </c>
      <c r="AF3246" s="564">
        <v>1</v>
      </c>
      <c r="AG3246" s="564">
        <v>1</v>
      </c>
      <c r="AH3246" s="564">
        <v>1</v>
      </c>
      <c r="AI3246" s="564">
        <v>1</v>
      </c>
      <c r="AJ3246" s="564">
        <v>1</v>
      </c>
      <c r="AK3246" s="564">
        <v>1</v>
      </c>
    </row>
    <row r="3247" spans="1:37">
      <c r="A3247">
        <v>3243</v>
      </c>
      <c r="B3247" s="564">
        <f t="shared" ca="1" si="306"/>
        <v>20</v>
      </c>
      <c r="C3247" s="564">
        <f t="shared" ca="1" si="301"/>
        <v>400</v>
      </c>
      <c r="D3247" s="564">
        <f t="shared" ca="1" si="304"/>
        <v>20</v>
      </c>
      <c r="E3247" s="564">
        <f t="shared" ca="1" si="302"/>
        <v>0</v>
      </c>
      <c r="F3247" s="564">
        <f t="shared" ca="1" si="305"/>
        <v>1</v>
      </c>
      <c r="G3247" s="564">
        <f t="shared" ca="1" si="303"/>
        <v>-2.9048103603210604</v>
      </c>
      <c r="H3247" s="564">
        <v>1</v>
      </c>
      <c r="I3247" s="564">
        <v>1</v>
      </c>
      <c r="J3247" s="564">
        <v>1</v>
      </c>
      <c r="K3247" s="564">
        <v>1</v>
      </c>
      <c r="L3247" s="564">
        <v>1</v>
      </c>
      <c r="M3247" s="564">
        <v>1</v>
      </c>
      <c r="N3247" s="564">
        <v>1</v>
      </c>
      <c r="O3247" s="564">
        <v>1</v>
      </c>
      <c r="P3247" s="564">
        <v>1</v>
      </c>
      <c r="Q3247" s="564">
        <v>1</v>
      </c>
      <c r="R3247" s="564">
        <v>1</v>
      </c>
      <c r="S3247" s="564">
        <v>1</v>
      </c>
      <c r="T3247" s="564">
        <v>1</v>
      </c>
      <c r="U3247" s="564">
        <v>1</v>
      </c>
      <c r="V3247" s="564">
        <v>1</v>
      </c>
      <c r="W3247" s="564">
        <v>1</v>
      </c>
      <c r="X3247" s="564">
        <v>1</v>
      </c>
      <c r="Y3247" s="564">
        <v>1</v>
      </c>
      <c r="Z3247" s="564">
        <v>1</v>
      </c>
      <c r="AA3247" s="564">
        <v>1</v>
      </c>
      <c r="AB3247" s="564">
        <v>1</v>
      </c>
      <c r="AC3247" s="564">
        <v>1</v>
      </c>
      <c r="AD3247" s="564">
        <v>1</v>
      </c>
      <c r="AE3247" s="564">
        <v>1</v>
      </c>
      <c r="AF3247" s="564">
        <v>1</v>
      </c>
      <c r="AG3247" s="564">
        <v>1</v>
      </c>
      <c r="AH3247" s="564">
        <v>1</v>
      </c>
      <c r="AI3247" s="564">
        <v>1</v>
      </c>
      <c r="AJ3247" s="564">
        <v>1</v>
      </c>
      <c r="AK3247" s="564">
        <v>1</v>
      </c>
    </row>
    <row r="3248" spans="1:37">
      <c r="A3248">
        <v>3244</v>
      </c>
      <c r="B3248" s="564">
        <f t="shared" ca="1" si="306"/>
        <v>0</v>
      </c>
      <c r="C3248" s="564">
        <f t="shared" ca="1" si="301"/>
        <v>0</v>
      </c>
      <c r="D3248" s="564">
        <f t="shared" ca="1" si="304"/>
        <v>0</v>
      </c>
      <c r="E3248" s="564">
        <f t="shared" ca="1" si="302"/>
        <v>0</v>
      </c>
      <c r="F3248" s="564">
        <f t="shared" ca="1" si="305"/>
        <v>1</v>
      </c>
      <c r="G3248" s="564">
        <f t="shared" ca="1" si="303"/>
        <v>-4.1522826737191032</v>
      </c>
      <c r="H3248" s="564">
        <v>0</v>
      </c>
      <c r="I3248" s="564">
        <v>0</v>
      </c>
      <c r="J3248" s="564">
        <v>0</v>
      </c>
      <c r="K3248" s="564">
        <v>0</v>
      </c>
      <c r="L3248" s="564">
        <v>0</v>
      </c>
      <c r="M3248" s="564">
        <v>0</v>
      </c>
      <c r="N3248" s="564">
        <v>0</v>
      </c>
      <c r="O3248" s="564">
        <v>0</v>
      </c>
      <c r="P3248" s="564">
        <v>0</v>
      </c>
      <c r="Q3248" s="564">
        <v>0</v>
      </c>
      <c r="R3248" s="564">
        <v>0</v>
      </c>
      <c r="S3248" s="564">
        <v>0</v>
      </c>
      <c r="T3248" s="564">
        <v>0</v>
      </c>
      <c r="U3248" s="564">
        <v>0</v>
      </c>
      <c r="V3248" s="564">
        <v>0</v>
      </c>
      <c r="W3248" s="564">
        <v>0</v>
      </c>
      <c r="X3248" s="564">
        <v>0</v>
      </c>
      <c r="Y3248" s="564">
        <v>0</v>
      </c>
      <c r="Z3248" s="564">
        <v>0</v>
      </c>
      <c r="AA3248" s="564">
        <v>0</v>
      </c>
      <c r="AB3248" s="564">
        <v>0</v>
      </c>
      <c r="AC3248" s="564">
        <v>0</v>
      </c>
      <c r="AD3248" s="564">
        <v>0</v>
      </c>
      <c r="AE3248" s="564">
        <v>0</v>
      </c>
      <c r="AF3248" s="564">
        <v>0</v>
      </c>
      <c r="AG3248" s="564">
        <v>0</v>
      </c>
      <c r="AH3248" s="564">
        <v>0</v>
      </c>
      <c r="AI3248" s="564">
        <v>0</v>
      </c>
      <c r="AJ3248" s="564">
        <v>0</v>
      </c>
      <c r="AK3248" s="564">
        <v>0</v>
      </c>
    </row>
    <row r="3249" spans="1:37">
      <c r="A3249">
        <v>3245</v>
      </c>
      <c r="B3249" s="564">
        <f t="shared" ca="1" si="306"/>
        <v>20</v>
      </c>
      <c r="C3249" s="564">
        <f t="shared" ca="1" si="301"/>
        <v>400</v>
      </c>
      <c r="D3249" s="564">
        <f t="shared" ca="1" si="304"/>
        <v>20</v>
      </c>
      <c r="E3249" s="564">
        <f t="shared" ca="1" si="302"/>
        <v>0</v>
      </c>
      <c r="F3249" s="564">
        <f t="shared" ca="1" si="305"/>
        <v>1</v>
      </c>
      <c r="G3249" s="564">
        <f t="shared" ca="1" si="303"/>
        <v>-1.2747457843885899</v>
      </c>
      <c r="H3249" s="564">
        <v>1</v>
      </c>
      <c r="I3249" s="564">
        <v>1</v>
      </c>
      <c r="J3249" s="564">
        <v>1</v>
      </c>
      <c r="K3249" s="564">
        <v>1</v>
      </c>
      <c r="L3249" s="564">
        <v>1</v>
      </c>
      <c r="M3249" s="564">
        <v>1</v>
      </c>
      <c r="N3249" s="564">
        <v>1</v>
      </c>
      <c r="O3249" s="564">
        <v>1</v>
      </c>
      <c r="P3249" s="564">
        <v>1</v>
      </c>
      <c r="Q3249" s="564">
        <v>1</v>
      </c>
      <c r="R3249" s="564">
        <v>1</v>
      </c>
      <c r="S3249" s="564">
        <v>1</v>
      </c>
      <c r="T3249" s="564">
        <v>1</v>
      </c>
      <c r="U3249" s="564">
        <v>1</v>
      </c>
      <c r="V3249" s="564">
        <v>1</v>
      </c>
      <c r="W3249" s="564">
        <v>1</v>
      </c>
      <c r="X3249" s="564">
        <v>1</v>
      </c>
      <c r="Y3249" s="564">
        <v>1</v>
      </c>
      <c r="Z3249" s="564">
        <v>1</v>
      </c>
      <c r="AA3249" s="564">
        <v>1</v>
      </c>
      <c r="AB3249" s="564">
        <v>1</v>
      </c>
      <c r="AC3249" s="564">
        <v>1</v>
      </c>
      <c r="AD3249" s="564">
        <v>1</v>
      </c>
      <c r="AE3249" s="564">
        <v>1</v>
      </c>
      <c r="AF3249" s="564">
        <v>1</v>
      </c>
      <c r="AG3249" s="564">
        <v>1</v>
      </c>
      <c r="AH3249" s="564">
        <v>1</v>
      </c>
      <c r="AI3249" s="564">
        <v>1</v>
      </c>
      <c r="AJ3249" s="564">
        <v>1</v>
      </c>
      <c r="AK3249" s="564">
        <v>1</v>
      </c>
    </row>
    <row r="3250" spans="1:37">
      <c r="A3250">
        <v>3246</v>
      </c>
      <c r="B3250" s="564">
        <f t="shared" ca="1" si="306"/>
        <v>20</v>
      </c>
      <c r="C3250" s="564">
        <f t="shared" ca="1" si="301"/>
        <v>400</v>
      </c>
      <c r="D3250" s="564">
        <f t="shared" ca="1" si="304"/>
        <v>20</v>
      </c>
      <c r="E3250" s="564">
        <f t="shared" ca="1" si="302"/>
        <v>0</v>
      </c>
      <c r="F3250" s="564">
        <f t="shared" ca="1" si="305"/>
        <v>1</v>
      </c>
      <c r="G3250" s="564">
        <f t="shared" ca="1" si="303"/>
        <v>0.8987234562154186</v>
      </c>
      <c r="H3250" s="564">
        <v>1</v>
      </c>
      <c r="I3250" s="564">
        <v>1</v>
      </c>
      <c r="J3250" s="564">
        <v>1</v>
      </c>
      <c r="K3250" s="564">
        <v>1</v>
      </c>
      <c r="L3250" s="564">
        <v>1</v>
      </c>
      <c r="M3250" s="564">
        <v>1</v>
      </c>
      <c r="N3250" s="564">
        <v>1</v>
      </c>
      <c r="O3250" s="564">
        <v>1</v>
      </c>
      <c r="P3250" s="564">
        <v>1</v>
      </c>
      <c r="Q3250" s="564">
        <v>1</v>
      </c>
      <c r="R3250" s="564">
        <v>1</v>
      </c>
      <c r="S3250" s="564">
        <v>1</v>
      </c>
      <c r="T3250" s="564">
        <v>1</v>
      </c>
      <c r="U3250" s="564">
        <v>1</v>
      </c>
      <c r="V3250" s="564">
        <v>1</v>
      </c>
      <c r="W3250" s="564">
        <v>1</v>
      </c>
      <c r="X3250" s="564">
        <v>1</v>
      </c>
      <c r="Y3250" s="564">
        <v>1</v>
      </c>
      <c r="Z3250" s="564">
        <v>1</v>
      </c>
      <c r="AA3250" s="564">
        <v>1</v>
      </c>
      <c r="AB3250" s="564">
        <v>1</v>
      </c>
      <c r="AC3250" s="564">
        <v>1</v>
      </c>
      <c r="AD3250" s="564">
        <v>1</v>
      </c>
      <c r="AE3250" s="564">
        <v>1</v>
      </c>
      <c r="AF3250" s="564">
        <v>1</v>
      </c>
      <c r="AG3250" s="564">
        <v>1</v>
      </c>
      <c r="AH3250" s="564">
        <v>1</v>
      </c>
      <c r="AI3250" s="564">
        <v>1</v>
      </c>
      <c r="AJ3250" s="564">
        <v>1</v>
      </c>
      <c r="AK3250" s="564">
        <v>1</v>
      </c>
    </row>
    <row r="3251" spans="1:37">
      <c r="A3251">
        <v>3247</v>
      </c>
      <c r="B3251" s="564">
        <f t="shared" ca="1" si="306"/>
        <v>0</v>
      </c>
      <c r="C3251" s="564">
        <f t="shared" ca="1" si="301"/>
        <v>0</v>
      </c>
      <c r="D3251" s="564">
        <f t="shared" ca="1" si="304"/>
        <v>0</v>
      </c>
      <c r="E3251" s="564">
        <f t="shared" ca="1" si="302"/>
        <v>0</v>
      </c>
      <c r="F3251" s="564">
        <f t="shared" ca="1" si="305"/>
        <v>1</v>
      </c>
      <c r="G3251" s="564">
        <f t="shared" ca="1" si="303"/>
        <v>4.7006184259156916</v>
      </c>
      <c r="H3251" s="564">
        <v>0</v>
      </c>
      <c r="I3251" s="564">
        <v>0</v>
      </c>
      <c r="J3251" s="564">
        <v>0</v>
      </c>
      <c r="K3251" s="564">
        <v>0</v>
      </c>
      <c r="L3251" s="564">
        <v>0</v>
      </c>
      <c r="M3251" s="564">
        <v>0</v>
      </c>
      <c r="N3251" s="564">
        <v>0</v>
      </c>
      <c r="O3251" s="564">
        <v>0</v>
      </c>
      <c r="P3251" s="564">
        <v>0</v>
      </c>
      <c r="Q3251" s="564">
        <v>0</v>
      </c>
      <c r="R3251" s="564">
        <v>0</v>
      </c>
      <c r="S3251" s="564">
        <v>0</v>
      </c>
      <c r="T3251" s="564">
        <v>0</v>
      </c>
      <c r="U3251" s="564">
        <v>0</v>
      </c>
      <c r="V3251" s="564">
        <v>0</v>
      </c>
      <c r="W3251" s="564">
        <v>0</v>
      </c>
      <c r="X3251" s="564">
        <v>0</v>
      </c>
      <c r="Y3251" s="564">
        <v>0</v>
      </c>
      <c r="Z3251" s="564">
        <v>0</v>
      </c>
      <c r="AA3251" s="564">
        <v>0</v>
      </c>
      <c r="AB3251" s="564">
        <v>0</v>
      </c>
      <c r="AC3251" s="564">
        <v>0</v>
      </c>
      <c r="AD3251" s="564">
        <v>0</v>
      </c>
      <c r="AE3251" s="564">
        <v>0</v>
      </c>
      <c r="AF3251" s="564">
        <v>0</v>
      </c>
      <c r="AG3251" s="564">
        <v>0</v>
      </c>
      <c r="AH3251" s="564">
        <v>0</v>
      </c>
      <c r="AI3251" s="564">
        <v>0</v>
      </c>
      <c r="AJ3251" s="564">
        <v>0</v>
      </c>
      <c r="AK3251" s="564">
        <v>0</v>
      </c>
    </row>
    <row r="3252" spans="1:37">
      <c r="A3252">
        <v>3248</v>
      </c>
      <c r="B3252" s="564">
        <f t="shared" ca="1" si="306"/>
        <v>0</v>
      </c>
      <c r="C3252" s="564">
        <f t="shared" ca="1" si="301"/>
        <v>0</v>
      </c>
      <c r="D3252" s="564">
        <f t="shared" ca="1" si="304"/>
        <v>0</v>
      </c>
      <c r="E3252" s="564">
        <f t="shared" ca="1" si="302"/>
        <v>0</v>
      </c>
      <c r="F3252" s="564">
        <f t="shared" ca="1" si="305"/>
        <v>1</v>
      </c>
      <c r="G3252" s="564">
        <f t="shared" ca="1" si="303"/>
        <v>1.0426961096844825</v>
      </c>
      <c r="H3252" s="564">
        <v>0</v>
      </c>
      <c r="I3252" s="564">
        <v>0</v>
      </c>
      <c r="J3252" s="564">
        <v>0</v>
      </c>
      <c r="K3252" s="564">
        <v>0</v>
      </c>
      <c r="L3252" s="564">
        <v>0</v>
      </c>
      <c r="M3252" s="564">
        <v>0</v>
      </c>
      <c r="N3252" s="564">
        <v>0</v>
      </c>
      <c r="O3252" s="564">
        <v>0</v>
      </c>
      <c r="P3252" s="564">
        <v>0</v>
      </c>
      <c r="Q3252" s="564">
        <v>0</v>
      </c>
      <c r="R3252" s="564">
        <v>0</v>
      </c>
      <c r="S3252" s="564">
        <v>0</v>
      </c>
      <c r="T3252" s="564">
        <v>0</v>
      </c>
      <c r="U3252" s="564">
        <v>0</v>
      </c>
      <c r="V3252" s="564">
        <v>0</v>
      </c>
      <c r="W3252" s="564">
        <v>0</v>
      </c>
      <c r="X3252" s="564">
        <v>0</v>
      </c>
      <c r="Y3252" s="564">
        <v>0</v>
      </c>
      <c r="Z3252" s="564">
        <v>0</v>
      </c>
      <c r="AA3252" s="564">
        <v>0</v>
      </c>
      <c r="AB3252" s="564">
        <v>0</v>
      </c>
      <c r="AC3252" s="564">
        <v>0</v>
      </c>
      <c r="AD3252" s="564">
        <v>0</v>
      </c>
      <c r="AE3252" s="564">
        <v>0</v>
      </c>
      <c r="AF3252" s="564">
        <v>0</v>
      </c>
      <c r="AG3252" s="564">
        <v>0</v>
      </c>
      <c r="AH3252" s="564">
        <v>0</v>
      </c>
      <c r="AI3252" s="564">
        <v>0</v>
      </c>
      <c r="AJ3252" s="564">
        <v>0</v>
      </c>
      <c r="AK3252" s="564">
        <v>0</v>
      </c>
    </row>
    <row r="3253" spans="1:37">
      <c r="A3253">
        <v>3249</v>
      </c>
      <c r="B3253" s="564">
        <f t="shared" ca="1" si="306"/>
        <v>0</v>
      </c>
      <c r="C3253" s="564">
        <f t="shared" ca="1" si="301"/>
        <v>0</v>
      </c>
      <c r="D3253" s="564">
        <f t="shared" ca="1" si="304"/>
        <v>0</v>
      </c>
      <c r="E3253" s="564">
        <f t="shared" ca="1" si="302"/>
        <v>0</v>
      </c>
      <c r="F3253" s="564">
        <f t="shared" ca="1" si="305"/>
        <v>1</v>
      </c>
      <c r="G3253" s="564">
        <f t="shared" ca="1" si="303"/>
        <v>7.8642753432950352E-2</v>
      </c>
      <c r="H3253" s="564">
        <v>0</v>
      </c>
      <c r="I3253" s="564">
        <v>0</v>
      </c>
      <c r="J3253" s="564">
        <v>0</v>
      </c>
      <c r="K3253" s="564">
        <v>0</v>
      </c>
      <c r="L3253" s="564">
        <v>0</v>
      </c>
      <c r="M3253" s="564">
        <v>0</v>
      </c>
      <c r="N3253" s="564">
        <v>0</v>
      </c>
      <c r="O3253" s="564">
        <v>0</v>
      </c>
      <c r="P3253" s="564">
        <v>0</v>
      </c>
      <c r="Q3253" s="564">
        <v>0</v>
      </c>
      <c r="R3253" s="564">
        <v>0</v>
      </c>
      <c r="S3253" s="564">
        <v>0</v>
      </c>
      <c r="T3253" s="564">
        <v>0</v>
      </c>
      <c r="U3253" s="564">
        <v>0</v>
      </c>
      <c r="V3253" s="564">
        <v>0</v>
      </c>
      <c r="W3253" s="564">
        <v>0</v>
      </c>
      <c r="X3253" s="564">
        <v>0</v>
      </c>
      <c r="Y3253" s="564">
        <v>0</v>
      </c>
      <c r="Z3253" s="564">
        <v>0</v>
      </c>
      <c r="AA3253" s="564">
        <v>0</v>
      </c>
      <c r="AB3253" s="564">
        <v>0</v>
      </c>
      <c r="AC3253" s="564">
        <v>0</v>
      </c>
      <c r="AD3253" s="564">
        <v>0</v>
      </c>
      <c r="AE3253" s="564">
        <v>0</v>
      </c>
      <c r="AF3253" s="564">
        <v>0</v>
      </c>
      <c r="AG3253" s="564">
        <v>0</v>
      </c>
      <c r="AH3253" s="564">
        <v>0</v>
      </c>
      <c r="AI3253" s="564">
        <v>0</v>
      </c>
      <c r="AJ3253" s="564">
        <v>0</v>
      </c>
      <c r="AK3253" s="564">
        <v>0</v>
      </c>
    </row>
    <row r="3254" spans="1:37">
      <c r="A3254">
        <v>3250</v>
      </c>
      <c r="B3254" s="564">
        <f t="shared" ca="1" si="306"/>
        <v>0</v>
      </c>
      <c r="C3254" s="564">
        <f t="shared" ca="1" si="301"/>
        <v>0</v>
      </c>
      <c r="D3254" s="564">
        <f t="shared" ca="1" si="304"/>
        <v>0</v>
      </c>
      <c r="E3254" s="564">
        <f t="shared" ca="1" si="302"/>
        <v>0</v>
      </c>
      <c r="F3254" s="564">
        <f t="shared" ca="1" si="305"/>
        <v>1</v>
      </c>
      <c r="G3254" s="564">
        <f t="shared" ca="1" si="303"/>
        <v>-4.1754358652635588</v>
      </c>
      <c r="H3254" s="564">
        <v>0</v>
      </c>
      <c r="I3254" s="564">
        <v>0</v>
      </c>
      <c r="J3254" s="564">
        <v>0</v>
      </c>
      <c r="K3254" s="564">
        <v>0</v>
      </c>
      <c r="L3254" s="564">
        <v>0</v>
      </c>
      <c r="M3254" s="564">
        <v>0</v>
      </c>
      <c r="N3254" s="564">
        <v>0</v>
      </c>
      <c r="O3254" s="564">
        <v>0</v>
      </c>
      <c r="P3254" s="564">
        <v>0</v>
      </c>
      <c r="Q3254" s="564">
        <v>0</v>
      </c>
      <c r="R3254" s="564">
        <v>0</v>
      </c>
      <c r="S3254" s="564">
        <v>0</v>
      </c>
      <c r="T3254" s="564">
        <v>0</v>
      </c>
      <c r="U3254" s="564">
        <v>0</v>
      </c>
      <c r="V3254" s="564">
        <v>0</v>
      </c>
      <c r="W3254" s="564">
        <v>0</v>
      </c>
      <c r="X3254" s="564">
        <v>0</v>
      </c>
      <c r="Y3254" s="564">
        <v>0</v>
      </c>
      <c r="Z3254" s="564">
        <v>0</v>
      </c>
      <c r="AA3254" s="564">
        <v>0</v>
      </c>
      <c r="AB3254" s="564">
        <v>0</v>
      </c>
      <c r="AC3254" s="564">
        <v>0</v>
      </c>
      <c r="AD3254" s="564">
        <v>0</v>
      </c>
      <c r="AE3254" s="564">
        <v>0</v>
      </c>
      <c r="AF3254" s="564">
        <v>0</v>
      </c>
      <c r="AG3254" s="564">
        <v>0</v>
      </c>
      <c r="AH3254" s="564">
        <v>0</v>
      </c>
      <c r="AI3254" s="564">
        <v>0</v>
      </c>
      <c r="AJ3254" s="564">
        <v>0</v>
      </c>
      <c r="AK3254" s="564">
        <v>0</v>
      </c>
    </row>
    <row r="3255" spans="1:37">
      <c r="A3255">
        <v>3251</v>
      </c>
      <c r="B3255" s="564">
        <f t="shared" ca="1" si="306"/>
        <v>20</v>
      </c>
      <c r="C3255" s="564">
        <f t="shared" ca="1" si="301"/>
        <v>400</v>
      </c>
      <c r="D3255" s="564">
        <f t="shared" ca="1" si="304"/>
        <v>20</v>
      </c>
      <c r="E3255" s="564">
        <f t="shared" ca="1" si="302"/>
        <v>0</v>
      </c>
      <c r="F3255" s="564">
        <f t="shared" ca="1" si="305"/>
        <v>1</v>
      </c>
      <c r="G3255" s="564">
        <f t="shared" ca="1" si="303"/>
        <v>-5.3366657361279728</v>
      </c>
      <c r="H3255" s="564">
        <v>1</v>
      </c>
      <c r="I3255" s="564">
        <v>1</v>
      </c>
      <c r="J3255" s="564">
        <v>1</v>
      </c>
      <c r="K3255" s="564">
        <v>1</v>
      </c>
      <c r="L3255" s="564">
        <v>1</v>
      </c>
      <c r="M3255" s="564">
        <v>1</v>
      </c>
      <c r="N3255" s="564">
        <v>1</v>
      </c>
      <c r="O3255" s="564">
        <v>1</v>
      </c>
      <c r="P3255" s="564">
        <v>1</v>
      </c>
      <c r="Q3255" s="564">
        <v>1</v>
      </c>
      <c r="R3255" s="564">
        <v>1</v>
      </c>
      <c r="S3255" s="564">
        <v>1</v>
      </c>
      <c r="T3255" s="564">
        <v>1</v>
      </c>
      <c r="U3255" s="564">
        <v>1</v>
      </c>
      <c r="V3255" s="564">
        <v>1</v>
      </c>
      <c r="W3255" s="564">
        <v>1</v>
      </c>
      <c r="X3255" s="564">
        <v>1</v>
      </c>
      <c r="Y3255" s="564">
        <v>1</v>
      </c>
      <c r="Z3255" s="564">
        <v>1</v>
      </c>
      <c r="AA3255" s="564">
        <v>1</v>
      </c>
      <c r="AB3255" s="564">
        <v>1</v>
      </c>
      <c r="AC3255" s="564">
        <v>1</v>
      </c>
      <c r="AD3255" s="564">
        <v>1</v>
      </c>
      <c r="AE3255" s="564">
        <v>1</v>
      </c>
      <c r="AF3255" s="564">
        <v>1</v>
      </c>
      <c r="AG3255" s="564">
        <v>1</v>
      </c>
      <c r="AH3255" s="564">
        <v>1</v>
      </c>
      <c r="AI3255" s="564">
        <v>1</v>
      </c>
      <c r="AJ3255" s="564">
        <v>1</v>
      </c>
      <c r="AK3255" s="564">
        <v>1</v>
      </c>
    </row>
    <row r="3256" spans="1:37">
      <c r="A3256">
        <v>3252</v>
      </c>
      <c r="B3256" s="564">
        <f t="shared" ca="1" si="306"/>
        <v>20</v>
      </c>
      <c r="C3256" s="564">
        <f t="shared" ca="1" si="301"/>
        <v>400</v>
      </c>
      <c r="D3256" s="564">
        <f t="shared" ca="1" si="304"/>
        <v>20</v>
      </c>
      <c r="E3256" s="564">
        <f t="shared" ca="1" si="302"/>
        <v>0</v>
      </c>
      <c r="F3256" s="564">
        <f t="shared" ca="1" si="305"/>
        <v>1</v>
      </c>
      <c r="G3256" s="564">
        <f t="shared" ca="1" si="303"/>
        <v>3.4015374431885794</v>
      </c>
      <c r="H3256" s="564">
        <v>1</v>
      </c>
      <c r="I3256" s="564">
        <v>1</v>
      </c>
      <c r="J3256" s="564">
        <v>1</v>
      </c>
      <c r="K3256" s="564">
        <v>1</v>
      </c>
      <c r="L3256" s="564">
        <v>1</v>
      </c>
      <c r="M3256" s="564">
        <v>1</v>
      </c>
      <c r="N3256" s="564">
        <v>1</v>
      </c>
      <c r="O3256" s="564">
        <v>1</v>
      </c>
      <c r="P3256" s="564">
        <v>1</v>
      </c>
      <c r="Q3256" s="564">
        <v>1</v>
      </c>
      <c r="R3256" s="564">
        <v>1</v>
      </c>
      <c r="S3256" s="564">
        <v>1</v>
      </c>
      <c r="T3256" s="564">
        <v>1</v>
      </c>
      <c r="U3256" s="564">
        <v>1</v>
      </c>
      <c r="V3256" s="564">
        <v>1</v>
      </c>
      <c r="W3256" s="564">
        <v>1</v>
      </c>
      <c r="X3256" s="564">
        <v>1</v>
      </c>
      <c r="Y3256" s="564">
        <v>1</v>
      </c>
      <c r="Z3256" s="564">
        <v>1</v>
      </c>
      <c r="AA3256" s="564">
        <v>1</v>
      </c>
      <c r="AB3256" s="564">
        <v>1</v>
      </c>
      <c r="AC3256" s="564">
        <v>1</v>
      </c>
      <c r="AD3256" s="564">
        <v>1</v>
      </c>
      <c r="AE3256" s="564">
        <v>1</v>
      </c>
      <c r="AF3256" s="564">
        <v>1</v>
      </c>
      <c r="AG3256" s="564">
        <v>1</v>
      </c>
      <c r="AH3256" s="564">
        <v>1</v>
      </c>
      <c r="AI3256" s="564">
        <v>1</v>
      </c>
      <c r="AJ3256" s="564">
        <v>1</v>
      </c>
      <c r="AK3256" s="564">
        <v>1</v>
      </c>
    </row>
    <row r="3257" spans="1:37">
      <c r="A3257">
        <v>3253</v>
      </c>
      <c r="B3257" s="564">
        <f t="shared" ca="1" si="306"/>
        <v>20</v>
      </c>
      <c r="C3257" s="564">
        <f t="shared" ca="1" si="301"/>
        <v>400</v>
      </c>
      <c r="D3257" s="564">
        <f t="shared" ca="1" si="304"/>
        <v>20</v>
      </c>
      <c r="E3257" s="564">
        <f t="shared" ca="1" si="302"/>
        <v>0</v>
      </c>
      <c r="F3257" s="564">
        <f t="shared" ca="1" si="305"/>
        <v>1</v>
      </c>
      <c r="G3257" s="564">
        <f t="shared" ca="1" si="303"/>
        <v>-1.0924331545771575</v>
      </c>
      <c r="H3257" s="564">
        <v>1</v>
      </c>
      <c r="I3257" s="564">
        <v>1</v>
      </c>
      <c r="J3257" s="564">
        <v>1</v>
      </c>
      <c r="K3257" s="564">
        <v>1</v>
      </c>
      <c r="L3257" s="564">
        <v>1</v>
      </c>
      <c r="M3257" s="564">
        <v>1</v>
      </c>
      <c r="N3257" s="564">
        <v>1</v>
      </c>
      <c r="O3257" s="564">
        <v>1</v>
      </c>
      <c r="P3257" s="564">
        <v>1</v>
      </c>
      <c r="Q3257" s="564">
        <v>1</v>
      </c>
      <c r="R3257" s="564">
        <v>1</v>
      </c>
      <c r="S3257" s="564">
        <v>1</v>
      </c>
      <c r="T3257" s="564">
        <v>1</v>
      </c>
      <c r="U3257" s="564">
        <v>1</v>
      </c>
      <c r="V3257" s="564">
        <v>1</v>
      </c>
      <c r="W3257" s="564">
        <v>1</v>
      </c>
      <c r="X3257" s="564">
        <v>1</v>
      </c>
      <c r="Y3257" s="564">
        <v>1</v>
      </c>
      <c r="Z3257" s="564">
        <v>1</v>
      </c>
      <c r="AA3257" s="564">
        <v>1</v>
      </c>
      <c r="AB3257" s="564">
        <v>1</v>
      </c>
      <c r="AC3257" s="564">
        <v>1</v>
      </c>
      <c r="AD3257" s="564">
        <v>1</v>
      </c>
      <c r="AE3257" s="564">
        <v>1</v>
      </c>
      <c r="AF3257" s="564">
        <v>1</v>
      </c>
      <c r="AG3257" s="564">
        <v>1</v>
      </c>
      <c r="AH3257" s="564">
        <v>1</v>
      </c>
      <c r="AI3257" s="564">
        <v>1</v>
      </c>
      <c r="AJ3257" s="564">
        <v>1</v>
      </c>
      <c r="AK3257" s="564">
        <v>1</v>
      </c>
    </row>
    <row r="3258" spans="1:37">
      <c r="A3258">
        <v>3254</v>
      </c>
      <c r="B3258" s="564">
        <f t="shared" ca="1" si="306"/>
        <v>20</v>
      </c>
      <c r="C3258" s="564">
        <f t="shared" ca="1" si="301"/>
        <v>400</v>
      </c>
      <c r="D3258" s="564">
        <f t="shared" ca="1" si="304"/>
        <v>20</v>
      </c>
      <c r="E3258" s="564">
        <f t="shared" ca="1" si="302"/>
        <v>0</v>
      </c>
      <c r="F3258" s="564">
        <f t="shared" ca="1" si="305"/>
        <v>1</v>
      </c>
      <c r="G3258" s="564">
        <f t="shared" ca="1" si="303"/>
        <v>-3.790068989697478</v>
      </c>
      <c r="H3258" s="564">
        <v>1</v>
      </c>
      <c r="I3258" s="564">
        <v>1</v>
      </c>
      <c r="J3258" s="564">
        <v>1</v>
      </c>
      <c r="K3258" s="564">
        <v>1</v>
      </c>
      <c r="L3258" s="564">
        <v>1</v>
      </c>
      <c r="M3258" s="564">
        <v>1</v>
      </c>
      <c r="N3258" s="564">
        <v>1</v>
      </c>
      <c r="O3258" s="564">
        <v>1</v>
      </c>
      <c r="P3258" s="564">
        <v>1</v>
      </c>
      <c r="Q3258" s="564">
        <v>1</v>
      </c>
      <c r="R3258" s="564">
        <v>1</v>
      </c>
      <c r="S3258" s="564">
        <v>1</v>
      </c>
      <c r="T3258" s="564">
        <v>1</v>
      </c>
      <c r="U3258" s="564">
        <v>1</v>
      </c>
      <c r="V3258" s="564">
        <v>1</v>
      </c>
      <c r="W3258" s="564">
        <v>1</v>
      </c>
      <c r="X3258" s="564">
        <v>1</v>
      </c>
      <c r="Y3258" s="564">
        <v>1</v>
      </c>
      <c r="Z3258" s="564">
        <v>1</v>
      </c>
      <c r="AA3258" s="564">
        <v>1</v>
      </c>
      <c r="AB3258" s="564">
        <v>1</v>
      </c>
      <c r="AC3258" s="564">
        <v>1</v>
      </c>
      <c r="AD3258" s="564">
        <v>1</v>
      </c>
      <c r="AE3258" s="564">
        <v>1</v>
      </c>
      <c r="AF3258" s="564">
        <v>1</v>
      </c>
      <c r="AG3258" s="564">
        <v>1</v>
      </c>
      <c r="AH3258" s="564">
        <v>1</v>
      </c>
      <c r="AI3258" s="564">
        <v>1</v>
      </c>
      <c r="AJ3258" s="564">
        <v>1</v>
      </c>
      <c r="AK3258" s="564">
        <v>1</v>
      </c>
    </row>
    <row r="3259" spans="1:37">
      <c r="A3259">
        <v>3255</v>
      </c>
      <c r="B3259" s="564">
        <f t="shared" ca="1" si="306"/>
        <v>20</v>
      </c>
      <c r="C3259" s="564">
        <f t="shared" ca="1" si="301"/>
        <v>400</v>
      </c>
      <c r="D3259" s="564">
        <f t="shared" ca="1" si="304"/>
        <v>20</v>
      </c>
      <c r="E3259" s="564">
        <f t="shared" ca="1" si="302"/>
        <v>0</v>
      </c>
      <c r="F3259" s="564">
        <f t="shared" ca="1" si="305"/>
        <v>1</v>
      </c>
      <c r="G3259" s="564">
        <f t="shared" ca="1" si="303"/>
        <v>8.0537175097247218</v>
      </c>
      <c r="H3259" s="564">
        <v>1</v>
      </c>
      <c r="I3259" s="564">
        <v>1</v>
      </c>
      <c r="J3259" s="564">
        <v>1</v>
      </c>
      <c r="K3259" s="564">
        <v>1</v>
      </c>
      <c r="L3259" s="564">
        <v>1</v>
      </c>
      <c r="M3259" s="564">
        <v>1</v>
      </c>
      <c r="N3259" s="564">
        <v>1</v>
      </c>
      <c r="O3259" s="564">
        <v>1</v>
      </c>
      <c r="P3259" s="564">
        <v>1</v>
      </c>
      <c r="Q3259" s="564">
        <v>1</v>
      </c>
      <c r="R3259" s="564">
        <v>1</v>
      </c>
      <c r="S3259" s="564">
        <v>1</v>
      </c>
      <c r="T3259" s="564">
        <v>1</v>
      </c>
      <c r="U3259" s="564">
        <v>1</v>
      </c>
      <c r="V3259" s="564">
        <v>1</v>
      </c>
      <c r="W3259" s="564">
        <v>1</v>
      </c>
      <c r="X3259" s="564">
        <v>1</v>
      </c>
      <c r="Y3259" s="564">
        <v>1</v>
      </c>
      <c r="Z3259" s="564">
        <v>1</v>
      </c>
      <c r="AA3259" s="564">
        <v>1</v>
      </c>
      <c r="AB3259" s="564">
        <v>1</v>
      </c>
      <c r="AC3259" s="564">
        <v>1</v>
      </c>
      <c r="AD3259" s="564">
        <v>1</v>
      </c>
      <c r="AE3259" s="564">
        <v>1</v>
      </c>
      <c r="AF3259" s="564">
        <v>1</v>
      </c>
      <c r="AG3259" s="564">
        <v>1</v>
      </c>
      <c r="AH3259" s="564">
        <v>1</v>
      </c>
      <c r="AI3259" s="564">
        <v>1</v>
      </c>
      <c r="AJ3259" s="564">
        <v>1</v>
      </c>
      <c r="AK3259" s="564">
        <v>1</v>
      </c>
    </row>
    <row r="3260" spans="1:37">
      <c r="A3260">
        <v>3256</v>
      </c>
      <c r="B3260" s="564">
        <f t="shared" ca="1" si="306"/>
        <v>3</v>
      </c>
      <c r="C3260" s="564">
        <f t="shared" ca="1" si="301"/>
        <v>9</v>
      </c>
      <c r="D3260" s="564">
        <f t="shared" ca="1" si="304"/>
        <v>3</v>
      </c>
      <c r="E3260" s="564">
        <f t="shared" ca="1" si="302"/>
        <v>2.5499999999999998</v>
      </c>
      <c r="F3260" s="564">
        <f t="shared" ca="1" si="305"/>
        <v>0.73157894736842111</v>
      </c>
      <c r="G3260" s="564">
        <f t="shared" ca="1" si="303"/>
        <v>6.5901137213243004</v>
      </c>
      <c r="H3260" s="564">
        <v>0</v>
      </c>
      <c r="I3260" s="564">
        <v>0</v>
      </c>
      <c r="J3260" s="564">
        <v>1</v>
      </c>
      <c r="K3260" s="564">
        <v>0</v>
      </c>
      <c r="L3260" s="564">
        <v>0</v>
      </c>
      <c r="M3260" s="564">
        <v>0</v>
      </c>
      <c r="N3260" s="564">
        <v>0</v>
      </c>
      <c r="O3260" s="564">
        <v>0</v>
      </c>
      <c r="P3260" s="564">
        <v>0</v>
      </c>
      <c r="Q3260" s="564">
        <v>0</v>
      </c>
      <c r="R3260" s="564">
        <v>0</v>
      </c>
      <c r="S3260" s="564">
        <v>1</v>
      </c>
      <c r="T3260" s="564">
        <v>0</v>
      </c>
      <c r="U3260" s="564">
        <v>0</v>
      </c>
      <c r="V3260" s="564">
        <v>1</v>
      </c>
      <c r="W3260" s="564">
        <v>0</v>
      </c>
      <c r="X3260" s="564">
        <v>0</v>
      </c>
      <c r="Y3260" s="564">
        <v>0</v>
      </c>
      <c r="Z3260" s="564">
        <v>0</v>
      </c>
      <c r="AA3260" s="564">
        <v>0</v>
      </c>
      <c r="AB3260" s="564">
        <v>1</v>
      </c>
      <c r="AC3260" s="564">
        <v>0</v>
      </c>
      <c r="AD3260" s="564">
        <v>0</v>
      </c>
      <c r="AE3260" s="564">
        <v>0</v>
      </c>
      <c r="AF3260" s="564">
        <v>0</v>
      </c>
      <c r="AG3260" s="564">
        <v>0</v>
      </c>
      <c r="AH3260" s="564">
        <v>0</v>
      </c>
      <c r="AI3260" s="564">
        <v>0</v>
      </c>
      <c r="AJ3260" s="564">
        <v>0</v>
      </c>
      <c r="AK3260" s="564">
        <v>0</v>
      </c>
    </row>
    <row r="3261" spans="1:37">
      <c r="A3261">
        <v>3257</v>
      </c>
      <c r="B3261" s="564">
        <f t="shared" ca="1" si="306"/>
        <v>0</v>
      </c>
      <c r="C3261" s="564">
        <f t="shared" ca="1" si="301"/>
        <v>0</v>
      </c>
      <c r="D3261" s="564">
        <f t="shared" ca="1" si="304"/>
        <v>0</v>
      </c>
      <c r="E3261" s="564">
        <f t="shared" ca="1" si="302"/>
        <v>0</v>
      </c>
      <c r="F3261" s="564">
        <f t="shared" ca="1" si="305"/>
        <v>1</v>
      </c>
      <c r="G3261" s="564">
        <f t="shared" ca="1" si="303"/>
        <v>-5.0128800338374138</v>
      </c>
      <c r="H3261" s="564">
        <v>0</v>
      </c>
      <c r="I3261" s="564">
        <v>0</v>
      </c>
      <c r="J3261" s="564">
        <v>0</v>
      </c>
      <c r="K3261" s="564">
        <v>0</v>
      </c>
      <c r="L3261" s="564">
        <v>0</v>
      </c>
      <c r="M3261" s="564">
        <v>0</v>
      </c>
      <c r="N3261" s="564">
        <v>0</v>
      </c>
      <c r="O3261" s="564">
        <v>0</v>
      </c>
      <c r="P3261" s="564">
        <v>0</v>
      </c>
      <c r="Q3261" s="564">
        <v>0</v>
      </c>
      <c r="R3261" s="564">
        <v>0</v>
      </c>
      <c r="S3261" s="564">
        <v>0</v>
      </c>
      <c r="T3261" s="564">
        <v>0</v>
      </c>
      <c r="U3261" s="564">
        <v>0</v>
      </c>
      <c r="V3261" s="564">
        <v>0</v>
      </c>
      <c r="W3261" s="564">
        <v>0</v>
      </c>
      <c r="X3261" s="564">
        <v>0</v>
      </c>
      <c r="Y3261" s="564">
        <v>0</v>
      </c>
      <c r="Z3261" s="564">
        <v>0</v>
      </c>
      <c r="AA3261" s="564">
        <v>0</v>
      </c>
      <c r="AB3261" s="564">
        <v>0</v>
      </c>
      <c r="AC3261" s="564">
        <v>0</v>
      </c>
      <c r="AD3261" s="564">
        <v>0</v>
      </c>
      <c r="AE3261" s="564">
        <v>0</v>
      </c>
      <c r="AF3261" s="564">
        <v>0</v>
      </c>
      <c r="AG3261" s="564">
        <v>0</v>
      </c>
      <c r="AH3261" s="564">
        <v>0</v>
      </c>
      <c r="AI3261" s="564">
        <v>0</v>
      </c>
      <c r="AJ3261" s="564">
        <v>0</v>
      </c>
      <c r="AK3261" s="564">
        <v>0</v>
      </c>
    </row>
    <row r="3262" spans="1:37">
      <c r="A3262">
        <v>3258</v>
      </c>
      <c r="B3262" s="564">
        <f t="shared" ca="1" si="306"/>
        <v>0</v>
      </c>
      <c r="C3262" s="564">
        <f t="shared" ca="1" si="301"/>
        <v>0</v>
      </c>
      <c r="D3262" s="564">
        <f t="shared" ca="1" si="304"/>
        <v>0</v>
      </c>
      <c r="E3262" s="564">
        <f t="shared" ca="1" si="302"/>
        <v>0</v>
      </c>
      <c r="F3262" s="564">
        <f t="shared" ca="1" si="305"/>
        <v>1</v>
      </c>
      <c r="G3262" s="564">
        <f t="shared" ca="1" si="303"/>
        <v>3.6015007339317817</v>
      </c>
      <c r="H3262" s="564">
        <v>0</v>
      </c>
      <c r="I3262" s="564">
        <v>0</v>
      </c>
      <c r="J3262" s="564">
        <v>0</v>
      </c>
      <c r="K3262" s="564">
        <v>0</v>
      </c>
      <c r="L3262" s="564">
        <v>0</v>
      </c>
      <c r="M3262" s="564">
        <v>0</v>
      </c>
      <c r="N3262" s="564">
        <v>0</v>
      </c>
      <c r="O3262" s="564">
        <v>0</v>
      </c>
      <c r="P3262" s="564">
        <v>0</v>
      </c>
      <c r="Q3262" s="564">
        <v>0</v>
      </c>
      <c r="R3262" s="564">
        <v>0</v>
      </c>
      <c r="S3262" s="564">
        <v>0</v>
      </c>
      <c r="T3262" s="564">
        <v>0</v>
      </c>
      <c r="U3262" s="564">
        <v>0</v>
      </c>
      <c r="V3262" s="564">
        <v>0</v>
      </c>
      <c r="W3262" s="564">
        <v>0</v>
      </c>
      <c r="X3262" s="564">
        <v>0</v>
      </c>
      <c r="Y3262" s="564">
        <v>0</v>
      </c>
      <c r="Z3262" s="564">
        <v>0</v>
      </c>
      <c r="AA3262" s="564">
        <v>0</v>
      </c>
      <c r="AB3262" s="564">
        <v>0</v>
      </c>
      <c r="AC3262" s="564">
        <v>0</v>
      </c>
      <c r="AD3262" s="564">
        <v>0</v>
      </c>
      <c r="AE3262" s="564">
        <v>0</v>
      </c>
      <c r="AF3262" s="564">
        <v>0</v>
      </c>
      <c r="AG3262" s="564">
        <v>0</v>
      </c>
      <c r="AH3262" s="564">
        <v>0</v>
      </c>
      <c r="AI3262" s="564">
        <v>0</v>
      </c>
      <c r="AJ3262" s="564">
        <v>0</v>
      </c>
      <c r="AK3262" s="564">
        <v>0</v>
      </c>
    </row>
    <row r="3263" spans="1:37">
      <c r="A3263">
        <v>3259</v>
      </c>
      <c r="B3263" s="564">
        <f t="shared" ca="1" si="306"/>
        <v>0</v>
      </c>
      <c r="C3263" s="564">
        <f t="shared" ca="1" si="301"/>
        <v>0</v>
      </c>
      <c r="D3263" s="564">
        <f t="shared" ca="1" si="304"/>
        <v>0</v>
      </c>
      <c r="E3263" s="564">
        <f t="shared" ca="1" si="302"/>
        <v>0</v>
      </c>
      <c r="F3263" s="564">
        <f t="shared" ca="1" si="305"/>
        <v>1</v>
      </c>
      <c r="G3263" s="564">
        <f t="shared" ca="1" si="303"/>
        <v>8.1382369885458683</v>
      </c>
      <c r="H3263" s="564">
        <v>0</v>
      </c>
      <c r="I3263" s="564">
        <v>0</v>
      </c>
      <c r="J3263" s="564">
        <v>0</v>
      </c>
      <c r="K3263" s="564">
        <v>0</v>
      </c>
      <c r="L3263" s="564">
        <v>0</v>
      </c>
      <c r="M3263" s="564">
        <v>0</v>
      </c>
      <c r="N3263" s="564">
        <v>0</v>
      </c>
      <c r="O3263" s="564">
        <v>0</v>
      </c>
      <c r="P3263" s="564">
        <v>0</v>
      </c>
      <c r="Q3263" s="564">
        <v>0</v>
      </c>
      <c r="R3263" s="564">
        <v>0</v>
      </c>
      <c r="S3263" s="564">
        <v>0</v>
      </c>
      <c r="T3263" s="564">
        <v>0</v>
      </c>
      <c r="U3263" s="564">
        <v>0</v>
      </c>
      <c r="V3263" s="564">
        <v>0</v>
      </c>
      <c r="W3263" s="564">
        <v>0</v>
      </c>
      <c r="X3263" s="564">
        <v>0</v>
      </c>
      <c r="Y3263" s="564">
        <v>0</v>
      </c>
      <c r="Z3263" s="564">
        <v>0</v>
      </c>
      <c r="AA3263" s="564">
        <v>0</v>
      </c>
      <c r="AB3263" s="564">
        <v>0</v>
      </c>
      <c r="AC3263" s="564">
        <v>0</v>
      </c>
      <c r="AD3263" s="564">
        <v>0</v>
      </c>
      <c r="AE3263" s="564">
        <v>0</v>
      </c>
      <c r="AF3263" s="564">
        <v>0</v>
      </c>
      <c r="AG3263" s="564">
        <v>0</v>
      </c>
      <c r="AH3263" s="564">
        <v>0</v>
      </c>
      <c r="AI3263" s="564">
        <v>0</v>
      </c>
      <c r="AJ3263" s="564">
        <v>0</v>
      </c>
      <c r="AK3263" s="564">
        <v>0</v>
      </c>
    </row>
    <row r="3264" spans="1:37">
      <c r="A3264">
        <v>3260</v>
      </c>
      <c r="B3264" s="564">
        <f t="shared" ca="1" si="306"/>
        <v>20</v>
      </c>
      <c r="C3264" s="564">
        <f t="shared" ca="1" si="301"/>
        <v>400</v>
      </c>
      <c r="D3264" s="564">
        <f t="shared" ca="1" si="304"/>
        <v>20</v>
      </c>
      <c r="E3264" s="564">
        <f t="shared" ca="1" si="302"/>
        <v>0</v>
      </c>
      <c r="F3264" s="564">
        <f t="shared" ca="1" si="305"/>
        <v>1</v>
      </c>
      <c r="G3264" s="564">
        <f t="shared" ca="1" si="303"/>
        <v>1.8207527682750813</v>
      </c>
      <c r="H3264" s="564">
        <v>1</v>
      </c>
      <c r="I3264" s="564">
        <v>1</v>
      </c>
      <c r="J3264" s="564">
        <v>1</v>
      </c>
      <c r="K3264" s="564">
        <v>1</v>
      </c>
      <c r="L3264" s="564">
        <v>1</v>
      </c>
      <c r="M3264" s="564">
        <v>1</v>
      </c>
      <c r="N3264" s="564">
        <v>1</v>
      </c>
      <c r="O3264" s="564">
        <v>1</v>
      </c>
      <c r="P3264" s="564">
        <v>1</v>
      </c>
      <c r="Q3264" s="564">
        <v>1</v>
      </c>
      <c r="R3264" s="564">
        <v>1</v>
      </c>
      <c r="S3264" s="564">
        <v>1</v>
      </c>
      <c r="T3264" s="564">
        <v>1</v>
      </c>
      <c r="U3264" s="564">
        <v>1</v>
      </c>
      <c r="V3264" s="564">
        <v>1</v>
      </c>
      <c r="W3264" s="564">
        <v>1</v>
      </c>
      <c r="X3264" s="564">
        <v>1</v>
      </c>
      <c r="Y3264" s="564">
        <v>1</v>
      </c>
      <c r="Z3264" s="564">
        <v>1</v>
      </c>
      <c r="AA3264" s="564">
        <v>1</v>
      </c>
      <c r="AB3264" s="564">
        <v>1</v>
      </c>
      <c r="AC3264" s="564">
        <v>1</v>
      </c>
      <c r="AD3264" s="564">
        <v>1</v>
      </c>
      <c r="AE3264" s="564">
        <v>1</v>
      </c>
      <c r="AF3264" s="564">
        <v>1</v>
      </c>
      <c r="AG3264" s="564">
        <v>1</v>
      </c>
      <c r="AH3264" s="564">
        <v>1</v>
      </c>
      <c r="AI3264" s="564">
        <v>1</v>
      </c>
      <c r="AJ3264" s="564">
        <v>1</v>
      </c>
      <c r="AK3264" s="564">
        <v>1</v>
      </c>
    </row>
    <row r="3265" spans="1:37">
      <c r="A3265">
        <v>3261</v>
      </c>
      <c r="B3265" s="564">
        <f t="shared" ca="1" si="306"/>
        <v>0</v>
      </c>
      <c r="C3265" s="564">
        <f t="shared" ca="1" si="301"/>
        <v>0</v>
      </c>
      <c r="D3265" s="564">
        <f t="shared" ca="1" si="304"/>
        <v>0</v>
      </c>
      <c r="E3265" s="564">
        <f t="shared" ca="1" si="302"/>
        <v>0</v>
      </c>
      <c r="F3265" s="564">
        <f t="shared" ca="1" si="305"/>
        <v>1</v>
      </c>
      <c r="G3265" s="564">
        <f t="shared" ca="1" si="303"/>
        <v>0.18318576104851436</v>
      </c>
      <c r="H3265" s="564">
        <v>0</v>
      </c>
      <c r="I3265" s="564">
        <v>0</v>
      </c>
      <c r="J3265" s="564">
        <v>0</v>
      </c>
      <c r="K3265" s="564">
        <v>0</v>
      </c>
      <c r="L3265" s="564">
        <v>0</v>
      </c>
      <c r="M3265" s="564">
        <v>0</v>
      </c>
      <c r="N3265" s="564">
        <v>0</v>
      </c>
      <c r="O3265" s="564">
        <v>0</v>
      </c>
      <c r="P3265" s="564">
        <v>0</v>
      </c>
      <c r="Q3265" s="564">
        <v>0</v>
      </c>
      <c r="R3265" s="564">
        <v>0</v>
      </c>
      <c r="S3265" s="564">
        <v>0</v>
      </c>
      <c r="T3265" s="564">
        <v>0</v>
      </c>
      <c r="U3265" s="564">
        <v>0</v>
      </c>
      <c r="V3265" s="564">
        <v>0</v>
      </c>
      <c r="W3265" s="564">
        <v>0</v>
      </c>
      <c r="X3265" s="564">
        <v>0</v>
      </c>
      <c r="Y3265" s="564">
        <v>0</v>
      </c>
      <c r="Z3265" s="564">
        <v>0</v>
      </c>
      <c r="AA3265" s="564">
        <v>0</v>
      </c>
      <c r="AB3265" s="564">
        <v>0</v>
      </c>
      <c r="AC3265" s="564">
        <v>0</v>
      </c>
      <c r="AD3265" s="564">
        <v>0</v>
      </c>
      <c r="AE3265" s="564">
        <v>0</v>
      </c>
      <c r="AF3265" s="564">
        <v>0</v>
      </c>
      <c r="AG3265" s="564">
        <v>0</v>
      </c>
      <c r="AH3265" s="564">
        <v>0</v>
      </c>
      <c r="AI3265" s="564">
        <v>0</v>
      </c>
      <c r="AJ3265" s="564">
        <v>0</v>
      </c>
      <c r="AK3265" s="564">
        <v>0</v>
      </c>
    </row>
    <row r="3266" spans="1:37">
      <c r="A3266">
        <v>3262</v>
      </c>
      <c r="B3266" s="564">
        <f t="shared" ca="1" si="306"/>
        <v>0</v>
      </c>
      <c r="C3266" s="564">
        <f t="shared" ca="1" si="301"/>
        <v>0</v>
      </c>
      <c r="D3266" s="564">
        <f t="shared" ca="1" si="304"/>
        <v>0</v>
      </c>
      <c r="E3266" s="564">
        <f t="shared" ca="1" si="302"/>
        <v>0</v>
      </c>
      <c r="F3266" s="564">
        <f t="shared" ca="1" si="305"/>
        <v>1</v>
      </c>
      <c r="G3266" s="564">
        <f t="shared" ca="1" si="303"/>
        <v>0.60458433672986711</v>
      </c>
      <c r="H3266" s="564">
        <v>0</v>
      </c>
      <c r="I3266" s="564">
        <v>0</v>
      </c>
      <c r="J3266" s="564">
        <v>0</v>
      </c>
      <c r="K3266" s="564">
        <v>0</v>
      </c>
      <c r="L3266" s="564">
        <v>0</v>
      </c>
      <c r="M3266" s="564">
        <v>0</v>
      </c>
      <c r="N3266" s="564">
        <v>0</v>
      </c>
      <c r="O3266" s="564">
        <v>0</v>
      </c>
      <c r="P3266" s="564">
        <v>0</v>
      </c>
      <c r="Q3266" s="564">
        <v>0</v>
      </c>
      <c r="R3266" s="564">
        <v>0</v>
      </c>
      <c r="S3266" s="564">
        <v>0</v>
      </c>
      <c r="T3266" s="564">
        <v>0</v>
      </c>
      <c r="U3266" s="564">
        <v>0</v>
      </c>
      <c r="V3266" s="564">
        <v>0</v>
      </c>
      <c r="W3266" s="564">
        <v>0</v>
      </c>
      <c r="X3266" s="564">
        <v>0</v>
      </c>
      <c r="Y3266" s="564">
        <v>0</v>
      </c>
      <c r="Z3266" s="564">
        <v>0</v>
      </c>
      <c r="AA3266" s="564">
        <v>0</v>
      </c>
      <c r="AB3266" s="564">
        <v>0</v>
      </c>
      <c r="AC3266" s="564">
        <v>0</v>
      </c>
      <c r="AD3266" s="564">
        <v>0</v>
      </c>
      <c r="AE3266" s="564">
        <v>0</v>
      </c>
      <c r="AF3266" s="564">
        <v>0</v>
      </c>
      <c r="AG3266" s="564">
        <v>0</v>
      </c>
      <c r="AH3266" s="564">
        <v>0</v>
      </c>
      <c r="AI3266" s="564">
        <v>0</v>
      </c>
      <c r="AJ3266" s="564">
        <v>0</v>
      </c>
      <c r="AK3266" s="564">
        <v>0</v>
      </c>
    </row>
    <row r="3267" spans="1:37">
      <c r="A3267">
        <v>3263</v>
      </c>
      <c r="B3267" s="564">
        <f t="shared" ca="1" si="306"/>
        <v>20</v>
      </c>
      <c r="C3267" s="564">
        <f t="shared" ca="1" si="301"/>
        <v>400</v>
      </c>
      <c r="D3267" s="564">
        <f t="shared" ca="1" si="304"/>
        <v>20</v>
      </c>
      <c r="E3267" s="564">
        <f t="shared" ca="1" si="302"/>
        <v>0</v>
      </c>
      <c r="F3267" s="564">
        <f t="shared" ca="1" si="305"/>
        <v>1</v>
      </c>
      <c r="G3267" s="564">
        <f t="shared" ca="1" si="303"/>
        <v>6.1204586935217371</v>
      </c>
      <c r="H3267" s="564">
        <v>1</v>
      </c>
      <c r="I3267" s="564">
        <v>1</v>
      </c>
      <c r="J3267" s="564">
        <v>1</v>
      </c>
      <c r="K3267" s="564">
        <v>1</v>
      </c>
      <c r="L3267" s="564">
        <v>1</v>
      </c>
      <c r="M3267" s="564">
        <v>1</v>
      </c>
      <c r="N3267" s="564">
        <v>1</v>
      </c>
      <c r="O3267" s="564">
        <v>1</v>
      </c>
      <c r="P3267" s="564">
        <v>1</v>
      </c>
      <c r="Q3267" s="564">
        <v>1</v>
      </c>
      <c r="R3267" s="564">
        <v>1</v>
      </c>
      <c r="S3267" s="564">
        <v>1</v>
      </c>
      <c r="T3267" s="564">
        <v>1</v>
      </c>
      <c r="U3267" s="564">
        <v>1</v>
      </c>
      <c r="V3267" s="564">
        <v>1</v>
      </c>
      <c r="W3267" s="564">
        <v>1</v>
      </c>
      <c r="X3267" s="564">
        <v>1</v>
      </c>
      <c r="Y3267" s="564">
        <v>1</v>
      </c>
      <c r="Z3267" s="564">
        <v>1</v>
      </c>
      <c r="AA3267" s="564">
        <v>1</v>
      </c>
      <c r="AB3267" s="564">
        <v>1</v>
      </c>
      <c r="AC3267" s="564">
        <v>1</v>
      </c>
      <c r="AD3267" s="564">
        <v>1</v>
      </c>
      <c r="AE3267" s="564">
        <v>1</v>
      </c>
      <c r="AF3267" s="564">
        <v>1</v>
      </c>
      <c r="AG3267" s="564">
        <v>1</v>
      </c>
      <c r="AH3267" s="564">
        <v>1</v>
      </c>
      <c r="AI3267" s="564">
        <v>1</v>
      </c>
      <c r="AJ3267" s="564">
        <v>1</v>
      </c>
      <c r="AK3267" s="564">
        <v>1</v>
      </c>
    </row>
    <row r="3268" spans="1:37">
      <c r="A3268">
        <v>3264</v>
      </c>
      <c r="B3268" s="564">
        <f t="shared" ca="1" si="306"/>
        <v>20</v>
      </c>
      <c r="C3268" s="564">
        <f t="shared" ca="1" si="301"/>
        <v>400</v>
      </c>
      <c r="D3268" s="564">
        <f t="shared" ca="1" si="304"/>
        <v>20</v>
      </c>
      <c r="E3268" s="564">
        <f t="shared" ca="1" si="302"/>
        <v>0</v>
      </c>
      <c r="F3268" s="564">
        <f t="shared" ca="1" si="305"/>
        <v>1</v>
      </c>
      <c r="G3268" s="564">
        <f t="shared" ca="1" si="303"/>
        <v>0.22324481049970024</v>
      </c>
      <c r="H3268" s="564">
        <v>1</v>
      </c>
      <c r="I3268" s="564">
        <v>1</v>
      </c>
      <c r="J3268" s="564">
        <v>1</v>
      </c>
      <c r="K3268" s="564">
        <v>1</v>
      </c>
      <c r="L3268" s="564">
        <v>1</v>
      </c>
      <c r="M3268" s="564">
        <v>1</v>
      </c>
      <c r="N3268" s="564">
        <v>1</v>
      </c>
      <c r="O3268" s="564">
        <v>1</v>
      </c>
      <c r="P3268" s="564">
        <v>1</v>
      </c>
      <c r="Q3268" s="564">
        <v>1</v>
      </c>
      <c r="R3268" s="564">
        <v>1</v>
      </c>
      <c r="S3268" s="564">
        <v>1</v>
      </c>
      <c r="T3268" s="564">
        <v>1</v>
      </c>
      <c r="U3268" s="564">
        <v>1</v>
      </c>
      <c r="V3268" s="564">
        <v>1</v>
      </c>
      <c r="W3268" s="564">
        <v>1</v>
      </c>
      <c r="X3268" s="564">
        <v>1</v>
      </c>
      <c r="Y3268" s="564">
        <v>1</v>
      </c>
      <c r="Z3268" s="564">
        <v>1</v>
      </c>
      <c r="AA3268" s="564">
        <v>1</v>
      </c>
      <c r="AB3268" s="564">
        <v>1</v>
      </c>
      <c r="AC3268" s="564">
        <v>1</v>
      </c>
      <c r="AD3268" s="564">
        <v>1</v>
      </c>
      <c r="AE3268" s="564">
        <v>1</v>
      </c>
      <c r="AF3268" s="564">
        <v>1</v>
      </c>
      <c r="AG3268" s="564">
        <v>1</v>
      </c>
      <c r="AH3268" s="564">
        <v>1</v>
      </c>
      <c r="AI3268" s="564">
        <v>1</v>
      </c>
      <c r="AJ3268" s="564">
        <v>1</v>
      </c>
      <c r="AK3268" s="564">
        <v>1</v>
      </c>
    </row>
    <row r="3269" spans="1:37">
      <c r="A3269">
        <v>3265</v>
      </c>
      <c r="B3269" s="564">
        <f t="shared" ca="1" si="306"/>
        <v>0</v>
      </c>
      <c r="C3269" s="564">
        <f t="shared" ref="C3269:C3332" ca="1" si="307">B3269^2</f>
        <v>0</v>
      </c>
      <c r="D3269" s="564">
        <f t="shared" ca="1" si="304"/>
        <v>0</v>
      </c>
      <c r="E3269" s="564">
        <f t="shared" ref="E3269:E3332" ca="1" si="308">D3269-((B3269^2)/H$1)</f>
        <v>0</v>
      </c>
      <c r="F3269" s="564">
        <f t="shared" ca="1" si="305"/>
        <v>1</v>
      </c>
      <c r="G3269" s="564">
        <f t="shared" ref="G3269:G3332" ca="1" si="309">I$2+NORMSINV(RAND())*K$2</f>
        <v>6.4893132585351712</v>
      </c>
      <c r="H3269" s="564">
        <v>0</v>
      </c>
      <c r="I3269" s="564">
        <v>0</v>
      </c>
      <c r="J3269" s="564">
        <v>0</v>
      </c>
      <c r="K3269" s="564">
        <v>0</v>
      </c>
      <c r="L3269" s="564">
        <v>0</v>
      </c>
      <c r="M3269" s="564">
        <v>0</v>
      </c>
      <c r="N3269" s="564">
        <v>0</v>
      </c>
      <c r="O3269" s="564">
        <v>0</v>
      </c>
      <c r="P3269" s="564">
        <v>0</v>
      </c>
      <c r="Q3269" s="564">
        <v>0</v>
      </c>
      <c r="R3269" s="564">
        <v>0</v>
      </c>
      <c r="S3269" s="564">
        <v>0</v>
      </c>
      <c r="T3269" s="564">
        <v>0</v>
      </c>
      <c r="U3269" s="564">
        <v>0</v>
      </c>
      <c r="V3269" s="564">
        <v>0</v>
      </c>
      <c r="W3269" s="564">
        <v>0</v>
      </c>
      <c r="X3269" s="564">
        <v>0</v>
      </c>
      <c r="Y3269" s="564">
        <v>0</v>
      </c>
      <c r="Z3269" s="564">
        <v>0</v>
      </c>
      <c r="AA3269" s="564">
        <v>0</v>
      </c>
      <c r="AB3269" s="564">
        <v>0</v>
      </c>
      <c r="AC3269" s="564">
        <v>0</v>
      </c>
      <c r="AD3269" s="564">
        <v>0</v>
      </c>
      <c r="AE3269" s="564">
        <v>0</v>
      </c>
      <c r="AF3269" s="564">
        <v>0</v>
      </c>
      <c r="AG3269" s="564">
        <v>0</v>
      </c>
      <c r="AH3269" s="564">
        <v>0</v>
      </c>
      <c r="AI3269" s="564">
        <v>0</v>
      </c>
      <c r="AJ3269" s="564">
        <v>0</v>
      </c>
      <c r="AK3269" s="564">
        <v>0</v>
      </c>
    </row>
    <row r="3270" spans="1:37">
      <c r="A3270">
        <v>3266</v>
      </c>
      <c r="B3270" s="564">
        <f t="shared" ca="1" si="306"/>
        <v>20</v>
      </c>
      <c r="C3270" s="564">
        <f t="shared" ca="1" si="307"/>
        <v>400</v>
      </c>
      <c r="D3270" s="564">
        <f t="shared" ref="D3270:D3333" ca="1" si="310">B3270</f>
        <v>20</v>
      </c>
      <c r="E3270" s="564">
        <f t="shared" ca="1" si="308"/>
        <v>0</v>
      </c>
      <c r="F3270" s="564">
        <f t="shared" ref="F3270:F3333" ca="1" si="311">1-(2*B3270*(H$1-B3270)/(H$1*(H$1-1)))</f>
        <v>1</v>
      </c>
      <c r="G3270" s="564">
        <f t="shared" ca="1" si="309"/>
        <v>1.7700327141960406</v>
      </c>
      <c r="H3270" s="564">
        <v>1</v>
      </c>
      <c r="I3270" s="564">
        <v>1</v>
      </c>
      <c r="J3270" s="564">
        <v>1</v>
      </c>
      <c r="K3270" s="564">
        <v>1</v>
      </c>
      <c r="L3270" s="564">
        <v>1</v>
      </c>
      <c r="M3270" s="564">
        <v>1</v>
      </c>
      <c r="N3270" s="564">
        <v>1</v>
      </c>
      <c r="O3270" s="564">
        <v>1</v>
      </c>
      <c r="P3270" s="564">
        <v>1</v>
      </c>
      <c r="Q3270" s="564">
        <v>1</v>
      </c>
      <c r="R3270" s="564">
        <v>1</v>
      </c>
      <c r="S3270" s="564">
        <v>1</v>
      </c>
      <c r="T3270" s="564">
        <v>1</v>
      </c>
      <c r="U3270" s="564">
        <v>1</v>
      </c>
      <c r="V3270" s="564">
        <v>1</v>
      </c>
      <c r="W3270" s="564">
        <v>1</v>
      </c>
      <c r="X3270" s="564">
        <v>1</v>
      </c>
      <c r="Y3270" s="564">
        <v>1</v>
      </c>
      <c r="Z3270" s="564">
        <v>1</v>
      </c>
      <c r="AA3270" s="564">
        <v>1</v>
      </c>
      <c r="AB3270" s="564">
        <v>1</v>
      </c>
      <c r="AC3270" s="564">
        <v>1</v>
      </c>
      <c r="AD3270" s="564">
        <v>1</v>
      </c>
      <c r="AE3270" s="564">
        <v>1</v>
      </c>
      <c r="AF3270" s="564">
        <v>1</v>
      </c>
      <c r="AG3270" s="564">
        <v>1</v>
      </c>
      <c r="AH3270" s="564">
        <v>1</v>
      </c>
      <c r="AI3270" s="564">
        <v>1</v>
      </c>
      <c r="AJ3270" s="564">
        <v>1</v>
      </c>
      <c r="AK3270" s="564">
        <v>1</v>
      </c>
    </row>
    <row r="3271" spans="1:37">
      <c r="A3271">
        <v>3267</v>
      </c>
      <c r="B3271" s="564">
        <f t="shared" ref="B3271:B3334" ca="1" si="312">SUM(INDIRECT("H"&amp;A3271+4&amp;":"&amp;HLOOKUP(H$1,$AA$1:$BD$2,2,0)&amp;A3271+4))</f>
        <v>0</v>
      </c>
      <c r="C3271" s="564">
        <f t="shared" ca="1" si="307"/>
        <v>0</v>
      </c>
      <c r="D3271" s="564">
        <f t="shared" ca="1" si="310"/>
        <v>0</v>
      </c>
      <c r="E3271" s="564">
        <f t="shared" ca="1" si="308"/>
        <v>0</v>
      </c>
      <c r="F3271" s="564">
        <f t="shared" ca="1" si="311"/>
        <v>1</v>
      </c>
      <c r="G3271" s="564">
        <f t="shared" ca="1" si="309"/>
        <v>4.0899369908665122</v>
      </c>
      <c r="H3271" s="564">
        <v>0</v>
      </c>
      <c r="I3271" s="564">
        <v>0</v>
      </c>
      <c r="J3271" s="564">
        <v>0</v>
      </c>
      <c r="K3271" s="564">
        <v>0</v>
      </c>
      <c r="L3271" s="564">
        <v>0</v>
      </c>
      <c r="M3271" s="564">
        <v>0</v>
      </c>
      <c r="N3271" s="564">
        <v>0</v>
      </c>
      <c r="O3271" s="564">
        <v>0</v>
      </c>
      <c r="P3271" s="564">
        <v>0</v>
      </c>
      <c r="Q3271" s="564">
        <v>0</v>
      </c>
      <c r="R3271" s="564">
        <v>0</v>
      </c>
      <c r="S3271" s="564">
        <v>0</v>
      </c>
      <c r="T3271" s="564">
        <v>0</v>
      </c>
      <c r="U3271" s="564">
        <v>0</v>
      </c>
      <c r="V3271" s="564">
        <v>0</v>
      </c>
      <c r="W3271" s="564">
        <v>0</v>
      </c>
      <c r="X3271" s="564">
        <v>0</v>
      </c>
      <c r="Y3271" s="564">
        <v>0</v>
      </c>
      <c r="Z3271" s="564">
        <v>0</v>
      </c>
      <c r="AA3271" s="564">
        <v>0</v>
      </c>
      <c r="AB3271" s="564">
        <v>0</v>
      </c>
      <c r="AC3271" s="564">
        <v>0</v>
      </c>
      <c r="AD3271" s="564">
        <v>0</v>
      </c>
      <c r="AE3271" s="564">
        <v>0</v>
      </c>
      <c r="AF3271" s="564">
        <v>0</v>
      </c>
      <c r="AG3271" s="564">
        <v>0</v>
      </c>
      <c r="AH3271" s="564">
        <v>0</v>
      </c>
      <c r="AI3271" s="564">
        <v>0</v>
      </c>
      <c r="AJ3271" s="564">
        <v>0</v>
      </c>
      <c r="AK3271" s="564">
        <v>0</v>
      </c>
    </row>
    <row r="3272" spans="1:37">
      <c r="A3272">
        <v>3268</v>
      </c>
      <c r="B3272" s="564">
        <f t="shared" ca="1" si="312"/>
        <v>20</v>
      </c>
      <c r="C3272" s="564">
        <f t="shared" ca="1" si="307"/>
        <v>400</v>
      </c>
      <c r="D3272" s="564">
        <f t="shared" ca="1" si="310"/>
        <v>20</v>
      </c>
      <c r="E3272" s="564">
        <f t="shared" ca="1" si="308"/>
        <v>0</v>
      </c>
      <c r="F3272" s="564">
        <f t="shared" ca="1" si="311"/>
        <v>1</v>
      </c>
      <c r="G3272" s="564">
        <f t="shared" ca="1" si="309"/>
        <v>-2.2870755594606011</v>
      </c>
      <c r="H3272" s="564">
        <v>1</v>
      </c>
      <c r="I3272" s="564">
        <v>1</v>
      </c>
      <c r="J3272" s="564">
        <v>1</v>
      </c>
      <c r="K3272" s="564">
        <v>1</v>
      </c>
      <c r="L3272" s="564">
        <v>1</v>
      </c>
      <c r="M3272" s="564">
        <v>1</v>
      </c>
      <c r="N3272" s="564">
        <v>1</v>
      </c>
      <c r="O3272" s="564">
        <v>1</v>
      </c>
      <c r="P3272" s="564">
        <v>1</v>
      </c>
      <c r="Q3272" s="564">
        <v>1</v>
      </c>
      <c r="R3272" s="564">
        <v>1</v>
      </c>
      <c r="S3272" s="564">
        <v>1</v>
      </c>
      <c r="T3272" s="564">
        <v>1</v>
      </c>
      <c r="U3272" s="564">
        <v>1</v>
      </c>
      <c r="V3272" s="564">
        <v>1</v>
      </c>
      <c r="W3272" s="564">
        <v>1</v>
      </c>
      <c r="X3272" s="564">
        <v>1</v>
      </c>
      <c r="Y3272" s="564">
        <v>1</v>
      </c>
      <c r="Z3272" s="564">
        <v>1</v>
      </c>
      <c r="AA3272" s="564">
        <v>1</v>
      </c>
      <c r="AB3272" s="564">
        <v>1</v>
      </c>
      <c r="AC3272" s="564">
        <v>1</v>
      </c>
      <c r="AD3272" s="564">
        <v>1</v>
      </c>
      <c r="AE3272" s="564">
        <v>1</v>
      </c>
      <c r="AF3272" s="564">
        <v>1</v>
      </c>
      <c r="AG3272" s="564">
        <v>1</v>
      </c>
      <c r="AH3272" s="564">
        <v>1</v>
      </c>
      <c r="AI3272" s="564">
        <v>1</v>
      </c>
      <c r="AJ3272" s="564">
        <v>1</v>
      </c>
      <c r="AK3272" s="564">
        <v>1</v>
      </c>
    </row>
    <row r="3273" spans="1:37">
      <c r="A3273">
        <v>3269</v>
      </c>
      <c r="B3273" s="564">
        <f t="shared" ca="1" si="312"/>
        <v>0</v>
      </c>
      <c r="C3273" s="564">
        <f t="shared" ca="1" si="307"/>
        <v>0</v>
      </c>
      <c r="D3273" s="564">
        <f t="shared" ca="1" si="310"/>
        <v>0</v>
      </c>
      <c r="E3273" s="564">
        <f t="shared" ca="1" si="308"/>
        <v>0</v>
      </c>
      <c r="F3273" s="564">
        <f t="shared" ca="1" si="311"/>
        <v>1</v>
      </c>
      <c r="G3273" s="564">
        <f t="shared" ca="1" si="309"/>
        <v>8.4298620570179743</v>
      </c>
      <c r="H3273" s="564">
        <v>0</v>
      </c>
      <c r="I3273" s="564">
        <v>0</v>
      </c>
      <c r="J3273" s="564">
        <v>0</v>
      </c>
      <c r="K3273" s="564">
        <v>0</v>
      </c>
      <c r="L3273" s="564">
        <v>0</v>
      </c>
      <c r="M3273" s="564">
        <v>0</v>
      </c>
      <c r="N3273" s="564">
        <v>0</v>
      </c>
      <c r="O3273" s="564">
        <v>0</v>
      </c>
      <c r="P3273" s="564">
        <v>0</v>
      </c>
      <c r="Q3273" s="564">
        <v>0</v>
      </c>
      <c r="R3273" s="564">
        <v>0</v>
      </c>
      <c r="S3273" s="564">
        <v>0</v>
      </c>
      <c r="T3273" s="564">
        <v>0</v>
      </c>
      <c r="U3273" s="564">
        <v>0</v>
      </c>
      <c r="V3273" s="564">
        <v>0</v>
      </c>
      <c r="W3273" s="564">
        <v>0</v>
      </c>
      <c r="X3273" s="564">
        <v>0</v>
      </c>
      <c r="Y3273" s="564">
        <v>0</v>
      </c>
      <c r="Z3273" s="564">
        <v>0</v>
      </c>
      <c r="AA3273" s="564">
        <v>0</v>
      </c>
      <c r="AB3273" s="564">
        <v>0</v>
      </c>
      <c r="AC3273" s="564">
        <v>0</v>
      </c>
      <c r="AD3273" s="564">
        <v>0</v>
      </c>
      <c r="AE3273" s="564">
        <v>0</v>
      </c>
      <c r="AF3273" s="564">
        <v>0</v>
      </c>
      <c r="AG3273" s="564">
        <v>0</v>
      </c>
      <c r="AH3273" s="564">
        <v>0</v>
      </c>
      <c r="AI3273" s="564">
        <v>0</v>
      </c>
      <c r="AJ3273" s="564">
        <v>0</v>
      </c>
      <c r="AK3273" s="564">
        <v>0</v>
      </c>
    </row>
    <row r="3274" spans="1:37">
      <c r="A3274">
        <v>3270</v>
      </c>
      <c r="B3274" s="564">
        <f t="shared" ca="1" si="312"/>
        <v>20</v>
      </c>
      <c r="C3274" s="564">
        <f t="shared" ca="1" si="307"/>
        <v>400</v>
      </c>
      <c r="D3274" s="564">
        <f t="shared" ca="1" si="310"/>
        <v>20</v>
      </c>
      <c r="E3274" s="564">
        <f t="shared" ca="1" si="308"/>
        <v>0</v>
      </c>
      <c r="F3274" s="564">
        <f t="shared" ca="1" si="311"/>
        <v>1</v>
      </c>
      <c r="G3274" s="564">
        <f t="shared" ca="1" si="309"/>
        <v>-1.3749422298901761</v>
      </c>
      <c r="H3274" s="564">
        <v>1</v>
      </c>
      <c r="I3274" s="564">
        <v>1</v>
      </c>
      <c r="J3274" s="564">
        <v>1</v>
      </c>
      <c r="K3274" s="564">
        <v>1</v>
      </c>
      <c r="L3274" s="564">
        <v>1</v>
      </c>
      <c r="M3274" s="564">
        <v>1</v>
      </c>
      <c r="N3274" s="564">
        <v>1</v>
      </c>
      <c r="O3274" s="564">
        <v>1</v>
      </c>
      <c r="P3274" s="564">
        <v>1</v>
      </c>
      <c r="Q3274" s="564">
        <v>1</v>
      </c>
      <c r="R3274" s="564">
        <v>1</v>
      </c>
      <c r="S3274" s="564">
        <v>1</v>
      </c>
      <c r="T3274" s="564">
        <v>1</v>
      </c>
      <c r="U3274" s="564">
        <v>1</v>
      </c>
      <c r="V3274" s="564">
        <v>1</v>
      </c>
      <c r="W3274" s="564">
        <v>1</v>
      </c>
      <c r="X3274" s="564">
        <v>1</v>
      </c>
      <c r="Y3274" s="564">
        <v>1</v>
      </c>
      <c r="Z3274" s="564">
        <v>1</v>
      </c>
      <c r="AA3274" s="564">
        <v>1</v>
      </c>
      <c r="AB3274" s="564">
        <v>1</v>
      </c>
      <c r="AC3274" s="564">
        <v>1</v>
      </c>
      <c r="AD3274" s="564">
        <v>1</v>
      </c>
      <c r="AE3274" s="564">
        <v>1</v>
      </c>
      <c r="AF3274" s="564">
        <v>1</v>
      </c>
      <c r="AG3274" s="564">
        <v>1</v>
      </c>
      <c r="AH3274" s="564">
        <v>1</v>
      </c>
      <c r="AI3274" s="564">
        <v>1</v>
      </c>
      <c r="AJ3274" s="564">
        <v>1</v>
      </c>
      <c r="AK3274" s="564">
        <v>1</v>
      </c>
    </row>
    <row r="3275" spans="1:37">
      <c r="A3275">
        <v>3271</v>
      </c>
      <c r="B3275" s="564">
        <f t="shared" ca="1" si="312"/>
        <v>0</v>
      </c>
      <c r="C3275" s="564">
        <f t="shared" ca="1" si="307"/>
        <v>0</v>
      </c>
      <c r="D3275" s="564">
        <f t="shared" ca="1" si="310"/>
        <v>0</v>
      </c>
      <c r="E3275" s="564">
        <f t="shared" ca="1" si="308"/>
        <v>0</v>
      </c>
      <c r="F3275" s="564">
        <f t="shared" ca="1" si="311"/>
        <v>1</v>
      </c>
      <c r="G3275" s="564">
        <f t="shared" ca="1" si="309"/>
        <v>7.8249375635848075</v>
      </c>
      <c r="H3275" s="564">
        <v>0</v>
      </c>
      <c r="I3275" s="564">
        <v>0</v>
      </c>
      <c r="J3275" s="564">
        <v>0</v>
      </c>
      <c r="K3275" s="564">
        <v>0</v>
      </c>
      <c r="L3275" s="564">
        <v>0</v>
      </c>
      <c r="M3275" s="564">
        <v>0</v>
      </c>
      <c r="N3275" s="564">
        <v>0</v>
      </c>
      <c r="O3275" s="564">
        <v>0</v>
      </c>
      <c r="P3275" s="564">
        <v>0</v>
      </c>
      <c r="Q3275" s="564">
        <v>0</v>
      </c>
      <c r="R3275" s="564">
        <v>0</v>
      </c>
      <c r="S3275" s="564">
        <v>0</v>
      </c>
      <c r="T3275" s="564">
        <v>0</v>
      </c>
      <c r="U3275" s="564">
        <v>0</v>
      </c>
      <c r="V3275" s="564">
        <v>0</v>
      </c>
      <c r="W3275" s="564">
        <v>0</v>
      </c>
      <c r="X3275" s="564">
        <v>0</v>
      </c>
      <c r="Y3275" s="564">
        <v>0</v>
      </c>
      <c r="Z3275" s="564">
        <v>0</v>
      </c>
      <c r="AA3275" s="564">
        <v>0</v>
      </c>
      <c r="AB3275" s="564">
        <v>0</v>
      </c>
      <c r="AC3275" s="564">
        <v>0</v>
      </c>
      <c r="AD3275" s="564">
        <v>0</v>
      </c>
      <c r="AE3275" s="564">
        <v>0</v>
      </c>
      <c r="AF3275" s="564">
        <v>0</v>
      </c>
      <c r="AG3275" s="564">
        <v>0</v>
      </c>
      <c r="AH3275" s="564">
        <v>0</v>
      </c>
      <c r="AI3275" s="564">
        <v>0</v>
      </c>
      <c r="AJ3275" s="564">
        <v>0</v>
      </c>
      <c r="AK3275" s="564">
        <v>0</v>
      </c>
    </row>
    <row r="3276" spans="1:37">
      <c r="A3276">
        <v>3272</v>
      </c>
      <c r="B3276" s="564">
        <f t="shared" ca="1" si="312"/>
        <v>20</v>
      </c>
      <c r="C3276" s="564">
        <f t="shared" ca="1" si="307"/>
        <v>400</v>
      </c>
      <c r="D3276" s="564">
        <f t="shared" ca="1" si="310"/>
        <v>20</v>
      </c>
      <c r="E3276" s="564">
        <f t="shared" ca="1" si="308"/>
        <v>0</v>
      </c>
      <c r="F3276" s="564">
        <f t="shared" ca="1" si="311"/>
        <v>1</v>
      </c>
      <c r="G3276" s="564">
        <f t="shared" ca="1" si="309"/>
        <v>-8.0881608576302586</v>
      </c>
      <c r="H3276" s="564">
        <v>1</v>
      </c>
      <c r="I3276" s="564">
        <v>1</v>
      </c>
      <c r="J3276" s="564">
        <v>1</v>
      </c>
      <c r="K3276" s="564">
        <v>1</v>
      </c>
      <c r="L3276" s="564">
        <v>1</v>
      </c>
      <c r="M3276" s="564">
        <v>1</v>
      </c>
      <c r="N3276" s="564">
        <v>1</v>
      </c>
      <c r="O3276" s="564">
        <v>1</v>
      </c>
      <c r="P3276" s="564">
        <v>1</v>
      </c>
      <c r="Q3276" s="564">
        <v>1</v>
      </c>
      <c r="R3276" s="564">
        <v>1</v>
      </c>
      <c r="S3276" s="564">
        <v>1</v>
      </c>
      <c r="T3276" s="564">
        <v>1</v>
      </c>
      <c r="U3276" s="564">
        <v>1</v>
      </c>
      <c r="V3276" s="564">
        <v>1</v>
      </c>
      <c r="W3276" s="564">
        <v>1</v>
      </c>
      <c r="X3276" s="564">
        <v>1</v>
      </c>
      <c r="Y3276" s="564">
        <v>1</v>
      </c>
      <c r="Z3276" s="564">
        <v>1</v>
      </c>
      <c r="AA3276" s="564">
        <v>1</v>
      </c>
      <c r="AB3276" s="564">
        <v>1</v>
      </c>
      <c r="AC3276" s="564">
        <v>1</v>
      </c>
      <c r="AD3276" s="564">
        <v>1</v>
      </c>
      <c r="AE3276" s="564">
        <v>1</v>
      </c>
      <c r="AF3276" s="564">
        <v>1</v>
      </c>
      <c r="AG3276" s="564">
        <v>1</v>
      </c>
      <c r="AH3276" s="564">
        <v>1</v>
      </c>
      <c r="AI3276" s="564">
        <v>1</v>
      </c>
      <c r="AJ3276" s="564">
        <v>1</v>
      </c>
      <c r="AK3276" s="564">
        <v>1</v>
      </c>
    </row>
    <row r="3277" spans="1:37">
      <c r="A3277">
        <v>3273</v>
      </c>
      <c r="B3277" s="564">
        <f t="shared" ca="1" si="312"/>
        <v>0</v>
      </c>
      <c r="C3277" s="564">
        <f t="shared" ca="1" si="307"/>
        <v>0</v>
      </c>
      <c r="D3277" s="564">
        <f t="shared" ca="1" si="310"/>
        <v>0</v>
      </c>
      <c r="E3277" s="564">
        <f t="shared" ca="1" si="308"/>
        <v>0</v>
      </c>
      <c r="F3277" s="564">
        <f t="shared" ca="1" si="311"/>
        <v>1</v>
      </c>
      <c r="G3277" s="564">
        <f t="shared" ca="1" si="309"/>
        <v>5.8087213184743955</v>
      </c>
      <c r="H3277" s="564">
        <v>0</v>
      </c>
      <c r="I3277" s="564">
        <v>0</v>
      </c>
      <c r="J3277" s="564">
        <v>0</v>
      </c>
      <c r="K3277" s="564">
        <v>0</v>
      </c>
      <c r="L3277" s="564">
        <v>0</v>
      </c>
      <c r="M3277" s="564">
        <v>0</v>
      </c>
      <c r="N3277" s="564">
        <v>0</v>
      </c>
      <c r="O3277" s="564">
        <v>0</v>
      </c>
      <c r="P3277" s="564">
        <v>0</v>
      </c>
      <c r="Q3277" s="564">
        <v>0</v>
      </c>
      <c r="R3277" s="564">
        <v>0</v>
      </c>
      <c r="S3277" s="564">
        <v>0</v>
      </c>
      <c r="T3277" s="564">
        <v>0</v>
      </c>
      <c r="U3277" s="564">
        <v>0</v>
      </c>
      <c r="V3277" s="564">
        <v>0</v>
      </c>
      <c r="W3277" s="564">
        <v>0</v>
      </c>
      <c r="X3277" s="564">
        <v>0</v>
      </c>
      <c r="Y3277" s="564">
        <v>0</v>
      </c>
      <c r="Z3277" s="564">
        <v>0</v>
      </c>
      <c r="AA3277" s="564">
        <v>0</v>
      </c>
      <c r="AB3277" s="564">
        <v>0</v>
      </c>
      <c r="AC3277" s="564">
        <v>0</v>
      </c>
      <c r="AD3277" s="564">
        <v>0</v>
      </c>
      <c r="AE3277" s="564">
        <v>0</v>
      </c>
      <c r="AF3277" s="564">
        <v>0</v>
      </c>
      <c r="AG3277" s="564">
        <v>0</v>
      </c>
      <c r="AH3277" s="564">
        <v>0</v>
      </c>
      <c r="AI3277" s="564">
        <v>0</v>
      </c>
      <c r="AJ3277" s="564">
        <v>0</v>
      </c>
      <c r="AK3277" s="564">
        <v>0</v>
      </c>
    </row>
    <row r="3278" spans="1:37">
      <c r="A3278">
        <v>3274</v>
      </c>
      <c r="B3278" s="564">
        <f t="shared" ca="1" si="312"/>
        <v>0</v>
      </c>
      <c r="C3278" s="564">
        <f t="shared" ca="1" si="307"/>
        <v>0</v>
      </c>
      <c r="D3278" s="564">
        <f t="shared" ca="1" si="310"/>
        <v>0</v>
      </c>
      <c r="E3278" s="564">
        <f t="shared" ca="1" si="308"/>
        <v>0</v>
      </c>
      <c r="F3278" s="564">
        <f t="shared" ca="1" si="311"/>
        <v>1</v>
      </c>
      <c r="G3278" s="564">
        <f t="shared" ca="1" si="309"/>
        <v>5.2254628662178746</v>
      </c>
      <c r="H3278" s="564">
        <v>0</v>
      </c>
      <c r="I3278" s="564">
        <v>0</v>
      </c>
      <c r="J3278" s="564">
        <v>0</v>
      </c>
      <c r="K3278" s="564">
        <v>0</v>
      </c>
      <c r="L3278" s="564">
        <v>0</v>
      </c>
      <c r="M3278" s="564">
        <v>0</v>
      </c>
      <c r="N3278" s="564">
        <v>0</v>
      </c>
      <c r="O3278" s="564">
        <v>0</v>
      </c>
      <c r="P3278" s="564">
        <v>0</v>
      </c>
      <c r="Q3278" s="564">
        <v>0</v>
      </c>
      <c r="R3278" s="564">
        <v>0</v>
      </c>
      <c r="S3278" s="564">
        <v>0</v>
      </c>
      <c r="T3278" s="564">
        <v>0</v>
      </c>
      <c r="U3278" s="564">
        <v>0</v>
      </c>
      <c r="V3278" s="564">
        <v>0</v>
      </c>
      <c r="W3278" s="564">
        <v>0</v>
      </c>
      <c r="X3278" s="564">
        <v>0</v>
      </c>
      <c r="Y3278" s="564">
        <v>0</v>
      </c>
      <c r="Z3278" s="564">
        <v>0</v>
      </c>
      <c r="AA3278" s="564">
        <v>0</v>
      </c>
      <c r="AB3278" s="564">
        <v>0</v>
      </c>
      <c r="AC3278" s="564">
        <v>0</v>
      </c>
      <c r="AD3278" s="564">
        <v>0</v>
      </c>
      <c r="AE3278" s="564">
        <v>0</v>
      </c>
      <c r="AF3278" s="564">
        <v>0</v>
      </c>
      <c r="AG3278" s="564">
        <v>0</v>
      </c>
      <c r="AH3278" s="564">
        <v>0</v>
      </c>
      <c r="AI3278" s="564">
        <v>0</v>
      </c>
      <c r="AJ3278" s="564">
        <v>0</v>
      </c>
      <c r="AK3278" s="564">
        <v>0</v>
      </c>
    </row>
    <row r="3279" spans="1:37">
      <c r="A3279">
        <v>3275</v>
      </c>
      <c r="B3279" s="564">
        <f t="shared" ca="1" si="312"/>
        <v>20</v>
      </c>
      <c r="C3279" s="564">
        <f t="shared" ca="1" si="307"/>
        <v>400</v>
      </c>
      <c r="D3279" s="564">
        <f t="shared" ca="1" si="310"/>
        <v>20</v>
      </c>
      <c r="E3279" s="564">
        <f t="shared" ca="1" si="308"/>
        <v>0</v>
      </c>
      <c r="F3279" s="564">
        <f t="shared" ca="1" si="311"/>
        <v>1</v>
      </c>
      <c r="G3279" s="564">
        <f t="shared" ca="1" si="309"/>
        <v>0.19696372342565727</v>
      </c>
      <c r="H3279" s="564">
        <v>1</v>
      </c>
      <c r="I3279" s="564">
        <v>1</v>
      </c>
      <c r="J3279" s="564">
        <v>1</v>
      </c>
      <c r="K3279" s="564">
        <v>1</v>
      </c>
      <c r="L3279" s="564">
        <v>1</v>
      </c>
      <c r="M3279" s="564">
        <v>1</v>
      </c>
      <c r="N3279" s="564">
        <v>1</v>
      </c>
      <c r="O3279" s="564">
        <v>1</v>
      </c>
      <c r="P3279" s="564">
        <v>1</v>
      </c>
      <c r="Q3279" s="564">
        <v>1</v>
      </c>
      <c r="R3279" s="564">
        <v>1</v>
      </c>
      <c r="S3279" s="564">
        <v>1</v>
      </c>
      <c r="T3279" s="564">
        <v>1</v>
      </c>
      <c r="U3279" s="564">
        <v>1</v>
      </c>
      <c r="V3279" s="564">
        <v>1</v>
      </c>
      <c r="W3279" s="564">
        <v>1</v>
      </c>
      <c r="X3279" s="564">
        <v>1</v>
      </c>
      <c r="Y3279" s="564">
        <v>1</v>
      </c>
      <c r="Z3279" s="564">
        <v>1</v>
      </c>
      <c r="AA3279" s="564">
        <v>1</v>
      </c>
      <c r="AB3279" s="564">
        <v>1</v>
      </c>
      <c r="AC3279" s="564">
        <v>1</v>
      </c>
      <c r="AD3279" s="564">
        <v>1</v>
      </c>
      <c r="AE3279" s="564">
        <v>1</v>
      </c>
      <c r="AF3279" s="564">
        <v>1</v>
      </c>
      <c r="AG3279" s="564">
        <v>1</v>
      </c>
      <c r="AH3279" s="564">
        <v>1</v>
      </c>
      <c r="AI3279" s="564">
        <v>1</v>
      </c>
      <c r="AJ3279" s="564">
        <v>1</v>
      </c>
      <c r="AK3279" s="564">
        <v>1</v>
      </c>
    </row>
    <row r="3280" spans="1:37">
      <c r="A3280">
        <v>3276</v>
      </c>
      <c r="B3280" s="564">
        <f t="shared" ca="1" si="312"/>
        <v>0</v>
      </c>
      <c r="C3280" s="564">
        <f t="shared" ca="1" si="307"/>
        <v>0</v>
      </c>
      <c r="D3280" s="564">
        <f t="shared" ca="1" si="310"/>
        <v>0</v>
      </c>
      <c r="E3280" s="564">
        <f t="shared" ca="1" si="308"/>
        <v>0</v>
      </c>
      <c r="F3280" s="564">
        <f t="shared" ca="1" si="311"/>
        <v>1</v>
      </c>
      <c r="G3280" s="564">
        <f t="shared" ca="1" si="309"/>
        <v>-2.0827824127567212</v>
      </c>
      <c r="H3280" s="564">
        <v>0</v>
      </c>
      <c r="I3280" s="564">
        <v>0</v>
      </c>
      <c r="J3280" s="564">
        <v>0</v>
      </c>
      <c r="K3280" s="564">
        <v>0</v>
      </c>
      <c r="L3280" s="564">
        <v>0</v>
      </c>
      <c r="M3280" s="564">
        <v>0</v>
      </c>
      <c r="N3280" s="564">
        <v>0</v>
      </c>
      <c r="O3280" s="564">
        <v>0</v>
      </c>
      <c r="P3280" s="564">
        <v>0</v>
      </c>
      <c r="Q3280" s="564">
        <v>0</v>
      </c>
      <c r="R3280" s="564">
        <v>0</v>
      </c>
      <c r="S3280" s="564">
        <v>0</v>
      </c>
      <c r="T3280" s="564">
        <v>0</v>
      </c>
      <c r="U3280" s="564">
        <v>0</v>
      </c>
      <c r="V3280" s="564">
        <v>0</v>
      </c>
      <c r="W3280" s="564">
        <v>0</v>
      </c>
      <c r="X3280" s="564">
        <v>0</v>
      </c>
      <c r="Y3280" s="564">
        <v>0</v>
      </c>
      <c r="Z3280" s="564">
        <v>0</v>
      </c>
      <c r="AA3280" s="564">
        <v>0</v>
      </c>
      <c r="AB3280" s="564">
        <v>0</v>
      </c>
      <c r="AC3280" s="564">
        <v>0</v>
      </c>
      <c r="AD3280" s="564">
        <v>0</v>
      </c>
      <c r="AE3280" s="564">
        <v>0</v>
      </c>
      <c r="AF3280" s="564">
        <v>0</v>
      </c>
      <c r="AG3280" s="564">
        <v>0</v>
      </c>
      <c r="AH3280" s="564">
        <v>0</v>
      </c>
      <c r="AI3280" s="564">
        <v>0</v>
      </c>
      <c r="AJ3280" s="564">
        <v>1</v>
      </c>
      <c r="AK3280" s="564">
        <v>0</v>
      </c>
    </row>
    <row r="3281" spans="1:37">
      <c r="A3281">
        <v>3277</v>
      </c>
      <c r="B3281" s="564">
        <f t="shared" ca="1" si="312"/>
        <v>20</v>
      </c>
      <c r="C3281" s="564">
        <f t="shared" ca="1" si="307"/>
        <v>400</v>
      </c>
      <c r="D3281" s="564">
        <f t="shared" ca="1" si="310"/>
        <v>20</v>
      </c>
      <c r="E3281" s="564">
        <f t="shared" ca="1" si="308"/>
        <v>0</v>
      </c>
      <c r="F3281" s="564">
        <f t="shared" ca="1" si="311"/>
        <v>1</v>
      </c>
      <c r="G3281" s="564">
        <f t="shared" ca="1" si="309"/>
        <v>3.8511284131321868</v>
      </c>
      <c r="H3281" s="564">
        <v>1</v>
      </c>
      <c r="I3281" s="564">
        <v>1</v>
      </c>
      <c r="J3281" s="564">
        <v>1</v>
      </c>
      <c r="K3281" s="564">
        <v>1</v>
      </c>
      <c r="L3281" s="564">
        <v>1</v>
      </c>
      <c r="M3281" s="564">
        <v>1</v>
      </c>
      <c r="N3281" s="564">
        <v>1</v>
      </c>
      <c r="O3281" s="564">
        <v>1</v>
      </c>
      <c r="P3281" s="564">
        <v>1</v>
      </c>
      <c r="Q3281" s="564">
        <v>1</v>
      </c>
      <c r="R3281" s="564">
        <v>1</v>
      </c>
      <c r="S3281" s="564">
        <v>1</v>
      </c>
      <c r="T3281" s="564">
        <v>1</v>
      </c>
      <c r="U3281" s="564">
        <v>1</v>
      </c>
      <c r="V3281" s="564">
        <v>1</v>
      </c>
      <c r="W3281" s="564">
        <v>1</v>
      </c>
      <c r="X3281" s="564">
        <v>1</v>
      </c>
      <c r="Y3281" s="564">
        <v>1</v>
      </c>
      <c r="Z3281" s="564">
        <v>1</v>
      </c>
      <c r="AA3281" s="564">
        <v>1</v>
      </c>
      <c r="AB3281" s="564">
        <v>1</v>
      </c>
      <c r="AC3281" s="564">
        <v>1</v>
      </c>
      <c r="AD3281" s="564">
        <v>1</v>
      </c>
      <c r="AE3281" s="564">
        <v>1</v>
      </c>
      <c r="AF3281" s="564">
        <v>1</v>
      </c>
      <c r="AG3281" s="564">
        <v>1</v>
      </c>
      <c r="AH3281" s="564">
        <v>1</v>
      </c>
      <c r="AI3281" s="564">
        <v>1</v>
      </c>
      <c r="AJ3281" s="564">
        <v>1</v>
      </c>
      <c r="AK3281" s="564">
        <v>1</v>
      </c>
    </row>
    <row r="3282" spans="1:37">
      <c r="A3282">
        <v>3278</v>
      </c>
      <c r="B3282" s="564">
        <f t="shared" ca="1" si="312"/>
        <v>20</v>
      </c>
      <c r="C3282" s="564">
        <f t="shared" ca="1" si="307"/>
        <v>400</v>
      </c>
      <c r="D3282" s="564">
        <f t="shared" ca="1" si="310"/>
        <v>20</v>
      </c>
      <c r="E3282" s="564">
        <f t="shared" ca="1" si="308"/>
        <v>0</v>
      </c>
      <c r="F3282" s="564">
        <f t="shared" ca="1" si="311"/>
        <v>1</v>
      </c>
      <c r="G3282" s="564">
        <f t="shared" ca="1" si="309"/>
        <v>-0.594125429434474</v>
      </c>
      <c r="H3282" s="564">
        <v>1</v>
      </c>
      <c r="I3282" s="564">
        <v>1</v>
      </c>
      <c r="J3282" s="564">
        <v>1</v>
      </c>
      <c r="K3282" s="564">
        <v>1</v>
      </c>
      <c r="L3282" s="564">
        <v>1</v>
      </c>
      <c r="M3282" s="564">
        <v>1</v>
      </c>
      <c r="N3282" s="564">
        <v>1</v>
      </c>
      <c r="O3282" s="564">
        <v>1</v>
      </c>
      <c r="P3282" s="564">
        <v>1</v>
      </c>
      <c r="Q3282" s="564">
        <v>1</v>
      </c>
      <c r="R3282" s="564">
        <v>1</v>
      </c>
      <c r="S3282" s="564">
        <v>1</v>
      </c>
      <c r="T3282" s="564">
        <v>1</v>
      </c>
      <c r="U3282" s="564">
        <v>1</v>
      </c>
      <c r="V3282" s="564">
        <v>1</v>
      </c>
      <c r="W3282" s="564">
        <v>1</v>
      </c>
      <c r="X3282" s="564">
        <v>1</v>
      </c>
      <c r="Y3282" s="564">
        <v>1</v>
      </c>
      <c r="Z3282" s="564">
        <v>1</v>
      </c>
      <c r="AA3282" s="564">
        <v>1</v>
      </c>
      <c r="AB3282" s="564">
        <v>1</v>
      </c>
      <c r="AC3282" s="564">
        <v>1</v>
      </c>
      <c r="AD3282" s="564">
        <v>1</v>
      </c>
      <c r="AE3282" s="564">
        <v>1</v>
      </c>
      <c r="AF3282" s="564">
        <v>1</v>
      </c>
      <c r="AG3282" s="564">
        <v>1</v>
      </c>
      <c r="AH3282" s="564">
        <v>1</v>
      </c>
      <c r="AI3282" s="564">
        <v>1</v>
      </c>
      <c r="AJ3282" s="564">
        <v>1</v>
      </c>
      <c r="AK3282" s="564">
        <v>1</v>
      </c>
    </row>
    <row r="3283" spans="1:37">
      <c r="A3283">
        <v>3279</v>
      </c>
      <c r="B3283" s="564">
        <f t="shared" ca="1" si="312"/>
        <v>0</v>
      </c>
      <c r="C3283" s="564">
        <f t="shared" ca="1" si="307"/>
        <v>0</v>
      </c>
      <c r="D3283" s="564">
        <f t="shared" ca="1" si="310"/>
        <v>0</v>
      </c>
      <c r="E3283" s="564">
        <f t="shared" ca="1" si="308"/>
        <v>0</v>
      </c>
      <c r="F3283" s="564">
        <f t="shared" ca="1" si="311"/>
        <v>1</v>
      </c>
      <c r="G3283" s="564">
        <f t="shared" ca="1" si="309"/>
        <v>4.3145107111323426</v>
      </c>
      <c r="H3283" s="564">
        <v>0</v>
      </c>
      <c r="I3283" s="564">
        <v>0</v>
      </c>
      <c r="J3283" s="564">
        <v>0</v>
      </c>
      <c r="K3283" s="564">
        <v>0</v>
      </c>
      <c r="L3283" s="564">
        <v>0</v>
      </c>
      <c r="M3283" s="564">
        <v>0</v>
      </c>
      <c r="N3283" s="564">
        <v>0</v>
      </c>
      <c r="O3283" s="564">
        <v>0</v>
      </c>
      <c r="P3283" s="564">
        <v>0</v>
      </c>
      <c r="Q3283" s="564">
        <v>0</v>
      </c>
      <c r="R3283" s="564">
        <v>0</v>
      </c>
      <c r="S3283" s="564">
        <v>0</v>
      </c>
      <c r="T3283" s="564">
        <v>0</v>
      </c>
      <c r="U3283" s="564">
        <v>0</v>
      </c>
      <c r="V3283" s="564">
        <v>0</v>
      </c>
      <c r="W3283" s="564">
        <v>0</v>
      </c>
      <c r="X3283" s="564">
        <v>0</v>
      </c>
      <c r="Y3283" s="564">
        <v>0</v>
      </c>
      <c r="Z3283" s="564">
        <v>0</v>
      </c>
      <c r="AA3283" s="564">
        <v>0</v>
      </c>
      <c r="AB3283" s="564">
        <v>0</v>
      </c>
      <c r="AC3283" s="564">
        <v>0</v>
      </c>
      <c r="AD3283" s="564">
        <v>0</v>
      </c>
      <c r="AE3283" s="564">
        <v>0</v>
      </c>
      <c r="AF3283" s="564">
        <v>0</v>
      </c>
      <c r="AG3283" s="564">
        <v>0</v>
      </c>
      <c r="AH3283" s="564">
        <v>0</v>
      </c>
      <c r="AI3283" s="564">
        <v>0</v>
      </c>
      <c r="AJ3283" s="564">
        <v>0</v>
      </c>
      <c r="AK3283" s="564">
        <v>0</v>
      </c>
    </row>
    <row r="3284" spans="1:37">
      <c r="A3284">
        <v>3280</v>
      </c>
      <c r="B3284" s="564">
        <f t="shared" ca="1" si="312"/>
        <v>20</v>
      </c>
      <c r="C3284" s="564">
        <f t="shared" ca="1" si="307"/>
        <v>400</v>
      </c>
      <c r="D3284" s="564">
        <f t="shared" ca="1" si="310"/>
        <v>20</v>
      </c>
      <c r="E3284" s="564">
        <f t="shared" ca="1" si="308"/>
        <v>0</v>
      </c>
      <c r="F3284" s="564">
        <f t="shared" ca="1" si="311"/>
        <v>1</v>
      </c>
      <c r="G3284" s="564">
        <f t="shared" ca="1" si="309"/>
        <v>4.250636133636573</v>
      </c>
      <c r="H3284" s="564">
        <v>1</v>
      </c>
      <c r="I3284" s="564">
        <v>1</v>
      </c>
      <c r="J3284" s="564">
        <v>1</v>
      </c>
      <c r="K3284" s="564">
        <v>1</v>
      </c>
      <c r="L3284" s="564">
        <v>1</v>
      </c>
      <c r="M3284" s="564">
        <v>1</v>
      </c>
      <c r="N3284" s="564">
        <v>1</v>
      </c>
      <c r="O3284" s="564">
        <v>1</v>
      </c>
      <c r="P3284" s="564">
        <v>1</v>
      </c>
      <c r="Q3284" s="564">
        <v>1</v>
      </c>
      <c r="R3284" s="564">
        <v>1</v>
      </c>
      <c r="S3284" s="564">
        <v>1</v>
      </c>
      <c r="T3284" s="564">
        <v>1</v>
      </c>
      <c r="U3284" s="564">
        <v>1</v>
      </c>
      <c r="V3284" s="564">
        <v>1</v>
      </c>
      <c r="W3284" s="564">
        <v>1</v>
      </c>
      <c r="X3284" s="564">
        <v>1</v>
      </c>
      <c r="Y3284" s="564">
        <v>1</v>
      </c>
      <c r="Z3284" s="564">
        <v>1</v>
      </c>
      <c r="AA3284" s="564">
        <v>1</v>
      </c>
      <c r="AB3284" s="564">
        <v>1</v>
      </c>
      <c r="AC3284" s="564">
        <v>1</v>
      </c>
      <c r="AD3284" s="564">
        <v>1</v>
      </c>
      <c r="AE3284" s="564">
        <v>1</v>
      </c>
      <c r="AF3284" s="564">
        <v>1</v>
      </c>
      <c r="AG3284" s="564">
        <v>1</v>
      </c>
      <c r="AH3284" s="564">
        <v>1</v>
      </c>
      <c r="AI3284" s="564">
        <v>1</v>
      </c>
      <c r="AJ3284" s="564">
        <v>1</v>
      </c>
      <c r="AK3284" s="564">
        <v>1</v>
      </c>
    </row>
    <row r="3285" spans="1:37">
      <c r="A3285">
        <v>3281</v>
      </c>
      <c r="B3285" s="564">
        <f t="shared" ca="1" si="312"/>
        <v>0</v>
      </c>
      <c r="C3285" s="564">
        <f t="shared" ca="1" si="307"/>
        <v>0</v>
      </c>
      <c r="D3285" s="564">
        <f t="shared" ca="1" si="310"/>
        <v>0</v>
      </c>
      <c r="E3285" s="564">
        <f t="shared" ca="1" si="308"/>
        <v>0</v>
      </c>
      <c r="F3285" s="564">
        <f t="shared" ca="1" si="311"/>
        <v>1</v>
      </c>
      <c r="G3285" s="564">
        <f t="shared" ca="1" si="309"/>
        <v>1.4709187015166132</v>
      </c>
      <c r="H3285" s="564">
        <v>0</v>
      </c>
      <c r="I3285" s="564">
        <v>0</v>
      </c>
      <c r="J3285" s="564">
        <v>0</v>
      </c>
      <c r="K3285" s="564">
        <v>0</v>
      </c>
      <c r="L3285" s="564">
        <v>0</v>
      </c>
      <c r="M3285" s="564">
        <v>0</v>
      </c>
      <c r="N3285" s="564">
        <v>0</v>
      </c>
      <c r="O3285" s="564">
        <v>0</v>
      </c>
      <c r="P3285" s="564">
        <v>0</v>
      </c>
      <c r="Q3285" s="564">
        <v>0</v>
      </c>
      <c r="R3285" s="564">
        <v>0</v>
      </c>
      <c r="S3285" s="564">
        <v>0</v>
      </c>
      <c r="T3285" s="564">
        <v>0</v>
      </c>
      <c r="U3285" s="564">
        <v>0</v>
      </c>
      <c r="V3285" s="564">
        <v>0</v>
      </c>
      <c r="W3285" s="564">
        <v>0</v>
      </c>
      <c r="X3285" s="564">
        <v>0</v>
      </c>
      <c r="Y3285" s="564">
        <v>0</v>
      </c>
      <c r="Z3285" s="564">
        <v>0</v>
      </c>
      <c r="AA3285" s="564">
        <v>0</v>
      </c>
      <c r="AB3285" s="564">
        <v>0</v>
      </c>
      <c r="AC3285" s="564">
        <v>0</v>
      </c>
      <c r="AD3285" s="564">
        <v>0</v>
      </c>
      <c r="AE3285" s="564">
        <v>0</v>
      </c>
      <c r="AF3285" s="564">
        <v>0</v>
      </c>
      <c r="AG3285" s="564">
        <v>0</v>
      </c>
      <c r="AH3285" s="564">
        <v>0</v>
      </c>
      <c r="AI3285" s="564">
        <v>0</v>
      </c>
      <c r="AJ3285" s="564">
        <v>0</v>
      </c>
      <c r="AK3285" s="564">
        <v>0</v>
      </c>
    </row>
    <row r="3286" spans="1:37">
      <c r="A3286">
        <v>3282</v>
      </c>
      <c r="B3286" s="564">
        <f t="shared" ca="1" si="312"/>
        <v>20</v>
      </c>
      <c r="C3286" s="564">
        <f t="shared" ca="1" si="307"/>
        <v>400</v>
      </c>
      <c r="D3286" s="564">
        <f t="shared" ca="1" si="310"/>
        <v>20</v>
      </c>
      <c r="E3286" s="564">
        <f t="shared" ca="1" si="308"/>
        <v>0</v>
      </c>
      <c r="F3286" s="564">
        <f t="shared" ca="1" si="311"/>
        <v>1</v>
      </c>
      <c r="G3286" s="564">
        <f t="shared" ca="1" si="309"/>
        <v>-0.39191627725125167</v>
      </c>
      <c r="H3286" s="564">
        <v>1</v>
      </c>
      <c r="I3286" s="564">
        <v>1</v>
      </c>
      <c r="J3286" s="564">
        <v>1</v>
      </c>
      <c r="K3286" s="564">
        <v>1</v>
      </c>
      <c r="L3286" s="564">
        <v>1</v>
      </c>
      <c r="M3286" s="564">
        <v>1</v>
      </c>
      <c r="N3286" s="564">
        <v>1</v>
      </c>
      <c r="O3286" s="564">
        <v>1</v>
      </c>
      <c r="P3286" s="564">
        <v>1</v>
      </c>
      <c r="Q3286" s="564">
        <v>1</v>
      </c>
      <c r="R3286" s="564">
        <v>1</v>
      </c>
      <c r="S3286" s="564">
        <v>1</v>
      </c>
      <c r="T3286" s="564">
        <v>1</v>
      </c>
      <c r="U3286" s="564">
        <v>1</v>
      </c>
      <c r="V3286" s="564">
        <v>1</v>
      </c>
      <c r="W3286" s="564">
        <v>1</v>
      </c>
      <c r="X3286" s="564">
        <v>1</v>
      </c>
      <c r="Y3286" s="564">
        <v>1</v>
      </c>
      <c r="Z3286" s="564">
        <v>1</v>
      </c>
      <c r="AA3286" s="564">
        <v>1</v>
      </c>
      <c r="AB3286" s="564">
        <v>1</v>
      </c>
      <c r="AC3286" s="564">
        <v>1</v>
      </c>
      <c r="AD3286" s="564">
        <v>1</v>
      </c>
      <c r="AE3286" s="564">
        <v>1</v>
      </c>
      <c r="AF3286" s="564">
        <v>1</v>
      </c>
      <c r="AG3286" s="564">
        <v>1</v>
      </c>
      <c r="AH3286" s="564">
        <v>1</v>
      </c>
      <c r="AI3286" s="564">
        <v>1</v>
      </c>
      <c r="AJ3286" s="564">
        <v>1</v>
      </c>
      <c r="AK3286" s="564">
        <v>1</v>
      </c>
    </row>
    <row r="3287" spans="1:37">
      <c r="A3287">
        <v>3283</v>
      </c>
      <c r="B3287" s="564">
        <f t="shared" ca="1" si="312"/>
        <v>20</v>
      </c>
      <c r="C3287" s="564">
        <f t="shared" ca="1" si="307"/>
        <v>400</v>
      </c>
      <c r="D3287" s="564">
        <f t="shared" ca="1" si="310"/>
        <v>20</v>
      </c>
      <c r="E3287" s="564">
        <f t="shared" ca="1" si="308"/>
        <v>0</v>
      </c>
      <c r="F3287" s="564">
        <f t="shared" ca="1" si="311"/>
        <v>1</v>
      </c>
      <c r="G3287" s="564">
        <f t="shared" ca="1" si="309"/>
        <v>11.529593236237211</v>
      </c>
      <c r="H3287" s="564">
        <v>1</v>
      </c>
      <c r="I3287" s="564">
        <v>1</v>
      </c>
      <c r="J3287" s="564">
        <v>1</v>
      </c>
      <c r="K3287" s="564">
        <v>1</v>
      </c>
      <c r="L3287" s="564">
        <v>1</v>
      </c>
      <c r="M3287" s="564">
        <v>1</v>
      </c>
      <c r="N3287" s="564">
        <v>1</v>
      </c>
      <c r="O3287" s="564">
        <v>1</v>
      </c>
      <c r="P3287" s="564">
        <v>1</v>
      </c>
      <c r="Q3287" s="564">
        <v>1</v>
      </c>
      <c r="R3287" s="564">
        <v>1</v>
      </c>
      <c r="S3287" s="564">
        <v>1</v>
      </c>
      <c r="T3287" s="564">
        <v>1</v>
      </c>
      <c r="U3287" s="564">
        <v>1</v>
      </c>
      <c r="V3287" s="564">
        <v>1</v>
      </c>
      <c r="W3287" s="564">
        <v>1</v>
      </c>
      <c r="X3287" s="564">
        <v>1</v>
      </c>
      <c r="Y3287" s="564">
        <v>1</v>
      </c>
      <c r="Z3287" s="564">
        <v>1</v>
      </c>
      <c r="AA3287" s="564">
        <v>1</v>
      </c>
      <c r="AB3287" s="564">
        <v>1</v>
      </c>
      <c r="AC3287" s="564">
        <v>1</v>
      </c>
      <c r="AD3287" s="564">
        <v>1</v>
      </c>
      <c r="AE3287" s="564">
        <v>1</v>
      </c>
      <c r="AF3287" s="564">
        <v>1</v>
      </c>
      <c r="AG3287" s="564">
        <v>1</v>
      </c>
      <c r="AH3287" s="564">
        <v>1</v>
      </c>
      <c r="AI3287" s="564">
        <v>1</v>
      </c>
      <c r="AJ3287" s="564">
        <v>1</v>
      </c>
      <c r="AK3287" s="564">
        <v>1</v>
      </c>
    </row>
    <row r="3288" spans="1:37">
      <c r="A3288">
        <v>3284</v>
      </c>
      <c r="B3288" s="564">
        <f t="shared" ca="1" si="312"/>
        <v>20</v>
      </c>
      <c r="C3288" s="564">
        <f t="shared" ca="1" si="307"/>
        <v>400</v>
      </c>
      <c r="D3288" s="564">
        <f t="shared" ca="1" si="310"/>
        <v>20</v>
      </c>
      <c r="E3288" s="564">
        <f t="shared" ca="1" si="308"/>
        <v>0</v>
      </c>
      <c r="F3288" s="564">
        <f t="shared" ca="1" si="311"/>
        <v>1</v>
      </c>
      <c r="G3288" s="564">
        <f t="shared" ca="1" si="309"/>
        <v>1.8470199969929029</v>
      </c>
      <c r="H3288" s="564">
        <v>1</v>
      </c>
      <c r="I3288" s="564">
        <v>1</v>
      </c>
      <c r="J3288" s="564">
        <v>1</v>
      </c>
      <c r="K3288" s="564">
        <v>1</v>
      </c>
      <c r="L3288" s="564">
        <v>1</v>
      </c>
      <c r="M3288" s="564">
        <v>1</v>
      </c>
      <c r="N3288" s="564">
        <v>1</v>
      </c>
      <c r="O3288" s="564">
        <v>1</v>
      </c>
      <c r="P3288" s="564">
        <v>1</v>
      </c>
      <c r="Q3288" s="564">
        <v>1</v>
      </c>
      <c r="R3288" s="564">
        <v>1</v>
      </c>
      <c r="S3288" s="564">
        <v>1</v>
      </c>
      <c r="T3288" s="564">
        <v>1</v>
      </c>
      <c r="U3288" s="564">
        <v>1</v>
      </c>
      <c r="V3288" s="564">
        <v>1</v>
      </c>
      <c r="W3288" s="564">
        <v>1</v>
      </c>
      <c r="X3288" s="564">
        <v>1</v>
      </c>
      <c r="Y3288" s="564">
        <v>1</v>
      </c>
      <c r="Z3288" s="564">
        <v>1</v>
      </c>
      <c r="AA3288" s="564">
        <v>1</v>
      </c>
      <c r="AB3288" s="564">
        <v>1</v>
      </c>
      <c r="AC3288" s="564">
        <v>1</v>
      </c>
      <c r="AD3288" s="564">
        <v>1</v>
      </c>
      <c r="AE3288" s="564">
        <v>1</v>
      </c>
      <c r="AF3288" s="564">
        <v>1</v>
      </c>
      <c r="AG3288" s="564">
        <v>1</v>
      </c>
      <c r="AH3288" s="564">
        <v>1</v>
      </c>
      <c r="AI3288" s="564">
        <v>1</v>
      </c>
      <c r="AJ3288" s="564">
        <v>1</v>
      </c>
      <c r="AK3288" s="564">
        <v>1</v>
      </c>
    </row>
    <row r="3289" spans="1:37">
      <c r="A3289">
        <v>3285</v>
      </c>
      <c r="B3289" s="564">
        <f t="shared" ca="1" si="312"/>
        <v>0</v>
      </c>
      <c r="C3289" s="564">
        <f t="shared" ca="1" si="307"/>
        <v>0</v>
      </c>
      <c r="D3289" s="564">
        <f t="shared" ca="1" si="310"/>
        <v>0</v>
      </c>
      <c r="E3289" s="564">
        <f t="shared" ca="1" si="308"/>
        <v>0</v>
      </c>
      <c r="F3289" s="564">
        <f t="shared" ca="1" si="311"/>
        <v>1</v>
      </c>
      <c r="G3289" s="564">
        <f t="shared" ca="1" si="309"/>
        <v>5.0021209256908143</v>
      </c>
      <c r="H3289" s="564">
        <v>0</v>
      </c>
      <c r="I3289" s="564">
        <v>0</v>
      </c>
      <c r="J3289" s="564">
        <v>0</v>
      </c>
      <c r="K3289" s="564">
        <v>0</v>
      </c>
      <c r="L3289" s="564">
        <v>0</v>
      </c>
      <c r="M3289" s="564">
        <v>0</v>
      </c>
      <c r="N3289" s="564">
        <v>0</v>
      </c>
      <c r="O3289" s="564">
        <v>0</v>
      </c>
      <c r="P3289" s="564">
        <v>0</v>
      </c>
      <c r="Q3289" s="564">
        <v>0</v>
      </c>
      <c r="R3289" s="564">
        <v>0</v>
      </c>
      <c r="S3289" s="564">
        <v>0</v>
      </c>
      <c r="T3289" s="564">
        <v>0</v>
      </c>
      <c r="U3289" s="564">
        <v>0</v>
      </c>
      <c r="V3289" s="564">
        <v>0</v>
      </c>
      <c r="W3289" s="564">
        <v>0</v>
      </c>
      <c r="X3289" s="564">
        <v>0</v>
      </c>
      <c r="Y3289" s="564">
        <v>0</v>
      </c>
      <c r="Z3289" s="564">
        <v>0</v>
      </c>
      <c r="AA3289" s="564">
        <v>0</v>
      </c>
      <c r="AB3289" s="564">
        <v>0</v>
      </c>
      <c r="AC3289" s="564">
        <v>0</v>
      </c>
      <c r="AD3289" s="564">
        <v>0</v>
      </c>
      <c r="AE3289" s="564">
        <v>0</v>
      </c>
      <c r="AF3289" s="564">
        <v>0</v>
      </c>
      <c r="AG3289" s="564">
        <v>0</v>
      </c>
      <c r="AH3289" s="564">
        <v>0</v>
      </c>
      <c r="AI3289" s="564">
        <v>0</v>
      </c>
      <c r="AJ3289" s="564">
        <v>0</v>
      </c>
      <c r="AK3289" s="564">
        <v>0</v>
      </c>
    </row>
    <row r="3290" spans="1:37">
      <c r="A3290">
        <v>3286</v>
      </c>
      <c r="B3290" s="564">
        <f t="shared" ca="1" si="312"/>
        <v>20</v>
      </c>
      <c r="C3290" s="564">
        <f t="shared" ca="1" si="307"/>
        <v>400</v>
      </c>
      <c r="D3290" s="564">
        <f t="shared" ca="1" si="310"/>
        <v>20</v>
      </c>
      <c r="E3290" s="564">
        <f t="shared" ca="1" si="308"/>
        <v>0</v>
      </c>
      <c r="F3290" s="564">
        <f t="shared" ca="1" si="311"/>
        <v>1</v>
      </c>
      <c r="G3290" s="564">
        <f t="shared" ca="1" si="309"/>
        <v>4.7374500931931633</v>
      </c>
      <c r="H3290" s="564">
        <v>1</v>
      </c>
      <c r="I3290" s="564">
        <v>1</v>
      </c>
      <c r="J3290" s="564">
        <v>1</v>
      </c>
      <c r="K3290" s="564">
        <v>1</v>
      </c>
      <c r="L3290" s="564">
        <v>1</v>
      </c>
      <c r="M3290" s="564">
        <v>1</v>
      </c>
      <c r="N3290" s="564">
        <v>1</v>
      </c>
      <c r="O3290" s="564">
        <v>1</v>
      </c>
      <c r="P3290" s="564">
        <v>1</v>
      </c>
      <c r="Q3290" s="564">
        <v>1</v>
      </c>
      <c r="R3290" s="564">
        <v>1</v>
      </c>
      <c r="S3290" s="564">
        <v>1</v>
      </c>
      <c r="T3290" s="564">
        <v>1</v>
      </c>
      <c r="U3290" s="564">
        <v>1</v>
      </c>
      <c r="V3290" s="564">
        <v>1</v>
      </c>
      <c r="W3290" s="564">
        <v>1</v>
      </c>
      <c r="X3290" s="564">
        <v>1</v>
      </c>
      <c r="Y3290" s="564">
        <v>1</v>
      </c>
      <c r="Z3290" s="564">
        <v>1</v>
      </c>
      <c r="AA3290" s="564">
        <v>1</v>
      </c>
      <c r="AB3290" s="564">
        <v>1</v>
      </c>
      <c r="AC3290" s="564">
        <v>1</v>
      </c>
      <c r="AD3290" s="564">
        <v>1</v>
      </c>
      <c r="AE3290" s="564">
        <v>1</v>
      </c>
      <c r="AF3290" s="564">
        <v>1</v>
      </c>
      <c r="AG3290" s="564">
        <v>1</v>
      </c>
      <c r="AH3290" s="564">
        <v>1</v>
      </c>
      <c r="AI3290" s="564">
        <v>1</v>
      </c>
      <c r="AJ3290" s="564">
        <v>1</v>
      </c>
      <c r="AK3290" s="564">
        <v>1</v>
      </c>
    </row>
    <row r="3291" spans="1:37">
      <c r="A3291">
        <v>3287</v>
      </c>
      <c r="B3291" s="564">
        <f t="shared" ca="1" si="312"/>
        <v>20</v>
      </c>
      <c r="C3291" s="564">
        <f t="shared" ca="1" si="307"/>
        <v>400</v>
      </c>
      <c r="D3291" s="564">
        <f t="shared" ca="1" si="310"/>
        <v>20</v>
      </c>
      <c r="E3291" s="564">
        <f t="shared" ca="1" si="308"/>
        <v>0</v>
      </c>
      <c r="F3291" s="564">
        <f t="shared" ca="1" si="311"/>
        <v>1</v>
      </c>
      <c r="G3291" s="564">
        <f t="shared" ca="1" si="309"/>
        <v>-2.9865188575510362</v>
      </c>
      <c r="H3291" s="564">
        <v>1</v>
      </c>
      <c r="I3291" s="564">
        <v>1</v>
      </c>
      <c r="J3291" s="564">
        <v>1</v>
      </c>
      <c r="K3291" s="564">
        <v>1</v>
      </c>
      <c r="L3291" s="564">
        <v>1</v>
      </c>
      <c r="M3291" s="564">
        <v>1</v>
      </c>
      <c r="N3291" s="564">
        <v>1</v>
      </c>
      <c r="O3291" s="564">
        <v>1</v>
      </c>
      <c r="P3291" s="564">
        <v>1</v>
      </c>
      <c r="Q3291" s="564">
        <v>1</v>
      </c>
      <c r="R3291" s="564">
        <v>1</v>
      </c>
      <c r="S3291" s="564">
        <v>1</v>
      </c>
      <c r="T3291" s="564">
        <v>1</v>
      </c>
      <c r="U3291" s="564">
        <v>1</v>
      </c>
      <c r="V3291" s="564">
        <v>1</v>
      </c>
      <c r="W3291" s="564">
        <v>1</v>
      </c>
      <c r="X3291" s="564">
        <v>1</v>
      </c>
      <c r="Y3291" s="564">
        <v>1</v>
      </c>
      <c r="Z3291" s="564">
        <v>1</v>
      </c>
      <c r="AA3291" s="564">
        <v>1</v>
      </c>
      <c r="AB3291" s="564">
        <v>1</v>
      </c>
      <c r="AC3291" s="564">
        <v>1</v>
      </c>
      <c r="AD3291" s="564">
        <v>1</v>
      </c>
      <c r="AE3291" s="564">
        <v>1</v>
      </c>
      <c r="AF3291" s="564">
        <v>1</v>
      </c>
      <c r="AG3291" s="564">
        <v>1</v>
      </c>
      <c r="AH3291" s="564">
        <v>1</v>
      </c>
      <c r="AI3291" s="564">
        <v>1</v>
      </c>
      <c r="AJ3291" s="564">
        <v>1</v>
      </c>
      <c r="AK3291" s="564">
        <v>1</v>
      </c>
    </row>
    <row r="3292" spans="1:37">
      <c r="A3292">
        <v>3288</v>
      </c>
      <c r="B3292" s="564">
        <f t="shared" ca="1" si="312"/>
        <v>20</v>
      </c>
      <c r="C3292" s="564">
        <f t="shared" ca="1" si="307"/>
        <v>400</v>
      </c>
      <c r="D3292" s="564">
        <f t="shared" ca="1" si="310"/>
        <v>20</v>
      </c>
      <c r="E3292" s="564">
        <f t="shared" ca="1" si="308"/>
        <v>0</v>
      </c>
      <c r="F3292" s="564">
        <f t="shared" ca="1" si="311"/>
        <v>1</v>
      </c>
      <c r="G3292" s="564">
        <f t="shared" ca="1" si="309"/>
        <v>1.0391938425952545</v>
      </c>
      <c r="H3292" s="564">
        <v>1</v>
      </c>
      <c r="I3292" s="564">
        <v>1</v>
      </c>
      <c r="J3292" s="564">
        <v>1</v>
      </c>
      <c r="K3292" s="564">
        <v>1</v>
      </c>
      <c r="L3292" s="564">
        <v>1</v>
      </c>
      <c r="M3292" s="564">
        <v>1</v>
      </c>
      <c r="N3292" s="564">
        <v>1</v>
      </c>
      <c r="O3292" s="564">
        <v>1</v>
      </c>
      <c r="P3292" s="564">
        <v>1</v>
      </c>
      <c r="Q3292" s="564">
        <v>1</v>
      </c>
      <c r="R3292" s="564">
        <v>1</v>
      </c>
      <c r="S3292" s="564">
        <v>1</v>
      </c>
      <c r="T3292" s="564">
        <v>1</v>
      </c>
      <c r="U3292" s="564">
        <v>1</v>
      </c>
      <c r="V3292" s="564">
        <v>1</v>
      </c>
      <c r="W3292" s="564">
        <v>1</v>
      </c>
      <c r="X3292" s="564">
        <v>1</v>
      </c>
      <c r="Y3292" s="564">
        <v>1</v>
      </c>
      <c r="Z3292" s="564">
        <v>1</v>
      </c>
      <c r="AA3292" s="564">
        <v>1</v>
      </c>
      <c r="AB3292" s="564">
        <v>1</v>
      </c>
      <c r="AC3292" s="564">
        <v>1</v>
      </c>
      <c r="AD3292" s="564">
        <v>1</v>
      </c>
      <c r="AE3292" s="564">
        <v>1</v>
      </c>
      <c r="AF3292" s="564">
        <v>1</v>
      </c>
      <c r="AG3292" s="564">
        <v>1</v>
      </c>
      <c r="AH3292" s="564">
        <v>1</v>
      </c>
      <c r="AI3292" s="564">
        <v>1</v>
      </c>
      <c r="AJ3292" s="564">
        <v>1</v>
      </c>
      <c r="AK3292" s="564">
        <v>1</v>
      </c>
    </row>
    <row r="3293" spans="1:37">
      <c r="A3293">
        <v>3289</v>
      </c>
      <c r="B3293" s="564">
        <f t="shared" ca="1" si="312"/>
        <v>20</v>
      </c>
      <c r="C3293" s="564">
        <f t="shared" ca="1" si="307"/>
        <v>400</v>
      </c>
      <c r="D3293" s="564">
        <f t="shared" ca="1" si="310"/>
        <v>20</v>
      </c>
      <c r="E3293" s="564">
        <f t="shared" ca="1" si="308"/>
        <v>0</v>
      </c>
      <c r="F3293" s="564">
        <f t="shared" ca="1" si="311"/>
        <v>1</v>
      </c>
      <c r="G3293" s="564">
        <f t="shared" ca="1" si="309"/>
        <v>0.3584817758128187</v>
      </c>
      <c r="H3293" s="564">
        <v>1</v>
      </c>
      <c r="I3293" s="564">
        <v>1</v>
      </c>
      <c r="J3293" s="564">
        <v>1</v>
      </c>
      <c r="K3293" s="564">
        <v>1</v>
      </c>
      <c r="L3293" s="564">
        <v>1</v>
      </c>
      <c r="M3293" s="564">
        <v>1</v>
      </c>
      <c r="N3293" s="564">
        <v>1</v>
      </c>
      <c r="O3293" s="564">
        <v>1</v>
      </c>
      <c r="P3293" s="564">
        <v>1</v>
      </c>
      <c r="Q3293" s="564">
        <v>1</v>
      </c>
      <c r="R3293" s="564">
        <v>1</v>
      </c>
      <c r="S3293" s="564">
        <v>1</v>
      </c>
      <c r="T3293" s="564">
        <v>1</v>
      </c>
      <c r="U3293" s="564">
        <v>1</v>
      </c>
      <c r="V3293" s="564">
        <v>1</v>
      </c>
      <c r="W3293" s="564">
        <v>1</v>
      </c>
      <c r="X3293" s="564">
        <v>1</v>
      </c>
      <c r="Y3293" s="564">
        <v>1</v>
      </c>
      <c r="Z3293" s="564">
        <v>1</v>
      </c>
      <c r="AA3293" s="564">
        <v>1</v>
      </c>
      <c r="AB3293" s="564">
        <v>1</v>
      </c>
      <c r="AC3293" s="564">
        <v>1</v>
      </c>
      <c r="AD3293" s="564">
        <v>1</v>
      </c>
      <c r="AE3293" s="564">
        <v>1</v>
      </c>
      <c r="AF3293" s="564">
        <v>1</v>
      </c>
      <c r="AG3293" s="564">
        <v>1</v>
      </c>
      <c r="AH3293" s="564">
        <v>1</v>
      </c>
      <c r="AI3293" s="564">
        <v>1</v>
      </c>
      <c r="AJ3293" s="564">
        <v>1</v>
      </c>
      <c r="AK3293" s="564">
        <v>1</v>
      </c>
    </row>
    <row r="3294" spans="1:37">
      <c r="A3294">
        <v>3290</v>
      </c>
      <c r="B3294" s="564">
        <f t="shared" ca="1" si="312"/>
        <v>0</v>
      </c>
      <c r="C3294" s="564">
        <f t="shared" ca="1" si="307"/>
        <v>0</v>
      </c>
      <c r="D3294" s="564">
        <f t="shared" ca="1" si="310"/>
        <v>0</v>
      </c>
      <c r="E3294" s="564">
        <f t="shared" ca="1" si="308"/>
        <v>0</v>
      </c>
      <c r="F3294" s="564">
        <f t="shared" ca="1" si="311"/>
        <v>1</v>
      </c>
      <c r="G3294" s="564">
        <f t="shared" ca="1" si="309"/>
        <v>-6.8200777508956243</v>
      </c>
      <c r="H3294" s="564">
        <v>0</v>
      </c>
      <c r="I3294" s="564">
        <v>0</v>
      </c>
      <c r="J3294" s="564">
        <v>0</v>
      </c>
      <c r="K3294" s="564">
        <v>0</v>
      </c>
      <c r="L3294" s="564">
        <v>0</v>
      </c>
      <c r="M3294" s="564">
        <v>0</v>
      </c>
      <c r="N3294" s="564">
        <v>0</v>
      </c>
      <c r="O3294" s="564">
        <v>0</v>
      </c>
      <c r="P3294" s="564">
        <v>0</v>
      </c>
      <c r="Q3294" s="564">
        <v>0</v>
      </c>
      <c r="R3294" s="564">
        <v>0</v>
      </c>
      <c r="S3294" s="564">
        <v>0</v>
      </c>
      <c r="T3294" s="564">
        <v>0</v>
      </c>
      <c r="U3294" s="564">
        <v>0</v>
      </c>
      <c r="V3294" s="564">
        <v>0</v>
      </c>
      <c r="W3294" s="564">
        <v>0</v>
      </c>
      <c r="X3294" s="564">
        <v>0</v>
      </c>
      <c r="Y3294" s="564">
        <v>0</v>
      </c>
      <c r="Z3294" s="564">
        <v>0</v>
      </c>
      <c r="AA3294" s="564">
        <v>0</v>
      </c>
      <c r="AB3294" s="564">
        <v>0</v>
      </c>
      <c r="AC3294" s="564">
        <v>0</v>
      </c>
      <c r="AD3294" s="564">
        <v>0</v>
      </c>
      <c r="AE3294" s="564">
        <v>0</v>
      </c>
      <c r="AF3294" s="564">
        <v>0</v>
      </c>
      <c r="AG3294" s="564">
        <v>0</v>
      </c>
      <c r="AH3294" s="564">
        <v>0</v>
      </c>
      <c r="AI3294" s="564">
        <v>0</v>
      </c>
      <c r="AJ3294" s="564">
        <v>0</v>
      </c>
      <c r="AK3294" s="564">
        <v>0</v>
      </c>
    </row>
    <row r="3295" spans="1:37">
      <c r="A3295">
        <v>3291</v>
      </c>
      <c r="B3295" s="564">
        <f t="shared" ca="1" si="312"/>
        <v>0</v>
      </c>
      <c r="C3295" s="564">
        <f t="shared" ca="1" si="307"/>
        <v>0</v>
      </c>
      <c r="D3295" s="564">
        <f t="shared" ca="1" si="310"/>
        <v>0</v>
      </c>
      <c r="E3295" s="564">
        <f t="shared" ca="1" si="308"/>
        <v>0</v>
      </c>
      <c r="F3295" s="564">
        <f t="shared" ca="1" si="311"/>
        <v>1</v>
      </c>
      <c r="G3295" s="564">
        <f t="shared" ca="1" si="309"/>
        <v>4.9951991847008284</v>
      </c>
      <c r="H3295" s="564">
        <v>0</v>
      </c>
      <c r="I3295" s="564">
        <v>0</v>
      </c>
      <c r="J3295" s="564">
        <v>0</v>
      </c>
      <c r="K3295" s="564">
        <v>0</v>
      </c>
      <c r="L3295" s="564">
        <v>0</v>
      </c>
      <c r="M3295" s="564">
        <v>0</v>
      </c>
      <c r="N3295" s="564">
        <v>0</v>
      </c>
      <c r="O3295" s="564">
        <v>0</v>
      </c>
      <c r="P3295" s="564">
        <v>0</v>
      </c>
      <c r="Q3295" s="564">
        <v>0</v>
      </c>
      <c r="R3295" s="564">
        <v>0</v>
      </c>
      <c r="S3295" s="564">
        <v>0</v>
      </c>
      <c r="T3295" s="564">
        <v>0</v>
      </c>
      <c r="U3295" s="564">
        <v>0</v>
      </c>
      <c r="V3295" s="564">
        <v>0</v>
      </c>
      <c r="W3295" s="564">
        <v>0</v>
      </c>
      <c r="X3295" s="564">
        <v>0</v>
      </c>
      <c r="Y3295" s="564">
        <v>0</v>
      </c>
      <c r="Z3295" s="564">
        <v>0</v>
      </c>
      <c r="AA3295" s="564">
        <v>0</v>
      </c>
      <c r="AB3295" s="564">
        <v>0</v>
      </c>
      <c r="AC3295" s="564">
        <v>0</v>
      </c>
      <c r="AD3295" s="564">
        <v>0</v>
      </c>
      <c r="AE3295" s="564">
        <v>0</v>
      </c>
      <c r="AF3295" s="564">
        <v>0</v>
      </c>
      <c r="AG3295" s="564">
        <v>0</v>
      </c>
      <c r="AH3295" s="564">
        <v>0</v>
      </c>
      <c r="AI3295" s="564">
        <v>0</v>
      </c>
      <c r="AJ3295" s="564">
        <v>0</v>
      </c>
      <c r="AK3295" s="564">
        <v>0</v>
      </c>
    </row>
    <row r="3296" spans="1:37">
      <c r="A3296">
        <v>3292</v>
      </c>
      <c r="B3296" s="564">
        <f t="shared" ca="1" si="312"/>
        <v>0</v>
      </c>
      <c r="C3296" s="564">
        <f t="shared" ca="1" si="307"/>
        <v>0</v>
      </c>
      <c r="D3296" s="564">
        <f t="shared" ca="1" si="310"/>
        <v>0</v>
      </c>
      <c r="E3296" s="564">
        <f t="shared" ca="1" si="308"/>
        <v>0</v>
      </c>
      <c r="F3296" s="564">
        <f t="shared" ca="1" si="311"/>
        <v>1</v>
      </c>
      <c r="G3296" s="564">
        <f t="shared" ca="1" si="309"/>
        <v>-2.1089249117808557</v>
      </c>
      <c r="H3296" s="564">
        <v>0</v>
      </c>
      <c r="I3296" s="564">
        <v>0</v>
      </c>
      <c r="J3296" s="564">
        <v>0</v>
      </c>
      <c r="K3296" s="564">
        <v>0</v>
      </c>
      <c r="L3296" s="564">
        <v>0</v>
      </c>
      <c r="M3296" s="564">
        <v>0</v>
      </c>
      <c r="N3296" s="564">
        <v>0</v>
      </c>
      <c r="O3296" s="564">
        <v>0</v>
      </c>
      <c r="P3296" s="564">
        <v>0</v>
      </c>
      <c r="Q3296" s="564">
        <v>0</v>
      </c>
      <c r="R3296" s="564">
        <v>0</v>
      </c>
      <c r="S3296" s="564">
        <v>0</v>
      </c>
      <c r="T3296" s="564">
        <v>0</v>
      </c>
      <c r="U3296" s="564">
        <v>0</v>
      </c>
      <c r="V3296" s="564">
        <v>0</v>
      </c>
      <c r="W3296" s="564">
        <v>0</v>
      </c>
      <c r="X3296" s="564">
        <v>0</v>
      </c>
      <c r="Y3296" s="564">
        <v>0</v>
      </c>
      <c r="Z3296" s="564">
        <v>0</v>
      </c>
      <c r="AA3296" s="564">
        <v>0</v>
      </c>
      <c r="AB3296" s="564">
        <v>0</v>
      </c>
      <c r="AC3296" s="564">
        <v>0</v>
      </c>
      <c r="AD3296" s="564">
        <v>0</v>
      </c>
      <c r="AE3296" s="564">
        <v>0</v>
      </c>
      <c r="AF3296" s="564">
        <v>0</v>
      </c>
      <c r="AG3296" s="564">
        <v>0</v>
      </c>
      <c r="AH3296" s="564">
        <v>0</v>
      </c>
      <c r="AI3296" s="564">
        <v>0</v>
      </c>
      <c r="AJ3296" s="564">
        <v>0</v>
      </c>
      <c r="AK3296" s="564">
        <v>0</v>
      </c>
    </row>
    <row r="3297" spans="1:37">
      <c r="A3297">
        <v>3293</v>
      </c>
      <c r="B3297" s="564">
        <f t="shared" ca="1" si="312"/>
        <v>20</v>
      </c>
      <c r="C3297" s="564">
        <f t="shared" ca="1" si="307"/>
        <v>400</v>
      </c>
      <c r="D3297" s="564">
        <f t="shared" ca="1" si="310"/>
        <v>20</v>
      </c>
      <c r="E3297" s="564">
        <f t="shared" ca="1" si="308"/>
        <v>0</v>
      </c>
      <c r="F3297" s="564">
        <f t="shared" ca="1" si="311"/>
        <v>1</v>
      </c>
      <c r="G3297" s="564">
        <f t="shared" ca="1" si="309"/>
        <v>6.6775171693009074</v>
      </c>
      <c r="H3297" s="564">
        <v>1</v>
      </c>
      <c r="I3297" s="564">
        <v>1</v>
      </c>
      <c r="J3297" s="564">
        <v>1</v>
      </c>
      <c r="K3297" s="564">
        <v>1</v>
      </c>
      <c r="L3297" s="564">
        <v>1</v>
      </c>
      <c r="M3297" s="564">
        <v>1</v>
      </c>
      <c r="N3297" s="564">
        <v>1</v>
      </c>
      <c r="O3297" s="564">
        <v>1</v>
      </c>
      <c r="P3297" s="564">
        <v>1</v>
      </c>
      <c r="Q3297" s="564">
        <v>1</v>
      </c>
      <c r="R3297" s="564">
        <v>1</v>
      </c>
      <c r="S3297" s="564">
        <v>1</v>
      </c>
      <c r="T3297" s="564">
        <v>1</v>
      </c>
      <c r="U3297" s="564">
        <v>1</v>
      </c>
      <c r="V3297" s="564">
        <v>1</v>
      </c>
      <c r="W3297" s="564">
        <v>1</v>
      </c>
      <c r="X3297" s="564">
        <v>1</v>
      </c>
      <c r="Y3297" s="564">
        <v>1</v>
      </c>
      <c r="Z3297" s="564">
        <v>1</v>
      </c>
      <c r="AA3297" s="564">
        <v>1</v>
      </c>
      <c r="AB3297" s="564">
        <v>1</v>
      </c>
      <c r="AC3297" s="564">
        <v>1</v>
      </c>
      <c r="AD3297" s="564">
        <v>1</v>
      </c>
      <c r="AE3297" s="564">
        <v>1</v>
      </c>
      <c r="AF3297" s="564">
        <v>1</v>
      </c>
      <c r="AG3297" s="564">
        <v>1</v>
      </c>
      <c r="AH3297" s="564">
        <v>1</v>
      </c>
      <c r="AI3297" s="564">
        <v>1</v>
      </c>
      <c r="AJ3297" s="564">
        <v>1</v>
      </c>
      <c r="AK3297" s="564">
        <v>1</v>
      </c>
    </row>
    <row r="3298" spans="1:37">
      <c r="A3298">
        <v>3294</v>
      </c>
      <c r="B3298" s="564">
        <f t="shared" ca="1" si="312"/>
        <v>20</v>
      </c>
      <c r="C3298" s="564">
        <f t="shared" ca="1" si="307"/>
        <v>400</v>
      </c>
      <c r="D3298" s="564">
        <f t="shared" ca="1" si="310"/>
        <v>20</v>
      </c>
      <c r="E3298" s="564">
        <f t="shared" ca="1" si="308"/>
        <v>0</v>
      </c>
      <c r="F3298" s="564">
        <f t="shared" ca="1" si="311"/>
        <v>1</v>
      </c>
      <c r="G3298" s="564">
        <f t="shared" ca="1" si="309"/>
        <v>8.2862052234578805</v>
      </c>
      <c r="H3298" s="564">
        <v>1</v>
      </c>
      <c r="I3298" s="564">
        <v>1</v>
      </c>
      <c r="J3298" s="564">
        <v>1</v>
      </c>
      <c r="K3298" s="564">
        <v>1</v>
      </c>
      <c r="L3298" s="564">
        <v>1</v>
      </c>
      <c r="M3298" s="564">
        <v>1</v>
      </c>
      <c r="N3298" s="564">
        <v>1</v>
      </c>
      <c r="O3298" s="564">
        <v>1</v>
      </c>
      <c r="P3298" s="564">
        <v>1</v>
      </c>
      <c r="Q3298" s="564">
        <v>1</v>
      </c>
      <c r="R3298" s="564">
        <v>1</v>
      </c>
      <c r="S3298" s="564">
        <v>1</v>
      </c>
      <c r="T3298" s="564">
        <v>1</v>
      </c>
      <c r="U3298" s="564">
        <v>1</v>
      </c>
      <c r="V3298" s="564">
        <v>1</v>
      </c>
      <c r="W3298" s="564">
        <v>1</v>
      </c>
      <c r="X3298" s="564">
        <v>1</v>
      </c>
      <c r="Y3298" s="564">
        <v>1</v>
      </c>
      <c r="Z3298" s="564">
        <v>1</v>
      </c>
      <c r="AA3298" s="564">
        <v>1</v>
      </c>
      <c r="AB3298" s="564">
        <v>1</v>
      </c>
      <c r="AC3298" s="564">
        <v>1</v>
      </c>
      <c r="AD3298" s="564">
        <v>1</v>
      </c>
      <c r="AE3298" s="564">
        <v>1</v>
      </c>
      <c r="AF3298" s="564">
        <v>1</v>
      </c>
      <c r="AG3298" s="564">
        <v>1</v>
      </c>
      <c r="AH3298" s="564">
        <v>1</v>
      </c>
      <c r="AI3298" s="564">
        <v>1</v>
      </c>
      <c r="AJ3298" s="564">
        <v>1</v>
      </c>
      <c r="AK3298" s="564">
        <v>1</v>
      </c>
    </row>
    <row r="3299" spans="1:37">
      <c r="A3299">
        <v>3295</v>
      </c>
      <c r="B3299" s="564">
        <f t="shared" ca="1" si="312"/>
        <v>20</v>
      </c>
      <c r="C3299" s="564">
        <f t="shared" ca="1" si="307"/>
        <v>400</v>
      </c>
      <c r="D3299" s="564">
        <f t="shared" ca="1" si="310"/>
        <v>20</v>
      </c>
      <c r="E3299" s="564">
        <f t="shared" ca="1" si="308"/>
        <v>0</v>
      </c>
      <c r="F3299" s="564">
        <f t="shared" ca="1" si="311"/>
        <v>1</v>
      </c>
      <c r="G3299" s="564">
        <f t="shared" ca="1" si="309"/>
        <v>4.3977745544658022</v>
      </c>
      <c r="H3299" s="564">
        <v>1</v>
      </c>
      <c r="I3299" s="564">
        <v>1</v>
      </c>
      <c r="J3299" s="564">
        <v>1</v>
      </c>
      <c r="K3299" s="564">
        <v>1</v>
      </c>
      <c r="L3299" s="564">
        <v>1</v>
      </c>
      <c r="M3299" s="564">
        <v>1</v>
      </c>
      <c r="N3299" s="564">
        <v>1</v>
      </c>
      <c r="O3299" s="564">
        <v>1</v>
      </c>
      <c r="P3299" s="564">
        <v>1</v>
      </c>
      <c r="Q3299" s="564">
        <v>1</v>
      </c>
      <c r="R3299" s="564">
        <v>1</v>
      </c>
      <c r="S3299" s="564">
        <v>1</v>
      </c>
      <c r="T3299" s="564">
        <v>1</v>
      </c>
      <c r="U3299" s="564">
        <v>1</v>
      </c>
      <c r="V3299" s="564">
        <v>1</v>
      </c>
      <c r="W3299" s="564">
        <v>1</v>
      </c>
      <c r="X3299" s="564">
        <v>1</v>
      </c>
      <c r="Y3299" s="564">
        <v>1</v>
      </c>
      <c r="Z3299" s="564">
        <v>1</v>
      </c>
      <c r="AA3299" s="564">
        <v>1</v>
      </c>
      <c r="AB3299" s="564">
        <v>1</v>
      </c>
      <c r="AC3299" s="564">
        <v>1</v>
      </c>
      <c r="AD3299" s="564">
        <v>1</v>
      </c>
      <c r="AE3299" s="564">
        <v>1</v>
      </c>
      <c r="AF3299" s="564">
        <v>1</v>
      </c>
      <c r="AG3299" s="564">
        <v>1</v>
      </c>
      <c r="AH3299" s="564">
        <v>1</v>
      </c>
      <c r="AI3299" s="564">
        <v>1</v>
      </c>
      <c r="AJ3299" s="564">
        <v>1</v>
      </c>
      <c r="AK3299" s="564">
        <v>1</v>
      </c>
    </row>
    <row r="3300" spans="1:37">
      <c r="A3300">
        <v>3296</v>
      </c>
      <c r="B3300" s="564">
        <f t="shared" ca="1" si="312"/>
        <v>0</v>
      </c>
      <c r="C3300" s="564">
        <f t="shared" ca="1" si="307"/>
        <v>0</v>
      </c>
      <c r="D3300" s="564">
        <f t="shared" ca="1" si="310"/>
        <v>0</v>
      </c>
      <c r="E3300" s="564">
        <f t="shared" ca="1" si="308"/>
        <v>0</v>
      </c>
      <c r="F3300" s="564">
        <f t="shared" ca="1" si="311"/>
        <v>1</v>
      </c>
      <c r="G3300" s="564">
        <f t="shared" ca="1" si="309"/>
        <v>2.5049304623150954</v>
      </c>
      <c r="H3300" s="564">
        <v>0</v>
      </c>
      <c r="I3300" s="564">
        <v>0</v>
      </c>
      <c r="J3300" s="564">
        <v>0</v>
      </c>
      <c r="K3300" s="564">
        <v>0</v>
      </c>
      <c r="L3300" s="564">
        <v>0</v>
      </c>
      <c r="M3300" s="564">
        <v>0</v>
      </c>
      <c r="N3300" s="564">
        <v>0</v>
      </c>
      <c r="O3300" s="564">
        <v>0</v>
      </c>
      <c r="P3300" s="564">
        <v>0</v>
      </c>
      <c r="Q3300" s="564">
        <v>0</v>
      </c>
      <c r="R3300" s="564">
        <v>0</v>
      </c>
      <c r="S3300" s="564">
        <v>0</v>
      </c>
      <c r="T3300" s="564">
        <v>0</v>
      </c>
      <c r="U3300" s="564">
        <v>0</v>
      </c>
      <c r="V3300" s="564">
        <v>0</v>
      </c>
      <c r="W3300" s="564">
        <v>0</v>
      </c>
      <c r="X3300" s="564">
        <v>0</v>
      </c>
      <c r="Y3300" s="564">
        <v>0</v>
      </c>
      <c r="Z3300" s="564">
        <v>0</v>
      </c>
      <c r="AA3300" s="564">
        <v>0</v>
      </c>
      <c r="AB3300" s="564">
        <v>0</v>
      </c>
      <c r="AC3300" s="564">
        <v>0</v>
      </c>
      <c r="AD3300" s="564">
        <v>0</v>
      </c>
      <c r="AE3300" s="564">
        <v>0</v>
      </c>
      <c r="AF3300" s="564">
        <v>0</v>
      </c>
      <c r="AG3300" s="564">
        <v>0</v>
      </c>
      <c r="AH3300" s="564">
        <v>0</v>
      </c>
      <c r="AI3300" s="564">
        <v>0</v>
      </c>
      <c r="AJ3300" s="564">
        <v>0</v>
      </c>
      <c r="AK3300" s="564">
        <v>0</v>
      </c>
    </row>
    <row r="3301" spans="1:37">
      <c r="A3301">
        <v>3297</v>
      </c>
      <c r="B3301" s="564">
        <f t="shared" ca="1" si="312"/>
        <v>20</v>
      </c>
      <c r="C3301" s="564">
        <f t="shared" ca="1" si="307"/>
        <v>400</v>
      </c>
      <c r="D3301" s="564">
        <f t="shared" ca="1" si="310"/>
        <v>20</v>
      </c>
      <c r="E3301" s="564">
        <f t="shared" ca="1" si="308"/>
        <v>0</v>
      </c>
      <c r="F3301" s="564">
        <f t="shared" ca="1" si="311"/>
        <v>1</v>
      </c>
      <c r="G3301" s="564">
        <f t="shared" ca="1" si="309"/>
        <v>4.3150388421418455</v>
      </c>
      <c r="H3301" s="564">
        <v>1</v>
      </c>
      <c r="I3301" s="564">
        <v>1</v>
      </c>
      <c r="J3301" s="564">
        <v>1</v>
      </c>
      <c r="K3301" s="564">
        <v>1</v>
      </c>
      <c r="L3301" s="564">
        <v>1</v>
      </c>
      <c r="M3301" s="564">
        <v>1</v>
      </c>
      <c r="N3301" s="564">
        <v>1</v>
      </c>
      <c r="O3301" s="564">
        <v>1</v>
      </c>
      <c r="P3301" s="564">
        <v>1</v>
      </c>
      <c r="Q3301" s="564">
        <v>1</v>
      </c>
      <c r="R3301" s="564">
        <v>1</v>
      </c>
      <c r="S3301" s="564">
        <v>1</v>
      </c>
      <c r="T3301" s="564">
        <v>1</v>
      </c>
      <c r="U3301" s="564">
        <v>1</v>
      </c>
      <c r="V3301" s="564">
        <v>1</v>
      </c>
      <c r="W3301" s="564">
        <v>1</v>
      </c>
      <c r="X3301" s="564">
        <v>1</v>
      </c>
      <c r="Y3301" s="564">
        <v>1</v>
      </c>
      <c r="Z3301" s="564">
        <v>1</v>
      </c>
      <c r="AA3301" s="564">
        <v>1</v>
      </c>
      <c r="AB3301" s="564">
        <v>1</v>
      </c>
      <c r="AC3301" s="564">
        <v>1</v>
      </c>
      <c r="AD3301" s="564">
        <v>1</v>
      </c>
      <c r="AE3301" s="564">
        <v>1</v>
      </c>
      <c r="AF3301" s="564">
        <v>1</v>
      </c>
      <c r="AG3301" s="564">
        <v>1</v>
      </c>
      <c r="AH3301" s="564">
        <v>1</v>
      </c>
      <c r="AI3301" s="564">
        <v>1</v>
      </c>
      <c r="AJ3301" s="564">
        <v>1</v>
      </c>
      <c r="AK3301" s="564">
        <v>1</v>
      </c>
    </row>
    <row r="3302" spans="1:37">
      <c r="A3302">
        <v>3298</v>
      </c>
      <c r="B3302" s="564">
        <f t="shared" ca="1" si="312"/>
        <v>0</v>
      </c>
      <c r="C3302" s="564">
        <f t="shared" ca="1" si="307"/>
        <v>0</v>
      </c>
      <c r="D3302" s="564">
        <f t="shared" ca="1" si="310"/>
        <v>0</v>
      </c>
      <c r="E3302" s="564">
        <f t="shared" ca="1" si="308"/>
        <v>0</v>
      </c>
      <c r="F3302" s="564">
        <f t="shared" ca="1" si="311"/>
        <v>1</v>
      </c>
      <c r="G3302" s="564">
        <f t="shared" ca="1" si="309"/>
        <v>-7.5492007224706299</v>
      </c>
      <c r="H3302" s="564">
        <v>0</v>
      </c>
      <c r="I3302" s="564">
        <v>0</v>
      </c>
      <c r="J3302" s="564">
        <v>0</v>
      </c>
      <c r="K3302" s="564">
        <v>0</v>
      </c>
      <c r="L3302" s="564">
        <v>0</v>
      </c>
      <c r="M3302" s="564">
        <v>0</v>
      </c>
      <c r="N3302" s="564">
        <v>0</v>
      </c>
      <c r="O3302" s="564">
        <v>0</v>
      </c>
      <c r="P3302" s="564">
        <v>0</v>
      </c>
      <c r="Q3302" s="564">
        <v>0</v>
      </c>
      <c r="R3302" s="564">
        <v>0</v>
      </c>
      <c r="S3302" s="564">
        <v>0</v>
      </c>
      <c r="T3302" s="564">
        <v>0</v>
      </c>
      <c r="U3302" s="564">
        <v>0</v>
      </c>
      <c r="V3302" s="564">
        <v>0</v>
      </c>
      <c r="W3302" s="564">
        <v>0</v>
      </c>
      <c r="X3302" s="564">
        <v>0</v>
      </c>
      <c r="Y3302" s="564">
        <v>0</v>
      </c>
      <c r="Z3302" s="564">
        <v>0</v>
      </c>
      <c r="AA3302" s="564">
        <v>0</v>
      </c>
      <c r="AB3302" s="564">
        <v>0</v>
      </c>
      <c r="AC3302" s="564">
        <v>0</v>
      </c>
      <c r="AD3302" s="564">
        <v>0</v>
      </c>
      <c r="AE3302" s="564">
        <v>0</v>
      </c>
      <c r="AF3302" s="564">
        <v>0</v>
      </c>
      <c r="AG3302" s="564">
        <v>0</v>
      </c>
      <c r="AH3302" s="564">
        <v>0</v>
      </c>
      <c r="AI3302" s="564">
        <v>0</v>
      </c>
      <c r="AJ3302" s="564">
        <v>0</v>
      </c>
      <c r="AK3302" s="564">
        <v>0</v>
      </c>
    </row>
    <row r="3303" spans="1:37">
      <c r="A3303">
        <v>3299</v>
      </c>
      <c r="B3303" s="564">
        <f t="shared" ca="1" si="312"/>
        <v>0</v>
      </c>
      <c r="C3303" s="564">
        <f t="shared" ca="1" si="307"/>
        <v>0</v>
      </c>
      <c r="D3303" s="564">
        <f t="shared" ca="1" si="310"/>
        <v>0</v>
      </c>
      <c r="E3303" s="564">
        <f t="shared" ca="1" si="308"/>
        <v>0</v>
      </c>
      <c r="F3303" s="564">
        <f t="shared" ca="1" si="311"/>
        <v>1</v>
      </c>
      <c r="G3303" s="564">
        <f t="shared" ca="1" si="309"/>
        <v>3.3307649457307424</v>
      </c>
      <c r="H3303" s="564">
        <v>0</v>
      </c>
      <c r="I3303" s="564">
        <v>0</v>
      </c>
      <c r="J3303" s="564">
        <v>0</v>
      </c>
      <c r="K3303" s="564">
        <v>0</v>
      </c>
      <c r="L3303" s="564">
        <v>0</v>
      </c>
      <c r="M3303" s="564">
        <v>0</v>
      </c>
      <c r="N3303" s="564">
        <v>0</v>
      </c>
      <c r="O3303" s="564">
        <v>0</v>
      </c>
      <c r="P3303" s="564">
        <v>0</v>
      </c>
      <c r="Q3303" s="564">
        <v>0</v>
      </c>
      <c r="R3303" s="564">
        <v>0</v>
      </c>
      <c r="S3303" s="564">
        <v>0</v>
      </c>
      <c r="T3303" s="564">
        <v>0</v>
      </c>
      <c r="U3303" s="564">
        <v>0</v>
      </c>
      <c r="V3303" s="564">
        <v>0</v>
      </c>
      <c r="W3303" s="564">
        <v>0</v>
      </c>
      <c r="X3303" s="564">
        <v>0</v>
      </c>
      <c r="Y3303" s="564">
        <v>0</v>
      </c>
      <c r="Z3303" s="564">
        <v>0</v>
      </c>
      <c r="AA3303" s="564">
        <v>0</v>
      </c>
      <c r="AB3303" s="564">
        <v>0</v>
      </c>
      <c r="AC3303" s="564">
        <v>0</v>
      </c>
      <c r="AD3303" s="564">
        <v>0</v>
      </c>
      <c r="AE3303" s="564">
        <v>0</v>
      </c>
      <c r="AF3303" s="564">
        <v>0</v>
      </c>
      <c r="AG3303" s="564">
        <v>0</v>
      </c>
      <c r="AH3303" s="564">
        <v>0</v>
      </c>
      <c r="AI3303" s="564">
        <v>0</v>
      </c>
      <c r="AJ3303" s="564">
        <v>0</v>
      </c>
      <c r="AK3303" s="564">
        <v>0</v>
      </c>
    </row>
    <row r="3304" spans="1:37">
      <c r="A3304">
        <v>3300</v>
      </c>
      <c r="B3304" s="564">
        <f t="shared" ca="1" si="312"/>
        <v>20</v>
      </c>
      <c r="C3304" s="564">
        <f t="shared" ca="1" si="307"/>
        <v>400</v>
      </c>
      <c r="D3304" s="564">
        <f t="shared" ca="1" si="310"/>
        <v>20</v>
      </c>
      <c r="E3304" s="564">
        <f t="shared" ca="1" si="308"/>
        <v>0</v>
      </c>
      <c r="F3304" s="564">
        <f t="shared" ca="1" si="311"/>
        <v>1</v>
      </c>
      <c r="G3304" s="564">
        <f t="shared" ca="1" si="309"/>
        <v>-4.3680562440827497</v>
      </c>
      <c r="H3304" s="564">
        <v>1</v>
      </c>
      <c r="I3304" s="564">
        <v>1</v>
      </c>
      <c r="J3304" s="564">
        <v>1</v>
      </c>
      <c r="K3304" s="564">
        <v>1</v>
      </c>
      <c r="L3304" s="564">
        <v>1</v>
      </c>
      <c r="M3304" s="564">
        <v>1</v>
      </c>
      <c r="N3304" s="564">
        <v>1</v>
      </c>
      <c r="O3304" s="564">
        <v>1</v>
      </c>
      <c r="P3304" s="564">
        <v>1</v>
      </c>
      <c r="Q3304" s="564">
        <v>1</v>
      </c>
      <c r="R3304" s="564">
        <v>1</v>
      </c>
      <c r="S3304" s="564">
        <v>1</v>
      </c>
      <c r="T3304" s="564">
        <v>1</v>
      </c>
      <c r="U3304" s="564">
        <v>1</v>
      </c>
      <c r="V3304" s="564">
        <v>1</v>
      </c>
      <c r="W3304" s="564">
        <v>1</v>
      </c>
      <c r="X3304" s="564">
        <v>1</v>
      </c>
      <c r="Y3304" s="564">
        <v>1</v>
      </c>
      <c r="Z3304" s="564">
        <v>1</v>
      </c>
      <c r="AA3304" s="564">
        <v>1</v>
      </c>
      <c r="AB3304" s="564">
        <v>1</v>
      </c>
      <c r="AC3304" s="564">
        <v>1</v>
      </c>
      <c r="AD3304" s="564">
        <v>1</v>
      </c>
      <c r="AE3304" s="564">
        <v>1</v>
      </c>
      <c r="AF3304" s="564">
        <v>1</v>
      </c>
      <c r="AG3304" s="564">
        <v>1</v>
      </c>
      <c r="AH3304" s="564">
        <v>1</v>
      </c>
      <c r="AI3304" s="564">
        <v>1</v>
      </c>
      <c r="AJ3304" s="564">
        <v>1</v>
      </c>
      <c r="AK3304" s="564">
        <v>1</v>
      </c>
    </row>
    <row r="3305" spans="1:37">
      <c r="A3305">
        <v>3301</v>
      </c>
      <c r="B3305" s="564">
        <f t="shared" ca="1" si="312"/>
        <v>7</v>
      </c>
      <c r="C3305" s="564">
        <f t="shared" ca="1" si="307"/>
        <v>49</v>
      </c>
      <c r="D3305" s="564">
        <f t="shared" ca="1" si="310"/>
        <v>7</v>
      </c>
      <c r="E3305" s="564">
        <f t="shared" ca="1" si="308"/>
        <v>4.55</v>
      </c>
      <c r="F3305" s="564">
        <f t="shared" ca="1" si="311"/>
        <v>0.52105263157894743</v>
      </c>
      <c r="G3305" s="564">
        <f t="shared" ca="1" si="309"/>
        <v>1.6017578557256003</v>
      </c>
      <c r="H3305" s="564">
        <v>1</v>
      </c>
      <c r="I3305" s="564">
        <v>0</v>
      </c>
      <c r="J3305" s="564">
        <v>0</v>
      </c>
      <c r="K3305" s="564">
        <v>0</v>
      </c>
      <c r="L3305" s="564">
        <v>1</v>
      </c>
      <c r="M3305" s="564">
        <v>1</v>
      </c>
      <c r="N3305" s="564">
        <v>1</v>
      </c>
      <c r="O3305" s="564">
        <v>0</v>
      </c>
      <c r="P3305" s="564">
        <v>0</v>
      </c>
      <c r="Q3305" s="564">
        <v>0</v>
      </c>
      <c r="R3305" s="564">
        <v>0</v>
      </c>
      <c r="S3305" s="564">
        <v>0</v>
      </c>
      <c r="T3305" s="564">
        <v>0</v>
      </c>
      <c r="U3305" s="564">
        <v>1</v>
      </c>
      <c r="V3305" s="564">
        <v>1</v>
      </c>
      <c r="W3305" s="564">
        <v>0</v>
      </c>
      <c r="X3305" s="564">
        <v>0</v>
      </c>
      <c r="Y3305" s="564">
        <v>0</v>
      </c>
      <c r="Z3305" s="564">
        <v>1</v>
      </c>
      <c r="AA3305" s="564">
        <v>0</v>
      </c>
      <c r="AB3305" s="564">
        <v>0</v>
      </c>
      <c r="AC3305" s="564">
        <v>0</v>
      </c>
      <c r="AD3305" s="564">
        <v>0</v>
      </c>
      <c r="AE3305" s="564">
        <v>0</v>
      </c>
      <c r="AF3305" s="564">
        <v>0</v>
      </c>
      <c r="AG3305" s="564">
        <v>1</v>
      </c>
      <c r="AH3305" s="564">
        <v>1</v>
      </c>
      <c r="AI3305" s="564">
        <v>0</v>
      </c>
      <c r="AJ3305" s="564">
        <v>1</v>
      </c>
      <c r="AK3305" s="564">
        <v>1</v>
      </c>
    </row>
    <row r="3306" spans="1:37">
      <c r="A3306">
        <v>3302</v>
      </c>
      <c r="B3306" s="564">
        <f t="shared" ca="1" si="312"/>
        <v>5</v>
      </c>
      <c r="C3306" s="564">
        <f t="shared" ca="1" si="307"/>
        <v>25</v>
      </c>
      <c r="D3306" s="564">
        <f t="shared" ca="1" si="310"/>
        <v>5</v>
      </c>
      <c r="E3306" s="564">
        <f t="shared" ca="1" si="308"/>
        <v>3.75</v>
      </c>
      <c r="F3306" s="564">
        <f t="shared" ca="1" si="311"/>
        <v>0.60526315789473684</v>
      </c>
      <c r="G3306" s="564">
        <f t="shared" ca="1" si="309"/>
        <v>-1.9175260762397635</v>
      </c>
      <c r="H3306" s="564">
        <v>0</v>
      </c>
      <c r="I3306" s="564">
        <v>0</v>
      </c>
      <c r="J3306" s="564">
        <v>1</v>
      </c>
      <c r="K3306" s="564">
        <v>0</v>
      </c>
      <c r="L3306" s="564">
        <v>1</v>
      </c>
      <c r="M3306" s="564">
        <v>0</v>
      </c>
      <c r="N3306" s="564">
        <v>0</v>
      </c>
      <c r="O3306" s="564">
        <v>0</v>
      </c>
      <c r="P3306" s="564">
        <v>0</v>
      </c>
      <c r="Q3306" s="564">
        <v>1</v>
      </c>
      <c r="R3306" s="564">
        <v>0</v>
      </c>
      <c r="S3306" s="564">
        <v>0</v>
      </c>
      <c r="T3306" s="564">
        <v>0</v>
      </c>
      <c r="U3306" s="564">
        <v>0</v>
      </c>
      <c r="V3306" s="564">
        <v>0</v>
      </c>
      <c r="W3306" s="564">
        <v>1</v>
      </c>
      <c r="X3306" s="564">
        <v>0</v>
      </c>
      <c r="Y3306" s="564">
        <v>0</v>
      </c>
      <c r="Z3306" s="564">
        <v>0</v>
      </c>
      <c r="AA3306" s="564">
        <v>1</v>
      </c>
      <c r="AB3306" s="564">
        <v>0</v>
      </c>
      <c r="AC3306" s="564">
        <v>0</v>
      </c>
      <c r="AD3306" s="564">
        <v>0</v>
      </c>
      <c r="AE3306" s="564">
        <v>0</v>
      </c>
      <c r="AF3306" s="564">
        <v>0</v>
      </c>
      <c r="AG3306" s="564">
        <v>1</v>
      </c>
      <c r="AH3306" s="564">
        <v>0</v>
      </c>
      <c r="AI3306" s="564">
        <v>1</v>
      </c>
      <c r="AJ3306" s="564">
        <v>1</v>
      </c>
      <c r="AK3306" s="564">
        <v>0</v>
      </c>
    </row>
    <row r="3307" spans="1:37">
      <c r="A3307">
        <v>3303</v>
      </c>
      <c r="B3307" s="564">
        <f t="shared" ca="1" si="312"/>
        <v>0</v>
      </c>
      <c r="C3307" s="564">
        <f t="shared" ca="1" si="307"/>
        <v>0</v>
      </c>
      <c r="D3307" s="564">
        <f t="shared" ca="1" si="310"/>
        <v>0</v>
      </c>
      <c r="E3307" s="564">
        <f t="shared" ca="1" si="308"/>
        <v>0</v>
      </c>
      <c r="F3307" s="564">
        <f t="shared" ca="1" si="311"/>
        <v>1</v>
      </c>
      <c r="G3307" s="564">
        <f t="shared" ca="1" si="309"/>
        <v>10.129533225484051</v>
      </c>
      <c r="H3307" s="564">
        <v>0</v>
      </c>
      <c r="I3307" s="564">
        <v>0</v>
      </c>
      <c r="J3307" s="564">
        <v>0</v>
      </c>
      <c r="K3307" s="564">
        <v>0</v>
      </c>
      <c r="L3307" s="564">
        <v>0</v>
      </c>
      <c r="M3307" s="564">
        <v>0</v>
      </c>
      <c r="N3307" s="564">
        <v>0</v>
      </c>
      <c r="O3307" s="564">
        <v>0</v>
      </c>
      <c r="P3307" s="564">
        <v>0</v>
      </c>
      <c r="Q3307" s="564">
        <v>0</v>
      </c>
      <c r="R3307" s="564">
        <v>0</v>
      </c>
      <c r="S3307" s="564">
        <v>0</v>
      </c>
      <c r="T3307" s="564">
        <v>0</v>
      </c>
      <c r="U3307" s="564">
        <v>0</v>
      </c>
      <c r="V3307" s="564">
        <v>0</v>
      </c>
      <c r="W3307" s="564">
        <v>0</v>
      </c>
      <c r="X3307" s="564">
        <v>0</v>
      </c>
      <c r="Y3307" s="564">
        <v>0</v>
      </c>
      <c r="Z3307" s="564">
        <v>0</v>
      </c>
      <c r="AA3307" s="564">
        <v>0</v>
      </c>
      <c r="AB3307" s="564">
        <v>0</v>
      </c>
      <c r="AC3307" s="564">
        <v>0</v>
      </c>
      <c r="AD3307" s="564">
        <v>0</v>
      </c>
      <c r="AE3307" s="564">
        <v>0</v>
      </c>
      <c r="AF3307" s="564">
        <v>0</v>
      </c>
      <c r="AG3307" s="564">
        <v>0</v>
      </c>
      <c r="AH3307" s="564">
        <v>0</v>
      </c>
      <c r="AI3307" s="564">
        <v>0</v>
      </c>
      <c r="AJ3307" s="564">
        <v>0</v>
      </c>
      <c r="AK3307" s="564">
        <v>0</v>
      </c>
    </row>
    <row r="3308" spans="1:37">
      <c r="A3308">
        <v>3304</v>
      </c>
      <c r="B3308" s="564">
        <f t="shared" ca="1" si="312"/>
        <v>0</v>
      </c>
      <c r="C3308" s="564">
        <f t="shared" ca="1" si="307"/>
        <v>0</v>
      </c>
      <c r="D3308" s="564">
        <f t="shared" ca="1" si="310"/>
        <v>0</v>
      </c>
      <c r="E3308" s="564">
        <f t="shared" ca="1" si="308"/>
        <v>0</v>
      </c>
      <c r="F3308" s="564">
        <f t="shared" ca="1" si="311"/>
        <v>1</v>
      </c>
      <c r="G3308" s="564">
        <f t="shared" ca="1" si="309"/>
        <v>1.5048705676927485</v>
      </c>
      <c r="H3308" s="564">
        <v>0</v>
      </c>
      <c r="I3308" s="564">
        <v>0</v>
      </c>
      <c r="J3308" s="564">
        <v>0</v>
      </c>
      <c r="K3308" s="564">
        <v>0</v>
      </c>
      <c r="L3308" s="564">
        <v>0</v>
      </c>
      <c r="M3308" s="564">
        <v>0</v>
      </c>
      <c r="N3308" s="564">
        <v>0</v>
      </c>
      <c r="O3308" s="564">
        <v>0</v>
      </c>
      <c r="P3308" s="564">
        <v>0</v>
      </c>
      <c r="Q3308" s="564">
        <v>0</v>
      </c>
      <c r="R3308" s="564">
        <v>0</v>
      </c>
      <c r="S3308" s="564">
        <v>0</v>
      </c>
      <c r="T3308" s="564">
        <v>0</v>
      </c>
      <c r="U3308" s="564">
        <v>0</v>
      </c>
      <c r="V3308" s="564">
        <v>0</v>
      </c>
      <c r="W3308" s="564">
        <v>0</v>
      </c>
      <c r="X3308" s="564">
        <v>0</v>
      </c>
      <c r="Y3308" s="564">
        <v>0</v>
      </c>
      <c r="Z3308" s="564">
        <v>0</v>
      </c>
      <c r="AA3308" s="564">
        <v>0</v>
      </c>
      <c r="AB3308" s="564">
        <v>0</v>
      </c>
      <c r="AC3308" s="564">
        <v>0</v>
      </c>
      <c r="AD3308" s="564">
        <v>0</v>
      </c>
      <c r="AE3308" s="564">
        <v>0</v>
      </c>
      <c r="AF3308" s="564">
        <v>0</v>
      </c>
      <c r="AG3308" s="564">
        <v>0</v>
      </c>
      <c r="AH3308" s="564">
        <v>0</v>
      </c>
      <c r="AI3308" s="564">
        <v>0</v>
      </c>
      <c r="AJ3308" s="564">
        <v>0</v>
      </c>
      <c r="AK3308" s="564">
        <v>0</v>
      </c>
    </row>
    <row r="3309" spans="1:37">
      <c r="A3309">
        <v>3305</v>
      </c>
      <c r="B3309" s="564">
        <f t="shared" ca="1" si="312"/>
        <v>20</v>
      </c>
      <c r="C3309" s="564">
        <f t="shared" ca="1" si="307"/>
        <v>400</v>
      </c>
      <c r="D3309" s="564">
        <f t="shared" ca="1" si="310"/>
        <v>20</v>
      </c>
      <c r="E3309" s="564">
        <f t="shared" ca="1" si="308"/>
        <v>0</v>
      </c>
      <c r="F3309" s="564">
        <f t="shared" ca="1" si="311"/>
        <v>1</v>
      </c>
      <c r="G3309" s="564">
        <f t="shared" ca="1" si="309"/>
        <v>-3.3110948516306817</v>
      </c>
      <c r="H3309" s="564">
        <v>1</v>
      </c>
      <c r="I3309" s="564">
        <v>1</v>
      </c>
      <c r="J3309" s="564">
        <v>1</v>
      </c>
      <c r="K3309" s="564">
        <v>1</v>
      </c>
      <c r="L3309" s="564">
        <v>1</v>
      </c>
      <c r="M3309" s="564">
        <v>1</v>
      </c>
      <c r="N3309" s="564">
        <v>1</v>
      </c>
      <c r="O3309" s="564">
        <v>1</v>
      </c>
      <c r="P3309" s="564">
        <v>1</v>
      </c>
      <c r="Q3309" s="564">
        <v>1</v>
      </c>
      <c r="R3309" s="564">
        <v>1</v>
      </c>
      <c r="S3309" s="564">
        <v>1</v>
      </c>
      <c r="T3309" s="564">
        <v>1</v>
      </c>
      <c r="U3309" s="564">
        <v>1</v>
      </c>
      <c r="V3309" s="564">
        <v>1</v>
      </c>
      <c r="W3309" s="564">
        <v>1</v>
      </c>
      <c r="X3309" s="564">
        <v>1</v>
      </c>
      <c r="Y3309" s="564">
        <v>1</v>
      </c>
      <c r="Z3309" s="564">
        <v>1</v>
      </c>
      <c r="AA3309" s="564">
        <v>1</v>
      </c>
      <c r="AB3309" s="564">
        <v>1</v>
      </c>
      <c r="AC3309" s="564">
        <v>1</v>
      </c>
      <c r="AD3309" s="564">
        <v>1</v>
      </c>
      <c r="AE3309" s="564">
        <v>1</v>
      </c>
      <c r="AF3309" s="564">
        <v>1</v>
      </c>
      <c r="AG3309" s="564">
        <v>1</v>
      </c>
      <c r="AH3309" s="564">
        <v>1</v>
      </c>
      <c r="AI3309" s="564">
        <v>1</v>
      </c>
      <c r="AJ3309" s="564">
        <v>1</v>
      </c>
      <c r="AK3309" s="564">
        <v>1</v>
      </c>
    </row>
    <row r="3310" spans="1:37">
      <c r="A3310">
        <v>3306</v>
      </c>
      <c r="B3310" s="564">
        <f t="shared" ca="1" si="312"/>
        <v>0</v>
      </c>
      <c r="C3310" s="564">
        <f t="shared" ca="1" si="307"/>
        <v>0</v>
      </c>
      <c r="D3310" s="564">
        <f t="shared" ca="1" si="310"/>
        <v>0</v>
      </c>
      <c r="E3310" s="564">
        <f t="shared" ca="1" si="308"/>
        <v>0</v>
      </c>
      <c r="F3310" s="564">
        <f t="shared" ca="1" si="311"/>
        <v>1</v>
      </c>
      <c r="G3310" s="564">
        <f t="shared" ca="1" si="309"/>
        <v>0.30816503242870785</v>
      </c>
      <c r="H3310" s="564">
        <v>0</v>
      </c>
      <c r="I3310" s="564">
        <v>0</v>
      </c>
      <c r="J3310" s="564">
        <v>0</v>
      </c>
      <c r="K3310" s="564">
        <v>0</v>
      </c>
      <c r="L3310" s="564">
        <v>0</v>
      </c>
      <c r="M3310" s="564">
        <v>0</v>
      </c>
      <c r="N3310" s="564">
        <v>0</v>
      </c>
      <c r="O3310" s="564">
        <v>0</v>
      </c>
      <c r="P3310" s="564">
        <v>0</v>
      </c>
      <c r="Q3310" s="564">
        <v>0</v>
      </c>
      <c r="R3310" s="564">
        <v>0</v>
      </c>
      <c r="S3310" s="564">
        <v>0</v>
      </c>
      <c r="T3310" s="564">
        <v>0</v>
      </c>
      <c r="U3310" s="564">
        <v>0</v>
      </c>
      <c r="V3310" s="564">
        <v>0</v>
      </c>
      <c r="W3310" s="564">
        <v>0</v>
      </c>
      <c r="X3310" s="564">
        <v>0</v>
      </c>
      <c r="Y3310" s="564">
        <v>0</v>
      </c>
      <c r="Z3310" s="564">
        <v>0</v>
      </c>
      <c r="AA3310" s="564">
        <v>0</v>
      </c>
      <c r="AB3310" s="564">
        <v>0</v>
      </c>
      <c r="AC3310" s="564">
        <v>0</v>
      </c>
      <c r="AD3310" s="564">
        <v>0</v>
      </c>
      <c r="AE3310" s="564">
        <v>0</v>
      </c>
      <c r="AF3310" s="564">
        <v>0</v>
      </c>
      <c r="AG3310" s="564">
        <v>0</v>
      </c>
      <c r="AH3310" s="564">
        <v>0</v>
      </c>
      <c r="AI3310" s="564">
        <v>0</v>
      </c>
      <c r="AJ3310" s="564">
        <v>0</v>
      </c>
      <c r="AK3310" s="564">
        <v>0</v>
      </c>
    </row>
    <row r="3311" spans="1:37">
      <c r="A3311">
        <v>3307</v>
      </c>
      <c r="B3311" s="564">
        <f t="shared" ca="1" si="312"/>
        <v>2</v>
      </c>
      <c r="C3311" s="564">
        <f t="shared" ca="1" si="307"/>
        <v>4</v>
      </c>
      <c r="D3311" s="564">
        <f t="shared" ca="1" si="310"/>
        <v>2</v>
      </c>
      <c r="E3311" s="564">
        <f t="shared" ca="1" si="308"/>
        <v>1.8</v>
      </c>
      <c r="F3311" s="564">
        <f t="shared" ca="1" si="311"/>
        <v>0.81052631578947365</v>
      </c>
      <c r="G3311" s="564">
        <f t="shared" ca="1" si="309"/>
        <v>5.388777676681153</v>
      </c>
      <c r="H3311" s="564">
        <v>0</v>
      </c>
      <c r="I3311" s="564">
        <v>0</v>
      </c>
      <c r="J3311" s="564">
        <v>0</v>
      </c>
      <c r="K3311" s="564">
        <v>0</v>
      </c>
      <c r="L3311" s="564">
        <v>0</v>
      </c>
      <c r="M3311" s="564">
        <v>0</v>
      </c>
      <c r="N3311" s="564">
        <v>0</v>
      </c>
      <c r="O3311" s="564">
        <v>0</v>
      </c>
      <c r="P3311" s="564">
        <v>1</v>
      </c>
      <c r="Q3311" s="564">
        <v>0</v>
      </c>
      <c r="R3311" s="564">
        <v>0</v>
      </c>
      <c r="S3311" s="564">
        <v>0</v>
      </c>
      <c r="T3311" s="564">
        <v>0</v>
      </c>
      <c r="U3311" s="564">
        <v>0</v>
      </c>
      <c r="V3311" s="564">
        <v>0</v>
      </c>
      <c r="W3311" s="564">
        <v>0</v>
      </c>
      <c r="X3311" s="564">
        <v>0</v>
      </c>
      <c r="Y3311" s="564">
        <v>1</v>
      </c>
      <c r="Z3311" s="564">
        <v>0</v>
      </c>
      <c r="AA3311" s="564">
        <v>0</v>
      </c>
      <c r="AB3311" s="564">
        <v>1</v>
      </c>
      <c r="AC3311" s="564">
        <v>0</v>
      </c>
      <c r="AD3311" s="564">
        <v>0</v>
      </c>
      <c r="AE3311" s="564">
        <v>0</v>
      </c>
      <c r="AF3311" s="564">
        <v>0</v>
      </c>
      <c r="AG3311" s="564">
        <v>0</v>
      </c>
      <c r="AH3311" s="564">
        <v>0</v>
      </c>
      <c r="AI3311" s="564">
        <v>0</v>
      </c>
      <c r="AJ3311" s="564">
        <v>0</v>
      </c>
      <c r="AK3311" s="564">
        <v>0</v>
      </c>
    </row>
    <row r="3312" spans="1:37">
      <c r="A3312">
        <v>3308</v>
      </c>
      <c r="B3312" s="564">
        <f t="shared" ca="1" si="312"/>
        <v>20</v>
      </c>
      <c r="C3312" s="564">
        <f t="shared" ca="1" si="307"/>
        <v>400</v>
      </c>
      <c r="D3312" s="564">
        <f t="shared" ca="1" si="310"/>
        <v>20</v>
      </c>
      <c r="E3312" s="564">
        <f t="shared" ca="1" si="308"/>
        <v>0</v>
      </c>
      <c r="F3312" s="564">
        <f t="shared" ca="1" si="311"/>
        <v>1</v>
      </c>
      <c r="G3312" s="564">
        <f t="shared" ca="1" si="309"/>
        <v>11.187808731418981</v>
      </c>
      <c r="H3312" s="564">
        <v>1</v>
      </c>
      <c r="I3312" s="564">
        <v>1</v>
      </c>
      <c r="J3312" s="564">
        <v>1</v>
      </c>
      <c r="K3312" s="564">
        <v>1</v>
      </c>
      <c r="L3312" s="564">
        <v>1</v>
      </c>
      <c r="M3312" s="564">
        <v>1</v>
      </c>
      <c r="N3312" s="564">
        <v>1</v>
      </c>
      <c r="O3312" s="564">
        <v>1</v>
      </c>
      <c r="P3312" s="564">
        <v>1</v>
      </c>
      <c r="Q3312" s="564">
        <v>1</v>
      </c>
      <c r="R3312" s="564">
        <v>1</v>
      </c>
      <c r="S3312" s="564">
        <v>1</v>
      </c>
      <c r="T3312" s="564">
        <v>1</v>
      </c>
      <c r="U3312" s="564">
        <v>1</v>
      </c>
      <c r="V3312" s="564">
        <v>1</v>
      </c>
      <c r="W3312" s="564">
        <v>1</v>
      </c>
      <c r="X3312" s="564">
        <v>1</v>
      </c>
      <c r="Y3312" s="564">
        <v>1</v>
      </c>
      <c r="Z3312" s="564">
        <v>1</v>
      </c>
      <c r="AA3312" s="564">
        <v>1</v>
      </c>
      <c r="AB3312" s="564">
        <v>1</v>
      </c>
      <c r="AC3312" s="564">
        <v>1</v>
      </c>
      <c r="AD3312" s="564">
        <v>1</v>
      </c>
      <c r="AE3312" s="564">
        <v>1</v>
      </c>
      <c r="AF3312" s="564">
        <v>1</v>
      </c>
      <c r="AG3312" s="564">
        <v>1</v>
      </c>
      <c r="AH3312" s="564">
        <v>1</v>
      </c>
      <c r="AI3312" s="564">
        <v>1</v>
      </c>
      <c r="AJ3312" s="564">
        <v>1</v>
      </c>
      <c r="AK3312" s="564">
        <v>1</v>
      </c>
    </row>
    <row r="3313" spans="1:37">
      <c r="A3313">
        <v>3309</v>
      </c>
      <c r="B3313" s="564">
        <f t="shared" ca="1" si="312"/>
        <v>4</v>
      </c>
      <c r="C3313" s="564">
        <f t="shared" ca="1" si="307"/>
        <v>16</v>
      </c>
      <c r="D3313" s="564">
        <f t="shared" ca="1" si="310"/>
        <v>4</v>
      </c>
      <c r="E3313" s="564">
        <f t="shared" ca="1" si="308"/>
        <v>3.2</v>
      </c>
      <c r="F3313" s="564">
        <f t="shared" ca="1" si="311"/>
        <v>0.66315789473684217</v>
      </c>
      <c r="G3313" s="564">
        <f t="shared" ca="1" si="309"/>
        <v>-4.3537277833142305</v>
      </c>
      <c r="H3313" s="564">
        <v>0</v>
      </c>
      <c r="I3313" s="564">
        <v>0</v>
      </c>
      <c r="J3313" s="564">
        <v>0</v>
      </c>
      <c r="K3313" s="564">
        <v>1</v>
      </c>
      <c r="L3313" s="564">
        <v>0</v>
      </c>
      <c r="M3313" s="564">
        <v>0</v>
      </c>
      <c r="N3313" s="564">
        <v>0</v>
      </c>
      <c r="O3313" s="564">
        <v>1</v>
      </c>
      <c r="P3313" s="564">
        <v>0</v>
      </c>
      <c r="Q3313" s="564">
        <v>0</v>
      </c>
      <c r="R3313" s="564">
        <v>0</v>
      </c>
      <c r="S3313" s="564">
        <v>1</v>
      </c>
      <c r="T3313" s="564">
        <v>0</v>
      </c>
      <c r="U3313" s="564">
        <v>0</v>
      </c>
      <c r="V3313" s="564">
        <v>0</v>
      </c>
      <c r="W3313" s="564">
        <v>0</v>
      </c>
      <c r="X3313" s="564">
        <v>0</v>
      </c>
      <c r="Y3313" s="564">
        <v>0</v>
      </c>
      <c r="Z3313" s="564">
        <v>1</v>
      </c>
      <c r="AA3313" s="564">
        <v>0</v>
      </c>
      <c r="AB3313" s="564">
        <v>1</v>
      </c>
      <c r="AC3313" s="564">
        <v>0</v>
      </c>
      <c r="AD3313" s="564">
        <v>0</v>
      </c>
      <c r="AE3313" s="564">
        <v>0</v>
      </c>
      <c r="AF3313" s="564">
        <v>0</v>
      </c>
      <c r="AG3313" s="564">
        <v>1</v>
      </c>
      <c r="AH3313" s="564">
        <v>0</v>
      </c>
      <c r="AI3313" s="564">
        <v>0</v>
      </c>
      <c r="AJ3313" s="564">
        <v>0</v>
      </c>
      <c r="AK3313" s="564">
        <v>0</v>
      </c>
    </row>
    <row r="3314" spans="1:37">
      <c r="A3314">
        <v>3310</v>
      </c>
      <c r="B3314" s="564">
        <f t="shared" ca="1" si="312"/>
        <v>0</v>
      </c>
      <c r="C3314" s="564">
        <f t="shared" ca="1" si="307"/>
        <v>0</v>
      </c>
      <c r="D3314" s="564">
        <f t="shared" ca="1" si="310"/>
        <v>0</v>
      </c>
      <c r="E3314" s="564">
        <f t="shared" ca="1" si="308"/>
        <v>0</v>
      </c>
      <c r="F3314" s="564">
        <f t="shared" ca="1" si="311"/>
        <v>1</v>
      </c>
      <c r="G3314" s="564">
        <f t="shared" ca="1" si="309"/>
        <v>7.3970660885199599</v>
      </c>
      <c r="H3314" s="564">
        <v>0</v>
      </c>
      <c r="I3314" s="564">
        <v>0</v>
      </c>
      <c r="J3314" s="564">
        <v>0</v>
      </c>
      <c r="K3314" s="564">
        <v>0</v>
      </c>
      <c r="L3314" s="564">
        <v>0</v>
      </c>
      <c r="M3314" s="564">
        <v>0</v>
      </c>
      <c r="N3314" s="564">
        <v>0</v>
      </c>
      <c r="O3314" s="564">
        <v>0</v>
      </c>
      <c r="P3314" s="564">
        <v>0</v>
      </c>
      <c r="Q3314" s="564">
        <v>0</v>
      </c>
      <c r="R3314" s="564">
        <v>0</v>
      </c>
      <c r="S3314" s="564">
        <v>0</v>
      </c>
      <c r="T3314" s="564">
        <v>0</v>
      </c>
      <c r="U3314" s="564">
        <v>0</v>
      </c>
      <c r="V3314" s="564">
        <v>0</v>
      </c>
      <c r="W3314" s="564">
        <v>0</v>
      </c>
      <c r="X3314" s="564">
        <v>0</v>
      </c>
      <c r="Y3314" s="564">
        <v>0</v>
      </c>
      <c r="Z3314" s="564">
        <v>0</v>
      </c>
      <c r="AA3314" s="564">
        <v>0</v>
      </c>
      <c r="AB3314" s="564">
        <v>0</v>
      </c>
      <c r="AC3314" s="564">
        <v>0</v>
      </c>
      <c r="AD3314" s="564">
        <v>0</v>
      </c>
      <c r="AE3314" s="564">
        <v>0</v>
      </c>
      <c r="AF3314" s="564">
        <v>0</v>
      </c>
      <c r="AG3314" s="564">
        <v>0</v>
      </c>
      <c r="AH3314" s="564">
        <v>0</v>
      </c>
      <c r="AI3314" s="564">
        <v>0</v>
      </c>
      <c r="AJ3314" s="564">
        <v>0</v>
      </c>
      <c r="AK3314" s="564">
        <v>0</v>
      </c>
    </row>
    <row r="3315" spans="1:37">
      <c r="A3315">
        <v>3311</v>
      </c>
      <c r="B3315" s="564">
        <f t="shared" ca="1" si="312"/>
        <v>20</v>
      </c>
      <c r="C3315" s="564">
        <f t="shared" ca="1" si="307"/>
        <v>400</v>
      </c>
      <c r="D3315" s="564">
        <f t="shared" ca="1" si="310"/>
        <v>20</v>
      </c>
      <c r="E3315" s="564">
        <f t="shared" ca="1" si="308"/>
        <v>0</v>
      </c>
      <c r="F3315" s="564">
        <f t="shared" ca="1" si="311"/>
        <v>1</v>
      </c>
      <c r="G3315" s="564">
        <f t="shared" ca="1" si="309"/>
        <v>1.0077529834065904</v>
      </c>
      <c r="H3315" s="564">
        <v>1</v>
      </c>
      <c r="I3315" s="564">
        <v>1</v>
      </c>
      <c r="J3315" s="564">
        <v>1</v>
      </c>
      <c r="K3315" s="564">
        <v>1</v>
      </c>
      <c r="L3315" s="564">
        <v>1</v>
      </c>
      <c r="M3315" s="564">
        <v>1</v>
      </c>
      <c r="N3315" s="564">
        <v>1</v>
      </c>
      <c r="O3315" s="564">
        <v>1</v>
      </c>
      <c r="P3315" s="564">
        <v>1</v>
      </c>
      <c r="Q3315" s="564">
        <v>1</v>
      </c>
      <c r="R3315" s="564">
        <v>1</v>
      </c>
      <c r="S3315" s="564">
        <v>1</v>
      </c>
      <c r="T3315" s="564">
        <v>1</v>
      </c>
      <c r="U3315" s="564">
        <v>1</v>
      </c>
      <c r="V3315" s="564">
        <v>1</v>
      </c>
      <c r="W3315" s="564">
        <v>1</v>
      </c>
      <c r="X3315" s="564">
        <v>1</v>
      </c>
      <c r="Y3315" s="564">
        <v>1</v>
      </c>
      <c r="Z3315" s="564">
        <v>1</v>
      </c>
      <c r="AA3315" s="564">
        <v>1</v>
      </c>
      <c r="AB3315" s="564">
        <v>1</v>
      </c>
      <c r="AC3315" s="564">
        <v>1</v>
      </c>
      <c r="AD3315" s="564">
        <v>1</v>
      </c>
      <c r="AE3315" s="564">
        <v>1</v>
      </c>
      <c r="AF3315" s="564">
        <v>1</v>
      </c>
      <c r="AG3315" s="564">
        <v>1</v>
      </c>
      <c r="AH3315" s="564">
        <v>1</v>
      </c>
      <c r="AI3315" s="564">
        <v>1</v>
      </c>
      <c r="AJ3315" s="564">
        <v>1</v>
      </c>
      <c r="AK3315" s="564">
        <v>1</v>
      </c>
    </row>
    <row r="3316" spans="1:37">
      <c r="A3316">
        <v>3312</v>
      </c>
      <c r="B3316" s="564">
        <f t="shared" ca="1" si="312"/>
        <v>20</v>
      </c>
      <c r="C3316" s="564">
        <f t="shared" ca="1" si="307"/>
        <v>400</v>
      </c>
      <c r="D3316" s="564">
        <f t="shared" ca="1" si="310"/>
        <v>20</v>
      </c>
      <c r="E3316" s="564">
        <f t="shared" ca="1" si="308"/>
        <v>0</v>
      </c>
      <c r="F3316" s="564">
        <f t="shared" ca="1" si="311"/>
        <v>1</v>
      </c>
      <c r="G3316" s="564">
        <f t="shared" ca="1" si="309"/>
        <v>-7.2349135564275553</v>
      </c>
      <c r="H3316" s="564">
        <v>1</v>
      </c>
      <c r="I3316" s="564">
        <v>1</v>
      </c>
      <c r="J3316" s="564">
        <v>1</v>
      </c>
      <c r="K3316" s="564">
        <v>1</v>
      </c>
      <c r="L3316" s="564">
        <v>1</v>
      </c>
      <c r="M3316" s="564">
        <v>1</v>
      </c>
      <c r="N3316" s="564">
        <v>1</v>
      </c>
      <c r="O3316" s="564">
        <v>1</v>
      </c>
      <c r="P3316" s="564">
        <v>1</v>
      </c>
      <c r="Q3316" s="564">
        <v>1</v>
      </c>
      <c r="R3316" s="564">
        <v>1</v>
      </c>
      <c r="S3316" s="564">
        <v>1</v>
      </c>
      <c r="T3316" s="564">
        <v>1</v>
      </c>
      <c r="U3316" s="564">
        <v>1</v>
      </c>
      <c r="V3316" s="564">
        <v>1</v>
      </c>
      <c r="W3316" s="564">
        <v>1</v>
      </c>
      <c r="X3316" s="564">
        <v>1</v>
      </c>
      <c r="Y3316" s="564">
        <v>1</v>
      </c>
      <c r="Z3316" s="564">
        <v>1</v>
      </c>
      <c r="AA3316" s="564">
        <v>1</v>
      </c>
      <c r="AB3316" s="564">
        <v>1</v>
      </c>
      <c r="AC3316" s="564">
        <v>1</v>
      </c>
      <c r="AD3316" s="564">
        <v>1</v>
      </c>
      <c r="AE3316" s="564">
        <v>1</v>
      </c>
      <c r="AF3316" s="564">
        <v>1</v>
      </c>
      <c r="AG3316" s="564">
        <v>1</v>
      </c>
      <c r="AH3316" s="564">
        <v>1</v>
      </c>
      <c r="AI3316" s="564">
        <v>1</v>
      </c>
      <c r="AJ3316" s="564">
        <v>1</v>
      </c>
      <c r="AK3316" s="564">
        <v>1</v>
      </c>
    </row>
    <row r="3317" spans="1:37">
      <c r="A3317">
        <v>3313</v>
      </c>
      <c r="B3317" s="564">
        <f t="shared" ca="1" si="312"/>
        <v>20</v>
      </c>
      <c r="C3317" s="564">
        <f t="shared" ca="1" si="307"/>
        <v>400</v>
      </c>
      <c r="D3317" s="564">
        <f t="shared" ca="1" si="310"/>
        <v>20</v>
      </c>
      <c r="E3317" s="564">
        <f t="shared" ca="1" si="308"/>
        <v>0</v>
      </c>
      <c r="F3317" s="564">
        <f t="shared" ca="1" si="311"/>
        <v>1</v>
      </c>
      <c r="G3317" s="564">
        <f t="shared" ca="1" si="309"/>
        <v>10.175769933822524</v>
      </c>
      <c r="H3317" s="564">
        <v>1</v>
      </c>
      <c r="I3317" s="564">
        <v>1</v>
      </c>
      <c r="J3317" s="564">
        <v>1</v>
      </c>
      <c r="K3317" s="564">
        <v>1</v>
      </c>
      <c r="L3317" s="564">
        <v>1</v>
      </c>
      <c r="M3317" s="564">
        <v>1</v>
      </c>
      <c r="N3317" s="564">
        <v>1</v>
      </c>
      <c r="O3317" s="564">
        <v>1</v>
      </c>
      <c r="P3317" s="564">
        <v>1</v>
      </c>
      <c r="Q3317" s="564">
        <v>1</v>
      </c>
      <c r="R3317" s="564">
        <v>1</v>
      </c>
      <c r="S3317" s="564">
        <v>1</v>
      </c>
      <c r="T3317" s="564">
        <v>1</v>
      </c>
      <c r="U3317" s="564">
        <v>1</v>
      </c>
      <c r="V3317" s="564">
        <v>1</v>
      </c>
      <c r="W3317" s="564">
        <v>1</v>
      </c>
      <c r="X3317" s="564">
        <v>1</v>
      </c>
      <c r="Y3317" s="564">
        <v>1</v>
      </c>
      <c r="Z3317" s="564">
        <v>1</v>
      </c>
      <c r="AA3317" s="564">
        <v>1</v>
      </c>
      <c r="AB3317" s="564">
        <v>1</v>
      </c>
      <c r="AC3317" s="564">
        <v>1</v>
      </c>
      <c r="AD3317" s="564">
        <v>1</v>
      </c>
      <c r="AE3317" s="564">
        <v>1</v>
      </c>
      <c r="AF3317" s="564">
        <v>1</v>
      </c>
      <c r="AG3317" s="564">
        <v>1</v>
      </c>
      <c r="AH3317" s="564">
        <v>1</v>
      </c>
      <c r="AI3317" s="564">
        <v>1</v>
      </c>
      <c r="AJ3317" s="564">
        <v>1</v>
      </c>
      <c r="AK3317" s="564">
        <v>1</v>
      </c>
    </row>
    <row r="3318" spans="1:37">
      <c r="A3318">
        <v>3314</v>
      </c>
      <c r="B3318" s="564">
        <f t="shared" ca="1" si="312"/>
        <v>0</v>
      </c>
      <c r="C3318" s="564">
        <f t="shared" ca="1" si="307"/>
        <v>0</v>
      </c>
      <c r="D3318" s="564">
        <f t="shared" ca="1" si="310"/>
        <v>0</v>
      </c>
      <c r="E3318" s="564">
        <f t="shared" ca="1" si="308"/>
        <v>0</v>
      </c>
      <c r="F3318" s="564">
        <f t="shared" ca="1" si="311"/>
        <v>1</v>
      </c>
      <c r="G3318" s="564">
        <f t="shared" ca="1" si="309"/>
        <v>6.2212692982269768</v>
      </c>
      <c r="H3318" s="564">
        <v>0</v>
      </c>
      <c r="I3318" s="564">
        <v>0</v>
      </c>
      <c r="J3318" s="564">
        <v>0</v>
      </c>
      <c r="K3318" s="564">
        <v>0</v>
      </c>
      <c r="L3318" s="564">
        <v>0</v>
      </c>
      <c r="M3318" s="564">
        <v>0</v>
      </c>
      <c r="N3318" s="564">
        <v>0</v>
      </c>
      <c r="O3318" s="564">
        <v>0</v>
      </c>
      <c r="P3318" s="564">
        <v>0</v>
      </c>
      <c r="Q3318" s="564">
        <v>0</v>
      </c>
      <c r="R3318" s="564">
        <v>0</v>
      </c>
      <c r="S3318" s="564">
        <v>0</v>
      </c>
      <c r="T3318" s="564">
        <v>0</v>
      </c>
      <c r="U3318" s="564">
        <v>0</v>
      </c>
      <c r="V3318" s="564">
        <v>0</v>
      </c>
      <c r="W3318" s="564">
        <v>0</v>
      </c>
      <c r="X3318" s="564">
        <v>0</v>
      </c>
      <c r="Y3318" s="564">
        <v>0</v>
      </c>
      <c r="Z3318" s="564">
        <v>0</v>
      </c>
      <c r="AA3318" s="564">
        <v>0</v>
      </c>
      <c r="AB3318" s="564">
        <v>0</v>
      </c>
      <c r="AC3318" s="564">
        <v>0</v>
      </c>
      <c r="AD3318" s="564">
        <v>0</v>
      </c>
      <c r="AE3318" s="564">
        <v>0</v>
      </c>
      <c r="AF3318" s="564">
        <v>0</v>
      </c>
      <c r="AG3318" s="564">
        <v>0</v>
      </c>
      <c r="AH3318" s="564">
        <v>0</v>
      </c>
      <c r="AI3318" s="564">
        <v>0</v>
      </c>
      <c r="AJ3318" s="564">
        <v>0</v>
      </c>
      <c r="AK3318" s="564">
        <v>0</v>
      </c>
    </row>
    <row r="3319" spans="1:37">
      <c r="A3319">
        <v>3315</v>
      </c>
      <c r="B3319" s="564">
        <f t="shared" ca="1" si="312"/>
        <v>0</v>
      </c>
      <c r="C3319" s="564">
        <f t="shared" ca="1" si="307"/>
        <v>0</v>
      </c>
      <c r="D3319" s="564">
        <f t="shared" ca="1" si="310"/>
        <v>0</v>
      </c>
      <c r="E3319" s="564">
        <f t="shared" ca="1" si="308"/>
        <v>0</v>
      </c>
      <c r="F3319" s="564">
        <f t="shared" ca="1" si="311"/>
        <v>1</v>
      </c>
      <c r="G3319" s="564">
        <f t="shared" ca="1" si="309"/>
        <v>4.6474456572836775</v>
      </c>
      <c r="H3319" s="564">
        <v>0</v>
      </c>
      <c r="I3319" s="564">
        <v>0</v>
      </c>
      <c r="J3319" s="564">
        <v>0</v>
      </c>
      <c r="K3319" s="564">
        <v>0</v>
      </c>
      <c r="L3319" s="564">
        <v>0</v>
      </c>
      <c r="M3319" s="564">
        <v>0</v>
      </c>
      <c r="N3319" s="564">
        <v>0</v>
      </c>
      <c r="O3319" s="564">
        <v>0</v>
      </c>
      <c r="P3319" s="564">
        <v>0</v>
      </c>
      <c r="Q3319" s="564">
        <v>0</v>
      </c>
      <c r="R3319" s="564">
        <v>0</v>
      </c>
      <c r="S3319" s="564">
        <v>0</v>
      </c>
      <c r="T3319" s="564">
        <v>0</v>
      </c>
      <c r="U3319" s="564">
        <v>0</v>
      </c>
      <c r="V3319" s="564">
        <v>0</v>
      </c>
      <c r="W3319" s="564">
        <v>0</v>
      </c>
      <c r="X3319" s="564">
        <v>0</v>
      </c>
      <c r="Y3319" s="564">
        <v>0</v>
      </c>
      <c r="Z3319" s="564">
        <v>0</v>
      </c>
      <c r="AA3319" s="564">
        <v>0</v>
      </c>
      <c r="AB3319" s="564">
        <v>0</v>
      </c>
      <c r="AC3319" s="564">
        <v>0</v>
      </c>
      <c r="AD3319" s="564">
        <v>0</v>
      </c>
      <c r="AE3319" s="564">
        <v>0</v>
      </c>
      <c r="AF3319" s="564">
        <v>0</v>
      </c>
      <c r="AG3319" s="564">
        <v>0</v>
      </c>
      <c r="AH3319" s="564">
        <v>0</v>
      </c>
      <c r="AI3319" s="564">
        <v>0</v>
      </c>
      <c r="AJ3319" s="564">
        <v>0</v>
      </c>
      <c r="AK3319" s="564">
        <v>0</v>
      </c>
    </row>
    <row r="3320" spans="1:37">
      <c r="A3320">
        <v>3316</v>
      </c>
      <c r="B3320" s="564">
        <f t="shared" ca="1" si="312"/>
        <v>0</v>
      </c>
      <c r="C3320" s="564">
        <f t="shared" ca="1" si="307"/>
        <v>0</v>
      </c>
      <c r="D3320" s="564">
        <f t="shared" ca="1" si="310"/>
        <v>0</v>
      </c>
      <c r="E3320" s="564">
        <f t="shared" ca="1" si="308"/>
        <v>0</v>
      </c>
      <c r="F3320" s="564">
        <f t="shared" ca="1" si="311"/>
        <v>1</v>
      </c>
      <c r="G3320" s="564">
        <f t="shared" ca="1" si="309"/>
        <v>2.555181069188353</v>
      </c>
      <c r="H3320" s="564">
        <v>0</v>
      </c>
      <c r="I3320" s="564">
        <v>0</v>
      </c>
      <c r="J3320" s="564">
        <v>0</v>
      </c>
      <c r="K3320" s="564">
        <v>0</v>
      </c>
      <c r="L3320" s="564">
        <v>0</v>
      </c>
      <c r="M3320" s="564">
        <v>0</v>
      </c>
      <c r="N3320" s="564">
        <v>0</v>
      </c>
      <c r="O3320" s="564">
        <v>0</v>
      </c>
      <c r="P3320" s="564">
        <v>0</v>
      </c>
      <c r="Q3320" s="564">
        <v>0</v>
      </c>
      <c r="R3320" s="564">
        <v>0</v>
      </c>
      <c r="S3320" s="564">
        <v>0</v>
      </c>
      <c r="T3320" s="564">
        <v>0</v>
      </c>
      <c r="U3320" s="564">
        <v>0</v>
      </c>
      <c r="V3320" s="564">
        <v>0</v>
      </c>
      <c r="W3320" s="564">
        <v>0</v>
      </c>
      <c r="X3320" s="564">
        <v>0</v>
      </c>
      <c r="Y3320" s="564">
        <v>0</v>
      </c>
      <c r="Z3320" s="564">
        <v>0</v>
      </c>
      <c r="AA3320" s="564">
        <v>0</v>
      </c>
      <c r="AB3320" s="564">
        <v>0</v>
      </c>
      <c r="AC3320" s="564">
        <v>0</v>
      </c>
      <c r="AD3320" s="564">
        <v>0</v>
      </c>
      <c r="AE3320" s="564">
        <v>0</v>
      </c>
      <c r="AF3320" s="564">
        <v>0</v>
      </c>
      <c r="AG3320" s="564">
        <v>0</v>
      </c>
      <c r="AH3320" s="564">
        <v>0</v>
      </c>
      <c r="AI3320" s="564">
        <v>0</v>
      </c>
      <c r="AJ3320" s="564">
        <v>0</v>
      </c>
      <c r="AK3320" s="564">
        <v>0</v>
      </c>
    </row>
    <row r="3321" spans="1:37">
      <c r="A3321">
        <v>3317</v>
      </c>
      <c r="B3321" s="564">
        <f t="shared" ca="1" si="312"/>
        <v>0</v>
      </c>
      <c r="C3321" s="564">
        <f t="shared" ca="1" si="307"/>
        <v>0</v>
      </c>
      <c r="D3321" s="564">
        <f t="shared" ca="1" si="310"/>
        <v>0</v>
      </c>
      <c r="E3321" s="564">
        <f t="shared" ca="1" si="308"/>
        <v>0</v>
      </c>
      <c r="F3321" s="564">
        <f t="shared" ca="1" si="311"/>
        <v>1</v>
      </c>
      <c r="G3321" s="564">
        <f t="shared" ca="1" si="309"/>
        <v>-0.58819625750415327</v>
      </c>
      <c r="H3321" s="564">
        <v>0</v>
      </c>
      <c r="I3321" s="564">
        <v>0</v>
      </c>
      <c r="J3321" s="564">
        <v>0</v>
      </c>
      <c r="K3321" s="564">
        <v>0</v>
      </c>
      <c r="L3321" s="564">
        <v>0</v>
      </c>
      <c r="M3321" s="564">
        <v>0</v>
      </c>
      <c r="N3321" s="564">
        <v>0</v>
      </c>
      <c r="O3321" s="564">
        <v>0</v>
      </c>
      <c r="P3321" s="564">
        <v>0</v>
      </c>
      <c r="Q3321" s="564">
        <v>0</v>
      </c>
      <c r="R3321" s="564">
        <v>0</v>
      </c>
      <c r="S3321" s="564">
        <v>0</v>
      </c>
      <c r="T3321" s="564">
        <v>0</v>
      </c>
      <c r="U3321" s="564">
        <v>0</v>
      </c>
      <c r="V3321" s="564">
        <v>0</v>
      </c>
      <c r="W3321" s="564">
        <v>0</v>
      </c>
      <c r="X3321" s="564">
        <v>0</v>
      </c>
      <c r="Y3321" s="564">
        <v>0</v>
      </c>
      <c r="Z3321" s="564">
        <v>0</v>
      </c>
      <c r="AA3321" s="564">
        <v>0</v>
      </c>
      <c r="AB3321" s="564">
        <v>0</v>
      </c>
      <c r="AC3321" s="564">
        <v>0</v>
      </c>
      <c r="AD3321" s="564">
        <v>0</v>
      </c>
      <c r="AE3321" s="564">
        <v>0</v>
      </c>
      <c r="AF3321" s="564">
        <v>0</v>
      </c>
      <c r="AG3321" s="564">
        <v>0</v>
      </c>
      <c r="AH3321" s="564">
        <v>0</v>
      </c>
      <c r="AI3321" s="564">
        <v>0</v>
      </c>
      <c r="AJ3321" s="564">
        <v>0</v>
      </c>
      <c r="AK3321" s="564">
        <v>0</v>
      </c>
    </row>
    <row r="3322" spans="1:37">
      <c r="A3322">
        <v>3318</v>
      </c>
      <c r="B3322" s="564">
        <f t="shared" ca="1" si="312"/>
        <v>20</v>
      </c>
      <c r="C3322" s="564">
        <f t="shared" ca="1" si="307"/>
        <v>400</v>
      </c>
      <c r="D3322" s="564">
        <f t="shared" ca="1" si="310"/>
        <v>20</v>
      </c>
      <c r="E3322" s="564">
        <f t="shared" ca="1" si="308"/>
        <v>0</v>
      </c>
      <c r="F3322" s="564">
        <f t="shared" ca="1" si="311"/>
        <v>1</v>
      </c>
      <c r="G3322" s="564">
        <f t="shared" ca="1" si="309"/>
        <v>0.68970447004445012</v>
      </c>
      <c r="H3322" s="564">
        <v>1</v>
      </c>
      <c r="I3322" s="564">
        <v>1</v>
      </c>
      <c r="J3322" s="564">
        <v>1</v>
      </c>
      <c r="K3322" s="564">
        <v>1</v>
      </c>
      <c r="L3322" s="564">
        <v>1</v>
      </c>
      <c r="M3322" s="564">
        <v>1</v>
      </c>
      <c r="N3322" s="564">
        <v>1</v>
      </c>
      <c r="O3322" s="564">
        <v>1</v>
      </c>
      <c r="P3322" s="564">
        <v>1</v>
      </c>
      <c r="Q3322" s="564">
        <v>1</v>
      </c>
      <c r="R3322" s="564">
        <v>1</v>
      </c>
      <c r="S3322" s="564">
        <v>1</v>
      </c>
      <c r="T3322" s="564">
        <v>1</v>
      </c>
      <c r="U3322" s="564">
        <v>1</v>
      </c>
      <c r="V3322" s="564">
        <v>1</v>
      </c>
      <c r="W3322" s="564">
        <v>1</v>
      </c>
      <c r="X3322" s="564">
        <v>1</v>
      </c>
      <c r="Y3322" s="564">
        <v>1</v>
      </c>
      <c r="Z3322" s="564">
        <v>1</v>
      </c>
      <c r="AA3322" s="564">
        <v>1</v>
      </c>
      <c r="AB3322" s="564">
        <v>1</v>
      </c>
      <c r="AC3322" s="564">
        <v>1</v>
      </c>
      <c r="AD3322" s="564">
        <v>1</v>
      </c>
      <c r="AE3322" s="564">
        <v>1</v>
      </c>
      <c r="AF3322" s="564">
        <v>1</v>
      </c>
      <c r="AG3322" s="564">
        <v>1</v>
      </c>
      <c r="AH3322" s="564">
        <v>1</v>
      </c>
      <c r="AI3322" s="564">
        <v>1</v>
      </c>
      <c r="AJ3322" s="564">
        <v>1</v>
      </c>
      <c r="AK3322" s="564">
        <v>1</v>
      </c>
    </row>
    <row r="3323" spans="1:37">
      <c r="A3323">
        <v>3319</v>
      </c>
      <c r="B3323" s="564">
        <f t="shared" ca="1" si="312"/>
        <v>0</v>
      </c>
      <c r="C3323" s="564">
        <f t="shared" ca="1" si="307"/>
        <v>0</v>
      </c>
      <c r="D3323" s="564">
        <f t="shared" ca="1" si="310"/>
        <v>0</v>
      </c>
      <c r="E3323" s="564">
        <f t="shared" ca="1" si="308"/>
        <v>0</v>
      </c>
      <c r="F3323" s="564">
        <f t="shared" ca="1" si="311"/>
        <v>1</v>
      </c>
      <c r="G3323" s="564">
        <f t="shared" ca="1" si="309"/>
        <v>5.9745524919410844</v>
      </c>
      <c r="H3323" s="564">
        <v>0</v>
      </c>
      <c r="I3323" s="564">
        <v>0</v>
      </c>
      <c r="J3323" s="564">
        <v>0</v>
      </c>
      <c r="K3323" s="564">
        <v>0</v>
      </c>
      <c r="L3323" s="564">
        <v>0</v>
      </c>
      <c r="M3323" s="564">
        <v>0</v>
      </c>
      <c r="N3323" s="564">
        <v>0</v>
      </c>
      <c r="O3323" s="564">
        <v>0</v>
      </c>
      <c r="P3323" s="564">
        <v>0</v>
      </c>
      <c r="Q3323" s="564">
        <v>0</v>
      </c>
      <c r="R3323" s="564">
        <v>0</v>
      </c>
      <c r="S3323" s="564">
        <v>0</v>
      </c>
      <c r="T3323" s="564">
        <v>0</v>
      </c>
      <c r="U3323" s="564">
        <v>0</v>
      </c>
      <c r="V3323" s="564">
        <v>0</v>
      </c>
      <c r="W3323" s="564">
        <v>0</v>
      </c>
      <c r="X3323" s="564">
        <v>0</v>
      </c>
      <c r="Y3323" s="564">
        <v>0</v>
      </c>
      <c r="Z3323" s="564">
        <v>0</v>
      </c>
      <c r="AA3323" s="564">
        <v>0</v>
      </c>
      <c r="AB3323" s="564">
        <v>0</v>
      </c>
      <c r="AC3323" s="564">
        <v>0</v>
      </c>
      <c r="AD3323" s="564">
        <v>0</v>
      </c>
      <c r="AE3323" s="564">
        <v>0</v>
      </c>
      <c r="AF3323" s="564">
        <v>0</v>
      </c>
      <c r="AG3323" s="564">
        <v>0</v>
      </c>
      <c r="AH3323" s="564">
        <v>0</v>
      </c>
      <c r="AI3323" s="564">
        <v>0</v>
      </c>
      <c r="AJ3323" s="564">
        <v>0</v>
      </c>
      <c r="AK3323" s="564">
        <v>0</v>
      </c>
    </row>
    <row r="3324" spans="1:37">
      <c r="A3324">
        <v>3320</v>
      </c>
      <c r="B3324" s="564">
        <f t="shared" ca="1" si="312"/>
        <v>14</v>
      </c>
      <c r="C3324" s="564">
        <f t="shared" ca="1" si="307"/>
        <v>196</v>
      </c>
      <c r="D3324" s="564">
        <f t="shared" ca="1" si="310"/>
        <v>14</v>
      </c>
      <c r="E3324" s="564">
        <f t="shared" ca="1" si="308"/>
        <v>4.1999999999999993</v>
      </c>
      <c r="F3324" s="564">
        <f t="shared" ca="1" si="311"/>
        <v>0.55789473684210522</v>
      </c>
      <c r="G3324" s="564">
        <f t="shared" ca="1" si="309"/>
        <v>0.21584970751385013</v>
      </c>
      <c r="H3324" s="564">
        <v>0</v>
      </c>
      <c r="I3324" s="564">
        <v>1</v>
      </c>
      <c r="J3324" s="564">
        <v>0</v>
      </c>
      <c r="K3324" s="564">
        <v>0</v>
      </c>
      <c r="L3324" s="564">
        <v>1</v>
      </c>
      <c r="M3324" s="564">
        <v>0</v>
      </c>
      <c r="N3324" s="564">
        <v>1</v>
      </c>
      <c r="O3324" s="564">
        <v>1</v>
      </c>
      <c r="P3324" s="564">
        <v>1</v>
      </c>
      <c r="Q3324" s="564">
        <v>1</v>
      </c>
      <c r="R3324" s="564">
        <v>1</v>
      </c>
      <c r="S3324" s="564">
        <v>0</v>
      </c>
      <c r="T3324" s="564">
        <v>1</v>
      </c>
      <c r="U3324" s="564">
        <v>1</v>
      </c>
      <c r="V3324" s="564">
        <v>1</v>
      </c>
      <c r="W3324" s="564">
        <v>1</v>
      </c>
      <c r="X3324" s="564">
        <v>1</v>
      </c>
      <c r="Y3324" s="564">
        <v>1</v>
      </c>
      <c r="Z3324" s="564">
        <v>0</v>
      </c>
      <c r="AA3324" s="564">
        <v>1</v>
      </c>
      <c r="AB3324" s="564">
        <v>1</v>
      </c>
      <c r="AC3324" s="564">
        <v>1</v>
      </c>
      <c r="AD3324" s="564">
        <v>0</v>
      </c>
      <c r="AE3324" s="564">
        <v>1</v>
      </c>
      <c r="AF3324" s="564">
        <v>1</v>
      </c>
      <c r="AG3324" s="564">
        <v>1</v>
      </c>
      <c r="AH3324" s="564">
        <v>1</v>
      </c>
      <c r="AI3324" s="564">
        <v>1</v>
      </c>
      <c r="AJ3324" s="564">
        <v>1</v>
      </c>
      <c r="AK3324" s="564">
        <v>1</v>
      </c>
    </row>
    <row r="3325" spans="1:37">
      <c r="A3325">
        <v>3321</v>
      </c>
      <c r="B3325" s="564">
        <f t="shared" ca="1" si="312"/>
        <v>20</v>
      </c>
      <c r="C3325" s="564">
        <f t="shared" ca="1" si="307"/>
        <v>400</v>
      </c>
      <c r="D3325" s="564">
        <f t="shared" ca="1" si="310"/>
        <v>20</v>
      </c>
      <c r="E3325" s="564">
        <f t="shared" ca="1" si="308"/>
        <v>0</v>
      </c>
      <c r="F3325" s="564">
        <f t="shared" ca="1" si="311"/>
        <v>1</v>
      </c>
      <c r="G3325" s="564">
        <f t="shared" ca="1" si="309"/>
        <v>-3.9033668903122591</v>
      </c>
      <c r="H3325" s="564">
        <v>1</v>
      </c>
      <c r="I3325" s="564">
        <v>1</v>
      </c>
      <c r="J3325" s="564">
        <v>1</v>
      </c>
      <c r="K3325" s="564">
        <v>1</v>
      </c>
      <c r="L3325" s="564">
        <v>1</v>
      </c>
      <c r="M3325" s="564">
        <v>1</v>
      </c>
      <c r="N3325" s="564">
        <v>1</v>
      </c>
      <c r="O3325" s="564">
        <v>1</v>
      </c>
      <c r="P3325" s="564">
        <v>1</v>
      </c>
      <c r="Q3325" s="564">
        <v>1</v>
      </c>
      <c r="R3325" s="564">
        <v>1</v>
      </c>
      <c r="S3325" s="564">
        <v>1</v>
      </c>
      <c r="T3325" s="564">
        <v>1</v>
      </c>
      <c r="U3325" s="564">
        <v>1</v>
      </c>
      <c r="V3325" s="564">
        <v>1</v>
      </c>
      <c r="W3325" s="564">
        <v>1</v>
      </c>
      <c r="X3325" s="564">
        <v>1</v>
      </c>
      <c r="Y3325" s="564">
        <v>1</v>
      </c>
      <c r="Z3325" s="564">
        <v>1</v>
      </c>
      <c r="AA3325" s="564">
        <v>1</v>
      </c>
      <c r="AB3325" s="564">
        <v>1</v>
      </c>
      <c r="AC3325" s="564">
        <v>1</v>
      </c>
      <c r="AD3325" s="564">
        <v>1</v>
      </c>
      <c r="AE3325" s="564">
        <v>1</v>
      </c>
      <c r="AF3325" s="564">
        <v>1</v>
      </c>
      <c r="AG3325" s="564">
        <v>1</v>
      </c>
      <c r="AH3325" s="564">
        <v>1</v>
      </c>
      <c r="AI3325" s="564">
        <v>1</v>
      </c>
      <c r="AJ3325" s="564">
        <v>1</v>
      </c>
      <c r="AK3325" s="564">
        <v>1</v>
      </c>
    </row>
    <row r="3326" spans="1:37">
      <c r="A3326">
        <v>3322</v>
      </c>
      <c r="B3326" s="564">
        <f t="shared" ca="1" si="312"/>
        <v>20</v>
      </c>
      <c r="C3326" s="564">
        <f t="shared" ca="1" si="307"/>
        <v>400</v>
      </c>
      <c r="D3326" s="564">
        <f t="shared" ca="1" si="310"/>
        <v>20</v>
      </c>
      <c r="E3326" s="564">
        <f t="shared" ca="1" si="308"/>
        <v>0</v>
      </c>
      <c r="F3326" s="564">
        <f t="shared" ca="1" si="311"/>
        <v>1</v>
      </c>
      <c r="G3326" s="564">
        <f t="shared" ca="1" si="309"/>
        <v>2.0054248790417439</v>
      </c>
      <c r="H3326" s="564">
        <v>1</v>
      </c>
      <c r="I3326" s="564">
        <v>1</v>
      </c>
      <c r="J3326" s="564">
        <v>1</v>
      </c>
      <c r="K3326" s="564">
        <v>1</v>
      </c>
      <c r="L3326" s="564">
        <v>1</v>
      </c>
      <c r="M3326" s="564">
        <v>1</v>
      </c>
      <c r="N3326" s="564">
        <v>1</v>
      </c>
      <c r="O3326" s="564">
        <v>1</v>
      </c>
      <c r="P3326" s="564">
        <v>1</v>
      </c>
      <c r="Q3326" s="564">
        <v>1</v>
      </c>
      <c r="R3326" s="564">
        <v>1</v>
      </c>
      <c r="S3326" s="564">
        <v>1</v>
      </c>
      <c r="T3326" s="564">
        <v>1</v>
      </c>
      <c r="U3326" s="564">
        <v>1</v>
      </c>
      <c r="V3326" s="564">
        <v>1</v>
      </c>
      <c r="W3326" s="564">
        <v>1</v>
      </c>
      <c r="X3326" s="564">
        <v>1</v>
      </c>
      <c r="Y3326" s="564">
        <v>1</v>
      </c>
      <c r="Z3326" s="564">
        <v>1</v>
      </c>
      <c r="AA3326" s="564">
        <v>1</v>
      </c>
      <c r="AB3326" s="564">
        <v>1</v>
      </c>
      <c r="AC3326" s="564">
        <v>1</v>
      </c>
      <c r="AD3326" s="564">
        <v>1</v>
      </c>
      <c r="AE3326" s="564">
        <v>1</v>
      </c>
      <c r="AF3326" s="564">
        <v>1</v>
      </c>
      <c r="AG3326" s="564">
        <v>1</v>
      </c>
      <c r="AH3326" s="564">
        <v>1</v>
      </c>
      <c r="AI3326" s="564">
        <v>1</v>
      </c>
      <c r="AJ3326" s="564">
        <v>1</v>
      </c>
      <c r="AK3326" s="564">
        <v>1</v>
      </c>
    </row>
    <row r="3327" spans="1:37">
      <c r="A3327">
        <v>3323</v>
      </c>
      <c r="B3327" s="564">
        <f t="shared" ca="1" si="312"/>
        <v>20</v>
      </c>
      <c r="C3327" s="564">
        <f t="shared" ca="1" si="307"/>
        <v>400</v>
      </c>
      <c r="D3327" s="564">
        <f t="shared" ca="1" si="310"/>
        <v>20</v>
      </c>
      <c r="E3327" s="564">
        <f t="shared" ca="1" si="308"/>
        <v>0</v>
      </c>
      <c r="F3327" s="564">
        <f t="shared" ca="1" si="311"/>
        <v>1</v>
      </c>
      <c r="G3327" s="564">
        <f t="shared" ca="1" si="309"/>
        <v>4.3724699924149464</v>
      </c>
      <c r="H3327" s="564">
        <v>1</v>
      </c>
      <c r="I3327" s="564">
        <v>1</v>
      </c>
      <c r="J3327" s="564">
        <v>1</v>
      </c>
      <c r="K3327" s="564">
        <v>1</v>
      </c>
      <c r="L3327" s="564">
        <v>1</v>
      </c>
      <c r="M3327" s="564">
        <v>1</v>
      </c>
      <c r="N3327" s="564">
        <v>1</v>
      </c>
      <c r="O3327" s="564">
        <v>1</v>
      </c>
      <c r="P3327" s="564">
        <v>1</v>
      </c>
      <c r="Q3327" s="564">
        <v>1</v>
      </c>
      <c r="R3327" s="564">
        <v>1</v>
      </c>
      <c r="S3327" s="564">
        <v>1</v>
      </c>
      <c r="T3327" s="564">
        <v>1</v>
      </c>
      <c r="U3327" s="564">
        <v>1</v>
      </c>
      <c r="V3327" s="564">
        <v>1</v>
      </c>
      <c r="W3327" s="564">
        <v>1</v>
      </c>
      <c r="X3327" s="564">
        <v>1</v>
      </c>
      <c r="Y3327" s="564">
        <v>1</v>
      </c>
      <c r="Z3327" s="564">
        <v>1</v>
      </c>
      <c r="AA3327" s="564">
        <v>1</v>
      </c>
      <c r="AB3327" s="564">
        <v>1</v>
      </c>
      <c r="AC3327" s="564">
        <v>1</v>
      </c>
      <c r="AD3327" s="564">
        <v>1</v>
      </c>
      <c r="AE3327" s="564">
        <v>1</v>
      </c>
      <c r="AF3327" s="564">
        <v>1</v>
      </c>
      <c r="AG3327" s="564">
        <v>1</v>
      </c>
      <c r="AH3327" s="564">
        <v>1</v>
      </c>
      <c r="AI3327" s="564">
        <v>1</v>
      </c>
      <c r="AJ3327" s="564">
        <v>1</v>
      </c>
      <c r="AK3327" s="564">
        <v>1</v>
      </c>
    </row>
    <row r="3328" spans="1:37">
      <c r="A3328">
        <v>3324</v>
      </c>
      <c r="B3328" s="564">
        <f t="shared" ca="1" si="312"/>
        <v>20</v>
      </c>
      <c r="C3328" s="564">
        <f t="shared" ca="1" si="307"/>
        <v>400</v>
      </c>
      <c r="D3328" s="564">
        <f t="shared" ca="1" si="310"/>
        <v>20</v>
      </c>
      <c r="E3328" s="564">
        <f t="shared" ca="1" si="308"/>
        <v>0</v>
      </c>
      <c r="F3328" s="564">
        <f t="shared" ca="1" si="311"/>
        <v>1</v>
      </c>
      <c r="G3328" s="564">
        <f t="shared" ca="1" si="309"/>
        <v>3.9590843454964437</v>
      </c>
      <c r="H3328" s="564">
        <v>1</v>
      </c>
      <c r="I3328" s="564">
        <v>1</v>
      </c>
      <c r="J3328" s="564">
        <v>1</v>
      </c>
      <c r="K3328" s="564">
        <v>1</v>
      </c>
      <c r="L3328" s="564">
        <v>1</v>
      </c>
      <c r="M3328" s="564">
        <v>1</v>
      </c>
      <c r="N3328" s="564">
        <v>1</v>
      </c>
      <c r="O3328" s="564">
        <v>1</v>
      </c>
      <c r="P3328" s="564">
        <v>1</v>
      </c>
      <c r="Q3328" s="564">
        <v>1</v>
      </c>
      <c r="R3328" s="564">
        <v>1</v>
      </c>
      <c r="S3328" s="564">
        <v>1</v>
      </c>
      <c r="T3328" s="564">
        <v>1</v>
      </c>
      <c r="U3328" s="564">
        <v>1</v>
      </c>
      <c r="V3328" s="564">
        <v>1</v>
      </c>
      <c r="W3328" s="564">
        <v>1</v>
      </c>
      <c r="X3328" s="564">
        <v>1</v>
      </c>
      <c r="Y3328" s="564">
        <v>1</v>
      </c>
      <c r="Z3328" s="564">
        <v>1</v>
      </c>
      <c r="AA3328" s="564">
        <v>1</v>
      </c>
      <c r="AB3328" s="564">
        <v>1</v>
      </c>
      <c r="AC3328" s="564">
        <v>1</v>
      </c>
      <c r="AD3328" s="564">
        <v>1</v>
      </c>
      <c r="AE3328" s="564">
        <v>1</v>
      </c>
      <c r="AF3328" s="564">
        <v>1</v>
      </c>
      <c r="AG3328" s="564">
        <v>1</v>
      </c>
      <c r="AH3328" s="564">
        <v>1</v>
      </c>
      <c r="AI3328" s="564">
        <v>1</v>
      </c>
      <c r="AJ3328" s="564">
        <v>1</v>
      </c>
      <c r="AK3328" s="564">
        <v>1</v>
      </c>
    </row>
    <row r="3329" spans="1:37">
      <c r="A3329">
        <v>3325</v>
      </c>
      <c r="B3329" s="564">
        <f t="shared" ca="1" si="312"/>
        <v>20</v>
      </c>
      <c r="C3329" s="564">
        <f t="shared" ca="1" si="307"/>
        <v>400</v>
      </c>
      <c r="D3329" s="564">
        <f t="shared" ca="1" si="310"/>
        <v>20</v>
      </c>
      <c r="E3329" s="564">
        <f t="shared" ca="1" si="308"/>
        <v>0</v>
      </c>
      <c r="F3329" s="564">
        <f t="shared" ca="1" si="311"/>
        <v>1</v>
      </c>
      <c r="G3329" s="564">
        <f t="shared" ca="1" si="309"/>
        <v>0.77569201077142313</v>
      </c>
      <c r="H3329" s="564">
        <v>1</v>
      </c>
      <c r="I3329" s="564">
        <v>1</v>
      </c>
      <c r="J3329" s="564">
        <v>1</v>
      </c>
      <c r="K3329" s="564">
        <v>1</v>
      </c>
      <c r="L3329" s="564">
        <v>1</v>
      </c>
      <c r="M3329" s="564">
        <v>1</v>
      </c>
      <c r="N3329" s="564">
        <v>1</v>
      </c>
      <c r="O3329" s="564">
        <v>1</v>
      </c>
      <c r="P3329" s="564">
        <v>1</v>
      </c>
      <c r="Q3329" s="564">
        <v>1</v>
      </c>
      <c r="R3329" s="564">
        <v>1</v>
      </c>
      <c r="S3329" s="564">
        <v>1</v>
      </c>
      <c r="T3329" s="564">
        <v>1</v>
      </c>
      <c r="U3329" s="564">
        <v>1</v>
      </c>
      <c r="V3329" s="564">
        <v>1</v>
      </c>
      <c r="W3329" s="564">
        <v>1</v>
      </c>
      <c r="X3329" s="564">
        <v>1</v>
      </c>
      <c r="Y3329" s="564">
        <v>1</v>
      </c>
      <c r="Z3329" s="564">
        <v>1</v>
      </c>
      <c r="AA3329" s="564">
        <v>1</v>
      </c>
      <c r="AB3329" s="564">
        <v>1</v>
      </c>
      <c r="AC3329" s="564">
        <v>1</v>
      </c>
      <c r="AD3329" s="564">
        <v>1</v>
      </c>
      <c r="AE3329" s="564">
        <v>1</v>
      </c>
      <c r="AF3329" s="564">
        <v>1</v>
      </c>
      <c r="AG3329" s="564">
        <v>1</v>
      </c>
      <c r="AH3329" s="564">
        <v>1</v>
      </c>
      <c r="AI3329" s="564">
        <v>1</v>
      </c>
      <c r="AJ3329" s="564">
        <v>1</v>
      </c>
      <c r="AK3329" s="564">
        <v>1</v>
      </c>
    </row>
    <row r="3330" spans="1:37">
      <c r="A3330">
        <v>3326</v>
      </c>
      <c r="B3330" s="564">
        <f t="shared" ca="1" si="312"/>
        <v>20</v>
      </c>
      <c r="C3330" s="564">
        <f t="shared" ca="1" si="307"/>
        <v>400</v>
      </c>
      <c r="D3330" s="564">
        <f t="shared" ca="1" si="310"/>
        <v>20</v>
      </c>
      <c r="E3330" s="564">
        <f t="shared" ca="1" si="308"/>
        <v>0</v>
      </c>
      <c r="F3330" s="564">
        <f t="shared" ca="1" si="311"/>
        <v>1</v>
      </c>
      <c r="G3330" s="564">
        <f t="shared" ca="1" si="309"/>
        <v>-7.0797253499491948</v>
      </c>
      <c r="H3330" s="564">
        <v>1</v>
      </c>
      <c r="I3330" s="564">
        <v>1</v>
      </c>
      <c r="J3330" s="564">
        <v>1</v>
      </c>
      <c r="K3330" s="564">
        <v>1</v>
      </c>
      <c r="L3330" s="564">
        <v>1</v>
      </c>
      <c r="M3330" s="564">
        <v>1</v>
      </c>
      <c r="N3330" s="564">
        <v>1</v>
      </c>
      <c r="O3330" s="564">
        <v>1</v>
      </c>
      <c r="P3330" s="564">
        <v>1</v>
      </c>
      <c r="Q3330" s="564">
        <v>1</v>
      </c>
      <c r="R3330" s="564">
        <v>1</v>
      </c>
      <c r="S3330" s="564">
        <v>1</v>
      </c>
      <c r="T3330" s="564">
        <v>1</v>
      </c>
      <c r="U3330" s="564">
        <v>1</v>
      </c>
      <c r="V3330" s="564">
        <v>1</v>
      </c>
      <c r="W3330" s="564">
        <v>1</v>
      </c>
      <c r="X3330" s="564">
        <v>1</v>
      </c>
      <c r="Y3330" s="564">
        <v>1</v>
      </c>
      <c r="Z3330" s="564">
        <v>1</v>
      </c>
      <c r="AA3330" s="564">
        <v>1</v>
      </c>
      <c r="AB3330" s="564">
        <v>1</v>
      </c>
      <c r="AC3330" s="564">
        <v>1</v>
      </c>
      <c r="AD3330" s="564">
        <v>1</v>
      </c>
      <c r="AE3330" s="564">
        <v>1</v>
      </c>
      <c r="AF3330" s="564">
        <v>1</v>
      </c>
      <c r="AG3330" s="564">
        <v>1</v>
      </c>
      <c r="AH3330" s="564">
        <v>1</v>
      </c>
      <c r="AI3330" s="564">
        <v>1</v>
      </c>
      <c r="AJ3330" s="564">
        <v>1</v>
      </c>
      <c r="AK3330" s="564">
        <v>1</v>
      </c>
    </row>
    <row r="3331" spans="1:37">
      <c r="A3331">
        <v>3327</v>
      </c>
      <c r="B3331" s="564">
        <f t="shared" ca="1" si="312"/>
        <v>20</v>
      </c>
      <c r="C3331" s="564">
        <f t="shared" ca="1" si="307"/>
        <v>400</v>
      </c>
      <c r="D3331" s="564">
        <f t="shared" ca="1" si="310"/>
        <v>20</v>
      </c>
      <c r="E3331" s="564">
        <f t="shared" ca="1" si="308"/>
        <v>0</v>
      </c>
      <c r="F3331" s="564">
        <f t="shared" ca="1" si="311"/>
        <v>1</v>
      </c>
      <c r="G3331" s="564">
        <f t="shared" ca="1" si="309"/>
        <v>-6.8159707803674063</v>
      </c>
      <c r="H3331" s="564">
        <v>1</v>
      </c>
      <c r="I3331" s="564">
        <v>1</v>
      </c>
      <c r="J3331" s="564">
        <v>1</v>
      </c>
      <c r="K3331" s="564">
        <v>1</v>
      </c>
      <c r="L3331" s="564">
        <v>1</v>
      </c>
      <c r="M3331" s="564">
        <v>1</v>
      </c>
      <c r="N3331" s="564">
        <v>1</v>
      </c>
      <c r="O3331" s="564">
        <v>1</v>
      </c>
      <c r="P3331" s="564">
        <v>1</v>
      </c>
      <c r="Q3331" s="564">
        <v>1</v>
      </c>
      <c r="R3331" s="564">
        <v>1</v>
      </c>
      <c r="S3331" s="564">
        <v>1</v>
      </c>
      <c r="T3331" s="564">
        <v>1</v>
      </c>
      <c r="U3331" s="564">
        <v>1</v>
      </c>
      <c r="V3331" s="564">
        <v>1</v>
      </c>
      <c r="W3331" s="564">
        <v>1</v>
      </c>
      <c r="X3331" s="564">
        <v>1</v>
      </c>
      <c r="Y3331" s="564">
        <v>1</v>
      </c>
      <c r="Z3331" s="564">
        <v>1</v>
      </c>
      <c r="AA3331" s="564">
        <v>1</v>
      </c>
      <c r="AB3331" s="564">
        <v>1</v>
      </c>
      <c r="AC3331" s="564">
        <v>1</v>
      </c>
      <c r="AD3331" s="564">
        <v>1</v>
      </c>
      <c r="AE3331" s="564">
        <v>1</v>
      </c>
      <c r="AF3331" s="564">
        <v>1</v>
      </c>
      <c r="AG3331" s="564">
        <v>1</v>
      </c>
      <c r="AH3331" s="564">
        <v>1</v>
      </c>
      <c r="AI3331" s="564">
        <v>1</v>
      </c>
      <c r="AJ3331" s="564">
        <v>1</v>
      </c>
      <c r="AK3331" s="564">
        <v>1</v>
      </c>
    </row>
    <row r="3332" spans="1:37">
      <c r="A3332">
        <v>3328</v>
      </c>
      <c r="B3332" s="564">
        <f t="shared" ca="1" si="312"/>
        <v>20</v>
      </c>
      <c r="C3332" s="564">
        <f t="shared" ca="1" si="307"/>
        <v>400</v>
      </c>
      <c r="D3332" s="564">
        <f t="shared" ca="1" si="310"/>
        <v>20</v>
      </c>
      <c r="E3332" s="564">
        <f t="shared" ca="1" si="308"/>
        <v>0</v>
      </c>
      <c r="F3332" s="564">
        <f t="shared" ca="1" si="311"/>
        <v>1</v>
      </c>
      <c r="G3332" s="564">
        <f t="shared" ca="1" si="309"/>
        <v>-6.1417241630538193</v>
      </c>
      <c r="H3332" s="564">
        <v>1</v>
      </c>
      <c r="I3332" s="564">
        <v>1</v>
      </c>
      <c r="J3332" s="564">
        <v>1</v>
      </c>
      <c r="K3332" s="564">
        <v>1</v>
      </c>
      <c r="L3332" s="564">
        <v>1</v>
      </c>
      <c r="M3332" s="564">
        <v>1</v>
      </c>
      <c r="N3332" s="564">
        <v>1</v>
      </c>
      <c r="O3332" s="564">
        <v>1</v>
      </c>
      <c r="P3332" s="564">
        <v>1</v>
      </c>
      <c r="Q3332" s="564">
        <v>1</v>
      </c>
      <c r="R3332" s="564">
        <v>1</v>
      </c>
      <c r="S3332" s="564">
        <v>1</v>
      </c>
      <c r="T3332" s="564">
        <v>1</v>
      </c>
      <c r="U3332" s="564">
        <v>1</v>
      </c>
      <c r="V3332" s="564">
        <v>1</v>
      </c>
      <c r="W3332" s="564">
        <v>1</v>
      </c>
      <c r="X3332" s="564">
        <v>1</v>
      </c>
      <c r="Y3332" s="564">
        <v>1</v>
      </c>
      <c r="Z3332" s="564">
        <v>1</v>
      </c>
      <c r="AA3332" s="564">
        <v>1</v>
      </c>
      <c r="AB3332" s="564">
        <v>1</v>
      </c>
      <c r="AC3332" s="564">
        <v>1</v>
      </c>
      <c r="AD3332" s="564">
        <v>1</v>
      </c>
      <c r="AE3332" s="564">
        <v>1</v>
      </c>
      <c r="AF3332" s="564">
        <v>1</v>
      </c>
      <c r="AG3332" s="564">
        <v>1</v>
      </c>
      <c r="AH3332" s="564">
        <v>1</v>
      </c>
      <c r="AI3332" s="564">
        <v>1</v>
      </c>
      <c r="AJ3332" s="564">
        <v>1</v>
      </c>
      <c r="AK3332" s="564">
        <v>1</v>
      </c>
    </row>
    <row r="3333" spans="1:37">
      <c r="A3333">
        <v>3329</v>
      </c>
      <c r="B3333" s="564">
        <f t="shared" ca="1" si="312"/>
        <v>0</v>
      </c>
      <c r="C3333" s="564">
        <f t="shared" ref="C3333:C3396" ca="1" si="313">B3333^2</f>
        <v>0</v>
      </c>
      <c r="D3333" s="564">
        <f t="shared" ca="1" si="310"/>
        <v>0</v>
      </c>
      <c r="E3333" s="564">
        <f t="shared" ref="E3333:E3396" ca="1" si="314">D3333-((B3333^2)/H$1)</f>
        <v>0</v>
      </c>
      <c r="F3333" s="564">
        <f t="shared" ca="1" si="311"/>
        <v>1</v>
      </c>
      <c r="G3333" s="564">
        <f t="shared" ref="G3333:G3396" ca="1" si="315">I$2+NORMSINV(RAND())*K$2</f>
        <v>2.7338845219755381</v>
      </c>
      <c r="H3333" s="564">
        <v>0</v>
      </c>
      <c r="I3333" s="564">
        <v>0</v>
      </c>
      <c r="J3333" s="564">
        <v>0</v>
      </c>
      <c r="K3333" s="564">
        <v>0</v>
      </c>
      <c r="L3333" s="564">
        <v>0</v>
      </c>
      <c r="M3333" s="564">
        <v>0</v>
      </c>
      <c r="N3333" s="564">
        <v>0</v>
      </c>
      <c r="O3333" s="564">
        <v>0</v>
      </c>
      <c r="P3333" s="564">
        <v>0</v>
      </c>
      <c r="Q3333" s="564">
        <v>0</v>
      </c>
      <c r="R3333" s="564">
        <v>0</v>
      </c>
      <c r="S3333" s="564">
        <v>0</v>
      </c>
      <c r="T3333" s="564">
        <v>0</v>
      </c>
      <c r="U3333" s="564">
        <v>0</v>
      </c>
      <c r="V3333" s="564">
        <v>0</v>
      </c>
      <c r="W3333" s="564">
        <v>0</v>
      </c>
      <c r="X3333" s="564">
        <v>0</v>
      </c>
      <c r="Y3333" s="564">
        <v>0</v>
      </c>
      <c r="Z3333" s="564">
        <v>0</v>
      </c>
      <c r="AA3333" s="564">
        <v>0</v>
      </c>
      <c r="AB3333" s="564">
        <v>0</v>
      </c>
      <c r="AC3333" s="564">
        <v>0</v>
      </c>
      <c r="AD3333" s="564">
        <v>0</v>
      </c>
      <c r="AE3333" s="564">
        <v>0</v>
      </c>
      <c r="AF3333" s="564">
        <v>0</v>
      </c>
      <c r="AG3333" s="564">
        <v>0</v>
      </c>
      <c r="AH3333" s="564">
        <v>0</v>
      </c>
      <c r="AI3333" s="564">
        <v>0</v>
      </c>
      <c r="AJ3333" s="564">
        <v>0</v>
      </c>
      <c r="AK3333" s="564">
        <v>0</v>
      </c>
    </row>
    <row r="3334" spans="1:37">
      <c r="A3334">
        <v>3330</v>
      </c>
      <c r="B3334" s="564">
        <f t="shared" ca="1" si="312"/>
        <v>0</v>
      </c>
      <c r="C3334" s="564">
        <f t="shared" ca="1" si="313"/>
        <v>0</v>
      </c>
      <c r="D3334" s="564">
        <f t="shared" ref="D3334:D3397" ca="1" si="316">B3334</f>
        <v>0</v>
      </c>
      <c r="E3334" s="564">
        <f t="shared" ca="1" si="314"/>
        <v>0</v>
      </c>
      <c r="F3334" s="564">
        <f t="shared" ref="F3334:F3397" ca="1" si="317">1-(2*B3334*(H$1-B3334)/(H$1*(H$1-1)))</f>
        <v>1</v>
      </c>
      <c r="G3334" s="564">
        <f t="shared" ca="1" si="315"/>
        <v>-7.6423264415118588</v>
      </c>
      <c r="H3334" s="564">
        <v>0</v>
      </c>
      <c r="I3334" s="564">
        <v>0</v>
      </c>
      <c r="J3334" s="564">
        <v>0</v>
      </c>
      <c r="K3334" s="564">
        <v>0</v>
      </c>
      <c r="L3334" s="564">
        <v>0</v>
      </c>
      <c r="M3334" s="564">
        <v>0</v>
      </c>
      <c r="N3334" s="564">
        <v>0</v>
      </c>
      <c r="O3334" s="564">
        <v>0</v>
      </c>
      <c r="P3334" s="564">
        <v>0</v>
      </c>
      <c r="Q3334" s="564">
        <v>0</v>
      </c>
      <c r="R3334" s="564">
        <v>0</v>
      </c>
      <c r="S3334" s="564">
        <v>0</v>
      </c>
      <c r="T3334" s="564">
        <v>0</v>
      </c>
      <c r="U3334" s="564">
        <v>0</v>
      </c>
      <c r="V3334" s="564">
        <v>0</v>
      </c>
      <c r="W3334" s="564">
        <v>0</v>
      </c>
      <c r="X3334" s="564">
        <v>0</v>
      </c>
      <c r="Y3334" s="564">
        <v>0</v>
      </c>
      <c r="Z3334" s="564">
        <v>0</v>
      </c>
      <c r="AA3334" s="564">
        <v>0</v>
      </c>
      <c r="AB3334" s="564">
        <v>0</v>
      </c>
      <c r="AC3334" s="564">
        <v>0</v>
      </c>
      <c r="AD3334" s="564">
        <v>0</v>
      </c>
      <c r="AE3334" s="564">
        <v>0</v>
      </c>
      <c r="AF3334" s="564">
        <v>0</v>
      </c>
      <c r="AG3334" s="564">
        <v>0</v>
      </c>
      <c r="AH3334" s="564">
        <v>0</v>
      </c>
      <c r="AI3334" s="564">
        <v>0</v>
      </c>
      <c r="AJ3334" s="564">
        <v>0</v>
      </c>
      <c r="AK3334" s="564">
        <v>0</v>
      </c>
    </row>
    <row r="3335" spans="1:37">
      <c r="A3335">
        <v>3331</v>
      </c>
      <c r="B3335" s="564">
        <f t="shared" ref="B3335:B3398" ca="1" si="318">SUM(INDIRECT("H"&amp;A3335+4&amp;":"&amp;HLOOKUP(H$1,$AA$1:$BD$2,2,0)&amp;A3335+4))</f>
        <v>8</v>
      </c>
      <c r="C3335" s="564">
        <f t="shared" ca="1" si="313"/>
        <v>64</v>
      </c>
      <c r="D3335" s="564">
        <f t="shared" ca="1" si="316"/>
        <v>8</v>
      </c>
      <c r="E3335" s="564">
        <f t="shared" ca="1" si="314"/>
        <v>4.8</v>
      </c>
      <c r="F3335" s="564">
        <f t="shared" ca="1" si="317"/>
        <v>0.49473684210526314</v>
      </c>
      <c r="G3335" s="564">
        <f t="shared" ca="1" si="315"/>
        <v>-5.7933725299135865</v>
      </c>
      <c r="H3335" s="564">
        <v>0</v>
      </c>
      <c r="I3335" s="564">
        <v>0</v>
      </c>
      <c r="J3335" s="564">
        <v>0</v>
      </c>
      <c r="K3335" s="564">
        <v>1</v>
      </c>
      <c r="L3335" s="564">
        <v>1</v>
      </c>
      <c r="M3335" s="564">
        <v>1</v>
      </c>
      <c r="N3335" s="564">
        <v>1</v>
      </c>
      <c r="O3335" s="564">
        <v>0</v>
      </c>
      <c r="P3335" s="564">
        <v>0</v>
      </c>
      <c r="Q3335" s="564">
        <v>1</v>
      </c>
      <c r="R3335" s="564">
        <v>0</v>
      </c>
      <c r="S3335" s="564">
        <v>0</v>
      </c>
      <c r="T3335" s="564">
        <v>1</v>
      </c>
      <c r="U3335" s="564">
        <v>0</v>
      </c>
      <c r="V3335" s="564">
        <v>1</v>
      </c>
      <c r="W3335" s="564">
        <v>0</v>
      </c>
      <c r="X3335" s="564">
        <v>0</v>
      </c>
      <c r="Y3335" s="564">
        <v>0</v>
      </c>
      <c r="Z3335" s="564">
        <v>0</v>
      </c>
      <c r="AA3335" s="564">
        <v>1</v>
      </c>
      <c r="AB3335" s="564">
        <v>1</v>
      </c>
      <c r="AC3335" s="564">
        <v>0</v>
      </c>
      <c r="AD3335" s="564">
        <v>1</v>
      </c>
      <c r="AE3335" s="564">
        <v>1</v>
      </c>
      <c r="AF3335" s="564">
        <v>1</v>
      </c>
      <c r="AG3335" s="564">
        <v>0</v>
      </c>
      <c r="AH3335" s="564">
        <v>0</v>
      </c>
      <c r="AI3335" s="564">
        <v>1</v>
      </c>
      <c r="AJ3335" s="564">
        <v>0</v>
      </c>
      <c r="AK3335" s="564">
        <v>0</v>
      </c>
    </row>
    <row r="3336" spans="1:37">
      <c r="A3336">
        <v>3332</v>
      </c>
      <c r="B3336" s="564">
        <f t="shared" ca="1" si="318"/>
        <v>20</v>
      </c>
      <c r="C3336" s="564">
        <f t="shared" ca="1" si="313"/>
        <v>400</v>
      </c>
      <c r="D3336" s="564">
        <f t="shared" ca="1" si="316"/>
        <v>20</v>
      </c>
      <c r="E3336" s="564">
        <f t="shared" ca="1" si="314"/>
        <v>0</v>
      </c>
      <c r="F3336" s="564">
        <f t="shared" ca="1" si="317"/>
        <v>1</v>
      </c>
      <c r="G3336" s="564">
        <f t="shared" ca="1" si="315"/>
        <v>7.0972015410830647</v>
      </c>
      <c r="H3336" s="564">
        <v>1</v>
      </c>
      <c r="I3336" s="564">
        <v>1</v>
      </c>
      <c r="J3336" s="564">
        <v>1</v>
      </c>
      <c r="K3336" s="564">
        <v>1</v>
      </c>
      <c r="L3336" s="564">
        <v>1</v>
      </c>
      <c r="M3336" s="564">
        <v>1</v>
      </c>
      <c r="N3336" s="564">
        <v>1</v>
      </c>
      <c r="O3336" s="564">
        <v>1</v>
      </c>
      <c r="P3336" s="564">
        <v>1</v>
      </c>
      <c r="Q3336" s="564">
        <v>1</v>
      </c>
      <c r="R3336" s="564">
        <v>1</v>
      </c>
      <c r="S3336" s="564">
        <v>1</v>
      </c>
      <c r="T3336" s="564">
        <v>1</v>
      </c>
      <c r="U3336" s="564">
        <v>1</v>
      </c>
      <c r="V3336" s="564">
        <v>1</v>
      </c>
      <c r="W3336" s="564">
        <v>1</v>
      </c>
      <c r="X3336" s="564">
        <v>1</v>
      </c>
      <c r="Y3336" s="564">
        <v>1</v>
      </c>
      <c r="Z3336" s="564">
        <v>1</v>
      </c>
      <c r="AA3336" s="564">
        <v>1</v>
      </c>
      <c r="AB3336" s="564">
        <v>1</v>
      </c>
      <c r="AC3336" s="564">
        <v>1</v>
      </c>
      <c r="AD3336" s="564">
        <v>1</v>
      </c>
      <c r="AE3336" s="564">
        <v>1</v>
      </c>
      <c r="AF3336" s="564">
        <v>1</v>
      </c>
      <c r="AG3336" s="564">
        <v>1</v>
      </c>
      <c r="AH3336" s="564">
        <v>1</v>
      </c>
      <c r="AI3336" s="564">
        <v>1</v>
      </c>
      <c r="AJ3336" s="564">
        <v>1</v>
      </c>
      <c r="AK3336" s="564">
        <v>1</v>
      </c>
    </row>
    <row r="3337" spans="1:37">
      <c r="A3337">
        <v>3333</v>
      </c>
      <c r="B3337" s="564">
        <f t="shared" ca="1" si="318"/>
        <v>20</v>
      </c>
      <c r="C3337" s="564">
        <f t="shared" ca="1" si="313"/>
        <v>400</v>
      </c>
      <c r="D3337" s="564">
        <f t="shared" ca="1" si="316"/>
        <v>20</v>
      </c>
      <c r="E3337" s="564">
        <f t="shared" ca="1" si="314"/>
        <v>0</v>
      </c>
      <c r="F3337" s="564">
        <f t="shared" ca="1" si="317"/>
        <v>1</v>
      </c>
      <c r="G3337" s="564">
        <f t="shared" ca="1" si="315"/>
        <v>-4.7575827775204296</v>
      </c>
      <c r="H3337" s="564">
        <v>1</v>
      </c>
      <c r="I3337" s="564">
        <v>1</v>
      </c>
      <c r="J3337" s="564">
        <v>1</v>
      </c>
      <c r="K3337" s="564">
        <v>1</v>
      </c>
      <c r="L3337" s="564">
        <v>1</v>
      </c>
      <c r="M3337" s="564">
        <v>1</v>
      </c>
      <c r="N3337" s="564">
        <v>1</v>
      </c>
      <c r="O3337" s="564">
        <v>1</v>
      </c>
      <c r="P3337" s="564">
        <v>1</v>
      </c>
      <c r="Q3337" s="564">
        <v>1</v>
      </c>
      <c r="R3337" s="564">
        <v>1</v>
      </c>
      <c r="S3337" s="564">
        <v>1</v>
      </c>
      <c r="T3337" s="564">
        <v>1</v>
      </c>
      <c r="U3337" s="564">
        <v>1</v>
      </c>
      <c r="V3337" s="564">
        <v>1</v>
      </c>
      <c r="W3337" s="564">
        <v>1</v>
      </c>
      <c r="X3337" s="564">
        <v>1</v>
      </c>
      <c r="Y3337" s="564">
        <v>1</v>
      </c>
      <c r="Z3337" s="564">
        <v>1</v>
      </c>
      <c r="AA3337" s="564">
        <v>1</v>
      </c>
      <c r="AB3337" s="564">
        <v>1</v>
      </c>
      <c r="AC3337" s="564">
        <v>1</v>
      </c>
      <c r="AD3337" s="564">
        <v>1</v>
      </c>
      <c r="AE3337" s="564">
        <v>1</v>
      </c>
      <c r="AF3337" s="564">
        <v>1</v>
      </c>
      <c r="AG3337" s="564">
        <v>1</v>
      </c>
      <c r="AH3337" s="564">
        <v>1</v>
      </c>
      <c r="AI3337" s="564">
        <v>1</v>
      </c>
      <c r="AJ3337" s="564">
        <v>1</v>
      </c>
      <c r="AK3337" s="564">
        <v>1</v>
      </c>
    </row>
    <row r="3338" spans="1:37">
      <c r="A3338">
        <v>3334</v>
      </c>
      <c r="B3338" s="564">
        <f t="shared" ca="1" si="318"/>
        <v>20</v>
      </c>
      <c r="C3338" s="564">
        <f t="shared" ca="1" si="313"/>
        <v>400</v>
      </c>
      <c r="D3338" s="564">
        <f t="shared" ca="1" si="316"/>
        <v>20</v>
      </c>
      <c r="E3338" s="564">
        <f t="shared" ca="1" si="314"/>
        <v>0</v>
      </c>
      <c r="F3338" s="564">
        <f t="shared" ca="1" si="317"/>
        <v>1</v>
      </c>
      <c r="G3338" s="564">
        <f t="shared" ca="1" si="315"/>
        <v>-2.3257220648404338</v>
      </c>
      <c r="H3338" s="564">
        <v>1</v>
      </c>
      <c r="I3338" s="564">
        <v>1</v>
      </c>
      <c r="J3338" s="564">
        <v>1</v>
      </c>
      <c r="K3338" s="564">
        <v>1</v>
      </c>
      <c r="L3338" s="564">
        <v>1</v>
      </c>
      <c r="M3338" s="564">
        <v>1</v>
      </c>
      <c r="N3338" s="564">
        <v>1</v>
      </c>
      <c r="O3338" s="564">
        <v>1</v>
      </c>
      <c r="P3338" s="564">
        <v>1</v>
      </c>
      <c r="Q3338" s="564">
        <v>1</v>
      </c>
      <c r="R3338" s="564">
        <v>1</v>
      </c>
      <c r="S3338" s="564">
        <v>1</v>
      </c>
      <c r="T3338" s="564">
        <v>1</v>
      </c>
      <c r="U3338" s="564">
        <v>1</v>
      </c>
      <c r="V3338" s="564">
        <v>1</v>
      </c>
      <c r="W3338" s="564">
        <v>1</v>
      </c>
      <c r="X3338" s="564">
        <v>1</v>
      </c>
      <c r="Y3338" s="564">
        <v>1</v>
      </c>
      <c r="Z3338" s="564">
        <v>1</v>
      </c>
      <c r="AA3338" s="564">
        <v>1</v>
      </c>
      <c r="AB3338" s="564">
        <v>1</v>
      </c>
      <c r="AC3338" s="564">
        <v>1</v>
      </c>
      <c r="AD3338" s="564">
        <v>1</v>
      </c>
      <c r="AE3338" s="564">
        <v>1</v>
      </c>
      <c r="AF3338" s="564">
        <v>1</v>
      </c>
      <c r="AG3338" s="564">
        <v>1</v>
      </c>
      <c r="AH3338" s="564">
        <v>1</v>
      </c>
      <c r="AI3338" s="564">
        <v>1</v>
      </c>
      <c r="AJ3338" s="564">
        <v>1</v>
      </c>
      <c r="AK3338" s="564">
        <v>1</v>
      </c>
    </row>
    <row r="3339" spans="1:37">
      <c r="A3339">
        <v>3335</v>
      </c>
      <c r="B3339" s="564">
        <f t="shared" ca="1" si="318"/>
        <v>20</v>
      </c>
      <c r="C3339" s="564">
        <f t="shared" ca="1" si="313"/>
        <v>400</v>
      </c>
      <c r="D3339" s="564">
        <f t="shared" ca="1" si="316"/>
        <v>20</v>
      </c>
      <c r="E3339" s="564">
        <f t="shared" ca="1" si="314"/>
        <v>0</v>
      </c>
      <c r="F3339" s="564">
        <f t="shared" ca="1" si="317"/>
        <v>1</v>
      </c>
      <c r="G3339" s="564">
        <f t="shared" ca="1" si="315"/>
        <v>1.354096858986684</v>
      </c>
      <c r="H3339" s="564">
        <v>1</v>
      </c>
      <c r="I3339" s="564">
        <v>1</v>
      </c>
      <c r="J3339" s="564">
        <v>1</v>
      </c>
      <c r="K3339" s="564">
        <v>1</v>
      </c>
      <c r="L3339" s="564">
        <v>1</v>
      </c>
      <c r="M3339" s="564">
        <v>1</v>
      </c>
      <c r="N3339" s="564">
        <v>1</v>
      </c>
      <c r="O3339" s="564">
        <v>1</v>
      </c>
      <c r="P3339" s="564">
        <v>1</v>
      </c>
      <c r="Q3339" s="564">
        <v>1</v>
      </c>
      <c r="R3339" s="564">
        <v>1</v>
      </c>
      <c r="S3339" s="564">
        <v>1</v>
      </c>
      <c r="T3339" s="564">
        <v>1</v>
      </c>
      <c r="U3339" s="564">
        <v>1</v>
      </c>
      <c r="V3339" s="564">
        <v>1</v>
      </c>
      <c r="W3339" s="564">
        <v>1</v>
      </c>
      <c r="X3339" s="564">
        <v>1</v>
      </c>
      <c r="Y3339" s="564">
        <v>1</v>
      </c>
      <c r="Z3339" s="564">
        <v>1</v>
      </c>
      <c r="AA3339" s="564">
        <v>1</v>
      </c>
      <c r="AB3339" s="564">
        <v>1</v>
      </c>
      <c r="AC3339" s="564">
        <v>1</v>
      </c>
      <c r="AD3339" s="564">
        <v>1</v>
      </c>
      <c r="AE3339" s="564">
        <v>1</v>
      </c>
      <c r="AF3339" s="564">
        <v>1</v>
      </c>
      <c r="AG3339" s="564">
        <v>1</v>
      </c>
      <c r="AH3339" s="564">
        <v>1</v>
      </c>
      <c r="AI3339" s="564">
        <v>1</v>
      </c>
      <c r="AJ3339" s="564">
        <v>1</v>
      </c>
      <c r="AK3339" s="564">
        <v>1</v>
      </c>
    </row>
    <row r="3340" spans="1:37">
      <c r="A3340">
        <v>3336</v>
      </c>
      <c r="B3340" s="564">
        <f t="shared" ca="1" si="318"/>
        <v>20</v>
      </c>
      <c r="C3340" s="564">
        <f t="shared" ca="1" si="313"/>
        <v>400</v>
      </c>
      <c r="D3340" s="564">
        <f t="shared" ca="1" si="316"/>
        <v>20</v>
      </c>
      <c r="E3340" s="564">
        <f t="shared" ca="1" si="314"/>
        <v>0</v>
      </c>
      <c r="F3340" s="564">
        <f t="shared" ca="1" si="317"/>
        <v>1</v>
      </c>
      <c r="G3340" s="564">
        <f t="shared" ca="1" si="315"/>
        <v>-10.555715520829919</v>
      </c>
      <c r="H3340" s="564">
        <v>1</v>
      </c>
      <c r="I3340" s="564">
        <v>1</v>
      </c>
      <c r="J3340" s="564">
        <v>1</v>
      </c>
      <c r="K3340" s="564">
        <v>1</v>
      </c>
      <c r="L3340" s="564">
        <v>1</v>
      </c>
      <c r="M3340" s="564">
        <v>1</v>
      </c>
      <c r="N3340" s="564">
        <v>1</v>
      </c>
      <c r="O3340" s="564">
        <v>1</v>
      </c>
      <c r="P3340" s="564">
        <v>1</v>
      </c>
      <c r="Q3340" s="564">
        <v>1</v>
      </c>
      <c r="R3340" s="564">
        <v>1</v>
      </c>
      <c r="S3340" s="564">
        <v>1</v>
      </c>
      <c r="T3340" s="564">
        <v>1</v>
      </c>
      <c r="U3340" s="564">
        <v>1</v>
      </c>
      <c r="V3340" s="564">
        <v>1</v>
      </c>
      <c r="W3340" s="564">
        <v>1</v>
      </c>
      <c r="X3340" s="564">
        <v>1</v>
      </c>
      <c r="Y3340" s="564">
        <v>1</v>
      </c>
      <c r="Z3340" s="564">
        <v>1</v>
      </c>
      <c r="AA3340" s="564">
        <v>1</v>
      </c>
      <c r="AB3340" s="564">
        <v>1</v>
      </c>
      <c r="AC3340" s="564">
        <v>1</v>
      </c>
      <c r="AD3340" s="564">
        <v>1</v>
      </c>
      <c r="AE3340" s="564">
        <v>1</v>
      </c>
      <c r="AF3340" s="564">
        <v>1</v>
      </c>
      <c r="AG3340" s="564">
        <v>1</v>
      </c>
      <c r="AH3340" s="564">
        <v>1</v>
      </c>
      <c r="AI3340" s="564">
        <v>1</v>
      </c>
      <c r="AJ3340" s="564">
        <v>1</v>
      </c>
      <c r="AK3340" s="564">
        <v>1</v>
      </c>
    </row>
    <row r="3341" spans="1:37">
      <c r="A3341">
        <v>3337</v>
      </c>
      <c r="B3341" s="564">
        <f t="shared" ca="1" si="318"/>
        <v>20</v>
      </c>
      <c r="C3341" s="564">
        <f t="shared" ca="1" si="313"/>
        <v>400</v>
      </c>
      <c r="D3341" s="564">
        <f t="shared" ca="1" si="316"/>
        <v>20</v>
      </c>
      <c r="E3341" s="564">
        <f t="shared" ca="1" si="314"/>
        <v>0</v>
      </c>
      <c r="F3341" s="564">
        <f t="shared" ca="1" si="317"/>
        <v>1</v>
      </c>
      <c r="G3341" s="564">
        <f t="shared" ca="1" si="315"/>
        <v>2.6119613668604549</v>
      </c>
      <c r="H3341" s="564">
        <v>1</v>
      </c>
      <c r="I3341" s="564">
        <v>1</v>
      </c>
      <c r="J3341" s="564">
        <v>1</v>
      </c>
      <c r="K3341" s="564">
        <v>1</v>
      </c>
      <c r="L3341" s="564">
        <v>1</v>
      </c>
      <c r="M3341" s="564">
        <v>1</v>
      </c>
      <c r="N3341" s="564">
        <v>1</v>
      </c>
      <c r="O3341" s="564">
        <v>1</v>
      </c>
      <c r="P3341" s="564">
        <v>1</v>
      </c>
      <c r="Q3341" s="564">
        <v>1</v>
      </c>
      <c r="R3341" s="564">
        <v>1</v>
      </c>
      <c r="S3341" s="564">
        <v>1</v>
      </c>
      <c r="T3341" s="564">
        <v>1</v>
      </c>
      <c r="U3341" s="564">
        <v>1</v>
      </c>
      <c r="V3341" s="564">
        <v>1</v>
      </c>
      <c r="W3341" s="564">
        <v>1</v>
      </c>
      <c r="X3341" s="564">
        <v>1</v>
      </c>
      <c r="Y3341" s="564">
        <v>1</v>
      </c>
      <c r="Z3341" s="564">
        <v>1</v>
      </c>
      <c r="AA3341" s="564">
        <v>1</v>
      </c>
      <c r="AB3341" s="564">
        <v>1</v>
      </c>
      <c r="AC3341" s="564">
        <v>1</v>
      </c>
      <c r="AD3341" s="564">
        <v>1</v>
      </c>
      <c r="AE3341" s="564">
        <v>1</v>
      </c>
      <c r="AF3341" s="564">
        <v>1</v>
      </c>
      <c r="AG3341" s="564">
        <v>1</v>
      </c>
      <c r="AH3341" s="564">
        <v>1</v>
      </c>
      <c r="AI3341" s="564">
        <v>1</v>
      </c>
      <c r="AJ3341" s="564">
        <v>1</v>
      </c>
      <c r="AK3341" s="564">
        <v>1</v>
      </c>
    </row>
    <row r="3342" spans="1:37">
      <c r="A3342">
        <v>3338</v>
      </c>
      <c r="B3342" s="564">
        <f t="shared" ca="1" si="318"/>
        <v>20</v>
      </c>
      <c r="C3342" s="564">
        <f t="shared" ca="1" si="313"/>
        <v>400</v>
      </c>
      <c r="D3342" s="564">
        <f t="shared" ca="1" si="316"/>
        <v>20</v>
      </c>
      <c r="E3342" s="564">
        <f t="shared" ca="1" si="314"/>
        <v>0</v>
      </c>
      <c r="F3342" s="564">
        <f t="shared" ca="1" si="317"/>
        <v>1</v>
      </c>
      <c r="G3342" s="564">
        <f t="shared" ca="1" si="315"/>
        <v>12.643416579439251</v>
      </c>
      <c r="H3342" s="564">
        <v>1</v>
      </c>
      <c r="I3342" s="564">
        <v>1</v>
      </c>
      <c r="J3342" s="564">
        <v>1</v>
      </c>
      <c r="K3342" s="564">
        <v>1</v>
      </c>
      <c r="L3342" s="564">
        <v>1</v>
      </c>
      <c r="M3342" s="564">
        <v>1</v>
      </c>
      <c r="N3342" s="564">
        <v>1</v>
      </c>
      <c r="O3342" s="564">
        <v>1</v>
      </c>
      <c r="P3342" s="564">
        <v>1</v>
      </c>
      <c r="Q3342" s="564">
        <v>1</v>
      </c>
      <c r="R3342" s="564">
        <v>1</v>
      </c>
      <c r="S3342" s="564">
        <v>1</v>
      </c>
      <c r="T3342" s="564">
        <v>1</v>
      </c>
      <c r="U3342" s="564">
        <v>1</v>
      </c>
      <c r="V3342" s="564">
        <v>1</v>
      </c>
      <c r="W3342" s="564">
        <v>1</v>
      </c>
      <c r="X3342" s="564">
        <v>1</v>
      </c>
      <c r="Y3342" s="564">
        <v>1</v>
      </c>
      <c r="Z3342" s="564">
        <v>1</v>
      </c>
      <c r="AA3342" s="564">
        <v>1</v>
      </c>
      <c r="AB3342" s="564">
        <v>1</v>
      </c>
      <c r="AC3342" s="564">
        <v>1</v>
      </c>
      <c r="AD3342" s="564">
        <v>1</v>
      </c>
      <c r="AE3342" s="564">
        <v>1</v>
      </c>
      <c r="AF3342" s="564">
        <v>1</v>
      </c>
      <c r="AG3342" s="564">
        <v>1</v>
      </c>
      <c r="AH3342" s="564">
        <v>1</v>
      </c>
      <c r="AI3342" s="564">
        <v>1</v>
      </c>
      <c r="AJ3342" s="564">
        <v>1</v>
      </c>
      <c r="AK3342" s="564">
        <v>1</v>
      </c>
    </row>
    <row r="3343" spans="1:37">
      <c r="A3343">
        <v>3339</v>
      </c>
      <c r="B3343" s="564">
        <f t="shared" ca="1" si="318"/>
        <v>20</v>
      </c>
      <c r="C3343" s="564">
        <f t="shared" ca="1" si="313"/>
        <v>400</v>
      </c>
      <c r="D3343" s="564">
        <f t="shared" ca="1" si="316"/>
        <v>20</v>
      </c>
      <c r="E3343" s="564">
        <f t="shared" ca="1" si="314"/>
        <v>0</v>
      </c>
      <c r="F3343" s="564">
        <f t="shared" ca="1" si="317"/>
        <v>1</v>
      </c>
      <c r="G3343" s="564">
        <f t="shared" ca="1" si="315"/>
        <v>-4.9663327235211376</v>
      </c>
      <c r="H3343" s="564">
        <v>1</v>
      </c>
      <c r="I3343" s="564">
        <v>1</v>
      </c>
      <c r="J3343" s="564">
        <v>1</v>
      </c>
      <c r="K3343" s="564">
        <v>1</v>
      </c>
      <c r="L3343" s="564">
        <v>1</v>
      </c>
      <c r="M3343" s="564">
        <v>1</v>
      </c>
      <c r="N3343" s="564">
        <v>1</v>
      </c>
      <c r="O3343" s="564">
        <v>1</v>
      </c>
      <c r="P3343" s="564">
        <v>1</v>
      </c>
      <c r="Q3343" s="564">
        <v>1</v>
      </c>
      <c r="R3343" s="564">
        <v>1</v>
      </c>
      <c r="S3343" s="564">
        <v>1</v>
      </c>
      <c r="T3343" s="564">
        <v>1</v>
      </c>
      <c r="U3343" s="564">
        <v>1</v>
      </c>
      <c r="V3343" s="564">
        <v>1</v>
      </c>
      <c r="W3343" s="564">
        <v>1</v>
      </c>
      <c r="X3343" s="564">
        <v>1</v>
      </c>
      <c r="Y3343" s="564">
        <v>1</v>
      </c>
      <c r="Z3343" s="564">
        <v>1</v>
      </c>
      <c r="AA3343" s="564">
        <v>1</v>
      </c>
      <c r="AB3343" s="564">
        <v>1</v>
      </c>
      <c r="AC3343" s="564">
        <v>1</v>
      </c>
      <c r="AD3343" s="564">
        <v>1</v>
      </c>
      <c r="AE3343" s="564">
        <v>1</v>
      </c>
      <c r="AF3343" s="564">
        <v>1</v>
      </c>
      <c r="AG3343" s="564">
        <v>1</v>
      </c>
      <c r="AH3343" s="564">
        <v>1</v>
      </c>
      <c r="AI3343" s="564">
        <v>1</v>
      </c>
      <c r="AJ3343" s="564">
        <v>1</v>
      </c>
      <c r="AK3343" s="564">
        <v>1</v>
      </c>
    </row>
    <row r="3344" spans="1:37">
      <c r="A3344">
        <v>3340</v>
      </c>
      <c r="B3344" s="564">
        <f t="shared" ca="1" si="318"/>
        <v>20</v>
      </c>
      <c r="C3344" s="564">
        <f t="shared" ca="1" si="313"/>
        <v>400</v>
      </c>
      <c r="D3344" s="564">
        <f t="shared" ca="1" si="316"/>
        <v>20</v>
      </c>
      <c r="E3344" s="564">
        <f t="shared" ca="1" si="314"/>
        <v>0</v>
      </c>
      <c r="F3344" s="564">
        <f t="shared" ca="1" si="317"/>
        <v>1</v>
      </c>
      <c r="G3344" s="564">
        <f t="shared" ca="1" si="315"/>
        <v>3.2053108761292415</v>
      </c>
      <c r="H3344" s="564">
        <v>1</v>
      </c>
      <c r="I3344" s="564">
        <v>1</v>
      </c>
      <c r="J3344" s="564">
        <v>1</v>
      </c>
      <c r="K3344" s="564">
        <v>1</v>
      </c>
      <c r="L3344" s="564">
        <v>1</v>
      </c>
      <c r="M3344" s="564">
        <v>1</v>
      </c>
      <c r="N3344" s="564">
        <v>1</v>
      </c>
      <c r="O3344" s="564">
        <v>1</v>
      </c>
      <c r="P3344" s="564">
        <v>1</v>
      </c>
      <c r="Q3344" s="564">
        <v>1</v>
      </c>
      <c r="R3344" s="564">
        <v>1</v>
      </c>
      <c r="S3344" s="564">
        <v>1</v>
      </c>
      <c r="T3344" s="564">
        <v>1</v>
      </c>
      <c r="U3344" s="564">
        <v>1</v>
      </c>
      <c r="V3344" s="564">
        <v>1</v>
      </c>
      <c r="W3344" s="564">
        <v>1</v>
      </c>
      <c r="X3344" s="564">
        <v>1</v>
      </c>
      <c r="Y3344" s="564">
        <v>1</v>
      </c>
      <c r="Z3344" s="564">
        <v>1</v>
      </c>
      <c r="AA3344" s="564">
        <v>1</v>
      </c>
      <c r="AB3344" s="564">
        <v>1</v>
      </c>
      <c r="AC3344" s="564">
        <v>1</v>
      </c>
      <c r="AD3344" s="564">
        <v>1</v>
      </c>
      <c r="AE3344" s="564">
        <v>1</v>
      </c>
      <c r="AF3344" s="564">
        <v>1</v>
      </c>
      <c r="AG3344" s="564">
        <v>1</v>
      </c>
      <c r="AH3344" s="564">
        <v>1</v>
      </c>
      <c r="AI3344" s="564">
        <v>1</v>
      </c>
      <c r="AJ3344" s="564">
        <v>1</v>
      </c>
      <c r="AK3344" s="564">
        <v>1</v>
      </c>
    </row>
    <row r="3345" spans="1:37">
      <c r="A3345">
        <v>3341</v>
      </c>
      <c r="B3345" s="564">
        <f t="shared" ca="1" si="318"/>
        <v>0</v>
      </c>
      <c r="C3345" s="564">
        <f t="shared" ca="1" si="313"/>
        <v>0</v>
      </c>
      <c r="D3345" s="564">
        <f t="shared" ca="1" si="316"/>
        <v>0</v>
      </c>
      <c r="E3345" s="564">
        <f t="shared" ca="1" si="314"/>
        <v>0</v>
      </c>
      <c r="F3345" s="564">
        <f t="shared" ca="1" si="317"/>
        <v>1</v>
      </c>
      <c r="G3345" s="564">
        <f t="shared" ca="1" si="315"/>
        <v>-1.3419631342763787</v>
      </c>
      <c r="H3345" s="564">
        <v>0</v>
      </c>
      <c r="I3345" s="564">
        <v>0</v>
      </c>
      <c r="J3345" s="564">
        <v>0</v>
      </c>
      <c r="K3345" s="564">
        <v>0</v>
      </c>
      <c r="L3345" s="564">
        <v>0</v>
      </c>
      <c r="M3345" s="564">
        <v>0</v>
      </c>
      <c r="N3345" s="564">
        <v>0</v>
      </c>
      <c r="O3345" s="564">
        <v>0</v>
      </c>
      <c r="P3345" s="564">
        <v>0</v>
      </c>
      <c r="Q3345" s="564">
        <v>0</v>
      </c>
      <c r="R3345" s="564">
        <v>0</v>
      </c>
      <c r="S3345" s="564">
        <v>0</v>
      </c>
      <c r="T3345" s="564">
        <v>0</v>
      </c>
      <c r="U3345" s="564">
        <v>0</v>
      </c>
      <c r="V3345" s="564">
        <v>0</v>
      </c>
      <c r="W3345" s="564">
        <v>0</v>
      </c>
      <c r="X3345" s="564">
        <v>0</v>
      </c>
      <c r="Y3345" s="564">
        <v>0</v>
      </c>
      <c r="Z3345" s="564">
        <v>0</v>
      </c>
      <c r="AA3345" s="564">
        <v>0</v>
      </c>
      <c r="AB3345" s="564">
        <v>0</v>
      </c>
      <c r="AC3345" s="564">
        <v>0</v>
      </c>
      <c r="AD3345" s="564">
        <v>0</v>
      </c>
      <c r="AE3345" s="564">
        <v>0</v>
      </c>
      <c r="AF3345" s="564">
        <v>0</v>
      </c>
      <c r="AG3345" s="564">
        <v>0</v>
      </c>
      <c r="AH3345" s="564">
        <v>0</v>
      </c>
      <c r="AI3345" s="564">
        <v>0</v>
      </c>
      <c r="AJ3345" s="564">
        <v>0</v>
      </c>
      <c r="AK3345" s="564">
        <v>0</v>
      </c>
    </row>
    <row r="3346" spans="1:37">
      <c r="A3346">
        <v>3342</v>
      </c>
      <c r="B3346" s="564">
        <f t="shared" ca="1" si="318"/>
        <v>0</v>
      </c>
      <c r="C3346" s="564">
        <f t="shared" ca="1" si="313"/>
        <v>0</v>
      </c>
      <c r="D3346" s="564">
        <f t="shared" ca="1" si="316"/>
        <v>0</v>
      </c>
      <c r="E3346" s="564">
        <f t="shared" ca="1" si="314"/>
        <v>0</v>
      </c>
      <c r="F3346" s="564">
        <f t="shared" ca="1" si="317"/>
        <v>1</v>
      </c>
      <c r="G3346" s="564">
        <f t="shared" ca="1" si="315"/>
        <v>-2.606876230351225</v>
      </c>
      <c r="H3346" s="564">
        <v>0</v>
      </c>
      <c r="I3346" s="564">
        <v>0</v>
      </c>
      <c r="J3346" s="564">
        <v>0</v>
      </c>
      <c r="K3346" s="564">
        <v>0</v>
      </c>
      <c r="L3346" s="564">
        <v>0</v>
      </c>
      <c r="M3346" s="564">
        <v>0</v>
      </c>
      <c r="N3346" s="564">
        <v>0</v>
      </c>
      <c r="O3346" s="564">
        <v>0</v>
      </c>
      <c r="P3346" s="564">
        <v>0</v>
      </c>
      <c r="Q3346" s="564">
        <v>0</v>
      </c>
      <c r="R3346" s="564">
        <v>0</v>
      </c>
      <c r="S3346" s="564">
        <v>0</v>
      </c>
      <c r="T3346" s="564">
        <v>0</v>
      </c>
      <c r="U3346" s="564">
        <v>0</v>
      </c>
      <c r="V3346" s="564">
        <v>0</v>
      </c>
      <c r="W3346" s="564">
        <v>0</v>
      </c>
      <c r="X3346" s="564">
        <v>0</v>
      </c>
      <c r="Y3346" s="564">
        <v>0</v>
      </c>
      <c r="Z3346" s="564">
        <v>0</v>
      </c>
      <c r="AA3346" s="564">
        <v>0</v>
      </c>
      <c r="AB3346" s="564">
        <v>0</v>
      </c>
      <c r="AC3346" s="564">
        <v>0</v>
      </c>
      <c r="AD3346" s="564">
        <v>0</v>
      </c>
      <c r="AE3346" s="564">
        <v>0</v>
      </c>
      <c r="AF3346" s="564">
        <v>0</v>
      </c>
      <c r="AG3346" s="564">
        <v>0</v>
      </c>
      <c r="AH3346" s="564">
        <v>0</v>
      </c>
      <c r="AI3346" s="564">
        <v>0</v>
      </c>
      <c r="AJ3346" s="564">
        <v>0</v>
      </c>
      <c r="AK3346" s="564">
        <v>0</v>
      </c>
    </row>
    <row r="3347" spans="1:37">
      <c r="A3347">
        <v>3343</v>
      </c>
      <c r="B3347" s="564">
        <f t="shared" ca="1" si="318"/>
        <v>0</v>
      </c>
      <c r="C3347" s="564">
        <f t="shared" ca="1" si="313"/>
        <v>0</v>
      </c>
      <c r="D3347" s="564">
        <f t="shared" ca="1" si="316"/>
        <v>0</v>
      </c>
      <c r="E3347" s="564">
        <f t="shared" ca="1" si="314"/>
        <v>0</v>
      </c>
      <c r="F3347" s="564">
        <f t="shared" ca="1" si="317"/>
        <v>1</v>
      </c>
      <c r="G3347" s="564">
        <f t="shared" ca="1" si="315"/>
        <v>4.2004769650970513</v>
      </c>
      <c r="H3347" s="564">
        <v>0</v>
      </c>
      <c r="I3347" s="564">
        <v>0</v>
      </c>
      <c r="J3347" s="564">
        <v>0</v>
      </c>
      <c r="K3347" s="564">
        <v>0</v>
      </c>
      <c r="L3347" s="564">
        <v>0</v>
      </c>
      <c r="M3347" s="564">
        <v>0</v>
      </c>
      <c r="N3347" s="564">
        <v>0</v>
      </c>
      <c r="O3347" s="564">
        <v>0</v>
      </c>
      <c r="P3347" s="564">
        <v>0</v>
      </c>
      <c r="Q3347" s="564">
        <v>0</v>
      </c>
      <c r="R3347" s="564">
        <v>0</v>
      </c>
      <c r="S3347" s="564">
        <v>0</v>
      </c>
      <c r="T3347" s="564">
        <v>0</v>
      </c>
      <c r="U3347" s="564">
        <v>0</v>
      </c>
      <c r="V3347" s="564">
        <v>0</v>
      </c>
      <c r="W3347" s="564">
        <v>0</v>
      </c>
      <c r="X3347" s="564">
        <v>0</v>
      </c>
      <c r="Y3347" s="564">
        <v>0</v>
      </c>
      <c r="Z3347" s="564">
        <v>0</v>
      </c>
      <c r="AA3347" s="564">
        <v>0</v>
      </c>
      <c r="AB3347" s="564">
        <v>0</v>
      </c>
      <c r="AC3347" s="564">
        <v>0</v>
      </c>
      <c r="AD3347" s="564">
        <v>0</v>
      </c>
      <c r="AE3347" s="564">
        <v>0</v>
      </c>
      <c r="AF3347" s="564">
        <v>0</v>
      </c>
      <c r="AG3347" s="564">
        <v>0</v>
      </c>
      <c r="AH3347" s="564">
        <v>0</v>
      </c>
      <c r="AI3347" s="564">
        <v>0</v>
      </c>
      <c r="AJ3347" s="564">
        <v>0</v>
      </c>
      <c r="AK3347" s="564">
        <v>0</v>
      </c>
    </row>
    <row r="3348" spans="1:37">
      <c r="A3348">
        <v>3344</v>
      </c>
      <c r="B3348" s="564">
        <f t="shared" ca="1" si="318"/>
        <v>0</v>
      </c>
      <c r="C3348" s="564">
        <f t="shared" ca="1" si="313"/>
        <v>0</v>
      </c>
      <c r="D3348" s="564">
        <f t="shared" ca="1" si="316"/>
        <v>0</v>
      </c>
      <c r="E3348" s="564">
        <f t="shared" ca="1" si="314"/>
        <v>0</v>
      </c>
      <c r="F3348" s="564">
        <f t="shared" ca="1" si="317"/>
        <v>1</v>
      </c>
      <c r="G3348" s="564">
        <f t="shared" ca="1" si="315"/>
        <v>-0.90998456279459305</v>
      </c>
      <c r="H3348" s="564">
        <v>0</v>
      </c>
      <c r="I3348" s="564">
        <v>0</v>
      </c>
      <c r="J3348" s="564">
        <v>0</v>
      </c>
      <c r="K3348" s="564">
        <v>0</v>
      </c>
      <c r="L3348" s="564">
        <v>0</v>
      </c>
      <c r="M3348" s="564">
        <v>0</v>
      </c>
      <c r="N3348" s="564">
        <v>0</v>
      </c>
      <c r="O3348" s="564">
        <v>0</v>
      </c>
      <c r="P3348" s="564">
        <v>0</v>
      </c>
      <c r="Q3348" s="564">
        <v>0</v>
      </c>
      <c r="R3348" s="564">
        <v>0</v>
      </c>
      <c r="S3348" s="564">
        <v>0</v>
      </c>
      <c r="T3348" s="564">
        <v>0</v>
      </c>
      <c r="U3348" s="564">
        <v>0</v>
      </c>
      <c r="V3348" s="564">
        <v>0</v>
      </c>
      <c r="W3348" s="564">
        <v>0</v>
      </c>
      <c r="X3348" s="564">
        <v>0</v>
      </c>
      <c r="Y3348" s="564">
        <v>0</v>
      </c>
      <c r="Z3348" s="564">
        <v>0</v>
      </c>
      <c r="AA3348" s="564">
        <v>0</v>
      </c>
      <c r="AB3348" s="564">
        <v>0</v>
      </c>
      <c r="AC3348" s="564">
        <v>0</v>
      </c>
      <c r="AD3348" s="564">
        <v>0</v>
      </c>
      <c r="AE3348" s="564">
        <v>0</v>
      </c>
      <c r="AF3348" s="564">
        <v>0</v>
      </c>
      <c r="AG3348" s="564">
        <v>0</v>
      </c>
      <c r="AH3348" s="564">
        <v>0</v>
      </c>
      <c r="AI3348" s="564">
        <v>0</v>
      </c>
      <c r="AJ3348" s="564">
        <v>0</v>
      </c>
      <c r="AK3348" s="564">
        <v>0</v>
      </c>
    </row>
    <row r="3349" spans="1:37">
      <c r="A3349">
        <v>3345</v>
      </c>
      <c r="B3349" s="564">
        <f t="shared" ca="1" si="318"/>
        <v>0</v>
      </c>
      <c r="C3349" s="564">
        <f t="shared" ca="1" si="313"/>
        <v>0</v>
      </c>
      <c r="D3349" s="564">
        <f t="shared" ca="1" si="316"/>
        <v>0</v>
      </c>
      <c r="E3349" s="564">
        <f t="shared" ca="1" si="314"/>
        <v>0</v>
      </c>
      <c r="F3349" s="564">
        <f t="shared" ca="1" si="317"/>
        <v>1</v>
      </c>
      <c r="G3349" s="564">
        <f t="shared" ca="1" si="315"/>
        <v>-9.5586228308303003</v>
      </c>
      <c r="H3349" s="564">
        <v>0</v>
      </c>
      <c r="I3349" s="564">
        <v>0</v>
      </c>
      <c r="J3349" s="564">
        <v>0</v>
      </c>
      <c r="K3349" s="564">
        <v>0</v>
      </c>
      <c r="L3349" s="564">
        <v>0</v>
      </c>
      <c r="M3349" s="564">
        <v>0</v>
      </c>
      <c r="N3349" s="564">
        <v>0</v>
      </c>
      <c r="O3349" s="564">
        <v>0</v>
      </c>
      <c r="P3349" s="564">
        <v>0</v>
      </c>
      <c r="Q3349" s="564">
        <v>0</v>
      </c>
      <c r="R3349" s="564">
        <v>0</v>
      </c>
      <c r="S3349" s="564">
        <v>0</v>
      </c>
      <c r="T3349" s="564">
        <v>0</v>
      </c>
      <c r="U3349" s="564">
        <v>0</v>
      </c>
      <c r="V3349" s="564">
        <v>0</v>
      </c>
      <c r="W3349" s="564">
        <v>0</v>
      </c>
      <c r="X3349" s="564">
        <v>0</v>
      </c>
      <c r="Y3349" s="564">
        <v>0</v>
      </c>
      <c r="Z3349" s="564">
        <v>0</v>
      </c>
      <c r="AA3349" s="564">
        <v>0</v>
      </c>
      <c r="AB3349" s="564">
        <v>0</v>
      </c>
      <c r="AC3349" s="564">
        <v>0</v>
      </c>
      <c r="AD3349" s="564">
        <v>0</v>
      </c>
      <c r="AE3349" s="564">
        <v>0</v>
      </c>
      <c r="AF3349" s="564">
        <v>0</v>
      </c>
      <c r="AG3349" s="564">
        <v>0</v>
      </c>
      <c r="AH3349" s="564">
        <v>0</v>
      </c>
      <c r="AI3349" s="564">
        <v>0</v>
      </c>
      <c r="AJ3349" s="564">
        <v>0</v>
      </c>
      <c r="AK3349" s="564">
        <v>0</v>
      </c>
    </row>
    <row r="3350" spans="1:37">
      <c r="A3350">
        <v>3346</v>
      </c>
      <c r="B3350" s="564">
        <f t="shared" ca="1" si="318"/>
        <v>0</v>
      </c>
      <c r="C3350" s="564">
        <f t="shared" ca="1" si="313"/>
        <v>0</v>
      </c>
      <c r="D3350" s="564">
        <f t="shared" ca="1" si="316"/>
        <v>0</v>
      </c>
      <c r="E3350" s="564">
        <f t="shared" ca="1" si="314"/>
        <v>0</v>
      </c>
      <c r="F3350" s="564">
        <f t="shared" ca="1" si="317"/>
        <v>1</v>
      </c>
      <c r="G3350" s="564">
        <f t="shared" ca="1" si="315"/>
        <v>2.5268705322976084</v>
      </c>
      <c r="H3350" s="564">
        <v>0</v>
      </c>
      <c r="I3350" s="564">
        <v>0</v>
      </c>
      <c r="J3350" s="564">
        <v>0</v>
      </c>
      <c r="K3350" s="564">
        <v>0</v>
      </c>
      <c r="L3350" s="564">
        <v>0</v>
      </c>
      <c r="M3350" s="564">
        <v>0</v>
      </c>
      <c r="N3350" s="564">
        <v>0</v>
      </c>
      <c r="O3350" s="564">
        <v>0</v>
      </c>
      <c r="P3350" s="564">
        <v>0</v>
      </c>
      <c r="Q3350" s="564">
        <v>0</v>
      </c>
      <c r="R3350" s="564">
        <v>0</v>
      </c>
      <c r="S3350" s="564">
        <v>0</v>
      </c>
      <c r="T3350" s="564">
        <v>0</v>
      </c>
      <c r="U3350" s="564">
        <v>0</v>
      </c>
      <c r="V3350" s="564">
        <v>0</v>
      </c>
      <c r="W3350" s="564">
        <v>0</v>
      </c>
      <c r="X3350" s="564">
        <v>0</v>
      </c>
      <c r="Y3350" s="564">
        <v>0</v>
      </c>
      <c r="Z3350" s="564">
        <v>0</v>
      </c>
      <c r="AA3350" s="564">
        <v>0</v>
      </c>
      <c r="AB3350" s="564">
        <v>0</v>
      </c>
      <c r="AC3350" s="564">
        <v>0</v>
      </c>
      <c r="AD3350" s="564">
        <v>0</v>
      </c>
      <c r="AE3350" s="564">
        <v>0</v>
      </c>
      <c r="AF3350" s="564">
        <v>0</v>
      </c>
      <c r="AG3350" s="564">
        <v>0</v>
      </c>
      <c r="AH3350" s="564">
        <v>0</v>
      </c>
      <c r="AI3350" s="564">
        <v>0</v>
      </c>
      <c r="AJ3350" s="564">
        <v>0</v>
      </c>
      <c r="AK3350" s="564">
        <v>0</v>
      </c>
    </row>
    <row r="3351" spans="1:37">
      <c r="A3351">
        <v>3347</v>
      </c>
      <c r="B3351" s="564">
        <f t="shared" ca="1" si="318"/>
        <v>12</v>
      </c>
      <c r="C3351" s="564">
        <f t="shared" ca="1" si="313"/>
        <v>144</v>
      </c>
      <c r="D3351" s="564">
        <f t="shared" ca="1" si="316"/>
        <v>12</v>
      </c>
      <c r="E3351" s="564">
        <f t="shared" ca="1" si="314"/>
        <v>4.8</v>
      </c>
      <c r="F3351" s="564">
        <f t="shared" ca="1" si="317"/>
        <v>0.49473684210526314</v>
      </c>
      <c r="G3351" s="564">
        <f t="shared" ca="1" si="315"/>
        <v>2.1051433698440345</v>
      </c>
      <c r="H3351" s="564">
        <v>1</v>
      </c>
      <c r="I3351" s="564">
        <v>1</v>
      </c>
      <c r="J3351" s="564">
        <v>1</v>
      </c>
      <c r="K3351" s="564">
        <v>1</v>
      </c>
      <c r="L3351" s="564">
        <v>0</v>
      </c>
      <c r="M3351" s="564">
        <v>0</v>
      </c>
      <c r="N3351" s="564">
        <v>0</v>
      </c>
      <c r="O3351" s="564">
        <v>1</v>
      </c>
      <c r="P3351" s="564">
        <v>0</v>
      </c>
      <c r="Q3351" s="564">
        <v>1</v>
      </c>
      <c r="R3351" s="564">
        <v>1</v>
      </c>
      <c r="S3351" s="564">
        <v>1</v>
      </c>
      <c r="T3351" s="564">
        <v>1</v>
      </c>
      <c r="U3351" s="564">
        <v>0</v>
      </c>
      <c r="V3351" s="564">
        <v>0</v>
      </c>
      <c r="W3351" s="564">
        <v>1</v>
      </c>
      <c r="X3351" s="564">
        <v>1</v>
      </c>
      <c r="Y3351" s="564">
        <v>1</v>
      </c>
      <c r="Z3351" s="564">
        <v>0</v>
      </c>
      <c r="AA3351" s="564">
        <v>0</v>
      </c>
      <c r="AB3351" s="564">
        <v>1</v>
      </c>
      <c r="AC3351" s="564">
        <v>1</v>
      </c>
      <c r="AD3351" s="564">
        <v>1</v>
      </c>
      <c r="AE3351" s="564">
        <v>0</v>
      </c>
      <c r="AF3351" s="564">
        <v>1</v>
      </c>
      <c r="AG3351" s="564">
        <v>1</v>
      </c>
      <c r="AH3351" s="564">
        <v>0</v>
      </c>
      <c r="AI3351" s="564">
        <v>0</v>
      </c>
      <c r="AJ3351" s="564">
        <v>0</v>
      </c>
      <c r="AK3351" s="564">
        <v>1</v>
      </c>
    </row>
    <row r="3352" spans="1:37">
      <c r="A3352">
        <v>3348</v>
      </c>
      <c r="B3352" s="564">
        <f t="shared" ca="1" si="318"/>
        <v>0</v>
      </c>
      <c r="C3352" s="564">
        <f t="shared" ca="1" si="313"/>
        <v>0</v>
      </c>
      <c r="D3352" s="564">
        <f t="shared" ca="1" si="316"/>
        <v>0</v>
      </c>
      <c r="E3352" s="564">
        <f t="shared" ca="1" si="314"/>
        <v>0</v>
      </c>
      <c r="F3352" s="564">
        <f t="shared" ca="1" si="317"/>
        <v>1</v>
      </c>
      <c r="G3352" s="564">
        <f t="shared" ca="1" si="315"/>
        <v>8.2126888775472584E-2</v>
      </c>
      <c r="H3352" s="564">
        <v>0</v>
      </c>
      <c r="I3352" s="564">
        <v>0</v>
      </c>
      <c r="J3352" s="564">
        <v>0</v>
      </c>
      <c r="K3352" s="564">
        <v>0</v>
      </c>
      <c r="L3352" s="564">
        <v>0</v>
      </c>
      <c r="M3352" s="564">
        <v>0</v>
      </c>
      <c r="N3352" s="564">
        <v>0</v>
      </c>
      <c r="O3352" s="564">
        <v>0</v>
      </c>
      <c r="P3352" s="564">
        <v>0</v>
      </c>
      <c r="Q3352" s="564">
        <v>0</v>
      </c>
      <c r="R3352" s="564">
        <v>0</v>
      </c>
      <c r="S3352" s="564">
        <v>0</v>
      </c>
      <c r="T3352" s="564">
        <v>0</v>
      </c>
      <c r="U3352" s="564">
        <v>0</v>
      </c>
      <c r="V3352" s="564">
        <v>0</v>
      </c>
      <c r="W3352" s="564">
        <v>0</v>
      </c>
      <c r="X3352" s="564">
        <v>0</v>
      </c>
      <c r="Y3352" s="564">
        <v>0</v>
      </c>
      <c r="Z3352" s="564">
        <v>0</v>
      </c>
      <c r="AA3352" s="564">
        <v>0</v>
      </c>
      <c r="AB3352" s="564">
        <v>0</v>
      </c>
      <c r="AC3352" s="564">
        <v>0</v>
      </c>
      <c r="AD3352" s="564">
        <v>0</v>
      </c>
      <c r="AE3352" s="564">
        <v>0</v>
      </c>
      <c r="AF3352" s="564">
        <v>0</v>
      </c>
      <c r="AG3352" s="564">
        <v>0</v>
      </c>
      <c r="AH3352" s="564">
        <v>0</v>
      </c>
      <c r="AI3352" s="564">
        <v>0</v>
      </c>
      <c r="AJ3352" s="564">
        <v>0</v>
      </c>
      <c r="AK3352" s="564">
        <v>0</v>
      </c>
    </row>
    <row r="3353" spans="1:37">
      <c r="A3353">
        <v>3349</v>
      </c>
      <c r="B3353" s="564">
        <f t="shared" ca="1" si="318"/>
        <v>0</v>
      </c>
      <c r="C3353" s="564">
        <f t="shared" ca="1" si="313"/>
        <v>0</v>
      </c>
      <c r="D3353" s="564">
        <f t="shared" ca="1" si="316"/>
        <v>0</v>
      </c>
      <c r="E3353" s="564">
        <f t="shared" ca="1" si="314"/>
        <v>0</v>
      </c>
      <c r="F3353" s="564">
        <f t="shared" ca="1" si="317"/>
        <v>1</v>
      </c>
      <c r="G3353" s="564">
        <f t="shared" ca="1" si="315"/>
        <v>1.227974317442972</v>
      </c>
      <c r="H3353" s="564">
        <v>0</v>
      </c>
      <c r="I3353" s="564">
        <v>0</v>
      </c>
      <c r="J3353" s="564">
        <v>0</v>
      </c>
      <c r="K3353" s="564">
        <v>0</v>
      </c>
      <c r="L3353" s="564">
        <v>0</v>
      </c>
      <c r="M3353" s="564">
        <v>0</v>
      </c>
      <c r="N3353" s="564">
        <v>0</v>
      </c>
      <c r="O3353" s="564">
        <v>0</v>
      </c>
      <c r="P3353" s="564">
        <v>0</v>
      </c>
      <c r="Q3353" s="564">
        <v>0</v>
      </c>
      <c r="R3353" s="564">
        <v>0</v>
      </c>
      <c r="S3353" s="564">
        <v>0</v>
      </c>
      <c r="T3353" s="564">
        <v>0</v>
      </c>
      <c r="U3353" s="564">
        <v>0</v>
      </c>
      <c r="V3353" s="564">
        <v>0</v>
      </c>
      <c r="W3353" s="564">
        <v>0</v>
      </c>
      <c r="X3353" s="564">
        <v>0</v>
      </c>
      <c r="Y3353" s="564">
        <v>0</v>
      </c>
      <c r="Z3353" s="564">
        <v>0</v>
      </c>
      <c r="AA3353" s="564">
        <v>0</v>
      </c>
      <c r="AB3353" s="564">
        <v>0</v>
      </c>
      <c r="AC3353" s="564">
        <v>0</v>
      </c>
      <c r="AD3353" s="564">
        <v>0</v>
      </c>
      <c r="AE3353" s="564">
        <v>0</v>
      </c>
      <c r="AF3353" s="564">
        <v>0</v>
      </c>
      <c r="AG3353" s="564">
        <v>0</v>
      </c>
      <c r="AH3353" s="564">
        <v>0</v>
      </c>
      <c r="AI3353" s="564">
        <v>0</v>
      </c>
      <c r="AJ3353" s="564">
        <v>0</v>
      </c>
      <c r="AK3353" s="564">
        <v>0</v>
      </c>
    </row>
    <row r="3354" spans="1:37">
      <c r="A3354">
        <v>3350</v>
      </c>
      <c r="B3354" s="564">
        <f t="shared" ca="1" si="318"/>
        <v>20</v>
      </c>
      <c r="C3354" s="564">
        <f t="shared" ca="1" si="313"/>
        <v>400</v>
      </c>
      <c r="D3354" s="564">
        <f t="shared" ca="1" si="316"/>
        <v>20</v>
      </c>
      <c r="E3354" s="564">
        <f t="shared" ca="1" si="314"/>
        <v>0</v>
      </c>
      <c r="F3354" s="564">
        <f t="shared" ca="1" si="317"/>
        <v>1</v>
      </c>
      <c r="G3354" s="564">
        <f t="shared" ca="1" si="315"/>
        <v>-0.26321841496495302</v>
      </c>
      <c r="H3354" s="564">
        <v>1</v>
      </c>
      <c r="I3354" s="564">
        <v>1</v>
      </c>
      <c r="J3354" s="564">
        <v>1</v>
      </c>
      <c r="K3354" s="564">
        <v>1</v>
      </c>
      <c r="L3354" s="564">
        <v>1</v>
      </c>
      <c r="M3354" s="564">
        <v>1</v>
      </c>
      <c r="N3354" s="564">
        <v>1</v>
      </c>
      <c r="O3354" s="564">
        <v>1</v>
      </c>
      <c r="P3354" s="564">
        <v>1</v>
      </c>
      <c r="Q3354" s="564">
        <v>1</v>
      </c>
      <c r="R3354" s="564">
        <v>1</v>
      </c>
      <c r="S3354" s="564">
        <v>1</v>
      </c>
      <c r="T3354" s="564">
        <v>1</v>
      </c>
      <c r="U3354" s="564">
        <v>1</v>
      </c>
      <c r="V3354" s="564">
        <v>1</v>
      </c>
      <c r="W3354" s="564">
        <v>1</v>
      </c>
      <c r="X3354" s="564">
        <v>1</v>
      </c>
      <c r="Y3354" s="564">
        <v>1</v>
      </c>
      <c r="Z3354" s="564">
        <v>1</v>
      </c>
      <c r="AA3354" s="564">
        <v>1</v>
      </c>
      <c r="AB3354" s="564">
        <v>1</v>
      </c>
      <c r="AC3354" s="564">
        <v>1</v>
      </c>
      <c r="AD3354" s="564">
        <v>1</v>
      </c>
      <c r="AE3354" s="564">
        <v>1</v>
      </c>
      <c r="AF3354" s="564">
        <v>1</v>
      </c>
      <c r="AG3354" s="564">
        <v>1</v>
      </c>
      <c r="AH3354" s="564">
        <v>1</v>
      </c>
      <c r="AI3354" s="564">
        <v>1</v>
      </c>
      <c r="AJ3354" s="564">
        <v>1</v>
      </c>
      <c r="AK3354" s="564">
        <v>1</v>
      </c>
    </row>
    <row r="3355" spans="1:37">
      <c r="A3355">
        <v>3351</v>
      </c>
      <c r="B3355" s="564">
        <f t="shared" ca="1" si="318"/>
        <v>0</v>
      </c>
      <c r="C3355" s="564">
        <f t="shared" ca="1" si="313"/>
        <v>0</v>
      </c>
      <c r="D3355" s="564">
        <f t="shared" ca="1" si="316"/>
        <v>0</v>
      </c>
      <c r="E3355" s="564">
        <f t="shared" ca="1" si="314"/>
        <v>0</v>
      </c>
      <c r="F3355" s="564">
        <f t="shared" ca="1" si="317"/>
        <v>1</v>
      </c>
      <c r="G3355" s="564">
        <f t="shared" ca="1" si="315"/>
        <v>0.5076636542223294</v>
      </c>
      <c r="H3355" s="564">
        <v>0</v>
      </c>
      <c r="I3355" s="564">
        <v>0</v>
      </c>
      <c r="J3355" s="564">
        <v>0</v>
      </c>
      <c r="K3355" s="564">
        <v>0</v>
      </c>
      <c r="L3355" s="564">
        <v>0</v>
      </c>
      <c r="M3355" s="564">
        <v>0</v>
      </c>
      <c r="N3355" s="564">
        <v>0</v>
      </c>
      <c r="O3355" s="564">
        <v>0</v>
      </c>
      <c r="P3355" s="564">
        <v>0</v>
      </c>
      <c r="Q3355" s="564">
        <v>0</v>
      </c>
      <c r="R3355" s="564">
        <v>0</v>
      </c>
      <c r="S3355" s="564">
        <v>0</v>
      </c>
      <c r="T3355" s="564">
        <v>0</v>
      </c>
      <c r="U3355" s="564">
        <v>0</v>
      </c>
      <c r="V3355" s="564">
        <v>0</v>
      </c>
      <c r="W3355" s="564">
        <v>0</v>
      </c>
      <c r="X3355" s="564">
        <v>0</v>
      </c>
      <c r="Y3355" s="564">
        <v>0</v>
      </c>
      <c r="Z3355" s="564">
        <v>0</v>
      </c>
      <c r="AA3355" s="564">
        <v>0</v>
      </c>
      <c r="AB3355" s="564">
        <v>0</v>
      </c>
      <c r="AC3355" s="564">
        <v>0</v>
      </c>
      <c r="AD3355" s="564">
        <v>0</v>
      </c>
      <c r="AE3355" s="564">
        <v>0</v>
      </c>
      <c r="AF3355" s="564">
        <v>0</v>
      </c>
      <c r="AG3355" s="564">
        <v>0</v>
      </c>
      <c r="AH3355" s="564">
        <v>0</v>
      </c>
      <c r="AI3355" s="564">
        <v>0</v>
      </c>
      <c r="AJ3355" s="564">
        <v>0</v>
      </c>
      <c r="AK3355" s="564">
        <v>0</v>
      </c>
    </row>
    <row r="3356" spans="1:37">
      <c r="A3356">
        <v>3352</v>
      </c>
      <c r="B3356" s="564">
        <f t="shared" ca="1" si="318"/>
        <v>0</v>
      </c>
      <c r="C3356" s="564">
        <f t="shared" ca="1" si="313"/>
        <v>0</v>
      </c>
      <c r="D3356" s="564">
        <f t="shared" ca="1" si="316"/>
        <v>0</v>
      </c>
      <c r="E3356" s="564">
        <f t="shared" ca="1" si="314"/>
        <v>0</v>
      </c>
      <c r="F3356" s="564">
        <f t="shared" ca="1" si="317"/>
        <v>1</v>
      </c>
      <c r="G3356" s="564">
        <f t="shared" ca="1" si="315"/>
        <v>0.56841572703793686</v>
      </c>
      <c r="H3356" s="564">
        <v>0</v>
      </c>
      <c r="I3356" s="564">
        <v>0</v>
      </c>
      <c r="J3356" s="564">
        <v>0</v>
      </c>
      <c r="K3356" s="564">
        <v>0</v>
      </c>
      <c r="L3356" s="564">
        <v>0</v>
      </c>
      <c r="M3356" s="564">
        <v>0</v>
      </c>
      <c r="N3356" s="564">
        <v>0</v>
      </c>
      <c r="O3356" s="564">
        <v>0</v>
      </c>
      <c r="P3356" s="564">
        <v>0</v>
      </c>
      <c r="Q3356" s="564">
        <v>0</v>
      </c>
      <c r="R3356" s="564">
        <v>0</v>
      </c>
      <c r="S3356" s="564">
        <v>0</v>
      </c>
      <c r="T3356" s="564">
        <v>0</v>
      </c>
      <c r="U3356" s="564">
        <v>0</v>
      </c>
      <c r="V3356" s="564">
        <v>0</v>
      </c>
      <c r="W3356" s="564">
        <v>0</v>
      </c>
      <c r="X3356" s="564">
        <v>0</v>
      </c>
      <c r="Y3356" s="564">
        <v>0</v>
      </c>
      <c r="Z3356" s="564">
        <v>0</v>
      </c>
      <c r="AA3356" s="564">
        <v>0</v>
      </c>
      <c r="AB3356" s="564">
        <v>0</v>
      </c>
      <c r="AC3356" s="564">
        <v>0</v>
      </c>
      <c r="AD3356" s="564">
        <v>0</v>
      </c>
      <c r="AE3356" s="564">
        <v>0</v>
      </c>
      <c r="AF3356" s="564">
        <v>0</v>
      </c>
      <c r="AG3356" s="564">
        <v>0</v>
      </c>
      <c r="AH3356" s="564">
        <v>0</v>
      </c>
      <c r="AI3356" s="564">
        <v>0</v>
      </c>
      <c r="AJ3356" s="564">
        <v>0</v>
      </c>
      <c r="AK3356" s="564">
        <v>0</v>
      </c>
    </row>
    <row r="3357" spans="1:37">
      <c r="A3357">
        <v>3353</v>
      </c>
      <c r="B3357" s="564">
        <f t="shared" ca="1" si="318"/>
        <v>20</v>
      </c>
      <c r="C3357" s="564">
        <f t="shared" ca="1" si="313"/>
        <v>400</v>
      </c>
      <c r="D3357" s="564">
        <f t="shared" ca="1" si="316"/>
        <v>20</v>
      </c>
      <c r="E3357" s="564">
        <f t="shared" ca="1" si="314"/>
        <v>0</v>
      </c>
      <c r="F3357" s="564">
        <f t="shared" ca="1" si="317"/>
        <v>1</v>
      </c>
      <c r="G3357" s="564">
        <f t="shared" ca="1" si="315"/>
        <v>-9.7846203271090975</v>
      </c>
      <c r="H3357" s="564">
        <v>1</v>
      </c>
      <c r="I3357" s="564">
        <v>1</v>
      </c>
      <c r="J3357" s="564">
        <v>1</v>
      </c>
      <c r="K3357" s="564">
        <v>1</v>
      </c>
      <c r="L3357" s="564">
        <v>1</v>
      </c>
      <c r="M3357" s="564">
        <v>1</v>
      </c>
      <c r="N3357" s="564">
        <v>1</v>
      </c>
      <c r="O3357" s="564">
        <v>1</v>
      </c>
      <c r="P3357" s="564">
        <v>1</v>
      </c>
      <c r="Q3357" s="564">
        <v>1</v>
      </c>
      <c r="R3357" s="564">
        <v>1</v>
      </c>
      <c r="S3357" s="564">
        <v>1</v>
      </c>
      <c r="T3357" s="564">
        <v>1</v>
      </c>
      <c r="U3357" s="564">
        <v>1</v>
      </c>
      <c r="V3357" s="564">
        <v>1</v>
      </c>
      <c r="W3357" s="564">
        <v>1</v>
      </c>
      <c r="X3357" s="564">
        <v>1</v>
      </c>
      <c r="Y3357" s="564">
        <v>1</v>
      </c>
      <c r="Z3357" s="564">
        <v>1</v>
      </c>
      <c r="AA3357" s="564">
        <v>1</v>
      </c>
      <c r="AB3357" s="564">
        <v>1</v>
      </c>
      <c r="AC3357" s="564">
        <v>1</v>
      </c>
      <c r="AD3357" s="564">
        <v>1</v>
      </c>
      <c r="AE3357" s="564">
        <v>1</v>
      </c>
      <c r="AF3357" s="564">
        <v>1</v>
      </c>
      <c r="AG3357" s="564">
        <v>1</v>
      </c>
      <c r="AH3357" s="564">
        <v>1</v>
      </c>
      <c r="AI3357" s="564">
        <v>1</v>
      </c>
      <c r="AJ3357" s="564">
        <v>1</v>
      </c>
      <c r="AK3357" s="564">
        <v>1</v>
      </c>
    </row>
    <row r="3358" spans="1:37">
      <c r="A3358">
        <v>3354</v>
      </c>
      <c r="B3358" s="564">
        <f t="shared" ca="1" si="318"/>
        <v>0</v>
      </c>
      <c r="C3358" s="564">
        <f t="shared" ca="1" si="313"/>
        <v>0</v>
      </c>
      <c r="D3358" s="564">
        <f t="shared" ca="1" si="316"/>
        <v>0</v>
      </c>
      <c r="E3358" s="564">
        <f t="shared" ca="1" si="314"/>
        <v>0</v>
      </c>
      <c r="F3358" s="564">
        <f t="shared" ca="1" si="317"/>
        <v>1</v>
      </c>
      <c r="G3358" s="564">
        <f t="shared" ca="1" si="315"/>
        <v>4.5191822700786961</v>
      </c>
      <c r="H3358" s="564">
        <v>0</v>
      </c>
      <c r="I3358" s="564">
        <v>0</v>
      </c>
      <c r="J3358" s="564">
        <v>0</v>
      </c>
      <c r="K3358" s="564">
        <v>0</v>
      </c>
      <c r="L3358" s="564">
        <v>0</v>
      </c>
      <c r="M3358" s="564">
        <v>0</v>
      </c>
      <c r="N3358" s="564">
        <v>0</v>
      </c>
      <c r="O3358" s="564">
        <v>0</v>
      </c>
      <c r="P3358" s="564">
        <v>0</v>
      </c>
      <c r="Q3358" s="564">
        <v>0</v>
      </c>
      <c r="R3358" s="564">
        <v>0</v>
      </c>
      <c r="S3358" s="564">
        <v>0</v>
      </c>
      <c r="T3358" s="564">
        <v>0</v>
      </c>
      <c r="U3358" s="564">
        <v>0</v>
      </c>
      <c r="V3358" s="564">
        <v>0</v>
      </c>
      <c r="W3358" s="564">
        <v>0</v>
      </c>
      <c r="X3358" s="564">
        <v>0</v>
      </c>
      <c r="Y3358" s="564">
        <v>0</v>
      </c>
      <c r="Z3358" s="564">
        <v>0</v>
      </c>
      <c r="AA3358" s="564">
        <v>0</v>
      </c>
      <c r="AB3358" s="564">
        <v>0</v>
      </c>
      <c r="AC3358" s="564">
        <v>0</v>
      </c>
      <c r="AD3358" s="564">
        <v>0</v>
      </c>
      <c r="AE3358" s="564">
        <v>0</v>
      </c>
      <c r="AF3358" s="564">
        <v>0</v>
      </c>
      <c r="AG3358" s="564">
        <v>0</v>
      </c>
      <c r="AH3358" s="564">
        <v>0</v>
      </c>
      <c r="AI3358" s="564">
        <v>0</v>
      </c>
      <c r="AJ3358" s="564">
        <v>0</v>
      </c>
      <c r="AK3358" s="564">
        <v>0</v>
      </c>
    </row>
    <row r="3359" spans="1:37">
      <c r="A3359">
        <v>3355</v>
      </c>
      <c r="B3359" s="564">
        <f t="shared" ca="1" si="318"/>
        <v>20</v>
      </c>
      <c r="C3359" s="564">
        <f t="shared" ca="1" si="313"/>
        <v>400</v>
      </c>
      <c r="D3359" s="564">
        <f t="shared" ca="1" si="316"/>
        <v>20</v>
      </c>
      <c r="E3359" s="564">
        <f t="shared" ca="1" si="314"/>
        <v>0</v>
      </c>
      <c r="F3359" s="564">
        <f t="shared" ca="1" si="317"/>
        <v>1</v>
      </c>
      <c r="G3359" s="564">
        <f t="shared" ca="1" si="315"/>
        <v>-4.2677986065378004</v>
      </c>
      <c r="H3359" s="564">
        <v>1</v>
      </c>
      <c r="I3359" s="564">
        <v>1</v>
      </c>
      <c r="J3359" s="564">
        <v>1</v>
      </c>
      <c r="K3359" s="564">
        <v>1</v>
      </c>
      <c r="L3359" s="564">
        <v>1</v>
      </c>
      <c r="M3359" s="564">
        <v>1</v>
      </c>
      <c r="N3359" s="564">
        <v>1</v>
      </c>
      <c r="O3359" s="564">
        <v>1</v>
      </c>
      <c r="P3359" s="564">
        <v>1</v>
      </c>
      <c r="Q3359" s="564">
        <v>1</v>
      </c>
      <c r="R3359" s="564">
        <v>1</v>
      </c>
      <c r="S3359" s="564">
        <v>1</v>
      </c>
      <c r="T3359" s="564">
        <v>1</v>
      </c>
      <c r="U3359" s="564">
        <v>1</v>
      </c>
      <c r="V3359" s="564">
        <v>1</v>
      </c>
      <c r="W3359" s="564">
        <v>1</v>
      </c>
      <c r="X3359" s="564">
        <v>1</v>
      </c>
      <c r="Y3359" s="564">
        <v>1</v>
      </c>
      <c r="Z3359" s="564">
        <v>1</v>
      </c>
      <c r="AA3359" s="564">
        <v>1</v>
      </c>
      <c r="AB3359" s="564">
        <v>1</v>
      </c>
      <c r="AC3359" s="564">
        <v>1</v>
      </c>
      <c r="AD3359" s="564">
        <v>1</v>
      </c>
      <c r="AE3359" s="564">
        <v>1</v>
      </c>
      <c r="AF3359" s="564">
        <v>1</v>
      </c>
      <c r="AG3359" s="564">
        <v>1</v>
      </c>
      <c r="AH3359" s="564">
        <v>1</v>
      </c>
      <c r="AI3359" s="564">
        <v>1</v>
      </c>
      <c r="AJ3359" s="564">
        <v>1</v>
      </c>
      <c r="AK3359" s="564">
        <v>1</v>
      </c>
    </row>
    <row r="3360" spans="1:37">
      <c r="A3360">
        <v>3356</v>
      </c>
      <c r="B3360" s="564">
        <f t="shared" ca="1" si="318"/>
        <v>20</v>
      </c>
      <c r="C3360" s="564">
        <f t="shared" ca="1" si="313"/>
        <v>400</v>
      </c>
      <c r="D3360" s="564">
        <f t="shared" ca="1" si="316"/>
        <v>20</v>
      </c>
      <c r="E3360" s="564">
        <f t="shared" ca="1" si="314"/>
        <v>0</v>
      </c>
      <c r="F3360" s="564">
        <f t="shared" ca="1" si="317"/>
        <v>1</v>
      </c>
      <c r="G3360" s="564">
        <f t="shared" ca="1" si="315"/>
        <v>3.1635220713036349</v>
      </c>
      <c r="H3360" s="564">
        <v>1</v>
      </c>
      <c r="I3360" s="564">
        <v>1</v>
      </c>
      <c r="J3360" s="564">
        <v>1</v>
      </c>
      <c r="K3360" s="564">
        <v>1</v>
      </c>
      <c r="L3360" s="564">
        <v>1</v>
      </c>
      <c r="M3360" s="564">
        <v>1</v>
      </c>
      <c r="N3360" s="564">
        <v>1</v>
      </c>
      <c r="O3360" s="564">
        <v>1</v>
      </c>
      <c r="P3360" s="564">
        <v>1</v>
      </c>
      <c r="Q3360" s="564">
        <v>1</v>
      </c>
      <c r="R3360" s="564">
        <v>1</v>
      </c>
      <c r="S3360" s="564">
        <v>1</v>
      </c>
      <c r="T3360" s="564">
        <v>1</v>
      </c>
      <c r="U3360" s="564">
        <v>1</v>
      </c>
      <c r="V3360" s="564">
        <v>1</v>
      </c>
      <c r="W3360" s="564">
        <v>1</v>
      </c>
      <c r="X3360" s="564">
        <v>1</v>
      </c>
      <c r="Y3360" s="564">
        <v>1</v>
      </c>
      <c r="Z3360" s="564">
        <v>1</v>
      </c>
      <c r="AA3360" s="564">
        <v>1</v>
      </c>
      <c r="AB3360" s="564">
        <v>1</v>
      </c>
      <c r="AC3360" s="564">
        <v>1</v>
      </c>
      <c r="AD3360" s="564">
        <v>1</v>
      </c>
      <c r="AE3360" s="564">
        <v>1</v>
      </c>
      <c r="AF3360" s="564">
        <v>1</v>
      </c>
      <c r="AG3360" s="564">
        <v>1</v>
      </c>
      <c r="AH3360" s="564">
        <v>1</v>
      </c>
      <c r="AI3360" s="564">
        <v>1</v>
      </c>
      <c r="AJ3360" s="564">
        <v>1</v>
      </c>
      <c r="AK3360" s="564">
        <v>1</v>
      </c>
    </row>
    <row r="3361" spans="1:37">
      <c r="A3361">
        <v>3357</v>
      </c>
      <c r="B3361" s="564">
        <f t="shared" ca="1" si="318"/>
        <v>20</v>
      </c>
      <c r="C3361" s="564">
        <f t="shared" ca="1" si="313"/>
        <v>400</v>
      </c>
      <c r="D3361" s="564">
        <f t="shared" ca="1" si="316"/>
        <v>20</v>
      </c>
      <c r="E3361" s="564">
        <f t="shared" ca="1" si="314"/>
        <v>0</v>
      </c>
      <c r="F3361" s="564">
        <f t="shared" ca="1" si="317"/>
        <v>1</v>
      </c>
      <c r="G3361" s="564">
        <f t="shared" ca="1" si="315"/>
        <v>7.0540378801580008</v>
      </c>
      <c r="H3361" s="564">
        <v>1</v>
      </c>
      <c r="I3361" s="564">
        <v>1</v>
      </c>
      <c r="J3361" s="564">
        <v>1</v>
      </c>
      <c r="K3361" s="564">
        <v>1</v>
      </c>
      <c r="L3361" s="564">
        <v>1</v>
      </c>
      <c r="M3361" s="564">
        <v>1</v>
      </c>
      <c r="N3361" s="564">
        <v>1</v>
      </c>
      <c r="O3361" s="564">
        <v>1</v>
      </c>
      <c r="P3361" s="564">
        <v>1</v>
      </c>
      <c r="Q3361" s="564">
        <v>1</v>
      </c>
      <c r="R3361" s="564">
        <v>1</v>
      </c>
      <c r="S3361" s="564">
        <v>1</v>
      </c>
      <c r="T3361" s="564">
        <v>1</v>
      </c>
      <c r="U3361" s="564">
        <v>1</v>
      </c>
      <c r="V3361" s="564">
        <v>1</v>
      </c>
      <c r="W3361" s="564">
        <v>1</v>
      </c>
      <c r="X3361" s="564">
        <v>1</v>
      </c>
      <c r="Y3361" s="564">
        <v>1</v>
      </c>
      <c r="Z3361" s="564">
        <v>1</v>
      </c>
      <c r="AA3361" s="564">
        <v>1</v>
      </c>
      <c r="AB3361" s="564">
        <v>1</v>
      </c>
      <c r="AC3361" s="564">
        <v>1</v>
      </c>
      <c r="AD3361" s="564">
        <v>1</v>
      </c>
      <c r="AE3361" s="564">
        <v>1</v>
      </c>
      <c r="AF3361" s="564">
        <v>1</v>
      </c>
      <c r="AG3361" s="564">
        <v>1</v>
      </c>
      <c r="AH3361" s="564">
        <v>1</v>
      </c>
      <c r="AI3361" s="564">
        <v>1</v>
      </c>
      <c r="AJ3361" s="564">
        <v>1</v>
      </c>
      <c r="AK3361" s="564">
        <v>1</v>
      </c>
    </row>
    <row r="3362" spans="1:37">
      <c r="A3362">
        <v>3358</v>
      </c>
      <c r="B3362" s="564">
        <f t="shared" ca="1" si="318"/>
        <v>20</v>
      </c>
      <c r="C3362" s="564">
        <f t="shared" ca="1" si="313"/>
        <v>400</v>
      </c>
      <c r="D3362" s="564">
        <f t="shared" ca="1" si="316"/>
        <v>20</v>
      </c>
      <c r="E3362" s="564">
        <f t="shared" ca="1" si="314"/>
        <v>0</v>
      </c>
      <c r="F3362" s="564">
        <f t="shared" ca="1" si="317"/>
        <v>1</v>
      </c>
      <c r="G3362" s="564">
        <f t="shared" ca="1" si="315"/>
        <v>-1.2580336247348236</v>
      </c>
      <c r="H3362" s="564">
        <v>1</v>
      </c>
      <c r="I3362" s="564">
        <v>1</v>
      </c>
      <c r="J3362" s="564">
        <v>1</v>
      </c>
      <c r="K3362" s="564">
        <v>1</v>
      </c>
      <c r="L3362" s="564">
        <v>1</v>
      </c>
      <c r="M3362" s="564">
        <v>1</v>
      </c>
      <c r="N3362" s="564">
        <v>1</v>
      </c>
      <c r="O3362" s="564">
        <v>1</v>
      </c>
      <c r="P3362" s="564">
        <v>1</v>
      </c>
      <c r="Q3362" s="564">
        <v>1</v>
      </c>
      <c r="R3362" s="564">
        <v>1</v>
      </c>
      <c r="S3362" s="564">
        <v>1</v>
      </c>
      <c r="T3362" s="564">
        <v>1</v>
      </c>
      <c r="U3362" s="564">
        <v>1</v>
      </c>
      <c r="V3362" s="564">
        <v>1</v>
      </c>
      <c r="W3362" s="564">
        <v>1</v>
      </c>
      <c r="X3362" s="564">
        <v>1</v>
      </c>
      <c r="Y3362" s="564">
        <v>1</v>
      </c>
      <c r="Z3362" s="564">
        <v>1</v>
      </c>
      <c r="AA3362" s="564">
        <v>1</v>
      </c>
      <c r="AB3362" s="564">
        <v>1</v>
      </c>
      <c r="AC3362" s="564">
        <v>1</v>
      </c>
      <c r="AD3362" s="564">
        <v>1</v>
      </c>
      <c r="AE3362" s="564">
        <v>1</v>
      </c>
      <c r="AF3362" s="564">
        <v>1</v>
      </c>
      <c r="AG3362" s="564">
        <v>1</v>
      </c>
      <c r="AH3362" s="564">
        <v>1</v>
      </c>
      <c r="AI3362" s="564">
        <v>1</v>
      </c>
      <c r="AJ3362" s="564">
        <v>1</v>
      </c>
      <c r="AK3362" s="564">
        <v>1</v>
      </c>
    </row>
    <row r="3363" spans="1:37">
      <c r="A3363">
        <v>3359</v>
      </c>
      <c r="B3363" s="564">
        <f t="shared" ca="1" si="318"/>
        <v>0</v>
      </c>
      <c r="C3363" s="564">
        <f t="shared" ca="1" si="313"/>
        <v>0</v>
      </c>
      <c r="D3363" s="564">
        <f t="shared" ca="1" si="316"/>
        <v>0</v>
      </c>
      <c r="E3363" s="564">
        <f t="shared" ca="1" si="314"/>
        <v>0</v>
      </c>
      <c r="F3363" s="564">
        <f t="shared" ca="1" si="317"/>
        <v>1</v>
      </c>
      <c r="G3363" s="564">
        <f t="shared" ca="1" si="315"/>
        <v>0.97067368722151148</v>
      </c>
      <c r="H3363" s="564">
        <v>0</v>
      </c>
      <c r="I3363" s="564">
        <v>0</v>
      </c>
      <c r="J3363" s="564">
        <v>0</v>
      </c>
      <c r="K3363" s="564">
        <v>0</v>
      </c>
      <c r="L3363" s="564">
        <v>0</v>
      </c>
      <c r="M3363" s="564">
        <v>0</v>
      </c>
      <c r="N3363" s="564">
        <v>0</v>
      </c>
      <c r="O3363" s="564">
        <v>0</v>
      </c>
      <c r="P3363" s="564">
        <v>0</v>
      </c>
      <c r="Q3363" s="564">
        <v>0</v>
      </c>
      <c r="R3363" s="564">
        <v>0</v>
      </c>
      <c r="S3363" s="564">
        <v>0</v>
      </c>
      <c r="T3363" s="564">
        <v>0</v>
      </c>
      <c r="U3363" s="564">
        <v>0</v>
      </c>
      <c r="V3363" s="564">
        <v>0</v>
      </c>
      <c r="W3363" s="564">
        <v>0</v>
      </c>
      <c r="X3363" s="564">
        <v>0</v>
      </c>
      <c r="Y3363" s="564">
        <v>0</v>
      </c>
      <c r="Z3363" s="564">
        <v>0</v>
      </c>
      <c r="AA3363" s="564">
        <v>0</v>
      </c>
      <c r="AB3363" s="564">
        <v>0</v>
      </c>
      <c r="AC3363" s="564">
        <v>0</v>
      </c>
      <c r="AD3363" s="564">
        <v>0</v>
      </c>
      <c r="AE3363" s="564">
        <v>0</v>
      </c>
      <c r="AF3363" s="564">
        <v>0</v>
      </c>
      <c r="AG3363" s="564">
        <v>0</v>
      </c>
      <c r="AH3363" s="564">
        <v>0</v>
      </c>
      <c r="AI3363" s="564">
        <v>0</v>
      </c>
      <c r="AJ3363" s="564">
        <v>0</v>
      </c>
      <c r="AK3363" s="564">
        <v>0</v>
      </c>
    </row>
    <row r="3364" spans="1:37">
      <c r="A3364">
        <v>3360</v>
      </c>
      <c r="B3364" s="564">
        <f t="shared" ca="1" si="318"/>
        <v>20</v>
      </c>
      <c r="C3364" s="564">
        <f t="shared" ca="1" si="313"/>
        <v>400</v>
      </c>
      <c r="D3364" s="564">
        <f t="shared" ca="1" si="316"/>
        <v>20</v>
      </c>
      <c r="E3364" s="564">
        <f t="shared" ca="1" si="314"/>
        <v>0</v>
      </c>
      <c r="F3364" s="564">
        <f t="shared" ca="1" si="317"/>
        <v>1</v>
      </c>
      <c r="G3364" s="564">
        <f t="shared" ca="1" si="315"/>
        <v>12.69275676451681</v>
      </c>
      <c r="H3364" s="564">
        <v>1</v>
      </c>
      <c r="I3364" s="564">
        <v>1</v>
      </c>
      <c r="J3364" s="564">
        <v>1</v>
      </c>
      <c r="K3364" s="564">
        <v>1</v>
      </c>
      <c r="L3364" s="564">
        <v>1</v>
      </c>
      <c r="M3364" s="564">
        <v>1</v>
      </c>
      <c r="N3364" s="564">
        <v>1</v>
      </c>
      <c r="O3364" s="564">
        <v>1</v>
      </c>
      <c r="P3364" s="564">
        <v>1</v>
      </c>
      <c r="Q3364" s="564">
        <v>1</v>
      </c>
      <c r="R3364" s="564">
        <v>1</v>
      </c>
      <c r="S3364" s="564">
        <v>1</v>
      </c>
      <c r="T3364" s="564">
        <v>1</v>
      </c>
      <c r="U3364" s="564">
        <v>1</v>
      </c>
      <c r="V3364" s="564">
        <v>1</v>
      </c>
      <c r="W3364" s="564">
        <v>1</v>
      </c>
      <c r="X3364" s="564">
        <v>1</v>
      </c>
      <c r="Y3364" s="564">
        <v>1</v>
      </c>
      <c r="Z3364" s="564">
        <v>1</v>
      </c>
      <c r="AA3364" s="564">
        <v>1</v>
      </c>
      <c r="AB3364" s="564">
        <v>1</v>
      </c>
      <c r="AC3364" s="564">
        <v>1</v>
      </c>
      <c r="AD3364" s="564">
        <v>1</v>
      </c>
      <c r="AE3364" s="564">
        <v>1</v>
      </c>
      <c r="AF3364" s="564">
        <v>1</v>
      </c>
      <c r="AG3364" s="564">
        <v>1</v>
      </c>
      <c r="AH3364" s="564">
        <v>1</v>
      </c>
      <c r="AI3364" s="564">
        <v>1</v>
      </c>
      <c r="AJ3364" s="564">
        <v>1</v>
      </c>
      <c r="AK3364" s="564">
        <v>1</v>
      </c>
    </row>
    <row r="3365" spans="1:37">
      <c r="A3365">
        <v>3361</v>
      </c>
      <c r="B3365" s="564">
        <f t="shared" ca="1" si="318"/>
        <v>0</v>
      </c>
      <c r="C3365" s="564">
        <f t="shared" ca="1" si="313"/>
        <v>0</v>
      </c>
      <c r="D3365" s="564">
        <f t="shared" ca="1" si="316"/>
        <v>0</v>
      </c>
      <c r="E3365" s="564">
        <f t="shared" ca="1" si="314"/>
        <v>0</v>
      </c>
      <c r="F3365" s="564">
        <f t="shared" ca="1" si="317"/>
        <v>1</v>
      </c>
      <c r="G3365" s="564">
        <f t="shared" ca="1" si="315"/>
        <v>-2.917297062815186</v>
      </c>
      <c r="H3365" s="564">
        <v>0</v>
      </c>
      <c r="I3365" s="564">
        <v>0</v>
      </c>
      <c r="J3365" s="564">
        <v>0</v>
      </c>
      <c r="K3365" s="564">
        <v>0</v>
      </c>
      <c r="L3365" s="564">
        <v>0</v>
      </c>
      <c r="M3365" s="564">
        <v>0</v>
      </c>
      <c r="N3365" s="564">
        <v>0</v>
      </c>
      <c r="O3365" s="564">
        <v>0</v>
      </c>
      <c r="P3365" s="564">
        <v>0</v>
      </c>
      <c r="Q3365" s="564">
        <v>0</v>
      </c>
      <c r="R3365" s="564">
        <v>0</v>
      </c>
      <c r="S3365" s="564">
        <v>0</v>
      </c>
      <c r="T3365" s="564">
        <v>0</v>
      </c>
      <c r="U3365" s="564">
        <v>0</v>
      </c>
      <c r="V3365" s="564">
        <v>0</v>
      </c>
      <c r="W3365" s="564">
        <v>0</v>
      </c>
      <c r="X3365" s="564">
        <v>0</v>
      </c>
      <c r="Y3365" s="564">
        <v>0</v>
      </c>
      <c r="Z3365" s="564">
        <v>0</v>
      </c>
      <c r="AA3365" s="564">
        <v>0</v>
      </c>
      <c r="AB3365" s="564">
        <v>0</v>
      </c>
      <c r="AC3365" s="564">
        <v>0</v>
      </c>
      <c r="AD3365" s="564">
        <v>0</v>
      </c>
      <c r="AE3365" s="564">
        <v>0</v>
      </c>
      <c r="AF3365" s="564">
        <v>0</v>
      </c>
      <c r="AG3365" s="564">
        <v>0</v>
      </c>
      <c r="AH3365" s="564">
        <v>0</v>
      </c>
      <c r="AI3365" s="564">
        <v>0</v>
      </c>
      <c r="AJ3365" s="564">
        <v>0</v>
      </c>
      <c r="AK3365" s="564">
        <v>0</v>
      </c>
    </row>
    <row r="3366" spans="1:37">
      <c r="A3366">
        <v>3362</v>
      </c>
      <c r="B3366" s="564">
        <f t="shared" ca="1" si="318"/>
        <v>20</v>
      </c>
      <c r="C3366" s="564">
        <f t="shared" ca="1" si="313"/>
        <v>400</v>
      </c>
      <c r="D3366" s="564">
        <f t="shared" ca="1" si="316"/>
        <v>20</v>
      </c>
      <c r="E3366" s="564">
        <f t="shared" ca="1" si="314"/>
        <v>0</v>
      </c>
      <c r="F3366" s="564">
        <f t="shared" ca="1" si="317"/>
        <v>1</v>
      </c>
      <c r="G3366" s="564">
        <f t="shared" ca="1" si="315"/>
        <v>4.9792183509684751</v>
      </c>
      <c r="H3366" s="564">
        <v>1</v>
      </c>
      <c r="I3366" s="564">
        <v>1</v>
      </c>
      <c r="J3366" s="564">
        <v>1</v>
      </c>
      <c r="K3366" s="564">
        <v>1</v>
      </c>
      <c r="L3366" s="564">
        <v>1</v>
      </c>
      <c r="M3366" s="564">
        <v>1</v>
      </c>
      <c r="N3366" s="564">
        <v>1</v>
      </c>
      <c r="O3366" s="564">
        <v>1</v>
      </c>
      <c r="P3366" s="564">
        <v>1</v>
      </c>
      <c r="Q3366" s="564">
        <v>1</v>
      </c>
      <c r="R3366" s="564">
        <v>1</v>
      </c>
      <c r="S3366" s="564">
        <v>1</v>
      </c>
      <c r="T3366" s="564">
        <v>1</v>
      </c>
      <c r="U3366" s="564">
        <v>1</v>
      </c>
      <c r="V3366" s="564">
        <v>1</v>
      </c>
      <c r="W3366" s="564">
        <v>1</v>
      </c>
      <c r="X3366" s="564">
        <v>1</v>
      </c>
      <c r="Y3366" s="564">
        <v>1</v>
      </c>
      <c r="Z3366" s="564">
        <v>1</v>
      </c>
      <c r="AA3366" s="564">
        <v>1</v>
      </c>
      <c r="AB3366" s="564">
        <v>1</v>
      </c>
      <c r="AC3366" s="564">
        <v>1</v>
      </c>
      <c r="AD3366" s="564">
        <v>1</v>
      </c>
      <c r="AE3366" s="564">
        <v>1</v>
      </c>
      <c r="AF3366" s="564">
        <v>1</v>
      </c>
      <c r="AG3366" s="564">
        <v>1</v>
      </c>
      <c r="AH3366" s="564">
        <v>1</v>
      </c>
      <c r="AI3366" s="564">
        <v>1</v>
      </c>
      <c r="AJ3366" s="564">
        <v>1</v>
      </c>
      <c r="AK3366" s="564">
        <v>1</v>
      </c>
    </row>
    <row r="3367" spans="1:37">
      <c r="A3367">
        <v>3363</v>
      </c>
      <c r="B3367" s="564">
        <f t="shared" ca="1" si="318"/>
        <v>3</v>
      </c>
      <c r="C3367" s="564">
        <f t="shared" ca="1" si="313"/>
        <v>9</v>
      </c>
      <c r="D3367" s="564">
        <f t="shared" ca="1" si="316"/>
        <v>3</v>
      </c>
      <c r="E3367" s="564">
        <f t="shared" ca="1" si="314"/>
        <v>2.5499999999999998</v>
      </c>
      <c r="F3367" s="564">
        <f t="shared" ca="1" si="317"/>
        <v>0.73157894736842111</v>
      </c>
      <c r="G3367" s="564">
        <f t="shared" ca="1" si="315"/>
        <v>-4.690677646669366</v>
      </c>
      <c r="H3367" s="564">
        <v>0</v>
      </c>
      <c r="I3367" s="564">
        <v>0</v>
      </c>
      <c r="J3367" s="564">
        <v>0</v>
      </c>
      <c r="K3367" s="564">
        <v>0</v>
      </c>
      <c r="L3367" s="564">
        <v>0</v>
      </c>
      <c r="M3367" s="564">
        <v>0</v>
      </c>
      <c r="N3367" s="564">
        <v>0</v>
      </c>
      <c r="O3367" s="564">
        <v>0</v>
      </c>
      <c r="P3367" s="564">
        <v>1</v>
      </c>
      <c r="Q3367" s="564">
        <v>0</v>
      </c>
      <c r="R3367" s="564">
        <v>0</v>
      </c>
      <c r="S3367" s="564">
        <v>0</v>
      </c>
      <c r="T3367" s="564">
        <v>0</v>
      </c>
      <c r="U3367" s="564">
        <v>0</v>
      </c>
      <c r="V3367" s="564">
        <v>1</v>
      </c>
      <c r="W3367" s="564">
        <v>0</v>
      </c>
      <c r="X3367" s="564">
        <v>0</v>
      </c>
      <c r="Y3367" s="564">
        <v>0</v>
      </c>
      <c r="Z3367" s="564">
        <v>1</v>
      </c>
      <c r="AA3367" s="564">
        <v>0</v>
      </c>
      <c r="AB3367" s="564">
        <v>0</v>
      </c>
      <c r="AC3367" s="564">
        <v>1</v>
      </c>
      <c r="AD3367" s="564">
        <v>0</v>
      </c>
      <c r="AE3367" s="564">
        <v>0</v>
      </c>
      <c r="AF3367" s="564">
        <v>0</v>
      </c>
      <c r="AG3367" s="564">
        <v>0</v>
      </c>
      <c r="AH3367" s="564">
        <v>1</v>
      </c>
      <c r="AI3367" s="564">
        <v>0</v>
      </c>
      <c r="AJ3367" s="564">
        <v>0</v>
      </c>
      <c r="AK3367" s="564">
        <v>0</v>
      </c>
    </row>
    <row r="3368" spans="1:37">
      <c r="A3368">
        <v>3364</v>
      </c>
      <c r="B3368" s="564">
        <f t="shared" ca="1" si="318"/>
        <v>20</v>
      </c>
      <c r="C3368" s="564">
        <f t="shared" ca="1" si="313"/>
        <v>400</v>
      </c>
      <c r="D3368" s="564">
        <f t="shared" ca="1" si="316"/>
        <v>20</v>
      </c>
      <c r="E3368" s="564">
        <f t="shared" ca="1" si="314"/>
        <v>0</v>
      </c>
      <c r="F3368" s="564">
        <f t="shared" ca="1" si="317"/>
        <v>1</v>
      </c>
      <c r="G3368" s="564">
        <f t="shared" ca="1" si="315"/>
        <v>-2.5857558160192289</v>
      </c>
      <c r="H3368" s="564">
        <v>1</v>
      </c>
      <c r="I3368" s="564">
        <v>1</v>
      </c>
      <c r="J3368" s="564">
        <v>1</v>
      </c>
      <c r="K3368" s="564">
        <v>1</v>
      </c>
      <c r="L3368" s="564">
        <v>1</v>
      </c>
      <c r="M3368" s="564">
        <v>1</v>
      </c>
      <c r="N3368" s="564">
        <v>1</v>
      </c>
      <c r="O3368" s="564">
        <v>1</v>
      </c>
      <c r="P3368" s="564">
        <v>1</v>
      </c>
      <c r="Q3368" s="564">
        <v>1</v>
      </c>
      <c r="R3368" s="564">
        <v>1</v>
      </c>
      <c r="S3368" s="564">
        <v>1</v>
      </c>
      <c r="T3368" s="564">
        <v>1</v>
      </c>
      <c r="U3368" s="564">
        <v>1</v>
      </c>
      <c r="V3368" s="564">
        <v>1</v>
      </c>
      <c r="W3368" s="564">
        <v>1</v>
      </c>
      <c r="X3368" s="564">
        <v>1</v>
      </c>
      <c r="Y3368" s="564">
        <v>1</v>
      </c>
      <c r="Z3368" s="564">
        <v>1</v>
      </c>
      <c r="AA3368" s="564">
        <v>1</v>
      </c>
      <c r="AB3368" s="564">
        <v>1</v>
      </c>
      <c r="AC3368" s="564">
        <v>1</v>
      </c>
      <c r="AD3368" s="564">
        <v>1</v>
      </c>
      <c r="AE3368" s="564">
        <v>1</v>
      </c>
      <c r="AF3368" s="564">
        <v>1</v>
      </c>
      <c r="AG3368" s="564">
        <v>1</v>
      </c>
      <c r="AH3368" s="564">
        <v>1</v>
      </c>
      <c r="AI3368" s="564">
        <v>1</v>
      </c>
      <c r="AJ3368" s="564">
        <v>1</v>
      </c>
      <c r="AK3368" s="564">
        <v>1</v>
      </c>
    </row>
    <row r="3369" spans="1:37">
      <c r="A3369">
        <v>3365</v>
      </c>
      <c r="B3369" s="564">
        <f t="shared" ca="1" si="318"/>
        <v>0</v>
      </c>
      <c r="C3369" s="564">
        <f t="shared" ca="1" si="313"/>
        <v>0</v>
      </c>
      <c r="D3369" s="564">
        <f t="shared" ca="1" si="316"/>
        <v>0</v>
      </c>
      <c r="E3369" s="564">
        <f t="shared" ca="1" si="314"/>
        <v>0</v>
      </c>
      <c r="F3369" s="564">
        <f t="shared" ca="1" si="317"/>
        <v>1</v>
      </c>
      <c r="G3369" s="564">
        <f t="shared" ca="1" si="315"/>
        <v>0.32665434097902546</v>
      </c>
      <c r="H3369" s="564">
        <v>0</v>
      </c>
      <c r="I3369" s="564">
        <v>0</v>
      </c>
      <c r="J3369" s="564">
        <v>0</v>
      </c>
      <c r="K3369" s="564">
        <v>0</v>
      </c>
      <c r="L3369" s="564">
        <v>0</v>
      </c>
      <c r="M3369" s="564">
        <v>0</v>
      </c>
      <c r="N3369" s="564">
        <v>0</v>
      </c>
      <c r="O3369" s="564">
        <v>0</v>
      </c>
      <c r="P3369" s="564">
        <v>0</v>
      </c>
      <c r="Q3369" s="564">
        <v>0</v>
      </c>
      <c r="R3369" s="564">
        <v>0</v>
      </c>
      <c r="S3369" s="564">
        <v>0</v>
      </c>
      <c r="T3369" s="564">
        <v>0</v>
      </c>
      <c r="U3369" s="564">
        <v>0</v>
      </c>
      <c r="V3369" s="564">
        <v>0</v>
      </c>
      <c r="W3369" s="564">
        <v>0</v>
      </c>
      <c r="X3369" s="564">
        <v>0</v>
      </c>
      <c r="Y3369" s="564">
        <v>0</v>
      </c>
      <c r="Z3369" s="564">
        <v>0</v>
      </c>
      <c r="AA3369" s="564">
        <v>0</v>
      </c>
      <c r="AB3369" s="564">
        <v>0</v>
      </c>
      <c r="AC3369" s="564">
        <v>0</v>
      </c>
      <c r="AD3369" s="564">
        <v>0</v>
      </c>
      <c r="AE3369" s="564">
        <v>0</v>
      </c>
      <c r="AF3369" s="564">
        <v>0</v>
      </c>
      <c r="AG3369" s="564">
        <v>0</v>
      </c>
      <c r="AH3369" s="564">
        <v>0</v>
      </c>
      <c r="AI3369" s="564">
        <v>0</v>
      </c>
      <c r="AJ3369" s="564">
        <v>0</v>
      </c>
      <c r="AK3369" s="564">
        <v>0</v>
      </c>
    </row>
    <row r="3370" spans="1:37">
      <c r="A3370">
        <v>3366</v>
      </c>
      <c r="B3370" s="564">
        <f t="shared" ca="1" si="318"/>
        <v>0</v>
      </c>
      <c r="C3370" s="564">
        <f t="shared" ca="1" si="313"/>
        <v>0</v>
      </c>
      <c r="D3370" s="564">
        <f t="shared" ca="1" si="316"/>
        <v>0</v>
      </c>
      <c r="E3370" s="564">
        <f t="shared" ca="1" si="314"/>
        <v>0</v>
      </c>
      <c r="F3370" s="564">
        <f t="shared" ca="1" si="317"/>
        <v>1</v>
      </c>
      <c r="G3370" s="564">
        <f t="shared" ca="1" si="315"/>
        <v>-5.2627214035929324</v>
      </c>
      <c r="H3370" s="564">
        <v>0</v>
      </c>
      <c r="I3370" s="564">
        <v>0</v>
      </c>
      <c r="J3370" s="564">
        <v>0</v>
      </c>
      <c r="K3370" s="564">
        <v>0</v>
      </c>
      <c r="L3370" s="564">
        <v>0</v>
      </c>
      <c r="M3370" s="564">
        <v>0</v>
      </c>
      <c r="N3370" s="564">
        <v>0</v>
      </c>
      <c r="O3370" s="564">
        <v>0</v>
      </c>
      <c r="P3370" s="564">
        <v>0</v>
      </c>
      <c r="Q3370" s="564">
        <v>0</v>
      </c>
      <c r="R3370" s="564">
        <v>0</v>
      </c>
      <c r="S3370" s="564">
        <v>0</v>
      </c>
      <c r="T3370" s="564">
        <v>0</v>
      </c>
      <c r="U3370" s="564">
        <v>0</v>
      </c>
      <c r="V3370" s="564">
        <v>0</v>
      </c>
      <c r="W3370" s="564">
        <v>0</v>
      </c>
      <c r="X3370" s="564">
        <v>0</v>
      </c>
      <c r="Y3370" s="564">
        <v>0</v>
      </c>
      <c r="Z3370" s="564">
        <v>0</v>
      </c>
      <c r="AA3370" s="564">
        <v>0</v>
      </c>
      <c r="AB3370" s="564">
        <v>0</v>
      </c>
      <c r="AC3370" s="564">
        <v>0</v>
      </c>
      <c r="AD3370" s="564">
        <v>0</v>
      </c>
      <c r="AE3370" s="564">
        <v>0</v>
      </c>
      <c r="AF3370" s="564">
        <v>0</v>
      </c>
      <c r="AG3370" s="564">
        <v>0</v>
      </c>
      <c r="AH3370" s="564">
        <v>0</v>
      </c>
      <c r="AI3370" s="564">
        <v>0</v>
      </c>
      <c r="AJ3370" s="564">
        <v>0</v>
      </c>
      <c r="AK3370" s="564">
        <v>0</v>
      </c>
    </row>
    <row r="3371" spans="1:37">
      <c r="A3371">
        <v>3367</v>
      </c>
      <c r="B3371" s="564">
        <f t="shared" ca="1" si="318"/>
        <v>20</v>
      </c>
      <c r="C3371" s="564">
        <f t="shared" ca="1" si="313"/>
        <v>400</v>
      </c>
      <c r="D3371" s="564">
        <f t="shared" ca="1" si="316"/>
        <v>20</v>
      </c>
      <c r="E3371" s="564">
        <f t="shared" ca="1" si="314"/>
        <v>0</v>
      </c>
      <c r="F3371" s="564">
        <f t="shared" ca="1" si="317"/>
        <v>1</v>
      </c>
      <c r="G3371" s="564">
        <f t="shared" ca="1" si="315"/>
        <v>3.0773954128371694</v>
      </c>
      <c r="H3371" s="564">
        <v>1</v>
      </c>
      <c r="I3371" s="564">
        <v>1</v>
      </c>
      <c r="J3371" s="564">
        <v>1</v>
      </c>
      <c r="K3371" s="564">
        <v>1</v>
      </c>
      <c r="L3371" s="564">
        <v>1</v>
      </c>
      <c r="M3371" s="564">
        <v>1</v>
      </c>
      <c r="N3371" s="564">
        <v>1</v>
      </c>
      <c r="O3371" s="564">
        <v>1</v>
      </c>
      <c r="P3371" s="564">
        <v>1</v>
      </c>
      <c r="Q3371" s="564">
        <v>1</v>
      </c>
      <c r="R3371" s="564">
        <v>1</v>
      </c>
      <c r="S3371" s="564">
        <v>1</v>
      </c>
      <c r="T3371" s="564">
        <v>1</v>
      </c>
      <c r="U3371" s="564">
        <v>1</v>
      </c>
      <c r="V3371" s="564">
        <v>1</v>
      </c>
      <c r="W3371" s="564">
        <v>1</v>
      </c>
      <c r="X3371" s="564">
        <v>1</v>
      </c>
      <c r="Y3371" s="564">
        <v>1</v>
      </c>
      <c r="Z3371" s="564">
        <v>1</v>
      </c>
      <c r="AA3371" s="564">
        <v>1</v>
      </c>
      <c r="AB3371" s="564">
        <v>1</v>
      </c>
      <c r="AC3371" s="564">
        <v>1</v>
      </c>
      <c r="AD3371" s="564">
        <v>1</v>
      </c>
      <c r="AE3371" s="564">
        <v>1</v>
      </c>
      <c r="AF3371" s="564">
        <v>1</v>
      </c>
      <c r="AG3371" s="564">
        <v>1</v>
      </c>
      <c r="AH3371" s="564">
        <v>1</v>
      </c>
      <c r="AI3371" s="564">
        <v>1</v>
      </c>
      <c r="AJ3371" s="564">
        <v>1</v>
      </c>
      <c r="AK3371" s="564">
        <v>1</v>
      </c>
    </row>
    <row r="3372" spans="1:37">
      <c r="A3372">
        <v>3368</v>
      </c>
      <c r="B3372" s="564">
        <f t="shared" ca="1" si="318"/>
        <v>0</v>
      </c>
      <c r="C3372" s="564">
        <f t="shared" ca="1" si="313"/>
        <v>0</v>
      </c>
      <c r="D3372" s="564">
        <f t="shared" ca="1" si="316"/>
        <v>0</v>
      </c>
      <c r="E3372" s="564">
        <f t="shared" ca="1" si="314"/>
        <v>0</v>
      </c>
      <c r="F3372" s="564">
        <f t="shared" ca="1" si="317"/>
        <v>1</v>
      </c>
      <c r="G3372" s="564">
        <f t="shared" ca="1" si="315"/>
        <v>-1.2157110531990662</v>
      </c>
      <c r="H3372" s="564">
        <v>0</v>
      </c>
      <c r="I3372" s="564">
        <v>0</v>
      </c>
      <c r="J3372" s="564">
        <v>0</v>
      </c>
      <c r="K3372" s="564">
        <v>0</v>
      </c>
      <c r="L3372" s="564">
        <v>0</v>
      </c>
      <c r="M3372" s="564">
        <v>0</v>
      </c>
      <c r="N3372" s="564">
        <v>0</v>
      </c>
      <c r="O3372" s="564">
        <v>0</v>
      </c>
      <c r="P3372" s="564">
        <v>0</v>
      </c>
      <c r="Q3372" s="564">
        <v>0</v>
      </c>
      <c r="R3372" s="564">
        <v>0</v>
      </c>
      <c r="S3372" s="564">
        <v>0</v>
      </c>
      <c r="T3372" s="564">
        <v>0</v>
      </c>
      <c r="U3372" s="564">
        <v>0</v>
      </c>
      <c r="V3372" s="564">
        <v>0</v>
      </c>
      <c r="W3372" s="564">
        <v>0</v>
      </c>
      <c r="X3372" s="564">
        <v>0</v>
      </c>
      <c r="Y3372" s="564">
        <v>0</v>
      </c>
      <c r="Z3372" s="564">
        <v>0</v>
      </c>
      <c r="AA3372" s="564">
        <v>0</v>
      </c>
      <c r="AB3372" s="564">
        <v>0</v>
      </c>
      <c r="AC3372" s="564">
        <v>0</v>
      </c>
      <c r="AD3372" s="564">
        <v>0</v>
      </c>
      <c r="AE3372" s="564">
        <v>0</v>
      </c>
      <c r="AF3372" s="564">
        <v>0</v>
      </c>
      <c r="AG3372" s="564">
        <v>0</v>
      </c>
      <c r="AH3372" s="564">
        <v>0</v>
      </c>
      <c r="AI3372" s="564">
        <v>0</v>
      </c>
      <c r="AJ3372" s="564">
        <v>0</v>
      </c>
      <c r="AK3372" s="564">
        <v>0</v>
      </c>
    </row>
    <row r="3373" spans="1:37">
      <c r="A3373">
        <v>3369</v>
      </c>
      <c r="B3373" s="564">
        <f t="shared" ca="1" si="318"/>
        <v>20</v>
      </c>
      <c r="C3373" s="564">
        <f t="shared" ca="1" si="313"/>
        <v>400</v>
      </c>
      <c r="D3373" s="564">
        <f t="shared" ca="1" si="316"/>
        <v>20</v>
      </c>
      <c r="E3373" s="564">
        <f t="shared" ca="1" si="314"/>
        <v>0</v>
      </c>
      <c r="F3373" s="564">
        <f t="shared" ca="1" si="317"/>
        <v>1</v>
      </c>
      <c r="G3373" s="564">
        <f t="shared" ca="1" si="315"/>
        <v>-0.62661816328923603</v>
      </c>
      <c r="H3373" s="564">
        <v>1</v>
      </c>
      <c r="I3373" s="564">
        <v>1</v>
      </c>
      <c r="J3373" s="564">
        <v>1</v>
      </c>
      <c r="K3373" s="564">
        <v>1</v>
      </c>
      <c r="L3373" s="564">
        <v>1</v>
      </c>
      <c r="M3373" s="564">
        <v>1</v>
      </c>
      <c r="N3373" s="564">
        <v>1</v>
      </c>
      <c r="O3373" s="564">
        <v>1</v>
      </c>
      <c r="P3373" s="564">
        <v>1</v>
      </c>
      <c r="Q3373" s="564">
        <v>1</v>
      </c>
      <c r="R3373" s="564">
        <v>1</v>
      </c>
      <c r="S3373" s="564">
        <v>1</v>
      </c>
      <c r="T3373" s="564">
        <v>1</v>
      </c>
      <c r="U3373" s="564">
        <v>1</v>
      </c>
      <c r="V3373" s="564">
        <v>1</v>
      </c>
      <c r="W3373" s="564">
        <v>1</v>
      </c>
      <c r="X3373" s="564">
        <v>1</v>
      </c>
      <c r="Y3373" s="564">
        <v>1</v>
      </c>
      <c r="Z3373" s="564">
        <v>1</v>
      </c>
      <c r="AA3373" s="564">
        <v>1</v>
      </c>
      <c r="AB3373" s="564">
        <v>1</v>
      </c>
      <c r="AC3373" s="564">
        <v>1</v>
      </c>
      <c r="AD3373" s="564">
        <v>1</v>
      </c>
      <c r="AE3373" s="564">
        <v>1</v>
      </c>
      <c r="AF3373" s="564">
        <v>1</v>
      </c>
      <c r="AG3373" s="564">
        <v>1</v>
      </c>
      <c r="AH3373" s="564">
        <v>1</v>
      </c>
      <c r="AI3373" s="564">
        <v>1</v>
      </c>
      <c r="AJ3373" s="564">
        <v>1</v>
      </c>
      <c r="AK3373" s="564">
        <v>1</v>
      </c>
    </row>
    <row r="3374" spans="1:37">
      <c r="A3374">
        <v>3370</v>
      </c>
      <c r="B3374" s="564">
        <f t="shared" ca="1" si="318"/>
        <v>0</v>
      </c>
      <c r="C3374" s="564">
        <f t="shared" ca="1" si="313"/>
        <v>0</v>
      </c>
      <c r="D3374" s="564">
        <f t="shared" ca="1" si="316"/>
        <v>0</v>
      </c>
      <c r="E3374" s="564">
        <f t="shared" ca="1" si="314"/>
        <v>0</v>
      </c>
      <c r="F3374" s="564">
        <f t="shared" ca="1" si="317"/>
        <v>1</v>
      </c>
      <c r="G3374" s="564">
        <f t="shared" ca="1" si="315"/>
        <v>5.0060203749004035</v>
      </c>
      <c r="H3374" s="564">
        <v>0</v>
      </c>
      <c r="I3374" s="564">
        <v>0</v>
      </c>
      <c r="J3374" s="564">
        <v>0</v>
      </c>
      <c r="K3374" s="564">
        <v>0</v>
      </c>
      <c r="L3374" s="564">
        <v>0</v>
      </c>
      <c r="M3374" s="564">
        <v>0</v>
      </c>
      <c r="N3374" s="564">
        <v>0</v>
      </c>
      <c r="O3374" s="564">
        <v>0</v>
      </c>
      <c r="P3374" s="564">
        <v>0</v>
      </c>
      <c r="Q3374" s="564">
        <v>0</v>
      </c>
      <c r="R3374" s="564">
        <v>0</v>
      </c>
      <c r="S3374" s="564">
        <v>0</v>
      </c>
      <c r="T3374" s="564">
        <v>0</v>
      </c>
      <c r="U3374" s="564">
        <v>0</v>
      </c>
      <c r="V3374" s="564">
        <v>0</v>
      </c>
      <c r="W3374" s="564">
        <v>0</v>
      </c>
      <c r="X3374" s="564">
        <v>0</v>
      </c>
      <c r="Y3374" s="564">
        <v>0</v>
      </c>
      <c r="Z3374" s="564">
        <v>0</v>
      </c>
      <c r="AA3374" s="564">
        <v>0</v>
      </c>
      <c r="AB3374" s="564">
        <v>0</v>
      </c>
      <c r="AC3374" s="564">
        <v>0</v>
      </c>
      <c r="AD3374" s="564">
        <v>0</v>
      </c>
      <c r="AE3374" s="564">
        <v>0</v>
      </c>
      <c r="AF3374" s="564">
        <v>0</v>
      </c>
      <c r="AG3374" s="564">
        <v>0</v>
      </c>
      <c r="AH3374" s="564">
        <v>0</v>
      </c>
      <c r="AI3374" s="564">
        <v>0</v>
      </c>
      <c r="AJ3374" s="564">
        <v>0</v>
      </c>
      <c r="AK3374" s="564">
        <v>0</v>
      </c>
    </row>
    <row r="3375" spans="1:37">
      <c r="A3375">
        <v>3371</v>
      </c>
      <c r="B3375" s="564">
        <f t="shared" ca="1" si="318"/>
        <v>0</v>
      </c>
      <c r="C3375" s="564">
        <f t="shared" ca="1" si="313"/>
        <v>0</v>
      </c>
      <c r="D3375" s="564">
        <f t="shared" ca="1" si="316"/>
        <v>0</v>
      </c>
      <c r="E3375" s="564">
        <f t="shared" ca="1" si="314"/>
        <v>0</v>
      </c>
      <c r="F3375" s="564">
        <f t="shared" ca="1" si="317"/>
        <v>1</v>
      </c>
      <c r="G3375" s="564">
        <f t="shared" ca="1" si="315"/>
        <v>4.3327300902652244</v>
      </c>
      <c r="H3375" s="564">
        <v>0</v>
      </c>
      <c r="I3375" s="564">
        <v>0</v>
      </c>
      <c r="J3375" s="564">
        <v>0</v>
      </c>
      <c r="K3375" s="564">
        <v>0</v>
      </c>
      <c r="L3375" s="564">
        <v>0</v>
      </c>
      <c r="M3375" s="564">
        <v>0</v>
      </c>
      <c r="N3375" s="564">
        <v>0</v>
      </c>
      <c r="O3375" s="564">
        <v>0</v>
      </c>
      <c r="P3375" s="564">
        <v>0</v>
      </c>
      <c r="Q3375" s="564">
        <v>0</v>
      </c>
      <c r="R3375" s="564">
        <v>0</v>
      </c>
      <c r="S3375" s="564">
        <v>0</v>
      </c>
      <c r="T3375" s="564">
        <v>0</v>
      </c>
      <c r="U3375" s="564">
        <v>0</v>
      </c>
      <c r="V3375" s="564">
        <v>0</v>
      </c>
      <c r="W3375" s="564">
        <v>0</v>
      </c>
      <c r="X3375" s="564">
        <v>0</v>
      </c>
      <c r="Y3375" s="564">
        <v>0</v>
      </c>
      <c r="Z3375" s="564">
        <v>0</v>
      </c>
      <c r="AA3375" s="564">
        <v>0</v>
      </c>
      <c r="AB3375" s="564">
        <v>0</v>
      </c>
      <c r="AC3375" s="564">
        <v>0</v>
      </c>
      <c r="AD3375" s="564">
        <v>0</v>
      </c>
      <c r="AE3375" s="564">
        <v>0</v>
      </c>
      <c r="AF3375" s="564">
        <v>0</v>
      </c>
      <c r="AG3375" s="564">
        <v>0</v>
      </c>
      <c r="AH3375" s="564">
        <v>0</v>
      </c>
      <c r="AI3375" s="564">
        <v>0</v>
      </c>
      <c r="AJ3375" s="564">
        <v>0</v>
      </c>
      <c r="AK3375" s="564">
        <v>0</v>
      </c>
    </row>
    <row r="3376" spans="1:37">
      <c r="A3376">
        <v>3372</v>
      </c>
      <c r="B3376" s="564">
        <f t="shared" ca="1" si="318"/>
        <v>0</v>
      </c>
      <c r="C3376" s="564">
        <f t="shared" ca="1" si="313"/>
        <v>0</v>
      </c>
      <c r="D3376" s="564">
        <f t="shared" ca="1" si="316"/>
        <v>0</v>
      </c>
      <c r="E3376" s="564">
        <f t="shared" ca="1" si="314"/>
        <v>0</v>
      </c>
      <c r="F3376" s="564">
        <f t="shared" ca="1" si="317"/>
        <v>1</v>
      </c>
      <c r="G3376" s="564">
        <f t="shared" ca="1" si="315"/>
        <v>2.652722809856229</v>
      </c>
      <c r="H3376" s="564">
        <v>0</v>
      </c>
      <c r="I3376" s="564">
        <v>0</v>
      </c>
      <c r="J3376" s="564">
        <v>0</v>
      </c>
      <c r="K3376" s="564">
        <v>0</v>
      </c>
      <c r="L3376" s="564">
        <v>0</v>
      </c>
      <c r="M3376" s="564">
        <v>0</v>
      </c>
      <c r="N3376" s="564">
        <v>0</v>
      </c>
      <c r="O3376" s="564">
        <v>0</v>
      </c>
      <c r="P3376" s="564">
        <v>0</v>
      </c>
      <c r="Q3376" s="564">
        <v>0</v>
      </c>
      <c r="R3376" s="564">
        <v>0</v>
      </c>
      <c r="S3376" s="564">
        <v>0</v>
      </c>
      <c r="T3376" s="564">
        <v>0</v>
      </c>
      <c r="U3376" s="564">
        <v>0</v>
      </c>
      <c r="V3376" s="564">
        <v>0</v>
      </c>
      <c r="W3376" s="564">
        <v>0</v>
      </c>
      <c r="X3376" s="564">
        <v>0</v>
      </c>
      <c r="Y3376" s="564">
        <v>0</v>
      </c>
      <c r="Z3376" s="564">
        <v>0</v>
      </c>
      <c r="AA3376" s="564">
        <v>0</v>
      </c>
      <c r="AB3376" s="564">
        <v>0</v>
      </c>
      <c r="AC3376" s="564">
        <v>0</v>
      </c>
      <c r="AD3376" s="564">
        <v>0</v>
      </c>
      <c r="AE3376" s="564">
        <v>0</v>
      </c>
      <c r="AF3376" s="564">
        <v>0</v>
      </c>
      <c r="AG3376" s="564">
        <v>0</v>
      </c>
      <c r="AH3376" s="564">
        <v>0</v>
      </c>
      <c r="AI3376" s="564">
        <v>0</v>
      </c>
      <c r="AJ3376" s="564">
        <v>0</v>
      </c>
      <c r="AK3376" s="564">
        <v>0</v>
      </c>
    </row>
    <row r="3377" spans="1:37">
      <c r="A3377">
        <v>3373</v>
      </c>
      <c r="B3377" s="564">
        <f t="shared" ca="1" si="318"/>
        <v>15</v>
      </c>
      <c r="C3377" s="564">
        <f t="shared" ca="1" si="313"/>
        <v>225</v>
      </c>
      <c r="D3377" s="564">
        <f t="shared" ca="1" si="316"/>
        <v>15</v>
      </c>
      <c r="E3377" s="564">
        <f t="shared" ca="1" si="314"/>
        <v>3.75</v>
      </c>
      <c r="F3377" s="564">
        <f t="shared" ca="1" si="317"/>
        <v>0.60526315789473684</v>
      </c>
      <c r="G3377" s="564">
        <f t="shared" ca="1" si="315"/>
        <v>1.5776664523853983</v>
      </c>
      <c r="H3377" s="564">
        <v>1</v>
      </c>
      <c r="I3377" s="564">
        <v>1</v>
      </c>
      <c r="J3377" s="564">
        <v>0</v>
      </c>
      <c r="K3377" s="564">
        <v>0</v>
      </c>
      <c r="L3377" s="564">
        <v>1</v>
      </c>
      <c r="M3377" s="564">
        <v>1</v>
      </c>
      <c r="N3377" s="564">
        <v>1</v>
      </c>
      <c r="O3377" s="564">
        <v>1</v>
      </c>
      <c r="P3377" s="564">
        <v>0</v>
      </c>
      <c r="Q3377" s="564">
        <v>1</v>
      </c>
      <c r="R3377" s="564">
        <v>1</v>
      </c>
      <c r="S3377" s="564">
        <v>1</v>
      </c>
      <c r="T3377" s="564">
        <v>1</v>
      </c>
      <c r="U3377" s="564">
        <v>1</v>
      </c>
      <c r="V3377" s="564">
        <v>1</v>
      </c>
      <c r="W3377" s="564">
        <v>0</v>
      </c>
      <c r="X3377" s="564">
        <v>1</v>
      </c>
      <c r="Y3377" s="564">
        <v>1</v>
      </c>
      <c r="Z3377" s="564">
        <v>1</v>
      </c>
      <c r="AA3377" s="564">
        <v>0</v>
      </c>
      <c r="AB3377" s="564">
        <v>1</v>
      </c>
      <c r="AC3377" s="564">
        <v>1</v>
      </c>
      <c r="AD3377" s="564">
        <v>1</v>
      </c>
      <c r="AE3377" s="564">
        <v>1</v>
      </c>
      <c r="AF3377" s="564">
        <v>0</v>
      </c>
      <c r="AG3377" s="564">
        <v>1</v>
      </c>
      <c r="AH3377" s="564">
        <v>1</v>
      </c>
      <c r="AI3377" s="564">
        <v>1</v>
      </c>
      <c r="AJ3377" s="564">
        <v>1</v>
      </c>
      <c r="AK3377" s="564">
        <v>0</v>
      </c>
    </row>
    <row r="3378" spans="1:37">
      <c r="A3378">
        <v>3374</v>
      </c>
      <c r="B3378" s="564">
        <f t="shared" ca="1" si="318"/>
        <v>13</v>
      </c>
      <c r="C3378" s="564">
        <f t="shared" ca="1" si="313"/>
        <v>169</v>
      </c>
      <c r="D3378" s="564">
        <f t="shared" ca="1" si="316"/>
        <v>13</v>
      </c>
      <c r="E3378" s="564">
        <f t="shared" ca="1" si="314"/>
        <v>4.5500000000000007</v>
      </c>
      <c r="F3378" s="564">
        <f t="shared" ca="1" si="317"/>
        <v>0.52105263157894743</v>
      </c>
      <c r="G3378" s="564">
        <f t="shared" ca="1" si="315"/>
        <v>1.1548309410364683</v>
      </c>
      <c r="H3378" s="564">
        <v>0</v>
      </c>
      <c r="I3378" s="564">
        <v>0</v>
      </c>
      <c r="J3378" s="564">
        <v>0</v>
      </c>
      <c r="K3378" s="564">
        <v>1</v>
      </c>
      <c r="L3378" s="564">
        <v>1</v>
      </c>
      <c r="M3378" s="564">
        <v>1</v>
      </c>
      <c r="N3378" s="564">
        <v>0</v>
      </c>
      <c r="O3378" s="564">
        <v>1</v>
      </c>
      <c r="P3378" s="564">
        <v>1</v>
      </c>
      <c r="Q3378" s="564">
        <v>0</v>
      </c>
      <c r="R3378" s="564">
        <v>1</v>
      </c>
      <c r="S3378" s="564">
        <v>1</v>
      </c>
      <c r="T3378" s="564">
        <v>0</v>
      </c>
      <c r="U3378" s="564">
        <v>1</v>
      </c>
      <c r="V3378" s="564">
        <v>1</v>
      </c>
      <c r="W3378" s="564">
        <v>1</v>
      </c>
      <c r="X3378" s="564">
        <v>1</v>
      </c>
      <c r="Y3378" s="564">
        <v>0</v>
      </c>
      <c r="Z3378" s="564">
        <v>1</v>
      </c>
      <c r="AA3378" s="564">
        <v>1</v>
      </c>
      <c r="AB3378" s="564">
        <v>0</v>
      </c>
      <c r="AC3378" s="564">
        <v>1</v>
      </c>
      <c r="AD3378" s="564">
        <v>1</v>
      </c>
      <c r="AE3378" s="564">
        <v>0</v>
      </c>
      <c r="AF3378" s="564">
        <v>1</v>
      </c>
      <c r="AG3378" s="564">
        <v>0</v>
      </c>
      <c r="AH3378" s="564">
        <v>1</v>
      </c>
      <c r="AI3378" s="564">
        <v>0</v>
      </c>
      <c r="AJ3378" s="564">
        <v>0</v>
      </c>
      <c r="AK3378" s="564">
        <v>1</v>
      </c>
    </row>
    <row r="3379" spans="1:37">
      <c r="A3379">
        <v>3375</v>
      </c>
      <c r="B3379" s="564">
        <f t="shared" ca="1" si="318"/>
        <v>20</v>
      </c>
      <c r="C3379" s="564">
        <f t="shared" ca="1" si="313"/>
        <v>400</v>
      </c>
      <c r="D3379" s="564">
        <f t="shared" ca="1" si="316"/>
        <v>20</v>
      </c>
      <c r="E3379" s="564">
        <f t="shared" ca="1" si="314"/>
        <v>0</v>
      </c>
      <c r="F3379" s="564">
        <f t="shared" ca="1" si="317"/>
        <v>1</v>
      </c>
      <c r="G3379" s="564">
        <f t="shared" ca="1" si="315"/>
        <v>3.9388545364602057</v>
      </c>
      <c r="H3379" s="564">
        <v>1</v>
      </c>
      <c r="I3379" s="564">
        <v>1</v>
      </c>
      <c r="J3379" s="564">
        <v>1</v>
      </c>
      <c r="K3379" s="564">
        <v>1</v>
      </c>
      <c r="L3379" s="564">
        <v>1</v>
      </c>
      <c r="M3379" s="564">
        <v>1</v>
      </c>
      <c r="N3379" s="564">
        <v>1</v>
      </c>
      <c r="O3379" s="564">
        <v>1</v>
      </c>
      <c r="P3379" s="564">
        <v>1</v>
      </c>
      <c r="Q3379" s="564">
        <v>1</v>
      </c>
      <c r="R3379" s="564">
        <v>1</v>
      </c>
      <c r="S3379" s="564">
        <v>1</v>
      </c>
      <c r="T3379" s="564">
        <v>1</v>
      </c>
      <c r="U3379" s="564">
        <v>1</v>
      </c>
      <c r="V3379" s="564">
        <v>1</v>
      </c>
      <c r="W3379" s="564">
        <v>1</v>
      </c>
      <c r="X3379" s="564">
        <v>1</v>
      </c>
      <c r="Y3379" s="564">
        <v>1</v>
      </c>
      <c r="Z3379" s="564">
        <v>1</v>
      </c>
      <c r="AA3379" s="564">
        <v>1</v>
      </c>
      <c r="AB3379" s="564">
        <v>1</v>
      </c>
      <c r="AC3379" s="564">
        <v>1</v>
      </c>
      <c r="AD3379" s="564">
        <v>1</v>
      </c>
      <c r="AE3379" s="564">
        <v>1</v>
      </c>
      <c r="AF3379" s="564">
        <v>1</v>
      </c>
      <c r="AG3379" s="564">
        <v>1</v>
      </c>
      <c r="AH3379" s="564">
        <v>1</v>
      </c>
      <c r="AI3379" s="564">
        <v>1</v>
      </c>
      <c r="AJ3379" s="564">
        <v>1</v>
      </c>
      <c r="AK3379" s="564">
        <v>1</v>
      </c>
    </row>
    <row r="3380" spans="1:37">
      <c r="A3380">
        <v>3376</v>
      </c>
      <c r="B3380" s="564">
        <f t="shared" ca="1" si="318"/>
        <v>20</v>
      </c>
      <c r="C3380" s="564">
        <f t="shared" ca="1" si="313"/>
        <v>400</v>
      </c>
      <c r="D3380" s="564">
        <f t="shared" ca="1" si="316"/>
        <v>20</v>
      </c>
      <c r="E3380" s="564">
        <f t="shared" ca="1" si="314"/>
        <v>0</v>
      </c>
      <c r="F3380" s="564">
        <f t="shared" ca="1" si="317"/>
        <v>1</v>
      </c>
      <c r="G3380" s="564">
        <f t="shared" ca="1" si="315"/>
        <v>0.53650428205073131</v>
      </c>
      <c r="H3380" s="564">
        <v>1</v>
      </c>
      <c r="I3380" s="564">
        <v>1</v>
      </c>
      <c r="J3380" s="564">
        <v>1</v>
      </c>
      <c r="K3380" s="564">
        <v>1</v>
      </c>
      <c r="L3380" s="564">
        <v>1</v>
      </c>
      <c r="M3380" s="564">
        <v>1</v>
      </c>
      <c r="N3380" s="564">
        <v>1</v>
      </c>
      <c r="O3380" s="564">
        <v>1</v>
      </c>
      <c r="P3380" s="564">
        <v>1</v>
      </c>
      <c r="Q3380" s="564">
        <v>1</v>
      </c>
      <c r="R3380" s="564">
        <v>1</v>
      </c>
      <c r="S3380" s="564">
        <v>1</v>
      </c>
      <c r="T3380" s="564">
        <v>1</v>
      </c>
      <c r="U3380" s="564">
        <v>1</v>
      </c>
      <c r="V3380" s="564">
        <v>1</v>
      </c>
      <c r="W3380" s="564">
        <v>1</v>
      </c>
      <c r="X3380" s="564">
        <v>1</v>
      </c>
      <c r="Y3380" s="564">
        <v>1</v>
      </c>
      <c r="Z3380" s="564">
        <v>1</v>
      </c>
      <c r="AA3380" s="564">
        <v>1</v>
      </c>
      <c r="AB3380" s="564">
        <v>1</v>
      </c>
      <c r="AC3380" s="564">
        <v>1</v>
      </c>
      <c r="AD3380" s="564">
        <v>1</v>
      </c>
      <c r="AE3380" s="564">
        <v>1</v>
      </c>
      <c r="AF3380" s="564">
        <v>1</v>
      </c>
      <c r="AG3380" s="564">
        <v>1</v>
      </c>
      <c r="AH3380" s="564">
        <v>1</v>
      </c>
      <c r="AI3380" s="564">
        <v>1</v>
      </c>
      <c r="AJ3380" s="564">
        <v>1</v>
      </c>
      <c r="AK3380" s="564">
        <v>1</v>
      </c>
    </row>
    <row r="3381" spans="1:37">
      <c r="A3381">
        <v>3377</v>
      </c>
      <c r="B3381" s="564">
        <f t="shared" ca="1" si="318"/>
        <v>0</v>
      </c>
      <c r="C3381" s="564">
        <f t="shared" ca="1" si="313"/>
        <v>0</v>
      </c>
      <c r="D3381" s="564">
        <f t="shared" ca="1" si="316"/>
        <v>0</v>
      </c>
      <c r="E3381" s="564">
        <f t="shared" ca="1" si="314"/>
        <v>0</v>
      </c>
      <c r="F3381" s="564">
        <f t="shared" ca="1" si="317"/>
        <v>1</v>
      </c>
      <c r="G3381" s="564">
        <f t="shared" ca="1" si="315"/>
        <v>-5.7098109336926637</v>
      </c>
      <c r="H3381" s="564">
        <v>0</v>
      </c>
      <c r="I3381" s="564">
        <v>0</v>
      </c>
      <c r="J3381" s="564">
        <v>0</v>
      </c>
      <c r="K3381" s="564">
        <v>0</v>
      </c>
      <c r="L3381" s="564">
        <v>0</v>
      </c>
      <c r="M3381" s="564">
        <v>0</v>
      </c>
      <c r="N3381" s="564">
        <v>0</v>
      </c>
      <c r="O3381" s="564">
        <v>0</v>
      </c>
      <c r="P3381" s="564">
        <v>0</v>
      </c>
      <c r="Q3381" s="564">
        <v>0</v>
      </c>
      <c r="R3381" s="564">
        <v>0</v>
      </c>
      <c r="S3381" s="564">
        <v>0</v>
      </c>
      <c r="T3381" s="564">
        <v>0</v>
      </c>
      <c r="U3381" s="564">
        <v>0</v>
      </c>
      <c r="V3381" s="564">
        <v>0</v>
      </c>
      <c r="W3381" s="564">
        <v>0</v>
      </c>
      <c r="X3381" s="564">
        <v>0</v>
      </c>
      <c r="Y3381" s="564">
        <v>0</v>
      </c>
      <c r="Z3381" s="564">
        <v>0</v>
      </c>
      <c r="AA3381" s="564">
        <v>0</v>
      </c>
      <c r="AB3381" s="564">
        <v>0</v>
      </c>
      <c r="AC3381" s="564">
        <v>0</v>
      </c>
      <c r="AD3381" s="564">
        <v>0</v>
      </c>
      <c r="AE3381" s="564">
        <v>0</v>
      </c>
      <c r="AF3381" s="564">
        <v>0</v>
      </c>
      <c r="AG3381" s="564">
        <v>0</v>
      </c>
      <c r="AH3381" s="564">
        <v>0</v>
      </c>
      <c r="AI3381" s="564">
        <v>0</v>
      </c>
      <c r="AJ3381" s="564">
        <v>0</v>
      </c>
      <c r="AK3381" s="564">
        <v>0</v>
      </c>
    </row>
    <row r="3382" spans="1:37">
      <c r="A3382">
        <v>3378</v>
      </c>
      <c r="B3382" s="564">
        <f t="shared" ca="1" si="318"/>
        <v>20</v>
      </c>
      <c r="C3382" s="564">
        <f t="shared" ca="1" si="313"/>
        <v>400</v>
      </c>
      <c r="D3382" s="564">
        <f t="shared" ca="1" si="316"/>
        <v>20</v>
      </c>
      <c r="E3382" s="564">
        <f t="shared" ca="1" si="314"/>
        <v>0</v>
      </c>
      <c r="F3382" s="564">
        <f t="shared" ca="1" si="317"/>
        <v>1</v>
      </c>
      <c r="G3382" s="564">
        <f t="shared" ca="1" si="315"/>
        <v>2.6561463251287742</v>
      </c>
      <c r="H3382" s="564">
        <v>1</v>
      </c>
      <c r="I3382" s="564">
        <v>1</v>
      </c>
      <c r="J3382" s="564">
        <v>1</v>
      </c>
      <c r="K3382" s="564">
        <v>1</v>
      </c>
      <c r="L3382" s="564">
        <v>1</v>
      </c>
      <c r="M3382" s="564">
        <v>1</v>
      </c>
      <c r="N3382" s="564">
        <v>1</v>
      </c>
      <c r="O3382" s="564">
        <v>1</v>
      </c>
      <c r="P3382" s="564">
        <v>1</v>
      </c>
      <c r="Q3382" s="564">
        <v>1</v>
      </c>
      <c r="R3382" s="564">
        <v>1</v>
      </c>
      <c r="S3382" s="564">
        <v>1</v>
      </c>
      <c r="T3382" s="564">
        <v>1</v>
      </c>
      <c r="U3382" s="564">
        <v>1</v>
      </c>
      <c r="V3382" s="564">
        <v>1</v>
      </c>
      <c r="W3382" s="564">
        <v>1</v>
      </c>
      <c r="X3382" s="564">
        <v>1</v>
      </c>
      <c r="Y3382" s="564">
        <v>1</v>
      </c>
      <c r="Z3382" s="564">
        <v>1</v>
      </c>
      <c r="AA3382" s="564">
        <v>1</v>
      </c>
      <c r="AB3382" s="564">
        <v>1</v>
      </c>
      <c r="AC3382" s="564">
        <v>1</v>
      </c>
      <c r="AD3382" s="564">
        <v>1</v>
      </c>
      <c r="AE3382" s="564">
        <v>1</v>
      </c>
      <c r="AF3382" s="564">
        <v>1</v>
      </c>
      <c r="AG3382" s="564">
        <v>1</v>
      </c>
      <c r="AH3382" s="564">
        <v>1</v>
      </c>
      <c r="AI3382" s="564">
        <v>1</v>
      </c>
      <c r="AJ3382" s="564">
        <v>1</v>
      </c>
      <c r="AK3382" s="564">
        <v>1</v>
      </c>
    </row>
    <row r="3383" spans="1:37">
      <c r="A3383">
        <v>3379</v>
      </c>
      <c r="B3383" s="564">
        <f t="shared" ca="1" si="318"/>
        <v>0</v>
      </c>
      <c r="C3383" s="564">
        <f t="shared" ca="1" si="313"/>
        <v>0</v>
      </c>
      <c r="D3383" s="564">
        <f t="shared" ca="1" si="316"/>
        <v>0</v>
      </c>
      <c r="E3383" s="564">
        <f t="shared" ca="1" si="314"/>
        <v>0</v>
      </c>
      <c r="F3383" s="564">
        <f t="shared" ca="1" si="317"/>
        <v>1</v>
      </c>
      <c r="G3383" s="564">
        <f t="shared" ca="1" si="315"/>
        <v>-4.2620475459056824</v>
      </c>
      <c r="H3383" s="564">
        <v>0</v>
      </c>
      <c r="I3383" s="564">
        <v>0</v>
      </c>
      <c r="J3383" s="564">
        <v>0</v>
      </c>
      <c r="K3383" s="564">
        <v>0</v>
      </c>
      <c r="L3383" s="564">
        <v>0</v>
      </c>
      <c r="M3383" s="564">
        <v>0</v>
      </c>
      <c r="N3383" s="564">
        <v>0</v>
      </c>
      <c r="O3383" s="564">
        <v>0</v>
      </c>
      <c r="P3383" s="564">
        <v>0</v>
      </c>
      <c r="Q3383" s="564">
        <v>0</v>
      </c>
      <c r="R3383" s="564">
        <v>0</v>
      </c>
      <c r="S3383" s="564">
        <v>0</v>
      </c>
      <c r="T3383" s="564">
        <v>0</v>
      </c>
      <c r="U3383" s="564">
        <v>0</v>
      </c>
      <c r="V3383" s="564">
        <v>0</v>
      </c>
      <c r="W3383" s="564">
        <v>0</v>
      </c>
      <c r="X3383" s="564">
        <v>0</v>
      </c>
      <c r="Y3383" s="564">
        <v>0</v>
      </c>
      <c r="Z3383" s="564">
        <v>0</v>
      </c>
      <c r="AA3383" s="564">
        <v>0</v>
      </c>
      <c r="AB3383" s="564">
        <v>0</v>
      </c>
      <c r="AC3383" s="564">
        <v>0</v>
      </c>
      <c r="AD3383" s="564">
        <v>0</v>
      </c>
      <c r="AE3383" s="564">
        <v>0</v>
      </c>
      <c r="AF3383" s="564">
        <v>0</v>
      </c>
      <c r="AG3383" s="564">
        <v>0</v>
      </c>
      <c r="AH3383" s="564">
        <v>0</v>
      </c>
      <c r="AI3383" s="564">
        <v>0</v>
      </c>
      <c r="AJ3383" s="564">
        <v>0</v>
      </c>
      <c r="AK3383" s="564">
        <v>0</v>
      </c>
    </row>
    <row r="3384" spans="1:37">
      <c r="A3384">
        <v>3380</v>
      </c>
      <c r="B3384" s="564">
        <f t="shared" ca="1" si="318"/>
        <v>0</v>
      </c>
      <c r="C3384" s="564">
        <f t="shared" ca="1" si="313"/>
        <v>0</v>
      </c>
      <c r="D3384" s="564">
        <f t="shared" ca="1" si="316"/>
        <v>0</v>
      </c>
      <c r="E3384" s="564">
        <f t="shared" ca="1" si="314"/>
        <v>0</v>
      </c>
      <c r="F3384" s="564">
        <f t="shared" ca="1" si="317"/>
        <v>1</v>
      </c>
      <c r="G3384" s="564">
        <f t="shared" ca="1" si="315"/>
        <v>1.2890619534230361</v>
      </c>
      <c r="H3384" s="564">
        <v>0</v>
      </c>
      <c r="I3384" s="564">
        <v>0</v>
      </c>
      <c r="J3384" s="564">
        <v>0</v>
      </c>
      <c r="K3384" s="564">
        <v>0</v>
      </c>
      <c r="L3384" s="564">
        <v>0</v>
      </c>
      <c r="M3384" s="564">
        <v>0</v>
      </c>
      <c r="N3384" s="564">
        <v>0</v>
      </c>
      <c r="O3384" s="564">
        <v>0</v>
      </c>
      <c r="P3384" s="564">
        <v>0</v>
      </c>
      <c r="Q3384" s="564">
        <v>0</v>
      </c>
      <c r="R3384" s="564">
        <v>0</v>
      </c>
      <c r="S3384" s="564">
        <v>0</v>
      </c>
      <c r="T3384" s="564">
        <v>0</v>
      </c>
      <c r="U3384" s="564">
        <v>0</v>
      </c>
      <c r="V3384" s="564">
        <v>0</v>
      </c>
      <c r="W3384" s="564">
        <v>0</v>
      </c>
      <c r="X3384" s="564">
        <v>0</v>
      </c>
      <c r="Y3384" s="564">
        <v>0</v>
      </c>
      <c r="Z3384" s="564">
        <v>0</v>
      </c>
      <c r="AA3384" s="564">
        <v>0</v>
      </c>
      <c r="AB3384" s="564">
        <v>0</v>
      </c>
      <c r="AC3384" s="564">
        <v>0</v>
      </c>
      <c r="AD3384" s="564">
        <v>0</v>
      </c>
      <c r="AE3384" s="564">
        <v>0</v>
      </c>
      <c r="AF3384" s="564">
        <v>0</v>
      </c>
      <c r="AG3384" s="564">
        <v>0</v>
      </c>
      <c r="AH3384" s="564">
        <v>0</v>
      </c>
      <c r="AI3384" s="564">
        <v>0</v>
      </c>
      <c r="AJ3384" s="564">
        <v>0</v>
      </c>
      <c r="AK3384" s="564">
        <v>0</v>
      </c>
    </row>
    <row r="3385" spans="1:37">
      <c r="A3385">
        <v>3381</v>
      </c>
      <c r="B3385" s="564">
        <f t="shared" ca="1" si="318"/>
        <v>20</v>
      </c>
      <c r="C3385" s="564">
        <f t="shared" ca="1" si="313"/>
        <v>400</v>
      </c>
      <c r="D3385" s="564">
        <f t="shared" ca="1" si="316"/>
        <v>20</v>
      </c>
      <c r="E3385" s="564">
        <f t="shared" ca="1" si="314"/>
        <v>0</v>
      </c>
      <c r="F3385" s="564">
        <f t="shared" ca="1" si="317"/>
        <v>1</v>
      </c>
      <c r="G3385" s="564">
        <f t="shared" ca="1" si="315"/>
        <v>7.5635478467422708</v>
      </c>
      <c r="H3385" s="564">
        <v>1</v>
      </c>
      <c r="I3385" s="564">
        <v>1</v>
      </c>
      <c r="J3385" s="564">
        <v>1</v>
      </c>
      <c r="K3385" s="564">
        <v>1</v>
      </c>
      <c r="L3385" s="564">
        <v>1</v>
      </c>
      <c r="M3385" s="564">
        <v>1</v>
      </c>
      <c r="N3385" s="564">
        <v>1</v>
      </c>
      <c r="O3385" s="564">
        <v>1</v>
      </c>
      <c r="P3385" s="564">
        <v>1</v>
      </c>
      <c r="Q3385" s="564">
        <v>1</v>
      </c>
      <c r="R3385" s="564">
        <v>1</v>
      </c>
      <c r="S3385" s="564">
        <v>1</v>
      </c>
      <c r="T3385" s="564">
        <v>1</v>
      </c>
      <c r="U3385" s="564">
        <v>1</v>
      </c>
      <c r="V3385" s="564">
        <v>1</v>
      </c>
      <c r="W3385" s="564">
        <v>1</v>
      </c>
      <c r="X3385" s="564">
        <v>1</v>
      </c>
      <c r="Y3385" s="564">
        <v>1</v>
      </c>
      <c r="Z3385" s="564">
        <v>1</v>
      </c>
      <c r="AA3385" s="564">
        <v>1</v>
      </c>
      <c r="AB3385" s="564">
        <v>1</v>
      </c>
      <c r="AC3385" s="564">
        <v>1</v>
      </c>
      <c r="AD3385" s="564">
        <v>1</v>
      </c>
      <c r="AE3385" s="564">
        <v>1</v>
      </c>
      <c r="AF3385" s="564">
        <v>1</v>
      </c>
      <c r="AG3385" s="564">
        <v>1</v>
      </c>
      <c r="AH3385" s="564">
        <v>1</v>
      </c>
      <c r="AI3385" s="564">
        <v>1</v>
      </c>
      <c r="AJ3385" s="564">
        <v>1</v>
      </c>
      <c r="AK3385" s="564">
        <v>1</v>
      </c>
    </row>
    <row r="3386" spans="1:37">
      <c r="A3386">
        <v>3382</v>
      </c>
      <c r="B3386" s="564">
        <f t="shared" ca="1" si="318"/>
        <v>20</v>
      </c>
      <c r="C3386" s="564">
        <f t="shared" ca="1" si="313"/>
        <v>400</v>
      </c>
      <c r="D3386" s="564">
        <f t="shared" ca="1" si="316"/>
        <v>20</v>
      </c>
      <c r="E3386" s="564">
        <f t="shared" ca="1" si="314"/>
        <v>0</v>
      </c>
      <c r="F3386" s="564">
        <f t="shared" ca="1" si="317"/>
        <v>1</v>
      </c>
      <c r="G3386" s="564">
        <f t="shared" ca="1" si="315"/>
        <v>1.8994075340618406</v>
      </c>
      <c r="H3386" s="564">
        <v>1</v>
      </c>
      <c r="I3386" s="564">
        <v>1</v>
      </c>
      <c r="J3386" s="564">
        <v>1</v>
      </c>
      <c r="K3386" s="564">
        <v>1</v>
      </c>
      <c r="L3386" s="564">
        <v>1</v>
      </c>
      <c r="M3386" s="564">
        <v>1</v>
      </c>
      <c r="N3386" s="564">
        <v>1</v>
      </c>
      <c r="O3386" s="564">
        <v>1</v>
      </c>
      <c r="P3386" s="564">
        <v>1</v>
      </c>
      <c r="Q3386" s="564">
        <v>1</v>
      </c>
      <c r="R3386" s="564">
        <v>1</v>
      </c>
      <c r="S3386" s="564">
        <v>1</v>
      </c>
      <c r="T3386" s="564">
        <v>1</v>
      </c>
      <c r="U3386" s="564">
        <v>1</v>
      </c>
      <c r="V3386" s="564">
        <v>1</v>
      </c>
      <c r="W3386" s="564">
        <v>1</v>
      </c>
      <c r="X3386" s="564">
        <v>1</v>
      </c>
      <c r="Y3386" s="564">
        <v>1</v>
      </c>
      <c r="Z3386" s="564">
        <v>1</v>
      </c>
      <c r="AA3386" s="564">
        <v>1</v>
      </c>
      <c r="AB3386" s="564">
        <v>1</v>
      </c>
      <c r="AC3386" s="564">
        <v>1</v>
      </c>
      <c r="AD3386" s="564">
        <v>1</v>
      </c>
      <c r="AE3386" s="564">
        <v>1</v>
      </c>
      <c r="AF3386" s="564">
        <v>1</v>
      </c>
      <c r="AG3386" s="564">
        <v>1</v>
      </c>
      <c r="AH3386" s="564">
        <v>1</v>
      </c>
      <c r="AI3386" s="564">
        <v>1</v>
      </c>
      <c r="AJ3386" s="564">
        <v>1</v>
      </c>
      <c r="AK3386" s="564">
        <v>1</v>
      </c>
    </row>
    <row r="3387" spans="1:37">
      <c r="A3387">
        <v>3383</v>
      </c>
      <c r="B3387" s="564">
        <f t="shared" ca="1" si="318"/>
        <v>0</v>
      </c>
      <c r="C3387" s="564">
        <f t="shared" ca="1" si="313"/>
        <v>0</v>
      </c>
      <c r="D3387" s="564">
        <f t="shared" ca="1" si="316"/>
        <v>0</v>
      </c>
      <c r="E3387" s="564">
        <f t="shared" ca="1" si="314"/>
        <v>0</v>
      </c>
      <c r="F3387" s="564">
        <f t="shared" ca="1" si="317"/>
        <v>1</v>
      </c>
      <c r="G3387" s="564">
        <f t="shared" ca="1" si="315"/>
        <v>-4.2888616096602359</v>
      </c>
      <c r="H3387" s="564">
        <v>0</v>
      </c>
      <c r="I3387" s="564">
        <v>0</v>
      </c>
      <c r="J3387" s="564">
        <v>0</v>
      </c>
      <c r="K3387" s="564">
        <v>0</v>
      </c>
      <c r="L3387" s="564">
        <v>0</v>
      </c>
      <c r="M3387" s="564">
        <v>0</v>
      </c>
      <c r="N3387" s="564">
        <v>0</v>
      </c>
      <c r="O3387" s="564">
        <v>0</v>
      </c>
      <c r="P3387" s="564">
        <v>0</v>
      </c>
      <c r="Q3387" s="564">
        <v>0</v>
      </c>
      <c r="R3387" s="564">
        <v>0</v>
      </c>
      <c r="S3387" s="564">
        <v>0</v>
      </c>
      <c r="T3387" s="564">
        <v>0</v>
      </c>
      <c r="U3387" s="564">
        <v>0</v>
      </c>
      <c r="V3387" s="564">
        <v>0</v>
      </c>
      <c r="W3387" s="564">
        <v>0</v>
      </c>
      <c r="X3387" s="564">
        <v>0</v>
      </c>
      <c r="Y3387" s="564">
        <v>0</v>
      </c>
      <c r="Z3387" s="564">
        <v>0</v>
      </c>
      <c r="AA3387" s="564">
        <v>0</v>
      </c>
      <c r="AB3387" s="564">
        <v>0</v>
      </c>
      <c r="AC3387" s="564">
        <v>0</v>
      </c>
      <c r="AD3387" s="564">
        <v>0</v>
      </c>
      <c r="AE3387" s="564">
        <v>0</v>
      </c>
      <c r="AF3387" s="564">
        <v>0</v>
      </c>
      <c r="AG3387" s="564">
        <v>0</v>
      </c>
      <c r="AH3387" s="564">
        <v>0</v>
      </c>
      <c r="AI3387" s="564">
        <v>0</v>
      </c>
      <c r="AJ3387" s="564">
        <v>0</v>
      </c>
      <c r="AK3387" s="564">
        <v>0</v>
      </c>
    </row>
    <row r="3388" spans="1:37">
      <c r="A3388">
        <v>3384</v>
      </c>
      <c r="B3388" s="564">
        <f t="shared" ca="1" si="318"/>
        <v>3</v>
      </c>
      <c r="C3388" s="564">
        <f t="shared" ca="1" si="313"/>
        <v>9</v>
      </c>
      <c r="D3388" s="564">
        <f t="shared" ca="1" si="316"/>
        <v>3</v>
      </c>
      <c r="E3388" s="564">
        <f t="shared" ca="1" si="314"/>
        <v>2.5499999999999998</v>
      </c>
      <c r="F3388" s="564">
        <f t="shared" ca="1" si="317"/>
        <v>0.73157894736842111</v>
      </c>
      <c r="G3388" s="564">
        <f t="shared" ca="1" si="315"/>
        <v>0.10291970135387907</v>
      </c>
      <c r="H3388" s="564">
        <v>0</v>
      </c>
      <c r="I3388" s="564">
        <v>0</v>
      </c>
      <c r="J3388" s="564">
        <v>1</v>
      </c>
      <c r="K3388" s="564">
        <v>1</v>
      </c>
      <c r="L3388" s="564">
        <v>0</v>
      </c>
      <c r="M3388" s="564">
        <v>0</v>
      </c>
      <c r="N3388" s="564">
        <v>0</v>
      </c>
      <c r="O3388" s="564">
        <v>0</v>
      </c>
      <c r="P3388" s="564">
        <v>1</v>
      </c>
      <c r="Q3388" s="564">
        <v>0</v>
      </c>
      <c r="R3388" s="564">
        <v>0</v>
      </c>
      <c r="S3388" s="564">
        <v>0</v>
      </c>
      <c r="T3388" s="564">
        <v>0</v>
      </c>
      <c r="U3388" s="564">
        <v>0</v>
      </c>
      <c r="V3388" s="564">
        <v>0</v>
      </c>
      <c r="W3388" s="564">
        <v>0</v>
      </c>
      <c r="X3388" s="564">
        <v>0</v>
      </c>
      <c r="Y3388" s="564">
        <v>0</v>
      </c>
      <c r="Z3388" s="564">
        <v>0</v>
      </c>
      <c r="AA3388" s="564">
        <v>0</v>
      </c>
      <c r="AB3388" s="564">
        <v>0</v>
      </c>
      <c r="AC3388" s="564">
        <v>0</v>
      </c>
      <c r="AD3388" s="564">
        <v>0</v>
      </c>
      <c r="AE3388" s="564">
        <v>0</v>
      </c>
      <c r="AF3388" s="564">
        <v>0</v>
      </c>
      <c r="AG3388" s="564">
        <v>0</v>
      </c>
      <c r="AH3388" s="564">
        <v>0</v>
      </c>
      <c r="AI3388" s="564">
        <v>0</v>
      </c>
      <c r="AJ3388" s="564">
        <v>0</v>
      </c>
      <c r="AK3388" s="564">
        <v>0</v>
      </c>
    </row>
    <row r="3389" spans="1:37">
      <c r="A3389">
        <v>3385</v>
      </c>
      <c r="B3389" s="564">
        <f t="shared" ca="1" si="318"/>
        <v>20</v>
      </c>
      <c r="C3389" s="564">
        <f t="shared" ca="1" si="313"/>
        <v>400</v>
      </c>
      <c r="D3389" s="564">
        <f t="shared" ca="1" si="316"/>
        <v>20</v>
      </c>
      <c r="E3389" s="564">
        <f t="shared" ca="1" si="314"/>
        <v>0</v>
      </c>
      <c r="F3389" s="564">
        <f t="shared" ca="1" si="317"/>
        <v>1</v>
      </c>
      <c r="G3389" s="564">
        <f t="shared" ca="1" si="315"/>
        <v>-9.3532875822965771</v>
      </c>
      <c r="H3389" s="564">
        <v>1</v>
      </c>
      <c r="I3389" s="564">
        <v>1</v>
      </c>
      <c r="J3389" s="564">
        <v>1</v>
      </c>
      <c r="K3389" s="564">
        <v>1</v>
      </c>
      <c r="L3389" s="564">
        <v>1</v>
      </c>
      <c r="M3389" s="564">
        <v>1</v>
      </c>
      <c r="N3389" s="564">
        <v>1</v>
      </c>
      <c r="O3389" s="564">
        <v>1</v>
      </c>
      <c r="P3389" s="564">
        <v>1</v>
      </c>
      <c r="Q3389" s="564">
        <v>1</v>
      </c>
      <c r="R3389" s="564">
        <v>1</v>
      </c>
      <c r="S3389" s="564">
        <v>1</v>
      </c>
      <c r="T3389" s="564">
        <v>1</v>
      </c>
      <c r="U3389" s="564">
        <v>1</v>
      </c>
      <c r="V3389" s="564">
        <v>1</v>
      </c>
      <c r="W3389" s="564">
        <v>1</v>
      </c>
      <c r="X3389" s="564">
        <v>1</v>
      </c>
      <c r="Y3389" s="564">
        <v>1</v>
      </c>
      <c r="Z3389" s="564">
        <v>1</v>
      </c>
      <c r="AA3389" s="564">
        <v>1</v>
      </c>
      <c r="AB3389" s="564">
        <v>1</v>
      </c>
      <c r="AC3389" s="564">
        <v>1</v>
      </c>
      <c r="AD3389" s="564">
        <v>1</v>
      </c>
      <c r="AE3389" s="564">
        <v>1</v>
      </c>
      <c r="AF3389" s="564">
        <v>1</v>
      </c>
      <c r="AG3389" s="564">
        <v>1</v>
      </c>
      <c r="AH3389" s="564">
        <v>1</v>
      </c>
      <c r="AI3389" s="564">
        <v>1</v>
      </c>
      <c r="AJ3389" s="564">
        <v>1</v>
      </c>
      <c r="AK3389" s="564">
        <v>1</v>
      </c>
    </row>
    <row r="3390" spans="1:37">
      <c r="A3390">
        <v>3386</v>
      </c>
      <c r="B3390" s="564">
        <f t="shared" ca="1" si="318"/>
        <v>0</v>
      </c>
      <c r="C3390" s="564">
        <f t="shared" ca="1" si="313"/>
        <v>0</v>
      </c>
      <c r="D3390" s="564">
        <f t="shared" ca="1" si="316"/>
        <v>0</v>
      </c>
      <c r="E3390" s="564">
        <f t="shared" ca="1" si="314"/>
        <v>0</v>
      </c>
      <c r="F3390" s="564">
        <f t="shared" ca="1" si="317"/>
        <v>1</v>
      </c>
      <c r="G3390" s="564">
        <f t="shared" ca="1" si="315"/>
        <v>-6.0515073203195406</v>
      </c>
      <c r="H3390" s="564">
        <v>0</v>
      </c>
      <c r="I3390" s="564">
        <v>0</v>
      </c>
      <c r="J3390" s="564">
        <v>0</v>
      </c>
      <c r="K3390" s="564">
        <v>0</v>
      </c>
      <c r="L3390" s="564">
        <v>0</v>
      </c>
      <c r="M3390" s="564">
        <v>0</v>
      </c>
      <c r="N3390" s="564">
        <v>0</v>
      </c>
      <c r="O3390" s="564">
        <v>0</v>
      </c>
      <c r="P3390" s="564">
        <v>0</v>
      </c>
      <c r="Q3390" s="564">
        <v>0</v>
      </c>
      <c r="R3390" s="564">
        <v>0</v>
      </c>
      <c r="S3390" s="564">
        <v>0</v>
      </c>
      <c r="T3390" s="564">
        <v>0</v>
      </c>
      <c r="U3390" s="564">
        <v>0</v>
      </c>
      <c r="V3390" s="564">
        <v>0</v>
      </c>
      <c r="W3390" s="564">
        <v>0</v>
      </c>
      <c r="X3390" s="564">
        <v>0</v>
      </c>
      <c r="Y3390" s="564">
        <v>0</v>
      </c>
      <c r="Z3390" s="564">
        <v>0</v>
      </c>
      <c r="AA3390" s="564">
        <v>0</v>
      </c>
      <c r="AB3390" s="564">
        <v>0</v>
      </c>
      <c r="AC3390" s="564">
        <v>0</v>
      </c>
      <c r="AD3390" s="564">
        <v>0</v>
      </c>
      <c r="AE3390" s="564">
        <v>0</v>
      </c>
      <c r="AF3390" s="564">
        <v>0</v>
      </c>
      <c r="AG3390" s="564">
        <v>0</v>
      </c>
      <c r="AH3390" s="564">
        <v>0</v>
      </c>
      <c r="AI3390" s="564">
        <v>0</v>
      </c>
      <c r="AJ3390" s="564">
        <v>0</v>
      </c>
      <c r="AK3390" s="564">
        <v>0</v>
      </c>
    </row>
    <row r="3391" spans="1:37">
      <c r="A3391">
        <v>3387</v>
      </c>
      <c r="B3391" s="564">
        <f t="shared" ca="1" si="318"/>
        <v>20</v>
      </c>
      <c r="C3391" s="564">
        <f t="shared" ca="1" si="313"/>
        <v>400</v>
      </c>
      <c r="D3391" s="564">
        <f t="shared" ca="1" si="316"/>
        <v>20</v>
      </c>
      <c r="E3391" s="564">
        <f t="shared" ca="1" si="314"/>
        <v>0</v>
      </c>
      <c r="F3391" s="564">
        <f t="shared" ca="1" si="317"/>
        <v>1</v>
      </c>
      <c r="G3391" s="564">
        <f t="shared" ca="1" si="315"/>
        <v>-1.7735092406294508</v>
      </c>
      <c r="H3391" s="564">
        <v>1</v>
      </c>
      <c r="I3391" s="564">
        <v>1</v>
      </c>
      <c r="J3391" s="564">
        <v>1</v>
      </c>
      <c r="K3391" s="564">
        <v>1</v>
      </c>
      <c r="L3391" s="564">
        <v>1</v>
      </c>
      <c r="M3391" s="564">
        <v>1</v>
      </c>
      <c r="N3391" s="564">
        <v>1</v>
      </c>
      <c r="O3391" s="564">
        <v>1</v>
      </c>
      <c r="P3391" s="564">
        <v>1</v>
      </c>
      <c r="Q3391" s="564">
        <v>1</v>
      </c>
      <c r="R3391" s="564">
        <v>1</v>
      </c>
      <c r="S3391" s="564">
        <v>1</v>
      </c>
      <c r="T3391" s="564">
        <v>1</v>
      </c>
      <c r="U3391" s="564">
        <v>1</v>
      </c>
      <c r="V3391" s="564">
        <v>1</v>
      </c>
      <c r="W3391" s="564">
        <v>1</v>
      </c>
      <c r="X3391" s="564">
        <v>1</v>
      </c>
      <c r="Y3391" s="564">
        <v>1</v>
      </c>
      <c r="Z3391" s="564">
        <v>1</v>
      </c>
      <c r="AA3391" s="564">
        <v>1</v>
      </c>
      <c r="AB3391" s="564">
        <v>1</v>
      </c>
      <c r="AC3391" s="564">
        <v>1</v>
      </c>
      <c r="AD3391" s="564">
        <v>1</v>
      </c>
      <c r="AE3391" s="564">
        <v>1</v>
      </c>
      <c r="AF3391" s="564">
        <v>1</v>
      </c>
      <c r="AG3391" s="564">
        <v>1</v>
      </c>
      <c r="AH3391" s="564">
        <v>1</v>
      </c>
      <c r="AI3391" s="564">
        <v>1</v>
      </c>
      <c r="AJ3391" s="564">
        <v>1</v>
      </c>
      <c r="AK3391" s="564">
        <v>1</v>
      </c>
    </row>
    <row r="3392" spans="1:37">
      <c r="A3392">
        <v>3388</v>
      </c>
      <c r="B3392" s="564">
        <f t="shared" ca="1" si="318"/>
        <v>0</v>
      </c>
      <c r="C3392" s="564">
        <f t="shared" ca="1" si="313"/>
        <v>0</v>
      </c>
      <c r="D3392" s="564">
        <f t="shared" ca="1" si="316"/>
        <v>0</v>
      </c>
      <c r="E3392" s="564">
        <f t="shared" ca="1" si="314"/>
        <v>0</v>
      </c>
      <c r="F3392" s="564">
        <f t="shared" ca="1" si="317"/>
        <v>1</v>
      </c>
      <c r="G3392" s="564">
        <f t="shared" ca="1" si="315"/>
        <v>3.5079515597492148</v>
      </c>
      <c r="H3392" s="564">
        <v>0</v>
      </c>
      <c r="I3392" s="564">
        <v>0</v>
      </c>
      <c r="J3392" s="564">
        <v>0</v>
      </c>
      <c r="K3392" s="564">
        <v>0</v>
      </c>
      <c r="L3392" s="564">
        <v>0</v>
      </c>
      <c r="M3392" s="564">
        <v>0</v>
      </c>
      <c r="N3392" s="564">
        <v>0</v>
      </c>
      <c r="O3392" s="564">
        <v>0</v>
      </c>
      <c r="P3392" s="564">
        <v>0</v>
      </c>
      <c r="Q3392" s="564">
        <v>0</v>
      </c>
      <c r="R3392" s="564">
        <v>0</v>
      </c>
      <c r="S3392" s="564">
        <v>0</v>
      </c>
      <c r="T3392" s="564">
        <v>0</v>
      </c>
      <c r="U3392" s="564">
        <v>0</v>
      </c>
      <c r="V3392" s="564">
        <v>0</v>
      </c>
      <c r="W3392" s="564">
        <v>0</v>
      </c>
      <c r="X3392" s="564">
        <v>0</v>
      </c>
      <c r="Y3392" s="564">
        <v>0</v>
      </c>
      <c r="Z3392" s="564">
        <v>0</v>
      </c>
      <c r="AA3392" s="564">
        <v>0</v>
      </c>
      <c r="AB3392" s="564">
        <v>0</v>
      </c>
      <c r="AC3392" s="564">
        <v>0</v>
      </c>
      <c r="AD3392" s="564">
        <v>0</v>
      </c>
      <c r="AE3392" s="564">
        <v>0</v>
      </c>
      <c r="AF3392" s="564">
        <v>0</v>
      </c>
      <c r="AG3392" s="564">
        <v>0</v>
      </c>
      <c r="AH3392" s="564">
        <v>0</v>
      </c>
      <c r="AI3392" s="564">
        <v>0</v>
      </c>
      <c r="AJ3392" s="564">
        <v>0</v>
      </c>
      <c r="AK3392" s="564">
        <v>0</v>
      </c>
    </row>
    <row r="3393" spans="1:37">
      <c r="A3393">
        <v>3389</v>
      </c>
      <c r="B3393" s="564">
        <f t="shared" ca="1" si="318"/>
        <v>0</v>
      </c>
      <c r="C3393" s="564">
        <f t="shared" ca="1" si="313"/>
        <v>0</v>
      </c>
      <c r="D3393" s="564">
        <f t="shared" ca="1" si="316"/>
        <v>0</v>
      </c>
      <c r="E3393" s="564">
        <f t="shared" ca="1" si="314"/>
        <v>0</v>
      </c>
      <c r="F3393" s="564">
        <f t="shared" ca="1" si="317"/>
        <v>1</v>
      </c>
      <c r="G3393" s="564">
        <f t="shared" ca="1" si="315"/>
        <v>-1.6831794400240101</v>
      </c>
      <c r="H3393" s="564">
        <v>0</v>
      </c>
      <c r="I3393" s="564">
        <v>0</v>
      </c>
      <c r="J3393" s="564">
        <v>0</v>
      </c>
      <c r="K3393" s="564">
        <v>0</v>
      </c>
      <c r="L3393" s="564">
        <v>0</v>
      </c>
      <c r="M3393" s="564">
        <v>0</v>
      </c>
      <c r="N3393" s="564">
        <v>0</v>
      </c>
      <c r="O3393" s="564">
        <v>0</v>
      </c>
      <c r="P3393" s="564">
        <v>0</v>
      </c>
      <c r="Q3393" s="564">
        <v>0</v>
      </c>
      <c r="R3393" s="564">
        <v>0</v>
      </c>
      <c r="S3393" s="564">
        <v>0</v>
      </c>
      <c r="T3393" s="564">
        <v>0</v>
      </c>
      <c r="U3393" s="564">
        <v>0</v>
      </c>
      <c r="V3393" s="564">
        <v>0</v>
      </c>
      <c r="W3393" s="564">
        <v>0</v>
      </c>
      <c r="X3393" s="564">
        <v>0</v>
      </c>
      <c r="Y3393" s="564">
        <v>0</v>
      </c>
      <c r="Z3393" s="564">
        <v>0</v>
      </c>
      <c r="AA3393" s="564">
        <v>0</v>
      </c>
      <c r="AB3393" s="564">
        <v>0</v>
      </c>
      <c r="AC3393" s="564">
        <v>0</v>
      </c>
      <c r="AD3393" s="564">
        <v>0</v>
      </c>
      <c r="AE3393" s="564">
        <v>0</v>
      </c>
      <c r="AF3393" s="564">
        <v>0</v>
      </c>
      <c r="AG3393" s="564">
        <v>0</v>
      </c>
      <c r="AH3393" s="564">
        <v>0</v>
      </c>
      <c r="AI3393" s="564">
        <v>0</v>
      </c>
      <c r="AJ3393" s="564">
        <v>0</v>
      </c>
      <c r="AK3393" s="564">
        <v>0</v>
      </c>
    </row>
    <row r="3394" spans="1:37">
      <c r="A3394">
        <v>3390</v>
      </c>
      <c r="B3394" s="564">
        <f t="shared" ca="1" si="318"/>
        <v>13</v>
      </c>
      <c r="C3394" s="564">
        <f t="shared" ca="1" si="313"/>
        <v>169</v>
      </c>
      <c r="D3394" s="564">
        <f t="shared" ca="1" si="316"/>
        <v>13</v>
      </c>
      <c r="E3394" s="564">
        <f t="shared" ca="1" si="314"/>
        <v>4.5500000000000007</v>
      </c>
      <c r="F3394" s="564">
        <f t="shared" ca="1" si="317"/>
        <v>0.52105263157894743</v>
      </c>
      <c r="G3394" s="564">
        <f t="shared" ca="1" si="315"/>
        <v>0.93395305035803178</v>
      </c>
      <c r="H3394" s="564">
        <v>1</v>
      </c>
      <c r="I3394" s="564">
        <v>0</v>
      </c>
      <c r="J3394" s="564">
        <v>0</v>
      </c>
      <c r="K3394" s="564">
        <v>1</v>
      </c>
      <c r="L3394" s="564">
        <v>1</v>
      </c>
      <c r="M3394" s="564">
        <v>0</v>
      </c>
      <c r="N3394" s="564">
        <v>1</v>
      </c>
      <c r="O3394" s="564">
        <v>0</v>
      </c>
      <c r="P3394" s="564">
        <v>1</v>
      </c>
      <c r="Q3394" s="564">
        <v>1</v>
      </c>
      <c r="R3394" s="564">
        <v>1</v>
      </c>
      <c r="S3394" s="564">
        <v>1</v>
      </c>
      <c r="T3394" s="564">
        <v>1</v>
      </c>
      <c r="U3394" s="564">
        <v>0</v>
      </c>
      <c r="V3394" s="564">
        <v>1</v>
      </c>
      <c r="W3394" s="564">
        <v>1</v>
      </c>
      <c r="X3394" s="564">
        <v>1</v>
      </c>
      <c r="Y3394" s="564">
        <v>0</v>
      </c>
      <c r="Z3394" s="564">
        <v>0</v>
      </c>
      <c r="AA3394" s="564">
        <v>1</v>
      </c>
      <c r="AB3394" s="564">
        <v>1</v>
      </c>
      <c r="AC3394" s="564">
        <v>0</v>
      </c>
      <c r="AD3394" s="564">
        <v>1</v>
      </c>
      <c r="AE3394" s="564">
        <v>1</v>
      </c>
      <c r="AF3394" s="564">
        <v>1</v>
      </c>
      <c r="AG3394" s="564">
        <v>1</v>
      </c>
      <c r="AH3394" s="564">
        <v>0</v>
      </c>
      <c r="AI3394" s="564">
        <v>1</v>
      </c>
      <c r="AJ3394" s="564">
        <v>1</v>
      </c>
      <c r="AK3394" s="564">
        <v>1</v>
      </c>
    </row>
    <row r="3395" spans="1:37">
      <c r="A3395">
        <v>3391</v>
      </c>
      <c r="B3395" s="564">
        <f t="shared" ca="1" si="318"/>
        <v>20</v>
      </c>
      <c r="C3395" s="564">
        <f t="shared" ca="1" si="313"/>
        <v>400</v>
      </c>
      <c r="D3395" s="564">
        <f t="shared" ca="1" si="316"/>
        <v>20</v>
      </c>
      <c r="E3395" s="564">
        <f t="shared" ca="1" si="314"/>
        <v>0</v>
      </c>
      <c r="F3395" s="564">
        <f t="shared" ca="1" si="317"/>
        <v>1</v>
      </c>
      <c r="G3395" s="564">
        <f t="shared" ca="1" si="315"/>
        <v>-3.2458872426906109</v>
      </c>
      <c r="H3395" s="564">
        <v>1</v>
      </c>
      <c r="I3395" s="564">
        <v>1</v>
      </c>
      <c r="J3395" s="564">
        <v>1</v>
      </c>
      <c r="K3395" s="564">
        <v>1</v>
      </c>
      <c r="L3395" s="564">
        <v>1</v>
      </c>
      <c r="M3395" s="564">
        <v>1</v>
      </c>
      <c r="N3395" s="564">
        <v>1</v>
      </c>
      <c r="O3395" s="564">
        <v>1</v>
      </c>
      <c r="P3395" s="564">
        <v>1</v>
      </c>
      <c r="Q3395" s="564">
        <v>1</v>
      </c>
      <c r="R3395" s="564">
        <v>1</v>
      </c>
      <c r="S3395" s="564">
        <v>1</v>
      </c>
      <c r="T3395" s="564">
        <v>1</v>
      </c>
      <c r="U3395" s="564">
        <v>1</v>
      </c>
      <c r="V3395" s="564">
        <v>1</v>
      </c>
      <c r="W3395" s="564">
        <v>1</v>
      </c>
      <c r="X3395" s="564">
        <v>1</v>
      </c>
      <c r="Y3395" s="564">
        <v>1</v>
      </c>
      <c r="Z3395" s="564">
        <v>1</v>
      </c>
      <c r="AA3395" s="564">
        <v>1</v>
      </c>
      <c r="AB3395" s="564">
        <v>1</v>
      </c>
      <c r="AC3395" s="564">
        <v>1</v>
      </c>
      <c r="AD3395" s="564">
        <v>1</v>
      </c>
      <c r="AE3395" s="564">
        <v>1</v>
      </c>
      <c r="AF3395" s="564">
        <v>1</v>
      </c>
      <c r="AG3395" s="564">
        <v>1</v>
      </c>
      <c r="AH3395" s="564">
        <v>1</v>
      </c>
      <c r="AI3395" s="564">
        <v>1</v>
      </c>
      <c r="AJ3395" s="564">
        <v>1</v>
      </c>
      <c r="AK3395" s="564">
        <v>1</v>
      </c>
    </row>
    <row r="3396" spans="1:37">
      <c r="A3396">
        <v>3392</v>
      </c>
      <c r="B3396" s="564">
        <f t="shared" ca="1" si="318"/>
        <v>20</v>
      </c>
      <c r="C3396" s="564">
        <f t="shared" ca="1" si="313"/>
        <v>400</v>
      </c>
      <c r="D3396" s="564">
        <f t="shared" ca="1" si="316"/>
        <v>20</v>
      </c>
      <c r="E3396" s="564">
        <f t="shared" ca="1" si="314"/>
        <v>0</v>
      </c>
      <c r="F3396" s="564">
        <f t="shared" ca="1" si="317"/>
        <v>1</v>
      </c>
      <c r="G3396" s="564">
        <f t="shared" ca="1" si="315"/>
        <v>7.3870295763719103</v>
      </c>
      <c r="H3396" s="564">
        <v>1</v>
      </c>
      <c r="I3396" s="564">
        <v>1</v>
      </c>
      <c r="J3396" s="564">
        <v>1</v>
      </c>
      <c r="K3396" s="564">
        <v>1</v>
      </c>
      <c r="L3396" s="564">
        <v>1</v>
      </c>
      <c r="M3396" s="564">
        <v>1</v>
      </c>
      <c r="N3396" s="564">
        <v>1</v>
      </c>
      <c r="O3396" s="564">
        <v>1</v>
      </c>
      <c r="P3396" s="564">
        <v>1</v>
      </c>
      <c r="Q3396" s="564">
        <v>1</v>
      </c>
      <c r="R3396" s="564">
        <v>1</v>
      </c>
      <c r="S3396" s="564">
        <v>1</v>
      </c>
      <c r="T3396" s="564">
        <v>1</v>
      </c>
      <c r="U3396" s="564">
        <v>1</v>
      </c>
      <c r="V3396" s="564">
        <v>1</v>
      </c>
      <c r="W3396" s="564">
        <v>1</v>
      </c>
      <c r="X3396" s="564">
        <v>1</v>
      </c>
      <c r="Y3396" s="564">
        <v>1</v>
      </c>
      <c r="Z3396" s="564">
        <v>1</v>
      </c>
      <c r="AA3396" s="564">
        <v>1</v>
      </c>
      <c r="AB3396" s="564">
        <v>1</v>
      </c>
      <c r="AC3396" s="564">
        <v>1</v>
      </c>
      <c r="AD3396" s="564">
        <v>1</v>
      </c>
      <c r="AE3396" s="564">
        <v>1</v>
      </c>
      <c r="AF3396" s="564">
        <v>1</v>
      </c>
      <c r="AG3396" s="564">
        <v>1</v>
      </c>
      <c r="AH3396" s="564">
        <v>1</v>
      </c>
      <c r="AI3396" s="564">
        <v>1</v>
      </c>
      <c r="AJ3396" s="564">
        <v>1</v>
      </c>
      <c r="AK3396" s="564">
        <v>1</v>
      </c>
    </row>
    <row r="3397" spans="1:37">
      <c r="A3397">
        <v>3393</v>
      </c>
      <c r="B3397" s="564">
        <f t="shared" ca="1" si="318"/>
        <v>0</v>
      </c>
      <c r="C3397" s="564">
        <f t="shared" ref="C3397:C3460" ca="1" si="319">B3397^2</f>
        <v>0</v>
      </c>
      <c r="D3397" s="564">
        <f t="shared" ca="1" si="316"/>
        <v>0</v>
      </c>
      <c r="E3397" s="564">
        <f t="shared" ref="E3397:E3460" ca="1" si="320">D3397-((B3397^2)/H$1)</f>
        <v>0</v>
      </c>
      <c r="F3397" s="564">
        <f t="shared" ca="1" si="317"/>
        <v>1</v>
      </c>
      <c r="G3397" s="564">
        <f t="shared" ref="G3397:G3460" ca="1" si="321">I$2+NORMSINV(RAND())*K$2</f>
        <v>0.67249081583331716</v>
      </c>
      <c r="H3397" s="564">
        <v>0</v>
      </c>
      <c r="I3397" s="564">
        <v>0</v>
      </c>
      <c r="J3397" s="564">
        <v>0</v>
      </c>
      <c r="K3397" s="564">
        <v>0</v>
      </c>
      <c r="L3397" s="564">
        <v>0</v>
      </c>
      <c r="M3397" s="564">
        <v>0</v>
      </c>
      <c r="N3397" s="564">
        <v>0</v>
      </c>
      <c r="O3397" s="564">
        <v>0</v>
      </c>
      <c r="P3397" s="564">
        <v>0</v>
      </c>
      <c r="Q3397" s="564">
        <v>0</v>
      </c>
      <c r="R3397" s="564">
        <v>0</v>
      </c>
      <c r="S3397" s="564">
        <v>0</v>
      </c>
      <c r="T3397" s="564">
        <v>0</v>
      </c>
      <c r="U3397" s="564">
        <v>0</v>
      </c>
      <c r="V3397" s="564">
        <v>0</v>
      </c>
      <c r="W3397" s="564">
        <v>0</v>
      </c>
      <c r="X3397" s="564">
        <v>0</v>
      </c>
      <c r="Y3397" s="564">
        <v>0</v>
      </c>
      <c r="Z3397" s="564">
        <v>0</v>
      </c>
      <c r="AA3397" s="564">
        <v>0</v>
      </c>
      <c r="AB3397" s="564">
        <v>0</v>
      </c>
      <c r="AC3397" s="564">
        <v>0</v>
      </c>
      <c r="AD3397" s="564">
        <v>0</v>
      </c>
      <c r="AE3397" s="564">
        <v>0</v>
      </c>
      <c r="AF3397" s="564">
        <v>0</v>
      </c>
      <c r="AG3397" s="564">
        <v>0</v>
      </c>
      <c r="AH3397" s="564">
        <v>0</v>
      </c>
      <c r="AI3397" s="564">
        <v>0</v>
      </c>
      <c r="AJ3397" s="564">
        <v>0</v>
      </c>
      <c r="AK3397" s="564">
        <v>0</v>
      </c>
    </row>
    <row r="3398" spans="1:37">
      <c r="A3398">
        <v>3394</v>
      </c>
      <c r="B3398" s="564">
        <f t="shared" ca="1" si="318"/>
        <v>20</v>
      </c>
      <c r="C3398" s="564">
        <f t="shared" ca="1" si="319"/>
        <v>400</v>
      </c>
      <c r="D3398" s="564">
        <f t="shared" ref="D3398:D3461" ca="1" si="322">B3398</f>
        <v>20</v>
      </c>
      <c r="E3398" s="564">
        <f t="shared" ca="1" si="320"/>
        <v>0</v>
      </c>
      <c r="F3398" s="564">
        <f t="shared" ref="F3398:F3461" ca="1" si="323">1-(2*B3398*(H$1-B3398)/(H$1*(H$1-1)))</f>
        <v>1</v>
      </c>
      <c r="G3398" s="564">
        <f t="shared" ca="1" si="321"/>
        <v>5.6225502454183296</v>
      </c>
      <c r="H3398" s="564">
        <v>1</v>
      </c>
      <c r="I3398" s="564">
        <v>1</v>
      </c>
      <c r="J3398" s="564">
        <v>1</v>
      </c>
      <c r="K3398" s="564">
        <v>1</v>
      </c>
      <c r="L3398" s="564">
        <v>1</v>
      </c>
      <c r="M3398" s="564">
        <v>1</v>
      </c>
      <c r="N3398" s="564">
        <v>1</v>
      </c>
      <c r="O3398" s="564">
        <v>1</v>
      </c>
      <c r="P3398" s="564">
        <v>1</v>
      </c>
      <c r="Q3398" s="564">
        <v>1</v>
      </c>
      <c r="R3398" s="564">
        <v>1</v>
      </c>
      <c r="S3398" s="564">
        <v>1</v>
      </c>
      <c r="T3398" s="564">
        <v>1</v>
      </c>
      <c r="U3398" s="564">
        <v>1</v>
      </c>
      <c r="V3398" s="564">
        <v>1</v>
      </c>
      <c r="W3398" s="564">
        <v>1</v>
      </c>
      <c r="X3398" s="564">
        <v>1</v>
      </c>
      <c r="Y3398" s="564">
        <v>1</v>
      </c>
      <c r="Z3398" s="564">
        <v>1</v>
      </c>
      <c r="AA3398" s="564">
        <v>1</v>
      </c>
      <c r="AB3398" s="564">
        <v>1</v>
      </c>
      <c r="AC3398" s="564">
        <v>1</v>
      </c>
      <c r="AD3398" s="564">
        <v>1</v>
      </c>
      <c r="AE3398" s="564">
        <v>1</v>
      </c>
      <c r="AF3398" s="564">
        <v>1</v>
      </c>
      <c r="AG3398" s="564">
        <v>1</v>
      </c>
      <c r="AH3398" s="564">
        <v>1</v>
      </c>
      <c r="AI3398" s="564">
        <v>1</v>
      </c>
      <c r="AJ3398" s="564">
        <v>1</v>
      </c>
      <c r="AK3398" s="564">
        <v>1</v>
      </c>
    </row>
    <row r="3399" spans="1:37">
      <c r="A3399">
        <v>3395</v>
      </c>
      <c r="B3399" s="564">
        <f t="shared" ref="B3399:B3462" ca="1" si="324">SUM(INDIRECT("H"&amp;A3399+4&amp;":"&amp;HLOOKUP(H$1,$AA$1:$BD$2,2,0)&amp;A3399+4))</f>
        <v>20</v>
      </c>
      <c r="C3399" s="564">
        <f t="shared" ca="1" si="319"/>
        <v>400</v>
      </c>
      <c r="D3399" s="564">
        <f t="shared" ca="1" si="322"/>
        <v>20</v>
      </c>
      <c r="E3399" s="564">
        <f t="shared" ca="1" si="320"/>
        <v>0</v>
      </c>
      <c r="F3399" s="564">
        <f t="shared" ca="1" si="323"/>
        <v>1</v>
      </c>
      <c r="G3399" s="564">
        <f t="shared" ca="1" si="321"/>
        <v>6.0036968406115232</v>
      </c>
      <c r="H3399" s="564">
        <v>1</v>
      </c>
      <c r="I3399" s="564">
        <v>1</v>
      </c>
      <c r="J3399" s="564">
        <v>1</v>
      </c>
      <c r="K3399" s="564">
        <v>1</v>
      </c>
      <c r="L3399" s="564">
        <v>1</v>
      </c>
      <c r="M3399" s="564">
        <v>1</v>
      </c>
      <c r="N3399" s="564">
        <v>1</v>
      </c>
      <c r="O3399" s="564">
        <v>1</v>
      </c>
      <c r="P3399" s="564">
        <v>1</v>
      </c>
      <c r="Q3399" s="564">
        <v>1</v>
      </c>
      <c r="R3399" s="564">
        <v>1</v>
      </c>
      <c r="S3399" s="564">
        <v>1</v>
      </c>
      <c r="T3399" s="564">
        <v>1</v>
      </c>
      <c r="U3399" s="564">
        <v>1</v>
      </c>
      <c r="V3399" s="564">
        <v>1</v>
      </c>
      <c r="W3399" s="564">
        <v>1</v>
      </c>
      <c r="X3399" s="564">
        <v>1</v>
      </c>
      <c r="Y3399" s="564">
        <v>1</v>
      </c>
      <c r="Z3399" s="564">
        <v>1</v>
      </c>
      <c r="AA3399" s="564">
        <v>1</v>
      </c>
      <c r="AB3399" s="564">
        <v>1</v>
      </c>
      <c r="AC3399" s="564">
        <v>1</v>
      </c>
      <c r="AD3399" s="564">
        <v>1</v>
      </c>
      <c r="AE3399" s="564">
        <v>1</v>
      </c>
      <c r="AF3399" s="564">
        <v>1</v>
      </c>
      <c r="AG3399" s="564">
        <v>1</v>
      </c>
      <c r="AH3399" s="564">
        <v>1</v>
      </c>
      <c r="AI3399" s="564">
        <v>1</v>
      </c>
      <c r="AJ3399" s="564">
        <v>1</v>
      </c>
      <c r="AK3399" s="564">
        <v>1</v>
      </c>
    </row>
    <row r="3400" spans="1:37">
      <c r="A3400">
        <v>3396</v>
      </c>
      <c r="B3400" s="564">
        <f t="shared" ca="1" si="324"/>
        <v>20</v>
      </c>
      <c r="C3400" s="564">
        <f t="shared" ca="1" si="319"/>
        <v>400</v>
      </c>
      <c r="D3400" s="564">
        <f t="shared" ca="1" si="322"/>
        <v>20</v>
      </c>
      <c r="E3400" s="564">
        <f t="shared" ca="1" si="320"/>
        <v>0</v>
      </c>
      <c r="F3400" s="564">
        <f t="shared" ca="1" si="323"/>
        <v>1</v>
      </c>
      <c r="G3400" s="564">
        <f t="shared" ca="1" si="321"/>
        <v>2.9050468792032085</v>
      </c>
      <c r="H3400" s="564">
        <v>1</v>
      </c>
      <c r="I3400" s="564">
        <v>1</v>
      </c>
      <c r="J3400" s="564">
        <v>1</v>
      </c>
      <c r="K3400" s="564">
        <v>1</v>
      </c>
      <c r="L3400" s="564">
        <v>1</v>
      </c>
      <c r="M3400" s="564">
        <v>1</v>
      </c>
      <c r="N3400" s="564">
        <v>1</v>
      </c>
      <c r="O3400" s="564">
        <v>1</v>
      </c>
      <c r="P3400" s="564">
        <v>1</v>
      </c>
      <c r="Q3400" s="564">
        <v>1</v>
      </c>
      <c r="R3400" s="564">
        <v>1</v>
      </c>
      <c r="S3400" s="564">
        <v>1</v>
      </c>
      <c r="T3400" s="564">
        <v>1</v>
      </c>
      <c r="U3400" s="564">
        <v>1</v>
      </c>
      <c r="V3400" s="564">
        <v>1</v>
      </c>
      <c r="W3400" s="564">
        <v>1</v>
      </c>
      <c r="X3400" s="564">
        <v>1</v>
      </c>
      <c r="Y3400" s="564">
        <v>1</v>
      </c>
      <c r="Z3400" s="564">
        <v>1</v>
      </c>
      <c r="AA3400" s="564">
        <v>1</v>
      </c>
      <c r="AB3400" s="564">
        <v>1</v>
      </c>
      <c r="AC3400" s="564">
        <v>1</v>
      </c>
      <c r="AD3400" s="564">
        <v>1</v>
      </c>
      <c r="AE3400" s="564">
        <v>1</v>
      </c>
      <c r="AF3400" s="564">
        <v>1</v>
      </c>
      <c r="AG3400" s="564">
        <v>1</v>
      </c>
      <c r="AH3400" s="564">
        <v>1</v>
      </c>
      <c r="AI3400" s="564">
        <v>1</v>
      </c>
      <c r="AJ3400" s="564">
        <v>1</v>
      </c>
      <c r="AK3400" s="564">
        <v>1</v>
      </c>
    </row>
    <row r="3401" spans="1:37">
      <c r="A3401">
        <v>3397</v>
      </c>
      <c r="B3401" s="564">
        <f t="shared" ca="1" si="324"/>
        <v>0</v>
      </c>
      <c r="C3401" s="564">
        <f t="shared" ca="1" si="319"/>
        <v>0</v>
      </c>
      <c r="D3401" s="564">
        <f t="shared" ca="1" si="322"/>
        <v>0</v>
      </c>
      <c r="E3401" s="564">
        <f t="shared" ca="1" si="320"/>
        <v>0</v>
      </c>
      <c r="F3401" s="564">
        <f t="shared" ca="1" si="323"/>
        <v>1</v>
      </c>
      <c r="G3401" s="564">
        <f t="shared" ca="1" si="321"/>
        <v>1.9919117627700336</v>
      </c>
      <c r="H3401" s="564">
        <v>0</v>
      </c>
      <c r="I3401" s="564">
        <v>0</v>
      </c>
      <c r="J3401" s="564">
        <v>0</v>
      </c>
      <c r="K3401" s="564">
        <v>0</v>
      </c>
      <c r="L3401" s="564">
        <v>0</v>
      </c>
      <c r="M3401" s="564">
        <v>0</v>
      </c>
      <c r="N3401" s="564">
        <v>0</v>
      </c>
      <c r="O3401" s="564">
        <v>0</v>
      </c>
      <c r="P3401" s="564">
        <v>0</v>
      </c>
      <c r="Q3401" s="564">
        <v>0</v>
      </c>
      <c r="R3401" s="564">
        <v>0</v>
      </c>
      <c r="S3401" s="564">
        <v>0</v>
      </c>
      <c r="T3401" s="564">
        <v>0</v>
      </c>
      <c r="U3401" s="564">
        <v>0</v>
      </c>
      <c r="V3401" s="564">
        <v>0</v>
      </c>
      <c r="W3401" s="564">
        <v>0</v>
      </c>
      <c r="X3401" s="564">
        <v>0</v>
      </c>
      <c r="Y3401" s="564">
        <v>0</v>
      </c>
      <c r="Z3401" s="564">
        <v>0</v>
      </c>
      <c r="AA3401" s="564">
        <v>0</v>
      </c>
      <c r="AB3401" s="564">
        <v>0</v>
      </c>
      <c r="AC3401" s="564">
        <v>0</v>
      </c>
      <c r="AD3401" s="564">
        <v>0</v>
      </c>
      <c r="AE3401" s="564">
        <v>0</v>
      </c>
      <c r="AF3401" s="564">
        <v>0</v>
      </c>
      <c r="AG3401" s="564">
        <v>0</v>
      </c>
      <c r="AH3401" s="564">
        <v>0</v>
      </c>
      <c r="AI3401" s="564">
        <v>0</v>
      </c>
      <c r="AJ3401" s="564">
        <v>0</v>
      </c>
      <c r="AK3401" s="564">
        <v>0</v>
      </c>
    </row>
    <row r="3402" spans="1:37">
      <c r="A3402">
        <v>3398</v>
      </c>
      <c r="B3402" s="564">
        <f t="shared" ca="1" si="324"/>
        <v>20</v>
      </c>
      <c r="C3402" s="564">
        <f t="shared" ca="1" si="319"/>
        <v>400</v>
      </c>
      <c r="D3402" s="564">
        <f t="shared" ca="1" si="322"/>
        <v>20</v>
      </c>
      <c r="E3402" s="564">
        <f t="shared" ca="1" si="320"/>
        <v>0</v>
      </c>
      <c r="F3402" s="564">
        <f t="shared" ca="1" si="323"/>
        <v>1</v>
      </c>
      <c r="G3402" s="564">
        <f t="shared" ca="1" si="321"/>
        <v>-6.2716443290914174</v>
      </c>
      <c r="H3402" s="564">
        <v>1</v>
      </c>
      <c r="I3402" s="564">
        <v>1</v>
      </c>
      <c r="J3402" s="564">
        <v>1</v>
      </c>
      <c r="K3402" s="564">
        <v>1</v>
      </c>
      <c r="L3402" s="564">
        <v>1</v>
      </c>
      <c r="M3402" s="564">
        <v>1</v>
      </c>
      <c r="N3402" s="564">
        <v>1</v>
      </c>
      <c r="O3402" s="564">
        <v>1</v>
      </c>
      <c r="P3402" s="564">
        <v>1</v>
      </c>
      <c r="Q3402" s="564">
        <v>1</v>
      </c>
      <c r="R3402" s="564">
        <v>1</v>
      </c>
      <c r="S3402" s="564">
        <v>1</v>
      </c>
      <c r="T3402" s="564">
        <v>1</v>
      </c>
      <c r="U3402" s="564">
        <v>1</v>
      </c>
      <c r="V3402" s="564">
        <v>1</v>
      </c>
      <c r="W3402" s="564">
        <v>1</v>
      </c>
      <c r="X3402" s="564">
        <v>1</v>
      </c>
      <c r="Y3402" s="564">
        <v>1</v>
      </c>
      <c r="Z3402" s="564">
        <v>1</v>
      </c>
      <c r="AA3402" s="564">
        <v>1</v>
      </c>
      <c r="AB3402" s="564">
        <v>1</v>
      </c>
      <c r="AC3402" s="564">
        <v>1</v>
      </c>
      <c r="AD3402" s="564">
        <v>1</v>
      </c>
      <c r="AE3402" s="564">
        <v>1</v>
      </c>
      <c r="AF3402" s="564">
        <v>1</v>
      </c>
      <c r="AG3402" s="564">
        <v>1</v>
      </c>
      <c r="AH3402" s="564">
        <v>1</v>
      </c>
      <c r="AI3402" s="564">
        <v>1</v>
      </c>
      <c r="AJ3402" s="564">
        <v>1</v>
      </c>
      <c r="AK3402" s="564">
        <v>1</v>
      </c>
    </row>
    <row r="3403" spans="1:37">
      <c r="A3403">
        <v>3399</v>
      </c>
      <c r="B3403" s="564">
        <f t="shared" ca="1" si="324"/>
        <v>0</v>
      </c>
      <c r="C3403" s="564">
        <f t="shared" ca="1" si="319"/>
        <v>0</v>
      </c>
      <c r="D3403" s="564">
        <f t="shared" ca="1" si="322"/>
        <v>0</v>
      </c>
      <c r="E3403" s="564">
        <f t="shared" ca="1" si="320"/>
        <v>0</v>
      </c>
      <c r="F3403" s="564">
        <f t="shared" ca="1" si="323"/>
        <v>1</v>
      </c>
      <c r="G3403" s="564">
        <f t="shared" ca="1" si="321"/>
        <v>3.4029803160724788</v>
      </c>
      <c r="H3403" s="564">
        <v>0</v>
      </c>
      <c r="I3403" s="564">
        <v>0</v>
      </c>
      <c r="J3403" s="564">
        <v>0</v>
      </c>
      <c r="K3403" s="564">
        <v>0</v>
      </c>
      <c r="L3403" s="564">
        <v>0</v>
      </c>
      <c r="M3403" s="564">
        <v>0</v>
      </c>
      <c r="N3403" s="564">
        <v>0</v>
      </c>
      <c r="O3403" s="564">
        <v>0</v>
      </c>
      <c r="P3403" s="564">
        <v>0</v>
      </c>
      <c r="Q3403" s="564">
        <v>0</v>
      </c>
      <c r="R3403" s="564">
        <v>0</v>
      </c>
      <c r="S3403" s="564">
        <v>0</v>
      </c>
      <c r="T3403" s="564">
        <v>0</v>
      </c>
      <c r="U3403" s="564">
        <v>0</v>
      </c>
      <c r="V3403" s="564">
        <v>0</v>
      </c>
      <c r="W3403" s="564">
        <v>0</v>
      </c>
      <c r="X3403" s="564">
        <v>0</v>
      </c>
      <c r="Y3403" s="564">
        <v>0</v>
      </c>
      <c r="Z3403" s="564">
        <v>0</v>
      </c>
      <c r="AA3403" s="564">
        <v>0</v>
      </c>
      <c r="AB3403" s="564">
        <v>0</v>
      </c>
      <c r="AC3403" s="564">
        <v>0</v>
      </c>
      <c r="AD3403" s="564">
        <v>0</v>
      </c>
      <c r="AE3403" s="564">
        <v>0</v>
      </c>
      <c r="AF3403" s="564">
        <v>0</v>
      </c>
      <c r="AG3403" s="564">
        <v>0</v>
      </c>
      <c r="AH3403" s="564">
        <v>0</v>
      </c>
      <c r="AI3403" s="564">
        <v>0</v>
      </c>
      <c r="AJ3403" s="564">
        <v>0</v>
      </c>
      <c r="AK3403" s="564">
        <v>0</v>
      </c>
    </row>
    <row r="3404" spans="1:37">
      <c r="A3404">
        <v>3400</v>
      </c>
      <c r="B3404" s="564">
        <f t="shared" ca="1" si="324"/>
        <v>0</v>
      </c>
      <c r="C3404" s="564">
        <f t="shared" ca="1" si="319"/>
        <v>0</v>
      </c>
      <c r="D3404" s="564">
        <f t="shared" ca="1" si="322"/>
        <v>0</v>
      </c>
      <c r="E3404" s="564">
        <f t="shared" ca="1" si="320"/>
        <v>0</v>
      </c>
      <c r="F3404" s="564">
        <f t="shared" ca="1" si="323"/>
        <v>1</v>
      </c>
      <c r="G3404" s="564">
        <f t="shared" ca="1" si="321"/>
        <v>-7.0998727970281958</v>
      </c>
      <c r="H3404" s="564">
        <v>0</v>
      </c>
      <c r="I3404" s="564">
        <v>0</v>
      </c>
      <c r="J3404" s="564">
        <v>0</v>
      </c>
      <c r="K3404" s="564">
        <v>0</v>
      </c>
      <c r="L3404" s="564">
        <v>0</v>
      </c>
      <c r="M3404" s="564">
        <v>0</v>
      </c>
      <c r="N3404" s="564">
        <v>0</v>
      </c>
      <c r="O3404" s="564">
        <v>0</v>
      </c>
      <c r="P3404" s="564">
        <v>0</v>
      </c>
      <c r="Q3404" s="564">
        <v>0</v>
      </c>
      <c r="R3404" s="564">
        <v>0</v>
      </c>
      <c r="S3404" s="564">
        <v>0</v>
      </c>
      <c r="T3404" s="564">
        <v>0</v>
      </c>
      <c r="U3404" s="564">
        <v>0</v>
      </c>
      <c r="V3404" s="564">
        <v>0</v>
      </c>
      <c r="W3404" s="564">
        <v>0</v>
      </c>
      <c r="X3404" s="564">
        <v>0</v>
      </c>
      <c r="Y3404" s="564">
        <v>0</v>
      </c>
      <c r="Z3404" s="564">
        <v>0</v>
      </c>
      <c r="AA3404" s="564">
        <v>0</v>
      </c>
      <c r="AB3404" s="564">
        <v>0</v>
      </c>
      <c r="AC3404" s="564">
        <v>0</v>
      </c>
      <c r="AD3404" s="564">
        <v>0</v>
      </c>
      <c r="AE3404" s="564">
        <v>0</v>
      </c>
      <c r="AF3404" s="564">
        <v>0</v>
      </c>
      <c r="AG3404" s="564">
        <v>0</v>
      </c>
      <c r="AH3404" s="564">
        <v>0</v>
      </c>
      <c r="AI3404" s="564">
        <v>0</v>
      </c>
      <c r="AJ3404" s="564">
        <v>0</v>
      </c>
      <c r="AK3404" s="564">
        <v>0</v>
      </c>
    </row>
    <row r="3405" spans="1:37">
      <c r="A3405">
        <v>3401</v>
      </c>
      <c r="B3405" s="564">
        <f t="shared" ca="1" si="324"/>
        <v>20</v>
      </c>
      <c r="C3405" s="564">
        <f t="shared" ca="1" si="319"/>
        <v>400</v>
      </c>
      <c r="D3405" s="564">
        <f t="shared" ca="1" si="322"/>
        <v>20</v>
      </c>
      <c r="E3405" s="564">
        <f t="shared" ca="1" si="320"/>
        <v>0</v>
      </c>
      <c r="F3405" s="564">
        <f t="shared" ca="1" si="323"/>
        <v>1</v>
      </c>
      <c r="G3405" s="564">
        <f t="shared" ca="1" si="321"/>
        <v>2.8979788876606865</v>
      </c>
      <c r="H3405" s="564">
        <v>1</v>
      </c>
      <c r="I3405" s="564">
        <v>1</v>
      </c>
      <c r="J3405" s="564">
        <v>1</v>
      </c>
      <c r="K3405" s="564">
        <v>1</v>
      </c>
      <c r="L3405" s="564">
        <v>1</v>
      </c>
      <c r="M3405" s="564">
        <v>1</v>
      </c>
      <c r="N3405" s="564">
        <v>1</v>
      </c>
      <c r="O3405" s="564">
        <v>1</v>
      </c>
      <c r="P3405" s="564">
        <v>1</v>
      </c>
      <c r="Q3405" s="564">
        <v>1</v>
      </c>
      <c r="R3405" s="564">
        <v>1</v>
      </c>
      <c r="S3405" s="564">
        <v>1</v>
      </c>
      <c r="T3405" s="564">
        <v>1</v>
      </c>
      <c r="U3405" s="564">
        <v>1</v>
      </c>
      <c r="V3405" s="564">
        <v>1</v>
      </c>
      <c r="W3405" s="564">
        <v>1</v>
      </c>
      <c r="X3405" s="564">
        <v>1</v>
      </c>
      <c r="Y3405" s="564">
        <v>1</v>
      </c>
      <c r="Z3405" s="564">
        <v>1</v>
      </c>
      <c r="AA3405" s="564">
        <v>1</v>
      </c>
      <c r="AB3405" s="564">
        <v>1</v>
      </c>
      <c r="AC3405" s="564">
        <v>1</v>
      </c>
      <c r="AD3405" s="564">
        <v>1</v>
      </c>
      <c r="AE3405" s="564">
        <v>1</v>
      </c>
      <c r="AF3405" s="564">
        <v>1</v>
      </c>
      <c r="AG3405" s="564">
        <v>1</v>
      </c>
      <c r="AH3405" s="564">
        <v>1</v>
      </c>
      <c r="AI3405" s="564">
        <v>1</v>
      </c>
      <c r="AJ3405" s="564">
        <v>1</v>
      </c>
      <c r="AK3405" s="564">
        <v>1</v>
      </c>
    </row>
    <row r="3406" spans="1:37">
      <c r="A3406">
        <v>3402</v>
      </c>
      <c r="B3406" s="564">
        <f t="shared" ca="1" si="324"/>
        <v>0</v>
      </c>
      <c r="C3406" s="564">
        <f t="shared" ca="1" si="319"/>
        <v>0</v>
      </c>
      <c r="D3406" s="564">
        <f t="shared" ca="1" si="322"/>
        <v>0</v>
      </c>
      <c r="E3406" s="564">
        <f t="shared" ca="1" si="320"/>
        <v>0</v>
      </c>
      <c r="F3406" s="564">
        <f t="shared" ca="1" si="323"/>
        <v>1</v>
      </c>
      <c r="G3406" s="564">
        <f t="shared" ca="1" si="321"/>
        <v>-0.82171055163737128</v>
      </c>
      <c r="H3406" s="564">
        <v>0</v>
      </c>
      <c r="I3406" s="564">
        <v>0</v>
      </c>
      <c r="J3406" s="564">
        <v>0</v>
      </c>
      <c r="K3406" s="564">
        <v>0</v>
      </c>
      <c r="L3406" s="564">
        <v>0</v>
      </c>
      <c r="M3406" s="564">
        <v>0</v>
      </c>
      <c r="N3406" s="564">
        <v>0</v>
      </c>
      <c r="O3406" s="564">
        <v>0</v>
      </c>
      <c r="P3406" s="564">
        <v>0</v>
      </c>
      <c r="Q3406" s="564">
        <v>0</v>
      </c>
      <c r="R3406" s="564">
        <v>0</v>
      </c>
      <c r="S3406" s="564">
        <v>0</v>
      </c>
      <c r="T3406" s="564">
        <v>0</v>
      </c>
      <c r="U3406" s="564">
        <v>0</v>
      </c>
      <c r="V3406" s="564">
        <v>0</v>
      </c>
      <c r="W3406" s="564">
        <v>0</v>
      </c>
      <c r="X3406" s="564">
        <v>0</v>
      </c>
      <c r="Y3406" s="564">
        <v>0</v>
      </c>
      <c r="Z3406" s="564">
        <v>0</v>
      </c>
      <c r="AA3406" s="564">
        <v>0</v>
      </c>
      <c r="AB3406" s="564">
        <v>0</v>
      </c>
      <c r="AC3406" s="564">
        <v>0</v>
      </c>
      <c r="AD3406" s="564">
        <v>0</v>
      </c>
      <c r="AE3406" s="564">
        <v>0</v>
      </c>
      <c r="AF3406" s="564">
        <v>0</v>
      </c>
      <c r="AG3406" s="564">
        <v>0</v>
      </c>
      <c r="AH3406" s="564">
        <v>0</v>
      </c>
      <c r="AI3406" s="564">
        <v>0</v>
      </c>
      <c r="AJ3406" s="564">
        <v>0</v>
      </c>
      <c r="AK3406" s="564">
        <v>0</v>
      </c>
    </row>
    <row r="3407" spans="1:37">
      <c r="A3407">
        <v>3403</v>
      </c>
      <c r="B3407" s="564">
        <f t="shared" ca="1" si="324"/>
        <v>20</v>
      </c>
      <c r="C3407" s="564">
        <f t="shared" ca="1" si="319"/>
        <v>400</v>
      </c>
      <c r="D3407" s="564">
        <f t="shared" ca="1" si="322"/>
        <v>20</v>
      </c>
      <c r="E3407" s="564">
        <f t="shared" ca="1" si="320"/>
        <v>0</v>
      </c>
      <c r="F3407" s="564">
        <f t="shared" ca="1" si="323"/>
        <v>1</v>
      </c>
      <c r="G3407" s="564">
        <f t="shared" ca="1" si="321"/>
        <v>-2.1170076358332635</v>
      </c>
      <c r="H3407" s="564">
        <v>1</v>
      </c>
      <c r="I3407" s="564">
        <v>1</v>
      </c>
      <c r="J3407" s="564">
        <v>1</v>
      </c>
      <c r="K3407" s="564">
        <v>1</v>
      </c>
      <c r="L3407" s="564">
        <v>1</v>
      </c>
      <c r="M3407" s="564">
        <v>1</v>
      </c>
      <c r="N3407" s="564">
        <v>1</v>
      </c>
      <c r="O3407" s="564">
        <v>1</v>
      </c>
      <c r="P3407" s="564">
        <v>1</v>
      </c>
      <c r="Q3407" s="564">
        <v>1</v>
      </c>
      <c r="R3407" s="564">
        <v>1</v>
      </c>
      <c r="S3407" s="564">
        <v>1</v>
      </c>
      <c r="T3407" s="564">
        <v>1</v>
      </c>
      <c r="U3407" s="564">
        <v>1</v>
      </c>
      <c r="V3407" s="564">
        <v>1</v>
      </c>
      <c r="W3407" s="564">
        <v>1</v>
      </c>
      <c r="X3407" s="564">
        <v>1</v>
      </c>
      <c r="Y3407" s="564">
        <v>1</v>
      </c>
      <c r="Z3407" s="564">
        <v>1</v>
      </c>
      <c r="AA3407" s="564">
        <v>1</v>
      </c>
      <c r="AB3407" s="564">
        <v>1</v>
      </c>
      <c r="AC3407" s="564">
        <v>1</v>
      </c>
      <c r="AD3407" s="564">
        <v>1</v>
      </c>
      <c r="AE3407" s="564">
        <v>1</v>
      </c>
      <c r="AF3407" s="564">
        <v>1</v>
      </c>
      <c r="AG3407" s="564">
        <v>1</v>
      </c>
      <c r="AH3407" s="564">
        <v>1</v>
      </c>
      <c r="AI3407" s="564">
        <v>1</v>
      </c>
      <c r="AJ3407" s="564">
        <v>1</v>
      </c>
      <c r="AK3407" s="564">
        <v>1</v>
      </c>
    </row>
    <row r="3408" spans="1:37">
      <c r="A3408">
        <v>3404</v>
      </c>
      <c r="B3408" s="564">
        <f t="shared" ca="1" si="324"/>
        <v>20</v>
      </c>
      <c r="C3408" s="564">
        <f t="shared" ca="1" si="319"/>
        <v>400</v>
      </c>
      <c r="D3408" s="564">
        <f t="shared" ca="1" si="322"/>
        <v>20</v>
      </c>
      <c r="E3408" s="564">
        <f t="shared" ca="1" si="320"/>
        <v>0</v>
      </c>
      <c r="F3408" s="564">
        <f t="shared" ca="1" si="323"/>
        <v>1</v>
      </c>
      <c r="G3408" s="564">
        <f t="shared" ca="1" si="321"/>
        <v>3.3642174977687196</v>
      </c>
      <c r="H3408" s="564">
        <v>1</v>
      </c>
      <c r="I3408" s="564">
        <v>1</v>
      </c>
      <c r="J3408" s="564">
        <v>1</v>
      </c>
      <c r="K3408" s="564">
        <v>1</v>
      </c>
      <c r="L3408" s="564">
        <v>1</v>
      </c>
      <c r="M3408" s="564">
        <v>1</v>
      </c>
      <c r="N3408" s="564">
        <v>1</v>
      </c>
      <c r="O3408" s="564">
        <v>1</v>
      </c>
      <c r="P3408" s="564">
        <v>1</v>
      </c>
      <c r="Q3408" s="564">
        <v>1</v>
      </c>
      <c r="R3408" s="564">
        <v>1</v>
      </c>
      <c r="S3408" s="564">
        <v>1</v>
      </c>
      <c r="T3408" s="564">
        <v>1</v>
      </c>
      <c r="U3408" s="564">
        <v>1</v>
      </c>
      <c r="V3408" s="564">
        <v>1</v>
      </c>
      <c r="W3408" s="564">
        <v>1</v>
      </c>
      <c r="X3408" s="564">
        <v>1</v>
      </c>
      <c r="Y3408" s="564">
        <v>1</v>
      </c>
      <c r="Z3408" s="564">
        <v>1</v>
      </c>
      <c r="AA3408" s="564">
        <v>1</v>
      </c>
      <c r="AB3408" s="564">
        <v>1</v>
      </c>
      <c r="AC3408" s="564">
        <v>1</v>
      </c>
      <c r="AD3408" s="564">
        <v>1</v>
      </c>
      <c r="AE3408" s="564">
        <v>1</v>
      </c>
      <c r="AF3408" s="564">
        <v>1</v>
      </c>
      <c r="AG3408" s="564">
        <v>1</v>
      </c>
      <c r="AH3408" s="564">
        <v>1</v>
      </c>
      <c r="AI3408" s="564">
        <v>1</v>
      </c>
      <c r="AJ3408" s="564">
        <v>1</v>
      </c>
      <c r="AK3408" s="564">
        <v>1</v>
      </c>
    </row>
    <row r="3409" spans="1:37">
      <c r="A3409">
        <v>3405</v>
      </c>
      <c r="B3409" s="564">
        <f t="shared" ca="1" si="324"/>
        <v>0</v>
      </c>
      <c r="C3409" s="564">
        <f t="shared" ca="1" si="319"/>
        <v>0</v>
      </c>
      <c r="D3409" s="564">
        <f t="shared" ca="1" si="322"/>
        <v>0</v>
      </c>
      <c r="E3409" s="564">
        <f t="shared" ca="1" si="320"/>
        <v>0</v>
      </c>
      <c r="F3409" s="564">
        <f t="shared" ca="1" si="323"/>
        <v>1</v>
      </c>
      <c r="G3409" s="564">
        <f t="shared" ca="1" si="321"/>
        <v>-2.8681177159108318</v>
      </c>
      <c r="H3409" s="564">
        <v>0</v>
      </c>
      <c r="I3409" s="564">
        <v>0</v>
      </c>
      <c r="J3409" s="564">
        <v>0</v>
      </c>
      <c r="K3409" s="564">
        <v>0</v>
      </c>
      <c r="L3409" s="564">
        <v>0</v>
      </c>
      <c r="M3409" s="564">
        <v>0</v>
      </c>
      <c r="N3409" s="564">
        <v>0</v>
      </c>
      <c r="O3409" s="564">
        <v>0</v>
      </c>
      <c r="P3409" s="564">
        <v>0</v>
      </c>
      <c r="Q3409" s="564">
        <v>0</v>
      </c>
      <c r="R3409" s="564">
        <v>0</v>
      </c>
      <c r="S3409" s="564">
        <v>0</v>
      </c>
      <c r="T3409" s="564">
        <v>0</v>
      </c>
      <c r="U3409" s="564">
        <v>0</v>
      </c>
      <c r="V3409" s="564">
        <v>0</v>
      </c>
      <c r="W3409" s="564">
        <v>0</v>
      </c>
      <c r="X3409" s="564">
        <v>0</v>
      </c>
      <c r="Y3409" s="564">
        <v>0</v>
      </c>
      <c r="Z3409" s="564">
        <v>0</v>
      </c>
      <c r="AA3409" s="564">
        <v>0</v>
      </c>
      <c r="AB3409" s="564">
        <v>0</v>
      </c>
      <c r="AC3409" s="564">
        <v>0</v>
      </c>
      <c r="AD3409" s="564">
        <v>0</v>
      </c>
      <c r="AE3409" s="564">
        <v>0</v>
      </c>
      <c r="AF3409" s="564">
        <v>0</v>
      </c>
      <c r="AG3409" s="564">
        <v>0</v>
      </c>
      <c r="AH3409" s="564">
        <v>0</v>
      </c>
      <c r="AI3409" s="564">
        <v>0</v>
      </c>
      <c r="AJ3409" s="564">
        <v>0</v>
      </c>
      <c r="AK3409" s="564">
        <v>0</v>
      </c>
    </row>
    <row r="3410" spans="1:37">
      <c r="A3410">
        <v>3406</v>
      </c>
      <c r="B3410" s="564">
        <f t="shared" ca="1" si="324"/>
        <v>0</v>
      </c>
      <c r="C3410" s="564">
        <f t="shared" ca="1" si="319"/>
        <v>0</v>
      </c>
      <c r="D3410" s="564">
        <f t="shared" ca="1" si="322"/>
        <v>0</v>
      </c>
      <c r="E3410" s="564">
        <f t="shared" ca="1" si="320"/>
        <v>0</v>
      </c>
      <c r="F3410" s="564">
        <f t="shared" ca="1" si="323"/>
        <v>1</v>
      </c>
      <c r="G3410" s="564">
        <f t="shared" ca="1" si="321"/>
        <v>5.4320413143296307</v>
      </c>
      <c r="H3410" s="564">
        <v>0</v>
      </c>
      <c r="I3410" s="564">
        <v>0</v>
      </c>
      <c r="J3410" s="564">
        <v>0</v>
      </c>
      <c r="K3410" s="564">
        <v>0</v>
      </c>
      <c r="L3410" s="564">
        <v>0</v>
      </c>
      <c r="M3410" s="564">
        <v>0</v>
      </c>
      <c r="N3410" s="564">
        <v>0</v>
      </c>
      <c r="O3410" s="564">
        <v>0</v>
      </c>
      <c r="P3410" s="564">
        <v>0</v>
      </c>
      <c r="Q3410" s="564">
        <v>0</v>
      </c>
      <c r="R3410" s="564">
        <v>0</v>
      </c>
      <c r="S3410" s="564">
        <v>0</v>
      </c>
      <c r="T3410" s="564">
        <v>0</v>
      </c>
      <c r="U3410" s="564">
        <v>0</v>
      </c>
      <c r="V3410" s="564">
        <v>0</v>
      </c>
      <c r="W3410" s="564">
        <v>0</v>
      </c>
      <c r="X3410" s="564">
        <v>0</v>
      </c>
      <c r="Y3410" s="564">
        <v>0</v>
      </c>
      <c r="Z3410" s="564">
        <v>0</v>
      </c>
      <c r="AA3410" s="564">
        <v>0</v>
      </c>
      <c r="AB3410" s="564">
        <v>0</v>
      </c>
      <c r="AC3410" s="564">
        <v>0</v>
      </c>
      <c r="AD3410" s="564">
        <v>0</v>
      </c>
      <c r="AE3410" s="564">
        <v>0</v>
      </c>
      <c r="AF3410" s="564">
        <v>0</v>
      </c>
      <c r="AG3410" s="564">
        <v>0</v>
      </c>
      <c r="AH3410" s="564">
        <v>0</v>
      </c>
      <c r="AI3410" s="564">
        <v>0</v>
      </c>
      <c r="AJ3410" s="564">
        <v>0</v>
      </c>
      <c r="AK3410" s="564">
        <v>0</v>
      </c>
    </row>
    <row r="3411" spans="1:37">
      <c r="A3411">
        <v>3407</v>
      </c>
      <c r="B3411" s="564">
        <f t="shared" ca="1" si="324"/>
        <v>20</v>
      </c>
      <c r="C3411" s="564">
        <f t="shared" ca="1" si="319"/>
        <v>400</v>
      </c>
      <c r="D3411" s="564">
        <f t="shared" ca="1" si="322"/>
        <v>20</v>
      </c>
      <c r="E3411" s="564">
        <f t="shared" ca="1" si="320"/>
        <v>0</v>
      </c>
      <c r="F3411" s="564">
        <f t="shared" ca="1" si="323"/>
        <v>1</v>
      </c>
      <c r="G3411" s="564">
        <f t="shared" ca="1" si="321"/>
        <v>-2.4360125919704587</v>
      </c>
      <c r="H3411" s="564">
        <v>1</v>
      </c>
      <c r="I3411" s="564">
        <v>1</v>
      </c>
      <c r="J3411" s="564">
        <v>1</v>
      </c>
      <c r="K3411" s="564">
        <v>1</v>
      </c>
      <c r="L3411" s="564">
        <v>1</v>
      </c>
      <c r="M3411" s="564">
        <v>1</v>
      </c>
      <c r="N3411" s="564">
        <v>1</v>
      </c>
      <c r="O3411" s="564">
        <v>1</v>
      </c>
      <c r="P3411" s="564">
        <v>1</v>
      </c>
      <c r="Q3411" s="564">
        <v>1</v>
      </c>
      <c r="R3411" s="564">
        <v>1</v>
      </c>
      <c r="S3411" s="564">
        <v>1</v>
      </c>
      <c r="T3411" s="564">
        <v>1</v>
      </c>
      <c r="U3411" s="564">
        <v>1</v>
      </c>
      <c r="V3411" s="564">
        <v>1</v>
      </c>
      <c r="W3411" s="564">
        <v>1</v>
      </c>
      <c r="X3411" s="564">
        <v>1</v>
      </c>
      <c r="Y3411" s="564">
        <v>1</v>
      </c>
      <c r="Z3411" s="564">
        <v>1</v>
      </c>
      <c r="AA3411" s="564">
        <v>1</v>
      </c>
      <c r="AB3411" s="564">
        <v>1</v>
      </c>
      <c r="AC3411" s="564">
        <v>1</v>
      </c>
      <c r="AD3411" s="564">
        <v>1</v>
      </c>
      <c r="AE3411" s="564">
        <v>1</v>
      </c>
      <c r="AF3411" s="564">
        <v>1</v>
      </c>
      <c r="AG3411" s="564">
        <v>1</v>
      </c>
      <c r="AH3411" s="564">
        <v>1</v>
      </c>
      <c r="AI3411" s="564">
        <v>1</v>
      </c>
      <c r="AJ3411" s="564">
        <v>1</v>
      </c>
      <c r="AK3411" s="564">
        <v>1</v>
      </c>
    </row>
    <row r="3412" spans="1:37">
      <c r="A3412">
        <v>3408</v>
      </c>
      <c r="B3412" s="564">
        <f t="shared" ca="1" si="324"/>
        <v>0</v>
      </c>
      <c r="C3412" s="564">
        <f t="shared" ca="1" si="319"/>
        <v>0</v>
      </c>
      <c r="D3412" s="564">
        <f t="shared" ca="1" si="322"/>
        <v>0</v>
      </c>
      <c r="E3412" s="564">
        <f t="shared" ca="1" si="320"/>
        <v>0</v>
      </c>
      <c r="F3412" s="564">
        <f t="shared" ca="1" si="323"/>
        <v>1</v>
      </c>
      <c r="G3412" s="564">
        <f t="shared" ca="1" si="321"/>
        <v>6.2035796299856489</v>
      </c>
      <c r="H3412" s="564">
        <v>0</v>
      </c>
      <c r="I3412" s="564">
        <v>0</v>
      </c>
      <c r="J3412" s="564">
        <v>0</v>
      </c>
      <c r="K3412" s="564">
        <v>0</v>
      </c>
      <c r="L3412" s="564">
        <v>0</v>
      </c>
      <c r="M3412" s="564">
        <v>0</v>
      </c>
      <c r="N3412" s="564">
        <v>0</v>
      </c>
      <c r="O3412" s="564">
        <v>0</v>
      </c>
      <c r="P3412" s="564">
        <v>0</v>
      </c>
      <c r="Q3412" s="564">
        <v>0</v>
      </c>
      <c r="R3412" s="564">
        <v>0</v>
      </c>
      <c r="S3412" s="564">
        <v>0</v>
      </c>
      <c r="T3412" s="564">
        <v>0</v>
      </c>
      <c r="U3412" s="564">
        <v>0</v>
      </c>
      <c r="V3412" s="564">
        <v>0</v>
      </c>
      <c r="W3412" s="564">
        <v>0</v>
      </c>
      <c r="X3412" s="564">
        <v>0</v>
      </c>
      <c r="Y3412" s="564">
        <v>0</v>
      </c>
      <c r="Z3412" s="564">
        <v>0</v>
      </c>
      <c r="AA3412" s="564">
        <v>0</v>
      </c>
      <c r="AB3412" s="564">
        <v>0</v>
      </c>
      <c r="AC3412" s="564">
        <v>0</v>
      </c>
      <c r="AD3412" s="564">
        <v>0</v>
      </c>
      <c r="AE3412" s="564">
        <v>0</v>
      </c>
      <c r="AF3412" s="564">
        <v>0</v>
      </c>
      <c r="AG3412" s="564">
        <v>0</v>
      </c>
      <c r="AH3412" s="564">
        <v>0</v>
      </c>
      <c r="AI3412" s="564">
        <v>0</v>
      </c>
      <c r="AJ3412" s="564">
        <v>0</v>
      </c>
      <c r="AK3412" s="564">
        <v>0</v>
      </c>
    </row>
    <row r="3413" spans="1:37">
      <c r="A3413">
        <v>3409</v>
      </c>
      <c r="B3413" s="564">
        <f t="shared" ca="1" si="324"/>
        <v>11</v>
      </c>
      <c r="C3413" s="564">
        <f t="shared" ca="1" si="319"/>
        <v>121</v>
      </c>
      <c r="D3413" s="564">
        <f t="shared" ca="1" si="322"/>
        <v>11</v>
      </c>
      <c r="E3413" s="564">
        <f t="shared" ca="1" si="320"/>
        <v>4.95</v>
      </c>
      <c r="F3413" s="564">
        <f t="shared" ca="1" si="323"/>
        <v>0.47894736842105268</v>
      </c>
      <c r="G3413" s="564">
        <f t="shared" ca="1" si="321"/>
        <v>2.303569045876793</v>
      </c>
      <c r="H3413" s="564">
        <v>0</v>
      </c>
      <c r="I3413" s="564">
        <v>1</v>
      </c>
      <c r="J3413" s="564">
        <v>1</v>
      </c>
      <c r="K3413" s="564">
        <v>0</v>
      </c>
      <c r="L3413" s="564">
        <v>1</v>
      </c>
      <c r="M3413" s="564">
        <v>0</v>
      </c>
      <c r="N3413" s="564">
        <v>1</v>
      </c>
      <c r="O3413" s="564">
        <v>1</v>
      </c>
      <c r="P3413" s="564">
        <v>0</v>
      </c>
      <c r="Q3413" s="564">
        <v>0</v>
      </c>
      <c r="R3413" s="564">
        <v>0</v>
      </c>
      <c r="S3413" s="564">
        <v>0</v>
      </c>
      <c r="T3413" s="564">
        <v>0</v>
      </c>
      <c r="U3413" s="564">
        <v>1</v>
      </c>
      <c r="V3413" s="564">
        <v>1</v>
      </c>
      <c r="W3413" s="564">
        <v>1</v>
      </c>
      <c r="X3413" s="564">
        <v>0</v>
      </c>
      <c r="Y3413" s="564">
        <v>1</v>
      </c>
      <c r="Z3413" s="564">
        <v>1</v>
      </c>
      <c r="AA3413" s="564">
        <v>1</v>
      </c>
      <c r="AB3413" s="564">
        <v>0</v>
      </c>
      <c r="AC3413" s="564">
        <v>0</v>
      </c>
      <c r="AD3413" s="564">
        <v>1</v>
      </c>
      <c r="AE3413" s="564">
        <v>0</v>
      </c>
      <c r="AF3413" s="564">
        <v>1</v>
      </c>
      <c r="AG3413" s="564">
        <v>0</v>
      </c>
      <c r="AH3413" s="564">
        <v>1</v>
      </c>
      <c r="AI3413" s="564">
        <v>1</v>
      </c>
      <c r="AJ3413" s="564">
        <v>1</v>
      </c>
      <c r="AK3413" s="564">
        <v>0</v>
      </c>
    </row>
    <row r="3414" spans="1:37">
      <c r="A3414">
        <v>3410</v>
      </c>
      <c r="B3414" s="564">
        <f t="shared" ca="1" si="324"/>
        <v>20</v>
      </c>
      <c r="C3414" s="564">
        <f t="shared" ca="1" si="319"/>
        <v>400</v>
      </c>
      <c r="D3414" s="564">
        <f t="shared" ca="1" si="322"/>
        <v>20</v>
      </c>
      <c r="E3414" s="564">
        <f t="shared" ca="1" si="320"/>
        <v>0</v>
      </c>
      <c r="F3414" s="564">
        <f t="shared" ca="1" si="323"/>
        <v>1</v>
      </c>
      <c r="G3414" s="564">
        <f t="shared" ca="1" si="321"/>
        <v>2.3758531420649556</v>
      </c>
      <c r="H3414" s="564">
        <v>1</v>
      </c>
      <c r="I3414" s="564">
        <v>1</v>
      </c>
      <c r="J3414" s="564">
        <v>1</v>
      </c>
      <c r="K3414" s="564">
        <v>1</v>
      </c>
      <c r="L3414" s="564">
        <v>1</v>
      </c>
      <c r="M3414" s="564">
        <v>1</v>
      </c>
      <c r="N3414" s="564">
        <v>1</v>
      </c>
      <c r="O3414" s="564">
        <v>1</v>
      </c>
      <c r="P3414" s="564">
        <v>1</v>
      </c>
      <c r="Q3414" s="564">
        <v>1</v>
      </c>
      <c r="R3414" s="564">
        <v>1</v>
      </c>
      <c r="S3414" s="564">
        <v>1</v>
      </c>
      <c r="T3414" s="564">
        <v>1</v>
      </c>
      <c r="U3414" s="564">
        <v>1</v>
      </c>
      <c r="V3414" s="564">
        <v>1</v>
      </c>
      <c r="W3414" s="564">
        <v>1</v>
      </c>
      <c r="X3414" s="564">
        <v>1</v>
      </c>
      <c r="Y3414" s="564">
        <v>1</v>
      </c>
      <c r="Z3414" s="564">
        <v>1</v>
      </c>
      <c r="AA3414" s="564">
        <v>1</v>
      </c>
      <c r="AB3414" s="564">
        <v>1</v>
      </c>
      <c r="AC3414" s="564">
        <v>1</v>
      </c>
      <c r="AD3414" s="564">
        <v>1</v>
      </c>
      <c r="AE3414" s="564">
        <v>1</v>
      </c>
      <c r="AF3414" s="564">
        <v>1</v>
      </c>
      <c r="AG3414" s="564">
        <v>1</v>
      </c>
      <c r="AH3414" s="564">
        <v>1</v>
      </c>
      <c r="AI3414" s="564">
        <v>1</v>
      </c>
      <c r="AJ3414" s="564">
        <v>1</v>
      </c>
      <c r="AK3414" s="564">
        <v>1</v>
      </c>
    </row>
    <row r="3415" spans="1:37">
      <c r="A3415">
        <v>3411</v>
      </c>
      <c r="B3415" s="564">
        <f t="shared" ca="1" si="324"/>
        <v>0</v>
      </c>
      <c r="C3415" s="564">
        <f t="shared" ca="1" si="319"/>
        <v>0</v>
      </c>
      <c r="D3415" s="564">
        <f t="shared" ca="1" si="322"/>
        <v>0</v>
      </c>
      <c r="E3415" s="564">
        <f t="shared" ca="1" si="320"/>
        <v>0</v>
      </c>
      <c r="F3415" s="564">
        <f t="shared" ca="1" si="323"/>
        <v>1</v>
      </c>
      <c r="G3415" s="564">
        <f t="shared" ca="1" si="321"/>
        <v>4.8846622191353628</v>
      </c>
      <c r="H3415" s="564">
        <v>0</v>
      </c>
      <c r="I3415" s="564">
        <v>0</v>
      </c>
      <c r="J3415" s="564">
        <v>0</v>
      </c>
      <c r="K3415" s="564">
        <v>0</v>
      </c>
      <c r="L3415" s="564">
        <v>0</v>
      </c>
      <c r="M3415" s="564">
        <v>0</v>
      </c>
      <c r="N3415" s="564">
        <v>0</v>
      </c>
      <c r="O3415" s="564">
        <v>0</v>
      </c>
      <c r="P3415" s="564">
        <v>0</v>
      </c>
      <c r="Q3415" s="564">
        <v>0</v>
      </c>
      <c r="R3415" s="564">
        <v>0</v>
      </c>
      <c r="S3415" s="564">
        <v>0</v>
      </c>
      <c r="T3415" s="564">
        <v>0</v>
      </c>
      <c r="U3415" s="564">
        <v>0</v>
      </c>
      <c r="V3415" s="564">
        <v>0</v>
      </c>
      <c r="W3415" s="564">
        <v>0</v>
      </c>
      <c r="X3415" s="564">
        <v>0</v>
      </c>
      <c r="Y3415" s="564">
        <v>0</v>
      </c>
      <c r="Z3415" s="564">
        <v>0</v>
      </c>
      <c r="AA3415" s="564">
        <v>0</v>
      </c>
      <c r="AB3415" s="564">
        <v>0</v>
      </c>
      <c r="AC3415" s="564">
        <v>0</v>
      </c>
      <c r="AD3415" s="564">
        <v>0</v>
      </c>
      <c r="AE3415" s="564">
        <v>0</v>
      </c>
      <c r="AF3415" s="564">
        <v>0</v>
      </c>
      <c r="AG3415" s="564">
        <v>0</v>
      </c>
      <c r="AH3415" s="564">
        <v>0</v>
      </c>
      <c r="AI3415" s="564">
        <v>0</v>
      </c>
      <c r="AJ3415" s="564">
        <v>0</v>
      </c>
      <c r="AK3415" s="564">
        <v>0</v>
      </c>
    </row>
    <row r="3416" spans="1:37">
      <c r="A3416">
        <v>3412</v>
      </c>
      <c r="B3416" s="564">
        <f t="shared" ca="1" si="324"/>
        <v>0</v>
      </c>
      <c r="C3416" s="564">
        <f t="shared" ca="1" si="319"/>
        <v>0</v>
      </c>
      <c r="D3416" s="564">
        <f t="shared" ca="1" si="322"/>
        <v>0</v>
      </c>
      <c r="E3416" s="564">
        <f t="shared" ca="1" si="320"/>
        <v>0</v>
      </c>
      <c r="F3416" s="564">
        <f t="shared" ca="1" si="323"/>
        <v>1</v>
      </c>
      <c r="G3416" s="564">
        <f t="shared" ca="1" si="321"/>
        <v>-5.5423131863618256</v>
      </c>
      <c r="H3416" s="564">
        <v>0</v>
      </c>
      <c r="I3416" s="564">
        <v>0</v>
      </c>
      <c r="J3416" s="564">
        <v>0</v>
      </c>
      <c r="K3416" s="564">
        <v>0</v>
      </c>
      <c r="L3416" s="564">
        <v>0</v>
      </c>
      <c r="M3416" s="564">
        <v>0</v>
      </c>
      <c r="N3416" s="564">
        <v>0</v>
      </c>
      <c r="O3416" s="564">
        <v>0</v>
      </c>
      <c r="P3416" s="564">
        <v>0</v>
      </c>
      <c r="Q3416" s="564">
        <v>0</v>
      </c>
      <c r="R3416" s="564">
        <v>0</v>
      </c>
      <c r="S3416" s="564">
        <v>0</v>
      </c>
      <c r="T3416" s="564">
        <v>0</v>
      </c>
      <c r="U3416" s="564">
        <v>0</v>
      </c>
      <c r="V3416" s="564">
        <v>0</v>
      </c>
      <c r="W3416" s="564">
        <v>0</v>
      </c>
      <c r="X3416" s="564">
        <v>0</v>
      </c>
      <c r="Y3416" s="564">
        <v>0</v>
      </c>
      <c r="Z3416" s="564">
        <v>0</v>
      </c>
      <c r="AA3416" s="564">
        <v>0</v>
      </c>
      <c r="AB3416" s="564">
        <v>0</v>
      </c>
      <c r="AC3416" s="564">
        <v>0</v>
      </c>
      <c r="AD3416" s="564">
        <v>0</v>
      </c>
      <c r="AE3416" s="564">
        <v>0</v>
      </c>
      <c r="AF3416" s="564">
        <v>0</v>
      </c>
      <c r="AG3416" s="564">
        <v>0</v>
      </c>
      <c r="AH3416" s="564">
        <v>0</v>
      </c>
      <c r="AI3416" s="564">
        <v>0</v>
      </c>
      <c r="AJ3416" s="564">
        <v>0</v>
      </c>
      <c r="AK3416" s="564">
        <v>0</v>
      </c>
    </row>
    <row r="3417" spans="1:37">
      <c r="A3417">
        <v>3413</v>
      </c>
      <c r="B3417" s="564">
        <f t="shared" ca="1" si="324"/>
        <v>0</v>
      </c>
      <c r="C3417" s="564">
        <f t="shared" ca="1" si="319"/>
        <v>0</v>
      </c>
      <c r="D3417" s="564">
        <f t="shared" ca="1" si="322"/>
        <v>0</v>
      </c>
      <c r="E3417" s="564">
        <f t="shared" ca="1" si="320"/>
        <v>0</v>
      </c>
      <c r="F3417" s="564">
        <f t="shared" ca="1" si="323"/>
        <v>1</v>
      </c>
      <c r="G3417" s="564">
        <f t="shared" ca="1" si="321"/>
        <v>3.8732804243453387</v>
      </c>
      <c r="H3417" s="564">
        <v>0</v>
      </c>
      <c r="I3417" s="564">
        <v>0</v>
      </c>
      <c r="J3417" s="564">
        <v>0</v>
      </c>
      <c r="K3417" s="564">
        <v>0</v>
      </c>
      <c r="L3417" s="564">
        <v>0</v>
      </c>
      <c r="M3417" s="564">
        <v>0</v>
      </c>
      <c r="N3417" s="564">
        <v>0</v>
      </c>
      <c r="O3417" s="564">
        <v>0</v>
      </c>
      <c r="P3417" s="564">
        <v>0</v>
      </c>
      <c r="Q3417" s="564">
        <v>0</v>
      </c>
      <c r="R3417" s="564">
        <v>0</v>
      </c>
      <c r="S3417" s="564">
        <v>0</v>
      </c>
      <c r="T3417" s="564">
        <v>0</v>
      </c>
      <c r="U3417" s="564">
        <v>0</v>
      </c>
      <c r="V3417" s="564">
        <v>0</v>
      </c>
      <c r="W3417" s="564">
        <v>0</v>
      </c>
      <c r="X3417" s="564">
        <v>0</v>
      </c>
      <c r="Y3417" s="564">
        <v>0</v>
      </c>
      <c r="Z3417" s="564">
        <v>0</v>
      </c>
      <c r="AA3417" s="564">
        <v>0</v>
      </c>
      <c r="AB3417" s="564">
        <v>0</v>
      </c>
      <c r="AC3417" s="564">
        <v>0</v>
      </c>
      <c r="AD3417" s="564">
        <v>0</v>
      </c>
      <c r="AE3417" s="564">
        <v>0</v>
      </c>
      <c r="AF3417" s="564">
        <v>0</v>
      </c>
      <c r="AG3417" s="564">
        <v>0</v>
      </c>
      <c r="AH3417" s="564">
        <v>0</v>
      </c>
      <c r="AI3417" s="564">
        <v>0</v>
      </c>
      <c r="AJ3417" s="564">
        <v>0</v>
      </c>
      <c r="AK3417" s="564">
        <v>0</v>
      </c>
    </row>
    <row r="3418" spans="1:37">
      <c r="A3418">
        <v>3414</v>
      </c>
      <c r="B3418" s="564">
        <f t="shared" ca="1" si="324"/>
        <v>20</v>
      </c>
      <c r="C3418" s="564">
        <f t="shared" ca="1" si="319"/>
        <v>400</v>
      </c>
      <c r="D3418" s="564">
        <f t="shared" ca="1" si="322"/>
        <v>20</v>
      </c>
      <c r="E3418" s="564">
        <f t="shared" ca="1" si="320"/>
        <v>0</v>
      </c>
      <c r="F3418" s="564">
        <f t="shared" ca="1" si="323"/>
        <v>1</v>
      </c>
      <c r="G3418" s="564">
        <f t="shared" ca="1" si="321"/>
        <v>6.7525135731088266</v>
      </c>
      <c r="H3418" s="564">
        <v>1</v>
      </c>
      <c r="I3418" s="564">
        <v>1</v>
      </c>
      <c r="J3418" s="564">
        <v>1</v>
      </c>
      <c r="K3418" s="564">
        <v>1</v>
      </c>
      <c r="L3418" s="564">
        <v>1</v>
      </c>
      <c r="M3418" s="564">
        <v>1</v>
      </c>
      <c r="N3418" s="564">
        <v>1</v>
      </c>
      <c r="O3418" s="564">
        <v>1</v>
      </c>
      <c r="P3418" s="564">
        <v>1</v>
      </c>
      <c r="Q3418" s="564">
        <v>1</v>
      </c>
      <c r="R3418" s="564">
        <v>1</v>
      </c>
      <c r="S3418" s="564">
        <v>1</v>
      </c>
      <c r="T3418" s="564">
        <v>1</v>
      </c>
      <c r="U3418" s="564">
        <v>1</v>
      </c>
      <c r="V3418" s="564">
        <v>1</v>
      </c>
      <c r="W3418" s="564">
        <v>1</v>
      </c>
      <c r="X3418" s="564">
        <v>1</v>
      </c>
      <c r="Y3418" s="564">
        <v>1</v>
      </c>
      <c r="Z3418" s="564">
        <v>1</v>
      </c>
      <c r="AA3418" s="564">
        <v>1</v>
      </c>
      <c r="AB3418" s="564">
        <v>1</v>
      </c>
      <c r="AC3418" s="564">
        <v>1</v>
      </c>
      <c r="AD3418" s="564">
        <v>1</v>
      </c>
      <c r="AE3418" s="564">
        <v>1</v>
      </c>
      <c r="AF3418" s="564">
        <v>1</v>
      </c>
      <c r="AG3418" s="564">
        <v>1</v>
      </c>
      <c r="AH3418" s="564">
        <v>1</v>
      </c>
      <c r="AI3418" s="564">
        <v>1</v>
      </c>
      <c r="AJ3418" s="564">
        <v>1</v>
      </c>
      <c r="AK3418" s="564">
        <v>1</v>
      </c>
    </row>
    <row r="3419" spans="1:37">
      <c r="A3419">
        <v>3415</v>
      </c>
      <c r="B3419" s="564">
        <f t="shared" ca="1" si="324"/>
        <v>4</v>
      </c>
      <c r="C3419" s="564">
        <f t="shared" ca="1" si="319"/>
        <v>16</v>
      </c>
      <c r="D3419" s="564">
        <f t="shared" ca="1" si="322"/>
        <v>4</v>
      </c>
      <c r="E3419" s="564">
        <f t="shared" ca="1" si="320"/>
        <v>3.2</v>
      </c>
      <c r="F3419" s="564">
        <f t="shared" ca="1" si="323"/>
        <v>0.66315789473684217</v>
      </c>
      <c r="G3419" s="564">
        <f t="shared" ca="1" si="321"/>
        <v>-3.0803331933515472</v>
      </c>
      <c r="H3419" s="564">
        <v>0</v>
      </c>
      <c r="I3419" s="564">
        <v>0</v>
      </c>
      <c r="J3419" s="564">
        <v>0</v>
      </c>
      <c r="K3419" s="564">
        <v>0</v>
      </c>
      <c r="L3419" s="564">
        <v>1</v>
      </c>
      <c r="M3419" s="564">
        <v>0</v>
      </c>
      <c r="N3419" s="564">
        <v>0</v>
      </c>
      <c r="O3419" s="564">
        <v>1</v>
      </c>
      <c r="P3419" s="564">
        <v>0</v>
      </c>
      <c r="Q3419" s="564">
        <v>0</v>
      </c>
      <c r="R3419" s="564">
        <v>0</v>
      </c>
      <c r="S3419" s="564">
        <v>0</v>
      </c>
      <c r="T3419" s="564">
        <v>0</v>
      </c>
      <c r="U3419" s="564">
        <v>1</v>
      </c>
      <c r="V3419" s="564">
        <v>0</v>
      </c>
      <c r="W3419" s="564">
        <v>0</v>
      </c>
      <c r="X3419" s="564">
        <v>0</v>
      </c>
      <c r="Y3419" s="564">
        <v>1</v>
      </c>
      <c r="Z3419" s="564">
        <v>0</v>
      </c>
      <c r="AA3419" s="564">
        <v>0</v>
      </c>
      <c r="AB3419" s="564">
        <v>0</v>
      </c>
      <c r="AC3419" s="564">
        <v>0</v>
      </c>
      <c r="AD3419" s="564">
        <v>0</v>
      </c>
      <c r="AE3419" s="564">
        <v>0</v>
      </c>
      <c r="AF3419" s="564">
        <v>0</v>
      </c>
      <c r="AG3419" s="564">
        <v>0</v>
      </c>
      <c r="AH3419" s="564">
        <v>1</v>
      </c>
      <c r="AI3419" s="564">
        <v>0</v>
      </c>
      <c r="AJ3419" s="564">
        <v>0</v>
      </c>
      <c r="AK3419" s="564">
        <v>0</v>
      </c>
    </row>
    <row r="3420" spans="1:37">
      <c r="A3420">
        <v>3416</v>
      </c>
      <c r="B3420" s="564">
        <f t="shared" ca="1" si="324"/>
        <v>20</v>
      </c>
      <c r="C3420" s="564">
        <f t="shared" ca="1" si="319"/>
        <v>400</v>
      </c>
      <c r="D3420" s="564">
        <f t="shared" ca="1" si="322"/>
        <v>20</v>
      </c>
      <c r="E3420" s="564">
        <f t="shared" ca="1" si="320"/>
        <v>0</v>
      </c>
      <c r="F3420" s="564">
        <f t="shared" ca="1" si="323"/>
        <v>1</v>
      </c>
      <c r="G3420" s="564">
        <f t="shared" ca="1" si="321"/>
        <v>-3.0521467109682585</v>
      </c>
      <c r="H3420" s="564">
        <v>1</v>
      </c>
      <c r="I3420" s="564">
        <v>1</v>
      </c>
      <c r="J3420" s="564">
        <v>1</v>
      </c>
      <c r="K3420" s="564">
        <v>1</v>
      </c>
      <c r="L3420" s="564">
        <v>1</v>
      </c>
      <c r="M3420" s="564">
        <v>1</v>
      </c>
      <c r="N3420" s="564">
        <v>1</v>
      </c>
      <c r="O3420" s="564">
        <v>1</v>
      </c>
      <c r="P3420" s="564">
        <v>1</v>
      </c>
      <c r="Q3420" s="564">
        <v>1</v>
      </c>
      <c r="R3420" s="564">
        <v>1</v>
      </c>
      <c r="S3420" s="564">
        <v>1</v>
      </c>
      <c r="T3420" s="564">
        <v>1</v>
      </c>
      <c r="U3420" s="564">
        <v>1</v>
      </c>
      <c r="V3420" s="564">
        <v>1</v>
      </c>
      <c r="W3420" s="564">
        <v>1</v>
      </c>
      <c r="X3420" s="564">
        <v>1</v>
      </c>
      <c r="Y3420" s="564">
        <v>1</v>
      </c>
      <c r="Z3420" s="564">
        <v>1</v>
      </c>
      <c r="AA3420" s="564">
        <v>1</v>
      </c>
      <c r="AB3420" s="564">
        <v>1</v>
      </c>
      <c r="AC3420" s="564">
        <v>1</v>
      </c>
      <c r="AD3420" s="564">
        <v>1</v>
      </c>
      <c r="AE3420" s="564">
        <v>1</v>
      </c>
      <c r="AF3420" s="564">
        <v>1</v>
      </c>
      <c r="AG3420" s="564">
        <v>1</v>
      </c>
      <c r="AH3420" s="564">
        <v>1</v>
      </c>
      <c r="AI3420" s="564">
        <v>1</v>
      </c>
      <c r="AJ3420" s="564">
        <v>1</v>
      </c>
      <c r="AK3420" s="564">
        <v>1</v>
      </c>
    </row>
    <row r="3421" spans="1:37">
      <c r="A3421">
        <v>3417</v>
      </c>
      <c r="B3421" s="564">
        <f t="shared" ca="1" si="324"/>
        <v>0</v>
      </c>
      <c r="C3421" s="564">
        <f t="shared" ca="1" si="319"/>
        <v>0</v>
      </c>
      <c r="D3421" s="564">
        <f t="shared" ca="1" si="322"/>
        <v>0</v>
      </c>
      <c r="E3421" s="564">
        <f t="shared" ca="1" si="320"/>
        <v>0</v>
      </c>
      <c r="F3421" s="564">
        <f t="shared" ca="1" si="323"/>
        <v>1</v>
      </c>
      <c r="G3421" s="564">
        <f t="shared" ca="1" si="321"/>
        <v>-1.4346245582766102</v>
      </c>
      <c r="H3421" s="564">
        <v>0</v>
      </c>
      <c r="I3421" s="564">
        <v>0</v>
      </c>
      <c r="J3421" s="564">
        <v>0</v>
      </c>
      <c r="K3421" s="564">
        <v>0</v>
      </c>
      <c r="L3421" s="564">
        <v>0</v>
      </c>
      <c r="M3421" s="564">
        <v>0</v>
      </c>
      <c r="N3421" s="564">
        <v>0</v>
      </c>
      <c r="O3421" s="564">
        <v>0</v>
      </c>
      <c r="P3421" s="564">
        <v>0</v>
      </c>
      <c r="Q3421" s="564">
        <v>0</v>
      </c>
      <c r="R3421" s="564">
        <v>0</v>
      </c>
      <c r="S3421" s="564">
        <v>0</v>
      </c>
      <c r="T3421" s="564">
        <v>0</v>
      </c>
      <c r="U3421" s="564">
        <v>0</v>
      </c>
      <c r="V3421" s="564">
        <v>0</v>
      </c>
      <c r="W3421" s="564">
        <v>0</v>
      </c>
      <c r="X3421" s="564">
        <v>0</v>
      </c>
      <c r="Y3421" s="564">
        <v>0</v>
      </c>
      <c r="Z3421" s="564">
        <v>0</v>
      </c>
      <c r="AA3421" s="564">
        <v>0</v>
      </c>
      <c r="AB3421" s="564">
        <v>0</v>
      </c>
      <c r="AC3421" s="564">
        <v>0</v>
      </c>
      <c r="AD3421" s="564">
        <v>0</v>
      </c>
      <c r="AE3421" s="564">
        <v>0</v>
      </c>
      <c r="AF3421" s="564">
        <v>0</v>
      </c>
      <c r="AG3421" s="564">
        <v>0</v>
      </c>
      <c r="AH3421" s="564">
        <v>0</v>
      </c>
      <c r="AI3421" s="564">
        <v>0</v>
      </c>
      <c r="AJ3421" s="564">
        <v>0</v>
      </c>
      <c r="AK3421" s="564">
        <v>0</v>
      </c>
    </row>
    <row r="3422" spans="1:37">
      <c r="A3422">
        <v>3418</v>
      </c>
      <c r="B3422" s="564">
        <f t="shared" ca="1" si="324"/>
        <v>0</v>
      </c>
      <c r="C3422" s="564">
        <f t="shared" ca="1" si="319"/>
        <v>0</v>
      </c>
      <c r="D3422" s="564">
        <f t="shared" ca="1" si="322"/>
        <v>0</v>
      </c>
      <c r="E3422" s="564">
        <f t="shared" ca="1" si="320"/>
        <v>0</v>
      </c>
      <c r="F3422" s="564">
        <f t="shared" ca="1" si="323"/>
        <v>1</v>
      </c>
      <c r="G3422" s="564">
        <f t="shared" ca="1" si="321"/>
        <v>0.89511888414224061</v>
      </c>
      <c r="H3422" s="564">
        <v>0</v>
      </c>
      <c r="I3422" s="564">
        <v>0</v>
      </c>
      <c r="J3422" s="564">
        <v>0</v>
      </c>
      <c r="K3422" s="564">
        <v>0</v>
      </c>
      <c r="L3422" s="564">
        <v>0</v>
      </c>
      <c r="M3422" s="564">
        <v>0</v>
      </c>
      <c r="N3422" s="564">
        <v>0</v>
      </c>
      <c r="O3422" s="564">
        <v>0</v>
      </c>
      <c r="P3422" s="564">
        <v>0</v>
      </c>
      <c r="Q3422" s="564">
        <v>0</v>
      </c>
      <c r="R3422" s="564">
        <v>0</v>
      </c>
      <c r="S3422" s="564">
        <v>0</v>
      </c>
      <c r="T3422" s="564">
        <v>0</v>
      </c>
      <c r="U3422" s="564">
        <v>0</v>
      </c>
      <c r="V3422" s="564">
        <v>0</v>
      </c>
      <c r="W3422" s="564">
        <v>0</v>
      </c>
      <c r="X3422" s="564">
        <v>0</v>
      </c>
      <c r="Y3422" s="564">
        <v>0</v>
      </c>
      <c r="Z3422" s="564">
        <v>0</v>
      </c>
      <c r="AA3422" s="564">
        <v>0</v>
      </c>
      <c r="AB3422" s="564">
        <v>0</v>
      </c>
      <c r="AC3422" s="564">
        <v>0</v>
      </c>
      <c r="AD3422" s="564">
        <v>0</v>
      </c>
      <c r="AE3422" s="564">
        <v>0</v>
      </c>
      <c r="AF3422" s="564">
        <v>0</v>
      </c>
      <c r="AG3422" s="564">
        <v>0</v>
      </c>
      <c r="AH3422" s="564">
        <v>0</v>
      </c>
      <c r="AI3422" s="564">
        <v>0</v>
      </c>
      <c r="AJ3422" s="564">
        <v>0</v>
      </c>
      <c r="AK3422" s="564">
        <v>0</v>
      </c>
    </row>
    <row r="3423" spans="1:37">
      <c r="A3423">
        <v>3419</v>
      </c>
      <c r="B3423" s="564">
        <f t="shared" ca="1" si="324"/>
        <v>20</v>
      </c>
      <c r="C3423" s="564">
        <f t="shared" ca="1" si="319"/>
        <v>400</v>
      </c>
      <c r="D3423" s="564">
        <f t="shared" ca="1" si="322"/>
        <v>20</v>
      </c>
      <c r="E3423" s="564">
        <f t="shared" ca="1" si="320"/>
        <v>0</v>
      </c>
      <c r="F3423" s="564">
        <f t="shared" ca="1" si="323"/>
        <v>1</v>
      </c>
      <c r="G3423" s="564">
        <f t="shared" ca="1" si="321"/>
        <v>3.7722500814683428</v>
      </c>
      <c r="H3423" s="564">
        <v>1</v>
      </c>
      <c r="I3423" s="564">
        <v>1</v>
      </c>
      <c r="J3423" s="564">
        <v>1</v>
      </c>
      <c r="K3423" s="564">
        <v>1</v>
      </c>
      <c r="L3423" s="564">
        <v>1</v>
      </c>
      <c r="M3423" s="564">
        <v>1</v>
      </c>
      <c r="N3423" s="564">
        <v>1</v>
      </c>
      <c r="O3423" s="564">
        <v>1</v>
      </c>
      <c r="P3423" s="564">
        <v>1</v>
      </c>
      <c r="Q3423" s="564">
        <v>1</v>
      </c>
      <c r="R3423" s="564">
        <v>1</v>
      </c>
      <c r="S3423" s="564">
        <v>1</v>
      </c>
      <c r="T3423" s="564">
        <v>1</v>
      </c>
      <c r="U3423" s="564">
        <v>1</v>
      </c>
      <c r="V3423" s="564">
        <v>1</v>
      </c>
      <c r="W3423" s="564">
        <v>1</v>
      </c>
      <c r="X3423" s="564">
        <v>1</v>
      </c>
      <c r="Y3423" s="564">
        <v>1</v>
      </c>
      <c r="Z3423" s="564">
        <v>1</v>
      </c>
      <c r="AA3423" s="564">
        <v>1</v>
      </c>
      <c r="AB3423" s="564">
        <v>1</v>
      </c>
      <c r="AC3423" s="564">
        <v>1</v>
      </c>
      <c r="AD3423" s="564">
        <v>1</v>
      </c>
      <c r="AE3423" s="564">
        <v>1</v>
      </c>
      <c r="AF3423" s="564">
        <v>1</v>
      </c>
      <c r="AG3423" s="564">
        <v>1</v>
      </c>
      <c r="AH3423" s="564">
        <v>1</v>
      </c>
      <c r="AI3423" s="564">
        <v>1</v>
      </c>
      <c r="AJ3423" s="564">
        <v>1</v>
      </c>
      <c r="AK3423" s="564">
        <v>1</v>
      </c>
    </row>
    <row r="3424" spans="1:37">
      <c r="A3424">
        <v>3420</v>
      </c>
      <c r="B3424" s="564">
        <f t="shared" ca="1" si="324"/>
        <v>0</v>
      </c>
      <c r="C3424" s="564">
        <f t="shared" ca="1" si="319"/>
        <v>0</v>
      </c>
      <c r="D3424" s="564">
        <f t="shared" ca="1" si="322"/>
        <v>0</v>
      </c>
      <c r="E3424" s="564">
        <f t="shared" ca="1" si="320"/>
        <v>0</v>
      </c>
      <c r="F3424" s="564">
        <f t="shared" ca="1" si="323"/>
        <v>1</v>
      </c>
      <c r="G3424" s="564">
        <f t="shared" ca="1" si="321"/>
        <v>4.4706262972576365</v>
      </c>
      <c r="H3424" s="564">
        <v>0</v>
      </c>
      <c r="I3424" s="564">
        <v>0</v>
      </c>
      <c r="J3424" s="564">
        <v>0</v>
      </c>
      <c r="K3424" s="564">
        <v>0</v>
      </c>
      <c r="L3424" s="564">
        <v>0</v>
      </c>
      <c r="M3424" s="564">
        <v>0</v>
      </c>
      <c r="N3424" s="564">
        <v>0</v>
      </c>
      <c r="O3424" s="564">
        <v>0</v>
      </c>
      <c r="P3424" s="564">
        <v>0</v>
      </c>
      <c r="Q3424" s="564">
        <v>0</v>
      </c>
      <c r="R3424" s="564">
        <v>0</v>
      </c>
      <c r="S3424" s="564">
        <v>0</v>
      </c>
      <c r="T3424" s="564">
        <v>0</v>
      </c>
      <c r="U3424" s="564">
        <v>0</v>
      </c>
      <c r="V3424" s="564">
        <v>0</v>
      </c>
      <c r="W3424" s="564">
        <v>0</v>
      </c>
      <c r="X3424" s="564">
        <v>0</v>
      </c>
      <c r="Y3424" s="564">
        <v>0</v>
      </c>
      <c r="Z3424" s="564">
        <v>0</v>
      </c>
      <c r="AA3424" s="564">
        <v>0</v>
      </c>
      <c r="AB3424" s="564">
        <v>0</v>
      </c>
      <c r="AC3424" s="564">
        <v>0</v>
      </c>
      <c r="AD3424" s="564">
        <v>0</v>
      </c>
      <c r="AE3424" s="564">
        <v>0</v>
      </c>
      <c r="AF3424" s="564">
        <v>0</v>
      </c>
      <c r="AG3424" s="564">
        <v>0</v>
      </c>
      <c r="AH3424" s="564">
        <v>0</v>
      </c>
      <c r="AI3424" s="564">
        <v>0</v>
      </c>
      <c r="AJ3424" s="564">
        <v>0</v>
      </c>
      <c r="AK3424" s="564">
        <v>0</v>
      </c>
    </row>
    <row r="3425" spans="1:37">
      <c r="A3425">
        <v>3421</v>
      </c>
      <c r="B3425" s="564">
        <f t="shared" ca="1" si="324"/>
        <v>0</v>
      </c>
      <c r="C3425" s="564">
        <f t="shared" ca="1" si="319"/>
        <v>0</v>
      </c>
      <c r="D3425" s="564">
        <f t="shared" ca="1" si="322"/>
        <v>0</v>
      </c>
      <c r="E3425" s="564">
        <f t="shared" ca="1" si="320"/>
        <v>0</v>
      </c>
      <c r="F3425" s="564">
        <f t="shared" ca="1" si="323"/>
        <v>1</v>
      </c>
      <c r="G3425" s="564">
        <f t="shared" ca="1" si="321"/>
        <v>2.4290795938918106</v>
      </c>
      <c r="H3425" s="564">
        <v>0</v>
      </c>
      <c r="I3425" s="564">
        <v>0</v>
      </c>
      <c r="J3425" s="564">
        <v>0</v>
      </c>
      <c r="K3425" s="564">
        <v>0</v>
      </c>
      <c r="L3425" s="564">
        <v>0</v>
      </c>
      <c r="M3425" s="564">
        <v>0</v>
      </c>
      <c r="N3425" s="564">
        <v>0</v>
      </c>
      <c r="O3425" s="564">
        <v>0</v>
      </c>
      <c r="P3425" s="564">
        <v>0</v>
      </c>
      <c r="Q3425" s="564">
        <v>0</v>
      </c>
      <c r="R3425" s="564">
        <v>0</v>
      </c>
      <c r="S3425" s="564">
        <v>0</v>
      </c>
      <c r="T3425" s="564">
        <v>0</v>
      </c>
      <c r="U3425" s="564">
        <v>0</v>
      </c>
      <c r="V3425" s="564">
        <v>0</v>
      </c>
      <c r="W3425" s="564">
        <v>0</v>
      </c>
      <c r="X3425" s="564">
        <v>0</v>
      </c>
      <c r="Y3425" s="564">
        <v>0</v>
      </c>
      <c r="Z3425" s="564">
        <v>0</v>
      </c>
      <c r="AA3425" s="564">
        <v>0</v>
      </c>
      <c r="AB3425" s="564">
        <v>0</v>
      </c>
      <c r="AC3425" s="564">
        <v>0</v>
      </c>
      <c r="AD3425" s="564">
        <v>0</v>
      </c>
      <c r="AE3425" s="564">
        <v>0</v>
      </c>
      <c r="AF3425" s="564">
        <v>0</v>
      </c>
      <c r="AG3425" s="564">
        <v>0</v>
      </c>
      <c r="AH3425" s="564">
        <v>0</v>
      </c>
      <c r="AI3425" s="564">
        <v>0</v>
      </c>
      <c r="AJ3425" s="564">
        <v>0</v>
      </c>
      <c r="AK3425" s="564">
        <v>0</v>
      </c>
    </row>
    <row r="3426" spans="1:37">
      <c r="A3426">
        <v>3422</v>
      </c>
      <c r="B3426" s="564">
        <f t="shared" ca="1" si="324"/>
        <v>20</v>
      </c>
      <c r="C3426" s="564">
        <f t="shared" ca="1" si="319"/>
        <v>400</v>
      </c>
      <c r="D3426" s="564">
        <f t="shared" ca="1" si="322"/>
        <v>20</v>
      </c>
      <c r="E3426" s="564">
        <f t="shared" ca="1" si="320"/>
        <v>0</v>
      </c>
      <c r="F3426" s="564">
        <f t="shared" ca="1" si="323"/>
        <v>1</v>
      </c>
      <c r="G3426" s="564">
        <f t="shared" ca="1" si="321"/>
        <v>-4.7092773729605586</v>
      </c>
      <c r="H3426" s="564">
        <v>1</v>
      </c>
      <c r="I3426" s="564">
        <v>1</v>
      </c>
      <c r="J3426" s="564">
        <v>1</v>
      </c>
      <c r="K3426" s="564">
        <v>1</v>
      </c>
      <c r="L3426" s="564">
        <v>1</v>
      </c>
      <c r="M3426" s="564">
        <v>1</v>
      </c>
      <c r="N3426" s="564">
        <v>1</v>
      </c>
      <c r="O3426" s="564">
        <v>1</v>
      </c>
      <c r="P3426" s="564">
        <v>1</v>
      </c>
      <c r="Q3426" s="564">
        <v>1</v>
      </c>
      <c r="R3426" s="564">
        <v>1</v>
      </c>
      <c r="S3426" s="564">
        <v>1</v>
      </c>
      <c r="T3426" s="564">
        <v>1</v>
      </c>
      <c r="U3426" s="564">
        <v>1</v>
      </c>
      <c r="V3426" s="564">
        <v>1</v>
      </c>
      <c r="W3426" s="564">
        <v>1</v>
      </c>
      <c r="X3426" s="564">
        <v>1</v>
      </c>
      <c r="Y3426" s="564">
        <v>1</v>
      </c>
      <c r="Z3426" s="564">
        <v>1</v>
      </c>
      <c r="AA3426" s="564">
        <v>1</v>
      </c>
      <c r="AB3426" s="564">
        <v>1</v>
      </c>
      <c r="AC3426" s="564">
        <v>1</v>
      </c>
      <c r="AD3426" s="564">
        <v>1</v>
      </c>
      <c r="AE3426" s="564">
        <v>1</v>
      </c>
      <c r="AF3426" s="564">
        <v>1</v>
      </c>
      <c r="AG3426" s="564">
        <v>1</v>
      </c>
      <c r="AH3426" s="564">
        <v>1</v>
      </c>
      <c r="AI3426" s="564">
        <v>1</v>
      </c>
      <c r="AJ3426" s="564">
        <v>1</v>
      </c>
      <c r="AK3426" s="564">
        <v>1</v>
      </c>
    </row>
    <row r="3427" spans="1:37">
      <c r="A3427">
        <v>3423</v>
      </c>
      <c r="B3427" s="564">
        <f t="shared" ca="1" si="324"/>
        <v>0</v>
      </c>
      <c r="C3427" s="564">
        <f t="shared" ca="1" si="319"/>
        <v>0</v>
      </c>
      <c r="D3427" s="564">
        <f t="shared" ca="1" si="322"/>
        <v>0</v>
      </c>
      <c r="E3427" s="564">
        <f t="shared" ca="1" si="320"/>
        <v>0</v>
      </c>
      <c r="F3427" s="564">
        <f t="shared" ca="1" si="323"/>
        <v>1</v>
      </c>
      <c r="G3427" s="564">
        <f t="shared" ca="1" si="321"/>
        <v>8.18903339330185</v>
      </c>
      <c r="H3427" s="564">
        <v>0</v>
      </c>
      <c r="I3427" s="564">
        <v>0</v>
      </c>
      <c r="J3427" s="564">
        <v>0</v>
      </c>
      <c r="K3427" s="564">
        <v>0</v>
      </c>
      <c r="L3427" s="564">
        <v>0</v>
      </c>
      <c r="M3427" s="564">
        <v>0</v>
      </c>
      <c r="N3427" s="564">
        <v>0</v>
      </c>
      <c r="O3427" s="564">
        <v>0</v>
      </c>
      <c r="P3427" s="564">
        <v>0</v>
      </c>
      <c r="Q3427" s="564">
        <v>0</v>
      </c>
      <c r="R3427" s="564">
        <v>0</v>
      </c>
      <c r="S3427" s="564">
        <v>0</v>
      </c>
      <c r="T3427" s="564">
        <v>0</v>
      </c>
      <c r="U3427" s="564">
        <v>0</v>
      </c>
      <c r="V3427" s="564">
        <v>0</v>
      </c>
      <c r="W3427" s="564">
        <v>0</v>
      </c>
      <c r="X3427" s="564">
        <v>0</v>
      </c>
      <c r="Y3427" s="564">
        <v>0</v>
      </c>
      <c r="Z3427" s="564">
        <v>0</v>
      </c>
      <c r="AA3427" s="564">
        <v>0</v>
      </c>
      <c r="AB3427" s="564">
        <v>0</v>
      </c>
      <c r="AC3427" s="564">
        <v>0</v>
      </c>
      <c r="AD3427" s="564">
        <v>0</v>
      </c>
      <c r="AE3427" s="564">
        <v>0</v>
      </c>
      <c r="AF3427" s="564">
        <v>0</v>
      </c>
      <c r="AG3427" s="564">
        <v>0</v>
      </c>
      <c r="AH3427" s="564">
        <v>0</v>
      </c>
      <c r="AI3427" s="564">
        <v>0</v>
      </c>
      <c r="AJ3427" s="564">
        <v>0</v>
      </c>
      <c r="AK3427" s="564">
        <v>0</v>
      </c>
    </row>
    <row r="3428" spans="1:37">
      <c r="A3428">
        <v>3424</v>
      </c>
      <c r="B3428" s="564">
        <f t="shared" ca="1" si="324"/>
        <v>20</v>
      </c>
      <c r="C3428" s="564">
        <f t="shared" ca="1" si="319"/>
        <v>400</v>
      </c>
      <c r="D3428" s="564">
        <f t="shared" ca="1" si="322"/>
        <v>20</v>
      </c>
      <c r="E3428" s="564">
        <f t="shared" ca="1" si="320"/>
        <v>0</v>
      </c>
      <c r="F3428" s="564">
        <f t="shared" ca="1" si="323"/>
        <v>1</v>
      </c>
      <c r="G3428" s="564">
        <f t="shared" ca="1" si="321"/>
        <v>14.051655694747421</v>
      </c>
      <c r="H3428" s="564">
        <v>1</v>
      </c>
      <c r="I3428" s="564">
        <v>1</v>
      </c>
      <c r="J3428" s="564">
        <v>1</v>
      </c>
      <c r="K3428" s="564">
        <v>1</v>
      </c>
      <c r="L3428" s="564">
        <v>1</v>
      </c>
      <c r="M3428" s="564">
        <v>1</v>
      </c>
      <c r="N3428" s="564">
        <v>1</v>
      </c>
      <c r="O3428" s="564">
        <v>1</v>
      </c>
      <c r="P3428" s="564">
        <v>1</v>
      </c>
      <c r="Q3428" s="564">
        <v>1</v>
      </c>
      <c r="R3428" s="564">
        <v>1</v>
      </c>
      <c r="S3428" s="564">
        <v>1</v>
      </c>
      <c r="T3428" s="564">
        <v>1</v>
      </c>
      <c r="U3428" s="564">
        <v>1</v>
      </c>
      <c r="V3428" s="564">
        <v>1</v>
      </c>
      <c r="W3428" s="564">
        <v>1</v>
      </c>
      <c r="X3428" s="564">
        <v>1</v>
      </c>
      <c r="Y3428" s="564">
        <v>1</v>
      </c>
      <c r="Z3428" s="564">
        <v>1</v>
      </c>
      <c r="AA3428" s="564">
        <v>1</v>
      </c>
      <c r="AB3428" s="564">
        <v>1</v>
      </c>
      <c r="AC3428" s="564">
        <v>1</v>
      </c>
      <c r="AD3428" s="564">
        <v>1</v>
      </c>
      <c r="AE3428" s="564">
        <v>1</v>
      </c>
      <c r="AF3428" s="564">
        <v>1</v>
      </c>
      <c r="AG3428" s="564">
        <v>1</v>
      </c>
      <c r="AH3428" s="564">
        <v>1</v>
      </c>
      <c r="AI3428" s="564">
        <v>1</v>
      </c>
      <c r="AJ3428" s="564">
        <v>1</v>
      </c>
      <c r="AK3428" s="564">
        <v>1</v>
      </c>
    </row>
    <row r="3429" spans="1:37">
      <c r="A3429">
        <v>3425</v>
      </c>
      <c r="B3429" s="564">
        <f t="shared" ca="1" si="324"/>
        <v>20</v>
      </c>
      <c r="C3429" s="564">
        <f t="shared" ca="1" si="319"/>
        <v>400</v>
      </c>
      <c r="D3429" s="564">
        <f t="shared" ca="1" si="322"/>
        <v>20</v>
      </c>
      <c r="E3429" s="564">
        <f t="shared" ca="1" si="320"/>
        <v>0</v>
      </c>
      <c r="F3429" s="564">
        <f t="shared" ca="1" si="323"/>
        <v>1</v>
      </c>
      <c r="G3429" s="564">
        <f t="shared" ca="1" si="321"/>
        <v>-2.4101017410159042</v>
      </c>
      <c r="H3429" s="564">
        <v>1</v>
      </c>
      <c r="I3429" s="564">
        <v>1</v>
      </c>
      <c r="J3429" s="564">
        <v>1</v>
      </c>
      <c r="K3429" s="564">
        <v>1</v>
      </c>
      <c r="L3429" s="564">
        <v>1</v>
      </c>
      <c r="M3429" s="564">
        <v>1</v>
      </c>
      <c r="N3429" s="564">
        <v>1</v>
      </c>
      <c r="O3429" s="564">
        <v>1</v>
      </c>
      <c r="P3429" s="564">
        <v>1</v>
      </c>
      <c r="Q3429" s="564">
        <v>1</v>
      </c>
      <c r="R3429" s="564">
        <v>1</v>
      </c>
      <c r="S3429" s="564">
        <v>1</v>
      </c>
      <c r="T3429" s="564">
        <v>1</v>
      </c>
      <c r="U3429" s="564">
        <v>1</v>
      </c>
      <c r="V3429" s="564">
        <v>1</v>
      </c>
      <c r="W3429" s="564">
        <v>1</v>
      </c>
      <c r="X3429" s="564">
        <v>1</v>
      </c>
      <c r="Y3429" s="564">
        <v>1</v>
      </c>
      <c r="Z3429" s="564">
        <v>1</v>
      </c>
      <c r="AA3429" s="564">
        <v>1</v>
      </c>
      <c r="AB3429" s="564">
        <v>1</v>
      </c>
      <c r="AC3429" s="564">
        <v>1</v>
      </c>
      <c r="AD3429" s="564">
        <v>1</v>
      </c>
      <c r="AE3429" s="564">
        <v>1</v>
      </c>
      <c r="AF3429" s="564">
        <v>1</v>
      </c>
      <c r="AG3429" s="564">
        <v>1</v>
      </c>
      <c r="AH3429" s="564">
        <v>1</v>
      </c>
      <c r="AI3429" s="564">
        <v>1</v>
      </c>
      <c r="AJ3429" s="564">
        <v>1</v>
      </c>
      <c r="AK3429" s="564">
        <v>1</v>
      </c>
    </row>
    <row r="3430" spans="1:37">
      <c r="A3430">
        <v>3426</v>
      </c>
      <c r="B3430" s="564">
        <f t="shared" ca="1" si="324"/>
        <v>20</v>
      </c>
      <c r="C3430" s="564">
        <f t="shared" ca="1" si="319"/>
        <v>400</v>
      </c>
      <c r="D3430" s="564">
        <f t="shared" ca="1" si="322"/>
        <v>20</v>
      </c>
      <c r="E3430" s="564">
        <f t="shared" ca="1" si="320"/>
        <v>0</v>
      </c>
      <c r="F3430" s="564">
        <f t="shared" ca="1" si="323"/>
        <v>1</v>
      </c>
      <c r="G3430" s="564">
        <f t="shared" ca="1" si="321"/>
        <v>2.0231338586405441</v>
      </c>
      <c r="H3430" s="564">
        <v>1</v>
      </c>
      <c r="I3430" s="564">
        <v>1</v>
      </c>
      <c r="J3430" s="564">
        <v>1</v>
      </c>
      <c r="K3430" s="564">
        <v>1</v>
      </c>
      <c r="L3430" s="564">
        <v>1</v>
      </c>
      <c r="M3430" s="564">
        <v>1</v>
      </c>
      <c r="N3430" s="564">
        <v>1</v>
      </c>
      <c r="O3430" s="564">
        <v>1</v>
      </c>
      <c r="P3430" s="564">
        <v>1</v>
      </c>
      <c r="Q3430" s="564">
        <v>1</v>
      </c>
      <c r="R3430" s="564">
        <v>1</v>
      </c>
      <c r="S3430" s="564">
        <v>1</v>
      </c>
      <c r="T3430" s="564">
        <v>1</v>
      </c>
      <c r="U3430" s="564">
        <v>1</v>
      </c>
      <c r="V3430" s="564">
        <v>1</v>
      </c>
      <c r="W3430" s="564">
        <v>1</v>
      </c>
      <c r="X3430" s="564">
        <v>1</v>
      </c>
      <c r="Y3430" s="564">
        <v>1</v>
      </c>
      <c r="Z3430" s="564">
        <v>1</v>
      </c>
      <c r="AA3430" s="564">
        <v>1</v>
      </c>
      <c r="AB3430" s="564">
        <v>1</v>
      </c>
      <c r="AC3430" s="564">
        <v>1</v>
      </c>
      <c r="AD3430" s="564">
        <v>1</v>
      </c>
      <c r="AE3430" s="564">
        <v>1</v>
      </c>
      <c r="AF3430" s="564">
        <v>1</v>
      </c>
      <c r="AG3430" s="564">
        <v>1</v>
      </c>
      <c r="AH3430" s="564">
        <v>1</v>
      </c>
      <c r="AI3430" s="564">
        <v>1</v>
      </c>
      <c r="AJ3430" s="564">
        <v>1</v>
      </c>
      <c r="AK3430" s="564">
        <v>1</v>
      </c>
    </row>
    <row r="3431" spans="1:37">
      <c r="A3431">
        <v>3427</v>
      </c>
      <c r="B3431" s="564">
        <f t="shared" ca="1" si="324"/>
        <v>20</v>
      </c>
      <c r="C3431" s="564">
        <f t="shared" ca="1" si="319"/>
        <v>400</v>
      </c>
      <c r="D3431" s="564">
        <f t="shared" ca="1" si="322"/>
        <v>20</v>
      </c>
      <c r="E3431" s="564">
        <f t="shared" ca="1" si="320"/>
        <v>0</v>
      </c>
      <c r="F3431" s="564">
        <f t="shared" ca="1" si="323"/>
        <v>1</v>
      </c>
      <c r="G3431" s="564">
        <f t="shared" ca="1" si="321"/>
        <v>0.68915153743022395</v>
      </c>
      <c r="H3431" s="564">
        <v>1</v>
      </c>
      <c r="I3431" s="564">
        <v>1</v>
      </c>
      <c r="J3431" s="564">
        <v>1</v>
      </c>
      <c r="K3431" s="564">
        <v>1</v>
      </c>
      <c r="L3431" s="564">
        <v>1</v>
      </c>
      <c r="M3431" s="564">
        <v>1</v>
      </c>
      <c r="N3431" s="564">
        <v>1</v>
      </c>
      <c r="O3431" s="564">
        <v>1</v>
      </c>
      <c r="P3431" s="564">
        <v>1</v>
      </c>
      <c r="Q3431" s="564">
        <v>1</v>
      </c>
      <c r="R3431" s="564">
        <v>1</v>
      </c>
      <c r="S3431" s="564">
        <v>1</v>
      </c>
      <c r="T3431" s="564">
        <v>1</v>
      </c>
      <c r="U3431" s="564">
        <v>1</v>
      </c>
      <c r="V3431" s="564">
        <v>1</v>
      </c>
      <c r="W3431" s="564">
        <v>1</v>
      </c>
      <c r="X3431" s="564">
        <v>1</v>
      </c>
      <c r="Y3431" s="564">
        <v>1</v>
      </c>
      <c r="Z3431" s="564">
        <v>1</v>
      </c>
      <c r="AA3431" s="564">
        <v>1</v>
      </c>
      <c r="AB3431" s="564">
        <v>1</v>
      </c>
      <c r="AC3431" s="564">
        <v>1</v>
      </c>
      <c r="AD3431" s="564">
        <v>1</v>
      </c>
      <c r="AE3431" s="564">
        <v>1</v>
      </c>
      <c r="AF3431" s="564">
        <v>1</v>
      </c>
      <c r="AG3431" s="564">
        <v>1</v>
      </c>
      <c r="AH3431" s="564">
        <v>1</v>
      </c>
      <c r="AI3431" s="564">
        <v>1</v>
      </c>
      <c r="AJ3431" s="564">
        <v>1</v>
      </c>
      <c r="AK3431" s="564">
        <v>1</v>
      </c>
    </row>
    <row r="3432" spans="1:37">
      <c r="A3432">
        <v>3428</v>
      </c>
      <c r="B3432" s="564">
        <f t="shared" ca="1" si="324"/>
        <v>16</v>
      </c>
      <c r="C3432" s="564">
        <f t="shared" ca="1" si="319"/>
        <v>256</v>
      </c>
      <c r="D3432" s="564">
        <f t="shared" ca="1" si="322"/>
        <v>16</v>
      </c>
      <c r="E3432" s="564">
        <f t="shared" ca="1" si="320"/>
        <v>3.1999999999999993</v>
      </c>
      <c r="F3432" s="564">
        <f t="shared" ca="1" si="323"/>
        <v>0.66315789473684217</v>
      </c>
      <c r="G3432" s="564">
        <f t="shared" ca="1" si="321"/>
        <v>5.9471318021404649</v>
      </c>
      <c r="H3432" s="564">
        <v>1</v>
      </c>
      <c r="I3432" s="564">
        <v>1</v>
      </c>
      <c r="J3432" s="564">
        <v>1</v>
      </c>
      <c r="K3432" s="564">
        <v>1</v>
      </c>
      <c r="L3432" s="564">
        <v>0</v>
      </c>
      <c r="M3432" s="564">
        <v>1</v>
      </c>
      <c r="N3432" s="564">
        <v>1</v>
      </c>
      <c r="O3432" s="564">
        <v>0</v>
      </c>
      <c r="P3432" s="564">
        <v>0</v>
      </c>
      <c r="Q3432" s="564">
        <v>1</v>
      </c>
      <c r="R3432" s="564">
        <v>1</v>
      </c>
      <c r="S3432" s="564">
        <v>1</v>
      </c>
      <c r="T3432" s="564">
        <v>1</v>
      </c>
      <c r="U3432" s="564">
        <v>1</v>
      </c>
      <c r="V3432" s="564">
        <v>1</v>
      </c>
      <c r="W3432" s="564">
        <v>0</v>
      </c>
      <c r="X3432" s="564">
        <v>1</v>
      </c>
      <c r="Y3432" s="564">
        <v>1</v>
      </c>
      <c r="Z3432" s="564">
        <v>1</v>
      </c>
      <c r="AA3432" s="564">
        <v>1</v>
      </c>
      <c r="AB3432" s="564">
        <v>1</v>
      </c>
      <c r="AC3432" s="564">
        <v>1</v>
      </c>
      <c r="AD3432" s="564">
        <v>1</v>
      </c>
      <c r="AE3432" s="564">
        <v>1</v>
      </c>
      <c r="AF3432" s="564">
        <v>1</v>
      </c>
      <c r="AG3432" s="564">
        <v>1</v>
      </c>
      <c r="AH3432" s="564">
        <v>1</v>
      </c>
      <c r="AI3432" s="564">
        <v>0</v>
      </c>
      <c r="AJ3432" s="564">
        <v>1</v>
      </c>
      <c r="AK3432" s="564">
        <v>0</v>
      </c>
    </row>
    <row r="3433" spans="1:37">
      <c r="A3433">
        <v>3429</v>
      </c>
      <c r="B3433" s="564">
        <f t="shared" ca="1" si="324"/>
        <v>0</v>
      </c>
      <c r="C3433" s="564">
        <f t="shared" ca="1" si="319"/>
        <v>0</v>
      </c>
      <c r="D3433" s="564">
        <f t="shared" ca="1" si="322"/>
        <v>0</v>
      </c>
      <c r="E3433" s="564">
        <f t="shared" ca="1" si="320"/>
        <v>0</v>
      </c>
      <c r="F3433" s="564">
        <f t="shared" ca="1" si="323"/>
        <v>1</v>
      </c>
      <c r="G3433" s="564">
        <f t="shared" ca="1" si="321"/>
        <v>-7.1584059191094145</v>
      </c>
      <c r="H3433" s="564">
        <v>0</v>
      </c>
      <c r="I3433" s="564">
        <v>0</v>
      </c>
      <c r="J3433" s="564">
        <v>0</v>
      </c>
      <c r="K3433" s="564">
        <v>0</v>
      </c>
      <c r="L3433" s="564">
        <v>0</v>
      </c>
      <c r="M3433" s="564">
        <v>0</v>
      </c>
      <c r="N3433" s="564">
        <v>0</v>
      </c>
      <c r="O3433" s="564">
        <v>0</v>
      </c>
      <c r="P3433" s="564">
        <v>0</v>
      </c>
      <c r="Q3433" s="564">
        <v>0</v>
      </c>
      <c r="R3433" s="564">
        <v>0</v>
      </c>
      <c r="S3433" s="564">
        <v>0</v>
      </c>
      <c r="T3433" s="564">
        <v>0</v>
      </c>
      <c r="U3433" s="564">
        <v>0</v>
      </c>
      <c r="V3433" s="564">
        <v>0</v>
      </c>
      <c r="W3433" s="564">
        <v>0</v>
      </c>
      <c r="X3433" s="564">
        <v>0</v>
      </c>
      <c r="Y3433" s="564">
        <v>0</v>
      </c>
      <c r="Z3433" s="564">
        <v>0</v>
      </c>
      <c r="AA3433" s="564">
        <v>0</v>
      </c>
      <c r="AB3433" s="564">
        <v>0</v>
      </c>
      <c r="AC3433" s="564">
        <v>0</v>
      </c>
      <c r="AD3433" s="564">
        <v>0</v>
      </c>
      <c r="AE3433" s="564">
        <v>0</v>
      </c>
      <c r="AF3433" s="564">
        <v>0</v>
      </c>
      <c r="AG3433" s="564">
        <v>0</v>
      </c>
      <c r="AH3433" s="564">
        <v>0</v>
      </c>
      <c r="AI3433" s="564">
        <v>0</v>
      </c>
      <c r="AJ3433" s="564">
        <v>0</v>
      </c>
      <c r="AK3433" s="564">
        <v>0</v>
      </c>
    </row>
    <row r="3434" spans="1:37">
      <c r="A3434">
        <v>3430</v>
      </c>
      <c r="B3434" s="564">
        <f t="shared" ca="1" si="324"/>
        <v>17</v>
      </c>
      <c r="C3434" s="564">
        <f t="shared" ca="1" si="319"/>
        <v>289</v>
      </c>
      <c r="D3434" s="564">
        <f t="shared" ca="1" si="322"/>
        <v>17</v>
      </c>
      <c r="E3434" s="564">
        <f t="shared" ca="1" si="320"/>
        <v>2.5500000000000007</v>
      </c>
      <c r="F3434" s="564">
        <f t="shared" ca="1" si="323"/>
        <v>0.73157894736842111</v>
      </c>
      <c r="G3434" s="564">
        <f t="shared" ca="1" si="321"/>
        <v>6.0800365537761945</v>
      </c>
      <c r="H3434" s="564">
        <v>1</v>
      </c>
      <c r="I3434" s="564">
        <v>0</v>
      </c>
      <c r="J3434" s="564">
        <v>1</v>
      </c>
      <c r="K3434" s="564">
        <v>1</v>
      </c>
      <c r="L3434" s="564">
        <v>1</v>
      </c>
      <c r="M3434" s="564">
        <v>0</v>
      </c>
      <c r="N3434" s="564">
        <v>1</v>
      </c>
      <c r="O3434" s="564">
        <v>1</v>
      </c>
      <c r="P3434" s="564">
        <v>1</v>
      </c>
      <c r="Q3434" s="564">
        <v>1</v>
      </c>
      <c r="R3434" s="564">
        <v>1</v>
      </c>
      <c r="S3434" s="564">
        <v>1</v>
      </c>
      <c r="T3434" s="564">
        <v>1</v>
      </c>
      <c r="U3434" s="564">
        <v>1</v>
      </c>
      <c r="V3434" s="564">
        <v>1</v>
      </c>
      <c r="W3434" s="564">
        <v>0</v>
      </c>
      <c r="X3434" s="564">
        <v>1</v>
      </c>
      <c r="Y3434" s="564">
        <v>1</v>
      </c>
      <c r="Z3434" s="564">
        <v>1</v>
      </c>
      <c r="AA3434" s="564">
        <v>1</v>
      </c>
      <c r="AB3434" s="564">
        <v>0</v>
      </c>
      <c r="AC3434" s="564">
        <v>1</v>
      </c>
      <c r="AD3434" s="564">
        <v>1</v>
      </c>
      <c r="AE3434" s="564">
        <v>0</v>
      </c>
      <c r="AF3434" s="564">
        <v>1</v>
      </c>
      <c r="AG3434" s="564">
        <v>0</v>
      </c>
      <c r="AH3434" s="564">
        <v>1</v>
      </c>
      <c r="AI3434" s="564">
        <v>0</v>
      </c>
      <c r="AJ3434" s="564">
        <v>1</v>
      </c>
      <c r="AK3434" s="564">
        <v>1</v>
      </c>
    </row>
    <row r="3435" spans="1:37">
      <c r="A3435">
        <v>3431</v>
      </c>
      <c r="B3435" s="564">
        <f t="shared" ca="1" si="324"/>
        <v>20</v>
      </c>
      <c r="C3435" s="564">
        <f t="shared" ca="1" si="319"/>
        <v>400</v>
      </c>
      <c r="D3435" s="564">
        <f t="shared" ca="1" si="322"/>
        <v>20</v>
      </c>
      <c r="E3435" s="564">
        <f t="shared" ca="1" si="320"/>
        <v>0</v>
      </c>
      <c r="F3435" s="564">
        <f t="shared" ca="1" si="323"/>
        <v>1</v>
      </c>
      <c r="G3435" s="564">
        <f t="shared" ca="1" si="321"/>
        <v>12.129116460769108</v>
      </c>
      <c r="H3435" s="564">
        <v>1</v>
      </c>
      <c r="I3435" s="564">
        <v>1</v>
      </c>
      <c r="J3435" s="564">
        <v>1</v>
      </c>
      <c r="K3435" s="564">
        <v>1</v>
      </c>
      <c r="L3435" s="564">
        <v>1</v>
      </c>
      <c r="M3435" s="564">
        <v>1</v>
      </c>
      <c r="N3435" s="564">
        <v>1</v>
      </c>
      <c r="O3435" s="564">
        <v>1</v>
      </c>
      <c r="P3435" s="564">
        <v>1</v>
      </c>
      <c r="Q3435" s="564">
        <v>1</v>
      </c>
      <c r="R3435" s="564">
        <v>1</v>
      </c>
      <c r="S3435" s="564">
        <v>1</v>
      </c>
      <c r="T3435" s="564">
        <v>1</v>
      </c>
      <c r="U3435" s="564">
        <v>1</v>
      </c>
      <c r="V3435" s="564">
        <v>1</v>
      </c>
      <c r="W3435" s="564">
        <v>1</v>
      </c>
      <c r="X3435" s="564">
        <v>1</v>
      </c>
      <c r="Y3435" s="564">
        <v>1</v>
      </c>
      <c r="Z3435" s="564">
        <v>1</v>
      </c>
      <c r="AA3435" s="564">
        <v>1</v>
      </c>
      <c r="AB3435" s="564">
        <v>1</v>
      </c>
      <c r="AC3435" s="564">
        <v>1</v>
      </c>
      <c r="AD3435" s="564">
        <v>1</v>
      </c>
      <c r="AE3435" s="564">
        <v>1</v>
      </c>
      <c r="AF3435" s="564">
        <v>1</v>
      </c>
      <c r="AG3435" s="564">
        <v>1</v>
      </c>
      <c r="AH3435" s="564">
        <v>1</v>
      </c>
      <c r="AI3435" s="564">
        <v>1</v>
      </c>
      <c r="AJ3435" s="564">
        <v>1</v>
      </c>
      <c r="AK3435" s="564">
        <v>1</v>
      </c>
    </row>
    <row r="3436" spans="1:37">
      <c r="A3436">
        <v>3432</v>
      </c>
      <c r="B3436" s="564">
        <f t="shared" ca="1" si="324"/>
        <v>0</v>
      </c>
      <c r="C3436" s="564">
        <f t="shared" ca="1" si="319"/>
        <v>0</v>
      </c>
      <c r="D3436" s="564">
        <f t="shared" ca="1" si="322"/>
        <v>0</v>
      </c>
      <c r="E3436" s="564">
        <f t="shared" ca="1" si="320"/>
        <v>0</v>
      </c>
      <c r="F3436" s="564">
        <f t="shared" ca="1" si="323"/>
        <v>1</v>
      </c>
      <c r="G3436" s="564">
        <f t="shared" ca="1" si="321"/>
        <v>5.0437127646698325</v>
      </c>
      <c r="H3436" s="564">
        <v>0</v>
      </c>
      <c r="I3436" s="564">
        <v>0</v>
      </c>
      <c r="J3436" s="564">
        <v>0</v>
      </c>
      <c r="K3436" s="564">
        <v>0</v>
      </c>
      <c r="L3436" s="564">
        <v>0</v>
      </c>
      <c r="M3436" s="564">
        <v>0</v>
      </c>
      <c r="N3436" s="564">
        <v>0</v>
      </c>
      <c r="O3436" s="564">
        <v>0</v>
      </c>
      <c r="P3436" s="564">
        <v>0</v>
      </c>
      <c r="Q3436" s="564">
        <v>0</v>
      </c>
      <c r="R3436" s="564">
        <v>0</v>
      </c>
      <c r="S3436" s="564">
        <v>0</v>
      </c>
      <c r="T3436" s="564">
        <v>0</v>
      </c>
      <c r="U3436" s="564">
        <v>0</v>
      </c>
      <c r="V3436" s="564">
        <v>0</v>
      </c>
      <c r="W3436" s="564">
        <v>0</v>
      </c>
      <c r="X3436" s="564">
        <v>0</v>
      </c>
      <c r="Y3436" s="564">
        <v>0</v>
      </c>
      <c r="Z3436" s="564">
        <v>0</v>
      </c>
      <c r="AA3436" s="564">
        <v>0</v>
      </c>
      <c r="AB3436" s="564">
        <v>0</v>
      </c>
      <c r="AC3436" s="564">
        <v>0</v>
      </c>
      <c r="AD3436" s="564">
        <v>0</v>
      </c>
      <c r="AE3436" s="564">
        <v>0</v>
      </c>
      <c r="AF3436" s="564">
        <v>0</v>
      </c>
      <c r="AG3436" s="564">
        <v>0</v>
      </c>
      <c r="AH3436" s="564">
        <v>0</v>
      </c>
      <c r="AI3436" s="564">
        <v>0</v>
      </c>
      <c r="AJ3436" s="564">
        <v>0</v>
      </c>
      <c r="AK3436" s="564">
        <v>0</v>
      </c>
    </row>
    <row r="3437" spans="1:37">
      <c r="A3437">
        <v>3433</v>
      </c>
      <c r="B3437" s="564">
        <f t="shared" ca="1" si="324"/>
        <v>0</v>
      </c>
      <c r="C3437" s="564">
        <f t="shared" ca="1" si="319"/>
        <v>0</v>
      </c>
      <c r="D3437" s="564">
        <f t="shared" ca="1" si="322"/>
        <v>0</v>
      </c>
      <c r="E3437" s="564">
        <f t="shared" ca="1" si="320"/>
        <v>0</v>
      </c>
      <c r="F3437" s="564">
        <f t="shared" ca="1" si="323"/>
        <v>1</v>
      </c>
      <c r="G3437" s="564">
        <f t="shared" ca="1" si="321"/>
        <v>2.1566116756821589</v>
      </c>
      <c r="H3437" s="564">
        <v>0</v>
      </c>
      <c r="I3437" s="564">
        <v>0</v>
      </c>
      <c r="J3437" s="564">
        <v>0</v>
      </c>
      <c r="K3437" s="564">
        <v>0</v>
      </c>
      <c r="L3437" s="564">
        <v>0</v>
      </c>
      <c r="M3437" s="564">
        <v>0</v>
      </c>
      <c r="N3437" s="564">
        <v>0</v>
      </c>
      <c r="O3437" s="564">
        <v>0</v>
      </c>
      <c r="P3437" s="564">
        <v>0</v>
      </c>
      <c r="Q3437" s="564">
        <v>0</v>
      </c>
      <c r="R3437" s="564">
        <v>0</v>
      </c>
      <c r="S3437" s="564">
        <v>0</v>
      </c>
      <c r="T3437" s="564">
        <v>0</v>
      </c>
      <c r="U3437" s="564">
        <v>0</v>
      </c>
      <c r="V3437" s="564">
        <v>0</v>
      </c>
      <c r="W3437" s="564">
        <v>0</v>
      </c>
      <c r="X3437" s="564">
        <v>0</v>
      </c>
      <c r="Y3437" s="564">
        <v>0</v>
      </c>
      <c r="Z3437" s="564">
        <v>0</v>
      </c>
      <c r="AA3437" s="564">
        <v>0</v>
      </c>
      <c r="AB3437" s="564">
        <v>0</v>
      </c>
      <c r="AC3437" s="564">
        <v>0</v>
      </c>
      <c r="AD3437" s="564">
        <v>0</v>
      </c>
      <c r="AE3437" s="564">
        <v>0</v>
      </c>
      <c r="AF3437" s="564">
        <v>0</v>
      </c>
      <c r="AG3437" s="564">
        <v>0</v>
      </c>
      <c r="AH3437" s="564">
        <v>0</v>
      </c>
      <c r="AI3437" s="564">
        <v>0</v>
      </c>
      <c r="AJ3437" s="564">
        <v>0</v>
      </c>
      <c r="AK3437" s="564">
        <v>0</v>
      </c>
    </row>
    <row r="3438" spans="1:37">
      <c r="A3438">
        <v>3434</v>
      </c>
      <c r="B3438" s="564">
        <f t="shared" ca="1" si="324"/>
        <v>20</v>
      </c>
      <c r="C3438" s="564">
        <f t="shared" ca="1" si="319"/>
        <v>400</v>
      </c>
      <c r="D3438" s="564">
        <f t="shared" ca="1" si="322"/>
        <v>20</v>
      </c>
      <c r="E3438" s="564">
        <f t="shared" ca="1" si="320"/>
        <v>0</v>
      </c>
      <c r="F3438" s="564">
        <f t="shared" ca="1" si="323"/>
        <v>1</v>
      </c>
      <c r="G3438" s="564">
        <f t="shared" ca="1" si="321"/>
        <v>-5.3037468521211544</v>
      </c>
      <c r="H3438" s="564">
        <v>1</v>
      </c>
      <c r="I3438" s="564">
        <v>1</v>
      </c>
      <c r="J3438" s="564">
        <v>1</v>
      </c>
      <c r="K3438" s="564">
        <v>1</v>
      </c>
      <c r="L3438" s="564">
        <v>1</v>
      </c>
      <c r="M3438" s="564">
        <v>1</v>
      </c>
      <c r="N3438" s="564">
        <v>1</v>
      </c>
      <c r="O3438" s="564">
        <v>1</v>
      </c>
      <c r="P3438" s="564">
        <v>1</v>
      </c>
      <c r="Q3438" s="564">
        <v>1</v>
      </c>
      <c r="R3438" s="564">
        <v>1</v>
      </c>
      <c r="S3438" s="564">
        <v>1</v>
      </c>
      <c r="T3438" s="564">
        <v>1</v>
      </c>
      <c r="U3438" s="564">
        <v>1</v>
      </c>
      <c r="V3438" s="564">
        <v>1</v>
      </c>
      <c r="W3438" s="564">
        <v>1</v>
      </c>
      <c r="X3438" s="564">
        <v>1</v>
      </c>
      <c r="Y3438" s="564">
        <v>1</v>
      </c>
      <c r="Z3438" s="564">
        <v>1</v>
      </c>
      <c r="AA3438" s="564">
        <v>1</v>
      </c>
      <c r="AB3438" s="564">
        <v>1</v>
      </c>
      <c r="AC3438" s="564">
        <v>1</v>
      </c>
      <c r="AD3438" s="564">
        <v>1</v>
      </c>
      <c r="AE3438" s="564">
        <v>1</v>
      </c>
      <c r="AF3438" s="564">
        <v>1</v>
      </c>
      <c r="AG3438" s="564">
        <v>1</v>
      </c>
      <c r="AH3438" s="564">
        <v>1</v>
      </c>
      <c r="AI3438" s="564">
        <v>1</v>
      </c>
      <c r="AJ3438" s="564">
        <v>1</v>
      </c>
      <c r="AK3438" s="564">
        <v>1</v>
      </c>
    </row>
    <row r="3439" spans="1:37">
      <c r="A3439">
        <v>3435</v>
      </c>
      <c r="B3439" s="564">
        <f t="shared" ca="1" si="324"/>
        <v>20</v>
      </c>
      <c r="C3439" s="564">
        <f t="shared" ca="1" si="319"/>
        <v>400</v>
      </c>
      <c r="D3439" s="564">
        <f t="shared" ca="1" si="322"/>
        <v>20</v>
      </c>
      <c r="E3439" s="564">
        <f t="shared" ca="1" si="320"/>
        <v>0</v>
      </c>
      <c r="F3439" s="564">
        <f t="shared" ca="1" si="323"/>
        <v>1</v>
      </c>
      <c r="G3439" s="564">
        <f t="shared" ca="1" si="321"/>
        <v>-5.6443140347062801</v>
      </c>
      <c r="H3439" s="564">
        <v>1</v>
      </c>
      <c r="I3439" s="564">
        <v>1</v>
      </c>
      <c r="J3439" s="564">
        <v>1</v>
      </c>
      <c r="K3439" s="564">
        <v>1</v>
      </c>
      <c r="L3439" s="564">
        <v>1</v>
      </c>
      <c r="M3439" s="564">
        <v>1</v>
      </c>
      <c r="N3439" s="564">
        <v>1</v>
      </c>
      <c r="O3439" s="564">
        <v>1</v>
      </c>
      <c r="P3439" s="564">
        <v>1</v>
      </c>
      <c r="Q3439" s="564">
        <v>1</v>
      </c>
      <c r="R3439" s="564">
        <v>1</v>
      </c>
      <c r="S3439" s="564">
        <v>1</v>
      </c>
      <c r="T3439" s="564">
        <v>1</v>
      </c>
      <c r="U3439" s="564">
        <v>1</v>
      </c>
      <c r="V3439" s="564">
        <v>1</v>
      </c>
      <c r="W3439" s="564">
        <v>1</v>
      </c>
      <c r="X3439" s="564">
        <v>1</v>
      </c>
      <c r="Y3439" s="564">
        <v>1</v>
      </c>
      <c r="Z3439" s="564">
        <v>1</v>
      </c>
      <c r="AA3439" s="564">
        <v>1</v>
      </c>
      <c r="AB3439" s="564">
        <v>1</v>
      </c>
      <c r="AC3439" s="564">
        <v>1</v>
      </c>
      <c r="AD3439" s="564">
        <v>1</v>
      </c>
      <c r="AE3439" s="564">
        <v>1</v>
      </c>
      <c r="AF3439" s="564">
        <v>1</v>
      </c>
      <c r="AG3439" s="564">
        <v>1</v>
      </c>
      <c r="AH3439" s="564">
        <v>1</v>
      </c>
      <c r="AI3439" s="564">
        <v>1</v>
      </c>
      <c r="AJ3439" s="564">
        <v>1</v>
      </c>
      <c r="AK3439" s="564">
        <v>1</v>
      </c>
    </row>
    <row r="3440" spans="1:37">
      <c r="A3440">
        <v>3436</v>
      </c>
      <c r="B3440" s="564">
        <f t="shared" ca="1" si="324"/>
        <v>20</v>
      </c>
      <c r="C3440" s="564">
        <f t="shared" ca="1" si="319"/>
        <v>400</v>
      </c>
      <c r="D3440" s="564">
        <f t="shared" ca="1" si="322"/>
        <v>20</v>
      </c>
      <c r="E3440" s="564">
        <f t="shared" ca="1" si="320"/>
        <v>0</v>
      </c>
      <c r="F3440" s="564">
        <f t="shared" ca="1" si="323"/>
        <v>1</v>
      </c>
      <c r="G3440" s="564">
        <f t="shared" ca="1" si="321"/>
        <v>-0.23058728173490728</v>
      </c>
      <c r="H3440" s="564">
        <v>1</v>
      </c>
      <c r="I3440" s="564">
        <v>1</v>
      </c>
      <c r="J3440" s="564">
        <v>1</v>
      </c>
      <c r="K3440" s="564">
        <v>1</v>
      </c>
      <c r="L3440" s="564">
        <v>1</v>
      </c>
      <c r="M3440" s="564">
        <v>1</v>
      </c>
      <c r="N3440" s="564">
        <v>1</v>
      </c>
      <c r="O3440" s="564">
        <v>1</v>
      </c>
      <c r="P3440" s="564">
        <v>1</v>
      </c>
      <c r="Q3440" s="564">
        <v>1</v>
      </c>
      <c r="R3440" s="564">
        <v>1</v>
      </c>
      <c r="S3440" s="564">
        <v>1</v>
      </c>
      <c r="T3440" s="564">
        <v>1</v>
      </c>
      <c r="U3440" s="564">
        <v>1</v>
      </c>
      <c r="V3440" s="564">
        <v>1</v>
      </c>
      <c r="W3440" s="564">
        <v>1</v>
      </c>
      <c r="X3440" s="564">
        <v>1</v>
      </c>
      <c r="Y3440" s="564">
        <v>1</v>
      </c>
      <c r="Z3440" s="564">
        <v>1</v>
      </c>
      <c r="AA3440" s="564">
        <v>1</v>
      </c>
      <c r="AB3440" s="564">
        <v>1</v>
      </c>
      <c r="AC3440" s="564">
        <v>1</v>
      </c>
      <c r="AD3440" s="564">
        <v>1</v>
      </c>
      <c r="AE3440" s="564">
        <v>1</v>
      </c>
      <c r="AF3440" s="564">
        <v>1</v>
      </c>
      <c r="AG3440" s="564">
        <v>1</v>
      </c>
      <c r="AH3440" s="564">
        <v>1</v>
      </c>
      <c r="AI3440" s="564">
        <v>1</v>
      </c>
      <c r="AJ3440" s="564">
        <v>1</v>
      </c>
      <c r="AK3440" s="564">
        <v>1</v>
      </c>
    </row>
    <row r="3441" spans="1:37">
      <c r="A3441">
        <v>3437</v>
      </c>
      <c r="B3441" s="564">
        <f t="shared" ca="1" si="324"/>
        <v>20</v>
      </c>
      <c r="C3441" s="564">
        <f t="shared" ca="1" si="319"/>
        <v>400</v>
      </c>
      <c r="D3441" s="564">
        <f t="shared" ca="1" si="322"/>
        <v>20</v>
      </c>
      <c r="E3441" s="564">
        <f t="shared" ca="1" si="320"/>
        <v>0</v>
      </c>
      <c r="F3441" s="564">
        <f t="shared" ca="1" si="323"/>
        <v>1</v>
      </c>
      <c r="G3441" s="564">
        <f t="shared" ca="1" si="321"/>
        <v>2.1686218560742745</v>
      </c>
      <c r="H3441" s="564">
        <v>1</v>
      </c>
      <c r="I3441" s="564">
        <v>1</v>
      </c>
      <c r="J3441" s="564">
        <v>1</v>
      </c>
      <c r="K3441" s="564">
        <v>1</v>
      </c>
      <c r="L3441" s="564">
        <v>1</v>
      </c>
      <c r="M3441" s="564">
        <v>1</v>
      </c>
      <c r="N3441" s="564">
        <v>1</v>
      </c>
      <c r="O3441" s="564">
        <v>1</v>
      </c>
      <c r="P3441" s="564">
        <v>1</v>
      </c>
      <c r="Q3441" s="564">
        <v>1</v>
      </c>
      <c r="R3441" s="564">
        <v>1</v>
      </c>
      <c r="S3441" s="564">
        <v>1</v>
      </c>
      <c r="T3441" s="564">
        <v>1</v>
      </c>
      <c r="U3441" s="564">
        <v>1</v>
      </c>
      <c r="V3441" s="564">
        <v>1</v>
      </c>
      <c r="W3441" s="564">
        <v>1</v>
      </c>
      <c r="X3441" s="564">
        <v>1</v>
      </c>
      <c r="Y3441" s="564">
        <v>1</v>
      </c>
      <c r="Z3441" s="564">
        <v>1</v>
      </c>
      <c r="AA3441" s="564">
        <v>1</v>
      </c>
      <c r="AB3441" s="564">
        <v>1</v>
      </c>
      <c r="AC3441" s="564">
        <v>1</v>
      </c>
      <c r="AD3441" s="564">
        <v>1</v>
      </c>
      <c r="AE3441" s="564">
        <v>1</v>
      </c>
      <c r="AF3441" s="564">
        <v>1</v>
      </c>
      <c r="AG3441" s="564">
        <v>1</v>
      </c>
      <c r="AH3441" s="564">
        <v>1</v>
      </c>
      <c r="AI3441" s="564">
        <v>1</v>
      </c>
      <c r="AJ3441" s="564">
        <v>1</v>
      </c>
      <c r="AK3441" s="564">
        <v>1</v>
      </c>
    </row>
    <row r="3442" spans="1:37">
      <c r="A3442">
        <v>3438</v>
      </c>
      <c r="B3442" s="564">
        <f t="shared" ca="1" si="324"/>
        <v>0</v>
      </c>
      <c r="C3442" s="564">
        <f t="shared" ca="1" si="319"/>
        <v>0</v>
      </c>
      <c r="D3442" s="564">
        <f t="shared" ca="1" si="322"/>
        <v>0</v>
      </c>
      <c r="E3442" s="564">
        <f t="shared" ca="1" si="320"/>
        <v>0</v>
      </c>
      <c r="F3442" s="564">
        <f t="shared" ca="1" si="323"/>
        <v>1</v>
      </c>
      <c r="G3442" s="564">
        <f t="shared" ca="1" si="321"/>
        <v>-0.32642527673685584</v>
      </c>
      <c r="H3442" s="564">
        <v>0</v>
      </c>
      <c r="I3442" s="564">
        <v>0</v>
      </c>
      <c r="J3442" s="564">
        <v>0</v>
      </c>
      <c r="K3442" s="564">
        <v>0</v>
      </c>
      <c r="L3442" s="564">
        <v>0</v>
      </c>
      <c r="M3442" s="564">
        <v>0</v>
      </c>
      <c r="N3442" s="564">
        <v>0</v>
      </c>
      <c r="O3442" s="564">
        <v>0</v>
      </c>
      <c r="P3442" s="564">
        <v>0</v>
      </c>
      <c r="Q3442" s="564">
        <v>0</v>
      </c>
      <c r="R3442" s="564">
        <v>0</v>
      </c>
      <c r="S3442" s="564">
        <v>0</v>
      </c>
      <c r="T3442" s="564">
        <v>0</v>
      </c>
      <c r="U3442" s="564">
        <v>0</v>
      </c>
      <c r="V3442" s="564">
        <v>0</v>
      </c>
      <c r="W3442" s="564">
        <v>0</v>
      </c>
      <c r="X3442" s="564">
        <v>0</v>
      </c>
      <c r="Y3442" s="564">
        <v>0</v>
      </c>
      <c r="Z3442" s="564">
        <v>0</v>
      </c>
      <c r="AA3442" s="564">
        <v>0</v>
      </c>
      <c r="AB3442" s="564">
        <v>0</v>
      </c>
      <c r="AC3442" s="564">
        <v>0</v>
      </c>
      <c r="AD3442" s="564">
        <v>0</v>
      </c>
      <c r="AE3442" s="564">
        <v>0</v>
      </c>
      <c r="AF3442" s="564">
        <v>0</v>
      </c>
      <c r="AG3442" s="564">
        <v>0</v>
      </c>
      <c r="AH3442" s="564">
        <v>0</v>
      </c>
      <c r="AI3442" s="564">
        <v>0</v>
      </c>
      <c r="AJ3442" s="564">
        <v>0</v>
      </c>
      <c r="AK3442" s="564">
        <v>0</v>
      </c>
    </row>
    <row r="3443" spans="1:37">
      <c r="A3443">
        <v>3439</v>
      </c>
      <c r="B3443" s="564">
        <f t="shared" ca="1" si="324"/>
        <v>0</v>
      </c>
      <c r="C3443" s="564">
        <f t="shared" ca="1" si="319"/>
        <v>0</v>
      </c>
      <c r="D3443" s="564">
        <f t="shared" ca="1" si="322"/>
        <v>0</v>
      </c>
      <c r="E3443" s="564">
        <f t="shared" ca="1" si="320"/>
        <v>0</v>
      </c>
      <c r="F3443" s="564">
        <f t="shared" ca="1" si="323"/>
        <v>1</v>
      </c>
      <c r="G3443" s="564">
        <f t="shared" ca="1" si="321"/>
        <v>2.6936777442575921</v>
      </c>
      <c r="H3443" s="564">
        <v>0</v>
      </c>
      <c r="I3443" s="564">
        <v>0</v>
      </c>
      <c r="J3443" s="564">
        <v>0</v>
      </c>
      <c r="K3443" s="564">
        <v>0</v>
      </c>
      <c r="L3443" s="564">
        <v>0</v>
      </c>
      <c r="M3443" s="564">
        <v>0</v>
      </c>
      <c r="N3443" s="564">
        <v>0</v>
      </c>
      <c r="O3443" s="564">
        <v>0</v>
      </c>
      <c r="P3443" s="564">
        <v>0</v>
      </c>
      <c r="Q3443" s="564">
        <v>0</v>
      </c>
      <c r="R3443" s="564">
        <v>0</v>
      </c>
      <c r="S3443" s="564">
        <v>0</v>
      </c>
      <c r="T3443" s="564">
        <v>0</v>
      </c>
      <c r="U3443" s="564">
        <v>0</v>
      </c>
      <c r="V3443" s="564">
        <v>0</v>
      </c>
      <c r="W3443" s="564">
        <v>0</v>
      </c>
      <c r="X3443" s="564">
        <v>0</v>
      </c>
      <c r="Y3443" s="564">
        <v>0</v>
      </c>
      <c r="Z3443" s="564">
        <v>0</v>
      </c>
      <c r="AA3443" s="564">
        <v>0</v>
      </c>
      <c r="AB3443" s="564">
        <v>0</v>
      </c>
      <c r="AC3443" s="564">
        <v>0</v>
      </c>
      <c r="AD3443" s="564">
        <v>0</v>
      </c>
      <c r="AE3443" s="564">
        <v>0</v>
      </c>
      <c r="AF3443" s="564">
        <v>0</v>
      </c>
      <c r="AG3443" s="564">
        <v>0</v>
      </c>
      <c r="AH3443" s="564">
        <v>0</v>
      </c>
      <c r="AI3443" s="564">
        <v>0</v>
      </c>
      <c r="AJ3443" s="564">
        <v>0</v>
      </c>
      <c r="AK3443" s="564">
        <v>0</v>
      </c>
    </row>
    <row r="3444" spans="1:37">
      <c r="A3444">
        <v>3440</v>
      </c>
      <c r="B3444" s="564">
        <f t="shared" ca="1" si="324"/>
        <v>20</v>
      </c>
      <c r="C3444" s="564">
        <f t="shared" ca="1" si="319"/>
        <v>400</v>
      </c>
      <c r="D3444" s="564">
        <f t="shared" ca="1" si="322"/>
        <v>20</v>
      </c>
      <c r="E3444" s="564">
        <f t="shared" ca="1" si="320"/>
        <v>0</v>
      </c>
      <c r="F3444" s="564">
        <f t="shared" ca="1" si="323"/>
        <v>1</v>
      </c>
      <c r="G3444" s="564">
        <f t="shared" ca="1" si="321"/>
        <v>-9.773198221828916E-2</v>
      </c>
      <c r="H3444" s="564">
        <v>1</v>
      </c>
      <c r="I3444" s="564">
        <v>1</v>
      </c>
      <c r="J3444" s="564">
        <v>1</v>
      </c>
      <c r="K3444" s="564">
        <v>1</v>
      </c>
      <c r="L3444" s="564">
        <v>1</v>
      </c>
      <c r="M3444" s="564">
        <v>1</v>
      </c>
      <c r="N3444" s="564">
        <v>1</v>
      </c>
      <c r="O3444" s="564">
        <v>1</v>
      </c>
      <c r="P3444" s="564">
        <v>1</v>
      </c>
      <c r="Q3444" s="564">
        <v>1</v>
      </c>
      <c r="R3444" s="564">
        <v>1</v>
      </c>
      <c r="S3444" s="564">
        <v>1</v>
      </c>
      <c r="T3444" s="564">
        <v>1</v>
      </c>
      <c r="U3444" s="564">
        <v>1</v>
      </c>
      <c r="V3444" s="564">
        <v>1</v>
      </c>
      <c r="W3444" s="564">
        <v>1</v>
      </c>
      <c r="X3444" s="564">
        <v>1</v>
      </c>
      <c r="Y3444" s="564">
        <v>1</v>
      </c>
      <c r="Z3444" s="564">
        <v>1</v>
      </c>
      <c r="AA3444" s="564">
        <v>1</v>
      </c>
      <c r="AB3444" s="564">
        <v>1</v>
      </c>
      <c r="AC3444" s="564">
        <v>1</v>
      </c>
      <c r="AD3444" s="564">
        <v>1</v>
      </c>
      <c r="AE3444" s="564">
        <v>1</v>
      </c>
      <c r="AF3444" s="564">
        <v>1</v>
      </c>
      <c r="AG3444" s="564">
        <v>1</v>
      </c>
      <c r="AH3444" s="564">
        <v>1</v>
      </c>
      <c r="AI3444" s="564">
        <v>1</v>
      </c>
      <c r="AJ3444" s="564">
        <v>1</v>
      </c>
      <c r="AK3444" s="564">
        <v>1</v>
      </c>
    </row>
    <row r="3445" spans="1:37">
      <c r="A3445">
        <v>3441</v>
      </c>
      <c r="B3445" s="564">
        <f t="shared" ca="1" si="324"/>
        <v>20</v>
      </c>
      <c r="C3445" s="564">
        <f t="shared" ca="1" si="319"/>
        <v>400</v>
      </c>
      <c r="D3445" s="564">
        <f t="shared" ca="1" si="322"/>
        <v>20</v>
      </c>
      <c r="E3445" s="564">
        <f t="shared" ca="1" si="320"/>
        <v>0</v>
      </c>
      <c r="F3445" s="564">
        <f t="shared" ca="1" si="323"/>
        <v>1</v>
      </c>
      <c r="G3445" s="564">
        <f t="shared" ca="1" si="321"/>
        <v>6.1262312942441426</v>
      </c>
      <c r="H3445" s="564">
        <v>1</v>
      </c>
      <c r="I3445" s="564">
        <v>1</v>
      </c>
      <c r="J3445" s="564">
        <v>1</v>
      </c>
      <c r="K3445" s="564">
        <v>1</v>
      </c>
      <c r="L3445" s="564">
        <v>1</v>
      </c>
      <c r="M3445" s="564">
        <v>1</v>
      </c>
      <c r="N3445" s="564">
        <v>1</v>
      </c>
      <c r="O3445" s="564">
        <v>1</v>
      </c>
      <c r="P3445" s="564">
        <v>1</v>
      </c>
      <c r="Q3445" s="564">
        <v>1</v>
      </c>
      <c r="R3445" s="564">
        <v>1</v>
      </c>
      <c r="S3445" s="564">
        <v>1</v>
      </c>
      <c r="T3445" s="564">
        <v>1</v>
      </c>
      <c r="U3445" s="564">
        <v>1</v>
      </c>
      <c r="V3445" s="564">
        <v>1</v>
      </c>
      <c r="W3445" s="564">
        <v>1</v>
      </c>
      <c r="X3445" s="564">
        <v>1</v>
      </c>
      <c r="Y3445" s="564">
        <v>1</v>
      </c>
      <c r="Z3445" s="564">
        <v>1</v>
      </c>
      <c r="AA3445" s="564">
        <v>1</v>
      </c>
      <c r="AB3445" s="564">
        <v>1</v>
      </c>
      <c r="AC3445" s="564">
        <v>1</v>
      </c>
      <c r="AD3445" s="564">
        <v>1</v>
      </c>
      <c r="AE3445" s="564">
        <v>1</v>
      </c>
      <c r="AF3445" s="564">
        <v>1</v>
      </c>
      <c r="AG3445" s="564">
        <v>1</v>
      </c>
      <c r="AH3445" s="564">
        <v>1</v>
      </c>
      <c r="AI3445" s="564">
        <v>1</v>
      </c>
      <c r="AJ3445" s="564">
        <v>1</v>
      </c>
      <c r="AK3445" s="564">
        <v>1</v>
      </c>
    </row>
    <row r="3446" spans="1:37">
      <c r="A3446">
        <v>3442</v>
      </c>
      <c r="B3446" s="564">
        <f t="shared" ca="1" si="324"/>
        <v>20</v>
      </c>
      <c r="C3446" s="564">
        <f t="shared" ca="1" si="319"/>
        <v>400</v>
      </c>
      <c r="D3446" s="564">
        <f t="shared" ca="1" si="322"/>
        <v>20</v>
      </c>
      <c r="E3446" s="564">
        <f t="shared" ca="1" si="320"/>
        <v>0</v>
      </c>
      <c r="F3446" s="564">
        <f t="shared" ca="1" si="323"/>
        <v>1</v>
      </c>
      <c r="G3446" s="564">
        <f t="shared" ca="1" si="321"/>
        <v>-4.3593722197173062</v>
      </c>
      <c r="H3446" s="564">
        <v>1</v>
      </c>
      <c r="I3446" s="564">
        <v>1</v>
      </c>
      <c r="J3446" s="564">
        <v>1</v>
      </c>
      <c r="K3446" s="564">
        <v>1</v>
      </c>
      <c r="L3446" s="564">
        <v>1</v>
      </c>
      <c r="M3446" s="564">
        <v>1</v>
      </c>
      <c r="N3446" s="564">
        <v>1</v>
      </c>
      <c r="O3446" s="564">
        <v>1</v>
      </c>
      <c r="P3446" s="564">
        <v>1</v>
      </c>
      <c r="Q3446" s="564">
        <v>1</v>
      </c>
      <c r="R3446" s="564">
        <v>1</v>
      </c>
      <c r="S3446" s="564">
        <v>1</v>
      </c>
      <c r="T3446" s="564">
        <v>1</v>
      </c>
      <c r="U3446" s="564">
        <v>1</v>
      </c>
      <c r="V3446" s="564">
        <v>1</v>
      </c>
      <c r="W3446" s="564">
        <v>1</v>
      </c>
      <c r="X3446" s="564">
        <v>1</v>
      </c>
      <c r="Y3446" s="564">
        <v>1</v>
      </c>
      <c r="Z3446" s="564">
        <v>1</v>
      </c>
      <c r="AA3446" s="564">
        <v>1</v>
      </c>
      <c r="AB3446" s="564">
        <v>1</v>
      </c>
      <c r="AC3446" s="564">
        <v>1</v>
      </c>
      <c r="AD3446" s="564">
        <v>1</v>
      </c>
      <c r="AE3446" s="564">
        <v>1</v>
      </c>
      <c r="AF3446" s="564">
        <v>1</v>
      </c>
      <c r="AG3446" s="564">
        <v>1</v>
      </c>
      <c r="AH3446" s="564">
        <v>1</v>
      </c>
      <c r="AI3446" s="564">
        <v>1</v>
      </c>
      <c r="AJ3446" s="564">
        <v>1</v>
      </c>
      <c r="AK3446" s="564">
        <v>1</v>
      </c>
    </row>
    <row r="3447" spans="1:37">
      <c r="A3447">
        <v>3443</v>
      </c>
      <c r="B3447" s="564">
        <f t="shared" ca="1" si="324"/>
        <v>0</v>
      </c>
      <c r="C3447" s="564">
        <f t="shared" ca="1" si="319"/>
        <v>0</v>
      </c>
      <c r="D3447" s="564">
        <f t="shared" ca="1" si="322"/>
        <v>0</v>
      </c>
      <c r="E3447" s="564">
        <f t="shared" ca="1" si="320"/>
        <v>0</v>
      </c>
      <c r="F3447" s="564">
        <f t="shared" ca="1" si="323"/>
        <v>1</v>
      </c>
      <c r="G3447" s="564">
        <f t="shared" ca="1" si="321"/>
        <v>-0.43785483384377644</v>
      </c>
      <c r="H3447" s="564">
        <v>0</v>
      </c>
      <c r="I3447" s="564">
        <v>0</v>
      </c>
      <c r="J3447" s="564">
        <v>0</v>
      </c>
      <c r="K3447" s="564">
        <v>0</v>
      </c>
      <c r="L3447" s="564">
        <v>0</v>
      </c>
      <c r="M3447" s="564">
        <v>0</v>
      </c>
      <c r="N3447" s="564">
        <v>0</v>
      </c>
      <c r="O3447" s="564">
        <v>0</v>
      </c>
      <c r="P3447" s="564">
        <v>0</v>
      </c>
      <c r="Q3447" s="564">
        <v>0</v>
      </c>
      <c r="R3447" s="564">
        <v>0</v>
      </c>
      <c r="S3447" s="564">
        <v>0</v>
      </c>
      <c r="T3447" s="564">
        <v>0</v>
      </c>
      <c r="U3447" s="564">
        <v>0</v>
      </c>
      <c r="V3447" s="564">
        <v>0</v>
      </c>
      <c r="W3447" s="564">
        <v>0</v>
      </c>
      <c r="X3447" s="564">
        <v>0</v>
      </c>
      <c r="Y3447" s="564">
        <v>0</v>
      </c>
      <c r="Z3447" s="564">
        <v>0</v>
      </c>
      <c r="AA3447" s="564">
        <v>0</v>
      </c>
      <c r="AB3447" s="564">
        <v>0</v>
      </c>
      <c r="AC3447" s="564">
        <v>0</v>
      </c>
      <c r="AD3447" s="564">
        <v>0</v>
      </c>
      <c r="AE3447" s="564">
        <v>0</v>
      </c>
      <c r="AF3447" s="564">
        <v>0</v>
      </c>
      <c r="AG3447" s="564">
        <v>0</v>
      </c>
      <c r="AH3447" s="564">
        <v>0</v>
      </c>
      <c r="AI3447" s="564">
        <v>0</v>
      </c>
      <c r="AJ3447" s="564">
        <v>0</v>
      </c>
      <c r="AK3447" s="564">
        <v>0</v>
      </c>
    </row>
    <row r="3448" spans="1:37">
      <c r="A3448">
        <v>3444</v>
      </c>
      <c r="B3448" s="564">
        <f t="shared" ca="1" si="324"/>
        <v>20</v>
      </c>
      <c r="C3448" s="564">
        <f t="shared" ca="1" si="319"/>
        <v>400</v>
      </c>
      <c r="D3448" s="564">
        <f t="shared" ca="1" si="322"/>
        <v>20</v>
      </c>
      <c r="E3448" s="564">
        <f t="shared" ca="1" si="320"/>
        <v>0</v>
      </c>
      <c r="F3448" s="564">
        <f t="shared" ca="1" si="323"/>
        <v>1</v>
      </c>
      <c r="G3448" s="564">
        <f t="shared" ca="1" si="321"/>
        <v>6.0198209858088241</v>
      </c>
      <c r="H3448" s="564">
        <v>1</v>
      </c>
      <c r="I3448" s="564">
        <v>1</v>
      </c>
      <c r="J3448" s="564">
        <v>1</v>
      </c>
      <c r="K3448" s="564">
        <v>1</v>
      </c>
      <c r="L3448" s="564">
        <v>1</v>
      </c>
      <c r="M3448" s="564">
        <v>1</v>
      </c>
      <c r="N3448" s="564">
        <v>1</v>
      </c>
      <c r="O3448" s="564">
        <v>1</v>
      </c>
      <c r="P3448" s="564">
        <v>1</v>
      </c>
      <c r="Q3448" s="564">
        <v>1</v>
      </c>
      <c r="R3448" s="564">
        <v>1</v>
      </c>
      <c r="S3448" s="564">
        <v>1</v>
      </c>
      <c r="T3448" s="564">
        <v>1</v>
      </c>
      <c r="U3448" s="564">
        <v>1</v>
      </c>
      <c r="V3448" s="564">
        <v>1</v>
      </c>
      <c r="W3448" s="564">
        <v>1</v>
      </c>
      <c r="X3448" s="564">
        <v>1</v>
      </c>
      <c r="Y3448" s="564">
        <v>1</v>
      </c>
      <c r="Z3448" s="564">
        <v>1</v>
      </c>
      <c r="AA3448" s="564">
        <v>1</v>
      </c>
      <c r="AB3448" s="564">
        <v>1</v>
      </c>
      <c r="AC3448" s="564">
        <v>1</v>
      </c>
      <c r="AD3448" s="564">
        <v>1</v>
      </c>
      <c r="AE3448" s="564">
        <v>1</v>
      </c>
      <c r="AF3448" s="564">
        <v>1</v>
      </c>
      <c r="AG3448" s="564">
        <v>1</v>
      </c>
      <c r="AH3448" s="564">
        <v>1</v>
      </c>
      <c r="AI3448" s="564">
        <v>1</v>
      </c>
      <c r="AJ3448" s="564">
        <v>1</v>
      </c>
      <c r="AK3448" s="564">
        <v>1</v>
      </c>
    </row>
    <row r="3449" spans="1:37">
      <c r="A3449">
        <v>3445</v>
      </c>
      <c r="B3449" s="564">
        <f t="shared" ca="1" si="324"/>
        <v>0</v>
      </c>
      <c r="C3449" s="564">
        <f t="shared" ca="1" si="319"/>
        <v>0</v>
      </c>
      <c r="D3449" s="564">
        <f t="shared" ca="1" si="322"/>
        <v>0</v>
      </c>
      <c r="E3449" s="564">
        <f t="shared" ca="1" si="320"/>
        <v>0</v>
      </c>
      <c r="F3449" s="564">
        <f t="shared" ca="1" si="323"/>
        <v>1</v>
      </c>
      <c r="G3449" s="564">
        <f t="shared" ca="1" si="321"/>
        <v>-3.3510313716128795</v>
      </c>
      <c r="H3449" s="564">
        <v>0</v>
      </c>
      <c r="I3449" s="564">
        <v>0</v>
      </c>
      <c r="J3449" s="564">
        <v>0</v>
      </c>
      <c r="K3449" s="564">
        <v>0</v>
      </c>
      <c r="L3449" s="564">
        <v>0</v>
      </c>
      <c r="M3449" s="564">
        <v>0</v>
      </c>
      <c r="N3449" s="564">
        <v>0</v>
      </c>
      <c r="O3449" s="564">
        <v>0</v>
      </c>
      <c r="P3449" s="564">
        <v>0</v>
      </c>
      <c r="Q3449" s="564">
        <v>0</v>
      </c>
      <c r="R3449" s="564">
        <v>0</v>
      </c>
      <c r="S3449" s="564">
        <v>0</v>
      </c>
      <c r="T3449" s="564">
        <v>0</v>
      </c>
      <c r="U3449" s="564">
        <v>0</v>
      </c>
      <c r="V3449" s="564">
        <v>0</v>
      </c>
      <c r="W3449" s="564">
        <v>0</v>
      </c>
      <c r="X3449" s="564">
        <v>0</v>
      </c>
      <c r="Y3449" s="564">
        <v>0</v>
      </c>
      <c r="Z3449" s="564">
        <v>0</v>
      </c>
      <c r="AA3449" s="564">
        <v>0</v>
      </c>
      <c r="AB3449" s="564">
        <v>0</v>
      </c>
      <c r="AC3449" s="564">
        <v>0</v>
      </c>
      <c r="AD3449" s="564">
        <v>0</v>
      </c>
      <c r="AE3449" s="564">
        <v>0</v>
      </c>
      <c r="AF3449" s="564">
        <v>0</v>
      </c>
      <c r="AG3449" s="564">
        <v>0</v>
      </c>
      <c r="AH3449" s="564">
        <v>0</v>
      </c>
      <c r="AI3449" s="564">
        <v>0</v>
      </c>
      <c r="AJ3449" s="564">
        <v>0</v>
      </c>
      <c r="AK3449" s="564">
        <v>0</v>
      </c>
    </row>
    <row r="3450" spans="1:37">
      <c r="A3450">
        <v>3446</v>
      </c>
      <c r="B3450" s="564">
        <f t="shared" ca="1" si="324"/>
        <v>20</v>
      </c>
      <c r="C3450" s="564">
        <f t="shared" ca="1" si="319"/>
        <v>400</v>
      </c>
      <c r="D3450" s="564">
        <f t="shared" ca="1" si="322"/>
        <v>20</v>
      </c>
      <c r="E3450" s="564">
        <f t="shared" ca="1" si="320"/>
        <v>0</v>
      </c>
      <c r="F3450" s="564">
        <f t="shared" ca="1" si="323"/>
        <v>1</v>
      </c>
      <c r="G3450" s="564">
        <f t="shared" ca="1" si="321"/>
        <v>7.7860527698941997</v>
      </c>
      <c r="H3450" s="564">
        <v>1</v>
      </c>
      <c r="I3450" s="564">
        <v>1</v>
      </c>
      <c r="J3450" s="564">
        <v>1</v>
      </c>
      <c r="K3450" s="564">
        <v>1</v>
      </c>
      <c r="L3450" s="564">
        <v>1</v>
      </c>
      <c r="M3450" s="564">
        <v>1</v>
      </c>
      <c r="N3450" s="564">
        <v>1</v>
      </c>
      <c r="O3450" s="564">
        <v>1</v>
      </c>
      <c r="P3450" s="564">
        <v>1</v>
      </c>
      <c r="Q3450" s="564">
        <v>1</v>
      </c>
      <c r="R3450" s="564">
        <v>1</v>
      </c>
      <c r="S3450" s="564">
        <v>1</v>
      </c>
      <c r="T3450" s="564">
        <v>1</v>
      </c>
      <c r="U3450" s="564">
        <v>1</v>
      </c>
      <c r="V3450" s="564">
        <v>1</v>
      </c>
      <c r="W3450" s="564">
        <v>1</v>
      </c>
      <c r="X3450" s="564">
        <v>1</v>
      </c>
      <c r="Y3450" s="564">
        <v>1</v>
      </c>
      <c r="Z3450" s="564">
        <v>1</v>
      </c>
      <c r="AA3450" s="564">
        <v>1</v>
      </c>
      <c r="AB3450" s="564">
        <v>1</v>
      </c>
      <c r="AC3450" s="564">
        <v>1</v>
      </c>
      <c r="AD3450" s="564">
        <v>1</v>
      </c>
      <c r="AE3450" s="564">
        <v>1</v>
      </c>
      <c r="AF3450" s="564">
        <v>1</v>
      </c>
      <c r="AG3450" s="564">
        <v>1</v>
      </c>
      <c r="AH3450" s="564">
        <v>1</v>
      </c>
      <c r="AI3450" s="564">
        <v>1</v>
      </c>
      <c r="AJ3450" s="564">
        <v>1</v>
      </c>
      <c r="AK3450" s="564">
        <v>1</v>
      </c>
    </row>
    <row r="3451" spans="1:37">
      <c r="A3451">
        <v>3447</v>
      </c>
      <c r="B3451" s="564">
        <f t="shared" ca="1" si="324"/>
        <v>19</v>
      </c>
      <c r="C3451" s="564">
        <f t="shared" ca="1" si="319"/>
        <v>361</v>
      </c>
      <c r="D3451" s="564">
        <f t="shared" ca="1" si="322"/>
        <v>19</v>
      </c>
      <c r="E3451" s="564">
        <f t="shared" ca="1" si="320"/>
        <v>0.94999999999999929</v>
      </c>
      <c r="F3451" s="564">
        <f t="shared" ca="1" si="323"/>
        <v>0.9</v>
      </c>
      <c r="G3451" s="564">
        <f t="shared" ca="1" si="321"/>
        <v>-1.2546658961101431</v>
      </c>
      <c r="H3451" s="564">
        <v>1</v>
      </c>
      <c r="I3451" s="564">
        <v>1</v>
      </c>
      <c r="J3451" s="564">
        <v>1</v>
      </c>
      <c r="K3451" s="564">
        <v>1</v>
      </c>
      <c r="L3451" s="564">
        <v>1</v>
      </c>
      <c r="M3451" s="564">
        <v>1</v>
      </c>
      <c r="N3451" s="564">
        <v>1</v>
      </c>
      <c r="O3451" s="564">
        <v>1</v>
      </c>
      <c r="P3451" s="564">
        <v>1</v>
      </c>
      <c r="Q3451" s="564">
        <v>1</v>
      </c>
      <c r="R3451" s="564">
        <v>1</v>
      </c>
      <c r="S3451" s="564">
        <v>1</v>
      </c>
      <c r="T3451" s="564">
        <v>1</v>
      </c>
      <c r="U3451" s="564">
        <v>0</v>
      </c>
      <c r="V3451" s="564">
        <v>1</v>
      </c>
      <c r="W3451" s="564">
        <v>1</v>
      </c>
      <c r="X3451" s="564">
        <v>1</v>
      </c>
      <c r="Y3451" s="564">
        <v>1</v>
      </c>
      <c r="Z3451" s="564">
        <v>1</v>
      </c>
      <c r="AA3451" s="564">
        <v>1</v>
      </c>
      <c r="AB3451" s="564">
        <v>1</v>
      </c>
      <c r="AC3451" s="564">
        <v>1</v>
      </c>
      <c r="AD3451" s="564">
        <v>1</v>
      </c>
      <c r="AE3451" s="564">
        <v>1</v>
      </c>
      <c r="AF3451" s="564">
        <v>1</v>
      </c>
      <c r="AG3451" s="564">
        <v>1</v>
      </c>
      <c r="AH3451" s="564">
        <v>1</v>
      </c>
      <c r="AI3451" s="564">
        <v>1</v>
      </c>
      <c r="AJ3451" s="564">
        <v>1</v>
      </c>
      <c r="AK3451" s="564">
        <v>1</v>
      </c>
    </row>
    <row r="3452" spans="1:37">
      <c r="A3452">
        <v>3448</v>
      </c>
      <c r="B3452" s="564">
        <f t="shared" ca="1" si="324"/>
        <v>0</v>
      </c>
      <c r="C3452" s="564">
        <f t="shared" ca="1" si="319"/>
        <v>0</v>
      </c>
      <c r="D3452" s="564">
        <f t="shared" ca="1" si="322"/>
        <v>0</v>
      </c>
      <c r="E3452" s="564">
        <f t="shared" ca="1" si="320"/>
        <v>0</v>
      </c>
      <c r="F3452" s="564">
        <f t="shared" ca="1" si="323"/>
        <v>1</v>
      </c>
      <c r="G3452" s="564">
        <f t="shared" ca="1" si="321"/>
        <v>-5.4435155816443856</v>
      </c>
      <c r="H3452" s="564">
        <v>0</v>
      </c>
      <c r="I3452" s="564">
        <v>0</v>
      </c>
      <c r="J3452" s="564">
        <v>0</v>
      </c>
      <c r="K3452" s="564">
        <v>0</v>
      </c>
      <c r="L3452" s="564">
        <v>0</v>
      </c>
      <c r="M3452" s="564">
        <v>0</v>
      </c>
      <c r="N3452" s="564">
        <v>0</v>
      </c>
      <c r="O3452" s="564">
        <v>0</v>
      </c>
      <c r="P3452" s="564">
        <v>0</v>
      </c>
      <c r="Q3452" s="564">
        <v>0</v>
      </c>
      <c r="R3452" s="564">
        <v>0</v>
      </c>
      <c r="S3452" s="564">
        <v>0</v>
      </c>
      <c r="T3452" s="564">
        <v>0</v>
      </c>
      <c r="U3452" s="564">
        <v>0</v>
      </c>
      <c r="V3452" s="564">
        <v>0</v>
      </c>
      <c r="W3452" s="564">
        <v>0</v>
      </c>
      <c r="X3452" s="564">
        <v>0</v>
      </c>
      <c r="Y3452" s="564">
        <v>0</v>
      </c>
      <c r="Z3452" s="564">
        <v>0</v>
      </c>
      <c r="AA3452" s="564">
        <v>0</v>
      </c>
      <c r="AB3452" s="564">
        <v>0</v>
      </c>
      <c r="AC3452" s="564">
        <v>0</v>
      </c>
      <c r="AD3452" s="564">
        <v>0</v>
      </c>
      <c r="AE3452" s="564">
        <v>0</v>
      </c>
      <c r="AF3452" s="564">
        <v>0</v>
      </c>
      <c r="AG3452" s="564">
        <v>0</v>
      </c>
      <c r="AH3452" s="564">
        <v>0</v>
      </c>
      <c r="AI3452" s="564">
        <v>0</v>
      </c>
      <c r="AJ3452" s="564">
        <v>0</v>
      </c>
      <c r="AK3452" s="564">
        <v>0</v>
      </c>
    </row>
    <row r="3453" spans="1:37">
      <c r="A3453">
        <v>3449</v>
      </c>
      <c r="B3453" s="564">
        <f t="shared" ca="1" si="324"/>
        <v>20</v>
      </c>
      <c r="C3453" s="564">
        <f t="shared" ca="1" si="319"/>
        <v>400</v>
      </c>
      <c r="D3453" s="564">
        <f t="shared" ca="1" si="322"/>
        <v>20</v>
      </c>
      <c r="E3453" s="564">
        <f t="shared" ca="1" si="320"/>
        <v>0</v>
      </c>
      <c r="F3453" s="564">
        <f t="shared" ca="1" si="323"/>
        <v>1</v>
      </c>
      <c r="G3453" s="564">
        <f t="shared" ca="1" si="321"/>
        <v>6.9853374158943549</v>
      </c>
      <c r="H3453" s="564">
        <v>1</v>
      </c>
      <c r="I3453" s="564">
        <v>1</v>
      </c>
      <c r="J3453" s="564">
        <v>1</v>
      </c>
      <c r="K3453" s="564">
        <v>1</v>
      </c>
      <c r="L3453" s="564">
        <v>1</v>
      </c>
      <c r="M3453" s="564">
        <v>1</v>
      </c>
      <c r="N3453" s="564">
        <v>1</v>
      </c>
      <c r="O3453" s="564">
        <v>1</v>
      </c>
      <c r="P3453" s="564">
        <v>1</v>
      </c>
      <c r="Q3453" s="564">
        <v>1</v>
      </c>
      <c r="R3453" s="564">
        <v>1</v>
      </c>
      <c r="S3453" s="564">
        <v>1</v>
      </c>
      <c r="T3453" s="564">
        <v>1</v>
      </c>
      <c r="U3453" s="564">
        <v>1</v>
      </c>
      <c r="V3453" s="564">
        <v>1</v>
      </c>
      <c r="W3453" s="564">
        <v>1</v>
      </c>
      <c r="X3453" s="564">
        <v>1</v>
      </c>
      <c r="Y3453" s="564">
        <v>1</v>
      </c>
      <c r="Z3453" s="564">
        <v>1</v>
      </c>
      <c r="AA3453" s="564">
        <v>1</v>
      </c>
      <c r="AB3453" s="564">
        <v>1</v>
      </c>
      <c r="AC3453" s="564">
        <v>1</v>
      </c>
      <c r="AD3453" s="564">
        <v>1</v>
      </c>
      <c r="AE3453" s="564">
        <v>1</v>
      </c>
      <c r="AF3453" s="564">
        <v>1</v>
      </c>
      <c r="AG3453" s="564">
        <v>1</v>
      </c>
      <c r="AH3453" s="564">
        <v>1</v>
      </c>
      <c r="AI3453" s="564">
        <v>1</v>
      </c>
      <c r="AJ3453" s="564">
        <v>1</v>
      </c>
      <c r="AK3453" s="564">
        <v>1</v>
      </c>
    </row>
    <row r="3454" spans="1:37">
      <c r="A3454">
        <v>3450</v>
      </c>
      <c r="B3454" s="564">
        <f t="shared" ca="1" si="324"/>
        <v>20</v>
      </c>
      <c r="C3454" s="564">
        <f t="shared" ca="1" si="319"/>
        <v>400</v>
      </c>
      <c r="D3454" s="564">
        <f t="shared" ca="1" si="322"/>
        <v>20</v>
      </c>
      <c r="E3454" s="564">
        <f t="shared" ca="1" si="320"/>
        <v>0</v>
      </c>
      <c r="F3454" s="564">
        <f t="shared" ca="1" si="323"/>
        <v>1</v>
      </c>
      <c r="G3454" s="564">
        <f t="shared" ca="1" si="321"/>
        <v>4.2897551467184805</v>
      </c>
      <c r="H3454" s="564">
        <v>1</v>
      </c>
      <c r="I3454" s="564">
        <v>1</v>
      </c>
      <c r="J3454" s="564">
        <v>1</v>
      </c>
      <c r="K3454" s="564">
        <v>1</v>
      </c>
      <c r="L3454" s="564">
        <v>1</v>
      </c>
      <c r="M3454" s="564">
        <v>1</v>
      </c>
      <c r="N3454" s="564">
        <v>1</v>
      </c>
      <c r="O3454" s="564">
        <v>1</v>
      </c>
      <c r="P3454" s="564">
        <v>1</v>
      </c>
      <c r="Q3454" s="564">
        <v>1</v>
      </c>
      <c r="R3454" s="564">
        <v>1</v>
      </c>
      <c r="S3454" s="564">
        <v>1</v>
      </c>
      <c r="T3454" s="564">
        <v>1</v>
      </c>
      <c r="U3454" s="564">
        <v>1</v>
      </c>
      <c r="V3454" s="564">
        <v>1</v>
      </c>
      <c r="W3454" s="564">
        <v>1</v>
      </c>
      <c r="X3454" s="564">
        <v>1</v>
      </c>
      <c r="Y3454" s="564">
        <v>1</v>
      </c>
      <c r="Z3454" s="564">
        <v>1</v>
      </c>
      <c r="AA3454" s="564">
        <v>1</v>
      </c>
      <c r="AB3454" s="564">
        <v>1</v>
      </c>
      <c r="AC3454" s="564">
        <v>1</v>
      </c>
      <c r="AD3454" s="564">
        <v>1</v>
      </c>
      <c r="AE3454" s="564">
        <v>1</v>
      </c>
      <c r="AF3454" s="564">
        <v>1</v>
      </c>
      <c r="AG3454" s="564">
        <v>1</v>
      </c>
      <c r="AH3454" s="564">
        <v>1</v>
      </c>
      <c r="AI3454" s="564">
        <v>1</v>
      </c>
      <c r="AJ3454" s="564">
        <v>1</v>
      </c>
      <c r="AK3454" s="564">
        <v>1</v>
      </c>
    </row>
    <row r="3455" spans="1:37">
      <c r="A3455">
        <v>3451</v>
      </c>
      <c r="B3455" s="564">
        <f t="shared" ca="1" si="324"/>
        <v>20</v>
      </c>
      <c r="C3455" s="564">
        <f t="shared" ca="1" si="319"/>
        <v>400</v>
      </c>
      <c r="D3455" s="564">
        <f t="shared" ca="1" si="322"/>
        <v>20</v>
      </c>
      <c r="E3455" s="564">
        <f t="shared" ca="1" si="320"/>
        <v>0</v>
      </c>
      <c r="F3455" s="564">
        <f t="shared" ca="1" si="323"/>
        <v>1</v>
      </c>
      <c r="G3455" s="564">
        <f t="shared" ca="1" si="321"/>
        <v>-3.4149699714340964</v>
      </c>
      <c r="H3455" s="564">
        <v>1</v>
      </c>
      <c r="I3455" s="564">
        <v>1</v>
      </c>
      <c r="J3455" s="564">
        <v>1</v>
      </c>
      <c r="K3455" s="564">
        <v>1</v>
      </c>
      <c r="L3455" s="564">
        <v>1</v>
      </c>
      <c r="M3455" s="564">
        <v>1</v>
      </c>
      <c r="N3455" s="564">
        <v>1</v>
      </c>
      <c r="O3455" s="564">
        <v>1</v>
      </c>
      <c r="P3455" s="564">
        <v>1</v>
      </c>
      <c r="Q3455" s="564">
        <v>1</v>
      </c>
      <c r="R3455" s="564">
        <v>1</v>
      </c>
      <c r="S3455" s="564">
        <v>1</v>
      </c>
      <c r="T3455" s="564">
        <v>1</v>
      </c>
      <c r="U3455" s="564">
        <v>1</v>
      </c>
      <c r="V3455" s="564">
        <v>1</v>
      </c>
      <c r="W3455" s="564">
        <v>1</v>
      </c>
      <c r="X3455" s="564">
        <v>1</v>
      </c>
      <c r="Y3455" s="564">
        <v>1</v>
      </c>
      <c r="Z3455" s="564">
        <v>1</v>
      </c>
      <c r="AA3455" s="564">
        <v>1</v>
      </c>
      <c r="AB3455" s="564">
        <v>1</v>
      </c>
      <c r="AC3455" s="564">
        <v>1</v>
      </c>
      <c r="AD3455" s="564">
        <v>1</v>
      </c>
      <c r="AE3455" s="564">
        <v>1</v>
      </c>
      <c r="AF3455" s="564">
        <v>1</v>
      </c>
      <c r="AG3455" s="564">
        <v>1</v>
      </c>
      <c r="AH3455" s="564">
        <v>1</v>
      </c>
      <c r="AI3455" s="564">
        <v>1</v>
      </c>
      <c r="AJ3455" s="564">
        <v>1</v>
      </c>
      <c r="AK3455" s="564">
        <v>1</v>
      </c>
    </row>
    <row r="3456" spans="1:37">
      <c r="A3456">
        <v>3452</v>
      </c>
      <c r="B3456" s="564">
        <f t="shared" ca="1" si="324"/>
        <v>0</v>
      </c>
      <c r="C3456" s="564">
        <f t="shared" ca="1" si="319"/>
        <v>0</v>
      </c>
      <c r="D3456" s="564">
        <f t="shared" ca="1" si="322"/>
        <v>0</v>
      </c>
      <c r="E3456" s="564">
        <f t="shared" ca="1" si="320"/>
        <v>0</v>
      </c>
      <c r="F3456" s="564">
        <f t="shared" ca="1" si="323"/>
        <v>1</v>
      </c>
      <c r="G3456" s="564">
        <f t="shared" ca="1" si="321"/>
        <v>4.2801687266046828</v>
      </c>
      <c r="H3456" s="564">
        <v>0</v>
      </c>
      <c r="I3456" s="564">
        <v>0</v>
      </c>
      <c r="J3456" s="564">
        <v>0</v>
      </c>
      <c r="K3456" s="564">
        <v>0</v>
      </c>
      <c r="L3456" s="564">
        <v>0</v>
      </c>
      <c r="M3456" s="564">
        <v>0</v>
      </c>
      <c r="N3456" s="564">
        <v>0</v>
      </c>
      <c r="O3456" s="564">
        <v>0</v>
      </c>
      <c r="P3456" s="564">
        <v>0</v>
      </c>
      <c r="Q3456" s="564">
        <v>0</v>
      </c>
      <c r="R3456" s="564">
        <v>0</v>
      </c>
      <c r="S3456" s="564">
        <v>0</v>
      </c>
      <c r="T3456" s="564">
        <v>0</v>
      </c>
      <c r="U3456" s="564">
        <v>0</v>
      </c>
      <c r="V3456" s="564">
        <v>0</v>
      </c>
      <c r="W3456" s="564">
        <v>0</v>
      </c>
      <c r="X3456" s="564">
        <v>0</v>
      </c>
      <c r="Y3456" s="564">
        <v>0</v>
      </c>
      <c r="Z3456" s="564">
        <v>0</v>
      </c>
      <c r="AA3456" s="564">
        <v>0</v>
      </c>
      <c r="AB3456" s="564">
        <v>0</v>
      </c>
      <c r="AC3456" s="564">
        <v>0</v>
      </c>
      <c r="AD3456" s="564">
        <v>0</v>
      </c>
      <c r="AE3456" s="564">
        <v>0</v>
      </c>
      <c r="AF3456" s="564">
        <v>0</v>
      </c>
      <c r="AG3456" s="564">
        <v>0</v>
      </c>
      <c r="AH3456" s="564">
        <v>0</v>
      </c>
      <c r="AI3456" s="564">
        <v>0</v>
      </c>
      <c r="AJ3456" s="564">
        <v>0</v>
      </c>
      <c r="AK3456" s="564">
        <v>0</v>
      </c>
    </row>
    <row r="3457" spans="1:37">
      <c r="A3457">
        <v>3453</v>
      </c>
      <c r="B3457" s="564">
        <f t="shared" ca="1" si="324"/>
        <v>20</v>
      </c>
      <c r="C3457" s="564">
        <f t="shared" ca="1" si="319"/>
        <v>400</v>
      </c>
      <c r="D3457" s="564">
        <f t="shared" ca="1" si="322"/>
        <v>20</v>
      </c>
      <c r="E3457" s="564">
        <f t="shared" ca="1" si="320"/>
        <v>0</v>
      </c>
      <c r="F3457" s="564">
        <f t="shared" ca="1" si="323"/>
        <v>1</v>
      </c>
      <c r="G3457" s="564">
        <f t="shared" ca="1" si="321"/>
        <v>5.9914443685852792</v>
      </c>
      <c r="H3457" s="564">
        <v>1</v>
      </c>
      <c r="I3457" s="564">
        <v>1</v>
      </c>
      <c r="J3457" s="564">
        <v>1</v>
      </c>
      <c r="K3457" s="564">
        <v>1</v>
      </c>
      <c r="L3457" s="564">
        <v>1</v>
      </c>
      <c r="M3457" s="564">
        <v>1</v>
      </c>
      <c r="N3457" s="564">
        <v>1</v>
      </c>
      <c r="O3457" s="564">
        <v>1</v>
      </c>
      <c r="P3457" s="564">
        <v>1</v>
      </c>
      <c r="Q3457" s="564">
        <v>1</v>
      </c>
      <c r="R3457" s="564">
        <v>1</v>
      </c>
      <c r="S3457" s="564">
        <v>1</v>
      </c>
      <c r="T3457" s="564">
        <v>1</v>
      </c>
      <c r="U3457" s="564">
        <v>1</v>
      </c>
      <c r="V3457" s="564">
        <v>1</v>
      </c>
      <c r="W3457" s="564">
        <v>1</v>
      </c>
      <c r="X3457" s="564">
        <v>1</v>
      </c>
      <c r="Y3457" s="564">
        <v>1</v>
      </c>
      <c r="Z3457" s="564">
        <v>1</v>
      </c>
      <c r="AA3457" s="564">
        <v>1</v>
      </c>
      <c r="AB3457" s="564">
        <v>1</v>
      </c>
      <c r="AC3457" s="564">
        <v>1</v>
      </c>
      <c r="AD3457" s="564">
        <v>1</v>
      </c>
      <c r="AE3457" s="564">
        <v>1</v>
      </c>
      <c r="AF3457" s="564">
        <v>1</v>
      </c>
      <c r="AG3457" s="564">
        <v>1</v>
      </c>
      <c r="AH3457" s="564">
        <v>1</v>
      </c>
      <c r="AI3457" s="564">
        <v>1</v>
      </c>
      <c r="AJ3457" s="564">
        <v>1</v>
      </c>
      <c r="AK3457" s="564">
        <v>1</v>
      </c>
    </row>
    <row r="3458" spans="1:37">
      <c r="A3458">
        <v>3454</v>
      </c>
      <c r="B3458" s="564">
        <f t="shared" ca="1" si="324"/>
        <v>20</v>
      </c>
      <c r="C3458" s="564">
        <f t="shared" ca="1" si="319"/>
        <v>400</v>
      </c>
      <c r="D3458" s="564">
        <f t="shared" ca="1" si="322"/>
        <v>20</v>
      </c>
      <c r="E3458" s="564">
        <f t="shared" ca="1" si="320"/>
        <v>0</v>
      </c>
      <c r="F3458" s="564">
        <f t="shared" ca="1" si="323"/>
        <v>1</v>
      </c>
      <c r="G3458" s="564">
        <f t="shared" ca="1" si="321"/>
        <v>-4.8487460513103429</v>
      </c>
      <c r="H3458" s="564">
        <v>1</v>
      </c>
      <c r="I3458" s="564">
        <v>1</v>
      </c>
      <c r="J3458" s="564">
        <v>1</v>
      </c>
      <c r="K3458" s="564">
        <v>1</v>
      </c>
      <c r="L3458" s="564">
        <v>1</v>
      </c>
      <c r="M3458" s="564">
        <v>1</v>
      </c>
      <c r="N3458" s="564">
        <v>1</v>
      </c>
      <c r="O3458" s="564">
        <v>1</v>
      </c>
      <c r="P3458" s="564">
        <v>1</v>
      </c>
      <c r="Q3458" s="564">
        <v>1</v>
      </c>
      <c r="R3458" s="564">
        <v>1</v>
      </c>
      <c r="S3458" s="564">
        <v>1</v>
      </c>
      <c r="T3458" s="564">
        <v>1</v>
      </c>
      <c r="U3458" s="564">
        <v>1</v>
      </c>
      <c r="V3458" s="564">
        <v>1</v>
      </c>
      <c r="W3458" s="564">
        <v>1</v>
      </c>
      <c r="X3458" s="564">
        <v>1</v>
      </c>
      <c r="Y3458" s="564">
        <v>1</v>
      </c>
      <c r="Z3458" s="564">
        <v>1</v>
      </c>
      <c r="AA3458" s="564">
        <v>1</v>
      </c>
      <c r="AB3458" s="564">
        <v>1</v>
      </c>
      <c r="AC3458" s="564">
        <v>1</v>
      </c>
      <c r="AD3458" s="564">
        <v>1</v>
      </c>
      <c r="AE3458" s="564">
        <v>1</v>
      </c>
      <c r="AF3458" s="564">
        <v>1</v>
      </c>
      <c r="AG3458" s="564">
        <v>1</v>
      </c>
      <c r="AH3458" s="564">
        <v>1</v>
      </c>
      <c r="AI3458" s="564">
        <v>1</v>
      </c>
      <c r="AJ3458" s="564">
        <v>1</v>
      </c>
      <c r="AK3458" s="564">
        <v>1</v>
      </c>
    </row>
    <row r="3459" spans="1:37">
      <c r="A3459">
        <v>3455</v>
      </c>
      <c r="B3459" s="564">
        <f t="shared" ca="1" si="324"/>
        <v>20</v>
      </c>
      <c r="C3459" s="564">
        <f t="shared" ca="1" si="319"/>
        <v>400</v>
      </c>
      <c r="D3459" s="564">
        <f t="shared" ca="1" si="322"/>
        <v>20</v>
      </c>
      <c r="E3459" s="564">
        <f t="shared" ca="1" si="320"/>
        <v>0</v>
      </c>
      <c r="F3459" s="564">
        <f t="shared" ca="1" si="323"/>
        <v>1</v>
      </c>
      <c r="G3459" s="564">
        <f t="shared" ca="1" si="321"/>
        <v>-6.6366934542820619</v>
      </c>
      <c r="H3459" s="564">
        <v>1</v>
      </c>
      <c r="I3459" s="564">
        <v>1</v>
      </c>
      <c r="J3459" s="564">
        <v>1</v>
      </c>
      <c r="K3459" s="564">
        <v>1</v>
      </c>
      <c r="L3459" s="564">
        <v>1</v>
      </c>
      <c r="M3459" s="564">
        <v>1</v>
      </c>
      <c r="N3459" s="564">
        <v>1</v>
      </c>
      <c r="O3459" s="564">
        <v>1</v>
      </c>
      <c r="P3459" s="564">
        <v>1</v>
      </c>
      <c r="Q3459" s="564">
        <v>1</v>
      </c>
      <c r="R3459" s="564">
        <v>1</v>
      </c>
      <c r="S3459" s="564">
        <v>1</v>
      </c>
      <c r="T3459" s="564">
        <v>1</v>
      </c>
      <c r="U3459" s="564">
        <v>1</v>
      </c>
      <c r="V3459" s="564">
        <v>1</v>
      </c>
      <c r="W3459" s="564">
        <v>1</v>
      </c>
      <c r="X3459" s="564">
        <v>1</v>
      </c>
      <c r="Y3459" s="564">
        <v>1</v>
      </c>
      <c r="Z3459" s="564">
        <v>1</v>
      </c>
      <c r="AA3459" s="564">
        <v>1</v>
      </c>
      <c r="AB3459" s="564">
        <v>1</v>
      </c>
      <c r="AC3459" s="564">
        <v>1</v>
      </c>
      <c r="AD3459" s="564">
        <v>1</v>
      </c>
      <c r="AE3459" s="564">
        <v>1</v>
      </c>
      <c r="AF3459" s="564">
        <v>1</v>
      </c>
      <c r="AG3459" s="564">
        <v>1</v>
      </c>
      <c r="AH3459" s="564">
        <v>1</v>
      </c>
      <c r="AI3459" s="564">
        <v>1</v>
      </c>
      <c r="AJ3459" s="564">
        <v>1</v>
      </c>
      <c r="AK3459" s="564">
        <v>1</v>
      </c>
    </row>
    <row r="3460" spans="1:37">
      <c r="A3460">
        <v>3456</v>
      </c>
      <c r="B3460" s="564">
        <f t="shared" ca="1" si="324"/>
        <v>20</v>
      </c>
      <c r="C3460" s="564">
        <f t="shared" ca="1" si="319"/>
        <v>400</v>
      </c>
      <c r="D3460" s="564">
        <f t="shared" ca="1" si="322"/>
        <v>20</v>
      </c>
      <c r="E3460" s="564">
        <f t="shared" ca="1" si="320"/>
        <v>0</v>
      </c>
      <c r="F3460" s="564">
        <f t="shared" ca="1" si="323"/>
        <v>1</v>
      </c>
      <c r="G3460" s="564">
        <f t="shared" ca="1" si="321"/>
        <v>-2.7049569172747705</v>
      </c>
      <c r="H3460" s="564">
        <v>1</v>
      </c>
      <c r="I3460" s="564">
        <v>1</v>
      </c>
      <c r="J3460" s="564">
        <v>1</v>
      </c>
      <c r="K3460" s="564">
        <v>1</v>
      </c>
      <c r="L3460" s="564">
        <v>1</v>
      </c>
      <c r="M3460" s="564">
        <v>1</v>
      </c>
      <c r="N3460" s="564">
        <v>1</v>
      </c>
      <c r="O3460" s="564">
        <v>1</v>
      </c>
      <c r="P3460" s="564">
        <v>1</v>
      </c>
      <c r="Q3460" s="564">
        <v>1</v>
      </c>
      <c r="R3460" s="564">
        <v>1</v>
      </c>
      <c r="S3460" s="564">
        <v>1</v>
      </c>
      <c r="T3460" s="564">
        <v>1</v>
      </c>
      <c r="U3460" s="564">
        <v>1</v>
      </c>
      <c r="V3460" s="564">
        <v>1</v>
      </c>
      <c r="W3460" s="564">
        <v>1</v>
      </c>
      <c r="X3460" s="564">
        <v>1</v>
      </c>
      <c r="Y3460" s="564">
        <v>1</v>
      </c>
      <c r="Z3460" s="564">
        <v>1</v>
      </c>
      <c r="AA3460" s="564">
        <v>1</v>
      </c>
      <c r="AB3460" s="564">
        <v>1</v>
      </c>
      <c r="AC3460" s="564">
        <v>1</v>
      </c>
      <c r="AD3460" s="564">
        <v>1</v>
      </c>
      <c r="AE3460" s="564">
        <v>1</v>
      </c>
      <c r="AF3460" s="564">
        <v>1</v>
      </c>
      <c r="AG3460" s="564">
        <v>1</v>
      </c>
      <c r="AH3460" s="564">
        <v>1</v>
      </c>
      <c r="AI3460" s="564">
        <v>1</v>
      </c>
      <c r="AJ3460" s="564">
        <v>1</v>
      </c>
      <c r="AK3460" s="564">
        <v>1</v>
      </c>
    </row>
    <row r="3461" spans="1:37">
      <c r="A3461">
        <v>3457</v>
      </c>
      <c r="B3461" s="564">
        <f t="shared" ca="1" si="324"/>
        <v>0</v>
      </c>
      <c r="C3461" s="564">
        <f t="shared" ref="C3461:C3524" ca="1" si="325">B3461^2</f>
        <v>0</v>
      </c>
      <c r="D3461" s="564">
        <f t="shared" ca="1" si="322"/>
        <v>0</v>
      </c>
      <c r="E3461" s="564">
        <f t="shared" ref="E3461:E3524" ca="1" si="326">D3461-((B3461^2)/H$1)</f>
        <v>0</v>
      </c>
      <c r="F3461" s="564">
        <f t="shared" ca="1" si="323"/>
        <v>1</v>
      </c>
      <c r="G3461" s="564">
        <f t="shared" ref="G3461:G3524" ca="1" si="327">I$2+NORMSINV(RAND())*K$2</f>
        <v>-1.9893804532149919</v>
      </c>
      <c r="H3461" s="564">
        <v>0</v>
      </c>
      <c r="I3461" s="564">
        <v>0</v>
      </c>
      <c r="J3461" s="564">
        <v>0</v>
      </c>
      <c r="K3461" s="564">
        <v>0</v>
      </c>
      <c r="L3461" s="564">
        <v>0</v>
      </c>
      <c r="M3461" s="564">
        <v>0</v>
      </c>
      <c r="N3461" s="564">
        <v>0</v>
      </c>
      <c r="O3461" s="564">
        <v>0</v>
      </c>
      <c r="P3461" s="564">
        <v>0</v>
      </c>
      <c r="Q3461" s="564">
        <v>0</v>
      </c>
      <c r="R3461" s="564">
        <v>0</v>
      </c>
      <c r="S3461" s="564">
        <v>0</v>
      </c>
      <c r="T3461" s="564">
        <v>0</v>
      </c>
      <c r="U3461" s="564">
        <v>0</v>
      </c>
      <c r="V3461" s="564">
        <v>0</v>
      </c>
      <c r="W3461" s="564">
        <v>0</v>
      </c>
      <c r="X3461" s="564">
        <v>0</v>
      </c>
      <c r="Y3461" s="564">
        <v>0</v>
      </c>
      <c r="Z3461" s="564">
        <v>0</v>
      </c>
      <c r="AA3461" s="564">
        <v>0</v>
      </c>
      <c r="AB3461" s="564">
        <v>0</v>
      </c>
      <c r="AC3461" s="564">
        <v>0</v>
      </c>
      <c r="AD3461" s="564">
        <v>0</v>
      </c>
      <c r="AE3461" s="564">
        <v>0</v>
      </c>
      <c r="AF3461" s="564">
        <v>0</v>
      </c>
      <c r="AG3461" s="564">
        <v>0</v>
      </c>
      <c r="AH3461" s="564">
        <v>0</v>
      </c>
      <c r="AI3461" s="564">
        <v>0</v>
      </c>
      <c r="AJ3461" s="564">
        <v>0</v>
      </c>
      <c r="AK3461" s="564">
        <v>0</v>
      </c>
    </row>
    <row r="3462" spans="1:37">
      <c r="A3462">
        <v>3458</v>
      </c>
      <c r="B3462" s="564">
        <f t="shared" ca="1" si="324"/>
        <v>0</v>
      </c>
      <c r="C3462" s="564">
        <f t="shared" ca="1" si="325"/>
        <v>0</v>
      </c>
      <c r="D3462" s="564">
        <f t="shared" ref="D3462:D3525" ca="1" si="328">B3462</f>
        <v>0</v>
      </c>
      <c r="E3462" s="564">
        <f t="shared" ca="1" si="326"/>
        <v>0</v>
      </c>
      <c r="F3462" s="564">
        <f t="shared" ref="F3462:F3525" ca="1" si="329">1-(2*B3462*(H$1-B3462)/(H$1*(H$1-1)))</f>
        <v>1</v>
      </c>
      <c r="G3462" s="564">
        <f t="shared" ca="1" si="327"/>
        <v>-2.8619743973833627</v>
      </c>
      <c r="H3462" s="564">
        <v>0</v>
      </c>
      <c r="I3462" s="564">
        <v>0</v>
      </c>
      <c r="J3462" s="564">
        <v>0</v>
      </c>
      <c r="K3462" s="564">
        <v>0</v>
      </c>
      <c r="L3462" s="564">
        <v>0</v>
      </c>
      <c r="M3462" s="564">
        <v>0</v>
      </c>
      <c r="N3462" s="564">
        <v>0</v>
      </c>
      <c r="O3462" s="564">
        <v>0</v>
      </c>
      <c r="P3462" s="564">
        <v>0</v>
      </c>
      <c r="Q3462" s="564">
        <v>0</v>
      </c>
      <c r="R3462" s="564">
        <v>0</v>
      </c>
      <c r="S3462" s="564">
        <v>0</v>
      </c>
      <c r="T3462" s="564">
        <v>0</v>
      </c>
      <c r="U3462" s="564">
        <v>0</v>
      </c>
      <c r="V3462" s="564">
        <v>0</v>
      </c>
      <c r="W3462" s="564">
        <v>0</v>
      </c>
      <c r="X3462" s="564">
        <v>0</v>
      </c>
      <c r="Y3462" s="564">
        <v>0</v>
      </c>
      <c r="Z3462" s="564">
        <v>0</v>
      </c>
      <c r="AA3462" s="564">
        <v>0</v>
      </c>
      <c r="AB3462" s="564">
        <v>0</v>
      </c>
      <c r="AC3462" s="564">
        <v>0</v>
      </c>
      <c r="AD3462" s="564">
        <v>0</v>
      </c>
      <c r="AE3462" s="564">
        <v>0</v>
      </c>
      <c r="AF3462" s="564">
        <v>0</v>
      </c>
      <c r="AG3462" s="564">
        <v>0</v>
      </c>
      <c r="AH3462" s="564">
        <v>0</v>
      </c>
      <c r="AI3462" s="564">
        <v>0</v>
      </c>
      <c r="AJ3462" s="564">
        <v>0</v>
      </c>
      <c r="AK3462" s="564">
        <v>0</v>
      </c>
    </row>
    <row r="3463" spans="1:37">
      <c r="A3463">
        <v>3459</v>
      </c>
      <c r="B3463" s="564">
        <f t="shared" ref="B3463:B3526" ca="1" si="330">SUM(INDIRECT("H"&amp;A3463+4&amp;":"&amp;HLOOKUP(H$1,$AA$1:$BD$2,2,0)&amp;A3463+4))</f>
        <v>0</v>
      </c>
      <c r="C3463" s="564">
        <f t="shared" ca="1" si="325"/>
        <v>0</v>
      </c>
      <c r="D3463" s="564">
        <f t="shared" ca="1" si="328"/>
        <v>0</v>
      </c>
      <c r="E3463" s="564">
        <f t="shared" ca="1" si="326"/>
        <v>0</v>
      </c>
      <c r="F3463" s="564">
        <f t="shared" ca="1" si="329"/>
        <v>1</v>
      </c>
      <c r="G3463" s="564">
        <f t="shared" ca="1" si="327"/>
        <v>-3.4687999259687632</v>
      </c>
      <c r="H3463" s="564">
        <v>0</v>
      </c>
      <c r="I3463" s="564">
        <v>0</v>
      </c>
      <c r="J3463" s="564">
        <v>0</v>
      </c>
      <c r="K3463" s="564">
        <v>0</v>
      </c>
      <c r="L3463" s="564">
        <v>0</v>
      </c>
      <c r="M3463" s="564">
        <v>0</v>
      </c>
      <c r="N3463" s="564">
        <v>0</v>
      </c>
      <c r="O3463" s="564">
        <v>0</v>
      </c>
      <c r="P3463" s="564">
        <v>0</v>
      </c>
      <c r="Q3463" s="564">
        <v>0</v>
      </c>
      <c r="R3463" s="564">
        <v>0</v>
      </c>
      <c r="S3463" s="564">
        <v>0</v>
      </c>
      <c r="T3463" s="564">
        <v>0</v>
      </c>
      <c r="U3463" s="564">
        <v>0</v>
      </c>
      <c r="V3463" s="564">
        <v>0</v>
      </c>
      <c r="W3463" s="564">
        <v>0</v>
      </c>
      <c r="X3463" s="564">
        <v>0</v>
      </c>
      <c r="Y3463" s="564">
        <v>0</v>
      </c>
      <c r="Z3463" s="564">
        <v>0</v>
      </c>
      <c r="AA3463" s="564">
        <v>0</v>
      </c>
      <c r="AB3463" s="564">
        <v>0</v>
      </c>
      <c r="AC3463" s="564">
        <v>0</v>
      </c>
      <c r="AD3463" s="564">
        <v>0</v>
      </c>
      <c r="AE3463" s="564">
        <v>0</v>
      </c>
      <c r="AF3463" s="564">
        <v>0</v>
      </c>
      <c r="AG3463" s="564">
        <v>0</v>
      </c>
      <c r="AH3463" s="564">
        <v>0</v>
      </c>
      <c r="AI3463" s="564">
        <v>0</v>
      </c>
      <c r="AJ3463" s="564">
        <v>0</v>
      </c>
      <c r="AK3463" s="564">
        <v>0</v>
      </c>
    </row>
    <row r="3464" spans="1:37">
      <c r="A3464">
        <v>3460</v>
      </c>
      <c r="B3464" s="564">
        <f t="shared" ca="1" si="330"/>
        <v>20</v>
      </c>
      <c r="C3464" s="564">
        <f t="shared" ca="1" si="325"/>
        <v>400</v>
      </c>
      <c r="D3464" s="564">
        <f t="shared" ca="1" si="328"/>
        <v>20</v>
      </c>
      <c r="E3464" s="564">
        <f t="shared" ca="1" si="326"/>
        <v>0</v>
      </c>
      <c r="F3464" s="564">
        <f t="shared" ca="1" si="329"/>
        <v>1</v>
      </c>
      <c r="G3464" s="564">
        <f t="shared" ca="1" si="327"/>
        <v>3.9107073643999599</v>
      </c>
      <c r="H3464" s="564">
        <v>1</v>
      </c>
      <c r="I3464" s="564">
        <v>1</v>
      </c>
      <c r="J3464" s="564">
        <v>1</v>
      </c>
      <c r="K3464" s="564">
        <v>1</v>
      </c>
      <c r="L3464" s="564">
        <v>1</v>
      </c>
      <c r="M3464" s="564">
        <v>1</v>
      </c>
      <c r="N3464" s="564">
        <v>1</v>
      </c>
      <c r="O3464" s="564">
        <v>1</v>
      </c>
      <c r="P3464" s="564">
        <v>1</v>
      </c>
      <c r="Q3464" s="564">
        <v>1</v>
      </c>
      <c r="R3464" s="564">
        <v>1</v>
      </c>
      <c r="S3464" s="564">
        <v>1</v>
      </c>
      <c r="T3464" s="564">
        <v>1</v>
      </c>
      <c r="U3464" s="564">
        <v>1</v>
      </c>
      <c r="V3464" s="564">
        <v>1</v>
      </c>
      <c r="W3464" s="564">
        <v>1</v>
      </c>
      <c r="X3464" s="564">
        <v>1</v>
      </c>
      <c r="Y3464" s="564">
        <v>1</v>
      </c>
      <c r="Z3464" s="564">
        <v>1</v>
      </c>
      <c r="AA3464" s="564">
        <v>1</v>
      </c>
      <c r="AB3464" s="564">
        <v>1</v>
      </c>
      <c r="AC3464" s="564">
        <v>1</v>
      </c>
      <c r="AD3464" s="564">
        <v>1</v>
      </c>
      <c r="AE3464" s="564">
        <v>1</v>
      </c>
      <c r="AF3464" s="564">
        <v>1</v>
      </c>
      <c r="AG3464" s="564">
        <v>1</v>
      </c>
      <c r="AH3464" s="564">
        <v>1</v>
      </c>
      <c r="AI3464" s="564">
        <v>1</v>
      </c>
      <c r="AJ3464" s="564">
        <v>1</v>
      </c>
      <c r="AK3464" s="564">
        <v>1</v>
      </c>
    </row>
    <row r="3465" spans="1:37">
      <c r="A3465">
        <v>3461</v>
      </c>
      <c r="B3465" s="564">
        <f t="shared" ca="1" si="330"/>
        <v>0</v>
      </c>
      <c r="C3465" s="564">
        <f t="shared" ca="1" si="325"/>
        <v>0</v>
      </c>
      <c r="D3465" s="564">
        <f t="shared" ca="1" si="328"/>
        <v>0</v>
      </c>
      <c r="E3465" s="564">
        <f t="shared" ca="1" si="326"/>
        <v>0</v>
      </c>
      <c r="F3465" s="564">
        <f t="shared" ca="1" si="329"/>
        <v>1</v>
      </c>
      <c r="G3465" s="564">
        <f t="shared" ca="1" si="327"/>
        <v>-7.9583534535032783</v>
      </c>
      <c r="H3465" s="564">
        <v>0</v>
      </c>
      <c r="I3465" s="564">
        <v>0</v>
      </c>
      <c r="J3465" s="564">
        <v>0</v>
      </c>
      <c r="K3465" s="564">
        <v>0</v>
      </c>
      <c r="L3465" s="564">
        <v>0</v>
      </c>
      <c r="M3465" s="564">
        <v>0</v>
      </c>
      <c r="N3465" s="564">
        <v>0</v>
      </c>
      <c r="O3465" s="564">
        <v>0</v>
      </c>
      <c r="P3465" s="564">
        <v>0</v>
      </c>
      <c r="Q3465" s="564">
        <v>0</v>
      </c>
      <c r="R3465" s="564">
        <v>0</v>
      </c>
      <c r="S3465" s="564">
        <v>0</v>
      </c>
      <c r="T3465" s="564">
        <v>0</v>
      </c>
      <c r="U3465" s="564">
        <v>0</v>
      </c>
      <c r="V3465" s="564">
        <v>0</v>
      </c>
      <c r="W3465" s="564">
        <v>0</v>
      </c>
      <c r="X3465" s="564">
        <v>0</v>
      </c>
      <c r="Y3465" s="564">
        <v>0</v>
      </c>
      <c r="Z3465" s="564">
        <v>0</v>
      </c>
      <c r="AA3465" s="564">
        <v>0</v>
      </c>
      <c r="AB3465" s="564">
        <v>0</v>
      </c>
      <c r="AC3465" s="564">
        <v>0</v>
      </c>
      <c r="AD3465" s="564">
        <v>0</v>
      </c>
      <c r="AE3465" s="564">
        <v>0</v>
      </c>
      <c r="AF3465" s="564">
        <v>0</v>
      </c>
      <c r="AG3465" s="564">
        <v>0</v>
      </c>
      <c r="AH3465" s="564">
        <v>0</v>
      </c>
      <c r="AI3465" s="564">
        <v>0</v>
      </c>
      <c r="AJ3465" s="564">
        <v>0</v>
      </c>
      <c r="AK3465" s="564">
        <v>0</v>
      </c>
    </row>
    <row r="3466" spans="1:37">
      <c r="A3466">
        <v>3462</v>
      </c>
      <c r="B3466" s="564">
        <f t="shared" ca="1" si="330"/>
        <v>9</v>
      </c>
      <c r="C3466" s="564">
        <f t="shared" ca="1" si="325"/>
        <v>81</v>
      </c>
      <c r="D3466" s="564">
        <f t="shared" ca="1" si="328"/>
        <v>9</v>
      </c>
      <c r="E3466" s="564">
        <f t="shared" ca="1" si="326"/>
        <v>4.95</v>
      </c>
      <c r="F3466" s="564">
        <f t="shared" ca="1" si="329"/>
        <v>0.47894736842105268</v>
      </c>
      <c r="G3466" s="564">
        <f t="shared" ca="1" si="327"/>
        <v>2.6577164069398376</v>
      </c>
      <c r="H3466" s="564">
        <v>0</v>
      </c>
      <c r="I3466" s="564">
        <v>0</v>
      </c>
      <c r="J3466" s="564">
        <v>0</v>
      </c>
      <c r="K3466" s="564">
        <v>1</v>
      </c>
      <c r="L3466" s="564">
        <v>0</v>
      </c>
      <c r="M3466" s="564">
        <v>0</v>
      </c>
      <c r="N3466" s="564">
        <v>1</v>
      </c>
      <c r="O3466" s="564">
        <v>0</v>
      </c>
      <c r="P3466" s="564">
        <v>1</v>
      </c>
      <c r="Q3466" s="564">
        <v>1</v>
      </c>
      <c r="R3466" s="564">
        <v>1</v>
      </c>
      <c r="S3466" s="564">
        <v>0</v>
      </c>
      <c r="T3466" s="564">
        <v>0</v>
      </c>
      <c r="U3466" s="564">
        <v>1</v>
      </c>
      <c r="V3466" s="564">
        <v>1</v>
      </c>
      <c r="W3466" s="564">
        <v>0</v>
      </c>
      <c r="X3466" s="564">
        <v>1</v>
      </c>
      <c r="Y3466" s="564">
        <v>0</v>
      </c>
      <c r="Z3466" s="564">
        <v>0</v>
      </c>
      <c r="AA3466" s="564">
        <v>1</v>
      </c>
      <c r="AB3466" s="564">
        <v>0</v>
      </c>
      <c r="AC3466" s="564">
        <v>0</v>
      </c>
      <c r="AD3466" s="564">
        <v>0</v>
      </c>
      <c r="AE3466" s="564">
        <v>1</v>
      </c>
      <c r="AF3466" s="564">
        <v>0</v>
      </c>
      <c r="AG3466" s="564">
        <v>0</v>
      </c>
      <c r="AH3466" s="564">
        <v>1</v>
      </c>
      <c r="AI3466" s="564">
        <v>1</v>
      </c>
      <c r="AJ3466" s="564">
        <v>1</v>
      </c>
      <c r="AK3466" s="564">
        <v>1</v>
      </c>
    </row>
    <row r="3467" spans="1:37">
      <c r="A3467">
        <v>3463</v>
      </c>
      <c r="B3467" s="564">
        <f t="shared" ca="1" si="330"/>
        <v>20</v>
      </c>
      <c r="C3467" s="564">
        <f t="shared" ca="1" si="325"/>
        <v>400</v>
      </c>
      <c r="D3467" s="564">
        <f t="shared" ca="1" si="328"/>
        <v>20</v>
      </c>
      <c r="E3467" s="564">
        <f t="shared" ca="1" si="326"/>
        <v>0</v>
      </c>
      <c r="F3467" s="564">
        <f t="shared" ca="1" si="329"/>
        <v>1</v>
      </c>
      <c r="G3467" s="564">
        <f t="shared" ca="1" si="327"/>
        <v>3.4410326759986072</v>
      </c>
      <c r="H3467" s="564">
        <v>1</v>
      </c>
      <c r="I3467" s="564">
        <v>1</v>
      </c>
      <c r="J3467" s="564">
        <v>1</v>
      </c>
      <c r="K3467" s="564">
        <v>1</v>
      </c>
      <c r="L3467" s="564">
        <v>1</v>
      </c>
      <c r="M3467" s="564">
        <v>1</v>
      </c>
      <c r="N3467" s="564">
        <v>1</v>
      </c>
      <c r="O3467" s="564">
        <v>1</v>
      </c>
      <c r="P3467" s="564">
        <v>1</v>
      </c>
      <c r="Q3467" s="564">
        <v>1</v>
      </c>
      <c r="R3467" s="564">
        <v>1</v>
      </c>
      <c r="S3467" s="564">
        <v>1</v>
      </c>
      <c r="T3467" s="564">
        <v>1</v>
      </c>
      <c r="U3467" s="564">
        <v>1</v>
      </c>
      <c r="V3467" s="564">
        <v>1</v>
      </c>
      <c r="W3467" s="564">
        <v>1</v>
      </c>
      <c r="X3467" s="564">
        <v>1</v>
      </c>
      <c r="Y3467" s="564">
        <v>1</v>
      </c>
      <c r="Z3467" s="564">
        <v>1</v>
      </c>
      <c r="AA3467" s="564">
        <v>1</v>
      </c>
      <c r="AB3467" s="564">
        <v>1</v>
      </c>
      <c r="AC3467" s="564">
        <v>1</v>
      </c>
      <c r="AD3467" s="564">
        <v>1</v>
      </c>
      <c r="AE3467" s="564">
        <v>1</v>
      </c>
      <c r="AF3467" s="564">
        <v>1</v>
      </c>
      <c r="AG3467" s="564">
        <v>1</v>
      </c>
      <c r="AH3467" s="564">
        <v>1</v>
      </c>
      <c r="AI3467" s="564">
        <v>1</v>
      </c>
      <c r="AJ3467" s="564">
        <v>1</v>
      </c>
      <c r="AK3467" s="564">
        <v>1</v>
      </c>
    </row>
    <row r="3468" spans="1:37">
      <c r="A3468">
        <v>3464</v>
      </c>
      <c r="B3468" s="564">
        <f t="shared" ca="1" si="330"/>
        <v>20</v>
      </c>
      <c r="C3468" s="564">
        <f t="shared" ca="1" si="325"/>
        <v>400</v>
      </c>
      <c r="D3468" s="564">
        <f t="shared" ca="1" si="328"/>
        <v>20</v>
      </c>
      <c r="E3468" s="564">
        <f t="shared" ca="1" si="326"/>
        <v>0</v>
      </c>
      <c r="F3468" s="564">
        <f t="shared" ca="1" si="329"/>
        <v>1</v>
      </c>
      <c r="G3468" s="564">
        <f t="shared" ca="1" si="327"/>
        <v>4.50168076179766</v>
      </c>
      <c r="H3468" s="564">
        <v>1</v>
      </c>
      <c r="I3468" s="564">
        <v>1</v>
      </c>
      <c r="J3468" s="564">
        <v>1</v>
      </c>
      <c r="K3468" s="564">
        <v>1</v>
      </c>
      <c r="L3468" s="564">
        <v>1</v>
      </c>
      <c r="M3468" s="564">
        <v>1</v>
      </c>
      <c r="N3468" s="564">
        <v>1</v>
      </c>
      <c r="O3468" s="564">
        <v>1</v>
      </c>
      <c r="P3468" s="564">
        <v>1</v>
      </c>
      <c r="Q3468" s="564">
        <v>1</v>
      </c>
      <c r="R3468" s="564">
        <v>1</v>
      </c>
      <c r="S3468" s="564">
        <v>1</v>
      </c>
      <c r="T3468" s="564">
        <v>1</v>
      </c>
      <c r="U3468" s="564">
        <v>1</v>
      </c>
      <c r="V3468" s="564">
        <v>1</v>
      </c>
      <c r="W3468" s="564">
        <v>1</v>
      </c>
      <c r="X3468" s="564">
        <v>1</v>
      </c>
      <c r="Y3468" s="564">
        <v>1</v>
      </c>
      <c r="Z3468" s="564">
        <v>1</v>
      </c>
      <c r="AA3468" s="564">
        <v>1</v>
      </c>
      <c r="AB3468" s="564">
        <v>1</v>
      </c>
      <c r="AC3468" s="564">
        <v>1</v>
      </c>
      <c r="AD3468" s="564">
        <v>1</v>
      </c>
      <c r="AE3468" s="564">
        <v>1</v>
      </c>
      <c r="AF3468" s="564">
        <v>1</v>
      </c>
      <c r="AG3468" s="564">
        <v>1</v>
      </c>
      <c r="AH3468" s="564">
        <v>1</v>
      </c>
      <c r="AI3468" s="564">
        <v>1</v>
      </c>
      <c r="AJ3468" s="564">
        <v>1</v>
      </c>
      <c r="AK3468" s="564">
        <v>1</v>
      </c>
    </row>
    <row r="3469" spans="1:37">
      <c r="A3469">
        <v>3465</v>
      </c>
      <c r="B3469" s="564">
        <f t="shared" ca="1" si="330"/>
        <v>20</v>
      </c>
      <c r="C3469" s="564">
        <f t="shared" ca="1" si="325"/>
        <v>400</v>
      </c>
      <c r="D3469" s="564">
        <f t="shared" ca="1" si="328"/>
        <v>20</v>
      </c>
      <c r="E3469" s="564">
        <f t="shared" ca="1" si="326"/>
        <v>0</v>
      </c>
      <c r="F3469" s="564">
        <f t="shared" ca="1" si="329"/>
        <v>1</v>
      </c>
      <c r="G3469" s="564">
        <f t="shared" ca="1" si="327"/>
        <v>8.8217722875466045</v>
      </c>
      <c r="H3469" s="564">
        <v>1</v>
      </c>
      <c r="I3469" s="564">
        <v>1</v>
      </c>
      <c r="J3469" s="564">
        <v>1</v>
      </c>
      <c r="K3469" s="564">
        <v>1</v>
      </c>
      <c r="L3469" s="564">
        <v>1</v>
      </c>
      <c r="M3469" s="564">
        <v>1</v>
      </c>
      <c r="N3469" s="564">
        <v>1</v>
      </c>
      <c r="O3469" s="564">
        <v>1</v>
      </c>
      <c r="P3469" s="564">
        <v>1</v>
      </c>
      <c r="Q3469" s="564">
        <v>1</v>
      </c>
      <c r="R3469" s="564">
        <v>1</v>
      </c>
      <c r="S3469" s="564">
        <v>1</v>
      </c>
      <c r="T3469" s="564">
        <v>1</v>
      </c>
      <c r="U3469" s="564">
        <v>1</v>
      </c>
      <c r="V3469" s="564">
        <v>1</v>
      </c>
      <c r="W3469" s="564">
        <v>1</v>
      </c>
      <c r="X3469" s="564">
        <v>1</v>
      </c>
      <c r="Y3469" s="564">
        <v>1</v>
      </c>
      <c r="Z3469" s="564">
        <v>1</v>
      </c>
      <c r="AA3469" s="564">
        <v>1</v>
      </c>
      <c r="AB3469" s="564">
        <v>1</v>
      </c>
      <c r="AC3469" s="564">
        <v>1</v>
      </c>
      <c r="AD3469" s="564">
        <v>1</v>
      </c>
      <c r="AE3469" s="564">
        <v>1</v>
      </c>
      <c r="AF3469" s="564">
        <v>1</v>
      </c>
      <c r="AG3469" s="564">
        <v>1</v>
      </c>
      <c r="AH3469" s="564">
        <v>1</v>
      </c>
      <c r="AI3469" s="564">
        <v>1</v>
      </c>
      <c r="AJ3469" s="564">
        <v>1</v>
      </c>
      <c r="AK3469" s="564">
        <v>1</v>
      </c>
    </row>
    <row r="3470" spans="1:37">
      <c r="A3470">
        <v>3466</v>
      </c>
      <c r="B3470" s="564">
        <f t="shared" ca="1" si="330"/>
        <v>20</v>
      </c>
      <c r="C3470" s="564">
        <f t="shared" ca="1" si="325"/>
        <v>400</v>
      </c>
      <c r="D3470" s="564">
        <f t="shared" ca="1" si="328"/>
        <v>20</v>
      </c>
      <c r="E3470" s="564">
        <f t="shared" ca="1" si="326"/>
        <v>0</v>
      </c>
      <c r="F3470" s="564">
        <f t="shared" ca="1" si="329"/>
        <v>1</v>
      </c>
      <c r="G3470" s="564">
        <f t="shared" ca="1" si="327"/>
        <v>-0.54359430856269753</v>
      </c>
      <c r="H3470" s="564">
        <v>1</v>
      </c>
      <c r="I3470" s="564">
        <v>1</v>
      </c>
      <c r="J3470" s="564">
        <v>1</v>
      </c>
      <c r="K3470" s="564">
        <v>1</v>
      </c>
      <c r="L3470" s="564">
        <v>1</v>
      </c>
      <c r="M3470" s="564">
        <v>1</v>
      </c>
      <c r="N3470" s="564">
        <v>1</v>
      </c>
      <c r="O3470" s="564">
        <v>1</v>
      </c>
      <c r="P3470" s="564">
        <v>1</v>
      </c>
      <c r="Q3470" s="564">
        <v>1</v>
      </c>
      <c r="R3470" s="564">
        <v>1</v>
      </c>
      <c r="S3470" s="564">
        <v>1</v>
      </c>
      <c r="T3470" s="564">
        <v>1</v>
      </c>
      <c r="U3470" s="564">
        <v>1</v>
      </c>
      <c r="V3470" s="564">
        <v>1</v>
      </c>
      <c r="W3470" s="564">
        <v>1</v>
      </c>
      <c r="X3470" s="564">
        <v>1</v>
      </c>
      <c r="Y3470" s="564">
        <v>1</v>
      </c>
      <c r="Z3470" s="564">
        <v>1</v>
      </c>
      <c r="AA3470" s="564">
        <v>1</v>
      </c>
      <c r="AB3470" s="564">
        <v>1</v>
      </c>
      <c r="AC3470" s="564">
        <v>1</v>
      </c>
      <c r="AD3470" s="564">
        <v>1</v>
      </c>
      <c r="AE3470" s="564">
        <v>1</v>
      </c>
      <c r="AF3470" s="564">
        <v>1</v>
      </c>
      <c r="AG3470" s="564">
        <v>1</v>
      </c>
      <c r="AH3470" s="564">
        <v>1</v>
      </c>
      <c r="AI3470" s="564">
        <v>1</v>
      </c>
      <c r="AJ3470" s="564">
        <v>1</v>
      </c>
      <c r="AK3470" s="564">
        <v>1</v>
      </c>
    </row>
    <row r="3471" spans="1:37">
      <c r="A3471">
        <v>3467</v>
      </c>
      <c r="B3471" s="564">
        <f t="shared" ca="1" si="330"/>
        <v>0</v>
      </c>
      <c r="C3471" s="564">
        <f t="shared" ca="1" si="325"/>
        <v>0</v>
      </c>
      <c r="D3471" s="564">
        <f t="shared" ca="1" si="328"/>
        <v>0</v>
      </c>
      <c r="E3471" s="564">
        <f t="shared" ca="1" si="326"/>
        <v>0</v>
      </c>
      <c r="F3471" s="564">
        <f t="shared" ca="1" si="329"/>
        <v>1</v>
      </c>
      <c r="G3471" s="564">
        <f t="shared" ca="1" si="327"/>
        <v>0.4001371056037325</v>
      </c>
      <c r="H3471" s="564">
        <v>0</v>
      </c>
      <c r="I3471" s="564">
        <v>0</v>
      </c>
      <c r="J3471" s="564">
        <v>0</v>
      </c>
      <c r="K3471" s="564">
        <v>0</v>
      </c>
      <c r="L3471" s="564">
        <v>0</v>
      </c>
      <c r="M3471" s="564">
        <v>0</v>
      </c>
      <c r="N3471" s="564">
        <v>0</v>
      </c>
      <c r="O3471" s="564">
        <v>0</v>
      </c>
      <c r="P3471" s="564">
        <v>0</v>
      </c>
      <c r="Q3471" s="564">
        <v>0</v>
      </c>
      <c r="R3471" s="564">
        <v>0</v>
      </c>
      <c r="S3471" s="564">
        <v>0</v>
      </c>
      <c r="T3471" s="564">
        <v>0</v>
      </c>
      <c r="U3471" s="564">
        <v>0</v>
      </c>
      <c r="V3471" s="564">
        <v>0</v>
      </c>
      <c r="W3471" s="564">
        <v>0</v>
      </c>
      <c r="X3471" s="564">
        <v>0</v>
      </c>
      <c r="Y3471" s="564">
        <v>0</v>
      </c>
      <c r="Z3471" s="564">
        <v>0</v>
      </c>
      <c r="AA3471" s="564">
        <v>0</v>
      </c>
      <c r="AB3471" s="564">
        <v>0</v>
      </c>
      <c r="AC3471" s="564">
        <v>0</v>
      </c>
      <c r="AD3471" s="564">
        <v>0</v>
      </c>
      <c r="AE3471" s="564">
        <v>0</v>
      </c>
      <c r="AF3471" s="564">
        <v>0</v>
      </c>
      <c r="AG3471" s="564">
        <v>0</v>
      </c>
      <c r="AH3471" s="564">
        <v>0</v>
      </c>
      <c r="AI3471" s="564">
        <v>0</v>
      </c>
      <c r="AJ3471" s="564">
        <v>0</v>
      </c>
      <c r="AK3471" s="564">
        <v>0</v>
      </c>
    </row>
    <row r="3472" spans="1:37">
      <c r="A3472">
        <v>3468</v>
      </c>
      <c r="B3472" s="564">
        <f t="shared" ca="1" si="330"/>
        <v>20</v>
      </c>
      <c r="C3472" s="564">
        <f t="shared" ca="1" si="325"/>
        <v>400</v>
      </c>
      <c r="D3472" s="564">
        <f t="shared" ca="1" si="328"/>
        <v>20</v>
      </c>
      <c r="E3472" s="564">
        <f t="shared" ca="1" si="326"/>
        <v>0</v>
      </c>
      <c r="F3472" s="564">
        <f t="shared" ca="1" si="329"/>
        <v>1</v>
      </c>
      <c r="G3472" s="564">
        <f t="shared" ca="1" si="327"/>
        <v>2.9417989058306597</v>
      </c>
      <c r="H3472" s="564">
        <v>1</v>
      </c>
      <c r="I3472" s="564">
        <v>1</v>
      </c>
      <c r="J3472" s="564">
        <v>1</v>
      </c>
      <c r="K3472" s="564">
        <v>1</v>
      </c>
      <c r="L3472" s="564">
        <v>1</v>
      </c>
      <c r="M3472" s="564">
        <v>1</v>
      </c>
      <c r="N3472" s="564">
        <v>1</v>
      </c>
      <c r="O3472" s="564">
        <v>1</v>
      </c>
      <c r="P3472" s="564">
        <v>1</v>
      </c>
      <c r="Q3472" s="564">
        <v>1</v>
      </c>
      <c r="R3472" s="564">
        <v>1</v>
      </c>
      <c r="S3472" s="564">
        <v>1</v>
      </c>
      <c r="T3472" s="564">
        <v>1</v>
      </c>
      <c r="U3472" s="564">
        <v>1</v>
      </c>
      <c r="V3472" s="564">
        <v>1</v>
      </c>
      <c r="W3472" s="564">
        <v>1</v>
      </c>
      <c r="X3472" s="564">
        <v>1</v>
      </c>
      <c r="Y3472" s="564">
        <v>1</v>
      </c>
      <c r="Z3472" s="564">
        <v>1</v>
      </c>
      <c r="AA3472" s="564">
        <v>1</v>
      </c>
      <c r="AB3472" s="564">
        <v>1</v>
      </c>
      <c r="AC3472" s="564">
        <v>1</v>
      </c>
      <c r="AD3472" s="564">
        <v>1</v>
      </c>
      <c r="AE3472" s="564">
        <v>1</v>
      </c>
      <c r="AF3472" s="564">
        <v>1</v>
      </c>
      <c r="AG3472" s="564">
        <v>1</v>
      </c>
      <c r="AH3472" s="564">
        <v>1</v>
      </c>
      <c r="AI3472" s="564">
        <v>1</v>
      </c>
      <c r="AJ3472" s="564">
        <v>1</v>
      </c>
      <c r="AK3472" s="564">
        <v>1</v>
      </c>
    </row>
    <row r="3473" spans="1:37">
      <c r="A3473">
        <v>3469</v>
      </c>
      <c r="B3473" s="564">
        <f t="shared" ca="1" si="330"/>
        <v>0</v>
      </c>
      <c r="C3473" s="564">
        <f t="shared" ca="1" si="325"/>
        <v>0</v>
      </c>
      <c r="D3473" s="564">
        <f t="shared" ca="1" si="328"/>
        <v>0</v>
      </c>
      <c r="E3473" s="564">
        <f t="shared" ca="1" si="326"/>
        <v>0</v>
      </c>
      <c r="F3473" s="564">
        <f t="shared" ca="1" si="329"/>
        <v>1</v>
      </c>
      <c r="G3473" s="564">
        <f t="shared" ca="1" si="327"/>
        <v>5.4218481138361749</v>
      </c>
      <c r="H3473" s="564">
        <v>0</v>
      </c>
      <c r="I3473" s="564">
        <v>0</v>
      </c>
      <c r="J3473" s="564">
        <v>0</v>
      </c>
      <c r="K3473" s="564">
        <v>0</v>
      </c>
      <c r="L3473" s="564">
        <v>0</v>
      </c>
      <c r="M3473" s="564">
        <v>0</v>
      </c>
      <c r="N3473" s="564">
        <v>0</v>
      </c>
      <c r="O3473" s="564">
        <v>0</v>
      </c>
      <c r="P3473" s="564">
        <v>0</v>
      </c>
      <c r="Q3473" s="564">
        <v>0</v>
      </c>
      <c r="R3473" s="564">
        <v>0</v>
      </c>
      <c r="S3473" s="564">
        <v>0</v>
      </c>
      <c r="T3473" s="564">
        <v>0</v>
      </c>
      <c r="U3473" s="564">
        <v>0</v>
      </c>
      <c r="V3473" s="564">
        <v>0</v>
      </c>
      <c r="W3473" s="564">
        <v>0</v>
      </c>
      <c r="X3473" s="564">
        <v>0</v>
      </c>
      <c r="Y3473" s="564">
        <v>0</v>
      </c>
      <c r="Z3473" s="564">
        <v>0</v>
      </c>
      <c r="AA3473" s="564">
        <v>0</v>
      </c>
      <c r="AB3473" s="564">
        <v>0</v>
      </c>
      <c r="AC3473" s="564">
        <v>0</v>
      </c>
      <c r="AD3473" s="564">
        <v>0</v>
      </c>
      <c r="AE3473" s="564">
        <v>0</v>
      </c>
      <c r="AF3473" s="564">
        <v>0</v>
      </c>
      <c r="AG3473" s="564">
        <v>0</v>
      </c>
      <c r="AH3473" s="564">
        <v>0</v>
      </c>
      <c r="AI3473" s="564">
        <v>0</v>
      </c>
      <c r="AJ3473" s="564">
        <v>0</v>
      </c>
      <c r="AK3473" s="564">
        <v>0</v>
      </c>
    </row>
    <row r="3474" spans="1:37">
      <c r="A3474">
        <v>3470</v>
      </c>
      <c r="B3474" s="564">
        <f t="shared" ca="1" si="330"/>
        <v>20</v>
      </c>
      <c r="C3474" s="564">
        <f t="shared" ca="1" si="325"/>
        <v>400</v>
      </c>
      <c r="D3474" s="564">
        <f t="shared" ca="1" si="328"/>
        <v>20</v>
      </c>
      <c r="E3474" s="564">
        <f t="shared" ca="1" si="326"/>
        <v>0</v>
      </c>
      <c r="F3474" s="564">
        <f t="shared" ca="1" si="329"/>
        <v>1</v>
      </c>
      <c r="G3474" s="564">
        <f t="shared" ca="1" si="327"/>
        <v>2.7151649868427312</v>
      </c>
      <c r="H3474" s="564">
        <v>1</v>
      </c>
      <c r="I3474" s="564">
        <v>1</v>
      </c>
      <c r="J3474" s="564">
        <v>1</v>
      </c>
      <c r="K3474" s="564">
        <v>1</v>
      </c>
      <c r="L3474" s="564">
        <v>1</v>
      </c>
      <c r="M3474" s="564">
        <v>1</v>
      </c>
      <c r="N3474" s="564">
        <v>1</v>
      </c>
      <c r="O3474" s="564">
        <v>1</v>
      </c>
      <c r="P3474" s="564">
        <v>1</v>
      </c>
      <c r="Q3474" s="564">
        <v>1</v>
      </c>
      <c r="R3474" s="564">
        <v>1</v>
      </c>
      <c r="S3474" s="564">
        <v>1</v>
      </c>
      <c r="T3474" s="564">
        <v>1</v>
      </c>
      <c r="U3474" s="564">
        <v>1</v>
      </c>
      <c r="V3474" s="564">
        <v>1</v>
      </c>
      <c r="W3474" s="564">
        <v>1</v>
      </c>
      <c r="X3474" s="564">
        <v>1</v>
      </c>
      <c r="Y3474" s="564">
        <v>1</v>
      </c>
      <c r="Z3474" s="564">
        <v>1</v>
      </c>
      <c r="AA3474" s="564">
        <v>1</v>
      </c>
      <c r="AB3474" s="564">
        <v>1</v>
      </c>
      <c r="AC3474" s="564">
        <v>1</v>
      </c>
      <c r="AD3474" s="564">
        <v>1</v>
      </c>
      <c r="AE3474" s="564">
        <v>1</v>
      </c>
      <c r="AF3474" s="564">
        <v>1</v>
      </c>
      <c r="AG3474" s="564">
        <v>1</v>
      </c>
      <c r="AH3474" s="564">
        <v>1</v>
      </c>
      <c r="AI3474" s="564">
        <v>1</v>
      </c>
      <c r="AJ3474" s="564">
        <v>1</v>
      </c>
      <c r="AK3474" s="564">
        <v>1</v>
      </c>
    </row>
    <row r="3475" spans="1:37">
      <c r="A3475">
        <v>3471</v>
      </c>
      <c r="B3475" s="564">
        <f t="shared" ca="1" si="330"/>
        <v>0</v>
      </c>
      <c r="C3475" s="564">
        <f t="shared" ca="1" si="325"/>
        <v>0</v>
      </c>
      <c r="D3475" s="564">
        <f t="shared" ca="1" si="328"/>
        <v>0</v>
      </c>
      <c r="E3475" s="564">
        <f t="shared" ca="1" si="326"/>
        <v>0</v>
      </c>
      <c r="F3475" s="564">
        <f t="shared" ca="1" si="329"/>
        <v>1</v>
      </c>
      <c r="G3475" s="564">
        <f t="shared" ca="1" si="327"/>
        <v>7.0344867408191387</v>
      </c>
      <c r="H3475" s="564">
        <v>0</v>
      </c>
      <c r="I3475" s="564">
        <v>0</v>
      </c>
      <c r="J3475" s="564">
        <v>0</v>
      </c>
      <c r="K3475" s="564">
        <v>0</v>
      </c>
      <c r="L3475" s="564">
        <v>0</v>
      </c>
      <c r="M3475" s="564">
        <v>0</v>
      </c>
      <c r="N3475" s="564">
        <v>0</v>
      </c>
      <c r="O3475" s="564">
        <v>0</v>
      </c>
      <c r="P3475" s="564">
        <v>0</v>
      </c>
      <c r="Q3475" s="564">
        <v>0</v>
      </c>
      <c r="R3475" s="564">
        <v>0</v>
      </c>
      <c r="S3475" s="564">
        <v>0</v>
      </c>
      <c r="T3475" s="564">
        <v>0</v>
      </c>
      <c r="U3475" s="564">
        <v>0</v>
      </c>
      <c r="V3475" s="564">
        <v>0</v>
      </c>
      <c r="W3475" s="564">
        <v>0</v>
      </c>
      <c r="X3475" s="564">
        <v>0</v>
      </c>
      <c r="Y3475" s="564">
        <v>0</v>
      </c>
      <c r="Z3475" s="564">
        <v>0</v>
      </c>
      <c r="AA3475" s="564">
        <v>0</v>
      </c>
      <c r="AB3475" s="564">
        <v>0</v>
      </c>
      <c r="AC3475" s="564">
        <v>0</v>
      </c>
      <c r="AD3475" s="564">
        <v>0</v>
      </c>
      <c r="AE3475" s="564">
        <v>0</v>
      </c>
      <c r="AF3475" s="564">
        <v>0</v>
      </c>
      <c r="AG3475" s="564">
        <v>0</v>
      </c>
      <c r="AH3475" s="564">
        <v>0</v>
      </c>
      <c r="AI3475" s="564">
        <v>0</v>
      </c>
      <c r="AJ3475" s="564">
        <v>0</v>
      </c>
      <c r="AK3475" s="564">
        <v>0</v>
      </c>
    </row>
    <row r="3476" spans="1:37">
      <c r="A3476">
        <v>3472</v>
      </c>
      <c r="B3476" s="564">
        <f t="shared" ca="1" si="330"/>
        <v>0</v>
      </c>
      <c r="C3476" s="564">
        <f t="shared" ca="1" si="325"/>
        <v>0</v>
      </c>
      <c r="D3476" s="564">
        <f t="shared" ca="1" si="328"/>
        <v>0</v>
      </c>
      <c r="E3476" s="564">
        <f t="shared" ca="1" si="326"/>
        <v>0</v>
      </c>
      <c r="F3476" s="564">
        <f t="shared" ca="1" si="329"/>
        <v>1</v>
      </c>
      <c r="G3476" s="564">
        <f t="shared" ca="1" si="327"/>
        <v>-0.26679702502041325</v>
      </c>
      <c r="H3476" s="564">
        <v>0</v>
      </c>
      <c r="I3476" s="564">
        <v>0</v>
      </c>
      <c r="J3476" s="564">
        <v>0</v>
      </c>
      <c r="K3476" s="564">
        <v>0</v>
      </c>
      <c r="L3476" s="564">
        <v>0</v>
      </c>
      <c r="M3476" s="564">
        <v>0</v>
      </c>
      <c r="N3476" s="564">
        <v>0</v>
      </c>
      <c r="O3476" s="564">
        <v>0</v>
      </c>
      <c r="P3476" s="564">
        <v>0</v>
      </c>
      <c r="Q3476" s="564">
        <v>0</v>
      </c>
      <c r="R3476" s="564">
        <v>0</v>
      </c>
      <c r="S3476" s="564">
        <v>0</v>
      </c>
      <c r="T3476" s="564">
        <v>0</v>
      </c>
      <c r="U3476" s="564">
        <v>0</v>
      </c>
      <c r="V3476" s="564">
        <v>0</v>
      </c>
      <c r="W3476" s="564">
        <v>0</v>
      </c>
      <c r="X3476" s="564">
        <v>0</v>
      </c>
      <c r="Y3476" s="564">
        <v>0</v>
      </c>
      <c r="Z3476" s="564">
        <v>0</v>
      </c>
      <c r="AA3476" s="564">
        <v>0</v>
      </c>
      <c r="AB3476" s="564">
        <v>0</v>
      </c>
      <c r="AC3476" s="564">
        <v>0</v>
      </c>
      <c r="AD3476" s="564">
        <v>0</v>
      </c>
      <c r="AE3476" s="564">
        <v>0</v>
      </c>
      <c r="AF3476" s="564">
        <v>0</v>
      </c>
      <c r="AG3476" s="564">
        <v>0</v>
      </c>
      <c r="AH3476" s="564">
        <v>0</v>
      </c>
      <c r="AI3476" s="564">
        <v>0</v>
      </c>
      <c r="AJ3476" s="564">
        <v>0</v>
      </c>
      <c r="AK3476" s="564">
        <v>0</v>
      </c>
    </row>
    <row r="3477" spans="1:37">
      <c r="A3477">
        <v>3473</v>
      </c>
      <c r="B3477" s="564">
        <f t="shared" ca="1" si="330"/>
        <v>12</v>
      </c>
      <c r="C3477" s="564">
        <f t="shared" ca="1" si="325"/>
        <v>144</v>
      </c>
      <c r="D3477" s="564">
        <f t="shared" ca="1" si="328"/>
        <v>12</v>
      </c>
      <c r="E3477" s="564">
        <f t="shared" ca="1" si="326"/>
        <v>4.8</v>
      </c>
      <c r="F3477" s="564">
        <f t="shared" ca="1" si="329"/>
        <v>0.49473684210526314</v>
      </c>
      <c r="G3477" s="564">
        <f t="shared" ca="1" si="327"/>
        <v>0.97876451149604193</v>
      </c>
      <c r="H3477" s="564">
        <v>1</v>
      </c>
      <c r="I3477" s="564">
        <v>1</v>
      </c>
      <c r="J3477" s="564">
        <v>0</v>
      </c>
      <c r="K3477" s="564">
        <v>0</v>
      </c>
      <c r="L3477" s="564">
        <v>1</v>
      </c>
      <c r="M3477" s="564">
        <v>1</v>
      </c>
      <c r="N3477" s="564">
        <v>1</v>
      </c>
      <c r="O3477" s="564">
        <v>1</v>
      </c>
      <c r="P3477" s="564">
        <v>0</v>
      </c>
      <c r="Q3477" s="564">
        <v>0</v>
      </c>
      <c r="R3477" s="564">
        <v>0</v>
      </c>
      <c r="S3477" s="564">
        <v>1</v>
      </c>
      <c r="T3477" s="564">
        <v>1</v>
      </c>
      <c r="U3477" s="564">
        <v>0</v>
      </c>
      <c r="V3477" s="564">
        <v>1</v>
      </c>
      <c r="W3477" s="564">
        <v>1</v>
      </c>
      <c r="X3477" s="564">
        <v>0</v>
      </c>
      <c r="Y3477" s="564">
        <v>1</v>
      </c>
      <c r="Z3477" s="564">
        <v>0</v>
      </c>
      <c r="AA3477" s="564">
        <v>1</v>
      </c>
      <c r="AB3477" s="564">
        <v>1</v>
      </c>
      <c r="AC3477" s="564">
        <v>0</v>
      </c>
      <c r="AD3477" s="564">
        <v>1</v>
      </c>
      <c r="AE3477" s="564">
        <v>1</v>
      </c>
      <c r="AF3477" s="564">
        <v>1</v>
      </c>
      <c r="AG3477" s="564">
        <v>1</v>
      </c>
      <c r="AH3477" s="564">
        <v>1</v>
      </c>
      <c r="AI3477" s="564">
        <v>1</v>
      </c>
      <c r="AJ3477" s="564">
        <v>1</v>
      </c>
      <c r="AK3477" s="564">
        <v>1</v>
      </c>
    </row>
    <row r="3478" spans="1:37">
      <c r="A3478">
        <v>3474</v>
      </c>
      <c r="B3478" s="564">
        <f t="shared" ca="1" si="330"/>
        <v>16</v>
      </c>
      <c r="C3478" s="564">
        <f t="shared" ca="1" si="325"/>
        <v>256</v>
      </c>
      <c r="D3478" s="564">
        <f t="shared" ca="1" si="328"/>
        <v>16</v>
      </c>
      <c r="E3478" s="564">
        <f t="shared" ca="1" si="326"/>
        <v>3.1999999999999993</v>
      </c>
      <c r="F3478" s="564">
        <f t="shared" ca="1" si="329"/>
        <v>0.66315789473684217</v>
      </c>
      <c r="G3478" s="564">
        <f t="shared" ca="1" si="327"/>
        <v>-0.33086950138928573</v>
      </c>
      <c r="H3478" s="564">
        <v>1</v>
      </c>
      <c r="I3478" s="564">
        <v>1</v>
      </c>
      <c r="J3478" s="564">
        <v>1</v>
      </c>
      <c r="K3478" s="564">
        <v>1</v>
      </c>
      <c r="L3478" s="564">
        <v>1</v>
      </c>
      <c r="M3478" s="564">
        <v>1</v>
      </c>
      <c r="N3478" s="564">
        <v>1</v>
      </c>
      <c r="O3478" s="564">
        <v>1</v>
      </c>
      <c r="P3478" s="564">
        <v>1</v>
      </c>
      <c r="Q3478" s="564">
        <v>1</v>
      </c>
      <c r="R3478" s="564">
        <v>0</v>
      </c>
      <c r="S3478" s="564">
        <v>1</v>
      </c>
      <c r="T3478" s="564">
        <v>1</v>
      </c>
      <c r="U3478" s="564">
        <v>0</v>
      </c>
      <c r="V3478" s="564">
        <v>0</v>
      </c>
      <c r="W3478" s="564">
        <v>1</v>
      </c>
      <c r="X3478" s="564">
        <v>1</v>
      </c>
      <c r="Y3478" s="564">
        <v>0</v>
      </c>
      <c r="Z3478" s="564">
        <v>1</v>
      </c>
      <c r="AA3478" s="564">
        <v>1</v>
      </c>
      <c r="AB3478" s="564">
        <v>1</v>
      </c>
      <c r="AC3478" s="564">
        <v>1</v>
      </c>
      <c r="AD3478" s="564">
        <v>0</v>
      </c>
      <c r="AE3478" s="564">
        <v>1</v>
      </c>
      <c r="AF3478" s="564">
        <v>0</v>
      </c>
      <c r="AG3478" s="564">
        <v>1</v>
      </c>
      <c r="AH3478" s="564">
        <v>1</v>
      </c>
      <c r="AI3478" s="564">
        <v>1</v>
      </c>
      <c r="AJ3478" s="564">
        <v>1</v>
      </c>
      <c r="AK3478" s="564">
        <v>0</v>
      </c>
    </row>
    <row r="3479" spans="1:37">
      <c r="A3479">
        <v>3475</v>
      </c>
      <c r="B3479" s="564">
        <f t="shared" ca="1" si="330"/>
        <v>20</v>
      </c>
      <c r="C3479" s="564">
        <f t="shared" ca="1" si="325"/>
        <v>400</v>
      </c>
      <c r="D3479" s="564">
        <f t="shared" ca="1" si="328"/>
        <v>20</v>
      </c>
      <c r="E3479" s="564">
        <f t="shared" ca="1" si="326"/>
        <v>0</v>
      </c>
      <c r="F3479" s="564">
        <f t="shared" ca="1" si="329"/>
        <v>1</v>
      </c>
      <c r="G3479" s="564">
        <f t="shared" ca="1" si="327"/>
        <v>5.1472535676674145</v>
      </c>
      <c r="H3479" s="564">
        <v>1</v>
      </c>
      <c r="I3479" s="564">
        <v>1</v>
      </c>
      <c r="J3479" s="564">
        <v>1</v>
      </c>
      <c r="K3479" s="564">
        <v>1</v>
      </c>
      <c r="L3479" s="564">
        <v>1</v>
      </c>
      <c r="M3479" s="564">
        <v>1</v>
      </c>
      <c r="N3479" s="564">
        <v>1</v>
      </c>
      <c r="O3479" s="564">
        <v>1</v>
      </c>
      <c r="P3479" s="564">
        <v>1</v>
      </c>
      <c r="Q3479" s="564">
        <v>1</v>
      </c>
      <c r="R3479" s="564">
        <v>1</v>
      </c>
      <c r="S3479" s="564">
        <v>1</v>
      </c>
      <c r="T3479" s="564">
        <v>1</v>
      </c>
      <c r="U3479" s="564">
        <v>1</v>
      </c>
      <c r="V3479" s="564">
        <v>1</v>
      </c>
      <c r="W3479" s="564">
        <v>1</v>
      </c>
      <c r="X3479" s="564">
        <v>1</v>
      </c>
      <c r="Y3479" s="564">
        <v>1</v>
      </c>
      <c r="Z3479" s="564">
        <v>1</v>
      </c>
      <c r="AA3479" s="564">
        <v>1</v>
      </c>
      <c r="AB3479" s="564">
        <v>1</v>
      </c>
      <c r="AC3479" s="564">
        <v>1</v>
      </c>
      <c r="AD3479" s="564">
        <v>1</v>
      </c>
      <c r="AE3479" s="564">
        <v>1</v>
      </c>
      <c r="AF3479" s="564">
        <v>1</v>
      </c>
      <c r="AG3479" s="564">
        <v>1</v>
      </c>
      <c r="AH3479" s="564">
        <v>1</v>
      </c>
      <c r="AI3479" s="564">
        <v>1</v>
      </c>
      <c r="AJ3479" s="564">
        <v>1</v>
      </c>
      <c r="AK3479" s="564">
        <v>1</v>
      </c>
    </row>
    <row r="3480" spans="1:37">
      <c r="A3480">
        <v>3476</v>
      </c>
      <c r="B3480" s="564">
        <f t="shared" ca="1" si="330"/>
        <v>20</v>
      </c>
      <c r="C3480" s="564">
        <f t="shared" ca="1" si="325"/>
        <v>400</v>
      </c>
      <c r="D3480" s="564">
        <f t="shared" ca="1" si="328"/>
        <v>20</v>
      </c>
      <c r="E3480" s="564">
        <f t="shared" ca="1" si="326"/>
        <v>0</v>
      </c>
      <c r="F3480" s="564">
        <f t="shared" ca="1" si="329"/>
        <v>1</v>
      </c>
      <c r="G3480" s="564">
        <f t="shared" ca="1" si="327"/>
        <v>-0.78161491130002392</v>
      </c>
      <c r="H3480" s="564">
        <v>1</v>
      </c>
      <c r="I3480" s="564">
        <v>1</v>
      </c>
      <c r="J3480" s="564">
        <v>1</v>
      </c>
      <c r="K3480" s="564">
        <v>1</v>
      </c>
      <c r="L3480" s="564">
        <v>1</v>
      </c>
      <c r="M3480" s="564">
        <v>1</v>
      </c>
      <c r="N3480" s="564">
        <v>1</v>
      </c>
      <c r="O3480" s="564">
        <v>1</v>
      </c>
      <c r="P3480" s="564">
        <v>1</v>
      </c>
      <c r="Q3480" s="564">
        <v>1</v>
      </c>
      <c r="R3480" s="564">
        <v>1</v>
      </c>
      <c r="S3480" s="564">
        <v>1</v>
      </c>
      <c r="T3480" s="564">
        <v>1</v>
      </c>
      <c r="U3480" s="564">
        <v>1</v>
      </c>
      <c r="V3480" s="564">
        <v>1</v>
      </c>
      <c r="W3480" s="564">
        <v>1</v>
      </c>
      <c r="X3480" s="564">
        <v>1</v>
      </c>
      <c r="Y3480" s="564">
        <v>1</v>
      </c>
      <c r="Z3480" s="564">
        <v>1</v>
      </c>
      <c r="AA3480" s="564">
        <v>1</v>
      </c>
      <c r="AB3480" s="564">
        <v>1</v>
      </c>
      <c r="AC3480" s="564">
        <v>1</v>
      </c>
      <c r="AD3480" s="564">
        <v>1</v>
      </c>
      <c r="AE3480" s="564">
        <v>1</v>
      </c>
      <c r="AF3480" s="564">
        <v>1</v>
      </c>
      <c r="AG3480" s="564">
        <v>1</v>
      </c>
      <c r="AH3480" s="564">
        <v>1</v>
      </c>
      <c r="AI3480" s="564">
        <v>1</v>
      </c>
      <c r="AJ3480" s="564">
        <v>1</v>
      </c>
      <c r="AK3480" s="564">
        <v>1</v>
      </c>
    </row>
    <row r="3481" spans="1:37">
      <c r="A3481">
        <v>3477</v>
      </c>
      <c r="B3481" s="564">
        <f t="shared" ca="1" si="330"/>
        <v>0</v>
      </c>
      <c r="C3481" s="564">
        <f t="shared" ca="1" si="325"/>
        <v>0</v>
      </c>
      <c r="D3481" s="564">
        <f t="shared" ca="1" si="328"/>
        <v>0</v>
      </c>
      <c r="E3481" s="564">
        <f t="shared" ca="1" si="326"/>
        <v>0</v>
      </c>
      <c r="F3481" s="564">
        <f t="shared" ca="1" si="329"/>
        <v>1</v>
      </c>
      <c r="G3481" s="564">
        <f t="shared" ca="1" si="327"/>
        <v>1.952860721573777</v>
      </c>
      <c r="H3481" s="564">
        <v>0</v>
      </c>
      <c r="I3481" s="564">
        <v>0</v>
      </c>
      <c r="J3481" s="564">
        <v>0</v>
      </c>
      <c r="K3481" s="564">
        <v>0</v>
      </c>
      <c r="L3481" s="564">
        <v>0</v>
      </c>
      <c r="M3481" s="564">
        <v>0</v>
      </c>
      <c r="N3481" s="564">
        <v>0</v>
      </c>
      <c r="O3481" s="564">
        <v>0</v>
      </c>
      <c r="P3481" s="564">
        <v>0</v>
      </c>
      <c r="Q3481" s="564">
        <v>0</v>
      </c>
      <c r="R3481" s="564">
        <v>0</v>
      </c>
      <c r="S3481" s="564">
        <v>0</v>
      </c>
      <c r="T3481" s="564">
        <v>0</v>
      </c>
      <c r="U3481" s="564">
        <v>0</v>
      </c>
      <c r="V3481" s="564">
        <v>0</v>
      </c>
      <c r="W3481" s="564">
        <v>0</v>
      </c>
      <c r="X3481" s="564">
        <v>0</v>
      </c>
      <c r="Y3481" s="564">
        <v>0</v>
      </c>
      <c r="Z3481" s="564">
        <v>0</v>
      </c>
      <c r="AA3481" s="564">
        <v>0</v>
      </c>
      <c r="AB3481" s="564">
        <v>0</v>
      </c>
      <c r="AC3481" s="564">
        <v>0</v>
      </c>
      <c r="AD3481" s="564">
        <v>0</v>
      </c>
      <c r="AE3481" s="564">
        <v>0</v>
      </c>
      <c r="AF3481" s="564">
        <v>0</v>
      </c>
      <c r="AG3481" s="564">
        <v>0</v>
      </c>
      <c r="AH3481" s="564">
        <v>0</v>
      </c>
      <c r="AI3481" s="564">
        <v>0</v>
      </c>
      <c r="AJ3481" s="564">
        <v>0</v>
      </c>
      <c r="AK3481" s="564">
        <v>0</v>
      </c>
    </row>
    <row r="3482" spans="1:37">
      <c r="A3482">
        <v>3478</v>
      </c>
      <c r="B3482" s="564">
        <f t="shared" ca="1" si="330"/>
        <v>15</v>
      </c>
      <c r="C3482" s="564">
        <f t="shared" ca="1" si="325"/>
        <v>225</v>
      </c>
      <c r="D3482" s="564">
        <f t="shared" ca="1" si="328"/>
        <v>15</v>
      </c>
      <c r="E3482" s="564">
        <f t="shared" ca="1" si="326"/>
        <v>3.75</v>
      </c>
      <c r="F3482" s="564">
        <f t="shared" ca="1" si="329"/>
        <v>0.60526315789473684</v>
      </c>
      <c r="G3482" s="564">
        <f t="shared" ca="1" si="327"/>
        <v>4.3078927149888688</v>
      </c>
      <c r="H3482" s="564">
        <v>0</v>
      </c>
      <c r="I3482" s="564">
        <v>1</v>
      </c>
      <c r="J3482" s="564">
        <v>1</v>
      </c>
      <c r="K3482" s="564">
        <v>0</v>
      </c>
      <c r="L3482" s="564">
        <v>1</v>
      </c>
      <c r="M3482" s="564">
        <v>1</v>
      </c>
      <c r="N3482" s="564">
        <v>0</v>
      </c>
      <c r="O3482" s="564">
        <v>1</v>
      </c>
      <c r="P3482" s="564">
        <v>1</v>
      </c>
      <c r="Q3482" s="564">
        <v>0</v>
      </c>
      <c r="R3482" s="564">
        <v>1</v>
      </c>
      <c r="S3482" s="564">
        <v>0</v>
      </c>
      <c r="T3482" s="564">
        <v>1</v>
      </c>
      <c r="U3482" s="564">
        <v>1</v>
      </c>
      <c r="V3482" s="564">
        <v>1</v>
      </c>
      <c r="W3482" s="564">
        <v>1</v>
      </c>
      <c r="X3482" s="564">
        <v>1</v>
      </c>
      <c r="Y3482" s="564">
        <v>1</v>
      </c>
      <c r="Z3482" s="564">
        <v>1</v>
      </c>
      <c r="AA3482" s="564">
        <v>1</v>
      </c>
      <c r="AB3482" s="564">
        <v>0</v>
      </c>
      <c r="AC3482" s="564">
        <v>1</v>
      </c>
      <c r="AD3482" s="564">
        <v>0</v>
      </c>
      <c r="AE3482" s="564">
        <v>0</v>
      </c>
      <c r="AF3482" s="564">
        <v>0</v>
      </c>
      <c r="AG3482" s="564">
        <v>1</v>
      </c>
      <c r="AH3482" s="564">
        <v>0</v>
      </c>
      <c r="AI3482" s="564">
        <v>1</v>
      </c>
      <c r="AJ3482" s="564">
        <v>1</v>
      </c>
      <c r="AK3482" s="564">
        <v>1</v>
      </c>
    </row>
    <row r="3483" spans="1:37">
      <c r="A3483">
        <v>3479</v>
      </c>
      <c r="B3483" s="564">
        <f t="shared" ca="1" si="330"/>
        <v>20</v>
      </c>
      <c r="C3483" s="564">
        <f t="shared" ca="1" si="325"/>
        <v>400</v>
      </c>
      <c r="D3483" s="564">
        <f t="shared" ca="1" si="328"/>
        <v>20</v>
      </c>
      <c r="E3483" s="564">
        <f t="shared" ca="1" si="326"/>
        <v>0</v>
      </c>
      <c r="F3483" s="564">
        <f t="shared" ca="1" si="329"/>
        <v>1</v>
      </c>
      <c r="G3483" s="564">
        <f t="shared" ca="1" si="327"/>
        <v>3.6348834599808622</v>
      </c>
      <c r="H3483" s="564">
        <v>1</v>
      </c>
      <c r="I3483" s="564">
        <v>1</v>
      </c>
      <c r="J3483" s="564">
        <v>1</v>
      </c>
      <c r="K3483" s="564">
        <v>1</v>
      </c>
      <c r="L3483" s="564">
        <v>1</v>
      </c>
      <c r="M3483" s="564">
        <v>1</v>
      </c>
      <c r="N3483" s="564">
        <v>1</v>
      </c>
      <c r="O3483" s="564">
        <v>1</v>
      </c>
      <c r="P3483" s="564">
        <v>1</v>
      </c>
      <c r="Q3483" s="564">
        <v>1</v>
      </c>
      <c r="R3483" s="564">
        <v>1</v>
      </c>
      <c r="S3483" s="564">
        <v>1</v>
      </c>
      <c r="T3483" s="564">
        <v>1</v>
      </c>
      <c r="U3483" s="564">
        <v>1</v>
      </c>
      <c r="V3483" s="564">
        <v>1</v>
      </c>
      <c r="W3483" s="564">
        <v>1</v>
      </c>
      <c r="X3483" s="564">
        <v>1</v>
      </c>
      <c r="Y3483" s="564">
        <v>1</v>
      </c>
      <c r="Z3483" s="564">
        <v>1</v>
      </c>
      <c r="AA3483" s="564">
        <v>1</v>
      </c>
      <c r="AB3483" s="564">
        <v>1</v>
      </c>
      <c r="AC3483" s="564">
        <v>1</v>
      </c>
      <c r="AD3483" s="564">
        <v>1</v>
      </c>
      <c r="AE3483" s="564">
        <v>1</v>
      </c>
      <c r="AF3483" s="564">
        <v>1</v>
      </c>
      <c r="AG3483" s="564">
        <v>1</v>
      </c>
      <c r="AH3483" s="564">
        <v>1</v>
      </c>
      <c r="AI3483" s="564">
        <v>1</v>
      </c>
      <c r="AJ3483" s="564">
        <v>1</v>
      </c>
      <c r="AK3483" s="564">
        <v>1</v>
      </c>
    </row>
    <row r="3484" spans="1:37">
      <c r="A3484">
        <v>3480</v>
      </c>
      <c r="B3484" s="564">
        <f t="shared" ca="1" si="330"/>
        <v>0</v>
      </c>
      <c r="C3484" s="564">
        <f t="shared" ca="1" si="325"/>
        <v>0</v>
      </c>
      <c r="D3484" s="564">
        <f t="shared" ca="1" si="328"/>
        <v>0</v>
      </c>
      <c r="E3484" s="564">
        <f t="shared" ca="1" si="326"/>
        <v>0</v>
      </c>
      <c r="F3484" s="564">
        <f t="shared" ca="1" si="329"/>
        <v>1</v>
      </c>
      <c r="G3484" s="564">
        <f t="shared" ca="1" si="327"/>
        <v>2.9003729198374355</v>
      </c>
      <c r="H3484" s="564">
        <v>0</v>
      </c>
      <c r="I3484" s="564">
        <v>0</v>
      </c>
      <c r="J3484" s="564">
        <v>0</v>
      </c>
      <c r="K3484" s="564">
        <v>0</v>
      </c>
      <c r="L3484" s="564">
        <v>0</v>
      </c>
      <c r="M3484" s="564">
        <v>0</v>
      </c>
      <c r="N3484" s="564">
        <v>0</v>
      </c>
      <c r="O3484" s="564">
        <v>0</v>
      </c>
      <c r="P3484" s="564">
        <v>0</v>
      </c>
      <c r="Q3484" s="564">
        <v>0</v>
      </c>
      <c r="R3484" s="564">
        <v>0</v>
      </c>
      <c r="S3484" s="564">
        <v>0</v>
      </c>
      <c r="T3484" s="564">
        <v>0</v>
      </c>
      <c r="U3484" s="564">
        <v>0</v>
      </c>
      <c r="V3484" s="564">
        <v>0</v>
      </c>
      <c r="W3484" s="564">
        <v>0</v>
      </c>
      <c r="X3484" s="564">
        <v>0</v>
      </c>
      <c r="Y3484" s="564">
        <v>0</v>
      </c>
      <c r="Z3484" s="564">
        <v>0</v>
      </c>
      <c r="AA3484" s="564">
        <v>0</v>
      </c>
      <c r="AB3484" s="564">
        <v>0</v>
      </c>
      <c r="AC3484" s="564">
        <v>0</v>
      </c>
      <c r="AD3484" s="564">
        <v>0</v>
      </c>
      <c r="AE3484" s="564">
        <v>0</v>
      </c>
      <c r="AF3484" s="564">
        <v>0</v>
      </c>
      <c r="AG3484" s="564">
        <v>0</v>
      </c>
      <c r="AH3484" s="564">
        <v>0</v>
      </c>
      <c r="AI3484" s="564">
        <v>0</v>
      </c>
      <c r="AJ3484" s="564">
        <v>0</v>
      </c>
      <c r="AK3484" s="564">
        <v>0</v>
      </c>
    </row>
    <row r="3485" spans="1:37">
      <c r="A3485">
        <v>3481</v>
      </c>
      <c r="B3485" s="564">
        <f t="shared" ca="1" si="330"/>
        <v>0</v>
      </c>
      <c r="C3485" s="564">
        <f t="shared" ca="1" si="325"/>
        <v>0</v>
      </c>
      <c r="D3485" s="564">
        <f t="shared" ca="1" si="328"/>
        <v>0</v>
      </c>
      <c r="E3485" s="564">
        <f t="shared" ca="1" si="326"/>
        <v>0</v>
      </c>
      <c r="F3485" s="564">
        <f t="shared" ca="1" si="329"/>
        <v>1</v>
      </c>
      <c r="G3485" s="564">
        <f t="shared" ca="1" si="327"/>
        <v>-1.5067544361092895</v>
      </c>
      <c r="H3485" s="564">
        <v>0</v>
      </c>
      <c r="I3485" s="564">
        <v>0</v>
      </c>
      <c r="J3485" s="564">
        <v>0</v>
      </c>
      <c r="K3485" s="564">
        <v>0</v>
      </c>
      <c r="L3485" s="564">
        <v>0</v>
      </c>
      <c r="M3485" s="564">
        <v>0</v>
      </c>
      <c r="N3485" s="564">
        <v>0</v>
      </c>
      <c r="O3485" s="564">
        <v>0</v>
      </c>
      <c r="P3485" s="564">
        <v>0</v>
      </c>
      <c r="Q3485" s="564">
        <v>0</v>
      </c>
      <c r="R3485" s="564">
        <v>0</v>
      </c>
      <c r="S3485" s="564">
        <v>0</v>
      </c>
      <c r="T3485" s="564">
        <v>0</v>
      </c>
      <c r="U3485" s="564">
        <v>0</v>
      </c>
      <c r="V3485" s="564">
        <v>0</v>
      </c>
      <c r="W3485" s="564">
        <v>0</v>
      </c>
      <c r="X3485" s="564">
        <v>0</v>
      </c>
      <c r="Y3485" s="564">
        <v>0</v>
      </c>
      <c r="Z3485" s="564">
        <v>0</v>
      </c>
      <c r="AA3485" s="564">
        <v>0</v>
      </c>
      <c r="AB3485" s="564">
        <v>0</v>
      </c>
      <c r="AC3485" s="564">
        <v>0</v>
      </c>
      <c r="AD3485" s="564">
        <v>0</v>
      </c>
      <c r="AE3485" s="564">
        <v>0</v>
      </c>
      <c r="AF3485" s="564">
        <v>0</v>
      </c>
      <c r="AG3485" s="564">
        <v>0</v>
      </c>
      <c r="AH3485" s="564">
        <v>0</v>
      </c>
      <c r="AI3485" s="564">
        <v>0</v>
      </c>
      <c r="AJ3485" s="564">
        <v>0</v>
      </c>
      <c r="AK3485" s="564">
        <v>0</v>
      </c>
    </row>
    <row r="3486" spans="1:37">
      <c r="A3486">
        <v>3482</v>
      </c>
      <c r="B3486" s="564">
        <f t="shared" ca="1" si="330"/>
        <v>6</v>
      </c>
      <c r="C3486" s="564">
        <f t="shared" ca="1" si="325"/>
        <v>36</v>
      </c>
      <c r="D3486" s="564">
        <f t="shared" ca="1" si="328"/>
        <v>6</v>
      </c>
      <c r="E3486" s="564">
        <f t="shared" ca="1" si="326"/>
        <v>4.2</v>
      </c>
      <c r="F3486" s="564">
        <f t="shared" ca="1" si="329"/>
        <v>0.55789473684210522</v>
      </c>
      <c r="G3486" s="564">
        <f t="shared" ca="1" si="327"/>
        <v>0.3261716014785776</v>
      </c>
      <c r="H3486" s="564">
        <v>0</v>
      </c>
      <c r="I3486" s="564">
        <v>1</v>
      </c>
      <c r="J3486" s="564">
        <v>1</v>
      </c>
      <c r="K3486" s="564">
        <v>0</v>
      </c>
      <c r="L3486" s="564">
        <v>1</v>
      </c>
      <c r="M3486" s="564">
        <v>1</v>
      </c>
      <c r="N3486" s="564">
        <v>0</v>
      </c>
      <c r="O3486" s="564">
        <v>0</v>
      </c>
      <c r="P3486" s="564">
        <v>0</v>
      </c>
      <c r="Q3486" s="564">
        <v>0</v>
      </c>
      <c r="R3486" s="564">
        <v>1</v>
      </c>
      <c r="S3486" s="564">
        <v>0</v>
      </c>
      <c r="T3486" s="564">
        <v>0</v>
      </c>
      <c r="U3486" s="564">
        <v>1</v>
      </c>
      <c r="V3486" s="564">
        <v>0</v>
      </c>
      <c r="W3486" s="564">
        <v>0</v>
      </c>
      <c r="X3486" s="564">
        <v>0</v>
      </c>
      <c r="Y3486" s="564">
        <v>0</v>
      </c>
      <c r="Z3486" s="564">
        <v>0</v>
      </c>
      <c r="AA3486" s="564">
        <v>0</v>
      </c>
      <c r="AB3486" s="564">
        <v>0</v>
      </c>
      <c r="AC3486" s="564">
        <v>0</v>
      </c>
      <c r="AD3486" s="564">
        <v>0</v>
      </c>
      <c r="AE3486" s="564">
        <v>0</v>
      </c>
      <c r="AF3486" s="564">
        <v>0</v>
      </c>
      <c r="AG3486" s="564">
        <v>0</v>
      </c>
      <c r="AH3486" s="564">
        <v>1</v>
      </c>
      <c r="AI3486" s="564">
        <v>0</v>
      </c>
      <c r="AJ3486" s="564">
        <v>0</v>
      </c>
      <c r="AK3486" s="564">
        <v>1</v>
      </c>
    </row>
    <row r="3487" spans="1:37">
      <c r="A3487">
        <v>3483</v>
      </c>
      <c r="B3487" s="564">
        <f t="shared" ca="1" si="330"/>
        <v>0</v>
      </c>
      <c r="C3487" s="564">
        <f t="shared" ca="1" si="325"/>
        <v>0</v>
      </c>
      <c r="D3487" s="564">
        <f t="shared" ca="1" si="328"/>
        <v>0</v>
      </c>
      <c r="E3487" s="564">
        <f t="shared" ca="1" si="326"/>
        <v>0</v>
      </c>
      <c r="F3487" s="564">
        <f t="shared" ca="1" si="329"/>
        <v>1</v>
      </c>
      <c r="G3487" s="564">
        <f t="shared" ca="1" si="327"/>
        <v>9.8477093185801445E-3</v>
      </c>
      <c r="H3487" s="564">
        <v>0</v>
      </c>
      <c r="I3487" s="564">
        <v>0</v>
      </c>
      <c r="J3487" s="564">
        <v>0</v>
      </c>
      <c r="K3487" s="564">
        <v>0</v>
      </c>
      <c r="L3487" s="564">
        <v>0</v>
      </c>
      <c r="M3487" s="564">
        <v>0</v>
      </c>
      <c r="N3487" s="564">
        <v>0</v>
      </c>
      <c r="O3487" s="564">
        <v>0</v>
      </c>
      <c r="P3487" s="564">
        <v>0</v>
      </c>
      <c r="Q3487" s="564">
        <v>0</v>
      </c>
      <c r="R3487" s="564">
        <v>0</v>
      </c>
      <c r="S3487" s="564">
        <v>0</v>
      </c>
      <c r="T3487" s="564">
        <v>0</v>
      </c>
      <c r="U3487" s="564">
        <v>0</v>
      </c>
      <c r="V3487" s="564">
        <v>0</v>
      </c>
      <c r="W3487" s="564">
        <v>0</v>
      </c>
      <c r="X3487" s="564">
        <v>0</v>
      </c>
      <c r="Y3487" s="564">
        <v>0</v>
      </c>
      <c r="Z3487" s="564">
        <v>0</v>
      </c>
      <c r="AA3487" s="564">
        <v>0</v>
      </c>
      <c r="AB3487" s="564">
        <v>0</v>
      </c>
      <c r="AC3487" s="564">
        <v>0</v>
      </c>
      <c r="AD3487" s="564">
        <v>0</v>
      </c>
      <c r="AE3487" s="564">
        <v>0</v>
      </c>
      <c r="AF3487" s="564">
        <v>0</v>
      </c>
      <c r="AG3487" s="564">
        <v>0</v>
      </c>
      <c r="AH3487" s="564">
        <v>0</v>
      </c>
      <c r="AI3487" s="564">
        <v>0</v>
      </c>
      <c r="AJ3487" s="564">
        <v>0</v>
      </c>
      <c r="AK3487" s="564">
        <v>0</v>
      </c>
    </row>
    <row r="3488" spans="1:37">
      <c r="A3488">
        <v>3484</v>
      </c>
      <c r="B3488" s="564">
        <f t="shared" ca="1" si="330"/>
        <v>0</v>
      </c>
      <c r="C3488" s="564">
        <f t="shared" ca="1" si="325"/>
        <v>0</v>
      </c>
      <c r="D3488" s="564">
        <f t="shared" ca="1" si="328"/>
        <v>0</v>
      </c>
      <c r="E3488" s="564">
        <f t="shared" ca="1" si="326"/>
        <v>0</v>
      </c>
      <c r="F3488" s="564">
        <f t="shared" ca="1" si="329"/>
        <v>1</v>
      </c>
      <c r="G3488" s="564">
        <f t="shared" ca="1" si="327"/>
        <v>5.8845001065268931</v>
      </c>
      <c r="H3488" s="564">
        <v>0</v>
      </c>
      <c r="I3488" s="564">
        <v>0</v>
      </c>
      <c r="J3488" s="564">
        <v>0</v>
      </c>
      <c r="K3488" s="564">
        <v>0</v>
      </c>
      <c r="L3488" s="564">
        <v>0</v>
      </c>
      <c r="M3488" s="564">
        <v>0</v>
      </c>
      <c r="N3488" s="564">
        <v>0</v>
      </c>
      <c r="O3488" s="564">
        <v>0</v>
      </c>
      <c r="P3488" s="564">
        <v>0</v>
      </c>
      <c r="Q3488" s="564">
        <v>0</v>
      </c>
      <c r="R3488" s="564">
        <v>0</v>
      </c>
      <c r="S3488" s="564">
        <v>0</v>
      </c>
      <c r="T3488" s="564">
        <v>0</v>
      </c>
      <c r="U3488" s="564">
        <v>0</v>
      </c>
      <c r="V3488" s="564">
        <v>0</v>
      </c>
      <c r="W3488" s="564">
        <v>0</v>
      </c>
      <c r="X3488" s="564">
        <v>0</v>
      </c>
      <c r="Y3488" s="564">
        <v>0</v>
      </c>
      <c r="Z3488" s="564">
        <v>0</v>
      </c>
      <c r="AA3488" s="564">
        <v>0</v>
      </c>
      <c r="AB3488" s="564">
        <v>0</v>
      </c>
      <c r="AC3488" s="564">
        <v>0</v>
      </c>
      <c r="AD3488" s="564">
        <v>0</v>
      </c>
      <c r="AE3488" s="564">
        <v>0</v>
      </c>
      <c r="AF3488" s="564">
        <v>0</v>
      </c>
      <c r="AG3488" s="564">
        <v>0</v>
      </c>
      <c r="AH3488" s="564">
        <v>0</v>
      </c>
      <c r="AI3488" s="564">
        <v>0</v>
      </c>
      <c r="AJ3488" s="564">
        <v>0</v>
      </c>
      <c r="AK3488" s="564">
        <v>0</v>
      </c>
    </row>
    <row r="3489" spans="1:37">
      <c r="A3489">
        <v>3485</v>
      </c>
      <c r="B3489" s="564">
        <f t="shared" ca="1" si="330"/>
        <v>0</v>
      </c>
      <c r="C3489" s="564">
        <f t="shared" ca="1" si="325"/>
        <v>0</v>
      </c>
      <c r="D3489" s="564">
        <f t="shared" ca="1" si="328"/>
        <v>0</v>
      </c>
      <c r="E3489" s="564">
        <f t="shared" ca="1" si="326"/>
        <v>0</v>
      </c>
      <c r="F3489" s="564">
        <f t="shared" ca="1" si="329"/>
        <v>1</v>
      </c>
      <c r="G3489" s="564">
        <f t="shared" ca="1" si="327"/>
        <v>5.3160939865867292</v>
      </c>
      <c r="H3489" s="564">
        <v>0</v>
      </c>
      <c r="I3489" s="564">
        <v>0</v>
      </c>
      <c r="J3489" s="564">
        <v>0</v>
      </c>
      <c r="K3489" s="564">
        <v>0</v>
      </c>
      <c r="L3489" s="564">
        <v>0</v>
      </c>
      <c r="M3489" s="564">
        <v>0</v>
      </c>
      <c r="N3489" s="564">
        <v>0</v>
      </c>
      <c r="O3489" s="564">
        <v>0</v>
      </c>
      <c r="P3489" s="564">
        <v>0</v>
      </c>
      <c r="Q3489" s="564">
        <v>0</v>
      </c>
      <c r="R3489" s="564">
        <v>0</v>
      </c>
      <c r="S3489" s="564">
        <v>0</v>
      </c>
      <c r="T3489" s="564">
        <v>0</v>
      </c>
      <c r="U3489" s="564">
        <v>0</v>
      </c>
      <c r="V3489" s="564">
        <v>0</v>
      </c>
      <c r="W3489" s="564">
        <v>0</v>
      </c>
      <c r="X3489" s="564">
        <v>0</v>
      </c>
      <c r="Y3489" s="564">
        <v>0</v>
      </c>
      <c r="Z3489" s="564">
        <v>0</v>
      </c>
      <c r="AA3489" s="564">
        <v>0</v>
      </c>
      <c r="AB3489" s="564">
        <v>0</v>
      </c>
      <c r="AC3489" s="564">
        <v>0</v>
      </c>
      <c r="AD3489" s="564">
        <v>0</v>
      </c>
      <c r="AE3489" s="564">
        <v>0</v>
      </c>
      <c r="AF3489" s="564">
        <v>0</v>
      </c>
      <c r="AG3489" s="564">
        <v>0</v>
      </c>
      <c r="AH3489" s="564">
        <v>0</v>
      </c>
      <c r="AI3489" s="564">
        <v>0</v>
      </c>
      <c r="AJ3489" s="564">
        <v>0</v>
      </c>
      <c r="AK3489" s="564">
        <v>0</v>
      </c>
    </row>
    <row r="3490" spans="1:37">
      <c r="A3490">
        <v>3486</v>
      </c>
      <c r="B3490" s="564">
        <f t="shared" ca="1" si="330"/>
        <v>16</v>
      </c>
      <c r="C3490" s="564">
        <f t="shared" ca="1" si="325"/>
        <v>256</v>
      </c>
      <c r="D3490" s="564">
        <f t="shared" ca="1" si="328"/>
        <v>16</v>
      </c>
      <c r="E3490" s="564">
        <f t="shared" ca="1" si="326"/>
        <v>3.1999999999999993</v>
      </c>
      <c r="F3490" s="564">
        <f t="shared" ca="1" si="329"/>
        <v>0.66315789473684217</v>
      </c>
      <c r="G3490" s="564">
        <f t="shared" ca="1" si="327"/>
        <v>-2.7053183017526972</v>
      </c>
      <c r="H3490" s="564">
        <v>1</v>
      </c>
      <c r="I3490" s="564">
        <v>0</v>
      </c>
      <c r="J3490" s="564">
        <v>1</v>
      </c>
      <c r="K3490" s="564">
        <v>0</v>
      </c>
      <c r="L3490" s="564">
        <v>1</v>
      </c>
      <c r="M3490" s="564">
        <v>1</v>
      </c>
      <c r="N3490" s="564">
        <v>1</v>
      </c>
      <c r="O3490" s="564">
        <v>1</v>
      </c>
      <c r="P3490" s="564">
        <v>1</v>
      </c>
      <c r="Q3490" s="564">
        <v>0</v>
      </c>
      <c r="R3490" s="564">
        <v>1</v>
      </c>
      <c r="S3490" s="564">
        <v>1</v>
      </c>
      <c r="T3490" s="564">
        <v>1</v>
      </c>
      <c r="U3490" s="564">
        <v>1</v>
      </c>
      <c r="V3490" s="564">
        <v>1</v>
      </c>
      <c r="W3490" s="564">
        <v>1</v>
      </c>
      <c r="X3490" s="564">
        <v>0</v>
      </c>
      <c r="Y3490" s="564">
        <v>1</v>
      </c>
      <c r="Z3490" s="564">
        <v>1</v>
      </c>
      <c r="AA3490" s="564">
        <v>1</v>
      </c>
      <c r="AB3490" s="564">
        <v>1</v>
      </c>
      <c r="AC3490" s="564">
        <v>1</v>
      </c>
      <c r="AD3490" s="564">
        <v>1</v>
      </c>
      <c r="AE3490" s="564">
        <v>0</v>
      </c>
      <c r="AF3490" s="564">
        <v>1</v>
      </c>
      <c r="AG3490" s="564">
        <v>0</v>
      </c>
      <c r="AH3490" s="564">
        <v>0</v>
      </c>
      <c r="AI3490" s="564">
        <v>1</v>
      </c>
      <c r="AJ3490" s="564">
        <v>0</v>
      </c>
      <c r="AK3490" s="564">
        <v>1</v>
      </c>
    </row>
    <row r="3491" spans="1:37">
      <c r="A3491">
        <v>3487</v>
      </c>
      <c r="B3491" s="564">
        <f t="shared" ca="1" si="330"/>
        <v>0</v>
      </c>
      <c r="C3491" s="564">
        <f t="shared" ca="1" si="325"/>
        <v>0</v>
      </c>
      <c r="D3491" s="564">
        <f t="shared" ca="1" si="328"/>
        <v>0</v>
      </c>
      <c r="E3491" s="564">
        <f t="shared" ca="1" si="326"/>
        <v>0</v>
      </c>
      <c r="F3491" s="564">
        <f t="shared" ca="1" si="329"/>
        <v>1</v>
      </c>
      <c r="G3491" s="564">
        <f t="shared" ca="1" si="327"/>
        <v>-5.4168006127249608</v>
      </c>
      <c r="H3491" s="564">
        <v>0</v>
      </c>
      <c r="I3491" s="564">
        <v>0</v>
      </c>
      <c r="J3491" s="564">
        <v>0</v>
      </c>
      <c r="K3491" s="564">
        <v>0</v>
      </c>
      <c r="L3491" s="564">
        <v>0</v>
      </c>
      <c r="M3491" s="564">
        <v>0</v>
      </c>
      <c r="N3491" s="564">
        <v>0</v>
      </c>
      <c r="O3491" s="564">
        <v>0</v>
      </c>
      <c r="P3491" s="564">
        <v>0</v>
      </c>
      <c r="Q3491" s="564">
        <v>0</v>
      </c>
      <c r="R3491" s="564">
        <v>0</v>
      </c>
      <c r="S3491" s="564">
        <v>0</v>
      </c>
      <c r="T3491" s="564">
        <v>0</v>
      </c>
      <c r="U3491" s="564">
        <v>0</v>
      </c>
      <c r="V3491" s="564">
        <v>0</v>
      </c>
      <c r="W3491" s="564">
        <v>0</v>
      </c>
      <c r="X3491" s="564">
        <v>0</v>
      </c>
      <c r="Y3491" s="564">
        <v>0</v>
      </c>
      <c r="Z3491" s="564">
        <v>0</v>
      </c>
      <c r="AA3491" s="564">
        <v>0</v>
      </c>
      <c r="AB3491" s="564">
        <v>0</v>
      </c>
      <c r="AC3491" s="564">
        <v>0</v>
      </c>
      <c r="AD3491" s="564">
        <v>0</v>
      </c>
      <c r="AE3491" s="564">
        <v>0</v>
      </c>
      <c r="AF3491" s="564">
        <v>0</v>
      </c>
      <c r="AG3491" s="564">
        <v>0</v>
      </c>
      <c r="AH3491" s="564">
        <v>0</v>
      </c>
      <c r="AI3491" s="564">
        <v>0</v>
      </c>
      <c r="AJ3491" s="564">
        <v>0</v>
      </c>
      <c r="AK3491" s="564">
        <v>0</v>
      </c>
    </row>
    <row r="3492" spans="1:37">
      <c r="A3492">
        <v>3488</v>
      </c>
      <c r="B3492" s="564">
        <f t="shared" ca="1" si="330"/>
        <v>20</v>
      </c>
      <c r="C3492" s="564">
        <f t="shared" ca="1" si="325"/>
        <v>400</v>
      </c>
      <c r="D3492" s="564">
        <f t="shared" ca="1" si="328"/>
        <v>20</v>
      </c>
      <c r="E3492" s="564">
        <f t="shared" ca="1" si="326"/>
        <v>0</v>
      </c>
      <c r="F3492" s="564">
        <f t="shared" ca="1" si="329"/>
        <v>1</v>
      </c>
      <c r="G3492" s="564">
        <f t="shared" ca="1" si="327"/>
        <v>3.9073190944231704</v>
      </c>
      <c r="H3492" s="564">
        <v>1</v>
      </c>
      <c r="I3492" s="564">
        <v>1</v>
      </c>
      <c r="J3492" s="564">
        <v>1</v>
      </c>
      <c r="K3492" s="564">
        <v>1</v>
      </c>
      <c r="L3492" s="564">
        <v>1</v>
      </c>
      <c r="M3492" s="564">
        <v>1</v>
      </c>
      <c r="N3492" s="564">
        <v>1</v>
      </c>
      <c r="O3492" s="564">
        <v>1</v>
      </c>
      <c r="P3492" s="564">
        <v>1</v>
      </c>
      <c r="Q3492" s="564">
        <v>1</v>
      </c>
      <c r="R3492" s="564">
        <v>1</v>
      </c>
      <c r="S3492" s="564">
        <v>1</v>
      </c>
      <c r="T3492" s="564">
        <v>1</v>
      </c>
      <c r="U3492" s="564">
        <v>1</v>
      </c>
      <c r="V3492" s="564">
        <v>1</v>
      </c>
      <c r="W3492" s="564">
        <v>1</v>
      </c>
      <c r="X3492" s="564">
        <v>1</v>
      </c>
      <c r="Y3492" s="564">
        <v>1</v>
      </c>
      <c r="Z3492" s="564">
        <v>1</v>
      </c>
      <c r="AA3492" s="564">
        <v>1</v>
      </c>
      <c r="AB3492" s="564">
        <v>1</v>
      </c>
      <c r="AC3492" s="564">
        <v>1</v>
      </c>
      <c r="AD3492" s="564">
        <v>1</v>
      </c>
      <c r="AE3492" s="564">
        <v>1</v>
      </c>
      <c r="AF3492" s="564">
        <v>1</v>
      </c>
      <c r="AG3492" s="564">
        <v>1</v>
      </c>
      <c r="AH3492" s="564">
        <v>1</v>
      </c>
      <c r="AI3492" s="564">
        <v>1</v>
      </c>
      <c r="AJ3492" s="564">
        <v>1</v>
      </c>
      <c r="AK3492" s="564">
        <v>1</v>
      </c>
    </row>
    <row r="3493" spans="1:37">
      <c r="A3493">
        <v>3489</v>
      </c>
      <c r="B3493" s="564">
        <f t="shared" ca="1" si="330"/>
        <v>20</v>
      </c>
      <c r="C3493" s="564">
        <f t="shared" ca="1" si="325"/>
        <v>400</v>
      </c>
      <c r="D3493" s="564">
        <f t="shared" ca="1" si="328"/>
        <v>20</v>
      </c>
      <c r="E3493" s="564">
        <f t="shared" ca="1" si="326"/>
        <v>0</v>
      </c>
      <c r="F3493" s="564">
        <f t="shared" ca="1" si="329"/>
        <v>1</v>
      </c>
      <c r="G3493" s="564">
        <f t="shared" ca="1" si="327"/>
        <v>-0.88029506326698637</v>
      </c>
      <c r="H3493" s="564">
        <v>1</v>
      </c>
      <c r="I3493" s="564">
        <v>1</v>
      </c>
      <c r="J3493" s="564">
        <v>1</v>
      </c>
      <c r="K3493" s="564">
        <v>1</v>
      </c>
      <c r="L3493" s="564">
        <v>1</v>
      </c>
      <c r="M3493" s="564">
        <v>1</v>
      </c>
      <c r="N3493" s="564">
        <v>1</v>
      </c>
      <c r="O3493" s="564">
        <v>1</v>
      </c>
      <c r="P3493" s="564">
        <v>1</v>
      </c>
      <c r="Q3493" s="564">
        <v>1</v>
      </c>
      <c r="R3493" s="564">
        <v>1</v>
      </c>
      <c r="S3493" s="564">
        <v>1</v>
      </c>
      <c r="T3493" s="564">
        <v>1</v>
      </c>
      <c r="U3493" s="564">
        <v>1</v>
      </c>
      <c r="V3493" s="564">
        <v>1</v>
      </c>
      <c r="W3493" s="564">
        <v>1</v>
      </c>
      <c r="X3493" s="564">
        <v>1</v>
      </c>
      <c r="Y3493" s="564">
        <v>1</v>
      </c>
      <c r="Z3493" s="564">
        <v>1</v>
      </c>
      <c r="AA3493" s="564">
        <v>1</v>
      </c>
      <c r="AB3493" s="564">
        <v>1</v>
      </c>
      <c r="AC3493" s="564">
        <v>1</v>
      </c>
      <c r="AD3493" s="564">
        <v>1</v>
      </c>
      <c r="AE3493" s="564">
        <v>1</v>
      </c>
      <c r="AF3493" s="564">
        <v>1</v>
      </c>
      <c r="AG3493" s="564">
        <v>1</v>
      </c>
      <c r="AH3493" s="564">
        <v>1</v>
      </c>
      <c r="AI3493" s="564">
        <v>1</v>
      </c>
      <c r="AJ3493" s="564">
        <v>1</v>
      </c>
      <c r="AK3493" s="564">
        <v>1</v>
      </c>
    </row>
    <row r="3494" spans="1:37">
      <c r="A3494">
        <v>3490</v>
      </c>
      <c r="B3494" s="564">
        <f t="shared" ca="1" si="330"/>
        <v>0</v>
      </c>
      <c r="C3494" s="564">
        <f t="shared" ca="1" si="325"/>
        <v>0</v>
      </c>
      <c r="D3494" s="564">
        <f t="shared" ca="1" si="328"/>
        <v>0</v>
      </c>
      <c r="E3494" s="564">
        <f t="shared" ca="1" si="326"/>
        <v>0</v>
      </c>
      <c r="F3494" s="564">
        <f t="shared" ca="1" si="329"/>
        <v>1</v>
      </c>
      <c r="G3494" s="564">
        <f t="shared" ca="1" si="327"/>
        <v>8.7287278000444726</v>
      </c>
      <c r="H3494" s="564">
        <v>0</v>
      </c>
      <c r="I3494" s="564">
        <v>0</v>
      </c>
      <c r="J3494" s="564">
        <v>0</v>
      </c>
      <c r="K3494" s="564">
        <v>0</v>
      </c>
      <c r="L3494" s="564">
        <v>0</v>
      </c>
      <c r="M3494" s="564">
        <v>0</v>
      </c>
      <c r="N3494" s="564">
        <v>0</v>
      </c>
      <c r="O3494" s="564">
        <v>0</v>
      </c>
      <c r="P3494" s="564">
        <v>0</v>
      </c>
      <c r="Q3494" s="564">
        <v>0</v>
      </c>
      <c r="R3494" s="564">
        <v>0</v>
      </c>
      <c r="S3494" s="564">
        <v>0</v>
      </c>
      <c r="T3494" s="564">
        <v>0</v>
      </c>
      <c r="U3494" s="564">
        <v>0</v>
      </c>
      <c r="V3494" s="564">
        <v>0</v>
      </c>
      <c r="W3494" s="564">
        <v>0</v>
      </c>
      <c r="X3494" s="564">
        <v>0</v>
      </c>
      <c r="Y3494" s="564">
        <v>0</v>
      </c>
      <c r="Z3494" s="564">
        <v>0</v>
      </c>
      <c r="AA3494" s="564">
        <v>0</v>
      </c>
      <c r="AB3494" s="564">
        <v>0</v>
      </c>
      <c r="AC3494" s="564">
        <v>0</v>
      </c>
      <c r="AD3494" s="564">
        <v>0</v>
      </c>
      <c r="AE3494" s="564">
        <v>0</v>
      </c>
      <c r="AF3494" s="564">
        <v>0</v>
      </c>
      <c r="AG3494" s="564">
        <v>0</v>
      </c>
      <c r="AH3494" s="564">
        <v>0</v>
      </c>
      <c r="AI3494" s="564">
        <v>0</v>
      </c>
      <c r="AJ3494" s="564">
        <v>0</v>
      </c>
      <c r="AK3494" s="564">
        <v>0</v>
      </c>
    </row>
    <row r="3495" spans="1:37">
      <c r="A3495">
        <v>3491</v>
      </c>
      <c r="B3495" s="564">
        <f t="shared" ca="1" si="330"/>
        <v>0</v>
      </c>
      <c r="C3495" s="564">
        <f t="shared" ca="1" si="325"/>
        <v>0</v>
      </c>
      <c r="D3495" s="564">
        <f t="shared" ca="1" si="328"/>
        <v>0</v>
      </c>
      <c r="E3495" s="564">
        <f t="shared" ca="1" si="326"/>
        <v>0</v>
      </c>
      <c r="F3495" s="564">
        <f t="shared" ca="1" si="329"/>
        <v>1</v>
      </c>
      <c r="G3495" s="564">
        <f t="shared" ca="1" si="327"/>
        <v>-6.2150802020333575</v>
      </c>
      <c r="H3495" s="564">
        <v>0</v>
      </c>
      <c r="I3495" s="564">
        <v>0</v>
      </c>
      <c r="J3495" s="564">
        <v>0</v>
      </c>
      <c r="K3495" s="564">
        <v>0</v>
      </c>
      <c r="L3495" s="564">
        <v>0</v>
      </c>
      <c r="M3495" s="564">
        <v>0</v>
      </c>
      <c r="N3495" s="564">
        <v>0</v>
      </c>
      <c r="O3495" s="564">
        <v>0</v>
      </c>
      <c r="P3495" s="564">
        <v>0</v>
      </c>
      <c r="Q3495" s="564">
        <v>0</v>
      </c>
      <c r="R3495" s="564">
        <v>0</v>
      </c>
      <c r="S3495" s="564">
        <v>0</v>
      </c>
      <c r="T3495" s="564">
        <v>0</v>
      </c>
      <c r="U3495" s="564">
        <v>0</v>
      </c>
      <c r="V3495" s="564">
        <v>0</v>
      </c>
      <c r="W3495" s="564">
        <v>0</v>
      </c>
      <c r="X3495" s="564">
        <v>0</v>
      </c>
      <c r="Y3495" s="564">
        <v>0</v>
      </c>
      <c r="Z3495" s="564">
        <v>0</v>
      </c>
      <c r="AA3495" s="564">
        <v>0</v>
      </c>
      <c r="AB3495" s="564">
        <v>0</v>
      </c>
      <c r="AC3495" s="564">
        <v>0</v>
      </c>
      <c r="AD3495" s="564">
        <v>0</v>
      </c>
      <c r="AE3495" s="564">
        <v>0</v>
      </c>
      <c r="AF3495" s="564">
        <v>0</v>
      </c>
      <c r="AG3495" s="564">
        <v>0</v>
      </c>
      <c r="AH3495" s="564">
        <v>0</v>
      </c>
      <c r="AI3495" s="564">
        <v>0</v>
      </c>
      <c r="AJ3495" s="564">
        <v>0</v>
      </c>
      <c r="AK3495" s="564">
        <v>0</v>
      </c>
    </row>
    <row r="3496" spans="1:37">
      <c r="A3496">
        <v>3492</v>
      </c>
      <c r="B3496" s="564">
        <f t="shared" ca="1" si="330"/>
        <v>12</v>
      </c>
      <c r="C3496" s="564">
        <f t="shared" ca="1" si="325"/>
        <v>144</v>
      </c>
      <c r="D3496" s="564">
        <f t="shared" ca="1" si="328"/>
        <v>12</v>
      </c>
      <c r="E3496" s="564">
        <f t="shared" ca="1" si="326"/>
        <v>4.8</v>
      </c>
      <c r="F3496" s="564">
        <f t="shared" ca="1" si="329"/>
        <v>0.49473684210526314</v>
      </c>
      <c r="G3496" s="564">
        <f t="shared" ca="1" si="327"/>
        <v>-6.7230223216267113</v>
      </c>
      <c r="H3496" s="564">
        <v>0</v>
      </c>
      <c r="I3496" s="564">
        <v>1</v>
      </c>
      <c r="J3496" s="564">
        <v>0</v>
      </c>
      <c r="K3496" s="564">
        <v>0</v>
      </c>
      <c r="L3496" s="564">
        <v>1</v>
      </c>
      <c r="M3496" s="564">
        <v>1</v>
      </c>
      <c r="N3496" s="564">
        <v>1</v>
      </c>
      <c r="O3496" s="564">
        <v>0</v>
      </c>
      <c r="P3496" s="564">
        <v>1</v>
      </c>
      <c r="Q3496" s="564">
        <v>1</v>
      </c>
      <c r="R3496" s="564">
        <v>1</v>
      </c>
      <c r="S3496" s="564">
        <v>1</v>
      </c>
      <c r="T3496" s="564">
        <v>1</v>
      </c>
      <c r="U3496" s="564">
        <v>1</v>
      </c>
      <c r="V3496" s="564">
        <v>0</v>
      </c>
      <c r="W3496" s="564">
        <v>1</v>
      </c>
      <c r="X3496" s="564">
        <v>1</v>
      </c>
      <c r="Y3496" s="564">
        <v>0</v>
      </c>
      <c r="Z3496" s="564">
        <v>0</v>
      </c>
      <c r="AA3496" s="564">
        <v>0</v>
      </c>
      <c r="AB3496" s="564">
        <v>0</v>
      </c>
      <c r="AC3496" s="564">
        <v>1</v>
      </c>
      <c r="AD3496" s="564">
        <v>0</v>
      </c>
      <c r="AE3496" s="564">
        <v>0</v>
      </c>
      <c r="AF3496" s="564">
        <v>0</v>
      </c>
      <c r="AG3496" s="564">
        <v>1</v>
      </c>
      <c r="AH3496" s="564">
        <v>1</v>
      </c>
      <c r="AI3496" s="564">
        <v>1</v>
      </c>
      <c r="AJ3496" s="564">
        <v>1</v>
      </c>
      <c r="AK3496" s="564">
        <v>0</v>
      </c>
    </row>
    <row r="3497" spans="1:37">
      <c r="A3497">
        <v>3493</v>
      </c>
      <c r="B3497" s="564">
        <f t="shared" ca="1" si="330"/>
        <v>20</v>
      </c>
      <c r="C3497" s="564">
        <f t="shared" ca="1" si="325"/>
        <v>400</v>
      </c>
      <c r="D3497" s="564">
        <f t="shared" ca="1" si="328"/>
        <v>20</v>
      </c>
      <c r="E3497" s="564">
        <f t="shared" ca="1" si="326"/>
        <v>0</v>
      </c>
      <c r="F3497" s="564">
        <f t="shared" ca="1" si="329"/>
        <v>1</v>
      </c>
      <c r="G3497" s="564">
        <f t="shared" ca="1" si="327"/>
        <v>0.57379918871134805</v>
      </c>
      <c r="H3497" s="564">
        <v>1</v>
      </c>
      <c r="I3497" s="564">
        <v>1</v>
      </c>
      <c r="J3497" s="564">
        <v>1</v>
      </c>
      <c r="K3497" s="564">
        <v>1</v>
      </c>
      <c r="L3497" s="564">
        <v>1</v>
      </c>
      <c r="M3497" s="564">
        <v>1</v>
      </c>
      <c r="N3497" s="564">
        <v>1</v>
      </c>
      <c r="O3497" s="564">
        <v>1</v>
      </c>
      <c r="P3497" s="564">
        <v>1</v>
      </c>
      <c r="Q3497" s="564">
        <v>1</v>
      </c>
      <c r="R3497" s="564">
        <v>1</v>
      </c>
      <c r="S3497" s="564">
        <v>1</v>
      </c>
      <c r="T3497" s="564">
        <v>1</v>
      </c>
      <c r="U3497" s="564">
        <v>1</v>
      </c>
      <c r="V3497" s="564">
        <v>1</v>
      </c>
      <c r="W3497" s="564">
        <v>1</v>
      </c>
      <c r="X3497" s="564">
        <v>1</v>
      </c>
      <c r="Y3497" s="564">
        <v>1</v>
      </c>
      <c r="Z3497" s="564">
        <v>1</v>
      </c>
      <c r="AA3497" s="564">
        <v>1</v>
      </c>
      <c r="AB3497" s="564">
        <v>1</v>
      </c>
      <c r="AC3497" s="564">
        <v>1</v>
      </c>
      <c r="AD3497" s="564">
        <v>1</v>
      </c>
      <c r="AE3497" s="564">
        <v>1</v>
      </c>
      <c r="AF3497" s="564">
        <v>1</v>
      </c>
      <c r="AG3497" s="564">
        <v>1</v>
      </c>
      <c r="AH3497" s="564">
        <v>1</v>
      </c>
      <c r="AI3497" s="564">
        <v>1</v>
      </c>
      <c r="AJ3497" s="564">
        <v>1</v>
      </c>
      <c r="AK3497" s="564">
        <v>1</v>
      </c>
    </row>
    <row r="3498" spans="1:37">
      <c r="A3498">
        <v>3494</v>
      </c>
      <c r="B3498" s="564">
        <f t="shared" ca="1" si="330"/>
        <v>0</v>
      </c>
      <c r="C3498" s="564">
        <f t="shared" ca="1" si="325"/>
        <v>0</v>
      </c>
      <c r="D3498" s="564">
        <f t="shared" ca="1" si="328"/>
        <v>0</v>
      </c>
      <c r="E3498" s="564">
        <f t="shared" ca="1" si="326"/>
        <v>0</v>
      </c>
      <c r="F3498" s="564">
        <f t="shared" ca="1" si="329"/>
        <v>1</v>
      </c>
      <c r="G3498" s="564">
        <f t="shared" ca="1" si="327"/>
        <v>10.315038561556927</v>
      </c>
      <c r="H3498" s="564">
        <v>0</v>
      </c>
      <c r="I3498" s="564">
        <v>0</v>
      </c>
      <c r="J3498" s="564">
        <v>0</v>
      </c>
      <c r="K3498" s="564">
        <v>0</v>
      </c>
      <c r="L3498" s="564">
        <v>0</v>
      </c>
      <c r="M3498" s="564">
        <v>0</v>
      </c>
      <c r="N3498" s="564">
        <v>0</v>
      </c>
      <c r="O3498" s="564">
        <v>0</v>
      </c>
      <c r="P3498" s="564">
        <v>0</v>
      </c>
      <c r="Q3498" s="564">
        <v>0</v>
      </c>
      <c r="R3498" s="564">
        <v>0</v>
      </c>
      <c r="S3498" s="564">
        <v>0</v>
      </c>
      <c r="T3498" s="564">
        <v>0</v>
      </c>
      <c r="U3498" s="564">
        <v>0</v>
      </c>
      <c r="V3498" s="564">
        <v>0</v>
      </c>
      <c r="W3498" s="564">
        <v>0</v>
      </c>
      <c r="X3498" s="564">
        <v>0</v>
      </c>
      <c r="Y3498" s="564">
        <v>0</v>
      </c>
      <c r="Z3498" s="564">
        <v>0</v>
      </c>
      <c r="AA3498" s="564">
        <v>0</v>
      </c>
      <c r="AB3498" s="564">
        <v>0</v>
      </c>
      <c r="AC3498" s="564">
        <v>0</v>
      </c>
      <c r="AD3498" s="564">
        <v>0</v>
      </c>
      <c r="AE3498" s="564">
        <v>0</v>
      </c>
      <c r="AF3498" s="564">
        <v>0</v>
      </c>
      <c r="AG3498" s="564">
        <v>0</v>
      </c>
      <c r="AH3498" s="564">
        <v>0</v>
      </c>
      <c r="AI3498" s="564">
        <v>0</v>
      </c>
      <c r="AJ3498" s="564">
        <v>0</v>
      </c>
      <c r="AK3498" s="564">
        <v>0</v>
      </c>
    </row>
    <row r="3499" spans="1:37">
      <c r="A3499">
        <v>3495</v>
      </c>
      <c r="B3499" s="564">
        <f t="shared" ca="1" si="330"/>
        <v>0</v>
      </c>
      <c r="C3499" s="564">
        <f t="shared" ca="1" si="325"/>
        <v>0</v>
      </c>
      <c r="D3499" s="564">
        <f t="shared" ca="1" si="328"/>
        <v>0</v>
      </c>
      <c r="E3499" s="564">
        <f t="shared" ca="1" si="326"/>
        <v>0</v>
      </c>
      <c r="F3499" s="564">
        <f t="shared" ca="1" si="329"/>
        <v>1</v>
      </c>
      <c r="G3499" s="564">
        <f t="shared" ca="1" si="327"/>
        <v>5.9077446285438437</v>
      </c>
      <c r="H3499" s="564">
        <v>0</v>
      </c>
      <c r="I3499" s="564">
        <v>0</v>
      </c>
      <c r="J3499" s="564">
        <v>0</v>
      </c>
      <c r="K3499" s="564">
        <v>0</v>
      </c>
      <c r="L3499" s="564">
        <v>0</v>
      </c>
      <c r="M3499" s="564">
        <v>0</v>
      </c>
      <c r="N3499" s="564">
        <v>0</v>
      </c>
      <c r="O3499" s="564">
        <v>0</v>
      </c>
      <c r="P3499" s="564">
        <v>0</v>
      </c>
      <c r="Q3499" s="564">
        <v>0</v>
      </c>
      <c r="R3499" s="564">
        <v>0</v>
      </c>
      <c r="S3499" s="564">
        <v>0</v>
      </c>
      <c r="T3499" s="564">
        <v>0</v>
      </c>
      <c r="U3499" s="564">
        <v>0</v>
      </c>
      <c r="V3499" s="564">
        <v>0</v>
      </c>
      <c r="W3499" s="564">
        <v>0</v>
      </c>
      <c r="X3499" s="564">
        <v>0</v>
      </c>
      <c r="Y3499" s="564">
        <v>0</v>
      </c>
      <c r="Z3499" s="564">
        <v>0</v>
      </c>
      <c r="AA3499" s="564">
        <v>0</v>
      </c>
      <c r="AB3499" s="564">
        <v>0</v>
      </c>
      <c r="AC3499" s="564">
        <v>0</v>
      </c>
      <c r="AD3499" s="564">
        <v>0</v>
      </c>
      <c r="AE3499" s="564">
        <v>0</v>
      </c>
      <c r="AF3499" s="564">
        <v>0</v>
      </c>
      <c r="AG3499" s="564">
        <v>0</v>
      </c>
      <c r="AH3499" s="564">
        <v>0</v>
      </c>
      <c r="AI3499" s="564">
        <v>0</v>
      </c>
      <c r="AJ3499" s="564">
        <v>0</v>
      </c>
      <c r="AK3499" s="564">
        <v>0</v>
      </c>
    </row>
    <row r="3500" spans="1:37">
      <c r="A3500">
        <v>3496</v>
      </c>
      <c r="B3500" s="564">
        <f t="shared" ca="1" si="330"/>
        <v>20</v>
      </c>
      <c r="C3500" s="564">
        <f t="shared" ca="1" si="325"/>
        <v>400</v>
      </c>
      <c r="D3500" s="564">
        <f t="shared" ca="1" si="328"/>
        <v>20</v>
      </c>
      <c r="E3500" s="564">
        <f t="shared" ca="1" si="326"/>
        <v>0</v>
      </c>
      <c r="F3500" s="564">
        <f t="shared" ca="1" si="329"/>
        <v>1</v>
      </c>
      <c r="G3500" s="564">
        <f t="shared" ca="1" si="327"/>
        <v>2.0299554427846314</v>
      </c>
      <c r="H3500" s="564">
        <v>1</v>
      </c>
      <c r="I3500" s="564">
        <v>1</v>
      </c>
      <c r="J3500" s="564">
        <v>1</v>
      </c>
      <c r="K3500" s="564">
        <v>1</v>
      </c>
      <c r="L3500" s="564">
        <v>1</v>
      </c>
      <c r="M3500" s="564">
        <v>1</v>
      </c>
      <c r="N3500" s="564">
        <v>1</v>
      </c>
      <c r="O3500" s="564">
        <v>1</v>
      </c>
      <c r="P3500" s="564">
        <v>1</v>
      </c>
      <c r="Q3500" s="564">
        <v>1</v>
      </c>
      <c r="R3500" s="564">
        <v>1</v>
      </c>
      <c r="S3500" s="564">
        <v>1</v>
      </c>
      <c r="T3500" s="564">
        <v>1</v>
      </c>
      <c r="U3500" s="564">
        <v>1</v>
      </c>
      <c r="V3500" s="564">
        <v>1</v>
      </c>
      <c r="W3500" s="564">
        <v>1</v>
      </c>
      <c r="X3500" s="564">
        <v>1</v>
      </c>
      <c r="Y3500" s="564">
        <v>1</v>
      </c>
      <c r="Z3500" s="564">
        <v>1</v>
      </c>
      <c r="AA3500" s="564">
        <v>1</v>
      </c>
      <c r="AB3500" s="564">
        <v>1</v>
      </c>
      <c r="AC3500" s="564">
        <v>1</v>
      </c>
      <c r="AD3500" s="564">
        <v>1</v>
      </c>
      <c r="AE3500" s="564">
        <v>0</v>
      </c>
      <c r="AF3500" s="564">
        <v>1</v>
      </c>
      <c r="AG3500" s="564">
        <v>1</v>
      </c>
      <c r="AH3500" s="564">
        <v>1</v>
      </c>
      <c r="AI3500" s="564">
        <v>1</v>
      </c>
      <c r="AJ3500" s="564">
        <v>1</v>
      </c>
      <c r="AK3500" s="564">
        <v>1</v>
      </c>
    </row>
    <row r="3501" spans="1:37">
      <c r="A3501">
        <v>3497</v>
      </c>
      <c r="B3501" s="564">
        <f t="shared" ca="1" si="330"/>
        <v>20</v>
      </c>
      <c r="C3501" s="564">
        <f t="shared" ca="1" si="325"/>
        <v>400</v>
      </c>
      <c r="D3501" s="564">
        <f t="shared" ca="1" si="328"/>
        <v>20</v>
      </c>
      <c r="E3501" s="564">
        <f t="shared" ca="1" si="326"/>
        <v>0</v>
      </c>
      <c r="F3501" s="564">
        <f t="shared" ca="1" si="329"/>
        <v>1</v>
      </c>
      <c r="G3501" s="564">
        <f t="shared" ca="1" si="327"/>
        <v>-0.75084182201065008</v>
      </c>
      <c r="H3501" s="564">
        <v>1</v>
      </c>
      <c r="I3501" s="564">
        <v>1</v>
      </c>
      <c r="J3501" s="564">
        <v>1</v>
      </c>
      <c r="K3501" s="564">
        <v>1</v>
      </c>
      <c r="L3501" s="564">
        <v>1</v>
      </c>
      <c r="M3501" s="564">
        <v>1</v>
      </c>
      <c r="N3501" s="564">
        <v>1</v>
      </c>
      <c r="O3501" s="564">
        <v>1</v>
      </c>
      <c r="P3501" s="564">
        <v>1</v>
      </c>
      <c r="Q3501" s="564">
        <v>1</v>
      </c>
      <c r="R3501" s="564">
        <v>1</v>
      </c>
      <c r="S3501" s="564">
        <v>1</v>
      </c>
      <c r="T3501" s="564">
        <v>1</v>
      </c>
      <c r="U3501" s="564">
        <v>1</v>
      </c>
      <c r="V3501" s="564">
        <v>1</v>
      </c>
      <c r="W3501" s="564">
        <v>1</v>
      </c>
      <c r="X3501" s="564">
        <v>1</v>
      </c>
      <c r="Y3501" s="564">
        <v>1</v>
      </c>
      <c r="Z3501" s="564">
        <v>1</v>
      </c>
      <c r="AA3501" s="564">
        <v>1</v>
      </c>
      <c r="AB3501" s="564">
        <v>1</v>
      </c>
      <c r="AC3501" s="564">
        <v>1</v>
      </c>
      <c r="AD3501" s="564">
        <v>1</v>
      </c>
      <c r="AE3501" s="564">
        <v>1</v>
      </c>
      <c r="AF3501" s="564">
        <v>1</v>
      </c>
      <c r="AG3501" s="564">
        <v>1</v>
      </c>
      <c r="AH3501" s="564">
        <v>1</v>
      </c>
      <c r="AI3501" s="564">
        <v>1</v>
      </c>
      <c r="AJ3501" s="564">
        <v>1</v>
      </c>
      <c r="AK3501" s="564">
        <v>1</v>
      </c>
    </row>
    <row r="3502" spans="1:37">
      <c r="A3502">
        <v>3498</v>
      </c>
      <c r="B3502" s="564">
        <f t="shared" ca="1" si="330"/>
        <v>20</v>
      </c>
      <c r="C3502" s="564">
        <f t="shared" ca="1" si="325"/>
        <v>400</v>
      </c>
      <c r="D3502" s="564">
        <f t="shared" ca="1" si="328"/>
        <v>20</v>
      </c>
      <c r="E3502" s="564">
        <f t="shared" ca="1" si="326"/>
        <v>0</v>
      </c>
      <c r="F3502" s="564">
        <f t="shared" ca="1" si="329"/>
        <v>1</v>
      </c>
      <c r="G3502" s="564">
        <f t="shared" ca="1" si="327"/>
        <v>4.2032974545172852</v>
      </c>
      <c r="H3502" s="564">
        <v>1</v>
      </c>
      <c r="I3502" s="564">
        <v>1</v>
      </c>
      <c r="J3502" s="564">
        <v>1</v>
      </c>
      <c r="K3502" s="564">
        <v>1</v>
      </c>
      <c r="L3502" s="564">
        <v>1</v>
      </c>
      <c r="M3502" s="564">
        <v>1</v>
      </c>
      <c r="N3502" s="564">
        <v>1</v>
      </c>
      <c r="O3502" s="564">
        <v>1</v>
      </c>
      <c r="P3502" s="564">
        <v>1</v>
      </c>
      <c r="Q3502" s="564">
        <v>1</v>
      </c>
      <c r="R3502" s="564">
        <v>1</v>
      </c>
      <c r="S3502" s="564">
        <v>1</v>
      </c>
      <c r="T3502" s="564">
        <v>1</v>
      </c>
      <c r="U3502" s="564">
        <v>1</v>
      </c>
      <c r="V3502" s="564">
        <v>1</v>
      </c>
      <c r="W3502" s="564">
        <v>1</v>
      </c>
      <c r="X3502" s="564">
        <v>1</v>
      </c>
      <c r="Y3502" s="564">
        <v>1</v>
      </c>
      <c r="Z3502" s="564">
        <v>1</v>
      </c>
      <c r="AA3502" s="564">
        <v>1</v>
      </c>
      <c r="AB3502" s="564">
        <v>1</v>
      </c>
      <c r="AC3502" s="564">
        <v>1</v>
      </c>
      <c r="AD3502" s="564">
        <v>1</v>
      </c>
      <c r="AE3502" s="564">
        <v>1</v>
      </c>
      <c r="AF3502" s="564">
        <v>1</v>
      </c>
      <c r="AG3502" s="564">
        <v>1</v>
      </c>
      <c r="AH3502" s="564">
        <v>1</v>
      </c>
      <c r="AI3502" s="564">
        <v>1</v>
      </c>
      <c r="AJ3502" s="564">
        <v>1</v>
      </c>
      <c r="AK3502" s="564">
        <v>1</v>
      </c>
    </row>
    <row r="3503" spans="1:37">
      <c r="A3503">
        <v>3499</v>
      </c>
      <c r="B3503" s="564">
        <f t="shared" ca="1" si="330"/>
        <v>20</v>
      </c>
      <c r="C3503" s="564">
        <f t="shared" ca="1" si="325"/>
        <v>400</v>
      </c>
      <c r="D3503" s="564">
        <f t="shared" ca="1" si="328"/>
        <v>20</v>
      </c>
      <c r="E3503" s="564">
        <f t="shared" ca="1" si="326"/>
        <v>0</v>
      </c>
      <c r="F3503" s="564">
        <f t="shared" ca="1" si="329"/>
        <v>1</v>
      </c>
      <c r="G3503" s="564">
        <f t="shared" ca="1" si="327"/>
        <v>1.2932753254584002</v>
      </c>
      <c r="H3503" s="564">
        <v>1</v>
      </c>
      <c r="I3503" s="564">
        <v>1</v>
      </c>
      <c r="J3503" s="564">
        <v>1</v>
      </c>
      <c r="K3503" s="564">
        <v>1</v>
      </c>
      <c r="L3503" s="564">
        <v>1</v>
      </c>
      <c r="M3503" s="564">
        <v>1</v>
      </c>
      <c r="N3503" s="564">
        <v>1</v>
      </c>
      <c r="O3503" s="564">
        <v>1</v>
      </c>
      <c r="P3503" s="564">
        <v>1</v>
      </c>
      <c r="Q3503" s="564">
        <v>1</v>
      </c>
      <c r="R3503" s="564">
        <v>1</v>
      </c>
      <c r="S3503" s="564">
        <v>1</v>
      </c>
      <c r="T3503" s="564">
        <v>1</v>
      </c>
      <c r="U3503" s="564">
        <v>1</v>
      </c>
      <c r="V3503" s="564">
        <v>1</v>
      </c>
      <c r="W3503" s="564">
        <v>1</v>
      </c>
      <c r="X3503" s="564">
        <v>1</v>
      </c>
      <c r="Y3503" s="564">
        <v>1</v>
      </c>
      <c r="Z3503" s="564">
        <v>1</v>
      </c>
      <c r="AA3503" s="564">
        <v>1</v>
      </c>
      <c r="AB3503" s="564">
        <v>1</v>
      </c>
      <c r="AC3503" s="564">
        <v>1</v>
      </c>
      <c r="AD3503" s="564">
        <v>1</v>
      </c>
      <c r="AE3503" s="564">
        <v>1</v>
      </c>
      <c r="AF3503" s="564">
        <v>1</v>
      </c>
      <c r="AG3503" s="564">
        <v>1</v>
      </c>
      <c r="AH3503" s="564">
        <v>1</v>
      </c>
      <c r="AI3503" s="564">
        <v>1</v>
      </c>
      <c r="AJ3503" s="564">
        <v>1</v>
      </c>
      <c r="AK3503" s="564">
        <v>1</v>
      </c>
    </row>
    <row r="3504" spans="1:37">
      <c r="A3504">
        <v>3500</v>
      </c>
      <c r="B3504" s="564">
        <f t="shared" ca="1" si="330"/>
        <v>20</v>
      </c>
      <c r="C3504" s="564">
        <f t="shared" ca="1" si="325"/>
        <v>400</v>
      </c>
      <c r="D3504" s="564">
        <f t="shared" ca="1" si="328"/>
        <v>20</v>
      </c>
      <c r="E3504" s="564">
        <f t="shared" ca="1" si="326"/>
        <v>0</v>
      </c>
      <c r="F3504" s="564">
        <f t="shared" ca="1" si="329"/>
        <v>1</v>
      </c>
      <c r="G3504" s="564">
        <f t="shared" ca="1" si="327"/>
        <v>3.3574955452434265</v>
      </c>
      <c r="H3504" s="564">
        <v>1</v>
      </c>
      <c r="I3504" s="564">
        <v>1</v>
      </c>
      <c r="J3504" s="564">
        <v>1</v>
      </c>
      <c r="K3504" s="564">
        <v>1</v>
      </c>
      <c r="L3504" s="564">
        <v>1</v>
      </c>
      <c r="M3504" s="564">
        <v>1</v>
      </c>
      <c r="N3504" s="564">
        <v>1</v>
      </c>
      <c r="O3504" s="564">
        <v>1</v>
      </c>
      <c r="P3504" s="564">
        <v>1</v>
      </c>
      <c r="Q3504" s="564">
        <v>1</v>
      </c>
      <c r="R3504" s="564">
        <v>1</v>
      </c>
      <c r="S3504" s="564">
        <v>1</v>
      </c>
      <c r="T3504" s="564">
        <v>1</v>
      </c>
      <c r="U3504" s="564">
        <v>1</v>
      </c>
      <c r="V3504" s="564">
        <v>1</v>
      </c>
      <c r="W3504" s="564">
        <v>1</v>
      </c>
      <c r="X3504" s="564">
        <v>1</v>
      </c>
      <c r="Y3504" s="564">
        <v>1</v>
      </c>
      <c r="Z3504" s="564">
        <v>1</v>
      </c>
      <c r="AA3504" s="564">
        <v>1</v>
      </c>
      <c r="AB3504" s="564">
        <v>1</v>
      </c>
      <c r="AC3504" s="564">
        <v>1</v>
      </c>
      <c r="AD3504" s="564">
        <v>1</v>
      </c>
      <c r="AE3504" s="564">
        <v>1</v>
      </c>
      <c r="AF3504" s="564">
        <v>1</v>
      </c>
      <c r="AG3504" s="564">
        <v>1</v>
      </c>
      <c r="AH3504" s="564">
        <v>1</v>
      </c>
      <c r="AI3504" s="564">
        <v>1</v>
      </c>
      <c r="AJ3504" s="564">
        <v>1</v>
      </c>
      <c r="AK3504" s="564">
        <v>1</v>
      </c>
    </row>
    <row r="3505" spans="1:37">
      <c r="A3505">
        <v>3501</v>
      </c>
      <c r="B3505" s="564">
        <f t="shared" ca="1" si="330"/>
        <v>20</v>
      </c>
      <c r="C3505" s="564">
        <f t="shared" ca="1" si="325"/>
        <v>400</v>
      </c>
      <c r="D3505" s="564">
        <f t="shared" ca="1" si="328"/>
        <v>20</v>
      </c>
      <c r="E3505" s="564">
        <f t="shared" ca="1" si="326"/>
        <v>0</v>
      </c>
      <c r="F3505" s="564">
        <f t="shared" ca="1" si="329"/>
        <v>1</v>
      </c>
      <c r="G3505" s="564">
        <f t="shared" ca="1" si="327"/>
        <v>-4.7909500084274814</v>
      </c>
      <c r="H3505" s="564">
        <v>1</v>
      </c>
      <c r="I3505" s="564">
        <v>1</v>
      </c>
      <c r="J3505" s="564">
        <v>1</v>
      </c>
      <c r="K3505" s="564">
        <v>1</v>
      </c>
      <c r="L3505" s="564">
        <v>1</v>
      </c>
      <c r="M3505" s="564">
        <v>1</v>
      </c>
      <c r="N3505" s="564">
        <v>1</v>
      </c>
      <c r="O3505" s="564">
        <v>1</v>
      </c>
      <c r="P3505" s="564">
        <v>1</v>
      </c>
      <c r="Q3505" s="564">
        <v>1</v>
      </c>
      <c r="R3505" s="564">
        <v>1</v>
      </c>
      <c r="S3505" s="564">
        <v>1</v>
      </c>
      <c r="T3505" s="564">
        <v>1</v>
      </c>
      <c r="U3505" s="564">
        <v>1</v>
      </c>
      <c r="V3505" s="564">
        <v>1</v>
      </c>
      <c r="W3505" s="564">
        <v>1</v>
      </c>
      <c r="X3505" s="564">
        <v>1</v>
      </c>
      <c r="Y3505" s="564">
        <v>1</v>
      </c>
      <c r="Z3505" s="564">
        <v>1</v>
      </c>
      <c r="AA3505" s="564">
        <v>1</v>
      </c>
      <c r="AB3505" s="564">
        <v>1</v>
      </c>
      <c r="AC3505" s="564">
        <v>1</v>
      </c>
      <c r="AD3505" s="564">
        <v>1</v>
      </c>
      <c r="AE3505" s="564">
        <v>1</v>
      </c>
      <c r="AF3505" s="564">
        <v>1</v>
      </c>
      <c r="AG3505" s="564">
        <v>1</v>
      </c>
      <c r="AH3505" s="564">
        <v>1</v>
      </c>
      <c r="AI3505" s="564">
        <v>1</v>
      </c>
      <c r="AJ3505" s="564">
        <v>1</v>
      </c>
      <c r="AK3505" s="564">
        <v>1</v>
      </c>
    </row>
    <row r="3506" spans="1:37">
      <c r="A3506">
        <v>3502</v>
      </c>
      <c r="B3506" s="564">
        <f t="shared" ca="1" si="330"/>
        <v>20</v>
      </c>
      <c r="C3506" s="564">
        <f t="shared" ca="1" si="325"/>
        <v>400</v>
      </c>
      <c r="D3506" s="564">
        <f t="shared" ca="1" si="328"/>
        <v>20</v>
      </c>
      <c r="E3506" s="564">
        <f t="shared" ca="1" si="326"/>
        <v>0</v>
      </c>
      <c r="F3506" s="564">
        <f t="shared" ca="1" si="329"/>
        <v>1</v>
      </c>
      <c r="G3506" s="564">
        <f t="shared" ca="1" si="327"/>
        <v>3.8991410315983699</v>
      </c>
      <c r="H3506" s="564">
        <v>1</v>
      </c>
      <c r="I3506" s="564">
        <v>1</v>
      </c>
      <c r="J3506" s="564">
        <v>1</v>
      </c>
      <c r="K3506" s="564">
        <v>1</v>
      </c>
      <c r="L3506" s="564">
        <v>1</v>
      </c>
      <c r="M3506" s="564">
        <v>1</v>
      </c>
      <c r="N3506" s="564">
        <v>1</v>
      </c>
      <c r="O3506" s="564">
        <v>1</v>
      </c>
      <c r="P3506" s="564">
        <v>1</v>
      </c>
      <c r="Q3506" s="564">
        <v>1</v>
      </c>
      <c r="R3506" s="564">
        <v>1</v>
      </c>
      <c r="S3506" s="564">
        <v>1</v>
      </c>
      <c r="T3506" s="564">
        <v>1</v>
      </c>
      <c r="U3506" s="564">
        <v>1</v>
      </c>
      <c r="V3506" s="564">
        <v>1</v>
      </c>
      <c r="W3506" s="564">
        <v>1</v>
      </c>
      <c r="X3506" s="564">
        <v>1</v>
      </c>
      <c r="Y3506" s="564">
        <v>1</v>
      </c>
      <c r="Z3506" s="564">
        <v>1</v>
      </c>
      <c r="AA3506" s="564">
        <v>1</v>
      </c>
      <c r="AB3506" s="564">
        <v>1</v>
      </c>
      <c r="AC3506" s="564">
        <v>1</v>
      </c>
      <c r="AD3506" s="564">
        <v>1</v>
      </c>
      <c r="AE3506" s="564">
        <v>1</v>
      </c>
      <c r="AF3506" s="564">
        <v>1</v>
      </c>
      <c r="AG3506" s="564">
        <v>1</v>
      </c>
      <c r="AH3506" s="564">
        <v>1</v>
      </c>
      <c r="AI3506" s="564">
        <v>1</v>
      </c>
      <c r="AJ3506" s="564">
        <v>1</v>
      </c>
      <c r="AK3506" s="564">
        <v>1</v>
      </c>
    </row>
    <row r="3507" spans="1:37">
      <c r="A3507">
        <v>3503</v>
      </c>
      <c r="B3507" s="564">
        <f t="shared" ca="1" si="330"/>
        <v>0</v>
      </c>
      <c r="C3507" s="564">
        <f t="shared" ca="1" si="325"/>
        <v>0</v>
      </c>
      <c r="D3507" s="564">
        <f t="shared" ca="1" si="328"/>
        <v>0</v>
      </c>
      <c r="E3507" s="564">
        <f t="shared" ca="1" si="326"/>
        <v>0</v>
      </c>
      <c r="F3507" s="564">
        <f t="shared" ca="1" si="329"/>
        <v>1</v>
      </c>
      <c r="G3507" s="564">
        <f t="shared" ca="1" si="327"/>
        <v>-4.8442631326555912</v>
      </c>
      <c r="H3507" s="564">
        <v>0</v>
      </c>
      <c r="I3507" s="564">
        <v>0</v>
      </c>
      <c r="J3507" s="564">
        <v>0</v>
      </c>
      <c r="K3507" s="564">
        <v>0</v>
      </c>
      <c r="L3507" s="564">
        <v>0</v>
      </c>
      <c r="M3507" s="564">
        <v>0</v>
      </c>
      <c r="N3507" s="564">
        <v>0</v>
      </c>
      <c r="O3507" s="564">
        <v>0</v>
      </c>
      <c r="P3507" s="564">
        <v>0</v>
      </c>
      <c r="Q3507" s="564">
        <v>0</v>
      </c>
      <c r="R3507" s="564">
        <v>0</v>
      </c>
      <c r="S3507" s="564">
        <v>0</v>
      </c>
      <c r="T3507" s="564">
        <v>0</v>
      </c>
      <c r="U3507" s="564">
        <v>0</v>
      </c>
      <c r="V3507" s="564">
        <v>0</v>
      </c>
      <c r="W3507" s="564">
        <v>0</v>
      </c>
      <c r="X3507" s="564">
        <v>0</v>
      </c>
      <c r="Y3507" s="564">
        <v>0</v>
      </c>
      <c r="Z3507" s="564">
        <v>0</v>
      </c>
      <c r="AA3507" s="564">
        <v>0</v>
      </c>
      <c r="AB3507" s="564">
        <v>0</v>
      </c>
      <c r="AC3507" s="564">
        <v>0</v>
      </c>
      <c r="AD3507" s="564">
        <v>0</v>
      </c>
      <c r="AE3507" s="564">
        <v>0</v>
      </c>
      <c r="AF3507" s="564">
        <v>0</v>
      </c>
      <c r="AG3507" s="564">
        <v>0</v>
      </c>
      <c r="AH3507" s="564">
        <v>0</v>
      </c>
      <c r="AI3507" s="564">
        <v>0</v>
      </c>
      <c r="AJ3507" s="564">
        <v>0</v>
      </c>
      <c r="AK3507" s="564">
        <v>0</v>
      </c>
    </row>
    <row r="3508" spans="1:37">
      <c r="A3508">
        <v>3504</v>
      </c>
      <c r="B3508" s="564">
        <f t="shared" ca="1" si="330"/>
        <v>20</v>
      </c>
      <c r="C3508" s="564">
        <f t="shared" ca="1" si="325"/>
        <v>400</v>
      </c>
      <c r="D3508" s="564">
        <f t="shared" ca="1" si="328"/>
        <v>20</v>
      </c>
      <c r="E3508" s="564">
        <f t="shared" ca="1" si="326"/>
        <v>0</v>
      </c>
      <c r="F3508" s="564">
        <f t="shared" ca="1" si="329"/>
        <v>1</v>
      </c>
      <c r="G3508" s="564">
        <f t="shared" ca="1" si="327"/>
        <v>-2.073943445977247</v>
      </c>
      <c r="H3508" s="564">
        <v>1</v>
      </c>
      <c r="I3508" s="564">
        <v>1</v>
      </c>
      <c r="J3508" s="564">
        <v>1</v>
      </c>
      <c r="K3508" s="564">
        <v>1</v>
      </c>
      <c r="L3508" s="564">
        <v>1</v>
      </c>
      <c r="M3508" s="564">
        <v>1</v>
      </c>
      <c r="N3508" s="564">
        <v>1</v>
      </c>
      <c r="O3508" s="564">
        <v>1</v>
      </c>
      <c r="P3508" s="564">
        <v>1</v>
      </c>
      <c r="Q3508" s="564">
        <v>1</v>
      </c>
      <c r="R3508" s="564">
        <v>1</v>
      </c>
      <c r="S3508" s="564">
        <v>1</v>
      </c>
      <c r="T3508" s="564">
        <v>1</v>
      </c>
      <c r="U3508" s="564">
        <v>1</v>
      </c>
      <c r="V3508" s="564">
        <v>1</v>
      </c>
      <c r="W3508" s="564">
        <v>1</v>
      </c>
      <c r="X3508" s="564">
        <v>1</v>
      </c>
      <c r="Y3508" s="564">
        <v>1</v>
      </c>
      <c r="Z3508" s="564">
        <v>1</v>
      </c>
      <c r="AA3508" s="564">
        <v>1</v>
      </c>
      <c r="AB3508" s="564">
        <v>1</v>
      </c>
      <c r="AC3508" s="564">
        <v>1</v>
      </c>
      <c r="AD3508" s="564">
        <v>1</v>
      </c>
      <c r="AE3508" s="564">
        <v>1</v>
      </c>
      <c r="AF3508" s="564">
        <v>1</v>
      </c>
      <c r="AG3508" s="564">
        <v>1</v>
      </c>
      <c r="AH3508" s="564">
        <v>1</v>
      </c>
      <c r="AI3508" s="564">
        <v>1</v>
      </c>
      <c r="AJ3508" s="564">
        <v>1</v>
      </c>
      <c r="AK3508" s="564">
        <v>1</v>
      </c>
    </row>
    <row r="3509" spans="1:37">
      <c r="A3509">
        <v>3505</v>
      </c>
      <c r="B3509" s="564">
        <f t="shared" ca="1" si="330"/>
        <v>20</v>
      </c>
      <c r="C3509" s="564">
        <f t="shared" ca="1" si="325"/>
        <v>400</v>
      </c>
      <c r="D3509" s="564">
        <f t="shared" ca="1" si="328"/>
        <v>20</v>
      </c>
      <c r="E3509" s="564">
        <f t="shared" ca="1" si="326"/>
        <v>0</v>
      </c>
      <c r="F3509" s="564">
        <f t="shared" ca="1" si="329"/>
        <v>1</v>
      </c>
      <c r="G3509" s="564">
        <f t="shared" ca="1" si="327"/>
        <v>5.8615889474576583</v>
      </c>
      <c r="H3509" s="564">
        <v>1</v>
      </c>
      <c r="I3509" s="564">
        <v>1</v>
      </c>
      <c r="J3509" s="564">
        <v>1</v>
      </c>
      <c r="K3509" s="564">
        <v>1</v>
      </c>
      <c r="L3509" s="564">
        <v>1</v>
      </c>
      <c r="M3509" s="564">
        <v>1</v>
      </c>
      <c r="N3509" s="564">
        <v>1</v>
      </c>
      <c r="O3509" s="564">
        <v>1</v>
      </c>
      <c r="P3509" s="564">
        <v>1</v>
      </c>
      <c r="Q3509" s="564">
        <v>1</v>
      </c>
      <c r="R3509" s="564">
        <v>1</v>
      </c>
      <c r="S3509" s="564">
        <v>1</v>
      </c>
      <c r="T3509" s="564">
        <v>1</v>
      </c>
      <c r="U3509" s="564">
        <v>1</v>
      </c>
      <c r="V3509" s="564">
        <v>1</v>
      </c>
      <c r="W3509" s="564">
        <v>1</v>
      </c>
      <c r="X3509" s="564">
        <v>1</v>
      </c>
      <c r="Y3509" s="564">
        <v>1</v>
      </c>
      <c r="Z3509" s="564">
        <v>1</v>
      </c>
      <c r="AA3509" s="564">
        <v>1</v>
      </c>
      <c r="AB3509" s="564">
        <v>1</v>
      </c>
      <c r="AC3509" s="564">
        <v>1</v>
      </c>
      <c r="AD3509" s="564">
        <v>1</v>
      </c>
      <c r="AE3509" s="564">
        <v>1</v>
      </c>
      <c r="AF3509" s="564">
        <v>1</v>
      </c>
      <c r="AG3509" s="564">
        <v>1</v>
      </c>
      <c r="AH3509" s="564">
        <v>1</v>
      </c>
      <c r="AI3509" s="564">
        <v>1</v>
      </c>
      <c r="AJ3509" s="564">
        <v>1</v>
      </c>
      <c r="AK3509" s="564">
        <v>1</v>
      </c>
    </row>
    <row r="3510" spans="1:37">
      <c r="A3510">
        <v>3506</v>
      </c>
      <c r="B3510" s="564">
        <f t="shared" ca="1" si="330"/>
        <v>0</v>
      </c>
      <c r="C3510" s="564">
        <f t="shared" ca="1" si="325"/>
        <v>0</v>
      </c>
      <c r="D3510" s="564">
        <f t="shared" ca="1" si="328"/>
        <v>0</v>
      </c>
      <c r="E3510" s="564">
        <f t="shared" ca="1" si="326"/>
        <v>0</v>
      </c>
      <c r="F3510" s="564">
        <f t="shared" ca="1" si="329"/>
        <v>1</v>
      </c>
      <c r="G3510" s="564">
        <f t="shared" ca="1" si="327"/>
        <v>0.80430072213602755</v>
      </c>
      <c r="H3510" s="564">
        <v>0</v>
      </c>
      <c r="I3510" s="564">
        <v>0</v>
      </c>
      <c r="J3510" s="564">
        <v>0</v>
      </c>
      <c r="K3510" s="564">
        <v>0</v>
      </c>
      <c r="L3510" s="564">
        <v>0</v>
      </c>
      <c r="M3510" s="564">
        <v>0</v>
      </c>
      <c r="N3510" s="564">
        <v>0</v>
      </c>
      <c r="O3510" s="564">
        <v>0</v>
      </c>
      <c r="P3510" s="564">
        <v>0</v>
      </c>
      <c r="Q3510" s="564">
        <v>0</v>
      </c>
      <c r="R3510" s="564">
        <v>0</v>
      </c>
      <c r="S3510" s="564">
        <v>0</v>
      </c>
      <c r="T3510" s="564">
        <v>0</v>
      </c>
      <c r="U3510" s="564">
        <v>0</v>
      </c>
      <c r="V3510" s="564">
        <v>0</v>
      </c>
      <c r="W3510" s="564">
        <v>0</v>
      </c>
      <c r="X3510" s="564">
        <v>0</v>
      </c>
      <c r="Y3510" s="564">
        <v>0</v>
      </c>
      <c r="Z3510" s="564">
        <v>0</v>
      </c>
      <c r="AA3510" s="564">
        <v>0</v>
      </c>
      <c r="AB3510" s="564">
        <v>0</v>
      </c>
      <c r="AC3510" s="564">
        <v>0</v>
      </c>
      <c r="AD3510" s="564">
        <v>0</v>
      </c>
      <c r="AE3510" s="564">
        <v>0</v>
      </c>
      <c r="AF3510" s="564">
        <v>0</v>
      </c>
      <c r="AG3510" s="564">
        <v>0</v>
      </c>
      <c r="AH3510" s="564">
        <v>0</v>
      </c>
      <c r="AI3510" s="564">
        <v>0</v>
      </c>
      <c r="AJ3510" s="564">
        <v>0</v>
      </c>
      <c r="AK3510" s="564">
        <v>0</v>
      </c>
    </row>
    <row r="3511" spans="1:37">
      <c r="A3511">
        <v>3507</v>
      </c>
      <c r="B3511" s="564">
        <f t="shared" ca="1" si="330"/>
        <v>5</v>
      </c>
      <c r="C3511" s="564">
        <f t="shared" ca="1" si="325"/>
        <v>25</v>
      </c>
      <c r="D3511" s="564">
        <f t="shared" ca="1" si="328"/>
        <v>5</v>
      </c>
      <c r="E3511" s="564">
        <f t="shared" ca="1" si="326"/>
        <v>3.75</v>
      </c>
      <c r="F3511" s="564">
        <f t="shared" ca="1" si="329"/>
        <v>0.60526315789473684</v>
      </c>
      <c r="G3511" s="564">
        <f t="shared" ca="1" si="327"/>
        <v>2.4652383746264541</v>
      </c>
      <c r="H3511" s="564">
        <v>0</v>
      </c>
      <c r="I3511" s="564">
        <v>0</v>
      </c>
      <c r="J3511" s="564">
        <v>0</v>
      </c>
      <c r="K3511" s="564">
        <v>1</v>
      </c>
      <c r="L3511" s="564">
        <v>0</v>
      </c>
      <c r="M3511" s="564">
        <v>1</v>
      </c>
      <c r="N3511" s="564">
        <v>0</v>
      </c>
      <c r="O3511" s="564">
        <v>0</v>
      </c>
      <c r="P3511" s="564">
        <v>1</v>
      </c>
      <c r="Q3511" s="564">
        <v>0</v>
      </c>
      <c r="R3511" s="564">
        <v>0</v>
      </c>
      <c r="S3511" s="564">
        <v>0</v>
      </c>
      <c r="T3511" s="564">
        <v>1</v>
      </c>
      <c r="U3511" s="564">
        <v>0</v>
      </c>
      <c r="V3511" s="564">
        <v>0</v>
      </c>
      <c r="W3511" s="564">
        <v>0</v>
      </c>
      <c r="X3511" s="564">
        <v>0</v>
      </c>
      <c r="Y3511" s="564">
        <v>0</v>
      </c>
      <c r="Z3511" s="564">
        <v>1</v>
      </c>
      <c r="AA3511" s="564">
        <v>0</v>
      </c>
      <c r="AB3511" s="564">
        <v>0</v>
      </c>
      <c r="AC3511" s="564">
        <v>1</v>
      </c>
      <c r="AD3511" s="564">
        <v>0</v>
      </c>
      <c r="AE3511" s="564">
        <v>0</v>
      </c>
      <c r="AF3511" s="564">
        <v>0</v>
      </c>
      <c r="AG3511" s="564">
        <v>0</v>
      </c>
      <c r="AH3511" s="564">
        <v>1</v>
      </c>
      <c r="AI3511" s="564">
        <v>0</v>
      </c>
      <c r="AJ3511" s="564">
        <v>0</v>
      </c>
      <c r="AK3511" s="564">
        <v>1</v>
      </c>
    </row>
    <row r="3512" spans="1:37">
      <c r="A3512">
        <v>3508</v>
      </c>
      <c r="B3512" s="564">
        <f t="shared" ca="1" si="330"/>
        <v>20</v>
      </c>
      <c r="C3512" s="564">
        <f t="shared" ca="1" si="325"/>
        <v>400</v>
      </c>
      <c r="D3512" s="564">
        <f t="shared" ca="1" si="328"/>
        <v>20</v>
      </c>
      <c r="E3512" s="564">
        <f t="shared" ca="1" si="326"/>
        <v>0</v>
      </c>
      <c r="F3512" s="564">
        <f t="shared" ca="1" si="329"/>
        <v>1</v>
      </c>
      <c r="G3512" s="564">
        <f t="shared" ca="1" si="327"/>
        <v>-3.3217989981854497</v>
      </c>
      <c r="H3512" s="564">
        <v>1</v>
      </c>
      <c r="I3512" s="564">
        <v>1</v>
      </c>
      <c r="J3512" s="564">
        <v>1</v>
      </c>
      <c r="K3512" s="564">
        <v>1</v>
      </c>
      <c r="L3512" s="564">
        <v>1</v>
      </c>
      <c r="M3512" s="564">
        <v>1</v>
      </c>
      <c r="N3512" s="564">
        <v>1</v>
      </c>
      <c r="O3512" s="564">
        <v>1</v>
      </c>
      <c r="P3512" s="564">
        <v>1</v>
      </c>
      <c r="Q3512" s="564">
        <v>1</v>
      </c>
      <c r="R3512" s="564">
        <v>1</v>
      </c>
      <c r="S3512" s="564">
        <v>1</v>
      </c>
      <c r="T3512" s="564">
        <v>1</v>
      </c>
      <c r="U3512" s="564">
        <v>1</v>
      </c>
      <c r="V3512" s="564">
        <v>1</v>
      </c>
      <c r="W3512" s="564">
        <v>1</v>
      </c>
      <c r="X3512" s="564">
        <v>1</v>
      </c>
      <c r="Y3512" s="564">
        <v>1</v>
      </c>
      <c r="Z3512" s="564">
        <v>1</v>
      </c>
      <c r="AA3512" s="564">
        <v>1</v>
      </c>
      <c r="AB3512" s="564">
        <v>1</v>
      </c>
      <c r="AC3512" s="564">
        <v>1</v>
      </c>
      <c r="AD3512" s="564">
        <v>1</v>
      </c>
      <c r="AE3512" s="564">
        <v>1</v>
      </c>
      <c r="AF3512" s="564">
        <v>1</v>
      </c>
      <c r="AG3512" s="564">
        <v>1</v>
      </c>
      <c r="AH3512" s="564">
        <v>1</v>
      </c>
      <c r="AI3512" s="564">
        <v>1</v>
      </c>
      <c r="AJ3512" s="564">
        <v>1</v>
      </c>
      <c r="AK3512" s="564">
        <v>1</v>
      </c>
    </row>
    <row r="3513" spans="1:37">
      <c r="A3513">
        <v>3509</v>
      </c>
      <c r="B3513" s="564">
        <f t="shared" ca="1" si="330"/>
        <v>20</v>
      </c>
      <c r="C3513" s="564">
        <f t="shared" ca="1" si="325"/>
        <v>400</v>
      </c>
      <c r="D3513" s="564">
        <f t="shared" ca="1" si="328"/>
        <v>20</v>
      </c>
      <c r="E3513" s="564">
        <f t="shared" ca="1" si="326"/>
        <v>0</v>
      </c>
      <c r="F3513" s="564">
        <f t="shared" ca="1" si="329"/>
        <v>1</v>
      </c>
      <c r="G3513" s="564">
        <f t="shared" ca="1" si="327"/>
        <v>5.3438626685258317</v>
      </c>
      <c r="H3513" s="564">
        <v>1</v>
      </c>
      <c r="I3513" s="564">
        <v>1</v>
      </c>
      <c r="J3513" s="564">
        <v>1</v>
      </c>
      <c r="K3513" s="564">
        <v>1</v>
      </c>
      <c r="L3513" s="564">
        <v>1</v>
      </c>
      <c r="M3513" s="564">
        <v>1</v>
      </c>
      <c r="N3513" s="564">
        <v>1</v>
      </c>
      <c r="O3513" s="564">
        <v>1</v>
      </c>
      <c r="P3513" s="564">
        <v>1</v>
      </c>
      <c r="Q3513" s="564">
        <v>1</v>
      </c>
      <c r="R3513" s="564">
        <v>1</v>
      </c>
      <c r="S3513" s="564">
        <v>1</v>
      </c>
      <c r="T3513" s="564">
        <v>1</v>
      </c>
      <c r="U3513" s="564">
        <v>1</v>
      </c>
      <c r="V3513" s="564">
        <v>1</v>
      </c>
      <c r="W3513" s="564">
        <v>1</v>
      </c>
      <c r="X3513" s="564">
        <v>1</v>
      </c>
      <c r="Y3513" s="564">
        <v>1</v>
      </c>
      <c r="Z3513" s="564">
        <v>1</v>
      </c>
      <c r="AA3513" s="564">
        <v>1</v>
      </c>
      <c r="AB3513" s="564">
        <v>1</v>
      </c>
      <c r="AC3513" s="564">
        <v>1</v>
      </c>
      <c r="AD3513" s="564">
        <v>1</v>
      </c>
      <c r="AE3513" s="564">
        <v>1</v>
      </c>
      <c r="AF3513" s="564">
        <v>1</v>
      </c>
      <c r="AG3513" s="564">
        <v>1</v>
      </c>
      <c r="AH3513" s="564">
        <v>1</v>
      </c>
      <c r="AI3513" s="564">
        <v>1</v>
      </c>
      <c r="AJ3513" s="564">
        <v>1</v>
      </c>
      <c r="AK3513" s="564">
        <v>1</v>
      </c>
    </row>
    <row r="3514" spans="1:37">
      <c r="A3514">
        <v>3510</v>
      </c>
      <c r="B3514" s="564">
        <f t="shared" ca="1" si="330"/>
        <v>20</v>
      </c>
      <c r="C3514" s="564">
        <f t="shared" ca="1" si="325"/>
        <v>400</v>
      </c>
      <c r="D3514" s="564">
        <f t="shared" ca="1" si="328"/>
        <v>20</v>
      </c>
      <c r="E3514" s="564">
        <f t="shared" ca="1" si="326"/>
        <v>0</v>
      </c>
      <c r="F3514" s="564">
        <f t="shared" ca="1" si="329"/>
        <v>1</v>
      </c>
      <c r="G3514" s="564">
        <f t="shared" ca="1" si="327"/>
        <v>-2.3747514065519844</v>
      </c>
      <c r="H3514" s="564">
        <v>1</v>
      </c>
      <c r="I3514" s="564">
        <v>1</v>
      </c>
      <c r="J3514" s="564">
        <v>1</v>
      </c>
      <c r="K3514" s="564">
        <v>1</v>
      </c>
      <c r="L3514" s="564">
        <v>1</v>
      </c>
      <c r="M3514" s="564">
        <v>1</v>
      </c>
      <c r="N3514" s="564">
        <v>1</v>
      </c>
      <c r="O3514" s="564">
        <v>1</v>
      </c>
      <c r="P3514" s="564">
        <v>1</v>
      </c>
      <c r="Q3514" s="564">
        <v>1</v>
      </c>
      <c r="R3514" s="564">
        <v>1</v>
      </c>
      <c r="S3514" s="564">
        <v>1</v>
      </c>
      <c r="T3514" s="564">
        <v>1</v>
      </c>
      <c r="U3514" s="564">
        <v>1</v>
      </c>
      <c r="V3514" s="564">
        <v>1</v>
      </c>
      <c r="W3514" s="564">
        <v>1</v>
      </c>
      <c r="X3514" s="564">
        <v>1</v>
      </c>
      <c r="Y3514" s="564">
        <v>1</v>
      </c>
      <c r="Z3514" s="564">
        <v>1</v>
      </c>
      <c r="AA3514" s="564">
        <v>1</v>
      </c>
      <c r="AB3514" s="564">
        <v>1</v>
      </c>
      <c r="AC3514" s="564">
        <v>1</v>
      </c>
      <c r="AD3514" s="564">
        <v>1</v>
      </c>
      <c r="AE3514" s="564">
        <v>1</v>
      </c>
      <c r="AF3514" s="564">
        <v>1</v>
      </c>
      <c r="AG3514" s="564">
        <v>1</v>
      </c>
      <c r="AH3514" s="564">
        <v>1</v>
      </c>
      <c r="AI3514" s="564">
        <v>1</v>
      </c>
      <c r="AJ3514" s="564">
        <v>1</v>
      </c>
      <c r="AK3514" s="564">
        <v>1</v>
      </c>
    </row>
    <row r="3515" spans="1:37">
      <c r="A3515">
        <v>3511</v>
      </c>
      <c r="B3515" s="564">
        <f t="shared" ca="1" si="330"/>
        <v>20</v>
      </c>
      <c r="C3515" s="564">
        <f t="shared" ca="1" si="325"/>
        <v>400</v>
      </c>
      <c r="D3515" s="564">
        <f t="shared" ca="1" si="328"/>
        <v>20</v>
      </c>
      <c r="E3515" s="564">
        <f t="shared" ca="1" si="326"/>
        <v>0</v>
      </c>
      <c r="F3515" s="564">
        <f t="shared" ca="1" si="329"/>
        <v>1</v>
      </c>
      <c r="G3515" s="564">
        <f t="shared" ca="1" si="327"/>
        <v>1.3288791287160542</v>
      </c>
      <c r="H3515" s="564">
        <v>1</v>
      </c>
      <c r="I3515" s="564">
        <v>1</v>
      </c>
      <c r="J3515" s="564">
        <v>1</v>
      </c>
      <c r="K3515" s="564">
        <v>1</v>
      </c>
      <c r="L3515" s="564">
        <v>1</v>
      </c>
      <c r="M3515" s="564">
        <v>1</v>
      </c>
      <c r="N3515" s="564">
        <v>1</v>
      </c>
      <c r="O3515" s="564">
        <v>1</v>
      </c>
      <c r="P3515" s="564">
        <v>1</v>
      </c>
      <c r="Q3515" s="564">
        <v>1</v>
      </c>
      <c r="R3515" s="564">
        <v>1</v>
      </c>
      <c r="S3515" s="564">
        <v>1</v>
      </c>
      <c r="T3515" s="564">
        <v>1</v>
      </c>
      <c r="U3515" s="564">
        <v>1</v>
      </c>
      <c r="V3515" s="564">
        <v>1</v>
      </c>
      <c r="W3515" s="564">
        <v>1</v>
      </c>
      <c r="X3515" s="564">
        <v>1</v>
      </c>
      <c r="Y3515" s="564">
        <v>1</v>
      </c>
      <c r="Z3515" s="564">
        <v>1</v>
      </c>
      <c r="AA3515" s="564">
        <v>1</v>
      </c>
      <c r="AB3515" s="564">
        <v>1</v>
      </c>
      <c r="AC3515" s="564">
        <v>1</v>
      </c>
      <c r="AD3515" s="564">
        <v>1</v>
      </c>
      <c r="AE3515" s="564">
        <v>1</v>
      </c>
      <c r="AF3515" s="564">
        <v>1</v>
      </c>
      <c r="AG3515" s="564">
        <v>1</v>
      </c>
      <c r="AH3515" s="564">
        <v>1</v>
      </c>
      <c r="AI3515" s="564">
        <v>1</v>
      </c>
      <c r="AJ3515" s="564">
        <v>1</v>
      </c>
      <c r="AK3515" s="564">
        <v>1</v>
      </c>
    </row>
    <row r="3516" spans="1:37">
      <c r="A3516">
        <v>3512</v>
      </c>
      <c r="B3516" s="564">
        <f t="shared" ca="1" si="330"/>
        <v>20</v>
      </c>
      <c r="C3516" s="564">
        <f t="shared" ca="1" si="325"/>
        <v>400</v>
      </c>
      <c r="D3516" s="564">
        <f t="shared" ca="1" si="328"/>
        <v>20</v>
      </c>
      <c r="E3516" s="564">
        <f t="shared" ca="1" si="326"/>
        <v>0</v>
      </c>
      <c r="F3516" s="564">
        <f t="shared" ca="1" si="329"/>
        <v>1</v>
      </c>
      <c r="G3516" s="564">
        <f t="shared" ca="1" si="327"/>
        <v>3.44610063232237</v>
      </c>
      <c r="H3516" s="564">
        <v>1</v>
      </c>
      <c r="I3516" s="564">
        <v>1</v>
      </c>
      <c r="J3516" s="564">
        <v>1</v>
      </c>
      <c r="K3516" s="564">
        <v>1</v>
      </c>
      <c r="L3516" s="564">
        <v>1</v>
      </c>
      <c r="M3516" s="564">
        <v>1</v>
      </c>
      <c r="N3516" s="564">
        <v>1</v>
      </c>
      <c r="O3516" s="564">
        <v>1</v>
      </c>
      <c r="P3516" s="564">
        <v>1</v>
      </c>
      <c r="Q3516" s="564">
        <v>1</v>
      </c>
      <c r="R3516" s="564">
        <v>1</v>
      </c>
      <c r="S3516" s="564">
        <v>1</v>
      </c>
      <c r="T3516" s="564">
        <v>1</v>
      </c>
      <c r="U3516" s="564">
        <v>1</v>
      </c>
      <c r="V3516" s="564">
        <v>1</v>
      </c>
      <c r="W3516" s="564">
        <v>1</v>
      </c>
      <c r="X3516" s="564">
        <v>1</v>
      </c>
      <c r="Y3516" s="564">
        <v>1</v>
      </c>
      <c r="Z3516" s="564">
        <v>1</v>
      </c>
      <c r="AA3516" s="564">
        <v>1</v>
      </c>
      <c r="AB3516" s="564">
        <v>1</v>
      </c>
      <c r="AC3516" s="564">
        <v>1</v>
      </c>
      <c r="AD3516" s="564">
        <v>1</v>
      </c>
      <c r="AE3516" s="564">
        <v>1</v>
      </c>
      <c r="AF3516" s="564">
        <v>1</v>
      </c>
      <c r="AG3516" s="564">
        <v>1</v>
      </c>
      <c r="AH3516" s="564">
        <v>1</v>
      </c>
      <c r="AI3516" s="564">
        <v>1</v>
      </c>
      <c r="AJ3516" s="564">
        <v>1</v>
      </c>
      <c r="AK3516" s="564">
        <v>1</v>
      </c>
    </row>
    <row r="3517" spans="1:37">
      <c r="A3517">
        <v>3513</v>
      </c>
      <c r="B3517" s="564">
        <f t="shared" ca="1" si="330"/>
        <v>20</v>
      </c>
      <c r="C3517" s="564">
        <f t="shared" ca="1" si="325"/>
        <v>400</v>
      </c>
      <c r="D3517" s="564">
        <f t="shared" ca="1" si="328"/>
        <v>20</v>
      </c>
      <c r="E3517" s="564">
        <f t="shared" ca="1" si="326"/>
        <v>0</v>
      </c>
      <c r="F3517" s="564">
        <f t="shared" ca="1" si="329"/>
        <v>1</v>
      </c>
      <c r="G3517" s="564">
        <f t="shared" ca="1" si="327"/>
        <v>-1.8043820496601457</v>
      </c>
      <c r="H3517" s="564">
        <v>1</v>
      </c>
      <c r="I3517" s="564">
        <v>1</v>
      </c>
      <c r="J3517" s="564">
        <v>1</v>
      </c>
      <c r="K3517" s="564">
        <v>1</v>
      </c>
      <c r="L3517" s="564">
        <v>1</v>
      </c>
      <c r="M3517" s="564">
        <v>1</v>
      </c>
      <c r="N3517" s="564">
        <v>1</v>
      </c>
      <c r="O3517" s="564">
        <v>1</v>
      </c>
      <c r="P3517" s="564">
        <v>1</v>
      </c>
      <c r="Q3517" s="564">
        <v>1</v>
      </c>
      <c r="R3517" s="564">
        <v>1</v>
      </c>
      <c r="S3517" s="564">
        <v>1</v>
      </c>
      <c r="T3517" s="564">
        <v>1</v>
      </c>
      <c r="U3517" s="564">
        <v>1</v>
      </c>
      <c r="V3517" s="564">
        <v>1</v>
      </c>
      <c r="W3517" s="564">
        <v>1</v>
      </c>
      <c r="X3517" s="564">
        <v>1</v>
      </c>
      <c r="Y3517" s="564">
        <v>1</v>
      </c>
      <c r="Z3517" s="564">
        <v>1</v>
      </c>
      <c r="AA3517" s="564">
        <v>1</v>
      </c>
      <c r="AB3517" s="564">
        <v>1</v>
      </c>
      <c r="AC3517" s="564">
        <v>1</v>
      </c>
      <c r="AD3517" s="564">
        <v>1</v>
      </c>
      <c r="AE3517" s="564">
        <v>1</v>
      </c>
      <c r="AF3517" s="564">
        <v>1</v>
      </c>
      <c r="AG3517" s="564">
        <v>1</v>
      </c>
      <c r="AH3517" s="564">
        <v>1</v>
      </c>
      <c r="AI3517" s="564">
        <v>1</v>
      </c>
      <c r="AJ3517" s="564">
        <v>1</v>
      </c>
      <c r="AK3517" s="564">
        <v>1</v>
      </c>
    </row>
    <row r="3518" spans="1:37">
      <c r="A3518">
        <v>3514</v>
      </c>
      <c r="B3518" s="564">
        <f t="shared" ca="1" si="330"/>
        <v>0</v>
      </c>
      <c r="C3518" s="564">
        <f t="shared" ca="1" si="325"/>
        <v>0</v>
      </c>
      <c r="D3518" s="564">
        <f t="shared" ca="1" si="328"/>
        <v>0</v>
      </c>
      <c r="E3518" s="564">
        <f t="shared" ca="1" si="326"/>
        <v>0</v>
      </c>
      <c r="F3518" s="564">
        <f t="shared" ca="1" si="329"/>
        <v>1</v>
      </c>
      <c r="G3518" s="564">
        <f t="shared" ca="1" si="327"/>
        <v>-2.3329535243851391</v>
      </c>
      <c r="H3518" s="564">
        <v>0</v>
      </c>
      <c r="I3518" s="564">
        <v>0</v>
      </c>
      <c r="J3518" s="564">
        <v>0</v>
      </c>
      <c r="K3518" s="564">
        <v>0</v>
      </c>
      <c r="L3518" s="564">
        <v>0</v>
      </c>
      <c r="M3518" s="564">
        <v>0</v>
      </c>
      <c r="N3518" s="564">
        <v>0</v>
      </c>
      <c r="O3518" s="564">
        <v>0</v>
      </c>
      <c r="P3518" s="564">
        <v>0</v>
      </c>
      <c r="Q3518" s="564">
        <v>0</v>
      </c>
      <c r="R3518" s="564">
        <v>0</v>
      </c>
      <c r="S3518" s="564">
        <v>0</v>
      </c>
      <c r="T3518" s="564">
        <v>0</v>
      </c>
      <c r="U3518" s="564">
        <v>0</v>
      </c>
      <c r="V3518" s="564">
        <v>0</v>
      </c>
      <c r="W3518" s="564">
        <v>0</v>
      </c>
      <c r="X3518" s="564">
        <v>0</v>
      </c>
      <c r="Y3518" s="564">
        <v>0</v>
      </c>
      <c r="Z3518" s="564">
        <v>0</v>
      </c>
      <c r="AA3518" s="564">
        <v>0</v>
      </c>
      <c r="AB3518" s="564">
        <v>0</v>
      </c>
      <c r="AC3518" s="564">
        <v>0</v>
      </c>
      <c r="AD3518" s="564">
        <v>0</v>
      </c>
      <c r="AE3518" s="564">
        <v>0</v>
      </c>
      <c r="AF3518" s="564">
        <v>0</v>
      </c>
      <c r="AG3518" s="564">
        <v>0</v>
      </c>
      <c r="AH3518" s="564">
        <v>0</v>
      </c>
      <c r="AI3518" s="564">
        <v>0</v>
      </c>
      <c r="AJ3518" s="564">
        <v>0</v>
      </c>
      <c r="AK3518" s="564">
        <v>0</v>
      </c>
    </row>
    <row r="3519" spans="1:37">
      <c r="A3519">
        <v>3515</v>
      </c>
      <c r="B3519" s="564">
        <f t="shared" ca="1" si="330"/>
        <v>0</v>
      </c>
      <c r="C3519" s="564">
        <f t="shared" ca="1" si="325"/>
        <v>0</v>
      </c>
      <c r="D3519" s="564">
        <f t="shared" ca="1" si="328"/>
        <v>0</v>
      </c>
      <c r="E3519" s="564">
        <f t="shared" ca="1" si="326"/>
        <v>0</v>
      </c>
      <c r="F3519" s="564">
        <f t="shared" ca="1" si="329"/>
        <v>1</v>
      </c>
      <c r="G3519" s="564">
        <f t="shared" ca="1" si="327"/>
        <v>3.7488921014614167</v>
      </c>
      <c r="H3519" s="564">
        <v>0</v>
      </c>
      <c r="I3519" s="564">
        <v>0</v>
      </c>
      <c r="J3519" s="564">
        <v>0</v>
      </c>
      <c r="K3519" s="564">
        <v>0</v>
      </c>
      <c r="L3519" s="564">
        <v>0</v>
      </c>
      <c r="M3519" s="564">
        <v>0</v>
      </c>
      <c r="N3519" s="564">
        <v>0</v>
      </c>
      <c r="O3519" s="564">
        <v>0</v>
      </c>
      <c r="P3519" s="564">
        <v>0</v>
      </c>
      <c r="Q3519" s="564">
        <v>0</v>
      </c>
      <c r="R3519" s="564">
        <v>0</v>
      </c>
      <c r="S3519" s="564">
        <v>0</v>
      </c>
      <c r="T3519" s="564">
        <v>0</v>
      </c>
      <c r="U3519" s="564">
        <v>0</v>
      </c>
      <c r="V3519" s="564">
        <v>0</v>
      </c>
      <c r="W3519" s="564">
        <v>0</v>
      </c>
      <c r="X3519" s="564">
        <v>0</v>
      </c>
      <c r="Y3519" s="564">
        <v>0</v>
      </c>
      <c r="Z3519" s="564">
        <v>0</v>
      </c>
      <c r="AA3519" s="564">
        <v>0</v>
      </c>
      <c r="AB3519" s="564">
        <v>0</v>
      </c>
      <c r="AC3519" s="564">
        <v>0</v>
      </c>
      <c r="AD3519" s="564">
        <v>0</v>
      </c>
      <c r="AE3519" s="564">
        <v>0</v>
      </c>
      <c r="AF3519" s="564">
        <v>0</v>
      </c>
      <c r="AG3519" s="564">
        <v>0</v>
      </c>
      <c r="AH3519" s="564">
        <v>0</v>
      </c>
      <c r="AI3519" s="564">
        <v>0</v>
      </c>
      <c r="AJ3519" s="564">
        <v>0</v>
      </c>
      <c r="AK3519" s="564">
        <v>0</v>
      </c>
    </row>
    <row r="3520" spans="1:37">
      <c r="A3520">
        <v>3516</v>
      </c>
      <c r="B3520" s="564">
        <f t="shared" ca="1" si="330"/>
        <v>0</v>
      </c>
      <c r="C3520" s="564">
        <f t="shared" ca="1" si="325"/>
        <v>0</v>
      </c>
      <c r="D3520" s="564">
        <f t="shared" ca="1" si="328"/>
        <v>0</v>
      </c>
      <c r="E3520" s="564">
        <f t="shared" ca="1" si="326"/>
        <v>0</v>
      </c>
      <c r="F3520" s="564">
        <f t="shared" ca="1" si="329"/>
        <v>1</v>
      </c>
      <c r="G3520" s="564">
        <f t="shared" ca="1" si="327"/>
        <v>3.5766537302372554</v>
      </c>
      <c r="H3520" s="564">
        <v>0</v>
      </c>
      <c r="I3520" s="564">
        <v>0</v>
      </c>
      <c r="J3520" s="564">
        <v>0</v>
      </c>
      <c r="K3520" s="564">
        <v>0</v>
      </c>
      <c r="L3520" s="564">
        <v>0</v>
      </c>
      <c r="M3520" s="564">
        <v>0</v>
      </c>
      <c r="N3520" s="564">
        <v>0</v>
      </c>
      <c r="O3520" s="564">
        <v>0</v>
      </c>
      <c r="P3520" s="564">
        <v>0</v>
      </c>
      <c r="Q3520" s="564">
        <v>0</v>
      </c>
      <c r="R3520" s="564">
        <v>0</v>
      </c>
      <c r="S3520" s="564">
        <v>0</v>
      </c>
      <c r="T3520" s="564">
        <v>0</v>
      </c>
      <c r="U3520" s="564">
        <v>0</v>
      </c>
      <c r="V3520" s="564">
        <v>0</v>
      </c>
      <c r="W3520" s="564">
        <v>0</v>
      </c>
      <c r="X3520" s="564">
        <v>0</v>
      </c>
      <c r="Y3520" s="564">
        <v>0</v>
      </c>
      <c r="Z3520" s="564">
        <v>0</v>
      </c>
      <c r="AA3520" s="564">
        <v>0</v>
      </c>
      <c r="AB3520" s="564">
        <v>0</v>
      </c>
      <c r="AC3520" s="564">
        <v>0</v>
      </c>
      <c r="AD3520" s="564">
        <v>0</v>
      </c>
      <c r="AE3520" s="564">
        <v>0</v>
      </c>
      <c r="AF3520" s="564">
        <v>0</v>
      </c>
      <c r="AG3520" s="564">
        <v>0</v>
      </c>
      <c r="AH3520" s="564">
        <v>0</v>
      </c>
      <c r="AI3520" s="564">
        <v>0</v>
      </c>
      <c r="AJ3520" s="564">
        <v>0</v>
      </c>
      <c r="AK3520" s="564">
        <v>0</v>
      </c>
    </row>
    <row r="3521" spans="1:37">
      <c r="A3521">
        <v>3517</v>
      </c>
      <c r="B3521" s="564">
        <f t="shared" ca="1" si="330"/>
        <v>0</v>
      </c>
      <c r="C3521" s="564">
        <f t="shared" ca="1" si="325"/>
        <v>0</v>
      </c>
      <c r="D3521" s="564">
        <f t="shared" ca="1" si="328"/>
        <v>0</v>
      </c>
      <c r="E3521" s="564">
        <f t="shared" ca="1" si="326"/>
        <v>0</v>
      </c>
      <c r="F3521" s="564">
        <f t="shared" ca="1" si="329"/>
        <v>1</v>
      </c>
      <c r="G3521" s="564">
        <f t="shared" ca="1" si="327"/>
        <v>-8.2168655159345754</v>
      </c>
      <c r="H3521" s="564">
        <v>0</v>
      </c>
      <c r="I3521" s="564">
        <v>0</v>
      </c>
      <c r="J3521" s="564">
        <v>0</v>
      </c>
      <c r="K3521" s="564">
        <v>0</v>
      </c>
      <c r="L3521" s="564">
        <v>0</v>
      </c>
      <c r="M3521" s="564">
        <v>0</v>
      </c>
      <c r="N3521" s="564">
        <v>0</v>
      </c>
      <c r="O3521" s="564">
        <v>0</v>
      </c>
      <c r="P3521" s="564">
        <v>0</v>
      </c>
      <c r="Q3521" s="564">
        <v>0</v>
      </c>
      <c r="R3521" s="564">
        <v>0</v>
      </c>
      <c r="S3521" s="564">
        <v>0</v>
      </c>
      <c r="T3521" s="564">
        <v>0</v>
      </c>
      <c r="U3521" s="564">
        <v>0</v>
      </c>
      <c r="V3521" s="564">
        <v>0</v>
      </c>
      <c r="W3521" s="564">
        <v>0</v>
      </c>
      <c r="X3521" s="564">
        <v>0</v>
      </c>
      <c r="Y3521" s="564">
        <v>0</v>
      </c>
      <c r="Z3521" s="564">
        <v>0</v>
      </c>
      <c r="AA3521" s="564">
        <v>0</v>
      </c>
      <c r="AB3521" s="564">
        <v>0</v>
      </c>
      <c r="AC3521" s="564">
        <v>0</v>
      </c>
      <c r="AD3521" s="564">
        <v>0</v>
      </c>
      <c r="AE3521" s="564">
        <v>0</v>
      </c>
      <c r="AF3521" s="564">
        <v>0</v>
      </c>
      <c r="AG3521" s="564">
        <v>0</v>
      </c>
      <c r="AH3521" s="564">
        <v>0</v>
      </c>
      <c r="AI3521" s="564">
        <v>0</v>
      </c>
      <c r="AJ3521" s="564">
        <v>0</v>
      </c>
      <c r="AK3521" s="564">
        <v>0</v>
      </c>
    </row>
    <row r="3522" spans="1:37">
      <c r="A3522">
        <v>3518</v>
      </c>
      <c r="B3522" s="564">
        <f t="shared" ca="1" si="330"/>
        <v>0</v>
      </c>
      <c r="C3522" s="564">
        <f t="shared" ca="1" si="325"/>
        <v>0</v>
      </c>
      <c r="D3522" s="564">
        <f t="shared" ca="1" si="328"/>
        <v>0</v>
      </c>
      <c r="E3522" s="564">
        <f t="shared" ca="1" si="326"/>
        <v>0</v>
      </c>
      <c r="F3522" s="564">
        <f t="shared" ca="1" si="329"/>
        <v>1</v>
      </c>
      <c r="G3522" s="564">
        <f t="shared" ca="1" si="327"/>
        <v>-4.0037745522950328</v>
      </c>
      <c r="H3522" s="564">
        <v>0</v>
      </c>
      <c r="I3522" s="564">
        <v>0</v>
      </c>
      <c r="J3522" s="564">
        <v>0</v>
      </c>
      <c r="K3522" s="564">
        <v>0</v>
      </c>
      <c r="L3522" s="564">
        <v>0</v>
      </c>
      <c r="M3522" s="564">
        <v>0</v>
      </c>
      <c r="N3522" s="564">
        <v>0</v>
      </c>
      <c r="O3522" s="564">
        <v>0</v>
      </c>
      <c r="P3522" s="564">
        <v>0</v>
      </c>
      <c r="Q3522" s="564">
        <v>0</v>
      </c>
      <c r="R3522" s="564">
        <v>0</v>
      </c>
      <c r="S3522" s="564">
        <v>0</v>
      </c>
      <c r="T3522" s="564">
        <v>0</v>
      </c>
      <c r="U3522" s="564">
        <v>0</v>
      </c>
      <c r="V3522" s="564">
        <v>0</v>
      </c>
      <c r="W3522" s="564">
        <v>0</v>
      </c>
      <c r="X3522" s="564">
        <v>0</v>
      </c>
      <c r="Y3522" s="564">
        <v>0</v>
      </c>
      <c r="Z3522" s="564">
        <v>0</v>
      </c>
      <c r="AA3522" s="564">
        <v>0</v>
      </c>
      <c r="AB3522" s="564">
        <v>0</v>
      </c>
      <c r="AC3522" s="564">
        <v>0</v>
      </c>
      <c r="AD3522" s="564">
        <v>0</v>
      </c>
      <c r="AE3522" s="564">
        <v>0</v>
      </c>
      <c r="AF3522" s="564">
        <v>0</v>
      </c>
      <c r="AG3522" s="564">
        <v>0</v>
      </c>
      <c r="AH3522" s="564">
        <v>0</v>
      </c>
      <c r="AI3522" s="564">
        <v>0</v>
      </c>
      <c r="AJ3522" s="564">
        <v>0</v>
      </c>
      <c r="AK3522" s="564">
        <v>0</v>
      </c>
    </row>
    <row r="3523" spans="1:37">
      <c r="A3523">
        <v>3519</v>
      </c>
      <c r="B3523" s="564">
        <f t="shared" ca="1" si="330"/>
        <v>20</v>
      </c>
      <c r="C3523" s="564">
        <f t="shared" ca="1" si="325"/>
        <v>400</v>
      </c>
      <c r="D3523" s="564">
        <f t="shared" ca="1" si="328"/>
        <v>20</v>
      </c>
      <c r="E3523" s="564">
        <f t="shared" ca="1" si="326"/>
        <v>0</v>
      </c>
      <c r="F3523" s="564">
        <f t="shared" ca="1" si="329"/>
        <v>1</v>
      </c>
      <c r="G3523" s="564">
        <f t="shared" ca="1" si="327"/>
        <v>4.1018896495391814</v>
      </c>
      <c r="H3523" s="564">
        <v>1</v>
      </c>
      <c r="I3523" s="564">
        <v>1</v>
      </c>
      <c r="J3523" s="564">
        <v>1</v>
      </c>
      <c r="K3523" s="564">
        <v>1</v>
      </c>
      <c r="L3523" s="564">
        <v>1</v>
      </c>
      <c r="M3523" s="564">
        <v>1</v>
      </c>
      <c r="N3523" s="564">
        <v>1</v>
      </c>
      <c r="O3523" s="564">
        <v>1</v>
      </c>
      <c r="P3523" s="564">
        <v>1</v>
      </c>
      <c r="Q3523" s="564">
        <v>1</v>
      </c>
      <c r="R3523" s="564">
        <v>1</v>
      </c>
      <c r="S3523" s="564">
        <v>1</v>
      </c>
      <c r="T3523" s="564">
        <v>1</v>
      </c>
      <c r="U3523" s="564">
        <v>1</v>
      </c>
      <c r="V3523" s="564">
        <v>1</v>
      </c>
      <c r="W3523" s="564">
        <v>1</v>
      </c>
      <c r="X3523" s="564">
        <v>1</v>
      </c>
      <c r="Y3523" s="564">
        <v>1</v>
      </c>
      <c r="Z3523" s="564">
        <v>1</v>
      </c>
      <c r="AA3523" s="564">
        <v>1</v>
      </c>
      <c r="AB3523" s="564">
        <v>1</v>
      </c>
      <c r="AC3523" s="564">
        <v>1</v>
      </c>
      <c r="AD3523" s="564">
        <v>1</v>
      </c>
      <c r="AE3523" s="564">
        <v>1</v>
      </c>
      <c r="AF3523" s="564">
        <v>1</v>
      </c>
      <c r="AG3523" s="564">
        <v>1</v>
      </c>
      <c r="AH3523" s="564">
        <v>1</v>
      </c>
      <c r="AI3523" s="564">
        <v>1</v>
      </c>
      <c r="AJ3523" s="564">
        <v>1</v>
      </c>
      <c r="AK3523" s="564">
        <v>1</v>
      </c>
    </row>
    <row r="3524" spans="1:37">
      <c r="A3524">
        <v>3520</v>
      </c>
      <c r="B3524" s="564">
        <f t="shared" ca="1" si="330"/>
        <v>20</v>
      </c>
      <c r="C3524" s="564">
        <f t="shared" ca="1" si="325"/>
        <v>400</v>
      </c>
      <c r="D3524" s="564">
        <f t="shared" ca="1" si="328"/>
        <v>20</v>
      </c>
      <c r="E3524" s="564">
        <f t="shared" ca="1" si="326"/>
        <v>0</v>
      </c>
      <c r="F3524" s="564">
        <f t="shared" ca="1" si="329"/>
        <v>1</v>
      </c>
      <c r="G3524" s="564">
        <f t="shared" ca="1" si="327"/>
        <v>-5.3380008026089421</v>
      </c>
      <c r="H3524" s="564">
        <v>1</v>
      </c>
      <c r="I3524" s="564">
        <v>1</v>
      </c>
      <c r="J3524" s="564">
        <v>1</v>
      </c>
      <c r="K3524" s="564">
        <v>1</v>
      </c>
      <c r="L3524" s="564">
        <v>1</v>
      </c>
      <c r="M3524" s="564">
        <v>1</v>
      </c>
      <c r="N3524" s="564">
        <v>1</v>
      </c>
      <c r="O3524" s="564">
        <v>1</v>
      </c>
      <c r="P3524" s="564">
        <v>1</v>
      </c>
      <c r="Q3524" s="564">
        <v>1</v>
      </c>
      <c r="R3524" s="564">
        <v>1</v>
      </c>
      <c r="S3524" s="564">
        <v>1</v>
      </c>
      <c r="T3524" s="564">
        <v>1</v>
      </c>
      <c r="U3524" s="564">
        <v>1</v>
      </c>
      <c r="V3524" s="564">
        <v>1</v>
      </c>
      <c r="W3524" s="564">
        <v>1</v>
      </c>
      <c r="X3524" s="564">
        <v>1</v>
      </c>
      <c r="Y3524" s="564">
        <v>1</v>
      </c>
      <c r="Z3524" s="564">
        <v>1</v>
      </c>
      <c r="AA3524" s="564">
        <v>1</v>
      </c>
      <c r="AB3524" s="564">
        <v>1</v>
      </c>
      <c r="AC3524" s="564">
        <v>1</v>
      </c>
      <c r="AD3524" s="564">
        <v>1</v>
      </c>
      <c r="AE3524" s="564">
        <v>1</v>
      </c>
      <c r="AF3524" s="564">
        <v>1</v>
      </c>
      <c r="AG3524" s="564">
        <v>1</v>
      </c>
      <c r="AH3524" s="564">
        <v>1</v>
      </c>
      <c r="AI3524" s="564">
        <v>1</v>
      </c>
      <c r="AJ3524" s="564">
        <v>1</v>
      </c>
      <c r="AK3524" s="564">
        <v>1</v>
      </c>
    </row>
    <row r="3525" spans="1:37">
      <c r="A3525">
        <v>3521</v>
      </c>
      <c r="B3525" s="564">
        <f t="shared" ca="1" si="330"/>
        <v>20</v>
      </c>
      <c r="C3525" s="564">
        <f t="shared" ref="C3525:C3588" ca="1" si="331">B3525^2</f>
        <v>400</v>
      </c>
      <c r="D3525" s="564">
        <f t="shared" ca="1" si="328"/>
        <v>20</v>
      </c>
      <c r="E3525" s="564">
        <f t="shared" ref="E3525:E3588" ca="1" si="332">D3525-((B3525^2)/H$1)</f>
        <v>0</v>
      </c>
      <c r="F3525" s="564">
        <f t="shared" ca="1" si="329"/>
        <v>1</v>
      </c>
      <c r="G3525" s="564">
        <f t="shared" ref="G3525:G3588" ca="1" si="333">I$2+NORMSINV(RAND())*K$2</f>
        <v>2.1953438922093422</v>
      </c>
      <c r="H3525" s="564">
        <v>1</v>
      </c>
      <c r="I3525" s="564">
        <v>1</v>
      </c>
      <c r="J3525" s="564">
        <v>1</v>
      </c>
      <c r="K3525" s="564">
        <v>1</v>
      </c>
      <c r="L3525" s="564">
        <v>1</v>
      </c>
      <c r="M3525" s="564">
        <v>1</v>
      </c>
      <c r="N3525" s="564">
        <v>1</v>
      </c>
      <c r="O3525" s="564">
        <v>1</v>
      </c>
      <c r="P3525" s="564">
        <v>1</v>
      </c>
      <c r="Q3525" s="564">
        <v>1</v>
      </c>
      <c r="R3525" s="564">
        <v>1</v>
      </c>
      <c r="S3525" s="564">
        <v>1</v>
      </c>
      <c r="T3525" s="564">
        <v>1</v>
      </c>
      <c r="U3525" s="564">
        <v>1</v>
      </c>
      <c r="V3525" s="564">
        <v>1</v>
      </c>
      <c r="W3525" s="564">
        <v>1</v>
      </c>
      <c r="X3525" s="564">
        <v>1</v>
      </c>
      <c r="Y3525" s="564">
        <v>1</v>
      </c>
      <c r="Z3525" s="564">
        <v>1</v>
      </c>
      <c r="AA3525" s="564">
        <v>1</v>
      </c>
      <c r="AB3525" s="564">
        <v>1</v>
      </c>
      <c r="AC3525" s="564">
        <v>1</v>
      </c>
      <c r="AD3525" s="564">
        <v>1</v>
      </c>
      <c r="AE3525" s="564">
        <v>1</v>
      </c>
      <c r="AF3525" s="564">
        <v>1</v>
      </c>
      <c r="AG3525" s="564">
        <v>1</v>
      </c>
      <c r="AH3525" s="564">
        <v>1</v>
      </c>
      <c r="AI3525" s="564">
        <v>1</v>
      </c>
      <c r="AJ3525" s="564">
        <v>1</v>
      </c>
      <c r="AK3525" s="564">
        <v>1</v>
      </c>
    </row>
    <row r="3526" spans="1:37">
      <c r="A3526">
        <v>3522</v>
      </c>
      <c r="B3526" s="564">
        <f t="shared" ca="1" si="330"/>
        <v>20</v>
      </c>
      <c r="C3526" s="564">
        <f t="shared" ca="1" si="331"/>
        <v>400</v>
      </c>
      <c r="D3526" s="564">
        <f t="shared" ref="D3526:D3589" ca="1" si="334">B3526</f>
        <v>20</v>
      </c>
      <c r="E3526" s="564">
        <f t="shared" ca="1" si="332"/>
        <v>0</v>
      </c>
      <c r="F3526" s="564">
        <f t="shared" ref="F3526:F3589" ca="1" si="335">1-(2*B3526*(H$1-B3526)/(H$1*(H$1-1)))</f>
        <v>1</v>
      </c>
      <c r="G3526" s="564">
        <f t="shared" ca="1" si="333"/>
        <v>2.6028532425580795</v>
      </c>
      <c r="H3526" s="564">
        <v>1</v>
      </c>
      <c r="I3526" s="564">
        <v>1</v>
      </c>
      <c r="J3526" s="564">
        <v>1</v>
      </c>
      <c r="K3526" s="564">
        <v>1</v>
      </c>
      <c r="L3526" s="564">
        <v>1</v>
      </c>
      <c r="M3526" s="564">
        <v>1</v>
      </c>
      <c r="N3526" s="564">
        <v>1</v>
      </c>
      <c r="O3526" s="564">
        <v>1</v>
      </c>
      <c r="P3526" s="564">
        <v>1</v>
      </c>
      <c r="Q3526" s="564">
        <v>1</v>
      </c>
      <c r="R3526" s="564">
        <v>1</v>
      </c>
      <c r="S3526" s="564">
        <v>1</v>
      </c>
      <c r="T3526" s="564">
        <v>1</v>
      </c>
      <c r="U3526" s="564">
        <v>1</v>
      </c>
      <c r="V3526" s="564">
        <v>1</v>
      </c>
      <c r="W3526" s="564">
        <v>1</v>
      </c>
      <c r="X3526" s="564">
        <v>1</v>
      </c>
      <c r="Y3526" s="564">
        <v>1</v>
      </c>
      <c r="Z3526" s="564">
        <v>1</v>
      </c>
      <c r="AA3526" s="564">
        <v>1</v>
      </c>
      <c r="AB3526" s="564">
        <v>1</v>
      </c>
      <c r="AC3526" s="564">
        <v>1</v>
      </c>
      <c r="AD3526" s="564">
        <v>1</v>
      </c>
      <c r="AE3526" s="564">
        <v>1</v>
      </c>
      <c r="AF3526" s="564">
        <v>1</v>
      </c>
      <c r="AG3526" s="564">
        <v>1</v>
      </c>
      <c r="AH3526" s="564">
        <v>1</v>
      </c>
      <c r="AI3526" s="564">
        <v>1</v>
      </c>
      <c r="AJ3526" s="564">
        <v>1</v>
      </c>
      <c r="AK3526" s="564">
        <v>1</v>
      </c>
    </row>
    <row r="3527" spans="1:37">
      <c r="A3527">
        <v>3523</v>
      </c>
      <c r="B3527" s="564">
        <f t="shared" ref="B3527:B3590" ca="1" si="336">SUM(INDIRECT("H"&amp;A3527+4&amp;":"&amp;HLOOKUP(H$1,$AA$1:$BD$2,2,0)&amp;A3527+4))</f>
        <v>0</v>
      </c>
      <c r="C3527" s="564">
        <f t="shared" ca="1" si="331"/>
        <v>0</v>
      </c>
      <c r="D3527" s="564">
        <f t="shared" ca="1" si="334"/>
        <v>0</v>
      </c>
      <c r="E3527" s="564">
        <f t="shared" ca="1" si="332"/>
        <v>0</v>
      </c>
      <c r="F3527" s="564">
        <f t="shared" ca="1" si="335"/>
        <v>1</v>
      </c>
      <c r="G3527" s="564">
        <f t="shared" ca="1" si="333"/>
        <v>7.2094927532656676</v>
      </c>
      <c r="H3527" s="564">
        <v>0</v>
      </c>
      <c r="I3527" s="564">
        <v>0</v>
      </c>
      <c r="J3527" s="564">
        <v>0</v>
      </c>
      <c r="K3527" s="564">
        <v>0</v>
      </c>
      <c r="L3527" s="564">
        <v>0</v>
      </c>
      <c r="M3527" s="564">
        <v>0</v>
      </c>
      <c r="N3527" s="564">
        <v>0</v>
      </c>
      <c r="O3527" s="564">
        <v>0</v>
      </c>
      <c r="P3527" s="564">
        <v>0</v>
      </c>
      <c r="Q3527" s="564">
        <v>0</v>
      </c>
      <c r="R3527" s="564">
        <v>0</v>
      </c>
      <c r="S3527" s="564">
        <v>0</v>
      </c>
      <c r="T3527" s="564">
        <v>0</v>
      </c>
      <c r="U3527" s="564">
        <v>0</v>
      </c>
      <c r="V3527" s="564">
        <v>0</v>
      </c>
      <c r="W3527" s="564">
        <v>0</v>
      </c>
      <c r="X3527" s="564">
        <v>0</v>
      </c>
      <c r="Y3527" s="564">
        <v>0</v>
      </c>
      <c r="Z3527" s="564">
        <v>0</v>
      </c>
      <c r="AA3527" s="564">
        <v>0</v>
      </c>
      <c r="AB3527" s="564">
        <v>0</v>
      </c>
      <c r="AC3527" s="564">
        <v>0</v>
      </c>
      <c r="AD3527" s="564">
        <v>0</v>
      </c>
      <c r="AE3527" s="564">
        <v>0</v>
      </c>
      <c r="AF3527" s="564">
        <v>0</v>
      </c>
      <c r="AG3527" s="564">
        <v>0</v>
      </c>
      <c r="AH3527" s="564">
        <v>0</v>
      </c>
      <c r="AI3527" s="564">
        <v>0</v>
      </c>
      <c r="AJ3527" s="564">
        <v>0</v>
      </c>
      <c r="AK3527" s="564">
        <v>0</v>
      </c>
    </row>
    <row r="3528" spans="1:37">
      <c r="A3528">
        <v>3524</v>
      </c>
      <c r="B3528" s="564">
        <f t="shared" ca="1" si="336"/>
        <v>0</v>
      </c>
      <c r="C3528" s="564">
        <f t="shared" ca="1" si="331"/>
        <v>0</v>
      </c>
      <c r="D3528" s="564">
        <f t="shared" ca="1" si="334"/>
        <v>0</v>
      </c>
      <c r="E3528" s="564">
        <f t="shared" ca="1" si="332"/>
        <v>0</v>
      </c>
      <c r="F3528" s="564">
        <f t="shared" ca="1" si="335"/>
        <v>1</v>
      </c>
      <c r="G3528" s="564">
        <f t="shared" ca="1" si="333"/>
        <v>3.7350069289441628</v>
      </c>
      <c r="H3528" s="564">
        <v>0</v>
      </c>
      <c r="I3528" s="564">
        <v>0</v>
      </c>
      <c r="J3528" s="564">
        <v>0</v>
      </c>
      <c r="K3528" s="564">
        <v>0</v>
      </c>
      <c r="L3528" s="564">
        <v>0</v>
      </c>
      <c r="M3528" s="564">
        <v>0</v>
      </c>
      <c r="N3528" s="564">
        <v>0</v>
      </c>
      <c r="O3528" s="564">
        <v>0</v>
      </c>
      <c r="P3528" s="564">
        <v>0</v>
      </c>
      <c r="Q3528" s="564">
        <v>0</v>
      </c>
      <c r="R3528" s="564">
        <v>0</v>
      </c>
      <c r="S3528" s="564">
        <v>0</v>
      </c>
      <c r="T3528" s="564">
        <v>0</v>
      </c>
      <c r="U3528" s="564">
        <v>0</v>
      </c>
      <c r="V3528" s="564">
        <v>0</v>
      </c>
      <c r="W3528" s="564">
        <v>0</v>
      </c>
      <c r="X3528" s="564">
        <v>0</v>
      </c>
      <c r="Y3528" s="564">
        <v>0</v>
      </c>
      <c r="Z3528" s="564">
        <v>0</v>
      </c>
      <c r="AA3528" s="564">
        <v>0</v>
      </c>
      <c r="AB3528" s="564">
        <v>0</v>
      </c>
      <c r="AC3528" s="564">
        <v>0</v>
      </c>
      <c r="AD3528" s="564">
        <v>0</v>
      </c>
      <c r="AE3528" s="564">
        <v>0</v>
      </c>
      <c r="AF3528" s="564">
        <v>0</v>
      </c>
      <c r="AG3528" s="564">
        <v>0</v>
      </c>
      <c r="AH3528" s="564">
        <v>0</v>
      </c>
      <c r="AI3528" s="564">
        <v>0</v>
      </c>
      <c r="AJ3528" s="564">
        <v>0</v>
      </c>
      <c r="AK3528" s="564">
        <v>0</v>
      </c>
    </row>
    <row r="3529" spans="1:37">
      <c r="A3529">
        <v>3525</v>
      </c>
      <c r="B3529" s="564">
        <f t="shared" ca="1" si="336"/>
        <v>20</v>
      </c>
      <c r="C3529" s="564">
        <f t="shared" ca="1" si="331"/>
        <v>400</v>
      </c>
      <c r="D3529" s="564">
        <f t="shared" ca="1" si="334"/>
        <v>20</v>
      </c>
      <c r="E3529" s="564">
        <f t="shared" ca="1" si="332"/>
        <v>0</v>
      </c>
      <c r="F3529" s="564">
        <f t="shared" ca="1" si="335"/>
        <v>1</v>
      </c>
      <c r="G3529" s="564">
        <f t="shared" ca="1" si="333"/>
        <v>3.6689131244383333</v>
      </c>
      <c r="H3529" s="564">
        <v>1</v>
      </c>
      <c r="I3529" s="564">
        <v>1</v>
      </c>
      <c r="J3529" s="564">
        <v>1</v>
      </c>
      <c r="K3529" s="564">
        <v>1</v>
      </c>
      <c r="L3529" s="564">
        <v>1</v>
      </c>
      <c r="M3529" s="564">
        <v>1</v>
      </c>
      <c r="N3529" s="564">
        <v>1</v>
      </c>
      <c r="O3529" s="564">
        <v>1</v>
      </c>
      <c r="P3529" s="564">
        <v>1</v>
      </c>
      <c r="Q3529" s="564">
        <v>1</v>
      </c>
      <c r="R3529" s="564">
        <v>1</v>
      </c>
      <c r="S3529" s="564">
        <v>1</v>
      </c>
      <c r="T3529" s="564">
        <v>1</v>
      </c>
      <c r="U3529" s="564">
        <v>1</v>
      </c>
      <c r="V3529" s="564">
        <v>1</v>
      </c>
      <c r="W3529" s="564">
        <v>1</v>
      </c>
      <c r="X3529" s="564">
        <v>1</v>
      </c>
      <c r="Y3529" s="564">
        <v>1</v>
      </c>
      <c r="Z3529" s="564">
        <v>1</v>
      </c>
      <c r="AA3529" s="564">
        <v>1</v>
      </c>
      <c r="AB3529" s="564">
        <v>1</v>
      </c>
      <c r="AC3529" s="564">
        <v>1</v>
      </c>
      <c r="AD3529" s="564">
        <v>1</v>
      </c>
      <c r="AE3529" s="564">
        <v>1</v>
      </c>
      <c r="AF3529" s="564">
        <v>1</v>
      </c>
      <c r="AG3529" s="564">
        <v>1</v>
      </c>
      <c r="AH3529" s="564">
        <v>1</v>
      </c>
      <c r="AI3529" s="564">
        <v>1</v>
      </c>
      <c r="AJ3529" s="564">
        <v>1</v>
      </c>
      <c r="AK3529" s="564">
        <v>1</v>
      </c>
    </row>
    <row r="3530" spans="1:37">
      <c r="A3530">
        <v>3526</v>
      </c>
      <c r="B3530" s="564">
        <f t="shared" ca="1" si="336"/>
        <v>20</v>
      </c>
      <c r="C3530" s="564">
        <f t="shared" ca="1" si="331"/>
        <v>400</v>
      </c>
      <c r="D3530" s="564">
        <f t="shared" ca="1" si="334"/>
        <v>20</v>
      </c>
      <c r="E3530" s="564">
        <f t="shared" ca="1" si="332"/>
        <v>0</v>
      </c>
      <c r="F3530" s="564">
        <f t="shared" ca="1" si="335"/>
        <v>1</v>
      </c>
      <c r="G3530" s="564">
        <f t="shared" ca="1" si="333"/>
        <v>-1.756147267274133</v>
      </c>
      <c r="H3530" s="564">
        <v>1</v>
      </c>
      <c r="I3530" s="564">
        <v>1</v>
      </c>
      <c r="J3530" s="564">
        <v>1</v>
      </c>
      <c r="K3530" s="564">
        <v>1</v>
      </c>
      <c r="L3530" s="564">
        <v>1</v>
      </c>
      <c r="M3530" s="564">
        <v>1</v>
      </c>
      <c r="N3530" s="564">
        <v>1</v>
      </c>
      <c r="O3530" s="564">
        <v>1</v>
      </c>
      <c r="P3530" s="564">
        <v>1</v>
      </c>
      <c r="Q3530" s="564">
        <v>1</v>
      </c>
      <c r="R3530" s="564">
        <v>1</v>
      </c>
      <c r="S3530" s="564">
        <v>1</v>
      </c>
      <c r="T3530" s="564">
        <v>1</v>
      </c>
      <c r="U3530" s="564">
        <v>1</v>
      </c>
      <c r="V3530" s="564">
        <v>1</v>
      </c>
      <c r="W3530" s="564">
        <v>1</v>
      </c>
      <c r="X3530" s="564">
        <v>1</v>
      </c>
      <c r="Y3530" s="564">
        <v>1</v>
      </c>
      <c r="Z3530" s="564">
        <v>1</v>
      </c>
      <c r="AA3530" s="564">
        <v>1</v>
      </c>
      <c r="AB3530" s="564">
        <v>1</v>
      </c>
      <c r="AC3530" s="564">
        <v>1</v>
      </c>
      <c r="AD3530" s="564">
        <v>1</v>
      </c>
      <c r="AE3530" s="564">
        <v>1</v>
      </c>
      <c r="AF3530" s="564">
        <v>1</v>
      </c>
      <c r="AG3530" s="564">
        <v>1</v>
      </c>
      <c r="AH3530" s="564">
        <v>1</v>
      </c>
      <c r="AI3530" s="564">
        <v>1</v>
      </c>
      <c r="AJ3530" s="564">
        <v>1</v>
      </c>
      <c r="AK3530" s="564">
        <v>1</v>
      </c>
    </row>
    <row r="3531" spans="1:37">
      <c r="A3531">
        <v>3527</v>
      </c>
      <c r="B3531" s="564">
        <f t="shared" ca="1" si="336"/>
        <v>0</v>
      </c>
      <c r="C3531" s="564">
        <f t="shared" ca="1" si="331"/>
        <v>0</v>
      </c>
      <c r="D3531" s="564">
        <f t="shared" ca="1" si="334"/>
        <v>0</v>
      </c>
      <c r="E3531" s="564">
        <f t="shared" ca="1" si="332"/>
        <v>0</v>
      </c>
      <c r="F3531" s="564">
        <f t="shared" ca="1" si="335"/>
        <v>1</v>
      </c>
      <c r="G3531" s="564">
        <f t="shared" ca="1" si="333"/>
        <v>-0.5878444154373752</v>
      </c>
      <c r="H3531" s="564">
        <v>0</v>
      </c>
      <c r="I3531" s="564">
        <v>0</v>
      </c>
      <c r="J3531" s="564">
        <v>0</v>
      </c>
      <c r="K3531" s="564">
        <v>0</v>
      </c>
      <c r="L3531" s="564">
        <v>0</v>
      </c>
      <c r="M3531" s="564">
        <v>0</v>
      </c>
      <c r="N3531" s="564">
        <v>0</v>
      </c>
      <c r="O3531" s="564">
        <v>0</v>
      </c>
      <c r="P3531" s="564">
        <v>0</v>
      </c>
      <c r="Q3531" s="564">
        <v>0</v>
      </c>
      <c r="R3531" s="564">
        <v>0</v>
      </c>
      <c r="S3531" s="564">
        <v>0</v>
      </c>
      <c r="T3531" s="564">
        <v>0</v>
      </c>
      <c r="U3531" s="564">
        <v>0</v>
      </c>
      <c r="V3531" s="564">
        <v>0</v>
      </c>
      <c r="W3531" s="564">
        <v>0</v>
      </c>
      <c r="X3531" s="564">
        <v>0</v>
      </c>
      <c r="Y3531" s="564">
        <v>0</v>
      </c>
      <c r="Z3531" s="564">
        <v>0</v>
      </c>
      <c r="AA3531" s="564">
        <v>0</v>
      </c>
      <c r="AB3531" s="564">
        <v>0</v>
      </c>
      <c r="AC3531" s="564">
        <v>0</v>
      </c>
      <c r="AD3531" s="564">
        <v>0</v>
      </c>
      <c r="AE3531" s="564">
        <v>0</v>
      </c>
      <c r="AF3531" s="564">
        <v>0</v>
      </c>
      <c r="AG3531" s="564">
        <v>0</v>
      </c>
      <c r="AH3531" s="564">
        <v>0</v>
      </c>
      <c r="AI3531" s="564">
        <v>0</v>
      </c>
      <c r="AJ3531" s="564">
        <v>0</v>
      </c>
      <c r="AK3531" s="564">
        <v>0</v>
      </c>
    </row>
    <row r="3532" spans="1:37">
      <c r="A3532">
        <v>3528</v>
      </c>
      <c r="B3532" s="564">
        <f t="shared" ca="1" si="336"/>
        <v>20</v>
      </c>
      <c r="C3532" s="564">
        <f t="shared" ca="1" si="331"/>
        <v>400</v>
      </c>
      <c r="D3532" s="564">
        <f t="shared" ca="1" si="334"/>
        <v>20</v>
      </c>
      <c r="E3532" s="564">
        <f t="shared" ca="1" si="332"/>
        <v>0</v>
      </c>
      <c r="F3532" s="564">
        <f t="shared" ca="1" si="335"/>
        <v>1</v>
      </c>
      <c r="G3532" s="564">
        <f t="shared" ca="1" si="333"/>
        <v>1.9329676640773614</v>
      </c>
      <c r="H3532" s="564">
        <v>1</v>
      </c>
      <c r="I3532" s="564">
        <v>1</v>
      </c>
      <c r="J3532" s="564">
        <v>1</v>
      </c>
      <c r="K3532" s="564">
        <v>1</v>
      </c>
      <c r="L3532" s="564">
        <v>1</v>
      </c>
      <c r="M3532" s="564">
        <v>1</v>
      </c>
      <c r="N3532" s="564">
        <v>1</v>
      </c>
      <c r="O3532" s="564">
        <v>1</v>
      </c>
      <c r="P3532" s="564">
        <v>1</v>
      </c>
      <c r="Q3532" s="564">
        <v>1</v>
      </c>
      <c r="R3532" s="564">
        <v>1</v>
      </c>
      <c r="S3532" s="564">
        <v>1</v>
      </c>
      <c r="T3532" s="564">
        <v>1</v>
      </c>
      <c r="U3532" s="564">
        <v>1</v>
      </c>
      <c r="V3532" s="564">
        <v>1</v>
      </c>
      <c r="W3532" s="564">
        <v>1</v>
      </c>
      <c r="X3532" s="564">
        <v>1</v>
      </c>
      <c r="Y3532" s="564">
        <v>1</v>
      </c>
      <c r="Z3532" s="564">
        <v>1</v>
      </c>
      <c r="AA3532" s="564">
        <v>1</v>
      </c>
      <c r="AB3532" s="564">
        <v>1</v>
      </c>
      <c r="AC3532" s="564">
        <v>1</v>
      </c>
      <c r="AD3532" s="564">
        <v>1</v>
      </c>
      <c r="AE3532" s="564">
        <v>1</v>
      </c>
      <c r="AF3532" s="564">
        <v>1</v>
      </c>
      <c r="AG3532" s="564">
        <v>1</v>
      </c>
      <c r="AH3532" s="564">
        <v>1</v>
      </c>
      <c r="AI3532" s="564">
        <v>1</v>
      </c>
      <c r="AJ3532" s="564">
        <v>1</v>
      </c>
      <c r="AK3532" s="564">
        <v>1</v>
      </c>
    </row>
    <row r="3533" spans="1:37">
      <c r="A3533">
        <v>3529</v>
      </c>
      <c r="B3533" s="564">
        <f t="shared" ca="1" si="336"/>
        <v>20</v>
      </c>
      <c r="C3533" s="564">
        <f t="shared" ca="1" si="331"/>
        <v>400</v>
      </c>
      <c r="D3533" s="564">
        <f t="shared" ca="1" si="334"/>
        <v>20</v>
      </c>
      <c r="E3533" s="564">
        <f t="shared" ca="1" si="332"/>
        <v>0</v>
      </c>
      <c r="F3533" s="564">
        <f t="shared" ca="1" si="335"/>
        <v>1</v>
      </c>
      <c r="G3533" s="564">
        <f t="shared" ca="1" si="333"/>
        <v>0.24035815374182656</v>
      </c>
      <c r="H3533" s="564">
        <v>1</v>
      </c>
      <c r="I3533" s="564">
        <v>1</v>
      </c>
      <c r="J3533" s="564">
        <v>1</v>
      </c>
      <c r="K3533" s="564">
        <v>1</v>
      </c>
      <c r="L3533" s="564">
        <v>1</v>
      </c>
      <c r="M3533" s="564">
        <v>1</v>
      </c>
      <c r="N3533" s="564">
        <v>1</v>
      </c>
      <c r="O3533" s="564">
        <v>1</v>
      </c>
      <c r="P3533" s="564">
        <v>1</v>
      </c>
      <c r="Q3533" s="564">
        <v>1</v>
      </c>
      <c r="R3533" s="564">
        <v>1</v>
      </c>
      <c r="S3533" s="564">
        <v>1</v>
      </c>
      <c r="T3533" s="564">
        <v>1</v>
      </c>
      <c r="U3533" s="564">
        <v>1</v>
      </c>
      <c r="V3533" s="564">
        <v>1</v>
      </c>
      <c r="W3533" s="564">
        <v>1</v>
      </c>
      <c r="X3533" s="564">
        <v>1</v>
      </c>
      <c r="Y3533" s="564">
        <v>1</v>
      </c>
      <c r="Z3533" s="564">
        <v>1</v>
      </c>
      <c r="AA3533" s="564">
        <v>1</v>
      </c>
      <c r="AB3533" s="564">
        <v>1</v>
      </c>
      <c r="AC3533" s="564">
        <v>1</v>
      </c>
      <c r="AD3533" s="564">
        <v>1</v>
      </c>
      <c r="AE3533" s="564">
        <v>1</v>
      </c>
      <c r="AF3533" s="564">
        <v>1</v>
      </c>
      <c r="AG3533" s="564">
        <v>1</v>
      </c>
      <c r="AH3533" s="564">
        <v>1</v>
      </c>
      <c r="AI3533" s="564">
        <v>1</v>
      </c>
      <c r="AJ3533" s="564">
        <v>1</v>
      </c>
      <c r="AK3533" s="564">
        <v>1</v>
      </c>
    </row>
    <row r="3534" spans="1:37">
      <c r="A3534">
        <v>3530</v>
      </c>
      <c r="B3534" s="564">
        <f t="shared" ca="1" si="336"/>
        <v>0</v>
      </c>
      <c r="C3534" s="564">
        <f t="shared" ca="1" si="331"/>
        <v>0</v>
      </c>
      <c r="D3534" s="564">
        <f t="shared" ca="1" si="334"/>
        <v>0</v>
      </c>
      <c r="E3534" s="564">
        <f t="shared" ca="1" si="332"/>
        <v>0</v>
      </c>
      <c r="F3534" s="564">
        <f t="shared" ca="1" si="335"/>
        <v>1</v>
      </c>
      <c r="G3534" s="564">
        <f t="shared" ca="1" si="333"/>
        <v>-0.36034496044807174</v>
      </c>
      <c r="H3534" s="564">
        <v>0</v>
      </c>
      <c r="I3534" s="564">
        <v>0</v>
      </c>
      <c r="J3534" s="564">
        <v>0</v>
      </c>
      <c r="K3534" s="564">
        <v>0</v>
      </c>
      <c r="L3534" s="564">
        <v>0</v>
      </c>
      <c r="M3534" s="564">
        <v>0</v>
      </c>
      <c r="N3534" s="564">
        <v>0</v>
      </c>
      <c r="O3534" s="564">
        <v>0</v>
      </c>
      <c r="P3534" s="564">
        <v>0</v>
      </c>
      <c r="Q3534" s="564">
        <v>0</v>
      </c>
      <c r="R3534" s="564">
        <v>0</v>
      </c>
      <c r="S3534" s="564">
        <v>0</v>
      </c>
      <c r="T3534" s="564">
        <v>0</v>
      </c>
      <c r="U3534" s="564">
        <v>0</v>
      </c>
      <c r="V3534" s="564">
        <v>0</v>
      </c>
      <c r="W3534" s="564">
        <v>0</v>
      </c>
      <c r="X3534" s="564">
        <v>0</v>
      </c>
      <c r="Y3534" s="564">
        <v>0</v>
      </c>
      <c r="Z3534" s="564">
        <v>0</v>
      </c>
      <c r="AA3534" s="564">
        <v>0</v>
      </c>
      <c r="AB3534" s="564">
        <v>0</v>
      </c>
      <c r="AC3534" s="564">
        <v>0</v>
      </c>
      <c r="AD3534" s="564">
        <v>0</v>
      </c>
      <c r="AE3534" s="564">
        <v>0</v>
      </c>
      <c r="AF3534" s="564">
        <v>0</v>
      </c>
      <c r="AG3534" s="564">
        <v>0</v>
      </c>
      <c r="AH3534" s="564">
        <v>0</v>
      </c>
      <c r="AI3534" s="564">
        <v>0</v>
      </c>
      <c r="AJ3534" s="564">
        <v>0</v>
      </c>
      <c r="AK3534" s="564">
        <v>0</v>
      </c>
    </row>
    <row r="3535" spans="1:37">
      <c r="A3535">
        <v>3531</v>
      </c>
      <c r="B3535" s="564">
        <f t="shared" ca="1" si="336"/>
        <v>16</v>
      </c>
      <c r="C3535" s="564">
        <f t="shared" ca="1" si="331"/>
        <v>256</v>
      </c>
      <c r="D3535" s="564">
        <f t="shared" ca="1" si="334"/>
        <v>16</v>
      </c>
      <c r="E3535" s="564">
        <f t="shared" ca="1" si="332"/>
        <v>3.1999999999999993</v>
      </c>
      <c r="F3535" s="564">
        <f t="shared" ca="1" si="335"/>
        <v>0.66315789473684217</v>
      </c>
      <c r="G3535" s="564">
        <f t="shared" ca="1" si="333"/>
        <v>-1.7434215432836186E-2</v>
      </c>
      <c r="H3535" s="564">
        <v>1</v>
      </c>
      <c r="I3535" s="564">
        <v>0</v>
      </c>
      <c r="J3535" s="564">
        <v>1</v>
      </c>
      <c r="K3535" s="564">
        <v>1</v>
      </c>
      <c r="L3535" s="564">
        <v>0</v>
      </c>
      <c r="M3535" s="564">
        <v>1</v>
      </c>
      <c r="N3535" s="564">
        <v>1</v>
      </c>
      <c r="O3535" s="564">
        <v>1</v>
      </c>
      <c r="P3535" s="564">
        <v>1</v>
      </c>
      <c r="Q3535" s="564">
        <v>1</v>
      </c>
      <c r="R3535" s="564">
        <v>1</v>
      </c>
      <c r="S3535" s="564">
        <v>1</v>
      </c>
      <c r="T3535" s="564">
        <v>1</v>
      </c>
      <c r="U3535" s="564">
        <v>1</v>
      </c>
      <c r="V3535" s="564">
        <v>0</v>
      </c>
      <c r="W3535" s="564">
        <v>1</v>
      </c>
      <c r="X3535" s="564">
        <v>1</v>
      </c>
      <c r="Y3535" s="564">
        <v>1</v>
      </c>
      <c r="Z3535" s="564">
        <v>1</v>
      </c>
      <c r="AA3535" s="564">
        <v>0</v>
      </c>
      <c r="AB3535" s="564">
        <v>0</v>
      </c>
      <c r="AC3535" s="564">
        <v>1</v>
      </c>
      <c r="AD3535" s="564">
        <v>1</v>
      </c>
      <c r="AE3535" s="564">
        <v>1</v>
      </c>
      <c r="AF3535" s="564">
        <v>1</v>
      </c>
      <c r="AG3535" s="564">
        <v>0</v>
      </c>
      <c r="AH3535" s="564">
        <v>0</v>
      </c>
      <c r="AI3535" s="564">
        <v>1</v>
      </c>
      <c r="AJ3535" s="564">
        <v>1</v>
      </c>
      <c r="AK3535" s="564">
        <v>0</v>
      </c>
    </row>
    <row r="3536" spans="1:37">
      <c r="A3536">
        <v>3532</v>
      </c>
      <c r="B3536" s="564">
        <f t="shared" ca="1" si="336"/>
        <v>0</v>
      </c>
      <c r="C3536" s="564">
        <f t="shared" ca="1" si="331"/>
        <v>0</v>
      </c>
      <c r="D3536" s="564">
        <f t="shared" ca="1" si="334"/>
        <v>0</v>
      </c>
      <c r="E3536" s="564">
        <f t="shared" ca="1" si="332"/>
        <v>0</v>
      </c>
      <c r="F3536" s="564">
        <f t="shared" ca="1" si="335"/>
        <v>1</v>
      </c>
      <c r="G3536" s="564">
        <f t="shared" ca="1" si="333"/>
        <v>11.349652577932314</v>
      </c>
      <c r="H3536" s="564">
        <v>0</v>
      </c>
      <c r="I3536" s="564">
        <v>0</v>
      </c>
      <c r="J3536" s="564">
        <v>0</v>
      </c>
      <c r="K3536" s="564">
        <v>0</v>
      </c>
      <c r="L3536" s="564">
        <v>0</v>
      </c>
      <c r="M3536" s="564">
        <v>0</v>
      </c>
      <c r="N3536" s="564">
        <v>0</v>
      </c>
      <c r="O3536" s="564">
        <v>0</v>
      </c>
      <c r="P3536" s="564">
        <v>0</v>
      </c>
      <c r="Q3536" s="564">
        <v>0</v>
      </c>
      <c r="R3536" s="564">
        <v>0</v>
      </c>
      <c r="S3536" s="564">
        <v>0</v>
      </c>
      <c r="T3536" s="564">
        <v>0</v>
      </c>
      <c r="U3536" s="564">
        <v>0</v>
      </c>
      <c r="V3536" s="564">
        <v>0</v>
      </c>
      <c r="W3536" s="564">
        <v>0</v>
      </c>
      <c r="X3536" s="564">
        <v>0</v>
      </c>
      <c r="Y3536" s="564">
        <v>0</v>
      </c>
      <c r="Z3536" s="564">
        <v>0</v>
      </c>
      <c r="AA3536" s="564">
        <v>0</v>
      </c>
      <c r="AB3536" s="564">
        <v>0</v>
      </c>
      <c r="AC3536" s="564">
        <v>0</v>
      </c>
      <c r="AD3536" s="564">
        <v>0</v>
      </c>
      <c r="AE3536" s="564">
        <v>0</v>
      </c>
      <c r="AF3536" s="564">
        <v>0</v>
      </c>
      <c r="AG3536" s="564">
        <v>0</v>
      </c>
      <c r="AH3536" s="564">
        <v>0</v>
      </c>
      <c r="AI3536" s="564">
        <v>0</v>
      </c>
      <c r="AJ3536" s="564">
        <v>0</v>
      </c>
      <c r="AK3536" s="564">
        <v>0</v>
      </c>
    </row>
    <row r="3537" spans="1:37">
      <c r="A3537">
        <v>3533</v>
      </c>
      <c r="B3537" s="564">
        <f t="shared" ca="1" si="336"/>
        <v>20</v>
      </c>
      <c r="C3537" s="564">
        <f t="shared" ca="1" si="331"/>
        <v>400</v>
      </c>
      <c r="D3537" s="564">
        <f t="shared" ca="1" si="334"/>
        <v>20</v>
      </c>
      <c r="E3537" s="564">
        <f t="shared" ca="1" si="332"/>
        <v>0</v>
      </c>
      <c r="F3537" s="564">
        <f t="shared" ca="1" si="335"/>
        <v>1</v>
      </c>
      <c r="G3537" s="564">
        <f t="shared" ca="1" si="333"/>
        <v>0.15162579027432421</v>
      </c>
      <c r="H3537" s="564">
        <v>1</v>
      </c>
      <c r="I3537" s="564">
        <v>1</v>
      </c>
      <c r="J3537" s="564">
        <v>1</v>
      </c>
      <c r="K3537" s="564">
        <v>1</v>
      </c>
      <c r="L3537" s="564">
        <v>1</v>
      </c>
      <c r="M3537" s="564">
        <v>1</v>
      </c>
      <c r="N3537" s="564">
        <v>1</v>
      </c>
      <c r="O3537" s="564">
        <v>1</v>
      </c>
      <c r="P3537" s="564">
        <v>1</v>
      </c>
      <c r="Q3537" s="564">
        <v>1</v>
      </c>
      <c r="R3537" s="564">
        <v>1</v>
      </c>
      <c r="S3537" s="564">
        <v>1</v>
      </c>
      <c r="T3537" s="564">
        <v>1</v>
      </c>
      <c r="U3537" s="564">
        <v>1</v>
      </c>
      <c r="V3537" s="564">
        <v>1</v>
      </c>
      <c r="W3537" s="564">
        <v>1</v>
      </c>
      <c r="X3537" s="564">
        <v>1</v>
      </c>
      <c r="Y3537" s="564">
        <v>1</v>
      </c>
      <c r="Z3537" s="564">
        <v>1</v>
      </c>
      <c r="AA3537" s="564">
        <v>1</v>
      </c>
      <c r="AB3537" s="564">
        <v>1</v>
      </c>
      <c r="AC3537" s="564">
        <v>1</v>
      </c>
      <c r="AD3537" s="564">
        <v>1</v>
      </c>
      <c r="AE3537" s="564">
        <v>1</v>
      </c>
      <c r="AF3537" s="564">
        <v>1</v>
      </c>
      <c r="AG3537" s="564">
        <v>1</v>
      </c>
      <c r="AH3537" s="564">
        <v>1</v>
      </c>
      <c r="AI3537" s="564">
        <v>1</v>
      </c>
      <c r="AJ3537" s="564">
        <v>1</v>
      </c>
      <c r="AK3537" s="564">
        <v>1</v>
      </c>
    </row>
    <row r="3538" spans="1:37">
      <c r="A3538">
        <v>3534</v>
      </c>
      <c r="B3538" s="564">
        <f t="shared" ca="1" si="336"/>
        <v>0</v>
      </c>
      <c r="C3538" s="564">
        <f t="shared" ca="1" si="331"/>
        <v>0</v>
      </c>
      <c r="D3538" s="564">
        <f t="shared" ca="1" si="334"/>
        <v>0</v>
      </c>
      <c r="E3538" s="564">
        <f t="shared" ca="1" si="332"/>
        <v>0</v>
      </c>
      <c r="F3538" s="564">
        <f t="shared" ca="1" si="335"/>
        <v>1</v>
      </c>
      <c r="G3538" s="564">
        <f t="shared" ca="1" si="333"/>
        <v>6.3632481714534563</v>
      </c>
      <c r="H3538" s="564">
        <v>0</v>
      </c>
      <c r="I3538" s="564">
        <v>0</v>
      </c>
      <c r="J3538" s="564">
        <v>0</v>
      </c>
      <c r="K3538" s="564">
        <v>0</v>
      </c>
      <c r="L3538" s="564">
        <v>0</v>
      </c>
      <c r="M3538" s="564">
        <v>0</v>
      </c>
      <c r="N3538" s="564">
        <v>0</v>
      </c>
      <c r="O3538" s="564">
        <v>0</v>
      </c>
      <c r="P3538" s="564">
        <v>0</v>
      </c>
      <c r="Q3538" s="564">
        <v>0</v>
      </c>
      <c r="R3538" s="564">
        <v>0</v>
      </c>
      <c r="S3538" s="564">
        <v>0</v>
      </c>
      <c r="T3538" s="564">
        <v>0</v>
      </c>
      <c r="U3538" s="564">
        <v>0</v>
      </c>
      <c r="V3538" s="564">
        <v>0</v>
      </c>
      <c r="W3538" s="564">
        <v>0</v>
      </c>
      <c r="X3538" s="564">
        <v>0</v>
      </c>
      <c r="Y3538" s="564">
        <v>0</v>
      </c>
      <c r="Z3538" s="564">
        <v>0</v>
      </c>
      <c r="AA3538" s="564">
        <v>0</v>
      </c>
      <c r="AB3538" s="564">
        <v>0</v>
      </c>
      <c r="AC3538" s="564">
        <v>0</v>
      </c>
      <c r="AD3538" s="564">
        <v>0</v>
      </c>
      <c r="AE3538" s="564">
        <v>0</v>
      </c>
      <c r="AF3538" s="564">
        <v>0</v>
      </c>
      <c r="AG3538" s="564">
        <v>0</v>
      </c>
      <c r="AH3538" s="564">
        <v>0</v>
      </c>
      <c r="AI3538" s="564">
        <v>0</v>
      </c>
      <c r="AJ3538" s="564">
        <v>0</v>
      </c>
      <c r="AK3538" s="564">
        <v>0</v>
      </c>
    </row>
    <row r="3539" spans="1:37">
      <c r="A3539">
        <v>3535</v>
      </c>
      <c r="B3539" s="564">
        <f t="shared" ca="1" si="336"/>
        <v>20</v>
      </c>
      <c r="C3539" s="564">
        <f t="shared" ca="1" si="331"/>
        <v>400</v>
      </c>
      <c r="D3539" s="564">
        <f t="shared" ca="1" si="334"/>
        <v>20</v>
      </c>
      <c r="E3539" s="564">
        <f t="shared" ca="1" si="332"/>
        <v>0</v>
      </c>
      <c r="F3539" s="564">
        <f t="shared" ca="1" si="335"/>
        <v>1</v>
      </c>
      <c r="G3539" s="564">
        <f t="shared" ca="1" si="333"/>
        <v>3.7127670423176289</v>
      </c>
      <c r="H3539" s="564">
        <v>1</v>
      </c>
      <c r="I3539" s="564">
        <v>1</v>
      </c>
      <c r="J3539" s="564">
        <v>1</v>
      </c>
      <c r="K3539" s="564">
        <v>1</v>
      </c>
      <c r="L3539" s="564">
        <v>1</v>
      </c>
      <c r="M3539" s="564">
        <v>1</v>
      </c>
      <c r="N3539" s="564">
        <v>1</v>
      </c>
      <c r="O3539" s="564">
        <v>1</v>
      </c>
      <c r="P3539" s="564">
        <v>1</v>
      </c>
      <c r="Q3539" s="564">
        <v>1</v>
      </c>
      <c r="R3539" s="564">
        <v>1</v>
      </c>
      <c r="S3539" s="564">
        <v>1</v>
      </c>
      <c r="T3539" s="564">
        <v>1</v>
      </c>
      <c r="U3539" s="564">
        <v>1</v>
      </c>
      <c r="V3539" s="564">
        <v>1</v>
      </c>
      <c r="W3539" s="564">
        <v>1</v>
      </c>
      <c r="X3539" s="564">
        <v>1</v>
      </c>
      <c r="Y3539" s="564">
        <v>1</v>
      </c>
      <c r="Z3539" s="564">
        <v>1</v>
      </c>
      <c r="AA3539" s="564">
        <v>1</v>
      </c>
      <c r="AB3539" s="564">
        <v>1</v>
      </c>
      <c r="AC3539" s="564">
        <v>1</v>
      </c>
      <c r="AD3539" s="564">
        <v>1</v>
      </c>
      <c r="AE3539" s="564">
        <v>1</v>
      </c>
      <c r="AF3539" s="564">
        <v>1</v>
      </c>
      <c r="AG3539" s="564">
        <v>1</v>
      </c>
      <c r="AH3539" s="564">
        <v>1</v>
      </c>
      <c r="AI3539" s="564">
        <v>1</v>
      </c>
      <c r="AJ3539" s="564">
        <v>1</v>
      </c>
      <c r="AK3539" s="564">
        <v>1</v>
      </c>
    </row>
    <row r="3540" spans="1:37">
      <c r="A3540">
        <v>3536</v>
      </c>
      <c r="B3540" s="564">
        <f t="shared" ca="1" si="336"/>
        <v>20</v>
      </c>
      <c r="C3540" s="564">
        <f t="shared" ca="1" si="331"/>
        <v>400</v>
      </c>
      <c r="D3540" s="564">
        <f t="shared" ca="1" si="334"/>
        <v>20</v>
      </c>
      <c r="E3540" s="564">
        <f t="shared" ca="1" si="332"/>
        <v>0</v>
      </c>
      <c r="F3540" s="564">
        <f t="shared" ca="1" si="335"/>
        <v>1</v>
      </c>
      <c r="G3540" s="564">
        <f t="shared" ca="1" si="333"/>
        <v>-3.6035560267910109</v>
      </c>
      <c r="H3540" s="564">
        <v>1</v>
      </c>
      <c r="I3540" s="564">
        <v>1</v>
      </c>
      <c r="J3540" s="564">
        <v>1</v>
      </c>
      <c r="K3540" s="564">
        <v>1</v>
      </c>
      <c r="L3540" s="564">
        <v>1</v>
      </c>
      <c r="M3540" s="564">
        <v>1</v>
      </c>
      <c r="N3540" s="564">
        <v>1</v>
      </c>
      <c r="O3540" s="564">
        <v>1</v>
      </c>
      <c r="P3540" s="564">
        <v>1</v>
      </c>
      <c r="Q3540" s="564">
        <v>1</v>
      </c>
      <c r="R3540" s="564">
        <v>1</v>
      </c>
      <c r="S3540" s="564">
        <v>1</v>
      </c>
      <c r="T3540" s="564">
        <v>1</v>
      </c>
      <c r="U3540" s="564">
        <v>1</v>
      </c>
      <c r="V3540" s="564">
        <v>1</v>
      </c>
      <c r="W3540" s="564">
        <v>1</v>
      </c>
      <c r="X3540" s="564">
        <v>1</v>
      </c>
      <c r="Y3540" s="564">
        <v>1</v>
      </c>
      <c r="Z3540" s="564">
        <v>1</v>
      </c>
      <c r="AA3540" s="564">
        <v>1</v>
      </c>
      <c r="AB3540" s="564">
        <v>1</v>
      </c>
      <c r="AC3540" s="564">
        <v>1</v>
      </c>
      <c r="AD3540" s="564">
        <v>1</v>
      </c>
      <c r="AE3540" s="564">
        <v>1</v>
      </c>
      <c r="AF3540" s="564">
        <v>1</v>
      </c>
      <c r="AG3540" s="564">
        <v>1</v>
      </c>
      <c r="AH3540" s="564">
        <v>1</v>
      </c>
      <c r="AI3540" s="564">
        <v>1</v>
      </c>
      <c r="AJ3540" s="564">
        <v>1</v>
      </c>
      <c r="AK3540" s="564">
        <v>1</v>
      </c>
    </row>
    <row r="3541" spans="1:37">
      <c r="A3541">
        <v>3537</v>
      </c>
      <c r="B3541" s="564">
        <f t="shared" ca="1" si="336"/>
        <v>0</v>
      </c>
      <c r="C3541" s="564">
        <f t="shared" ca="1" si="331"/>
        <v>0</v>
      </c>
      <c r="D3541" s="564">
        <f t="shared" ca="1" si="334"/>
        <v>0</v>
      </c>
      <c r="E3541" s="564">
        <f t="shared" ca="1" si="332"/>
        <v>0</v>
      </c>
      <c r="F3541" s="564">
        <f t="shared" ca="1" si="335"/>
        <v>1</v>
      </c>
      <c r="G3541" s="564">
        <f t="shared" ca="1" si="333"/>
        <v>6.1263605743256431</v>
      </c>
      <c r="H3541" s="564">
        <v>0</v>
      </c>
      <c r="I3541" s="564">
        <v>0</v>
      </c>
      <c r="J3541" s="564">
        <v>0</v>
      </c>
      <c r="K3541" s="564">
        <v>0</v>
      </c>
      <c r="L3541" s="564">
        <v>0</v>
      </c>
      <c r="M3541" s="564">
        <v>0</v>
      </c>
      <c r="N3541" s="564">
        <v>0</v>
      </c>
      <c r="O3541" s="564">
        <v>0</v>
      </c>
      <c r="P3541" s="564">
        <v>0</v>
      </c>
      <c r="Q3541" s="564">
        <v>0</v>
      </c>
      <c r="R3541" s="564">
        <v>0</v>
      </c>
      <c r="S3541" s="564">
        <v>0</v>
      </c>
      <c r="T3541" s="564">
        <v>0</v>
      </c>
      <c r="U3541" s="564">
        <v>0</v>
      </c>
      <c r="V3541" s="564">
        <v>0</v>
      </c>
      <c r="W3541" s="564">
        <v>0</v>
      </c>
      <c r="X3541" s="564">
        <v>0</v>
      </c>
      <c r="Y3541" s="564">
        <v>0</v>
      </c>
      <c r="Z3541" s="564">
        <v>0</v>
      </c>
      <c r="AA3541" s="564">
        <v>0</v>
      </c>
      <c r="AB3541" s="564">
        <v>0</v>
      </c>
      <c r="AC3541" s="564">
        <v>0</v>
      </c>
      <c r="AD3541" s="564">
        <v>0</v>
      </c>
      <c r="AE3541" s="564">
        <v>0</v>
      </c>
      <c r="AF3541" s="564">
        <v>0</v>
      </c>
      <c r="AG3541" s="564">
        <v>0</v>
      </c>
      <c r="AH3541" s="564">
        <v>0</v>
      </c>
      <c r="AI3541" s="564">
        <v>0</v>
      </c>
      <c r="AJ3541" s="564">
        <v>0</v>
      </c>
      <c r="AK3541" s="564">
        <v>0</v>
      </c>
    </row>
    <row r="3542" spans="1:37">
      <c r="A3542">
        <v>3538</v>
      </c>
      <c r="B3542" s="564">
        <f t="shared" ca="1" si="336"/>
        <v>0</v>
      </c>
      <c r="C3542" s="564">
        <f t="shared" ca="1" si="331"/>
        <v>0</v>
      </c>
      <c r="D3542" s="564">
        <f t="shared" ca="1" si="334"/>
        <v>0</v>
      </c>
      <c r="E3542" s="564">
        <f t="shared" ca="1" si="332"/>
        <v>0</v>
      </c>
      <c r="F3542" s="564">
        <f t="shared" ca="1" si="335"/>
        <v>1</v>
      </c>
      <c r="G3542" s="564">
        <f t="shared" ca="1" si="333"/>
        <v>-1.5915862672141743</v>
      </c>
      <c r="H3542" s="564">
        <v>0</v>
      </c>
      <c r="I3542" s="564">
        <v>0</v>
      </c>
      <c r="J3542" s="564">
        <v>0</v>
      </c>
      <c r="K3542" s="564">
        <v>0</v>
      </c>
      <c r="L3542" s="564">
        <v>0</v>
      </c>
      <c r="M3542" s="564">
        <v>0</v>
      </c>
      <c r="N3542" s="564">
        <v>0</v>
      </c>
      <c r="O3542" s="564">
        <v>0</v>
      </c>
      <c r="P3542" s="564">
        <v>0</v>
      </c>
      <c r="Q3542" s="564">
        <v>0</v>
      </c>
      <c r="R3542" s="564">
        <v>0</v>
      </c>
      <c r="S3542" s="564">
        <v>0</v>
      </c>
      <c r="T3542" s="564">
        <v>0</v>
      </c>
      <c r="U3542" s="564">
        <v>0</v>
      </c>
      <c r="V3542" s="564">
        <v>0</v>
      </c>
      <c r="W3542" s="564">
        <v>0</v>
      </c>
      <c r="X3542" s="564">
        <v>0</v>
      </c>
      <c r="Y3542" s="564">
        <v>0</v>
      </c>
      <c r="Z3542" s="564">
        <v>0</v>
      </c>
      <c r="AA3542" s="564">
        <v>0</v>
      </c>
      <c r="AB3542" s="564">
        <v>0</v>
      </c>
      <c r="AC3542" s="564">
        <v>0</v>
      </c>
      <c r="AD3542" s="564">
        <v>0</v>
      </c>
      <c r="AE3542" s="564">
        <v>0</v>
      </c>
      <c r="AF3542" s="564">
        <v>0</v>
      </c>
      <c r="AG3542" s="564">
        <v>0</v>
      </c>
      <c r="AH3542" s="564">
        <v>0</v>
      </c>
      <c r="AI3542" s="564">
        <v>0</v>
      </c>
      <c r="AJ3542" s="564">
        <v>0</v>
      </c>
      <c r="AK3542" s="564">
        <v>0</v>
      </c>
    </row>
    <row r="3543" spans="1:37">
      <c r="A3543">
        <v>3539</v>
      </c>
      <c r="B3543" s="564">
        <f t="shared" ca="1" si="336"/>
        <v>0</v>
      </c>
      <c r="C3543" s="564">
        <f t="shared" ca="1" si="331"/>
        <v>0</v>
      </c>
      <c r="D3543" s="564">
        <f t="shared" ca="1" si="334"/>
        <v>0</v>
      </c>
      <c r="E3543" s="564">
        <f t="shared" ca="1" si="332"/>
        <v>0</v>
      </c>
      <c r="F3543" s="564">
        <f t="shared" ca="1" si="335"/>
        <v>1</v>
      </c>
      <c r="G3543" s="564">
        <f t="shared" ca="1" si="333"/>
        <v>5.0576541500120715</v>
      </c>
      <c r="H3543" s="564">
        <v>0</v>
      </c>
      <c r="I3543" s="564">
        <v>0</v>
      </c>
      <c r="J3543" s="564">
        <v>0</v>
      </c>
      <c r="K3543" s="564">
        <v>0</v>
      </c>
      <c r="L3543" s="564">
        <v>0</v>
      </c>
      <c r="M3543" s="564">
        <v>0</v>
      </c>
      <c r="N3543" s="564">
        <v>0</v>
      </c>
      <c r="O3543" s="564">
        <v>0</v>
      </c>
      <c r="P3543" s="564">
        <v>0</v>
      </c>
      <c r="Q3543" s="564">
        <v>0</v>
      </c>
      <c r="R3543" s="564">
        <v>0</v>
      </c>
      <c r="S3543" s="564">
        <v>0</v>
      </c>
      <c r="T3543" s="564">
        <v>0</v>
      </c>
      <c r="U3543" s="564">
        <v>0</v>
      </c>
      <c r="V3543" s="564">
        <v>0</v>
      </c>
      <c r="W3543" s="564">
        <v>0</v>
      </c>
      <c r="X3543" s="564">
        <v>0</v>
      </c>
      <c r="Y3543" s="564">
        <v>0</v>
      </c>
      <c r="Z3543" s="564">
        <v>0</v>
      </c>
      <c r="AA3543" s="564">
        <v>0</v>
      </c>
      <c r="AB3543" s="564">
        <v>0</v>
      </c>
      <c r="AC3543" s="564">
        <v>0</v>
      </c>
      <c r="AD3543" s="564">
        <v>0</v>
      </c>
      <c r="AE3543" s="564">
        <v>0</v>
      </c>
      <c r="AF3543" s="564">
        <v>0</v>
      </c>
      <c r="AG3543" s="564">
        <v>0</v>
      </c>
      <c r="AH3543" s="564">
        <v>0</v>
      </c>
      <c r="AI3543" s="564">
        <v>0</v>
      </c>
      <c r="AJ3543" s="564">
        <v>0</v>
      </c>
      <c r="AK3543" s="564">
        <v>0</v>
      </c>
    </row>
    <row r="3544" spans="1:37">
      <c r="A3544">
        <v>3540</v>
      </c>
      <c r="B3544" s="564">
        <f t="shared" ca="1" si="336"/>
        <v>20</v>
      </c>
      <c r="C3544" s="564">
        <f t="shared" ca="1" si="331"/>
        <v>400</v>
      </c>
      <c r="D3544" s="564">
        <f t="shared" ca="1" si="334"/>
        <v>20</v>
      </c>
      <c r="E3544" s="564">
        <f t="shared" ca="1" si="332"/>
        <v>0</v>
      </c>
      <c r="F3544" s="564">
        <f t="shared" ca="1" si="335"/>
        <v>1</v>
      </c>
      <c r="G3544" s="564">
        <f t="shared" ca="1" si="333"/>
        <v>4.1450678473745359</v>
      </c>
      <c r="H3544" s="564">
        <v>1</v>
      </c>
      <c r="I3544" s="564">
        <v>1</v>
      </c>
      <c r="J3544" s="564">
        <v>1</v>
      </c>
      <c r="K3544" s="564">
        <v>1</v>
      </c>
      <c r="L3544" s="564">
        <v>1</v>
      </c>
      <c r="M3544" s="564">
        <v>1</v>
      </c>
      <c r="N3544" s="564">
        <v>1</v>
      </c>
      <c r="O3544" s="564">
        <v>1</v>
      </c>
      <c r="P3544" s="564">
        <v>1</v>
      </c>
      <c r="Q3544" s="564">
        <v>1</v>
      </c>
      <c r="R3544" s="564">
        <v>1</v>
      </c>
      <c r="S3544" s="564">
        <v>1</v>
      </c>
      <c r="T3544" s="564">
        <v>1</v>
      </c>
      <c r="U3544" s="564">
        <v>1</v>
      </c>
      <c r="V3544" s="564">
        <v>1</v>
      </c>
      <c r="W3544" s="564">
        <v>1</v>
      </c>
      <c r="X3544" s="564">
        <v>1</v>
      </c>
      <c r="Y3544" s="564">
        <v>1</v>
      </c>
      <c r="Z3544" s="564">
        <v>1</v>
      </c>
      <c r="AA3544" s="564">
        <v>1</v>
      </c>
      <c r="AB3544" s="564">
        <v>1</v>
      </c>
      <c r="AC3544" s="564">
        <v>1</v>
      </c>
      <c r="AD3544" s="564">
        <v>1</v>
      </c>
      <c r="AE3544" s="564">
        <v>1</v>
      </c>
      <c r="AF3544" s="564">
        <v>1</v>
      </c>
      <c r="AG3544" s="564">
        <v>1</v>
      </c>
      <c r="AH3544" s="564">
        <v>1</v>
      </c>
      <c r="AI3544" s="564">
        <v>1</v>
      </c>
      <c r="AJ3544" s="564">
        <v>1</v>
      </c>
      <c r="AK3544" s="564">
        <v>1</v>
      </c>
    </row>
    <row r="3545" spans="1:37">
      <c r="A3545">
        <v>3541</v>
      </c>
      <c r="B3545" s="564">
        <f t="shared" ca="1" si="336"/>
        <v>20</v>
      </c>
      <c r="C3545" s="564">
        <f t="shared" ca="1" si="331"/>
        <v>400</v>
      </c>
      <c r="D3545" s="564">
        <f t="shared" ca="1" si="334"/>
        <v>20</v>
      </c>
      <c r="E3545" s="564">
        <f t="shared" ca="1" si="332"/>
        <v>0</v>
      </c>
      <c r="F3545" s="564">
        <f t="shared" ca="1" si="335"/>
        <v>1</v>
      </c>
      <c r="G3545" s="564">
        <f t="shared" ca="1" si="333"/>
        <v>2.3592952193309391</v>
      </c>
      <c r="H3545" s="564">
        <v>1</v>
      </c>
      <c r="I3545" s="564">
        <v>1</v>
      </c>
      <c r="J3545" s="564">
        <v>1</v>
      </c>
      <c r="K3545" s="564">
        <v>1</v>
      </c>
      <c r="L3545" s="564">
        <v>1</v>
      </c>
      <c r="M3545" s="564">
        <v>1</v>
      </c>
      <c r="N3545" s="564">
        <v>1</v>
      </c>
      <c r="O3545" s="564">
        <v>1</v>
      </c>
      <c r="P3545" s="564">
        <v>1</v>
      </c>
      <c r="Q3545" s="564">
        <v>1</v>
      </c>
      <c r="R3545" s="564">
        <v>1</v>
      </c>
      <c r="S3545" s="564">
        <v>1</v>
      </c>
      <c r="T3545" s="564">
        <v>1</v>
      </c>
      <c r="U3545" s="564">
        <v>1</v>
      </c>
      <c r="V3545" s="564">
        <v>1</v>
      </c>
      <c r="W3545" s="564">
        <v>1</v>
      </c>
      <c r="X3545" s="564">
        <v>1</v>
      </c>
      <c r="Y3545" s="564">
        <v>1</v>
      </c>
      <c r="Z3545" s="564">
        <v>1</v>
      </c>
      <c r="AA3545" s="564">
        <v>1</v>
      </c>
      <c r="AB3545" s="564">
        <v>1</v>
      </c>
      <c r="AC3545" s="564">
        <v>1</v>
      </c>
      <c r="AD3545" s="564">
        <v>1</v>
      </c>
      <c r="AE3545" s="564">
        <v>1</v>
      </c>
      <c r="AF3545" s="564">
        <v>1</v>
      </c>
      <c r="AG3545" s="564">
        <v>1</v>
      </c>
      <c r="AH3545" s="564">
        <v>1</v>
      </c>
      <c r="AI3545" s="564">
        <v>1</v>
      </c>
      <c r="AJ3545" s="564">
        <v>1</v>
      </c>
      <c r="AK3545" s="564">
        <v>1</v>
      </c>
    </row>
    <row r="3546" spans="1:37">
      <c r="A3546">
        <v>3542</v>
      </c>
      <c r="B3546" s="564">
        <f t="shared" ca="1" si="336"/>
        <v>20</v>
      </c>
      <c r="C3546" s="564">
        <f t="shared" ca="1" si="331"/>
        <v>400</v>
      </c>
      <c r="D3546" s="564">
        <f t="shared" ca="1" si="334"/>
        <v>20</v>
      </c>
      <c r="E3546" s="564">
        <f t="shared" ca="1" si="332"/>
        <v>0</v>
      </c>
      <c r="F3546" s="564">
        <f t="shared" ca="1" si="335"/>
        <v>1</v>
      </c>
      <c r="G3546" s="564">
        <f t="shared" ca="1" si="333"/>
        <v>0.30987824944467179</v>
      </c>
      <c r="H3546" s="564">
        <v>1</v>
      </c>
      <c r="I3546" s="564">
        <v>1</v>
      </c>
      <c r="J3546" s="564">
        <v>1</v>
      </c>
      <c r="K3546" s="564">
        <v>1</v>
      </c>
      <c r="L3546" s="564">
        <v>1</v>
      </c>
      <c r="M3546" s="564">
        <v>1</v>
      </c>
      <c r="N3546" s="564">
        <v>1</v>
      </c>
      <c r="O3546" s="564">
        <v>1</v>
      </c>
      <c r="P3546" s="564">
        <v>1</v>
      </c>
      <c r="Q3546" s="564">
        <v>1</v>
      </c>
      <c r="R3546" s="564">
        <v>1</v>
      </c>
      <c r="S3546" s="564">
        <v>1</v>
      </c>
      <c r="T3546" s="564">
        <v>1</v>
      </c>
      <c r="U3546" s="564">
        <v>1</v>
      </c>
      <c r="V3546" s="564">
        <v>1</v>
      </c>
      <c r="W3546" s="564">
        <v>1</v>
      </c>
      <c r="X3546" s="564">
        <v>1</v>
      </c>
      <c r="Y3546" s="564">
        <v>1</v>
      </c>
      <c r="Z3546" s="564">
        <v>1</v>
      </c>
      <c r="AA3546" s="564">
        <v>1</v>
      </c>
      <c r="AB3546" s="564">
        <v>1</v>
      </c>
      <c r="AC3546" s="564">
        <v>1</v>
      </c>
      <c r="AD3546" s="564">
        <v>1</v>
      </c>
      <c r="AE3546" s="564">
        <v>1</v>
      </c>
      <c r="AF3546" s="564">
        <v>1</v>
      </c>
      <c r="AG3546" s="564">
        <v>1</v>
      </c>
      <c r="AH3546" s="564">
        <v>1</v>
      </c>
      <c r="AI3546" s="564">
        <v>1</v>
      </c>
      <c r="AJ3546" s="564">
        <v>1</v>
      </c>
      <c r="AK3546" s="564">
        <v>1</v>
      </c>
    </row>
    <row r="3547" spans="1:37">
      <c r="A3547">
        <v>3543</v>
      </c>
      <c r="B3547" s="564">
        <f t="shared" ca="1" si="336"/>
        <v>20</v>
      </c>
      <c r="C3547" s="564">
        <f t="shared" ca="1" si="331"/>
        <v>400</v>
      </c>
      <c r="D3547" s="564">
        <f t="shared" ca="1" si="334"/>
        <v>20</v>
      </c>
      <c r="E3547" s="564">
        <f t="shared" ca="1" si="332"/>
        <v>0</v>
      </c>
      <c r="F3547" s="564">
        <f t="shared" ca="1" si="335"/>
        <v>1</v>
      </c>
      <c r="G3547" s="564">
        <f t="shared" ca="1" si="333"/>
        <v>7.188045298958798</v>
      </c>
      <c r="H3547" s="564">
        <v>1</v>
      </c>
      <c r="I3547" s="564">
        <v>1</v>
      </c>
      <c r="J3547" s="564">
        <v>1</v>
      </c>
      <c r="K3547" s="564">
        <v>1</v>
      </c>
      <c r="L3547" s="564">
        <v>1</v>
      </c>
      <c r="M3547" s="564">
        <v>1</v>
      </c>
      <c r="N3547" s="564">
        <v>1</v>
      </c>
      <c r="O3547" s="564">
        <v>1</v>
      </c>
      <c r="P3547" s="564">
        <v>1</v>
      </c>
      <c r="Q3547" s="564">
        <v>1</v>
      </c>
      <c r="R3547" s="564">
        <v>1</v>
      </c>
      <c r="S3547" s="564">
        <v>1</v>
      </c>
      <c r="T3547" s="564">
        <v>1</v>
      </c>
      <c r="U3547" s="564">
        <v>1</v>
      </c>
      <c r="V3547" s="564">
        <v>1</v>
      </c>
      <c r="W3547" s="564">
        <v>1</v>
      </c>
      <c r="X3547" s="564">
        <v>1</v>
      </c>
      <c r="Y3547" s="564">
        <v>1</v>
      </c>
      <c r="Z3547" s="564">
        <v>1</v>
      </c>
      <c r="AA3547" s="564">
        <v>1</v>
      </c>
      <c r="AB3547" s="564">
        <v>1</v>
      </c>
      <c r="AC3547" s="564">
        <v>1</v>
      </c>
      <c r="AD3547" s="564">
        <v>1</v>
      </c>
      <c r="AE3547" s="564">
        <v>1</v>
      </c>
      <c r="AF3547" s="564">
        <v>1</v>
      </c>
      <c r="AG3547" s="564">
        <v>1</v>
      </c>
      <c r="AH3547" s="564">
        <v>1</v>
      </c>
      <c r="AI3547" s="564">
        <v>1</v>
      </c>
      <c r="AJ3547" s="564">
        <v>1</v>
      </c>
      <c r="AK3547" s="564">
        <v>1</v>
      </c>
    </row>
    <row r="3548" spans="1:37">
      <c r="A3548">
        <v>3544</v>
      </c>
      <c r="B3548" s="564">
        <f t="shared" ca="1" si="336"/>
        <v>0</v>
      </c>
      <c r="C3548" s="564">
        <f t="shared" ca="1" si="331"/>
        <v>0</v>
      </c>
      <c r="D3548" s="564">
        <f t="shared" ca="1" si="334"/>
        <v>0</v>
      </c>
      <c r="E3548" s="564">
        <f t="shared" ca="1" si="332"/>
        <v>0</v>
      </c>
      <c r="F3548" s="564">
        <f t="shared" ca="1" si="335"/>
        <v>1</v>
      </c>
      <c r="G3548" s="564">
        <f t="shared" ca="1" si="333"/>
        <v>0.21294287576789905</v>
      </c>
      <c r="H3548" s="564">
        <v>0</v>
      </c>
      <c r="I3548" s="564">
        <v>0</v>
      </c>
      <c r="J3548" s="564">
        <v>0</v>
      </c>
      <c r="K3548" s="564">
        <v>0</v>
      </c>
      <c r="L3548" s="564">
        <v>0</v>
      </c>
      <c r="M3548" s="564">
        <v>0</v>
      </c>
      <c r="N3548" s="564">
        <v>0</v>
      </c>
      <c r="O3548" s="564">
        <v>0</v>
      </c>
      <c r="P3548" s="564">
        <v>0</v>
      </c>
      <c r="Q3548" s="564">
        <v>0</v>
      </c>
      <c r="R3548" s="564">
        <v>0</v>
      </c>
      <c r="S3548" s="564">
        <v>0</v>
      </c>
      <c r="T3548" s="564">
        <v>0</v>
      </c>
      <c r="U3548" s="564">
        <v>0</v>
      </c>
      <c r="V3548" s="564">
        <v>0</v>
      </c>
      <c r="W3548" s="564">
        <v>0</v>
      </c>
      <c r="X3548" s="564">
        <v>0</v>
      </c>
      <c r="Y3548" s="564">
        <v>0</v>
      </c>
      <c r="Z3548" s="564">
        <v>0</v>
      </c>
      <c r="AA3548" s="564">
        <v>0</v>
      </c>
      <c r="AB3548" s="564">
        <v>0</v>
      </c>
      <c r="AC3548" s="564">
        <v>0</v>
      </c>
      <c r="AD3548" s="564">
        <v>0</v>
      </c>
      <c r="AE3548" s="564">
        <v>0</v>
      </c>
      <c r="AF3548" s="564">
        <v>0</v>
      </c>
      <c r="AG3548" s="564">
        <v>0</v>
      </c>
      <c r="AH3548" s="564">
        <v>0</v>
      </c>
      <c r="AI3548" s="564">
        <v>0</v>
      </c>
      <c r="AJ3548" s="564">
        <v>0</v>
      </c>
      <c r="AK3548" s="564">
        <v>0</v>
      </c>
    </row>
    <row r="3549" spans="1:37">
      <c r="A3549">
        <v>3545</v>
      </c>
      <c r="B3549" s="564">
        <f t="shared" ca="1" si="336"/>
        <v>0</v>
      </c>
      <c r="C3549" s="564">
        <f t="shared" ca="1" si="331"/>
        <v>0</v>
      </c>
      <c r="D3549" s="564">
        <f t="shared" ca="1" si="334"/>
        <v>0</v>
      </c>
      <c r="E3549" s="564">
        <f t="shared" ca="1" si="332"/>
        <v>0</v>
      </c>
      <c r="F3549" s="564">
        <f t="shared" ca="1" si="335"/>
        <v>1</v>
      </c>
      <c r="G3549" s="564">
        <f t="shared" ca="1" si="333"/>
        <v>8.2963281683242478</v>
      </c>
      <c r="H3549" s="564">
        <v>0</v>
      </c>
      <c r="I3549" s="564">
        <v>0</v>
      </c>
      <c r="J3549" s="564">
        <v>0</v>
      </c>
      <c r="K3549" s="564">
        <v>0</v>
      </c>
      <c r="L3549" s="564">
        <v>0</v>
      </c>
      <c r="M3549" s="564">
        <v>0</v>
      </c>
      <c r="N3549" s="564">
        <v>0</v>
      </c>
      <c r="O3549" s="564">
        <v>0</v>
      </c>
      <c r="P3549" s="564">
        <v>0</v>
      </c>
      <c r="Q3549" s="564">
        <v>0</v>
      </c>
      <c r="R3549" s="564">
        <v>0</v>
      </c>
      <c r="S3549" s="564">
        <v>0</v>
      </c>
      <c r="T3549" s="564">
        <v>0</v>
      </c>
      <c r="U3549" s="564">
        <v>0</v>
      </c>
      <c r="V3549" s="564">
        <v>0</v>
      </c>
      <c r="W3549" s="564">
        <v>0</v>
      </c>
      <c r="X3549" s="564">
        <v>0</v>
      </c>
      <c r="Y3549" s="564">
        <v>0</v>
      </c>
      <c r="Z3549" s="564">
        <v>0</v>
      </c>
      <c r="AA3549" s="564">
        <v>0</v>
      </c>
      <c r="AB3549" s="564">
        <v>0</v>
      </c>
      <c r="AC3549" s="564">
        <v>0</v>
      </c>
      <c r="AD3549" s="564">
        <v>0</v>
      </c>
      <c r="AE3549" s="564">
        <v>0</v>
      </c>
      <c r="AF3549" s="564">
        <v>0</v>
      </c>
      <c r="AG3549" s="564">
        <v>0</v>
      </c>
      <c r="AH3549" s="564">
        <v>0</v>
      </c>
      <c r="AI3549" s="564">
        <v>0</v>
      </c>
      <c r="AJ3549" s="564">
        <v>0</v>
      </c>
      <c r="AK3549" s="564">
        <v>0</v>
      </c>
    </row>
    <row r="3550" spans="1:37">
      <c r="A3550">
        <v>3546</v>
      </c>
      <c r="B3550" s="564">
        <f t="shared" ca="1" si="336"/>
        <v>20</v>
      </c>
      <c r="C3550" s="564">
        <f t="shared" ca="1" si="331"/>
        <v>400</v>
      </c>
      <c r="D3550" s="564">
        <f t="shared" ca="1" si="334"/>
        <v>20</v>
      </c>
      <c r="E3550" s="564">
        <f t="shared" ca="1" si="332"/>
        <v>0</v>
      </c>
      <c r="F3550" s="564">
        <f t="shared" ca="1" si="335"/>
        <v>1</v>
      </c>
      <c r="G3550" s="564">
        <f t="shared" ca="1" si="333"/>
        <v>4.4842161885734555</v>
      </c>
      <c r="H3550" s="564">
        <v>1</v>
      </c>
      <c r="I3550" s="564">
        <v>1</v>
      </c>
      <c r="J3550" s="564">
        <v>1</v>
      </c>
      <c r="K3550" s="564">
        <v>1</v>
      </c>
      <c r="L3550" s="564">
        <v>1</v>
      </c>
      <c r="M3550" s="564">
        <v>1</v>
      </c>
      <c r="N3550" s="564">
        <v>1</v>
      </c>
      <c r="O3550" s="564">
        <v>1</v>
      </c>
      <c r="P3550" s="564">
        <v>1</v>
      </c>
      <c r="Q3550" s="564">
        <v>1</v>
      </c>
      <c r="R3550" s="564">
        <v>1</v>
      </c>
      <c r="S3550" s="564">
        <v>1</v>
      </c>
      <c r="T3550" s="564">
        <v>1</v>
      </c>
      <c r="U3550" s="564">
        <v>1</v>
      </c>
      <c r="V3550" s="564">
        <v>1</v>
      </c>
      <c r="W3550" s="564">
        <v>1</v>
      </c>
      <c r="X3550" s="564">
        <v>1</v>
      </c>
      <c r="Y3550" s="564">
        <v>1</v>
      </c>
      <c r="Z3550" s="564">
        <v>1</v>
      </c>
      <c r="AA3550" s="564">
        <v>1</v>
      </c>
      <c r="AB3550" s="564">
        <v>1</v>
      </c>
      <c r="AC3550" s="564">
        <v>1</v>
      </c>
      <c r="AD3550" s="564">
        <v>1</v>
      </c>
      <c r="AE3550" s="564">
        <v>1</v>
      </c>
      <c r="AF3550" s="564">
        <v>1</v>
      </c>
      <c r="AG3550" s="564">
        <v>1</v>
      </c>
      <c r="AH3550" s="564">
        <v>1</v>
      </c>
      <c r="AI3550" s="564">
        <v>1</v>
      </c>
      <c r="AJ3550" s="564">
        <v>1</v>
      </c>
      <c r="AK3550" s="564">
        <v>1</v>
      </c>
    </row>
    <row r="3551" spans="1:37">
      <c r="A3551">
        <v>3547</v>
      </c>
      <c r="B3551" s="564">
        <f t="shared" ca="1" si="336"/>
        <v>0</v>
      </c>
      <c r="C3551" s="564">
        <f t="shared" ca="1" si="331"/>
        <v>0</v>
      </c>
      <c r="D3551" s="564">
        <f t="shared" ca="1" si="334"/>
        <v>0</v>
      </c>
      <c r="E3551" s="564">
        <f t="shared" ca="1" si="332"/>
        <v>0</v>
      </c>
      <c r="F3551" s="564">
        <f t="shared" ca="1" si="335"/>
        <v>1</v>
      </c>
      <c r="G3551" s="564">
        <f t="shared" ca="1" si="333"/>
        <v>2.838152579778991</v>
      </c>
      <c r="H3551" s="564">
        <v>0</v>
      </c>
      <c r="I3551" s="564">
        <v>0</v>
      </c>
      <c r="J3551" s="564">
        <v>0</v>
      </c>
      <c r="K3551" s="564">
        <v>0</v>
      </c>
      <c r="L3551" s="564">
        <v>0</v>
      </c>
      <c r="M3551" s="564">
        <v>0</v>
      </c>
      <c r="N3551" s="564">
        <v>0</v>
      </c>
      <c r="O3551" s="564">
        <v>0</v>
      </c>
      <c r="P3551" s="564">
        <v>0</v>
      </c>
      <c r="Q3551" s="564">
        <v>0</v>
      </c>
      <c r="R3551" s="564">
        <v>0</v>
      </c>
      <c r="S3551" s="564">
        <v>0</v>
      </c>
      <c r="T3551" s="564">
        <v>0</v>
      </c>
      <c r="U3551" s="564">
        <v>0</v>
      </c>
      <c r="V3551" s="564">
        <v>0</v>
      </c>
      <c r="W3551" s="564">
        <v>0</v>
      </c>
      <c r="X3551" s="564">
        <v>0</v>
      </c>
      <c r="Y3551" s="564">
        <v>0</v>
      </c>
      <c r="Z3551" s="564">
        <v>0</v>
      </c>
      <c r="AA3551" s="564">
        <v>0</v>
      </c>
      <c r="AB3551" s="564">
        <v>0</v>
      </c>
      <c r="AC3551" s="564">
        <v>0</v>
      </c>
      <c r="AD3551" s="564">
        <v>0</v>
      </c>
      <c r="AE3551" s="564">
        <v>0</v>
      </c>
      <c r="AF3551" s="564">
        <v>0</v>
      </c>
      <c r="AG3551" s="564">
        <v>0</v>
      </c>
      <c r="AH3551" s="564">
        <v>0</v>
      </c>
      <c r="AI3551" s="564">
        <v>0</v>
      </c>
      <c r="AJ3551" s="564">
        <v>0</v>
      </c>
      <c r="AK3551" s="564">
        <v>0</v>
      </c>
    </row>
    <row r="3552" spans="1:37">
      <c r="A3552">
        <v>3548</v>
      </c>
      <c r="B3552" s="564">
        <f t="shared" ca="1" si="336"/>
        <v>0</v>
      </c>
      <c r="C3552" s="564">
        <f t="shared" ca="1" si="331"/>
        <v>0</v>
      </c>
      <c r="D3552" s="564">
        <f t="shared" ca="1" si="334"/>
        <v>0</v>
      </c>
      <c r="E3552" s="564">
        <f t="shared" ca="1" si="332"/>
        <v>0</v>
      </c>
      <c r="F3552" s="564">
        <f t="shared" ca="1" si="335"/>
        <v>1</v>
      </c>
      <c r="G3552" s="564">
        <f t="shared" ca="1" si="333"/>
        <v>-2.7932605419504806</v>
      </c>
      <c r="H3552" s="564">
        <v>0</v>
      </c>
      <c r="I3552" s="564">
        <v>0</v>
      </c>
      <c r="J3552" s="564">
        <v>0</v>
      </c>
      <c r="K3552" s="564">
        <v>0</v>
      </c>
      <c r="L3552" s="564">
        <v>0</v>
      </c>
      <c r="M3552" s="564">
        <v>0</v>
      </c>
      <c r="N3552" s="564">
        <v>0</v>
      </c>
      <c r="O3552" s="564">
        <v>0</v>
      </c>
      <c r="P3552" s="564">
        <v>0</v>
      </c>
      <c r="Q3552" s="564">
        <v>0</v>
      </c>
      <c r="R3552" s="564">
        <v>0</v>
      </c>
      <c r="S3552" s="564">
        <v>0</v>
      </c>
      <c r="T3552" s="564">
        <v>0</v>
      </c>
      <c r="U3552" s="564">
        <v>0</v>
      </c>
      <c r="V3552" s="564">
        <v>0</v>
      </c>
      <c r="W3552" s="564">
        <v>0</v>
      </c>
      <c r="X3552" s="564">
        <v>0</v>
      </c>
      <c r="Y3552" s="564">
        <v>0</v>
      </c>
      <c r="Z3552" s="564">
        <v>0</v>
      </c>
      <c r="AA3552" s="564">
        <v>0</v>
      </c>
      <c r="AB3552" s="564">
        <v>0</v>
      </c>
      <c r="AC3552" s="564">
        <v>0</v>
      </c>
      <c r="AD3552" s="564">
        <v>0</v>
      </c>
      <c r="AE3552" s="564">
        <v>0</v>
      </c>
      <c r="AF3552" s="564">
        <v>0</v>
      </c>
      <c r="AG3552" s="564">
        <v>0</v>
      </c>
      <c r="AH3552" s="564">
        <v>0</v>
      </c>
      <c r="AI3552" s="564">
        <v>0</v>
      </c>
      <c r="AJ3552" s="564">
        <v>0</v>
      </c>
      <c r="AK3552" s="564">
        <v>0</v>
      </c>
    </row>
    <row r="3553" spans="1:37">
      <c r="A3553">
        <v>3549</v>
      </c>
      <c r="B3553" s="564">
        <f t="shared" ca="1" si="336"/>
        <v>20</v>
      </c>
      <c r="C3553" s="564">
        <f t="shared" ca="1" si="331"/>
        <v>400</v>
      </c>
      <c r="D3553" s="564">
        <f t="shared" ca="1" si="334"/>
        <v>20</v>
      </c>
      <c r="E3553" s="564">
        <f t="shared" ca="1" si="332"/>
        <v>0</v>
      </c>
      <c r="F3553" s="564">
        <f t="shared" ca="1" si="335"/>
        <v>1</v>
      </c>
      <c r="G3553" s="564">
        <f t="shared" ca="1" si="333"/>
        <v>-0.96758757420592523</v>
      </c>
      <c r="H3553" s="564">
        <v>1</v>
      </c>
      <c r="I3553" s="564">
        <v>1</v>
      </c>
      <c r="J3553" s="564">
        <v>1</v>
      </c>
      <c r="K3553" s="564">
        <v>1</v>
      </c>
      <c r="L3553" s="564">
        <v>1</v>
      </c>
      <c r="M3553" s="564">
        <v>1</v>
      </c>
      <c r="N3553" s="564">
        <v>1</v>
      </c>
      <c r="O3553" s="564">
        <v>1</v>
      </c>
      <c r="P3553" s="564">
        <v>1</v>
      </c>
      <c r="Q3553" s="564">
        <v>1</v>
      </c>
      <c r="R3553" s="564">
        <v>1</v>
      </c>
      <c r="S3553" s="564">
        <v>1</v>
      </c>
      <c r="T3553" s="564">
        <v>1</v>
      </c>
      <c r="U3553" s="564">
        <v>1</v>
      </c>
      <c r="V3553" s="564">
        <v>1</v>
      </c>
      <c r="W3553" s="564">
        <v>1</v>
      </c>
      <c r="X3553" s="564">
        <v>1</v>
      </c>
      <c r="Y3553" s="564">
        <v>1</v>
      </c>
      <c r="Z3553" s="564">
        <v>1</v>
      </c>
      <c r="AA3553" s="564">
        <v>1</v>
      </c>
      <c r="AB3553" s="564">
        <v>1</v>
      </c>
      <c r="AC3553" s="564">
        <v>1</v>
      </c>
      <c r="AD3553" s="564">
        <v>1</v>
      </c>
      <c r="AE3553" s="564">
        <v>1</v>
      </c>
      <c r="AF3553" s="564">
        <v>1</v>
      </c>
      <c r="AG3553" s="564">
        <v>1</v>
      </c>
      <c r="AH3553" s="564">
        <v>1</v>
      </c>
      <c r="AI3553" s="564">
        <v>1</v>
      </c>
      <c r="AJ3553" s="564">
        <v>1</v>
      </c>
      <c r="AK3553" s="564">
        <v>1</v>
      </c>
    </row>
    <row r="3554" spans="1:37">
      <c r="A3554">
        <v>3550</v>
      </c>
      <c r="B3554" s="564">
        <f t="shared" ca="1" si="336"/>
        <v>20</v>
      </c>
      <c r="C3554" s="564">
        <f t="shared" ca="1" si="331"/>
        <v>400</v>
      </c>
      <c r="D3554" s="564">
        <f t="shared" ca="1" si="334"/>
        <v>20</v>
      </c>
      <c r="E3554" s="564">
        <f t="shared" ca="1" si="332"/>
        <v>0</v>
      </c>
      <c r="F3554" s="564">
        <f t="shared" ca="1" si="335"/>
        <v>1</v>
      </c>
      <c r="G3554" s="564">
        <f t="shared" ca="1" si="333"/>
        <v>6.1817512350559465</v>
      </c>
      <c r="H3554" s="564">
        <v>1</v>
      </c>
      <c r="I3554" s="564">
        <v>1</v>
      </c>
      <c r="J3554" s="564">
        <v>1</v>
      </c>
      <c r="K3554" s="564">
        <v>1</v>
      </c>
      <c r="L3554" s="564">
        <v>1</v>
      </c>
      <c r="M3554" s="564">
        <v>1</v>
      </c>
      <c r="N3554" s="564">
        <v>1</v>
      </c>
      <c r="O3554" s="564">
        <v>1</v>
      </c>
      <c r="P3554" s="564">
        <v>1</v>
      </c>
      <c r="Q3554" s="564">
        <v>1</v>
      </c>
      <c r="R3554" s="564">
        <v>1</v>
      </c>
      <c r="S3554" s="564">
        <v>1</v>
      </c>
      <c r="T3554" s="564">
        <v>1</v>
      </c>
      <c r="U3554" s="564">
        <v>1</v>
      </c>
      <c r="V3554" s="564">
        <v>1</v>
      </c>
      <c r="W3554" s="564">
        <v>1</v>
      </c>
      <c r="X3554" s="564">
        <v>1</v>
      </c>
      <c r="Y3554" s="564">
        <v>1</v>
      </c>
      <c r="Z3554" s="564">
        <v>1</v>
      </c>
      <c r="AA3554" s="564">
        <v>1</v>
      </c>
      <c r="AB3554" s="564">
        <v>1</v>
      </c>
      <c r="AC3554" s="564">
        <v>1</v>
      </c>
      <c r="AD3554" s="564">
        <v>1</v>
      </c>
      <c r="AE3554" s="564">
        <v>1</v>
      </c>
      <c r="AF3554" s="564">
        <v>1</v>
      </c>
      <c r="AG3554" s="564">
        <v>1</v>
      </c>
      <c r="AH3554" s="564">
        <v>1</v>
      </c>
      <c r="AI3554" s="564">
        <v>1</v>
      </c>
      <c r="AJ3554" s="564">
        <v>1</v>
      </c>
      <c r="AK3554" s="564">
        <v>1</v>
      </c>
    </row>
    <row r="3555" spans="1:37">
      <c r="A3555">
        <v>3551</v>
      </c>
      <c r="B3555" s="564">
        <f t="shared" ca="1" si="336"/>
        <v>0</v>
      </c>
      <c r="C3555" s="564">
        <f t="shared" ca="1" si="331"/>
        <v>0</v>
      </c>
      <c r="D3555" s="564">
        <f t="shared" ca="1" si="334"/>
        <v>0</v>
      </c>
      <c r="E3555" s="564">
        <f t="shared" ca="1" si="332"/>
        <v>0</v>
      </c>
      <c r="F3555" s="564">
        <f t="shared" ca="1" si="335"/>
        <v>1</v>
      </c>
      <c r="G3555" s="564">
        <f t="shared" ca="1" si="333"/>
        <v>-2.9987578459797124</v>
      </c>
      <c r="H3555" s="564">
        <v>0</v>
      </c>
      <c r="I3555" s="564">
        <v>0</v>
      </c>
      <c r="J3555" s="564">
        <v>0</v>
      </c>
      <c r="K3555" s="564">
        <v>0</v>
      </c>
      <c r="L3555" s="564">
        <v>0</v>
      </c>
      <c r="M3555" s="564">
        <v>0</v>
      </c>
      <c r="N3555" s="564">
        <v>0</v>
      </c>
      <c r="O3555" s="564">
        <v>0</v>
      </c>
      <c r="P3555" s="564">
        <v>0</v>
      </c>
      <c r="Q3555" s="564">
        <v>0</v>
      </c>
      <c r="R3555" s="564">
        <v>0</v>
      </c>
      <c r="S3555" s="564">
        <v>0</v>
      </c>
      <c r="T3555" s="564">
        <v>0</v>
      </c>
      <c r="U3555" s="564">
        <v>0</v>
      </c>
      <c r="V3555" s="564">
        <v>0</v>
      </c>
      <c r="W3555" s="564">
        <v>0</v>
      </c>
      <c r="X3555" s="564">
        <v>0</v>
      </c>
      <c r="Y3555" s="564">
        <v>0</v>
      </c>
      <c r="Z3555" s="564">
        <v>0</v>
      </c>
      <c r="AA3555" s="564">
        <v>0</v>
      </c>
      <c r="AB3555" s="564">
        <v>0</v>
      </c>
      <c r="AC3555" s="564">
        <v>0</v>
      </c>
      <c r="AD3555" s="564">
        <v>0</v>
      </c>
      <c r="AE3555" s="564">
        <v>0</v>
      </c>
      <c r="AF3555" s="564">
        <v>0</v>
      </c>
      <c r="AG3555" s="564">
        <v>0</v>
      </c>
      <c r="AH3555" s="564">
        <v>0</v>
      </c>
      <c r="AI3555" s="564">
        <v>0</v>
      </c>
      <c r="AJ3555" s="564">
        <v>0</v>
      </c>
      <c r="AK3555" s="564">
        <v>0</v>
      </c>
    </row>
    <row r="3556" spans="1:37">
      <c r="A3556">
        <v>3552</v>
      </c>
      <c r="B3556" s="564">
        <f t="shared" ca="1" si="336"/>
        <v>0</v>
      </c>
      <c r="C3556" s="564">
        <f t="shared" ca="1" si="331"/>
        <v>0</v>
      </c>
      <c r="D3556" s="564">
        <f t="shared" ca="1" si="334"/>
        <v>0</v>
      </c>
      <c r="E3556" s="564">
        <f t="shared" ca="1" si="332"/>
        <v>0</v>
      </c>
      <c r="F3556" s="564">
        <f t="shared" ca="1" si="335"/>
        <v>1</v>
      </c>
      <c r="G3556" s="564">
        <f t="shared" ca="1" si="333"/>
        <v>2.6176683413395896</v>
      </c>
      <c r="H3556" s="564">
        <v>0</v>
      </c>
      <c r="I3556" s="564">
        <v>0</v>
      </c>
      <c r="J3556" s="564">
        <v>0</v>
      </c>
      <c r="K3556" s="564">
        <v>0</v>
      </c>
      <c r="L3556" s="564">
        <v>0</v>
      </c>
      <c r="M3556" s="564">
        <v>0</v>
      </c>
      <c r="N3556" s="564">
        <v>0</v>
      </c>
      <c r="O3556" s="564">
        <v>0</v>
      </c>
      <c r="P3556" s="564">
        <v>0</v>
      </c>
      <c r="Q3556" s="564">
        <v>0</v>
      </c>
      <c r="R3556" s="564">
        <v>0</v>
      </c>
      <c r="S3556" s="564">
        <v>0</v>
      </c>
      <c r="T3556" s="564">
        <v>0</v>
      </c>
      <c r="U3556" s="564">
        <v>0</v>
      </c>
      <c r="V3556" s="564">
        <v>0</v>
      </c>
      <c r="W3556" s="564">
        <v>0</v>
      </c>
      <c r="X3556" s="564">
        <v>0</v>
      </c>
      <c r="Y3556" s="564">
        <v>0</v>
      </c>
      <c r="Z3556" s="564">
        <v>0</v>
      </c>
      <c r="AA3556" s="564">
        <v>0</v>
      </c>
      <c r="AB3556" s="564">
        <v>0</v>
      </c>
      <c r="AC3556" s="564">
        <v>0</v>
      </c>
      <c r="AD3556" s="564">
        <v>0</v>
      </c>
      <c r="AE3556" s="564">
        <v>0</v>
      </c>
      <c r="AF3556" s="564">
        <v>0</v>
      </c>
      <c r="AG3556" s="564">
        <v>0</v>
      </c>
      <c r="AH3556" s="564">
        <v>0</v>
      </c>
      <c r="AI3556" s="564">
        <v>0</v>
      </c>
      <c r="AJ3556" s="564">
        <v>0</v>
      </c>
      <c r="AK3556" s="564">
        <v>0</v>
      </c>
    </row>
    <row r="3557" spans="1:37">
      <c r="A3557">
        <v>3553</v>
      </c>
      <c r="B3557" s="564">
        <f t="shared" ca="1" si="336"/>
        <v>0</v>
      </c>
      <c r="C3557" s="564">
        <f t="shared" ca="1" si="331"/>
        <v>0</v>
      </c>
      <c r="D3557" s="564">
        <f t="shared" ca="1" si="334"/>
        <v>0</v>
      </c>
      <c r="E3557" s="564">
        <f t="shared" ca="1" si="332"/>
        <v>0</v>
      </c>
      <c r="F3557" s="564">
        <f t="shared" ca="1" si="335"/>
        <v>1</v>
      </c>
      <c r="G3557" s="564">
        <f t="shared" ca="1" si="333"/>
        <v>6.0712517729924254E-2</v>
      </c>
      <c r="H3557" s="564">
        <v>0</v>
      </c>
      <c r="I3557" s="564">
        <v>0</v>
      </c>
      <c r="J3557" s="564">
        <v>0</v>
      </c>
      <c r="K3557" s="564">
        <v>0</v>
      </c>
      <c r="L3557" s="564">
        <v>0</v>
      </c>
      <c r="M3557" s="564">
        <v>0</v>
      </c>
      <c r="N3557" s="564">
        <v>0</v>
      </c>
      <c r="O3557" s="564">
        <v>0</v>
      </c>
      <c r="P3557" s="564">
        <v>0</v>
      </c>
      <c r="Q3557" s="564">
        <v>0</v>
      </c>
      <c r="R3557" s="564">
        <v>0</v>
      </c>
      <c r="S3557" s="564">
        <v>0</v>
      </c>
      <c r="T3557" s="564">
        <v>0</v>
      </c>
      <c r="U3557" s="564">
        <v>0</v>
      </c>
      <c r="V3557" s="564">
        <v>0</v>
      </c>
      <c r="W3557" s="564">
        <v>0</v>
      </c>
      <c r="X3557" s="564">
        <v>0</v>
      </c>
      <c r="Y3557" s="564">
        <v>0</v>
      </c>
      <c r="Z3557" s="564">
        <v>0</v>
      </c>
      <c r="AA3557" s="564">
        <v>0</v>
      </c>
      <c r="AB3557" s="564">
        <v>0</v>
      </c>
      <c r="AC3557" s="564">
        <v>0</v>
      </c>
      <c r="AD3557" s="564">
        <v>0</v>
      </c>
      <c r="AE3557" s="564">
        <v>0</v>
      </c>
      <c r="AF3557" s="564">
        <v>0</v>
      </c>
      <c r="AG3557" s="564">
        <v>0</v>
      </c>
      <c r="AH3557" s="564">
        <v>0</v>
      </c>
      <c r="AI3557" s="564">
        <v>0</v>
      </c>
      <c r="AJ3557" s="564">
        <v>0</v>
      </c>
      <c r="AK3557" s="564">
        <v>0</v>
      </c>
    </row>
    <row r="3558" spans="1:37">
      <c r="A3558">
        <v>3554</v>
      </c>
      <c r="B3558" s="564">
        <f t="shared" ca="1" si="336"/>
        <v>0</v>
      </c>
      <c r="C3558" s="564">
        <f t="shared" ca="1" si="331"/>
        <v>0</v>
      </c>
      <c r="D3558" s="564">
        <f t="shared" ca="1" si="334"/>
        <v>0</v>
      </c>
      <c r="E3558" s="564">
        <f t="shared" ca="1" si="332"/>
        <v>0</v>
      </c>
      <c r="F3558" s="564">
        <f t="shared" ca="1" si="335"/>
        <v>1</v>
      </c>
      <c r="G3558" s="564">
        <f t="shared" ca="1" si="333"/>
        <v>-3.43697301347926</v>
      </c>
      <c r="H3558" s="564">
        <v>0</v>
      </c>
      <c r="I3558" s="564">
        <v>0</v>
      </c>
      <c r="J3558" s="564">
        <v>0</v>
      </c>
      <c r="K3558" s="564">
        <v>0</v>
      </c>
      <c r="L3558" s="564">
        <v>0</v>
      </c>
      <c r="M3558" s="564">
        <v>0</v>
      </c>
      <c r="N3558" s="564">
        <v>0</v>
      </c>
      <c r="O3558" s="564">
        <v>0</v>
      </c>
      <c r="P3558" s="564">
        <v>0</v>
      </c>
      <c r="Q3558" s="564">
        <v>0</v>
      </c>
      <c r="R3558" s="564">
        <v>0</v>
      </c>
      <c r="S3558" s="564">
        <v>0</v>
      </c>
      <c r="T3558" s="564">
        <v>0</v>
      </c>
      <c r="U3558" s="564">
        <v>0</v>
      </c>
      <c r="V3558" s="564">
        <v>0</v>
      </c>
      <c r="W3558" s="564">
        <v>0</v>
      </c>
      <c r="X3558" s="564">
        <v>0</v>
      </c>
      <c r="Y3558" s="564">
        <v>0</v>
      </c>
      <c r="Z3558" s="564">
        <v>0</v>
      </c>
      <c r="AA3558" s="564">
        <v>0</v>
      </c>
      <c r="AB3558" s="564">
        <v>0</v>
      </c>
      <c r="AC3558" s="564">
        <v>0</v>
      </c>
      <c r="AD3558" s="564">
        <v>0</v>
      </c>
      <c r="AE3558" s="564">
        <v>0</v>
      </c>
      <c r="AF3558" s="564">
        <v>0</v>
      </c>
      <c r="AG3558" s="564">
        <v>0</v>
      </c>
      <c r="AH3558" s="564">
        <v>0</v>
      </c>
      <c r="AI3558" s="564">
        <v>0</v>
      </c>
      <c r="AJ3558" s="564">
        <v>0</v>
      </c>
      <c r="AK3558" s="564">
        <v>0</v>
      </c>
    </row>
    <row r="3559" spans="1:37">
      <c r="A3559">
        <v>3555</v>
      </c>
      <c r="B3559" s="564">
        <f t="shared" ca="1" si="336"/>
        <v>20</v>
      </c>
      <c r="C3559" s="564">
        <f t="shared" ca="1" si="331"/>
        <v>400</v>
      </c>
      <c r="D3559" s="564">
        <f t="shared" ca="1" si="334"/>
        <v>20</v>
      </c>
      <c r="E3559" s="564">
        <f t="shared" ca="1" si="332"/>
        <v>0</v>
      </c>
      <c r="F3559" s="564">
        <f t="shared" ca="1" si="335"/>
        <v>1</v>
      </c>
      <c r="G3559" s="564">
        <f t="shared" ca="1" si="333"/>
        <v>7.3421094890880561</v>
      </c>
      <c r="H3559" s="564">
        <v>1</v>
      </c>
      <c r="I3559" s="564">
        <v>1</v>
      </c>
      <c r="J3559" s="564">
        <v>1</v>
      </c>
      <c r="K3559" s="564">
        <v>1</v>
      </c>
      <c r="L3559" s="564">
        <v>1</v>
      </c>
      <c r="M3559" s="564">
        <v>1</v>
      </c>
      <c r="N3559" s="564">
        <v>1</v>
      </c>
      <c r="O3559" s="564">
        <v>1</v>
      </c>
      <c r="P3559" s="564">
        <v>1</v>
      </c>
      <c r="Q3559" s="564">
        <v>1</v>
      </c>
      <c r="R3559" s="564">
        <v>1</v>
      </c>
      <c r="S3559" s="564">
        <v>1</v>
      </c>
      <c r="T3559" s="564">
        <v>1</v>
      </c>
      <c r="U3559" s="564">
        <v>1</v>
      </c>
      <c r="V3559" s="564">
        <v>1</v>
      </c>
      <c r="W3559" s="564">
        <v>1</v>
      </c>
      <c r="X3559" s="564">
        <v>1</v>
      </c>
      <c r="Y3559" s="564">
        <v>1</v>
      </c>
      <c r="Z3559" s="564">
        <v>1</v>
      </c>
      <c r="AA3559" s="564">
        <v>1</v>
      </c>
      <c r="AB3559" s="564">
        <v>1</v>
      </c>
      <c r="AC3559" s="564">
        <v>1</v>
      </c>
      <c r="AD3559" s="564">
        <v>1</v>
      </c>
      <c r="AE3559" s="564">
        <v>1</v>
      </c>
      <c r="AF3559" s="564">
        <v>1</v>
      </c>
      <c r="AG3559" s="564">
        <v>1</v>
      </c>
      <c r="AH3559" s="564">
        <v>1</v>
      </c>
      <c r="AI3559" s="564">
        <v>1</v>
      </c>
      <c r="AJ3559" s="564">
        <v>1</v>
      </c>
      <c r="AK3559" s="564">
        <v>1</v>
      </c>
    </row>
    <row r="3560" spans="1:37">
      <c r="A3560">
        <v>3556</v>
      </c>
      <c r="B3560" s="564">
        <f t="shared" ca="1" si="336"/>
        <v>13</v>
      </c>
      <c r="C3560" s="564">
        <f t="shared" ca="1" si="331"/>
        <v>169</v>
      </c>
      <c r="D3560" s="564">
        <f t="shared" ca="1" si="334"/>
        <v>13</v>
      </c>
      <c r="E3560" s="564">
        <f t="shared" ca="1" si="332"/>
        <v>4.5500000000000007</v>
      </c>
      <c r="F3560" s="564">
        <f t="shared" ca="1" si="335"/>
        <v>0.52105263157894743</v>
      </c>
      <c r="G3560" s="564">
        <f t="shared" ca="1" si="333"/>
        <v>1.9847526718214126</v>
      </c>
      <c r="H3560" s="564">
        <v>1</v>
      </c>
      <c r="I3560" s="564">
        <v>0</v>
      </c>
      <c r="J3560" s="564">
        <v>1</v>
      </c>
      <c r="K3560" s="564">
        <v>0</v>
      </c>
      <c r="L3560" s="564">
        <v>1</v>
      </c>
      <c r="M3560" s="564">
        <v>1</v>
      </c>
      <c r="N3560" s="564">
        <v>1</v>
      </c>
      <c r="O3560" s="564">
        <v>1</v>
      </c>
      <c r="P3560" s="564">
        <v>0</v>
      </c>
      <c r="Q3560" s="564">
        <v>1</v>
      </c>
      <c r="R3560" s="564">
        <v>1</v>
      </c>
      <c r="S3560" s="564">
        <v>1</v>
      </c>
      <c r="T3560" s="564">
        <v>1</v>
      </c>
      <c r="U3560" s="564">
        <v>1</v>
      </c>
      <c r="V3560" s="564">
        <v>0</v>
      </c>
      <c r="W3560" s="564">
        <v>1</v>
      </c>
      <c r="X3560" s="564">
        <v>0</v>
      </c>
      <c r="Y3560" s="564">
        <v>0</v>
      </c>
      <c r="Z3560" s="564">
        <v>0</v>
      </c>
      <c r="AA3560" s="564">
        <v>1</v>
      </c>
      <c r="AB3560" s="564">
        <v>0</v>
      </c>
      <c r="AC3560" s="564">
        <v>1</v>
      </c>
      <c r="AD3560" s="564">
        <v>0</v>
      </c>
      <c r="AE3560" s="564">
        <v>1</v>
      </c>
      <c r="AF3560" s="564">
        <v>0</v>
      </c>
      <c r="AG3560" s="564">
        <v>1</v>
      </c>
      <c r="AH3560" s="564">
        <v>1</v>
      </c>
      <c r="AI3560" s="564">
        <v>1</v>
      </c>
      <c r="AJ3560" s="564">
        <v>1</v>
      </c>
      <c r="AK3560" s="564">
        <v>0</v>
      </c>
    </row>
    <row r="3561" spans="1:37">
      <c r="A3561">
        <v>3557</v>
      </c>
      <c r="B3561" s="564">
        <f t="shared" ca="1" si="336"/>
        <v>0</v>
      </c>
      <c r="C3561" s="564">
        <f t="shared" ca="1" si="331"/>
        <v>0</v>
      </c>
      <c r="D3561" s="564">
        <f t="shared" ca="1" si="334"/>
        <v>0</v>
      </c>
      <c r="E3561" s="564">
        <f t="shared" ca="1" si="332"/>
        <v>0</v>
      </c>
      <c r="F3561" s="564">
        <f t="shared" ca="1" si="335"/>
        <v>1</v>
      </c>
      <c r="G3561" s="564">
        <f t="shared" ca="1" si="333"/>
        <v>-9.3321753350141634</v>
      </c>
      <c r="H3561" s="564">
        <v>0</v>
      </c>
      <c r="I3561" s="564">
        <v>0</v>
      </c>
      <c r="J3561" s="564">
        <v>0</v>
      </c>
      <c r="K3561" s="564">
        <v>0</v>
      </c>
      <c r="L3561" s="564">
        <v>0</v>
      </c>
      <c r="M3561" s="564">
        <v>0</v>
      </c>
      <c r="N3561" s="564">
        <v>0</v>
      </c>
      <c r="O3561" s="564">
        <v>0</v>
      </c>
      <c r="P3561" s="564">
        <v>0</v>
      </c>
      <c r="Q3561" s="564">
        <v>0</v>
      </c>
      <c r="R3561" s="564">
        <v>0</v>
      </c>
      <c r="S3561" s="564">
        <v>0</v>
      </c>
      <c r="T3561" s="564">
        <v>0</v>
      </c>
      <c r="U3561" s="564">
        <v>0</v>
      </c>
      <c r="V3561" s="564">
        <v>0</v>
      </c>
      <c r="W3561" s="564">
        <v>0</v>
      </c>
      <c r="X3561" s="564">
        <v>0</v>
      </c>
      <c r="Y3561" s="564">
        <v>0</v>
      </c>
      <c r="Z3561" s="564">
        <v>0</v>
      </c>
      <c r="AA3561" s="564">
        <v>0</v>
      </c>
      <c r="AB3561" s="564">
        <v>0</v>
      </c>
      <c r="AC3561" s="564">
        <v>0</v>
      </c>
      <c r="AD3561" s="564">
        <v>0</v>
      </c>
      <c r="AE3561" s="564">
        <v>0</v>
      </c>
      <c r="AF3561" s="564">
        <v>0</v>
      </c>
      <c r="AG3561" s="564">
        <v>0</v>
      </c>
      <c r="AH3561" s="564">
        <v>0</v>
      </c>
      <c r="AI3561" s="564">
        <v>0</v>
      </c>
      <c r="AJ3561" s="564">
        <v>0</v>
      </c>
      <c r="AK3561" s="564">
        <v>0</v>
      </c>
    </row>
    <row r="3562" spans="1:37">
      <c r="A3562">
        <v>3558</v>
      </c>
      <c r="B3562" s="564">
        <f t="shared" ca="1" si="336"/>
        <v>20</v>
      </c>
      <c r="C3562" s="564">
        <f t="shared" ca="1" si="331"/>
        <v>400</v>
      </c>
      <c r="D3562" s="564">
        <f t="shared" ca="1" si="334"/>
        <v>20</v>
      </c>
      <c r="E3562" s="564">
        <f t="shared" ca="1" si="332"/>
        <v>0</v>
      </c>
      <c r="F3562" s="564">
        <f t="shared" ca="1" si="335"/>
        <v>1</v>
      </c>
      <c r="G3562" s="564">
        <f t="shared" ca="1" si="333"/>
        <v>-3.4326648689416586</v>
      </c>
      <c r="H3562" s="564">
        <v>1</v>
      </c>
      <c r="I3562" s="564">
        <v>1</v>
      </c>
      <c r="J3562" s="564">
        <v>1</v>
      </c>
      <c r="K3562" s="564">
        <v>1</v>
      </c>
      <c r="L3562" s="564">
        <v>1</v>
      </c>
      <c r="M3562" s="564">
        <v>1</v>
      </c>
      <c r="N3562" s="564">
        <v>1</v>
      </c>
      <c r="O3562" s="564">
        <v>1</v>
      </c>
      <c r="P3562" s="564">
        <v>1</v>
      </c>
      <c r="Q3562" s="564">
        <v>1</v>
      </c>
      <c r="R3562" s="564">
        <v>1</v>
      </c>
      <c r="S3562" s="564">
        <v>1</v>
      </c>
      <c r="T3562" s="564">
        <v>1</v>
      </c>
      <c r="U3562" s="564">
        <v>1</v>
      </c>
      <c r="V3562" s="564">
        <v>1</v>
      </c>
      <c r="W3562" s="564">
        <v>1</v>
      </c>
      <c r="X3562" s="564">
        <v>1</v>
      </c>
      <c r="Y3562" s="564">
        <v>1</v>
      </c>
      <c r="Z3562" s="564">
        <v>1</v>
      </c>
      <c r="AA3562" s="564">
        <v>1</v>
      </c>
      <c r="AB3562" s="564">
        <v>1</v>
      </c>
      <c r="AC3562" s="564">
        <v>1</v>
      </c>
      <c r="AD3562" s="564">
        <v>1</v>
      </c>
      <c r="AE3562" s="564">
        <v>1</v>
      </c>
      <c r="AF3562" s="564">
        <v>1</v>
      </c>
      <c r="AG3562" s="564">
        <v>1</v>
      </c>
      <c r="AH3562" s="564">
        <v>1</v>
      </c>
      <c r="AI3562" s="564">
        <v>1</v>
      </c>
      <c r="AJ3562" s="564">
        <v>1</v>
      </c>
      <c r="AK3562" s="564">
        <v>1</v>
      </c>
    </row>
    <row r="3563" spans="1:37">
      <c r="A3563">
        <v>3559</v>
      </c>
      <c r="B3563" s="564">
        <f t="shared" ca="1" si="336"/>
        <v>0</v>
      </c>
      <c r="C3563" s="564">
        <f t="shared" ca="1" si="331"/>
        <v>0</v>
      </c>
      <c r="D3563" s="564">
        <f t="shared" ca="1" si="334"/>
        <v>0</v>
      </c>
      <c r="E3563" s="564">
        <f t="shared" ca="1" si="332"/>
        <v>0</v>
      </c>
      <c r="F3563" s="564">
        <f t="shared" ca="1" si="335"/>
        <v>1</v>
      </c>
      <c r="G3563" s="564">
        <f t="shared" ca="1" si="333"/>
        <v>2.0193440049904878</v>
      </c>
      <c r="H3563" s="564">
        <v>0</v>
      </c>
      <c r="I3563" s="564">
        <v>0</v>
      </c>
      <c r="J3563" s="564">
        <v>0</v>
      </c>
      <c r="K3563" s="564">
        <v>0</v>
      </c>
      <c r="L3563" s="564">
        <v>0</v>
      </c>
      <c r="M3563" s="564">
        <v>0</v>
      </c>
      <c r="N3563" s="564">
        <v>0</v>
      </c>
      <c r="O3563" s="564">
        <v>0</v>
      </c>
      <c r="P3563" s="564">
        <v>0</v>
      </c>
      <c r="Q3563" s="564">
        <v>0</v>
      </c>
      <c r="R3563" s="564">
        <v>0</v>
      </c>
      <c r="S3563" s="564">
        <v>0</v>
      </c>
      <c r="T3563" s="564">
        <v>0</v>
      </c>
      <c r="U3563" s="564">
        <v>0</v>
      </c>
      <c r="V3563" s="564">
        <v>0</v>
      </c>
      <c r="W3563" s="564">
        <v>0</v>
      </c>
      <c r="X3563" s="564">
        <v>0</v>
      </c>
      <c r="Y3563" s="564">
        <v>0</v>
      </c>
      <c r="Z3563" s="564">
        <v>0</v>
      </c>
      <c r="AA3563" s="564">
        <v>0</v>
      </c>
      <c r="AB3563" s="564">
        <v>0</v>
      </c>
      <c r="AC3563" s="564">
        <v>0</v>
      </c>
      <c r="AD3563" s="564">
        <v>0</v>
      </c>
      <c r="AE3563" s="564">
        <v>0</v>
      </c>
      <c r="AF3563" s="564">
        <v>0</v>
      </c>
      <c r="AG3563" s="564">
        <v>0</v>
      </c>
      <c r="AH3563" s="564">
        <v>0</v>
      </c>
      <c r="AI3563" s="564">
        <v>0</v>
      </c>
      <c r="AJ3563" s="564">
        <v>0</v>
      </c>
      <c r="AK3563" s="564">
        <v>0</v>
      </c>
    </row>
    <row r="3564" spans="1:37">
      <c r="A3564">
        <v>3560</v>
      </c>
      <c r="B3564" s="564">
        <f t="shared" ca="1" si="336"/>
        <v>20</v>
      </c>
      <c r="C3564" s="564">
        <f t="shared" ca="1" si="331"/>
        <v>400</v>
      </c>
      <c r="D3564" s="564">
        <f t="shared" ca="1" si="334"/>
        <v>20</v>
      </c>
      <c r="E3564" s="564">
        <f t="shared" ca="1" si="332"/>
        <v>0</v>
      </c>
      <c r="F3564" s="564">
        <f t="shared" ca="1" si="335"/>
        <v>1</v>
      </c>
      <c r="G3564" s="564">
        <f t="shared" ca="1" si="333"/>
        <v>-4.8211595225361741</v>
      </c>
      <c r="H3564" s="564">
        <v>1</v>
      </c>
      <c r="I3564" s="564">
        <v>1</v>
      </c>
      <c r="J3564" s="564">
        <v>1</v>
      </c>
      <c r="K3564" s="564">
        <v>1</v>
      </c>
      <c r="L3564" s="564">
        <v>1</v>
      </c>
      <c r="M3564" s="564">
        <v>1</v>
      </c>
      <c r="N3564" s="564">
        <v>1</v>
      </c>
      <c r="O3564" s="564">
        <v>1</v>
      </c>
      <c r="P3564" s="564">
        <v>1</v>
      </c>
      <c r="Q3564" s="564">
        <v>1</v>
      </c>
      <c r="R3564" s="564">
        <v>1</v>
      </c>
      <c r="S3564" s="564">
        <v>1</v>
      </c>
      <c r="T3564" s="564">
        <v>1</v>
      </c>
      <c r="U3564" s="564">
        <v>1</v>
      </c>
      <c r="V3564" s="564">
        <v>1</v>
      </c>
      <c r="W3564" s="564">
        <v>1</v>
      </c>
      <c r="X3564" s="564">
        <v>1</v>
      </c>
      <c r="Y3564" s="564">
        <v>1</v>
      </c>
      <c r="Z3564" s="564">
        <v>1</v>
      </c>
      <c r="AA3564" s="564">
        <v>1</v>
      </c>
      <c r="AB3564" s="564">
        <v>1</v>
      </c>
      <c r="AC3564" s="564">
        <v>1</v>
      </c>
      <c r="AD3564" s="564">
        <v>1</v>
      </c>
      <c r="AE3564" s="564">
        <v>1</v>
      </c>
      <c r="AF3564" s="564">
        <v>1</v>
      </c>
      <c r="AG3564" s="564">
        <v>1</v>
      </c>
      <c r="AH3564" s="564">
        <v>1</v>
      </c>
      <c r="AI3564" s="564">
        <v>1</v>
      </c>
      <c r="AJ3564" s="564">
        <v>1</v>
      </c>
      <c r="AK3564" s="564">
        <v>1</v>
      </c>
    </row>
    <row r="3565" spans="1:37">
      <c r="A3565">
        <v>3561</v>
      </c>
      <c r="B3565" s="564">
        <f t="shared" ca="1" si="336"/>
        <v>20</v>
      </c>
      <c r="C3565" s="564">
        <f t="shared" ca="1" si="331"/>
        <v>400</v>
      </c>
      <c r="D3565" s="564">
        <f t="shared" ca="1" si="334"/>
        <v>20</v>
      </c>
      <c r="E3565" s="564">
        <f t="shared" ca="1" si="332"/>
        <v>0</v>
      </c>
      <c r="F3565" s="564">
        <f t="shared" ca="1" si="335"/>
        <v>1</v>
      </c>
      <c r="G3565" s="564">
        <f t="shared" ca="1" si="333"/>
        <v>-3.9779998790031112</v>
      </c>
      <c r="H3565" s="564">
        <v>1</v>
      </c>
      <c r="I3565" s="564">
        <v>1</v>
      </c>
      <c r="J3565" s="564">
        <v>1</v>
      </c>
      <c r="K3565" s="564">
        <v>1</v>
      </c>
      <c r="L3565" s="564">
        <v>1</v>
      </c>
      <c r="M3565" s="564">
        <v>1</v>
      </c>
      <c r="N3565" s="564">
        <v>1</v>
      </c>
      <c r="O3565" s="564">
        <v>1</v>
      </c>
      <c r="P3565" s="564">
        <v>1</v>
      </c>
      <c r="Q3565" s="564">
        <v>1</v>
      </c>
      <c r="R3565" s="564">
        <v>1</v>
      </c>
      <c r="S3565" s="564">
        <v>1</v>
      </c>
      <c r="T3565" s="564">
        <v>1</v>
      </c>
      <c r="U3565" s="564">
        <v>1</v>
      </c>
      <c r="V3565" s="564">
        <v>1</v>
      </c>
      <c r="W3565" s="564">
        <v>1</v>
      </c>
      <c r="X3565" s="564">
        <v>1</v>
      </c>
      <c r="Y3565" s="564">
        <v>1</v>
      </c>
      <c r="Z3565" s="564">
        <v>1</v>
      </c>
      <c r="AA3565" s="564">
        <v>1</v>
      </c>
      <c r="AB3565" s="564">
        <v>1</v>
      </c>
      <c r="AC3565" s="564">
        <v>1</v>
      </c>
      <c r="AD3565" s="564">
        <v>1</v>
      </c>
      <c r="AE3565" s="564">
        <v>1</v>
      </c>
      <c r="AF3565" s="564">
        <v>1</v>
      </c>
      <c r="AG3565" s="564">
        <v>1</v>
      </c>
      <c r="AH3565" s="564">
        <v>1</v>
      </c>
      <c r="AI3565" s="564">
        <v>1</v>
      </c>
      <c r="AJ3565" s="564">
        <v>1</v>
      </c>
      <c r="AK3565" s="564">
        <v>1</v>
      </c>
    </row>
    <row r="3566" spans="1:37">
      <c r="A3566">
        <v>3562</v>
      </c>
      <c r="B3566" s="564">
        <f t="shared" ca="1" si="336"/>
        <v>20</v>
      </c>
      <c r="C3566" s="564">
        <f t="shared" ca="1" si="331"/>
        <v>400</v>
      </c>
      <c r="D3566" s="564">
        <f t="shared" ca="1" si="334"/>
        <v>20</v>
      </c>
      <c r="E3566" s="564">
        <f t="shared" ca="1" si="332"/>
        <v>0</v>
      </c>
      <c r="F3566" s="564">
        <f t="shared" ca="1" si="335"/>
        <v>1</v>
      </c>
      <c r="G3566" s="564">
        <f t="shared" ca="1" si="333"/>
        <v>1.592719568238373</v>
      </c>
      <c r="H3566" s="564">
        <v>1</v>
      </c>
      <c r="I3566" s="564">
        <v>1</v>
      </c>
      <c r="J3566" s="564">
        <v>1</v>
      </c>
      <c r="K3566" s="564">
        <v>1</v>
      </c>
      <c r="L3566" s="564">
        <v>1</v>
      </c>
      <c r="M3566" s="564">
        <v>1</v>
      </c>
      <c r="N3566" s="564">
        <v>1</v>
      </c>
      <c r="O3566" s="564">
        <v>1</v>
      </c>
      <c r="P3566" s="564">
        <v>1</v>
      </c>
      <c r="Q3566" s="564">
        <v>1</v>
      </c>
      <c r="R3566" s="564">
        <v>1</v>
      </c>
      <c r="S3566" s="564">
        <v>1</v>
      </c>
      <c r="T3566" s="564">
        <v>1</v>
      </c>
      <c r="U3566" s="564">
        <v>1</v>
      </c>
      <c r="V3566" s="564">
        <v>1</v>
      </c>
      <c r="W3566" s="564">
        <v>1</v>
      </c>
      <c r="X3566" s="564">
        <v>1</v>
      </c>
      <c r="Y3566" s="564">
        <v>1</v>
      </c>
      <c r="Z3566" s="564">
        <v>1</v>
      </c>
      <c r="AA3566" s="564">
        <v>1</v>
      </c>
      <c r="AB3566" s="564">
        <v>1</v>
      </c>
      <c r="AC3566" s="564">
        <v>1</v>
      </c>
      <c r="AD3566" s="564">
        <v>1</v>
      </c>
      <c r="AE3566" s="564">
        <v>1</v>
      </c>
      <c r="AF3566" s="564">
        <v>1</v>
      </c>
      <c r="AG3566" s="564">
        <v>1</v>
      </c>
      <c r="AH3566" s="564">
        <v>1</v>
      </c>
      <c r="AI3566" s="564">
        <v>1</v>
      </c>
      <c r="AJ3566" s="564">
        <v>1</v>
      </c>
      <c r="AK3566" s="564">
        <v>1</v>
      </c>
    </row>
    <row r="3567" spans="1:37">
      <c r="A3567">
        <v>3563</v>
      </c>
      <c r="B3567" s="564">
        <f t="shared" ca="1" si="336"/>
        <v>20</v>
      </c>
      <c r="C3567" s="564">
        <f t="shared" ca="1" si="331"/>
        <v>400</v>
      </c>
      <c r="D3567" s="564">
        <f t="shared" ca="1" si="334"/>
        <v>20</v>
      </c>
      <c r="E3567" s="564">
        <f t="shared" ca="1" si="332"/>
        <v>0</v>
      </c>
      <c r="F3567" s="564">
        <f t="shared" ca="1" si="335"/>
        <v>1</v>
      </c>
      <c r="G3567" s="564">
        <f t="shared" ca="1" si="333"/>
        <v>-1.7228089145705159</v>
      </c>
      <c r="H3567" s="564">
        <v>1</v>
      </c>
      <c r="I3567" s="564">
        <v>1</v>
      </c>
      <c r="J3567" s="564">
        <v>1</v>
      </c>
      <c r="K3567" s="564">
        <v>1</v>
      </c>
      <c r="L3567" s="564">
        <v>1</v>
      </c>
      <c r="M3567" s="564">
        <v>1</v>
      </c>
      <c r="N3567" s="564">
        <v>1</v>
      </c>
      <c r="O3567" s="564">
        <v>1</v>
      </c>
      <c r="P3567" s="564">
        <v>1</v>
      </c>
      <c r="Q3567" s="564">
        <v>1</v>
      </c>
      <c r="R3567" s="564">
        <v>1</v>
      </c>
      <c r="S3567" s="564">
        <v>1</v>
      </c>
      <c r="T3567" s="564">
        <v>1</v>
      </c>
      <c r="U3567" s="564">
        <v>1</v>
      </c>
      <c r="V3567" s="564">
        <v>1</v>
      </c>
      <c r="W3567" s="564">
        <v>1</v>
      </c>
      <c r="X3567" s="564">
        <v>1</v>
      </c>
      <c r="Y3567" s="564">
        <v>1</v>
      </c>
      <c r="Z3567" s="564">
        <v>1</v>
      </c>
      <c r="AA3567" s="564">
        <v>1</v>
      </c>
      <c r="AB3567" s="564">
        <v>1</v>
      </c>
      <c r="AC3567" s="564">
        <v>1</v>
      </c>
      <c r="AD3567" s="564">
        <v>1</v>
      </c>
      <c r="AE3567" s="564">
        <v>1</v>
      </c>
      <c r="AF3567" s="564">
        <v>1</v>
      </c>
      <c r="AG3567" s="564">
        <v>1</v>
      </c>
      <c r="AH3567" s="564">
        <v>1</v>
      </c>
      <c r="AI3567" s="564">
        <v>1</v>
      </c>
      <c r="AJ3567" s="564">
        <v>1</v>
      </c>
      <c r="AK3567" s="564">
        <v>1</v>
      </c>
    </row>
    <row r="3568" spans="1:37">
      <c r="A3568">
        <v>3564</v>
      </c>
      <c r="B3568" s="564">
        <f t="shared" ca="1" si="336"/>
        <v>0</v>
      </c>
      <c r="C3568" s="564">
        <f t="shared" ca="1" si="331"/>
        <v>0</v>
      </c>
      <c r="D3568" s="564">
        <f t="shared" ca="1" si="334"/>
        <v>0</v>
      </c>
      <c r="E3568" s="564">
        <f t="shared" ca="1" si="332"/>
        <v>0</v>
      </c>
      <c r="F3568" s="564">
        <f t="shared" ca="1" si="335"/>
        <v>1</v>
      </c>
      <c r="G3568" s="564">
        <f t="shared" ca="1" si="333"/>
        <v>0.17308810416515763</v>
      </c>
      <c r="H3568" s="564">
        <v>0</v>
      </c>
      <c r="I3568" s="564">
        <v>0</v>
      </c>
      <c r="J3568" s="564">
        <v>0</v>
      </c>
      <c r="K3568" s="564">
        <v>0</v>
      </c>
      <c r="L3568" s="564">
        <v>0</v>
      </c>
      <c r="M3568" s="564">
        <v>0</v>
      </c>
      <c r="N3568" s="564">
        <v>0</v>
      </c>
      <c r="O3568" s="564">
        <v>0</v>
      </c>
      <c r="P3568" s="564">
        <v>0</v>
      </c>
      <c r="Q3568" s="564">
        <v>0</v>
      </c>
      <c r="R3568" s="564">
        <v>0</v>
      </c>
      <c r="S3568" s="564">
        <v>0</v>
      </c>
      <c r="T3568" s="564">
        <v>0</v>
      </c>
      <c r="U3568" s="564">
        <v>0</v>
      </c>
      <c r="V3568" s="564">
        <v>0</v>
      </c>
      <c r="W3568" s="564">
        <v>0</v>
      </c>
      <c r="X3568" s="564">
        <v>0</v>
      </c>
      <c r="Y3568" s="564">
        <v>0</v>
      </c>
      <c r="Z3568" s="564">
        <v>0</v>
      </c>
      <c r="AA3568" s="564">
        <v>0</v>
      </c>
      <c r="AB3568" s="564">
        <v>0</v>
      </c>
      <c r="AC3568" s="564">
        <v>0</v>
      </c>
      <c r="AD3568" s="564">
        <v>0</v>
      </c>
      <c r="AE3568" s="564">
        <v>0</v>
      </c>
      <c r="AF3568" s="564">
        <v>0</v>
      </c>
      <c r="AG3568" s="564">
        <v>0</v>
      </c>
      <c r="AH3568" s="564">
        <v>0</v>
      </c>
      <c r="AI3568" s="564">
        <v>0</v>
      </c>
      <c r="AJ3568" s="564">
        <v>0</v>
      </c>
      <c r="AK3568" s="564">
        <v>0</v>
      </c>
    </row>
    <row r="3569" spans="1:37">
      <c r="A3569">
        <v>3565</v>
      </c>
      <c r="B3569" s="564">
        <f t="shared" ca="1" si="336"/>
        <v>20</v>
      </c>
      <c r="C3569" s="564">
        <f t="shared" ca="1" si="331"/>
        <v>400</v>
      </c>
      <c r="D3569" s="564">
        <f t="shared" ca="1" si="334"/>
        <v>20</v>
      </c>
      <c r="E3569" s="564">
        <f t="shared" ca="1" si="332"/>
        <v>0</v>
      </c>
      <c r="F3569" s="564">
        <f t="shared" ca="1" si="335"/>
        <v>1</v>
      </c>
      <c r="G3569" s="564">
        <f t="shared" ca="1" si="333"/>
        <v>-0.99205601205513894</v>
      </c>
      <c r="H3569" s="564">
        <v>1</v>
      </c>
      <c r="I3569" s="564">
        <v>1</v>
      </c>
      <c r="J3569" s="564">
        <v>1</v>
      </c>
      <c r="K3569" s="564">
        <v>1</v>
      </c>
      <c r="L3569" s="564">
        <v>1</v>
      </c>
      <c r="M3569" s="564">
        <v>1</v>
      </c>
      <c r="N3569" s="564">
        <v>1</v>
      </c>
      <c r="O3569" s="564">
        <v>1</v>
      </c>
      <c r="P3569" s="564">
        <v>1</v>
      </c>
      <c r="Q3569" s="564">
        <v>1</v>
      </c>
      <c r="R3569" s="564">
        <v>1</v>
      </c>
      <c r="S3569" s="564">
        <v>1</v>
      </c>
      <c r="T3569" s="564">
        <v>1</v>
      </c>
      <c r="U3569" s="564">
        <v>1</v>
      </c>
      <c r="V3569" s="564">
        <v>1</v>
      </c>
      <c r="W3569" s="564">
        <v>1</v>
      </c>
      <c r="X3569" s="564">
        <v>1</v>
      </c>
      <c r="Y3569" s="564">
        <v>1</v>
      </c>
      <c r="Z3569" s="564">
        <v>1</v>
      </c>
      <c r="AA3569" s="564">
        <v>1</v>
      </c>
      <c r="AB3569" s="564">
        <v>1</v>
      </c>
      <c r="AC3569" s="564">
        <v>1</v>
      </c>
      <c r="AD3569" s="564">
        <v>1</v>
      </c>
      <c r="AE3569" s="564">
        <v>1</v>
      </c>
      <c r="AF3569" s="564">
        <v>1</v>
      </c>
      <c r="AG3569" s="564">
        <v>1</v>
      </c>
      <c r="AH3569" s="564">
        <v>1</v>
      </c>
      <c r="AI3569" s="564">
        <v>1</v>
      </c>
      <c r="AJ3569" s="564">
        <v>1</v>
      </c>
      <c r="AK3569" s="564">
        <v>1</v>
      </c>
    </row>
    <row r="3570" spans="1:37">
      <c r="A3570">
        <v>3566</v>
      </c>
      <c r="B3570" s="564">
        <f t="shared" ca="1" si="336"/>
        <v>20</v>
      </c>
      <c r="C3570" s="564">
        <f t="shared" ca="1" si="331"/>
        <v>400</v>
      </c>
      <c r="D3570" s="564">
        <f t="shared" ca="1" si="334"/>
        <v>20</v>
      </c>
      <c r="E3570" s="564">
        <f t="shared" ca="1" si="332"/>
        <v>0</v>
      </c>
      <c r="F3570" s="564">
        <f t="shared" ca="1" si="335"/>
        <v>1</v>
      </c>
      <c r="G3570" s="564">
        <f t="shared" ca="1" si="333"/>
        <v>4.3357796396956578</v>
      </c>
      <c r="H3570" s="564">
        <v>1</v>
      </c>
      <c r="I3570" s="564">
        <v>1</v>
      </c>
      <c r="J3570" s="564">
        <v>1</v>
      </c>
      <c r="K3570" s="564">
        <v>1</v>
      </c>
      <c r="L3570" s="564">
        <v>1</v>
      </c>
      <c r="M3570" s="564">
        <v>1</v>
      </c>
      <c r="N3570" s="564">
        <v>1</v>
      </c>
      <c r="O3570" s="564">
        <v>1</v>
      </c>
      <c r="P3570" s="564">
        <v>1</v>
      </c>
      <c r="Q3570" s="564">
        <v>1</v>
      </c>
      <c r="R3570" s="564">
        <v>1</v>
      </c>
      <c r="S3570" s="564">
        <v>1</v>
      </c>
      <c r="T3570" s="564">
        <v>1</v>
      </c>
      <c r="U3570" s="564">
        <v>1</v>
      </c>
      <c r="V3570" s="564">
        <v>1</v>
      </c>
      <c r="W3570" s="564">
        <v>1</v>
      </c>
      <c r="X3570" s="564">
        <v>1</v>
      </c>
      <c r="Y3570" s="564">
        <v>1</v>
      </c>
      <c r="Z3570" s="564">
        <v>1</v>
      </c>
      <c r="AA3570" s="564">
        <v>1</v>
      </c>
      <c r="AB3570" s="564">
        <v>1</v>
      </c>
      <c r="AC3570" s="564">
        <v>1</v>
      </c>
      <c r="AD3570" s="564">
        <v>1</v>
      </c>
      <c r="AE3570" s="564">
        <v>1</v>
      </c>
      <c r="AF3570" s="564">
        <v>1</v>
      </c>
      <c r="AG3570" s="564">
        <v>1</v>
      </c>
      <c r="AH3570" s="564">
        <v>1</v>
      </c>
      <c r="AI3570" s="564">
        <v>1</v>
      </c>
      <c r="AJ3570" s="564">
        <v>1</v>
      </c>
      <c r="AK3570" s="564">
        <v>1</v>
      </c>
    </row>
    <row r="3571" spans="1:37">
      <c r="A3571">
        <v>3567</v>
      </c>
      <c r="B3571" s="564">
        <f t="shared" ca="1" si="336"/>
        <v>20</v>
      </c>
      <c r="C3571" s="564">
        <f t="shared" ca="1" si="331"/>
        <v>400</v>
      </c>
      <c r="D3571" s="564">
        <f t="shared" ca="1" si="334"/>
        <v>20</v>
      </c>
      <c r="E3571" s="564">
        <f t="shared" ca="1" si="332"/>
        <v>0</v>
      </c>
      <c r="F3571" s="564">
        <f t="shared" ca="1" si="335"/>
        <v>1</v>
      </c>
      <c r="G3571" s="564">
        <f t="shared" ca="1" si="333"/>
        <v>1.5844176777621592</v>
      </c>
      <c r="H3571" s="564">
        <v>1</v>
      </c>
      <c r="I3571" s="564">
        <v>1</v>
      </c>
      <c r="J3571" s="564">
        <v>1</v>
      </c>
      <c r="K3571" s="564">
        <v>1</v>
      </c>
      <c r="L3571" s="564">
        <v>1</v>
      </c>
      <c r="M3571" s="564">
        <v>1</v>
      </c>
      <c r="N3571" s="564">
        <v>1</v>
      </c>
      <c r="O3571" s="564">
        <v>1</v>
      </c>
      <c r="P3571" s="564">
        <v>1</v>
      </c>
      <c r="Q3571" s="564">
        <v>1</v>
      </c>
      <c r="R3571" s="564">
        <v>1</v>
      </c>
      <c r="S3571" s="564">
        <v>1</v>
      </c>
      <c r="T3571" s="564">
        <v>1</v>
      </c>
      <c r="U3571" s="564">
        <v>1</v>
      </c>
      <c r="V3571" s="564">
        <v>1</v>
      </c>
      <c r="W3571" s="564">
        <v>1</v>
      </c>
      <c r="X3571" s="564">
        <v>1</v>
      </c>
      <c r="Y3571" s="564">
        <v>1</v>
      </c>
      <c r="Z3571" s="564">
        <v>1</v>
      </c>
      <c r="AA3571" s="564">
        <v>1</v>
      </c>
      <c r="AB3571" s="564">
        <v>1</v>
      </c>
      <c r="AC3571" s="564">
        <v>1</v>
      </c>
      <c r="AD3571" s="564">
        <v>1</v>
      </c>
      <c r="AE3571" s="564">
        <v>1</v>
      </c>
      <c r="AF3571" s="564">
        <v>1</v>
      </c>
      <c r="AG3571" s="564">
        <v>1</v>
      </c>
      <c r="AH3571" s="564">
        <v>1</v>
      </c>
      <c r="AI3571" s="564">
        <v>1</v>
      </c>
      <c r="AJ3571" s="564">
        <v>1</v>
      </c>
      <c r="AK3571" s="564">
        <v>1</v>
      </c>
    </row>
    <row r="3572" spans="1:37">
      <c r="A3572">
        <v>3568</v>
      </c>
      <c r="B3572" s="564">
        <f t="shared" ca="1" si="336"/>
        <v>20</v>
      </c>
      <c r="C3572" s="564">
        <f t="shared" ca="1" si="331"/>
        <v>400</v>
      </c>
      <c r="D3572" s="564">
        <f t="shared" ca="1" si="334"/>
        <v>20</v>
      </c>
      <c r="E3572" s="564">
        <f t="shared" ca="1" si="332"/>
        <v>0</v>
      </c>
      <c r="F3572" s="564">
        <f t="shared" ca="1" si="335"/>
        <v>1</v>
      </c>
      <c r="G3572" s="564">
        <f t="shared" ca="1" si="333"/>
        <v>3.6980495361222316</v>
      </c>
      <c r="H3572" s="564">
        <v>1</v>
      </c>
      <c r="I3572" s="564">
        <v>1</v>
      </c>
      <c r="J3572" s="564">
        <v>1</v>
      </c>
      <c r="K3572" s="564">
        <v>1</v>
      </c>
      <c r="L3572" s="564">
        <v>1</v>
      </c>
      <c r="M3572" s="564">
        <v>1</v>
      </c>
      <c r="N3572" s="564">
        <v>1</v>
      </c>
      <c r="O3572" s="564">
        <v>1</v>
      </c>
      <c r="P3572" s="564">
        <v>1</v>
      </c>
      <c r="Q3572" s="564">
        <v>1</v>
      </c>
      <c r="R3572" s="564">
        <v>1</v>
      </c>
      <c r="S3572" s="564">
        <v>1</v>
      </c>
      <c r="T3572" s="564">
        <v>1</v>
      </c>
      <c r="U3572" s="564">
        <v>1</v>
      </c>
      <c r="V3572" s="564">
        <v>1</v>
      </c>
      <c r="W3572" s="564">
        <v>1</v>
      </c>
      <c r="X3572" s="564">
        <v>1</v>
      </c>
      <c r="Y3572" s="564">
        <v>1</v>
      </c>
      <c r="Z3572" s="564">
        <v>1</v>
      </c>
      <c r="AA3572" s="564">
        <v>1</v>
      </c>
      <c r="AB3572" s="564">
        <v>1</v>
      </c>
      <c r="AC3572" s="564">
        <v>1</v>
      </c>
      <c r="AD3572" s="564">
        <v>1</v>
      </c>
      <c r="AE3572" s="564">
        <v>1</v>
      </c>
      <c r="AF3572" s="564">
        <v>1</v>
      </c>
      <c r="AG3572" s="564">
        <v>1</v>
      </c>
      <c r="AH3572" s="564">
        <v>1</v>
      </c>
      <c r="AI3572" s="564">
        <v>1</v>
      </c>
      <c r="AJ3572" s="564">
        <v>1</v>
      </c>
      <c r="AK3572" s="564">
        <v>1</v>
      </c>
    </row>
    <row r="3573" spans="1:37">
      <c r="A3573">
        <v>3569</v>
      </c>
      <c r="B3573" s="564">
        <f t="shared" ca="1" si="336"/>
        <v>20</v>
      </c>
      <c r="C3573" s="564">
        <f t="shared" ca="1" si="331"/>
        <v>400</v>
      </c>
      <c r="D3573" s="564">
        <f t="shared" ca="1" si="334"/>
        <v>20</v>
      </c>
      <c r="E3573" s="564">
        <f t="shared" ca="1" si="332"/>
        <v>0</v>
      </c>
      <c r="F3573" s="564">
        <f t="shared" ca="1" si="335"/>
        <v>1</v>
      </c>
      <c r="G3573" s="564">
        <f t="shared" ca="1" si="333"/>
        <v>-1.2903336013318976</v>
      </c>
      <c r="H3573" s="564">
        <v>1</v>
      </c>
      <c r="I3573" s="564">
        <v>1</v>
      </c>
      <c r="J3573" s="564">
        <v>1</v>
      </c>
      <c r="K3573" s="564">
        <v>1</v>
      </c>
      <c r="L3573" s="564">
        <v>1</v>
      </c>
      <c r="M3573" s="564">
        <v>1</v>
      </c>
      <c r="N3573" s="564">
        <v>1</v>
      </c>
      <c r="O3573" s="564">
        <v>1</v>
      </c>
      <c r="P3573" s="564">
        <v>1</v>
      </c>
      <c r="Q3573" s="564">
        <v>1</v>
      </c>
      <c r="R3573" s="564">
        <v>1</v>
      </c>
      <c r="S3573" s="564">
        <v>1</v>
      </c>
      <c r="T3573" s="564">
        <v>1</v>
      </c>
      <c r="U3573" s="564">
        <v>1</v>
      </c>
      <c r="V3573" s="564">
        <v>1</v>
      </c>
      <c r="W3573" s="564">
        <v>1</v>
      </c>
      <c r="X3573" s="564">
        <v>1</v>
      </c>
      <c r="Y3573" s="564">
        <v>1</v>
      </c>
      <c r="Z3573" s="564">
        <v>1</v>
      </c>
      <c r="AA3573" s="564">
        <v>1</v>
      </c>
      <c r="AB3573" s="564">
        <v>1</v>
      </c>
      <c r="AC3573" s="564">
        <v>1</v>
      </c>
      <c r="AD3573" s="564">
        <v>1</v>
      </c>
      <c r="AE3573" s="564">
        <v>1</v>
      </c>
      <c r="AF3573" s="564">
        <v>1</v>
      </c>
      <c r="AG3573" s="564">
        <v>1</v>
      </c>
      <c r="AH3573" s="564">
        <v>1</v>
      </c>
      <c r="AI3573" s="564">
        <v>1</v>
      </c>
      <c r="AJ3573" s="564">
        <v>1</v>
      </c>
      <c r="AK3573" s="564">
        <v>1</v>
      </c>
    </row>
    <row r="3574" spans="1:37">
      <c r="A3574">
        <v>3570</v>
      </c>
      <c r="B3574" s="564">
        <f t="shared" ca="1" si="336"/>
        <v>20</v>
      </c>
      <c r="C3574" s="564">
        <f t="shared" ca="1" si="331"/>
        <v>400</v>
      </c>
      <c r="D3574" s="564">
        <f t="shared" ca="1" si="334"/>
        <v>20</v>
      </c>
      <c r="E3574" s="564">
        <f t="shared" ca="1" si="332"/>
        <v>0</v>
      </c>
      <c r="F3574" s="564">
        <f t="shared" ca="1" si="335"/>
        <v>1</v>
      </c>
      <c r="G3574" s="564">
        <f t="shared" ca="1" si="333"/>
        <v>-0.11142897570204391</v>
      </c>
      <c r="H3574" s="564">
        <v>1</v>
      </c>
      <c r="I3574" s="564">
        <v>1</v>
      </c>
      <c r="J3574" s="564">
        <v>1</v>
      </c>
      <c r="K3574" s="564">
        <v>1</v>
      </c>
      <c r="L3574" s="564">
        <v>1</v>
      </c>
      <c r="M3574" s="564">
        <v>1</v>
      </c>
      <c r="N3574" s="564">
        <v>1</v>
      </c>
      <c r="O3574" s="564">
        <v>1</v>
      </c>
      <c r="P3574" s="564">
        <v>1</v>
      </c>
      <c r="Q3574" s="564">
        <v>1</v>
      </c>
      <c r="R3574" s="564">
        <v>1</v>
      </c>
      <c r="S3574" s="564">
        <v>1</v>
      </c>
      <c r="T3574" s="564">
        <v>1</v>
      </c>
      <c r="U3574" s="564">
        <v>1</v>
      </c>
      <c r="V3574" s="564">
        <v>1</v>
      </c>
      <c r="W3574" s="564">
        <v>1</v>
      </c>
      <c r="X3574" s="564">
        <v>1</v>
      </c>
      <c r="Y3574" s="564">
        <v>1</v>
      </c>
      <c r="Z3574" s="564">
        <v>1</v>
      </c>
      <c r="AA3574" s="564">
        <v>1</v>
      </c>
      <c r="AB3574" s="564">
        <v>1</v>
      </c>
      <c r="AC3574" s="564">
        <v>1</v>
      </c>
      <c r="AD3574" s="564">
        <v>1</v>
      </c>
      <c r="AE3574" s="564">
        <v>1</v>
      </c>
      <c r="AF3574" s="564">
        <v>1</v>
      </c>
      <c r="AG3574" s="564">
        <v>1</v>
      </c>
      <c r="AH3574" s="564">
        <v>1</v>
      </c>
      <c r="AI3574" s="564">
        <v>1</v>
      </c>
      <c r="AJ3574" s="564">
        <v>1</v>
      </c>
      <c r="AK3574" s="564">
        <v>1</v>
      </c>
    </row>
    <row r="3575" spans="1:37">
      <c r="A3575">
        <v>3571</v>
      </c>
      <c r="B3575" s="564">
        <f t="shared" ca="1" si="336"/>
        <v>0</v>
      </c>
      <c r="C3575" s="564">
        <f t="shared" ca="1" si="331"/>
        <v>0</v>
      </c>
      <c r="D3575" s="564">
        <f t="shared" ca="1" si="334"/>
        <v>0</v>
      </c>
      <c r="E3575" s="564">
        <f t="shared" ca="1" si="332"/>
        <v>0</v>
      </c>
      <c r="F3575" s="564">
        <f t="shared" ca="1" si="335"/>
        <v>1</v>
      </c>
      <c r="G3575" s="564">
        <f t="shared" ca="1" si="333"/>
        <v>3.8013723818851641</v>
      </c>
      <c r="H3575" s="564">
        <v>0</v>
      </c>
      <c r="I3575" s="564">
        <v>0</v>
      </c>
      <c r="J3575" s="564">
        <v>0</v>
      </c>
      <c r="K3575" s="564">
        <v>0</v>
      </c>
      <c r="L3575" s="564">
        <v>0</v>
      </c>
      <c r="M3575" s="564">
        <v>0</v>
      </c>
      <c r="N3575" s="564">
        <v>0</v>
      </c>
      <c r="O3575" s="564">
        <v>0</v>
      </c>
      <c r="P3575" s="564">
        <v>0</v>
      </c>
      <c r="Q3575" s="564">
        <v>0</v>
      </c>
      <c r="R3575" s="564">
        <v>0</v>
      </c>
      <c r="S3575" s="564">
        <v>0</v>
      </c>
      <c r="T3575" s="564">
        <v>0</v>
      </c>
      <c r="U3575" s="564">
        <v>0</v>
      </c>
      <c r="V3575" s="564">
        <v>0</v>
      </c>
      <c r="W3575" s="564">
        <v>0</v>
      </c>
      <c r="X3575" s="564">
        <v>0</v>
      </c>
      <c r="Y3575" s="564">
        <v>0</v>
      </c>
      <c r="Z3575" s="564">
        <v>0</v>
      </c>
      <c r="AA3575" s="564">
        <v>0</v>
      </c>
      <c r="AB3575" s="564">
        <v>0</v>
      </c>
      <c r="AC3575" s="564">
        <v>0</v>
      </c>
      <c r="AD3575" s="564">
        <v>0</v>
      </c>
      <c r="AE3575" s="564">
        <v>0</v>
      </c>
      <c r="AF3575" s="564">
        <v>0</v>
      </c>
      <c r="AG3575" s="564">
        <v>0</v>
      </c>
      <c r="AH3575" s="564">
        <v>0</v>
      </c>
      <c r="AI3575" s="564">
        <v>0</v>
      </c>
      <c r="AJ3575" s="564">
        <v>0</v>
      </c>
      <c r="AK3575" s="564">
        <v>0</v>
      </c>
    </row>
    <row r="3576" spans="1:37">
      <c r="A3576">
        <v>3572</v>
      </c>
      <c r="B3576" s="564">
        <f t="shared" ca="1" si="336"/>
        <v>0</v>
      </c>
      <c r="C3576" s="564">
        <f t="shared" ca="1" si="331"/>
        <v>0</v>
      </c>
      <c r="D3576" s="564">
        <f t="shared" ca="1" si="334"/>
        <v>0</v>
      </c>
      <c r="E3576" s="564">
        <f t="shared" ca="1" si="332"/>
        <v>0</v>
      </c>
      <c r="F3576" s="564">
        <f t="shared" ca="1" si="335"/>
        <v>1</v>
      </c>
      <c r="G3576" s="564">
        <f t="shared" ca="1" si="333"/>
        <v>2.5793272707760155</v>
      </c>
      <c r="H3576" s="564">
        <v>0</v>
      </c>
      <c r="I3576" s="564">
        <v>0</v>
      </c>
      <c r="J3576" s="564">
        <v>0</v>
      </c>
      <c r="K3576" s="564">
        <v>0</v>
      </c>
      <c r="L3576" s="564">
        <v>0</v>
      </c>
      <c r="M3576" s="564">
        <v>0</v>
      </c>
      <c r="N3576" s="564">
        <v>0</v>
      </c>
      <c r="O3576" s="564">
        <v>0</v>
      </c>
      <c r="P3576" s="564">
        <v>0</v>
      </c>
      <c r="Q3576" s="564">
        <v>0</v>
      </c>
      <c r="R3576" s="564">
        <v>0</v>
      </c>
      <c r="S3576" s="564">
        <v>0</v>
      </c>
      <c r="T3576" s="564">
        <v>0</v>
      </c>
      <c r="U3576" s="564">
        <v>0</v>
      </c>
      <c r="V3576" s="564">
        <v>0</v>
      </c>
      <c r="W3576" s="564">
        <v>0</v>
      </c>
      <c r="X3576" s="564">
        <v>0</v>
      </c>
      <c r="Y3576" s="564">
        <v>0</v>
      </c>
      <c r="Z3576" s="564">
        <v>0</v>
      </c>
      <c r="AA3576" s="564">
        <v>0</v>
      </c>
      <c r="AB3576" s="564">
        <v>0</v>
      </c>
      <c r="AC3576" s="564">
        <v>0</v>
      </c>
      <c r="AD3576" s="564">
        <v>0</v>
      </c>
      <c r="AE3576" s="564">
        <v>0</v>
      </c>
      <c r="AF3576" s="564">
        <v>0</v>
      </c>
      <c r="AG3576" s="564">
        <v>0</v>
      </c>
      <c r="AH3576" s="564">
        <v>0</v>
      </c>
      <c r="AI3576" s="564">
        <v>0</v>
      </c>
      <c r="AJ3576" s="564">
        <v>0</v>
      </c>
      <c r="AK3576" s="564">
        <v>0</v>
      </c>
    </row>
    <row r="3577" spans="1:37">
      <c r="A3577">
        <v>3573</v>
      </c>
      <c r="B3577" s="564">
        <f t="shared" ca="1" si="336"/>
        <v>20</v>
      </c>
      <c r="C3577" s="564">
        <f t="shared" ca="1" si="331"/>
        <v>400</v>
      </c>
      <c r="D3577" s="564">
        <f t="shared" ca="1" si="334"/>
        <v>20</v>
      </c>
      <c r="E3577" s="564">
        <f t="shared" ca="1" si="332"/>
        <v>0</v>
      </c>
      <c r="F3577" s="564">
        <f t="shared" ca="1" si="335"/>
        <v>1</v>
      </c>
      <c r="G3577" s="564">
        <f t="shared" ca="1" si="333"/>
        <v>-1.3143179279408281</v>
      </c>
      <c r="H3577" s="564">
        <v>1</v>
      </c>
      <c r="I3577" s="564">
        <v>1</v>
      </c>
      <c r="J3577" s="564">
        <v>1</v>
      </c>
      <c r="K3577" s="564">
        <v>1</v>
      </c>
      <c r="L3577" s="564">
        <v>1</v>
      </c>
      <c r="M3577" s="564">
        <v>1</v>
      </c>
      <c r="N3577" s="564">
        <v>1</v>
      </c>
      <c r="O3577" s="564">
        <v>1</v>
      </c>
      <c r="P3577" s="564">
        <v>1</v>
      </c>
      <c r="Q3577" s="564">
        <v>1</v>
      </c>
      <c r="R3577" s="564">
        <v>1</v>
      </c>
      <c r="S3577" s="564">
        <v>1</v>
      </c>
      <c r="T3577" s="564">
        <v>1</v>
      </c>
      <c r="U3577" s="564">
        <v>1</v>
      </c>
      <c r="V3577" s="564">
        <v>1</v>
      </c>
      <c r="W3577" s="564">
        <v>1</v>
      </c>
      <c r="X3577" s="564">
        <v>1</v>
      </c>
      <c r="Y3577" s="564">
        <v>1</v>
      </c>
      <c r="Z3577" s="564">
        <v>1</v>
      </c>
      <c r="AA3577" s="564">
        <v>1</v>
      </c>
      <c r="AB3577" s="564">
        <v>1</v>
      </c>
      <c r="AC3577" s="564">
        <v>1</v>
      </c>
      <c r="AD3577" s="564">
        <v>1</v>
      </c>
      <c r="AE3577" s="564">
        <v>1</v>
      </c>
      <c r="AF3577" s="564">
        <v>1</v>
      </c>
      <c r="AG3577" s="564">
        <v>1</v>
      </c>
      <c r="AH3577" s="564">
        <v>1</v>
      </c>
      <c r="AI3577" s="564">
        <v>1</v>
      </c>
      <c r="AJ3577" s="564">
        <v>1</v>
      </c>
      <c r="AK3577" s="564">
        <v>1</v>
      </c>
    </row>
    <row r="3578" spans="1:37">
      <c r="A3578">
        <v>3574</v>
      </c>
      <c r="B3578" s="564">
        <f t="shared" ca="1" si="336"/>
        <v>2</v>
      </c>
      <c r="C3578" s="564">
        <f t="shared" ca="1" si="331"/>
        <v>4</v>
      </c>
      <c r="D3578" s="564">
        <f t="shared" ca="1" si="334"/>
        <v>2</v>
      </c>
      <c r="E3578" s="564">
        <f t="shared" ca="1" si="332"/>
        <v>1.8</v>
      </c>
      <c r="F3578" s="564">
        <f t="shared" ca="1" si="335"/>
        <v>0.81052631578947365</v>
      </c>
      <c r="G3578" s="564">
        <f t="shared" ca="1" si="333"/>
        <v>4.7140300309429044</v>
      </c>
      <c r="H3578" s="564">
        <v>0</v>
      </c>
      <c r="I3578" s="564">
        <v>0</v>
      </c>
      <c r="J3578" s="564">
        <v>0</v>
      </c>
      <c r="K3578" s="564">
        <v>0</v>
      </c>
      <c r="L3578" s="564">
        <v>0</v>
      </c>
      <c r="M3578" s="564">
        <v>0</v>
      </c>
      <c r="N3578" s="564">
        <v>0</v>
      </c>
      <c r="O3578" s="564">
        <v>0</v>
      </c>
      <c r="P3578" s="564">
        <v>0</v>
      </c>
      <c r="Q3578" s="564">
        <v>0</v>
      </c>
      <c r="R3578" s="564">
        <v>0</v>
      </c>
      <c r="S3578" s="564">
        <v>0</v>
      </c>
      <c r="T3578" s="564">
        <v>1</v>
      </c>
      <c r="U3578" s="564">
        <v>0</v>
      </c>
      <c r="V3578" s="564">
        <v>0</v>
      </c>
      <c r="W3578" s="564">
        <v>0</v>
      </c>
      <c r="X3578" s="564">
        <v>1</v>
      </c>
      <c r="Y3578" s="564">
        <v>0</v>
      </c>
      <c r="Z3578" s="564">
        <v>0</v>
      </c>
      <c r="AA3578" s="564">
        <v>0</v>
      </c>
      <c r="AB3578" s="564">
        <v>0</v>
      </c>
      <c r="AC3578" s="564">
        <v>0</v>
      </c>
      <c r="AD3578" s="564">
        <v>0</v>
      </c>
      <c r="AE3578" s="564">
        <v>1</v>
      </c>
      <c r="AF3578" s="564">
        <v>0</v>
      </c>
      <c r="AG3578" s="564">
        <v>1</v>
      </c>
      <c r="AH3578" s="564">
        <v>0</v>
      </c>
      <c r="AI3578" s="564">
        <v>0</v>
      </c>
      <c r="AJ3578" s="564">
        <v>0</v>
      </c>
      <c r="AK3578" s="564">
        <v>0</v>
      </c>
    </row>
    <row r="3579" spans="1:37">
      <c r="A3579">
        <v>3575</v>
      </c>
      <c r="B3579" s="564">
        <f t="shared" ca="1" si="336"/>
        <v>0</v>
      </c>
      <c r="C3579" s="564">
        <f t="shared" ca="1" si="331"/>
        <v>0</v>
      </c>
      <c r="D3579" s="564">
        <f t="shared" ca="1" si="334"/>
        <v>0</v>
      </c>
      <c r="E3579" s="564">
        <f t="shared" ca="1" si="332"/>
        <v>0</v>
      </c>
      <c r="F3579" s="564">
        <f t="shared" ca="1" si="335"/>
        <v>1</v>
      </c>
      <c r="G3579" s="564">
        <f t="shared" ca="1" si="333"/>
        <v>8.0409590422824024</v>
      </c>
      <c r="H3579" s="564">
        <v>0</v>
      </c>
      <c r="I3579" s="564">
        <v>0</v>
      </c>
      <c r="J3579" s="564">
        <v>0</v>
      </c>
      <c r="K3579" s="564">
        <v>0</v>
      </c>
      <c r="L3579" s="564">
        <v>0</v>
      </c>
      <c r="M3579" s="564">
        <v>0</v>
      </c>
      <c r="N3579" s="564">
        <v>0</v>
      </c>
      <c r="O3579" s="564">
        <v>0</v>
      </c>
      <c r="P3579" s="564">
        <v>0</v>
      </c>
      <c r="Q3579" s="564">
        <v>0</v>
      </c>
      <c r="R3579" s="564">
        <v>0</v>
      </c>
      <c r="S3579" s="564">
        <v>0</v>
      </c>
      <c r="T3579" s="564">
        <v>0</v>
      </c>
      <c r="U3579" s="564">
        <v>0</v>
      </c>
      <c r="V3579" s="564">
        <v>0</v>
      </c>
      <c r="W3579" s="564">
        <v>0</v>
      </c>
      <c r="X3579" s="564">
        <v>0</v>
      </c>
      <c r="Y3579" s="564">
        <v>0</v>
      </c>
      <c r="Z3579" s="564">
        <v>0</v>
      </c>
      <c r="AA3579" s="564">
        <v>0</v>
      </c>
      <c r="AB3579" s="564">
        <v>0</v>
      </c>
      <c r="AC3579" s="564">
        <v>0</v>
      </c>
      <c r="AD3579" s="564">
        <v>0</v>
      </c>
      <c r="AE3579" s="564">
        <v>0</v>
      </c>
      <c r="AF3579" s="564">
        <v>0</v>
      </c>
      <c r="AG3579" s="564">
        <v>0</v>
      </c>
      <c r="AH3579" s="564">
        <v>0</v>
      </c>
      <c r="AI3579" s="564">
        <v>0</v>
      </c>
      <c r="AJ3579" s="564">
        <v>0</v>
      </c>
      <c r="AK3579" s="564">
        <v>0</v>
      </c>
    </row>
    <row r="3580" spans="1:37">
      <c r="A3580">
        <v>3576</v>
      </c>
      <c r="B3580" s="564">
        <f t="shared" ca="1" si="336"/>
        <v>0</v>
      </c>
      <c r="C3580" s="564">
        <f t="shared" ca="1" si="331"/>
        <v>0</v>
      </c>
      <c r="D3580" s="564">
        <f t="shared" ca="1" si="334"/>
        <v>0</v>
      </c>
      <c r="E3580" s="564">
        <f t="shared" ca="1" si="332"/>
        <v>0</v>
      </c>
      <c r="F3580" s="564">
        <f t="shared" ca="1" si="335"/>
        <v>1</v>
      </c>
      <c r="G3580" s="564">
        <f t="shared" ca="1" si="333"/>
        <v>1.4979336422034362</v>
      </c>
      <c r="H3580" s="564">
        <v>0</v>
      </c>
      <c r="I3580" s="564">
        <v>0</v>
      </c>
      <c r="J3580" s="564">
        <v>0</v>
      </c>
      <c r="K3580" s="564">
        <v>0</v>
      </c>
      <c r="L3580" s="564">
        <v>0</v>
      </c>
      <c r="M3580" s="564">
        <v>0</v>
      </c>
      <c r="N3580" s="564">
        <v>0</v>
      </c>
      <c r="O3580" s="564">
        <v>0</v>
      </c>
      <c r="P3580" s="564">
        <v>0</v>
      </c>
      <c r="Q3580" s="564">
        <v>0</v>
      </c>
      <c r="R3580" s="564">
        <v>0</v>
      </c>
      <c r="S3580" s="564">
        <v>0</v>
      </c>
      <c r="T3580" s="564">
        <v>0</v>
      </c>
      <c r="U3580" s="564">
        <v>0</v>
      </c>
      <c r="V3580" s="564">
        <v>0</v>
      </c>
      <c r="W3580" s="564">
        <v>0</v>
      </c>
      <c r="X3580" s="564">
        <v>0</v>
      </c>
      <c r="Y3580" s="564">
        <v>0</v>
      </c>
      <c r="Z3580" s="564">
        <v>0</v>
      </c>
      <c r="AA3580" s="564">
        <v>0</v>
      </c>
      <c r="AB3580" s="564">
        <v>0</v>
      </c>
      <c r="AC3580" s="564">
        <v>0</v>
      </c>
      <c r="AD3580" s="564">
        <v>0</v>
      </c>
      <c r="AE3580" s="564">
        <v>0</v>
      </c>
      <c r="AF3580" s="564">
        <v>0</v>
      </c>
      <c r="AG3580" s="564">
        <v>0</v>
      </c>
      <c r="AH3580" s="564">
        <v>0</v>
      </c>
      <c r="AI3580" s="564">
        <v>0</v>
      </c>
      <c r="AJ3580" s="564">
        <v>0</v>
      </c>
      <c r="AK3580" s="564">
        <v>0</v>
      </c>
    </row>
    <row r="3581" spans="1:37">
      <c r="A3581">
        <v>3577</v>
      </c>
      <c r="B3581" s="564">
        <f t="shared" ca="1" si="336"/>
        <v>20</v>
      </c>
      <c r="C3581" s="564">
        <f t="shared" ca="1" si="331"/>
        <v>400</v>
      </c>
      <c r="D3581" s="564">
        <f t="shared" ca="1" si="334"/>
        <v>20</v>
      </c>
      <c r="E3581" s="564">
        <f t="shared" ca="1" si="332"/>
        <v>0</v>
      </c>
      <c r="F3581" s="564">
        <f t="shared" ca="1" si="335"/>
        <v>1</v>
      </c>
      <c r="G3581" s="564">
        <f t="shared" ca="1" si="333"/>
        <v>-0.34556776655319221</v>
      </c>
      <c r="H3581" s="564">
        <v>1</v>
      </c>
      <c r="I3581" s="564">
        <v>1</v>
      </c>
      <c r="J3581" s="564">
        <v>1</v>
      </c>
      <c r="K3581" s="564">
        <v>1</v>
      </c>
      <c r="L3581" s="564">
        <v>1</v>
      </c>
      <c r="M3581" s="564">
        <v>1</v>
      </c>
      <c r="N3581" s="564">
        <v>1</v>
      </c>
      <c r="O3581" s="564">
        <v>1</v>
      </c>
      <c r="P3581" s="564">
        <v>1</v>
      </c>
      <c r="Q3581" s="564">
        <v>1</v>
      </c>
      <c r="R3581" s="564">
        <v>1</v>
      </c>
      <c r="S3581" s="564">
        <v>1</v>
      </c>
      <c r="T3581" s="564">
        <v>1</v>
      </c>
      <c r="U3581" s="564">
        <v>1</v>
      </c>
      <c r="V3581" s="564">
        <v>1</v>
      </c>
      <c r="W3581" s="564">
        <v>1</v>
      </c>
      <c r="X3581" s="564">
        <v>1</v>
      </c>
      <c r="Y3581" s="564">
        <v>1</v>
      </c>
      <c r="Z3581" s="564">
        <v>1</v>
      </c>
      <c r="AA3581" s="564">
        <v>1</v>
      </c>
      <c r="AB3581" s="564">
        <v>1</v>
      </c>
      <c r="AC3581" s="564">
        <v>1</v>
      </c>
      <c r="AD3581" s="564">
        <v>1</v>
      </c>
      <c r="AE3581" s="564">
        <v>1</v>
      </c>
      <c r="AF3581" s="564">
        <v>1</v>
      </c>
      <c r="AG3581" s="564">
        <v>1</v>
      </c>
      <c r="AH3581" s="564">
        <v>1</v>
      </c>
      <c r="AI3581" s="564">
        <v>1</v>
      </c>
      <c r="AJ3581" s="564">
        <v>1</v>
      </c>
      <c r="AK3581" s="564">
        <v>1</v>
      </c>
    </row>
    <row r="3582" spans="1:37">
      <c r="A3582">
        <v>3578</v>
      </c>
      <c r="B3582" s="564">
        <f t="shared" ca="1" si="336"/>
        <v>0</v>
      </c>
      <c r="C3582" s="564">
        <f t="shared" ca="1" si="331"/>
        <v>0</v>
      </c>
      <c r="D3582" s="564">
        <f t="shared" ca="1" si="334"/>
        <v>0</v>
      </c>
      <c r="E3582" s="564">
        <f t="shared" ca="1" si="332"/>
        <v>0</v>
      </c>
      <c r="F3582" s="564">
        <f t="shared" ca="1" si="335"/>
        <v>1</v>
      </c>
      <c r="G3582" s="564">
        <f t="shared" ca="1" si="333"/>
        <v>-0.12159603737416602</v>
      </c>
      <c r="H3582" s="564">
        <v>0</v>
      </c>
      <c r="I3582" s="564">
        <v>0</v>
      </c>
      <c r="J3582" s="564">
        <v>0</v>
      </c>
      <c r="K3582" s="564">
        <v>0</v>
      </c>
      <c r="L3582" s="564">
        <v>0</v>
      </c>
      <c r="M3582" s="564">
        <v>0</v>
      </c>
      <c r="N3582" s="564">
        <v>0</v>
      </c>
      <c r="O3582" s="564">
        <v>0</v>
      </c>
      <c r="P3582" s="564">
        <v>0</v>
      </c>
      <c r="Q3582" s="564">
        <v>0</v>
      </c>
      <c r="R3582" s="564">
        <v>0</v>
      </c>
      <c r="S3582" s="564">
        <v>0</v>
      </c>
      <c r="T3582" s="564">
        <v>0</v>
      </c>
      <c r="U3582" s="564">
        <v>0</v>
      </c>
      <c r="V3582" s="564">
        <v>0</v>
      </c>
      <c r="W3582" s="564">
        <v>0</v>
      </c>
      <c r="X3582" s="564">
        <v>0</v>
      </c>
      <c r="Y3582" s="564">
        <v>0</v>
      </c>
      <c r="Z3582" s="564">
        <v>0</v>
      </c>
      <c r="AA3582" s="564">
        <v>0</v>
      </c>
      <c r="AB3582" s="564">
        <v>0</v>
      </c>
      <c r="AC3582" s="564">
        <v>0</v>
      </c>
      <c r="AD3582" s="564">
        <v>0</v>
      </c>
      <c r="AE3582" s="564">
        <v>0</v>
      </c>
      <c r="AF3582" s="564">
        <v>0</v>
      </c>
      <c r="AG3582" s="564">
        <v>0</v>
      </c>
      <c r="AH3582" s="564">
        <v>0</v>
      </c>
      <c r="AI3582" s="564">
        <v>0</v>
      </c>
      <c r="AJ3582" s="564">
        <v>0</v>
      </c>
      <c r="AK3582" s="564">
        <v>0</v>
      </c>
    </row>
    <row r="3583" spans="1:37">
      <c r="A3583">
        <v>3579</v>
      </c>
      <c r="B3583" s="564">
        <f t="shared" ca="1" si="336"/>
        <v>0</v>
      </c>
      <c r="C3583" s="564">
        <f t="shared" ca="1" si="331"/>
        <v>0</v>
      </c>
      <c r="D3583" s="564">
        <f t="shared" ca="1" si="334"/>
        <v>0</v>
      </c>
      <c r="E3583" s="564">
        <f t="shared" ca="1" si="332"/>
        <v>0</v>
      </c>
      <c r="F3583" s="564">
        <f t="shared" ca="1" si="335"/>
        <v>1</v>
      </c>
      <c r="G3583" s="564">
        <f t="shared" ca="1" si="333"/>
        <v>-2.5303787612118396</v>
      </c>
      <c r="H3583" s="564">
        <v>0</v>
      </c>
      <c r="I3583" s="564">
        <v>0</v>
      </c>
      <c r="J3583" s="564">
        <v>0</v>
      </c>
      <c r="K3583" s="564">
        <v>0</v>
      </c>
      <c r="L3583" s="564">
        <v>0</v>
      </c>
      <c r="M3583" s="564">
        <v>0</v>
      </c>
      <c r="N3583" s="564">
        <v>0</v>
      </c>
      <c r="O3583" s="564">
        <v>0</v>
      </c>
      <c r="P3583" s="564">
        <v>0</v>
      </c>
      <c r="Q3583" s="564">
        <v>0</v>
      </c>
      <c r="R3583" s="564">
        <v>0</v>
      </c>
      <c r="S3583" s="564">
        <v>0</v>
      </c>
      <c r="T3583" s="564">
        <v>0</v>
      </c>
      <c r="U3583" s="564">
        <v>0</v>
      </c>
      <c r="V3583" s="564">
        <v>0</v>
      </c>
      <c r="W3583" s="564">
        <v>0</v>
      </c>
      <c r="X3583" s="564">
        <v>0</v>
      </c>
      <c r="Y3583" s="564">
        <v>0</v>
      </c>
      <c r="Z3583" s="564">
        <v>0</v>
      </c>
      <c r="AA3583" s="564">
        <v>0</v>
      </c>
      <c r="AB3583" s="564">
        <v>0</v>
      </c>
      <c r="AC3583" s="564">
        <v>0</v>
      </c>
      <c r="AD3583" s="564">
        <v>0</v>
      </c>
      <c r="AE3583" s="564">
        <v>0</v>
      </c>
      <c r="AF3583" s="564">
        <v>0</v>
      </c>
      <c r="AG3583" s="564">
        <v>0</v>
      </c>
      <c r="AH3583" s="564">
        <v>0</v>
      </c>
      <c r="AI3583" s="564">
        <v>0</v>
      </c>
      <c r="AJ3583" s="564">
        <v>0</v>
      </c>
      <c r="AK3583" s="564">
        <v>0</v>
      </c>
    </row>
    <row r="3584" spans="1:37">
      <c r="A3584">
        <v>3580</v>
      </c>
      <c r="B3584" s="564">
        <f t="shared" ca="1" si="336"/>
        <v>0</v>
      </c>
      <c r="C3584" s="564">
        <f t="shared" ca="1" si="331"/>
        <v>0</v>
      </c>
      <c r="D3584" s="564">
        <f t="shared" ca="1" si="334"/>
        <v>0</v>
      </c>
      <c r="E3584" s="564">
        <f t="shared" ca="1" si="332"/>
        <v>0</v>
      </c>
      <c r="F3584" s="564">
        <f t="shared" ca="1" si="335"/>
        <v>1</v>
      </c>
      <c r="G3584" s="564">
        <f t="shared" ca="1" si="333"/>
        <v>-0.33473583676945107</v>
      </c>
      <c r="H3584" s="564">
        <v>0</v>
      </c>
      <c r="I3584" s="564">
        <v>0</v>
      </c>
      <c r="J3584" s="564">
        <v>0</v>
      </c>
      <c r="K3584" s="564">
        <v>0</v>
      </c>
      <c r="L3584" s="564">
        <v>0</v>
      </c>
      <c r="M3584" s="564">
        <v>0</v>
      </c>
      <c r="N3584" s="564">
        <v>0</v>
      </c>
      <c r="O3584" s="564">
        <v>0</v>
      </c>
      <c r="P3584" s="564">
        <v>0</v>
      </c>
      <c r="Q3584" s="564">
        <v>0</v>
      </c>
      <c r="R3584" s="564">
        <v>0</v>
      </c>
      <c r="S3584" s="564">
        <v>0</v>
      </c>
      <c r="T3584" s="564">
        <v>0</v>
      </c>
      <c r="U3584" s="564">
        <v>0</v>
      </c>
      <c r="V3584" s="564">
        <v>0</v>
      </c>
      <c r="W3584" s="564">
        <v>0</v>
      </c>
      <c r="X3584" s="564">
        <v>0</v>
      </c>
      <c r="Y3584" s="564">
        <v>0</v>
      </c>
      <c r="Z3584" s="564">
        <v>0</v>
      </c>
      <c r="AA3584" s="564">
        <v>0</v>
      </c>
      <c r="AB3584" s="564">
        <v>0</v>
      </c>
      <c r="AC3584" s="564">
        <v>0</v>
      </c>
      <c r="AD3584" s="564">
        <v>0</v>
      </c>
      <c r="AE3584" s="564">
        <v>0</v>
      </c>
      <c r="AF3584" s="564">
        <v>0</v>
      </c>
      <c r="AG3584" s="564">
        <v>0</v>
      </c>
      <c r="AH3584" s="564">
        <v>0</v>
      </c>
      <c r="AI3584" s="564">
        <v>0</v>
      </c>
      <c r="AJ3584" s="564">
        <v>0</v>
      </c>
      <c r="AK3584" s="564">
        <v>0</v>
      </c>
    </row>
    <row r="3585" spans="1:37">
      <c r="A3585">
        <v>3581</v>
      </c>
      <c r="B3585" s="564">
        <f t="shared" ca="1" si="336"/>
        <v>0</v>
      </c>
      <c r="C3585" s="564">
        <f t="shared" ca="1" si="331"/>
        <v>0</v>
      </c>
      <c r="D3585" s="564">
        <f t="shared" ca="1" si="334"/>
        <v>0</v>
      </c>
      <c r="E3585" s="564">
        <f t="shared" ca="1" si="332"/>
        <v>0</v>
      </c>
      <c r="F3585" s="564">
        <f t="shared" ca="1" si="335"/>
        <v>1</v>
      </c>
      <c r="G3585" s="564">
        <f t="shared" ca="1" si="333"/>
        <v>14.942064563852536</v>
      </c>
      <c r="H3585" s="564">
        <v>0</v>
      </c>
      <c r="I3585" s="564">
        <v>0</v>
      </c>
      <c r="J3585" s="564">
        <v>0</v>
      </c>
      <c r="K3585" s="564">
        <v>0</v>
      </c>
      <c r="L3585" s="564">
        <v>0</v>
      </c>
      <c r="M3585" s="564">
        <v>0</v>
      </c>
      <c r="N3585" s="564">
        <v>0</v>
      </c>
      <c r="O3585" s="564">
        <v>0</v>
      </c>
      <c r="P3585" s="564">
        <v>0</v>
      </c>
      <c r="Q3585" s="564">
        <v>0</v>
      </c>
      <c r="R3585" s="564">
        <v>0</v>
      </c>
      <c r="S3585" s="564">
        <v>0</v>
      </c>
      <c r="T3585" s="564">
        <v>0</v>
      </c>
      <c r="U3585" s="564">
        <v>0</v>
      </c>
      <c r="V3585" s="564">
        <v>0</v>
      </c>
      <c r="W3585" s="564">
        <v>0</v>
      </c>
      <c r="X3585" s="564">
        <v>0</v>
      </c>
      <c r="Y3585" s="564">
        <v>0</v>
      </c>
      <c r="Z3585" s="564">
        <v>0</v>
      </c>
      <c r="AA3585" s="564">
        <v>0</v>
      </c>
      <c r="AB3585" s="564">
        <v>0</v>
      </c>
      <c r="AC3585" s="564">
        <v>0</v>
      </c>
      <c r="AD3585" s="564">
        <v>0</v>
      </c>
      <c r="AE3585" s="564">
        <v>0</v>
      </c>
      <c r="AF3585" s="564">
        <v>0</v>
      </c>
      <c r="AG3585" s="564">
        <v>0</v>
      </c>
      <c r="AH3585" s="564">
        <v>0</v>
      </c>
      <c r="AI3585" s="564">
        <v>0</v>
      </c>
      <c r="AJ3585" s="564">
        <v>0</v>
      </c>
      <c r="AK3585" s="564">
        <v>0</v>
      </c>
    </row>
    <row r="3586" spans="1:37">
      <c r="A3586">
        <v>3582</v>
      </c>
      <c r="B3586" s="564">
        <f t="shared" ca="1" si="336"/>
        <v>17</v>
      </c>
      <c r="C3586" s="564">
        <f t="shared" ca="1" si="331"/>
        <v>289</v>
      </c>
      <c r="D3586" s="564">
        <f t="shared" ca="1" si="334"/>
        <v>17</v>
      </c>
      <c r="E3586" s="564">
        <f t="shared" ca="1" si="332"/>
        <v>2.5500000000000007</v>
      </c>
      <c r="F3586" s="564">
        <f t="shared" ca="1" si="335"/>
        <v>0.73157894736842111</v>
      </c>
      <c r="G3586" s="564">
        <f t="shared" ca="1" si="333"/>
        <v>-0.29335761258951942</v>
      </c>
      <c r="H3586" s="564">
        <v>1</v>
      </c>
      <c r="I3586" s="564">
        <v>0</v>
      </c>
      <c r="J3586" s="564">
        <v>1</v>
      </c>
      <c r="K3586" s="564">
        <v>1</v>
      </c>
      <c r="L3586" s="564">
        <v>1</v>
      </c>
      <c r="M3586" s="564">
        <v>1</v>
      </c>
      <c r="N3586" s="564">
        <v>1</v>
      </c>
      <c r="O3586" s="564">
        <v>1</v>
      </c>
      <c r="P3586" s="564">
        <v>1</v>
      </c>
      <c r="Q3586" s="564">
        <v>1</v>
      </c>
      <c r="R3586" s="564">
        <v>1</v>
      </c>
      <c r="S3586" s="564">
        <v>1</v>
      </c>
      <c r="T3586" s="564">
        <v>0</v>
      </c>
      <c r="U3586" s="564">
        <v>1</v>
      </c>
      <c r="V3586" s="564">
        <v>1</v>
      </c>
      <c r="W3586" s="564">
        <v>1</v>
      </c>
      <c r="X3586" s="564">
        <v>1</v>
      </c>
      <c r="Y3586" s="564">
        <v>0</v>
      </c>
      <c r="Z3586" s="564">
        <v>1</v>
      </c>
      <c r="AA3586" s="564">
        <v>1</v>
      </c>
      <c r="AB3586" s="564">
        <v>1</v>
      </c>
      <c r="AC3586" s="564">
        <v>1</v>
      </c>
      <c r="AD3586" s="564">
        <v>0</v>
      </c>
      <c r="AE3586" s="564">
        <v>1</v>
      </c>
      <c r="AF3586" s="564">
        <v>1</v>
      </c>
      <c r="AG3586" s="564">
        <v>0</v>
      </c>
      <c r="AH3586" s="564">
        <v>0</v>
      </c>
      <c r="AI3586" s="564">
        <v>1</v>
      </c>
      <c r="AJ3586" s="564">
        <v>1</v>
      </c>
      <c r="AK3586" s="564">
        <v>1</v>
      </c>
    </row>
    <row r="3587" spans="1:37">
      <c r="A3587">
        <v>3583</v>
      </c>
      <c r="B3587" s="564">
        <f t="shared" ca="1" si="336"/>
        <v>0</v>
      </c>
      <c r="C3587" s="564">
        <f t="shared" ca="1" si="331"/>
        <v>0</v>
      </c>
      <c r="D3587" s="564">
        <f t="shared" ca="1" si="334"/>
        <v>0</v>
      </c>
      <c r="E3587" s="564">
        <f t="shared" ca="1" si="332"/>
        <v>0</v>
      </c>
      <c r="F3587" s="564">
        <f t="shared" ca="1" si="335"/>
        <v>1</v>
      </c>
      <c r="G3587" s="564">
        <f t="shared" ca="1" si="333"/>
        <v>-0.72847002085699586</v>
      </c>
      <c r="H3587" s="564">
        <v>0</v>
      </c>
      <c r="I3587" s="564">
        <v>0</v>
      </c>
      <c r="J3587" s="564">
        <v>0</v>
      </c>
      <c r="K3587" s="564">
        <v>0</v>
      </c>
      <c r="L3587" s="564">
        <v>0</v>
      </c>
      <c r="M3587" s="564">
        <v>0</v>
      </c>
      <c r="N3587" s="564">
        <v>0</v>
      </c>
      <c r="O3587" s="564">
        <v>0</v>
      </c>
      <c r="P3587" s="564">
        <v>0</v>
      </c>
      <c r="Q3587" s="564">
        <v>0</v>
      </c>
      <c r="R3587" s="564">
        <v>0</v>
      </c>
      <c r="S3587" s="564">
        <v>0</v>
      </c>
      <c r="T3587" s="564">
        <v>0</v>
      </c>
      <c r="U3587" s="564">
        <v>0</v>
      </c>
      <c r="V3587" s="564">
        <v>0</v>
      </c>
      <c r="W3587" s="564">
        <v>0</v>
      </c>
      <c r="X3587" s="564">
        <v>0</v>
      </c>
      <c r="Y3587" s="564">
        <v>0</v>
      </c>
      <c r="Z3587" s="564">
        <v>0</v>
      </c>
      <c r="AA3587" s="564">
        <v>0</v>
      </c>
      <c r="AB3587" s="564">
        <v>0</v>
      </c>
      <c r="AC3587" s="564">
        <v>0</v>
      </c>
      <c r="AD3587" s="564">
        <v>0</v>
      </c>
      <c r="AE3587" s="564">
        <v>0</v>
      </c>
      <c r="AF3587" s="564">
        <v>0</v>
      </c>
      <c r="AG3587" s="564">
        <v>0</v>
      </c>
      <c r="AH3587" s="564">
        <v>0</v>
      </c>
      <c r="AI3587" s="564">
        <v>0</v>
      </c>
      <c r="AJ3587" s="564">
        <v>0</v>
      </c>
      <c r="AK3587" s="564">
        <v>0</v>
      </c>
    </row>
    <row r="3588" spans="1:37">
      <c r="A3588">
        <v>3584</v>
      </c>
      <c r="B3588" s="564">
        <f t="shared" ca="1" si="336"/>
        <v>0</v>
      </c>
      <c r="C3588" s="564">
        <f t="shared" ca="1" si="331"/>
        <v>0</v>
      </c>
      <c r="D3588" s="564">
        <f t="shared" ca="1" si="334"/>
        <v>0</v>
      </c>
      <c r="E3588" s="564">
        <f t="shared" ca="1" si="332"/>
        <v>0</v>
      </c>
      <c r="F3588" s="564">
        <f t="shared" ca="1" si="335"/>
        <v>1</v>
      </c>
      <c r="G3588" s="564">
        <f t="shared" ca="1" si="333"/>
        <v>5.2654177970267124</v>
      </c>
      <c r="H3588" s="564">
        <v>0</v>
      </c>
      <c r="I3588" s="564">
        <v>0</v>
      </c>
      <c r="J3588" s="564">
        <v>0</v>
      </c>
      <c r="K3588" s="564">
        <v>0</v>
      </c>
      <c r="L3588" s="564">
        <v>0</v>
      </c>
      <c r="M3588" s="564">
        <v>0</v>
      </c>
      <c r="N3588" s="564">
        <v>0</v>
      </c>
      <c r="O3588" s="564">
        <v>0</v>
      </c>
      <c r="P3588" s="564">
        <v>0</v>
      </c>
      <c r="Q3588" s="564">
        <v>0</v>
      </c>
      <c r="R3588" s="564">
        <v>0</v>
      </c>
      <c r="S3588" s="564">
        <v>0</v>
      </c>
      <c r="T3588" s="564">
        <v>0</v>
      </c>
      <c r="U3588" s="564">
        <v>0</v>
      </c>
      <c r="V3588" s="564">
        <v>0</v>
      </c>
      <c r="W3588" s="564">
        <v>0</v>
      </c>
      <c r="X3588" s="564">
        <v>0</v>
      </c>
      <c r="Y3588" s="564">
        <v>0</v>
      </c>
      <c r="Z3588" s="564">
        <v>0</v>
      </c>
      <c r="AA3588" s="564">
        <v>0</v>
      </c>
      <c r="AB3588" s="564">
        <v>0</v>
      </c>
      <c r="AC3588" s="564">
        <v>0</v>
      </c>
      <c r="AD3588" s="564">
        <v>0</v>
      </c>
      <c r="AE3588" s="564">
        <v>0</v>
      </c>
      <c r="AF3588" s="564">
        <v>0</v>
      </c>
      <c r="AG3588" s="564">
        <v>0</v>
      </c>
      <c r="AH3588" s="564">
        <v>0</v>
      </c>
      <c r="AI3588" s="564">
        <v>0</v>
      </c>
      <c r="AJ3588" s="564">
        <v>0</v>
      </c>
      <c r="AK3588" s="564">
        <v>0</v>
      </c>
    </row>
    <row r="3589" spans="1:37">
      <c r="A3589">
        <v>3585</v>
      </c>
      <c r="B3589" s="564">
        <f t="shared" ca="1" si="336"/>
        <v>0</v>
      </c>
      <c r="C3589" s="564">
        <f t="shared" ref="C3589:C3652" ca="1" si="337">B3589^2</f>
        <v>0</v>
      </c>
      <c r="D3589" s="564">
        <f t="shared" ca="1" si="334"/>
        <v>0</v>
      </c>
      <c r="E3589" s="564">
        <f t="shared" ref="E3589:E3652" ca="1" si="338">D3589-((B3589^2)/H$1)</f>
        <v>0</v>
      </c>
      <c r="F3589" s="564">
        <f t="shared" ca="1" si="335"/>
        <v>1</v>
      </c>
      <c r="G3589" s="564">
        <f t="shared" ref="G3589:G3652" ca="1" si="339">I$2+NORMSINV(RAND())*K$2</f>
        <v>1.132504290055047</v>
      </c>
      <c r="H3589" s="564">
        <v>0</v>
      </c>
      <c r="I3589" s="564">
        <v>0</v>
      </c>
      <c r="J3589" s="564">
        <v>0</v>
      </c>
      <c r="K3589" s="564">
        <v>0</v>
      </c>
      <c r="L3589" s="564">
        <v>0</v>
      </c>
      <c r="M3589" s="564">
        <v>0</v>
      </c>
      <c r="N3589" s="564">
        <v>0</v>
      </c>
      <c r="O3589" s="564">
        <v>0</v>
      </c>
      <c r="P3589" s="564">
        <v>0</v>
      </c>
      <c r="Q3589" s="564">
        <v>0</v>
      </c>
      <c r="R3589" s="564">
        <v>0</v>
      </c>
      <c r="S3589" s="564">
        <v>0</v>
      </c>
      <c r="T3589" s="564">
        <v>0</v>
      </c>
      <c r="U3589" s="564">
        <v>0</v>
      </c>
      <c r="V3589" s="564">
        <v>0</v>
      </c>
      <c r="W3589" s="564">
        <v>0</v>
      </c>
      <c r="X3589" s="564">
        <v>0</v>
      </c>
      <c r="Y3589" s="564">
        <v>0</v>
      </c>
      <c r="Z3589" s="564">
        <v>0</v>
      </c>
      <c r="AA3589" s="564">
        <v>0</v>
      </c>
      <c r="AB3589" s="564">
        <v>0</v>
      </c>
      <c r="AC3589" s="564">
        <v>0</v>
      </c>
      <c r="AD3589" s="564">
        <v>0</v>
      </c>
      <c r="AE3589" s="564">
        <v>0</v>
      </c>
      <c r="AF3589" s="564">
        <v>0</v>
      </c>
      <c r="AG3589" s="564">
        <v>0</v>
      </c>
      <c r="AH3589" s="564">
        <v>0</v>
      </c>
      <c r="AI3589" s="564">
        <v>0</v>
      </c>
      <c r="AJ3589" s="564">
        <v>0</v>
      </c>
      <c r="AK3589" s="564">
        <v>0</v>
      </c>
    </row>
    <row r="3590" spans="1:37">
      <c r="A3590">
        <v>3586</v>
      </c>
      <c r="B3590" s="564">
        <f t="shared" ca="1" si="336"/>
        <v>0</v>
      </c>
      <c r="C3590" s="564">
        <f t="shared" ca="1" si="337"/>
        <v>0</v>
      </c>
      <c r="D3590" s="564">
        <f t="shared" ref="D3590:D3653" ca="1" si="340">B3590</f>
        <v>0</v>
      </c>
      <c r="E3590" s="564">
        <f t="shared" ca="1" si="338"/>
        <v>0</v>
      </c>
      <c r="F3590" s="564">
        <f t="shared" ref="F3590:F3653" ca="1" si="341">1-(2*B3590*(H$1-B3590)/(H$1*(H$1-1)))</f>
        <v>1</v>
      </c>
      <c r="G3590" s="564">
        <f t="shared" ca="1" si="339"/>
        <v>2.447470643116922</v>
      </c>
      <c r="H3590" s="564">
        <v>0</v>
      </c>
      <c r="I3590" s="564">
        <v>0</v>
      </c>
      <c r="J3590" s="564">
        <v>0</v>
      </c>
      <c r="K3590" s="564">
        <v>0</v>
      </c>
      <c r="L3590" s="564">
        <v>0</v>
      </c>
      <c r="M3590" s="564">
        <v>0</v>
      </c>
      <c r="N3590" s="564">
        <v>0</v>
      </c>
      <c r="O3590" s="564">
        <v>0</v>
      </c>
      <c r="P3590" s="564">
        <v>0</v>
      </c>
      <c r="Q3590" s="564">
        <v>0</v>
      </c>
      <c r="R3590" s="564">
        <v>0</v>
      </c>
      <c r="S3590" s="564">
        <v>0</v>
      </c>
      <c r="T3590" s="564">
        <v>0</v>
      </c>
      <c r="U3590" s="564">
        <v>0</v>
      </c>
      <c r="V3590" s="564">
        <v>0</v>
      </c>
      <c r="W3590" s="564">
        <v>0</v>
      </c>
      <c r="X3590" s="564">
        <v>0</v>
      </c>
      <c r="Y3590" s="564">
        <v>0</v>
      </c>
      <c r="Z3590" s="564">
        <v>0</v>
      </c>
      <c r="AA3590" s="564">
        <v>0</v>
      </c>
      <c r="AB3590" s="564">
        <v>0</v>
      </c>
      <c r="AC3590" s="564">
        <v>0</v>
      </c>
      <c r="AD3590" s="564">
        <v>0</v>
      </c>
      <c r="AE3590" s="564">
        <v>0</v>
      </c>
      <c r="AF3590" s="564">
        <v>0</v>
      </c>
      <c r="AG3590" s="564">
        <v>0</v>
      </c>
      <c r="AH3590" s="564">
        <v>0</v>
      </c>
      <c r="AI3590" s="564">
        <v>0</v>
      </c>
      <c r="AJ3590" s="564">
        <v>0</v>
      </c>
      <c r="AK3590" s="564">
        <v>0</v>
      </c>
    </row>
    <row r="3591" spans="1:37">
      <c r="A3591">
        <v>3587</v>
      </c>
      <c r="B3591" s="564">
        <f t="shared" ref="B3591:B3654" ca="1" si="342">SUM(INDIRECT("H"&amp;A3591+4&amp;":"&amp;HLOOKUP(H$1,$AA$1:$BD$2,2,0)&amp;A3591+4))</f>
        <v>20</v>
      </c>
      <c r="C3591" s="564">
        <f t="shared" ca="1" si="337"/>
        <v>400</v>
      </c>
      <c r="D3591" s="564">
        <f t="shared" ca="1" si="340"/>
        <v>20</v>
      </c>
      <c r="E3591" s="564">
        <f t="shared" ca="1" si="338"/>
        <v>0</v>
      </c>
      <c r="F3591" s="564">
        <f t="shared" ca="1" si="341"/>
        <v>1</v>
      </c>
      <c r="G3591" s="564">
        <f t="shared" ca="1" si="339"/>
        <v>-1.6543768499381226</v>
      </c>
      <c r="H3591" s="564">
        <v>1</v>
      </c>
      <c r="I3591" s="564">
        <v>1</v>
      </c>
      <c r="J3591" s="564">
        <v>1</v>
      </c>
      <c r="K3591" s="564">
        <v>1</v>
      </c>
      <c r="L3591" s="564">
        <v>1</v>
      </c>
      <c r="M3591" s="564">
        <v>1</v>
      </c>
      <c r="N3591" s="564">
        <v>1</v>
      </c>
      <c r="O3591" s="564">
        <v>1</v>
      </c>
      <c r="P3591" s="564">
        <v>1</v>
      </c>
      <c r="Q3591" s="564">
        <v>1</v>
      </c>
      <c r="R3591" s="564">
        <v>1</v>
      </c>
      <c r="S3591" s="564">
        <v>1</v>
      </c>
      <c r="T3591" s="564">
        <v>1</v>
      </c>
      <c r="U3591" s="564">
        <v>1</v>
      </c>
      <c r="V3591" s="564">
        <v>1</v>
      </c>
      <c r="W3591" s="564">
        <v>1</v>
      </c>
      <c r="X3591" s="564">
        <v>1</v>
      </c>
      <c r="Y3591" s="564">
        <v>1</v>
      </c>
      <c r="Z3591" s="564">
        <v>1</v>
      </c>
      <c r="AA3591" s="564">
        <v>1</v>
      </c>
      <c r="AB3591" s="564">
        <v>1</v>
      </c>
      <c r="AC3591" s="564">
        <v>1</v>
      </c>
      <c r="AD3591" s="564">
        <v>1</v>
      </c>
      <c r="AE3591" s="564">
        <v>1</v>
      </c>
      <c r="AF3591" s="564">
        <v>1</v>
      </c>
      <c r="AG3591" s="564">
        <v>1</v>
      </c>
      <c r="AH3591" s="564">
        <v>1</v>
      </c>
      <c r="AI3591" s="564">
        <v>1</v>
      </c>
      <c r="AJ3591" s="564">
        <v>1</v>
      </c>
      <c r="AK3591" s="564">
        <v>1</v>
      </c>
    </row>
    <row r="3592" spans="1:37">
      <c r="A3592">
        <v>3588</v>
      </c>
      <c r="B3592" s="564">
        <f t="shared" ca="1" si="342"/>
        <v>20</v>
      </c>
      <c r="C3592" s="564">
        <f t="shared" ca="1" si="337"/>
        <v>400</v>
      </c>
      <c r="D3592" s="564">
        <f t="shared" ca="1" si="340"/>
        <v>20</v>
      </c>
      <c r="E3592" s="564">
        <f t="shared" ca="1" si="338"/>
        <v>0</v>
      </c>
      <c r="F3592" s="564">
        <f t="shared" ca="1" si="341"/>
        <v>1</v>
      </c>
      <c r="G3592" s="564">
        <f t="shared" ca="1" si="339"/>
        <v>0.11236015116820153</v>
      </c>
      <c r="H3592" s="564">
        <v>1</v>
      </c>
      <c r="I3592" s="564">
        <v>1</v>
      </c>
      <c r="J3592" s="564">
        <v>1</v>
      </c>
      <c r="K3592" s="564">
        <v>1</v>
      </c>
      <c r="L3592" s="564">
        <v>1</v>
      </c>
      <c r="M3592" s="564">
        <v>1</v>
      </c>
      <c r="N3592" s="564">
        <v>1</v>
      </c>
      <c r="O3592" s="564">
        <v>1</v>
      </c>
      <c r="P3592" s="564">
        <v>1</v>
      </c>
      <c r="Q3592" s="564">
        <v>1</v>
      </c>
      <c r="R3592" s="564">
        <v>1</v>
      </c>
      <c r="S3592" s="564">
        <v>1</v>
      </c>
      <c r="T3592" s="564">
        <v>1</v>
      </c>
      <c r="U3592" s="564">
        <v>1</v>
      </c>
      <c r="V3592" s="564">
        <v>1</v>
      </c>
      <c r="W3592" s="564">
        <v>1</v>
      </c>
      <c r="X3592" s="564">
        <v>1</v>
      </c>
      <c r="Y3592" s="564">
        <v>1</v>
      </c>
      <c r="Z3592" s="564">
        <v>1</v>
      </c>
      <c r="AA3592" s="564">
        <v>1</v>
      </c>
      <c r="AB3592" s="564">
        <v>1</v>
      </c>
      <c r="AC3592" s="564">
        <v>1</v>
      </c>
      <c r="AD3592" s="564">
        <v>1</v>
      </c>
      <c r="AE3592" s="564">
        <v>1</v>
      </c>
      <c r="AF3592" s="564">
        <v>1</v>
      </c>
      <c r="AG3592" s="564">
        <v>1</v>
      </c>
      <c r="AH3592" s="564">
        <v>1</v>
      </c>
      <c r="AI3592" s="564">
        <v>1</v>
      </c>
      <c r="AJ3592" s="564">
        <v>1</v>
      </c>
      <c r="AK3592" s="564">
        <v>1</v>
      </c>
    </row>
    <row r="3593" spans="1:37">
      <c r="A3593">
        <v>3589</v>
      </c>
      <c r="B3593" s="564">
        <f t="shared" ca="1" si="342"/>
        <v>20</v>
      </c>
      <c r="C3593" s="564">
        <f t="shared" ca="1" si="337"/>
        <v>400</v>
      </c>
      <c r="D3593" s="564">
        <f t="shared" ca="1" si="340"/>
        <v>20</v>
      </c>
      <c r="E3593" s="564">
        <f t="shared" ca="1" si="338"/>
        <v>0</v>
      </c>
      <c r="F3593" s="564">
        <f t="shared" ca="1" si="341"/>
        <v>1</v>
      </c>
      <c r="G3593" s="564">
        <f t="shared" ca="1" si="339"/>
        <v>-1.8886734464157717</v>
      </c>
      <c r="H3593" s="564">
        <v>1</v>
      </c>
      <c r="I3593" s="564">
        <v>1</v>
      </c>
      <c r="J3593" s="564">
        <v>1</v>
      </c>
      <c r="K3593" s="564">
        <v>1</v>
      </c>
      <c r="L3593" s="564">
        <v>1</v>
      </c>
      <c r="M3593" s="564">
        <v>1</v>
      </c>
      <c r="N3593" s="564">
        <v>1</v>
      </c>
      <c r="O3593" s="564">
        <v>1</v>
      </c>
      <c r="P3593" s="564">
        <v>1</v>
      </c>
      <c r="Q3593" s="564">
        <v>1</v>
      </c>
      <c r="R3593" s="564">
        <v>1</v>
      </c>
      <c r="S3593" s="564">
        <v>1</v>
      </c>
      <c r="T3593" s="564">
        <v>1</v>
      </c>
      <c r="U3593" s="564">
        <v>1</v>
      </c>
      <c r="V3593" s="564">
        <v>1</v>
      </c>
      <c r="W3593" s="564">
        <v>1</v>
      </c>
      <c r="X3593" s="564">
        <v>1</v>
      </c>
      <c r="Y3593" s="564">
        <v>1</v>
      </c>
      <c r="Z3593" s="564">
        <v>1</v>
      </c>
      <c r="AA3593" s="564">
        <v>1</v>
      </c>
      <c r="AB3593" s="564">
        <v>1</v>
      </c>
      <c r="AC3593" s="564">
        <v>1</v>
      </c>
      <c r="AD3593" s="564">
        <v>1</v>
      </c>
      <c r="AE3593" s="564">
        <v>1</v>
      </c>
      <c r="AF3593" s="564">
        <v>1</v>
      </c>
      <c r="AG3593" s="564">
        <v>1</v>
      </c>
      <c r="AH3593" s="564">
        <v>1</v>
      </c>
      <c r="AI3593" s="564">
        <v>1</v>
      </c>
      <c r="AJ3593" s="564">
        <v>1</v>
      </c>
      <c r="AK3593" s="564">
        <v>1</v>
      </c>
    </row>
    <row r="3594" spans="1:37">
      <c r="A3594">
        <v>3590</v>
      </c>
      <c r="B3594" s="564">
        <f t="shared" ca="1" si="342"/>
        <v>20</v>
      </c>
      <c r="C3594" s="564">
        <f t="shared" ca="1" si="337"/>
        <v>400</v>
      </c>
      <c r="D3594" s="564">
        <f t="shared" ca="1" si="340"/>
        <v>20</v>
      </c>
      <c r="E3594" s="564">
        <f t="shared" ca="1" si="338"/>
        <v>0</v>
      </c>
      <c r="F3594" s="564">
        <f t="shared" ca="1" si="341"/>
        <v>1</v>
      </c>
      <c r="G3594" s="564">
        <f t="shared" ca="1" si="339"/>
        <v>-3.6730960999323741</v>
      </c>
      <c r="H3594" s="564">
        <v>1</v>
      </c>
      <c r="I3594" s="564">
        <v>1</v>
      </c>
      <c r="J3594" s="564">
        <v>1</v>
      </c>
      <c r="K3594" s="564">
        <v>1</v>
      </c>
      <c r="L3594" s="564">
        <v>1</v>
      </c>
      <c r="M3594" s="564">
        <v>1</v>
      </c>
      <c r="N3594" s="564">
        <v>1</v>
      </c>
      <c r="O3594" s="564">
        <v>1</v>
      </c>
      <c r="P3594" s="564">
        <v>1</v>
      </c>
      <c r="Q3594" s="564">
        <v>1</v>
      </c>
      <c r="R3594" s="564">
        <v>1</v>
      </c>
      <c r="S3594" s="564">
        <v>1</v>
      </c>
      <c r="T3594" s="564">
        <v>1</v>
      </c>
      <c r="U3594" s="564">
        <v>1</v>
      </c>
      <c r="V3594" s="564">
        <v>1</v>
      </c>
      <c r="W3594" s="564">
        <v>1</v>
      </c>
      <c r="X3594" s="564">
        <v>1</v>
      </c>
      <c r="Y3594" s="564">
        <v>1</v>
      </c>
      <c r="Z3594" s="564">
        <v>1</v>
      </c>
      <c r="AA3594" s="564">
        <v>1</v>
      </c>
      <c r="AB3594" s="564">
        <v>1</v>
      </c>
      <c r="AC3594" s="564">
        <v>1</v>
      </c>
      <c r="AD3594" s="564">
        <v>1</v>
      </c>
      <c r="AE3594" s="564">
        <v>1</v>
      </c>
      <c r="AF3594" s="564">
        <v>1</v>
      </c>
      <c r="AG3594" s="564">
        <v>1</v>
      </c>
      <c r="AH3594" s="564">
        <v>1</v>
      </c>
      <c r="AI3594" s="564">
        <v>1</v>
      </c>
      <c r="AJ3594" s="564">
        <v>1</v>
      </c>
      <c r="AK3594" s="564">
        <v>1</v>
      </c>
    </row>
    <row r="3595" spans="1:37">
      <c r="A3595">
        <v>3591</v>
      </c>
      <c r="B3595" s="564">
        <f t="shared" ca="1" si="342"/>
        <v>0</v>
      </c>
      <c r="C3595" s="564">
        <f t="shared" ca="1" si="337"/>
        <v>0</v>
      </c>
      <c r="D3595" s="564">
        <f t="shared" ca="1" si="340"/>
        <v>0</v>
      </c>
      <c r="E3595" s="564">
        <f t="shared" ca="1" si="338"/>
        <v>0</v>
      </c>
      <c r="F3595" s="564">
        <f t="shared" ca="1" si="341"/>
        <v>1</v>
      </c>
      <c r="G3595" s="564">
        <f t="shared" ca="1" si="339"/>
        <v>7.00009146709038</v>
      </c>
      <c r="H3595" s="564">
        <v>0</v>
      </c>
      <c r="I3595" s="564">
        <v>0</v>
      </c>
      <c r="J3595" s="564">
        <v>0</v>
      </c>
      <c r="K3595" s="564">
        <v>0</v>
      </c>
      <c r="L3595" s="564">
        <v>0</v>
      </c>
      <c r="M3595" s="564">
        <v>0</v>
      </c>
      <c r="N3595" s="564">
        <v>0</v>
      </c>
      <c r="O3595" s="564">
        <v>0</v>
      </c>
      <c r="P3595" s="564">
        <v>0</v>
      </c>
      <c r="Q3595" s="564">
        <v>0</v>
      </c>
      <c r="R3595" s="564">
        <v>0</v>
      </c>
      <c r="S3595" s="564">
        <v>0</v>
      </c>
      <c r="T3595" s="564">
        <v>0</v>
      </c>
      <c r="U3595" s="564">
        <v>0</v>
      </c>
      <c r="V3595" s="564">
        <v>0</v>
      </c>
      <c r="W3595" s="564">
        <v>0</v>
      </c>
      <c r="X3595" s="564">
        <v>0</v>
      </c>
      <c r="Y3595" s="564">
        <v>0</v>
      </c>
      <c r="Z3595" s="564">
        <v>0</v>
      </c>
      <c r="AA3595" s="564">
        <v>0</v>
      </c>
      <c r="AB3595" s="564">
        <v>0</v>
      </c>
      <c r="AC3595" s="564">
        <v>0</v>
      </c>
      <c r="AD3595" s="564">
        <v>0</v>
      </c>
      <c r="AE3595" s="564">
        <v>0</v>
      </c>
      <c r="AF3595" s="564">
        <v>0</v>
      </c>
      <c r="AG3595" s="564">
        <v>0</v>
      </c>
      <c r="AH3595" s="564">
        <v>0</v>
      </c>
      <c r="AI3595" s="564">
        <v>0</v>
      </c>
      <c r="AJ3595" s="564">
        <v>0</v>
      </c>
      <c r="AK3595" s="564">
        <v>0</v>
      </c>
    </row>
    <row r="3596" spans="1:37">
      <c r="A3596">
        <v>3592</v>
      </c>
      <c r="B3596" s="564">
        <f t="shared" ca="1" si="342"/>
        <v>0</v>
      </c>
      <c r="C3596" s="564">
        <f t="shared" ca="1" si="337"/>
        <v>0</v>
      </c>
      <c r="D3596" s="564">
        <f t="shared" ca="1" si="340"/>
        <v>0</v>
      </c>
      <c r="E3596" s="564">
        <f t="shared" ca="1" si="338"/>
        <v>0</v>
      </c>
      <c r="F3596" s="564">
        <f t="shared" ca="1" si="341"/>
        <v>1</v>
      </c>
      <c r="G3596" s="564">
        <f t="shared" ca="1" si="339"/>
        <v>1.9661300565087676</v>
      </c>
      <c r="H3596" s="564">
        <v>0</v>
      </c>
      <c r="I3596" s="564">
        <v>0</v>
      </c>
      <c r="J3596" s="564">
        <v>0</v>
      </c>
      <c r="K3596" s="564">
        <v>0</v>
      </c>
      <c r="L3596" s="564">
        <v>0</v>
      </c>
      <c r="M3596" s="564">
        <v>0</v>
      </c>
      <c r="N3596" s="564">
        <v>0</v>
      </c>
      <c r="O3596" s="564">
        <v>0</v>
      </c>
      <c r="P3596" s="564">
        <v>0</v>
      </c>
      <c r="Q3596" s="564">
        <v>0</v>
      </c>
      <c r="R3596" s="564">
        <v>0</v>
      </c>
      <c r="S3596" s="564">
        <v>0</v>
      </c>
      <c r="T3596" s="564">
        <v>0</v>
      </c>
      <c r="U3596" s="564">
        <v>0</v>
      </c>
      <c r="V3596" s="564">
        <v>0</v>
      </c>
      <c r="W3596" s="564">
        <v>0</v>
      </c>
      <c r="X3596" s="564">
        <v>0</v>
      </c>
      <c r="Y3596" s="564">
        <v>0</v>
      </c>
      <c r="Z3596" s="564">
        <v>0</v>
      </c>
      <c r="AA3596" s="564">
        <v>0</v>
      </c>
      <c r="AB3596" s="564">
        <v>0</v>
      </c>
      <c r="AC3596" s="564">
        <v>0</v>
      </c>
      <c r="AD3596" s="564">
        <v>0</v>
      </c>
      <c r="AE3596" s="564">
        <v>0</v>
      </c>
      <c r="AF3596" s="564">
        <v>0</v>
      </c>
      <c r="AG3596" s="564">
        <v>0</v>
      </c>
      <c r="AH3596" s="564">
        <v>0</v>
      </c>
      <c r="AI3596" s="564">
        <v>0</v>
      </c>
      <c r="AJ3596" s="564">
        <v>0</v>
      </c>
      <c r="AK3596" s="564">
        <v>0</v>
      </c>
    </row>
    <row r="3597" spans="1:37">
      <c r="A3597">
        <v>3593</v>
      </c>
      <c r="B3597" s="564">
        <f t="shared" ca="1" si="342"/>
        <v>0</v>
      </c>
      <c r="C3597" s="564">
        <f t="shared" ca="1" si="337"/>
        <v>0</v>
      </c>
      <c r="D3597" s="564">
        <f t="shared" ca="1" si="340"/>
        <v>0</v>
      </c>
      <c r="E3597" s="564">
        <f t="shared" ca="1" si="338"/>
        <v>0</v>
      </c>
      <c r="F3597" s="564">
        <f t="shared" ca="1" si="341"/>
        <v>1</v>
      </c>
      <c r="G3597" s="564">
        <f t="shared" ca="1" si="339"/>
        <v>-1.3932506899845265E-2</v>
      </c>
      <c r="H3597" s="564">
        <v>0</v>
      </c>
      <c r="I3597" s="564">
        <v>0</v>
      </c>
      <c r="J3597" s="564">
        <v>0</v>
      </c>
      <c r="K3597" s="564">
        <v>0</v>
      </c>
      <c r="L3597" s="564">
        <v>0</v>
      </c>
      <c r="M3597" s="564">
        <v>0</v>
      </c>
      <c r="N3597" s="564">
        <v>0</v>
      </c>
      <c r="O3597" s="564">
        <v>0</v>
      </c>
      <c r="P3597" s="564">
        <v>0</v>
      </c>
      <c r="Q3597" s="564">
        <v>0</v>
      </c>
      <c r="R3597" s="564">
        <v>0</v>
      </c>
      <c r="S3597" s="564">
        <v>0</v>
      </c>
      <c r="T3597" s="564">
        <v>0</v>
      </c>
      <c r="U3597" s="564">
        <v>0</v>
      </c>
      <c r="V3597" s="564">
        <v>0</v>
      </c>
      <c r="W3597" s="564">
        <v>0</v>
      </c>
      <c r="X3597" s="564">
        <v>0</v>
      </c>
      <c r="Y3597" s="564">
        <v>0</v>
      </c>
      <c r="Z3597" s="564">
        <v>0</v>
      </c>
      <c r="AA3597" s="564">
        <v>0</v>
      </c>
      <c r="AB3597" s="564">
        <v>0</v>
      </c>
      <c r="AC3597" s="564">
        <v>0</v>
      </c>
      <c r="AD3597" s="564">
        <v>0</v>
      </c>
      <c r="AE3597" s="564">
        <v>0</v>
      </c>
      <c r="AF3597" s="564">
        <v>0</v>
      </c>
      <c r="AG3597" s="564">
        <v>0</v>
      </c>
      <c r="AH3597" s="564">
        <v>0</v>
      </c>
      <c r="AI3597" s="564">
        <v>0</v>
      </c>
      <c r="AJ3597" s="564">
        <v>0</v>
      </c>
      <c r="AK3597" s="564">
        <v>0</v>
      </c>
    </row>
    <row r="3598" spans="1:37">
      <c r="A3598">
        <v>3594</v>
      </c>
      <c r="B3598" s="564">
        <f t="shared" ca="1" si="342"/>
        <v>20</v>
      </c>
      <c r="C3598" s="564">
        <f t="shared" ca="1" si="337"/>
        <v>400</v>
      </c>
      <c r="D3598" s="564">
        <f t="shared" ca="1" si="340"/>
        <v>20</v>
      </c>
      <c r="E3598" s="564">
        <f t="shared" ca="1" si="338"/>
        <v>0</v>
      </c>
      <c r="F3598" s="564">
        <f t="shared" ca="1" si="341"/>
        <v>1</v>
      </c>
      <c r="G3598" s="564">
        <f t="shared" ca="1" si="339"/>
        <v>-2.9257221363719297</v>
      </c>
      <c r="H3598" s="564">
        <v>1</v>
      </c>
      <c r="I3598" s="564">
        <v>1</v>
      </c>
      <c r="J3598" s="564">
        <v>1</v>
      </c>
      <c r="K3598" s="564">
        <v>1</v>
      </c>
      <c r="L3598" s="564">
        <v>1</v>
      </c>
      <c r="M3598" s="564">
        <v>1</v>
      </c>
      <c r="N3598" s="564">
        <v>1</v>
      </c>
      <c r="O3598" s="564">
        <v>1</v>
      </c>
      <c r="P3598" s="564">
        <v>1</v>
      </c>
      <c r="Q3598" s="564">
        <v>1</v>
      </c>
      <c r="R3598" s="564">
        <v>1</v>
      </c>
      <c r="S3598" s="564">
        <v>1</v>
      </c>
      <c r="T3598" s="564">
        <v>1</v>
      </c>
      <c r="U3598" s="564">
        <v>1</v>
      </c>
      <c r="V3598" s="564">
        <v>1</v>
      </c>
      <c r="W3598" s="564">
        <v>1</v>
      </c>
      <c r="X3598" s="564">
        <v>1</v>
      </c>
      <c r="Y3598" s="564">
        <v>1</v>
      </c>
      <c r="Z3598" s="564">
        <v>1</v>
      </c>
      <c r="AA3598" s="564">
        <v>1</v>
      </c>
      <c r="AB3598" s="564">
        <v>1</v>
      </c>
      <c r="AC3598" s="564">
        <v>1</v>
      </c>
      <c r="AD3598" s="564">
        <v>1</v>
      </c>
      <c r="AE3598" s="564">
        <v>1</v>
      </c>
      <c r="AF3598" s="564">
        <v>1</v>
      </c>
      <c r="AG3598" s="564">
        <v>1</v>
      </c>
      <c r="AH3598" s="564">
        <v>1</v>
      </c>
      <c r="AI3598" s="564">
        <v>1</v>
      </c>
      <c r="AJ3598" s="564">
        <v>1</v>
      </c>
      <c r="AK3598" s="564">
        <v>1</v>
      </c>
    </row>
    <row r="3599" spans="1:37">
      <c r="A3599">
        <v>3595</v>
      </c>
      <c r="B3599" s="564">
        <f t="shared" ca="1" si="342"/>
        <v>20</v>
      </c>
      <c r="C3599" s="564">
        <f t="shared" ca="1" si="337"/>
        <v>400</v>
      </c>
      <c r="D3599" s="564">
        <f t="shared" ca="1" si="340"/>
        <v>20</v>
      </c>
      <c r="E3599" s="564">
        <f t="shared" ca="1" si="338"/>
        <v>0</v>
      </c>
      <c r="F3599" s="564">
        <f t="shared" ca="1" si="341"/>
        <v>1</v>
      </c>
      <c r="G3599" s="564">
        <f t="shared" ca="1" si="339"/>
        <v>-0.81786403758459936</v>
      </c>
      <c r="H3599" s="564">
        <v>1</v>
      </c>
      <c r="I3599" s="564">
        <v>1</v>
      </c>
      <c r="J3599" s="564">
        <v>1</v>
      </c>
      <c r="K3599" s="564">
        <v>1</v>
      </c>
      <c r="L3599" s="564">
        <v>1</v>
      </c>
      <c r="M3599" s="564">
        <v>1</v>
      </c>
      <c r="N3599" s="564">
        <v>1</v>
      </c>
      <c r="O3599" s="564">
        <v>1</v>
      </c>
      <c r="P3599" s="564">
        <v>1</v>
      </c>
      <c r="Q3599" s="564">
        <v>1</v>
      </c>
      <c r="R3599" s="564">
        <v>1</v>
      </c>
      <c r="S3599" s="564">
        <v>1</v>
      </c>
      <c r="T3599" s="564">
        <v>1</v>
      </c>
      <c r="U3599" s="564">
        <v>1</v>
      </c>
      <c r="V3599" s="564">
        <v>1</v>
      </c>
      <c r="W3599" s="564">
        <v>1</v>
      </c>
      <c r="X3599" s="564">
        <v>1</v>
      </c>
      <c r="Y3599" s="564">
        <v>1</v>
      </c>
      <c r="Z3599" s="564">
        <v>1</v>
      </c>
      <c r="AA3599" s="564">
        <v>1</v>
      </c>
      <c r="AB3599" s="564">
        <v>1</v>
      </c>
      <c r="AC3599" s="564">
        <v>1</v>
      </c>
      <c r="AD3599" s="564">
        <v>1</v>
      </c>
      <c r="AE3599" s="564">
        <v>1</v>
      </c>
      <c r="AF3599" s="564">
        <v>1</v>
      </c>
      <c r="AG3599" s="564">
        <v>1</v>
      </c>
      <c r="AH3599" s="564">
        <v>1</v>
      </c>
      <c r="AI3599" s="564">
        <v>1</v>
      </c>
      <c r="AJ3599" s="564">
        <v>1</v>
      </c>
      <c r="AK3599" s="564">
        <v>1</v>
      </c>
    </row>
    <row r="3600" spans="1:37">
      <c r="A3600">
        <v>3596</v>
      </c>
      <c r="B3600" s="564">
        <f t="shared" ca="1" si="342"/>
        <v>20</v>
      </c>
      <c r="C3600" s="564">
        <f t="shared" ca="1" si="337"/>
        <v>400</v>
      </c>
      <c r="D3600" s="564">
        <f t="shared" ca="1" si="340"/>
        <v>20</v>
      </c>
      <c r="E3600" s="564">
        <f t="shared" ca="1" si="338"/>
        <v>0</v>
      </c>
      <c r="F3600" s="564">
        <f t="shared" ca="1" si="341"/>
        <v>1</v>
      </c>
      <c r="G3600" s="564">
        <f t="shared" ca="1" si="339"/>
        <v>2.00078280619908</v>
      </c>
      <c r="H3600" s="564">
        <v>1</v>
      </c>
      <c r="I3600" s="564">
        <v>1</v>
      </c>
      <c r="J3600" s="564">
        <v>1</v>
      </c>
      <c r="K3600" s="564">
        <v>1</v>
      </c>
      <c r="L3600" s="564">
        <v>1</v>
      </c>
      <c r="M3600" s="564">
        <v>1</v>
      </c>
      <c r="N3600" s="564">
        <v>1</v>
      </c>
      <c r="O3600" s="564">
        <v>1</v>
      </c>
      <c r="P3600" s="564">
        <v>1</v>
      </c>
      <c r="Q3600" s="564">
        <v>1</v>
      </c>
      <c r="R3600" s="564">
        <v>1</v>
      </c>
      <c r="S3600" s="564">
        <v>1</v>
      </c>
      <c r="T3600" s="564">
        <v>1</v>
      </c>
      <c r="U3600" s="564">
        <v>1</v>
      </c>
      <c r="V3600" s="564">
        <v>1</v>
      </c>
      <c r="W3600" s="564">
        <v>1</v>
      </c>
      <c r="X3600" s="564">
        <v>1</v>
      </c>
      <c r="Y3600" s="564">
        <v>1</v>
      </c>
      <c r="Z3600" s="564">
        <v>1</v>
      </c>
      <c r="AA3600" s="564">
        <v>1</v>
      </c>
      <c r="AB3600" s="564">
        <v>1</v>
      </c>
      <c r="AC3600" s="564">
        <v>1</v>
      </c>
      <c r="AD3600" s="564">
        <v>1</v>
      </c>
      <c r="AE3600" s="564">
        <v>1</v>
      </c>
      <c r="AF3600" s="564">
        <v>1</v>
      </c>
      <c r="AG3600" s="564">
        <v>1</v>
      </c>
      <c r="AH3600" s="564">
        <v>1</v>
      </c>
      <c r="AI3600" s="564">
        <v>1</v>
      </c>
      <c r="AJ3600" s="564">
        <v>1</v>
      </c>
      <c r="AK3600" s="564">
        <v>1</v>
      </c>
    </row>
    <row r="3601" spans="1:37">
      <c r="A3601">
        <v>3597</v>
      </c>
      <c r="B3601" s="564">
        <f t="shared" ca="1" si="342"/>
        <v>0</v>
      </c>
      <c r="C3601" s="564">
        <f t="shared" ca="1" si="337"/>
        <v>0</v>
      </c>
      <c r="D3601" s="564">
        <f t="shared" ca="1" si="340"/>
        <v>0</v>
      </c>
      <c r="E3601" s="564">
        <f t="shared" ca="1" si="338"/>
        <v>0</v>
      </c>
      <c r="F3601" s="564">
        <f t="shared" ca="1" si="341"/>
        <v>1</v>
      </c>
      <c r="G3601" s="564">
        <f t="shared" ca="1" si="339"/>
        <v>-2.7041646634471617</v>
      </c>
      <c r="H3601" s="564">
        <v>0</v>
      </c>
      <c r="I3601" s="564">
        <v>0</v>
      </c>
      <c r="J3601" s="564">
        <v>0</v>
      </c>
      <c r="K3601" s="564">
        <v>0</v>
      </c>
      <c r="L3601" s="564">
        <v>0</v>
      </c>
      <c r="M3601" s="564">
        <v>0</v>
      </c>
      <c r="N3601" s="564">
        <v>0</v>
      </c>
      <c r="O3601" s="564">
        <v>0</v>
      </c>
      <c r="P3601" s="564">
        <v>0</v>
      </c>
      <c r="Q3601" s="564">
        <v>0</v>
      </c>
      <c r="R3601" s="564">
        <v>0</v>
      </c>
      <c r="S3601" s="564">
        <v>0</v>
      </c>
      <c r="T3601" s="564">
        <v>0</v>
      </c>
      <c r="U3601" s="564">
        <v>0</v>
      </c>
      <c r="V3601" s="564">
        <v>0</v>
      </c>
      <c r="W3601" s="564">
        <v>0</v>
      </c>
      <c r="X3601" s="564">
        <v>0</v>
      </c>
      <c r="Y3601" s="564">
        <v>0</v>
      </c>
      <c r="Z3601" s="564">
        <v>0</v>
      </c>
      <c r="AA3601" s="564">
        <v>0</v>
      </c>
      <c r="AB3601" s="564">
        <v>0</v>
      </c>
      <c r="AC3601" s="564">
        <v>0</v>
      </c>
      <c r="AD3601" s="564">
        <v>0</v>
      </c>
      <c r="AE3601" s="564">
        <v>0</v>
      </c>
      <c r="AF3601" s="564">
        <v>0</v>
      </c>
      <c r="AG3601" s="564">
        <v>0</v>
      </c>
      <c r="AH3601" s="564">
        <v>0</v>
      </c>
      <c r="AI3601" s="564">
        <v>0</v>
      </c>
      <c r="AJ3601" s="564">
        <v>0</v>
      </c>
      <c r="AK3601" s="564">
        <v>0</v>
      </c>
    </row>
    <row r="3602" spans="1:37">
      <c r="A3602">
        <v>3598</v>
      </c>
      <c r="B3602" s="564">
        <f t="shared" ca="1" si="342"/>
        <v>0</v>
      </c>
      <c r="C3602" s="564">
        <f t="shared" ca="1" si="337"/>
        <v>0</v>
      </c>
      <c r="D3602" s="564">
        <f t="shared" ca="1" si="340"/>
        <v>0</v>
      </c>
      <c r="E3602" s="564">
        <f t="shared" ca="1" si="338"/>
        <v>0</v>
      </c>
      <c r="F3602" s="564">
        <f t="shared" ca="1" si="341"/>
        <v>1</v>
      </c>
      <c r="G3602" s="564">
        <f t="shared" ca="1" si="339"/>
        <v>3.7757227809292622</v>
      </c>
      <c r="H3602" s="564">
        <v>0</v>
      </c>
      <c r="I3602" s="564">
        <v>0</v>
      </c>
      <c r="J3602" s="564">
        <v>0</v>
      </c>
      <c r="K3602" s="564">
        <v>0</v>
      </c>
      <c r="L3602" s="564">
        <v>0</v>
      </c>
      <c r="M3602" s="564">
        <v>0</v>
      </c>
      <c r="N3602" s="564">
        <v>0</v>
      </c>
      <c r="O3602" s="564">
        <v>0</v>
      </c>
      <c r="P3602" s="564">
        <v>0</v>
      </c>
      <c r="Q3602" s="564">
        <v>0</v>
      </c>
      <c r="R3602" s="564">
        <v>0</v>
      </c>
      <c r="S3602" s="564">
        <v>0</v>
      </c>
      <c r="T3602" s="564">
        <v>0</v>
      </c>
      <c r="U3602" s="564">
        <v>0</v>
      </c>
      <c r="V3602" s="564">
        <v>0</v>
      </c>
      <c r="W3602" s="564">
        <v>0</v>
      </c>
      <c r="X3602" s="564">
        <v>0</v>
      </c>
      <c r="Y3602" s="564">
        <v>0</v>
      </c>
      <c r="Z3602" s="564">
        <v>0</v>
      </c>
      <c r="AA3602" s="564">
        <v>0</v>
      </c>
      <c r="AB3602" s="564">
        <v>0</v>
      </c>
      <c r="AC3602" s="564">
        <v>0</v>
      </c>
      <c r="AD3602" s="564">
        <v>0</v>
      </c>
      <c r="AE3602" s="564">
        <v>0</v>
      </c>
      <c r="AF3602" s="564">
        <v>0</v>
      </c>
      <c r="AG3602" s="564">
        <v>0</v>
      </c>
      <c r="AH3602" s="564">
        <v>0</v>
      </c>
      <c r="AI3602" s="564">
        <v>0</v>
      </c>
      <c r="AJ3602" s="564">
        <v>0</v>
      </c>
      <c r="AK3602" s="564">
        <v>0</v>
      </c>
    </row>
    <row r="3603" spans="1:37">
      <c r="A3603">
        <v>3599</v>
      </c>
      <c r="B3603" s="564">
        <f t="shared" ca="1" si="342"/>
        <v>20</v>
      </c>
      <c r="C3603" s="564">
        <f t="shared" ca="1" si="337"/>
        <v>400</v>
      </c>
      <c r="D3603" s="564">
        <f t="shared" ca="1" si="340"/>
        <v>20</v>
      </c>
      <c r="E3603" s="564">
        <f t="shared" ca="1" si="338"/>
        <v>0</v>
      </c>
      <c r="F3603" s="564">
        <f t="shared" ca="1" si="341"/>
        <v>1</v>
      </c>
      <c r="G3603" s="564">
        <f t="shared" ca="1" si="339"/>
        <v>-0.17102242231987086</v>
      </c>
      <c r="H3603" s="564">
        <v>1</v>
      </c>
      <c r="I3603" s="564">
        <v>1</v>
      </c>
      <c r="J3603" s="564">
        <v>1</v>
      </c>
      <c r="K3603" s="564">
        <v>1</v>
      </c>
      <c r="L3603" s="564">
        <v>1</v>
      </c>
      <c r="M3603" s="564">
        <v>1</v>
      </c>
      <c r="N3603" s="564">
        <v>1</v>
      </c>
      <c r="O3603" s="564">
        <v>1</v>
      </c>
      <c r="P3603" s="564">
        <v>1</v>
      </c>
      <c r="Q3603" s="564">
        <v>1</v>
      </c>
      <c r="R3603" s="564">
        <v>1</v>
      </c>
      <c r="S3603" s="564">
        <v>1</v>
      </c>
      <c r="T3603" s="564">
        <v>1</v>
      </c>
      <c r="U3603" s="564">
        <v>1</v>
      </c>
      <c r="V3603" s="564">
        <v>1</v>
      </c>
      <c r="W3603" s="564">
        <v>1</v>
      </c>
      <c r="X3603" s="564">
        <v>1</v>
      </c>
      <c r="Y3603" s="564">
        <v>1</v>
      </c>
      <c r="Z3603" s="564">
        <v>1</v>
      </c>
      <c r="AA3603" s="564">
        <v>1</v>
      </c>
      <c r="AB3603" s="564">
        <v>1</v>
      </c>
      <c r="AC3603" s="564">
        <v>1</v>
      </c>
      <c r="AD3603" s="564">
        <v>1</v>
      </c>
      <c r="AE3603" s="564">
        <v>1</v>
      </c>
      <c r="AF3603" s="564">
        <v>1</v>
      </c>
      <c r="AG3603" s="564">
        <v>1</v>
      </c>
      <c r="AH3603" s="564">
        <v>1</v>
      </c>
      <c r="AI3603" s="564">
        <v>1</v>
      </c>
      <c r="AJ3603" s="564">
        <v>1</v>
      </c>
      <c r="AK3603" s="564">
        <v>1</v>
      </c>
    </row>
    <row r="3604" spans="1:37">
      <c r="A3604">
        <v>3600</v>
      </c>
      <c r="B3604" s="564">
        <f t="shared" ca="1" si="342"/>
        <v>20</v>
      </c>
      <c r="C3604" s="564">
        <f t="shared" ca="1" si="337"/>
        <v>400</v>
      </c>
      <c r="D3604" s="564">
        <f t="shared" ca="1" si="340"/>
        <v>20</v>
      </c>
      <c r="E3604" s="564">
        <f t="shared" ca="1" si="338"/>
        <v>0</v>
      </c>
      <c r="F3604" s="564">
        <f t="shared" ca="1" si="341"/>
        <v>1</v>
      </c>
      <c r="G3604" s="564">
        <f t="shared" ca="1" si="339"/>
        <v>4.6496406033297504</v>
      </c>
      <c r="H3604" s="564">
        <v>1</v>
      </c>
      <c r="I3604" s="564">
        <v>1</v>
      </c>
      <c r="J3604" s="564">
        <v>1</v>
      </c>
      <c r="K3604" s="564">
        <v>1</v>
      </c>
      <c r="L3604" s="564">
        <v>1</v>
      </c>
      <c r="M3604" s="564">
        <v>1</v>
      </c>
      <c r="N3604" s="564">
        <v>1</v>
      </c>
      <c r="O3604" s="564">
        <v>1</v>
      </c>
      <c r="P3604" s="564">
        <v>1</v>
      </c>
      <c r="Q3604" s="564">
        <v>1</v>
      </c>
      <c r="R3604" s="564">
        <v>1</v>
      </c>
      <c r="S3604" s="564">
        <v>1</v>
      </c>
      <c r="T3604" s="564">
        <v>1</v>
      </c>
      <c r="U3604" s="564">
        <v>1</v>
      </c>
      <c r="V3604" s="564">
        <v>1</v>
      </c>
      <c r="W3604" s="564">
        <v>1</v>
      </c>
      <c r="X3604" s="564">
        <v>1</v>
      </c>
      <c r="Y3604" s="564">
        <v>1</v>
      </c>
      <c r="Z3604" s="564">
        <v>1</v>
      </c>
      <c r="AA3604" s="564">
        <v>1</v>
      </c>
      <c r="AB3604" s="564">
        <v>1</v>
      </c>
      <c r="AC3604" s="564">
        <v>1</v>
      </c>
      <c r="AD3604" s="564">
        <v>1</v>
      </c>
      <c r="AE3604" s="564">
        <v>1</v>
      </c>
      <c r="AF3604" s="564">
        <v>1</v>
      </c>
      <c r="AG3604" s="564">
        <v>1</v>
      </c>
      <c r="AH3604" s="564">
        <v>1</v>
      </c>
      <c r="AI3604" s="564">
        <v>1</v>
      </c>
      <c r="AJ3604" s="564">
        <v>1</v>
      </c>
      <c r="AK3604" s="564">
        <v>1</v>
      </c>
    </row>
    <row r="3605" spans="1:37">
      <c r="A3605">
        <v>3601</v>
      </c>
      <c r="B3605" s="564">
        <f t="shared" ca="1" si="342"/>
        <v>0</v>
      </c>
      <c r="C3605" s="564">
        <f t="shared" ca="1" si="337"/>
        <v>0</v>
      </c>
      <c r="D3605" s="564">
        <f t="shared" ca="1" si="340"/>
        <v>0</v>
      </c>
      <c r="E3605" s="564">
        <f t="shared" ca="1" si="338"/>
        <v>0</v>
      </c>
      <c r="F3605" s="564">
        <f t="shared" ca="1" si="341"/>
        <v>1</v>
      </c>
      <c r="G3605" s="564">
        <f t="shared" ca="1" si="339"/>
        <v>-4.6967733372765483</v>
      </c>
      <c r="H3605" s="564">
        <v>0</v>
      </c>
      <c r="I3605" s="564">
        <v>0</v>
      </c>
      <c r="J3605" s="564">
        <v>0</v>
      </c>
      <c r="K3605" s="564">
        <v>0</v>
      </c>
      <c r="L3605" s="564">
        <v>0</v>
      </c>
      <c r="M3605" s="564">
        <v>0</v>
      </c>
      <c r="N3605" s="564">
        <v>0</v>
      </c>
      <c r="O3605" s="564">
        <v>0</v>
      </c>
      <c r="P3605" s="564">
        <v>0</v>
      </c>
      <c r="Q3605" s="564">
        <v>0</v>
      </c>
      <c r="R3605" s="564">
        <v>0</v>
      </c>
      <c r="S3605" s="564">
        <v>0</v>
      </c>
      <c r="T3605" s="564">
        <v>0</v>
      </c>
      <c r="U3605" s="564">
        <v>0</v>
      </c>
      <c r="V3605" s="564">
        <v>0</v>
      </c>
      <c r="W3605" s="564">
        <v>0</v>
      </c>
      <c r="X3605" s="564">
        <v>0</v>
      </c>
      <c r="Y3605" s="564">
        <v>0</v>
      </c>
      <c r="Z3605" s="564">
        <v>0</v>
      </c>
      <c r="AA3605" s="564">
        <v>0</v>
      </c>
      <c r="AB3605" s="564">
        <v>0</v>
      </c>
      <c r="AC3605" s="564">
        <v>0</v>
      </c>
      <c r="AD3605" s="564">
        <v>0</v>
      </c>
      <c r="AE3605" s="564">
        <v>0</v>
      </c>
      <c r="AF3605" s="564">
        <v>0</v>
      </c>
      <c r="AG3605" s="564">
        <v>0</v>
      </c>
      <c r="AH3605" s="564">
        <v>0</v>
      </c>
      <c r="AI3605" s="564">
        <v>0</v>
      </c>
      <c r="AJ3605" s="564">
        <v>0</v>
      </c>
      <c r="AK3605" s="564">
        <v>0</v>
      </c>
    </row>
    <row r="3606" spans="1:37">
      <c r="A3606">
        <v>3602</v>
      </c>
      <c r="B3606" s="564">
        <f t="shared" ca="1" si="342"/>
        <v>17</v>
      </c>
      <c r="C3606" s="564">
        <f t="shared" ca="1" si="337"/>
        <v>289</v>
      </c>
      <c r="D3606" s="564">
        <f t="shared" ca="1" si="340"/>
        <v>17</v>
      </c>
      <c r="E3606" s="564">
        <f t="shared" ca="1" si="338"/>
        <v>2.5500000000000007</v>
      </c>
      <c r="F3606" s="564">
        <f t="shared" ca="1" si="341"/>
        <v>0.73157894736842111</v>
      </c>
      <c r="G3606" s="564">
        <f t="shared" ca="1" si="339"/>
        <v>6.7394947978735615</v>
      </c>
      <c r="H3606" s="564">
        <v>1</v>
      </c>
      <c r="I3606" s="564">
        <v>1</v>
      </c>
      <c r="J3606" s="564">
        <v>1</v>
      </c>
      <c r="K3606" s="564">
        <v>1</v>
      </c>
      <c r="L3606" s="564">
        <v>1</v>
      </c>
      <c r="M3606" s="564">
        <v>1</v>
      </c>
      <c r="N3606" s="564">
        <v>1</v>
      </c>
      <c r="O3606" s="564">
        <v>1</v>
      </c>
      <c r="P3606" s="564">
        <v>1</v>
      </c>
      <c r="Q3606" s="564">
        <v>1</v>
      </c>
      <c r="R3606" s="564">
        <v>0</v>
      </c>
      <c r="S3606" s="564">
        <v>1</v>
      </c>
      <c r="T3606" s="564">
        <v>1</v>
      </c>
      <c r="U3606" s="564">
        <v>0</v>
      </c>
      <c r="V3606" s="564">
        <v>1</v>
      </c>
      <c r="W3606" s="564">
        <v>1</v>
      </c>
      <c r="X3606" s="564">
        <v>1</v>
      </c>
      <c r="Y3606" s="564">
        <v>0</v>
      </c>
      <c r="Z3606" s="564">
        <v>1</v>
      </c>
      <c r="AA3606" s="564">
        <v>1</v>
      </c>
      <c r="AB3606" s="564">
        <v>1</v>
      </c>
      <c r="AC3606" s="564">
        <v>1</v>
      </c>
      <c r="AD3606" s="564">
        <v>1</v>
      </c>
      <c r="AE3606" s="564">
        <v>1</v>
      </c>
      <c r="AF3606" s="564">
        <v>1</v>
      </c>
      <c r="AG3606" s="564">
        <v>1</v>
      </c>
      <c r="AH3606" s="564">
        <v>1</v>
      </c>
      <c r="AI3606" s="564">
        <v>1</v>
      </c>
      <c r="AJ3606" s="564">
        <v>1</v>
      </c>
      <c r="AK3606" s="564">
        <v>1</v>
      </c>
    </row>
    <row r="3607" spans="1:37">
      <c r="A3607">
        <v>3603</v>
      </c>
      <c r="B3607" s="564">
        <f t="shared" ca="1" si="342"/>
        <v>0</v>
      </c>
      <c r="C3607" s="564">
        <f t="shared" ca="1" si="337"/>
        <v>0</v>
      </c>
      <c r="D3607" s="564">
        <f t="shared" ca="1" si="340"/>
        <v>0</v>
      </c>
      <c r="E3607" s="564">
        <f t="shared" ca="1" si="338"/>
        <v>0</v>
      </c>
      <c r="F3607" s="564">
        <f t="shared" ca="1" si="341"/>
        <v>1</v>
      </c>
      <c r="G3607" s="564">
        <f t="shared" ca="1" si="339"/>
        <v>-5.9213009169659419</v>
      </c>
      <c r="H3607" s="564">
        <v>0</v>
      </c>
      <c r="I3607" s="564">
        <v>0</v>
      </c>
      <c r="J3607" s="564">
        <v>0</v>
      </c>
      <c r="K3607" s="564">
        <v>0</v>
      </c>
      <c r="L3607" s="564">
        <v>0</v>
      </c>
      <c r="M3607" s="564">
        <v>0</v>
      </c>
      <c r="N3607" s="564">
        <v>0</v>
      </c>
      <c r="O3607" s="564">
        <v>0</v>
      </c>
      <c r="P3607" s="564">
        <v>0</v>
      </c>
      <c r="Q3607" s="564">
        <v>0</v>
      </c>
      <c r="R3607" s="564">
        <v>0</v>
      </c>
      <c r="S3607" s="564">
        <v>0</v>
      </c>
      <c r="T3607" s="564">
        <v>0</v>
      </c>
      <c r="U3607" s="564">
        <v>0</v>
      </c>
      <c r="V3607" s="564">
        <v>0</v>
      </c>
      <c r="W3607" s="564">
        <v>0</v>
      </c>
      <c r="X3607" s="564">
        <v>0</v>
      </c>
      <c r="Y3607" s="564">
        <v>0</v>
      </c>
      <c r="Z3607" s="564">
        <v>0</v>
      </c>
      <c r="AA3607" s="564">
        <v>0</v>
      </c>
      <c r="AB3607" s="564">
        <v>0</v>
      </c>
      <c r="AC3607" s="564">
        <v>0</v>
      </c>
      <c r="AD3607" s="564">
        <v>0</v>
      </c>
      <c r="AE3607" s="564">
        <v>0</v>
      </c>
      <c r="AF3607" s="564">
        <v>0</v>
      </c>
      <c r="AG3607" s="564">
        <v>0</v>
      </c>
      <c r="AH3607" s="564">
        <v>0</v>
      </c>
      <c r="AI3607" s="564">
        <v>0</v>
      </c>
      <c r="AJ3607" s="564">
        <v>0</v>
      </c>
      <c r="AK3607" s="564">
        <v>0</v>
      </c>
    </row>
    <row r="3608" spans="1:37">
      <c r="A3608">
        <v>3604</v>
      </c>
      <c r="B3608" s="564">
        <f t="shared" ca="1" si="342"/>
        <v>20</v>
      </c>
      <c r="C3608" s="564">
        <f t="shared" ca="1" si="337"/>
        <v>400</v>
      </c>
      <c r="D3608" s="564">
        <f t="shared" ca="1" si="340"/>
        <v>20</v>
      </c>
      <c r="E3608" s="564">
        <f t="shared" ca="1" si="338"/>
        <v>0</v>
      </c>
      <c r="F3608" s="564">
        <f t="shared" ca="1" si="341"/>
        <v>1</v>
      </c>
      <c r="G3608" s="564">
        <f t="shared" ca="1" si="339"/>
        <v>6.5239303746662731</v>
      </c>
      <c r="H3608" s="564">
        <v>1</v>
      </c>
      <c r="I3608" s="564">
        <v>1</v>
      </c>
      <c r="J3608" s="564">
        <v>1</v>
      </c>
      <c r="K3608" s="564">
        <v>1</v>
      </c>
      <c r="L3608" s="564">
        <v>1</v>
      </c>
      <c r="M3608" s="564">
        <v>1</v>
      </c>
      <c r="N3608" s="564">
        <v>1</v>
      </c>
      <c r="O3608" s="564">
        <v>1</v>
      </c>
      <c r="P3608" s="564">
        <v>1</v>
      </c>
      <c r="Q3608" s="564">
        <v>1</v>
      </c>
      <c r="R3608" s="564">
        <v>1</v>
      </c>
      <c r="S3608" s="564">
        <v>1</v>
      </c>
      <c r="T3608" s="564">
        <v>1</v>
      </c>
      <c r="U3608" s="564">
        <v>1</v>
      </c>
      <c r="V3608" s="564">
        <v>1</v>
      </c>
      <c r="W3608" s="564">
        <v>1</v>
      </c>
      <c r="X3608" s="564">
        <v>1</v>
      </c>
      <c r="Y3608" s="564">
        <v>1</v>
      </c>
      <c r="Z3608" s="564">
        <v>1</v>
      </c>
      <c r="AA3608" s="564">
        <v>1</v>
      </c>
      <c r="AB3608" s="564">
        <v>1</v>
      </c>
      <c r="AC3608" s="564">
        <v>1</v>
      </c>
      <c r="AD3608" s="564">
        <v>1</v>
      </c>
      <c r="AE3608" s="564">
        <v>1</v>
      </c>
      <c r="AF3608" s="564">
        <v>1</v>
      </c>
      <c r="AG3608" s="564">
        <v>1</v>
      </c>
      <c r="AH3608" s="564">
        <v>1</v>
      </c>
      <c r="AI3608" s="564">
        <v>1</v>
      </c>
      <c r="AJ3608" s="564">
        <v>1</v>
      </c>
      <c r="AK3608" s="564">
        <v>1</v>
      </c>
    </row>
    <row r="3609" spans="1:37">
      <c r="A3609">
        <v>3605</v>
      </c>
      <c r="B3609" s="564">
        <f t="shared" ca="1" si="342"/>
        <v>0</v>
      </c>
      <c r="C3609" s="564">
        <f t="shared" ca="1" si="337"/>
        <v>0</v>
      </c>
      <c r="D3609" s="564">
        <f t="shared" ca="1" si="340"/>
        <v>0</v>
      </c>
      <c r="E3609" s="564">
        <f t="shared" ca="1" si="338"/>
        <v>0</v>
      </c>
      <c r="F3609" s="564">
        <f t="shared" ca="1" si="341"/>
        <v>1</v>
      </c>
      <c r="G3609" s="564">
        <f t="shared" ca="1" si="339"/>
        <v>1.4677871990285767</v>
      </c>
      <c r="H3609" s="564">
        <v>0</v>
      </c>
      <c r="I3609" s="564">
        <v>0</v>
      </c>
      <c r="J3609" s="564">
        <v>0</v>
      </c>
      <c r="K3609" s="564">
        <v>0</v>
      </c>
      <c r="L3609" s="564">
        <v>0</v>
      </c>
      <c r="M3609" s="564">
        <v>0</v>
      </c>
      <c r="N3609" s="564">
        <v>0</v>
      </c>
      <c r="O3609" s="564">
        <v>0</v>
      </c>
      <c r="P3609" s="564">
        <v>0</v>
      </c>
      <c r="Q3609" s="564">
        <v>0</v>
      </c>
      <c r="R3609" s="564">
        <v>0</v>
      </c>
      <c r="S3609" s="564">
        <v>0</v>
      </c>
      <c r="T3609" s="564">
        <v>0</v>
      </c>
      <c r="U3609" s="564">
        <v>0</v>
      </c>
      <c r="V3609" s="564">
        <v>0</v>
      </c>
      <c r="W3609" s="564">
        <v>0</v>
      </c>
      <c r="X3609" s="564">
        <v>0</v>
      </c>
      <c r="Y3609" s="564">
        <v>0</v>
      </c>
      <c r="Z3609" s="564">
        <v>0</v>
      </c>
      <c r="AA3609" s="564">
        <v>0</v>
      </c>
      <c r="AB3609" s="564">
        <v>0</v>
      </c>
      <c r="AC3609" s="564">
        <v>0</v>
      </c>
      <c r="AD3609" s="564">
        <v>0</v>
      </c>
      <c r="AE3609" s="564">
        <v>0</v>
      </c>
      <c r="AF3609" s="564">
        <v>0</v>
      </c>
      <c r="AG3609" s="564">
        <v>0</v>
      </c>
      <c r="AH3609" s="564">
        <v>0</v>
      </c>
      <c r="AI3609" s="564">
        <v>0</v>
      </c>
      <c r="AJ3609" s="564">
        <v>0</v>
      </c>
      <c r="AK3609" s="564">
        <v>0</v>
      </c>
    </row>
    <row r="3610" spans="1:37">
      <c r="A3610">
        <v>3606</v>
      </c>
      <c r="B3610" s="564">
        <f t="shared" ca="1" si="342"/>
        <v>0</v>
      </c>
      <c r="C3610" s="564">
        <f t="shared" ca="1" si="337"/>
        <v>0</v>
      </c>
      <c r="D3610" s="564">
        <f t="shared" ca="1" si="340"/>
        <v>0</v>
      </c>
      <c r="E3610" s="564">
        <f t="shared" ca="1" si="338"/>
        <v>0</v>
      </c>
      <c r="F3610" s="564">
        <f t="shared" ca="1" si="341"/>
        <v>1</v>
      </c>
      <c r="G3610" s="564">
        <f t="shared" ca="1" si="339"/>
        <v>-1.4190057429983067</v>
      </c>
      <c r="H3610" s="564">
        <v>0</v>
      </c>
      <c r="I3610" s="564">
        <v>0</v>
      </c>
      <c r="J3610" s="564">
        <v>0</v>
      </c>
      <c r="K3610" s="564">
        <v>0</v>
      </c>
      <c r="L3610" s="564">
        <v>0</v>
      </c>
      <c r="M3610" s="564">
        <v>0</v>
      </c>
      <c r="N3610" s="564">
        <v>0</v>
      </c>
      <c r="O3610" s="564">
        <v>0</v>
      </c>
      <c r="P3610" s="564">
        <v>0</v>
      </c>
      <c r="Q3610" s="564">
        <v>0</v>
      </c>
      <c r="R3610" s="564">
        <v>0</v>
      </c>
      <c r="S3610" s="564">
        <v>0</v>
      </c>
      <c r="T3610" s="564">
        <v>0</v>
      </c>
      <c r="U3610" s="564">
        <v>0</v>
      </c>
      <c r="V3610" s="564">
        <v>0</v>
      </c>
      <c r="W3610" s="564">
        <v>0</v>
      </c>
      <c r="X3610" s="564">
        <v>0</v>
      </c>
      <c r="Y3610" s="564">
        <v>0</v>
      </c>
      <c r="Z3610" s="564">
        <v>0</v>
      </c>
      <c r="AA3610" s="564">
        <v>0</v>
      </c>
      <c r="AB3610" s="564">
        <v>0</v>
      </c>
      <c r="AC3610" s="564">
        <v>0</v>
      </c>
      <c r="AD3610" s="564">
        <v>0</v>
      </c>
      <c r="AE3610" s="564">
        <v>0</v>
      </c>
      <c r="AF3610" s="564">
        <v>0</v>
      </c>
      <c r="AG3610" s="564">
        <v>0</v>
      </c>
      <c r="AH3610" s="564">
        <v>0</v>
      </c>
      <c r="AI3610" s="564">
        <v>0</v>
      </c>
      <c r="AJ3610" s="564">
        <v>0</v>
      </c>
      <c r="AK3610" s="564">
        <v>0</v>
      </c>
    </row>
    <row r="3611" spans="1:37">
      <c r="A3611">
        <v>3607</v>
      </c>
      <c r="B3611" s="564">
        <f t="shared" ca="1" si="342"/>
        <v>0</v>
      </c>
      <c r="C3611" s="564">
        <f t="shared" ca="1" si="337"/>
        <v>0</v>
      </c>
      <c r="D3611" s="564">
        <f t="shared" ca="1" si="340"/>
        <v>0</v>
      </c>
      <c r="E3611" s="564">
        <f t="shared" ca="1" si="338"/>
        <v>0</v>
      </c>
      <c r="F3611" s="564">
        <f t="shared" ca="1" si="341"/>
        <v>1</v>
      </c>
      <c r="G3611" s="564">
        <f t="shared" ca="1" si="339"/>
        <v>7.3617338170595517</v>
      </c>
      <c r="H3611" s="564">
        <v>0</v>
      </c>
      <c r="I3611" s="564">
        <v>0</v>
      </c>
      <c r="J3611" s="564">
        <v>0</v>
      </c>
      <c r="K3611" s="564">
        <v>0</v>
      </c>
      <c r="L3611" s="564">
        <v>0</v>
      </c>
      <c r="M3611" s="564">
        <v>0</v>
      </c>
      <c r="N3611" s="564">
        <v>0</v>
      </c>
      <c r="O3611" s="564">
        <v>0</v>
      </c>
      <c r="P3611" s="564">
        <v>0</v>
      </c>
      <c r="Q3611" s="564">
        <v>0</v>
      </c>
      <c r="R3611" s="564">
        <v>0</v>
      </c>
      <c r="S3611" s="564">
        <v>0</v>
      </c>
      <c r="T3611" s="564">
        <v>0</v>
      </c>
      <c r="U3611" s="564">
        <v>0</v>
      </c>
      <c r="V3611" s="564">
        <v>0</v>
      </c>
      <c r="W3611" s="564">
        <v>0</v>
      </c>
      <c r="X3611" s="564">
        <v>0</v>
      </c>
      <c r="Y3611" s="564">
        <v>0</v>
      </c>
      <c r="Z3611" s="564">
        <v>0</v>
      </c>
      <c r="AA3611" s="564">
        <v>0</v>
      </c>
      <c r="AB3611" s="564">
        <v>0</v>
      </c>
      <c r="AC3611" s="564">
        <v>0</v>
      </c>
      <c r="AD3611" s="564">
        <v>0</v>
      </c>
      <c r="AE3611" s="564">
        <v>0</v>
      </c>
      <c r="AF3611" s="564">
        <v>0</v>
      </c>
      <c r="AG3611" s="564">
        <v>0</v>
      </c>
      <c r="AH3611" s="564">
        <v>0</v>
      </c>
      <c r="AI3611" s="564">
        <v>0</v>
      </c>
      <c r="AJ3611" s="564">
        <v>0</v>
      </c>
      <c r="AK3611" s="564">
        <v>0</v>
      </c>
    </row>
    <row r="3612" spans="1:37">
      <c r="A3612">
        <v>3608</v>
      </c>
      <c r="B3612" s="564">
        <f t="shared" ca="1" si="342"/>
        <v>14</v>
      </c>
      <c r="C3612" s="564">
        <f t="shared" ca="1" si="337"/>
        <v>196</v>
      </c>
      <c r="D3612" s="564">
        <f t="shared" ca="1" si="340"/>
        <v>14</v>
      </c>
      <c r="E3612" s="564">
        <f t="shared" ca="1" si="338"/>
        <v>4.1999999999999993</v>
      </c>
      <c r="F3612" s="564">
        <f t="shared" ca="1" si="341"/>
        <v>0.55789473684210522</v>
      </c>
      <c r="G3612" s="564">
        <f t="shared" ca="1" si="339"/>
        <v>5.2992250365990685</v>
      </c>
      <c r="H3612" s="564">
        <v>1</v>
      </c>
      <c r="I3612" s="564">
        <v>1</v>
      </c>
      <c r="J3612" s="564">
        <v>0</v>
      </c>
      <c r="K3612" s="564">
        <v>0</v>
      </c>
      <c r="L3612" s="564">
        <v>1</v>
      </c>
      <c r="M3612" s="564">
        <v>1</v>
      </c>
      <c r="N3612" s="564">
        <v>0</v>
      </c>
      <c r="O3612" s="564">
        <v>1</v>
      </c>
      <c r="P3612" s="564">
        <v>1</v>
      </c>
      <c r="Q3612" s="564">
        <v>1</v>
      </c>
      <c r="R3612" s="564">
        <v>1</v>
      </c>
      <c r="S3612" s="564">
        <v>1</v>
      </c>
      <c r="T3612" s="564">
        <v>0</v>
      </c>
      <c r="U3612" s="564">
        <v>0</v>
      </c>
      <c r="V3612" s="564">
        <v>0</v>
      </c>
      <c r="W3612" s="564">
        <v>1</v>
      </c>
      <c r="X3612" s="564">
        <v>1</v>
      </c>
      <c r="Y3612" s="564">
        <v>1</v>
      </c>
      <c r="Z3612" s="564">
        <v>1</v>
      </c>
      <c r="AA3612" s="564">
        <v>1</v>
      </c>
      <c r="AB3612" s="564">
        <v>0</v>
      </c>
      <c r="AC3612" s="564">
        <v>1</v>
      </c>
      <c r="AD3612" s="564">
        <v>0</v>
      </c>
      <c r="AE3612" s="564">
        <v>0</v>
      </c>
      <c r="AF3612" s="564">
        <v>1</v>
      </c>
      <c r="AG3612" s="564">
        <v>1</v>
      </c>
      <c r="AH3612" s="564">
        <v>0</v>
      </c>
      <c r="AI3612" s="564">
        <v>1</v>
      </c>
      <c r="AJ3612" s="564">
        <v>0</v>
      </c>
      <c r="AK3612" s="564">
        <v>1</v>
      </c>
    </row>
    <row r="3613" spans="1:37">
      <c r="A3613">
        <v>3609</v>
      </c>
      <c r="B3613" s="564">
        <f t="shared" ca="1" si="342"/>
        <v>0</v>
      </c>
      <c r="C3613" s="564">
        <f t="shared" ca="1" si="337"/>
        <v>0</v>
      </c>
      <c r="D3613" s="564">
        <f t="shared" ca="1" si="340"/>
        <v>0</v>
      </c>
      <c r="E3613" s="564">
        <f t="shared" ca="1" si="338"/>
        <v>0</v>
      </c>
      <c r="F3613" s="564">
        <f t="shared" ca="1" si="341"/>
        <v>1</v>
      </c>
      <c r="G3613" s="564">
        <f t="shared" ca="1" si="339"/>
        <v>-6.257217857432094</v>
      </c>
      <c r="H3613" s="564">
        <v>0</v>
      </c>
      <c r="I3613" s="564">
        <v>0</v>
      </c>
      <c r="J3613" s="564">
        <v>0</v>
      </c>
      <c r="K3613" s="564">
        <v>0</v>
      </c>
      <c r="L3613" s="564">
        <v>0</v>
      </c>
      <c r="M3613" s="564">
        <v>0</v>
      </c>
      <c r="N3613" s="564">
        <v>0</v>
      </c>
      <c r="O3613" s="564">
        <v>0</v>
      </c>
      <c r="P3613" s="564">
        <v>0</v>
      </c>
      <c r="Q3613" s="564">
        <v>0</v>
      </c>
      <c r="R3613" s="564">
        <v>0</v>
      </c>
      <c r="S3613" s="564">
        <v>0</v>
      </c>
      <c r="T3613" s="564">
        <v>0</v>
      </c>
      <c r="U3613" s="564">
        <v>0</v>
      </c>
      <c r="V3613" s="564">
        <v>0</v>
      </c>
      <c r="W3613" s="564">
        <v>0</v>
      </c>
      <c r="X3613" s="564">
        <v>0</v>
      </c>
      <c r="Y3613" s="564">
        <v>0</v>
      </c>
      <c r="Z3613" s="564">
        <v>0</v>
      </c>
      <c r="AA3613" s="564">
        <v>0</v>
      </c>
      <c r="AB3613" s="564">
        <v>0</v>
      </c>
      <c r="AC3613" s="564">
        <v>0</v>
      </c>
      <c r="AD3613" s="564">
        <v>0</v>
      </c>
      <c r="AE3613" s="564">
        <v>0</v>
      </c>
      <c r="AF3613" s="564">
        <v>0</v>
      </c>
      <c r="AG3613" s="564">
        <v>0</v>
      </c>
      <c r="AH3613" s="564">
        <v>0</v>
      </c>
      <c r="AI3613" s="564">
        <v>0</v>
      </c>
      <c r="AJ3613" s="564">
        <v>0</v>
      </c>
      <c r="AK3613" s="564">
        <v>0</v>
      </c>
    </row>
    <row r="3614" spans="1:37">
      <c r="A3614">
        <v>3610</v>
      </c>
      <c r="B3614" s="564">
        <f t="shared" ca="1" si="342"/>
        <v>0</v>
      </c>
      <c r="C3614" s="564">
        <f t="shared" ca="1" si="337"/>
        <v>0</v>
      </c>
      <c r="D3614" s="564">
        <f t="shared" ca="1" si="340"/>
        <v>0</v>
      </c>
      <c r="E3614" s="564">
        <f t="shared" ca="1" si="338"/>
        <v>0</v>
      </c>
      <c r="F3614" s="564">
        <f t="shared" ca="1" si="341"/>
        <v>1</v>
      </c>
      <c r="G3614" s="564">
        <f t="shared" ca="1" si="339"/>
        <v>-0.40855236756077318</v>
      </c>
      <c r="H3614" s="564">
        <v>0</v>
      </c>
      <c r="I3614" s="564">
        <v>0</v>
      </c>
      <c r="J3614" s="564">
        <v>0</v>
      </c>
      <c r="K3614" s="564">
        <v>0</v>
      </c>
      <c r="L3614" s="564">
        <v>0</v>
      </c>
      <c r="M3614" s="564">
        <v>0</v>
      </c>
      <c r="N3614" s="564">
        <v>0</v>
      </c>
      <c r="O3614" s="564">
        <v>0</v>
      </c>
      <c r="P3614" s="564">
        <v>0</v>
      </c>
      <c r="Q3614" s="564">
        <v>0</v>
      </c>
      <c r="R3614" s="564">
        <v>0</v>
      </c>
      <c r="S3614" s="564">
        <v>0</v>
      </c>
      <c r="T3614" s="564">
        <v>0</v>
      </c>
      <c r="U3614" s="564">
        <v>0</v>
      </c>
      <c r="V3614" s="564">
        <v>0</v>
      </c>
      <c r="W3614" s="564">
        <v>0</v>
      </c>
      <c r="X3614" s="564">
        <v>0</v>
      </c>
      <c r="Y3614" s="564">
        <v>0</v>
      </c>
      <c r="Z3614" s="564">
        <v>0</v>
      </c>
      <c r="AA3614" s="564">
        <v>0</v>
      </c>
      <c r="AB3614" s="564">
        <v>0</v>
      </c>
      <c r="AC3614" s="564">
        <v>0</v>
      </c>
      <c r="AD3614" s="564">
        <v>0</v>
      </c>
      <c r="AE3614" s="564">
        <v>0</v>
      </c>
      <c r="AF3614" s="564">
        <v>0</v>
      </c>
      <c r="AG3614" s="564">
        <v>0</v>
      </c>
      <c r="AH3614" s="564">
        <v>0</v>
      </c>
      <c r="AI3614" s="564">
        <v>0</v>
      </c>
      <c r="AJ3614" s="564">
        <v>0</v>
      </c>
      <c r="AK3614" s="564">
        <v>0</v>
      </c>
    </row>
    <row r="3615" spans="1:37">
      <c r="A3615">
        <v>3611</v>
      </c>
      <c r="B3615" s="564">
        <f t="shared" ca="1" si="342"/>
        <v>20</v>
      </c>
      <c r="C3615" s="564">
        <f t="shared" ca="1" si="337"/>
        <v>400</v>
      </c>
      <c r="D3615" s="564">
        <f t="shared" ca="1" si="340"/>
        <v>20</v>
      </c>
      <c r="E3615" s="564">
        <f t="shared" ca="1" si="338"/>
        <v>0</v>
      </c>
      <c r="F3615" s="564">
        <f t="shared" ca="1" si="341"/>
        <v>1</v>
      </c>
      <c r="G3615" s="564">
        <f t="shared" ca="1" si="339"/>
        <v>1.9347248934738321</v>
      </c>
      <c r="H3615" s="564">
        <v>1</v>
      </c>
      <c r="I3615" s="564">
        <v>1</v>
      </c>
      <c r="J3615" s="564">
        <v>1</v>
      </c>
      <c r="K3615" s="564">
        <v>1</v>
      </c>
      <c r="L3615" s="564">
        <v>1</v>
      </c>
      <c r="M3615" s="564">
        <v>1</v>
      </c>
      <c r="N3615" s="564">
        <v>1</v>
      </c>
      <c r="O3615" s="564">
        <v>1</v>
      </c>
      <c r="P3615" s="564">
        <v>1</v>
      </c>
      <c r="Q3615" s="564">
        <v>1</v>
      </c>
      <c r="R3615" s="564">
        <v>1</v>
      </c>
      <c r="S3615" s="564">
        <v>1</v>
      </c>
      <c r="T3615" s="564">
        <v>1</v>
      </c>
      <c r="U3615" s="564">
        <v>1</v>
      </c>
      <c r="V3615" s="564">
        <v>1</v>
      </c>
      <c r="W3615" s="564">
        <v>1</v>
      </c>
      <c r="X3615" s="564">
        <v>1</v>
      </c>
      <c r="Y3615" s="564">
        <v>1</v>
      </c>
      <c r="Z3615" s="564">
        <v>1</v>
      </c>
      <c r="AA3615" s="564">
        <v>1</v>
      </c>
      <c r="AB3615" s="564">
        <v>1</v>
      </c>
      <c r="AC3615" s="564">
        <v>1</v>
      </c>
      <c r="AD3615" s="564">
        <v>1</v>
      </c>
      <c r="AE3615" s="564">
        <v>1</v>
      </c>
      <c r="AF3615" s="564">
        <v>1</v>
      </c>
      <c r="AG3615" s="564">
        <v>1</v>
      </c>
      <c r="AH3615" s="564">
        <v>1</v>
      </c>
      <c r="AI3615" s="564">
        <v>1</v>
      </c>
      <c r="AJ3615" s="564">
        <v>1</v>
      </c>
      <c r="AK3615" s="564">
        <v>1</v>
      </c>
    </row>
    <row r="3616" spans="1:37">
      <c r="A3616">
        <v>3612</v>
      </c>
      <c r="B3616" s="564">
        <f t="shared" ca="1" si="342"/>
        <v>0</v>
      </c>
      <c r="C3616" s="564">
        <f t="shared" ca="1" si="337"/>
        <v>0</v>
      </c>
      <c r="D3616" s="564">
        <f t="shared" ca="1" si="340"/>
        <v>0</v>
      </c>
      <c r="E3616" s="564">
        <f t="shared" ca="1" si="338"/>
        <v>0</v>
      </c>
      <c r="F3616" s="564">
        <f t="shared" ca="1" si="341"/>
        <v>1</v>
      </c>
      <c r="G3616" s="564">
        <f t="shared" ca="1" si="339"/>
        <v>-1.889816758336063</v>
      </c>
      <c r="H3616" s="564">
        <v>0</v>
      </c>
      <c r="I3616" s="564">
        <v>0</v>
      </c>
      <c r="J3616" s="564">
        <v>0</v>
      </c>
      <c r="K3616" s="564">
        <v>0</v>
      </c>
      <c r="L3616" s="564">
        <v>0</v>
      </c>
      <c r="M3616" s="564">
        <v>0</v>
      </c>
      <c r="N3616" s="564">
        <v>0</v>
      </c>
      <c r="O3616" s="564">
        <v>0</v>
      </c>
      <c r="P3616" s="564">
        <v>0</v>
      </c>
      <c r="Q3616" s="564">
        <v>0</v>
      </c>
      <c r="R3616" s="564">
        <v>0</v>
      </c>
      <c r="S3616" s="564">
        <v>0</v>
      </c>
      <c r="T3616" s="564">
        <v>0</v>
      </c>
      <c r="U3616" s="564">
        <v>0</v>
      </c>
      <c r="V3616" s="564">
        <v>0</v>
      </c>
      <c r="W3616" s="564">
        <v>0</v>
      </c>
      <c r="X3616" s="564">
        <v>0</v>
      </c>
      <c r="Y3616" s="564">
        <v>0</v>
      </c>
      <c r="Z3616" s="564">
        <v>0</v>
      </c>
      <c r="AA3616" s="564">
        <v>0</v>
      </c>
      <c r="AB3616" s="564">
        <v>0</v>
      </c>
      <c r="AC3616" s="564">
        <v>0</v>
      </c>
      <c r="AD3616" s="564">
        <v>0</v>
      </c>
      <c r="AE3616" s="564">
        <v>0</v>
      </c>
      <c r="AF3616" s="564">
        <v>0</v>
      </c>
      <c r="AG3616" s="564">
        <v>0</v>
      </c>
      <c r="AH3616" s="564">
        <v>0</v>
      </c>
      <c r="AI3616" s="564">
        <v>0</v>
      </c>
      <c r="AJ3616" s="564">
        <v>0</v>
      </c>
      <c r="AK3616" s="564">
        <v>0</v>
      </c>
    </row>
    <row r="3617" spans="1:37">
      <c r="A3617">
        <v>3613</v>
      </c>
      <c r="B3617" s="564">
        <f t="shared" ca="1" si="342"/>
        <v>20</v>
      </c>
      <c r="C3617" s="564">
        <f t="shared" ca="1" si="337"/>
        <v>400</v>
      </c>
      <c r="D3617" s="564">
        <f t="shared" ca="1" si="340"/>
        <v>20</v>
      </c>
      <c r="E3617" s="564">
        <f t="shared" ca="1" si="338"/>
        <v>0</v>
      </c>
      <c r="F3617" s="564">
        <f t="shared" ca="1" si="341"/>
        <v>1</v>
      </c>
      <c r="G3617" s="564">
        <f t="shared" ca="1" si="339"/>
        <v>5.9356255156450377</v>
      </c>
      <c r="H3617" s="564">
        <v>1</v>
      </c>
      <c r="I3617" s="564">
        <v>1</v>
      </c>
      <c r="J3617" s="564">
        <v>1</v>
      </c>
      <c r="K3617" s="564">
        <v>1</v>
      </c>
      <c r="L3617" s="564">
        <v>1</v>
      </c>
      <c r="M3617" s="564">
        <v>1</v>
      </c>
      <c r="N3617" s="564">
        <v>1</v>
      </c>
      <c r="O3617" s="564">
        <v>1</v>
      </c>
      <c r="P3617" s="564">
        <v>1</v>
      </c>
      <c r="Q3617" s="564">
        <v>1</v>
      </c>
      <c r="R3617" s="564">
        <v>1</v>
      </c>
      <c r="S3617" s="564">
        <v>1</v>
      </c>
      <c r="T3617" s="564">
        <v>1</v>
      </c>
      <c r="U3617" s="564">
        <v>1</v>
      </c>
      <c r="V3617" s="564">
        <v>1</v>
      </c>
      <c r="W3617" s="564">
        <v>1</v>
      </c>
      <c r="X3617" s="564">
        <v>1</v>
      </c>
      <c r="Y3617" s="564">
        <v>1</v>
      </c>
      <c r="Z3617" s="564">
        <v>1</v>
      </c>
      <c r="AA3617" s="564">
        <v>1</v>
      </c>
      <c r="AB3617" s="564">
        <v>1</v>
      </c>
      <c r="AC3617" s="564">
        <v>1</v>
      </c>
      <c r="AD3617" s="564">
        <v>1</v>
      </c>
      <c r="AE3617" s="564">
        <v>1</v>
      </c>
      <c r="AF3617" s="564">
        <v>1</v>
      </c>
      <c r="AG3617" s="564">
        <v>1</v>
      </c>
      <c r="AH3617" s="564">
        <v>1</v>
      </c>
      <c r="AI3617" s="564">
        <v>1</v>
      </c>
      <c r="AJ3617" s="564">
        <v>1</v>
      </c>
      <c r="AK3617" s="564">
        <v>1</v>
      </c>
    </row>
    <row r="3618" spans="1:37">
      <c r="A3618">
        <v>3614</v>
      </c>
      <c r="B3618" s="564">
        <f t="shared" ca="1" si="342"/>
        <v>20</v>
      </c>
      <c r="C3618" s="564">
        <f t="shared" ca="1" si="337"/>
        <v>400</v>
      </c>
      <c r="D3618" s="564">
        <f t="shared" ca="1" si="340"/>
        <v>20</v>
      </c>
      <c r="E3618" s="564">
        <f t="shared" ca="1" si="338"/>
        <v>0</v>
      </c>
      <c r="F3618" s="564">
        <f t="shared" ca="1" si="341"/>
        <v>1</v>
      </c>
      <c r="G3618" s="564">
        <f t="shared" ca="1" si="339"/>
        <v>0.40184983692917431</v>
      </c>
      <c r="H3618" s="564">
        <v>1</v>
      </c>
      <c r="I3618" s="564">
        <v>1</v>
      </c>
      <c r="J3618" s="564">
        <v>1</v>
      </c>
      <c r="K3618" s="564">
        <v>1</v>
      </c>
      <c r="L3618" s="564">
        <v>1</v>
      </c>
      <c r="M3618" s="564">
        <v>1</v>
      </c>
      <c r="N3618" s="564">
        <v>1</v>
      </c>
      <c r="O3618" s="564">
        <v>1</v>
      </c>
      <c r="P3618" s="564">
        <v>1</v>
      </c>
      <c r="Q3618" s="564">
        <v>1</v>
      </c>
      <c r="R3618" s="564">
        <v>1</v>
      </c>
      <c r="S3618" s="564">
        <v>1</v>
      </c>
      <c r="T3618" s="564">
        <v>1</v>
      </c>
      <c r="U3618" s="564">
        <v>1</v>
      </c>
      <c r="V3618" s="564">
        <v>1</v>
      </c>
      <c r="W3618" s="564">
        <v>1</v>
      </c>
      <c r="X3618" s="564">
        <v>1</v>
      </c>
      <c r="Y3618" s="564">
        <v>1</v>
      </c>
      <c r="Z3618" s="564">
        <v>1</v>
      </c>
      <c r="AA3618" s="564">
        <v>1</v>
      </c>
      <c r="AB3618" s="564">
        <v>1</v>
      </c>
      <c r="AC3618" s="564">
        <v>1</v>
      </c>
      <c r="AD3618" s="564">
        <v>1</v>
      </c>
      <c r="AE3618" s="564">
        <v>1</v>
      </c>
      <c r="AF3618" s="564">
        <v>1</v>
      </c>
      <c r="AG3618" s="564">
        <v>1</v>
      </c>
      <c r="AH3618" s="564">
        <v>1</v>
      </c>
      <c r="AI3618" s="564">
        <v>1</v>
      </c>
      <c r="AJ3618" s="564">
        <v>1</v>
      </c>
      <c r="AK3618" s="564">
        <v>1</v>
      </c>
    </row>
    <row r="3619" spans="1:37">
      <c r="A3619">
        <v>3615</v>
      </c>
      <c r="B3619" s="564">
        <f t="shared" ca="1" si="342"/>
        <v>20</v>
      </c>
      <c r="C3619" s="564">
        <f t="shared" ca="1" si="337"/>
        <v>400</v>
      </c>
      <c r="D3619" s="564">
        <f t="shared" ca="1" si="340"/>
        <v>20</v>
      </c>
      <c r="E3619" s="564">
        <f t="shared" ca="1" si="338"/>
        <v>0</v>
      </c>
      <c r="F3619" s="564">
        <f t="shared" ca="1" si="341"/>
        <v>1</v>
      </c>
      <c r="G3619" s="564">
        <f t="shared" ca="1" si="339"/>
        <v>-2.0171386328307617</v>
      </c>
      <c r="H3619" s="564">
        <v>1</v>
      </c>
      <c r="I3619" s="564">
        <v>1</v>
      </c>
      <c r="J3619" s="564">
        <v>1</v>
      </c>
      <c r="K3619" s="564">
        <v>1</v>
      </c>
      <c r="L3619" s="564">
        <v>1</v>
      </c>
      <c r="M3619" s="564">
        <v>1</v>
      </c>
      <c r="N3619" s="564">
        <v>1</v>
      </c>
      <c r="O3619" s="564">
        <v>1</v>
      </c>
      <c r="P3619" s="564">
        <v>1</v>
      </c>
      <c r="Q3619" s="564">
        <v>1</v>
      </c>
      <c r="R3619" s="564">
        <v>1</v>
      </c>
      <c r="S3619" s="564">
        <v>1</v>
      </c>
      <c r="T3619" s="564">
        <v>1</v>
      </c>
      <c r="U3619" s="564">
        <v>1</v>
      </c>
      <c r="V3619" s="564">
        <v>1</v>
      </c>
      <c r="W3619" s="564">
        <v>1</v>
      </c>
      <c r="X3619" s="564">
        <v>1</v>
      </c>
      <c r="Y3619" s="564">
        <v>1</v>
      </c>
      <c r="Z3619" s="564">
        <v>1</v>
      </c>
      <c r="AA3619" s="564">
        <v>1</v>
      </c>
      <c r="AB3619" s="564">
        <v>1</v>
      </c>
      <c r="AC3619" s="564">
        <v>1</v>
      </c>
      <c r="AD3619" s="564">
        <v>1</v>
      </c>
      <c r="AE3619" s="564">
        <v>1</v>
      </c>
      <c r="AF3619" s="564">
        <v>1</v>
      </c>
      <c r="AG3619" s="564">
        <v>1</v>
      </c>
      <c r="AH3619" s="564">
        <v>1</v>
      </c>
      <c r="AI3619" s="564">
        <v>1</v>
      </c>
      <c r="AJ3619" s="564">
        <v>1</v>
      </c>
      <c r="AK3619" s="564">
        <v>1</v>
      </c>
    </row>
    <row r="3620" spans="1:37">
      <c r="A3620">
        <v>3616</v>
      </c>
      <c r="B3620" s="564">
        <f t="shared" ca="1" si="342"/>
        <v>20</v>
      </c>
      <c r="C3620" s="564">
        <f t="shared" ca="1" si="337"/>
        <v>400</v>
      </c>
      <c r="D3620" s="564">
        <f t="shared" ca="1" si="340"/>
        <v>20</v>
      </c>
      <c r="E3620" s="564">
        <f t="shared" ca="1" si="338"/>
        <v>0</v>
      </c>
      <c r="F3620" s="564">
        <f t="shared" ca="1" si="341"/>
        <v>1</v>
      </c>
      <c r="G3620" s="564">
        <f t="shared" ca="1" si="339"/>
        <v>-1.4012464129652149</v>
      </c>
      <c r="H3620" s="564">
        <v>1</v>
      </c>
      <c r="I3620" s="564">
        <v>1</v>
      </c>
      <c r="J3620" s="564">
        <v>1</v>
      </c>
      <c r="K3620" s="564">
        <v>1</v>
      </c>
      <c r="L3620" s="564">
        <v>1</v>
      </c>
      <c r="M3620" s="564">
        <v>1</v>
      </c>
      <c r="N3620" s="564">
        <v>1</v>
      </c>
      <c r="O3620" s="564">
        <v>1</v>
      </c>
      <c r="P3620" s="564">
        <v>1</v>
      </c>
      <c r="Q3620" s="564">
        <v>1</v>
      </c>
      <c r="R3620" s="564">
        <v>1</v>
      </c>
      <c r="S3620" s="564">
        <v>1</v>
      </c>
      <c r="T3620" s="564">
        <v>1</v>
      </c>
      <c r="U3620" s="564">
        <v>1</v>
      </c>
      <c r="V3620" s="564">
        <v>1</v>
      </c>
      <c r="W3620" s="564">
        <v>1</v>
      </c>
      <c r="X3620" s="564">
        <v>1</v>
      </c>
      <c r="Y3620" s="564">
        <v>1</v>
      </c>
      <c r="Z3620" s="564">
        <v>1</v>
      </c>
      <c r="AA3620" s="564">
        <v>1</v>
      </c>
      <c r="AB3620" s="564">
        <v>1</v>
      </c>
      <c r="AC3620" s="564">
        <v>1</v>
      </c>
      <c r="AD3620" s="564">
        <v>1</v>
      </c>
      <c r="AE3620" s="564">
        <v>1</v>
      </c>
      <c r="AF3620" s="564">
        <v>1</v>
      </c>
      <c r="AG3620" s="564">
        <v>1</v>
      </c>
      <c r="AH3620" s="564">
        <v>1</v>
      </c>
      <c r="AI3620" s="564">
        <v>1</v>
      </c>
      <c r="AJ3620" s="564">
        <v>1</v>
      </c>
      <c r="AK3620" s="564">
        <v>1</v>
      </c>
    </row>
    <row r="3621" spans="1:37">
      <c r="A3621">
        <v>3617</v>
      </c>
      <c r="B3621" s="564">
        <f t="shared" ca="1" si="342"/>
        <v>20</v>
      </c>
      <c r="C3621" s="564">
        <f t="shared" ca="1" si="337"/>
        <v>400</v>
      </c>
      <c r="D3621" s="564">
        <f t="shared" ca="1" si="340"/>
        <v>20</v>
      </c>
      <c r="E3621" s="564">
        <f t="shared" ca="1" si="338"/>
        <v>0</v>
      </c>
      <c r="F3621" s="564">
        <f t="shared" ca="1" si="341"/>
        <v>1</v>
      </c>
      <c r="G3621" s="564">
        <f t="shared" ca="1" si="339"/>
        <v>-4.478135197407676</v>
      </c>
      <c r="H3621" s="564">
        <v>1</v>
      </c>
      <c r="I3621" s="564">
        <v>1</v>
      </c>
      <c r="J3621" s="564">
        <v>1</v>
      </c>
      <c r="K3621" s="564">
        <v>1</v>
      </c>
      <c r="L3621" s="564">
        <v>1</v>
      </c>
      <c r="M3621" s="564">
        <v>1</v>
      </c>
      <c r="N3621" s="564">
        <v>1</v>
      </c>
      <c r="O3621" s="564">
        <v>1</v>
      </c>
      <c r="P3621" s="564">
        <v>1</v>
      </c>
      <c r="Q3621" s="564">
        <v>1</v>
      </c>
      <c r="R3621" s="564">
        <v>1</v>
      </c>
      <c r="S3621" s="564">
        <v>1</v>
      </c>
      <c r="T3621" s="564">
        <v>1</v>
      </c>
      <c r="U3621" s="564">
        <v>1</v>
      </c>
      <c r="V3621" s="564">
        <v>1</v>
      </c>
      <c r="W3621" s="564">
        <v>1</v>
      </c>
      <c r="X3621" s="564">
        <v>1</v>
      </c>
      <c r="Y3621" s="564">
        <v>1</v>
      </c>
      <c r="Z3621" s="564">
        <v>1</v>
      </c>
      <c r="AA3621" s="564">
        <v>1</v>
      </c>
      <c r="AB3621" s="564">
        <v>1</v>
      </c>
      <c r="AC3621" s="564">
        <v>1</v>
      </c>
      <c r="AD3621" s="564">
        <v>1</v>
      </c>
      <c r="AE3621" s="564">
        <v>1</v>
      </c>
      <c r="AF3621" s="564">
        <v>1</v>
      </c>
      <c r="AG3621" s="564">
        <v>1</v>
      </c>
      <c r="AH3621" s="564">
        <v>1</v>
      </c>
      <c r="AI3621" s="564">
        <v>1</v>
      </c>
      <c r="AJ3621" s="564">
        <v>1</v>
      </c>
      <c r="AK3621" s="564">
        <v>1</v>
      </c>
    </row>
    <row r="3622" spans="1:37">
      <c r="A3622">
        <v>3618</v>
      </c>
      <c r="B3622" s="564">
        <f t="shared" ca="1" si="342"/>
        <v>0</v>
      </c>
      <c r="C3622" s="564">
        <f t="shared" ca="1" si="337"/>
        <v>0</v>
      </c>
      <c r="D3622" s="564">
        <f t="shared" ca="1" si="340"/>
        <v>0</v>
      </c>
      <c r="E3622" s="564">
        <f t="shared" ca="1" si="338"/>
        <v>0</v>
      </c>
      <c r="F3622" s="564">
        <f t="shared" ca="1" si="341"/>
        <v>1</v>
      </c>
      <c r="G3622" s="564">
        <f t="shared" ca="1" si="339"/>
        <v>-1.3393069666004656</v>
      </c>
      <c r="H3622" s="564">
        <v>0</v>
      </c>
      <c r="I3622" s="564">
        <v>0</v>
      </c>
      <c r="J3622" s="564">
        <v>0</v>
      </c>
      <c r="K3622" s="564">
        <v>0</v>
      </c>
      <c r="L3622" s="564">
        <v>0</v>
      </c>
      <c r="M3622" s="564">
        <v>0</v>
      </c>
      <c r="N3622" s="564">
        <v>0</v>
      </c>
      <c r="O3622" s="564">
        <v>0</v>
      </c>
      <c r="P3622" s="564">
        <v>0</v>
      </c>
      <c r="Q3622" s="564">
        <v>0</v>
      </c>
      <c r="R3622" s="564">
        <v>0</v>
      </c>
      <c r="S3622" s="564">
        <v>0</v>
      </c>
      <c r="T3622" s="564">
        <v>0</v>
      </c>
      <c r="U3622" s="564">
        <v>0</v>
      </c>
      <c r="V3622" s="564">
        <v>0</v>
      </c>
      <c r="W3622" s="564">
        <v>0</v>
      </c>
      <c r="X3622" s="564">
        <v>0</v>
      </c>
      <c r="Y3622" s="564">
        <v>0</v>
      </c>
      <c r="Z3622" s="564">
        <v>0</v>
      </c>
      <c r="AA3622" s="564">
        <v>0</v>
      </c>
      <c r="AB3622" s="564">
        <v>0</v>
      </c>
      <c r="AC3622" s="564">
        <v>0</v>
      </c>
      <c r="AD3622" s="564">
        <v>0</v>
      </c>
      <c r="AE3622" s="564">
        <v>0</v>
      </c>
      <c r="AF3622" s="564">
        <v>0</v>
      </c>
      <c r="AG3622" s="564">
        <v>0</v>
      </c>
      <c r="AH3622" s="564">
        <v>0</v>
      </c>
      <c r="AI3622" s="564">
        <v>0</v>
      </c>
      <c r="AJ3622" s="564">
        <v>0</v>
      </c>
      <c r="AK3622" s="564">
        <v>0</v>
      </c>
    </row>
    <row r="3623" spans="1:37">
      <c r="A3623">
        <v>3619</v>
      </c>
      <c r="B3623" s="564">
        <f t="shared" ca="1" si="342"/>
        <v>20</v>
      </c>
      <c r="C3623" s="564">
        <f t="shared" ca="1" si="337"/>
        <v>400</v>
      </c>
      <c r="D3623" s="564">
        <f t="shared" ca="1" si="340"/>
        <v>20</v>
      </c>
      <c r="E3623" s="564">
        <f t="shared" ca="1" si="338"/>
        <v>0</v>
      </c>
      <c r="F3623" s="564">
        <f t="shared" ca="1" si="341"/>
        <v>1</v>
      </c>
      <c r="G3623" s="564">
        <f t="shared" ca="1" si="339"/>
        <v>-0.25295381490014268</v>
      </c>
      <c r="H3623" s="564">
        <v>1</v>
      </c>
      <c r="I3623" s="564">
        <v>1</v>
      </c>
      <c r="J3623" s="564">
        <v>1</v>
      </c>
      <c r="K3623" s="564">
        <v>1</v>
      </c>
      <c r="L3623" s="564">
        <v>1</v>
      </c>
      <c r="M3623" s="564">
        <v>1</v>
      </c>
      <c r="N3623" s="564">
        <v>1</v>
      </c>
      <c r="O3623" s="564">
        <v>1</v>
      </c>
      <c r="P3623" s="564">
        <v>1</v>
      </c>
      <c r="Q3623" s="564">
        <v>1</v>
      </c>
      <c r="R3623" s="564">
        <v>1</v>
      </c>
      <c r="S3623" s="564">
        <v>1</v>
      </c>
      <c r="T3623" s="564">
        <v>1</v>
      </c>
      <c r="U3623" s="564">
        <v>1</v>
      </c>
      <c r="V3623" s="564">
        <v>1</v>
      </c>
      <c r="W3623" s="564">
        <v>1</v>
      </c>
      <c r="X3623" s="564">
        <v>1</v>
      </c>
      <c r="Y3623" s="564">
        <v>1</v>
      </c>
      <c r="Z3623" s="564">
        <v>1</v>
      </c>
      <c r="AA3623" s="564">
        <v>1</v>
      </c>
      <c r="AB3623" s="564">
        <v>1</v>
      </c>
      <c r="AC3623" s="564">
        <v>1</v>
      </c>
      <c r="AD3623" s="564">
        <v>1</v>
      </c>
      <c r="AE3623" s="564">
        <v>1</v>
      </c>
      <c r="AF3623" s="564">
        <v>1</v>
      </c>
      <c r="AG3623" s="564">
        <v>1</v>
      </c>
      <c r="AH3623" s="564">
        <v>1</v>
      </c>
      <c r="AI3623" s="564">
        <v>1</v>
      </c>
      <c r="AJ3623" s="564">
        <v>1</v>
      </c>
      <c r="AK3623" s="564">
        <v>1</v>
      </c>
    </row>
    <row r="3624" spans="1:37">
      <c r="A3624">
        <v>3620</v>
      </c>
      <c r="B3624" s="564">
        <f t="shared" ca="1" si="342"/>
        <v>20</v>
      </c>
      <c r="C3624" s="564">
        <f t="shared" ca="1" si="337"/>
        <v>400</v>
      </c>
      <c r="D3624" s="564">
        <f t="shared" ca="1" si="340"/>
        <v>20</v>
      </c>
      <c r="E3624" s="564">
        <f t="shared" ca="1" si="338"/>
        <v>0</v>
      </c>
      <c r="F3624" s="564">
        <f t="shared" ca="1" si="341"/>
        <v>1</v>
      </c>
      <c r="G3624" s="564">
        <f t="shared" ca="1" si="339"/>
        <v>3.8588997509072152</v>
      </c>
      <c r="H3624" s="564">
        <v>1</v>
      </c>
      <c r="I3624" s="564">
        <v>1</v>
      </c>
      <c r="J3624" s="564">
        <v>1</v>
      </c>
      <c r="K3624" s="564">
        <v>1</v>
      </c>
      <c r="L3624" s="564">
        <v>1</v>
      </c>
      <c r="M3624" s="564">
        <v>1</v>
      </c>
      <c r="N3624" s="564">
        <v>1</v>
      </c>
      <c r="O3624" s="564">
        <v>1</v>
      </c>
      <c r="P3624" s="564">
        <v>1</v>
      </c>
      <c r="Q3624" s="564">
        <v>1</v>
      </c>
      <c r="R3624" s="564">
        <v>1</v>
      </c>
      <c r="S3624" s="564">
        <v>1</v>
      </c>
      <c r="T3624" s="564">
        <v>1</v>
      </c>
      <c r="U3624" s="564">
        <v>1</v>
      </c>
      <c r="V3624" s="564">
        <v>1</v>
      </c>
      <c r="W3624" s="564">
        <v>1</v>
      </c>
      <c r="X3624" s="564">
        <v>1</v>
      </c>
      <c r="Y3624" s="564">
        <v>1</v>
      </c>
      <c r="Z3624" s="564">
        <v>1</v>
      </c>
      <c r="AA3624" s="564">
        <v>1</v>
      </c>
      <c r="AB3624" s="564">
        <v>1</v>
      </c>
      <c r="AC3624" s="564">
        <v>1</v>
      </c>
      <c r="AD3624" s="564">
        <v>1</v>
      </c>
      <c r="AE3624" s="564">
        <v>1</v>
      </c>
      <c r="AF3624" s="564">
        <v>1</v>
      </c>
      <c r="AG3624" s="564">
        <v>1</v>
      </c>
      <c r="AH3624" s="564">
        <v>1</v>
      </c>
      <c r="AI3624" s="564">
        <v>1</v>
      </c>
      <c r="AJ3624" s="564">
        <v>1</v>
      </c>
      <c r="AK3624" s="564">
        <v>1</v>
      </c>
    </row>
    <row r="3625" spans="1:37">
      <c r="A3625">
        <v>3621</v>
      </c>
      <c r="B3625" s="564">
        <f t="shared" ca="1" si="342"/>
        <v>0</v>
      </c>
      <c r="C3625" s="564">
        <f t="shared" ca="1" si="337"/>
        <v>0</v>
      </c>
      <c r="D3625" s="564">
        <f t="shared" ca="1" si="340"/>
        <v>0</v>
      </c>
      <c r="E3625" s="564">
        <f t="shared" ca="1" si="338"/>
        <v>0</v>
      </c>
      <c r="F3625" s="564">
        <f t="shared" ca="1" si="341"/>
        <v>1</v>
      </c>
      <c r="G3625" s="564">
        <f t="shared" ca="1" si="339"/>
        <v>-0.76352403521967949</v>
      </c>
      <c r="H3625" s="564">
        <v>0</v>
      </c>
      <c r="I3625" s="564">
        <v>0</v>
      </c>
      <c r="J3625" s="564">
        <v>0</v>
      </c>
      <c r="K3625" s="564">
        <v>0</v>
      </c>
      <c r="L3625" s="564">
        <v>0</v>
      </c>
      <c r="M3625" s="564">
        <v>0</v>
      </c>
      <c r="N3625" s="564">
        <v>0</v>
      </c>
      <c r="O3625" s="564">
        <v>0</v>
      </c>
      <c r="P3625" s="564">
        <v>0</v>
      </c>
      <c r="Q3625" s="564">
        <v>0</v>
      </c>
      <c r="R3625" s="564">
        <v>0</v>
      </c>
      <c r="S3625" s="564">
        <v>0</v>
      </c>
      <c r="T3625" s="564">
        <v>0</v>
      </c>
      <c r="U3625" s="564">
        <v>0</v>
      </c>
      <c r="V3625" s="564">
        <v>0</v>
      </c>
      <c r="W3625" s="564">
        <v>0</v>
      </c>
      <c r="X3625" s="564">
        <v>0</v>
      </c>
      <c r="Y3625" s="564">
        <v>0</v>
      </c>
      <c r="Z3625" s="564">
        <v>0</v>
      </c>
      <c r="AA3625" s="564">
        <v>0</v>
      </c>
      <c r="AB3625" s="564">
        <v>0</v>
      </c>
      <c r="AC3625" s="564">
        <v>0</v>
      </c>
      <c r="AD3625" s="564">
        <v>0</v>
      </c>
      <c r="AE3625" s="564">
        <v>0</v>
      </c>
      <c r="AF3625" s="564">
        <v>0</v>
      </c>
      <c r="AG3625" s="564">
        <v>0</v>
      </c>
      <c r="AH3625" s="564">
        <v>0</v>
      </c>
      <c r="AI3625" s="564">
        <v>0</v>
      </c>
      <c r="AJ3625" s="564">
        <v>0</v>
      </c>
      <c r="AK3625" s="564">
        <v>0</v>
      </c>
    </row>
    <row r="3626" spans="1:37">
      <c r="A3626">
        <v>3622</v>
      </c>
      <c r="B3626" s="564">
        <f t="shared" ca="1" si="342"/>
        <v>20</v>
      </c>
      <c r="C3626" s="564">
        <f t="shared" ca="1" si="337"/>
        <v>400</v>
      </c>
      <c r="D3626" s="564">
        <f t="shared" ca="1" si="340"/>
        <v>20</v>
      </c>
      <c r="E3626" s="564">
        <f t="shared" ca="1" si="338"/>
        <v>0</v>
      </c>
      <c r="F3626" s="564">
        <f t="shared" ca="1" si="341"/>
        <v>1</v>
      </c>
      <c r="G3626" s="564">
        <f t="shared" ca="1" si="339"/>
        <v>2.1748145484277845</v>
      </c>
      <c r="H3626" s="564">
        <v>1</v>
      </c>
      <c r="I3626" s="564">
        <v>1</v>
      </c>
      <c r="J3626" s="564">
        <v>1</v>
      </c>
      <c r="K3626" s="564">
        <v>1</v>
      </c>
      <c r="L3626" s="564">
        <v>1</v>
      </c>
      <c r="M3626" s="564">
        <v>1</v>
      </c>
      <c r="N3626" s="564">
        <v>1</v>
      </c>
      <c r="O3626" s="564">
        <v>1</v>
      </c>
      <c r="P3626" s="564">
        <v>1</v>
      </c>
      <c r="Q3626" s="564">
        <v>1</v>
      </c>
      <c r="R3626" s="564">
        <v>1</v>
      </c>
      <c r="S3626" s="564">
        <v>1</v>
      </c>
      <c r="T3626" s="564">
        <v>1</v>
      </c>
      <c r="U3626" s="564">
        <v>1</v>
      </c>
      <c r="V3626" s="564">
        <v>1</v>
      </c>
      <c r="W3626" s="564">
        <v>1</v>
      </c>
      <c r="X3626" s="564">
        <v>1</v>
      </c>
      <c r="Y3626" s="564">
        <v>1</v>
      </c>
      <c r="Z3626" s="564">
        <v>1</v>
      </c>
      <c r="AA3626" s="564">
        <v>1</v>
      </c>
      <c r="AB3626" s="564">
        <v>1</v>
      </c>
      <c r="AC3626" s="564">
        <v>1</v>
      </c>
      <c r="AD3626" s="564">
        <v>1</v>
      </c>
      <c r="AE3626" s="564">
        <v>1</v>
      </c>
      <c r="AF3626" s="564">
        <v>1</v>
      </c>
      <c r="AG3626" s="564">
        <v>1</v>
      </c>
      <c r="AH3626" s="564">
        <v>1</v>
      </c>
      <c r="AI3626" s="564">
        <v>1</v>
      </c>
      <c r="AJ3626" s="564">
        <v>1</v>
      </c>
      <c r="AK3626" s="564">
        <v>1</v>
      </c>
    </row>
    <row r="3627" spans="1:37">
      <c r="A3627">
        <v>3623</v>
      </c>
      <c r="B3627" s="564">
        <f t="shared" ca="1" si="342"/>
        <v>0</v>
      </c>
      <c r="C3627" s="564">
        <f t="shared" ca="1" si="337"/>
        <v>0</v>
      </c>
      <c r="D3627" s="564">
        <f t="shared" ca="1" si="340"/>
        <v>0</v>
      </c>
      <c r="E3627" s="564">
        <f t="shared" ca="1" si="338"/>
        <v>0</v>
      </c>
      <c r="F3627" s="564">
        <f t="shared" ca="1" si="341"/>
        <v>1</v>
      </c>
      <c r="G3627" s="564">
        <f t="shared" ca="1" si="339"/>
        <v>-1.477384101220542</v>
      </c>
      <c r="H3627" s="564">
        <v>0</v>
      </c>
      <c r="I3627" s="564">
        <v>0</v>
      </c>
      <c r="J3627" s="564">
        <v>0</v>
      </c>
      <c r="K3627" s="564">
        <v>0</v>
      </c>
      <c r="L3627" s="564">
        <v>0</v>
      </c>
      <c r="M3627" s="564">
        <v>0</v>
      </c>
      <c r="N3627" s="564">
        <v>0</v>
      </c>
      <c r="O3627" s="564">
        <v>0</v>
      </c>
      <c r="P3627" s="564">
        <v>0</v>
      </c>
      <c r="Q3627" s="564">
        <v>0</v>
      </c>
      <c r="R3627" s="564">
        <v>0</v>
      </c>
      <c r="S3627" s="564">
        <v>0</v>
      </c>
      <c r="T3627" s="564">
        <v>0</v>
      </c>
      <c r="U3627" s="564">
        <v>0</v>
      </c>
      <c r="V3627" s="564">
        <v>0</v>
      </c>
      <c r="W3627" s="564">
        <v>0</v>
      </c>
      <c r="X3627" s="564">
        <v>0</v>
      </c>
      <c r="Y3627" s="564">
        <v>0</v>
      </c>
      <c r="Z3627" s="564">
        <v>0</v>
      </c>
      <c r="AA3627" s="564">
        <v>0</v>
      </c>
      <c r="AB3627" s="564">
        <v>0</v>
      </c>
      <c r="AC3627" s="564">
        <v>0</v>
      </c>
      <c r="AD3627" s="564">
        <v>0</v>
      </c>
      <c r="AE3627" s="564">
        <v>0</v>
      </c>
      <c r="AF3627" s="564">
        <v>0</v>
      </c>
      <c r="AG3627" s="564">
        <v>0</v>
      </c>
      <c r="AH3627" s="564">
        <v>0</v>
      </c>
      <c r="AI3627" s="564">
        <v>0</v>
      </c>
      <c r="AJ3627" s="564">
        <v>0</v>
      </c>
      <c r="AK3627" s="564">
        <v>0</v>
      </c>
    </row>
    <row r="3628" spans="1:37">
      <c r="A3628">
        <v>3624</v>
      </c>
      <c r="B3628" s="564">
        <f t="shared" ca="1" si="342"/>
        <v>20</v>
      </c>
      <c r="C3628" s="564">
        <f t="shared" ca="1" si="337"/>
        <v>400</v>
      </c>
      <c r="D3628" s="564">
        <f t="shared" ca="1" si="340"/>
        <v>20</v>
      </c>
      <c r="E3628" s="564">
        <f t="shared" ca="1" si="338"/>
        <v>0</v>
      </c>
      <c r="F3628" s="564">
        <f t="shared" ca="1" si="341"/>
        <v>1</v>
      </c>
      <c r="G3628" s="564">
        <f t="shared" ca="1" si="339"/>
        <v>-2.4344448918888819</v>
      </c>
      <c r="H3628" s="564">
        <v>1</v>
      </c>
      <c r="I3628" s="564">
        <v>1</v>
      </c>
      <c r="J3628" s="564">
        <v>1</v>
      </c>
      <c r="K3628" s="564">
        <v>1</v>
      </c>
      <c r="L3628" s="564">
        <v>1</v>
      </c>
      <c r="M3628" s="564">
        <v>1</v>
      </c>
      <c r="N3628" s="564">
        <v>1</v>
      </c>
      <c r="O3628" s="564">
        <v>1</v>
      </c>
      <c r="P3628" s="564">
        <v>1</v>
      </c>
      <c r="Q3628" s="564">
        <v>1</v>
      </c>
      <c r="R3628" s="564">
        <v>1</v>
      </c>
      <c r="S3628" s="564">
        <v>1</v>
      </c>
      <c r="T3628" s="564">
        <v>1</v>
      </c>
      <c r="U3628" s="564">
        <v>1</v>
      </c>
      <c r="V3628" s="564">
        <v>1</v>
      </c>
      <c r="W3628" s="564">
        <v>1</v>
      </c>
      <c r="X3628" s="564">
        <v>1</v>
      </c>
      <c r="Y3628" s="564">
        <v>1</v>
      </c>
      <c r="Z3628" s="564">
        <v>1</v>
      </c>
      <c r="AA3628" s="564">
        <v>1</v>
      </c>
      <c r="AB3628" s="564">
        <v>1</v>
      </c>
      <c r="AC3628" s="564">
        <v>1</v>
      </c>
      <c r="AD3628" s="564">
        <v>1</v>
      </c>
      <c r="AE3628" s="564">
        <v>1</v>
      </c>
      <c r="AF3628" s="564">
        <v>1</v>
      </c>
      <c r="AG3628" s="564">
        <v>1</v>
      </c>
      <c r="AH3628" s="564">
        <v>1</v>
      </c>
      <c r="AI3628" s="564">
        <v>1</v>
      </c>
      <c r="AJ3628" s="564">
        <v>1</v>
      </c>
      <c r="AK3628" s="564">
        <v>1</v>
      </c>
    </row>
    <row r="3629" spans="1:37">
      <c r="A3629">
        <v>3625</v>
      </c>
      <c r="B3629" s="564">
        <f t="shared" ca="1" si="342"/>
        <v>17</v>
      </c>
      <c r="C3629" s="564">
        <f t="shared" ca="1" si="337"/>
        <v>289</v>
      </c>
      <c r="D3629" s="564">
        <f t="shared" ca="1" si="340"/>
        <v>17</v>
      </c>
      <c r="E3629" s="564">
        <f t="shared" ca="1" si="338"/>
        <v>2.5500000000000007</v>
      </c>
      <c r="F3629" s="564">
        <f t="shared" ca="1" si="341"/>
        <v>0.73157894736842111</v>
      </c>
      <c r="G3629" s="564">
        <f t="shared" ca="1" si="339"/>
        <v>5.0441243225262316</v>
      </c>
      <c r="H3629" s="564">
        <v>1</v>
      </c>
      <c r="I3629" s="564">
        <v>1</v>
      </c>
      <c r="J3629" s="564">
        <v>1</v>
      </c>
      <c r="K3629" s="564">
        <v>1</v>
      </c>
      <c r="L3629" s="564">
        <v>1</v>
      </c>
      <c r="M3629" s="564">
        <v>1</v>
      </c>
      <c r="N3629" s="564">
        <v>1</v>
      </c>
      <c r="O3629" s="564">
        <v>1</v>
      </c>
      <c r="P3629" s="564">
        <v>1</v>
      </c>
      <c r="Q3629" s="564">
        <v>0</v>
      </c>
      <c r="R3629" s="564">
        <v>0</v>
      </c>
      <c r="S3629" s="564">
        <v>1</v>
      </c>
      <c r="T3629" s="564">
        <v>1</v>
      </c>
      <c r="U3629" s="564">
        <v>1</v>
      </c>
      <c r="V3629" s="564">
        <v>1</v>
      </c>
      <c r="W3629" s="564">
        <v>1</v>
      </c>
      <c r="X3629" s="564">
        <v>1</v>
      </c>
      <c r="Y3629" s="564">
        <v>0</v>
      </c>
      <c r="Z3629" s="564">
        <v>1</v>
      </c>
      <c r="AA3629" s="564">
        <v>1</v>
      </c>
      <c r="AB3629" s="564">
        <v>1</v>
      </c>
      <c r="AC3629" s="564">
        <v>1</v>
      </c>
      <c r="AD3629" s="564">
        <v>1</v>
      </c>
      <c r="AE3629" s="564">
        <v>1</v>
      </c>
      <c r="AF3629" s="564">
        <v>1</v>
      </c>
      <c r="AG3629" s="564">
        <v>1</v>
      </c>
      <c r="AH3629" s="564">
        <v>1</v>
      </c>
      <c r="AI3629" s="564">
        <v>1</v>
      </c>
      <c r="AJ3629" s="564">
        <v>1</v>
      </c>
      <c r="AK3629" s="564">
        <v>0</v>
      </c>
    </row>
    <row r="3630" spans="1:37">
      <c r="A3630">
        <v>3626</v>
      </c>
      <c r="B3630" s="564">
        <f t="shared" ca="1" si="342"/>
        <v>20</v>
      </c>
      <c r="C3630" s="564">
        <f t="shared" ca="1" si="337"/>
        <v>400</v>
      </c>
      <c r="D3630" s="564">
        <f t="shared" ca="1" si="340"/>
        <v>20</v>
      </c>
      <c r="E3630" s="564">
        <f t="shared" ca="1" si="338"/>
        <v>0</v>
      </c>
      <c r="F3630" s="564">
        <f t="shared" ca="1" si="341"/>
        <v>1</v>
      </c>
      <c r="G3630" s="564">
        <f t="shared" ca="1" si="339"/>
        <v>-1.2709813623932167</v>
      </c>
      <c r="H3630" s="564">
        <v>1</v>
      </c>
      <c r="I3630" s="564">
        <v>1</v>
      </c>
      <c r="J3630" s="564">
        <v>1</v>
      </c>
      <c r="K3630" s="564">
        <v>1</v>
      </c>
      <c r="L3630" s="564">
        <v>1</v>
      </c>
      <c r="M3630" s="564">
        <v>1</v>
      </c>
      <c r="N3630" s="564">
        <v>1</v>
      </c>
      <c r="O3630" s="564">
        <v>1</v>
      </c>
      <c r="P3630" s="564">
        <v>1</v>
      </c>
      <c r="Q3630" s="564">
        <v>1</v>
      </c>
      <c r="R3630" s="564">
        <v>1</v>
      </c>
      <c r="S3630" s="564">
        <v>1</v>
      </c>
      <c r="T3630" s="564">
        <v>1</v>
      </c>
      <c r="U3630" s="564">
        <v>1</v>
      </c>
      <c r="V3630" s="564">
        <v>1</v>
      </c>
      <c r="W3630" s="564">
        <v>1</v>
      </c>
      <c r="X3630" s="564">
        <v>1</v>
      </c>
      <c r="Y3630" s="564">
        <v>1</v>
      </c>
      <c r="Z3630" s="564">
        <v>1</v>
      </c>
      <c r="AA3630" s="564">
        <v>1</v>
      </c>
      <c r="AB3630" s="564">
        <v>1</v>
      </c>
      <c r="AC3630" s="564">
        <v>1</v>
      </c>
      <c r="AD3630" s="564">
        <v>1</v>
      </c>
      <c r="AE3630" s="564">
        <v>1</v>
      </c>
      <c r="AF3630" s="564">
        <v>1</v>
      </c>
      <c r="AG3630" s="564">
        <v>1</v>
      </c>
      <c r="AH3630" s="564">
        <v>1</v>
      </c>
      <c r="AI3630" s="564">
        <v>1</v>
      </c>
      <c r="AJ3630" s="564">
        <v>1</v>
      </c>
      <c r="AK3630" s="564">
        <v>1</v>
      </c>
    </row>
    <row r="3631" spans="1:37">
      <c r="A3631">
        <v>3627</v>
      </c>
      <c r="B3631" s="564">
        <f t="shared" ca="1" si="342"/>
        <v>0</v>
      </c>
      <c r="C3631" s="564">
        <f t="shared" ca="1" si="337"/>
        <v>0</v>
      </c>
      <c r="D3631" s="564">
        <f t="shared" ca="1" si="340"/>
        <v>0</v>
      </c>
      <c r="E3631" s="564">
        <f t="shared" ca="1" si="338"/>
        <v>0</v>
      </c>
      <c r="F3631" s="564">
        <f t="shared" ca="1" si="341"/>
        <v>1</v>
      </c>
      <c r="G3631" s="564">
        <f t="shared" ca="1" si="339"/>
        <v>7.5451234287882549</v>
      </c>
      <c r="H3631" s="564">
        <v>0</v>
      </c>
      <c r="I3631" s="564">
        <v>0</v>
      </c>
      <c r="J3631" s="564">
        <v>0</v>
      </c>
      <c r="K3631" s="564">
        <v>0</v>
      </c>
      <c r="L3631" s="564">
        <v>0</v>
      </c>
      <c r="M3631" s="564">
        <v>0</v>
      </c>
      <c r="N3631" s="564">
        <v>0</v>
      </c>
      <c r="O3631" s="564">
        <v>0</v>
      </c>
      <c r="P3631" s="564">
        <v>0</v>
      </c>
      <c r="Q3631" s="564">
        <v>0</v>
      </c>
      <c r="R3631" s="564">
        <v>0</v>
      </c>
      <c r="S3631" s="564">
        <v>0</v>
      </c>
      <c r="T3631" s="564">
        <v>0</v>
      </c>
      <c r="U3631" s="564">
        <v>0</v>
      </c>
      <c r="V3631" s="564">
        <v>0</v>
      </c>
      <c r="W3631" s="564">
        <v>0</v>
      </c>
      <c r="X3631" s="564">
        <v>0</v>
      </c>
      <c r="Y3631" s="564">
        <v>0</v>
      </c>
      <c r="Z3631" s="564">
        <v>0</v>
      </c>
      <c r="AA3631" s="564">
        <v>0</v>
      </c>
      <c r="AB3631" s="564">
        <v>0</v>
      </c>
      <c r="AC3631" s="564">
        <v>0</v>
      </c>
      <c r="AD3631" s="564">
        <v>0</v>
      </c>
      <c r="AE3631" s="564">
        <v>0</v>
      </c>
      <c r="AF3631" s="564">
        <v>0</v>
      </c>
      <c r="AG3631" s="564">
        <v>0</v>
      </c>
      <c r="AH3631" s="564">
        <v>0</v>
      </c>
      <c r="AI3631" s="564">
        <v>0</v>
      </c>
      <c r="AJ3631" s="564">
        <v>0</v>
      </c>
      <c r="AK3631" s="564">
        <v>0</v>
      </c>
    </row>
    <row r="3632" spans="1:37">
      <c r="A3632">
        <v>3628</v>
      </c>
      <c r="B3632" s="564">
        <f t="shared" ca="1" si="342"/>
        <v>20</v>
      </c>
      <c r="C3632" s="564">
        <f t="shared" ca="1" si="337"/>
        <v>400</v>
      </c>
      <c r="D3632" s="564">
        <f t="shared" ca="1" si="340"/>
        <v>20</v>
      </c>
      <c r="E3632" s="564">
        <f t="shared" ca="1" si="338"/>
        <v>0</v>
      </c>
      <c r="F3632" s="564">
        <f t="shared" ca="1" si="341"/>
        <v>1</v>
      </c>
      <c r="G3632" s="564">
        <f t="shared" ca="1" si="339"/>
        <v>3.4131551254587777</v>
      </c>
      <c r="H3632" s="564">
        <v>1</v>
      </c>
      <c r="I3632" s="564">
        <v>1</v>
      </c>
      <c r="J3632" s="564">
        <v>1</v>
      </c>
      <c r="K3632" s="564">
        <v>1</v>
      </c>
      <c r="L3632" s="564">
        <v>1</v>
      </c>
      <c r="M3632" s="564">
        <v>1</v>
      </c>
      <c r="N3632" s="564">
        <v>1</v>
      </c>
      <c r="O3632" s="564">
        <v>1</v>
      </c>
      <c r="P3632" s="564">
        <v>1</v>
      </c>
      <c r="Q3632" s="564">
        <v>1</v>
      </c>
      <c r="R3632" s="564">
        <v>1</v>
      </c>
      <c r="S3632" s="564">
        <v>1</v>
      </c>
      <c r="T3632" s="564">
        <v>1</v>
      </c>
      <c r="U3632" s="564">
        <v>1</v>
      </c>
      <c r="V3632" s="564">
        <v>1</v>
      </c>
      <c r="W3632" s="564">
        <v>1</v>
      </c>
      <c r="X3632" s="564">
        <v>1</v>
      </c>
      <c r="Y3632" s="564">
        <v>1</v>
      </c>
      <c r="Z3632" s="564">
        <v>1</v>
      </c>
      <c r="AA3632" s="564">
        <v>1</v>
      </c>
      <c r="AB3632" s="564">
        <v>1</v>
      </c>
      <c r="AC3632" s="564">
        <v>1</v>
      </c>
      <c r="AD3632" s="564">
        <v>1</v>
      </c>
      <c r="AE3632" s="564">
        <v>1</v>
      </c>
      <c r="AF3632" s="564">
        <v>1</v>
      </c>
      <c r="AG3632" s="564">
        <v>1</v>
      </c>
      <c r="AH3632" s="564">
        <v>1</v>
      </c>
      <c r="AI3632" s="564">
        <v>1</v>
      </c>
      <c r="AJ3632" s="564">
        <v>1</v>
      </c>
      <c r="AK3632" s="564">
        <v>1</v>
      </c>
    </row>
    <row r="3633" spans="1:37">
      <c r="A3633">
        <v>3629</v>
      </c>
      <c r="B3633" s="564">
        <f t="shared" ca="1" si="342"/>
        <v>0</v>
      </c>
      <c r="C3633" s="564">
        <f t="shared" ca="1" si="337"/>
        <v>0</v>
      </c>
      <c r="D3633" s="564">
        <f t="shared" ca="1" si="340"/>
        <v>0</v>
      </c>
      <c r="E3633" s="564">
        <f t="shared" ca="1" si="338"/>
        <v>0</v>
      </c>
      <c r="F3633" s="564">
        <f t="shared" ca="1" si="341"/>
        <v>1</v>
      </c>
      <c r="G3633" s="564">
        <f t="shared" ca="1" si="339"/>
        <v>-1.1368566353392815</v>
      </c>
      <c r="H3633" s="564">
        <v>0</v>
      </c>
      <c r="I3633" s="564">
        <v>0</v>
      </c>
      <c r="J3633" s="564">
        <v>0</v>
      </c>
      <c r="K3633" s="564">
        <v>0</v>
      </c>
      <c r="L3633" s="564">
        <v>0</v>
      </c>
      <c r="M3633" s="564">
        <v>0</v>
      </c>
      <c r="N3633" s="564">
        <v>0</v>
      </c>
      <c r="O3633" s="564">
        <v>0</v>
      </c>
      <c r="P3633" s="564">
        <v>0</v>
      </c>
      <c r="Q3633" s="564">
        <v>0</v>
      </c>
      <c r="R3633" s="564">
        <v>0</v>
      </c>
      <c r="S3633" s="564">
        <v>0</v>
      </c>
      <c r="T3633" s="564">
        <v>0</v>
      </c>
      <c r="U3633" s="564">
        <v>0</v>
      </c>
      <c r="V3633" s="564">
        <v>0</v>
      </c>
      <c r="W3633" s="564">
        <v>0</v>
      </c>
      <c r="X3633" s="564">
        <v>0</v>
      </c>
      <c r="Y3633" s="564">
        <v>0</v>
      </c>
      <c r="Z3633" s="564">
        <v>0</v>
      </c>
      <c r="AA3633" s="564">
        <v>0</v>
      </c>
      <c r="AB3633" s="564">
        <v>0</v>
      </c>
      <c r="AC3633" s="564">
        <v>0</v>
      </c>
      <c r="AD3633" s="564">
        <v>0</v>
      </c>
      <c r="AE3633" s="564">
        <v>0</v>
      </c>
      <c r="AF3633" s="564">
        <v>0</v>
      </c>
      <c r="AG3633" s="564">
        <v>0</v>
      </c>
      <c r="AH3633" s="564">
        <v>0</v>
      </c>
      <c r="AI3633" s="564">
        <v>0</v>
      </c>
      <c r="AJ3633" s="564">
        <v>0</v>
      </c>
      <c r="AK3633" s="564">
        <v>0</v>
      </c>
    </row>
    <row r="3634" spans="1:37">
      <c r="A3634">
        <v>3630</v>
      </c>
      <c r="B3634" s="564">
        <f t="shared" ca="1" si="342"/>
        <v>0</v>
      </c>
      <c r="C3634" s="564">
        <f t="shared" ca="1" si="337"/>
        <v>0</v>
      </c>
      <c r="D3634" s="564">
        <f t="shared" ca="1" si="340"/>
        <v>0</v>
      </c>
      <c r="E3634" s="564">
        <f t="shared" ca="1" si="338"/>
        <v>0</v>
      </c>
      <c r="F3634" s="564">
        <f t="shared" ca="1" si="341"/>
        <v>1</v>
      </c>
      <c r="G3634" s="564">
        <f t="shared" ca="1" si="339"/>
        <v>2.0941055325317599</v>
      </c>
      <c r="H3634" s="564">
        <v>0</v>
      </c>
      <c r="I3634" s="564">
        <v>0</v>
      </c>
      <c r="J3634" s="564">
        <v>0</v>
      </c>
      <c r="K3634" s="564">
        <v>0</v>
      </c>
      <c r="L3634" s="564">
        <v>0</v>
      </c>
      <c r="M3634" s="564">
        <v>0</v>
      </c>
      <c r="N3634" s="564">
        <v>0</v>
      </c>
      <c r="O3634" s="564">
        <v>0</v>
      </c>
      <c r="P3634" s="564">
        <v>0</v>
      </c>
      <c r="Q3634" s="564">
        <v>0</v>
      </c>
      <c r="R3634" s="564">
        <v>0</v>
      </c>
      <c r="S3634" s="564">
        <v>0</v>
      </c>
      <c r="T3634" s="564">
        <v>0</v>
      </c>
      <c r="U3634" s="564">
        <v>0</v>
      </c>
      <c r="V3634" s="564">
        <v>0</v>
      </c>
      <c r="W3634" s="564">
        <v>0</v>
      </c>
      <c r="X3634" s="564">
        <v>0</v>
      </c>
      <c r="Y3634" s="564">
        <v>0</v>
      </c>
      <c r="Z3634" s="564">
        <v>0</v>
      </c>
      <c r="AA3634" s="564">
        <v>0</v>
      </c>
      <c r="AB3634" s="564">
        <v>0</v>
      </c>
      <c r="AC3634" s="564">
        <v>0</v>
      </c>
      <c r="AD3634" s="564">
        <v>0</v>
      </c>
      <c r="AE3634" s="564">
        <v>0</v>
      </c>
      <c r="AF3634" s="564">
        <v>0</v>
      </c>
      <c r="AG3634" s="564">
        <v>0</v>
      </c>
      <c r="AH3634" s="564">
        <v>0</v>
      </c>
      <c r="AI3634" s="564">
        <v>0</v>
      </c>
      <c r="AJ3634" s="564">
        <v>0</v>
      </c>
      <c r="AK3634" s="564">
        <v>0</v>
      </c>
    </row>
    <row r="3635" spans="1:37">
      <c r="A3635">
        <v>3631</v>
      </c>
      <c r="B3635" s="564">
        <f t="shared" ca="1" si="342"/>
        <v>20</v>
      </c>
      <c r="C3635" s="564">
        <f t="shared" ca="1" si="337"/>
        <v>400</v>
      </c>
      <c r="D3635" s="564">
        <f t="shared" ca="1" si="340"/>
        <v>20</v>
      </c>
      <c r="E3635" s="564">
        <f t="shared" ca="1" si="338"/>
        <v>0</v>
      </c>
      <c r="F3635" s="564">
        <f t="shared" ca="1" si="341"/>
        <v>1</v>
      </c>
      <c r="G3635" s="564">
        <f t="shared" ca="1" si="339"/>
        <v>-3.8595973710939124</v>
      </c>
      <c r="H3635" s="564">
        <v>1</v>
      </c>
      <c r="I3635" s="564">
        <v>1</v>
      </c>
      <c r="J3635" s="564">
        <v>1</v>
      </c>
      <c r="K3635" s="564">
        <v>1</v>
      </c>
      <c r="L3635" s="564">
        <v>1</v>
      </c>
      <c r="M3635" s="564">
        <v>1</v>
      </c>
      <c r="N3635" s="564">
        <v>1</v>
      </c>
      <c r="O3635" s="564">
        <v>1</v>
      </c>
      <c r="P3635" s="564">
        <v>1</v>
      </c>
      <c r="Q3635" s="564">
        <v>1</v>
      </c>
      <c r="R3635" s="564">
        <v>1</v>
      </c>
      <c r="S3635" s="564">
        <v>1</v>
      </c>
      <c r="T3635" s="564">
        <v>1</v>
      </c>
      <c r="U3635" s="564">
        <v>1</v>
      </c>
      <c r="V3635" s="564">
        <v>1</v>
      </c>
      <c r="W3635" s="564">
        <v>1</v>
      </c>
      <c r="X3635" s="564">
        <v>1</v>
      </c>
      <c r="Y3635" s="564">
        <v>1</v>
      </c>
      <c r="Z3635" s="564">
        <v>1</v>
      </c>
      <c r="AA3635" s="564">
        <v>1</v>
      </c>
      <c r="AB3635" s="564">
        <v>1</v>
      </c>
      <c r="AC3635" s="564">
        <v>1</v>
      </c>
      <c r="AD3635" s="564">
        <v>1</v>
      </c>
      <c r="AE3635" s="564">
        <v>1</v>
      </c>
      <c r="AF3635" s="564">
        <v>1</v>
      </c>
      <c r="AG3635" s="564">
        <v>1</v>
      </c>
      <c r="AH3635" s="564">
        <v>1</v>
      </c>
      <c r="AI3635" s="564">
        <v>1</v>
      </c>
      <c r="AJ3635" s="564">
        <v>1</v>
      </c>
      <c r="AK3635" s="564">
        <v>1</v>
      </c>
    </row>
    <row r="3636" spans="1:37">
      <c r="A3636">
        <v>3632</v>
      </c>
      <c r="B3636" s="564">
        <f t="shared" ca="1" si="342"/>
        <v>0</v>
      </c>
      <c r="C3636" s="564">
        <f t="shared" ca="1" si="337"/>
        <v>0</v>
      </c>
      <c r="D3636" s="564">
        <f t="shared" ca="1" si="340"/>
        <v>0</v>
      </c>
      <c r="E3636" s="564">
        <f t="shared" ca="1" si="338"/>
        <v>0</v>
      </c>
      <c r="F3636" s="564">
        <f t="shared" ca="1" si="341"/>
        <v>1</v>
      </c>
      <c r="G3636" s="564">
        <f t="shared" ca="1" si="339"/>
        <v>5.7779177918353692</v>
      </c>
      <c r="H3636" s="564">
        <v>0</v>
      </c>
      <c r="I3636" s="564">
        <v>0</v>
      </c>
      <c r="J3636" s="564">
        <v>0</v>
      </c>
      <c r="K3636" s="564">
        <v>0</v>
      </c>
      <c r="L3636" s="564">
        <v>0</v>
      </c>
      <c r="M3636" s="564">
        <v>0</v>
      </c>
      <c r="N3636" s="564">
        <v>0</v>
      </c>
      <c r="O3636" s="564">
        <v>0</v>
      </c>
      <c r="P3636" s="564">
        <v>0</v>
      </c>
      <c r="Q3636" s="564">
        <v>0</v>
      </c>
      <c r="R3636" s="564">
        <v>0</v>
      </c>
      <c r="S3636" s="564">
        <v>0</v>
      </c>
      <c r="T3636" s="564">
        <v>0</v>
      </c>
      <c r="U3636" s="564">
        <v>0</v>
      </c>
      <c r="V3636" s="564">
        <v>0</v>
      </c>
      <c r="W3636" s="564">
        <v>0</v>
      </c>
      <c r="X3636" s="564">
        <v>0</v>
      </c>
      <c r="Y3636" s="564">
        <v>0</v>
      </c>
      <c r="Z3636" s="564">
        <v>0</v>
      </c>
      <c r="AA3636" s="564">
        <v>0</v>
      </c>
      <c r="AB3636" s="564">
        <v>0</v>
      </c>
      <c r="AC3636" s="564">
        <v>0</v>
      </c>
      <c r="AD3636" s="564">
        <v>0</v>
      </c>
      <c r="AE3636" s="564">
        <v>0</v>
      </c>
      <c r="AF3636" s="564">
        <v>0</v>
      </c>
      <c r="AG3636" s="564">
        <v>0</v>
      </c>
      <c r="AH3636" s="564">
        <v>0</v>
      </c>
      <c r="AI3636" s="564">
        <v>0</v>
      </c>
      <c r="AJ3636" s="564">
        <v>0</v>
      </c>
      <c r="AK3636" s="564">
        <v>0</v>
      </c>
    </row>
    <row r="3637" spans="1:37">
      <c r="A3637">
        <v>3633</v>
      </c>
      <c r="B3637" s="564">
        <f t="shared" ca="1" si="342"/>
        <v>0</v>
      </c>
      <c r="C3637" s="564">
        <f t="shared" ca="1" si="337"/>
        <v>0</v>
      </c>
      <c r="D3637" s="564">
        <f t="shared" ca="1" si="340"/>
        <v>0</v>
      </c>
      <c r="E3637" s="564">
        <f t="shared" ca="1" si="338"/>
        <v>0</v>
      </c>
      <c r="F3637" s="564">
        <f t="shared" ca="1" si="341"/>
        <v>1</v>
      </c>
      <c r="G3637" s="564">
        <f t="shared" ca="1" si="339"/>
        <v>-5.6192279173625348</v>
      </c>
      <c r="H3637" s="564">
        <v>0</v>
      </c>
      <c r="I3637" s="564">
        <v>0</v>
      </c>
      <c r="J3637" s="564">
        <v>0</v>
      </c>
      <c r="K3637" s="564">
        <v>0</v>
      </c>
      <c r="L3637" s="564">
        <v>0</v>
      </c>
      <c r="M3637" s="564">
        <v>0</v>
      </c>
      <c r="N3637" s="564">
        <v>0</v>
      </c>
      <c r="O3637" s="564">
        <v>0</v>
      </c>
      <c r="P3637" s="564">
        <v>0</v>
      </c>
      <c r="Q3637" s="564">
        <v>0</v>
      </c>
      <c r="R3637" s="564">
        <v>0</v>
      </c>
      <c r="S3637" s="564">
        <v>0</v>
      </c>
      <c r="T3637" s="564">
        <v>0</v>
      </c>
      <c r="U3637" s="564">
        <v>0</v>
      </c>
      <c r="V3637" s="564">
        <v>0</v>
      </c>
      <c r="W3637" s="564">
        <v>0</v>
      </c>
      <c r="X3637" s="564">
        <v>0</v>
      </c>
      <c r="Y3637" s="564">
        <v>0</v>
      </c>
      <c r="Z3637" s="564">
        <v>0</v>
      </c>
      <c r="AA3637" s="564">
        <v>0</v>
      </c>
      <c r="AB3637" s="564">
        <v>0</v>
      </c>
      <c r="AC3637" s="564">
        <v>0</v>
      </c>
      <c r="AD3637" s="564">
        <v>0</v>
      </c>
      <c r="AE3637" s="564">
        <v>0</v>
      </c>
      <c r="AF3637" s="564">
        <v>0</v>
      </c>
      <c r="AG3637" s="564">
        <v>0</v>
      </c>
      <c r="AH3637" s="564">
        <v>0</v>
      </c>
      <c r="AI3637" s="564">
        <v>0</v>
      </c>
      <c r="AJ3637" s="564">
        <v>0</v>
      </c>
      <c r="AK3637" s="564">
        <v>0</v>
      </c>
    </row>
    <row r="3638" spans="1:37">
      <c r="A3638">
        <v>3634</v>
      </c>
      <c r="B3638" s="564">
        <f t="shared" ca="1" si="342"/>
        <v>0</v>
      </c>
      <c r="C3638" s="564">
        <f t="shared" ca="1" si="337"/>
        <v>0</v>
      </c>
      <c r="D3638" s="564">
        <f t="shared" ca="1" si="340"/>
        <v>0</v>
      </c>
      <c r="E3638" s="564">
        <f t="shared" ca="1" si="338"/>
        <v>0</v>
      </c>
      <c r="F3638" s="564">
        <f t="shared" ca="1" si="341"/>
        <v>1</v>
      </c>
      <c r="G3638" s="564">
        <f t="shared" ca="1" si="339"/>
        <v>2.4154771905388936</v>
      </c>
      <c r="H3638" s="564">
        <v>0</v>
      </c>
      <c r="I3638" s="564">
        <v>0</v>
      </c>
      <c r="J3638" s="564">
        <v>0</v>
      </c>
      <c r="K3638" s="564">
        <v>0</v>
      </c>
      <c r="L3638" s="564">
        <v>0</v>
      </c>
      <c r="M3638" s="564">
        <v>0</v>
      </c>
      <c r="N3638" s="564">
        <v>0</v>
      </c>
      <c r="O3638" s="564">
        <v>0</v>
      </c>
      <c r="P3638" s="564">
        <v>0</v>
      </c>
      <c r="Q3638" s="564">
        <v>0</v>
      </c>
      <c r="R3638" s="564">
        <v>0</v>
      </c>
      <c r="S3638" s="564">
        <v>0</v>
      </c>
      <c r="T3638" s="564">
        <v>0</v>
      </c>
      <c r="U3638" s="564">
        <v>0</v>
      </c>
      <c r="V3638" s="564">
        <v>0</v>
      </c>
      <c r="W3638" s="564">
        <v>0</v>
      </c>
      <c r="X3638" s="564">
        <v>0</v>
      </c>
      <c r="Y3638" s="564">
        <v>0</v>
      </c>
      <c r="Z3638" s="564">
        <v>0</v>
      </c>
      <c r="AA3638" s="564">
        <v>0</v>
      </c>
      <c r="AB3638" s="564">
        <v>0</v>
      </c>
      <c r="AC3638" s="564">
        <v>0</v>
      </c>
      <c r="AD3638" s="564">
        <v>0</v>
      </c>
      <c r="AE3638" s="564">
        <v>0</v>
      </c>
      <c r="AF3638" s="564">
        <v>0</v>
      </c>
      <c r="AG3638" s="564">
        <v>0</v>
      </c>
      <c r="AH3638" s="564">
        <v>0</v>
      </c>
      <c r="AI3638" s="564">
        <v>0</v>
      </c>
      <c r="AJ3638" s="564">
        <v>0</v>
      </c>
      <c r="AK3638" s="564">
        <v>0</v>
      </c>
    </row>
    <row r="3639" spans="1:37">
      <c r="A3639">
        <v>3635</v>
      </c>
      <c r="B3639" s="564">
        <f t="shared" ca="1" si="342"/>
        <v>0</v>
      </c>
      <c r="C3639" s="564">
        <f t="shared" ca="1" si="337"/>
        <v>0</v>
      </c>
      <c r="D3639" s="564">
        <f t="shared" ca="1" si="340"/>
        <v>0</v>
      </c>
      <c r="E3639" s="564">
        <f t="shared" ca="1" si="338"/>
        <v>0</v>
      </c>
      <c r="F3639" s="564">
        <f t="shared" ca="1" si="341"/>
        <v>1</v>
      </c>
      <c r="G3639" s="564">
        <f t="shared" ca="1" si="339"/>
        <v>-3.1350773634579707</v>
      </c>
      <c r="H3639" s="564">
        <v>0</v>
      </c>
      <c r="I3639" s="564">
        <v>0</v>
      </c>
      <c r="J3639" s="564">
        <v>0</v>
      </c>
      <c r="K3639" s="564">
        <v>0</v>
      </c>
      <c r="L3639" s="564">
        <v>0</v>
      </c>
      <c r="M3639" s="564">
        <v>0</v>
      </c>
      <c r="N3639" s="564">
        <v>0</v>
      </c>
      <c r="O3639" s="564">
        <v>0</v>
      </c>
      <c r="P3639" s="564">
        <v>0</v>
      </c>
      <c r="Q3639" s="564">
        <v>0</v>
      </c>
      <c r="R3639" s="564">
        <v>0</v>
      </c>
      <c r="S3639" s="564">
        <v>0</v>
      </c>
      <c r="T3639" s="564">
        <v>0</v>
      </c>
      <c r="U3639" s="564">
        <v>0</v>
      </c>
      <c r="V3639" s="564">
        <v>0</v>
      </c>
      <c r="W3639" s="564">
        <v>0</v>
      </c>
      <c r="X3639" s="564">
        <v>0</v>
      </c>
      <c r="Y3639" s="564">
        <v>0</v>
      </c>
      <c r="Z3639" s="564">
        <v>0</v>
      </c>
      <c r="AA3639" s="564">
        <v>0</v>
      </c>
      <c r="AB3639" s="564">
        <v>0</v>
      </c>
      <c r="AC3639" s="564">
        <v>0</v>
      </c>
      <c r="AD3639" s="564">
        <v>0</v>
      </c>
      <c r="AE3639" s="564">
        <v>0</v>
      </c>
      <c r="AF3639" s="564">
        <v>0</v>
      </c>
      <c r="AG3639" s="564">
        <v>0</v>
      </c>
      <c r="AH3639" s="564">
        <v>0</v>
      </c>
      <c r="AI3639" s="564">
        <v>0</v>
      </c>
      <c r="AJ3639" s="564">
        <v>0</v>
      </c>
      <c r="AK3639" s="564">
        <v>0</v>
      </c>
    </row>
    <row r="3640" spans="1:37">
      <c r="A3640">
        <v>3636</v>
      </c>
      <c r="B3640" s="564">
        <f t="shared" ca="1" si="342"/>
        <v>20</v>
      </c>
      <c r="C3640" s="564">
        <f t="shared" ca="1" si="337"/>
        <v>400</v>
      </c>
      <c r="D3640" s="564">
        <f t="shared" ca="1" si="340"/>
        <v>20</v>
      </c>
      <c r="E3640" s="564">
        <f t="shared" ca="1" si="338"/>
        <v>0</v>
      </c>
      <c r="F3640" s="564">
        <f t="shared" ca="1" si="341"/>
        <v>1</v>
      </c>
      <c r="G3640" s="564">
        <f t="shared" ca="1" si="339"/>
        <v>6.0289191160234452</v>
      </c>
      <c r="H3640" s="564">
        <v>1</v>
      </c>
      <c r="I3640" s="564">
        <v>1</v>
      </c>
      <c r="J3640" s="564">
        <v>1</v>
      </c>
      <c r="K3640" s="564">
        <v>1</v>
      </c>
      <c r="L3640" s="564">
        <v>1</v>
      </c>
      <c r="M3640" s="564">
        <v>1</v>
      </c>
      <c r="N3640" s="564">
        <v>1</v>
      </c>
      <c r="O3640" s="564">
        <v>1</v>
      </c>
      <c r="P3640" s="564">
        <v>1</v>
      </c>
      <c r="Q3640" s="564">
        <v>1</v>
      </c>
      <c r="R3640" s="564">
        <v>1</v>
      </c>
      <c r="S3640" s="564">
        <v>1</v>
      </c>
      <c r="T3640" s="564">
        <v>1</v>
      </c>
      <c r="U3640" s="564">
        <v>1</v>
      </c>
      <c r="V3640" s="564">
        <v>1</v>
      </c>
      <c r="W3640" s="564">
        <v>1</v>
      </c>
      <c r="X3640" s="564">
        <v>1</v>
      </c>
      <c r="Y3640" s="564">
        <v>1</v>
      </c>
      <c r="Z3640" s="564">
        <v>1</v>
      </c>
      <c r="AA3640" s="564">
        <v>1</v>
      </c>
      <c r="AB3640" s="564">
        <v>1</v>
      </c>
      <c r="AC3640" s="564">
        <v>1</v>
      </c>
      <c r="AD3640" s="564">
        <v>1</v>
      </c>
      <c r="AE3640" s="564">
        <v>1</v>
      </c>
      <c r="AF3640" s="564">
        <v>1</v>
      </c>
      <c r="AG3640" s="564">
        <v>1</v>
      </c>
      <c r="AH3640" s="564">
        <v>1</v>
      </c>
      <c r="AI3640" s="564">
        <v>1</v>
      </c>
      <c r="AJ3640" s="564">
        <v>1</v>
      </c>
      <c r="AK3640" s="564">
        <v>1</v>
      </c>
    </row>
    <row r="3641" spans="1:37">
      <c r="A3641">
        <v>3637</v>
      </c>
      <c r="B3641" s="564">
        <f t="shared" ca="1" si="342"/>
        <v>0</v>
      </c>
      <c r="C3641" s="564">
        <f t="shared" ca="1" si="337"/>
        <v>0</v>
      </c>
      <c r="D3641" s="564">
        <f t="shared" ca="1" si="340"/>
        <v>0</v>
      </c>
      <c r="E3641" s="564">
        <f t="shared" ca="1" si="338"/>
        <v>0</v>
      </c>
      <c r="F3641" s="564">
        <f t="shared" ca="1" si="341"/>
        <v>1</v>
      </c>
      <c r="G3641" s="564">
        <f t="shared" ca="1" si="339"/>
        <v>-1.5182918797221561</v>
      </c>
      <c r="H3641" s="564">
        <v>0</v>
      </c>
      <c r="I3641" s="564">
        <v>0</v>
      </c>
      <c r="J3641" s="564">
        <v>0</v>
      </c>
      <c r="K3641" s="564">
        <v>0</v>
      </c>
      <c r="L3641" s="564">
        <v>0</v>
      </c>
      <c r="M3641" s="564">
        <v>0</v>
      </c>
      <c r="N3641" s="564">
        <v>0</v>
      </c>
      <c r="O3641" s="564">
        <v>0</v>
      </c>
      <c r="P3641" s="564">
        <v>0</v>
      </c>
      <c r="Q3641" s="564">
        <v>0</v>
      </c>
      <c r="R3641" s="564">
        <v>0</v>
      </c>
      <c r="S3641" s="564">
        <v>0</v>
      </c>
      <c r="T3641" s="564">
        <v>0</v>
      </c>
      <c r="U3641" s="564">
        <v>0</v>
      </c>
      <c r="V3641" s="564">
        <v>0</v>
      </c>
      <c r="W3641" s="564">
        <v>0</v>
      </c>
      <c r="X3641" s="564">
        <v>0</v>
      </c>
      <c r="Y3641" s="564">
        <v>0</v>
      </c>
      <c r="Z3641" s="564">
        <v>0</v>
      </c>
      <c r="AA3641" s="564">
        <v>0</v>
      </c>
      <c r="AB3641" s="564">
        <v>0</v>
      </c>
      <c r="AC3641" s="564">
        <v>0</v>
      </c>
      <c r="AD3641" s="564">
        <v>0</v>
      </c>
      <c r="AE3641" s="564">
        <v>0</v>
      </c>
      <c r="AF3641" s="564">
        <v>0</v>
      </c>
      <c r="AG3641" s="564">
        <v>0</v>
      </c>
      <c r="AH3641" s="564">
        <v>0</v>
      </c>
      <c r="AI3641" s="564">
        <v>0</v>
      </c>
      <c r="AJ3641" s="564">
        <v>0</v>
      </c>
      <c r="AK3641" s="564">
        <v>0</v>
      </c>
    </row>
    <row r="3642" spans="1:37">
      <c r="A3642">
        <v>3638</v>
      </c>
      <c r="B3642" s="564">
        <f t="shared" ca="1" si="342"/>
        <v>20</v>
      </c>
      <c r="C3642" s="564">
        <f t="shared" ca="1" si="337"/>
        <v>400</v>
      </c>
      <c r="D3642" s="564">
        <f t="shared" ca="1" si="340"/>
        <v>20</v>
      </c>
      <c r="E3642" s="564">
        <f t="shared" ca="1" si="338"/>
        <v>0</v>
      </c>
      <c r="F3642" s="564">
        <f t="shared" ca="1" si="341"/>
        <v>1</v>
      </c>
      <c r="G3642" s="564">
        <f t="shared" ca="1" si="339"/>
        <v>0.94658517447117241</v>
      </c>
      <c r="H3642" s="564">
        <v>1</v>
      </c>
      <c r="I3642" s="564">
        <v>1</v>
      </c>
      <c r="J3642" s="564">
        <v>1</v>
      </c>
      <c r="K3642" s="564">
        <v>1</v>
      </c>
      <c r="L3642" s="564">
        <v>1</v>
      </c>
      <c r="M3642" s="564">
        <v>1</v>
      </c>
      <c r="N3642" s="564">
        <v>1</v>
      </c>
      <c r="O3642" s="564">
        <v>1</v>
      </c>
      <c r="P3642" s="564">
        <v>1</v>
      </c>
      <c r="Q3642" s="564">
        <v>1</v>
      </c>
      <c r="R3642" s="564">
        <v>1</v>
      </c>
      <c r="S3642" s="564">
        <v>1</v>
      </c>
      <c r="T3642" s="564">
        <v>1</v>
      </c>
      <c r="U3642" s="564">
        <v>1</v>
      </c>
      <c r="V3642" s="564">
        <v>1</v>
      </c>
      <c r="W3642" s="564">
        <v>1</v>
      </c>
      <c r="X3642" s="564">
        <v>1</v>
      </c>
      <c r="Y3642" s="564">
        <v>1</v>
      </c>
      <c r="Z3642" s="564">
        <v>1</v>
      </c>
      <c r="AA3642" s="564">
        <v>1</v>
      </c>
      <c r="AB3642" s="564">
        <v>1</v>
      </c>
      <c r="AC3642" s="564">
        <v>1</v>
      </c>
      <c r="AD3642" s="564">
        <v>1</v>
      </c>
      <c r="AE3642" s="564">
        <v>1</v>
      </c>
      <c r="AF3642" s="564">
        <v>1</v>
      </c>
      <c r="AG3642" s="564">
        <v>1</v>
      </c>
      <c r="AH3642" s="564">
        <v>1</v>
      </c>
      <c r="AI3642" s="564">
        <v>1</v>
      </c>
      <c r="AJ3642" s="564">
        <v>1</v>
      </c>
      <c r="AK3642" s="564">
        <v>1</v>
      </c>
    </row>
    <row r="3643" spans="1:37">
      <c r="A3643">
        <v>3639</v>
      </c>
      <c r="B3643" s="564">
        <f t="shared" ca="1" si="342"/>
        <v>20</v>
      </c>
      <c r="C3643" s="564">
        <f t="shared" ca="1" si="337"/>
        <v>400</v>
      </c>
      <c r="D3643" s="564">
        <f t="shared" ca="1" si="340"/>
        <v>20</v>
      </c>
      <c r="E3643" s="564">
        <f t="shared" ca="1" si="338"/>
        <v>0</v>
      </c>
      <c r="F3643" s="564">
        <f t="shared" ca="1" si="341"/>
        <v>1</v>
      </c>
      <c r="G3643" s="564">
        <f t="shared" ca="1" si="339"/>
        <v>-1.6460392807391626</v>
      </c>
      <c r="H3643" s="564">
        <v>1</v>
      </c>
      <c r="I3643" s="564">
        <v>1</v>
      </c>
      <c r="J3643" s="564">
        <v>1</v>
      </c>
      <c r="K3643" s="564">
        <v>1</v>
      </c>
      <c r="L3643" s="564">
        <v>1</v>
      </c>
      <c r="M3643" s="564">
        <v>1</v>
      </c>
      <c r="N3643" s="564">
        <v>1</v>
      </c>
      <c r="O3643" s="564">
        <v>1</v>
      </c>
      <c r="P3643" s="564">
        <v>1</v>
      </c>
      <c r="Q3643" s="564">
        <v>1</v>
      </c>
      <c r="R3643" s="564">
        <v>1</v>
      </c>
      <c r="S3643" s="564">
        <v>1</v>
      </c>
      <c r="T3643" s="564">
        <v>1</v>
      </c>
      <c r="U3643" s="564">
        <v>1</v>
      </c>
      <c r="V3643" s="564">
        <v>1</v>
      </c>
      <c r="W3643" s="564">
        <v>1</v>
      </c>
      <c r="X3643" s="564">
        <v>1</v>
      </c>
      <c r="Y3643" s="564">
        <v>1</v>
      </c>
      <c r="Z3643" s="564">
        <v>1</v>
      </c>
      <c r="AA3643" s="564">
        <v>1</v>
      </c>
      <c r="AB3643" s="564">
        <v>1</v>
      </c>
      <c r="AC3643" s="564">
        <v>1</v>
      </c>
      <c r="AD3643" s="564">
        <v>1</v>
      </c>
      <c r="AE3643" s="564">
        <v>1</v>
      </c>
      <c r="AF3643" s="564">
        <v>1</v>
      </c>
      <c r="AG3643" s="564">
        <v>1</v>
      </c>
      <c r="AH3643" s="564">
        <v>1</v>
      </c>
      <c r="AI3643" s="564">
        <v>1</v>
      </c>
      <c r="AJ3643" s="564">
        <v>1</v>
      </c>
      <c r="AK3643" s="564">
        <v>1</v>
      </c>
    </row>
    <row r="3644" spans="1:37">
      <c r="A3644">
        <v>3640</v>
      </c>
      <c r="B3644" s="564">
        <f t="shared" ca="1" si="342"/>
        <v>20</v>
      </c>
      <c r="C3644" s="564">
        <f t="shared" ca="1" si="337"/>
        <v>400</v>
      </c>
      <c r="D3644" s="564">
        <f t="shared" ca="1" si="340"/>
        <v>20</v>
      </c>
      <c r="E3644" s="564">
        <f t="shared" ca="1" si="338"/>
        <v>0</v>
      </c>
      <c r="F3644" s="564">
        <f t="shared" ca="1" si="341"/>
        <v>1</v>
      </c>
      <c r="G3644" s="564">
        <f t="shared" ca="1" si="339"/>
        <v>-1.8681140156240028</v>
      </c>
      <c r="H3644" s="564">
        <v>1</v>
      </c>
      <c r="I3644" s="564">
        <v>1</v>
      </c>
      <c r="J3644" s="564">
        <v>1</v>
      </c>
      <c r="K3644" s="564">
        <v>1</v>
      </c>
      <c r="L3644" s="564">
        <v>1</v>
      </c>
      <c r="M3644" s="564">
        <v>1</v>
      </c>
      <c r="N3644" s="564">
        <v>1</v>
      </c>
      <c r="O3644" s="564">
        <v>1</v>
      </c>
      <c r="P3644" s="564">
        <v>1</v>
      </c>
      <c r="Q3644" s="564">
        <v>1</v>
      </c>
      <c r="R3644" s="564">
        <v>1</v>
      </c>
      <c r="S3644" s="564">
        <v>1</v>
      </c>
      <c r="T3644" s="564">
        <v>1</v>
      </c>
      <c r="U3644" s="564">
        <v>1</v>
      </c>
      <c r="V3644" s="564">
        <v>1</v>
      </c>
      <c r="W3644" s="564">
        <v>1</v>
      </c>
      <c r="X3644" s="564">
        <v>1</v>
      </c>
      <c r="Y3644" s="564">
        <v>1</v>
      </c>
      <c r="Z3644" s="564">
        <v>1</v>
      </c>
      <c r="AA3644" s="564">
        <v>1</v>
      </c>
      <c r="AB3644" s="564">
        <v>1</v>
      </c>
      <c r="AC3644" s="564">
        <v>1</v>
      </c>
      <c r="AD3644" s="564">
        <v>1</v>
      </c>
      <c r="AE3644" s="564">
        <v>1</v>
      </c>
      <c r="AF3644" s="564">
        <v>1</v>
      </c>
      <c r="AG3644" s="564">
        <v>1</v>
      </c>
      <c r="AH3644" s="564">
        <v>1</v>
      </c>
      <c r="AI3644" s="564">
        <v>1</v>
      </c>
      <c r="AJ3644" s="564">
        <v>1</v>
      </c>
      <c r="AK3644" s="564">
        <v>1</v>
      </c>
    </row>
    <row r="3645" spans="1:37">
      <c r="A3645">
        <v>3641</v>
      </c>
      <c r="B3645" s="564">
        <f t="shared" ca="1" si="342"/>
        <v>20</v>
      </c>
      <c r="C3645" s="564">
        <f t="shared" ca="1" si="337"/>
        <v>400</v>
      </c>
      <c r="D3645" s="564">
        <f t="shared" ca="1" si="340"/>
        <v>20</v>
      </c>
      <c r="E3645" s="564">
        <f t="shared" ca="1" si="338"/>
        <v>0</v>
      </c>
      <c r="F3645" s="564">
        <f t="shared" ca="1" si="341"/>
        <v>1</v>
      </c>
      <c r="G3645" s="564">
        <f t="shared" ca="1" si="339"/>
        <v>-4.4341040123536803</v>
      </c>
      <c r="H3645" s="564">
        <v>1</v>
      </c>
      <c r="I3645" s="564">
        <v>1</v>
      </c>
      <c r="J3645" s="564">
        <v>1</v>
      </c>
      <c r="K3645" s="564">
        <v>1</v>
      </c>
      <c r="L3645" s="564">
        <v>1</v>
      </c>
      <c r="M3645" s="564">
        <v>1</v>
      </c>
      <c r="N3645" s="564">
        <v>1</v>
      </c>
      <c r="O3645" s="564">
        <v>1</v>
      </c>
      <c r="P3645" s="564">
        <v>1</v>
      </c>
      <c r="Q3645" s="564">
        <v>1</v>
      </c>
      <c r="R3645" s="564">
        <v>1</v>
      </c>
      <c r="S3645" s="564">
        <v>1</v>
      </c>
      <c r="T3645" s="564">
        <v>1</v>
      </c>
      <c r="U3645" s="564">
        <v>1</v>
      </c>
      <c r="V3645" s="564">
        <v>1</v>
      </c>
      <c r="W3645" s="564">
        <v>1</v>
      </c>
      <c r="X3645" s="564">
        <v>1</v>
      </c>
      <c r="Y3645" s="564">
        <v>1</v>
      </c>
      <c r="Z3645" s="564">
        <v>1</v>
      </c>
      <c r="AA3645" s="564">
        <v>1</v>
      </c>
      <c r="AB3645" s="564">
        <v>1</v>
      </c>
      <c r="AC3645" s="564">
        <v>1</v>
      </c>
      <c r="AD3645" s="564">
        <v>1</v>
      </c>
      <c r="AE3645" s="564">
        <v>1</v>
      </c>
      <c r="AF3645" s="564">
        <v>1</v>
      </c>
      <c r="AG3645" s="564">
        <v>1</v>
      </c>
      <c r="AH3645" s="564">
        <v>1</v>
      </c>
      <c r="AI3645" s="564">
        <v>1</v>
      </c>
      <c r="AJ3645" s="564">
        <v>1</v>
      </c>
      <c r="AK3645" s="564">
        <v>1</v>
      </c>
    </row>
    <row r="3646" spans="1:37">
      <c r="A3646">
        <v>3642</v>
      </c>
      <c r="B3646" s="564">
        <f t="shared" ca="1" si="342"/>
        <v>20</v>
      </c>
      <c r="C3646" s="564">
        <f t="shared" ca="1" si="337"/>
        <v>400</v>
      </c>
      <c r="D3646" s="564">
        <f t="shared" ca="1" si="340"/>
        <v>20</v>
      </c>
      <c r="E3646" s="564">
        <f t="shared" ca="1" si="338"/>
        <v>0</v>
      </c>
      <c r="F3646" s="564">
        <f t="shared" ca="1" si="341"/>
        <v>1</v>
      </c>
      <c r="G3646" s="564">
        <f t="shared" ca="1" si="339"/>
        <v>-0.36701125644771038</v>
      </c>
      <c r="H3646" s="564">
        <v>1</v>
      </c>
      <c r="I3646" s="564">
        <v>1</v>
      </c>
      <c r="J3646" s="564">
        <v>1</v>
      </c>
      <c r="K3646" s="564">
        <v>1</v>
      </c>
      <c r="L3646" s="564">
        <v>1</v>
      </c>
      <c r="M3646" s="564">
        <v>1</v>
      </c>
      <c r="N3646" s="564">
        <v>1</v>
      </c>
      <c r="O3646" s="564">
        <v>1</v>
      </c>
      <c r="P3646" s="564">
        <v>1</v>
      </c>
      <c r="Q3646" s="564">
        <v>1</v>
      </c>
      <c r="R3646" s="564">
        <v>1</v>
      </c>
      <c r="S3646" s="564">
        <v>1</v>
      </c>
      <c r="T3646" s="564">
        <v>1</v>
      </c>
      <c r="U3646" s="564">
        <v>1</v>
      </c>
      <c r="V3646" s="564">
        <v>1</v>
      </c>
      <c r="W3646" s="564">
        <v>1</v>
      </c>
      <c r="X3646" s="564">
        <v>1</v>
      </c>
      <c r="Y3646" s="564">
        <v>1</v>
      </c>
      <c r="Z3646" s="564">
        <v>1</v>
      </c>
      <c r="AA3646" s="564">
        <v>1</v>
      </c>
      <c r="AB3646" s="564">
        <v>1</v>
      </c>
      <c r="AC3646" s="564">
        <v>1</v>
      </c>
      <c r="AD3646" s="564">
        <v>1</v>
      </c>
      <c r="AE3646" s="564">
        <v>1</v>
      </c>
      <c r="AF3646" s="564">
        <v>1</v>
      </c>
      <c r="AG3646" s="564">
        <v>1</v>
      </c>
      <c r="AH3646" s="564">
        <v>1</v>
      </c>
      <c r="AI3646" s="564">
        <v>1</v>
      </c>
      <c r="AJ3646" s="564">
        <v>1</v>
      </c>
      <c r="AK3646" s="564">
        <v>1</v>
      </c>
    </row>
    <row r="3647" spans="1:37">
      <c r="A3647">
        <v>3643</v>
      </c>
      <c r="B3647" s="564">
        <f t="shared" ca="1" si="342"/>
        <v>0</v>
      </c>
      <c r="C3647" s="564">
        <f t="shared" ca="1" si="337"/>
        <v>0</v>
      </c>
      <c r="D3647" s="564">
        <f t="shared" ca="1" si="340"/>
        <v>0</v>
      </c>
      <c r="E3647" s="564">
        <f t="shared" ca="1" si="338"/>
        <v>0</v>
      </c>
      <c r="F3647" s="564">
        <f t="shared" ca="1" si="341"/>
        <v>1</v>
      </c>
      <c r="G3647" s="564">
        <f t="shared" ca="1" si="339"/>
        <v>1.9052087539187299</v>
      </c>
      <c r="H3647" s="564">
        <v>0</v>
      </c>
      <c r="I3647" s="564">
        <v>0</v>
      </c>
      <c r="J3647" s="564">
        <v>0</v>
      </c>
      <c r="K3647" s="564">
        <v>0</v>
      </c>
      <c r="L3647" s="564">
        <v>0</v>
      </c>
      <c r="M3647" s="564">
        <v>0</v>
      </c>
      <c r="N3647" s="564">
        <v>0</v>
      </c>
      <c r="O3647" s="564">
        <v>0</v>
      </c>
      <c r="P3647" s="564">
        <v>0</v>
      </c>
      <c r="Q3647" s="564">
        <v>0</v>
      </c>
      <c r="R3647" s="564">
        <v>0</v>
      </c>
      <c r="S3647" s="564">
        <v>0</v>
      </c>
      <c r="T3647" s="564">
        <v>0</v>
      </c>
      <c r="U3647" s="564">
        <v>0</v>
      </c>
      <c r="V3647" s="564">
        <v>0</v>
      </c>
      <c r="W3647" s="564">
        <v>0</v>
      </c>
      <c r="X3647" s="564">
        <v>0</v>
      </c>
      <c r="Y3647" s="564">
        <v>0</v>
      </c>
      <c r="Z3647" s="564">
        <v>0</v>
      </c>
      <c r="AA3647" s="564">
        <v>0</v>
      </c>
      <c r="AB3647" s="564">
        <v>0</v>
      </c>
      <c r="AC3647" s="564">
        <v>0</v>
      </c>
      <c r="AD3647" s="564">
        <v>0</v>
      </c>
      <c r="AE3647" s="564">
        <v>0</v>
      </c>
      <c r="AF3647" s="564">
        <v>0</v>
      </c>
      <c r="AG3647" s="564">
        <v>0</v>
      </c>
      <c r="AH3647" s="564">
        <v>0</v>
      </c>
      <c r="AI3647" s="564">
        <v>0</v>
      </c>
      <c r="AJ3647" s="564">
        <v>0</v>
      </c>
      <c r="AK3647" s="564">
        <v>0</v>
      </c>
    </row>
    <row r="3648" spans="1:37">
      <c r="A3648">
        <v>3644</v>
      </c>
      <c r="B3648" s="564">
        <f t="shared" ca="1" si="342"/>
        <v>0</v>
      </c>
      <c r="C3648" s="564">
        <f t="shared" ca="1" si="337"/>
        <v>0</v>
      </c>
      <c r="D3648" s="564">
        <f t="shared" ca="1" si="340"/>
        <v>0</v>
      </c>
      <c r="E3648" s="564">
        <f t="shared" ca="1" si="338"/>
        <v>0</v>
      </c>
      <c r="F3648" s="564">
        <f t="shared" ca="1" si="341"/>
        <v>1</v>
      </c>
      <c r="G3648" s="564">
        <f t="shared" ca="1" si="339"/>
        <v>6.2425075269127159</v>
      </c>
      <c r="H3648" s="564">
        <v>0</v>
      </c>
      <c r="I3648" s="564">
        <v>0</v>
      </c>
      <c r="J3648" s="564">
        <v>0</v>
      </c>
      <c r="K3648" s="564">
        <v>0</v>
      </c>
      <c r="L3648" s="564">
        <v>0</v>
      </c>
      <c r="M3648" s="564">
        <v>0</v>
      </c>
      <c r="N3648" s="564">
        <v>0</v>
      </c>
      <c r="O3648" s="564">
        <v>0</v>
      </c>
      <c r="P3648" s="564">
        <v>0</v>
      </c>
      <c r="Q3648" s="564">
        <v>0</v>
      </c>
      <c r="R3648" s="564">
        <v>0</v>
      </c>
      <c r="S3648" s="564">
        <v>0</v>
      </c>
      <c r="T3648" s="564">
        <v>0</v>
      </c>
      <c r="U3648" s="564">
        <v>0</v>
      </c>
      <c r="V3648" s="564">
        <v>0</v>
      </c>
      <c r="W3648" s="564">
        <v>0</v>
      </c>
      <c r="X3648" s="564">
        <v>0</v>
      </c>
      <c r="Y3648" s="564">
        <v>0</v>
      </c>
      <c r="Z3648" s="564">
        <v>0</v>
      </c>
      <c r="AA3648" s="564">
        <v>0</v>
      </c>
      <c r="AB3648" s="564">
        <v>0</v>
      </c>
      <c r="AC3648" s="564">
        <v>0</v>
      </c>
      <c r="AD3648" s="564">
        <v>0</v>
      </c>
      <c r="AE3648" s="564">
        <v>0</v>
      </c>
      <c r="AF3648" s="564">
        <v>0</v>
      </c>
      <c r="AG3648" s="564">
        <v>0</v>
      </c>
      <c r="AH3648" s="564">
        <v>0</v>
      </c>
      <c r="AI3648" s="564">
        <v>0</v>
      </c>
      <c r="AJ3648" s="564">
        <v>0</v>
      </c>
      <c r="AK3648" s="564">
        <v>0</v>
      </c>
    </row>
    <row r="3649" spans="1:37">
      <c r="A3649">
        <v>3645</v>
      </c>
      <c r="B3649" s="564">
        <f t="shared" ca="1" si="342"/>
        <v>0</v>
      </c>
      <c r="C3649" s="564">
        <f t="shared" ca="1" si="337"/>
        <v>0</v>
      </c>
      <c r="D3649" s="564">
        <f t="shared" ca="1" si="340"/>
        <v>0</v>
      </c>
      <c r="E3649" s="564">
        <f t="shared" ca="1" si="338"/>
        <v>0</v>
      </c>
      <c r="F3649" s="564">
        <f t="shared" ca="1" si="341"/>
        <v>1</v>
      </c>
      <c r="G3649" s="564">
        <f t="shared" ca="1" si="339"/>
        <v>0.74319527128239482</v>
      </c>
      <c r="H3649" s="564">
        <v>0</v>
      </c>
      <c r="I3649" s="564">
        <v>0</v>
      </c>
      <c r="J3649" s="564">
        <v>0</v>
      </c>
      <c r="K3649" s="564">
        <v>0</v>
      </c>
      <c r="L3649" s="564">
        <v>0</v>
      </c>
      <c r="M3649" s="564">
        <v>0</v>
      </c>
      <c r="N3649" s="564">
        <v>0</v>
      </c>
      <c r="O3649" s="564">
        <v>0</v>
      </c>
      <c r="P3649" s="564">
        <v>0</v>
      </c>
      <c r="Q3649" s="564">
        <v>0</v>
      </c>
      <c r="R3649" s="564">
        <v>0</v>
      </c>
      <c r="S3649" s="564">
        <v>0</v>
      </c>
      <c r="T3649" s="564">
        <v>0</v>
      </c>
      <c r="U3649" s="564">
        <v>0</v>
      </c>
      <c r="V3649" s="564">
        <v>0</v>
      </c>
      <c r="W3649" s="564">
        <v>0</v>
      </c>
      <c r="X3649" s="564">
        <v>0</v>
      </c>
      <c r="Y3649" s="564">
        <v>0</v>
      </c>
      <c r="Z3649" s="564">
        <v>0</v>
      </c>
      <c r="AA3649" s="564">
        <v>0</v>
      </c>
      <c r="AB3649" s="564">
        <v>0</v>
      </c>
      <c r="AC3649" s="564">
        <v>0</v>
      </c>
      <c r="AD3649" s="564">
        <v>0</v>
      </c>
      <c r="AE3649" s="564">
        <v>0</v>
      </c>
      <c r="AF3649" s="564">
        <v>0</v>
      </c>
      <c r="AG3649" s="564">
        <v>0</v>
      </c>
      <c r="AH3649" s="564">
        <v>0</v>
      </c>
      <c r="AI3649" s="564">
        <v>0</v>
      </c>
      <c r="AJ3649" s="564">
        <v>0</v>
      </c>
      <c r="AK3649" s="564">
        <v>0</v>
      </c>
    </row>
    <row r="3650" spans="1:37">
      <c r="A3650">
        <v>3646</v>
      </c>
      <c r="B3650" s="564">
        <f t="shared" ca="1" si="342"/>
        <v>0</v>
      </c>
      <c r="C3650" s="564">
        <f t="shared" ca="1" si="337"/>
        <v>0</v>
      </c>
      <c r="D3650" s="564">
        <f t="shared" ca="1" si="340"/>
        <v>0</v>
      </c>
      <c r="E3650" s="564">
        <f t="shared" ca="1" si="338"/>
        <v>0</v>
      </c>
      <c r="F3650" s="564">
        <f t="shared" ca="1" si="341"/>
        <v>1</v>
      </c>
      <c r="G3650" s="564">
        <f t="shared" ca="1" si="339"/>
        <v>5.0117008595930983</v>
      </c>
      <c r="H3650" s="564">
        <v>0</v>
      </c>
      <c r="I3650" s="564">
        <v>0</v>
      </c>
      <c r="J3650" s="564">
        <v>0</v>
      </c>
      <c r="K3650" s="564">
        <v>0</v>
      </c>
      <c r="L3650" s="564">
        <v>0</v>
      </c>
      <c r="M3650" s="564">
        <v>0</v>
      </c>
      <c r="N3650" s="564">
        <v>0</v>
      </c>
      <c r="O3650" s="564">
        <v>0</v>
      </c>
      <c r="P3650" s="564">
        <v>0</v>
      </c>
      <c r="Q3650" s="564">
        <v>0</v>
      </c>
      <c r="R3650" s="564">
        <v>0</v>
      </c>
      <c r="S3650" s="564">
        <v>0</v>
      </c>
      <c r="T3650" s="564">
        <v>0</v>
      </c>
      <c r="U3650" s="564">
        <v>0</v>
      </c>
      <c r="V3650" s="564">
        <v>0</v>
      </c>
      <c r="W3650" s="564">
        <v>0</v>
      </c>
      <c r="X3650" s="564">
        <v>0</v>
      </c>
      <c r="Y3650" s="564">
        <v>0</v>
      </c>
      <c r="Z3650" s="564">
        <v>0</v>
      </c>
      <c r="AA3650" s="564">
        <v>0</v>
      </c>
      <c r="AB3650" s="564">
        <v>0</v>
      </c>
      <c r="AC3650" s="564">
        <v>0</v>
      </c>
      <c r="AD3650" s="564">
        <v>0</v>
      </c>
      <c r="AE3650" s="564">
        <v>0</v>
      </c>
      <c r="AF3650" s="564">
        <v>0</v>
      </c>
      <c r="AG3650" s="564">
        <v>0</v>
      </c>
      <c r="AH3650" s="564">
        <v>0</v>
      </c>
      <c r="AI3650" s="564">
        <v>0</v>
      </c>
      <c r="AJ3650" s="564">
        <v>0</v>
      </c>
      <c r="AK3650" s="564">
        <v>0</v>
      </c>
    </row>
    <row r="3651" spans="1:37">
      <c r="A3651">
        <v>3647</v>
      </c>
      <c r="B3651" s="564">
        <f t="shared" ca="1" si="342"/>
        <v>6</v>
      </c>
      <c r="C3651" s="564">
        <f t="shared" ca="1" si="337"/>
        <v>36</v>
      </c>
      <c r="D3651" s="564">
        <f t="shared" ca="1" si="340"/>
        <v>6</v>
      </c>
      <c r="E3651" s="564">
        <f t="shared" ca="1" si="338"/>
        <v>4.2</v>
      </c>
      <c r="F3651" s="564">
        <f t="shared" ca="1" si="341"/>
        <v>0.55789473684210522</v>
      </c>
      <c r="G3651" s="564">
        <f t="shared" ca="1" si="339"/>
        <v>-3.4752992407920913</v>
      </c>
      <c r="H3651" s="564">
        <v>0</v>
      </c>
      <c r="I3651" s="564">
        <v>0</v>
      </c>
      <c r="J3651" s="564">
        <v>0</v>
      </c>
      <c r="K3651" s="564">
        <v>0</v>
      </c>
      <c r="L3651" s="564">
        <v>0</v>
      </c>
      <c r="M3651" s="564">
        <v>0</v>
      </c>
      <c r="N3651" s="564">
        <v>0</v>
      </c>
      <c r="O3651" s="564">
        <v>0</v>
      </c>
      <c r="P3651" s="564">
        <v>1</v>
      </c>
      <c r="Q3651" s="564">
        <v>1</v>
      </c>
      <c r="R3651" s="564">
        <v>1</v>
      </c>
      <c r="S3651" s="564">
        <v>0</v>
      </c>
      <c r="T3651" s="564">
        <v>0</v>
      </c>
      <c r="U3651" s="564">
        <v>0</v>
      </c>
      <c r="V3651" s="564">
        <v>0</v>
      </c>
      <c r="W3651" s="564">
        <v>0</v>
      </c>
      <c r="X3651" s="564">
        <v>1</v>
      </c>
      <c r="Y3651" s="564">
        <v>1</v>
      </c>
      <c r="Z3651" s="564">
        <v>1</v>
      </c>
      <c r="AA3651" s="564">
        <v>0</v>
      </c>
      <c r="AB3651" s="564">
        <v>1</v>
      </c>
      <c r="AC3651" s="564">
        <v>0</v>
      </c>
      <c r="AD3651" s="564">
        <v>0</v>
      </c>
      <c r="AE3651" s="564">
        <v>0</v>
      </c>
      <c r="AF3651" s="564">
        <v>1</v>
      </c>
      <c r="AG3651" s="564">
        <v>1</v>
      </c>
      <c r="AH3651" s="564">
        <v>0</v>
      </c>
      <c r="AI3651" s="564">
        <v>0</v>
      </c>
      <c r="AJ3651" s="564">
        <v>1</v>
      </c>
      <c r="AK3651" s="564">
        <v>1</v>
      </c>
    </row>
    <row r="3652" spans="1:37">
      <c r="A3652">
        <v>3648</v>
      </c>
      <c r="B3652" s="564">
        <f t="shared" ca="1" si="342"/>
        <v>20</v>
      </c>
      <c r="C3652" s="564">
        <f t="shared" ca="1" si="337"/>
        <v>400</v>
      </c>
      <c r="D3652" s="564">
        <f t="shared" ca="1" si="340"/>
        <v>20</v>
      </c>
      <c r="E3652" s="564">
        <f t="shared" ca="1" si="338"/>
        <v>0</v>
      </c>
      <c r="F3652" s="564">
        <f t="shared" ca="1" si="341"/>
        <v>1</v>
      </c>
      <c r="G3652" s="564">
        <f t="shared" ca="1" si="339"/>
        <v>-1.0046116337394164</v>
      </c>
      <c r="H3652" s="564">
        <v>1</v>
      </c>
      <c r="I3652" s="564">
        <v>1</v>
      </c>
      <c r="J3652" s="564">
        <v>1</v>
      </c>
      <c r="K3652" s="564">
        <v>1</v>
      </c>
      <c r="L3652" s="564">
        <v>1</v>
      </c>
      <c r="M3652" s="564">
        <v>1</v>
      </c>
      <c r="N3652" s="564">
        <v>1</v>
      </c>
      <c r="O3652" s="564">
        <v>1</v>
      </c>
      <c r="P3652" s="564">
        <v>1</v>
      </c>
      <c r="Q3652" s="564">
        <v>1</v>
      </c>
      <c r="R3652" s="564">
        <v>1</v>
      </c>
      <c r="S3652" s="564">
        <v>1</v>
      </c>
      <c r="T3652" s="564">
        <v>1</v>
      </c>
      <c r="U3652" s="564">
        <v>1</v>
      </c>
      <c r="V3652" s="564">
        <v>1</v>
      </c>
      <c r="W3652" s="564">
        <v>1</v>
      </c>
      <c r="X3652" s="564">
        <v>1</v>
      </c>
      <c r="Y3652" s="564">
        <v>1</v>
      </c>
      <c r="Z3652" s="564">
        <v>1</v>
      </c>
      <c r="AA3652" s="564">
        <v>1</v>
      </c>
      <c r="AB3652" s="564">
        <v>1</v>
      </c>
      <c r="AC3652" s="564">
        <v>1</v>
      </c>
      <c r="AD3652" s="564">
        <v>1</v>
      </c>
      <c r="AE3652" s="564">
        <v>1</v>
      </c>
      <c r="AF3652" s="564">
        <v>1</v>
      </c>
      <c r="AG3652" s="564">
        <v>1</v>
      </c>
      <c r="AH3652" s="564">
        <v>1</v>
      </c>
      <c r="AI3652" s="564">
        <v>1</v>
      </c>
      <c r="AJ3652" s="564">
        <v>1</v>
      </c>
      <c r="AK3652" s="564">
        <v>1</v>
      </c>
    </row>
    <row r="3653" spans="1:37">
      <c r="A3653">
        <v>3649</v>
      </c>
      <c r="B3653" s="564">
        <f t="shared" ca="1" si="342"/>
        <v>0</v>
      </c>
      <c r="C3653" s="564">
        <f t="shared" ref="C3653:C3716" ca="1" si="343">B3653^2</f>
        <v>0</v>
      </c>
      <c r="D3653" s="564">
        <f t="shared" ca="1" si="340"/>
        <v>0</v>
      </c>
      <c r="E3653" s="564">
        <f t="shared" ref="E3653:E3716" ca="1" si="344">D3653-((B3653^2)/H$1)</f>
        <v>0</v>
      </c>
      <c r="F3653" s="564">
        <f t="shared" ca="1" si="341"/>
        <v>1</v>
      </c>
      <c r="G3653" s="564">
        <f t="shared" ref="G3653:G3716" ca="1" si="345">I$2+NORMSINV(RAND())*K$2</f>
        <v>-4.2444302170326935</v>
      </c>
      <c r="H3653" s="564">
        <v>0</v>
      </c>
      <c r="I3653" s="564">
        <v>0</v>
      </c>
      <c r="J3653" s="564">
        <v>0</v>
      </c>
      <c r="K3653" s="564">
        <v>0</v>
      </c>
      <c r="L3653" s="564">
        <v>0</v>
      </c>
      <c r="M3653" s="564">
        <v>0</v>
      </c>
      <c r="N3653" s="564">
        <v>0</v>
      </c>
      <c r="O3653" s="564">
        <v>0</v>
      </c>
      <c r="P3653" s="564">
        <v>0</v>
      </c>
      <c r="Q3653" s="564">
        <v>0</v>
      </c>
      <c r="R3653" s="564">
        <v>0</v>
      </c>
      <c r="S3653" s="564">
        <v>0</v>
      </c>
      <c r="T3653" s="564">
        <v>0</v>
      </c>
      <c r="U3653" s="564">
        <v>0</v>
      </c>
      <c r="V3653" s="564">
        <v>0</v>
      </c>
      <c r="W3653" s="564">
        <v>0</v>
      </c>
      <c r="X3653" s="564">
        <v>0</v>
      </c>
      <c r="Y3653" s="564">
        <v>0</v>
      </c>
      <c r="Z3653" s="564">
        <v>0</v>
      </c>
      <c r="AA3653" s="564">
        <v>0</v>
      </c>
      <c r="AB3653" s="564">
        <v>0</v>
      </c>
      <c r="AC3653" s="564">
        <v>0</v>
      </c>
      <c r="AD3653" s="564">
        <v>0</v>
      </c>
      <c r="AE3653" s="564">
        <v>0</v>
      </c>
      <c r="AF3653" s="564">
        <v>0</v>
      </c>
      <c r="AG3653" s="564">
        <v>0</v>
      </c>
      <c r="AH3653" s="564">
        <v>0</v>
      </c>
      <c r="AI3653" s="564">
        <v>0</v>
      </c>
      <c r="AJ3653" s="564">
        <v>0</v>
      </c>
      <c r="AK3653" s="564">
        <v>0</v>
      </c>
    </row>
    <row r="3654" spans="1:37">
      <c r="A3654">
        <v>3650</v>
      </c>
      <c r="B3654" s="564">
        <f t="shared" ca="1" si="342"/>
        <v>20</v>
      </c>
      <c r="C3654" s="564">
        <f t="shared" ca="1" si="343"/>
        <v>400</v>
      </c>
      <c r="D3654" s="564">
        <f t="shared" ref="D3654:D3717" ca="1" si="346">B3654</f>
        <v>20</v>
      </c>
      <c r="E3654" s="564">
        <f t="shared" ca="1" si="344"/>
        <v>0</v>
      </c>
      <c r="F3654" s="564">
        <f t="shared" ref="F3654:F3717" ca="1" si="347">1-(2*B3654*(H$1-B3654)/(H$1*(H$1-1)))</f>
        <v>1</v>
      </c>
      <c r="G3654" s="564">
        <f t="shared" ca="1" si="345"/>
        <v>0.28520220862625612</v>
      </c>
      <c r="H3654" s="564">
        <v>1</v>
      </c>
      <c r="I3654" s="564">
        <v>1</v>
      </c>
      <c r="J3654" s="564">
        <v>1</v>
      </c>
      <c r="K3654" s="564">
        <v>1</v>
      </c>
      <c r="L3654" s="564">
        <v>1</v>
      </c>
      <c r="M3654" s="564">
        <v>1</v>
      </c>
      <c r="N3654" s="564">
        <v>1</v>
      </c>
      <c r="O3654" s="564">
        <v>1</v>
      </c>
      <c r="P3654" s="564">
        <v>1</v>
      </c>
      <c r="Q3654" s="564">
        <v>1</v>
      </c>
      <c r="R3654" s="564">
        <v>1</v>
      </c>
      <c r="S3654" s="564">
        <v>1</v>
      </c>
      <c r="T3654" s="564">
        <v>1</v>
      </c>
      <c r="U3654" s="564">
        <v>1</v>
      </c>
      <c r="V3654" s="564">
        <v>1</v>
      </c>
      <c r="W3654" s="564">
        <v>1</v>
      </c>
      <c r="X3654" s="564">
        <v>1</v>
      </c>
      <c r="Y3654" s="564">
        <v>1</v>
      </c>
      <c r="Z3654" s="564">
        <v>1</v>
      </c>
      <c r="AA3654" s="564">
        <v>1</v>
      </c>
      <c r="AB3654" s="564">
        <v>1</v>
      </c>
      <c r="AC3654" s="564">
        <v>1</v>
      </c>
      <c r="AD3654" s="564">
        <v>1</v>
      </c>
      <c r="AE3654" s="564">
        <v>1</v>
      </c>
      <c r="AF3654" s="564">
        <v>1</v>
      </c>
      <c r="AG3654" s="564">
        <v>1</v>
      </c>
      <c r="AH3654" s="564">
        <v>1</v>
      </c>
      <c r="AI3654" s="564">
        <v>1</v>
      </c>
      <c r="AJ3654" s="564">
        <v>1</v>
      </c>
      <c r="AK3654" s="564">
        <v>1</v>
      </c>
    </row>
    <row r="3655" spans="1:37">
      <c r="A3655">
        <v>3651</v>
      </c>
      <c r="B3655" s="564">
        <f t="shared" ref="B3655:B3718" ca="1" si="348">SUM(INDIRECT("H"&amp;A3655+4&amp;":"&amp;HLOOKUP(H$1,$AA$1:$BD$2,2,0)&amp;A3655+4))</f>
        <v>0</v>
      </c>
      <c r="C3655" s="564">
        <f t="shared" ca="1" si="343"/>
        <v>0</v>
      </c>
      <c r="D3655" s="564">
        <f t="shared" ca="1" si="346"/>
        <v>0</v>
      </c>
      <c r="E3655" s="564">
        <f t="shared" ca="1" si="344"/>
        <v>0</v>
      </c>
      <c r="F3655" s="564">
        <f t="shared" ca="1" si="347"/>
        <v>1</v>
      </c>
      <c r="G3655" s="564">
        <f t="shared" ca="1" si="345"/>
        <v>1.2279589261796462</v>
      </c>
      <c r="H3655" s="564">
        <v>0</v>
      </c>
      <c r="I3655" s="564">
        <v>0</v>
      </c>
      <c r="J3655" s="564">
        <v>0</v>
      </c>
      <c r="K3655" s="564">
        <v>0</v>
      </c>
      <c r="L3655" s="564">
        <v>0</v>
      </c>
      <c r="M3655" s="564">
        <v>0</v>
      </c>
      <c r="N3655" s="564">
        <v>0</v>
      </c>
      <c r="O3655" s="564">
        <v>0</v>
      </c>
      <c r="P3655" s="564">
        <v>0</v>
      </c>
      <c r="Q3655" s="564">
        <v>0</v>
      </c>
      <c r="R3655" s="564">
        <v>0</v>
      </c>
      <c r="S3655" s="564">
        <v>0</v>
      </c>
      <c r="T3655" s="564">
        <v>0</v>
      </c>
      <c r="U3655" s="564">
        <v>0</v>
      </c>
      <c r="V3655" s="564">
        <v>0</v>
      </c>
      <c r="W3655" s="564">
        <v>0</v>
      </c>
      <c r="X3655" s="564">
        <v>0</v>
      </c>
      <c r="Y3655" s="564">
        <v>0</v>
      </c>
      <c r="Z3655" s="564">
        <v>0</v>
      </c>
      <c r="AA3655" s="564">
        <v>0</v>
      </c>
      <c r="AB3655" s="564">
        <v>0</v>
      </c>
      <c r="AC3655" s="564">
        <v>0</v>
      </c>
      <c r="AD3655" s="564">
        <v>0</v>
      </c>
      <c r="AE3655" s="564">
        <v>0</v>
      </c>
      <c r="AF3655" s="564">
        <v>0</v>
      </c>
      <c r="AG3655" s="564">
        <v>0</v>
      </c>
      <c r="AH3655" s="564">
        <v>0</v>
      </c>
      <c r="AI3655" s="564">
        <v>0</v>
      </c>
      <c r="AJ3655" s="564">
        <v>0</v>
      </c>
      <c r="AK3655" s="564">
        <v>0</v>
      </c>
    </row>
    <row r="3656" spans="1:37">
      <c r="A3656">
        <v>3652</v>
      </c>
      <c r="B3656" s="564">
        <f t="shared" ca="1" si="348"/>
        <v>20</v>
      </c>
      <c r="C3656" s="564">
        <f t="shared" ca="1" si="343"/>
        <v>400</v>
      </c>
      <c r="D3656" s="564">
        <f t="shared" ca="1" si="346"/>
        <v>20</v>
      </c>
      <c r="E3656" s="564">
        <f t="shared" ca="1" si="344"/>
        <v>0</v>
      </c>
      <c r="F3656" s="564">
        <f t="shared" ca="1" si="347"/>
        <v>1</v>
      </c>
      <c r="G3656" s="564">
        <f t="shared" ca="1" si="345"/>
        <v>-1.4938699149833905</v>
      </c>
      <c r="H3656" s="564">
        <v>1</v>
      </c>
      <c r="I3656" s="564">
        <v>1</v>
      </c>
      <c r="J3656" s="564">
        <v>1</v>
      </c>
      <c r="K3656" s="564">
        <v>1</v>
      </c>
      <c r="L3656" s="564">
        <v>1</v>
      </c>
      <c r="M3656" s="564">
        <v>1</v>
      </c>
      <c r="N3656" s="564">
        <v>1</v>
      </c>
      <c r="O3656" s="564">
        <v>1</v>
      </c>
      <c r="P3656" s="564">
        <v>1</v>
      </c>
      <c r="Q3656" s="564">
        <v>1</v>
      </c>
      <c r="R3656" s="564">
        <v>1</v>
      </c>
      <c r="S3656" s="564">
        <v>1</v>
      </c>
      <c r="T3656" s="564">
        <v>1</v>
      </c>
      <c r="U3656" s="564">
        <v>1</v>
      </c>
      <c r="V3656" s="564">
        <v>1</v>
      </c>
      <c r="W3656" s="564">
        <v>1</v>
      </c>
      <c r="X3656" s="564">
        <v>1</v>
      </c>
      <c r="Y3656" s="564">
        <v>1</v>
      </c>
      <c r="Z3656" s="564">
        <v>1</v>
      </c>
      <c r="AA3656" s="564">
        <v>1</v>
      </c>
      <c r="AB3656" s="564">
        <v>1</v>
      </c>
      <c r="AC3656" s="564">
        <v>1</v>
      </c>
      <c r="AD3656" s="564">
        <v>1</v>
      </c>
      <c r="AE3656" s="564">
        <v>1</v>
      </c>
      <c r="AF3656" s="564">
        <v>1</v>
      </c>
      <c r="AG3656" s="564">
        <v>1</v>
      </c>
      <c r="AH3656" s="564">
        <v>1</v>
      </c>
      <c r="AI3656" s="564">
        <v>1</v>
      </c>
      <c r="AJ3656" s="564">
        <v>1</v>
      </c>
      <c r="AK3656" s="564">
        <v>1</v>
      </c>
    </row>
    <row r="3657" spans="1:37">
      <c r="A3657">
        <v>3653</v>
      </c>
      <c r="B3657" s="564">
        <f t="shared" ca="1" si="348"/>
        <v>20</v>
      </c>
      <c r="C3657" s="564">
        <f t="shared" ca="1" si="343"/>
        <v>400</v>
      </c>
      <c r="D3657" s="564">
        <f t="shared" ca="1" si="346"/>
        <v>20</v>
      </c>
      <c r="E3657" s="564">
        <f t="shared" ca="1" si="344"/>
        <v>0</v>
      </c>
      <c r="F3657" s="564">
        <f t="shared" ca="1" si="347"/>
        <v>1</v>
      </c>
      <c r="G3657" s="564">
        <f t="shared" ca="1" si="345"/>
        <v>-2.2744709864989523</v>
      </c>
      <c r="H3657" s="564">
        <v>1</v>
      </c>
      <c r="I3657" s="564">
        <v>1</v>
      </c>
      <c r="J3657" s="564">
        <v>1</v>
      </c>
      <c r="K3657" s="564">
        <v>1</v>
      </c>
      <c r="L3657" s="564">
        <v>1</v>
      </c>
      <c r="M3657" s="564">
        <v>1</v>
      </c>
      <c r="N3657" s="564">
        <v>1</v>
      </c>
      <c r="O3657" s="564">
        <v>1</v>
      </c>
      <c r="P3657" s="564">
        <v>1</v>
      </c>
      <c r="Q3657" s="564">
        <v>1</v>
      </c>
      <c r="R3657" s="564">
        <v>1</v>
      </c>
      <c r="S3657" s="564">
        <v>1</v>
      </c>
      <c r="T3657" s="564">
        <v>1</v>
      </c>
      <c r="U3657" s="564">
        <v>1</v>
      </c>
      <c r="V3657" s="564">
        <v>1</v>
      </c>
      <c r="W3657" s="564">
        <v>1</v>
      </c>
      <c r="X3657" s="564">
        <v>1</v>
      </c>
      <c r="Y3657" s="564">
        <v>1</v>
      </c>
      <c r="Z3657" s="564">
        <v>1</v>
      </c>
      <c r="AA3657" s="564">
        <v>1</v>
      </c>
      <c r="AB3657" s="564">
        <v>1</v>
      </c>
      <c r="AC3657" s="564">
        <v>1</v>
      </c>
      <c r="AD3657" s="564">
        <v>1</v>
      </c>
      <c r="AE3657" s="564">
        <v>1</v>
      </c>
      <c r="AF3657" s="564">
        <v>1</v>
      </c>
      <c r="AG3657" s="564">
        <v>1</v>
      </c>
      <c r="AH3657" s="564">
        <v>1</v>
      </c>
      <c r="AI3657" s="564">
        <v>1</v>
      </c>
      <c r="AJ3657" s="564">
        <v>1</v>
      </c>
      <c r="AK3657" s="564">
        <v>1</v>
      </c>
    </row>
    <row r="3658" spans="1:37">
      <c r="A3658">
        <v>3654</v>
      </c>
      <c r="B3658" s="564">
        <f t="shared" ca="1" si="348"/>
        <v>0</v>
      </c>
      <c r="C3658" s="564">
        <f t="shared" ca="1" si="343"/>
        <v>0</v>
      </c>
      <c r="D3658" s="564">
        <f t="shared" ca="1" si="346"/>
        <v>0</v>
      </c>
      <c r="E3658" s="564">
        <f t="shared" ca="1" si="344"/>
        <v>0</v>
      </c>
      <c r="F3658" s="564">
        <f t="shared" ca="1" si="347"/>
        <v>1</v>
      </c>
      <c r="G3658" s="564">
        <f t="shared" ca="1" si="345"/>
        <v>-0.37702530442693405</v>
      </c>
      <c r="H3658" s="564">
        <v>0</v>
      </c>
      <c r="I3658" s="564">
        <v>0</v>
      </c>
      <c r="J3658" s="564">
        <v>0</v>
      </c>
      <c r="K3658" s="564">
        <v>0</v>
      </c>
      <c r="L3658" s="564">
        <v>0</v>
      </c>
      <c r="M3658" s="564">
        <v>0</v>
      </c>
      <c r="N3658" s="564">
        <v>0</v>
      </c>
      <c r="O3658" s="564">
        <v>0</v>
      </c>
      <c r="P3658" s="564">
        <v>0</v>
      </c>
      <c r="Q3658" s="564">
        <v>0</v>
      </c>
      <c r="R3658" s="564">
        <v>0</v>
      </c>
      <c r="S3658" s="564">
        <v>0</v>
      </c>
      <c r="T3658" s="564">
        <v>0</v>
      </c>
      <c r="U3658" s="564">
        <v>0</v>
      </c>
      <c r="V3658" s="564">
        <v>0</v>
      </c>
      <c r="W3658" s="564">
        <v>0</v>
      </c>
      <c r="X3658" s="564">
        <v>0</v>
      </c>
      <c r="Y3658" s="564">
        <v>0</v>
      </c>
      <c r="Z3658" s="564">
        <v>0</v>
      </c>
      <c r="AA3658" s="564">
        <v>0</v>
      </c>
      <c r="AB3658" s="564">
        <v>0</v>
      </c>
      <c r="AC3658" s="564">
        <v>0</v>
      </c>
      <c r="AD3658" s="564">
        <v>0</v>
      </c>
      <c r="AE3658" s="564">
        <v>0</v>
      </c>
      <c r="AF3658" s="564">
        <v>0</v>
      </c>
      <c r="AG3658" s="564">
        <v>0</v>
      </c>
      <c r="AH3658" s="564">
        <v>0</v>
      </c>
      <c r="AI3658" s="564">
        <v>0</v>
      </c>
      <c r="AJ3658" s="564">
        <v>0</v>
      </c>
      <c r="AK3658" s="564">
        <v>0</v>
      </c>
    </row>
    <row r="3659" spans="1:37">
      <c r="A3659">
        <v>3655</v>
      </c>
      <c r="B3659" s="564">
        <f t="shared" ca="1" si="348"/>
        <v>20</v>
      </c>
      <c r="C3659" s="564">
        <f t="shared" ca="1" si="343"/>
        <v>400</v>
      </c>
      <c r="D3659" s="564">
        <f t="shared" ca="1" si="346"/>
        <v>20</v>
      </c>
      <c r="E3659" s="564">
        <f t="shared" ca="1" si="344"/>
        <v>0</v>
      </c>
      <c r="F3659" s="564">
        <f t="shared" ca="1" si="347"/>
        <v>1</v>
      </c>
      <c r="G3659" s="564">
        <f t="shared" ca="1" si="345"/>
        <v>1.9222554844429411</v>
      </c>
      <c r="H3659" s="564">
        <v>1</v>
      </c>
      <c r="I3659" s="564">
        <v>1</v>
      </c>
      <c r="J3659" s="564">
        <v>1</v>
      </c>
      <c r="K3659" s="564">
        <v>1</v>
      </c>
      <c r="L3659" s="564">
        <v>1</v>
      </c>
      <c r="M3659" s="564">
        <v>1</v>
      </c>
      <c r="N3659" s="564">
        <v>1</v>
      </c>
      <c r="O3659" s="564">
        <v>1</v>
      </c>
      <c r="P3659" s="564">
        <v>1</v>
      </c>
      <c r="Q3659" s="564">
        <v>1</v>
      </c>
      <c r="R3659" s="564">
        <v>1</v>
      </c>
      <c r="S3659" s="564">
        <v>1</v>
      </c>
      <c r="T3659" s="564">
        <v>1</v>
      </c>
      <c r="U3659" s="564">
        <v>1</v>
      </c>
      <c r="V3659" s="564">
        <v>1</v>
      </c>
      <c r="W3659" s="564">
        <v>1</v>
      </c>
      <c r="X3659" s="564">
        <v>1</v>
      </c>
      <c r="Y3659" s="564">
        <v>1</v>
      </c>
      <c r="Z3659" s="564">
        <v>1</v>
      </c>
      <c r="AA3659" s="564">
        <v>1</v>
      </c>
      <c r="AB3659" s="564">
        <v>1</v>
      </c>
      <c r="AC3659" s="564">
        <v>1</v>
      </c>
      <c r="AD3659" s="564">
        <v>1</v>
      </c>
      <c r="AE3659" s="564">
        <v>1</v>
      </c>
      <c r="AF3659" s="564">
        <v>1</v>
      </c>
      <c r="AG3659" s="564">
        <v>1</v>
      </c>
      <c r="AH3659" s="564">
        <v>1</v>
      </c>
      <c r="AI3659" s="564">
        <v>1</v>
      </c>
      <c r="AJ3659" s="564">
        <v>1</v>
      </c>
      <c r="AK3659" s="564">
        <v>1</v>
      </c>
    </row>
    <row r="3660" spans="1:37">
      <c r="A3660">
        <v>3656</v>
      </c>
      <c r="B3660" s="564">
        <f t="shared" ca="1" si="348"/>
        <v>0</v>
      </c>
      <c r="C3660" s="564">
        <f t="shared" ca="1" si="343"/>
        <v>0</v>
      </c>
      <c r="D3660" s="564">
        <f t="shared" ca="1" si="346"/>
        <v>0</v>
      </c>
      <c r="E3660" s="564">
        <f t="shared" ca="1" si="344"/>
        <v>0</v>
      </c>
      <c r="F3660" s="564">
        <f t="shared" ca="1" si="347"/>
        <v>1</v>
      </c>
      <c r="G3660" s="564">
        <f t="shared" ca="1" si="345"/>
        <v>-2.2170358315955614</v>
      </c>
      <c r="H3660" s="564">
        <v>0</v>
      </c>
      <c r="I3660" s="564">
        <v>0</v>
      </c>
      <c r="J3660" s="564">
        <v>0</v>
      </c>
      <c r="K3660" s="564">
        <v>0</v>
      </c>
      <c r="L3660" s="564">
        <v>0</v>
      </c>
      <c r="M3660" s="564">
        <v>0</v>
      </c>
      <c r="N3660" s="564">
        <v>0</v>
      </c>
      <c r="O3660" s="564">
        <v>0</v>
      </c>
      <c r="P3660" s="564">
        <v>0</v>
      </c>
      <c r="Q3660" s="564">
        <v>0</v>
      </c>
      <c r="R3660" s="564">
        <v>0</v>
      </c>
      <c r="S3660" s="564">
        <v>0</v>
      </c>
      <c r="T3660" s="564">
        <v>0</v>
      </c>
      <c r="U3660" s="564">
        <v>0</v>
      </c>
      <c r="V3660" s="564">
        <v>0</v>
      </c>
      <c r="W3660" s="564">
        <v>0</v>
      </c>
      <c r="X3660" s="564">
        <v>0</v>
      </c>
      <c r="Y3660" s="564">
        <v>0</v>
      </c>
      <c r="Z3660" s="564">
        <v>0</v>
      </c>
      <c r="AA3660" s="564">
        <v>0</v>
      </c>
      <c r="AB3660" s="564">
        <v>0</v>
      </c>
      <c r="AC3660" s="564">
        <v>0</v>
      </c>
      <c r="AD3660" s="564">
        <v>0</v>
      </c>
      <c r="AE3660" s="564">
        <v>0</v>
      </c>
      <c r="AF3660" s="564">
        <v>0</v>
      </c>
      <c r="AG3660" s="564">
        <v>0</v>
      </c>
      <c r="AH3660" s="564">
        <v>0</v>
      </c>
      <c r="AI3660" s="564">
        <v>0</v>
      </c>
      <c r="AJ3660" s="564">
        <v>0</v>
      </c>
      <c r="AK3660" s="564">
        <v>0</v>
      </c>
    </row>
    <row r="3661" spans="1:37">
      <c r="A3661">
        <v>3657</v>
      </c>
      <c r="B3661" s="564">
        <f t="shared" ca="1" si="348"/>
        <v>2</v>
      </c>
      <c r="C3661" s="564">
        <f t="shared" ca="1" si="343"/>
        <v>4</v>
      </c>
      <c r="D3661" s="564">
        <f t="shared" ca="1" si="346"/>
        <v>2</v>
      </c>
      <c r="E3661" s="564">
        <f t="shared" ca="1" si="344"/>
        <v>1.8</v>
      </c>
      <c r="F3661" s="564">
        <f t="shared" ca="1" si="347"/>
        <v>0.81052631578947365</v>
      </c>
      <c r="G3661" s="564">
        <f t="shared" ca="1" si="345"/>
        <v>1.7771867229795406</v>
      </c>
      <c r="H3661" s="564">
        <v>0</v>
      </c>
      <c r="I3661" s="564">
        <v>0</v>
      </c>
      <c r="J3661" s="564">
        <v>0</v>
      </c>
      <c r="K3661" s="564">
        <v>0</v>
      </c>
      <c r="L3661" s="564">
        <v>0</v>
      </c>
      <c r="M3661" s="564">
        <v>0</v>
      </c>
      <c r="N3661" s="564">
        <v>0</v>
      </c>
      <c r="O3661" s="564">
        <v>0</v>
      </c>
      <c r="P3661" s="564">
        <v>0</v>
      </c>
      <c r="Q3661" s="564">
        <v>0</v>
      </c>
      <c r="R3661" s="564">
        <v>0</v>
      </c>
      <c r="S3661" s="564">
        <v>0</v>
      </c>
      <c r="T3661" s="564">
        <v>0</v>
      </c>
      <c r="U3661" s="564">
        <v>0</v>
      </c>
      <c r="V3661" s="564">
        <v>0</v>
      </c>
      <c r="W3661" s="564">
        <v>0</v>
      </c>
      <c r="X3661" s="564">
        <v>0</v>
      </c>
      <c r="Y3661" s="564">
        <v>1</v>
      </c>
      <c r="Z3661" s="564">
        <v>1</v>
      </c>
      <c r="AA3661" s="564">
        <v>0</v>
      </c>
      <c r="AB3661" s="564">
        <v>0</v>
      </c>
      <c r="AC3661" s="564">
        <v>1</v>
      </c>
      <c r="AD3661" s="564">
        <v>0</v>
      </c>
      <c r="AE3661" s="564">
        <v>0</v>
      </c>
      <c r="AF3661" s="564">
        <v>0</v>
      </c>
      <c r="AG3661" s="564">
        <v>0</v>
      </c>
      <c r="AH3661" s="564">
        <v>1</v>
      </c>
      <c r="AI3661" s="564">
        <v>0</v>
      </c>
      <c r="AJ3661" s="564">
        <v>0</v>
      </c>
      <c r="AK3661" s="564">
        <v>0</v>
      </c>
    </row>
    <row r="3662" spans="1:37">
      <c r="A3662">
        <v>3658</v>
      </c>
      <c r="B3662" s="564">
        <f t="shared" ca="1" si="348"/>
        <v>0</v>
      </c>
      <c r="C3662" s="564">
        <f t="shared" ca="1" si="343"/>
        <v>0</v>
      </c>
      <c r="D3662" s="564">
        <f t="shared" ca="1" si="346"/>
        <v>0</v>
      </c>
      <c r="E3662" s="564">
        <f t="shared" ca="1" si="344"/>
        <v>0</v>
      </c>
      <c r="F3662" s="564">
        <f t="shared" ca="1" si="347"/>
        <v>1</v>
      </c>
      <c r="G3662" s="564">
        <f t="shared" ca="1" si="345"/>
        <v>-1.7017361578076518</v>
      </c>
      <c r="H3662" s="564">
        <v>0</v>
      </c>
      <c r="I3662" s="564">
        <v>0</v>
      </c>
      <c r="J3662" s="564">
        <v>0</v>
      </c>
      <c r="K3662" s="564">
        <v>0</v>
      </c>
      <c r="L3662" s="564">
        <v>0</v>
      </c>
      <c r="M3662" s="564">
        <v>0</v>
      </c>
      <c r="N3662" s="564">
        <v>0</v>
      </c>
      <c r="O3662" s="564">
        <v>0</v>
      </c>
      <c r="P3662" s="564">
        <v>0</v>
      </c>
      <c r="Q3662" s="564">
        <v>0</v>
      </c>
      <c r="R3662" s="564">
        <v>0</v>
      </c>
      <c r="S3662" s="564">
        <v>0</v>
      </c>
      <c r="T3662" s="564">
        <v>0</v>
      </c>
      <c r="U3662" s="564">
        <v>0</v>
      </c>
      <c r="V3662" s="564">
        <v>0</v>
      </c>
      <c r="W3662" s="564">
        <v>0</v>
      </c>
      <c r="X3662" s="564">
        <v>0</v>
      </c>
      <c r="Y3662" s="564">
        <v>0</v>
      </c>
      <c r="Z3662" s="564">
        <v>0</v>
      </c>
      <c r="AA3662" s="564">
        <v>0</v>
      </c>
      <c r="AB3662" s="564">
        <v>0</v>
      </c>
      <c r="AC3662" s="564">
        <v>0</v>
      </c>
      <c r="AD3662" s="564">
        <v>0</v>
      </c>
      <c r="AE3662" s="564">
        <v>0</v>
      </c>
      <c r="AF3662" s="564">
        <v>0</v>
      </c>
      <c r="AG3662" s="564">
        <v>0</v>
      </c>
      <c r="AH3662" s="564">
        <v>0</v>
      </c>
      <c r="AI3662" s="564">
        <v>0</v>
      </c>
      <c r="AJ3662" s="564">
        <v>0</v>
      </c>
      <c r="AK3662" s="564">
        <v>0</v>
      </c>
    </row>
    <row r="3663" spans="1:37">
      <c r="A3663">
        <v>3659</v>
      </c>
      <c r="B3663" s="564">
        <f t="shared" ca="1" si="348"/>
        <v>20</v>
      </c>
      <c r="C3663" s="564">
        <f t="shared" ca="1" si="343"/>
        <v>400</v>
      </c>
      <c r="D3663" s="564">
        <f t="shared" ca="1" si="346"/>
        <v>20</v>
      </c>
      <c r="E3663" s="564">
        <f t="shared" ca="1" si="344"/>
        <v>0</v>
      </c>
      <c r="F3663" s="564">
        <f t="shared" ca="1" si="347"/>
        <v>1</v>
      </c>
      <c r="G3663" s="564">
        <f t="shared" ca="1" si="345"/>
        <v>-8.8134397214207265</v>
      </c>
      <c r="H3663" s="564">
        <v>1</v>
      </c>
      <c r="I3663" s="564">
        <v>1</v>
      </c>
      <c r="J3663" s="564">
        <v>1</v>
      </c>
      <c r="K3663" s="564">
        <v>1</v>
      </c>
      <c r="L3663" s="564">
        <v>1</v>
      </c>
      <c r="M3663" s="564">
        <v>1</v>
      </c>
      <c r="N3663" s="564">
        <v>1</v>
      </c>
      <c r="O3663" s="564">
        <v>1</v>
      </c>
      <c r="P3663" s="564">
        <v>1</v>
      </c>
      <c r="Q3663" s="564">
        <v>1</v>
      </c>
      <c r="R3663" s="564">
        <v>1</v>
      </c>
      <c r="S3663" s="564">
        <v>1</v>
      </c>
      <c r="T3663" s="564">
        <v>1</v>
      </c>
      <c r="U3663" s="564">
        <v>1</v>
      </c>
      <c r="V3663" s="564">
        <v>1</v>
      </c>
      <c r="W3663" s="564">
        <v>1</v>
      </c>
      <c r="X3663" s="564">
        <v>1</v>
      </c>
      <c r="Y3663" s="564">
        <v>1</v>
      </c>
      <c r="Z3663" s="564">
        <v>1</v>
      </c>
      <c r="AA3663" s="564">
        <v>1</v>
      </c>
      <c r="AB3663" s="564">
        <v>1</v>
      </c>
      <c r="AC3663" s="564">
        <v>1</v>
      </c>
      <c r="AD3663" s="564">
        <v>1</v>
      </c>
      <c r="AE3663" s="564">
        <v>1</v>
      </c>
      <c r="AF3663" s="564">
        <v>1</v>
      </c>
      <c r="AG3663" s="564">
        <v>1</v>
      </c>
      <c r="AH3663" s="564">
        <v>1</v>
      </c>
      <c r="AI3663" s="564">
        <v>1</v>
      </c>
      <c r="AJ3663" s="564">
        <v>1</v>
      </c>
      <c r="AK3663" s="564">
        <v>1</v>
      </c>
    </row>
    <row r="3664" spans="1:37">
      <c r="A3664">
        <v>3660</v>
      </c>
      <c r="B3664" s="564">
        <f t="shared" ca="1" si="348"/>
        <v>0</v>
      </c>
      <c r="C3664" s="564">
        <f t="shared" ca="1" si="343"/>
        <v>0</v>
      </c>
      <c r="D3664" s="564">
        <f t="shared" ca="1" si="346"/>
        <v>0</v>
      </c>
      <c r="E3664" s="564">
        <f t="shared" ca="1" si="344"/>
        <v>0</v>
      </c>
      <c r="F3664" s="564">
        <f t="shared" ca="1" si="347"/>
        <v>1</v>
      </c>
      <c r="G3664" s="564">
        <f t="shared" ca="1" si="345"/>
        <v>-5.7641439937062833E-3</v>
      </c>
      <c r="H3664" s="564">
        <v>0</v>
      </c>
      <c r="I3664" s="564">
        <v>0</v>
      </c>
      <c r="J3664" s="564">
        <v>0</v>
      </c>
      <c r="K3664" s="564">
        <v>0</v>
      </c>
      <c r="L3664" s="564">
        <v>0</v>
      </c>
      <c r="M3664" s="564">
        <v>0</v>
      </c>
      <c r="N3664" s="564">
        <v>0</v>
      </c>
      <c r="O3664" s="564">
        <v>0</v>
      </c>
      <c r="P3664" s="564">
        <v>0</v>
      </c>
      <c r="Q3664" s="564">
        <v>0</v>
      </c>
      <c r="R3664" s="564">
        <v>0</v>
      </c>
      <c r="S3664" s="564">
        <v>0</v>
      </c>
      <c r="T3664" s="564">
        <v>0</v>
      </c>
      <c r="U3664" s="564">
        <v>0</v>
      </c>
      <c r="V3664" s="564">
        <v>0</v>
      </c>
      <c r="W3664" s="564">
        <v>0</v>
      </c>
      <c r="X3664" s="564">
        <v>0</v>
      </c>
      <c r="Y3664" s="564">
        <v>0</v>
      </c>
      <c r="Z3664" s="564">
        <v>0</v>
      </c>
      <c r="AA3664" s="564">
        <v>0</v>
      </c>
      <c r="AB3664" s="564">
        <v>0</v>
      </c>
      <c r="AC3664" s="564">
        <v>0</v>
      </c>
      <c r="AD3664" s="564">
        <v>0</v>
      </c>
      <c r="AE3664" s="564">
        <v>0</v>
      </c>
      <c r="AF3664" s="564">
        <v>0</v>
      </c>
      <c r="AG3664" s="564">
        <v>0</v>
      </c>
      <c r="AH3664" s="564">
        <v>0</v>
      </c>
      <c r="AI3664" s="564">
        <v>0</v>
      </c>
      <c r="AJ3664" s="564">
        <v>0</v>
      </c>
      <c r="AK3664" s="564">
        <v>0</v>
      </c>
    </row>
    <row r="3665" spans="1:37">
      <c r="A3665">
        <v>3661</v>
      </c>
      <c r="B3665" s="564">
        <f t="shared" ca="1" si="348"/>
        <v>0</v>
      </c>
      <c r="C3665" s="564">
        <f t="shared" ca="1" si="343"/>
        <v>0</v>
      </c>
      <c r="D3665" s="564">
        <f t="shared" ca="1" si="346"/>
        <v>0</v>
      </c>
      <c r="E3665" s="564">
        <f t="shared" ca="1" si="344"/>
        <v>0</v>
      </c>
      <c r="F3665" s="564">
        <f t="shared" ca="1" si="347"/>
        <v>1</v>
      </c>
      <c r="G3665" s="564">
        <f t="shared" ca="1" si="345"/>
        <v>4.5299136257210062</v>
      </c>
      <c r="H3665" s="564">
        <v>0</v>
      </c>
      <c r="I3665" s="564">
        <v>0</v>
      </c>
      <c r="J3665" s="564">
        <v>0</v>
      </c>
      <c r="K3665" s="564">
        <v>0</v>
      </c>
      <c r="L3665" s="564">
        <v>0</v>
      </c>
      <c r="M3665" s="564">
        <v>0</v>
      </c>
      <c r="N3665" s="564">
        <v>0</v>
      </c>
      <c r="O3665" s="564">
        <v>0</v>
      </c>
      <c r="P3665" s="564">
        <v>0</v>
      </c>
      <c r="Q3665" s="564">
        <v>0</v>
      </c>
      <c r="R3665" s="564">
        <v>0</v>
      </c>
      <c r="S3665" s="564">
        <v>0</v>
      </c>
      <c r="T3665" s="564">
        <v>0</v>
      </c>
      <c r="U3665" s="564">
        <v>0</v>
      </c>
      <c r="V3665" s="564">
        <v>0</v>
      </c>
      <c r="W3665" s="564">
        <v>0</v>
      </c>
      <c r="X3665" s="564">
        <v>0</v>
      </c>
      <c r="Y3665" s="564">
        <v>0</v>
      </c>
      <c r="Z3665" s="564">
        <v>0</v>
      </c>
      <c r="AA3665" s="564">
        <v>0</v>
      </c>
      <c r="AB3665" s="564">
        <v>0</v>
      </c>
      <c r="AC3665" s="564">
        <v>0</v>
      </c>
      <c r="AD3665" s="564">
        <v>0</v>
      </c>
      <c r="AE3665" s="564">
        <v>0</v>
      </c>
      <c r="AF3665" s="564">
        <v>0</v>
      </c>
      <c r="AG3665" s="564">
        <v>0</v>
      </c>
      <c r="AH3665" s="564">
        <v>0</v>
      </c>
      <c r="AI3665" s="564">
        <v>0</v>
      </c>
      <c r="AJ3665" s="564">
        <v>0</v>
      </c>
      <c r="AK3665" s="564">
        <v>0</v>
      </c>
    </row>
    <row r="3666" spans="1:37">
      <c r="A3666">
        <v>3662</v>
      </c>
      <c r="B3666" s="564">
        <f t="shared" ca="1" si="348"/>
        <v>20</v>
      </c>
      <c r="C3666" s="564">
        <f t="shared" ca="1" si="343"/>
        <v>400</v>
      </c>
      <c r="D3666" s="564">
        <f t="shared" ca="1" si="346"/>
        <v>20</v>
      </c>
      <c r="E3666" s="564">
        <f t="shared" ca="1" si="344"/>
        <v>0</v>
      </c>
      <c r="F3666" s="564">
        <f t="shared" ca="1" si="347"/>
        <v>1</v>
      </c>
      <c r="G3666" s="564">
        <f t="shared" ca="1" si="345"/>
        <v>1.2816142763549809</v>
      </c>
      <c r="H3666" s="564">
        <v>1</v>
      </c>
      <c r="I3666" s="564">
        <v>1</v>
      </c>
      <c r="J3666" s="564">
        <v>1</v>
      </c>
      <c r="K3666" s="564">
        <v>1</v>
      </c>
      <c r="L3666" s="564">
        <v>1</v>
      </c>
      <c r="M3666" s="564">
        <v>1</v>
      </c>
      <c r="N3666" s="564">
        <v>1</v>
      </c>
      <c r="O3666" s="564">
        <v>1</v>
      </c>
      <c r="P3666" s="564">
        <v>1</v>
      </c>
      <c r="Q3666" s="564">
        <v>1</v>
      </c>
      <c r="R3666" s="564">
        <v>1</v>
      </c>
      <c r="S3666" s="564">
        <v>1</v>
      </c>
      <c r="T3666" s="564">
        <v>1</v>
      </c>
      <c r="U3666" s="564">
        <v>1</v>
      </c>
      <c r="V3666" s="564">
        <v>1</v>
      </c>
      <c r="W3666" s="564">
        <v>1</v>
      </c>
      <c r="X3666" s="564">
        <v>1</v>
      </c>
      <c r="Y3666" s="564">
        <v>1</v>
      </c>
      <c r="Z3666" s="564">
        <v>1</v>
      </c>
      <c r="AA3666" s="564">
        <v>1</v>
      </c>
      <c r="AB3666" s="564">
        <v>1</v>
      </c>
      <c r="AC3666" s="564">
        <v>1</v>
      </c>
      <c r="AD3666" s="564">
        <v>1</v>
      </c>
      <c r="AE3666" s="564">
        <v>1</v>
      </c>
      <c r="AF3666" s="564">
        <v>1</v>
      </c>
      <c r="AG3666" s="564">
        <v>1</v>
      </c>
      <c r="AH3666" s="564">
        <v>1</v>
      </c>
      <c r="AI3666" s="564">
        <v>1</v>
      </c>
      <c r="AJ3666" s="564">
        <v>1</v>
      </c>
      <c r="AK3666" s="564">
        <v>1</v>
      </c>
    </row>
    <row r="3667" spans="1:37">
      <c r="A3667">
        <v>3663</v>
      </c>
      <c r="B3667" s="564">
        <f t="shared" ca="1" si="348"/>
        <v>0</v>
      </c>
      <c r="C3667" s="564">
        <f t="shared" ca="1" si="343"/>
        <v>0</v>
      </c>
      <c r="D3667" s="564">
        <f t="shared" ca="1" si="346"/>
        <v>0</v>
      </c>
      <c r="E3667" s="564">
        <f t="shared" ca="1" si="344"/>
        <v>0</v>
      </c>
      <c r="F3667" s="564">
        <f t="shared" ca="1" si="347"/>
        <v>1</v>
      </c>
      <c r="G3667" s="564">
        <f t="shared" ca="1" si="345"/>
        <v>-3.522606840378486</v>
      </c>
      <c r="H3667" s="564">
        <v>0</v>
      </c>
      <c r="I3667" s="564">
        <v>0</v>
      </c>
      <c r="J3667" s="564">
        <v>0</v>
      </c>
      <c r="K3667" s="564">
        <v>0</v>
      </c>
      <c r="L3667" s="564">
        <v>0</v>
      </c>
      <c r="M3667" s="564">
        <v>0</v>
      </c>
      <c r="N3667" s="564">
        <v>0</v>
      </c>
      <c r="O3667" s="564">
        <v>0</v>
      </c>
      <c r="P3667" s="564">
        <v>0</v>
      </c>
      <c r="Q3667" s="564">
        <v>0</v>
      </c>
      <c r="R3667" s="564">
        <v>0</v>
      </c>
      <c r="S3667" s="564">
        <v>0</v>
      </c>
      <c r="T3667" s="564">
        <v>0</v>
      </c>
      <c r="U3667" s="564">
        <v>0</v>
      </c>
      <c r="V3667" s="564">
        <v>0</v>
      </c>
      <c r="W3667" s="564">
        <v>0</v>
      </c>
      <c r="X3667" s="564">
        <v>0</v>
      </c>
      <c r="Y3667" s="564">
        <v>0</v>
      </c>
      <c r="Z3667" s="564">
        <v>0</v>
      </c>
      <c r="AA3667" s="564">
        <v>0</v>
      </c>
      <c r="AB3667" s="564">
        <v>0</v>
      </c>
      <c r="AC3667" s="564">
        <v>0</v>
      </c>
      <c r="AD3667" s="564">
        <v>0</v>
      </c>
      <c r="AE3667" s="564">
        <v>0</v>
      </c>
      <c r="AF3667" s="564">
        <v>0</v>
      </c>
      <c r="AG3667" s="564">
        <v>0</v>
      </c>
      <c r="AH3667" s="564">
        <v>0</v>
      </c>
      <c r="AI3667" s="564">
        <v>0</v>
      </c>
      <c r="AJ3667" s="564">
        <v>0</v>
      </c>
      <c r="AK3667" s="564">
        <v>0</v>
      </c>
    </row>
    <row r="3668" spans="1:37">
      <c r="A3668">
        <v>3664</v>
      </c>
      <c r="B3668" s="564">
        <f t="shared" ca="1" si="348"/>
        <v>0</v>
      </c>
      <c r="C3668" s="564">
        <f t="shared" ca="1" si="343"/>
        <v>0</v>
      </c>
      <c r="D3668" s="564">
        <f t="shared" ca="1" si="346"/>
        <v>0</v>
      </c>
      <c r="E3668" s="564">
        <f t="shared" ca="1" si="344"/>
        <v>0</v>
      </c>
      <c r="F3668" s="564">
        <f t="shared" ca="1" si="347"/>
        <v>1</v>
      </c>
      <c r="G3668" s="564">
        <f t="shared" ca="1" si="345"/>
        <v>-2.3302540883838492</v>
      </c>
      <c r="H3668" s="564">
        <v>0</v>
      </c>
      <c r="I3668" s="564">
        <v>0</v>
      </c>
      <c r="J3668" s="564">
        <v>0</v>
      </c>
      <c r="K3668" s="564">
        <v>0</v>
      </c>
      <c r="L3668" s="564">
        <v>0</v>
      </c>
      <c r="M3668" s="564">
        <v>0</v>
      </c>
      <c r="N3668" s="564">
        <v>0</v>
      </c>
      <c r="O3668" s="564">
        <v>0</v>
      </c>
      <c r="P3668" s="564">
        <v>0</v>
      </c>
      <c r="Q3668" s="564">
        <v>0</v>
      </c>
      <c r="R3668" s="564">
        <v>0</v>
      </c>
      <c r="S3668" s="564">
        <v>0</v>
      </c>
      <c r="T3668" s="564">
        <v>0</v>
      </c>
      <c r="U3668" s="564">
        <v>0</v>
      </c>
      <c r="V3668" s="564">
        <v>0</v>
      </c>
      <c r="W3668" s="564">
        <v>0</v>
      </c>
      <c r="X3668" s="564">
        <v>0</v>
      </c>
      <c r="Y3668" s="564">
        <v>0</v>
      </c>
      <c r="Z3668" s="564">
        <v>0</v>
      </c>
      <c r="AA3668" s="564">
        <v>0</v>
      </c>
      <c r="AB3668" s="564">
        <v>0</v>
      </c>
      <c r="AC3668" s="564">
        <v>0</v>
      </c>
      <c r="AD3668" s="564">
        <v>0</v>
      </c>
      <c r="AE3668" s="564">
        <v>0</v>
      </c>
      <c r="AF3668" s="564">
        <v>0</v>
      </c>
      <c r="AG3668" s="564">
        <v>0</v>
      </c>
      <c r="AH3668" s="564">
        <v>0</v>
      </c>
      <c r="AI3668" s="564">
        <v>0</v>
      </c>
      <c r="AJ3668" s="564">
        <v>0</v>
      </c>
      <c r="AK3668" s="564">
        <v>0</v>
      </c>
    </row>
    <row r="3669" spans="1:37">
      <c r="A3669">
        <v>3665</v>
      </c>
      <c r="B3669" s="564">
        <f t="shared" ca="1" si="348"/>
        <v>20</v>
      </c>
      <c r="C3669" s="564">
        <f t="shared" ca="1" si="343"/>
        <v>400</v>
      </c>
      <c r="D3669" s="564">
        <f t="shared" ca="1" si="346"/>
        <v>20</v>
      </c>
      <c r="E3669" s="564">
        <f t="shared" ca="1" si="344"/>
        <v>0</v>
      </c>
      <c r="F3669" s="564">
        <f t="shared" ca="1" si="347"/>
        <v>1</v>
      </c>
      <c r="G3669" s="564">
        <f t="shared" ca="1" si="345"/>
        <v>4.7640350607459121</v>
      </c>
      <c r="H3669" s="564">
        <v>1</v>
      </c>
      <c r="I3669" s="564">
        <v>1</v>
      </c>
      <c r="J3669" s="564">
        <v>1</v>
      </c>
      <c r="K3669" s="564">
        <v>1</v>
      </c>
      <c r="L3669" s="564">
        <v>1</v>
      </c>
      <c r="M3669" s="564">
        <v>1</v>
      </c>
      <c r="N3669" s="564">
        <v>1</v>
      </c>
      <c r="O3669" s="564">
        <v>1</v>
      </c>
      <c r="P3669" s="564">
        <v>1</v>
      </c>
      <c r="Q3669" s="564">
        <v>1</v>
      </c>
      <c r="R3669" s="564">
        <v>1</v>
      </c>
      <c r="S3669" s="564">
        <v>1</v>
      </c>
      <c r="T3669" s="564">
        <v>1</v>
      </c>
      <c r="U3669" s="564">
        <v>1</v>
      </c>
      <c r="V3669" s="564">
        <v>1</v>
      </c>
      <c r="W3669" s="564">
        <v>1</v>
      </c>
      <c r="X3669" s="564">
        <v>1</v>
      </c>
      <c r="Y3669" s="564">
        <v>1</v>
      </c>
      <c r="Z3669" s="564">
        <v>1</v>
      </c>
      <c r="AA3669" s="564">
        <v>1</v>
      </c>
      <c r="AB3669" s="564">
        <v>1</v>
      </c>
      <c r="AC3669" s="564">
        <v>1</v>
      </c>
      <c r="AD3669" s="564">
        <v>1</v>
      </c>
      <c r="AE3669" s="564">
        <v>1</v>
      </c>
      <c r="AF3669" s="564">
        <v>1</v>
      </c>
      <c r="AG3669" s="564">
        <v>1</v>
      </c>
      <c r="AH3669" s="564">
        <v>1</v>
      </c>
      <c r="AI3669" s="564">
        <v>1</v>
      </c>
      <c r="AJ3669" s="564">
        <v>1</v>
      </c>
      <c r="AK3669" s="564">
        <v>1</v>
      </c>
    </row>
    <row r="3670" spans="1:37">
      <c r="A3670">
        <v>3666</v>
      </c>
      <c r="B3670" s="564">
        <f t="shared" ca="1" si="348"/>
        <v>20</v>
      </c>
      <c r="C3670" s="564">
        <f t="shared" ca="1" si="343"/>
        <v>400</v>
      </c>
      <c r="D3670" s="564">
        <f t="shared" ca="1" si="346"/>
        <v>20</v>
      </c>
      <c r="E3670" s="564">
        <f t="shared" ca="1" si="344"/>
        <v>0</v>
      </c>
      <c r="F3670" s="564">
        <f t="shared" ca="1" si="347"/>
        <v>1</v>
      </c>
      <c r="G3670" s="564">
        <f t="shared" ca="1" si="345"/>
        <v>0.24380209223670413</v>
      </c>
      <c r="H3670" s="564">
        <v>1</v>
      </c>
      <c r="I3670" s="564">
        <v>1</v>
      </c>
      <c r="J3670" s="564">
        <v>1</v>
      </c>
      <c r="K3670" s="564">
        <v>1</v>
      </c>
      <c r="L3670" s="564">
        <v>1</v>
      </c>
      <c r="M3670" s="564">
        <v>1</v>
      </c>
      <c r="N3670" s="564">
        <v>1</v>
      </c>
      <c r="O3670" s="564">
        <v>1</v>
      </c>
      <c r="P3670" s="564">
        <v>1</v>
      </c>
      <c r="Q3670" s="564">
        <v>1</v>
      </c>
      <c r="R3670" s="564">
        <v>1</v>
      </c>
      <c r="S3670" s="564">
        <v>1</v>
      </c>
      <c r="T3670" s="564">
        <v>1</v>
      </c>
      <c r="U3670" s="564">
        <v>1</v>
      </c>
      <c r="V3670" s="564">
        <v>1</v>
      </c>
      <c r="W3670" s="564">
        <v>1</v>
      </c>
      <c r="X3670" s="564">
        <v>1</v>
      </c>
      <c r="Y3670" s="564">
        <v>1</v>
      </c>
      <c r="Z3670" s="564">
        <v>1</v>
      </c>
      <c r="AA3670" s="564">
        <v>1</v>
      </c>
      <c r="AB3670" s="564">
        <v>1</v>
      </c>
      <c r="AC3670" s="564">
        <v>1</v>
      </c>
      <c r="AD3670" s="564">
        <v>1</v>
      </c>
      <c r="AE3670" s="564">
        <v>1</v>
      </c>
      <c r="AF3670" s="564">
        <v>1</v>
      </c>
      <c r="AG3670" s="564">
        <v>1</v>
      </c>
      <c r="AH3670" s="564">
        <v>1</v>
      </c>
      <c r="AI3670" s="564">
        <v>1</v>
      </c>
      <c r="AJ3670" s="564">
        <v>1</v>
      </c>
      <c r="AK3670" s="564">
        <v>1</v>
      </c>
    </row>
    <row r="3671" spans="1:37">
      <c r="A3671">
        <v>3667</v>
      </c>
      <c r="B3671" s="564">
        <f t="shared" ca="1" si="348"/>
        <v>0</v>
      </c>
      <c r="C3671" s="564">
        <f t="shared" ca="1" si="343"/>
        <v>0</v>
      </c>
      <c r="D3671" s="564">
        <f t="shared" ca="1" si="346"/>
        <v>0</v>
      </c>
      <c r="E3671" s="564">
        <f t="shared" ca="1" si="344"/>
        <v>0</v>
      </c>
      <c r="F3671" s="564">
        <f t="shared" ca="1" si="347"/>
        <v>1</v>
      </c>
      <c r="G3671" s="564">
        <f t="shared" ca="1" si="345"/>
        <v>-4.276905646217223</v>
      </c>
      <c r="H3671" s="564">
        <v>0</v>
      </c>
      <c r="I3671" s="564">
        <v>0</v>
      </c>
      <c r="J3671" s="564">
        <v>0</v>
      </c>
      <c r="K3671" s="564">
        <v>0</v>
      </c>
      <c r="L3671" s="564">
        <v>0</v>
      </c>
      <c r="M3671" s="564">
        <v>0</v>
      </c>
      <c r="N3671" s="564">
        <v>0</v>
      </c>
      <c r="O3671" s="564">
        <v>0</v>
      </c>
      <c r="P3671" s="564">
        <v>0</v>
      </c>
      <c r="Q3671" s="564">
        <v>0</v>
      </c>
      <c r="R3671" s="564">
        <v>0</v>
      </c>
      <c r="S3671" s="564">
        <v>0</v>
      </c>
      <c r="T3671" s="564">
        <v>0</v>
      </c>
      <c r="U3671" s="564">
        <v>0</v>
      </c>
      <c r="V3671" s="564">
        <v>0</v>
      </c>
      <c r="W3671" s="564">
        <v>0</v>
      </c>
      <c r="X3671" s="564">
        <v>0</v>
      </c>
      <c r="Y3671" s="564">
        <v>0</v>
      </c>
      <c r="Z3671" s="564">
        <v>0</v>
      </c>
      <c r="AA3671" s="564">
        <v>0</v>
      </c>
      <c r="AB3671" s="564">
        <v>0</v>
      </c>
      <c r="AC3671" s="564">
        <v>0</v>
      </c>
      <c r="AD3671" s="564">
        <v>0</v>
      </c>
      <c r="AE3671" s="564">
        <v>0</v>
      </c>
      <c r="AF3671" s="564">
        <v>0</v>
      </c>
      <c r="AG3671" s="564">
        <v>0</v>
      </c>
      <c r="AH3671" s="564">
        <v>0</v>
      </c>
      <c r="AI3671" s="564">
        <v>0</v>
      </c>
      <c r="AJ3671" s="564">
        <v>0</v>
      </c>
      <c r="AK3671" s="564">
        <v>0</v>
      </c>
    </row>
    <row r="3672" spans="1:37">
      <c r="A3672">
        <v>3668</v>
      </c>
      <c r="B3672" s="564">
        <f t="shared" ca="1" si="348"/>
        <v>20</v>
      </c>
      <c r="C3672" s="564">
        <f t="shared" ca="1" si="343"/>
        <v>400</v>
      </c>
      <c r="D3672" s="564">
        <f t="shared" ca="1" si="346"/>
        <v>20</v>
      </c>
      <c r="E3672" s="564">
        <f t="shared" ca="1" si="344"/>
        <v>0</v>
      </c>
      <c r="F3672" s="564">
        <f t="shared" ca="1" si="347"/>
        <v>1</v>
      </c>
      <c r="G3672" s="564">
        <f t="shared" ca="1" si="345"/>
        <v>0.42708916771103733</v>
      </c>
      <c r="H3672" s="564">
        <v>1</v>
      </c>
      <c r="I3672" s="564">
        <v>1</v>
      </c>
      <c r="J3672" s="564">
        <v>1</v>
      </c>
      <c r="K3672" s="564">
        <v>1</v>
      </c>
      <c r="L3672" s="564">
        <v>1</v>
      </c>
      <c r="M3672" s="564">
        <v>1</v>
      </c>
      <c r="N3672" s="564">
        <v>1</v>
      </c>
      <c r="O3672" s="564">
        <v>1</v>
      </c>
      <c r="P3672" s="564">
        <v>1</v>
      </c>
      <c r="Q3672" s="564">
        <v>1</v>
      </c>
      <c r="R3672" s="564">
        <v>1</v>
      </c>
      <c r="S3672" s="564">
        <v>1</v>
      </c>
      <c r="T3672" s="564">
        <v>1</v>
      </c>
      <c r="U3672" s="564">
        <v>1</v>
      </c>
      <c r="V3672" s="564">
        <v>1</v>
      </c>
      <c r="W3672" s="564">
        <v>1</v>
      </c>
      <c r="X3672" s="564">
        <v>1</v>
      </c>
      <c r="Y3672" s="564">
        <v>1</v>
      </c>
      <c r="Z3672" s="564">
        <v>1</v>
      </c>
      <c r="AA3672" s="564">
        <v>1</v>
      </c>
      <c r="AB3672" s="564">
        <v>1</v>
      </c>
      <c r="AC3672" s="564">
        <v>1</v>
      </c>
      <c r="AD3672" s="564">
        <v>1</v>
      </c>
      <c r="AE3672" s="564">
        <v>1</v>
      </c>
      <c r="AF3672" s="564">
        <v>1</v>
      </c>
      <c r="AG3672" s="564">
        <v>1</v>
      </c>
      <c r="AH3672" s="564">
        <v>1</v>
      </c>
      <c r="AI3672" s="564">
        <v>1</v>
      </c>
      <c r="AJ3672" s="564">
        <v>1</v>
      </c>
      <c r="AK3672" s="564">
        <v>1</v>
      </c>
    </row>
    <row r="3673" spans="1:37">
      <c r="A3673">
        <v>3669</v>
      </c>
      <c r="B3673" s="564">
        <f t="shared" ca="1" si="348"/>
        <v>20</v>
      </c>
      <c r="C3673" s="564">
        <f t="shared" ca="1" si="343"/>
        <v>400</v>
      </c>
      <c r="D3673" s="564">
        <f t="shared" ca="1" si="346"/>
        <v>20</v>
      </c>
      <c r="E3673" s="564">
        <f t="shared" ca="1" si="344"/>
        <v>0</v>
      </c>
      <c r="F3673" s="564">
        <f t="shared" ca="1" si="347"/>
        <v>1</v>
      </c>
      <c r="G3673" s="564">
        <f t="shared" ca="1" si="345"/>
        <v>8.7175387431520139</v>
      </c>
      <c r="H3673" s="564">
        <v>1</v>
      </c>
      <c r="I3673" s="564">
        <v>1</v>
      </c>
      <c r="J3673" s="564">
        <v>1</v>
      </c>
      <c r="K3673" s="564">
        <v>1</v>
      </c>
      <c r="L3673" s="564">
        <v>1</v>
      </c>
      <c r="M3673" s="564">
        <v>1</v>
      </c>
      <c r="N3673" s="564">
        <v>1</v>
      </c>
      <c r="O3673" s="564">
        <v>1</v>
      </c>
      <c r="P3673" s="564">
        <v>1</v>
      </c>
      <c r="Q3673" s="564">
        <v>1</v>
      </c>
      <c r="R3673" s="564">
        <v>1</v>
      </c>
      <c r="S3673" s="564">
        <v>1</v>
      </c>
      <c r="T3673" s="564">
        <v>1</v>
      </c>
      <c r="U3673" s="564">
        <v>1</v>
      </c>
      <c r="V3673" s="564">
        <v>1</v>
      </c>
      <c r="W3673" s="564">
        <v>1</v>
      </c>
      <c r="X3673" s="564">
        <v>1</v>
      </c>
      <c r="Y3673" s="564">
        <v>1</v>
      </c>
      <c r="Z3673" s="564">
        <v>1</v>
      </c>
      <c r="AA3673" s="564">
        <v>1</v>
      </c>
      <c r="AB3673" s="564">
        <v>1</v>
      </c>
      <c r="AC3673" s="564">
        <v>1</v>
      </c>
      <c r="AD3673" s="564">
        <v>1</v>
      </c>
      <c r="AE3673" s="564">
        <v>1</v>
      </c>
      <c r="AF3673" s="564">
        <v>1</v>
      </c>
      <c r="AG3673" s="564">
        <v>1</v>
      </c>
      <c r="AH3673" s="564">
        <v>1</v>
      </c>
      <c r="AI3673" s="564">
        <v>1</v>
      </c>
      <c r="AJ3673" s="564">
        <v>1</v>
      </c>
      <c r="AK3673" s="564">
        <v>1</v>
      </c>
    </row>
    <row r="3674" spans="1:37">
      <c r="A3674">
        <v>3670</v>
      </c>
      <c r="B3674" s="564">
        <f t="shared" ca="1" si="348"/>
        <v>20</v>
      </c>
      <c r="C3674" s="564">
        <f t="shared" ca="1" si="343"/>
        <v>400</v>
      </c>
      <c r="D3674" s="564">
        <f t="shared" ca="1" si="346"/>
        <v>20</v>
      </c>
      <c r="E3674" s="564">
        <f t="shared" ca="1" si="344"/>
        <v>0</v>
      </c>
      <c r="F3674" s="564">
        <f t="shared" ca="1" si="347"/>
        <v>1</v>
      </c>
      <c r="G3674" s="564">
        <f t="shared" ca="1" si="345"/>
        <v>-1.578140024150247</v>
      </c>
      <c r="H3674" s="564">
        <v>1</v>
      </c>
      <c r="I3674" s="564">
        <v>1</v>
      </c>
      <c r="J3674" s="564">
        <v>1</v>
      </c>
      <c r="K3674" s="564">
        <v>1</v>
      </c>
      <c r="L3674" s="564">
        <v>1</v>
      </c>
      <c r="M3674" s="564">
        <v>1</v>
      </c>
      <c r="N3674" s="564">
        <v>1</v>
      </c>
      <c r="O3674" s="564">
        <v>1</v>
      </c>
      <c r="P3674" s="564">
        <v>1</v>
      </c>
      <c r="Q3674" s="564">
        <v>1</v>
      </c>
      <c r="R3674" s="564">
        <v>1</v>
      </c>
      <c r="S3674" s="564">
        <v>1</v>
      </c>
      <c r="T3674" s="564">
        <v>1</v>
      </c>
      <c r="U3674" s="564">
        <v>1</v>
      </c>
      <c r="V3674" s="564">
        <v>1</v>
      </c>
      <c r="W3674" s="564">
        <v>1</v>
      </c>
      <c r="X3674" s="564">
        <v>1</v>
      </c>
      <c r="Y3674" s="564">
        <v>1</v>
      </c>
      <c r="Z3674" s="564">
        <v>1</v>
      </c>
      <c r="AA3674" s="564">
        <v>1</v>
      </c>
      <c r="AB3674" s="564">
        <v>1</v>
      </c>
      <c r="AC3674" s="564">
        <v>1</v>
      </c>
      <c r="AD3674" s="564">
        <v>1</v>
      </c>
      <c r="AE3674" s="564">
        <v>1</v>
      </c>
      <c r="AF3674" s="564">
        <v>1</v>
      </c>
      <c r="AG3674" s="564">
        <v>1</v>
      </c>
      <c r="AH3674" s="564">
        <v>1</v>
      </c>
      <c r="AI3674" s="564">
        <v>1</v>
      </c>
      <c r="AJ3674" s="564">
        <v>1</v>
      </c>
      <c r="AK3674" s="564">
        <v>1</v>
      </c>
    </row>
    <row r="3675" spans="1:37">
      <c r="A3675">
        <v>3671</v>
      </c>
      <c r="B3675" s="564">
        <f t="shared" ca="1" si="348"/>
        <v>20</v>
      </c>
      <c r="C3675" s="564">
        <f t="shared" ca="1" si="343"/>
        <v>400</v>
      </c>
      <c r="D3675" s="564">
        <f t="shared" ca="1" si="346"/>
        <v>20</v>
      </c>
      <c r="E3675" s="564">
        <f t="shared" ca="1" si="344"/>
        <v>0</v>
      </c>
      <c r="F3675" s="564">
        <f t="shared" ca="1" si="347"/>
        <v>1</v>
      </c>
      <c r="G3675" s="564">
        <f t="shared" ca="1" si="345"/>
        <v>-0.51137620029720932</v>
      </c>
      <c r="H3675" s="564">
        <v>1</v>
      </c>
      <c r="I3675" s="564">
        <v>1</v>
      </c>
      <c r="J3675" s="564">
        <v>1</v>
      </c>
      <c r="K3675" s="564">
        <v>1</v>
      </c>
      <c r="L3675" s="564">
        <v>1</v>
      </c>
      <c r="M3675" s="564">
        <v>1</v>
      </c>
      <c r="N3675" s="564">
        <v>1</v>
      </c>
      <c r="O3675" s="564">
        <v>1</v>
      </c>
      <c r="P3675" s="564">
        <v>1</v>
      </c>
      <c r="Q3675" s="564">
        <v>1</v>
      </c>
      <c r="R3675" s="564">
        <v>1</v>
      </c>
      <c r="S3675" s="564">
        <v>1</v>
      </c>
      <c r="T3675" s="564">
        <v>1</v>
      </c>
      <c r="U3675" s="564">
        <v>1</v>
      </c>
      <c r="V3675" s="564">
        <v>1</v>
      </c>
      <c r="W3675" s="564">
        <v>1</v>
      </c>
      <c r="X3675" s="564">
        <v>1</v>
      </c>
      <c r="Y3675" s="564">
        <v>1</v>
      </c>
      <c r="Z3675" s="564">
        <v>1</v>
      </c>
      <c r="AA3675" s="564">
        <v>1</v>
      </c>
      <c r="AB3675" s="564">
        <v>1</v>
      </c>
      <c r="AC3675" s="564">
        <v>1</v>
      </c>
      <c r="AD3675" s="564">
        <v>1</v>
      </c>
      <c r="AE3675" s="564">
        <v>1</v>
      </c>
      <c r="AF3675" s="564">
        <v>1</v>
      </c>
      <c r="AG3675" s="564">
        <v>1</v>
      </c>
      <c r="AH3675" s="564">
        <v>1</v>
      </c>
      <c r="AI3675" s="564">
        <v>1</v>
      </c>
      <c r="AJ3675" s="564">
        <v>1</v>
      </c>
      <c r="AK3675" s="564">
        <v>1</v>
      </c>
    </row>
    <row r="3676" spans="1:37">
      <c r="A3676">
        <v>3672</v>
      </c>
      <c r="B3676" s="564">
        <f t="shared" ca="1" si="348"/>
        <v>0</v>
      </c>
      <c r="C3676" s="564">
        <f t="shared" ca="1" si="343"/>
        <v>0</v>
      </c>
      <c r="D3676" s="564">
        <f t="shared" ca="1" si="346"/>
        <v>0</v>
      </c>
      <c r="E3676" s="564">
        <f t="shared" ca="1" si="344"/>
        <v>0</v>
      </c>
      <c r="F3676" s="564">
        <f t="shared" ca="1" si="347"/>
        <v>1</v>
      </c>
      <c r="G3676" s="564">
        <f t="shared" ca="1" si="345"/>
        <v>0.68145903114798445</v>
      </c>
      <c r="H3676" s="564">
        <v>0</v>
      </c>
      <c r="I3676" s="564">
        <v>0</v>
      </c>
      <c r="J3676" s="564">
        <v>0</v>
      </c>
      <c r="K3676" s="564">
        <v>0</v>
      </c>
      <c r="L3676" s="564">
        <v>0</v>
      </c>
      <c r="M3676" s="564">
        <v>0</v>
      </c>
      <c r="N3676" s="564">
        <v>0</v>
      </c>
      <c r="O3676" s="564">
        <v>0</v>
      </c>
      <c r="P3676" s="564">
        <v>0</v>
      </c>
      <c r="Q3676" s="564">
        <v>0</v>
      </c>
      <c r="R3676" s="564">
        <v>0</v>
      </c>
      <c r="S3676" s="564">
        <v>0</v>
      </c>
      <c r="T3676" s="564">
        <v>0</v>
      </c>
      <c r="U3676" s="564">
        <v>0</v>
      </c>
      <c r="V3676" s="564">
        <v>0</v>
      </c>
      <c r="W3676" s="564">
        <v>0</v>
      </c>
      <c r="X3676" s="564">
        <v>0</v>
      </c>
      <c r="Y3676" s="564">
        <v>0</v>
      </c>
      <c r="Z3676" s="564">
        <v>0</v>
      </c>
      <c r="AA3676" s="564">
        <v>0</v>
      </c>
      <c r="AB3676" s="564">
        <v>0</v>
      </c>
      <c r="AC3676" s="564">
        <v>0</v>
      </c>
      <c r="AD3676" s="564">
        <v>0</v>
      </c>
      <c r="AE3676" s="564">
        <v>0</v>
      </c>
      <c r="AF3676" s="564">
        <v>0</v>
      </c>
      <c r="AG3676" s="564">
        <v>0</v>
      </c>
      <c r="AH3676" s="564">
        <v>0</v>
      </c>
      <c r="AI3676" s="564">
        <v>0</v>
      </c>
      <c r="AJ3676" s="564">
        <v>0</v>
      </c>
      <c r="AK3676" s="564">
        <v>0</v>
      </c>
    </row>
    <row r="3677" spans="1:37">
      <c r="A3677">
        <v>3673</v>
      </c>
      <c r="B3677" s="564">
        <f t="shared" ca="1" si="348"/>
        <v>20</v>
      </c>
      <c r="C3677" s="564">
        <f t="shared" ca="1" si="343"/>
        <v>400</v>
      </c>
      <c r="D3677" s="564">
        <f t="shared" ca="1" si="346"/>
        <v>20</v>
      </c>
      <c r="E3677" s="564">
        <f t="shared" ca="1" si="344"/>
        <v>0</v>
      </c>
      <c r="F3677" s="564">
        <f t="shared" ca="1" si="347"/>
        <v>1</v>
      </c>
      <c r="G3677" s="564">
        <f t="shared" ca="1" si="345"/>
        <v>-4.1266247486380845</v>
      </c>
      <c r="H3677" s="564">
        <v>1</v>
      </c>
      <c r="I3677" s="564">
        <v>1</v>
      </c>
      <c r="J3677" s="564">
        <v>1</v>
      </c>
      <c r="K3677" s="564">
        <v>1</v>
      </c>
      <c r="L3677" s="564">
        <v>1</v>
      </c>
      <c r="M3677" s="564">
        <v>1</v>
      </c>
      <c r="N3677" s="564">
        <v>1</v>
      </c>
      <c r="O3677" s="564">
        <v>1</v>
      </c>
      <c r="P3677" s="564">
        <v>1</v>
      </c>
      <c r="Q3677" s="564">
        <v>1</v>
      </c>
      <c r="R3677" s="564">
        <v>1</v>
      </c>
      <c r="S3677" s="564">
        <v>1</v>
      </c>
      <c r="T3677" s="564">
        <v>1</v>
      </c>
      <c r="U3677" s="564">
        <v>1</v>
      </c>
      <c r="V3677" s="564">
        <v>1</v>
      </c>
      <c r="W3677" s="564">
        <v>1</v>
      </c>
      <c r="X3677" s="564">
        <v>1</v>
      </c>
      <c r="Y3677" s="564">
        <v>1</v>
      </c>
      <c r="Z3677" s="564">
        <v>1</v>
      </c>
      <c r="AA3677" s="564">
        <v>1</v>
      </c>
      <c r="AB3677" s="564">
        <v>1</v>
      </c>
      <c r="AC3677" s="564">
        <v>1</v>
      </c>
      <c r="AD3677" s="564">
        <v>1</v>
      </c>
      <c r="AE3677" s="564">
        <v>1</v>
      </c>
      <c r="AF3677" s="564">
        <v>1</v>
      </c>
      <c r="AG3677" s="564">
        <v>1</v>
      </c>
      <c r="AH3677" s="564">
        <v>1</v>
      </c>
      <c r="AI3677" s="564">
        <v>1</v>
      </c>
      <c r="AJ3677" s="564">
        <v>1</v>
      </c>
      <c r="AK3677" s="564">
        <v>1</v>
      </c>
    </row>
    <row r="3678" spans="1:37">
      <c r="A3678">
        <v>3674</v>
      </c>
      <c r="B3678" s="564">
        <f t="shared" ca="1" si="348"/>
        <v>0</v>
      </c>
      <c r="C3678" s="564">
        <f t="shared" ca="1" si="343"/>
        <v>0</v>
      </c>
      <c r="D3678" s="564">
        <f t="shared" ca="1" si="346"/>
        <v>0</v>
      </c>
      <c r="E3678" s="564">
        <f t="shared" ca="1" si="344"/>
        <v>0</v>
      </c>
      <c r="F3678" s="564">
        <f t="shared" ca="1" si="347"/>
        <v>1</v>
      </c>
      <c r="G3678" s="564">
        <f t="shared" ca="1" si="345"/>
        <v>4.9698235375253219</v>
      </c>
      <c r="H3678" s="564">
        <v>0</v>
      </c>
      <c r="I3678" s="564">
        <v>0</v>
      </c>
      <c r="J3678" s="564">
        <v>0</v>
      </c>
      <c r="K3678" s="564">
        <v>0</v>
      </c>
      <c r="L3678" s="564">
        <v>0</v>
      </c>
      <c r="M3678" s="564">
        <v>0</v>
      </c>
      <c r="N3678" s="564">
        <v>0</v>
      </c>
      <c r="O3678" s="564">
        <v>0</v>
      </c>
      <c r="P3678" s="564">
        <v>0</v>
      </c>
      <c r="Q3678" s="564">
        <v>0</v>
      </c>
      <c r="R3678" s="564">
        <v>0</v>
      </c>
      <c r="S3678" s="564">
        <v>0</v>
      </c>
      <c r="T3678" s="564">
        <v>0</v>
      </c>
      <c r="U3678" s="564">
        <v>0</v>
      </c>
      <c r="V3678" s="564">
        <v>0</v>
      </c>
      <c r="W3678" s="564">
        <v>0</v>
      </c>
      <c r="X3678" s="564">
        <v>0</v>
      </c>
      <c r="Y3678" s="564">
        <v>0</v>
      </c>
      <c r="Z3678" s="564">
        <v>0</v>
      </c>
      <c r="AA3678" s="564">
        <v>0</v>
      </c>
      <c r="AB3678" s="564">
        <v>0</v>
      </c>
      <c r="AC3678" s="564">
        <v>0</v>
      </c>
      <c r="AD3678" s="564">
        <v>0</v>
      </c>
      <c r="AE3678" s="564">
        <v>0</v>
      </c>
      <c r="AF3678" s="564">
        <v>0</v>
      </c>
      <c r="AG3678" s="564">
        <v>0</v>
      </c>
      <c r="AH3678" s="564">
        <v>0</v>
      </c>
      <c r="AI3678" s="564">
        <v>0</v>
      </c>
      <c r="AJ3678" s="564">
        <v>0</v>
      </c>
      <c r="AK3678" s="564">
        <v>0</v>
      </c>
    </row>
    <row r="3679" spans="1:37">
      <c r="A3679">
        <v>3675</v>
      </c>
      <c r="B3679" s="564">
        <f t="shared" ca="1" si="348"/>
        <v>20</v>
      </c>
      <c r="C3679" s="564">
        <f t="shared" ca="1" si="343"/>
        <v>400</v>
      </c>
      <c r="D3679" s="564">
        <f t="shared" ca="1" si="346"/>
        <v>20</v>
      </c>
      <c r="E3679" s="564">
        <f t="shared" ca="1" si="344"/>
        <v>0</v>
      </c>
      <c r="F3679" s="564">
        <f t="shared" ca="1" si="347"/>
        <v>1</v>
      </c>
      <c r="G3679" s="564">
        <f t="shared" ca="1" si="345"/>
        <v>5.3509348029752104</v>
      </c>
      <c r="H3679" s="564">
        <v>1</v>
      </c>
      <c r="I3679" s="564">
        <v>1</v>
      </c>
      <c r="J3679" s="564">
        <v>1</v>
      </c>
      <c r="K3679" s="564">
        <v>1</v>
      </c>
      <c r="L3679" s="564">
        <v>1</v>
      </c>
      <c r="M3679" s="564">
        <v>1</v>
      </c>
      <c r="N3679" s="564">
        <v>1</v>
      </c>
      <c r="O3679" s="564">
        <v>1</v>
      </c>
      <c r="P3679" s="564">
        <v>1</v>
      </c>
      <c r="Q3679" s="564">
        <v>1</v>
      </c>
      <c r="R3679" s="564">
        <v>1</v>
      </c>
      <c r="S3679" s="564">
        <v>1</v>
      </c>
      <c r="T3679" s="564">
        <v>1</v>
      </c>
      <c r="U3679" s="564">
        <v>1</v>
      </c>
      <c r="V3679" s="564">
        <v>1</v>
      </c>
      <c r="W3679" s="564">
        <v>1</v>
      </c>
      <c r="X3679" s="564">
        <v>1</v>
      </c>
      <c r="Y3679" s="564">
        <v>1</v>
      </c>
      <c r="Z3679" s="564">
        <v>1</v>
      </c>
      <c r="AA3679" s="564">
        <v>1</v>
      </c>
      <c r="AB3679" s="564">
        <v>1</v>
      </c>
      <c r="AC3679" s="564">
        <v>1</v>
      </c>
      <c r="AD3679" s="564">
        <v>1</v>
      </c>
      <c r="AE3679" s="564">
        <v>1</v>
      </c>
      <c r="AF3679" s="564">
        <v>1</v>
      </c>
      <c r="AG3679" s="564">
        <v>1</v>
      </c>
      <c r="AH3679" s="564">
        <v>1</v>
      </c>
      <c r="AI3679" s="564">
        <v>1</v>
      </c>
      <c r="AJ3679" s="564">
        <v>1</v>
      </c>
      <c r="AK3679" s="564">
        <v>1</v>
      </c>
    </row>
    <row r="3680" spans="1:37">
      <c r="A3680">
        <v>3676</v>
      </c>
      <c r="B3680" s="564">
        <f t="shared" ca="1" si="348"/>
        <v>20</v>
      </c>
      <c r="C3680" s="564">
        <f t="shared" ca="1" si="343"/>
        <v>400</v>
      </c>
      <c r="D3680" s="564">
        <f t="shared" ca="1" si="346"/>
        <v>20</v>
      </c>
      <c r="E3680" s="564">
        <f t="shared" ca="1" si="344"/>
        <v>0</v>
      </c>
      <c r="F3680" s="564">
        <f t="shared" ca="1" si="347"/>
        <v>1</v>
      </c>
      <c r="G3680" s="564">
        <f t="shared" ca="1" si="345"/>
        <v>-3.4986767345444094</v>
      </c>
      <c r="H3680" s="564">
        <v>1</v>
      </c>
      <c r="I3680" s="564">
        <v>1</v>
      </c>
      <c r="J3680" s="564">
        <v>1</v>
      </c>
      <c r="K3680" s="564">
        <v>1</v>
      </c>
      <c r="L3680" s="564">
        <v>1</v>
      </c>
      <c r="M3680" s="564">
        <v>1</v>
      </c>
      <c r="N3680" s="564">
        <v>1</v>
      </c>
      <c r="O3680" s="564">
        <v>1</v>
      </c>
      <c r="P3680" s="564">
        <v>1</v>
      </c>
      <c r="Q3680" s="564">
        <v>1</v>
      </c>
      <c r="R3680" s="564">
        <v>1</v>
      </c>
      <c r="S3680" s="564">
        <v>1</v>
      </c>
      <c r="T3680" s="564">
        <v>1</v>
      </c>
      <c r="U3680" s="564">
        <v>1</v>
      </c>
      <c r="V3680" s="564">
        <v>1</v>
      </c>
      <c r="W3680" s="564">
        <v>1</v>
      </c>
      <c r="X3680" s="564">
        <v>1</v>
      </c>
      <c r="Y3680" s="564">
        <v>1</v>
      </c>
      <c r="Z3680" s="564">
        <v>1</v>
      </c>
      <c r="AA3680" s="564">
        <v>1</v>
      </c>
      <c r="AB3680" s="564">
        <v>1</v>
      </c>
      <c r="AC3680" s="564">
        <v>1</v>
      </c>
      <c r="AD3680" s="564">
        <v>1</v>
      </c>
      <c r="AE3680" s="564">
        <v>1</v>
      </c>
      <c r="AF3680" s="564">
        <v>1</v>
      </c>
      <c r="AG3680" s="564">
        <v>1</v>
      </c>
      <c r="AH3680" s="564">
        <v>1</v>
      </c>
      <c r="AI3680" s="564">
        <v>1</v>
      </c>
      <c r="AJ3680" s="564">
        <v>1</v>
      </c>
      <c r="AK3680" s="564">
        <v>1</v>
      </c>
    </row>
    <row r="3681" spans="1:37">
      <c r="A3681">
        <v>3677</v>
      </c>
      <c r="B3681" s="564">
        <f t="shared" ca="1" si="348"/>
        <v>0</v>
      </c>
      <c r="C3681" s="564">
        <f t="shared" ca="1" si="343"/>
        <v>0</v>
      </c>
      <c r="D3681" s="564">
        <f t="shared" ca="1" si="346"/>
        <v>0</v>
      </c>
      <c r="E3681" s="564">
        <f t="shared" ca="1" si="344"/>
        <v>0</v>
      </c>
      <c r="F3681" s="564">
        <f t="shared" ca="1" si="347"/>
        <v>1</v>
      </c>
      <c r="G3681" s="564">
        <f t="shared" ca="1" si="345"/>
        <v>-1.4998519242001773</v>
      </c>
      <c r="H3681" s="564">
        <v>0</v>
      </c>
      <c r="I3681" s="564">
        <v>0</v>
      </c>
      <c r="J3681" s="564">
        <v>0</v>
      </c>
      <c r="K3681" s="564">
        <v>0</v>
      </c>
      <c r="L3681" s="564">
        <v>0</v>
      </c>
      <c r="M3681" s="564">
        <v>0</v>
      </c>
      <c r="N3681" s="564">
        <v>0</v>
      </c>
      <c r="O3681" s="564">
        <v>0</v>
      </c>
      <c r="P3681" s="564">
        <v>0</v>
      </c>
      <c r="Q3681" s="564">
        <v>0</v>
      </c>
      <c r="R3681" s="564">
        <v>0</v>
      </c>
      <c r="S3681" s="564">
        <v>0</v>
      </c>
      <c r="T3681" s="564">
        <v>0</v>
      </c>
      <c r="U3681" s="564">
        <v>0</v>
      </c>
      <c r="V3681" s="564">
        <v>0</v>
      </c>
      <c r="W3681" s="564">
        <v>0</v>
      </c>
      <c r="X3681" s="564">
        <v>0</v>
      </c>
      <c r="Y3681" s="564">
        <v>0</v>
      </c>
      <c r="Z3681" s="564">
        <v>0</v>
      </c>
      <c r="AA3681" s="564">
        <v>0</v>
      </c>
      <c r="AB3681" s="564">
        <v>0</v>
      </c>
      <c r="AC3681" s="564">
        <v>0</v>
      </c>
      <c r="AD3681" s="564">
        <v>0</v>
      </c>
      <c r="AE3681" s="564">
        <v>0</v>
      </c>
      <c r="AF3681" s="564">
        <v>0</v>
      </c>
      <c r="AG3681" s="564">
        <v>0</v>
      </c>
      <c r="AH3681" s="564">
        <v>0</v>
      </c>
      <c r="AI3681" s="564">
        <v>0</v>
      </c>
      <c r="AJ3681" s="564">
        <v>0</v>
      </c>
      <c r="AK3681" s="564">
        <v>0</v>
      </c>
    </row>
    <row r="3682" spans="1:37">
      <c r="A3682">
        <v>3678</v>
      </c>
      <c r="B3682" s="564">
        <f t="shared" ca="1" si="348"/>
        <v>0</v>
      </c>
      <c r="C3682" s="564">
        <f t="shared" ca="1" si="343"/>
        <v>0</v>
      </c>
      <c r="D3682" s="564">
        <f t="shared" ca="1" si="346"/>
        <v>0</v>
      </c>
      <c r="E3682" s="564">
        <f t="shared" ca="1" si="344"/>
        <v>0</v>
      </c>
      <c r="F3682" s="564">
        <f t="shared" ca="1" si="347"/>
        <v>1</v>
      </c>
      <c r="G3682" s="564">
        <f t="shared" ca="1" si="345"/>
        <v>-4.5192037676504118</v>
      </c>
      <c r="H3682" s="564">
        <v>0</v>
      </c>
      <c r="I3682" s="564">
        <v>0</v>
      </c>
      <c r="J3682" s="564">
        <v>0</v>
      </c>
      <c r="K3682" s="564">
        <v>0</v>
      </c>
      <c r="L3682" s="564">
        <v>0</v>
      </c>
      <c r="M3682" s="564">
        <v>0</v>
      </c>
      <c r="N3682" s="564">
        <v>0</v>
      </c>
      <c r="O3682" s="564">
        <v>0</v>
      </c>
      <c r="P3682" s="564">
        <v>0</v>
      </c>
      <c r="Q3682" s="564">
        <v>0</v>
      </c>
      <c r="R3682" s="564">
        <v>0</v>
      </c>
      <c r="S3682" s="564">
        <v>0</v>
      </c>
      <c r="T3682" s="564">
        <v>0</v>
      </c>
      <c r="U3682" s="564">
        <v>0</v>
      </c>
      <c r="V3682" s="564">
        <v>0</v>
      </c>
      <c r="W3682" s="564">
        <v>0</v>
      </c>
      <c r="X3682" s="564">
        <v>0</v>
      </c>
      <c r="Y3682" s="564">
        <v>0</v>
      </c>
      <c r="Z3682" s="564">
        <v>0</v>
      </c>
      <c r="AA3682" s="564">
        <v>0</v>
      </c>
      <c r="AB3682" s="564">
        <v>0</v>
      </c>
      <c r="AC3682" s="564">
        <v>0</v>
      </c>
      <c r="AD3682" s="564">
        <v>0</v>
      </c>
      <c r="AE3682" s="564">
        <v>0</v>
      </c>
      <c r="AF3682" s="564">
        <v>0</v>
      </c>
      <c r="AG3682" s="564">
        <v>0</v>
      </c>
      <c r="AH3682" s="564">
        <v>0</v>
      </c>
      <c r="AI3682" s="564">
        <v>0</v>
      </c>
      <c r="AJ3682" s="564">
        <v>0</v>
      </c>
      <c r="AK3682" s="564">
        <v>0</v>
      </c>
    </row>
    <row r="3683" spans="1:37">
      <c r="A3683">
        <v>3679</v>
      </c>
      <c r="B3683" s="564">
        <f t="shared" ca="1" si="348"/>
        <v>0</v>
      </c>
      <c r="C3683" s="564">
        <f t="shared" ca="1" si="343"/>
        <v>0</v>
      </c>
      <c r="D3683" s="564">
        <f t="shared" ca="1" si="346"/>
        <v>0</v>
      </c>
      <c r="E3683" s="564">
        <f t="shared" ca="1" si="344"/>
        <v>0</v>
      </c>
      <c r="F3683" s="564">
        <f t="shared" ca="1" si="347"/>
        <v>1</v>
      </c>
      <c r="G3683" s="564">
        <f t="shared" ca="1" si="345"/>
        <v>0.33938064044354688</v>
      </c>
      <c r="H3683" s="564">
        <v>0</v>
      </c>
      <c r="I3683" s="564">
        <v>0</v>
      </c>
      <c r="J3683" s="564">
        <v>0</v>
      </c>
      <c r="K3683" s="564">
        <v>0</v>
      </c>
      <c r="L3683" s="564">
        <v>0</v>
      </c>
      <c r="M3683" s="564">
        <v>0</v>
      </c>
      <c r="N3683" s="564">
        <v>0</v>
      </c>
      <c r="O3683" s="564">
        <v>0</v>
      </c>
      <c r="P3683" s="564">
        <v>0</v>
      </c>
      <c r="Q3683" s="564">
        <v>0</v>
      </c>
      <c r="R3683" s="564">
        <v>0</v>
      </c>
      <c r="S3683" s="564">
        <v>0</v>
      </c>
      <c r="T3683" s="564">
        <v>0</v>
      </c>
      <c r="U3683" s="564">
        <v>0</v>
      </c>
      <c r="V3683" s="564">
        <v>0</v>
      </c>
      <c r="W3683" s="564">
        <v>0</v>
      </c>
      <c r="X3683" s="564">
        <v>0</v>
      </c>
      <c r="Y3683" s="564">
        <v>0</v>
      </c>
      <c r="Z3683" s="564">
        <v>0</v>
      </c>
      <c r="AA3683" s="564">
        <v>0</v>
      </c>
      <c r="AB3683" s="564">
        <v>0</v>
      </c>
      <c r="AC3683" s="564">
        <v>0</v>
      </c>
      <c r="AD3683" s="564">
        <v>0</v>
      </c>
      <c r="AE3683" s="564">
        <v>0</v>
      </c>
      <c r="AF3683" s="564">
        <v>0</v>
      </c>
      <c r="AG3683" s="564">
        <v>0</v>
      </c>
      <c r="AH3683" s="564">
        <v>0</v>
      </c>
      <c r="AI3683" s="564">
        <v>0</v>
      </c>
      <c r="AJ3683" s="564">
        <v>0</v>
      </c>
      <c r="AK3683" s="564">
        <v>0</v>
      </c>
    </row>
    <row r="3684" spans="1:37">
      <c r="A3684">
        <v>3680</v>
      </c>
      <c r="B3684" s="564">
        <f t="shared" ca="1" si="348"/>
        <v>20</v>
      </c>
      <c r="C3684" s="564">
        <f t="shared" ca="1" si="343"/>
        <v>400</v>
      </c>
      <c r="D3684" s="564">
        <f t="shared" ca="1" si="346"/>
        <v>20</v>
      </c>
      <c r="E3684" s="564">
        <f t="shared" ca="1" si="344"/>
        <v>0</v>
      </c>
      <c r="F3684" s="564">
        <f t="shared" ca="1" si="347"/>
        <v>1</v>
      </c>
      <c r="G3684" s="564">
        <f t="shared" ca="1" si="345"/>
        <v>2.8019669282399668</v>
      </c>
      <c r="H3684" s="564">
        <v>1</v>
      </c>
      <c r="I3684" s="564">
        <v>1</v>
      </c>
      <c r="J3684" s="564">
        <v>1</v>
      </c>
      <c r="K3684" s="564">
        <v>1</v>
      </c>
      <c r="L3684" s="564">
        <v>1</v>
      </c>
      <c r="M3684" s="564">
        <v>1</v>
      </c>
      <c r="N3684" s="564">
        <v>1</v>
      </c>
      <c r="O3684" s="564">
        <v>1</v>
      </c>
      <c r="P3684" s="564">
        <v>1</v>
      </c>
      <c r="Q3684" s="564">
        <v>1</v>
      </c>
      <c r="R3684" s="564">
        <v>1</v>
      </c>
      <c r="S3684" s="564">
        <v>1</v>
      </c>
      <c r="T3684" s="564">
        <v>1</v>
      </c>
      <c r="U3684" s="564">
        <v>1</v>
      </c>
      <c r="V3684" s="564">
        <v>1</v>
      </c>
      <c r="W3684" s="564">
        <v>1</v>
      </c>
      <c r="X3684" s="564">
        <v>1</v>
      </c>
      <c r="Y3684" s="564">
        <v>1</v>
      </c>
      <c r="Z3684" s="564">
        <v>1</v>
      </c>
      <c r="AA3684" s="564">
        <v>1</v>
      </c>
      <c r="AB3684" s="564">
        <v>1</v>
      </c>
      <c r="AC3684" s="564">
        <v>1</v>
      </c>
      <c r="AD3684" s="564">
        <v>1</v>
      </c>
      <c r="AE3684" s="564">
        <v>1</v>
      </c>
      <c r="AF3684" s="564">
        <v>1</v>
      </c>
      <c r="AG3684" s="564">
        <v>1</v>
      </c>
      <c r="AH3684" s="564">
        <v>1</v>
      </c>
      <c r="AI3684" s="564">
        <v>1</v>
      </c>
      <c r="AJ3684" s="564">
        <v>1</v>
      </c>
      <c r="AK3684" s="564">
        <v>1</v>
      </c>
    </row>
    <row r="3685" spans="1:37">
      <c r="A3685">
        <v>3681</v>
      </c>
      <c r="B3685" s="564">
        <f t="shared" ca="1" si="348"/>
        <v>19</v>
      </c>
      <c r="C3685" s="564">
        <f t="shared" ca="1" si="343"/>
        <v>361</v>
      </c>
      <c r="D3685" s="564">
        <f t="shared" ca="1" si="346"/>
        <v>19</v>
      </c>
      <c r="E3685" s="564">
        <f t="shared" ca="1" si="344"/>
        <v>0.94999999999999929</v>
      </c>
      <c r="F3685" s="564">
        <f t="shared" ca="1" si="347"/>
        <v>0.9</v>
      </c>
      <c r="G3685" s="564">
        <f t="shared" ca="1" si="345"/>
        <v>-0.98060120500219017</v>
      </c>
      <c r="H3685" s="564">
        <v>1</v>
      </c>
      <c r="I3685" s="564">
        <v>0</v>
      </c>
      <c r="J3685" s="564">
        <v>1</v>
      </c>
      <c r="K3685" s="564">
        <v>1</v>
      </c>
      <c r="L3685" s="564">
        <v>1</v>
      </c>
      <c r="M3685" s="564">
        <v>1</v>
      </c>
      <c r="N3685" s="564">
        <v>1</v>
      </c>
      <c r="O3685" s="564">
        <v>1</v>
      </c>
      <c r="P3685" s="564">
        <v>1</v>
      </c>
      <c r="Q3685" s="564">
        <v>1</v>
      </c>
      <c r="R3685" s="564">
        <v>1</v>
      </c>
      <c r="S3685" s="564">
        <v>1</v>
      </c>
      <c r="T3685" s="564">
        <v>1</v>
      </c>
      <c r="U3685" s="564">
        <v>1</v>
      </c>
      <c r="V3685" s="564">
        <v>1</v>
      </c>
      <c r="W3685" s="564">
        <v>1</v>
      </c>
      <c r="X3685" s="564">
        <v>1</v>
      </c>
      <c r="Y3685" s="564">
        <v>1</v>
      </c>
      <c r="Z3685" s="564">
        <v>1</v>
      </c>
      <c r="AA3685" s="564">
        <v>1</v>
      </c>
      <c r="AB3685" s="564">
        <v>1</v>
      </c>
      <c r="AC3685" s="564">
        <v>1</v>
      </c>
      <c r="AD3685" s="564">
        <v>1</v>
      </c>
      <c r="AE3685" s="564">
        <v>1</v>
      </c>
      <c r="AF3685" s="564">
        <v>1</v>
      </c>
      <c r="AG3685" s="564">
        <v>1</v>
      </c>
      <c r="AH3685" s="564">
        <v>1</v>
      </c>
      <c r="AI3685" s="564">
        <v>1</v>
      </c>
      <c r="AJ3685" s="564">
        <v>1</v>
      </c>
      <c r="AK3685" s="564">
        <v>1</v>
      </c>
    </row>
    <row r="3686" spans="1:37">
      <c r="A3686">
        <v>3682</v>
      </c>
      <c r="B3686" s="564">
        <f t="shared" ca="1" si="348"/>
        <v>0</v>
      </c>
      <c r="C3686" s="564">
        <f t="shared" ca="1" si="343"/>
        <v>0</v>
      </c>
      <c r="D3686" s="564">
        <f t="shared" ca="1" si="346"/>
        <v>0</v>
      </c>
      <c r="E3686" s="564">
        <f t="shared" ca="1" si="344"/>
        <v>0</v>
      </c>
      <c r="F3686" s="564">
        <f t="shared" ca="1" si="347"/>
        <v>1</v>
      </c>
      <c r="G3686" s="564">
        <f t="shared" ca="1" si="345"/>
        <v>5.9789518570727864</v>
      </c>
      <c r="H3686" s="564">
        <v>0</v>
      </c>
      <c r="I3686" s="564">
        <v>0</v>
      </c>
      <c r="J3686" s="564">
        <v>0</v>
      </c>
      <c r="K3686" s="564">
        <v>0</v>
      </c>
      <c r="L3686" s="564">
        <v>0</v>
      </c>
      <c r="M3686" s="564">
        <v>0</v>
      </c>
      <c r="N3686" s="564">
        <v>0</v>
      </c>
      <c r="O3686" s="564">
        <v>0</v>
      </c>
      <c r="P3686" s="564">
        <v>0</v>
      </c>
      <c r="Q3686" s="564">
        <v>0</v>
      </c>
      <c r="R3686" s="564">
        <v>0</v>
      </c>
      <c r="S3686" s="564">
        <v>0</v>
      </c>
      <c r="T3686" s="564">
        <v>0</v>
      </c>
      <c r="U3686" s="564">
        <v>0</v>
      </c>
      <c r="V3686" s="564">
        <v>0</v>
      </c>
      <c r="W3686" s="564">
        <v>0</v>
      </c>
      <c r="X3686" s="564">
        <v>0</v>
      </c>
      <c r="Y3686" s="564">
        <v>0</v>
      </c>
      <c r="Z3686" s="564">
        <v>0</v>
      </c>
      <c r="AA3686" s="564">
        <v>0</v>
      </c>
      <c r="AB3686" s="564">
        <v>0</v>
      </c>
      <c r="AC3686" s="564">
        <v>0</v>
      </c>
      <c r="AD3686" s="564">
        <v>0</v>
      </c>
      <c r="AE3686" s="564">
        <v>0</v>
      </c>
      <c r="AF3686" s="564">
        <v>0</v>
      </c>
      <c r="AG3686" s="564">
        <v>0</v>
      </c>
      <c r="AH3686" s="564">
        <v>0</v>
      </c>
      <c r="AI3686" s="564">
        <v>0</v>
      </c>
      <c r="AJ3686" s="564">
        <v>0</v>
      </c>
      <c r="AK3686" s="564">
        <v>0</v>
      </c>
    </row>
    <row r="3687" spans="1:37">
      <c r="A3687">
        <v>3683</v>
      </c>
      <c r="B3687" s="564">
        <f t="shared" ca="1" si="348"/>
        <v>20</v>
      </c>
      <c r="C3687" s="564">
        <f t="shared" ca="1" si="343"/>
        <v>400</v>
      </c>
      <c r="D3687" s="564">
        <f t="shared" ca="1" si="346"/>
        <v>20</v>
      </c>
      <c r="E3687" s="564">
        <f t="shared" ca="1" si="344"/>
        <v>0</v>
      </c>
      <c r="F3687" s="564">
        <f t="shared" ca="1" si="347"/>
        <v>1</v>
      </c>
      <c r="G3687" s="564">
        <f t="shared" ca="1" si="345"/>
        <v>0.63305111616100429</v>
      </c>
      <c r="H3687" s="564">
        <v>1</v>
      </c>
      <c r="I3687" s="564">
        <v>1</v>
      </c>
      <c r="J3687" s="564">
        <v>1</v>
      </c>
      <c r="K3687" s="564">
        <v>1</v>
      </c>
      <c r="L3687" s="564">
        <v>1</v>
      </c>
      <c r="M3687" s="564">
        <v>1</v>
      </c>
      <c r="N3687" s="564">
        <v>1</v>
      </c>
      <c r="O3687" s="564">
        <v>1</v>
      </c>
      <c r="P3687" s="564">
        <v>1</v>
      </c>
      <c r="Q3687" s="564">
        <v>1</v>
      </c>
      <c r="R3687" s="564">
        <v>1</v>
      </c>
      <c r="S3687" s="564">
        <v>1</v>
      </c>
      <c r="T3687" s="564">
        <v>1</v>
      </c>
      <c r="U3687" s="564">
        <v>1</v>
      </c>
      <c r="V3687" s="564">
        <v>1</v>
      </c>
      <c r="W3687" s="564">
        <v>1</v>
      </c>
      <c r="X3687" s="564">
        <v>1</v>
      </c>
      <c r="Y3687" s="564">
        <v>1</v>
      </c>
      <c r="Z3687" s="564">
        <v>1</v>
      </c>
      <c r="AA3687" s="564">
        <v>1</v>
      </c>
      <c r="AB3687" s="564">
        <v>1</v>
      </c>
      <c r="AC3687" s="564">
        <v>1</v>
      </c>
      <c r="AD3687" s="564">
        <v>1</v>
      </c>
      <c r="AE3687" s="564">
        <v>1</v>
      </c>
      <c r="AF3687" s="564">
        <v>1</v>
      </c>
      <c r="AG3687" s="564">
        <v>1</v>
      </c>
      <c r="AH3687" s="564">
        <v>1</v>
      </c>
      <c r="AI3687" s="564">
        <v>1</v>
      </c>
      <c r="AJ3687" s="564">
        <v>1</v>
      </c>
      <c r="AK3687" s="564">
        <v>1</v>
      </c>
    </row>
    <row r="3688" spans="1:37">
      <c r="A3688">
        <v>3684</v>
      </c>
      <c r="B3688" s="564">
        <f t="shared" ca="1" si="348"/>
        <v>0</v>
      </c>
      <c r="C3688" s="564">
        <f t="shared" ca="1" si="343"/>
        <v>0</v>
      </c>
      <c r="D3688" s="564">
        <f t="shared" ca="1" si="346"/>
        <v>0</v>
      </c>
      <c r="E3688" s="564">
        <f t="shared" ca="1" si="344"/>
        <v>0</v>
      </c>
      <c r="F3688" s="564">
        <f t="shared" ca="1" si="347"/>
        <v>1</v>
      </c>
      <c r="G3688" s="564">
        <f t="shared" ca="1" si="345"/>
        <v>-6.0671655338784465</v>
      </c>
      <c r="H3688" s="564">
        <v>0</v>
      </c>
      <c r="I3688" s="564">
        <v>0</v>
      </c>
      <c r="J3688" s="564">
        <v>0</v>
      </c>
      <c r="K3688" s="564">
        <v>0</v>
      </c>
      <c r="L3688" s="564">
        <v>0</v>
      </c>
      <c r="M3688" s="564">
        <v>0</v>
      </c>
      <c r="N3688" s="564">
        <v>0</v>
      </c>
      <c r="O3688" s="564">
        <v>0</v>
      </c>
      <c r="P3688" s="564">
        <v>0</v>
      </c>
      <c r="Q3688" s="564">
        <v>0</v>
      </c>
      <c r="R3688" s="564">
        <v>0</v>
      </c>
      <c r="S3688" s="564">
        <v>0</v>
      </c>
      <c r="T3688" s="564">
        <v>0</v>
      </c>
      <c r="U3688" s="564">
        <v>0</v>
      </c>
      <c r="V3688" s="564">
        <v>0</v>
      </c>
      <c r="W3688" s="564">
        <v>0</v>
      </c>
      <c r="X3688" s="564">
        <v>0</v>
      </c>
      <c r="Y3688" s="564">
        <v>0</v>
      </c>
      <c r="Z3688" s="564">
        <v>0</v>
      </c>
      <c r="AA3688" s="564">
        <v>0</v>
      </c>
      <c r="AB3688" s="564">
        <v>0</v>
      </c>
      <c r="AC3688" s="564">
        <v>0</v>
      </c>
      <c r="AD3688" s="564">
        <v>0</v>
      </c>
      <c r="AE3688" s="564">
        <v>0</v>
      </c>
      <c r="AF3688" s="564">
        <v>0</v>
      </c>
      <c r="AG3688" s="564">
        <v>0</v>
      </c>
      <c r="AH3688" s="564">
        <v>0</v>
      </c>
      <c r="AI3688" s="564">
        <v>0</v>
      </c>
      <c r="AJ3688" s="564">
        <v>0</v>
      </c>
      <c r="AK3688" s="564">
        <v>0</v>
      </c>
    </row>
    <row r="3689" spans="1:37">
      <c r="A3689">
        <v>3685</v>
      </c>
      <c r="B3689" s="564">
        <f t="shared" ca="1" si="348"/>
        <v>20</v>
      </c>
      <c r="C3689" s="564">
        <f t="shared" ca="1" si="343"/>
        <v>400</v>
      </c>
      <c r="D3689" s="564">
        <f t="shared" ca="1" si="346"/>
        <v>20</v>
      </c>
      <c r="E3689" s="564">
        <f t="shared" ca="1" si="344"/>
        <v>0</v>
      </c>
      <c r="F3689" s="564">
        <f t="shared" ca="1" si="347"/>
        <v>1</v>
      </c>
      <c r="G3689" s="564">
        <f t="shared" ca="1" si="345"/>
        <v>4.3083778998149267</v>
      </c>
      <c r="H3689" s="564">
        <v>1</v>
      </c>
      <c r="I3689" s="564">
        <v>1</v>
      </c>
      <c r="J3689" s="564">
        <v>1</v>
      </c>
      <c r="K3689" s="564">
        <v>1</v>
      </c>
      <c r="L3689" s="564">
        <v>1</v>
      </c>
      <c r="M3689" s="564">
        <v>1</v>
      </c>
      <c r="N3689" s="564">
        <v>1</v>
      </c>
      <c r="O3689" s="564">
        <v>1</v>
      </c>
      <c r="P3689" s="564">
        <v>1</v>
      </c>
      <c r="Q3689" s="564">
        <v>1</v>
      </c>
      <c r="R3689" s="564">
        <v>1</v>
      </c>
      <c r="S3689" s="564">
        <v>1</v>
      </c>
      <c r="T3689" s="564">
        <v>1</v>
      </c>
      <c r="U3689" s="564">
        <v>1</v>
      </c>
      <c r="V3689" s="564">
        <v>1</v>
      </c>
      <c r="W3689" s="564">
        <v>1</v>
      </c>
      <c r="X3689" s="564">
        <v>1</v>
      </c>
      <c r="Y3689" s="564">
        <v>1</v>
      </c>
      <c r="Z3689" s="564">
        <v>1</v>
      </c>
      <c r="AA3689" s="564">
        <v>1</v>
      </c>
      <c r="AB3689" s="564">
        <v>1</v>
      </c>
      <c r="AC3689" s="564">
        <v>1</v>
      </c>
      <c r="AD3689" s="564">
        <v>1</v>
      </c>
      <c r="AE3689" s="564">
        <v>1</v>
      </c>
      <c r="AF3689" s="564">
        <v>1</v>
      </c>
      <c r="AG3689" s="564">
        <v>1</v>
      </c>
      <c r="AH3689" s="564">
        <v>1</v>
      </c>
      <c r="AI3689" s="564">
        <v>1</v>
      </c>
      <c r="AJ3689" s="564">
        <v>1</v>
      </c>
      <c r="AK3689" s="564">
        <v>1</v>
      </c>
    </row>
    <row r="3690" spans="1:37">
      <c r="A3690">
        <v>3686</v>
      </c>
      <c r="B3690" s="564">
        <f t="shared" ca="1" si="348"/>
        <v>20</v>
      </c>
      <c r="C3690" s="564">
        <f t="shared" ca="1" si="343"/>
        <v>400</v>
      </c>
      <c r="D3690" s="564">
        <f t="shared" ca="1" si="346"/>
        <v>20</v>
      </c>
      <c r="E3690" s="564">
        <f t="shared" ca="1" si="344"/>
        <v>0</v>
      </c>
      <c r="F3690" s="564">
        <f t="shared" ca="1" si="347"/>
        <v>1</v>
      </c>
      <c r="G3690" s="564">
        <f t="shared" ca="1" si="345"/>
        <v>1.9641160115718788</v>
      </c>
      <c r="H3690" s="564">
        <v>1</v>
      </c>
      <c r="I3690" s="564">
        <v>1</v>
      </c>
      <c r="J3690" s="564">
        <v>1</v>
      </c>
      <c r="K3690" s="564">
        <v>1</v>
      </c>
      <c r="L3690" s="564">
        <v>1</v>
      </c>
      <c r="M3690" s="564">
        <v>1</v>
      </c>
      <c r="N3690" s="564">
        <v>1</v>
      </c>
      <c r="O3690" s="564">
        <v>1</v>
      </c>
      <c r="P3690" s="564">
        <v>1</v>
      </c>
      <c r="Q3690" s="564">
        <v>1</v>
      </c>
      <c r="R3690" s="564">
        <v>1</v>
      </c>
      <c r="S3690" s="564">
        <v>1</v>
      </c>
      <c r="T3690" s="564">
        <v>1</v>
      </c>
      <c r="U3690" s="564">
        <v>1</v>
      </c>
      <c r="V3690" s="564">
        <v>1</v>
      </c>
      <c r="W3690" s="564">
        <v>1</v>
      </c>
      <c r="X3690" s="564">
        <v>1</v>
      </c>
      <c r="Y3690" s="564">
        <v>1</v>
      </c>
      <c r="Z3690" s="564">
        <v>1</v>
      </c>
      <c r="AA3690" s="564">
        <v>1</v>
      </c>
      <c r="AB3690" s="564">
        <v>1</v>
      </c>
      <c r="AC3690" s="564">
        <v>1</v>
      </c>
      <c r="AD3690" s="564">
        <v>1</v>
      </c>
      <c r="AE3690" s="564">
        <v>1</v>
      </c>
      <c r="AF3690" s="564">
        <v>1</v>
      </c>
      <c r="AG3690" s="564">
        <v>1</v>
      </c>
      <c r="AH3690" s="564">
        <v>1</v>
      </c>
      <c r="AI3690" s="564">
        <v>1</v>
      </c>
      <c r="AJ3690" s="564">
        <v>1</v>
      </c>
      <c r="AK3690" s="564">
        <v>1</v>
      </c>
    </row>
    <row r="3691" spans="1:37">
      <c r="A3691">
        <v>3687</v>
      </c>
      <c r="B3691" s="564">
        <f t="shared" ca="1" si="348"/>
        <v>20</v>
      </c>
      <c r="C3691" s="564">
        <f t="shared" ca="1" si="343"/>
        <v>400</v>
      </c>
      <c r="D3691" s="564">
        <f t="shared" ca="1" si="346"/>
        <v>20</v>
      </c>
      <c r="E3691" s="564">
        <f t="shared" ca="1" si="344"/>
        <v>0</v>
      </c>
      <c r="F3691" s="564">
        <f t="shared" ca="1" si="347"/>
        <v>1</v>
      </c>
      <c r="G3691" s="564">
        <f t="shared" ca="1" si="345"/>
        <v>1.7633132079835303</v>
      </c>
      <c r="H3691" s="564">
        <v>1</v>
      </c>
      <c r="I3691" s="564">
        <v>1</v>
      </c>
      <c r="J3691" s="564">
        <v>1</v>
      </c>
      <c r="K3691" s="564">
        <v>1</v>
      </c>
      <c r="L3691" s="564">
        <v>1</v>
      </c>
      <c r="M3691" s="564">
        <v>1</v>
      </c>
      <c r="N3691" s="564">
        <v>1</v>
      </c>
      <c r="O3691" s="564">
        <v>1</v>
      </c>
      <c r="P3691" s="564">
        <v>1</v>
      </c>
      <c r="Q3691" s="564">
        <v>1</v>
      </c>
      <c r="R3691" s="564">
        <v>1</v>
      </c>
      <c r="S3691" s="564">
        <v>1</v>
      </c>
      <c r="T3691" s="564">
        <v>1</v>
      </c>
      <c r="U3691" s="564">
        <v>1</v>
      </c>
      <c r="V3691" s="564">
        <v>1</v>
      </c>
      <c r="W3691" s="564">
        <v>1</v>
      </c>
      <c r="X3691" s="564">
        <v>1</v>
      </c>
      <c r="Y3691" s="564">
        <v>1</v>
      </c>
      <c r="Z3691" s="564">
        <v>1</v>
      </c>
      <c r="AA3691" s="564">
        <v>1</v>
      </c>
      <c r="AB3691" s="564">
        <v>1</v>
      </c>
      <c r="AC3691" s="564">
        <v>1</v>
      </c>
      <c r="AD3691" s="564">
        <v>1</v>
      </c>
      <c r="AE3691" s="564">
        <v>1</v>
      </c>
      <c r="AF3691" s="564">
        <v>1</v>
      </c>
      <c r="AG3691" s="564">
        <v>1</v>
      </c>
      <c r="AH3691" s="564">
        <v>1</v>
      </c>
      <c r="AI3691" s="564">
        <v>1</v>
      </c>
      <c r="AJ3691" s="564">
        <v>1</v>
      </c>
      <c r="AK3691" s="564">
        <v>1</v>
      </c>
    </row>
    <row r="3692" spans="1:37">
      <c r="A3692">
        <v>3688</v>
      </c>
      <c r="B3692" s="564">
        <f t="shared" ca="1" si="348"/>
        <v>0</v>
      </c>
      <c r="C3692" s="564">
        <f t="shared" ca="1" si="343"/>
        <v>0</v>
      </c>
      <c r="D3692" s="564">
        <f t="shared" ca="1" si="346"/>
        <v>0</v>
      </c>
      <c r="E3692" s="564">
        <f t="shared" ca="1" si="344"/>
        <v>0</v>
      </c>
      <c r="F3692" s="564">
        <f t="shared" ca="1" si="347"/>
        <v>1</v>
      </c>
      <c r="G3692" s="564">
        <f t="shared" ca="1" si="345"/>
        <v>1.7747851347465302</v>
      </c>
      <c r="H3692" s="564">
        <v>0</v>
      </c>
      <c r="I3692" s="564">
        <v>0</v>
      </c>
      <c r="J3692" s="564">
        <v>0</v>
      </c>
      <c r="K3692" s="564">
        <v>0</v>
      </c>
      <c r="L3692" s="564">
        <v>0</v>
      </c>
      <c r="M3692" s="564">
        <v>0</v>
      </c>
      <c r="N3692" s="564">
        <v>0</v>
      </c>
      <c r="O3692" s="564">
        <v>0</v>
      </c>
      <c r="P3692" s="564">
        <v>0</v>
      </c>
      <c r="Q3692" s="564">
        <v>0</v>
      </c>
      <c r="R3692" s="564">
        <v>0</v>
      </c>
      <c r="S3692" s="564">
        <v>0</v>
      </c>
      <c r="T3692" s="564">
        <v>0</v>
      </c>
      <c r="U3692" s="564">
        <v>0</v>
      </c>
      <c r="V3692" s="564">
        <v>0</v>
      </c>
      <c r="W3692" s="564">
        <v>0</v>
      </c>
      <c r="X3692" s="564">
        <v>0</v>
      </c>
      <c r="Y3692" s="564">
        <v>0</v>
      </c>
      <c r="Z3692" s="564">
        <v>0</v>
      </c>
      <c r="AA3692" s="564">
        <v>0</v>
      </c>
      <c r="AB3692" s="564">
        <v>0</v>
      </c>
      <c r="AC3692" s="564">
        <v>0</v>
      </c>
      <c r="AD3692" s="564">
        <v>0</v>
      </c>
      <c r="AE3692" s="564">
        <v>0</v>
      </c>
      <c r="AF3692" s="564">
        <v>0</v>
      </c>
      <c r="AG3692" s="564">
        <v>0</v>
      </c>
      <c r="AH3692" s="564">
        <v>0</v>
      </c>
      <c r="AI3692" s="564">
        <v>0</v>
      </c>
      <c r="AJ3692" s="564">
        <v>0</v>
      </c>
      <c r="AK3692" s="564">
        <v>0</v>
      </c>
    </row>
    <row r="3693" spans="1:37">
      <c r="A3693">
        <v>3689</v>
      </c>
      <c r="B3693" s="564">
        <f t="shared" ca="1" si="348"/>
        <v>20</v>
      </c>
      <c r="C3693" s="564">
        <f t="shared" ca="1" si="343"/>
        <v>400</v>
      </c>
      <c r="D3693" s="564">
        <f t="shared" ca="1" si="346"/>
        <v>20</v>
      </c>
      <c r="E3693" s="564">
        <f t="shared" ca="1" si="344"/>
        <v>0</v>
      </c>
      <c r="F3693" s="564">
        <f t="shared" ca="1" si="347"/>
        <v>1</v>
      </c>
      <c r="G3693" s="564">
        <f t="shared" ca="1" si="345"/>
        <v>-0.79228708609932763</v>
      </c>
      <c r="H3693" s="564">
        <v>1</v>
      </c>
      <c r="I3693" s="564">
        <v>1</v>
      </c>
      <c r="J3693" s="564">
        <v>1</v>
      </c>
      <c r="K3693" s="564">
        <v>1</v>
      </c>
      <c r="L3693" s="564">
        <v>1</v>
      </c>
      <c r="M3693" s="564">
        <v>1</v>
      </c>
      <c r="N3693" s="564">
        <v>1</v>
      </c>
      <c r="O3693" s="564">
        <v>1</v>
      </c>
      <c r="P3693" s="564">
        <v>1</v>
      </c>
      <c r="Q3693" s="564">
        <v>1</v>
      </c>
      <c r="R3693" s="564">
        <v>1</v>
      </c>
      <c r="S3693" s="564">
        <v>1</v>
      </c>
      <c r="T3693" s="564">
        <v>1</v>
      </c>
      <c r="U3693" s="564">
        <v>1</v>
      </c>
      <c r="V3693" s="564">
        <v>1</v>
      </c>
      <c r="W3693" s="564">
        <v>1</v>
      </c>
      <c r="X3693" s="564">
        <v>1</v>
      </c>
      <c r="Y3693" s="564">
        <v>1</v>
      </c>
      <c r="Z3693" s="564">
        <v>1</v>
      </c>
      <c r="AA3693" s="564">
        <v>1</v>
      </c>
      <c r="AB3693" s="564">
        <v>1</v>
      </c>
      <c r="AC3693" s="564">
        <v>1</v>
      </c>
      <c r="AD3693" s="564">
        <v>1</v>
      </c>
      <c r="AE3693" s="564">
        <v>1</v>
      </c>
      <c r="AF3693" s="564">
        <v>1</v>
      </c>
      <c r="AG3693" s="564">
        <v>1</v>
      </c>
      <c r="AH3693" s="564">
        <v>1</v>
      </c>
      <c r="AI3693" s="564">
        <v>1</v>
      </c>
      <c r="AJ3693" s="564">
        <v>1</v>
      </c>
      <c r="AK3693" s="564">
        <v>1</v>
      </c>
    </row>
    <row r="3694" spans="1:37">
      <c r="A3694">
        <v>3690</v>
      </c>
      <c r="B3694" s="564">
        <f t="shared" ca="1" si="348"/>
        <v>0</v>
      </c>
      <c r="C3694" s="564">
        <f t="shared" ca="1" si="343"/>
        <v>0</v>
      </c>
      <c r="D3694" s="564">
        <f t="shared" ca="1" si="346"/>
        <v>0</v>
      </c>
      <c r="E3694" s="564">
        <f t="shared" ca="1" si="344"/>
        <v>0</v>
      </c>
      <c r="F3694" s="564">
        <f t="shared" ca="1" si="347"/>
        <v>1</v>
      </c>
      <c r="G3694" s="564">
        <f t="shared" ca="1" si="345"/>
        <v>11.971806010441986</v>
      </c>
      <c r="H3694" s="564">
        <v>0</v>
      </c>
      <c r="I3694" s="564">
        <v>0</v>
      </c>
      <c r="J3694" s="564">
        <v>0</v>
      </c>
      <c r="K3694" s="564">
        <v>0</v>
      </c>
      <c r="L3694" s="564">
        <v>0</v>
      </c>
      <c r="M3694" s="564">
        <v>0</v>
      </c>
      <c r="N3694" s="564">
        <v>0</v>
      </c>
      <c r="O3694" s="564">
        <v>0</v>
      </c>
      <c r="P3694" s="564">
        <v>0</v>
      </c>
      <c r="Q3694" s="564">
        <v>0</v>
      </c>
      <c r="R3694" s="564">
        <v>0</v>
      </c>
      <c r="S3694" s="564">
        <v>0</v>
      </c>
      <c r="T3694" s="564">
        <v>0</v>
      </c>
      <c r="U3694" s="564">
        <v>0</v>
      </c>
      <c r="V3694" s="564">
        <v>0</v>
      </c>
      <c r="W3694" s="564">
        <v>0</v>
      </c>
      <c r="X3694" s="564">
        <v>0</v>
      </c>
      <c r="Y3694" s="564">
        <v>0</v>
      </c>
      <c r="Z3694" s="564">
        <v>0</v>
      </c>
      <c r="AA3694" s="564">
        <v>0</v>
      </c>
      <c r="AB3694" s="564">
        <v>0</v>
      </c>
      <c r="AC3694" s="564">
        <v>0</v>
      </c>
      <c r="AD3694" s="564">
        <v>0</v>
      </c>
      <c r="AE3694" s="564">
        <v>0</v>
      </c>
      <c r="AF3694" s="564">
        <v>0</v>
      </c>
      <c r="AG3694" s="564">
        <v>0</v>
      </c>
      <c r="AH3694" s="564">
        <v>0</v>
      </c>
      <c r="AI3694" s="564">
        <v>0</v>
      </c>
      <c r="AJ3694" s="564">
        <v>0</v>
      </c>
      <c r="AK3694" s="564">
        <v>0</v>
      </c>
    </row>
    <row r="3695" spans="1:37">
      <c r="A3695">
        <v>3691</v>
      </c>
      <c r="B3695" s="564">
        <f t="shared" ca="1" si="348"/>
        <v>0</v>
      </c>
      <c r="C3695" s="564">
        <f t="shared" ca="1" si="343"/>
        <v>0</v>
      </c>
      <c r="D3695" s="564">
        <f t="shared" ca="1" si="346"/>
        <v>0</v>
      </c>
      <c r="E3695" s="564">
        <f t="shared" ca="1" si="344"/>
        <v>0</v>
      </c>
      <c r="F3695" s="564">
        <f t="shared" ca="1" si="347"/>
        <v>1</v>
      </c>
      <c r="G3695" s="564">
        <f t="shared" ca="1" si="345"/>
        <v>0.22348996177704084</v>
      </c>
      <c r="H3695" s="564">
        <v>0</v>
      </c>
      <c r="I3695" s="564">
        <v>0</v>
      </c>
      <c r="J3695" s="564">
        <v>0</v>
      </c>
      <c r="K3695" s="564">
        <v>0</v>
      </c>
      <c r="L3695" s="564">
        <v>0</v>
      </c>
      <c r="M3695" s="564">
        <v>0</v>
      </c>
      <c r="N3695" s="564">
        <v>0</v>
      </c>
      <c r="O3695" s="564">
        <v>0</v>
      </c>
      <c r="P3695" s="564">
        <v>0</v>
      </c>
      <c r="Q3695" s="564">
        <v>0</v>
      </c>
      <c r="R3695" s="564">
        <v>0</v>
      </c>
      <c r="S3695" s="564">
        <v>0</v>
      </c>
      <c r="T3695" s="564">
        <v>0</v>
      </c>
      <c r="U3695" s="564">
        <v>0</v>
      </c>
      <c r="V3695" s="564">
        <v>0</v>
      </c>
      <c r="W3695" s="564">
        <v>0</v>
      </c>
      <c r="X3695" s="564">
        <v>0</v>
      </c>
      <c r="Y3695" s="564">
        <v>0</v>
      </c>
      <c r="Z3695" s="564">
        <v>0</v>
      </c>
      <c r="AA3695" s="564">
        <v>0</v>
      </c>
      <c r="AB3695" s="564">
        <v>0</v>
      </c>
      <c r="AC3695" s="564">
        <v>0</v>
      </c>
      <c r="AD3695" s="564">
        <v>0</v>
      </c>
      <c r="AE3695" s="564">
        <v>0</v>
      </c>
      <c r="AF3695" s="564">
        <v>0</v>
      </c>
      <c r="AG3695" s="564">
        <v>0</v>
      </c>
      <c r="AH3695" s="564">
        <v>0</v>
      </c>
      <c r="AI3695" s="564">
        <v>0</v>
      </c>
      <c r="AJ3695" s="564">
        <v>0</v>
      </c>
      <c r="AK3695" s="564">
        <v>0</v>
      </c>
    </row>
    <row r="3696" spans="1:37">
      <c r="A3696">
        <v>3692</v>
      </c>
      <c r="B3696" s="564">
        <f t="shared" ca="1" si="348"/>
        <v>0</v>
      </c>
      <c r="C3696" s="564">
        <f t="shared" ca="1" si="343"/>
        <v>0</v>
      </c>
      <c r="D3696" s="564">
        <f t="shared" ca="1" si="346"/>
        <v>0</v>
      </c>
      <c r="E3696" s="564">
        <f t="shared" ca="1" si="344"/>
        <v>0</v>
      </c>
      <c r="F3696" s="564">
        <f t="shared" ca="1" si="347"/>
        <v>1</v>
      </c>
      <c r="G3696" s="564">
        <f t="shared" ca="1" si="345"/>
        <v>-0.70099968007528246</v>
      </c>
      <c r="H3696" s="564">
        <v>0</v>
      </c>
      <c r="I3696" s="564">
        <v>0</v>
      </c>
      <c r="J3696" s="564">
        <v>0</v>
      </c>
      <c r="K3696" s="564">
        <v>0</v>
      </c>
      <c r="L3696" s="564">
        <v>0</v>
      </c>
      <c r="M3696" s="564">
        <v>0</v>
      </c>
      <c r="N3696" s="564">
        <v>0</v>
      </c>
      <c r="O3696" s="564">
        <v>0</v>
      </c>
      <c r="P3696" s="564">
        <v>0</v>
      </c>
      <c r="Q3696" s="564">
        <v>0</v>
      </c>
      <c r="R3696" s="564">
        <v>0</v>
      </c>
      <c r="S3696" s="564">
        <v>0</v>
      </c>
      <c r="T3696" s="564">
        <v>0</v>
      </c>
      <c r="U3696" s="564">
        <v>0</v>
      </c>
      <c r="V3696" s="564">
        <v>0</v>
      </c>
      <c r="W3696" s="564">
        <v>0</v>
      </c>
      <c r="X3696" s="564">
        <v>0</v>
      </c>
      <c r="Y3696" s="564">
        <v>0</v>
      </c>
      <c r="Z3696" s="564">
        <v>0</v>
      </c>
      <c r="AA3696" s="564">
        <v>0</v>
      </c>
      <c r="AB3696" s="564">
        <v>0</v>
      </c>
      <c r="AC3696" s="564">
        <v>0</v>
      </c>
      <c r="AD3696" s="564">
        <v>0</v>
      </c>
      <c r="AE3696" s="564">
        <v>0</v>
      </c>
      <c r="AF3696" s="564">
        <v>0</v>
      </c>
      <c r="AG3696" s="564">
        <v>0</v>
      </c>
      <c r="AH3696" s="564">
        <v>0</v>
      </c>
      <c r="AI3696" s="564">
        <v>0</v>
      </c>
      <c r="AJ3696" s="564">
        <v>0</v>
      </c>
      <c r="AK3696" s="564">
        <v>0</v>
      </c>
    </row>
    <row r="3697" spans="1:37">
      <c r="A3697">
        <v>3693</v>
      </c>
      <c r="B3697" s="564">
        <f t="shared" ca="1" si="348"/>
        <v>0</v>
      </c>
      <c r="C3697" s="564">
        <f t="shared" ca="1" si="343"/>
        <v>0</v>
      </c>
      <c r="D3697" s="564">
        <f t="shared" ca="1" si="346"/>
        <v>0</v>
      </c>
      <c r="E3697" s="564">
        <f t="shared" ca="1" si="344"/>
        <v>0</v>
      </c>
      <c r="F3697" s="564">
        <f t="shared" ca="1" si="347"/>
        <v>1</v>
      </c>
      <c r="G3697" s="564">
        <f t="shared" ca="1" si="345"/>
        <v>3.3305844055939509</v>
      </c>
      <c r="H3697" s="564">
        <v>0</v>
      </c>
      <c r="I3697" s="564">
        <v>0</v>
      </c>
      <c r="J3697" s="564">
        <v>0</v>
      </c>
      <c r="K3697" s="564">
        <v>0</v>
      </c>
      <c r="L3697" s="564">
        <v>0</v>
      </c>
      <c r="M3697" s="564">
        <v>0</v>
      </c>
      <c r="N3697" s="564">
        <v>0</v>
      </c>
      <c r="O3697" s="564">
        <v>0</v>
      </c>
      <c r="P3697" s="564">
        <v>0</v>
      </c>
      <c r="Q3697" s="564">
        <v>0</v>
      </c>
      <c r="R3697" s="564">
        <v>0</v>
      </c>
      <c r="S3697" s="564">
        <v>0</v>
      </c>
      <c r="T3697" s="564">
        <v>0</v>
      </c>
      <c r="U3697" s="564">
        <v>0</v>
      </c>
      <c r="V3697" s="564">
        <v>0</v>
      </c>
      <c r="W3697" s="564">
        <v>0</v>
      </c>
      <c r="X3697" s="564">
        <v>0</v>
      </c>
      <c r="Y3697" s="564">
        <v>0</v>
      </c>
      <c r="Z3697" s="564">
        <v>0</v>
      </c>
      <c r="AA3697" s="564">
        <v>0</v>
      </c>
      <c r="AB3697" s="564">
        <v>0</v>
      </c>
      <c r="AC3697" s="564">
        <v>0</v>
      </c>
      <c r="AD3697" s="564">
        <v>0</v>
      </c>
      <c r="AE3697" s="564">
        <v>0</v>
      </c>
      <c r="AF3697" s="564">
        <v>0</v>
      </c>
      <c r="AG3697" s="564">
        <v>0</v>
      </c>
      <c r="AH3697" s="564">
        <v>0</v>
      </c>
      <c r="AI3697" s="564">
        <v>0</v>
      </c>
      <c r="AJ3697" s="564">
        <v>0</v>
      </c>
      <c r="AK3697" s="564">
        <v>0</v>
      </c>
    </row>
    <row r="3698" spans="1:37">
      <c r="A3698">
        <v>3694</v>
      </c>
      <c r="B3698" s="564">
        <f t="shared" ca="1" si="348"/>
        <v>20</v>
      </c>
      <c r="C3698" s="564">
        <f t="shared" ca="1" si="343"/>
        <v>400</v>
      </c>
      <c r="D3698" s="564">
        <f t="shared" ca="1" si="346"/>
        <v>20</v>
      </c>
      <c r="E3698" s="564">
        <f t="shared" ca="1" si="344"/>
        <v>0</v>
      </c>
      <c r="F3698" s="564">
        <f t="shared" ca="1" si="347"/>
        <v>1</v>
      </c>
      <c r="G3698" s="564">
        <f t="shared" ca="1" si="345"/>
        <v>-0.25618294861744961</v>
      </c>
      <c r="H3698" s="564">
        <v>1</v>
      </c>
      <c r="I3698" s="564">
        <v>1</v>
      </c>
      <c r="J3698" s="564">
        <v>1</v>
      </c>
      <c r="K3698" s="564">
        <v>1</v>
      </c>
      <c r="L3698" s="564">
        <v>1</v>
      </c>
      <c r="M3698" s="564">
        <v>1</v>
      </c>
      <c r="N3698" s="564">
        <v>1</v>
      </c>
      <c r="O3698" s="564">
        <v>1</v>
      </c>
      <c r="P3698" s="564">
        <v>1</v>
      </c>
      <c r="Q3698" s="564">
        <v>1</v>
      </c>
      <c r="R3698" s="564">
        <v>1</v>
      </c>
      <c r="S3698" s="564">
        <v>1</v>
      </c>
      <c r="T3698" s="564">
        <v>1</v>
      </c>
      <c r="U3698" s="564">
        <v>1</v>
      </c>
      <c r="V3698" s="564">
        <v>1</v>
      </c>
      <c r="W3698" s="564">
        <v>1</v>
      </c>
      <c r="X3698" s="564">
        <v>1</v>
      </c>
      <c r="Y3698" s="564">
        <v>1</v>
      </c>
      <c r="Z3698" s="564">
        <v>1</v>
      </c>
      <c r="AA3698" s="564">
        <v>1</v>
      </c>
      <c r="AB3698" s="564">
        <v>1</v>
      </c>
      <c r="AC3698" s="564">
        <v>1</v>
      </c>
      <c r="AD3698" s="564">
        <v>1</v>
      </c>
      <c r="AE3698" s="564">
        <v>1</v>
      </c>
      <c r="AF3698" s="564">
        <v>1</v>
      </c>
      <c r="AG3698" s="564">
        <v>1</v>
      </c>
      <c r="AH3698" s="564">
        <v>1</v>
      </c>
      <c r="AI3698" s="564">
        <v>1</v>
      </c>
      <c r="AJ3698" s="564">
        <v>1</v>
      </c>
      <c r="AK3698" s="564">
        <v>1</v>
      </c>
    </row>
    <row r="3699" spans="1:37">
      <c r="A3699">
        <v>3695</v>
      </c>
      <c r="B3699" s="564">
        <f t="shared" ca="1" si="348"/>
        <v>20</v>
      </c>
      <c r="C3699" s="564">
        <f t="shared" ca="1" si="343"/>
        <v>400</v>
      </c>
      <c r="D3699" s="564">
        <f t="shared" ca="1" si="346"/>
        <v>20</v>
      </c>
      <c r="E3699" s="564">
        <f t="shared" ca="1" si="344"/>
        <v>0</v>
      </c>
      <c r="F3699" s="564">
        <f t="shared" ca="1" si="347"/>
        <v>1</v>
      </c>
      <c r="G3699" s="564">
        <f t="shared" ca="1" si="345"/>
        <v>2.5485131711004092</v>
      </c>
      <c r="H3699" s="564">
        <v>1</v>
      </c>
      <c r="I3699" s="564">
        <v>1</v>
      </c>
      <c r="J3699" s="564">
        <v>1</v>
      </c>
      <c r="K3699" s="564">
        <v>1</v>
      </c>
      <c r="L3699" s="564">
        <v>1</v>
      </c>
      <c r="M3699" s="564">
        <v>1</v>
      </c>
      <c r="N3699" s="564">
        <v>1</v>
      </c>
      <c r="O3699" s="564">
        <v>1</v>
      </c>
      <c r="P3699" s="564">
        <v>1</v>
      </c>
      <c r="Q3699" s="564">
        <v>1</v>
      </c>
      <c r="R3699" s="564">
        <v>1</v>
      </c>
      <c r="S3699" s="564">
        <v>1</v>
      </c>
      <c r="T3699" s="564">
        <v>1</v>
      </c>
      <c r="U3699" s="564">
        <v>1</v>
      </c>
      <c r="V3699" s="564">
        <v>1</v>
      </c>
      <c r="W3699" s="564">
        <v>1</v>
      </c>
      <c r="X3699" s="564">
        <v>1</v>
      </c>
      <c r="Y3699" s="564">
        <v>1</v>
      </c>
      <c r="Z3699" s="564">
        <v>1</v>
      </c>
      <c r="AA3699" s="564">
        <v>1</v>
      </c>
      <c r="AB3699" s="564">
        <v>1</v>
      </c>
      <c r="AC3699" s="564">
        <v>1</v>
      </c>
      <c r="AD3699" s="564">
        <v>1</v>
      </c>
      <c r="AE3699" s="564">
        <v>1</v>
      </c>
      <c r="AF3699" s="564">
        <v>1</v>
      </c>
      <c r="AG3699" s="564">
        <v>1</v>
      </c>
      <c r="AH3699" s="564">
        <v>1</v>
      </c>
      <c r="AI3699" s="564">
        <v>1</v>
      </c>
      <c r="AJ3699" s="564">
        <v>1</v>
      </c>
      <c r="AK3699" s="564">
        <v>1</v>
      </c>
    </row>
    <row r="3700" spans="1:37">
      <c r="A3700">
        <v>3696</v>
      </c>
      <c r="B3700" s="564">
        <f t="shared" ca="1" si="348"/>
        <v>14</v>
      </c>
      <c r="C3700" s="564">
        <f t="shared" ca="1" si="343"/>
        <v>196</v>
      </c>
      <c r="D3700" s="564">
        <f t="shared" ca="1" si="346"/>
        <v>14</v>
      </c>
      <c r="E3700" s="564">
        <f t="shared" ca="1" si="344"/>
        <v>4.1999999999999993</v>
      </c>
      <c r="F3700" s="564">
        <f t="shared" ca="1" si="347"/>
        <v>0.55789473684210522</v>
      </c>
      <c r="G3700" s="564">
        <f t="shared" ca="1" si="345"/>
        <v>7.240522753737217</v>
      </c>
      <c r="H3700" s="564">
        <v>0</v>
      </c>
      <c r="I3700" s="564">
        <v>1</v>
      </c>
      <c r="J3700" s="564">
        <v>0</v>
      </c>
      <c r="K3700" s="564">
        <v>1</v>
      </c>
      <c r="L3700" s="564">
        <v>0</v>
      </c>
      <c r="M3700" s="564">
        <v>1</v>
      </c>
      <c r="N3700" s="564">
        <v>1</v>
      </c>
      <c r="O3700" s="564">
        <v>1</v>
      </c>
      <c r="P3700" s="564">
        <v>1</v>
      </c>
      <c r="Q3700" s="564">
        <v>0</v>
      </c>
      <c r="R3700" s="564">
        <v>1</v>
      </c>
      <c r="S3700" s="564">
        <v>1</v>
      </c>
      <c r="T3700" s="564">
        <v>0</v>
      </c>
      <c r="U3700" s="564">
        <v>1</v>
      </c>
      <c r="V3700" s="564">
        <v>0</v>
      </c>
      <c r="W3700" s="564">
        <v>1</v>
      </c>
      <c r="X3700" s="564">
        <v>1</v>
      </c>
      <c r="Y3700" s="564">
        <v>1</v>
      </c>
      <c r="Z3700" s="564">
        <v>1</v>
      </c>
      <c r="AA3700" s="564">
        <v>1</v>
      </c>
      <c r="AB3700" s="564">
        <v>0</v>
      </c>
      <c r="AC3700" s="564">
        <v>1</v>
      </c>
      <c r="AD3700" s="564">
        <v>0</v>
      </c>
      <c r="AE3700" s="564">
        <v>1</v>
      </c>
      <c r="AF3700" s="564">
        <v>1</v>
      </c>
      <c r="AG3700" s="564">
        <v>1</v>
      </c>
      <c r="AH3700" s="564">
        <v>0</v>
      </c>
      <c r="AI3700" s="564">
        <v>0</v>
      </c>
      <c r="AJ3700" s="564">
        <v>1</v>
      </c>
      <c r="AK3700" s="564">
        <v>1</v>
      </c>
    </row>
    <row r="3701" spans="1:37">
      <c r="A3701">
        <v>3697</v>
      </c>
      <c r="B3701" s="564">
        <f t="shared" ca="1" si="348"/>
        <v>20</v>
      </c>
      <c r="C3701" s="564">
        <f t="shared" ca="1" si="343"/>
        <v>400</v>
      </c>
      <c r="D3701" s="564">
        <f t="shared" ca="1" si="346"/>
        <v>20</v>
      </c>
      <c r="E3701" s="564">
        <f t="shared" ca="1" si="344"/>
        <v>0</v>
      </c>
      <c r="F3701" s="564">
        <f t="shared" ca="1" si="347"/>
        <v>1</v>
      </c>
      <c r="G3701" s="564">
        <f t="shared" ca="1" si="345"/>
        <v>1.1042600412453338</v>
      </c>
      <c r="H3701" s="564">
        <v>1</v>
      </c>
      <c r="I3701" s="564">
        <v>1</v>
      </c>
      <c r="J3701" s="564">
        <v>1</v>
      </c>
      <c r="K3701" s="564">
        <v>1</v>
      </c>
      <c r="L3701" s="564">
        <v>1</v>
      </c>
      <c r="M3701" s="564">
        <v>1</v>
      </c>
      <c r="N3701" s="564">
        <v>1</v>
      </c>
      <c r="O3701" s="564">
        <v>1</v>
      </c>
      <c r="P3701" s="564">
        <v>1</v>
      </c>
      <c r="Q3701" s="564">
        <v>1</v>
      </c>
      <c r="R3701" s="564">
        <v>1</v>
      </c>
      <c r="S3701" s="564">
        <v>1</v>
      </c>
      <c r="T3701" s="564">
        <v>1</v>
      </c>
      <c r="U3701" s="564">
        <v>1</v>
      </c>
      <c r="V3701" s="564">
        <v>1</v>
      </c>
      <c r="W3701" s="564">
        <v>1</v>
      </c>
      <c r="X3701" s="564">
        <v>1</v>
      </c>
      <c r="Y3701" s="564">
        <v>1</v>
      </c>
      <c r="Z3701" s="564">
        <v>1</v>
      </c>
      <c r="AA3701" s="564">
        <v>1</v>
      </c>
      <c r="AB3701" s="564">
        <v>1</v>
      </c>
      <c r="AC3701" s="564">
        <v>1</v>
      </c>
      <c r="AD3701" s="564">
        <v>1</v>
      </c>
      <c r="AE3701" s="564">
        <v>1</v>
      </c>
      <c r="AF3701" s="564">
        <v>1</v>
      </c>
      <c r="AG3701" s="564">
        <v>1</v>
      </c>
      <c r="AH3701" s="564">
        <v>1</v>
      </c>
      <c r="AI3701" s="564">
        <v>1</v>
      </c>
      <c r="AJ3701" s="564">
        <v>1</v>
      </c>
      <c r="AK3701" s="564">
        <v>1</v>
      </c>
    </row>
    <row r="3702" spans="1:37">
      <c r="A3702">
        <v>3698</v>
      </c>
      <c r="B3702" s="564">
        <f t="shared" ca="1" si="348"/>
        <v>0</v>
      </c>
      <c r="C3702" s="564">
        <f t="shared" ca="1" si="343"/>
        <v>0</v>
      </c>
      <c r="D3702" s="564">
        <f t="shared" ca="1" si="346"/>
        <v>0</v>
      </c>
      <c r="E3702" s="564">
        <f t="shared" ca="1" si="344"/>
        <v>0</v>
      </c>
      <c r="F3702" s="564">
        <f t="shared" ca="1" si="347"/>
        <v>1</v>
      </c>
      <c r="G3702" s="564">
        <f t="shared" ca="1" si="345"/>
        <v>1.4903352852053553</v>
      </c>
      <c r="H3702" s="564">
        <v>0</v>
      </c>
      <c r="I3702" s="564">
        <v>0</v>
      </c>
      <c r="J3702" s="564">
        <v>0</v>
      </c>
      <c r="K3702" s="564">
        <v>0</v>
      </c>
      <c r="L3702" s="564">
        <v>0</v>
      </c>
      <c r="M3702" s="564">
        <v>0</v>
      </c>
      <c r="N3702" s="564">
        <v>0</v>
      </c>
      <c r="O3702" s="564">
        <v>0</v>
      </c>
      <c r="P3702" s="564">
        <v>0</v>
      </c>
      <c r="Q3702" s="564">
        <v>0</v>
      </c>
      <c r="R3702" s="564">
        <v>0</v>
      </c>
      <c r="S3702" s="564">
        <v>0</v>
      </c>
      <c r="T3702" s="564">
        <v>0</v>
      </c>
      <c r="U3702" s="564">
        <v>0</v>
      </c>
      <c r="V3702" s="564">
        <v>0</v>
      </c>
      <c r="W3702" s="564">
        <v>0</v>
      </c>
      <c r="X3702" s="564">
        <v>0</v>
      </c>
      <c r="Y3702" s="564">
        <v>0</v>
      </c>
      <c r="Z3702" s="564">
        <v>0</v>
      </c>
      <c r="AA3702" s="564">
        <v>0</v>
      </c>
      <c r="AB3702" s="564">
        <v>0</v>
      </c>
      <c r="AC3702" s="564">
        <v>0</v>
      </c>
      <c r="AD3702" s="564">
        <v>0</v>
      </c>
      <c r="AE3702" s="564">
        <v>0</v>
      </c>
      <c r="AF3702" s="564">
        <v>0</v>
      </c>
      <c r="AG3702" s="564">
        <v>0</v>
      </c>
      <c r="AH3702" s="564">
        <v>0</v>
      </c>
      <c r="AI3702" s="564">
        <v>0</v>
      </c>
      <c r="AJ3702" s="564">
        <v>0</v>
      </c>
      <c r="AK3702" s="564">
        <v>0</v>
      </c>
    </row>
    <row r="3703" spans="1:37">
      <c r="A3703">
        <v>3699</v>
      </c>
      <c r="B3703" s="564">
        <f t="shared" ca="1" si="348"/>
        <v>0</v>
      </c>
      <c r="C3703" s="564">
        <f t="shared" ca="1" si="343"/>
        <v>0</v>
      </c>
      <c r="D3703" s="564">
        <f t="shared" ca="1" si="346"/>
        <v>0</v>
      </c>
      <c r="E3703" s="564">
        <f t="shared" ca="1" si="344"/>
        <v>0</v>
      </c>
      <c r="F3703" s="564">
        <f t="shared" ca="1" si="347"/>
        <v>1</v>
      </c>
      <c r="G3703" s="564">
        <f t="shared" ca="1" si="345"/>
        <v>2.5265696796343207</v>
      </c>
      <c r="H3703" s="564">
        <v>0</v>
      </c>
      <c r="I3703" s="564">
        <v>0</v>
      </c>
      <c r="J3703" s="564">
        <v>0</v>
      </c>
      <c r="K3703" s="564">
        <v>0</v>
      </c>
      <c r="L3703" s="564">
        <v>0</v>
      </c>
      <c r="M3703" s="564">
        <v>0</v>
      </c>
      <c r="N3703" s="564">
        <v>0</v>
      </c>
      <c r="O3703" s="564">
        <v>0</v>
      </c>
      <c r="P3703" s="564">
        <v>0</v>
      </c>
      <c r="Q3703" s="564">
        <v>0</v>
      </c>
      <c r="R3703" s="564">
        <v>0</v>
      </c>
      <c r="S3703" s="564">
        <v>0</v>
      </c>
      <c r="T3703" s="564">
        <v>0</v>
      </c>
      <c r="U3703" s="564">
        <v>0</v>
      </c>
      <c r="V3703" s="564">
        <v>0</v>
      </c>
      <c r="W3703" s="564">
        <v>0</v>
      </c>
      <c r="X3703" s="564">
        <v>0</v>
      </c>
      <c r="Y3703" s="564">
        <v>0</v>
      </c>
      <c r="Z3703" s="564">
        <v>0</v>
      </c>
      <c r="AA3703" s="564">
        <v>0</v>
      </c>
      <c r="AB3703" s="564">
        <v>0</v>
      </c>
      <c r="AC3703" s="564">
        <v>0</v>
      </c>
      <c r="AD3703" s="564">
        <v>0</v>
      </c>
      <c r="AE3703" s="564">
        <v>0</v>
      </c>
      <c r="AF3703" s="564">
        <v>0</v>
      </c>
      <c r="AG3703" s="564">
        <v>0</v>
      </c>
      <c r="AH3703" s="564">
        <v>0</v>
      </c>
      <c r="AI3703" s="564">
        <v>0</v>
      </c>
      <c r="AJ3703" s="564">
        <v>0</v>
      </c>
      <c r="AK3703" s="564">
        <v>0</v>
      </c>
    </row>
    <row r="3704" spans="1:37">
      <c r="A3704">
        <v>3700</v>
      </c>
      <c r="B3704" s="564">
        <f t="shared" ca="1" si="348"/>
        <v>0</v>
      </c>
      <c r="C3704" s="564">
        <f t="shared" ca="1" si="343"/>
        <v>0</v>
      </c>
      <c r="D3704" s="564">
        <f t="shared" ca="1" si="346"/>
        <v>0</v>
      </c>
      <c r="E3704" s="564">
        <f t="shared" ca="1" si="344"/>
        <v>0</v>
      </c>
      <c r="F3704" s="564">
        <f t="shared" ca="1" si="347"/>
        <v>1</v>
      </c>
      <c r="G3704" s="564">
        <f t="shared" ca="1" si="345"/>
        <v>-5.4966621666877113</v>
      </c>
      <c r="H3704" s="564">
        <v>0</v>
      </c>
      <c r="I3704" s="564">
        <v>0</v>
      </c>
      <c r="J3704" s="564">
        <v>0</v>
      </c>
      <c r="K3704" s="564">
        <v>0</v>
      </c>
      <c r="L3704" s="564">
        <v>0</v>
      </c>
      <c r="M3704" s="564">
        <v>0</v>
      </c>
      <c r="N3704" s="564">
        <v>0</v>
      </c>
      <c r="O3704" s="564">
        <v>0</v>
      </c>
      <c r="P3704" s="564">
        <v>0</v>
      </c>
      <c r="Q3704" s="564">
        <v>0</v>
      </c>
      <c r="R3704" s="564">
        <v>0</v>
      </c>
      <c r="S3704" s="564">
        <v>0</v>
      </c>
      <c r="T3704" s="564">
        <v>0</v>
      </c>
      <c r="U3704" s="564">
        <v>0</v>
      </c>
      <c r="V3704" s="564">
        <v>0</v>
      </c>
      <c r="W3704" s="564">
        <v>0</v>
      </c>
      <c r="X3704" s="564">
        <v>0</v>
      </c>
      <c r="Y3704" s="564">
        <v>0</v>
      </c>
      <c r="Z3704" s="564">
        <v>0</v>
      </c>
      <c r="AA3704" s="564">
        <v>0</v>
      </c>
      <c r="AB3704" s="564">
        <v>0</v>
      </c>
      <c r="AC3704" s="564">
        <v>0</v>
      </c>
      <c r="AD3704" s="564">
        <v>0</v>
      </c>
      <c r="AE3704" s="564">
        <v>0</v>
      </c>
      <c r="AF3704" s="564">
        <v>0</v>
      </c>
      <c r="AG3704" s="564">
        <v>0</v>
      </c>
      <c r="AH3704" s="564">
        <v>0</v>
      </c>
      <c r="AI3704" s="564">
        <v>0</v>
      </c>
      <c r="AJ3704" s="564">
        <v>0</v>
      </c>
      <c r="AK3704" s="564">
        <v>0</v>
      </c>
    </row>
    <row r="3705" spans="1:37">
      <c r="A3705">
        <v>3701</v>
      </c>
      <c r="B3705" s="564">
        <f t="shared" ca="1" si="348"/>
        <v>0</v>
      </c>
      <c r="C3705" s="564">
        <f t="shared" ca="1" si="343"/>
        <v>0</v>
      </c>
      <c r="D3705" s="564">
        <f t="shared" ca="1" si="346"/>
        <v>0</v>
      </c>
      <c r="E3705" s="564">
        <f t="shared" ca="1" si="344"/>
        <v>0</v>
      </c>
      <c r="F3705" s="564">
        <f t="shared" ca="1" si="347"/>
        <v>1</v>
      </c>
      <c r="G3705" s="564">
        <f t="shared" ca="1" si="345"/>
        <v>-3.4983693041846098</v>
      </c>
      <c r="H3705" s="564">
        <v>0</v>
      </c>
      <c r="I3705" s="564">
        <v>0</v>
      </c>
      <c r="J3705" s="564">
        <v>0</v>
      </c>
      <c r="K3705" s="564">
        <v>0</v>
      </c>
      <c r="L3705" s="564">
        <v>0</v>
      </c>
      <c r="M3705" s="564">
        <v>0</v>
      </c>
      <c r="N3705" s="564">
        <v>0</v>
      </c>
      <c r="O3705" s="564">
        <v>0</v>
      </c>
      <c r="P3705" s="564">
        <v>0</v>
      </c>
      <c r="Q3705" s="564">
        <v>0</v>
      </c>
      <c r="R3705" s="564">
        <v>0</v>
      </c>
      <c r="S3705" s="564">
        <v>0</v>
      </c>
      <c r="T3705" s="564">
        <v>0</v>
      </c>
      <c r="U3705" s="564">
        <v>0</v>
      </c>
      <c r="V3705" s="564">
        <v>0</v>
      </c>
      <c r="W3705" s="564">
        <v>0</v>
      </c>
      <c r="X3705" s="564">
        <v>0</v>
      </c>
      <c r="Y3705" s="564">
        <v>0</v>
      </c>
      <c r="Z3705" s="564">
        <v>0</v>
      </c>
      <c r="AA3705" s="564">
        <v>0</v>
      </c>
      <c r="AB3705" s="564">
        <v>0</v>
      </c>
      <c r="AC3705" s="564">
        <v>0</v>
      </c>
      <c r="AD3705" s="564">
        <v>0</v>
      </c>
      <c r="AE3705" s="564">
        <v>0</v>
      </c>
      <c r="AF3705" s="564">
        <v>0</v>
      </c>
      <c r="AG3705" s="564">
        <v>0</v>
      </c>
      <c r="AH3705" s="564">
        <v>0</v>
      </c>
      <c r="AI3705" s="564">
        <v>0</v>
      </c>
      <c r="AJ3705" s="564">
        <v>0</v>
      </c>
      <c r="AK3705" s="564">
        <v>0</v>
      </c>
    </row>
    <row r="3706" spans="1:37">
      <c r="A3706">
        <v>3702</v>
      </c>
      <c r="B3706" s="564">
        <f t="shared" ca="1" si="348"/>
        <v>20</v>
      </c>
      <c r="C3706" s="564">
        <f t="shared" ca="1" si="343"/>
        <v>400</v>
      </c>
      <c r="D3706" s="564">
        <f t="shared" ca="1" si="346"/>
        <v>20</v>
      </c>
      <c r="E3706" s="564">
        <f t="shared" ca="1" si="344"/>
        <v>0</v>
      </c>
      <c r="F3706" s="564">
        <f t="shared" ca="1" si="347"/>
        <v>1</v>
      </c>
      <c r="G3706" s="564">
        <f t="shared" ca="1" si="345"/>
        <v>-2.3375454418979662</v>
      </c>
      <c r="H3706" s="564">
        <v>1</v>
      </c>
      <c r="I3706" s="564">
        <v>1</v>
      </c>
      <c r="J3706" s="564">
        <v>1</v>
      </c>
      <c r="K3706" s="564">
        <v>1</v>
      </c>
      <c r="L3706" s="564">
        <v>1</v>
      </c>
      <c r="M3706" s="564">
        <v>1</v>
      </c>
      <c r="N3706" s="564">
        <v>1</v>
      </c>
      <c r="O3706" s="564">
        <v>1</v>
      </c>
      <c r="P3706" s="564">
        <v>1</v>
      </c>
      <c r="Q3706" s="564">
        <v>1</v>
      </c>
      <c r="R3706" s="564">
        <v>1</v>
      </c>
      <c r="S3706" s="564">
        <v>1</v>
      </c>
      <c r="T3706" s="564">
        <v>1</v>
      </c>
      <c r="U3706" s="564">
        <v>1</v>
      </c>
      <c r="V3706" s="564">
        <v>1</v>
      </c>
      <c r="W3706" s="564">
        <v>1</v>
      </c>
      <c r="X3706" s="564">
        <v>1</v>
      </c>
      <c r="Y3706" s="564">
        <v>1</v>
      </c>
      <c r="Z3706" s="564">
        <v>1</v>
      </c>
      <c r="AA3706" s="564">
        <v>1</v>
      </c>
      <c r="AB3706" s="564">
        <v>1</v>
      </c>
      <c r="AC3706" s="564">
        <v>1</v>
      </c>
      <c r="AD3706" s="564">
        <v>1</v>
      </c>
      <c r="AE3706" s="564">
        <v>1</v>
      </c>
      <c r="AF3706" s="564">
        <v>1</v>
      </c>
      <c r="AG3706" s="564">
        <v>1</v>
      </c>
      <c r="AH3706" s="564">
        <v>1</v>
      </c>
      <c r="AI3706" s="564">
        <v>1</v>
      </c>
      <c r="AJ3706" s="564">
        <v>1</v>
      </c>
      <c r="AK3706" s="564">
        <v>1</v>
      </c>
    </row>
    <row r="3707" spans="1:37">
      <c r="A3707">
        <v>3703</v>
      </c>
      <c r="B3707" s="564">
        <f t="shared" ca="1" si="348"/>
        <v>20</v>
      </c>
      <c r="C3707" s="564">
        <f t="shared" ca="1" si="343"/>
        <v>400</v>
      </c>
      <c r="D3707" s="564">
        <f t="shared" ca="1" si="346"/>
        <v>20</v>
      </c>
      <c r="E3707" s="564">
        <f t="shared" ca="1" si="344"/>
        <v>0</v>
      </c>
      <c r="F3707" s="564">
        <f t="shared" ca="1" si="347"/>
        <v>1</v>
      </c>
      <c r="G3707" s="564">
        <f t="shared" ca="1" si="345"/>
        <v>-4.2633795788922662</v>
      </c>
      <c r="H3707" s="564">
        <v>1</v>
      </c>
      <c r="I3707" s="564">
        <v>1</v>
      </c>
      <c r="J3707" s="564">
        <v>1</v>
      </c>
      <c r="K3707" s="564">
        <v>1</v>
      </c>
      <c r="L3707" s="564">
        <v>1</v>
      </c>
      <c r="M3707" s="564">
        <v>1</v>
      </c>
      <c r="N3707" s="564">
        <v>1</v>
      </c>
      <c r="O3707" s="564">
        <v>1</v>
      </c>
      <c r="P3707" s="564">
        <v>1</v>
      </c>
      <c r="Q3707" s="564">
        <v>1</v>
      </c>
      <c r="R3707" s="564">
        <v>1</v>
      </c>
      <c r="S3707" s="564">
        <v>1</v>
      </c>
      <c r="T3707" s="564">
        <v>1</v>
      </c>
      <c r="U3707" s="564">
        <v>1</v>
      </c>
      <c r="V3707" s="564">
        <v>1</v>
      </c>
      <c r="W3707" s="564">
        <v>1</v>
      </c>
      <c r="X3707" s="564">
        <v>1</v>
      </c>
      <c r="Y3707" s="564">
        <v>1</v>
      </c>
      <c r="Z3707" s="564">
        <v>1</v>
      </c>
      <c r="AA3707" s="564">
        <v>1</v>
      </c>
      <c r="AB3707" s="564">
        <v>1</v>
      </c>
      <c r="AC3707" s="564">
        <v>1</v>
      </c>
      <c r="AD3707" s="564">
        <v>1</v>
      </c>
      <c r="AE3707" s="564">
        <v>1</v>
      </c>
      <c r="AF3707" s="564">
        <v>1</v>
      </c>
      <c r="AG3707" s="564">
        <v>1</v>
      </c>
      <c r="AH3707" s="564">
        <v>1</v>
      </c>
      <c r="AI3707" s="564">
        <v>1</v>
      </c>
      <c r="AJ3707" s="564">
        <v>1</v>
      </c>
      <c r="AK3707" s="564">
        <v>1</v>
      </c>
    </row>
    <row r="3708" spans="1:37">
      <c r="A3708">
        <v>3704</v>
      </c>
      <c r="B3708" s="564">
        <f t="shared" ca="1" si="348"/>
        <v>20</v>
      </c>
      <c r="C3708" s="564">
        <f t="shared" ca="1" si="343"/>
        <v>400</v>
      </c>
      <c r="D3708" s="564">
        <f t="shared" ca="1" si="346"/>
        <v>20</v>
      </c>
      <c r="E3708" s="564">
        <f t="shared" ca="1" si="344"/>
        <v>0</v>
      </c>
      <c r="F3708" s="564">
        <f t="shared" ca="1" si="347"/>
        <v>1</v>
      </c>
      <c r="G3708" s="564">
        <f t="shared" ca="1" si="345"/>
        <v>1.0128966454902062</v>
      </c>
      <c r="H3708" s="564">
        <v>1</v>
      </c>
      <c r="I3708" s="564">
        <v>1</v>
      </c>
      <c r="J3708" s="564">
        <v>1</v>
      </c>
      <c r="K3708" s="564">
        <v>1</v>
      </c>
      <c r="L3708" s="564">
        <v>1</v>
      </c>
      <c r="M3708" s="564">
        <v>1</v>
      </c>
      <c r="N3708" s="564">
        <v>1</v>
      </c>
      <c r="O3708" s="564">
        <v>1</v>
      </c>
      <c r="P3708" s="564">
        <v>1</v>
      </c>
      <c r="Q3708" s="564">
        <v>1</v>
      </c>
      <c r="R3708" s="564">
        <v>1</v>
      </c>
      <c r="S3708" s="564">
        <v>1</v>
      </c>
      <c r="T3708" s="564">
        <v>1</v>
      </c>
      <c r="U3708" s="564">
        <v>1</v>
      </c>
      <c r="V3708" s="564">
        <v>1</v>
      </c>
      <c r="W3708" s="564">
        <v>1</v>
      </c>
      <c r="X3708" s="564">
        <v>1</v>
      </c>
      <c r="Y3708" s="564">
        <v>1</v>
      </c>
      <c r="Z3708" s="564">
        <v>1</v>
      </c>
      <c r="AA3708" s="564">
        <v>1</v>
      </c>
      <c r="AB3708" s="564">
        <v>1</v>
      </c>
      <c r="AC3708" s="564">
        <v>1</v>
      </c>
      <c r="AD3708" s="564">
        <v>1</v>
      </c>
      <c r="AE3708" s="564">
        <v>1</v>
      </c>
      <c r="AF3708" s="564">
        <v>1</v>
      </c>
      <c r="AG3708" s="564">
        <v>1</v>
      </c>
      <c r="AH3708" s="564">
        <v>1</v>
      </c>
      <c r="AI3708" s="564">
        <v>1</v>
      </c>
      <c r="AJ3708" s="564">
        <v>1</v>
      </c>
      <c r="AK3708" s="564">
        <v>1</v>
      </c>
    </row>
    <row r="3709" spans="1:37">
      <c r="A3709">
        <v>3705</v>
      </c>
      <c r="B3709" s="564">
        <f t="shared" ca="1" si="348"/>
        <v>20</v>
      </c>
      <c r="C3709" s="564">
        <f t="shared" ca="1" si="343"/>
        <v>400</v>
      </c>
      <c r="D3709" s="564">
        <f t="shared" ca="1" si="346"/>
        <v>20</v>
      </c>
      <c r="E3709" s="564">
        <f t="shared" ca="1" si="344"/>
        <v>0</v>
      </c>
      <c r="F3709" s="564">
        <f t="shared" ca="1" si="347"/>
        <v>1</v>
      </c>
      <c r="G3709" s="564">
        <f t="shared" ca="1" si="345"/>
        <v>7.9168260647323354</v>
      </c>
      <c r="H3709" s="564">
        <v>1</v>
      </c>
      <c r="I3709" s="564">
        <v>1</v>
      </c>
      <c r="J3709" s="564">
        <v>1</v>
      </c>
      <c r="K3709" s="564">
        <v>1</v>
      </c>
      <c r="L3709" s="564">
        <v>1</v>
      </c>
      <c r="M3709" s="564">
        <v>1</v>
      </c>
      <c r="N3709" s="564">
        <v>1</v>
      </c>
      <c r="O3709" s="564">
        <v>1</v>
      </c>
      <c r="P3709" s="564">
        <v>1</v>
      </c>
      <c r="Q3709" s="564">
        <v>1</v>
      </c>
      <c r="R3709" s="564">
        <v>1</v>
      </c>
      <c r="S3709" s="564">
        <v>1</v>
      </c>
      <c r="T3709" s="564">
        <v>1</v>
      </c>
      <c r="U3709" s="564">
        <v>1</v>
      </c>
      <c r="V3709" s="564">
        <v>1</v>
      </c>
      <c r="W3709" s="564">
        <v>1</v>
      </c>
      <c r="X3709" s="564">
        <v>1</v>
      </c>
      <c r="Y3709" s="564">
        <v>1</v>
      </c>
      <c r="Z3709" s="564">
        <v>1</v>
      </c>
      <c r="AA3709" s="564">
        <v>1</v>
      </c>
      <c r="AB3709" s="564">
        <v>1</v>
      </c>
      <c r="AC3709" s="564">
        <v>1</v>
      </c>
      <c r="AD3709" s="564">
        <v>1</v>
      </c>
      <c r="AE3709" s="564">
        <v>1</v>
      </c>
      <c r="AF3709" s="564">
        <v>1</v>
      </c>
      <c r="AG3709" s="564">
        <v>1</v>
      </c>
      <c r="AH3709" s="564">
        <v>1</v>
      </c>
      <c r="AI3709" s="564">
        <v>1</v>
      </c>
      <c r="AJ3709" s="564">
        <v>1</v>
      </c>
      <c r="AK3709" s="564">
        <v>1</v>
      </c>
    </row>
    <row r="3710" spans="1:37">
      <c r="A3710">
        <v>3706</v>
      </c>
      <c r="B3710" s="564">
        <f t="shared" ca="1" si="348"/>
        <v>20</v>
      </c>
      <c r="C3710" s="564">
        <f t="shared" ca="1" si="343"/>
        <v>400</v>
      </c>
      <c r="D3710" s="564">
        <f t="shared" ca="1" si="346"/>
        <v>20</v>
      </c>
      <c r="E3710" s="564">
        <f t="shared" ca="1" si="344"/>
        <v>0</v>
      </c>
      <c r="F3710" s="564">
        <f t="shared" ca="1" si="347"/>
        <v>1</v>
      </c>
      <c r="G3710" s="564">
        <f t="shared" ca="1" si="345"/>
        <v>1.3568987447281078</v>
      </c>
      <c r="H3710" s="564">
        <v>1</v>
      </c>
      <c r="I3710" s="564">
        <v>1</v>
      </c>
      <c r="J3710" s="564">
        <v>1</v>
      </c>
      <c r="K3710" s="564">
        <v>1</v>
      </c>
      <c r="L3710" s="564">
        <v>1</v>
      </c>
      <c r="M3710" s="564">
        <v>1</v>
      </c>
      <c r="N3710" s="564">
        <v>1</v>
      </c>
      <c r="O3710" s="564">
        <v>1</v>
      </c>
      <c r="P3710" s="564">
        <v>1</v>
      </c>
      <c r="Q3710" s="564">
        <v>1</v>
      </c>
      <c r="R3710" s="564">
        <v>1</v>
      </c>
      <c r="S3710" s="564">
        <v>1</v>
      </c>
      <c r="T3710" s="564">
        <v>1</v>
      </c>
      <c r="U3710" s="564">
        <v>1</v>
      </c>
      <c r="V3710" s="564">
        <v>1</v>
      </c>
      <c r="W3710" s="564">
        <v>1</v>
      </c>
      <c r="X3710" s="564">
        <v>1</v>
      </c>
      <c r="Y3710" s="564">
        <v>1</v>
      </c>
      <c r="Z3710" s="564">
        <v>1</v>
      </c>
      <c r="AA3710" s="564">
        <v>1</v>
      </c>
      <c r="AB3710" s="564">
        <v>1</v>
      </c>
      <c r="AC3710" s="564">
        <v>1</v>
      </c>
      <c r="AD3710" s="564">
        <v>1</v>
      </c>
      <c r="AE3710" s="564">
        <v>1</v>
      </c>
      <c r="AF3710" s="564">
        <v>1</v>
      </c>
      <c r="AG3710" s="564">
        <v>1</v>
      </c>
      <c r="AH3710" s="564">
        <v>1</v>
      </c>
      <c r="AI3710" s="564">
        <v>1</v>
      </c>
      <c r="AJ3710" s="564">
        <v>1</v>
      </c>
      <c r="AK3710" s="564">
        <v>1</v>
      </c>
    </row>
    <row r="3711" spans="1:37">
      <c r="A3711">
        <v>3707</v>
      </c>
      <c r="B3711" s="564">
        <f t="shared" ca="1" si="348"/>
        <v>0</v>
      </c>
      <c r="C3711" s="564">
        <f t="shared" ca="1" si="343"/>
        <v>0</v>
      </c>
      <c r="D3711" s="564">
        <f t="shared" ca="1" si="346"/>
        <v>0</v>
      </c>
      <c r="E3711" s="564">
        <f t="shared" ca="1" si="344"/>
        <v>0</v>
      </c>
      <c r="F3711" s="564">
        <f t="shared" ca="1" si="347"/>
        <v>1</v>
      </c>
      <c r="G3711" s="564">
        <f t="shared" ca="1" si="345"/>
        <v>-5.745803604097274</v>
      </c>
      <c r="H3711" s="564">
        <v>0</v>
      </c>
      <c r="I3711" s="564">
        <v>0</v>
      </c>
      <c r="J3711" s="564">
        <v>0</v>
      </c>
      <c r="K3711" s="564">
        <v>0</v>
      </c>
      <c r="L3711" s="564">
        <v>0</v>
      </c>
      <c r="M3711" s="564">
        <v>0</v>
      </c>
      <c r="N3711" s="564">
        <v>0</v>
      </c>
      <c r="O3711" s="564">
        <v>0</v>
      </c>
      <c r="P3711" s="564">
        <v>0</v>
      </c>
      <c r="Q3711" s="564">
        <v>0</v>
      </c>
      <c r="R3711" s="564">
        <v>0</v>
      </c>
      <c r="S3711" s="564">
        <v>0</v>
      </c>
      <c r="T3711" s="564">
        <v>0</v>
      </c>
      <c r="U3711" s="564">
        <v>0</v>
      </c>
      <c r="V3711" s="564">
        <v>0</v>
      </c>
      <c r="W3711" s="564">
        <v>0</v>
      </c>
      <c r="X3711" s="564">
        <v>0</v>
      </c>
      <c r="Y3711" s="564">
        <v>0</v>
      </c>
      <c r="Z3711" s="564">
        <v>0</v>
      </c>
      <c r="AA3711" s="564">
        <v>0</v>
      </c>
      <c r="AB3711" s="564">
        <v>0</v>
      </c>
      <c r="AC3711" s="564">
        <v>0</v>
      </c>
      <c r="AD3711" s="564">
        <v>0</v>
      </c>
      <c r="AE3711" s="564">
        <v>0</v>
      </c>
      <c r="AF3711" s="564">
        <v>0</v>
      </c>
      <c r="AG3711" s="564">
        <v>0</v>
      </c>
      <c r="AH3711" s="564">
        <v>0</v>
      </c>
      <c r="AI3711" s="564">
        <v>0</v>
      </c>
      <c r="AJ3711" s="564">
        <v>0</v>
      </c>
      <c r="AK3711" s="564">
        <v>0</v>
      </c>
    </row>
    <row r="3712" spans="1:37">
      <c r="A3712">
        <v>3708</v>
      </c>
      <c r="B3712" s="564">
        <f t="shared" ca="1" si="348"/>
        <v>0</v>
      </c>
      <c r="C3712" s="564">
        <f t="shared" ca="1" si="343"/>
        <v>0</v>
      </c>
      <c r="D3712" s="564">
        <f t="shared" ca="1" si="346"/>
        <v>0</v>
      </c>
      <c r="E3712" s="564">
        <f t="shared" ca="1" si="344"/>
        <v>0</v>
      </c>
      <c r="F3712" s="564">
        <f t="shared" ca="1" si="347"/>
        <v>1</v>
      </c>
      <c r="G3712" s="564">
        <f t="shared" ca="1" si="345"/>
        <v>7.318372156581427</v>
      </c>
      <c r="H3712" s="564">
        <v>0</v>
      </c>
      <c r="I3712" s="564">
        <v>0</v>
      </c>
      <c r="J3712" s="564">
        <v>0</v>
      </c>
      <c r="K3712" s="564">
        <v>0</v>
      </c>
      <c r="L3712" s="564">
        <v>0</v>
      </c>
      <c r="M3712" s="564">
        <v>0</v>
      </c>
      <c r="N3712" s="564">
        <v>0</v>
      </c>
      <c r="O3712" s="564">
        <v>0</v>
      </c>
      <c r="P3712" s="564">
        <v>0</v>
      </c>
      <c r="Q3712" s="564">
        <v>0</v>
      </c>
      <c r="R3712" s="564">
        <v>0</v>
      </c>
      <c r="S3712" s="564">
        <v>0</v>
      </c>
      <c r="T3712" s="564">
        <v>0</v>
      </c>
      <c r="U3712" s="564">
        <v>0</v>
      </c>
      <c r="V3712" s="564">
        <v>0</v>
      </c>
      <c r="W3712" s="564">
        <v>0</v>
      </c>
      <c r="X3712" s="564">
        <v>0</v>
      </c>
      <c r="Y3712" s="564">
        <v>0</v>
      </c>
      <c r="Z3712" s="564">
        <v>0</v>
      </c>
      <c r="AA3712" s="564">
        <v>0</v>
      </c>
      <c r="AB3712" s="564">
        <v>0</v>
      </c>
      <c r="AC3712" s="564">
        <v>0</v>
      </c>
      <c r="AD3712" s="564">
        <v>0</v>
      </c>
      <c r="AE3712" s="564">
        <v>0</v>
      </c>
      <c r="AF3712" s="564">
        <v>0</v>
      </c>
      <c r="AG3712" s="564">
        <v>0</v>
      </c>
      <c r="AH3712" s="564">
        <v>0</v>
      </c>
      <c r="AI3712" s="564">
        <v>0</v>
      </c>
      <c r="AJ3712" s="564">
        <v>0</v>
      </c>
      <c r="AK3712" s="564">
        <v>0</v>
      </c>
    </row>
    <row r="3713" spans="1:37">
      <c r="A3713">
        <v>3709</v>
      </c>
      <c r="B3713" s="564">
        <f t="shared" ca="1" si="348"/>
        <v>0</v>
      </c>
      <c r="C3713" s="564">
        <f t="shared" ca="1" si="343"/>
        <v>0</v>
      </c>
      <c r="D3713" s="564">
        <f t="shared" ca="1" si="346"/>
        <v>0</v>
      </c>
      <c r="E3713" s="564">
        <f t="shared" ca="1" si="344"/>
        <v>0</v>
      </c>
      <c r="F3713" s="564">
        <f t="shared" ca="1" si="347"/>
        <v>1</v>
      </c>
      <c r="G3713" s="564">
        <f t="shared" ca="1" si="345"/>
        <v>0.86828208819460784</v>
      </c>
      <c r="H3713" s="564">
        <v>0</v>
      </c>
      <c r="I3713" s="564">
        <v>0</v>
      </c>
      <c r="J3713" s="564">
        <v>0</v>
      </c>
      <c r="K3713" s="564">
        <v>0</v>
      </c>
      <c r="L3713" s="564">
        <v>0</v>
      </c>
      <c r="M3713" s="564">
        <v>0</v>
      </c>
      <c r="N3713" s="564">
        <v>0</v>
      </c>
      <c r="O3713" s="564">
        <v>0</v>
      </c>
      <c r="P3713" s="564">
        <v>0</v>
      </c>
      <c r="Q3713" s="564">
        <v>0</v>
      </c>
      <c r="R3713" s="564">
        <v>0</v>
      </c>
      <c r="S3713" s="564">
        <v>0</v>
      </c>
      <c r="T3713" s="564">
        <v>0</v>
      </c>
      <c r="U3713" s="564">
        <v>0</v>
      </c>
      <c r="V3713" s="564">
        <v>0</v>
      </c>
      <c r="W3713" s="564">
        <v>0</v>
      </c>
      <c r="X3713" s="564">
        <v>0</v>
      </c>
      <c r="Y3713" s="564">
        <v>0</v>
      </c>
      <c r="Z3713" s="564">
        <v>0</v>
      </c>
      <c r="AA3713" s="564">
        <v>0</v>
      </c>
      <c r="AB3713" s="564">
        <v>0</v>
      </c>
      <c r="AC3713" s="564">
        <v>0</v>
      </c>
      <c r="AD3713" s="564">
        <v>0</v>
      </c>
      <c r="AE3713" s="564">
        <v>0</v>
      </c>
      <c r="AF3713" s="564">
        <v>0</v>
      </c>
      <c r="AG3713" s="564">
        <v>0</v>
      </c>
      <c r="AH3713" s="564">
        <v>0</v>
      </c>
      <c r="AI3713" s="564">
        <v>0</v>
      </c>
      <c r="AJ3713" s="564">
        <v>0</v>
      </c>
      <c r="AK3713" s="564">
        <v>0</v>
      </c>
    </row>
    <row r="3714" spans="1:37">
      <c r="A3714">
        <v>3710</v>
      </c>
      <c r="B3714" s="564">
        <f t="shared" ca="1" si="348"/>
        <v>20</v>
      </c>
      <c r="C3714" s="564">
        <f t="shared" ca="1" si="343"/>
        <v>400</v>
      </c>
      <c r="D3714" s="564">
        <f t="shared" ca="1" si="346"/>
        <v>20</v>
      </c>
      <c r="E3714" s="564">
        <f t="shared" ca="1" si="344"/>
        <v>0</v>
      </c>
      <c r="F3714" s="564">
        <f t="shared" ca="1" si="347"/>
        <v>1</v>
      </c>
      <c r="G3714" s="564">
        <f t="shared" ca="1" si="345"/>
        <v>2.4810165912754423</v>
      </c>
      <c r="H3714" s="564">
        <v>1</v>
      </c>
      <c r="I3714" s="564">
        <v>1</v>
      </c>
      <c r="J3714" s="564">
        <v>1</v>
      </c>
      <c r="K3714" s="564">
        <v>1</v>
      </c>
      <c r="L3714" s="564">
        <v>1</v>
      </c>
      <c r="M3714" s="564">
        <v>1</v>
      </c>
      <c r="N3714" s="564">
        <v>1</v>
      </c>
      <c r="O3714" s="564">
        <v>1</v>
      </c>
      <c r="P3714" s="564">
        <v>1</v>
      </c>
      <c r="Q3714" s="564">
        <v>1</v>
      </c>
      <c r="R3714" s="564">
        <v>1</v>
      </c>
      <c r="S3714" s="564">
        <v>1</v>
      </c>
      <c r="T3714" s="564">
        <v>1</v>
      </c>
      <c r="U3714" s="564">
        <v>1</v>
      </c>
      <c r="V3714" s="564">
        <v>1</v>
      </c>
      <c r="W3714" s="564">
        <v>1</v>
      </c>
      <c r="X3714" s="564">
        <v>1</v>
      </c>
      <c r="Y3714" s="564">
        <v>1</v>
      </c>
      <c r="Z3714" s="564">
        <v>1</v>
      </c>
      <c r="AA3714" s="564">
        <v>1</v>
      </c>
      <c r="AB3714" s="564">
        <v>1</v>
      </c>
      <c r="AC3714" s="564">
        <v>1</v>
      </c>
      <c r="AD3714" s="564">
        <v>1</v>
      </c>
      <c r="AE3714" s="564">
        <v>1</v>
      </c>
      <c r="AF3714" s="564">
        <v>1</v>
      </c>
      <c r="AG3714" s="564">
        <v>1</v>
      </c>
      <c r="AH3714" s="564">
        <v>1</v>
      </c>
      <c r="AI3714" s="564">
        <v>1</v>
      </c>
      <c r="AJ3714" s="564">
        <v>1</v>
      </c>
      <c r="AK3714" s="564">
        <v>1</v>
      </c>
    </row>
    <row r="3715" spans="1:37">
      <c r="A3715">
        <v>3711</v>
      </c>
      <c r="B3715" s="564">
        <f t="shared" ca="1" si="348"/>
        <v>0</v>
      </c>
      <c r="C3715" s="564">
        <f t="shared" ca="1" si="343"/>
        <v>0</v>
      </c>
      <c r="D3715" s="564">
        <f t="shared" ca="1" si="346"/>
        <v>0</v>
      </c>
      <c r="E3715" s="564">
        <f t="shared" ca="1" si="344"/>
        <v>0</v>
      </c>
      <c r="F3715" s="564">
        <f t="shared" ca="1" si="347"/>
        <v>1</v>
      </c>
      <c r="G3715" s="564">
        <f t="shared" ca="1" si="345"/>
        <v>-1.2750107688287859</v>
      </c>
      <c r="H3715" s="564">
        <v>0</v>
      </c>
      <c r="I3715" s="564">
        <v>0</v>
      </c>
      <c r="J3715" s="564">
        <v>0</v>
      </c>
      <c r="K3715" s="564">
        <v>0</v>
      </c>
      <c r="L3715" s="564">
        <v>0</v>
      </c>
      <c r="M3715" s="564">
        <v>0</v>
      </c>
      <c r="N3715" s="564">
        <v>0</v>
      </c>
      <c r="O3715" s="564">
        <v>0</v>
      </c>
      <c r="P3715" s="564">
        <v>0</v>
      </c>
      <c r="Q3715" s="564">
        <v>0</v>
      </c>
      <c r="R3715" s="564">
        <v>0</v>
      </c>
      <c r="S3715" s="564">
        <v>0</v>
      </c>
      <c r="T3715" s="564">
        <v>0</v>
      </c>
      <c r="U3715" s="564">
        <v>0</v>
      </c>
      <c r="V3715" s="564">
        <v>0</v>
      </c>
      <c r="W3715" s="564">
        <v>0</v>
      </c>
      <c r="X3715" s="564">
        <v>0</v>
      </c>
      <c r="Y3715" s="564">
        <v>0</v>
      </c>
      <c r="Z3715" s="564">
        <v>0</v>
      </c>
      <c r="AA3715" s="564">
        <v>0</v>
      </c>
      <c r="AB3715" s="564">
        <v>0</v>
      </c>
      <c r="AC3715" s="564">
        <v>0</v>
      </c>
      <c r="AD3715" s="564">
        <v>0</v>
      </c>
      <c r="AE3715" s="564">
        <v>0</v>
      </c>
      <c r="AF3715" s="564">
        <v>0</v>
      </c>
      <c r="AG3715" s="564">
        <v>0</v>
      </c>
      <c r="AH3715" s="564">
        <v>0</v>
      </c>
      <c r="AI3715" s="564">
        <v>0</v>
      </c>
      <c r="AJ3715" s="564">
        <v>0</v>
      </c>
      <c r="AK3715" s="564">
        <v>0</v>
      </c>
    </row>
    <row r="3716" spans="1:37">
      <c r="A3716">
        <v>3712</v>
      </c>
      <c r="B3716" s="564">
        <f t="shared" ca="1" si="348"/>
        <v>0</v>
      </c>
      <c r="C3716" s="564">
        <f t="shared" ca="1" si="343"/>
        <v>0</v>
      </c>
      <c r="D3716" s="564">
        <f t="shared" ca="1" si="346"/>
        <v>0</v>
      </c>
      <c r="E3716" s="564">
        <f t="shared" ca="1" si="344"/>
        <v>0</v>
      </c>
      <c r="F3716" s="564">
        <f t="shared" ca="1" si="347"/>
        <v>1</v>
      </c>
      <c r="G3716" s="564">
        <f t="shared" ca="1" si="345"/>
        <v>2.9540891227031589</v>
      </c>
      <c r="H3716" s="564">
        <v>0</v>
      </c>
      <c r="I3716" s="564">
        <v>0</v>
      </c>
      <c r="J3716" s="564">
        <v>0</v>
      </c>
      <c r="K3716" s="564">
        <v>0</v>
      </c>
      <c r="L3716" s="564">
        <v>0</v>
      </c>
      <c r="M3716" s="564">
        <v>0</v>
      </c>
      <c r="N3716" s="564">
        <v>0</v>
      </c>
      <c r="O3716" s="564">
        <v>0</v>
      </c>
      <c r="P3716" s="564">
        <v>0</v>
      </c>
      <c r="Q3716" s="564">
        <v>0</v>
      </c>
      <c r="R3716" s="564">
        <v>0</v>
      </c>
      <c r="S3716" s="564">
        <v>0</v>
      </c>
      <c r="T3716" s="564">
        <v>0</v>
      </c>
      <c r="U3716" s="564">
        <v>0</v>
      </c>
      <c r="V3716" s="564">
        <v>0</v>
      </c>
      <c r="W3716" s="564">
        <v>0</v>
      </c>
      <c r="X3716" s="564">
        <v>0</v>
      </c>
      <c r="Y3716" s="564">
        <v>0</v>
      </c>
      <c r="Z3716" s="564">
        <v>0</v>
      </c>
      <c r="AA3716" s="564">
        <v>0</v>
      </c>
      <c r="AB3716" s="564">
        <v>0</v>
      </c>
      <c r="AC3716" s="564">
        <v>0</v>
      </c>
      <c r="AD3716" s="564">
        <v>0</v>
      </c>
      <c r="AE3716" s="564">
        <v>0</v>
      </c>
      <c r="AF3716" s="564">
        <v>0</v>
      </c>
      <c r="AG3716" s="564">
        <v>0</v>
      </c>
      <c r="AH3716" s="564">
        <v>0</v>
      </c>
      <c r="AI3716" s="564">
        <v>0</v>
      </c>
      <c r="AJ3716" s="564">
        <v>0</v>
      </c>
      <c r="AK3716" s="564">
        <v>0</v>
      </c>
    </row>
    <row r="3717" spans="1:37">
      <c r="A3717">
        <v>3713</v>
      </c>
      <c r="B3717" s="564">
        <f t="shared" ca="1" si="348"/>
        <v>0</v>
      </c>
      <c r="C3717" s="564">
        <f t="shared" ref="C3717:C3780" ca="1" si="349">B3717^2</f>
        <v>0</v>
      </c>
      <c r="D3717" s="564">
        <f t="shared" ca="1" si="346"/>
        <v>0</v>
      </c>
      <c r="E3717" s="564">
        <f t="shared" ref="E3717:E3780" ca="1" si="350">D3717-((B3717^2)/H$1)</f>
        <v>0</v>
      </c>
      <c r="F3717" s="564">
        <f t="shared" ca="1" si="347"/>
        <v>1</v>
      </c>
      <c r="G3717" s="564">
        <f t="shared" ref="G3717:G3780" ca="1" si="351">I$2+NORMSINV(RAND())*K$2</f>
        <v>-2.6804098783731147</v>
      </c>
      <c r="H3717" s="564">
        <v>0</v>
      </c>
      <c r="I3717" s="564">
        <v>0</v>
      </c>
      <c r="J3717" s="564">
        <v>0</v>
      </c>
      <c r="K3717" s="564">
        <v>0</v>
      </c>
      <c r="L3717" s="564">
        <v>0</v>
      </c>
      <c r="M3717" s="564">
        <v>0</v>
      </c>
      <c r="N3717" s="564">
        <v>0</v>
      </c>
      <c r="O3717" s="564">
        <v>0</v>
      </c>
      <c r="P3717" s="564">
        <v>0</v>
      </c>
      <c r="Q3717" s="564">
        <v>0</v>
      </c>
      <c r="R3717" s="564">
        <v>0</v>
      </c>
      <c r="S3717" s="564">
        <v>0</v>
      </c>
      <c r="T3717" s="564">
        <v>0</v>
      </c>
      <c r="U3717" s="564">
        <v>0</v>
      </c>
      <c r="V3717" s="564">
        <v>0</v>
      </c>
      <c r="W3717" s="564">
        <v>0</v>
      </c>
      <c r="X3717" s="564">
        <v>0</v>
      </c>
      <c r="Y3717" s="564">
        <v>0</v>
      </c>
      <c r="Z3717" s="564">
        <v>0</v>
      </c>
      <c r="AA3717" s="564">
        <v>0</v>
      </c>
      <c r="AB3717" s="564">
        <v>0</v>
      </c>
      <c r="AC3717" s="564">
        <v>0</v>
      </c>
      <c r="AD3717" s="564">
        <v>0</v>
      </c>
      <c r="AE3717" s="564">
        <v>0</v>
      </c>
      <c r="AF3717" s="564">
        <v>0</v>
      </c>
      <c r="AG3717" s="564">
        <v>0</v>
      </c>
      <c r="AH3717" s="564">
        <v>0</v>
      </c>
      <c r="AI3717" s="564">
        <v>0</v>
      </c>
      <c r="AJ3717" s="564">
        <v>0</v>
      </c>
      <c r="AK3717" s="564">
        <v>0</v>
      </c>
    </row>
    <row r="3718" spans="1:37">
      <c r="A3718">
        <v>3714</v>
      </c>
      <c r="B3718" s="564">
        <f t="shared" ca="1" si="348"/>
        <v>0</v>
      </c>
      <c r="C3718" s="564">
        <f t="shared" ca="1" si="349"/>
        <v>0</v>
      </c>
      <c r="D3718" s="564">
        <f t="shared" ref="D3718:D3781" ca="1" si="352">B3718</f>
        <v>0</v>
      </c>
      <c r="E3718" s="564">
        <f t="shared" ca="1" si="350"/>
        <v>0</v>
      </c>
      <c r="F3718" s="564">
        <f t="shared" ref="F3718:F3781" ca="1" si="353">1-(2*B3718*(H$1-B3718)/(H$1*(H$1-1)))</f>
        <v>1</v>
      </c>
      <c r="G3718" s="564">
        <f t="shared" ca="1" si="351"/>
        <v>1.9950125950200652</v>
      </c>
      <c r="H3718" s="564">
        <v>0</v>
      </c>
      <c r="I3718" s="564">
        <v>0</v>
      </c>
      <c r="J3718" s="564">
        <v>0</v>
      </c>
      <c r="K3718" s="564">
        <v>0</v>
      </c>
      <c r="L3718" s="564">
        <v>0</v>
      </c>
      <c r="M3718" s="564">
        <v>0</v>
      </c>
      <c r="N3718" s="564">
        <v>0</v>
      </c>
      <c r="O3718" s="564">
        <v>0</v>
      </c>
      <c r="P3718" s="564">
        <v>0</v>
      </c>
      <c r="Q3718" s="564">
        <v>0</v>
      </c>
      <c r="R3718" s="564">
        <v>0</v>
      </c>
      <c r="S3718" s="564">
        <v>0</v>
      </c>
      <c r="T3718" s="564">
        <v>0</v>
      </c>
      <c r="U3718" s="564">
        <v>0</v>
      </c>
      <c r="V3718" s="564">
        <v>0</v>
      </c>
      <c r="W3718" s="564">
        <v>0</v>
      </c>
      <c r="X3718" s="564">
        <v>0</v>
      </c>
      <c r="Y3718" s="564">
        <v>0</v>
      </c>
      <c r="Z3718" s="564">
        <v>0</v>
      </c>
      <c r="AA3718" s="564">
        <v>0</v>
      </c>
      <c r="AB3718" s="564">
        <v>0</v>
      </c>
      <c r="AC3718" s="564">
        <v>0</v>
      </c>
      <c r="AD3718" s="564">
        <v>0</v>
      </c>
      <c r="AE3718" s="564">
        <v>0</v>
      </c>
      <c r="AF3718" s="564">
        <v>0</v>
      </c>
      <c r="AG3718" s="564">
        <v>0</v>
      </c>
      <c r="AH3718" s="564">
        <v>0</v>
      </c>
      <c r="AI3718" s="564">
        <v>0</v>
      </c>
      <c r="AJ3718" s="564">
        <v>0</v>
      </c>
      <c r="AK3718" s="564">
        <v>0</v>
      </c>
    </row>
    <row r="3719" spans="1:37">
      <c r="A3719">
        <v>3715</v>
      </c>
      <c r="B3719" s="564">
        <f t="shared" ref="B3719:B3782" ca="1" si="354">SUM(INDIRECT("H"&amp;A3719+4&amp;":"&amp;HLOOKUP(H$1,$AA$1:$BD$2,2,0)&amp;A3719+4))</f>
        <v>20</v>
      </c>
      <c r="C3719" s="564">
        <f t="shared" ca="1" si="349"/>
        <v>400</v>
      </c>
      <c r="D3719" s="564">
        <f t="shared" ca="1" si="352"/>
        <v>20</v>
      </c>
      <c r="E3719" s="564">
        <f t="shared" ca="1" si="350"/>
        <v>0</v>
      </c>
      <c r="F3719" s="564">
        <f t="shared" ca="1" si="353"/>
        <v>1</v>
      </c>
      <c r="G3719" s="564">
        <f t="shared" ca="1" si="351"/>
        <v>-0.41647288964025697</v>
      </c>
      <c r="H3719" s="564">
        <v>1</v>
      </c>
      <c r="I3719" s="564">
        <v>1</v>
      </c>
      <c r="J3719" s="564">
        <v>1</v>
      </c>
      <c r="K3719" s="564">
        <v>1</v>
      </c>
      <c r="L3719" s="564">
        <v>1</v>
      </c>
      <c r="M3719" s="564">
        <v>1</v>
      </c>
      <c r="N3719" s="564">
        <v>1</v>
      </c>
      <c r="O3719" s="564">
        <v>1</v>
      </c>
      <c r="P3719" s="564">
        <v>1</v>
      </c>
      <c r="Q3719" s="564">
        <v>1</v>
      </c>
      <c r="R3719" s="564">
        <v>1</v>
      </c>
      <c r="S3719" s="564">
        <v>1</v>
      </c>
      <c r="T3719" s="564">
        <v>1</v>
      </c>
      <c r="U3719" s="564">
        <v>1</v>
      </c>
      <c r="V3719" s="564">
        <v>1</v>
      </c>
      <c r="W3719" s="564">
        <v>1</v>
      </c>
      <c r="X3719" s="564">
        <v>1</v>
      </c>
      <c r="Y3719" s="564">
        <v>1</v>
      </c>
      <c r="Z3719" s="564">
        <v>1</v>
      </c>
      <c r="AA3719" s="564">
        <v>1</v>
      </c>
      <c r="AB3719" s="564">
        <v>1</v>
      </c>
      <c r="AC3719" s="564">
        <v>1</v>
      </c>
      <c r="AD3719" s="564">
        <v>1</v>
      </c>
      <c r="AE3719" s="564">
        <v>1</v>
      </c>
      <c r="AF3719" s="564">
        <v>1</v>
      </c>
      <c r="AG3719" s="564">
        <v>1</v>
      </c>
      <c r="AH3719" s="564">
        <v>1</v>
      </c>
      <c r="AI3719" s="564">
        <v>1</v>
      </c>
      <c r="AJ3719" s="564">
        <v>1</v>
      </c>
      <c r="AK3719" s="564">
        <v>1</v>
      </c>
    </row>
    <row r="3720" spans="1:37">
      <c r="A3720">
        <v>3716</v>
      </c>
      <c r="B3720" s="564">
        <f t="shared" ca="1" si="354"/>
        <v>20</v>
      </c>
      <c r="C3720" s="564">
        <f t="shared" ca="1" si="349"/>
        <v>400</v>
      </c>
      <c r="D3720" s="564">
        <f t="shared" ca="1" si="352"/>
        <v>20</v>
      </c>
      <c r="E3720" s="564">
        <f t="shared" ca="1" si="350"/>
        <v>0</v>
      </c>
      <c r="F3720" s="564">
        <f t="shared" ca="1" si="353"/>
        <v>1</v>
      </c>
      <c r="G3720" s="564">
        <f t="shared" ca="1" si="351"/>
        <v>1.8634607811449855</v>
      </c>
      <c r="H3720" s="564">
        <v>1</v>
      </c>
      <c r="I3720" s="564">
        <v>1</v>
      </c>
      <c r="J3720" s="564">
        <v>1</v>
      </c>
      <c r="K3720" s="564">
        <v>1</v>
      </c>
      <c r="L3720" s="564">
        <v>1</v>
      </c>
      <c r="M3720" s="564">
        <v>1</v>
      </c>
      <c r="N3720" s="564">
        <v>1</v>
      </c>
      <c r="O3720" s="564">
        <v>1</v>
      </c>
      <c r="P3720" s="564">
        <v>1</v>
      </c>
      <c r="Q3720" s="564">
        <v>1</v>
      </c>
      <c r="R3720" s="564">
        <v>1</v>
      </c>
      <c r="S3720" s="564">
        <v>1</v>
      </c>
      <c r="T3720" s="564">
        <v>1</v>
      </c>
      <c r="U3720" s="564">
        <v>1</v>
      </c>
      <c r="V3720" s="564">
        <v>1</v>
      </c>
      <c r="W3720" s="564">
        <v>1</v>
      </c>
      <c r="X3720" s="564">
        <v>1</v>
      </c>
      <c r="Y3720" s="564">
        <v>1</v>
      </c>
      <c r="Z3720" s="564">
        <v>1</v>
      </c>
      <c r="AA3720" s="564">
        <v>1</v>
      </c>
      <c r="AB3720" s="564">
        <v>1</v>
      </c>
      <c r="AC3720" s="564">
        <v>1</v>
      </c>
      <c r="AD3720" s="564">
        <v>1</v>
      </c>
      <c r="AE3720" s="564">
        <v>1</v>
      </c>
      <c r="AF3720" s="564">
        <v>1</v>
      </c>
      <c r="AG3720" s="564">
        <v>1</v>
      </c>
      <c r="AH3720" s="564">
        <v>1</v>
      </c>
      <c r="AI3720" s="564">
        <v>1</v>
      </c>
      <c r="AJ3720" s="564">
        <v>1</v>
      </c>
      <c r="AK3720" s="564">
        <v>1</v>
      </c>
    </row>
    <row r="3721" spans="1:37">
      <c r="A3721">
        <v>3717</v>
      </c>
      <c r="B3721" s="564">
        <f t="shared" ca="1" si="354"/>
        <v>0</v>
      </c>
      <c r="C3721" s="564">
        <f t="shared" ca="1" si="349"/>
        <v>0</v>
      </c>
      <c r="D3721" s="564">
        <f t="shared" ca="1" si="352"/>
        <v>0</v>
      </c>
      <c r="E3721" s="564">
        <f t="shared" ca="1" si="350"/>
        <v>0</v>
      </c>
      <c r="F3721" s="564">
        <f t="shared" ca="1" si="353"/>
        <v>1</v>
      </c>
      <c r="G3721" s="564">
        <f t="shared" ca="1" si="351"/>
        <v>3.3386267862363952</v>
      </c>
      <c r="H3721" s="564">
        <v>0</v>
      </c>
      <c r="I3721" s="564">
        <v>0</v>
      </c>
      <c r="J3721" s="564">
        <v>0</v>
      </c>
      <c r="K3721" s="564">
        <v>0</v>
      </c>
      <c r="L3721" s="564">
        <v>0</v>
      </c>
      <c r="M3721" s="564">
        <v>0</v>
      </c>
      <c r="N3721" s="564">
        <v>0</v>
      </c>
      <c r="O3721" s="564">
        <v>0</v>
      </c>
      <c r="P3721" s="564">
        <v>0</v>
      </c>
      <c r="Q3721" s="564">
        <v>0</v>
      </c>
      <c r="R3721" s="564">
        <v>0</v>
      </c>
      <c r="S3721" s="564">
        <v>0</v>
      </c>
      <c r="T3721" s="564">
        <v>0</v>
      </c>
      <c r="U3721" s="564">
        <v>0</v>
      </c>
      <c r="V3721" s="564">
        <v>0</v>
      </c>
      <c r="W3721" s="564">
        <v>0</v>
      </c>
      <c r="X3721" s="564">
        <v>0</v>
      </c>
      <c r="Y3721" s="564">
        <v>0</v>
      </c>
      <c r="Z3721" s="564">
        <v>0</v>
      </c>
      <c r="AA3721" s="564">
        <v>0</v>
      </c>
      <c r="AB3721" s="564">
        <v>0</v>
      </c>
      <c r="AC3721" s="564">
        <v>0</v>
      </c>
      <c r="AD3721" s="564">
        <v>0</v>
      </c>
      <c r="AE3721" s="564">
        <v>0</v>
      </c>
      <c r="AF3721" s="564">
        <v>0</v>
      </c>
      <c r="AG3721" s="564">
        <v>0</v>
      </c>
      <c r="AH3721" s="564">
        <v>0</v>
      </c>
      <c r="AI3721" s="564">
        <v>0</v>
      </c>
      <c r="AJ3721" s="564">
        <v>0</v>
      </c>
      <c r="AK3721" s="564">
        <v>0</v>
      </c>
    </row>
    <row r="3722" spans="1:37">
      <c r="A3722">
        <v>3718</v>
      </c>
      <c r="B3722" s="564">
        <f t="shared" ca="1" si="354"/>
        <v>20</v>
      </c>
      <c r="C3722" s="564">
        <f t="shared" ca="1" si="349"/>
        <v>400</v>
      </c>
      <c r="D3722" s="564">
        <f t="shared" ca="1" si="352"/>
        <v>20</v>
      </c>
      <c r="E3722" s="564">
        <f t="shared" ca="1" si="350"/>
        <v>0</v>
      </c>
      <c r="F3722" s="564">
        <f t="shared" ca="1" si="353"/>
        <v>1</v>
      </c>
      <c r="G3722" s="564">
        <f t="shared" ca="1" si="351"/>
        <v>3.2564029564835102</v>
      </c>
      <c r="H3722" s="564">
        <v>1</v>
      </c>
      <c r="I3722" s="564">
        <v>1</v>
      </c>
      <c r="J3722" s="564">
        <v>1</v>
      </c>
      <c r="K3722" s="564">
        <v>1</v>
      </c>
      <c r="L3722" s="564">
        <v>1</v>
      </c>
      <c r="M3722" s="564">
        <v>1</v>
      </c>
      <c r="N3722" s="564">
        <v>1</v>
      </c>
      <c r="O3722" s="564">
        <v>1</v>
      </c>
      <c r="P3722" s="564">
        <v>1</v>
      </c>
      <c r="Q3722" s="564">
        <v>1</v>
      </c>
      <c r="R3722" s="564">
        <v>1</v>
      </c>
      <c r="S3722" s="564">
        <v>1</v>
      </c>
      <c r="T3722" s="564">
        <v>1</v>
      </c>
      <c r="U3722" s="564">
        <v>1</v>
      </c>
      <c r="V3722" s="564">
        <v>1</v>
      </c>
      <c r="W3722" s="564">
        <v>1</v>
      </c>
      <c r="X3722" s="564">
        <v>1</v>
      </c>
      <c r="Y3722" s="564">
        <v>1</v>
      </c>
      <c r="Z3722" s="564">
        <v>1</v>
      </c>
      <c r="AA3722" s="564">
        <v>1</v>
      </c>
      <c r="AB3722" s="564">
        <v>1</v>
      </c>
      <c r="AC3722" s="564">
        <v>1</v>
      </c>
      <c r="AD3722" s="564">
        <v>1</v>
      </c>
      <c r="AE3722" s="564">
        <v>1</v>
      </c>
      <c r="AF3722" s="564">
        <v>1</v>
      </c>
      <c r="AG3722" s="564">
        <v>1</v>
      </c>
      <c r="AH3722" s="564">
        <v>1</v>
      </c>
      <c r="AI3722" s="564">
        <v>1</v>
      </c>
      <c r="AJ3722" s="564">
        <v>1</v>
      </c>
      <c r="AK3722" s="564">
        <v>1</v>
      </c>
    </row>
    <row r="3723" spans="1:37">
      <c r="A3723">
        <v>3719</v>
      </c>
      <c r="B3723" s="564">
        <f t="shared" ca="1" si="354"/>
        <v>20</v>
      </c>
      <c r="C3723" s="564">
        <f t="shared" ca="1" si="349"/>
        <v>400</v>
      </c>
      <c r="D3723" s="564">
        <f t="shared" ca="1" si="352"/>
        <v>20</v>
      </c>
      <c r="E3723" s="564">
        <f t="shared" ca="1" si="350"/>
        <v>0</v>
      </c>
      <c r="F3723" s="564">
        <f t="shared" ca="1" si="353"/>
        <v>1</v>
      </c>
      <c r="G3723" s="564">
        <f t="shared" ca="1" si="351"/>
        <v>2.0851533102832924</v>
      </c>
      <c r="H3723" s="564">
        <v>1</v>
      </c>
      <c r="I3723" s="564">
        <v>1</v>
      </c>
      <c r="J3723" s="564">
        <v>1</v>
      </c>
      <c r="K3723" s="564">
        <v>1</v>
      </c>
      <c r="L3723" s="564">
        <v>1</v>
      </c>
      <c r="M3723" s="564">
        <v>1</v>
      </c>
      <c r="N3723" s="564">
        <v>1</v>
      </c>
      <c r="O3723" s="564">
        <v>1</v>
      </c>
      <c r="P3723" s="564">
        <v>1</v>
      </c>
      <c r="Q3723" s="564">
        <v>1</v>
      </c>
      <c r="R3723" s="564">
        <v>1</v>
      </c>
      <c r="S3723" s="564">
        <v>1</v>
      </c>
      <c r="T3723" s="564">
        <v>1</v>
      </c>
      <c r="U3723" s="564">
        <v>1</v>
      </c>
      <c r="V3723" s="564">
        <v>1</v>
      </c>
      <c r="W3723" s="564">
        <v>1</v>
      </c>
      <c r="X3723" s="564">
        <v>1</v>
      </c>
      <c r="Y3723" s="564">
        <v>1</v>
      </c>
      <c r="Z3723" s="564">
        <v>1</v>
      </c>
      <c r="AA3723" s="564">
        <v>1</v>
      </c>
      <c r="AB3723" s="564">
        <v>1</v>
      </c>
      <c r="AC3723" s="564">
        <v>1</v>
      </c>
      <c r="AD3723" s="564">
        <v>1</v>
      </c>
      <c r="AE3723" s="564">
        <v>1</v>
      </c>
      <c r="AF3723" s="564">
        <v>1</v>
      </c>
      <c r="AG3723" s="564">
        <v>1</v>
      </c>
      <c r="AH3723" s="564">
        <v>1</v>
      </c>
      <c r="AI3723" s="564">
        <v>1</v>
      </c>
      <c r="AJ3723" s="564">
        <v>1</v>
      </c>
      <c r="AK3723" s="564">
        <v>1</v>
      </c>
    </row>
    <row r="3724" spans="1:37">
      <c r="A3724">
        <v>3720</v>
      </c>
      <c r="B3724" s="564">
        <f t="shared" ca="1" si="354"/>
        <v>20</v>
      </c>
      <c r="C3724" s="564">
        <f t="shared" ca="1" si="349"/>
        <v>400</v>
      </c>
      <c r="D3724" s="564">
        <f t="shared" ca="1" si="352"/>
        <v>20</v>
      </c>
      <c r="E3724" s="564">
        <f t="shared" ca="1" si="350"/>
        <v>0</v>
      </c>
      <c r="F3724" s="564">
        <f t="shared" ca="1" si="353"/>
        <v>1</v>
      </c>
      <c r="G3724" s="564">
        <f t="shared" ca="1" si="351"/>
        <v>1.92353162264184</v>
      </c>
      <c r="H3724" s="564">
        <v>1</v>
      </c>
      <c r="I3724" s="564">
        <v>1</v>
      </c>
      <c r="J3724" s="564">
        <v>1</v>
      </c>
      <c r="K3724" s="564">
        <v>1</v>
      </c>
      <c r="L3724" s="564">
        <v>1</v>
      </c>
      <c r="M3724" s="564">
        <v>1</v>
      </c>
      <c r="N3724" s="564">
        <v>1</v>
      </c>
      <c r="O3724" s="564">
        <v>1</v>
      </c>
      <c r="P3724" s="564">
        <v>1</v>
      </c>
      <c r="Q3724" s="564">
        <v>1</v>
      </c>
      <c r="R3724" s="564">
        <v>1</v>
      </c>
      <c r="S3724" s="564">
        <v>1</v>
      </c>
      <c r="T3724" s="564">
        <v>1</v>
      </c>
      <c r="U3724" s="564">
        <v>1</v>
      </c>
      <c r="V3724" s="564">
        <v>1</v>
      </c>
      <c r="W3724" s="564">
        <v>1</v>
      </c>
      <c r="X3724" s="564">
        <v>1</v>
      </c>
      <c r="Y3724" s="564">
        <v>1</v>
      </c>
      <c r="Z3724" s="564">
        <v>1</v>
      </c>
      <c r="AA3724" s="564">
        <v>1</v>
      </c>
      <c r="AB3724" s="564">
        <v>1</v>
      </c>
      <c r="AC3724" s="564">
        <v>1</v>
      </c>
      <c r="AD3724" s="564">
        <v>1</v>
      </c>
      <c r="AE3724" s="564">
        <v>1</v>
      </c>
      <c r="AF3724" s="564">
        <v>1</v>
      </c>
      <c r="AG3724" s="564">
        <v>1</v>
      </c>
      <c r="AH3724" s="564">
        <v>1</v>
      </c>
      <c r="AI3724" s="564">
        <v>1</v>
      </c>
      <c r="AJ3724" s="564">
        <v>1</v>
      </c>
      <c r="AK3724" s="564">
        <v>1</v>
      </c>
    </row>
    <row r="3725" spans="1:37">
      <c r="A3725">
        <v>3721</v>
      </c>
      <c r="B3725" s="564">
        <f t="shared" ca="1" si="354"/>
        <v>20</v>
      </c>
      <c r="C3725" s="564">
        <f t="shared" ca="1" si="349"/>
        <v>400</v>
      </c>
      <c r="D3725" s="564">
        <f t="shared" ca="1" si="352"/>
        <v>20</v>
      </c>
      <c r="E3725" s="564">
        <f t="shared" ca="1" si="350"/>
        <v>0</v>
      </c>
      <c r="F3725" s="564">
        <f t="shared" ca="1" si="353"/>
        <v>1</v>
      </c>
      <c r="G3725" s="564">
        <f t="shared" ca="1" si="351"/>
        <v>-6.6098623882929637</v>
      </c>
      <c r="H3725" s="564">
        <v>1</v>
      </c>
      <c r="I3725" s="564">
        <v>1</v>
      </c>
      <c r="J3725" s="564">
        <v>1</v>
      </c>
      <c r="K3725" s="564">
        <v>1</v>
      </c>
      <c r="L3725" s="564">
        <v>1</v>
      </c>
      <c r="M3725" s="564">
        <v>1</v>
      </c>
      <c r="N3725" s="564">
        <v>1</v>
      </c>
      <c r="O3725" s="564">
        <v>1</v>
      </c>
      <c r="P3725" s="564">
        <v>1</v>
      </c>
      <c r="Q3725" s="564">
        <v>1</v>
      </c>
      <c r="R3725" s="564">
        <v>1</v>
      </c>
      <c r="S3725" s="564">
        <v>1</v>
      </c>
      <c r="T3725" s="564">
        <v>1</v>
      </c>
      <c r="U3725" s="564">
        <v>1</v>
      </c>
      <c r="V3725" s="564">
        <v>1</v>
      </c>
      <c r="W3725" s="564">
        <v>1</v>
      </c>
      <c r="X3725" s="564">
        <v>1</v>
      </c>
      <c r="Y3725" s="564">
        <v>1</v>
      </c>
      <c r="Z3725" s="564">
        <v>1</v>
      </c>
      <c r="AA3725" s="564">
        <v>1</v>
      </c>
      <c r="AB3725" s="564">
        <v>1</v>
      </c>
      <c r="AC3725" s="564">
        <v>1</v>
      </c>
      <c r="AD3725" s="564">
        <v>1</v>
      </c>
      <c r="AE3725" s="564">
        <v>1</v>
      </c>
      <c r="AF3725" s="564">
        <v>1</v>
      </c>
      <c r="AG3725" s="564">
        <v>1</v>
      </c>
      <c r="AH3725" s="564">
        <v>1</v>
      </c>
      <c r="AI3725" s="564">
        <v>1</v>
      </c>
      <c r="AJ3725" s="564">
        <v>1</v>
      </c>
      <c r="AK3725" s="564">
        <v>1</v>
      </c>
    </row>
    <row r="3726" spans="1:37">
      <c r="A3726">
        <v>3722</v>
      </c>
      <c r="B3726" s="564">
        <f t="shared" ca="1" si="354"/>
        <v>20</v>
      </c>
      <c r="C3726" s="564">
        <f t="shared" ca="1" si="349"/>
        <v>400</v>
      </c>
      <c r="D3726" s="564">
        <f t="shared" ca="1" si="352"/>
        <v>20</v>
      </c>
      <c r="E3726" s="564">
        <f t="shared" ca="1" si="350"/>
        <v>0</v>
      </c>
      <c r="F3726" s="564">
        <f t="shared" ca="1" si="353"/>
        <v>1</v>
      </c>
      <c r="G3726" s="564">
        <f t="shared" ca="1" si="351"/>
        <v>4.5147462468827033</v>
      </c>
      <c r="H3726" s="564">
        <v>1</v>
      </c>
      <c r="I3726" s="564">
        <v>1</v>
      </c>
      <c r="J3726" s="564">
        <v>1</v>
      </c>
      <c r="K3726" s="564">
        <v>1</v>
      </c>
      <c r="L3726" s="564">
        <v>1</v>
      </c>
      <c r="M3726" s="564">
        <v>1</v>
      </c>
      <c r="N3726" s="564">
        <v>1</v>
      </c>
      <c r="O3726" s="564">
        <v>1</v>
      </c>
      <c r="P3726" s="564">
        <v>1</v>
      </c>
      <c r="Q3726" s="564">
        <v>1</v>
      </c>
      <c r="R3726" s="564">
        <v>1</v>
      </c>
      <c r="S3726" s="564">
        <v>1</v>
      </c>
      <c r="T3726" s="564">
        <v>1</v>
      </c>
      <c r="U3726" s="564">
        <v>1</v>
      </c>
      <c r="V3726" s="564">
        <v>1</v>
      </c>
      <c r="W3726" s="564">
        <v>1</v>
      </c>
      <c r="X3726" s="564">
        <v>1</v>
      </c>
      <c r="Y3726" s="564">
        <v>1</v>
      </c>
      <c r="Z3726" s="564">
        <v>1</v>
      </c>
      <c r="AA3726" s="564">
        <v>1</v>
      </c>
      <c r="AB3726" s="564">
        <v>1</v>
      </c>
      <c r="AC3726" s="564">
        <v>1</v>
      </c>
      <c r="AD3726" s="564">
        <v>1</v>
      </c>
      <c r="AE3726" s="564">
        <v>1</v>
      </c>
      <c r="AF3726" s="564">
        <v>1</v>
      </c>
      <c r="AG3726" s="564">
        <v>1</v>
      </c>
      <c r="AH3726" s="564">
        <v>1</v>
      </c>
      <c r="AI3726" s="564">
        <v>1</v>
      </c>
      <c r="AJ3726" s="564">
        <v>1</v>
      </c>
      <c r="AK3726" s="564">
        <v>1</v>
      </c>
    </row>
    <row r="3727" spans="1:37">
      <c r="A3727">
        <v>3723</v>
      </c>
      <c r="B3727" s="564">
        <f t="shared" ca="1" si="354"/>
        <v>20</v>
      </c>
      <c r="C3727" s="564">
        <f t="shared" ca="1" si="349"/>
        <v>400</v>
      </c>
      <c r="D3727" s="564">
        <f t="shared" ca="1" si="352"/>
        <v>20</v>
      </c>
      <c r="E3727" s="564">
        <f t="shared" ca="1" si="350"/>
        <v>0</v>
      </c>
      <c r="F3727" s="564">
        <f t="shared" ca="1" si="353"/>
        <v>1</v>
      </c>
      <c r="G3727" s="564">
        <f t="shared" ca="1" si="351"/>
        <v>0.64543875497711256</v>
      </c>
      <c r="H3727" s="564">
        <v>1</v>
      </c>
      <c r="I3727" s="564">
        <v>1</v>
      </c>
      <c r="J3727" s="564">
        <v>1</v>
      </c>
      <c r="K3727" s="564">
        <v>1</v>
      </c>
      <c r="L3727" s="564">
        <v>1</v>
      </c>
      <c r="M3727" s="564">
        <v>1</v>
      </c>
      <c r="N3727" s="564">
        <v>1</v>
      </c>
      <c r="O3727" s="564">
        <v>1</v>
      </c>
      <c r="P3727" s="564">
        <v>1</v>
      </c>
      <c r="Q3727" s="564">
        <v>1</v>
      </c>
      <c r="R3727" s="564">
        <v>1</v>
      </c>
      <c r="S3727" s="564">
        <v>1</v>
      </c>
      <c r="T3727" s="564">
        <v>1</v>
      </c>
      <c r="U3727" s="564">
        <v>1</v>
      </c>
      <c r="V3727" s="564">
        <v>1</v>
      </c>
      <c r="W3727" s="564">
        <v>1</v>
      </c>
      <c r="X3727" s="564">
        <v>1</v>
      </c>
      <c r="Y3727" s="564">
        <v>1</v>
      </c>
      <c r="Z3727" s="564">
        <v>1</v>
      </c>
      <c r="AA3727" s="564">
        <v>1</v>
      </c>
      <c r="AB3727" s="564">
        <v>1</v>
      </c>
      <c r="AC3727" s="564">
        <v>1</v>
      </c>
      <c r="AD3727" s="564">
        <v>1</v>
      </c>
      <c r="AE3727" s="564">
        <v>1</v>
      </c>
      <c r="AF3727" s="564">
        <v>1</v>
      </c>
      <c r="AG3727" s="564">
        <v>1</v>
      </c>
      <c r="AH3727" s="564">
        <v>1</v>
      </c>
      <c r="AI3727" s="564">
        <v>1</v>
      </c>
      <c r="AJ3727" s="564">
        <v>1</v>
      </c>
      <c r="AK3727" s="564">
        <v>1</v>
      </c>
    </row>
    <row r="3728" spans="1:37">
      <c r="A3728">
        <v>3724</v>
      </c>
      <c r="B3728" s="564">
        <f t="shared" ca="1" si="354"/>
        <v>20</v>
      </c>
      <c r="C3728" s="564">
        <f t="shared" ca="1" si="349"/>
        <v>400</v>
      </c>
      <c r="D3728" s="564">
        <f t="shared" ca="1" si="352"/>
        <v>20</v>
      </c>
      <c r="E3728" s="564">
        <f t="shared" ca="1" si="350"/>
        <v>0</v>
      </c>
      <c r="F3728" s="564">
        <f t="shared" ca="1" si="353"/>
        <v>1</v>
      </c>
      <c r="G3728" s="564">
        <f t="shared" ca="1" si="351"/>
        <v>-3.2869923784306505</v>
      </c>
      <c r="H3728" s="564">
        <v>1</v>
      </c>
      <c r="I3728" s="564">
        <v>1</v>
      </c>
      <c r="J3728" s="564">
        <v>1</v>
      </c>
      <c r="K3728" s="564">
        <v>1</v>
      </c>
      <c r="L3728" s="564">
        <v>1</v>
      </c>
      <c r="M3728" s="564">
        <v>1</v>
      </c>
      <c r="N3728" s="564">
        <v>1</v>
      </c>
      <c r="O3728" s="564">
        <v>1</v>
      </c>
      <c r="P3728" s="564">
        <v>1</v>
      </c>
      <c r="Q3728" s="564">
        <v>1</v>
      </c>
      <c r="R3728" s="564">
        <v>1</v>
      </c>
      <c r="S3728" s="564">
        <v>1</v>
      </c>
      <c r="T3728" s="564">
        <v>1</v>
      </c>
      <c r="U3728" s="564">
        <v>1</v>
      </c>
      <c r="V3728" s="564">
        <v>1</v>
      </c>
      <c r="W3728" s="564">
        <v>1</v>
      </c>
      <c r="X3728" s="564">
        <v>1</v>
      </c>
      <c r="Y3728" s="564">
        <v>1</v>
      </c>
      <c r="Z3728" s="564">
        <v>1</v>
      </c>
      <c r="AA3728" s="564">
        <v>1</v>
      </c>
      <c r="AB3728" s="564">
        <v>1</v>
      </c>
      <c r="AC3728" s="564">
        <v>1</v>
      </c>
      <c r="AD3728" s="564">
        <v>1</v>
      </c>
      <c r="AE3728" s="564">
        <v>1</v>
      </c>
      <c r="AF3728" s="564">
        <v>1</v>
      </c>
      <c r="AG3728" s="564">
        <v>1</v>
      </c>
      <c r="AH3728" s="564">
        <v>1</v>
      </c>
      <c r="AI3728" s="564">
        <v>1</v>
      </c>
      <c r="AJ3728" s="564">
        <v>1</v>
      </c>
      <c r="AK3728" s="564">
        <v>1</v>
      </c>
    </row>
    <row r="3729" spans="1:37">
      <c r="A3729">
        <v>3725</v>
      </c>
      <c r="B3729" s="564">
        <f t="shared" ca="1" si="354"/>
        <v>0</v>
      </c>
      <c r="C3729" s="564">
        <f t="shared" ca="1" si="349"/>
        <v>0</v>
      </c>
      <c r="D3729" s="564">
        <f t="shared" ca="1" si="352"/>
        <v>0</v>
      </c>
      <c r="E3729" s="564">
        <f t="shared" ca="1" si="350"/>
        <v>0</v>
      </c>
      <c r="F3729" s="564">
        <f t="shared" ca="1" si="353"/>
        <v>1</v>
      </c>
      <c r="G3729" s="564">
        <f t="shared" ca="1" si="351"/>
        <v>6.6474846722454064</v>
      </c>
      <c r="H3729" s="564">
        <v>0</v>
      </c>
      <c r="I3729" s="564">
        <v>0</v>
      </c>
      <c r="J3729" s="564">
        <v>0</v>
      </c>
      <c r="K3729" s="564">
        <v>0</v>
      </c>
      <c r="L3729" s="564">
        <v>0</v>
      </c>
      <c r="M3729" s="564">
        <v>0</v>
      </c>
      <c r="N3729" s="564">
        <v>0</v>
      </c>
      <c r="O3729" s="564">
        <v>0</v>
      </c>
      <c r="P3729" s="564">
        <v>0</v>
      </c>
      <c r="Q3729" s="564">
        <v>0</v>
      </c>
      <c r="R3729" s="564">
        <v>0</v>
      </c>
      <c r="S3729" s="564">
        <v>0</v>
      </c>
      <c r="T3729" s="564">
        <v>0</v>
      </c>
      <c r="U3729" s="564">
        <v>0</v>
      </c>
      <c r="V3729" s="564">
        <v>0</v>
      </c>
      <c r="W3729" s="564">
        <v>0</v>
      </c>
      <c r="X3729" s="564">
        <v>0</v>
      </c>
      <c r="Y3729" s="564">
        <v>0</v>
      </c>
      <c r="Z3729" s="564">
        <v>0</v>
      </c>
      <c r="AA3729" s="564">
        <v>0</v>
      </c>
      <c r="AB3729" s="564">
        <v>0</v>
      </c>
      <c r="AC3729" s="564">
        <v>0</v>
      </c>
      <c r="AD3729" s="564">
        <v>0</v>
      </c>
      <c r="AE3729" s="564">
        <v>0</v>
      </c>
      <c r="AF3729" s="564">
        <v>0</v>
      </c>
      <c r="AG3729" s="564">
        <v>0</v>
      </c>
      <c r="AH3729" s="564">
        <v>0</v>
      </c>
      <c r="AI3729" s="564">
        <v>0</v>
      </c>
      <c r="AJ3729" s="564">
        <v>0</v>
      </c>
      <c r="AK3729" s="564">
        <v>0</v>
      </c>
    </row>
    <row r="3730" spans="1:37">
      <c r="A3730">
        <v>3726</v>
      </c>
      <c r="B3730" s="564">
        <f t="shared" ca="1" si="354"/>
        <v>10</v>
      </c>
      <c r="C3730" s="564">
        <f t="shared" ca="1" si="349"/>
        <v>100</v>
      </c>
      <c r="D3730" s="564">
        <f t="shared" ca="1" si="352"/>
        <v>10</v>
      </c>
      <c r="E3730" s="564">
        <f t="shared" ca="1" si="350"/>
        <v>5</v>
      </c>
      <c r="F3730" s="564">
        <f t="shared" ca="1" si="353"/>
        <v>0.47368421052631582</v>
      </c>
      <c r="G3730" s="564">
        <f t="shared" ca="1" si="351"/>
        <v>3.7368557695104072</v>
      </c>
      <c r="H3730" s="564">
        <v>0</v>
      </c>
      <c r="I3730" s="564">
        <v>0</v>
      </c>
      <c r="J3730" s="564">
        <v>1</v>
      </c>
      <c r="K3730" s="564">
        <v>1</v>
      </c>
      <c r="L3730" s="564">
        <v>1</v>
      </c>
      <c r="M3730" s="564">
        <v>1</v>
      </c>
      <c r="N3730" s="564">
        <v>1</v>
      </c>
      <c r="O3730" s="564">
        <v>0</v>
      </c>
      <c r="P3730" s="564">
        <v>0</v>
      </c>
      <c r="Q3730" s="564">
        <v>0</v>
      </c>
      <c r="R3730" s="564">
        <v>1</v>
      </c>
      <c r="S3730" s="564">
        <v>0</v>
      </c>
      <c r="T3730" s="564">
        <v>0</v>
      </c>
      <c r="U3730" s="564">
        <v>0</v>
      </c>
      <c r="V3730" s="564">
        <v>0</v>
      </c>
      <c r="W3730" s="564">
        <v>1</v>
      </c>
      <c r="X3730" s="564">
        <v>1</v>
      </c>
      <c r="Y3730" s="564">
        <v>1</v>
      </c>
      <c r="Z3730" s="564">
        <v>0</v>
      </c>
      <c r="AA3730" s="564">
        <v>1</v>
      </c>
      <c r="AB3730" s="564">
        <v>1</v>
      </c>
      <c r="AC3730" s="564">
        <v>0</v>
      </c>
      <c r="AD3730" s="564">
        <v>1</v>
      </c>
      <c r="AE3730" s="564">
        <v>0</v>
      </c>
      <c r="AF3730" s="564">
        <v>1</v>
      </c>
      <c r="AG3730" s="564">
        <v>0</v>
      </c>
      <c r="AH3730" s="564">
        <v>1</v>
      </c>
      <c r="AI3730" s="564">
        <v>1</v>
      </c>
      <c r="AJ3730" s="564">
        <v>0</v>
      </c>
      <c r="AK3730" s="564">
        <v>1</v>
      </c>
    </row>
    <row r="3731" spans="1:37">
      <c r="A3731">
        <v>3727</v>
      </c>
      <c r="B3731" s="564">
        <f t="shared" ca="1" si="354"/>
        <v>20</v>
      </c>
      <c r="C3731" s="564">
        <f t="shared" ca="1" si="349"/>
        <v>400</v>
      </c>
      <c r="D3731" s="564">
        <f t="shared" ca="1" si="352"/>
        <v>20</v>
      </c>
      <c r="E3731" s="564">
        <f t="shared" ca="1" si="350"/>
        <v>0</v>
      </c>
      <c r="F3731" s="564">
        <f t="shared" ca="1" si="353"/>
        <v>1</v>
      </c>
      <c r="G3731" s="564">
        <f t="shared" ca="1" si="351"/>
        <v>2.7290851608325748</v>
      </c>
      <c r="H3731" s="564">
        <v>1</v>
      </c>
      <c r="I3731" s="564">
        <v>1</v>
      </c>
      <c r="J3731" s="564">
        <v>1</v>
      </c>
      <c r="K3731" s="564">
        <v>1</v>
      </c>
      <c r="L3731" s="564">
        <v>1</v>
      </c>
      <c r="M3731" s="564">
        <v>1</v>
      </c>
      <c r="N3731" s="564">
        <v>1</v>
      </c>
      <c r="O3731" s="564">
        <v>1</v>
      </c>
      <c r="P3731" s="564">
        <v>1</v>
      </c>
      <c r="Q3731" s="564">
        <v>1</v>
      </c>
      <c r="R3731" s="564">
        <v>1</v>
      </c>
      <c r="S3731" s="564">
        <v>1</v>
      </c>
      <c r="T3731" s="564">
        <v>1</v>
      </c>
      <c r="U3731" s="564">
        <v>1</v>
      </c>
      <c r="V3731" s="564">
        <v>1</v>
      </c>
      <c r="W3731" s="564">
        <v>1</v>
      </c>
      <c r="X3731" s="564">
        <v>1</v>
      </c>
      <c r="Y3731" s="564">
        <v>1</v>
      </c>
      <c r="Z3731" s="564">
        <v>1</v>
      </c>
      <c r="AA3731" s="564">
        <v>1</v>
      </c>
      <c r="AB3731" s="564">
        <v>1</v>
      </c>
      <c r="AC3731" s="564">
        <v>1</v>
      </c>
      <c r="AD3731" s="564">
        <v>1</v>
      </c>
      <c r="AE3731" s="564">
        <v>1</v>
      </c>
      <c r="AF3731" s="564">
        <v>1</v>
      </c>
      <c r="AG3731" s="564">
        <v>1</v>
      </c>
      <c r="AH3731" s="564">
        <v>1</v>
      </c>
      <c r="AI3731" s="564">
        <v>1</v>
      </c>
      <c r="AJ3731" s="564">
        <v>1</v>
      </c>
      <c r="AK3731" s="564">
        <v>1</v>
      </c>
    </row>
    <row r="3732" spans="1:37">
      <c r="A3732">
        <v>3728</v>
      </c>
      <c r="B3732" s="564">
        <f t="shared" ca="1" si="354"/>
        <v>0</v>
      </c>
      <c r="C3732" s="564">
        <f t="shared" ca="1" si="349"/>
        <v>0</v>
      </c>
      <c r="D3732" s="564">
        <f t="shared" ca="1" si="352"/>
        <v>0</v>
      </c>
      <c r="E3732" s="564">
        <f t="shared" ca="1" si="350"/>
        <v>0</v>
      </c>
      <c r="F3732" s="564">
        <f t="shared" ca="1" si="353"/>
        <v>1</v>
      </c>
      <c r="G3732" s="564">
        <f t="shared" ca="1" si="351"/>
        <v>-2.5329712872499579</v>
      </c>
      <c r="H3732" s="564">
        <v>0</v>
      </c>
      <c r="I3732" s="564">
        <v>0</v>
      </c>
      <c r="J3732" s="564">
        <v>0</v>
      </c>
      <c r="K3732" s="564">
        <v>0</v>
      </c>
      <c r="L3732" s="564">
        <v>0</v>
      </c>
      <c r="M3732" s="564">
        <v>0</v>
      </c>
      <c r="N3732" s="564">
        <v>0</v>
      </c>
      <c r="O3732" s="564">
        <v>0</v>
      </c>
      <c r="P3732" s="564">
        <v>0</v>
      </c>
      <c r="Q3732" s="564">
        <v>0</v>
      </c>
      <c r="R3732" s="564">
        <v>0</v>
      </c>
      <c r="S3732" s="564">
        <v>0</v>
      </c>
      <c r="T3732" s="564">
        <v>0</v>
      </c>
      <c r="U3732" s="564">
        <v>0</v>
      </c>
      <c r="V3732" s="564">
        <v>0</v>
      </c>
      <c r="W3732" s="564">
        <v>0</v>
      </c>
      <c r="X3732" s="564">
        <v>0</v>
      </c>
      <c r="Y3732" s="564">
        <v>0</v>
      </c>
      <c r="Z3732" s="564">
        <v>0</v>
      </c>
      <c r="AA3732" s="564">
        <v>0</v>
      </c>
      <c r="AB3732" s="564">
        <v>0</v>
      </c>
      <c r="AC3732" s="564">
        <v>0</v>
      </c>
      <c r="AD3732" s="564">
        <v>0</v>
      </c>
      <c r="AE3732" s="564">
        <v>0</v>
      </c>
      <c r="AF3732" s="564">
        <v>0</v>
      </c>
      <c r="AG3732" s="564">
        <v>0</v>
      </c>
      <c r="AH3732" s="564">
        <v>0</v>
      </c>
      <c r="AI3732" s="564">
        <v>0</v>
      </c>
      <c r="AJ3732" s="564">
        <v>0</v>
      </c>
      <c r="AK3732" s="564">
        <v>0</v>
      </c>
    </row>
    <row r="3733" spans="1:37">
      <c r="A3733">
        <v>3729</v>
      </c>
      <c r="B3733" s="564">
        <f t="shared" ca="1" si="354"/>
        <v>20</v>
      </c>
      <c r="C3733" s="564">
        <f t="shared" ca="1" si="349"/>
        <v>400</v>
      </c>
      <c r="D3733" s="564">
        <f t="shared" ca="1" si="352"/>
        <v>20</v>
      </c>
      <c r="E3733" s="564">
        <f t="shared" ca="1" si="350"/>
        <v>0</v>
      </c>
      <c r="F3733" s="564">
        <f t="shared" ca="1" si="353"/>
        <v>1</v>
      </c>
      <c r="G3733" s="564">
        <f t="shared" ca="1" si="351"/>
        <v>8.6598848973496256</v>
      </c>
      <c r="H3733" s="564">
        <v>1</v>
      </c>
      <c r="I3733" s="564">
        <v>1</v>
      </c>
      <c r="J3733" s="564">
        <v>1</v>
      </c>
      <c r="K3733" s="564">
        <v>1</v>
      </c>
      <c r="L3733" s="564">
        <v>1</v>
      </c>
      <c r="M3733" s="564">
        <v>1</v>
      </c>
      <c r="N3733" s="564">
        <v>1</v>
      </c>
      <c r="O3733" s="564">
        <v>1</v>
      </c>
      <c r="P3733" s="564">
        <v>1</v>
      </c>
      <c r="Q3733" s="564">
        <v>1</v>
      </c>
      <c r="R3733" s="564">
        <v>1</v>
      </c>
      <c r="S3733" s="564">
        <v>1</v>
      </c>
      <c r="T3733" s="564">
        <v>1</v>
      </c>
      <c r="U3733" s="564">
        <v>1</v>
      </c>
      <c r="V3733" s="564">
        <v>1</v>
      </c>
      <c r="W3733" s="564">
        <v>1</v>
      </c>
      <c r="X3733" s="564">
        <v>1</v>
      </c>
      <c r="Y3733" s="564">
        <v>1</v>
      </c>
      <c r="Z3733" s="564">
        <v>1</v>
      </c>
      <c r="AA3733" s="564">
        <v>1</v>
      </c>
      <c r="AB3733" s="564">
        <v>1</v>
      </c>
      <c r="AC3733" s="564">
        <v>1</v>
      </c>
      <c r="AD3733" s="564">
        <v>1</v>
      </c>
      <c r="AE3733" s="564">
        <v>1</v>
      </c>
      <c r="AF3733" s="564">
        <v>1</v>
      </c>
      <c r="AG3733" s="564">
        <v>1</v>
      </c>
      <c r="AH3733" s="564">
        <v>1</v>
      </c>
      <c r="AI3733" s="564">
        <v>1</v>
      </c>
      <c r="AJ3733" s="564">
        <v>1</v>
      </c>
      <c r="AK3733" s="564">
        <v>1</v>
      </c>
    </row>
    <row r="3734" spans="1:37">
      <c r="A3734">
        <v>3730</v>
      </c>
      <c r="B3734" s="564">
        <f t="shared" ca="1" si="354"/>
        <v>20</v>
      </c>
      <c r="C3734" s="564">
        <f t="shared" ca="1" si="349"/>
        <v>400</v>
      </c>
      <c r="D3734" s="564">
        <f t="shared" ca="1" si="352"/>
        <v>20</v>
      </c>
      <c r="E3734" s="564">
        <f t="shared" ca="1" si="350"/>
        <v>0</v>
      </c>
      <c r="F3734" s="564">
        <f t="shared" ca="1" si="353"/>
        <v>1</v>
      </c>
      <c r="G3734" s="564">
        <f t="shared" ca="1" si="351"/>
        <v>1.6418825475411967</v>
      </c>
      <c r="H3734" s="564">
        <v>1</v>
      </c>
      <c r="I3734" s="564">
        <v>1</v>
      </c>
      <c r="J3734" s="564">
        <v>1</v>
      </c>
      <c r="K3734" s="564">
        <v>1</v>
      </c>
      <c r="L3734" s="564">
        <v>1</v>
      </c>
      <c r="M3734" s="564">
        <v>1</v>
      </c>
      <c r="N3734" s="564">
        <v>1</v>
      </c>
      <c r="O3734" s="564">
        <v>1</v>
      </c>
      <c r="P3734" s="564">
        <v>1</v>
      </c>
      <c r="Q3734" s="564">
        <v>1</v>
      </c>
      <c r="R3734" s="564">
        <v>1</v>
      </c>
      <c r="S3734" s="564">
        <v>1</v>
      </c>
      <c r="T3734" s="564">
        <v>1</v>
      </c>
      <c r="U3734" s="564">
        <v>1</v>
      </c>
      <c r="V3734" s="564">
        <v>1</v>
      </c>
      <c r="W3734" s="564">
        <v>1</v>
      </c>
      <c r="X3734" s="564">
        <v>1</v>
      </c>
      <c r="Y3734" s="564">
        <v>1</v>
      </c>
      <c r="Z3734" s="564">
        <v>1</v>
      </c>
      <c r="AA3734" s="564">
        <v>1</v>
      </c>
      <c r="AB3734" s="564">
        <v>1</v>
      </c>
      <c r="AC3734" s="564">
        <v>1</v>
      </c>
      <c r="AD3734" s="564">
        <v>1</v>
      </c>
      <c r="AE3734" s="564">
        <v>1</v>
      </c>
      <c r="AF3734" s="564">
        <v>1</v>
      </c>
      <c r="AG3734" s="564">
        <v>1</v>
      </c>
      <c r="AH3734" s="564">
        <v>1</v>
      </c>
      <c r="AI3734" s="564">
        <v>1</v>
      </c>
      <c r="AJ3734" s="564">
        <v>1</v>
      </c>
      <c r="AK3734" s="564">
        <v>1</v>
      </c>
    </row>
    <row r="3735" spans="1:37">
      <c r="A3735">
        <v>3731</v>
      </c>
      <c r="B3735" s="564">
        <f t="shared" ca="1" si="354"/>
        <v>0</v>
      </c>
      <c r="C3735" s="564">
        <f t="shared" ca="1" si="349"/>
        <v>0</v>
      </c>
      <c r="D3735" s="564">
        <f t="shared" ca="1" si="352"/>
        <v>0</v>
      </c>
      <c r="E3735" s="564">
        <f t="shared" ca="1" si="350"/>
        <v>0</v>
      </c>
      <c r="F3735" s="564">
        <f t="shared" ca="1" si="353"/>
        <v>1</v>
      </c>
      <c r="G3735" s="564">
        <f t="shared" ca="1" si="351"/>
        <v>4.3491449890582157</v>
      </c>
      <c r="H3735" s="564">
        <v>0</v>
      </c>
      <c r="I3735" s="564">
        <v>0</v>
      </c>
      <c r="J3735" s="564">
        <v>0</v>
      </c>
      <c r="K3735" s="564">
        <v>0</v>
      </c>
      <c r="L3735" s="564">
        <v>0</v>
      </c>
      <c r="M3735" s="564">
        <v>0</v>
      </c>
      <c r="N3735" s="564">
        <v>0</v>
      </c>
      <c r="O3735" s="564">
        <v>0</v>
      </c>
      <c r="P3735" s="564">
        <v>0</v>
      </c>
      <c r="Q3735" s="564">
        <v>0</v>
      </c>
      <c r="R3735" s="564">
        <v>0</v>
      </c>
      <c r="S3735" s="564">
        <v>0</v>
      </c>
      <c r="T3735" s="564">
        <v>0</v>
      </c>
      <c r="U3735" s="564">
        <v>0</v>
      </c>
      <c r="V3735" s="564">
        <v>0</v>
      </c>
      <c r="W3735" s="564">
        <v>0</v>
      </c>
      <c r="X3735" s="564">
        <v>0</v>
      </c>
      <c r="Y3735" s="564">
        <v>0</v>
      </c>
      <c r="Z3735" s="564">
        <v>0</v>
      </c>
      <c r="AA3735" s="564">
        <v>0</v>
      </c>
      <c r="AB3735" s="564">
        <v>0</v>
      </c>
      <c r="AC3735" s="564">
        <v>0</v>
      </c>
      <c r="AD3735" s="564">
        <v>0</v>
      </c>
      <c r="AE3735" s="564">
        <v>0</v>
      </c>
      <c r="AF3735" s="564">
        <v>0</v>
      </c>
      <c r="AG3735" s="564">
        <v>0</v>
      </c>
      <c r="AH3735" s="564">
        <v>0</v>
      </c>
      <c r="AI3735" s="564">
        <v>0</v>
      </c>
      <c r="AJ3735" s="564">
        <v>0</v>
      </c>
      <c r="AK3735" s="564">
        <v>0</v>
      </c>
    </row>
    <row r="3736" spans="1:37">
      <c r="A3736">
        <v>3732</v>
      </c>
      <c r="B3736" s="564">
        <f t="shared" ca="1" si="354"/>
        <v>0</v>
      </c>
      <c r="C3736" s="564">
        <f t="shared" ca="1" si="349"/>
        <v>0</v>
      </c>
      <c r="D3736" s="564">
        <f t="shared" ca="1" si="352"/>
        <v>0</v>
      </c>
      <c r="E3736" s="564">
        <f t="shared" ca="1" si="350"/>
        <v>0</v>
      </c>
      <c r="F3736" s="564">
        <f t="shared" ca="1" si="353"/>
        <v>1</v>
      </c>
      <c r="G3736" s="564">
        <f t="shared" ca="1" si="351"/>
        <v>11.963590941753344</v>
      </c>
      <c r="H3736" s="564">
        <v>0</v>
      </c>
      <c r="I3736" s="564">
        <v>0</v>
      </c>
      <c r="J3736" s="564">
        <v>0</v>
      </c>
      <c r="K3736" s="564">
        <v>0</v>
      </c>
      <c r="L3736" s="564">
        <v>0</v>
      </c>
      <c r="M3736" s="564">
        <v>0</v>
      </c>
      <c r="N3736" s="564">
        <v>0</v>
      </c>
      <c r="O3736" s="564">
        <v>0</v>
      </c>
      <c r="P3736" s="564">
        <v>0</v>
      </c>
      <c r="Q3736" s="564">
        <v>0</v>
      </c>
      <c r="R3736" s="564">
        <v>0</v>
      </c>
      <c r="S3736" s="564">
        <v>0</v>
      </c>
      <c r="T3736" s="564">
        <v>0</v>
      </c>
      <c r="U3736" s="564">
        <v>0</v>
      </c>
      <c r="V3736" s="564">
        <v>0</v>
      </c>
      <c r="W3736" s="564">
        <v>0</v>
      </c>
      <c r="X3736" s="564">
        <v>0</v>
      </c>
      <c r="Y3736" s="564">
        <v>0</v>
      </c>
      <c r="Z3736" s="564">
        <v>0</v>
      </c>
      <c r="AA3736" s="564">
        <v>0</v>
      </c>
      <c r="AB3736" s="564">
        <v>0</v>
      </c>
      <c r="AC3736" s="564">
        <v>0</v>
      </c>
      <c r="AD3736" s="564">
        <v>0</v>
      </c>
      <c r="AE3736" s="564">
        <v>0</v>
      </c>
      <c r="AF3736" s="564">
        <v>0</v>
      </c>
      <c r="AG3736" s="564">
        <v>0</v>
      </c>
      <c r="AH3736" s="564">
        <v>0</v>
      </c>
      <c r="AI3736" s="564">
        <v>0</v>
      </c>
      <c r="AJ3736" s="564">
        <v>0</v>
      </c>
      <c r="AK3736" s="564">
        <v>0</v>
      </c>
    </row>
    <row r="3737" spans="1:37">
      <c r="A3737">
        <v>3733</v>
      </c>
      <c r="B3737" s="564">
        <f t="shared" ca="1" si="354"/>
        <v>0</v>
      </c>
      <c r="C3737" s="564">
        <f t="shared" ca="1" si="349"/>
        <v>0</v>
      </c>
      <c r="D3737" s="564">
        <f t="shared" ca="1" si="352"/>
        <v>0</v>
      </c>
      <c r="E3737" s="564">
        <f t="shared" ca="1" si="350"/>
        <v>0</v>
      </c>
      <c r="F3737" s="564">
        <f t="shared" ca="1" si="353"/>
        <v>1</v>
      </c>
      <c r="G3737" s="564">
        <f t="shared" ca="1" si="351"/>
        <v>-2.1751931417804227</v>
      </c>
      <c r="H3737" s="564">
        <v>0</v>
      </c>
      <c r="I3737" s="564">
        <v>0</v>
      </c>
      <c r="J3737" s="564">
        <v>0</v>
      </c>
      <c r="K3737" s="564">
        <v>0</v>
      </c>
      <c r="L3737" s="564">
        <v>0</v>
      </c>
      <c r="M3737" s="564">
        <v>0</v>
      </c>
      <c r="N3737" s="564">
        <v>0</v>
      </c>
      <c r="O3737" s="564">
        <v>0</v>
      </c>
      <c r="P3737" s="564">
        <v>0</v>
      </c>
      <c r="Q3737" s="564">
        <v>0</v>
      </c>
      <c r="R3737" s="564">
        <v>0</v>
      </c>
      <c r="S3737" s="564">
        <v>0</v>
      </c>
      <c r="T3737" s="564">
        <v>0</v>
      </c>
      <c r="U3737" s="564">
        <v>0</v>
      </c>
      <c r="V3737" s="564">
        <v>0</v>
      </c>
      <c r="W3737" s="564">
        <v>0</v>
      </c>
      <c r="X3737" s="564">
        <v>0</v>
      </c>
      <c r="Y3737" s="564">
        <v>0</v>
      </c>
      <c r="Z3737" s="564">
        <v>0</v>
      </c>
      <c r="AA3737" s="564">
        <v>0</v>
      </c>
      <c r="AB3737" s="564">
        <v>0</v>
      </c>
      <c r="AC3737" s="564">
        <v>0</v>
      </c>
      <c r="AD3737" s="564">
        <v>0</v>
      </c>
      <c r="AE3737" s="564">
        <v>0</v>
      </c>
      <c r="AF3737" s="564">
        <v>0</v>
      </c>
      <c r="AG3737" s="564">
        <v>0</v>
      </c>
      <c r="AH3737" s="564">
        <v>0</v>
      </c>
      <c r="AI3737" s="564">
        <v>0</v>
      </c>
      <c r="AJ3737" s="564">
        <v>0</v>
      </c>
      <c r="AK3737" s="564">
        <v>0</v>
      </c>
    </row>
    <row r="3738" spans="1:37">
      <c r="A3738">
        <v>3734</v>
      </c>
      <c r="B3738" s="564">
        <f t="shared" ca="1" si="354"/>
        <v>0</v>
      </c>
      <c r="C3738" s="564">
        <f t="shared" ca="1" si="349"/>
        <v>0</v>
      </c>
      <c r="D3738" s="564">
        <f t="shared" ca="1" si="352"/>
        <v>0</v>
      </c>
      <c r="E3738" s="564">
        <f t="shared" ca="1" si="350"/>
        <v>0</v>
      </c>
      <c r="F3738" s="564">
        <f t="shared" ca="1" si="353"/>
        <v>1</v>
      </c>
      <c r="G3738" s="564">
        <f t="shared" ca="1" si="351"/>
        <v>2.620424695792031</v>
      </c>
      <c r="H3738" s="564">
        <v>0</v>
      </c>
      <c r="I3738" s="564">
        <v>0</v>
      </c>
      <c r="J3738" s="564">
        <v>0</v>
      </c>
      <c r="K3738" s="564">
        <v>0</v>
      </c>
      <c r="L3738" s="564">
        <v>0</v>
      </c>
      <c r="M3738" s="564">
        <v>0</v>
      </c>
      <c r="N3738" s="564">
        <v>0</v>
      </c>
      <c r="O3738" s="564">
        <v>0</v>
      </c>
      <c r="P3738" s="564">
        <v>0</v>
      </c>
      <c r="Q3738" s="564">
        <v>0</v>
      </c>
      <c r="R3738" s="564">
        <v>0</v>
      </c>
      <c r="S3738" s="564">
        <v>0</v>
      </c>
      <c r="T3738" s="564">
        <v>0</v>
      </c>
      <c r="U3738" s="564">
        <v>0</v>
      </c>
      <c r="V3738" s="564">
        <v>0</v>
      </c>
      <c r="W3738" s="564">
        <v>0</v>
      </c>
      <c r="X3738" s="564">
        <v>0</v>
      </c>
      <c r="Y3738" s="564">
        <v>0</v>
      </c>
      <c r="Z3738" s="564">
        <v>0</v>
      </c>
      <c r="AA3738" s="564">
        <v>0</v>
      </c>
      <c r="AB3738" s="564">
        <v>0</v>
      </c>
      <c r="AC3738" s="564">
        <v>0</v>
      </c>
      <c r="AD3738" s="564">
        <v>0</v>
      </c>
      <c r="AE3738" s="564">
        <v>0</v>
      </c>
      <c r="AF3738" s="564">
        <v>0</v>
      </c>
      <c r="AG3738" s="564">
        <v>0</v>
      </c>
      <c r="AH3738" s="564">
        <v>0</v>
      </c>
      <c r="AI3738" s="564">
        <v>0</v>
      </c>
      <c r="AJ3738" s="564">
        <v>0</v>
      </c>
      <c r="AK3738" s="564">
        <v>0</v>
      </c>
    </row>
    <row r="3739" spans="1:37">
      <c r="A3739">
        <v>3735</v>
      </c>
      <c r="B3739" s="564">
        <f t="shared" ca="1" si="354"/>
        <v>20</v>
      </c>
      <c r="C3739" s="564">
        <f t="shared" ca="1" si="349"/>
        <v>400</v>
      </c>
      <c r="D3739" s="564">
        <f t="shared" ca="1" si="352"/>
        <v>20</v>
      </c>
      <c r="E3739" s="564">
        <f t="shared" ca="1" si="350"/>
        <v>0</v>
      </c>
      <c r="F3739" s="564">
        <f t="shared" ca="1" si="353"/>
        <v>1</v>
      </c>
      <c r="G3739" s="564">
        <f t="shared" ca="1" si="351"/>
        <v>7.6823269409587454</v>
      </c>
      <c r="H3739" s="564">
        <v>1</v>
      </c>
      <c r="I3739" s="564">
        <v>1</v>
      </c>
      <c r="J3739" s="564">
        <v>1</v>
      </c>
      <c r="K3739" s="564">
        <v>1</v>
      </c>
      <c r="L3739" s="564">
        <v>1</v>
      </c>
      <c r="M3739" s="564">
        <v>1</v>
      </c>
      <c r="N3739" s="564">
        <v>1</v>
      </c>
      <c r="O3739" s="564">
        <v>1</v>
      </c>
      <c r="P3739" s="564">
        <v>1</v>
      </c>
      <c r="Q3739" s="564">
        <v>1</v>
      </c>
      <c r="R3739" s="564">
        <v>1</v>
      </c>
      <c r="S3739" s="564">
        <v>1</v>
      </c>
      <c r="T3739" s="564">
        <v>1</v>
      </c>
      <c r="U3739" s="564">
        <v>1</v>
      </c>
      <c r="V3739" s="564">
        <v>1</v>
      </c>
      <c r="W3739" s="564">
        <v>1</v>
      </c>
      <c r="X3739" s="564">
        <v>1</v>
      </c>
      <c r="Y3739" s="564">
        <v>1</v>
      </c>
      <c r="Z3739" s="564">
        <v>1</v>
      </c>
      <c r="AA3739" s="564">
        <v>1</v>
      </c>
      <c r="AB3739" s="564">
        <v>1</v>
      </c>
      <c r="AC3739" s="564">
        <v>1</v>
      </c>
      <c r="AD3739" s="564">
        <v>1</v>
      </c>
      <c r="AE3739" s="564">
        <v>1</v>
      </c>
      <c r="AF3739" s="564">
        <v>1</v>
      </c>
      <c r="AG3739" s="564">
        <v>1</v>
      </c>
      <c r="AH3739" s="564">
        <v>1</v>
      </c>
      <c r="AI3739" s="564">
        <v>1</v>
      </c>
      <c r="AJ3739" s="564">
        <v>1</v>
      </c>
      <c r="AK3739" s="564">
        <v>1</v>
      </c>
    </row>
    <row r="3740" spans="1:37">
      <c r="A3740">
        <v>3736</v>
      </c>
      <c r="B3740" s="564">
        <f t="shared" ca="1" si="354"/>
        <v>20</v>
      </c>
      <c r="C3740" s="564">
        <f t="shared" ca="1" si="349"/>
        <v>400</v>
      </c>
      <c r="D3740" s="564">
        <f t="shared" ca="1" si="352"/>
        <v>20</v>
      </c>
      <c r="E3740" s="564">
        <f t="shared" ca="1" si="350"/>
        <v>0</v>
      </c>
      <c r="F3740" s="564">
        <f t="shared" ca="1" si="353"/>
        <v>1</v>
      </c>
      <c r="G3740" s="564">
        <f t="shared" ca="1" si="351"/>
        <v>0.27175822282300555</v>
      </c>
      <c r="H3740" s="564">
        <v>1</v>
      </c>
      <c r="I3740" s="564">
        <v>1</v>
      </c>
      <c r="J3740" s="564">
        <v>1</v>
      </c>
      <c r="K3740" s="564">
        <v>1</v>
      </c>
      <c r="L3740" s="564">
        <v>1</v>
      </c>
      <c r="M3740" s="564">
        <v>1</v>
      </c>
      <c r="N3740" s="564">
        <v>1</v>
      </c>
      <c r="O3740" s="564">
        <v>1</v>
      </c>
      <c r="P3740" s="564">
        <v>1</v>
      </c>
      <c r="Q3740" s="564">
        <v>1</v>
      </c>
      <c r="R3740" s="564">
        <v>1</v>
      </c>
      <c r="S3740" s="564">
        <v>1</v>
      </c>
      <c r="T3740" s="564">
        <v>1</v>
      </c>
      <c r="U3740" s="564">
        <v>1</v>
      </c>
      <c r="V3740" s="564">
        <v>1</v>
      </c>
      <c r="W3740" s="564">
        <v>1</v>
      </c>
      <c r="X3740" s="564">
        <v>1</v>
      </c>
      <c r="Y3740" s="564">
        <v>1</v>
      </c>
      <c r="Z3740" s="564">
        <v>1</v>
      </c>
      <c r="AA3740" s="564">
        <v>1</v>
      </c>
      <c r="AB3740" s="564">
        <v>1</v>
      </c>
      <c r="AC3740" s="564">
        <v>1</v>
      </c>
      <c r="AD3740" s="564">
        <v>1</v>
      </c>
      <c r="AE3740" s="564">
        <v>1</v>
      </c>
      <c r="AF3740" s="564">
        <v>1</v>
      </c>
      <c r="AG3740" s="564">
        <v>1</v>
      </c>
      <c r="AH3740" s="564">
        <v>1</v>
      </c>
      <c r="AI3740" s="564">
        <v>1</v>
      </c>
      <c r="AJ3740" s="564">
        <v>1</v>
      </c>
      <c r="AK3740" s="564">
        <v>1</v>
      </c>
    </row>
    <row r="3741" spans="1:37">
      <c r="A3741">
        <v>3737</v>
      </c>
      <c r="B3741" s="564">
        <f t="shared" ca="1" si="354"/>
        <v>20</v>
      </c>
      <c r="C3741" s="564">
        <f t="shared" ca="1" si="349"/>
        <v>400</v>
      </c>
      <c r="D3741" s="564">
        <f t="shared" ca="1" si="352"/>
        <v>20</v>
      </c>
      <c r="E3741" s="564">
        <f t="shared" ca="1" si="350"/>
        <v>0</v>
      </c>
      <c r="F3741" s="564">
        <f t="shared" ca="1" si="353"/>
        <v>1</v>
      </c>
      <c r="G3741" s="564">
        <f t="shared" ca="1" si="351"/>
        <v>2.9939492094855069</v>
      </c>
      <c r="H3741" s="564">
        <v>1</v>
      </c>
      <c r="I3741" s="564">
        <v>1</v>
      </c>
      <c r="J3741" s="564">
        <v>1</v>
      </c>
      <c r="K3741" s="564">
        <v>1</v>
      </c>
      <c r="L3741" s="564">
        <v>1</v>
      </c>
      <c r="M3741" s="564">
        <v>1</v>
      </c>
      <c r="N3741" s="564">
        <v>1</v>
      </c>
      <c r="O3741" s="564">
        <v>1</v>
      </c>
      <c r="P3741" s="564">
        <v>1</v>
      </c>
      <c r="Q3741" s="564">
        <v>1</v>
      </c>
      <c r="R3741" s="564">
        <v>1</v>
      </c>
      <c r="S3741" s="564">
        <v>1</v>
      </c>
      <c r="T3741" s="564">
        <v>1</v>
      </c>
      <c r="U3741" s="564">
        <v>1</v>
      </c>
      <c r="V3741" s="564">
        <v>1</v>
      </c>
      <c r="W3741" s="564">
        <v>1</v>
      </c>
      <c r="X3741" s="564">
        <v>1</v>
      </c>
      <c r="Y3741" s="564">
        <v>1</v>
      </c>
      <c r="Z3741" s="564">
        <v>1</v>
      </c>
      <c r="AA3741" s="564">
        <v>1</v>
      </c>
      <c r="AB3741" s="564">
        <v>1</v>
      </c>
      <c r="AC3741" s="564">
        <v>1</v>
      </c>
      <c r="AD3741" s="564">
        <v>1</v>
      </c>
      <c r="AE3741" s="564">
        <v>1</v>
      </c>
      <c r="AF3741" s="564">
        <v>1</v>
      </c>
      <c r="AG3741" s="564">
        <v>1</v>
      </c>
      <c r="AH3741" s="564">
        <v>1</v>
      </c>
      <c r="AI3741" s="564">
        <v>1</v>
      </c>
      <c r="AJ3741" s="564">
        <v>1</v>
      </c>
      <c r="AK3741" s="564">
        <v>1</v>
      </c>
    </row>
    <row r="3742" spans="1:37">
      <c r="A3742">
        <v>3738</v>
      </c>
      <c r="B3742" s="564">
        <f t="shared" ca="1" si="354"/>
        <v>0</v>
      </c>
      <c r="C3742" s="564">
        <f t="shared" ca="1" si="349"/>
        <v>0</v>
      </c>
      <c r="D3742" s="564">
        <f t="shared" ca="1" si="352"/>
        <v>0</v>
      </c>
      <c r="E3742" s="564">
        <f t="shared" ca="1" si="350"/>
        <v>0</v>
      </c>
      <c r="F3742" s="564">
        <f t="shared" ca="1" si="353"/>
        <v>1</v>
      </c>
      <c r="G3742" s="564">
        <f t="shared" ca="1" si="351"/>
        <v>-0.12061401152194029</v>
      </c>
      <c r="H3742" s="564">
        <v>0</v>
      </c>
      <c r="I3742" s="564">
        <v>0</v>
      </c>
      <c r="J3742" s="564">
        <v>0</v>
      </c>
      <c r="K3742" s="564">
        <v>0</v>
      </c>
      <c r="L3742" s="564">
        <v>0</v>
      </c>
      <c r="M3742" s="564">
        <v>0</v>
      </c>
      <c r="N3742" s="564">
        <v>0</v>
      </c>
      <c r="O3742" s="564">
        <v>0</v>
      </c>
      <c r="P3742" s="564">
        <v>0</v>
      </c>
      <c r="Q3742" s="564">
        <v>0</v>
      </c>
      <c r="R3742" s="564">
        <v>0</v>
      </c>
      <c r="S3742" s="564">
        <v>0</v>
      </c>
      <c r="T3742" s="564">
        <v>0</v>
      </c>
      <c r="U3742" s="564">
        <v>0</v>
      </c>
      <c r="V3742" s="564">
        <v>0</v>
      </c>
      <c r="W3742" s="564">
        <v>0</v>
      </c>
      <c r="X3742" s="564">
        <v>0</v>
      </c>
      <c r="Y3742" s="564">
        <v>0</v>
      </c>
      <c r="Z3742" s="564">
        <v>0</v>
      </c>
      <c r="AA3742" s="564">
        <v>0</v>
      </c>
      <c r="AB3742" s="564">
        <v>0</v>
      </c>
      <c r="AC3742" s="564">
        <v>0</v>
      </c>
      <c r="AD3742" s="564">
        <v>0</v>
      </c>
      <c r="AE3742" s="564">
        <v>0</v>
      </c>
      <c r="AF3742" s="564">
        <v>0</v>
      </c>
      <c r="AG3742" s="564">
        <v>0</v>
      </c>
      <c r="AH3742" s="564">
        <v>0</v>
      </c>
      <c r="AI3742" s="564">
        <v>0</v>
      </c>
      <c r="AJ3742" s="564">
        <v>0</v>
      </c>
      <c r="AK3742" s="564">
        <v>0</v>
      </c>
    </row>
    <row r="3743" spans="1:37">
      <c r="A3743">
        <v>3739</v>
      </c>
      <c r="B3743" s="564">
        <f t="shared" ca="1" si="354"/>
        <v>0</v>
      </c>
      <c r="C3743" s="564">
        <f t="shared" ca="1" si="349"/>
        <v>0</v>
      </c>
      <c r="D3743" s="564">
        <f t="shared" ca="1" si="352"/>
        <v>0</v>
      </c>
      <c r="E3743" s="564">
        <f t="shared" ca="1" si="350"/>
        <v>0</v>
      </c>
      <c r="F3743" s="564">
        <f t="shared" ca="1" si="353"/>
        <v>1</v>
      </c>
      <c r="G3743" s="564">
        <f t="shared" ca="1" si="351"/>
        <v>4.6779667987795932</v>
      </c>
      <c r="H3743" s="564">
        <v>0</v>
      </c>
      <c r="I3743" s="564">
        <v>0</v>
      </c>
      <c r="J3743" s="564">
        <v>0</v>
      </c>
      <c r="K3743" s="564">
        <v>0</v>
      </c>
      <c r="L3743" s="564">
        <v>0</v>
      </c>
      <c r="M3743" s="564">
        <v>0</v>
      </c>
      <c r="N3743" s="564">
        <v>0</v>
      </c>
      <c r="O3743" s="564">
        <v>0</v>
      </c>
      <c r="P3743" s="564">
        <v>0</v>
      </c>
      <c r="Q3743" s="564">
        <v>0</v>
      </c>
      <c r="R3743" s="564">
        <v>0</v>
      </c>
      <c r="S3743" s="564">
        <v>0</v>
      </c>
      <c r="T3743" s="564">
        <v>0</v>
      </c>
      <c r="U3743" s="564">
        <v>0</v>
      </c>
      <c r="V3743" s="564">
        <v>0</v>
      </c>
      <c r="W3743" s="564">
        <v>0</v>
      </c>
      <c r="X3743" s="564">
        <v>0</v>
      </c>
      <c r="Y3743" s="564">
        <v>0</v>
      </c>
      <c r="Z3743" s="564">
        <v>0</v>
      </c>
      <c r="AA3743" s="564">
        <v>0</v>
      </c>
      <c r="AB3743" s="564">
        <v>0</v>
      </c>
      <c r="AC3743" s="564">
        <v>0</v>
      </c>
      <c r="AD3743" s="564">
        <v>0</v>
      </c>
      <c r="AE3743" s="564">
        <v>0</v>
      </c>
      <c r="AF3743" s="564">
        <v>0</v>
      </c>
      <c r="AG3743" s="564">
        <v>0</v>
      </c>
      <c r="AH3743" s="564">
        <v>0</v>
      </c>
      <c r="AI3743" s="564">
        <v>0</v>
      </c>
      <c r="AJ3743" s="564">
        <v>0</v>
      </c>
      <c r="AK3743" s="564">
        <v>0</v>
      </c>
    </row>
    <row r="3744" spans="1:37">
      <c r="A3744">
        <v>3740</v>
      </c>
      <c r="B3744" s="564">
        <f t="shared" ca="1" si="354"/>
        <v>0</v>
      </c>
      <c r="C3744" s="564">
        <f t="shared" ca="1" si="349"/>
        <v>0</v>
      </c>
      <c r="D3744" s="564">
        <f t="shared" ca="1" si="352"/>
        <v>0</v>
      </c>
      <c r="E3744" s="564">
        <f t="shared" ca="1" si="350"/>
        <v>0</v>
      </c>
      <c r="F3744" s="564">
        <f t="shared" ca="1" si="353"/>
        <v>1</v>
      </c>
      <c r="G3744" s="564">
        <f t="shared" ca="1" si="351"/>
        <v>1.7302762497193487</v>
      </c>
      <c r="H3744" s="564">
        <v>0</v>
      </c>
      <c r="I3744" s="564">
        <v>0</v>
      </c>
      <c r="J3744" s="564">
        <v>0</v>
      </c>
      <c r="K3744" s="564">
        <v>0</v>
      </c>
      <c r="L3744" s="564">
        <v>0</v>
      </c>
      <c r="M3744" s="564">
        <v>0</v>
      </c>
      <c r="N3744" s="564">
        <v>0</v>
      </c>
      <c r="O3744" s="564">
        <v>0</v>
      </c>
      <c r="P3744" s="564">
        <v>0</v>
      </c>
      <c r="Q3744" s="564">
        <v>0</v>
      </c>
      <c r="R3744" s="564">
        <v>0</v>
      </c>
      <c r="S3744" s="564">
        <v>0</v>
      </c>
      <c r="T3744" s="564">
        <v>0</v>
      </c>
      <c r="U3744" s="564">
        <v>0</v>
      </c>
      <c r="V3744" s="564">
        <v>0</v>
      </c>
      <c r="W3744" s="564">
        <v>0</v>
      </c>
      <c r="X3744" s="564">
        <v>0</v>
      </c>
      <c r="Y3744" s="564">
        <v>0</v>
      </c>
      <c r="Z3744" s="564">
        <v>0</v>
      </c>
      <c r="AA3744" s="564">
        <v>0</v>
      </c>
      <c r="AB3744" s="564">
        <v>0</v>
      </c>
      <c r="AC3744" s="564">
        <v>0</v>
      </c>
      <c r="AD3744" s="564">
        <v>0</v>
      </c>
      <c r="AE3744" s="564">
        <v>0</v>
      </c>
      <c r="AF3744" s="564">
        <v>0</v>
      </c>
      <c r="AG3744" s="564">
        <v>0</v>
      </c>
      <c r="AH3744" s="564">
        <v>0</v>
      </c>
      <c r="AI3744" s="564">
        <v>0</v>
      </c>
      <c r="AJ3744" s="564">
        <v>0</v>
      </c>
      <c r="AK3744" s="564">
        <v>0</v>
      </c>
    </row>
    <row r="3745" spans="1:37">
      <c r="A3745">
        <v>3741</v>
      </c>
      <c r="B3745" s="564">
        <f t="shared" ca="1" si="354"/>
        <v>0</v>
      </c>
      <c r="C3745" s="564">
        <f t="shared" ca="1" si="349"/>
        <v>0</v>
      </c>
      <c r="D3745" s="564">
        <f t="shared" ca="1" si="352"/>
        <v>0</v>
      </c>
      <c r="E3745" s="564">
        <f t="shared" ca="1" si="350"/>
        <v>0</v>
      </c>
      <c r="F3745" s="564">
        <f t="shared" ca="1" si="353"/>
        <v>1</v>
      </c>
      <c r="G3745" s="564">
        <f t="shared" ca="1" si="351"/>
        <v>6.0837424586732496</v>
      </c>
      <c r="H3745" s="564">
        <v>0</v>
      </c>
      <c r="I3745" s="564">
        <v>0</v>
      </c>
      <c r="J3745" s="564">
        <v>0</v>
      </c>
      <c r="K3745" s="564">
        <v>0</v>
      </c>
      <c r="L3745" s="564">
        <v>0</v>
      </c>
      <c r="M3745" s="564">
        <v>0</v>
      </c>
      <c r="N3745" s="564">
        <v>0</v>
      </c>
      <c r="O3745" s="564">
        <v>0</v>
      </c>
      <c r="P3745" s="564">
        <v>0</v>
      </c>
      <c r="Q3745" s="564">
        <v>0</v>
      </c>
      <c r="R3745" s="564">
        <v>0</v>
      </c>
      <c r="S3745" s="564">
        <v>0</v>
      </c>
      <c r="T3745" s="564">
        <v>0</v>
      </c>
      <c r="U3745" s="564">
        <v>0</v>
      </c>
      <c r="V3745" s="564">
        <v>0</v>
      </c>
      <c r="W3745" s="564">
        <v>0</v>
      </c>
      <c r="X3745" s="564">
        <v>0</v>
      </c>
      <c r="Y3745" s="564">
        <v>0</v>
      </c>
      <c r="Z3745" s="564">
        <v>0</v>
      </c>
      <c r="AA3745" s="564">
        <v>0</v>
      </c>
      <c r="AB3745" s="564">
        <v>0</v>
      </c>
      <c r="AC3745" s="564">
        <v>0</v>
      </c>
      <c r="AD3745" s="564">
        <v>0</v>
      </c>
      <c r="AE3745" s="564">
        <v>0</v>
      </c>
      <c r="AF3745" s="564">
        <v>0</v>
      </c>
      <c r="AG3745" s="564">
        <v>0</v>
      </c>
      <c r="AH3745" s="564">
        <v>0</v>
      </c>
      <c r="AI3745" s="564">
        <v>0</v>
      </c>
      <c r="AJ3745" s="564">
        <v>0</v>
      </c>
      <c r="AK3745" s="564">
        <v>0</v>
      </c>
    </row>
    <row r="3746" spans="1:37">
      <c r="A3746">
        <v>3742</v>
      </c>
      <c r="B3746" s="564">
        <f t="shared" ca="1" si="354"/>
        <v>0</v>
      </c>
      <c r="C3746" s="564">
        <f t="shared" ca="1" si="349"/>
        <v>0</v>
      </c>
      <c r="D3746" s="564">
        <f t="shared" ca="1" si="352"/>
        <v>0</v>
      </c>
      <c r="E3746" s="564">
        <f t="shared" ca="1" si="350"/>
        <v>0</v>
      </c>
      <c r="F3746" s="564">
        <f t="shared" ca="1" si="353"/>
        <v>1</v>
      </c>
      <c r="G3746" s="564">
        <f t="shared" ca="1" si="351"/>
        <v>9.9665624205348511</v>
      </c>
      <c r="H3746" s="564">
        <v>0</v>
      </c>
      <c r="I3746" s="564">
        <v>0</v>
      </c>
      <c r="J3746" s="564">
        <v>0</v>
      </c>
      <c r="K3746" s="564">
        <v>0</v>
      </c>
      <c r="L3746" s="564">
        <v>0</v>
      </c>
      <c r="M3746" s="564">
        <v>0</v>
      </c>
      <c r="N3746" s="564">
        <v>0</v>
      </c>
      <c r="O3746" s="564">
        <v>0</v>
      </c>
      <c r="P3746" s="564">
        <v>0</v>
      </c>
      <c r="Q3746" s="564">
        <v>0</v>
      </c>
      <c r="R3746" s="564">
        <v>0</v>
      </c>
      <c r="S3746" s="564">
        <v>0</v>
      </c>
      <c r="T3746" s="564">
        <v>0</v>
      </c>
      <c r="U3746" s="564">
        <v>0</v>
      </c>
      <c r="V3746" s="564">
        <v>0</v>
      </c>
      <c r="W3746" s="564">
        <v>0</v>
      </c>
      <c r="X3746" s="564">
        <v>0</v>
      </c>
      <c r="Y3746" s="564">
        <v>0</v>
      </c>
      <c r="Z3746" s="564">
        <v>0</v>
      </c>
      <c r="AA3746" s="564">
        <v>0</v>
      </c>
      <c r="AB3746" s="564">
        <v>0</v>
      </c>
      <c r="AC3746" s="564">
        <v>0</v>
      </c>
      <c r="AD3746" s="564">
        <v>0</v>
      </c>
      <c r="AE3746" s="564">
        <v>0</v>
      </c>
      <c r="AF3746" s="564">
        <v>0</v>
      </c>
      <c r="AG3746" s="564">
        <v>0</v>
      </c>
      <c r="AH3746" s="564">
        <v>0</v>
      </c>
      <c r="AI3746" s="564">
        <v>0</v>
      </c>
      <c r="AJ3746" s="564">
        <v>0</v>
      </c>
      <c r="AK3746" s="564">
        <v>0</v>
      </c>
    </row>
    <row r="3747" spans="1:37">
      <c r="A3747">
        <v>3743</v>
      </c>
      <c r="B3747" s="564">
        <f t="shared" ca="1" si="354"/>
        <v>20</v>
      </c>
      <c r="C3747" s="564">
        <f t="shared" ca="1" si="349"/>
        <v>400</v>
      </c>
      <c r="D3747" s="564">
        <f t="shared" ca="1" si="352"/>
        <v>20</v>
      </c>
      <c r="E3747" s="564">
        <f t="shared" ca="1" si="350"/>
        <v>0</v>
      </c>
      <c r="F3747" s="564">
        <f t="shared" ca="1" si="353"/>
        <v>1</v>
      </c>
      <c r="G3747" s="564">
        <f t="shared" ca="1" si="351"/>
        <v>-1.064227193903589</v>
      </c>
      <c r="H3747" s="564">
        <v>1</v>
      </c>
      <c r="I3747" s="564">
        <v>1</v>
      </c>
      <c r="J3747" s="564">
        <v>1</v>
      </c>
      <c r="K3747" s="564">
        <v>1</v>
      </c>
      <c r="L3747" s="564">
        <v>1</v>
      </c>
      <c r="M3747" s="564">
        <v>1</v>
      </c>
      <c r="N3747" s="564">
        <v>1</v>
      </c>
      <c r="O3747" s="564">
        <v>1</v>
      </c>
      <c r="P3747" s="564">
        <v>1</v>
      </c>
      <c r="Q3747" s="564">
        <v>1</v>
      </c>
      <c r="R3747" s="564">
        <v>1</v>
      </c>
      <c r="S3747" s="564">
        <v>1</v>
      </c>
      <c r="T3747" s="564">
        <v>1</v>
      </c>
      <c r="U3747" s="564">
        <v>1</v>
      </c>
      <c r="V3747" s="564">
        <v>1</v>
      </c>
      <c r="W3747" s="564">
        <v>1</v>
      </c>
      <c r="X3747" s="564">
        <v>1</v>
      </c>
      <c r="Y3747" s="564">
        <v>1</v>
      </c>
      <c r="Z3747" s="564">
        <v>1</v>
      </c>
      <c r="AA3747" s="564">
        <v>1</v>
      </c>
      <c r="AB3747" s="564">
        <v>1</v>
      </c>
      <c r="AC3747" s="564">
        <v>1</v>
      </c>
      <c r="AD3747" s="564">
        <v>1</v>
      </c>
      <c r="AE3747" s="564">
        <v>1</v>
      </c>
      <c r="AF3747" s="564">
        <v>1</v>
      </c>
      <c r="AG3747" s="564">
        <v>1</v>
      </c>
      <c r="AH3747" s="564">
        <v>1</v>
      </c>
      <c r="AI3747" s="564">
        <v>1</v>
      </c>
      <c r="AJ3747" s="564">
        <v>1</v>
      </c>
      <c r="AK3747" s="564">
        <v>1</v>
      </c>
    </row>
    <row r="3748" spans="1:37">
      <c r="A3748">
        <v>3744</v>
      </c>
      <c r="B3748" s="564">
        <f t="shared" ca="1" si="354"/>
        <v>0</v>
      </c>
      <c r="C3748" s="564">
        <f t="shared" ca="1" si="349"/>
        <v>0</v>
      </c>
      <c r="D3748" s="564">
        <f t="shared" ca="1" si="352"/>
        <v>0</v>
      </c>
      <c r="E3748" s="564">
        <f t="shared" ca="1" si="350"/>
        <v>0</v>
      </c>
      <c r="F3748" s="564">
        <f t="shared" ca="1" si="353"/>
        <v>1</v>
      </c>
      <c r="G3748" s="564">
        <f t="shared" ca="1" si="351"/>
        <v>-3.100189730107402</v>
      </c>
      <c r="H3748" s="564">
        <v>0</v>
      </c>
      <c r="I3748" s="564">
        <v>0</v>
      </c>
      <c r="J3748" s="564">
        <v>0</v>
      </c>
      <c r="K3748" s="564">
        <v>0</v>
      </c>
      <c r="L3748" s="564">
        <v>0</v>
      </c>
      <c r="M3748" s="564">
        <v>0</v>
      </c>
      <c r="N3748" s="564">
        <v>0</v>
      </c>
      <c r="O3748" s="564">
        <v>0</v>
      </c>
      <c r="P3748" s="564">
        <v>0</v>
      </c>
      <c r="Q3748" s="564">
        <v>0</v>
      </c>
      <c r="R3748" s="564">
        <v>0</v>
      </c>
      <c r="S3748" s="564">
        <v>0</v>
      </c>
      <c r="T3748" s="564">
        <v>0</v>
      </c>
      <c r="U3748" s="564">
        <v>0</v>
      </c>
      <c r="V3748" s="564">
        <v>0</v>
      </c>
      <c r="W3748" s="564">
        <v>0</v>
      </c>
      <c r="X3748" s="564">
        <v>0</v>
      </c>
      <c r="Y3748" s="564">
        <v>0</v>
      </c>
      <c r="Z3748" s="564">
        <v>0</v>
      </c>
      <c r="AA3748" s="564">
        <v>0</v>
      </c>
      <c r="AB3748" s="564">
        <v>0</v>
      </c>
      <c r="AC3748" s="564">
        <v>0</v>
      </c>
      <c r="AD3748" s="564">
        <v>0</v>
      </c>
      <c r="AE3748" s="564">
        <v>0</v>
      </c>
      <c r="AF3748" s="564">
        <v>0</v>
      </c>
      <c r="AG3748" s="564">
        <v>0</v>
      </c>
      <c r="AH3748" s="564">
        <v>0</v>
      </c>
      <c r="AI3748" s="564">
        <v>0</v>
      </c>
      <c r="AJ3748" s="564">
        <v>0</v>
      </c>
      <c r="AK3748" s="564">
        <v>0</v>
      </c>
    </row>
    <row r="3749" spans="1:37">
      <c r="A3749">
        <v>3745</v>
      </c>
      <c r="B3749" s="564">
        <f t="shared" ca="1" si="354"/>
        <v>20</v>
      </c>
      <c r="C3749" s="564">
        <f t="shared" ca="1" si="349"/>
        <v>400</v>
      </c>
      <c r="D3749" s="564">
        <f t="shared" ca="1" si="352"/>
        <v>20</v>
      </c>
      <c r="E3749" s="564">
        <f t="shared" ca="1" si="350"/>
        <v>0</v>
      </c>
      <c r="F3749" s="564">
        <f t="shared" ca="1" si="353"/>
        <v>1</v>
      </c>
      <c r="G3749" s="564">
        <f t="shared" ca="1" si="351"/>
        <v>0.52711719785000988</v>
      </c>
      <c r="H3749" s="564">
        <v>1</v>
      </c>
      <c r="I3749" s="564">
        <v>1</v>
      </c>
      <c r="J3749" s="564">
        <v>1</v>
      </c>
      <c r="K3749" s="564">
        <v>1</v>
      </c>
      <c r="L3749" s="564">
        <v>1</v>
      </c>
      <c r="M3749" s="564">
        <v>1</v>
      </c>
      <c r="N3749" s="564">
        <v>1</v>
      </c>
      <c r="O3749" s="564">
        <v>1</v>
      </c>
      <c r="P3749" s="564">
        <v>1</v>
      </c>
      <c r="Q3749" s="564">
        <v>1</v>
      </c>
      <c r="R3749" s="564">
        <v>1</v>
      </c>
      <c r="S3749" s="564">
        <v>1</v>
      </c>
      <c r="T3749" s="564">
        <v>1</v>
      </c>
      <c r="U3749" s="564">
        <v>1</v>
      </c>
      <c r="V3749" s="564">
        <v>1</v>
      </c>
      <c r="W3749" s="564">
        <v>1</v>
      </c>
      <c r="X3749" s="564">
        <v>1</v>
      </c>
      <c r="Y3749" s="564">
        <v>1</v>
      </c>
      <c r="Z3749" s="564">
        <v>1</v>
      </c>
      <c r="AA3749" s="564">
        <v>1</v>
      </c>
      <c r="AB3749" s="564">
        <v>1</v>
      </c>
      <c r="AC3749" s="564">
        <v>1</v>
      </c>
      <c r="AD3749" s="564">
        <v>1</v>
      </c>
      <c r="AE3749" s="564">
        <v>1</v>
      </c>
      <c r="AF3749" s="564">
        <v>1</v>
      </c>
      <c r="AG3749" s="564">
        <v>1</v>
      </c>
      <c r="AH3749" s="564">
        <v>1</v>
      </c>
      <c r="AI3749" s="564">
        <v>1</v>
      </c>
      <c r="AJ3749" s="564">
        <v>1</v>
      </c>
      <c r="AK3749" s="564">
        <v>1</v>
      </c>
    </row>
    <row r="3750" spans="1:37">
      <c r="A3750">
        <v>3746</v>
      </c>
      <c r="B3750" s="564">
        <f t="shared" ca="1" si="354"/>
        <v>0</v>
      </c>
      <c r="C3750" s="564">
        <f t="shared" ca="1" si="349"/>
        <v>0</v>
      </c>
      <c r="D3750" s="564">
        <f t="shared" ca="1" si="352"/>
        <v>0</v>
      </c>
      <c r="E3750" s="564">
        <f t="shared" ca="1" si="350"/>
        <v>0</v>
      </c>
      <c r="F3750" s="564">
        <f t="shared" ca="1" si="353"/>
        <v>1</v>
      </c>
      <c r="G3750" s="564">
        <f t="shared" ca="1" si="351"/>
        <v>0.96660123480010329</v>
      </c>
      <c r="H3750" s="564">
        <v>0</v>
      </c>
      <c r="I3750" s="564">
        <v>0</v>
      </c>
      <c r="J3750" s="564">
        <v>0</v>
      </c>
      <c r="K3750" s="564">
        <v>0</v>
      </c>
      <c r="L3750" s="564">
        <v>0</v>
      </c>
      <c r="M3750" s="564">
        <v>0</v>
      </c>
      <c r="N3750" s="564">
        <v>0</v>
      </c>
      <c r="O3750" s="564">
        <v>0</v>
      </c>
      <c r="P3750" s="564">
        <v>0</v>
      </c>
      <c r="Q3750" s="564">
        <v>0</v>
      </c>
      <c r="R3750" s="564">
        <v>0</v>
      </c>
      <c r="S3750" s="564">
        <v>0</v>
      </c>
      <c r="T3750" s="564">
        <v>0</v>
      </c>
      <c r="U3750" s="564">
        <v>0</v>
      </c>
      <c r="V3750" s="564">
        <v>0</v>
      </c>
      <c r="W3750" s="564">
        <v>0</v>
      </c>
      <c r="X3750" s="564">
        <v>0</v>
      </c>
      <c r="Y3750" s="564">
        <v>0</v>
      </c>
      <c r="Z3750" s="564">
        <v>0</v>
      </c>
      <c r="AA3750" s="564">
        <v>0</v>
      </c>
      <c r="AB3750" s="564">
        <v>0</v>
      </c>
      <c r="AC3750" s="564">
        <v>0</v>
      </c>
      <c r="AD3750" s="564">
        <v>0</v>
      </c>
      <c r="AE3750" s="564">
        <v>0</v>
      </c>
      <c r="AF3750" s="564">
        <v>0</v>
      </c>
      <c r="AG3750" s="564">
        <v>0</v>
      </c>
      <c r="AH3750" s="564">
        <v>0</v>
      </c>
      <c r="AI3750" s="564">
        <v>0</v>
      </c>
      <c r="AJ3750" s="564">
        <v>0</v>
      </c>
      <c r="AK3750" s="564">
        <v>0</v>
      </c>
    </row>
    <row r="3751" spans="1:37">
      <c r="A3751">
        <v>3747</v>
      </c>
      <c r="B3751" s="564">
        <f t="shared" ca="1" si="354"/>
        <v>20</v>
      </c>
      <c r="C3751" s="564">
        <f t="shared" ca="1" si="349"/>
        <v>400</v>
      </c>
      <c r="D3751" s="564">
        <f t="shared" ca="1" si="352"/>
        <v>20</v>
      </c>
      <c r="E3751" s="564">
        <f t="shared" ca="1" si="350"/>
        <v>0</v>
      </c>
      <c r="F3751" s="564">
        <f t="shared" ca="1" si="353"/>
        <v>1</v>
      </c>
      <c r="G3751" s="564">
        <f t="shared" ca="1" si="351"/>
        <v>3.9200749621920634</v>
      </c>
      <c r="H3751" s="564">
        <v>1</v>
      </c>
      <c r="I3751" s="564">
        <v>1</v>
      </c>
      <c r="J3751" s="564">
        <v>1</v>
      </c>
      <c r="K3751" s="564">
        <v>1</v>
      </c>
      <c r="L3751" s="564">
        <v>1</v>
      </c>
      <c r="M3751" s="564">
        <v>1</v>
      </c>
      <c r="N3751" s="564">
        <v>1</v>
      </c>
      <c r="O3751" s="564">
        <v>1</v>
      </c>
      <c r="P3751" s="564">
        <v>1</v>
      </c>
      <c r="Q3751" s="564">
        <v>1</v>
      </c>
      <c r="R3751" s="564">
        <v>1</v>
      </c>
      <c r="S3751" s="564">
        <v>1</v>
      </c>
      <c r="T3751" s="564">
        <v>1</v>
      </c>
      <c r="U3751" s="564">
        <v>1</v>
      </c>
      <c r="V3751" s="564">
        <v>1</v>
      </c>
      <c r="W3751" s="564">
        <v>1</v>
      </c>
      <c r="X3751" s="564">
        <v>1</v>
      </c>
      <c r="Y3751" s="564">
        <v>1</v>
      </c>
      <c r="Z3751" s="564">
        <v>1</v>
      </c>
      <c r="AA3751" s="564">
        <v>1</v>
      </c>
      <c r="AB3751" s="564">
        <v>1</v>
      </c>
      <c r="AC3751" s="564">
        <v>1</v>
      </c>
      <c r="AD3751" s="564">
        <v>1</v>
      </c>
      <c r="AE3751" s="564">
        <v>1</v>
      </c>
      <c r="AF3751" s="564">
        <v>1</v>
      </c>
      <c r="AG3751" s="564">
        <v>1</v>
      </c>
      <c r="AH3751" s="564">
        <v>1</v>
      </c>
      <c r="AI3751" s="564">
        <v>1</v>
      </c>
      <c r="AJ3751" s="564">
        <v>1</v>
      </c>
      <c r="AK3751" s="564">
        <v>1</v>
      </c>
    </row>
    <row r="3752" spans="1:37">
      <c r="A3752">
        <v>3748</v>
      </c>
      <c r="B3752" s="564">
        <f t="shared" ca="1" si="354"/>
        <v>0</v>
      </c>
      <c r="C3752" s="564">
        <f t="shared" ca="1" si="349"/>
        <v>0</v>
      </c>
      <c r="D3752" s="564">
        <f t="shared" ca="1" si="352"/>
        <v>0</v>
      </c>
      <c r="E3752" s="564">
        <f t="shared" ca="1" si="350"/>
        <v>0</v>
      </c>
      <c r="F3752" s="564">
        <f t="shared" ca="1" si="353"/>
        <v>1</v>
      </c>
      <c r="G3752" s="564">
        <f t="shared" ca="1" si="351"/>
        <v>-5.4760511647230974</v>
      </c>
      <c r="H3752" s="564">
        <v>0</v>
      </c>
      <c r="I3752" s="564">
        <v>0</v>
      </c>
      <c r="J3752" s="564">
        <v>0</v>
      </c>
      <c r="K3752" s="564">
        <v>0</v>
      </c>
      <c r="L3752" s="564">
        <v>0</v>
      </c>
      <c r="M3752" s="564">
        <v>0</v>
      </c>
      <c r="N3752" s="564">
        <v>0</v>
      </c>
      <c r="O3752" s="564">
        <v>0</v>
      </c>
      <c r="P3752" s="564">
        <v>0</v>
      </c>
      <c r="Q3752" s="564">
        <v>0</v>
      </c>
      <c r="R3752" s="564">
        <v>0</v>
      </c>
      <c r="S3752" s="564">
        <v>0</v>
      </c>
      <c r="T3752" s="564">
        <v>0</v>
      </c>
      <c r="U3752" s="564">
        <v>0</v>
      </c>
      <c r="V3752" s="564">
        <v>0</v>
      </c>
      <c r="W3752" s="564">
        <v>0</v>
      </c>
      <c r="X3752" s="564">
        <v>0</v>
      </c>
      <c r="Y3752" s="564">
        <v>0</v>
      </c>
      <c r="Z3752" s="564">
        <v>0</v>
      </c>
      <c r="AA3752" s="564">
        <v>0</v>
      </c>
      <c r="AB3752" s="564">
        <v>0</v>
      </c>
      <c r="AC3752" s="564">
        <v>0</v>
      </c>
      <c r="AD3752" s="564">
        <v>0</v>
      </c>
      <c r="AE3752" s="564">
        <v>0</v>
      </c>
      <c r="AF3752" s="564">
        <v>0</v>
      </c>
      <c r="AG3752" s="564">
        <v>0</v>
      </c>
      <c r="AH3752" s="564">
        <v>0</v>
      </c>
      <c r="AI3752" s="564">
        <v>0</v>
      </c>
      <c r="AJ3752" s="564">
        <v>0</v>
      </c>
      <c r="AK3752" s="564">
        <v>0</v>
      </c>
    </row>
    <row r="3753" spans="1:37">
      <c r="A3753">
        <v>3749</v>
      </c>
      <c r="B3753" s="564">
        <f t="shared" ca="1" si="354"/>
        <v>0</v>
      </c>
      <c r="C3753" s="564">
        <f t="shared" ca="1" si="349"/>
        <v>0</v>
      </c>
      <c r="D3753" s="564">
        <f t="shared" ca="1" si="352"/>
        <v>0</v>
      </c>
      <c r="E3753" s="564">
        <f t="shared" ca="1" si="350"/>
        <v>0</v>
      </c>
      <c r="F3753" s="564">
        <f t="shared" ca="1" si="353"/>
        <v>1</v>
      </c>
      <c r="G3753" s="564">
        <f t="shared" ca="1" si="351"/>
        <v>-5.2900717272075735</v>
      </c>
      <c r="H3753" s="564">
        <v>0</v>
      </c>
      <c r="I3753" s="564">
        <v>0</v>
      </c>
      <c r="J3753" s="564">
        <v>0</v>
      </c>
      <c r="K3753" s="564">
        <v>0</v>
      </c>
      <c r="L3753" s="564">
        <v>0</v>
      </c>
      <c r="M3753" s="564">
        <v>0</v>
      </c>
      <c r="N3753" s="564">
        <v>0</v>
      </c>
      <c r="O3753" s="564">
        <v>0</v>
      </c>
      <c r="P3753" s="564">
        <v>0</v>
      </c>
      <c r="Q3753" s="564">
        <v>0</v>
      </c>
      <c r="R3753" s="564">
        <v>0</v>
      </c>
      <c r="S3753" s="564">
        <v>0</v>
      </c>
      <c r="T3753" s="564">
        <v>0</v>
      </c>
      <c r="U3753" s="564">
        <v>0</v>
      </c>
      <c r="V3753" s="564">
        <v>0</v>
      </c>
      <c r="W3753" s="564">
        <v>0</v>
      </c>
      <c r="X3753" s="564">
        <v>0</v>
      </c>
      <c r="Y3753" s="564">
        <v>0</v>
      </c>
      <c r="Z3753" s="564">
        <v>0</v>
      </c>
      <c r="AA3753" s="564">
        <v>0</v>
      </c>
      <c r="AB3753" s="564">
        <v>0</v>
      </c>
      <c r="AC3753" s="564">
        <v>0</v>
      </c>
      <c r="AD3753" s="564">
        <v>0</v>
      </c>
      <c r="AE3753" s="564">
        <v>0</v>
      </c>
      <c r="AF3753" s="564">
        <v>0</v>
      </c>
      <c r="AG3753" s="564">
        <v>0</v>
      </c>
      <c r="AH3753" s="564">
        <v>0</v>
      </c>
      <c r="AI3753" s="564">
        <v>0</v>
      </c>
      <c r="AJ3753" s="564">
        <v>0</v>
      </c>
      <c r="AK3753" s="564">
        <v>0</v>
      </c>
    </row>
    <row r="3754" spans="1:37">
      <c r="A3754">
        <v>3750</v>
      </c>
      <c r="B3754" s="564">
        <f t="shared" ca="1" si="354"/>
        <v>8</v>
      </c>
      <c r="C3754" s="564">
        <f t="shared" ca="1" si="349"/>
        <v>64</v>
      </c>
      <c r="D3754" s="564">
        <f t="shared" ca="1" si="352"/>
        <v>8</v>
      </c>
      <c r="E3754" s="564">
        <f t="shared" ca="1" si="350"/>
        <v>4.8</v>
      </c>
      <c r="F3754" s="564">
        <f t="shared" ca="1" si="353"/>
        <v>0.49473684210526314</v>
      </c>
      <c r="G3754" s="564">
        <f t="shared" ca="1" si="351"/>
        <v>1.1945808185137587</v>
      </c>
      <c r="H3754" s="564">
        <v>0</v>
      </c>
      <c r="I3754" s="564">
        <v>1</v>
      </c>
      <c r="J3754" s="564">
        <v>0</v>
      </c>
      <c r="K3754" s="564">
        <v>1</v>
      </c>
      <c r="L3754" s="564">
        <v>0</v>
      </c>
      <c r="M3754" s="564">
        <v>1</v>
      </c>
      <c r="N3754" s="564">
        <v>1</v>
      </c>
      <c r="O3754" s="564">
        <v>0</v>
      </c>
      <c r="P3754" s="564">
        <v>0</v>
      </c>
      <c r="Q3754" s="564">
        <v>0</v>
      </c>
      <c r="R3754" s="564">
        <v>0</v>
      </c>
      <c r="S3754" s="564">
        <v>0</v>
      </c>
      <c r="T3754" s="564">
        <v>1</v>
      </c>
      <c r="U3754" s="564">
        <v>0</v>
      </c>
      <c r="V3754" s="564">
        <v>1</v>
      </c>
      <c r="W3754" s="564">
        <v>0</v>
      </c>
      <c r="X3754" s="564">
        <v>0</v>
      </c>
      <c r="Y3754" s="564">
        <v>0</v>
      </c>
      <c r="Z3754" s="564">
        <v>1</v>
      </c>
      <c r="AA3754" s="564">
        <v>1</v>
      </c>
      <c r="AB3754" s="564">
        <v>1</v>
      </c>
      <c r="AC3754" s="564">
        <v>0</v>
      </c>
      <c r="AD3754" s="564">
        <v>0</v>
      </c>
      <c r="AE3754" s="564">
        <v>0</v>
      </c>
      <c r="AF3754" s="564">
        <v>0</v>
      </c>
      <c r="AG3754" s="564">
        <v>1</v>
      </c>
      <c r="AH3754" s="564">
        <v>1</v>
      </c>
      <c r="AI3754" s="564">
        <v>0</v>
      </c>
      <c r="AJ3754" s="564">
        <v>0</v>
      </c>
      <c r="AK3754" s="564">
        <v>0</v>
      </c>
    </row>
    <row r="3755" spans="1:37">
      <c r="A3755">
        <v>3751</v>
      </c>
      <c r="B3755" s="564">
        <f t="shared" ca="1" si="354"/>
        <v>20</v>
      </c>
      <c r="C3755" s="564">
        <f t="shared" ca="1" si="349"/>
        <v>400</v>
      </c>
      <c r="D3755" s="564">
        <f t="shared" ca="1" si="352"/>
        <v>20</v>
      </c>
      <c r="E3755" s="564">
        <f t="shared" ca="1" si="350"/>
        <v>0</v>
      </c>
      <c r="F3755" s="564">
        <f t="shared" ca="1" si="353"/>
        <v>1</v>
      </c>
      <c r="G3755" s="564">
        <f t="shared" ca="1" si="351"/>
        <v>-2.781413094626759</v>
      </c>
      <c r="H3755" s="564">
        <v>1</v>
      </c>
      <c r="I3755" s="564">
        <v>1</v>
      </c>
      <c r="J3755" s="564">
        <v>1</v>
      </c>
      <c r="K3755" s="564">
        <v>1</v>
      </c>
      <c r="L3755" s="564">
        <v>1</v>
      </c>
      <c r="M3755" s="564">
        <v>1</v>
      </c>
      <c r="N3755" s="564">
        <v>1</v>
      </c>
      <c r="O3755" s="564">
        <v>1</v>
      </c>
      <c r="P3755" s="564">
        <v>1</v>
      </c>
      <c r="Q3755" s="564">
        <v>1</v>
      </c>
      <c r="R3755" s="564">
        <v>1</v>
      </c>
      <c r="S3755" s="564">
        <v>1</v>
      </c>
      <c r="T3755" s="564">
        <v>1</v>
      </c>
      <c r="U3755" s="564">
        <v>1</v>
      </c>
      <c r="V3755" s="564">
        <v>1</v>
      </c>
      <c r="W3755" s="564">
        <v>1</v>
      </c>
      <c r="X3755" s="564">
        <v>1</v>
      </c>
      <c r="Y3755" s="564">
        <v>1</v>
      </c>
      <c r="Z3755" s="564">
        <v>1</v>
      </c>
      <c r="AA3755" s="564">
        <v>1</v>
      </c>
      <c r="AB3755" s="564">
        <v>1</v>
      </c>
      <c r="AC3755" s="564">
        <v>1</v>
      </c>
      <c r="AD3755" s="564">
        <v>1</v>
      </c>
      <c r="AE3755" s="564">
        <v>1</v>
      </c>
      <c r="AF3755" s="564">
        <v>1</v>
      </c>
      <c r="AG3755" s="564">
        <v>1</v>
      </c>
      <c r="AH3755" s="564">
        <v>1</v>
      </c>
      <c r="AI3755" s="564">
        <v>1</v>
      </c>
      <c r="AJ3755" s="564">
        <v>1</v>
      </c>
      <c r="AK3755" s="564">
        <v>1</v>
      </c>
    </row>
    <row r="3756" spans="1:37">
      <c r="A3756">
        <v>3752</v>
      </c>
      <c r="B3756" s="564">
        <f t="shared" ca="1" si="354"/>
        <v>0</v>
      </c>
      <c r="C3756" s="564">
        <f t="shared" ca="1" si="349"/>
        <v>0</v>
      </c>
      <c r="D3756" s="564">
        <f t="shared" ca="1" si="352"/>
        <v>0</v>
      </c>
      <c r="E3756" s="564">
        <f t="shared" ca="1" si="350"/>
        <v>0</v>
      </c>
      <c r="F3756" s="564">
        <f t="shared" ca="1" si="353"/>
        <v>1</v>
      </c>
      <c r="G3756" s="564">
        <f t="shared" ca="1" si="351"/>
        <v>7.9643810839848648</v>
      </c>
      <c r="H3756" s="564">
        <v>0</v>
      </c>
      <c r="I3756" s="564">
        <v>0</v>
      </c>
      <c r="J3756" s="564">
        <v>0</v>
      </c>
      <c r="K3756" s="564">
        <v>0</v>
      </c>
      <c r="L3756" s="564">
        <v>0</v>
      </c>
      <c r="M3756" s="564">
        <v>0</v>
      </c>
      <c r="N3756" s="564">
        <v>0</v>
      </c>
      <c r="O3756" s="564">
        <v>0</v>
      </c>
      <c r="P3756" s="564">
        <v>0</v>
      </c>
      <c r="Q3756" s="564">
        <v>0</v>
      </c>
      <c r="R3756" s="564">
        <v>0</v>
      </c>
      <c r="S3756" s="564">
        <v>0</v>
      </c>
      <c r="T3756" s="564">
        <v>0</v>
      </c>
      <c r="U3756" s="564">
        <v>0</v>
      </c>
      <c r="V3756" s="564">
        <v>0</v>
      </c>
      <c r="W3756" s="564">
        <v>0</v>
      </c>
      <c r="X3756" s="564">
        <v>0</v>
      </c>
      <c r="Y3756" s="564">
        <v>0</v>
      </c>
      <c r="Z3756" s="564">
        <v>0</v>
      </c>
      <c r="AA3756" s="564">
        <v>0</v>
      </c>
      <c r="AB3756" s="564">
        <v>0</v>
      </c>
      <c r="AC3756" s="564">
        <v>0</v>
      </c>
      <c r="AD3756" s="564">
        <v>0</v>
      </c>
      <c r="AE3756" s="564">
        <v>0</v>
      </c>
      <c r="AF3756" s="564">
        <v>0</v>
      </c>
      <c r="AG3756" s="564">
        <v>0</v>
      </c>
      <c r="AH3756" s="564">
        <v>0</v>
      </c>
      <c r="AI3756" s="564">
        <v>0</v>
      </c>
      <c r="AJ3756" s="564">
        <v>0</v>
      </c>
      <c r="AK3756" s="564">
        <v>0</v>
      </c>
    </row>
    <row r="3757" spans="1:37">
      <c r="A3757">
        <v>3753</v>
      </c>
      <c r="B3757" s="564">
        <f t="shared" ca="1" si="354"/>
        <v>20</v>
      </c>
      <c r="C3757" s="564">
        <f t="shared" ca="1" si="349"/>
        <v>400</v>
      </c>
      <c r="D3757" s="564">
        <f t="shared" ca="1" si="352"/>
        <v>20</v>
      </c>
      <c r="E3757" s="564">
        <f t="shared" ca="1" si="350"/>
        <v>0</v>
      </c>
      <c r="F3757" s="564">
        <f t="shared" ca="1" si="353"/>
        <v>1</v>
      </c>
      <c r="G3757" s="564">
        <f t="shared" ca="1" si="351"/>
        <v>-3.167006018000492</v>
      </c>
      <c r="H3757" s="564">
        <v>1</v>
      </c>
      <c r="I3757" s="564">
        <v>1</v>
      </c>
      <c r="J3757" s="564">
        <v>1</v>
      </c>
      <c r="K3757" s="564">
        <v>1</v>
      </c>
      <c r="L3757" s="564">
        <v>1</v>
      </c>
      <c r="M3757" s="564">
        <v>1</v>
      </c>
      <c r="N3757" s="564">
        <v>1</v>
      </c>
      <c r="O3757" s="564">
        <v>1</v>
      </c>
      <c r="P3757" s="564">
        <v>1</v>
      </c>
      <c r="Q3757" s="564">
        <v>1</v>
      </c>
      <c r="R3757" s="564">
        <v>1</v>
      </c>
      <c r="S3757" s="564">
        <v>1</v>
      </c>
      <c r="T3757" s="564">
        <v>1</v>
      </c>
      <c r="U3757" s="564">
        <v>1</v>
      </c>
      <c r="V3757" s="564">
        <v>1</v>
      </c>
      <c r="W3757" s="564">
        <v>1</v>
      </c>
      <c r="X3757" s="564">
        <v>1</v>
      </c>
      <c r="Y3757" s="564">
        <v>1</v>
      </c>
      <c r="Z3757" s="564">
        <v>1</v>
      </c>
      <c r="AA3757" s="564">
        <v>1</v>
      </c>
      <c r="AB3757" s="564">
        <v>1</v>
      </c>
      <c r="AC3757" s="564">
        <v>1</v>
      </c>
      <c r="AD3757" s="564">
        <v>1</v>
      </c>
      <c r="AE3757" s="564">
        <v>1</v>
      </c>
      <c r="AF3757" s="564">
        <v>1</v>
      </c>
      <c r="AG3757" s="564">
        <v>1</v>
      </c>
      <c r="AH3757" s="564">
        <v>1</v>
      </c>
      <c r="AI3757" s="564">
        <v>1</v>
      </c>
      <c r="AJ3757" s="564">
        <v>1</v>
      </c>
      <c r="AK3757" s="564">
        <v>1</v>
      </c>
    </row>
    <row r="3758" spans="1:37">
      <c r="A3758">
        <v>3754</v>
      </c>
      <c r="B3758" s="564">
        <f t="shared" ca="1" si="354"/>
        <v>0</v>
      </c>
      <c r="C3758" s="564">
        <f t="shared" ca="1" si="349"/>
        <v>0</v>
      </c>
      <c r="D3758" s="564">
        <f t="shared" ca="1" si="352"/>
        <v>0</v>
      </c>
      <c r="E3758" s="564">
        <f t="shared" ca="1" si="350"/>
        <v>0</v>
      </c>
      <c r="F3758" s="564">
        <f t="shared" ca="1" si="353"/>
        <v>1</v>
      </c>
      <c r="G3758" s="564">
        <f t="shared" ca="1" si="351"/>
        <v>-5.0093970399045276</v>
      </c>
      <c r="H3758" s="564">
        <v>0</v>
      </c>
      <c r="I3758" s="564">
        <v>0</v>
      </c>
      <c r="J3758" s="564">
        <v>0</v>
      </c>
      <c r="K3758" s="564">
        <v>0</v>
      </c>
      <c r="L3758" s="564">
        <v>0</v>
      </c>
      <c r="M3758" s="564">
        <v>0</v>
      </c>
      <c r="N3758" s="564">
        <v>0</v>
      </c>
      <c r="O3758" s="564">
        <v>0</v>
      </c>
      <c r="P3758" s="564">
        <v>0</v>
      </c>
      <c r="Q3758" s="564">
        <v>0</v>
      </c>
      <c r="R3758" s="564">
        <v>0</v>
      </c>
      <c r="S3758" s="564">
        <v>0</v>
      </c>
      <c r="T3758" s="564">
        <v>0</v>
      </c>
      <c r="U3758" s="564">
        <v>0</v>
      </c>
      <c r="V3758" s="564">
        <v>0</v>
      </c>
      <c r="W3758" s="564">
        <v>0</v>
      </c>
      <c r="X3758" s="564">
        <v>0</v>
      </c>
      <c r="Y3758" s="564">
        <v>0</v>
      </c>
      <c r="Z3758" s="564">
        <v>0</v>
      </c>
      <c r="AA3758" s="564">
        <v>0</v>
      </c>
      <c r="AB3758" s="564">
        <v>0</v>
      </c>
      <c r="AC3758" s="564">
        <v>0</v>
      </c>
      <c r="AD3758" s="564">
        <v>0</v>
      </c>
      <c r="AE3758" s="564">
        <v>0</v>
      </c>
      <c r="AF3758" s="564">
        <v>0</v>
      </c>
      <c r="AG3758" s="564">
        <v>0</v>
      </c>
      <c r="AH3758" s="564">
        <v>0</v>
      </c>
      <c r="AI3758" s="564">
        <v>0</v>
      </c>
      <c r="AJ3758" s="564">
        <v>0</v>
      </c>
      <c r="AK3758" s="564">
        <v>0</v>
      </c>
    </row>
    <row r="3759" spans="1:37">
      <c r="A3759">
        <v>3755</v>
      </c>
      <c r="B3759" s="564">
        <f t="shared" ca="1" si="354"/>
        <v>17</v>
      </c>
      <c r="C3759" s="564">
        <f t="shared" ca="1" si="349"/>
        <v>289</v>
      </c>
      <c r="D3759" s="564">
        <f t="shared" ca="1" si="352"/>
        <v>17</v>
      </c>
      <c r="E3759" s="564">
        <f t="shared" ca="1" si="350"/>
        <v>2.5500000000000007</v>
      </c>
      <c r="F3759" s="564">
        <f t="shared" ca="1" si="353"/>
        <v>0.73157894736842111</v>
      </c>
      <c r="G3759" s="564">
        <f t="shared" ca="1" si="351"/>
        <v>-1.9002955967324304</v>
      </c>
      <c r="H3759" s="564">
        <v>0</v>
      </c>
      <c r="I3759" s="564">
        <v>0</v>
      </c>
      <c r="J3759" s="564">
        <v>1</v>
      </c>
      <c r="K3759" s="564">
        <v>1</v>
      </c>
      <c r="L3759" s="564">
        <v>1</v>
      </c>
      <c r="M3759" s="564">
        <v>1</v>
      </c>
      <c r="N3759" s="564">
        <v>1</v>
      </c>
      <c r="O3759" s="564">
        <v>1</v>
      </c>
      <c r="P3759" s="564">
        <v>1</v>
      </c>
      <c r="Q3759" s="564">
        <v>1</v>
      </c>
      <c r="R3759" s="564">
        <v>1</v>
      </c>
      <c r="S3759" s="564">
        <v>1</v>
      </c>
      <c r="T3759" s="564">
        <v>1</v>
      </c>
      <c r="U3759" s="564">
        <v>1</v>
      </c>
      <c r="V3759" s="564">
        <v>1</v>
      </c>
      <c r="W3759" s="564">
        <v>1</v>
      </c>
      <c r="X3759" s="564">
        <v>0</v>
      </c>
      <c r="Y3759" s="564">
        <v>1</v>
      </c>
      <c r="Z3759" s="564">
        <v>1</v>
      </c>
      <c r="AA3759" s="564">
        <v>1</v>
      </c>
      <c r="AB3759" s="564">
        <v>1</v>
      </c>
      <c r="AC3759" s="564">
        <v>1</v>
      </c>
      <c r="AD3759" s="564">
        <v>1</v>
      </c>
      <c r="AE3759" s="564">
        <v>1</v>
      </c>
      <c r="AF3759" s="564">
        <v>1</v>
      </c>
      <c r="AG3759" s="564">
        <v>1</v>
      </c>
      <c r="AH3759" s="564">
        <v>1</v>
      </c>
      <c r="AI3759" s="564">
        <v>1</v>
      </c>
      <c r="AJ3759" s="564">
        <v>1</v>
      </c>
      <c r="AK3759" s="564">
        <v>1</v>
      </c>
    </row>
    <row r="3760" spans="1:37">
      <c r="A3760">
        <v>3756</v>
      </c>
      <c r="B3760" s="564">
        <f t="shared" ca="1" si="354"/>
        <v>20</v>
      </c>
      <c r="C3760" s="564">
        <f t="shared" ca="1" si="349"/>
        <v>400</v>
      </c>
      <c r="D3760" s="564">
        <f t="shared" ca="1" si="352"/>
        <v>20</v>
      </c>
      <c r="E3760" s="564">
        <f t="shared" ca="1" si="350"/>
        <v>0</v>
      </c>
      <c r="F3760" s="564">
        <f t="shared" ca="1" si="353"/>
        <v>1</v>
      </c>
      <c r="G3760" s="564">
        <f t="shared" ca="1" si="351"/>
        <v>-1.3193632656372376</v>
      </c>
      <c r="H3760" s="564">
        <v>1</v>
      </c>
      <c r="I3760" s="564">
        <v>1</v>
      </c>
      <c r="J3760" s="564">
        <v>1</v>
      </c>
      <c r="K3760" s="564">
        <v>1</v>
      </c>
      <c r="L3760" s="564">
        <v>1</v>
      </c>
      <c r="M3760" s="564">
        <v>1</v>
      </c>
      <c r="N3760" s="564">
        <v>1</v>
      </c>
      <c r="O3760" s="564">
        <v>1</v>
      </c>
      <c r="P3760" s="564">
        <v>1</v>
      </c>
      <c r="Q3760" s="564">
        <v>1</v>
      </c>
      <c r="R3760" s="564">
        <v>1</v>
      </c>
      <c r="S3760" s="564">
        <v>1</v>
      </c>
      <c r="T3760" s="564">
        <v>1</v>
      </c>
      <c r="U3760" s="564">
        <v>1</v>
      </c>
      <c r="V3760" s="564">
        <v>1</v>
      </c>
      <c r="W3760" s="564">
        <v>1</v>
      </c>
      <c r="X3760" s="564">
        <v>1</v>
      </c>
      <c r="Y3760" s="564">
        <v>1</v>
      </c>
      <c r="Z3760" s="564">
        <v>1</v>
      </c>
      <c r="AA3760" s="564">
        <v>1</v>
      </c>
      <c r="AB3760" s="564">
        <v>1</v>
      </c>
      <c r="AC3760" s="564">
        <v>1</v>
      </c>
      <c r="AD3760" s="564">
        <v>1</v>
      </c>
      <c r="AE3760" s="564">
        <v>1</v>
      </c>
      <c r="AF3760" s="564">
        <v>1</v>
      </c>
      <c r="AG3760" s="564">
        <v>1</v>
      </c>
      <c r="AH3760" s="564">
        <v>1</v>
      </c>
      <c r="AI3760" s="564">
        <v>1</v>
      </c>
      <c r="AJ3760" s="564">
        <v>1</v>
      </c>
      <c r="AK3760" s="564">
        <v>1</v>
      </c>
    </row>
    <row r="3761" spans="1:37">
      <c r="A3761">
        <v>3757</v>
      </c>
      <c r="B3761" s="564">
        <f t="shared" ca="1" si="354"/>
        <v>0</v>
      </c>
      <c r="C3761" s="564">
        <f t="shared" ca="1" si="349"/>
        <v>0</v>
      </c>
      <c r="D3761" s="564">
        <f t="shared" ca="1" si="352"/>
        <v>0</v>
      </c>
      <c r="E3761" s="564">
        <f t="shared" ca="1" si="350"/>
        <v>0</v>
      </c>
      <c r="F3761" s="564">
        <f t="shared" ca="1" si="353"/>
        <v>1</v>
      </c>
      <c r="G3761" s="564">
        <f t="shared" ca="1" si="351"/>
        <v>2.9616667823029585</v>
      </c>
      <c r="H3761" s="564">
        <v>0</v>
      </c>
      <c r="I3761" s="564">
        <v>0</v>
      </c>
      <c r="J3761" s="564">
        <v>0</v>
      </c>
      <c r="K3761" s="564">
        <v>0</v>
      </c>
      <c r="L3761" s="564">
        <v>0</v>
      </c>
      <c r="M3761" s="564">
        <v>0</v>
      </c>
      <c r="N3761" s="564">
        <v>0</v>
      </c>
      <c r="O3761" s="564">
        <v>0</v>
      </c>
      <c r="P3761" s="564">
        <v>0</v>
      </c>
      <c r="Q3761" s="564">
        <v>0</v>
      </c>
      <c r="R3761" s="564">
        <v>0</v>
      </c>
      <c r="S3761" s="564">
        <v>0</v>
      </c>
      <c r="T3761" s="564">
        <v>0</v>
      </c>
      <c r="U3761" s="564">
        <v>0</v>
      </c>
      <c r="V3761" s="564">
        <v>0</v>
      </c>
      <c r="W3761" s="564">
        <v>0</v>
      </c>
      <c r="X3761" s="564">
        <v>0</v>
      </c>
      <c r="Y3761" s="564">
        <v>0</v>
      </c>
      <c r="Z3761" s="564">
        <v>0</v>
      </c>
      <c r="AA3761" s="564">
        <v>0</v>
      </c>
      <c r="AB3761" s="564">
        <v>0</v>
      </c>
      <c r="AC3761" s="564">
        <v>0</v>
      </c>
      <c r="AD3761" s="564">
        <v>0</v>
      </c>
      <c r="AE3761" s="564">
        <v>0</v>
      </c>
      <c r="AF3761" s="564">
        <v>0</v>
      </c>
      <c r="AG3761" s="564">
        <v>0</v>
      </c>
      <c r="AH3761" s="564">
        <v>0</v>
      </c>
      <c r="AI3761" s="564">
        <v>0</v>
      </c>
      <c r="AJ3761" s="564">
        <v>0</v>
      </c>
      <c r="AK3761" s="564">
        <v>0</v>
      </c>
    </row>
    <row r="3762" spans="1:37">
      <c r="A3762">
        <v>3758</v>
      </c>
      <c r="B3762" s="564">
        <f t="shared" ca="1" si="354"/>
        <v>0</v>
      </c>
      <c r="C3762" s="564">
        <f t="shared" ca="1" si="349"/>
        <v>0</v>
      </c>
      <c r="D3762" s="564">
        <f t="shared" ca="1" si="352"/>
        <v>0</v>
      </c>
      <c r="E3762" s="564">
        <f t="shared" ca="1" si="350"/>
        <v>0</v>
      </c>
      <c r="F3762" s="564">
        <f t="shared" ca="1" si="353"/>
        <v>1</v>
      </c>
      <c r="G3762" s="564">
        <f t="shared" ca="1" si="351"/>
        <v>-0.6400722257727558</v>
      </c>
      <c r="H3762" s="564">
        <v>0</v>
      </c>
      <c r="I3762" s="564">
        <v>0</v>
      </c>
      <c r="J3762" s="564">
        <v>0</v>
      </c>
      <c r="K3762" s="564">
        <v>0</v>
      </c>
      <c r="L3762" s="564">
        <v>0</v>
      </c>
      <c r="M3762" s="564">
        <v>0</v>
      </c>
      <c r="N3762" s="564">
        <v>0</v>
      </c>
      <c r="O3762" s="564">
        <v>0</v>
      </c>
      <c r="P3762" s="564">
        <v>0</v>
      </c>
      <c r="Q3762" s="564">
        <v>0</v>
      </c>
      <c r="R3762" s="564">
        <v>0</v>
      </c>
      <c r="S3762" s="564">
        <v>0</v>
      </c>
      <c r="T3762" s="564">
        <v>0</v>
      </c>
      <c r="U3762" s="564">
        <v>0</v>
      </c>
      <c r="V3762" s="564">
        <v>0</v>
      </c>
      <c r="W3762" s="564">
        <v>0</v>
      </c>
      <c r="X3762" s="564">
        <v>0</v>
      </c>
      <c r="Y3762" s="564">
        <v>0</v>
      </c>
      <c r="Z3762" s="564">
        <v>0</v>
      </c>
      <c r="AA3762" s="564">
        <v>0</v>
      </c>
      <c r="AB3762" s="564">
        <v>0</v>
      </c>
      <c r="AC3762" s="564">
        <v>0</v>
      </c>
      <c r="AD3762" s="564">
        <v>0</v>
      </c>
      <c r="AE3762" s="564">
        <v>0</v>
      </c>
      <c r="AF3762" s="564">
        <v>0</v>
      </c>
      <c r="AG3762" s="564">
        <v>0</v>
      </c>
      <c r="AH3762" s="564">
        <v>0</v>
      </c>
      <c r="AI3762" s="564">
        <v>0</v>
      </c>
      <c r="AJ3762" s="564">
        <v>0</v>
      </c>
      <c r="AK3762" s="564">
        <v>0</v>
      </c>
    </row>
    <row r="3763" spans="1:37">
      <c r="A3763">
        <v>3759</v>
      </c>
      <c r="B3763" s="564">
        <f t="shared" ca="1" si="354"/>
        <v>0</v>
      </c>
      <c r="C3763" s="564">
        <f t="shared" ca="1" si="349"/>
        <v>0</v>
      </c>
      <c r="D3763" s="564">
        <f t="shared" ca="1" si="352"/>
        <v>0</v>
      </c>
      <c r="E3763" s="564">
        <f t="shared" ca="1" si="350"/>
        <v>0</v>
      </c>
      <c r="F3763" s="564">
        <f t="shared" ca="1" si="353"/>
        <v>1</v>
      </c>
      <c r="G3763" s="564">
        <f t="shared" ca="1" si="351"/>
        <v>-1.1438127122835007</v>
      </c>
      <c r="H3763" s="564">
        <v>0</v>
      </c>
      <c r="I3763" s="564">
        <v>0</v>
      </c>
      <c r="J3763" s="564">
        <v>0</v>
      </c>
      <c r="K3763" s="564">
        <v>0</v>
      </c>
      <c r="L3763" s="564">
        <v>0</v>
      </c>
      <c r="M3763" s="564">
        <v>0</v>
      </c>
      <c r="N3763" s="564">
        <v>0</v>
      </c>
      <c r="O3763" s="564">
        <v>0</v>
      </c>
      <c r="P3763" s="564">
        <v>0</v>
      </c>
      <c r="Q3763" s="564">
        <v>0</v>
      </c>
      <c r="R3763" s="564">
        <v>0</v>
      </c>
      <c r="S3763" s="564">
        <v>0</v>
      </c>
      <c r="T3763" s="564">
        <v>0</v>
      </c>
      <c r="U3763" s="564">
        <v>0</v>
      </c>
      <c r="V3763" s="564">
        <v>0</v>
      </c>
      <c r="W3763" s="564">
        <v>0</v>
      </c>
      <c r="X3763" s="564">
        <v>0</v>
      </c>
      <c r="Y3763" s="564">
        <v>0</v>
      </c>
      <c r="Z3763" s="564">
        <v>0</v>
      </c>
      <c r="AA3763" s="564">
        <v>0</v>
      </c>
      <c r="AB3763" s="564">
        <v>0</v>
      </c>
      <c r="AC3763" s="564">
        <v>0</v>
      </c>
      <c r="AD3763" s="564">
        <v>0</v>
      </c>
      <c r="AE3763" s="564">
        <v>0</v>
      </c>
      <c r="AF3763" s="564">
        <v>0</v>
      </c>
      <c r="AG3763" s="564">
        <v>0</v>
      </c>
      <c r="AH3763" s="564">
        <v>0</v>
      </c>
      <c r="AI3763" s="564">
        <v>0</v>
      </c>
      <c r="AJ3763" s="564">
        <v>0</v>
      </c>
      <c r="AK3763" s="564">
        <v>0</v>
      </c>
    </row>
    <row r="3764" spans="1:37">
      <c r="A3764">
        <v>3760</v>
      </c>
      <c r="B3764" s="564">
        <f t="shared" ca="1" si="354"/>
        <v>0</v>
      </c>
      <c r="C3764" s="564">
        <f t="shared" ca="1" si="349"/>
        <v>0</v>
      </c>
      <c r="D3764" s="564">
        <f t="shared" ca="1" si="352"/>
        <v>0</v>
      </c>
      <c r="E3764" s="564">
        <f t="shared" ca="1" si="350"/>
        <v>0</v>
      </c>
      <c r="F3764" s="564">
        <f t="shared" ca="1" si="353"/>
        <v>1</v>
      </c>
      <c r="G3764" s="564">
        <f t="shared" ca="1" si="351"/>
        <v>1.0805883186860443</v>
      </c>
      <c r="H3764" s="564">
        <v>0</v>
      </c>
      <c r="I3764" s="564">
        <v>0</v>
      </c>
      <c r="J3764" s="564">
        <v>0</v>
      </c>
      <c r="K3764" s="564">
        <v>0</v>
      </c>
      <c r="L3764" s="564">
        <v>0</v>
      </c>
      <c r="M3764" s="564">
        <v>0</v>
      </c>
      <c r="N3764" s="564">
        <v>0</v>
      </c>
      <c r="O3764" s="564">
        <v>0</v>
      </c>
      <c r="P3764" s="564">
        <v>0</v>
      </c>
      <c r="Q3764" s="564">
        <v>0</v>
      </c>
      <c r="R3764" s="564">
        <v>0</v>
      </c>
      <c r="S3764" s="564">
        <v>0</v>
      </c>
      <c r="T3764" s="564">
        <v>0</v>
      </c>
      <c r="U3764" s="564">
        <v>0</v>
      </c>
      <c r="V3764" s="564">
        <v>0</v>
      </c>
      <c r="W3764" s="564">
        <v>0</v>
      </c>
      <c r="X3764" s="564">
        <v>0</v>
      </c>
      <c r="Y3764" s="564">
        <v>0</v>
      </c>
      <c r="Z3764" s="564">
        <v>0</v>
      </c>
      <c r="AA3764" s="564">
        <v>0</v>
      </c>
      <c r="AB3764" s="564">
        <v>0</v>
      </c>
      <c r="AC3764" s="564">
        <v>0</v>
      </c>
      <c r="AD3764" s="564">
        <v>0</v>
      </c>
      <c r="AE3764" s="564">
        <v>0</v>
      </c>
      <c r="AF3764" s="564">
        <v>0</v>
      </c>
      <c r="AG3764" s="564">
        <v>0</v>
      </c>
      <c r="AH3764" s="564">
        <v>0</v>
      </c>
      <c r="AI3764" s="564">
        <v>0</v>
      </c>
      <c r="AJ3764" s="564">
        <v>0</v>
      </c>
      <c r="AK3764" s="564">
        <v>0</v>
      </c>
    </row>
    <row r="3765" spans="1:37">
      <c r="A3765">
        <v>3761</v>
      </c>
      <c r="B3765" s="564">
        <f t="shared" ca="1" si="354"/>
        <v>20</v>
      </c>
      <c r="C3765" s="564">
        <f t="shared" ca="1" si="349"/>
        <v>400</v>
      </c>
      <c r="D3765" s="564">
        <f t="shared" ca="1" si="352"/>
        <v>20</v>
      </c>
      <c r="E3765" s="564">
        <f t="shared" ca="1" si="350"/>
        <v>0</v>
      </c>
      <c r="F3765" s="564">
        <f t="shared" ca="1" si="353"/>
        <v>1</v>
      </c>
      <c r="G3765" s="564">
        <f t="shared" ca="1" si="351"/>
        <v>2.5163602155902574</v>
      </c>
      <c r="H3765" s="564">
        <v>1</v>
      </c>
      <c r="I3765" s="564">
        <v>1</v>
      </c>
      <c r="J3765" s="564">
        <v>1</v>
      </c>
      <c r="K3765" s="564">
        <v>1</v>
      </c>
      <c r="L3765" s="564">
        <v>1</v>
      </c>
      <c r="M3765" s="564">
        <v>1</v>
      </c>
      <c r="N3765" s="564">
        <v>1</v>
      </c>
      <c r="O3765" s="564">
        <v>1</v>
      </c>
      <c r="P3765" s="564">
        <v>1</v>
      </c>
      <c r="Q3765" s="564">
        <v>1</v>
      </c>
      <c r="R3765" s="564">
        <v>1</v>
      </c>
      <c r="S3765" s="564">
        <v>1</v>
      </c>
      <c r="T3765" s="564">
        <v>1</v>
      </c>
      <c r="U3765" s="564">
        <v>1</v>
      </c>
      <c r="V3765" s="564">
        <v>1</v>
      </c>
      <c r="W3765" s="564">
        <v>1</v>
      </c>
      <c r="X3765" s="564">
        <v>1</v>
      </c>
      <c r="Y3765" s="564">
        <v>1</v>
      </c>
      <c r="Z3765" s="564">
        <v>1</v>
      </c>
      <c r="AA3765" s="564">
        <v>1</v>
      </c>
      <c r="AB3765" s="564">
        <v>1</v>
      </c>
      <c r="AC3765" s="564">
        <v>1</v>
      </c>
      <c r="AD3765" s="564">
        <v>1</v>
      </c>
      <c r="AE3765" s="564">
        <v>1</v>
      </c>
      <c r="AF3765" s="564">
        <v>1</v>
      </c>
      <c r="AG3765" s="564">
        <v>1</v>
      </c>
      <c r="AH3765" s="564">
        <v>1</v>
      </c>
      <c r="AI3765" s="564">
        <v>1</v>
      </c>
      <c r="AJ3765" s="564">
        <v>1</v>
      </c>
      <c r="AK3765" s="564">
        <v>1</v>
      </c>
    </row>
    <row r="3766" spans="1:37">
      <c r="A3766">
        <v>3762</v>
      </c>
      <c r="B3766" s="564">
        <f t="shared" ca="1" si="354"/>
        <v>3</v>
      </c>
      <c r="C3766" s="564">
        <f t="shared" ca="1" si="349"/>
        <v>9</v>
      </c>
      <c r="D3766" s="564">
        <f t="shared" ca="1" si="352"/>
        <v>3</v>
      </c>
      <c r="E3766" s="564">
        <f t="shared" ca="1" si="350"/>
        <v>2.5499999999999998</v>
      </c>
      <c r="F3766" s="564">
        <f t="shared" ca="1" si="353"/>
        <v>0.73157894736842111</v>
      </c>
      <c r="G3766" s="564">
        <f t="shared" ca="1" si="351"/>
        <v>-12.448816465904422</v>
      </c>
      <c r="H3766" s="564">
        <v>0</v>
      </c>
      <c r="I3766" s="564">
        <v>0</v>
      </c>
      <c r="J3766" s="564">
        <v>1</v>
      </c>
      <c r="K3766" s="564">
        <v>0</v>
      </c>
      <c r="L3766" s="564">
        <v>0</v>
      </c>
      <c r="M3766" s="564">
        <v>0</v>
      </c>
      <c r="N3766" s="564">
        <v>0</v>
      </c>
      <c r="O3766" s="564">
        <v>0</v>
      </c>
      <c r="P3766" s="564">
        <v>0</v>
      </c>
      <c r="Q3766" s="564">
        <v>0</v>
      </c>
      <c r="R3766" s="564">
        <v>0</v>
      </c>
      <c r="S3766" s="564">
        <v>0</v>
      </c>
      <c r="T3766" s="564">
        <v>0</v>
      </c>
      <c r="U3766" s="564">
        <v>1</v>
      </c>
      <c r="V3766" s="564">
        <v>0</v>
      </c>
      <c r="W3766" s="564">
        <v>1</v>
      </c>
      <c r="X3766" s="564">
        <v>0</v>
      </c>
      <c r="Y3766" s="564">
        <v>0</v>
      </c>
      <c r="Z3766" s="564">
        <v>0</v>
      </c>
      <c r="AA3766" s="564">
        <v>0</v>
      </c>
      <c r="AB3766" s="564">
        <v>0</v>
      </c>
      <c r="AC3766" s="564">
        <v>1</v>
      </c>
      <c r="AD3766" s="564">
        <v>0</v>
      </c>
      <c r="AE3766" s="564">
        <v>1</v>
      </c>
      <c r="AF3766" s="564">
        <v>1</v>
      </c>
      <c r="AG3766" s="564">
        <v>1</v>
      </c>
      <c r="AH3766" s="564">
        <v>0</v>
      </c>
      <c r="AI3766" s="564">
        <v>0</v>
      </c>
      <c r="AJ3766" s="564">
        <v>1</v>
      </c>
      <c r="AK3766" s="564">
        <v>0</v>
      </c>
    </row>
    <row r="3767" spans="1:37">
      <c r="A3767">
        <v>3763</v>
      </c>
      <c r="B3767" s="564">
        <f t="shared" ca="1" si="354"/>
        <v>0</v>
      </c>
      <c r="C3767" s="564">
        <f t="shared" ca="1" si="349"/>
        <v>0</v>
      </c>
      <c r="D3767" s="564">
        <f t="shared" ca="1" si="352"/>
        <v>0</v>
      </c>
      <c r="E3767" s="564">
        <f t="shared" ca="1" si="350"/>
        <v>0</v>
      </c>
      <c r="F3767" s="564">
        <f t="shared" ca="1" si="353"/>
        <v>1</v>
      </c>
      <c r="G3767" s="564">
        <f t="shared" ca="1" si="351"/>
        <v>4.8746611028463729</v>
      </c>
      <c r="H3767" s="564">
        <v>0</v>
      </c>
      <c r="I3767" s="564">
        <v>0</v>
      </c>
      <c r="J3767" s="564">
        <v>0</v>
      </c>
      <c r="K3767" s="564">
        <v>0</v>
      </c>
      <c r="L3767" s="564">
        <v>0</v>
      </c>
      <c r="M3767" s="564">
        <v>0</v>
      </c>
      <c r="N3767" s="564">
        <v>0</v>
      </c>
      <c r="O3767" s="564">
        <v>0</v>
      </c>
      <c r="P3767" s="564">
        <v>0</v>
      </c>
      <c r="Q3767" s="564">
        <v>0</v>
      </c>
      <c r="R3767" s="564">
        <v>0</v>
      </c>
      <c r="S3767" s="564">
        <v>0</v>
      </c>
      <c r="T3767" s="564">
        <v>0</v>
      </c>
      <c r="U3767" s="564">
        <v>0</v>
      </c>
      <c r="V3767" s="564">
        <v>0</v>
      </c>
      <c r="W3767" s="564">
        <v>0</v>
      </c>
      <c r="X3767" s="564">
        <v>0</v>
      </c>
      <c r="Y3767" s="564">
        <v>0</v>
      </c>
      <c r="Z3767" s="564">
        <v>0</v>
      </c>
      <c r="AA3767" s="564">
        <v>0</v>
      </c>
      <c r="AB3767" s="564">
        <v>0</v>
      </c>
      <c r="AC3767" s="564">
        <v>0</v>
      </c>
      <c r="AD3767" s="564">
        <v>0</v>
      </c>
      <c r="AE3767" s="564">
        <v>0</v>
      </c>
      <c r="AF3767" s="564">
        <v>0</v>
      </c>
      <c r="AG3767" s="564">
        <v>0</v>
      </c>
      <c r="AH3767" s="564">
        <v>0</v>
      </c>
      <c r="AI3767" s="564">
        <v>0</v>
      </c>
      <c r="AJ3767" s="564">
        <v>0</v>
      </c>
      <c r="AK3767" s="564">
        <v>0</v>
      </c>
    </row>
    <row r="3768" spans="1:37">
      <c r="A3768">
        <v>3764</v>
      </c>
      <c r="B3768" s="564">
        <f t="shared" ca="1" si="354"/>
        <v>20</v>
      </c>
      <c r="C3768" s="564">
        <f t="shared" ca="1" si="349"/>
        <v>400</v>
      </c>
      <c r="D3768" s="564">
        <f t="shared" ca="1" si="352"/>
        <v>20</v>
      </c>
      <c r="E3768" s="564">
        <f t="shared" ca="1" si="350"/>
        <v>0</v>
      </c>
      <c r="F3768" s="564">
        <f t="shared" ca="1" si="353"/>
        <v>1</v>
      </c>
      <c r="G3768" s="564">
        <f t="shared" ca="1" si="351"/>
        <v>-2.0886189978161691</v>
      </c>
      <c r="H3768" s="564">
        <v>1</v>
      </c>
      <c r="I3768" s="564">
        <v>1</v>
      </c>
      <c r="J3768" s="564">
        <v>1</v>
      </c>
      <c r="K3768" s="564">
        <v>1</v>
      </c>
      <c r="L3768" s="564">
        <v>1</v>
      </c>
      <c r="M3768" s="564">
        <v>1</v>
      </c>
      <c r="N3768" s="564">
        <v>1</v>
      </c>
      <c r="O3768" s="564">
        <v>1</v>
      </c>
      <c r="P3768" s="564">
        <v>1</v>
      </c>
      <c r="Q3768" s="564">
        <v>1</v>
      </c>
      <c r="R3768" s="564">
        <v>1</v>
      </c>
      <c r="S3768" s="564">
        <v>1</v>
      </c>
      <c r="T3768" s="564">
        <v>1</v>
      </c>
      <c r="U3768" s="564">
        <v>1</v>
      </c>
      <c r="V3768" s="564">
        <v>1</v>
      </c>
      <c r="W3768" s="564">
        <v>1</v>
      </c>
      <c r="X3768" s="564">
        <v>1</v>
      </c>
      <c r="Y3768" s="564">
        <v>1</v>
      </c>
      <c r="Z3768" s="564">
        <v>1</v>
      </c>
      <c r="AA3768" s="564">
        <v>1</v>
      </c>
      <c r="AB3768" s="564">
        <v>1</v>
      </c>
      <c r="AC3768" s="564">
        <v>1</v>
      </c>
      <c r="AD3768" s="564">
        <v>1</v>
      </c>
      <c r="AE3768" s="564">
        <v>1</v>
      </c>
      <c r="AF3768" s="564">
        <v>1</v>
      </c>
      <c r="AG3768" s="564">
        <v>1</v>
      </c>
      <c r="AH3768" s="564">
        <v>1</v>
      </c>
      <c r="AI3768" s="564">
        <v>1</v>
      </c>
      <c r="AJ3768" s="564">
        <v>1</v>
      </c>
      <c r="AK3768" s="564">
        <v>1</v>
      </c>
    </row>
    <row r="3769" spans="1:37">
      <c r="A3769">
        <v>3765</v>
      </c>
      <c r="B3769" s="564">
        <f t="shared" ca="1" si="354"/>
        <v>0</v>
      </c>
      <c r="C3769" s="564">
        <f t="shared" ca="1" si="349"/>
        <v>0</v>
      </c>
      <c r="D3769" s="564">
        <f t="shared" ca="1" si="352"/>
        <v>0</v>
      </c>
      <c r="E3769" s="564">
        <f t="shared" ca="1" si="350"/>
        <v>0</v>
      </c>
      <c r="F3769" s="564">
        <f t="shared" ca="1" si="353"/>
        <v>1</v>
      </c>
      <c r="G3769" s="564">
        <f t="shared" ca="1" si="351"/>
        <v>-6.5271421298313008</v>
      </c>
      <c r="H3769" s="564">
        <v>0</v>
      </c>
      <c r="I3769" s="564">
        <v>0</v>
      </c>
      <c r="J3769" s="564">
        <v>0</v>
      </c>
      <c r="K3769" s="564">
        <v>0</v>
      </c>
      <c r="L3769" s="564">
        <v>0</v>
      </c>
      <c r="M3769" s="564">
        <v>0</v>
      </c>
      <c r="N3769" s="564">
        <v>0</v>
      </c>
      <c r="O3769" s="564">
        <v>0</v>
      </c>
      <c r="P3769" s="564">
        <v>0</v>
      </c>
      <c r="Q3769" s="564">
        <v>0</v>
      </c>
      <c r="R3769" s="564">
        <v>0</v>
      </c>
      <c r="S3769" s="564">
        <v>0</v>
      </c>
      <c r="T3769" s="564">
        <v>0</v>
      </c>
      <c r="U3769" s="564">
        <v>0</v>
      </c>
      <c r="V3769" s="564">
        <v>0</v>
      </c>
      <c r="W3769" s="564">
        <v>0</v>
      </c>
      <c r="X3769" s="564">
        <v>0</v>
      </c>
      <c r="Y3769" s="564">
        <v>0</v>
      </c>
      <c r="Z3769" s="564">
        <v>0</v>
      </c>
      <c r="AA3769" s="564">
        <v>0</v>
      </c>
      <c r="AB3769" s="564">
        <v>0</v>
      </c>
      <c r="AC3769" s="564">
        <v>0</v>
      </c>
      <c r="AD3769" s="564">
        <v>0</v>
      </c>
      <c r="AE3769" s="564">
        <v>0</v>
      </c>
      <c r="AF3769" s="564">
        <v>0</v>
      </c>
      <c r="AG3769" s="564">
        <v>0</v>
      </c>
      <c r="AH3769" s="564">
        <v>0</v>
      </c>
      <c r="AI3769" s="564">
        <v>0</v>
      </c>
      <c r="AJ3769" s="564">
        <v>0</v>
      </c>
      <c r="AK3769" s="564">
        <v>0</v>
      </c>
    </row>
    <row r="3770" spans="1:37">
      <c r="A3770">
        <v>3766</v>
      </c>
      <c r="B3770" s="564">
        <f t="shared" ca="1" si="354"/>
        <v>20</v>
      </c>
      <c r="C3770" s="564">
        <f t="shared" ca="1" si="349"/>
        <v>400</v>
      </c>
      <c r="D3770" s="564">
        <f t="shared" ca="1" si="352"/>
        <v>20</v>
      </c>
      <c r="E3770" s="564">
        <f t="shared" ca="1" si="350"/>
        <v>0</v>
      </c>
      <c r="F3770" s="564">
        <f t="shared" ca="1" si="353"/>
        <v>1</v>
      </c>
      <c r="G3770" s="564">
        <f t="shared" ca="1" si="351"/>
        <v>1.14801510441077</v>
      </c>
      <c r="H3770" s="564">
        <v>1</v>
      </c>
      <c r="I3770" s="564">
        <v>1</v>
      </c>
      <c r="J3770" s="564">
        <v>1</v>
      </c>
      <c r="K3770" s="564">
        <v>1</v>
      </c>
      <c r="L3770" s="564">
        <v>1</v>
      </c>
      <c r="M3770" s="564">
        <v>1</v>
      </c>
      <c r="N3770" s="564">
        <v>1</v>
      </c>
      <c r="O3770" s="564">
        <v>1</v>
      </c>
      <c r="P3770" s="564">
        <v>1</v>
      </c>
      <c r="Q3770" s="564">
        <v>1</v>
      </c>
      <c r="R3770" s="564">
        <v>1</v>
      </c>
      <c r="S3770" s="564">
        <v>1</v>
      </c>
      <c r="T3770" s="564">
        <v>1</v>
      </c>
      <c r="U3770" s="564">
        <v>1</v>
      </c>
      <c r="V3770" s="564">
        <v>1</v>
      </c>
      <c r="W3770" s="564">
        <v>1</v>
      </c>
      <c r="X3770" s="564">
        <v>1</v>
      </c>
      <c r="Y3770" s="564">
        <v>1</v>
      </c>
      <c r="Z3770" s="564">
        <v>1</v>
      </c>
      <c r="AA3770" s="564">
        <v>1</v>
      </c>
      <c r="AB3770" s="564">
        <v>1</v>
      </c>
      <c r="AC3770" s="564">
        <v>1</v>
      </c>
      <c r="AD3770" s="564">
        <v>1</v>
      </c>
      <c r="AE3770" s="564">
        <v>1</v>
      </c>
      <c r="AF3770" s="564">
        <v>1</v>
      </c>
      <c r="AG3770" s="564">
        <v>1</v>
      </c>
      <c r="AH3770" s="564">
        <v>1</v>
      </c>
      <c r="AI3770" s="564">
        <v>1</v>
      </c>
      <c r="AJ3770" s="564">
        <v>1</v>
      </c>
      <c r="AK3770" s="564">
        <v>1</v>
      </c>
    </row>
    <row r="3771" spans="1:37">
      <c r="A3771">
        <v>3767</v>
      </c>
      <c r="B3771" s="564">
        <f t="shared" ca="1" si="354"/>
        <v>20</v>
      </c>
      <c r="C3771" s="564">
        <f t="shared" ca="1" si="349"/>
        <v>400</v>
      </c>
      <c r="D3771" s="564">
        <f t="shared" ca="1" si="352"/>
        <v>20</v>
      </c>
      <c r="E3771" s="564">
        <f t="shared" ca="1" si="350"/>
        <v>0</v>
      </c>
      <c r="F3771" s="564">
        <f t="shared" ca="1" si="353"/>
        <v>1</v>
      </c>
      <c r="G3771" s="564">
        <f t="shared" ca="1" si="351"/>
        <v>7.5536446189385753</v>
      </c>
      <c r="H3771" s="564">
        <v>1</v>
      </c>
      <c r="I3771" s="564">
        <v>1</v>
      </c>
      <c r="J3771" s="564">
        <v>1</v>
      </c>
      <c r="K3771" s="564">
        <v>1</v>
      </c>
      <c r="L3771" s="564">
        <v>1</v>
      </c>
      <c r="M3771" s="564">
        <v>1</v>
      </c>
      <c r="N3771" s="564">
        <v>1</v>
      </c>
      <c r="O3771" s="564">
        <v>1</v>
      </c>
      <c r="P3771" s="564">
        <v>1</v>
      </c>
      <c r="Q3771" s="564">
        <v>1</v>
      </c>
      <c r="R3771" s="564">
        <v>1</v>
      </c>
      <c r="S3771" s="564">
        <v>1</v>
      </c>
      <c r="T3771" s="564">
        <v>1</v>
      </c>
      <c r="U3771" s="564">
        <v>1</v>
      </c>
      <c r="V3771" s="564">
        <v>1</v>
      </c>
      <c r="W3771" s="564">
        <v>1</v>
      </c>
      <c r="X3771" s="564">
        <v>1</v>
      </c>
      <c r="Y3771" s="564">
        <v>1</v>
      </c>
      <c r="Z3771" s="564">
        <v>1</v>
      </c>
      <c r="AA3771" s="564">
        <v>1</v>
      </c>
      <c r="AB3771" s="564">
        <v>1</v>
      </c>
      <c r="AC3771" s="564">
        <v>1</v>
      </c>
      <c r="AD3771" s="564">
        <v>1</v>
      </c>
      <c r="AE3771" s="564">
        <v>1</v>
      </c>
      <c r="AF3771" s="564">
        <v>1</v>
      </c>
      <c r="AG3771" s="564">
        <v>1</v>
      </c>
      <c r="AH3771" s="564">
        <v>1</v>
      </c>
      <c r="AI3771" s="564">
        <v>1</v>
      </c>
      <c r="AJ3771" s="564">
        <v>1</v>
      </c>
      <c r="AK3771" s="564">
        <v>1</v>
      </c>
    </row>
    <row r="3772" spans="1:37">
      <c r="A3772">
        <v>3768</v>
      </c>
      <c r="B3772" s="564">
        <f t="shared" ca="1" si="354"/>
        <v>20</v>
      </c>
      <c r="C3772" s="564">
        <f t="shared" ca="1" si="349"/>
        <v>400</v>
      </c>
      <c r="D3772" s="564">
        <f t="shared" ca="1" si="352"/>
        <v>20</v>
      </c>
      <c r="E3772" s="564">
        <f t="shared" ca="1" si="350"/>
        <v>0</v>
      </c>
      <c r="F3772" s="564">
        <f t="shared" ca="1" si="353"/>
        <v>1</v>
      </c>
      <c r="G3772" s="564">
        <f t="shared" ca="1" si="351"/>
        <v>2.9647606792618388</v>
      </c>
      <c r="H3772" s="564">
        <v>1</v>
      </c>
      <c r="I3772" s="564">
        <v>1</v>
      </c>
      <c r="J3772" s="564">
        <v>1</v>
      </c>
      <c r="K3772" s="564">
        <v>1</v>
      </c>
      <c r="L3772" s="564">
        <v>1</v>
      </c>
      <c r="M3772" s="564">
        <v>1</v>
      </c>
      <c r="N3772" s="564">
        <v>1</v>
      </c>
      <c r="O3772" s="564">
        <v>1</v>
      </c>
      <c r="P3772" s="564">
        <v>1</v>
      </c>
      <c r="Q3772" s="564">
        <v>1</v>
      </c>
      <c r="R3772" s="564">
        <v>1</v>
      </c>
      <c r="S3772" s="564">
        <v>1</v>
      </c>
      <c r="T3772" s="564">
        <v>1</v>
      </c>
      <c r="U3772" s="564">
        <v>1</v>
      </c>
      <c r="V3772" s="564">
        <v>1</v>
      </c>
      <c r="W3772" s="564">
        <v>1</v>
      </c>
      <c r="X3772" s="564">
        <v>1</v>
      </c>
      <c r="Y3772" s="564">
        <v>1</v>
      </c>
      <c r="Z3772" s="564">
        <v>1</v>
      </c>
      <c r="AA3772" s="564">
        <v>1</v>
      </c>
      <c r="AB3772" s="564">
        <v>1</v>
      </c>
      <c r="AC3772" s="564">
        <v>1</v>
      </c>
      <c r="AD3772" s="564">
        <v>1</v>
      </c>
      <c r="AE3772" s="564">
        <v>1</v>
      </c>
      <c r="AF3772" s="564">
        <v>1</v>
      </c>
      <c r="AG3772" s="564">
        <v>1</v>
      </c>
      <c r="AH3772" s="564">
        <v>1</v>
      </c>
      <c r="AI3772" s="564">
        <v>1</v>
      </c>
      <c r="AJ3772" s="564">
        <v>1</v>
      </c>
      <c r="AK3772" s="564">
        <v>1</v>
      </c>
    </row>
    <row r="3773" spans="1:37">
      <c r="A3773">
        <v>3769</v>
      </c>
      <c r="B3773" s="564">
        <f t="shared" ca="1" si="354"/>
        <v>20</v>
      </c>
      <c r="C3773" s="564">
        <f t="shared" ca="1" si="349"/>
        <v>400</v>
      </c>
      <c r="D3773" s="564">
        <f t="shared" ca="1" si="352"/>
        <v>20</v>
      </c>
      <c r="E3773" s="564">
        <f t="shared" ca="1" si="350"/>
        <v>0</v>
      </c>
      <c r="F3773" s="564">
        <f t="shared" ca="1" si="353"/>
        <v>1</v>
      </c>
      <c r="G3773" s="564">
        <f t="shared" ca="1" si="351"/>
        <v>4.7878165739891942</v>
      </c>
      <c r="H3773" s="564">
        <v>1</v>
      </c>
      <c r="I3773" s="564">
        <v>1</v>
      </c>
      <c r="J3773" s="564">
        <v>1</v>
      </c>
      <c r="K3773" s="564">
        <v>1</v>
      </c>
      <c r="L3773" s="564">
        <v>1</v>
      </c>
      <c r="M3773" s="564">
        <v>1</v>
      </c>
      <c r="N3773" s="564">
        <v>1</v>
      </c>
      <c r="O3773" s="564">
        <v>1</v>
      </c>
      <c r="P3773" s="564">
        <v>1</v>
      </c>
      <c r="Q3773" s="564">
        <v>1</v>
      </c>
      <c r="R3773" s="564">
        <v>1</v>
      </c>
      <c r="S3773" s="564">
        <v>1</v>
      </c>
      <c r="T3773" s="564">
        <v>1</v>
      </c>
      <c r="U3773" s="564">
        <v>1</v>
      </c>
      <c r="V3773" s="564">
        <v>1</v>
      </c>
      <c r="W3773" s="564">
        <v>1</v>
      </c>
      <c r="X3773" s="564">
        <v>1</v>
      </c>
      <c r="Y3773" s="564">
        <v>1</v>
      </c>
      <c r="Z3773" s="564">
        <v>1</v>
      </c>
      <c r="AA3773" s="564">
        <v>1</v>
      </c>
      <c r="AB3773" s="564">
        <v>1</v>
      </c>
      <c r="AC3773" s="564">
        <v>1</v>
      </c>
      <c r="AD3773" s="564">
        <v>1</v>
      </c>
      <c r="AE3773" s="564">
        <v>1</v>
      </c>
      <c r="AF3773" s="564">
        <v>1</v>
      </c>
      <c r="AG3773" s="564">
        <v>1</v>
      </c>
      <c r="AH3773" s="564">
        <v>1</v>
      </c>
      <c r="AI3773" s="564">
        <v>1</v>
      </c>
      <c r="AJ3773" s="564">
        <v>1</v>
      </c>
      <c r="AK3773" s="564">
        <v>1</v>
      </c>
    </row>
    <row r="3774" spans="1:37">
      <c r="A3774">
        <v>3770</v>
      </c>
      <c r="B3774" s="564">
        <f t="shared" ca="1" si="354"/>
        <v>0</v>
      </c>
      <c r="C3774" s="564">
        <f t="shared" ca="1" si="349"/>
        <v>0</v>
      </c>
      <c r="D3774" s="564">
        <f t="shared" ca="1" si="352"/>
        <v>0</v>
      </c>
      <c r="E3774" s="564">
        <f t="shared" ca="1" si="350"/>
        <v>0</v>
      </c>
      <c r="F3774" s="564">
        <f t="shared" ca="1" si="353"/>
        <v>1</v>
      </c>
      <c r="G3774" s="564">
        <f t="shared" ca="1" si="351"/>
        <v>1.3927621121767793</v>
      </c>
      <c r="H3774" s="564">
        <v>0</v>
      </c>
      <c r="I3774" s="564">
        <v>0</v>
      </c>
      <c r="J3774" s="564">
        <v>0</v>
      </c>
      <c r="K3774" s="564">
        <v>0</v>
      </c>
      <c r="L3774" s="564">
        <v>0</v>
      </c>
      <c r="M3774" s="564">
        <v>0</v>
      </c>
      <c r="N3774" s="564">
        <v>0</v>
      </c>
      <c r="O3774" s="564">
        <v>0</v>
      </c>
      <c r="P3774" s="564">
        <v>0</v>
      </c>
      <c r="Q3774" s="564">
        <v>0</v>
      </c>
      <c r="R3774" s="564">
        <v>0</v>
      </c>
      <c r="S3774" s="564">
        <v>0</v>
      </c>
      <c r="T3774" s="564">
        <v>0</v>
      </c>
      <c r="U3774" s="564">
        <v>0</v>
      </c>
      <c r="V3774" s="564">
        <v>0</v>
      </c>
      <c r="W3774" s="564">
        <v>0</v>
      </c>
      <c r="X3774" s="564">
        <v>0</v>
      </c>
      <c r="Y3774" s="564">
        <v>0</v>
      </c>
      <c r="Z3774" s="564">
        <v>0</v>
      </c>
      <c r="AA3774" s="564">
        <v>0</v>
      </c>
      <c r="AB3774" s="564">
        <v>0</v>
      </c>
      <c r="AC3774" s="564">
        <v>0</v>
      </c>
      <c r="AD3774" s="564">
        <v>0</v>
      </c>
      <c r="AE3774" s="564">
        <v>0</v>
      </c>
      <c r="AF3774" s="564">
        <v>0</v>
      </c>
      <c r="AG3774" s="564">
        <v>0</v>
      </c>
      <c r="AH3774" s="564">
        <v>0</v>
      </c>
      <c r="AI3774" s="564">
        <v>0</v>
      </c>
      <c r="AJ3774" s="564">
        <v>0</v>
      </c>
      <c r="AK3774" s="564">
        <v>0</v>
      </c>
    </row>
    <row r="3775" spans="1:37">
      <c r="A3775">
        <v>3771</v>
      </c>
      <c r="B3775" s="564">
        <f t="shared" ca="1" si="354"/>
        <v>20</v>
      </c>
      <c r="C3775" s="564">
        <f t="shared" ca="1" si="349"/>
        <v>400</v>
      </c>
      <c r="D3775" s="564">
        <f t="shared" ca="1" si="352"/>
        <v>20</v>
      </c>
      <c r="E3775" s="564">
        <f t="shared" ca="1" si="350"/>
        <v>0</v>
      </c>
      <c r="F3775" s="564">
        <f t="shared" ca="1" si="353"/>
        <v>1</v>
      </c>
      <c r="G3775" s="564">
        <f t="shared" ca="1" si="351"/>
        <v>-2.7059820239412558E-2</v>
      </c>
      <c r="H3775" s="564">
        <v>1</v>
      </c>
      <c r="I3775" s="564">
        <v>1</v>
      </c>
      <c r="J3775" s="564">
        <v>1</v>
      </c>
      <c r="K3775" s="564">
        <v>1</v>
      </c>
      <c r="L3775" s="564">
        <v>1</v>
      </c>
      <c r="M3775" s="564">
        <v>1</v>
      </c>
      <c r="N3775" s="564">
        <v>1</v>
      </c>
      <c r="O3775" s="564">
        <v>1</v>
      </c>
      <c r="P3775" s="564">
        <v>1</v>
      </c>
      <c r="Q3775" s="564">
        <v>1</v>
      </c>
      <c r="R3775" s="564">
        <v>1</v>
      </c>
      <c r="S3775" s="564">
        <v>1</v>
      </c>
      <c r="T3775" s="564">
        <v>1</v>
      </c>
      <c r="U3775" s="564">
        <v>1</v>
      </c>
      <c r="V3775" s="564">
        <v>1</v>
      </c>
      <c r="W3775" s="564">
        <v>1</v>
      </c>
      <c r="X3775" s="564">
        <v>1</v>
      </c>
      <c r="Y3775" s="564">
        <v>1</v>
      </c>
      <c r="Z3775" s="564">
        <v>1</v>
      </c>
      <c r="AA3775" s="564">
        <v>1</v>
      </c>
      <c r="AB3775" s="564">
        <v>1</v>
      </c>
      <c r="AC3775" s="564">
        <v>1</v>
      </c>
      <c r="AD3775" s="564">
        <v>1</v>
      </c>
      <c r="AE3775" s="564">
        <v>1</v>
      </c>
      <c r="AF3775" s="564">
        <v>1</v>
      </c>
      <c r="AG3775" s="564">
        <v>1</v>
      </c>
      <c r="AH3775" s="564">
        <v>1</v>
      </c>
      <c r="AI3775" s="564">
        <v>1</v>
      </c>
      <c r="AJ3775" s="564">
        <v>1</v>
      </c>
      <c r="AK3775" s="564">
        <v>1</v>
      </c>
    </row>
    <row r="3776" spans="1:37">
      <c r="A3776">
        <v>3772</v>
      </c>
      <c r="B3776" s="564">
        <f t="shared" ca="1" si="354"/>
        <v>0</v>
      </c>
      <c r="C3776" s="564">
        <f t="shared" ca="1" si="349"/>
        <v>0</v>
      </c>
      <c r="D3776" s="564">
        <f t="shared" ca="1" si="352"/>
        <v>0</v>
      </c>
      <c r="E3776" s="564">
        <f t="shared" ca="1" si="350"/>
        <v>0</v>
      </c>
      <c r="F3776" s="564">
        <f t="shared" ca="1" si="353"/>
        <v>1</v>
      </c>
      <c r="G3776" s="564">
        <f t="shared" ca="1" si="351"/>
        <v>0.86329456037447572</v>
      </c>
      <c r="H3776" s="564">
        <v>0</v>
      </c>
      <c r="I3776" s="564">
        <v>0</v>
      </c>
      <c r="J3776" s="564">
        <v>0</v>
      </c>
      <c r="K3776" s="564">
        <v>0</v>
      </c>
      <c r="L3776" s="564">
        <v>0</v>
      </c>
      <c r="M3776" s="564">
        <v>0</v>
      </c>
      <c r="N3776" s="564">
        <v>0</v>
      </c>
      <c r="O3776" s="564">
        <v>0</v>
      </c>
      <c r="P3776" s="564">
        <v>0</v>
      </c>
      <c r="Q3776" s="564">
        <v>0</v>
      </c>
      <c r="R3776" s="564">
        <v>0</v>
      </c>
      <c r="S3776" s="564">
        <v>0</v>
      </c>
      <c r="T3776" s="564">
        <v>0</v>
      </c>
      <c r="U3776" s="564">
        <v>0</v>
      </c>
      <c r="V3776" s="564">
        <v>0</v>
      </c>
      <c r="W3776" s="564">
        <v>0</v>
      </c>
      <c r="X3776" s="564">
        <v>0</v>
      </c>
      <c r="Y3776" s="564">
        <v>0</v>
      </c>
      <c r="Z3776" s="564">
        <v>0</v>
      </c>
      <c r="AA3776" s="564">
        <v>0</v>
      </c>
      <c r="AB3776" s="564">
        <v>0</v>
      </c>
      <c r="AC3776" s="564">
        <v>0</v>
      </c>
      <c r="AD3776" s="564">
        <v>0</v>
      </c>
      <c r="AE3776" s="564">
        <v>0</v>
      </c>
      <c r="AF3776" s="564">
        <v>0</v>
      </c>
      <c r="AG3776" s="564">
        <v>0</v>
      </c>
      <c r="AH3776" s="564">
        <v>0</v>
      </c>
      <c r="AI3776" s="564">
        <v>0</v>
      </c>
      <c r="AJ3776" s="564">
        <v>0</v>
      </c>
      <c r="AK3776" s="564">
        <v>0</v>
      </c>
    </row>
    <row r="3777" spans="1:37">
      <c r="A3777">
        <v>3773</v>
      </c>
      <c r="B3777" s="564">
        <f t="shared" ca="1" si="354"/>
        <v>20</v>
      </c>
      <c r="C3777" s="564">
        <f t="shared" ca="1" si="349"/>
        <v>400</v>
      </c>
      <c r="D3777" s="564">
        <f t="shared" ca="1" si="352"/>
        <v>20</v>
      </c>
      <c r="E3777" s="564">
        <f t="shared" ca="1" si="350"/>
        <v>0</v>
      </c>
      <c r="F3777" s="564">
        <f t="shared" ca="1" si="353"/>
        <v>1</v>
      </c>
      <c r="G3777" s="564">
        <f t="shared" ca="1" si="351"/>
        <v>-3.0093197277855239</v>
      </c>
      <c r="H3777" s="564">
        <v>1</v>
      </c>
      <c r="I3777" s="564">
        <v>1</v>
      </c>
      <c r="J3777" s="564">
        <v>1</v>
      </c>
      <c r="K3777" s="564">
        <v>1</v>
      </c>
      <c r="L3777" s="564">
        <v>1</v>
      </c>
      <c r="M3777" s="564">
        <v>1</v>
      </c>
      <c r="N3777" s="564">
        <v>1</v>
      </c>
      <c r="O3777" s="564">
        <v>1</v>
      </c>
      <c r="P3777" s="564">
        <v>1</v>
      </c>
      <c r="Q3777" s="564">
        <v>1</v>
      </c>
      <c r="R3777" s="564">
        <v>1</v>
      </c>
      <c r="S3777" s="564">
        <v>1</v>
      </c>
      <c r="T3777" s="564">
        <v>1</v>
      </c>
      <c r="U3777" s="564">
        <v>1</v>
      </c>
      <c r="V3777" s="564">
        <v>1</v>
      </c>
      <c r="W3777" s="564">
        <v>1</v>
      </c>
      <c r="X3777" s="564">
        <v>1</v>
      </c>
      <c r="Y3777" s="564">
        <v>1</v>
      </c>
      <c r="Z3777" s="564">
        <v>1</v>
      </c>
      <c r="AA3777" s="564">
        <v>1</v>
      </c>
      <c r="AB3777" s="564">
        <v>1</v>
      </c>
      <c r="AC3777" s="564">
        <v>1</v>
      </c>
      <c r="AD3777" s="564">
        <v>1</v>
      </c>
      <c r="AE3777" s="564">
        <v>1</v>
      </c>
      <c r="AF3777" s="564">
        <v>1</v>
      </c>
      <c r="AG3777" s="564">
        <v>1</v>
      </c>
      <c r="AH3777" s="564">
        <v>1</v>
      </c>
      <c r="AI3777" s="564">
        <v>1</v>
      </c>
      <c r="AJ3777" s="564">
        <v>1</v>
      </c>
      <c r="AK3777" s="564">
        <v>1</v>
      </c>
    </row>
    <row r="3778" spans="1:37">
      <c r="A3778">
        <v>3774</v>
      </c>
      <c r="B3778" s="564">
        <f t="shared" ca="1" si="354"/>
        <v>0</v>
      </c>
      <c r="C3778" s="564">
        <f t="shared" ca="1" si="349"/>
        <v>0</v>
      </c>
      <c r="D3778" s="564">
        <f t="shared" ca="1" si="352"/>
        <v>0</v>
      </c>
      <c r="E3778" s="564">
        <f t="shared" ca="1" si="350"/>
        <v>0</v>
      </c>
      <c r="F3778" s="564">
        <f t="shared" ca="1" si="353"/>
        <v>1</v>
      </c>
      <c r="G3778" s="564">
        <f t="shared" ca="1" si="351"/>
        <v>-2.2883646445074848</v>
      </c>
      <c r="H3778" s="564">
        <v>0</v>
      </c>
      <c r="I3778" s="564">
        <v>0</v>
      </c>
      <c r="J3778" s="564">
        <v>0</v>
      </c>
      <c r="K3778" s="564">
        <v>0</v>
      </c>
      <c r="L3778" s="564">
        <v>0</v>
      </c>
      <c r="M3778" s="564">
        <v>0</v>
      </c>
      <c r="N3778" s="564">
        <v>0</v>
      </c>
      <c r="O3778" s="564">
        <v>0</v>
      </c>
      <c r="P3778" s="564">
        <v>0</v>
      </c>
      <c r="Q3778" s="564">
        <v>0</v>
      </c>
      <c r="R3778" s="564">
        <v>0</v>
      </c>
      <c r="S3778" s="564">
        <v>0</v>
      </c>
      <c r="T3778" s="564">
        <v>0</v>
      </c>
      <c r="U3778" s="564">
        <v>0</v>
      </c>
      <c r="V3778" s="564">
        <v>0</v>
      </c>
      <c r="W3778" s="564">
        <v>0</v>
      </c>
      <c r="X3778" s="564">
        <v>0</v>
      </c>
      <c r="Y3778" s="564">
        <v>0</v>
      </c>
      <c r="Z3778" s="564">
        <v>0</v>
      </c>
      <c r="AA3778" s="564">
        <v>0</v>
      </c>
      <c r="AB3778" s="564">
        <v>0</v>
      </c>
      <c r="AC3778" s="564">
        <v>0</v>
      </c>
      <c r="AD3778" s="564">
        <v>0</v>
      </c>
      <c r="AE3778" s="564">
        <v>0</v>
      </c>
      <c r="AF3778" s="564">
        <v>0</v>
      </c>
      <c r="AG3778" s="564">
        <v>0</v>
      </c>
      <c r="AH3778" s="564">
        <v>0</v>
      </c>
      <c r="AI3778" s="564">
        <v>0</v>
      </c>
      <c r="AJ3778" s="564">
        <v>0</v>
      </c>
      <c r="AK3778" s="564">
        <v>0</v>
      </c>
    </row>
    <row r="3779" spans="1:37">
      <c r="A3779">
        <v>3775</v>
      </c>
      <c r="B3779" s="564">
        <f t="shared" ca="1" si="354"/>
        <v>20</v>
      </c>
      <c r="C3779" s="564">
        <f t="shared" ca="1" si="349"/>
        <v>400</v>
      </c>
      <c r="D3779" s="564">
        <f t="shared" ca="1" si="352"/>
        <v>20</v>
      </c>
      <c r="E3779" s="564">
        <f t="shared" ca="1" si="350"/>
        <v>0</v>
      </c>
      <c r="F3779" s="564">
        <f t="shared" ca="1" si="353"/>
        <v>1</v>
      </c>
      <c r="G3779" s="564">
        <f t="shared" ca="1" si="351"/>
        <v>4.1287016870516862</v>
      </c>
      <c r="H3779" s="564">
        <v>1</v>
      </c>
      <c r="I3779" s="564">
        <v>1</v>
      </c>
      <c r="J3779" s="564">
        <v>1</v>
      </c>
      <c r="K3779" s="564">
        <v>1</v>
      </c>
      <c r="L3779" s="564">
        <v>1</v>
      </c>
      <c r="M3779" s="564">
        <v>1</v>
      </c>
      <c r="N3779" s="564">
        <v>1</v>
      </c>
      <c r="O3779" s="564">
        <v>1</v>
      </c>
      <c r="P3779" s="564">
        <v>1</v>
      </c>
      <c r="Q3779" s="564">
        <v>1</v>
      </c>
      <c r="R3779" s="564">
        <v>1</v>
      </c>
      <c r="S3779" s="564">
        <v>1</v>
      </c>
      <c r="T3779" s="564">
        <v>1</v>
      </c>
      <c r="U3779" s="564">
        <v>1</v>
      </c>
      <c r="V3779" s="564">
        <v>1</v>
      </c>
      <c r="W3779" s="564">
        <v>1</v>
      </c>
      <c r="X3779" s="564">
        <v>1</v>
      </c>
      <c r="Y3779" s="564">
        <v>1</v>
      </c>
      <c r="Z3779" s="564">
        <v>1</v>
      </c>
      <c r="AA3779" s="564">
        <v>1</v>
      </c>
      <c r="AB3779" s="564">
        <v>1</v>
      </c>
      <c r="AC3779" s="564">
        <v>1</v>
      </c>
      <c r="AD3779" s="564">
        <v>1</v>
      </c>
      <c r="AE3779" s="564">
        <v>1</v>
      </c>
      <c r="AF3779" s="564">
        <v>1</v>
      </c>
      <c r="AG3779" s="564">
        <v>1</v>
      </c>
      <c r="AH3779" s="564">
        <v>1</v>
      </c>
      <c r="AI3779" s="564">
        <v>1</v>
      </c>
      <c r="AJ3779" s="564">
        <v>1</v>
      </c>
      <c r="AK3779" s="564">
        <v>1</v>
      </c>
    </row>
    <row r="3780" spans="1:37">
      <c r="A3780">
        <v>3776</v>
      </c>
      <c r="B3780" s="564">
        <f t="shared" ca="1" si="354"/>
        <v>20</v>
      </c>
      <c r="C3780" s="564">
        <f t="shared" ca="1" si="349"/>
        <v>400</v>
      </c>
      <c r="D3780" s="564">
        <f t="shared" ca="1" si="352"/>
        <v>20</v>
      </c>
      <c r="E3780" s="564">
        <f t="shared" ca="1" si="350"/>
        <v>0</v>
      </c>
      <c r="F3780" s="564">
        <f t="shared" ca="1" si="353"/>
        <v>1</v>
      </c>
      <c r="G3780" s="564">
        <f t="shared" ca="1" si="351"/>
        <v>-1.9907643239571429</v>
      </c>
      <c r="H3780" s="564">
        <v>1</v>
      </c>
      <c r="I3780" s="564">
        <v>1</v>
      </c>
      <c r="J3780" s="564">
        <v>1</v>
      </c>
      <c r="K3780" s="564">
        <v>1</v>
      </c>
      <c r="L3780" s="564">
        <v>1</v>
      </c>
      <c r="M3780" s="564">
        <v>1</v>
      </c>
      <c r="N3780" s="564">
        <v>1</v>
      </c>
      <c r="O3780" s="564">
        <v>1</v>
      </c>
      <c r="P3780" s="564">
        <v>1</v>
      </c>
      <c r="Q3780" s="564">
        <v>1</v>
      </c>
      <c r="R3780" s="564">
        <v>1</v>
      </c>
      <c r="S3780" s="564">
        <v>1</v>
      </c>
      <c r="T3780" s="564">
        <v>1</v>
      </c>
      <c r="U3780" s="564">
        <v>1</v>
      </c>
      <c r="V3780" s="564">
        <v>1</v>
      </c>
      <c r="W3780" s="564">
        <v>1</v>
      </c>
      <c r="X3780" s="564">
        <v>1</v>
      </c>
      <c r="Y3780" s="564">
        <v>1</v>
      </c>
      <c r="Z3780" s="564">
        <v>1</v>
      </c>
      <c r="AA3780" s="564">
        <v>1</v>
      </c>
      <c r="AB3780" s="564">
        <v>1</v>
      </c>
      <c r="AC3780" s="564">
        <v>1</v>
      </c>
      <c r="AD3780" s="564">
        <v>1</v>
      </c>
      <c r="AE3780" s="564">
        <v>1</v>
      </c>
      <c r="AF3780" s="564">
        <v>1</v>
      </c>
      <c r="AG3780" s="564">
        <v>1</v>
      </c>
      <c r="AH3780" s="564">
        <v>1</v>
      </c>
      <c r="AI3780" s="564">
        <v>1</v>
      </c>
      <c r="AJ3780" s="564">
        <v>1</v>
      </c>
      <c r="AK3780" s="564">
        <v>1</v>
      </c>
    </row>
    <row r="3781" spans="1:37">
      <c r="A3781">
        <v>3777</v>
      </c>
      <c r="B3781" s="564">
        <f t="shared" ca="1" si="354"/>
        <v>0</v>
      </c>
      <c r="C3781" s="564">
        <f t="shared" ref="C3781:C3844" ca="1" si="355">B3781^2</f>
        <v>0</v>
      </c>
      <c r="D3781" s="564">
        <f t="shared" ca="1" si="352"/>
        <v>0</v>
      </c>
      <c r="E3781" s="564">
        <f t="shared" ref="E3781:E3844" ca="1" si="356">D3781-((B3781^2)/H$1)</f>
        <v>0</v>
      </c>
      <c r="F3781" s="564">
        <f t="shared" ca="1" si="353"/>
        <v>1</v>
      </c>
      <c r="G3781" s="564">
        <f t="shared" ref="G3781:G3844" ca="1" si="357">I$2+NORMSINV(RAND())*K$2</f>
        <v>7.4892607814172951</v>
      </c>
      <c r="H3781" s="564">
        <v>0</v>
      </c>
      <c r="I3781" s="564">
        <v>0</v>
      </c>
      <c r="J3781" s="564">
        <v>0</v>
      </c>
      <c r="K3781" s="564">
        <v>0</v>
      </c>
      <c r="L3781" s="564">
        <v>0</v>
      </c>
      <c r="M3781" s="564">
        <v>0</v>
      </c>
      <c r="N3781" s="564">
        <v>0</v>
      </c>
      <c r="O3781" s="564">
        <v>0</v>
      </c>
      <c r="P3781" s="564">
        <v>0</v>
      </c>
      <c r="Q3781" s="564">
        <v>0</v>
      </c>
      <c r="R3781" s="564">
        <v>0</v>
      </c>
      <c r="S3781" s="564">
        <v>0</v>
      </c>
      <c r="T3781" s="564">
        <v>0</v>
      </c>
      <c r="U3781" s="564">
        <v>0</v>
      </c>
      <c r="V3781" s="564">
        <v>0</v>
      </c>
      <c r="W3781" s="564">
        <v>0</v>
      </c>
      <c r="X3781" s="564">
        <v>0</v>
      </c>
      <c r="Y3781" s="564">
        <v>0</v>
      </c>
      <c r="Z3781" s="564">
        <v>0</v>
      </c>
      <c r="AA3781" s="564">
        <v>0</v>
      </c>
      <c r="AB3781" s="564">
        <v>0</v>
      </c>
      <c r="AC3781" s="564">
        <v>0</v>
      </c>
      <c r="AD3781" s="564">
        <v>0</v>
      </c>
      <c r="AE3781" s="564">
        <v>0</v>
      </c>
      <c r="AF3781" s="564">
        <v>0</v>
      </c>
      <c r="AG3781" s="564">
        <v>0</v>
      </c>
      <c r="AH3781" s="564">
        <v>0</v>
      </c>
      <c r="AI3781" s="564">
        <v>0</v>
      </c>
      <c r="AJ3781" s="564">
        <v>0</v>
      </c>
      <c r="AK3781" s="564">
        <v>0</v>
      </c>
    </row>
    <row r="3782" spans="1:37">
      <c r="A3782">
        <v>3778</v>
      </c>
      <c r="B3782" s="564">
        <f t="shared" ca="1" si="354"/>
        <v>0</v>
      </c>
      <c r="C3782" s="564">
        <f t="shared" ca="1" si="355"/>
        <v>0</v>
      </c>
      <c r="D3782" s="564">
        <f t="shared" ref="D3782:D3845" ca="1" si="358">B3782</f>
        <v>0</v>
      </c>
      <c r="E3782" s="564">
        <f t="shared" ca="1" si="356"/>
        <v>0</v>
      </c>
      <c r="F3782" s="564">
        <f t="shared" ref="F3782:F3845" ca="1" si="359">1-(2*B3782*(H$1-B3782)/(H$1*(H$1-1)))</f>
        <v>1</v>
      </c>
      <c r="G3782" s="564">
        <f t="shared" ca="1" si="357"/>
        <v>-0.15198978795809515</v>
      </c>
      <c r="H3782" s="564">
        <v>0</v>
      </c>
      <c r="I3782" s="564">
        <v>0</v>
      </c>
      <c r="J3782" s="564">
        <v>0</v>
      </c>
      <c r="K3782" s="564">
        <v>0</v>
      </c>
      <c r="L3782" s="564">
        <v>0</v>
      </c>
      <c r="M3782" s="564">
        <v>0</v>
      </c>
      <c r="N3782" s="564">
        <v>0</v>
      </c>
      <c r="O3782" s="564">
        <v>0</v>
      </c>
      <c r="P3782" s="564">
        <v>0</v>
      </c>
      <c r="Q3782" s="564">
        <v>0</v>
      </c>
      <c r="R3782" s="564">
        <v>0</v>
      </c>
      <c r="S3782" s="564">
        <v>0</v>
      </c>
      <c r="T3782" s="564">
        <v>0</v>
      </c>
      <c r="U3782" s="564">
        <v>0</v>
      </c>
      <c r="V3782" s="564">
        <v>0</v>
      </c>
      <c r="W3782" s="564">
        <v>0</v>
      </c>
      <c r="X3782" s="564">
        <v>0</v>
      </c>
      <c r="Y3782" s="564">
        <v>0</v>
      </c>
      <c r="Z3782" s="564">
        <v>0</v>
      </c>
      <c r="AA3782" s="564">
        <v>0</v>
      </c>
      <c r="AB3782" s="564">
        <v>0</v>
      </c>
      <c r="AC3782" s="564">
        <v>0</v>
      </c>
      <c r="AD3782" s="564">
        <v>0</v>
      </c>
      <c r="AE3782" s="564">
        <v>0</v>
      </c>
      <c r="AF3782" s="564">
        <v>0</v>
      </c>
      <c r="AG3782" s="564">
        <v>0</v>
      </c>
      <c r="AH3782" s="564">
        <v>0</v>
      </c>
      <c r="AI3782" s="564">
        <v>0</v>
      </c>
      <c r="AJ3782" s="564">
        <v>0</v>
      </c>
      <c r="AK3782" s="564">
        <v>0</v>
      </c>
    </row>
    <row r="3783" spans="1:37">
      <c r="A3783">
        <v>3779</v>
      </c>
      <c r="B3783" s="564">
        <f t="shared" ref="B3783:B3846" ca="1" si="360">SUM(INDIRECT("H"&amp;A3783+4&amp;":"&amp;HLOOKUP(H$1,$AA$1:$BD$2,2,0)&amp;A3783+4))</f>
        <v>0</v>
      </c>
      <c r="C3783" s="564">
        <f t="shared" ca="1" si="355"/>
        <v>0</v>
      </c>
      <c r="D3783" s="564">
        <f t="shared" ca="1" si="358"/>
        <v>0</v>
      </c>
      <c r="E3783" s="564">
        <f t="shared" ca="1" si="356"/>
        <v>0</v>
      </c>
      <c r="F3783" s="564">
        <f t="shared" ca="1" si="359"/>
        <v>1</v>
      </c>
      <c r="G3783" s="564">
        <f t="shared" ca="1" si="357"/>
        <v>-0.28954073446058559</v>
      </c>
      <c r="H3783" s="564">
        <v>0</v>
      </c>
      <c r="I3783" s="564">
        <v>0</v>
      </c>
      <c r="J3783" s="564">
        <v>0</v>
      </c>
      <c r="K3783" s="564">
        <v>0</v>
      </c>
      <c r="L3783" s="564">
        <v>0</v>
      </c>
      <c r="M3783" s="564">
        <v>0</v>
      </c>
      <c r="N3783" s="564">
        <v>0</v>
      </c>
      <c r="O3783" s="564">
        <v>0</v>
      </c>
      <c r="P3783" s="564">
        <v>0</v>
      </c>
      <c r="Q3783" s="564">
        <v>0</v>
      </c>
      <c r="R3783" s="564">
        <v>0</v>
      </c>
      <c r="S3783" s="564">
        <v>0</v>
      </c>
      <c r="T3783" s="564">
        <v>0</v>
      </c>
      <c r="U3783" s="564">
        <v>0</v>
      </c>
      <c r="V3783" s="564">
        <v>0</v>
      </c>
      <c r="W3783" s="564">
        <v>0</v>
      </c>
      <c r="X3783" s="564">
        <v>0</v>
      </c>
      <c r="Y3783" s="564">
        <v>0</v>
      </c>
      <c r="Z3783" s="564">
        <v>0</v>
      </c>
      <c r="AA3783" s="564">
        <v>0</v>
      </c>
      <c r="AB3783" s="564">
        <v>0</v>
      </c>
      <c r="AC3783" s="564">
        <v>0</v>
      </c>
      <c r="AD3783" s="564">
        <v>0</v>
      </c>
      <c r="AE3783" s="564">
        <v>0</v>
      </c>
      <c r="AF3783" s="564">
        <v>0</v>
      </c>
      <c r="AG3783" s="564">
        <v>0</v>
      </c>
      <c r="AH3783" s="564">
        <v>0</v>
      </c>
      <c r="AI3783" s="564">
        <v>0</v>
      </c>
      <c r="AJ3783" s="564">
        <v>0</v>
      </c>
      <c r="AK3783" s="564">
        <v>0</v>
      </c>
    </row>
    <row r="3784" spans="1:37">
      <c r="A3784">
        <v>3780</v>
      </c>
      <c r="B3784" s="564">
        <f t="shared" ca="1" si="360"/>
        <v>0</v>
      </c>
      <c r="C3784" s="564">
        <f t="shared" ca="1" si="355"/>
        <v>0</v>
      </c>
      <c r="D3784" s="564">
        <f t="shared" ca="1" si="358"/>
        <v>0</v>
      </c>
      <c r="E3784" s="564">
        <f t="shared" ca="1" si="356"/>
        <v>0</v>
      </c>
      <c r="F3784" s="564">
        <f t="shared" ca="1" si="359"/>
        <v>1</v>
      </c>
      <c r="G3784" s="564">
        <f t="shared" ca="1" si="357"/>
        <v>0.35017794067106822</v>
      </c>
      <c r="H3784" s="564">
        <v>0</v>
      </c>
      <c r="I3784" s="564">
        <v>0</v>
      </c>
      <c r="J3784" s="564">
        <v>0</v>
      </c>
      <c r="K3784" s="564">
        <v>0</v>
      </c>
      <c r="L3784" s="564">
        <v>0</v>
      </c>
      <c r="M3784" s="564">
        <v>0</v>
      </c>
      <c r="N3784" s="564">
        <v>0</v>
      </c>
      <c r="O3784" s="564">
        <v>0</v>
      </c>
      <c r="P3784" s="564">
        <v>0</v>
      </c>
      <c r="Q3784" s="564">
        <v>0</v>
      </c>
      <c r="R3784" s="564">
        <v>0</v>
      </c>
      <c r="S3784" s="564">
        <v>0</v>
      </c>
      <c r="T3784" s="564">
        <v>0</v>
      </c>
      <c r="U3784" s="564">
        <v>0</v>
      </c>
      <c r="V3784" s="564">
        <v>0</v>
      </c>
      <c r="W3784" s="564">
        <v>0</v>
      </c>
      <c r="X3784" s="564">
        <v>0</v>
      </c>
      <c r="Y3784" s="564">
        <v>0</v>
      </c>
      <c r="Z3784" s="564">
        <v>0</v>
      </c>
      <c r="AA3784" s="564">
        <v>0</v>
      </c>
      <c r="AB3784" s="564">
        <v>0</v>
      </c>
      <c r="AC3784" s="564">
        <v>0</v>
      </c>
      <c r="AD3784" s="564">
        <v>0</v>
      </c>
      <c r="AE3784" s="564">
        <v>0</v>
      </c>
      <c r="AF3784" s="564">
        <v>0</v>
      </c>
      <c r="AG3784" s="564">
        <v>0</v>
      </c>
      <c r="AH3784" s="564">
        <v>0</v>
      </c>
      <c r="AI3784" s="564">
        <v>0</v>
      </c>
      <c r="AJ3784" s="564">
        <v>0</v>
      </c>
      <c r="AK3784" s="564">
        <v>0</v>
      </c>
    </row>
    <row r="3785" spans="1:37">
      <c r="A3785">
        <v>3781</v>
      </c>
      <c r="B3785" s="564">
        <f t="shared" ca="1" si="360"/>
        <v>1</v>
      </c>
      <c r="C3785" s="564">
        <f t="shared" ca="1" si="355"/>
        <v>1</v>
      </c>
      <c r="D3785" s="564">
        <f t="shared" ca="1" si="358"/>
        <v>1</v>
      </c>
      <c r="E3785" s="564">
        <f t="shared" ca="1" si="356"/>
        <v>0.95</v>
      </c>
      <c r="F3785" s="564">
        <f t="shared" ca="1" si="359"/>
        <v>0.9</v>
      </c>
      <c r="G3785" s="564">
        <f t="shared" ca="1" si="357"/>
        <v>-1.7954110135205608</v>
      </c>
      <c r="H3785" s="564">
        <v>0</v>
      </c>
      <c r="I3785" s="564">
        <v>0</v>
      </c>
      <c r="J3785" s="564">
        <v>0</v>
      </c>
      <c r="K3785" s="564">
        <v>0</v>
      </c>
      <c r="L3785" s="564">
        <v>0</v>
      </c>
      <c r="M3785" s="564">
        <v>0</v>
      </c>
      <c r="N3785" s="564">
        <v>0</v>
      </c>
      <c r="O3785" s="564">
        <v>0</v>
      </c>
      <c r="P3785" s="564">
        <v>0</v>
      </c>
      <c r="Q3785" s="564">
        <v>0</v>
      </c>
      <c r="R3785" s="564">
        <v>0</v>
      </c>
      <c r="S3785" s="564">
        <v>0</v>
      </c>
      <c r="T3785" s="564">
        <v>0</v>
      </c>
      <c r="U3785" s="564">
        <v>0</v>
      </c>
      <c r="V3785" s="564">
        <v>1</v>
      </c>
      <c r="W3785" s="564">
        <v>0</v>
      </c>
      <c r="X3785" s="564">
        <v>0</v>
      </c>
      <c r="Y3785" s="564">
        <v>0</v>
      </c>
      <c r="Z3785" s="564">
        <v>0</v>
      </c>
      <c r="AA3785" s="564">
        <v>0</v>
      </c>
      <c r="AB3785" s="564">
        <v>0</v>
      </c>
      <c r="AC3785" s="564">
        <v>1</v>
      </c>
      <c r="AD3785" s="564">
        <v>1</v>
      </c>
      <c r="AE3785" s="564">
        <v>1</v>
      </c>
      <c r="AF3785" s="564">
        <v>0</v>
      </c>
      <c r="AG3785" s="564">
        <v>1</v>
      </c>
      <c r="AH3785" s="564">
        <v>0</v>
      </c>
      <c r="AI3785" s="564">
        <v>0</v>
      </c>
      <c r="AJ3785" s="564">
        <v>0</v>
      </c>
      <c r="AK3785" s="564">
        <v>1</v>
      </c>
    </row>
    <row r="3786" spans="1:37">
      <c r="A3786">
        <v>3782</v>
      </c>
      <c r="B3786" s="564">
        <f t="shared" ca="1" si="360"/>
        <v>0</v>
      </c>
      <c r="C3786" s="564">
        <f t="shared" ca="1" si="355"/>
        <v>0</v>
      </c>
      <c r="D3786" s="564">
        <f t="shared" ca="1" si="358"/>
        <v>0</v>
      </c>
      <c r="E3786" s="564">
        <f t="shared" ca="1" si="356"/>
        <v>0</v>
      </c>
      <c r="F3786" s="564">
        <f t="shared" ca="1" si="359"/>
        <v>1</v>
      </c>
      <c r="G3786" s="564">
        <f t="shared" ca="1" si="357"/>
        <v>-2.5034218654463749</v>
      </c>
      <c r="H3786" s="564">
        <v>0</v>
      </c>
      <c r="I3786" s="564">
        <v>0</v>
      </c>
      <c r="J3786" s="564">
        <v>0</v>
      </c>
      <c r="K3786" s="564">
        <v>0</v>
      </c>
      <c r="L3786" s="564">
        <v>0</v>
      </c>
      <c r="M3786" s="564">
        <v>0</v>
      </c>
      <c r="N3786" s="564">
        <v>0</v>
      </c>
      <c r="O3786" s="564">
        <v>0</v>
      </c>
      <c r="P3786" s="564">
        <v>0</v>
      </c>
      <c r="Q3786" s="564">
        <v>0</v>
      </c>
      <c r="R3786" s="564">
        <v>0</v>
      </c>
      <c r="S3786" s="564">
        <v>0</v>
      </c>
      <c r="T3786" s="564">
        <v>0</v>
      </c>
      <c r="U3786" s="564">
        <v>0</v>
      </c>
      <c r="V3786" s="564">
        <v>0</v>
      </c>
      <c r="W3786" s="564">
        <v>0</v>
      </c>
      <c r="X3786" s="564">
        <v>0</v>
      </c>
      <c r="Y3786" s="564">
        <v>0</v>
      </c>
      <c r="Z3786" s="564">
        <v>0</v>
      </c>
      <c r="AA3786" s="564">
        <v>0</v>
      </c>
      <c r="AB3786" s="564">
        <v>0</v>
      </c>
      <c r="AC3786" s="564">
        <v>0</v>
      </c>
      <c r="AD3786" s="564">
        <v>0</v>
      </c>
      <c r="AE3786" s="564">
        <v>0</v>
      </c>
      <c r="AF3786" s="564">
        <v>0</v>
      </c>
      <c r="AG3786" s="564">
        <v>0</v>
      </c>
      <c r="AH3786" s="564">
        <v>0</v>
      </c>
      <c r="AI3786" s="564">
        <v>0</v>
      </c>
      <c r="AJ3786" s="564">
        <v>0</v>
      </c>
      <c r="AK3786" s="564">
        <v>0</v>
      </c>
    </row>
    <row r="3787" spans="1:37">
      <c r="A3787">
        <v>3783</v>
      </c>
      <c r="B3787" s="564">
        <f t="shared" ca="1" si="360"/>
        <v>20</v>
      </c>
      <c r="C3787" s="564">
        <f t="shared" ca="1" si="355"/>
        <v>400</v>
      </c>
      <c r="D3787" s="564">
        <f t="shared" ca="1" si="358"/>
        <v>20</v>
      </c>
      <c r="E3787" s="564">
        <f t="shared" ca="1" si="356"/>
        <v>0</v>
      </c>
      <c r="F3787" s="564">
        <f t="shared" ca="1" si="359"/>
        <v>1</v>
      </c>
      <c r="G3787" s="564">
        <f t="shared" ca="1" si="357"/>
        <v>0.85893223250160133</v>
      </c>
      <c r="H3787" s="564">
        <v>1</v>
      </c>
      <c r="I3787" s="564">
        <v>1</v>
      </c>
      <c r="J3787" s="564">
        <v>1</v>
      </c>
      <c r="K3787" s="564">
        <v>1</v>
      </c>
      <c r="L3787" s="564">
        <v>1</v>
      </c>
      <c r="M3787" s="564">
        <v>1</v>
      </c>
      <c r="N3787" s="564">
        <v>1</v>
      </c>
      <c r="O3787" s="564">
        <v>1</v>
      </c>
      <c r="P3787" s="564">
        <v>1</v>
      </c>
      <c r="Q3787" s="564">
        <v>1</v>
      </c>
      <c r="R3787" s="564">
        <v>1</v>
      </c>
      <c r="S3787" s="564">
        <v>1</v>
      </c>
      <c r="T3787" s="564">
        <v>1</v>
      </c>
      <c r="U3787" s="564">
        <v>1</v>
      </c>
      <c r="V3787" s="564">
        <v>1</v>
      </c>
      <c r="W3787" s="564">
        <v>1</v>
      </c>
      <c r="X3787" s="564">
        <v>1</v>
      </c>
      <c r="Y3787" s="564">
        <v>1</v>
      </c>
      <c r="Z3787" s="564">
        <v>1</v>
      </c>
      <c r="AA3787" s="564">
        <v>1</v>
      </c>
      <c r="AB3787" s="564">
        <v>1</v>
      </c>
      <c r="AC3787" s="564">
        <v>1</v>
      </c>
      <c r="AD3787" s="564">
        <v>1</v>
      </c>
      <c r="AE3787" s="564">
        <v>1</v>
      </c>
      <c r="AF3787" s="564">
        <v>1</v>
      </c>
      <c r="AG3787" s="564">
        <v>1</v>
      </c>
      <c r="AH3787" s="564">
        <v>1</v>
      </c>
      <c r="AI3787" s="564">
        <v>1</v>
      </c>
      <c r="AJ3787" s="564">
        <v>1</v>
      </c>
      <c r="AK3787" s="564">
        <v>1</v>
      </c>
    </row>
    <row r="3788" spans="1:37">
      <c r="A3788">
        <v>3784</v>
      </c>
      <c r="B3788" s="564">
        <f t="shared" ca="1" si="360"/>
        <v>20</v>
      </c>
      <c r="C3788" s="564">
        <f t="shared" ca="1" si="355"/>
        <v>400</v>
      </c>
      <c r="D3788" s="564">
        <f t="shared" ca="1" si="358"/>
        <v>20</v>
      </c>
      <c r="E3788" s="564">
        <f t="shared" ca="1" si="356"/>
        <v>0</v>
      </c>
      <c r="F3788" s="564">
        <f t="shared" ca="1" si="359"/>
        <v>1</v>
      </c>
      <c r="G3788" s="564">
        <f t="shared" ca="1" si="357"/>
        <v>-0.23361171093871635</v>
      </c>
      <c r="H3788" s="564">
        <v>1</v>
      </c>
      <c r="I3788" s="564">
        <v>1</v>
      </c>
      <c r="J3788" s="564">
        <v>1</v>
      </c>
      <c r="K3788" s="564">
        <v>1</v>
      </c>
      <c r="L3788" s="564">
        <v>1</v>
      </c>
      <c r="M3788" s="564">
        <v>1</v>
      </c>
      <c r="N3788" s="564">
        <v>1</v>
      </c>
      <c r="O3788" s="564">
        <v>1</v>
      </c>
      <c r="P3788" s="564">
        <v>1</v>
      </c>
      <c r="Q3788" s="564">
        <v>1</v>
      </c>
      <c r="R3788" s="564">
        <v>1</v>
      </c>
      <c r="S3788" s="564">
        <v>1</v>
      </c>
      <c r="T3788" s="564">
        <v>1</v>
      </c>
      <c r="U3788" s="564">
        <v>1</v>
      </c>
      <c r="V3788" s="564">
        <v>1</v>
      </c>
      <c r="W3788" s="564">
        <v>1</v>
      </c>
      <c r="X3788" s="564">
        <v>1</v>
      </c>
      <c r="Y3788" s="564">
        <v>1</v>
      </c>
      <c r="Z3788" s="564">
        <v>1</v>
      </c>
      <c r="AA3788" s="564">
        <v>1</v>
      </c>
      <c r="AB3788" s="564">
        <v>1</v>
      </c>
      <c r="AC3788" s="564">
        <v>1</v>
      </c>
      <c r="AD3788" s="564">
        <v>1</v>
      </c>
      <c r="AE3788" s="564">
        <v>1</v>
      </c>
      <c r="AF3788" s="564">
        <v>1</v>
      </c>
      <c r="AG3788" s="564">
        <v>1</v>
      </c>
      <c r="AH3788" s="564">
        <v>1</v>
      </c>
      <c r="AI3788" s="564">
        <v>1</v>
      </c>
      <c r="AJ3788" s="564">
        <v>1</v>
      </c>
      <c r="AK3788" s="564">
        <v>1</v>
      </c>
    </row>
    <row r="3789" spans="1:37">
      <c r="A3789">
        <v>3785</v>
      </c>
      <c r="B3789" s="564">
        <f t="shared" ca="1" si="360"/>
        <v>20</v>
      </c>
      <c r="C3789" s="564">
        <f t="shared" ca="1" si="355"/>
        <v>400</v>
      </c>
      <c r="D3789" s="564">
        <f t="shared" ca="1" si="358"/>
        <v>20</v>
      </c>
      <c r="E3789" s="564">
        <f t="shared" ca="1" si="356"/>
        <v>0</v>
      </c>
      <c r="F3789" s="564">
        <f t="shared" ca="1" si="359"/>
        <v>1</v>
      </c>
      <c r="G3789" s="564">
        <f t="shared" ca="1" si="357"/>
        <v>-1.2221327470267624</v>
      </c>
      <c r="H3789" s="564">
        <v>1</v>
      </c>
      <c r="I3789" s="564">
        <v>1</v>
      </c>
      <c r="J3789" s="564">
        <v>1</v>
      </c>
      <c r="K3789" s="564">
        <v>1</v>
      </c>
      <c r="L3789" s="564">
        <v>1</v>
      </c>
      <c r="M3789" s="564">
        <v>1</v>
      </c>
      <c r="N3789" s="564">
        <v>1</v>
      </c>
      <c r="O3789" s="564">
        <v>1</v>
      </c>
      <c r="P3789" s="564">
        <v>1</v>
      </c>
      <c r="Q3789" s="564">
        <v>1</v>
      </c>
      <c r="R3789" s="564">
        <v>1</v>
      </c>
      <c r="S3789" s="564">
        <v>1</v>
      </c>
      <c r="T3789" s="564">
        <v>1</v>
      </c>
      <c r="U3789" s="564">
        <v>1</v>
      </c>
      <c r="V3789" s="564">
        <v>1</v>
      </c>
      <c r="W3789" s="564">
        <v>1</v>
      </c>
      <c r="X3789" s="564">
        <v>1</v>
      </c>
      <c r="Y3789" s="564">
        <v>1</v>
      </c>
      <c r="Z3789" s="564">
        <v>1</v>
      </c>
      <c r="AA3789" s="564">
        <v>1</v>
      </c>
      <c r="AB3789" s="564">
        <v>1</v>
      </c>
      <c r="AC3789" s="564">
        <v>1</v>
      </c>
      <c r="AD3789" s="564">
        <v>1</v>
      </c>
      <c r="AE3789" s="564">
        <v>1</v>
      </c>
      <c r="AF3789" s="564">
        <v>1</v>
      </c>
      <c r="AG3789" s="564">
        <v>1</v>
      </c>
      <c r="AH3789" s="564">
        <v>1</v>
      </c>
      <c r="AI3789" s="564">
        <v>1</v>
      </c>
      <c r="AJ3789" s="564">
        <v>1</v>
      </c>
      <c r="AK3789" s="564">
        <v>1</v>
      </c>
    </row>
    <row r="3790" spans="1:37">
      <c r="A3790">
        <v>3786</v>
      </c>
      <c r="B3790" s="564">
        <f t="shared" ca="1" si="360"/>
        <v>0</v>
      </c>
      <c r="C3790" s="564">
        <f t="shared" ca="1" si="355"/>
        <v>0</v>
      </c>
      <c r="D3790" s="564">
        <f t="shared" ca="1" si="358"/>
        <v>0</v>
      </c>
      <c r="E3790" s="564">
        <f t="shared" ca="1" si="356"/>
        <v>0</v>
      </c>
      <c r="F3790" s="564">
        <f t="shared" ca="1" si="359"/>
        <v>1</v>
      </c>
      <c r="G3790" s="564">
        <f t="shared" ca="1" si="357"/>
        <v>3.44556536967157</v>
      </c>
      <c r="H3790" s="564">
        <v>0</v>
      </c>
      <c r="I3790" s="564">
        <v>0</v>
      </c>
      <c r="J3790" s="564">
        <v>0</v>
      </c>
      <c r="K3790" s="564">
        <v>0</v>
      </c>
      <c r="L3790" s="564">
        <v>0</v>
      </c>
      <c r="M3790" s="564">
        <v>0</v>
      </c>
      <c r="N3790" s="564">
        <v>0</v>
      </c>
      <c r="O3790" s="564">
        <v>0</v>
      </c>
      <c r="P3790" s="564">
        <v>0</v>
      </c>
      <c r="Q3790" s="564">
        <v>0</v>
      </c>
      <c r="R3790" s="564">
        <v>0</v>
      </c>
      <c r="S3790" s="564">
        <v>0</v>
      </c>
      <c r="T3790" s="564">
        <v>0</v>
      </c>
      <c r="U3790" s="564">
        <v>0</v>
      </c>
      <c r="V3790" s="564">
        <v>0</v>
      </c>
      <c r="W3790" s="564">
        <v>0</v>
      </c>
      <c r="X3790" s="564">
        <v>0</v>
      </c>
      <c r="Y3790" s="564">
        <v>0</v>
      </c>
      <c r="Z3790" s="564">
        <v>0</v>
      </c>
      <c r="AA3790" s="564">
        <v>0</v>
      </c>
      <c r="AB3790" s="564">
        <v>0</v>
      </c>
      <c r="AC3790" s="564">
        <v>0</v>
      </c>
      <c r="AD3790" s="564">
        <v>0</v>
      </c>
      <c r="AE3790" s="564">
        <v>0</v>
      </c>
      <c r="AF3790" s="564">
        <v>0</v>
      </c>
      <c r="AG3790" s="564">
        <v>0</v>
      </c>
      <c r="AH3790" s="564">
        <v>0</v>
      </c>
      <c r="AI3790" s="564">
        <v>0</v>
      </c>
      <c r="AJ3790" s="564">
        <v>0</v>
      </c>
      <c r="AK3790" s="564">
        <v>0</v>
      </c>
    </row>
    <row r="3791" spans="1:37">
      <c r="A3791">
        <v>3787</v>
      </c>
      <c r="B3791" s="564">
        <f t="shared" ca="1" si="360"/>
        <v>20</v>
      </c>
      <c r="C3791" s="564">
        <f t="shared" ca="1" si="355"/>
        <v>400</v>
      </c>
      <c r="D3791" s="564">
        <f t="shared" ca="1" si="358"/>
        <v>20</v>
      </c>
      <c r="E3791" s="564">
        <f t="shared" ca="1" si="356"/>
        <v>0</v>
      </c>
      <c r="F3791" s="564">
        <f t="shared" ca="1" si="359"/>
        <v>1</v>
      </c>
      <c r="G3791" s="564">
        <f t="shared" ca="1" si="357"/>
        <v>-2.9223390053520442</v>
      </c>
      <c r="H3791" s="564">
        <v>1</v>
      </c>
      <c r="I3791" s="564">
        <v>1</v>
      </c>
      <c r="J3791" s="564">
        <v>1</v>
      </c>
      <c r="K3791" s="564">
        <v>1</v>
      </c>
      <c r="L3791" s="564">
        <v>1</v>
      </c>
      <c r="M3791" s="564">
        <v>1</v>
      </c>
      <c r="N3791" s="564">
        <v>1</v>
      </c>
      <c r="O3791" s="564">
        <v>1</v>
      </c>
      <c r="P3791" s="564">
        <v>1</v>
      </c>
      <c r="Q3791" s="564">
        <v>1</v>
      </c>
      <c r="R3791" s="564">
        <v>1</v>
      </c>
      <c r="S3791" s="564">
        <v>1</v>
      </c>
      <c r="T3791" s="564">
        <v>1</v>
      </c>
      <c r="U3791" s="564">
        <v>1</v>
      </c>
      <c r="V3791" s="564">
        <v>1</v>
      </c>
      <c r="W3791" s="564">
        <v>1</v>
      </c>
      <c r="X3791" s="564">
        <v>1</v>
      </c>
      <c r="Y3791" s="564">
        <v>1</v>
      </c>
      <c r="Z3791" s="564">
        <v>1</v>
      </c>
      <c r="AA3791" s="564">
        <v>1</v>
      </c>
      <c r="AB3791" s="564">
        <v>1</v>
      </c>
      <c r="AC3791" s="564">
        <v>1</v>
      </c>
      <c r="AD3791" s="564">
        <v>1</v>
      </c>
      <c r="AE3791" s="564">
        <v>1</v>
      </c>
      <c r="AF3791" s="564">
        <v>1</v>
      </c>
      <c r="AG3791" s="564">
        <v>1</v>
      </c>
      <c r="AH3791" s="564">
        <v>1</v>
      </c>
      <c r="AI3791" s="564">
        <v>1</v>
      </c>
      <c r="AJ3791" s="564">
        <v>1</v>
      </c>
      <c r="AK3791" s="564">
        <v>1</v>
      </c>
    </row>
    <row r="3792" spans="1:37">
      <c r="A3792">
        <v>3788</v>
      </c>
      <c r="B3792" s="564">
        <f t="shared" ca="1" si="360"/>
        <v>0</v>
      </c>
      <c r="C3792" s="564">
        <f t="shared" ca="1" si="355"/>
        <v>0</v>
      </c>
      <c r="D3792" s="564">
        <f t="shared" ca="1" si="358"/>
        <v>0</v>
      </c>
      <c r="E3792" s="564">
        <f t="shared" ca="1" si="356"/>
        <v>0</v>
      </c>
      <c r="F3792" s="564">
        <f t="shared" ca="1" si="359"/>
        <v>1</v>
      </c>
      <c r="G3792" s="564">
        <f t="shared" ca="1" si="357"/>
        <v>13.071121834972741</v>
      </c>
      <c r="H3792" s="564">
        <v>0</v>
      </c>
      <c r="I3792" s="564">
        <v>0</v>
      </c>
      <c r="J3792" s="564">
        <v>0</v>
      </c>
      <c r="K3792" s="564">
        <v>0</v>
      </c>
      <c r="L3792" s="564">
        <v>0</v>
      </c>
      <c r="M3792" s="564">
        <v>0</v>
      </c>
      <c r="N3792" s="564">
        <v>0</v>
      </c>
      <c r="O3792" s="564">
        <v>0</v>
      </c>
      <c r="P3792" s="564">
        <v>0</v>
      </c>
      <c r="Q3792" s="564">
        <v>0</v>
      </c>
      <c r="R3792" s="564">
        <v>0</v>
      </c>
      <c r="S3792" s="564">
        <v>0</v>
      </c>
      <c r="T3792" s="564">
        <v>0</v>
      </c>
      <c r="U3792" s="564">
        <v>0</v>
      </c>
      <c r="V3792" s="564">
        <v>0</v>
      </c>
      <c r="W3792" s="564">
        <v>0</v>
      </c>
      <c r="X3792" s="564">
        <v>0</v>
      </c>
      <c r="Y3792" s="564">
        <v>0</v>
      </c>
      <c r="Z3792" s="564">
        <v>0</v>
      </c>
      <c r="AA3792" s="564">
        <v>0</v>
      </c>
      <c r="AB3792" s="564">
        <v>0</v>
      </c>
      <c r="AC3792" s="564">
        <v>0</v>
      </c>
      <c r="AD3792" s="564">
        <v>0</v>
      </c>
      <c r="AE3792" s="564">
        <v>0</v>
      </c>
      <c r="AF3792" s="564">
        <v>0</v>
      </c>
      <c r="AG3792" s="564">
        <v>0</v>
      </c>
      <c r="AH3792" s="564">
        <v>0</v>
      </c>
      <c r="AI3792" s="564">
        <v>0</v>
      </c>
      <c r="AJ3792" s="564">
        <v>0</v>
      </c>
      <c r="AK3792" s="564">
        <v>0</v>
      </c>
    </row>
    <row r="3793" spans="1:37">
      <c r="A3793">
        <v>3789</v>
      </c>
      <c r="B3793" s="564">
        <f t="shared" ca="1" si="360"/>
        <v>20</v>
      </c>
      <c r="C3793" s="564">
        <f t="shared" ca="1" si="355"/>
        <v>400</v>
      </c>
      <c r="D3793" s="564">
        <f t="shared" ca="1" si="358"/>
        <v>20</v>
      </c>
      <c r="E3793" s="564">
        <f t="shared" ca="1" si="356"/>
        <v>0</v>
      </c>
      <c r="F3793" s="564">
        <f t="shared" ca="1" si="359"/>
        <v>1</v>
      </c>
      <c r="G3793" s="564">
        <f t="shared" ca="1" si="357"/>
        <v>-3.6414483977579901</v>
      </c>
      <c r="H3793" s="564">
        <v>1</v>
      </c>
      <c r="I3793" s="564">
        <v>1</v>
      </c>
      <c r="J3793" s="564">
        <v>1</v>
      </c>
      <c r="K3793" s="564">
        <v>1</v>
      </c>
      <c r="L3793" s="564">
        <v>1</v>
      </c>
      <c r="M3793" s="564">
        <v>1</v>
      </c>
      <c r="N3793" s="564">
        <v>1</v>
      </c>
      <c r="O3793" s="564">
        <v>1</v>
      </c>
      <c r="P3793" s="564">
        <v>1</v>
      </c>
      <c r="Q3793" s="564">
        <v>1</v>
      </c>
      <c r="R3793" s="564">
        <v>1</v>
      </c>
      <c r="S3793" s="564">
        <v>1</v>
      </c>
      <c r="T3793" s="564">
        <v>1</v>
      </c>
      <c r="U3793" s="564">
        <v>1</v>
      </c>
      <c r="V3793" s="564">
        <v>1</v>
      </c>
      <c r="W3793" s="564">
        <v>1</v>
      </c>
      <c r="X3793" s="564">
        <v>1</v>
      </c>
      <c r="Y3793" s="564">
        <v>1</v>
      </c>
      <c r="Z3793" s="564">
        <v>1</v>
      </c>
      <c r="AA3793" s="564">
        <v>1</v>
      </c>
      <c r="AB3793" s="564">
        <v>1</v>
      </c>
      <c r="AC3793" s="564">
        <v>1</v>
      </c>
      <c r="AD3793" s="564">
        <v>1</v>
      </c>
      <c r="AE3793" s="564">
        <v>1</v>
      </c>
      <c r="AF3793" s="564">
        <v>1</v>
      </c>
      <c r="AG3793" s="564">
        <v>1</v>
      </c>
      <c r="AH3793" s="564">
        <v>1</v>
      </c>
      <c r="AI3793" s="564">
        <v>1</v>
      </c>
      <c r="AJ3793" s="564">
        <v>1</v>
      </c>
      <c r="AK3793" s="564">
        <v>1</v>
      </c>
    </row>
    <row r="3794" spans="1:37">
      <c r="A3794">
        <v>3790</v>
      </c>
      <c r="B3794" s="564">
        <f t="shared" ca="1" si="360"/>
        <v>20</v>
      </c>
      <c r="C3794" s="564">
        <f t="shared" ca="1" si="355"/>
        <v>400</v>
      </c>
      <c r="D3794" s="564">
        <f t="shared" ca="1" si="358"/>
        <v>20</v>
      </c>
      <c r="E3794" s="564">
        <f t="shared" ca="1" si="356"/>
        <v>0</v>
      </c>
      <c r="F3794" s="564">
        <f t="shared" ca="1" si="359"/>
        <v>1</v>
      </c>
      <c r="G3794" s="564">
        <f t="shared" ca="1" si="357"/>
        <v>1.3795891880356737</v>
      </c>
      <c r="H3794" s="564">
        <v>1</v>
      </c>
      <c r="I3794" s="564">
        <v>1</v>
      </c>
      <c r="J3794" s="564">
        <v>1</v>
      </c>
      <c r="K3794" s="564">
        <v>1</v>
      </c>
      <c r="L3794" s="564">
        <v>1</v>
      </c>
      <c r="M3794" s="564">
        <v>1</v>
      </c>
      <c r="N3794" s="564">
        <v>1</v>
      </c>
      <c r="O3794" s="564">
        <v>1</v>
      </c>
      <c r="P3794" s="564">
        <v>1</v>
      </c>
      <c r="Q3794" s="564">
        <v>1</v>
      </c>
      <c r="R3794" s="564">
        <v>1</v>
      </c>
      <c r="S3794" s="564">
        <v>1</v>
      </c>
      <c r="T3794" s="564">
        <v>1</v>
      </c>
      <c r="U3794" s="564">
        <v>1</v>
      </c>
      <c r="V3794" s="564">
        <v>1</v>
      </c>
      <c r="W3794" s="564">
        <v>1</v>
      </c>
      <c r="X3794" s="564">
        <v>1</v>
      </c>
      <c r="Y3794" s="564">
        <v>1</v>
      </c>
      <c r="Z3794" s="564">
        <v>1</v>
      </c>
      <c r="AA3794" s="564">
        <v>1</v>
      </c>
      <c r="AB3794" s="564">
        <v>1</v>
      </c>
      <c r="AC3794" s="564">
        <v>1</v>
      </c>
      <c r="AD3794" s="564">
        <v>1</v>
      </c>
      <c r="AE3794" s="564">
        <v>1</v>
      </c>
      <c r="AF3794" s="564">
        <v>1</v>
      </c>
      <c r="AG3794" s="564">
        <v>1</v>
      </c>
      <c r="AH3794" s="564">
        <v>1</v>
      </c>
      <c r="AI3794" s="564">
        <v>1</v>
      </c>
      <c r="AJ3794" s="564">
        <v>1</v>
      </c>
      <c r="AK3794" s="564">
        <v>1</v>
      </c>
    </row>
    <row r="3795" spans="1:37">
      <c r="A3795">
        <v>3791</v>
      </c>
      <c r="B3795" s="564">
        <f t="shared" ca="1" si="360"/>
        <v>20</v>
      </c>
      <c r="C3795" s="564">
        <f t="shared" ca="1" si="355"/>
        <v>400</v>
      </c>
      <c r="D3795" s="564">
        <f t="shared" ca="1" si="358"/>
        <v>20</v>
      </c>
      <c r="E3795" s="564">
        <f t="shared" ca="1" si="356"/>
        <v>0</v>
      </c>
      <c r="F3795" s="564">
        <f t="shared" ca="1" si="359"/>
        <v>1</v>
      </c>
      <c r="G3795" s="564">
        <f t="shared" ca="1" si="357"/>
        <v>-0.69005298800453385</v>
      </c>
      <c r="H3795" s="564">
        <v>1</v>
      </c>
      <c r="I3795" s="564">
        <v>1</v>
      </c>
      <c r="J3795" s="564">
        <v>1</v>
      </c>
      <c r="K3795" s="564">
        <v>1</v>
      </c>
      <c r="L3795" s="564">
        <v>1</v>
      </c>
      <c r="M3795" s="564">
        <v>1</v>
      </c>
      <c r="N3795" s="564">
        <v>1</v>
      </c>
      <c r="O3795" s="564">
        <v>1</v>
      </c>
      <c r="P3795" s="564">
        <v>1</v>
      </c>
      <c r="Q3795" s="564">
        <v>1</v>
      </c>
      <c r="R3795" s="564">
        <v>1</v>
      </c>
      <c r="S3795" s="564">
        <v>1</v>
      </c>
      <c r="T3795" s="564">
        <v>1</v>
      </c>
      <c r="U3795" s="564">
        <v>1</v>
      </c>
      <c r="V3795" s="564">
        <v>1</v>
      </c>
      <c r="W3795" s="564">
        <v>1</v>
      </c>
      <c r="X3795" s="564">
        <v>1</v>
      </c>
      <c r="Y3795" s="564">
        <v>1</v>
      </c>
      <c r="Z3795" s="564">
        <v>1</v>
      </c>
      <c r="AA3795" s="564">
        <v>1</v>
      </c>
      <c r="AB3795" s="564">
        <v>1</v>
      </c>
      <c r="AC3795" s="564">
        <v>1</v>
      </c>
      <c r="AD3795" s="564">
        <v>1</v>
      </c>
      <c r="AE3795" s="564">
        <v>1</v>
      </c>
      <c r="AF3795" s="564">
        <v>1</v>
      </c>
      <c r="AG3795" s="564">
        <v>1</v>
      </c>
      <c r="AH3795" s="564">
        <v>1</v>
      </c>
      <c r="AI3795" s="564">
        <v>1</v>
      </c>
      <c r="AJ3795" s="564">
        <v>1</v>
      </c>
      <c r="AK3795" s="564">
        <v>1</v>
      </c>
    </row>
    <row r="3796" spans="1:37">
      <c r="A3796">
        <v>3792</v>
      </c>
      <c r="B3796" s="564">
        <f t="shared" ca="1" si="360"/>
        <v>20</v>
      </c>
      <c r="C3796" s="564">
        <f t="shared" ca="1" si="355"/>
        <v>400</v>
      </c>
      <c r="D3796" s="564">
        <f t="shared" ca="1" si="358"/>
        <v>20</v>
      </c>
      <c r="E3796" s="564">
        <f t="shared" ca="1" si="356"/>
        <v>0</v>
      </c>
      <c r="F3796" s="564">
        <f t="shared" ca="1" si="359"/>
        <v>1</v>
      </c>
      <c r="G3796" s="564">
        <f t="shared" ca="1" si="357"/>
        <v>-3.3298421953376836</v>
      </c>
      <c r="H3796" s="564">
        <v>1</v>
      </c>
      <c r="I3796" s="564">
        <v>1</v>
      </c>
      <c r="J3796" s="564">
        <v>1</v>
      </c>
      <c r="K3796" s="564">
        <v>1</v>
      </c>
      <c r="L3796" s="564">
        <v>1</v>
      </c>
      <c r="M3796" s="564">
        <v>1</v>
      </c>
      <c r="N3796" s="564">
        <v>1</v>
      </c>
      <c r="O3796" s="564">
        <v>1</v>
      </c>
      <c r="P3796" s="564">
        <v>1</v>
      </c>
      <c r="Q3796" s="564">
        <v>1</v>
      </c>
      <c r="R3796" s="564">
        <v>1</v>
      </c>
      <c r="S3796" s="564">
        <v>1</v>
      </c>
      <c r="T3796" s="564">
        <v>1</v>
      </c>
      <c r="U3796" s="564">
        <v>1</v>
      </c>
      <c r="V3796" s="564">
        <v>1</v>
      </c>
      <c r="W3796" s="564">
        <v>1</v>
      </c>
      <c r="X3796" s="564">
        <v>1</v>
      </c>
      <c r="Y3796" s="564">
        <v>1</v>
      </c>
      <c r="Z3796" s="564">
        <v>1</v>
      </c>
      <c r="AA3796" s="564">
        <v>1</v>
      </c>
      <c r="AB3796" s="564">
        <v>1</v>
      </c>
      <c r="AC3796" s="564">
        <v>1</v>
      </c>
      <c r="AD3796" s="564">
        <v>1</v>
      </c>
      <c r="AE3796" s="564">
        <v>1</v>
      </c>
      <c r="AF3796" s="564">
        <v>1</v>
      </c>
      <c r="AG3796" s="564">
        <v>1</v>
      </c>
      <c r="AH3796" s="564">
        <v>1</v>
      </c>
      <c r="AI3796" s="564">
        <v>1</v>
      </c>
      <c r="AJ3796" s="564">
        <v>1</v>
      </c>
      <c r="AK3796" s="564">
        <v>1</v>
      </c>
    </row>
    <row r="3797" spans="1:37">
      <c r="A3797">
        <v>3793</v>
      </c>
      <c r="B3797" s="564">
        <f t="shared" ca="1" si="360"/>
        <v>20</v>
      </c>
      <c r="C3797" s="564">
        <f t="shared" ca="1" si="355"/>
        <v>400</v>
      </c>
      <c r="D3797" s="564">
        <f t="shared" ca="1" si="358"/>
        <v>20</v>
      </c>
      <c r="E3797" s="564">
        <f t="shared" ca="1" si="356"/>
        <v>0</v>
      </c>
      <c r="F3797" s="564">
        <f t="shared" ca="1" si="359"/>
        <v>1</v>
      </c>
      <c r="G3797" s="564">
        <f t="shared" ca="1" si="357"/>
        <v>-2.3889579867709654</v>
      </c>
      <c r="H3797" s="564">
        <v>1</v>
      </c>
      <c r="I3797" s="564">
        <v>1</v>
      </c>
      <c r="J3797" s="564">
        <v>1</v>
      </c>
      <c r="K3797" s="564">
        <v>1</v>
      </c>
      <c r="L3797" s="564">
        <v>1</v>
      </c>
      <c r="M3797" s="564">
        <v>1</v>
      </c>
      <c r="N3797" s="564">
        <v>1</v>
      </c>
      <c r="O3797" s="564">
        <v>1</v>
      </c>
      <c r="P3797" s="564">
        <v>1</v>
      </c>
      <c r="Q3797" s="564">
        <v>1</v>
      </c>
      <c r="R3797" s="564">
        <v>1</v>
      </c>
      <c r="S3797" s="564">
        <v>1</v>
      </c>
      <c r="T3797" s="564">
        <v>1</v>
      </c>
      <c r="U3797" s="564">
        <v>1</v>
      </c>
      <c r="V3797" s="564">
        <v>1</v>
      </c>
      <c r="W3797" s="564">
        <v>1</v>
      </c>
      <c r="X3797" s="564">
        <v>1</v>
      </c>
      <c r="Y3797" s="564">
        <v>1</v>
      </c>
      <c r="Z3797" s="564">
        <v>1</v>
      </c>
      <c r="AA3797" s="564">
        <v>1</v>
      </c>
      <c r="AB3797" s="564">
        <v>1</v>
      </c>
      <c r="AC3797" s="564">
        <v>1</v>
      </c>
      <c r="AD3797" s="564">
        <v>1</v>
      </c>
      <c r="AE3797" s="564">
        <v>1</v>
      </c>
      <c r="AF3797" s="564">
        <v>1</v>
      </c>
      <c r="AG3797" s="564">
        <v>1</v>
      </c>
      <c r="AH3797" s="564">
        <v>1</v>
      </c>
      <c r="AI3797" s="564">
        <v>1</v>
      </c>
      <c r="AJ3797" s="564">
        <v>1</v>
      </c>
      <c r="AK3797" s="564">
        <v>1</v>
      </c>
    </row>
    <row r="3798" spans="1:37">
      <c r="A3798">
        <v>3794</v>
      </c>
      <c r="B3798" s="564">
        <f t="shared" ca="1" si="360"/>
        <v>20</v>
      </c>
      <c r="C3798" s="564">
        <f t="shared" ca="1" si="355"/>
        <v>400</v>
      </c>
      <c r="D3798" s="564">
        <f t="shared" ca="1" si="358"/>
        <v>20</v>
      </c>
      <c r="E3798" s="564">
        <f t="shared" ca="1" si="356"/>
        <v>0</v>
      </c>
      <c r="F3798" s="564">
        <f t="shared" ca="1" si="359"/>
        <v>1</v>
      </c>
      <c r="G3798" s="564">
        <f t="shared" ca="1" si="357"/>
        <v>-4.7397629033591144</v>
      </c>
      <c r="H3798" s="564">
        <v>1</v>
      </c>
      <c r="I3798" s="564">
        <v>1</v>
      </c>
      <c r="J3798" s="564">
        <v>1</v>
      </c>
      <c r="K3798" s="564">
        <v>1</v>
      </c>
      <c r="L3798" s="564">
        <v>1</v>
      </c>
      <c r="M3798" s="564">
        <v>1</v>
      </c>
      <c r="N3798" s="564">
        <v>1</v>
      </c>
      <c r="O3798" s="564">
        <v>1</v>
      </c>
      <c r="P3798" s="564">
        <v>1</v>
      </c>
      <c r="Q3798" s="564">
        <v>1</v>
      </c>
      <c r="R3798" s="564">
        <v>1</v>
      </c>
      <c r="S3798" s="564">
        <v>1</v>
      </c>
      <c r="T3798" s="564">
        <v>1</v>
      </c>
      <c r="U3798" s="564">
        <v>1</v>
      </c>
      <c r="V3798" s="564">
        <v>1</v>
      </c>
      <c r="W3798" s="564">
        <v>1</v>
      </c>
      <c r="X3798" s="564">
        <v>1</v>
      </c>
      <c r="Y3798" s="564">
        <v>1</v>
      </c>
      <c r="Z3798" s="564">
        <v>1</v>
      </c>
      <c r="AA3798" s="564">
        <v>1</v>
      </c>
      <c r="AB3798" s="564">
        <v>1</v>
      </c>
      <c r="AC3798" s="564">
        <v>1</v>
      </c>
      <c r="AD3798" s="564">
        <v>1</v>
      </c>
      <c r="AE3798" s="564">
        <v>1</v>
      </c>
      <c r="AF3798" s="564">
        <v>1</v>
      </c>
      <c r="AG3798" s="564">
        <v>1</v>
      </c>
      <c r="AH3798" s="564">
        <v>1</v>
      </c>
      <c r="AI3798" s="564">
        <v>1</v>
      </c>
      <c r="AJ3798" s="564">
        <v>1</v>
      </c>
      <c r="AK3798" s="564">
        <v>1</v>
      </c>
    </row>
    <row r="3799" spans="1:37">
      <c r="A3799">
        <v>3795</v>
      </c>
      <c r="B3799" s="564">
        <f t="shared" ca="1" si="360"/>
        <v>20</v>
      </c>
      <c r="C3799" s="564">
        <f t="shared" ca="1" si="355"/>
        <v>400</v>
      </c>
      <c r="D3799" s="564">
        <f t="shared" ca="1" si="358"/>
        <v>20</v>
      </c>
      <c r="E3799" s="564">
        <f t="shared" ca="1" si="356"/>
        <v>0</v>
      </c>
      <c r="F3799" s="564">
        <f t="shared" ca="1" si="359"/>
        <v>1</v>
      </c>
      <c r="G3799" s="564">
        <f t="shared" ca="1" si="357"/>
        <v>-1.5209293375145716</v>
      </c>
      <c r="H3799" s="564">
        <v>1</v>
      </c>
      <c r="I3799" s="564">
        <v>1</v>
      </c>
      <c r="J3799" s="564">
        <v>1</v>
      </c>
      <c r="K3799" s="564">
        <v>1</v>
      </c>
      <c r="L3799" s="564">
        <v>1</v>
      </c>
      <c r="M3799" s="564">
        <v>1</v>
      </c>
      <c r="N3799" s="564">
        <v>1</v>
      </c>
      <c r="O3799" s="564">
        <v>1</v>
      </c>
      <c r="P3799" s="564">
        <v>1</v>
      </c>
      <c r="Q3799" s="564">
        <v>1</v>
      </c>
      <c r="R3799" s="564">
        <v>1</v>
      </c>
      <c r="S3799" s="564">
        <v>1</v>
      </c>
      <c r="T3799" s="564">
        <v>1</v>
      </c>
      <c r="U3799" s="564">
        <v>1</v>
      </c>
      <c r="V3799" s="564">
        <v>1</v>
      </c>
      <c r="W3799" s="564">
        <v>1</v>
      </c>
      <c r="X3799" s="564">
        <v>1</v>
      </c>
      <c r="Y3799" s="564">
        <v>1</v>
      </c>
      <c r="Z3799" s="564">
        <v>1</v>
      </c>
      <c r="AA3799" s="564">
        <v>1</v>
      </c>
      <c r="AB3799" s="564">
        <v>1</v>
      </c>
      <c r="AC3799" s="564">
        <v>1</v>
      </c>
      <c r="AD3799" s="564">
        <v>1</v>
      </c>
      <c r="AE3799" s="564">
        <v>1</v>
      </c>
      <c r="AF3799" s="564">
        <v>1</v>
      </c>
      <c r="AG3799" s="564">
        <v>1</v>
      </c>
      <c r="AH3799" s="564">
        <v>1</v>
      </c>
      <c r="AI3799" s="564">
        <v>1</v>
      </c>
      <c r="AJ3799" s="564">
        <v>1</v>
      </c>
      <c r="AK3799" s="564">
        <v>1</v>
      </c>
    </row>
    <row r="3800" spans="1:37">
      <c r="A3800">
        <v>3796</v>
      </c>
      <c r="B3800" s="564">
        <f t="shared" ca="1" si="360"/>
        <v>20</v>
      </c>
      <c r="C3800" s="564">
        <f t="shared" ca="1" si="355"/>
        <v>400</v>
      </c>
      <c r="D3800" s="564">
        <f t="shared" ca="1" si="358"/>
        <v>20</v>
      </c>
      <c r="E3800" s="564">
        <f t="shared" ca="1" si="356"/>
        <v>0</v>
      </c>
      <c r="F3800" s="564">
        <f t="shared" ca="1" si="359"/>
        <v>1</v>
      </c>
      <c r="G3800" s="564">
        <f t="shared" ca="1" si="357"/>
        <v>2.1770717151249719</v>
      </c>
      <c r="H3800" s="564">
        <v>1</v>
      </c>
      <c r="I3800" s="564">
        <v>1</v>
      </c>
      <c r="J3800" s="564">
        <v>1</v>
      </c>
      <c r="K3800" s="564">
        <v>1</v>
      </c>
      <c r="L3800" s="564">
        <v>1</v>
      </c>
      <c r="M3800" s="564">
        <v>1</v>
      </c>
      <c r="N3800" s="564">
        <v>1</v>
      </c>
      <c r="O3800" s="564">
        <v>1</v>
      </c>
      <c r="P3800" s="564">
        <v>1</v>
      </c>
      <c r="Q3800" s="564">
        <v>1</v>
      </c>
      <c r="R3800" s="564">
        <v>1</v>
      </c>
      <c r="S3800" s="564">
        <v>1</v>
      </c>
      <c r="T3800" s="564">
        <v>1</v>
      </c>
      <c r="U3800" s="564">
        <v>1</v>
      </c>
      <c r="V3800" s="564">
        <v>1</v>
      </c>
      <c r="W3800" s="564">
        <v>1</v>
      </c>
      <c r="X3800" s="564">
        <v>1</v>
      </c>
      <c r="Y3800" s="564">
        <v>1</v>
      </c>
      <c r="Z3800" s="564">
        <v>1</v>
      </c>
      <c r="AA3800" s="564">
        <v>1</v>
      </c>
      <c r="AB3800" s="564">
        <v>1</v>
      </c>
      <c r="AC3800" s="564">
        <v>1</v>
      </c>
      <c r="AD3800" s="564">
        <v>1</v>
      </c>
      <c r="AE3800" s="564">
        <v>1</v>
      </c>
      <c r="AF3800" s="564">
        <v>1</v>
      </c>
      <c r="AG3800" s="564">
        <v>1</v>
      </c>
      <c r="AH3800" s="564">
        <v>1</v>
      </c>
      <c r="AI3800" s="564">
        <v>1</v>
      </c>
      <c r="AJ3800" s="564">
        <v>1</v>
      </c>
      <c r="AK3800" s="564">
        <v>1</v>
      </c>
    </row>
    <row r="3801" spans="1:37">
      <c r="A3801">
        <v>3797</v>
      </c>
      <c r="B3801" s="564">
        <f t="shared" ca="1" si="360"/>
        <v>0</v>
      </c>
      <c r="C3801" s="564">
        <f t="shared" ca="1" si="355"/>
        <v>0</v>
      </c>
      <c r="D3801" s="564">
        <f t="shared" ca="1" si="358"/>
        <v>0</v>
      </c>
      <c r="E3801" s="564">
        <f t="shared" ca="1" si="356"/>
        <v>0</v>
      </c>
      <c r="F3801" s="564">
        <f t="shared" ca="1" si="359"/>
        <v>1</v>
      </c>
      <c r="G3801" s="564">
        <f t="shared" ca="1" si="357"/>
        <v>-8.3084390349263195</v>
      </c>
      <c r="H3801" s="564">
        <v>0</v>
      </c>
      <c r="I3801" s="564">
        <v>0</v>
      </c>
      <c r="J3801" s="564">
        <v>0</v>
      </c>
      <c r="K3801" s="564">
        <v>0</v>
      </c>
      <c r="L3801" s="564">
        <v>0</v>
      </c>
      <c r="M3801" s="564">
        <v>0</v>
      </c>
      <c r="N3801" s="564">
        <v>0</v>
      </c>
      <c r="O3801" s="564">
        <v>0</v>
      </c>
      <c r="P3801" s="564">
        <v>0</v>
      </c>
      <c r="Q3801" s="564">
        <v>0</v>
      </c>
      <c r="R3801" s="564">
        <v>0</v>
      </c>
      <c r="S3801" s="564">
        <v>0</v>
      </c>
      <c r="T3801" s="564">
        <v>0</v>
      </c>
      <c r="U3801" s="564">
        <v>0</v>
      </c>
      <c r="V3801" s="564">
        <v>0</v>
      </c>
      <c r="W3801" s="564">
        <v>0</v>
      </c>
      <c r="X3801" s="564">
        <v>0</v>
      </c>
      <c r="Y3801" s="564">
        <v>0</v>
      </c>
      <c r="Z3801" s="564">
        <v>0</v>
      </c>
      <c r="AA3801" s="564">
        <v>0</v>
      </c>
      <c r="AB3801" s="564">
        <v>0</v>
      </c>
      <c r="AC3801" s="564">
        <v>0</v>
      </c>
      <c r="AD3801" s="564">
        <v>0</v>
      </c>
      <c r="AE3801" s="564">
        <v>0</v>
      </c>
      <c r="AF3801" s="564">
        <v>0</v>
      </c>
      <c r="AG3801" s="564">
        <v>0</v>
      </c>
      <c r="AH3801" s="564">
        <v>0</v>
      </c>
      <c r="AI3801" s="564">
        <v>0</v>
      </c>
      <c r="AJ3801" s="564">
        <v>0</v>
      </c>
      <c r="AK3801" s="564">
        <v>0</v>
      </c>
    </row>
    <row r="3802" spans="1:37">
      <c r="A3802">
        <v>3798</v>
      </c>
      <c r="B3802" s="564">
        <f t="shared" ca="1" si="360"/>
        <v>4</v>
      </c>
      <c r="C3802" s="564">
        <f t="shared" ca="1" si="355"/>
        <v>16</v>
      </c>
      <c r="D3802" s="564">
        <f t="shared" ca="1" si="358"/>
        <v>4</v>
      </c>
      <c r="E3802" s="564">
        <f t="shared" ca="1" si="356"/>
        <v>3.2</v>
      </c>
      <c r="F3802" s="564">
        <f t="shared" ca="1" si="359"/>
        <v>0.66315789473684217</v>
      </c>
      <c r="G3802" s="564">
        <f t="shared" ca="1" si="357"/>
        <v>0.46179262219632156</v>
      </c>
      <c r="H3802" s="564">
        <v>0</v>
      </c>
      <c r="I3802" s="564">
        <v>0</v>
      </c>
      <c r="J3802" s="564">
        <v>0</v>
      </c>
      <c r="K3802" s="564">
        <v>1</v>
      </c>
      <c r="L3802" s="564">
        <v>0</v>
      </c>
      <c r="M3802" s="564">
        <v>1</v>
      </c>
      <c r="N3802" s="564">
        <v>0</v>
      </c>
      <c r="O3802" s="564">
        <v>0</v>
      </c>
      <c r="P3802" s="564">
        <v>0</v>
      </c>
      <c r="Q3802" s="564">
        <v>0</v>
      </c>
      <c r="R3802" s="564">
        <v>0</v>
      </c>
      <c r="S3802" s="564">
        <v>0</v>
      </c>
      <c r="T3802" s="564">
        <v>0</v>
      </c>
      <c r="U3802" s="564">
        <v>0</v>
      </c>
      <c r="V3802" s="564">
        <v>1</v>
      </c>
      <c r="W3802" s="564">
        <v>0</v>
      </c>
      <c r="X3802" s="564">
        <v>0</v>
      </c>
      <c r="Y3802" s="564">
        <v>0</v>
      </c>
      <c r="Z3802" s="564">
        <v>1</v>
      </c>
      <c r="AA3802" s="564">
        <v>0</v>
      </c>
      <c r="AB3802" s="564">
        <v>0</v>
      </c>
      <c r="AC3802" s="564">
        <v>0</v>
      </c>
      <c r="AD3802" s="564">
        <v>1</v>
      </c>
      <c r="AE3802" s="564">
        <v>0</v>
      </c>
      <c r="AF3802" s="564">
        <v>0</v>
      </c>
      <c r="AG3802" s="564">
        <v>0</v>
      </c>
      <c r="AH3802" s="564">
        <v>0</v>
      </c>
      <c r="AI3802" s="564">
        <v>0</v>
      </c>
      <c r="AJ3802" s="564">
        <v>1</v>
      </c>
      <c r="AK3802" s="564">
        <v>1</v>
      </c>
    </row>
    <row r="3803" spans="1:37">
      <c r="A3803">
        <v>3799</v>
      </c>
      <c r="B3803" s="564">
        <f t="shared" ca="1" si="360"/>
        <v>0</v>
      </c>
      <c r="C3803" s="564">
        <f t="shared" ca="1" si="355"/>
        <v>0</v>
      </c>
      <c r="D3803" s="564">
        <f t="shared" ca="1" si="358"/>
        <v>0</v>
      </c>
      <c r="E3803" s="564">
        <f t="shared" ca="1" si="356"/>
        <v>0</v>
      </c>
      <c r="F3803" s="564">
        <f t="shared" ca="1" si="359"/>
        <v>1</v>
      </c>
      <c r="G3803" s="564">
        <f t="shared" ca="1" si="357"/>
        <v>3.3236948424087784</v>
      </c>
      <c r="H3803" s="564">
        <v>0</v>
      </c>
      <c r="I3803" s="564">
        <v>0</v>
      </c>
      <c r="J3803" s="564">
        <v>0</v>
      </c>
      <c r="K3803" s="564">
        <v>0</v>
      </c>
      <c r="L3803" s="564">
        <v>0</v>
      </c>
      <c r="M3803" s="564">
        <v>0</v>
      </c>
      <c r="N3803" s="564">
        <v>0</v>
      </c>
      <c r="O3803" s="564">
        <v>0</v>
      </c>
      <c r="P3803" s="564">
        <v>0</v>
      </c>
      <c r="Q3803" s="564">
        <v>0</v>
      </c>
      <c r="R3803" s="564">
        <v>0</v>
      </c>
      <c r="S3803" s="564">
        <v>0</v>
      </c>
      <c r="T3803" s="564">
        <v>0</v>
      </c>
      <c r="U3803" s="564">
        <v>0</v>
      </c>
      <c r="V3803" s="564">
        <v>0</v>
      </c>
      <c r="W3803" s="564">
        <v>0</v>
      </c>
      <c r="X3803" s="564">
        <v>0</v>
      </c>
      <c r="Y3803" s="564">
        <v>0</v>
      </c>
      <c r="Z3803" s="564">
        <v>0</v>
      </c>
      <c r="AA3803" s="564">
        <v>0</v>
      </c>
      <c r="AB3803" s="564">
        <v>0</v>
      </c>
      <c r="AC3803" s="564">
        <v>0</v>
      </c>
      <c r="AD3803" s="564">
        <v>0</v>
      </c>
      <c r="AE3803" s="564">
        <v>0</v>
      </c>
      <c r="AF3803" s="564">
        <v>0</v>
      </c>
      <c r="AG3803" s="564">
        <v>0</v>
      </c>
      <c r="AH3803" s="564">
        <v>0</v>
      </c>
      <c r="AI3803" s="564">
        <v>0</v>
      </c>
      <c r="AJ3803" s="564">
        <v>0</v>
      </c>
      <c r="AK3803" s="564">
        <v>0</v>
      </c>
    </row>
    <row r="3804" spans="1:37">
      <c r="A3804">
        <v>3800</v>
      </c>
      <c r="B3804" s="564">
        <f t="shared" ca="1" si="360"/>
        <v>0</v>
      </c>
      <c r="C3804" s="564">
        <f t="shared" ca="1" si="355"/>
        <v>0</v>
      </c>
      <c r="D3804" s="564">
        <f t="shared" ca="1" si="358"/>
        <v>0</v>
      </c>
      <c r="E3804" s="564">
        <f t="shared" ca="1" si="356"/>
        <v>0</v>
      </c>
      <c r="F3804" s="564">
        <f t="shared" ca="1" si="359"/>
        <v>1</v>
      </c>
      <c r="G3804" s="564">
        <f t="shared" ca="1" si="357"/>
        <v>2.6746351393694265</v>
      </c>
      <c r="H3804" s="564">
        <v>0</v>
      </c>
      <c r="I3804" s="564">
        <v>0</v>
      </c>
      <c r="J3804" s="564">
        <v>0</v>
      </c>
      <c r="K3804" s="564">
        <v>0</v>
      </c>
      <c r="L3804" s="564">
        <v>0</v>
      </c>
      <c r="M3804" s="564">
        <v>0</v>
      </c>
      <c r="N3804" s="564">
        <v>0</v>
      </c>
      <c r="O3804" s="564">
        <v>0</v>
      </c>
      <c r="P3804" s="564">
        <v>0</v>
      </c>
      <c r="Q3804" s="564">
        <v>0</v>
      </c>
      <c r="R3804" s="564">
        <v>0</v>
      </c>
      <c r="S3804" s="564">
        <v>0</v>
      </c>
      <c r="T3804" s="564">
        <v>0</v>
      </c>
      <c r="U3804" s="564">
        <v>0</v>
      </c>
      <c r="V3804" s="564">
        <v>0</v>
      </c>
      <c r="W3804" s="564">
        <v>0</v>
      </c>
      <c r="X3804" s="564">
        <v>0</v>
      </c>
      <c r="Y3804" s="564">
        <v>0</v>
      </c>
      <c r="Z3804" s="564">
        <v>0</v>
      </c>
      <c r="AA3804" s="564">
        <v>0</v>
      </c>
      <c r="AB3804" s="564">
        <v>0</v>
      </c>
      <c r="AC3804" s="564">
        <v>0</v>
      </c>
      <c r="AD3804" s="564">
        <v>0</v>
      </c>
      <c r="AE3804" s="564">
        <v>0</v>
      </c>
      <c r="AF3804" s="564">
        <v>0</v>
      </c>
      <c r="AG3804" s="564">
        <v>0</v>
      </c>
      <c r="AH3804" s="564">
        <v>0</v>
      </c>
      <c r="AI3804" s="564">
        <v>0</v>
      </c>
      <c r="AJ3804" s="564">
        <v>0</v>
      </c>
      <c r="AK3804" s="564">
        <v>0</v>
      </c>
    </row>
    <row r="3805" spans="1:37">
      <c r="A3805">
        <v>3801</v>
      </c>
      <c r="B3805" s="564">
        <f t="shared" ca="1" si="360"/>
        <v>5</v>
      </c>
      <c r="C3805" s="564">
        <f t="shared" ca="1" si="355"/>
        <v>25</v>
      </c>
      <c r="D3805" s="564">
        <f t="shared" ca="1" si="358"/>
        <v>5</v>
      </c>
      <c r="E3805" s="564">
        <f t="shared" ca="1" si="356"/>
        <v>3.75</v>
      </c>
      <c r="F3805" s="564">
        <f t="shared" ca="1" si="359"/>
        <v>0.60526315789473684</v>
      </c>
      <c r="G3805" s="564">
        <f t="shared" ca="1" si="357"/>
        <v>6.0853988325326522</v>
      </c>
      <c r="H3805" s="564">
        <v>0</v>
      </c>
      <c r="I3805" s="564">
        <v>1</v>
      </c>
      <c r="J3805" s="564">
        <v>0</v>
      </c>
      <c r="K3805" s="564">
        <v>0</v>
      </c>
      <c r="L3805" s="564">
        <v>0</v>
      </c>
      <c r="M3805" s="564">
        <v>0</v>
      </c>
      <c r="N3805" s="564">
        <v>1</v>
      </c>
      <c r="O3805" s="564">
        <v>0</v>
      </c>
      <c r="P3805" s="564">
        <v>0</v>
      </c>
      <c r="Q3805" s="564">
        <v>1</v>
      </c>
      <c r="R3805" s="564">
        <v>0</v>
      </c>
      <c r="S3805" s="564">
        <v>0</v>
      </c>
      <c r="T3805" s="564">
        <v>0</v>
      </c>
      <c r="U3805" s="564">
        <v>0</v>
      </c>
      <c r="V3805" s="564">
        <v>1</v>
      </c>
      <c r="W3805" s="564">
        <v>1</v>
      </c>
      <c r="X3805" s="564">
        <v>0</v>
      </c>
      <c r="Y3805" s="564">
        <v>0</v>
      </c>
      <c r="Z3805" s="564">
        <v>0</v>
      </c>
      <c r="AA3805" s="564">
        <v>0</v>
      </c>
      <c r="AB3805" s="564">
        <v>0</v>
      </c>
      <c r="AC3805" s="564">
        <v>0</v>
      </c>
      <c r="AD3805" s="564">
        <v>0</v>
      </c>
      <c r="AE3805" s="564">
        <v>0</v>
      </c>
      <c r="AF3805" s="564">
        <v>0</v>
      </c>
      <c r="AG3805" s="564">
        <v>0</v>
      </c>
      <c r="AH3805" s="564">
        <v>0</v>
      </c>
      <c r="AI3805" s="564">
        <v>0</v>
      </c>
      <c r="AJ3805" s="564">
        <v>0</v>
      </c>
      <c r="AK3805" s="564">
        <v>0</v>
      </c>
    </row>
    <row r="3806" spans="1:37">
      <c r="A3806">
        <v>3802</v>
      </c>
      <c r="B3806" s="564">
        <f t="shared" ca="1" si="360"/>
        <v>20</v>
      </c>
      <c r="C3806" s="564">
        <f t="shared" ca="1" si="355"/>
        <v>400</v>
      </c>
      <c r="D3806" s="564">
        <f t="shared" ca="1" si="358"/>
        <v>20</v>
      </c>
      <c r="E3806" s="564">
        <f t="shared" ca="1" si="356"/>
        <v>0</v>
      </c>
      <c r="F3806" s="564">
        <f t="shared" ca="1" si="359"/>
        <v>1</v>
      </c>
      <c r="G3806" s="564">
        <f t="shared" ca="1" si="357"/>
        <v>-5.4567102846066486</v>
      </c>
      <c r="H3806" s="564">
        <v>1</v>
      </c>
      <c r="I3806" s="564">
        <v>1</v>
      </c>
      <c r="J3806" s="564">
        <v>1</v>
      </c>
      <c r="K3806" s="564">
        <v>1</v>
      </c>
      <c r="L3806" s="564">
        <v>1</v>
      </c>
      <c r="M3806" s="564">
        <v>1</v>
      </c>
      <c r="N3806" s="564">
        <v>1</v>
      </c>
      <c r="O3806" s="564">
        <v>1</v>
      </c>
      <c r="P3806" s="564">
        <v>1</v>
      </c>
      <c r="Q3806" s="564">
        <v>1</v>
      </c>
      <c r="R3806" s="564">
        <v>1</v>
      </c>
      <c r="S3806" s="564">
        <v>1</v>
      </c>
      <c r="T3806" s="564">
        <v>1</v>
      </c>
      <c r="U3806" s="564">
        <v>1</v>
      </c>
      <c r="V3806" s="564">
        <v>1</v>
      </c>
      <c r="W3806" s="564">
        <v>1</v>
      </c>
      <c r="X3806" s="564">
        <v>1</v>
      </c>
      <c r="Y3806" s="564">
        <v>1</v>
      </c>
      <c r="Z3806" s="564">
        <v>1</v>
      </c>
      <c r="AA3806" s="564">
        <v>1</v>
      </c>
      <c r="AB3806" s="564">
        <v>1</v>
      </c>
      <c r="AC3806" s="564">
        <v>1</v>
      </c>
      <c r="AD3806" s="564">
        <v>1</v>
      </c>
      <c r="AE3806" s="564">
        <v>1</v>
      </c>
      <c r="AF3806" s="564">
        <v>1</v>
      </c>
      <c r="AG3806" s="564">
        <v>1</v>
      </c>
      <c r="AH3806" s="564">
        <v>1</v>
      </c>
      <c r="AI3806" s="564">
        <v>1</v>
      </c>
      <c r="AJ3806" s="564">
        <v>1</v>
      </c>
      <c r="AK3806" s="564">
        <v>1</v>
      </c>
    </row>
    <row r="3807" spans="1:37">
      <c r="A3807">
        <v>3803</v>
      </c>
      <c r="B3807" s="564">
        <f t="shared" ca="1" si="360"/>
        <v>20</v>
      </c>
      <c r="C3807" s="564">
        <f t="shared" ca="1" si="355"/>
        <v>400</v>
      </c>
      <c r="D3807" s="564">
        <f t="shared" ca="1" si="358"/>
        <v>20</v>
      </c>
      <c r="E3807" s="564">
        <f t="shared" ca="1" si="356"/>
        <v>0</v>
      </c>
      <c r="F3807" s="564">
        <f t="shared" ca="1" si="359"/>
        <v>1</v>
      </c>
      <c r="G3807" s="564">
        <f t="shared" ca="1" si="357"/>
        <v>1.2653540200326878</v>
      </c>
      <c r="H3807" s="564">
        <v>1</v>
      </c>
      <c r="I3807" s="564">
        <v>1</v>
      </c>
      <c r="J3807" s="564">
        <v>1</v>
      </c>
      <c r="K3807" s="564">
        <v>1</v>
      </c>
      <c r="L3807" s="564">
        <v>1</v>
      </c>
      <c r="M3807" s="564">
        <v>1</v>
      </c>
      <c r="N3807" s="564">
        <v>1</v>
      </c>
      <c r="O3807" s="564">
        <v>1</v>
      </c>
      <c r="P3807" s="564">
        <v>1</v>
      </c>
      <c r="Q3807" s="564">
        <v>1</v>
      </c>
      <c r="R3807" s="564">
        <v>1</v>
      </c>
      <c r="S3807" s="564">
        <v>1</v>
      </c>
      <c r="T3807" s="564">
        <v>1</v>
      </c>
      <c r="U3807" s="564">
        <v>1</v>
      </c>
      <c r="V3807" s="564">
        <v>1</v>
      </c>
      <c r="W3807" s="564">
        <v>1</v>
      </c>
      <c r="X3807" s="564">
        <v>1</v>
      </c>
      <c r="Y3807" s="564">
        <v>1</v>
      </c>
      <c r="Z3807" s="564">
        <v>1</v>
      </c>
      <c r="AA3807" s="564">
        <v>1</v>
      </c>
      <c r="AB3807" s="564">
        <v>1</v>
      </c>
      <c r="AC3807" s="564">
        <v>1</v>
      </c>
      <c r="AD3807" s="564">
        <v>1</v>
      </c>
      <c r="AE3807" s="564">
        <v>1</v>
      </c>
      <c r="AF3807" s="564">
        <v>1</v>
      </c>
      <c r="AG3807" s="564">
        <v>1</v>
      </c>
      <c r="AH3807" s="564">
        <v>1</v>
      </c>
      <c r="AI3807" s="564">
        <v>1</v>
      </c>
      <c r="AJ3807" s="564">
        <v>1</v>
      </c>
      <c r="AK3807" s="564">
        <v>1</v>
      </c>
    </row>
    <row r="3808" spans="1:37">
      <c r="A3808">
        <v>3804</v>
      </c>
      <c r="B3808" s="564">
        <f t="shared" ca="1" si="360"/>
        <v>20</v>
      </c>
      <c r="C3808" s="564">
        <f t="shared" ca="1" si="355"/>
        <v>400</v>
      </c>
      <c r="D3808" s="564">
        <f t="shared" ca="1" si="358"/>
        <v>20</v>
      </c>
      <c r="E3808" s="564">
        <f t="shared" ca="1" si="356"/>
        <v>0</v>
      </c>
      <c r="F3808" s="564">
        <f t="shared" ca="1" si="359"/>
        <v>1</v>
      </c>
      <c r="G3808" s="564">
        <f t="shared" ca="1" si="357"/>
        <v>5.6755133835018672</v>
      </c>
      <c r="H3808" s="564">
        <v>1</v>
      </c>
      <c r="I3808" s="564">
        <v>1</v>
      </c>
      <c r="J3808" s="564">
        <v>1</v>
      </c>
      <c r="K3808" s="564">
        <v>1</v>
      </c>
      <c r="L3808" s="564">
        <v>1</v>
      </c>
      <c r="M3808" s="564">
        <v>1</v>
      </c>
      <c r="N3808" s="564">
        <v>1</v>
      </c>
      <c r="O3808" s="564">
        <v>1</v>
      </c>
      <c r="P3808" s="564">
        <v>1</v>
      </c>
      <c r="Q3808" s="564">
        <v>1</v>
      </c>
      <c r="R3808" s="564">
        <v>1</v>
      </c>
      <c r="S3808" s="564">
        <v>1</v>
      </c>
      <c r="T3808" s="564">
        <v>1</v>
      </c>
      <c r="U3808" s="564">
        <v>1</v>
      </c>
      <c r="V3808" s="564">
        <v>1</v>
      </c>
      <c r="W3808" s="564">
        <v>1</v>
      </c>
      <c r="X3808" s="564">
        <v>1</v>
      </c>
      <c r="Y3808" s="564">
        <v>1</v>
      </c>
      <c r="Z3808" s="564">
        <v>1</v>
      </c>
      <c r="AA3808" s="564">
        <v>1</v>
      </c>
      <c r="AB3808" s="564">
        <v>1</v>
      </c>
      <c r="AC3808" s="564">
        <v>1</v>
      </c>
      <c r="AD3808" s="564">
        <v>1</v>
      </c>
      <c r="AE3808" s="564">
        <v>1</v>
      </c>
      <c r="AF3808" s="564">
        <v>1</v>
      </c>
      <c r="AG3808" s="564">
        <v>1</v>
      </c>
      <c r="AH3808" s="564">
        <v>1</v>
      </c>
      <c r="AI3808" s="564">
        <v>1</v>
      </c>
      <c r="AJ3808" s="564">
        <v>1</v>
      </c>
      <c r="AK3808" s="564">
        <v>1</v>
      </c>
    </row>
    <row r="3809" spans="1:37">
      <c r="A3809">
        <v>3805</v>
      </c>
      <c r="B3809" s="564">
        <f t="shared" ca="1" si="360"/>
        <v>0</v>
      </c>
      <c r="C3809" s="564">
        <f t="shared" ca="1" si="355"/>
        <v>0</v>
      </c>
      <c r="D3809" s="564">
        <f t="shared" ca="1" si="358"/>
        <v>0</v>
      </c>
      <c r="E3809" s="564">
        <f t="shared" ca="1" si="356"/>
        <v>0</v>
      </c>
      <c r="F3809" s="564">
        <f t="shared" ca="1" si="359"/>
        <v>1</v>
      </c>
      <c r="G3809" s="564">
        <f t="shared" ca="1" si="357"/>
        <v>2.5113869442922656</v>
      </c>
      <c r="H3809" s="564">
        <v>0</v>
      </c>
      <c r="I3809" s="564">
        <v>0</v>
      </c>
      <c r="J3809" s="564">
        <v>0</v>
      </c>
      <c r="K3809" s="564">
        <v>0</v>
      </c>
      <c r="L3809" s="564">
        <v>0</v>
      </c>
      <c r="M3809" s="564">
        <v>0</v>
      </c>
      <c r="N3809" s="564">
        <v>0</v>
      </c>
      <c r="O3809" s="564">
        <v>0</v>
      </c>
      <c r="P3809" s="564">
        <v>0</v>
      </c>
      <c r="Q3809" s="564">
        <v>0</v>
      </c>
      <c r="R3809" s="564">
        <v>0</v>
      </c>
      <c r="S3809" s="564">
        <v>0</v>
      </c>
      <c r="T3809" s="564">
        <v>0</v>
      </c>
      <c r="U3809" s="564">
        <v>0</v>
      </c>
      <c r="V3809" s="564">
        <v>0</v>
      </c>
      <c r="W3809" s="564">
        <v>0</v>
      </c>
      <c r="X3809" s="564">
        <v>0</v>
      </c>
      <c r="Y3809" s="564">
        <v>0</v>
      </c>
      <c r="Z3809" s="564">
        <v>0</v>
      </c>
      <c r="AA3809" s="564">
        <v>0</v>
      </c>
      <c r="AB3809" s="564">
        <v>0</v>
      </c>
      <c r="AC3809" s="564">
        <v>0</v>
      </c>
      <c r="AD3809" s="564">
        <v>0</v>
      </c>
      <c r="AE3809" s="564">
        <v>0</v>
      </c>
      <c r="AF3809" s="564">
        <v>0</v>
      </c>
      <c r="AG3809" s="564">
        <v>0</v>
      </c>
      <c r="AH3809" s="564">
        <v>0</v>
      </c>
      <c r="AI3809" s="564">
        <v>0</v>
      </c>
      <c r="AJ3809" s="564">
        <v>0</v>
      </c>
      <c r="AK3809" s="564">
        <v>0</v>
      </c>
    </row>
    <row r="3810" spans="1:37">
      <c r="A3810">
        <v>3806</v>
      </c>
      <c r="B3810" s="564">
        <f t="shared" ca="1" si="360"/>
        <v>0</v>
      </c>
      <c r="C3810" s="564">
        <f t="shared" ca="1" si="355"/>
        <v>0</v>
      </c>
      <c r="D3810" s="564">
        <f t="shared" ca="1" si="358"/>
        <v>0</v>
      </c>
      <c r="E3810" s="564">
        <f t="shared" ca="1" si="356"/>
        <v>0</v>
      </c>
      <c r="F3810" s="564">
        <f t="shared" ca="1" si="359"/>
        <v>1</v>
      </c>
      <c r="G3810" s="564">
        <f t="shared" ca="1" si="357"/>
        <v>-0.490984569486836</v>
      </c>
      <c r="H3810" s="564">
        <v>0</v>
      </c>
      <c r="I3810" s="564">
        <v>0</v>
      </c>
      <c r="J3810" s="564">
        <v>0</v>
      </c>
      <c r="K3810" s="564">
        <v>0</v>
      </c>
      <c r="L3810" s="564">
        <v>0</v>
      </c>
      <c r="M3810" s="564">
        <v>0</v>
      </c>
      <c r="N3810" s="564">
        <v>0</v>
      </c>
      <c r="O3810" s="564">
        <v>0</v>
      </c>
      <c r="P3810" s="564">
        <v>0</v>
      </c>
      <c r="Q3810" s="564">
        <v>0</v>
      </c>
      <c r="R3810" s="564">
        <v>0</v>
      </c>
      <c r="S3810" s="564">
        <v>0</v>
      </c>
      <c r="T3810" s="564">
        <v>0</v>
      </c>
      <c r="U3810" s="564">
        <v>0</v>
      </c>
      <c r="V3810" s="564">
        <v>0</v>
      </c>
      <c r="W3810" s="564">
        <v>0</v>
      </c>
      <c r="X3810" s="564">
        <v>0</v>
      </c>
      <c r="Y3810" s="564">
        <v>0</v>
      </c>
      <c r="Z3810" s="564">
        <v>0</v>
      </c>
      <c r="AA3810" s="564">
        <v>0</v>
      </c>
      <c r="AB3810" s="564">
        <v>0</v>
      </c>
      <c r="AC3810" s="564">
        <v>0</v>
      </c>
      <c r="AD3810" s="564">
        <v>0</v>
      </c>
      <c r="AE3810" s="564">
        <v>0</v>
      </c>
      <c r="AF3810" s="564">
        <v>0</v>
      </c>
      <c r="AG3810" s="564">
        <v>0</v>
      </c>
      <c r="AH3810" s="564">
        <v>0</v>
      </c>
      <c r="AI3810" s="564">
        <v>0</v>
      </c>
      <c r="AJ3810" s="564">
        <v>0</v>
      </c>
      <c r="AK3810" s="564">
        <v>0</v>
      </c>
    </row>
    <row r="3811" spans="1:37">
      <c r="A3811">
        <v>3807</v>
      </c>
      <c r="B3811" s="564">
        <f t="shared" ca="1" si="360"/>
        <v>20</v>
      </c>
      <c r="C3811" s="564">
        <f t="shared" ca="1" si="355"/>
        <v>400</v>
      </c>
      <c r="D3811" s="564">
        <f t="shared" ca="1" si="358"/>
        <v>20</v>
      </c>
      <c r="E3811" s="564">
        <f t="shared" ca="1" si="356"/>
        <v>0</v>
      </c>
      <c r="F3811" s="564">
        <f t="shared" ca="1" si="359"/>
        <v>1</v>
      </c>
      <c r="G3811" s="564">
        <f t="shared" ca="1" si="357"/>
        <v>-0.47942702682948735</v>
      </c>
      <c r="H3811" s="564">
        <v>1</v>
      </c>
      <c r="I3811" s="564">
        <v>1</v>
      </c>
      <c r="J3811" s="564">
        <v>1</v>
      </c>
      <c r="K3811" s="564">
        <v>1</v>
      </c>
      <c r="L3811" s="564">
        <v>1</v>
      </c>
      <c r="M3811" s="564">
        <v>1</v>
      </c>
      <c r="N3811" s="564">
        <v>1</v>
      </c>
      <c r="O3811" s="564">
        <v>1</v>
      </c>
      <c r="P3811" s="564">
        <v>1</v>
      </c>
      <c r="Q3811" s="564">
        <v>1</v>
      </c>
      <c r="R3811" s="564">
        <v>1</v>
      </c>
      <c r="S3811" s="564">
        <v>1</v>
      </c>
      <c r="T3811" s="564">
        <v>1</v>
      </c>
      <c r="U3811" s="564">
        <v>1</v>
      </c>
      <c r="V3811" s="564">
        <v>1</v>
      </c>
      <c r="W3811" s="564">
        <v>1</v>
      </c>
      <c r="X3811" s="564">
        <v>1</v>
      </c>
      <c r="Y3811" s="564">
        <v>1</v>
      </c>
      <c r="Z3811" s="564">
        <v>1</v>
      </c>
      <c r="AA3811" s="564">
        <v>1</v>
      </c>
      <c r="AB3811" s="564">
        <v>1</v>
      </c>
      <c r="AC3811" s="564">
        <v>1</v>
      </c>
      <c r="AD3811" s="564">
        <v>1</v>
      </c>
      <c r="AE3811" s="564">
        <v>1</v>
      </c>
      <c r="AF3811" s="564">
        <v>1</v>
      </c>
      <c r="AG3811" s="564">
        <v>1</v>
      </c>
      <c r="AH3811" s="564">
        <v>1</v>
      </c>
      <c r="AI3811" s="564">
        <v>1</v>
      </c>
      <c r="AJ3811" s="564">
        <v>1</v>
      </c>
      <c r="AK3811" s="564">
        <v>1</v>
      </c>
    </row>
    <row r="3812" spans="1:37">
      <c r="A3812">
        <v>3808</v>
      </c>
      <c r="B3812" s="564">
        <f t="shared" ca="1" si="360"/>
        <v>20</v>
      </c>
      <c r="C3812" s="564">
        <f t="shared" ca="1" si="355"/>
        <v>400</v>
      </c>
      <c r="D3812" s="564">
        <f t="shared" ca="1" si="358"/>
        <v>20</v>
      </c>
      <c r="E3812" s="564">
        <f t="shared" ca="1" si="356"/>
        <v>0</v>
      </c>
      <c r="F3812" s="564">
        <f t="shared" ca="1" si="359"/>
        <v>1</v>
      </c>
      <c r="G3812" s="564">
        <f t="shared" ca="1" si="357"/>
        <v>3.5596324874223373</v>
      </c>
      <c r="H3812" s="564">
        <v>1</v>
      </c>
      <c r="I3812" s="564">
        <v>1</v>
      </c>
      <c r="J3812" s="564">
        <v>1</v>
      </c>
      <c r="K3812" s="564">
        <v>1</v>
      </c>
      <c r="L3812" s="564">
        <v>1</v>
      </c>
      <c r="M3812" s="564">
        <v>1</v>
      </c>
      <c r="N3812" s="564">
        <v>1</v>
      </c>
      <c r="O3812" s="564">
        <v>1</v>
      </c>
      <c r="P3812" s="564">
        <v>1</v>
      </c>
      <c r="Q3812" s="564">
        <v>1</v>
      </c>
      <c r="R3812" s="564">
        <v>1</v>
      </c>
      <c r="S3812" s="564">
        <v>1</v>
      </c>
      <c r="T3812" s="564">
        <v>1</v>
      </c>
      <c r="U3812" s="564">
        <v>1</v>
      </c>
      <c r="V3812" s="564">
        <v>1</v>
      </c>
      <c r="W3812" s="564">
        <v>1</v>
      </c>
      <c r="X3812" s="564">
        <v>1</v>
      </c>
      <c r="Y3812" s="564">
        <v>1</v>
      </c>
      <c r="Z3812" s="564">
        <v>1</v>
      </c>
      <c r="AA3812" s="564">
        <v>1</v>
      </c>
      <c r="AB3812" s="564">
        <v>1</v>
      </c>
      <c r="AC3812" s="564">
        <v>1</v>
      </c>
      <c r="AD3812" s="564">
        <v>1</v>
      </c>
      <c r="AE3812" s="564">
        <v>1</v>
      </c>
      <c r="AF3812" s="564">
        <v>1</v>
      </c>
      <c r="AG3812" s="564">
        <v>1</v>
      </c>
      <c r="AH3812" s="564">
        <v>1</v>
      </c>
      <c r="AI3812" s="564">
        <v>1</v>
      </c>
      <c r="AJ3812" s="564">
        <v>1</v>
      </c>
      <c r="AK3812" s="564">
        <v>1</v>
      </c>
    </row>
    <row r="3813" spans="1:37">
      <c r="A3813">
        <v>3809</v>
      </c>
      <c r="B3813" s="564">
        <f t="shared" ca="1" si="360"/>
        <v>20</v>
      </c>
      <c r="C3813" s="564">
        <f t="shared" ca="1" si="355"/>
        <v>400</v>
      </c>
      <c r="D3813" s="564">
        <f t="shared" ca="1" si="358"/>
        <v>20</v>
      </c>
      <c r="E3813" s="564">
        <f t="shared" ca="1" si="356"/>
        <v>0</v>
      </c>
      <c r="F3813" s="564">
        <f t="shared" ca="1" si="359"/>
        <v>1</v>
      </c>
      <c r="G3813" s="564">
        <f t="shared" ca="1" si="357"/>
        <v>-6.8983395216236643E-2</v>
      </c>
      <c r="H3813" s="564">
        <v>1</v>
      </c>
      <c r="I3813" s="564">
        <v>1</v>
      </c>
      <c r="J3813" s="564">
        <v>1</v>
      </c>
      <c r="K3813" s="564">
        <v>1</v>
      </c>
      <c r="L3813" s="564">
        <v>1</v>
      </c>
      <c r="M3813" s="564">
        <v>1</v>
      </c>
      <c r="N3813" s="564">
        <v>1</v>
      </c>
      <c r="O3813" s="564">
        <v>1</v>
      </c>
      <c r="P3813" s="564">
        <v>1</v>
      </c>
      <c r="Q3813" s="564">
        <v>1</v>
      </c>
      <c r="R3813" s="564">
        <v>1</v>
      </c>
      <c r="S3813" s="564">
        <v>1</v>
      </c>
      <c r="T3813" s="564">
        <v>1</v>
      </c>
      <c r="U3813" s="564">
        <v>1</v>
      </c>
      <c r="V3813" s="564">
        <v>1</v>
      </c>
      <c r="W3813" s="564">
        <v>1</v>
      </c>
      <c r="X3813" s="564">
        <v>1</v>
      </c>
      <c r="Y3813" s="564">
        <v>1</v>
      </c>
      <c r="Z3813" s="564">
        <v>1</v>
      </c>
      <c r="AA3813" s="564">
        <v>1</v>
      </c>
      <c r="AB3813" s="564">
        <v>1</v>
      </c>
      <c r="AC3813" s="564">
        <v>1</v>
      </c>
      <c r="AD3813" s="564">
        <v>1</v>
      </c>
      <c r="AE3813" s="564">
        <v>1</v>
      </c>
      <c r="AF3813" s="564">
        <v>1</v>
      </c>
      <c r="AG3813" s="564">
        <v>1</v>
      </c>
      <c r="AH3813" s="564">
        <v>1</v>
      </c>
      <c r="AI3813" s="564">
        <v>1</v>
      </c>
      <c r="AJ3813" s="564">
        <v>1</v>
      </c>
      <c r="AK3813" s="564">
        <v>1</v>
      </c>
    </row>
    <row r="3814" spans="1:37">
      <c r="A3814">
        <v>3810</v>
      </c>
      <c r="B3814" s="564">
        <f t="shared" ca="1" si="360"/>
        <v>0</v>
      </c>
      <c r="C3814" s="564">
        <f t="shared" ca="1" si="355"/>
        <v>0</v>
      </c>
      <c r="D3814" s="564">
        <f t="shared" ca="1" si="358"/>
        <v>0</v>
      </c>
      <c r="E3814" s="564">
        <f t="shared" ca="1" si="356"/>
        <v>0</v>
      </c>
      <c r="F3814" s="564">
        <f t="shared" ca="1" si="359"/>
        <v>1</v>
      </c>
      <c r="G3814" s="564">
        <f t="shared" ca="1" si="357"/>
        <v>1.0146387840552216</v>
      </c>
      <c r="H3814" s="564">
        <v>0</v>
      </c>
      <c r="I3814" s="564">
        <v>0</v>
      </c>
      <c r="J3814" s="564">
        <v>0</v>
      </c>
      <c r="K3814" s="564">
        <v>0</v>
      </c>
      <c r="L3814" s="564">
        <v>0</v>
      </c>
      <c r="M3814" s="564">
        <v>0</v>
      </c>
      <c r="N3814" s="564">
        <v>0</v>
      </c>
      <c r="O3814" s="564">
        <v>0</v>
      </c>
      <c r="P3814" s="564">
        <v>0</v>
      </c>
      <c r="Q3814" s="564">
        <v>0</v>
      </c>
      <c r="R3814" s="564">
        <v>0</v>
      </c>
      <c r="S3814" s="564">
        <v>0</v>
      </c>
      <c r="T3814" s="564">
        <v>0</v>
      </c>
      <c r="U3814" s="564">
        <v>0</v>
      </c>
      <c r="V3814" s="564">
        <v>0</v>
      </c>
      <c r="W3814" s="564">
        <v>0</v>
      </c>
      <c r="X3814" s="564">
        <v>0</v>
      </c>
      <c r="Y3814" s="564">
        <v>0</v>
      </c>
      <c r="Z3814" s="564">
        <v>0</v>
      </c>
      <c r="AA3814" s="564">
        <v>0</v>
      </c>
      <c r="AB3814" s="564">
        <v>0</v>
      </c>
      <c r="AC3814" s="564">
        <v>0</v>
      </c>
      <c r="AD3814" s="564">
        <v>0</v>
      </c>
      <c r="AE3814" s="564">
        <v>0</v>
      </c>
      <c r="AF3814" s="564">
        <v>0</v>
      </c>
      <c r="AG3814" s="564">
        <v>0</v>
      </c>
      <c r="AH3814" s="564">
        <v>0</v>
      </c>
      <c r="AI3814" s="564">
        <v>0</v>
      </c>
      <c r="AJ3814" s="564">
        <v>0</v>
      </c>
      <c r="AK3814" s="564">
        <v>0</v>
      </c>
    </row>
    <row r="3815" spans="1:37">
      <c r="A3815">
        <v>3811</v>
      </c>
      <c r="B3815" s="564">
        <f t="shared" ca="1" si="360"/>
        <v>20</v>
      </c>
      <c r="C3815" s="564">
        <f t="shared" ca="1" si="355"/>
        <v>400</v>
      </c>
      <c r="D3815" s="564">
        <f t="shared" ca="1" si="358"/>
        <v>20</v>
      </c>
      <c r="E3815" s="564">
        <f t="shared" ca="1" si="356"/>
        <v>0</v>
      </c>
      <c r="F3815" s="564">
        <f t="shared" ca="1" si="359"/>
        <v>1</v>
      </c>
      <c r="G3815" s="564">
        <f t="shared" ca="1" si="357"/>
        <v>1.6360803653949358</v>
      </c>
      <c r="H3815" s="564">
        <v>1</v>
      </c>
      <c r="I3815" s="564">
        <v>1</v>
      </c>
      <c r="J3815" s="564">
        <v>1</v>
      </c>
      <c r="K3815" s="564">
        <v>1</v>
      </c>
      <c r="L3815" s="564">
        <v>1</v>
      </c>
      <c r="M3815" s="564">
        <v>1</v>
      </c>
      <c r="N3815" s="564">
        <v>1</v>
      </c>
      <c r="O3815" s="564">
        <v>1</v>
      </c>
      <c r="P3815" s="564">
        <v>1</v>
      </c>
      <c r="Q3815" s="564">
        <v>1</v>
      </c>
      <c r="R3815" s="564">
        <v>1</v>
      </c>
      <c r="S3815" s="564">
        <v>1</v>
      </c>
      <c r="T3815" s="564">
        <v>1</v>
      </c>
      <c r="U3815" s="564">
        <v>1</v>
      </c>
      <c r="V3815" s="564">
        <v>1</v>
      </c>
      <c r="W3815" s="564">
        <v>1</v>
      </c>
      <c r="X3815" s="564">
        <v>1</v>
      </c>
      <c r="Y3815" s="564">
        <v>1</v>
      </c>
      <c r="Z3815" s="564">
        <v>1</v>
      </c>
      <c r="AA3815" s="564">
        <v>1</v>
      </c>
      <c r="AB3815" s="564">
        <v>1</v>
      </c>
      <c r="AC3815" s="564">
        <v>1</v>
      </c>
      <c r="AD3815" s="564">
        <v>1</v>
      </c>
      <c r="AE3815" s="564">
        <v>1</v>
      </c>
      <c r="AF3815" s="564">
        <v>1</v>
      </c>
      <c r="AG3815" s="564">
        <v>1</v>
      </c>
      <c r="AH3815" s="564">
        <v>1</v>
      </c>
      <c r="AI3815" s="564">
        <v>1</v>
      </c>
      <c r="AJ3815" s="564">
        <v>1</v>
      </c>
      <c r="AK3815" s="564">
        <v>1</v>
      </c>
    </row>
    <row r="3816" spans="1:37">
      <c r="A3816">
        <v>3812</v>
      </c>
      <c r="B3816" s="564">
        <f t="shared" ca="1" si="360"/>
        <v>0</v>
      </c>
      <c r="C3816" s="564">
        <f t="shared" ca="1" si="355"/>
        <v>0</v>
      </c>
      <c r="D3816" s="564">
        <f t="shared" ca="1" si="358"/>
        <v>0</v>
      </c>
      <c r="E3816" s="564">
        <f t="shared" ca="1" si="356"/>
        <v>0</v>
      </c>
      <c r="F3816" s="564">
        <f t="shared" ca="1" si="359"/>
        <v>1</v>
      </c>
      <c r="G3816" s="564">
        <f t="shared" ca="1" si="357"/>
        <v>3.0310961066926887</v>
      </c>
      <c r="H3816" s="564">
        <v>0</v>
      </c>
      <c r="I3816" s="564">
        <v>0</v>
      </c>
      <c r="J3816" s="564">
        <v>0</v>
      </c>
      <c r="K3816" s="564">
        <v>0</v>
      </c>
      <c r="L3816" s="564">
        <v>0</v>
      </c>
      <c r="M3816" s="564">
        <v>0</v>
      </c>
      <c r="N3816" s="564">
        <v>0</v>
      </c>
      <c r="O3816" s="564">
        <v>0</v>
      </c>
      <c r="P3816" s="564">
        <v>0</v>
      </c>
      <c r="Q3816" s="564">
        <v>0</v>
      </c>
      <c r="R3816" s="564">
        <v>0</v>
      </c>
      <c r="S3816" s="564">
        <v>0</v>
      </c>
      <c r="T3816" s="564">
        <v>0</v>
      </c>
      <c r="U3816" s="564">
        <v>0</v>
      </c>
      <c r="V3816" s="564">
        <v>0</v>
      </c>
      <c r="W3816" s="564">
        <v>0</v>
      </c>
      <c r="X3816" s="564">
        <v>0</v>
      </c>
      <c r="Y3816" s="564">
        <v>0</v>
      </c>
      <c r="Z3816" s="564">
        <v>0</v>
      </c>
      <c r="AA3816" s="564">
        <v>0</v>
      </c>
      <c r="AB3816" s="564">
        <v>0</v>
      </c>
      <c r="AC3816" s="564">
        <v>0</v>
      </c>
      <c r="AD3816" s="564">
        <v>0</v>
      </c>
      <c r="AE3816" s="564">
        <v>0</v>
      </c>
      <c r="AF3816" s="564">
        <v>0</v>
      </c>
      <c r="AG3816" s="564">
        <v>0</v>
      </c>
      <c r="AH3816" s="564">
        <v>0</v>
      </c>
      <c r="AI3816" s="564">
        <v>0</v>
      </c>
      <c r="AJ3816" s="564">
        <v>0</v>
      </c>
      <c r="AK3816" s="564">
        <v>0</v>
      </c>
    </row>
    <row r="3817" spans="1:37">
      <c r="A3817">
        <v>3813</v>
      </c>
      <c r="B3817" s="564">
        <f t="shared" ca="1" si="360"/>
        <v>0</v>
      </c>
      <c r="C3817" s="564">
        <f t="shared" ca="1" si="355"/>
        <v>0</v>
      </c>
      <c r="D3817" s="564">
        <f t="shared" ca="1" si="358"/>
        <v>0</v>
      </c>
      <c r="E3817" s="564">
        <f t="shared" ca="1" si="356"/>
        <v>0</v>
      </c>
      <c r="F3817" s="564">
        <f t="shared" ca="1" si="359"/>
        <v>1</v>
      </c>
      <c r="G3817" s="564">
        <f t="shared" ca="1" si="357"/>
        <v>-3.1112594001043692</v>
      </c>
      <c r="H3817" s="564">
        <v>0</v>
      </c>
      <c r="I3817" s="564">
        <v>0</v>
      </c>
      <c r="J3817" s="564">
        <v>0</v>
      </c>
      <c r="K3817" s="564">
        <v>0</v>
      </c>
      <c r="L3817" s="564">
        <v>0</v>
      </c>
      <c r="M3817" s="564">
        <v>0</v>
      </c>
      <c r="N3817" s="564">
        <v>0</v>
      </c>
      <c r="O3817" s="564">
        <v>0</v>
      </c>
      <c r="P3817" s="564">
        <v>0</v>
      </c>
      <c r="Q3817" s="564">
        <v>0</v>
      </c>
      <c r="R3817" s="564">
        <v>0</v>
      </c>
      <c r="S3817" s="564">
        <v>0</v>
      </c>
      <c r="T3817" s="564">
        <v>0</v>
      </c>
      <c r="U3817" s="564">
        <v>0</v>
      </c>
      <c r="V3817" s="564">
        <v>0</v>
      </c>
      <c r="W3817" s="564">
        <v>0</v>
      </c>
      <c r="X3817" s="564">
        <v>0</v>
      </c>
      <c r="Y3817" s="564">
        <v>0</v>
      </c>
      <c r="Z3817" s="564">
        <v>0</v>
      </c>
      <c r="AA3817" s="564">
        <v>0</v>
      </c>
      <c r="AB3817" s="564">
        <v>0</v>
      </c>
      <c r="AC3817" s="564">
        <v>0</v>
      </c>
      <c r="AD3817" s="564">
        <v>0</v>
      </c>
      <c r="AE3817" s="564">
        <v>0</v>
      </c>
      <c r="AF3817" s="564">
        <v>0</v>
      </c>
      <c r="AG3817" s="564">
        <v>0</v>
      </c>
      <c r="AH3817" s="564">
        <v>0</v>
      </c>
      <c r="AI3817" s="564">
        <v>0</v>
      </c>
      <c r="AJ3817" s="564">
        <v>0</v>
      </c>
      <c r="AK3817" s="564">
        <v>0</v>
      </c>
    </row>
    <row r="3818" spans="1:37">
      <c r="A3818">
        <v>3814</v>
      </c>
      <c r="B3818" s="564">
        <f t="shared" ca="1" si="360"/>
        <v>0</v>
      </c>
      <c r="C3818" s="564">
        <f t="shared" ca="1" si="355"/>
        <v>0</v>
      </c>
      <c r="D3818" s="564">
        <f t="shared" ca="1" si="358"/>
        <v>0</v>
      </c>
      <c r="E3818" s="564">
        <f t="shared" ca="1" si="356"/>
        <v>0</v>
      </c>
      <c r="F3818" s="564">
        <f t="shared" ca="1" si="359"/>
        <v>1</v>
      </c>
      <c r="G3818" s="564">
        <f t="shared" ca="1" si="357"/>
        <v>-3.4328702975344627</v>
      </c>
      <c r="H3818" s="564">
        <v>0</v>
      </c>
      <c r="I3818" s="564">
        <v>0</v>
      </c>
      <c r="J3818" s="564">
        <v>0</v>
      </c>
      <c r="K3818" s="564">
        <v>0</v>
      </c>
      <c r="L3818" s="564">
        <v>0</v>
      </c>
      <c r="M3818" s="564">
        <v>0</v>
      </c>
      <c r="N3818" s="564">
        <v>0</v>
      </c>
      <c r="O3818" s="564">
        <v>0</v>
      </c>
      <c r="P3818" s="564">
        <v>0</v>
      </c>
      <c r="Q3818" s="564">
        <v>0</v>
      </c>
      <c r="R3818" s="564">
        <v>0</v>
      </c>
      <c r="S3818" s="564">
        <v>0</v>
      </c>
      <c r="T3818" s="564">
        <v>0</v>
      </c>
      <c r="U3818" s="564">
        <v>0</v>
      </c>
      <c r="V3818" s="564">
        <v>0</v>
      </c>
      <c r="W3818" s="564">
        <v>0</v>
      </c>
      <c r="X3818" s="564">
        <v>0</v>
      </c>
      <c r="Y3818" s="564">
        <v>0</v>
      </c>
      <c r="Z3818" s="564">
        <v>0</v>
      </c>
      <c r="AA3818" s="564">
        <v>0</v>
      </c>
      <c r="AB3818" s="564">
        <v>0</v>
      </c>
      <c r="AC3818" s="564">
        <v>0</v>
      </c>
      <c r="AD3818" s="564">
        <v>0</v>
      </c>
      <c r="AE3818" s="564">
        <v>0</v>
      </c>
      <c r="AF3818" s="564">
        <v>0</v>
      </c>
      <c r="AG3818" s="564">
        <v>0</v>
      </c>
      <c r="AH3818" s="564">
        <v>0</v>
      </c>
      <c r="AI3818" s="564">
        <v>0</v>
      </c>
      <c r="AJ3818" s="564">
        <v>0</v>
      </c>
      <c r="AK3818" s="564">
        <v>0</v>
      </c>
    </row>
    <row r="3819" spans="1:37">
      <c r="A3819">
        <v>3815</v>
      </c>
      <c r="B3819" s="564">
        <f t="shared" ca="1" si="360"/>
        <v>0</v>
      </c>
      <c r="C3819" s="564">
        <f t="shared" ca="1" si="355"/>
        <v>0</v>
      </c>
      <c r="D3819" s="564">
        <f t="shared" ca="1" si="358"/>
        <v>0</v>
      </c>
      <c r="E3819" s="564">
        <f t="shared" ca="1" si="356"/>
        <v>0</v>
      </c>
      <c r="F3819" s="564">
        <f t="shared" ca="1" si="359"/>
        <v>1</v>
      </c>
      <c r="G3819" s="564">
        <f t="shared" ca="1" si="357"/>
        <v>-1.2652148356793451</v>
      </c>
      <c r="H3819" s="564">
        <v>0</v>
      </c>
      <c r="I3819" s="564">
        <v>0</v>
      </c>
      <c r="J3819" s="564">
        <v>0</v>
      </c>
      <c r="K3819" s="564">
        <v>0</v>
      </c>
      <c r="L3819" s="564">
        <v>0</v>
      </c>
      <c r="M3819" s="564">
        <v>0</v>
      </c>
      <c r="N3819" s="564">
        <v>0</v>
      </c>
      <c r="O3819" s="564">
        <v>0</v>
      </c>
      <c r="P3819" s="564">
        <v>0</v>
      </c>
      <c r="Q3819" s="564">
        <v>0</v>
      </c>
      <c r="R3819" s="564">
        <v>0</v>
      </c>
      <c r="S3819" s="564">
        <v>0</v>
      </c>
      <c r="T3819" s="564">
        <v>0</v>
      </c>
      <c r="U3819" s="564">
        <v>0</v>
      </c>
      <c r="V3819" s="564">
        <v>0</v>
      </c>
      <c r="W3819" s="564">
        <v>0</v>
      </c>
      <c r="X3819" s="564">
        <v>0</v>
      </c>
      <c r="Y3819" s="564">
        <v>0</v>
      </c>
      <c r="Z3819" s="564">
        <v>0</v>
      </c>
      <c r="AA3819" s="564">
        <v>0</v>
      </c>
      <c r="AB3819" s="564">
        <v>0</v>
      </c>
      <c r="AC3819" s="564">
        <v>0</v>
      </c>
      <c r="AD3819" s="564">
        <v>0</v>
      </c>
      <c r="AE3819" s="564">
        <v>0</v>
      </c>
      <c r="AF3819" s="564">
        <v>0</v>
      </c>
      <c r="AG3819" s="564">
        <v>0</v>
      </c>
      <c r="AH3819" s="564">
        <v>0</v>
      </c>
      <c r="AI3819" s="564">
        <v>0</v>
      </c>
      <c r="AJ3819" s="564">
        <v>0</v>
      </c>
      <c r="AK3819" s="564">
        <v>0</v>
      </c>
    </row>
    <row r="3820" spans="1:37">
      <c r="A3820">
        <v>3816</v>
      </c>
      <c r="B3820" s="564">
        <f t="shared" ca="1" si="360"/>
        <v>20</v>
      </c>
      <c r="C3820" s="564">
        <f t="shared" ca="1" si="355"/>
        <v>400</v>
      </c>
      <c r="D3820" s="564">
        <f t="shared" ca="1" si="358"/>
        <v>20</v>
      </c>
      <c r="E3820" s="564">
        <f t="shared" ca="1" si="356"/>
        <v>0</v>
      </c>
      <c r="F3820" s="564">
        <f t="shared" ca="1" si="359"/>
        <v>1</v>
      </c>
      <c r="G3820" s="564">
        <f t="shared" ca="1" si="357"/>
        <v>6.7333559468761517E-2</v>
      </c>
      <c r="H3820" s="564">
        <v>1</v>
      </c>
      <c r="I3820" s="564">
        <v>1</v>
      </c>
      <c r="J3820" s="564">
        <v>1</v>
      </c>
      <c r="K3820" s="564">
        <v>1</v>
      </c>
      <c r="L3820" s="564">
        <v>1</v>
      </c>
      <c r="M3820" s="564">
        <v>1</v>
      </c>
      <c r="N3820" s="564">
        <v>1</v>
      </c>
      <c r="O3820" s="564">
        <v>1</v>
      </c>
      <c r="P3820" s="564">
        <v>1</v>
      </c>
      <c r="Q3820" s="564">
        <v>1</v>
      </c>
      <c r="R3820" s="564">
        <v>1</v>
      </c>
      <c r="S3820" s="564">
        <v>1</v>
      </c>
      <c r="T3820" s="564">
        <v>1</v>
      </c>
      <c r="U3820" s="564">
        <v>1</v>
      </c>
      <c r="V3820" s="564">
        <v>1</v>
      </c>
      <c r="W3820" s="564">
        <v>1</v>
      </c>
      <c r="X3820" s="564">
        <v>1</v>
      </c>
      <c r="Y3820" s="564">
        <v>1</v>
      </c>
      <c r="Z3820" s="564">
        <v>1</v>
      </c>
      <c r="AA3820" s="564">
        <v>1</v>
      </c>
      <c r="AB3820" s="564">
        <v>1</v>
      </c>
      <c r="AC3820" s="564">
        <v>1</v>
      </c>
      <c r="AD3820" s="564">
        <v>1</v>
      </c>
      <c r="AE3820" s="564">
        <v>1</v>
      </c>
      <c r="AF3820" s="564">
        <v>1</v>
      </c>
      <c r="AG3820" s="564">
        <v>1</v>
      </c>
      <c r="AH3820" s="564">
        <v>1</v>
      </c>
      <c r="AI3820" s="564">
        <v>1</v>
      </c>
      <c r="AJ3820" s="564">
        <v>1</v>
      </c>
      <c r="AK3820" s="564">
        <v>1</v>
      </c>
    </row>
    <row r="3821" spans="1:37">
      <c r="A3821">
        <v>3817</v>
      </c>
      <c r="B3821" s="564">
        <f t="shared" ca="1" si="360"/>
        <v>0</v>
      </c>
      <c r="C3821" s="564">
        <f t="shared" ca="1" si="355"/>
        <v>0</v>
      </c>
      <c r="D3821" s="564">
        <f t="shared" ca="1" si="358"/>
        <v>0</v>
      </c>
      <c r="E3821" s="564">
        <f t="shared" ca="1" si="356"/>
        <v>0</v>
      </c>
      <c r="F3821" s="564">
        <f t="shared" ca="1" si="359"/>
        <v>1</v>
      </c>
      <c r="G3821" s="564">
        <f t="shared" ca="1" si="357"/>
        <v>8.2270492348496695</v>
      </c>
      <c r="H3821" s="564">
        <v>0</v>
      </c>
      <c r="I3821" s="564">
        <v>0</v>
      </c>
      <c r="J3821" s="564">
        <v>0</v>
      </c>
      <c r="K3821" s="564">
        <v>0</v>
      </c>
      <c r="L3821" s="564">
        <v>0</v>
      </c>
      <c r="M3821" s="564">
        <v>0</v>
      </c>
      <c r="N3821" s="564">
        <v>0</v>
      </c>
      <c r="O3821" s="564">
        <v>0</v>
      </c>
      <c r="P3821" s="564">
        <v>0</v>
      </c>
      <c r="Q3821" s="564">
        <v>0</v>
      </c>
      <c r="R3821" s="564">
        <v>0</v>
      </c>
      <c r="S3821" s="564">
        <v>0</v>
      </c>
      <c r="T3821" s="564">
        <v>0</v>
      </c>
      <c r="U3821" s="564">
        <v>0</v>
      </c>
      <c r="V3821" s="564">
        <v>0</v>
      </c>
      <c r="W3821" s="564">
        <v>0</v>
      </c>
      <c r="X3821" s="564">
        <v>0</v>
      </c>
      <c r="Y3821" s="564">
        <v>0</v>
      </c>
      <c r="Z3821" s="564">
        <v>0</v>
      </c>
      <c r="AA3821" s="564">
        <v>0</v>
      </c>
      <c r="AB3821" s="564">
        <v>0</v>
      </c>
      <c r="AC3821" s="564">
        <v>0</v>
      </c>
      <c r="AD3821" s="564">
        <v>0</v>
      </c>
      <c r="AE3821" s="564">
        <v>0</v>
      </c>
      <c r="AF3821" s="564">
        <v>0</v>
      </c>
      <c r="AG3821" s="564">
        <v>0</v>
      </c>
      <c r="AH3821" s="564">
        <v>0</v>
      </c>
      <c r="AI3821" s="564">
        <v>0</v>
      </c>
      <c r="AJ3821" s="564">
        <v>0</v>
      </c>
      <c r="AK3821" s="564">
        <v>0</v>
      </c>
    </row>
    <row r="3822" spans="1:37">
      <c r="A3822">
        <v>3818</v>
      </c>
      <c r="B3822" s="564">
        <f t="shared" ca="1" si="360"/>
        <v>20</v>
      </c>
      <c r="C3822" s="564">
        <f t="shared" ca="1" si="355"/>
        <v>400</v>
      </c>
      <c r="D3822" s="564">
        <f t="shared" ca="1" si="358"/>
        <v>20</v>
      </c>
      <c r="E3822" s="564">
        <f t="shared" ca="1" si="356"/>
        <v>0</v>
      </c>
      <c r="F3822" s="564">
        <f t="shared" ca="1" si="359"/>
        <v>1</v>
      </c>
      <c r="G3822" s="564">
        <f t="shared" ca="1" si="357"/>
        <v>-6.2779125094759358</v>
      </c>
      <c r="H3822" s="564">
        <v>1</v>
      </c>
      <c r="I3822" s="564">
        <v>1</v>
      </c>
      <c r="J3822" s="564">
        <v>1</v>
      </c>
      <c r="K3822" s="564">
        <v>1</v>
      </c>
      <c r="L3822" s="564">
        <v>1</v>
      </c>
      <c r="M3822" s="564">
        <v>1</v>
      </c>
      <c r="N3822" s="564">
        <v>1</v>
      </c>
      <c r="O3822" s="564">
        <v>1</v>
      </c>
      <c r="P3822" s="564">
        <v>1</v>
      </c>
      <c r="Q3822" s="564">
        <v>1</v>
      </c>
      <c r="R3822" s="564">
        <v>1</v>
      </c>
      <c r="S3822" s="564">
        <v>1</v>
      </c>
      <c r="T3822" s="564">
        <v>1</v>
      </c>
      <c r="U3822" s="564">
        <v>1</v>
      </c>
      <c r="V3822" s="564">
        <v>1</v>
      </c>
      <c r="W3822" s="564">
        <v>1</v>
      </c>
      <c r="X3822" s="564">
        <v>1</v>
      </c>
      <c r="Y3822" s="564">
        <v>1</v>
      </c>
      <c r="Z3822" s="564">
        <v>1</v>
      </c>
      <c r="AA3822" s="564">
        <v>1</v>
      </c>
      <c r="AB3822" s="564">
        <v>1</v>
      </c>
      <c r="AC3822" s="564">
        <v>1</v>
      </c>
      <c r="AD3822" s="564">
        <v>1</v>
      </c>
      <c r="AE3822" s="564">
        <v>1</v>
      </c>
      <c r="AF3822" s="564">
        <v>1</v>
      </c>
      <c r="AG3822" s="564">
        <v>1</v>
      </c>
      <c r="AH3822" s="564">
        <v>1</v>
      </c>
      <c r="AI3822" s="564">
        <v>1</v>
      </c>
      <c r="AJ3822" s="564">
        <v>1</v>
      </c>
      <c r="AK3822" s="564">
        <v>1</v>
      </c>
    </row>
    <row r="3823" spans="1:37">
      <c r="A3823">
        <v>3819</v>
      </c>
      <c r="B3823" s="564">
        <f t="shared" ca="1" si="360"/>
        <v>20</v>
      </c>
      <c r="C3823" s="564">
        <f t="shared" ca="1" si="355"/>
        <v>400</v>
      </c>
      <c r="D3823" s="564">
        <f t="shared" ca="1" si="358"/>
        <v>20</v>
      </c>
      <c r="E3823" s="564">
        <f t="shared" ca="1" si="356"/>
        <v>0</v>
      </c>
      <c r="F3823" s="564">
        <f t="shared" ca="1" si="359"/>
        <v>1</v>
      </c>
      <c r="G3823" s="564">
        <f t="shared" ca="1" si="357"/>
        <v>-1.5500225570502817</v>
      </c>
      <c r="H3823" s="564">
        <v>1</v>
      </c>
      <c r="I3823" s="564">
        <v>1</v>
      </c>
      <c r="J3823" s="564">
        <v>1</v>
      </c>
      <c r="K3823" s="564">
        <v>1</v>
      </c>
      <c r="L3823" s="564">
        <v>1</v>
      </c>
      <c r="M3823" s="564">
        <v>1</v>
      </c>
      <c r="N3823" s="564">
        <v>1</v>
      </c>
      <c r="O3823" s="564">
        <v>1</v>
      </c>
      <c r="P3823" s="564">
        <v>1</v>
      </c>
      <c r="Q3823" s="564">
        <v>1</v>
      </c>
      <c r="R3823" s="564">
        <v>1</v>
      </c>
      <c r="S3823" s="564">
        <v>1</v>
      </c>
      <c r="T3823" s="564">
        <v>1</v>
      </c>
      <c r="U3823" s="564">
        <v>1</v>
      </c>
      <c r="V3823" s="564">
        <v>1</v>
      </c>
      <c r="W3823" s="564">
        <v>1</v>
      </c>
      <c r="X3823" s="564">
        <v>1</v>
      </c>
      <c r="Y3823" s="564">
        <v>1</v>
      </c>
      <c r="Z3823" s="564">
        <v>1</v>
      </c>
      <c r="AA3823" s="564">
        <v>1</v>
      </c>
      <c r="AB3823" s="564">
        <v>1</v>
      </c>
      <c r="AC3823" s="564">
        <v>1</v>
      </c>
      <c r="AD3823" s="564">
        <v>1</v>
      </c>
      <c r="AE3823" s="564">
        <v>1</v>
      </c>
      <c r="AF3823" s="564">
        <v>1</v>
      </c>
      <c r="AG3823" s="564">
        <v>1</v>
      </c>
      <c r="AH3823" s="564">
        <v>1</v>
      </c>
      <c r="AI3823" s="564">
        <v>1</v>
      </c>
      <c r="AJ3823" s="564">
        <v>1</v>
      </c>
      <c r="AK3823" s="564">
        <v>1</v>
      </c>
    </row>
    <row r="3824" spans="1:37">
      <c r="A3824">
        <v>3820</v>
      </c>
      <c r="B3824" s="564">
        <f t="shared" ca="1" si="360"/>
        <v>15</v>
      </c>
      <c r="C3824" s="564">
        <f t="shared" ca="1" si="355"/>
        <v>225</v>
      </c>
      <c r="D3824" s="564">
        <f t="shared" ca="1" si="358"/>
        <v>15</v>
      </c>
      <c r="E3824" s="564">
        <f t="shared" ca="1" si="356"/>
        <v>3.75</v>
      </c>
      <c r="F3824" s="564">
        <f t="shared" ca="1" si="359"/>
        <v>0.60526315789473684</v>
      </c>
      <c r="G3824" s="564">
        <f t="shared" ca="1" si="357"/>
        <v>3.219609385789703</v>
      </c>
      <c r="H3824" s="564">
        <v>1</v>
      </c>
      <c r="I3824" s="564">
        <v>1</v>
      </c>
      <c r="J3824" s="564">
        <v>1</v>
      </c>
      <c r="K3824" s="564">
        <v>1</v>
      </c>
      <c r="L3824" s="564">
        <v>1</v>
      </c>
      <c r="M3824" s="564">
        <v>1</v>
      </c>
      <c r="N3824" s="564">
        <v>1</v>
      </c>
      <c r="O3824" s="564">
        <v>1</v>
      </c>
      <c r="P3824" s="564">
        <v>1</v>
      </c>
      <c r="Q3824" s="564">
        <v>1</v>
      </c>
      <c r="R3824" s="564">
        <v>0</v>
      </c>
      <c r="S3824" s="564">
        <v>0</v>
      </c>
      <c r="T3824" s="564">
        <v>0</v>
      </c>
      <c r="U3824" s="564">
        <v>1</v>
      </c>
      <c r="V3824" s="564">
        <v>1</v>
      </c>
      <c r="W3824" s="564">
        <v>0</v>
      </c>
      <c r="X3824" s="564">
        <v>1</v>
      </c>
      <c r="Y3824" s="564">
        <v>0</v>
      </c>
      <c r="Z3824" s="564">
        <v>1</v>
      </c>
      <c r="AA3824" s="564">
        <v>1</v>
      </c>
      <c r="AB3824" s="564">
        <v>1</v>
      </c>
      <c r="AC3824" s="564">
        <v>1</v>
      </c>
      <c r="AD3824" s="564">
        <v>1</v>
      </c>
      <c r="AE3824" s="564">
        <v>0</v>
      </c>
      <c r="AF3824" s="564">
        <v>1</v>
      </c>
      <c r="AG3824" s="564">
        <v>1</v>
      </c>
      <c r="AH3824" s="564">
        <v>1</v>
      </c>
      <c r="AI3824" s="564">
        <v>1</v>
      </c>
      <c r="AJ3824" s="564">
        <v>1</v>
      </c>
      <c r="AK3824" s="564">
        <v>1</v>
      </c>
    </row>
    <row r="3825" spans="1:37">
      <c r="A3825">
        <v>3821</v>
      </c>
      <c r="B3825" s="564">
        <f t="shared" ca="1" si="360"/>
        <v>20</v>
      </c>
      <c r="C3825" s="564">
        <f t="shared" ca="1" si="355"/>
        <v>400</v>
      </c>
      <c r="D3825" s="564">
        <f t="shared" ca="1" si="358"/>
        <v>20</v>
      </c>
      <c r="E3825" s="564">
        <f t="shared" ca="1" si="356"/>
        <v>0</v>
      </c>
      <c r="F3825" s="564">
        <f t="shared" ca="1" si="359"/>
        <v>1</v>
      </c>
      <c r="G3825" s="564">
        <f t="shared" ca="1" si="357"/>
        <v>-6.5880307160501843</v>
      </c>
      <c r="H3825" s="564">
        <v>1</v>
      </c>
      <c r="I3825" s="564">
        <v>1</v>
      </c>
      <c r="J3825" s="564">
        <v>1</v>
      </c>
      <c r="K3825" s="564">
        <v>1</v>
      </c>
      <c r="L3825" s="564">
        <v>1</v>
      </c>
      <c r="M3825" s="564">
        <v>1</v>
      </c>
      <c r="N3825" s="564">
        <v>1</v>
      </c>
      <c r="O3825" s="564">
        <v>1</v>
      </c>
      <c r="P3825" s="564">
        <v>1</v>
      </c>
      <c r="Q3825" s="564">
        <v>1</v>
      </c>
      <c r="R3825" s="564">
        <v>1</v>
      </c>
      <c r="S3825" s="564">
        <v>1</v>
      </c>
      <c r="T3825" s="564">
        <v>1</v>
      </c>
      <c r="U3825" s="564">
        <v>1</v>
      </c>
      <c r="V3825" s="564">
        <v>1</v>
      </c>
      <c r="W3825" s="564">
        <v>1</v>
      </c>
      <c r="X3825" s="564">
        <v>1</v>
      </c>
      <c r="Y3825" s="564">
        <v>1</v>
      </c>
      <c r="Z3825" s="564">
        <v>1</v>
      </c>
      <c r="AA3825" s="564">
        <v>1</v>
      </c>
      <c r="AB3825" s="564">
        <v>1</v>
      </c>
      <c r="AC3825" s="564">
        <v>1</v>
      </c>
      <c r="AD3825" s="564">
        <v>1</v>
      </c>
      <c r="AE3825" s="564">
        <v>1</v>
      </c>
      <c r="AF3825" s="564">
        <v>1</v>
      </c>
      <c r="AG3825" s="564">
        <v>1</v>
      </c>
      <c r="AH3825" s="564">
        <v>1</v>
      </c>
      <c r="AI3825" s="564">
        <v>1</v>
      </c>
      <c r="AJ3825" s="564">
        <v>1</v>
      </c>
      <c r="AK3825" s="564">
        <v>1</v>
      </c>
    </row>
    <row r="3826" spans="1:37">
      <c r="A3826">
        <v>3822</v>
      </c>
      <c r="B3826" s="564">
        <f t="shared" ca="1" si="360"/>
        <v>0</v>
      </c>
      <c r="C3826" s="564">
        <f t="shared" ca="1" si="355"/>
        <v>0</v>
      </c>
      <c r="D3826" s="564">
        <f t="shared" ca="1" si="358"/>
        <v>0</v>
      </c>
      <c r="E3826" s="564">
        <f t="shared" ca="1" si="356"/>
        <v>0</v>
      </c>
      <c r="F3826" s="564">
        <f t="shared" ca="1" si="359"/>
        <v>1</v>
      </c>
      <c r="G3826" s="564">
        <f t="shared" ca="1" si="357"/>
        <v>2.0450885530176355</v>
      </c>
      <c r="H3826" s="564">
        <v>0</v>
      </c>
      <c r="I3826" s="564">
        <v>0</v>
      </c>
      <c r="J3826" s="564">
        <v>0</v>
      </c>
      <c r="K3826" s="564">
        <v>0</v>
      </c>
      <c r="L3826" s="564">
        <v>0</v>
      </c>
      <c r="M3826" s="564">
        <v>0</v>
      </c>
      <c r="N3826" s="564">
        <v>0</v>
      </c>
      <c r="O3826" s="564">
        <v>0</v>
      </c>
      <c r="P3826" s="564">
        <v>0</v>
      </c>
      <c r="Q3826" s="564">
        <v>0</v>
      </c>
      <c r="R3826" s="564">
        <v>0</v>
      </c>
      <c r="S3826" s="564">
        <v>0</v>
      </c>
      <c r="T3826" s="564">
        <v>0</v>
      </c>
      <c r="U3826" s="564">
        <v>0</v>
      </c>
      <c r="V3826" s="564">
        <v>0</v>
      </c>
      <c r="W3826" s="564">
        <v>0</v>
      </c>
      <c r="X3826" s="564">
        <v>0</v>
      </c>
      <c r="Y3826" s="564">
        <v>0</v>
      </c>
      <c r="Z3826" s="564">
        <v>0</v>
      </c>
      <c r="AA3826" s="564">
        <v>0</v>
      </c>
      <c r="AB3826" s="564">
        <v>0</v>
      </c>
      <c r="AC3826" s="564">
        <v>0</v>
      </c>
      <c r="AD3826" s="564">
        <v>0</v>
      </c>
      <c r="AE3826" s="564">
        <v>0</v>
      </c>
      <c r="AF3826" s="564">
        <v>0</v>
      </c>
      <c r="AG3826" s="564">
        <v>0</v>
      </c>
      <c r="AH3826" s="564">
        <v>0</v>
      </c>
      <c r="AI3826" s="564">
        <v>0</v>
      </c>
      <c r="AJ3826" s="564">
        <v>0</v>
      </c>
      <c r="AK3826" s="564">
        <v>0</v>
      </c>
    </row>
    <row r="3827" spans="1:37">
      <c r="A3827">
        <v>3823</v>
      </c>
      <c r="B3827" s="564">
        <f t="shared" ca="1" si="360"/>
        <v>20</v>
      </c>
      <c r="C3827" s="564">
        <f t="shared" ca="1" si="355"/>
        <v>400</v>
      </c>
      <c r="D3827" s="564">
        <f t="shared" ca="1" si="358"/>
        <v>20</v>
      </c>
      <c r="E3827" s="564">
        <f t="shared" ca="1" si="356"/>
        <v>0</v>
      </c>
      <c r="F3827" s="564">
        <f t="shared" ca="1" si="359"/>
        <v>1</v>
      </c>
      <c r="G3827" s="564">
        <f t="shared" ca="1" si="357"/>
        <v>-1.3782558140255938</v>
      </c>
      <c r="H3827" s="564">
        <v>1</v>
      </c>
      <c r="I3827" s="564">
        <v>1</v>
      </c>
      <c r="J3827" s="564">
        <v>1</v>
      </c>
      <c r="K3827" s="564">
        <v>1</v>
      </c>
      <c r="L3827" s="564">
        <v>1</v>
      </c>
      <c r="M3827" s="564">
        <v>1</v>
      </c>
      <c r="N3827" s="564">
        <v>1</v>
      </c>
      <c r="O3827" s="564">
        <v>1</v>
      </c>
      <c r="P3827" s="564">
        <v>1</v>
      </c>
      <c r="Q3827" s="564">
        <v>1</v>
      </c>
      <c r="R3827" s="564">
        <v>1</v>
      </c>
      <c r="S3827" s="564">
        <v>1</v>
      </c>
      <c r="T3827" s="564">
        <v>1</v>
      </c>
      <c r="U3827" s="564">
        <v>1</v>
      </c>
      <c r="V3827" s="564">
        <v>1</v>
      </c>
      <c r="W3827" s="564">
        <v>1</v>
      </c>
      <c r="X3827" s="564">
        <v>1</v>
      </c>
      <c r="Y3827" s="564">
        <v>1</v>
      </c>
      <c r="Z3827" s="564">
        <v>1</v>
      </c>
      <c r="AA3827" s="564">
        <v>1</v>
      </c>
      <c r="AB3827" s="564">
        <v>1</v>
      </c>
      <c r="AC3827" s="564">
        <v>1</v>
      </c>
      <c r="AD3827" s="564">
        <v>1</v>
      </c>
      <c r="AE3827" s="564">
        <v>1</v>
      </c>
      <c r="AF3827" s="564">
        <v>1</v>
      </c>
      <c r="AG3827" s="564">
        <v>1</v>
      </c>
      <c r="AH3827" s="564">
        <v>1</v>
      </c>
      <c r="AI3827" s="564">
        <v>1</v>
      </c>
      <c r="AJ3827" s="564">
        <v>1</v>
      </c>
      <c r="AK3827" s="564">
        <v>1</v>
      </c>
    </row>
    <row r="3828" spans="1:37">
      <c r="A3828">
        <v>3824</v>
      </c>
      <c r="B3828" s="564">
        <f t="shared" ca="1" si="360"/>
        <v>20</v>
      </c>
      <c r="C3828" s="564">
        <f t="shared" ca="1" si="355"/>
        <v>400</v>
      </c>
      <c r="D3828" s="564">
        <f t="shared" ca="1" si="358"/>
        <v>20</v>
      </c>
      <c r="E3828" s="564">
        <f t="shared" ca="1" si="356"/>
        <v>0</v>
      </c>
      <c r="F3828" s="564">
        <f t="shared" ca="1" si="359"/>
        <v>1</v>
      </c>
      <c r="G3828" s="564">
        <f t="shared" ca="1" si="357"/>
        <v>-0.58859679147958399</v>
      </c>
      <c r="H3828" s="564">
        <v>1</v>
      </c>
      <c r="I3828" s="564">
        <v>1</v>
      </c>
      <c r="J3828" s="564">
        <v>1</v>
      </c>
      <c r="K3828" s="564">
        <v>1</v>
      </c>
      <c r="L3828" s="564">
        <v>1</v>
      </c>
      <c r="M3828" s="564">
        <v>1</v>
      </c>
      <c r="N3828" s="564">
        <v>1</v>
      </c>
      <c r="O3828" s="564">
        <v>1</v>
      </c>
      <c r="P3828" s="564">
        <v>1</v>
      </c>
      <c r="Q3828" s="564">
        <v>1</v>
      </c>
      <c r="R3828" s="564">
        <v>1</v>
      </c>
      <c r="S3828" s="564">
        <v>1</v>
      </c>
      <c r="T3828" s="564">
        <v>1</v>
      </c>
      <c r="U3828" s="564">
        <v>1</v>
      </c>
      <c r="V3828" s="564">
        <v>1</v>
      </c>
      <c r="W3828" s="564">
        <v>1</v>
      </c>
      <c r="X3828" s="564">
        <v>1</v>
      </c>
      <c r="Y3828" s="564">
        <v>1</v>
      </c>
      <c r="Z3828" s="564">
        <v>1</v>
      </c>
      <c r="AA3828" s="564">
        <v>1</v>
      </c>
      <c r="AB3828" s="564">
        <v>1</v>
      </c>
      <c r="AC3828" s="564">
        <v>1</v>
      </c>
      <c r="AD3828" s="564">
        <v>1</v>
      </c>
      <c r="AE3828" s="564">
        <v>1</v>
      </c>
      <c r="AF3828" s="564">
        <v>1</v>
      </c>
      <c r="AG3828" s="564">
        <v>1</v>
      </c>
      <c r="AH3828" s="564">
        <v>1</v>
      </c>
      <c r="AI3828" s="564">
        <v>1</v>
      </c>
      <c r="AJ3828" s="564">
        <v>1</v>
      </c>
      <c r="AK3828" s="564">
        <v>1</v>
      </c>
    </row>
    <row r="3829" spans="1:37">
      <c r="A3829">
        <v>3825</v>
      </c>
      <c r="B3829" s="564">
        <f t="shared" ca="1" si="360"/>
        <v>20</v>
      </c>
      <c r="C3829" s="564">
        <f t="shared" ca="1" si="355"/>
        <v>400</v>
      </c>
      <c r="D3829" s="564">
        <f t="shared" ca="1" si="358"/>
        <v>20</v>
      </c>
      <c r="E3829" s="564">
        <f t="shared" ca="1" si="356"/>
        <v>0</v>
      </c>
      <c r="F3829" s="564">
        <f t="shared" ca="1" si="359"/>
        <v>1</v>
      </c>
      <c r="G3829" s="564">
        <f t="shared" ca="1" si="357"/>
        <v>-0.940297981301357</v>
      </c>
      <c r="H3829" s="564">
        <v>1</v>
      </c>
      <c r="I3829" s="564">
        <v>1</v>
      </c>
      <c r="J3829" s="564">
        <v>1</v>
      </c>
      <c r="K3829" s="564">
        <v>1</v>
      </c>
      <c r="L3829" s="564">
        <v>1</v>
      </c>
      <c r="M3829" s="564">
        <v>1</v>
      </c>
      <c r="N3829" s="564">
        <v>1</v>
      </c>
      <c r="O3829" s="564">
        <v>1</v>
      </c>
      <c r="P3829" s="564">
        <v>1</v>
      </c>
      <c r="Q3829" s="564">
        <v>1</v>
      </c>
      <c r="R3829" s="564">
        <v>1</v>
      </c>
      <c r="S3829" s="564">
        <v>1</v>
      </c>
      <c r="T3829" s="564">
        <v>1</v>
      </c>
      <c r="U3829" s="564">
        <v>1</v>
      </c>
      <c r="V3829" s="564">
        <v>1</v>
      </c>
      <c r="W3829" s="564">
        <v>1</v>
      </c>
      <c r="X3829" s="564">
        <v>1</v>
      </c>
      <c r="Y3829" s="564">
        <v>1</v>
      </c>
      <c r="Z3829" s="564">
        <v>1</v>
      </c>
      <c r="AA3829" s="564">
        <v>1</v>
      </c>
      <c r="AB3829" s="564">
        <v>1</v>
      </c>
      <c r="AC3829" s="564">
        <v>1</v>
      </c>
      <c r="AD3829" s="564">
        <v>1</v>
      </c>
      <c r="AE3829" s="564">
        <v>1</v>
      </c>
      <c r="AF3829" s="564">
        <v>1</v>
      </c>
      <c r="AG3829" s="564">
        <v>1</v>
      </c>
      <c r="AH3829" s="564">
        <v>1</v>
      </c>
      <c r="AI3829" s="564">
        <v>1</v>
      </c>
      <c r="AJ3829" s="564">
        <v>1</v>
      </c>
      <c r="AK3829" s="564">
        <v>1</v>
      </c>
    </row>
    <row r="3830" spans="1:37">
      <c r="A3830">
        <v>3826</v>
      </c>
      <c r="B3830" s="564">
        <f t="shared" ca="1" si="360"/>
        <v>0</v>
      </c>
      <c r="C3830" s="564">
        <f t="shared" ca="1" si="355"/>
        <v>0</v>
      </c>
      <c r="D3830" s="564">
        <f t="shared" ca="1" si="358"/>
        <v>0</v>
      </c>
      <c r="E3830" s="564">
        <f t="shared" ca="1" si="356"/>
        <v>0</v>
      </c>
      <c r="F3830" s="564">
        <f t="shared" ca="1" si="359"/>
        <v>1</v>
      </c>
      <c r="G3830" s="564">
        <f t="shared" ca="1" si="357"/>
        <v>-1.8756902668007363</v>
      </c>
      <c r="H3830" s="564">
        <v>0</v>
      </c>
      <c r="I3830" s="564">
        <v>0</v>
      </c>
      <c r="J3830" s="564">
        <v>0</v>
      </c>
      <c r="K3830" s="564">
        <v>0</v>
      </c>
      <c r="L3830" s="564">
        <v>0</v>
      </c>
      <c r="M3830" s="564">
        <v>0</v>
      </c>
      <c r="N3830" s="564">
        <v>0</v>
      </c>
      <c r="O3830" s="564">
        <v>0</v>
      </c>
      <c r="P3830" s="564">
        <v>0</v>
      </c>
      <c r="Q3830" s="564">
        <v>0</v>
      </c>
      <c r="R3830" s="564">
        <v>0</v>
      </c>
      <c r="S3830" s="564">
        <v>0</v>
      </c>
      <c r="T3830" s="564">
        <v>0</v>
      </c>
      <c r="U3830" s="564">
        <v>0</v>
      </c>
      <c r="V3830" s="564">
        <v>0</v>
      </c>
      <c r="W3830" s="564">
        <v>0</v>
      </c>
      <c r="X3830" s="564">
        <v>0</v>
      </c>
      <c r="Y3830" s="564">
        <v>0</v>
      </c>
      <c r="Z3830" s="564">
        <v>0</v>
      </c>
      <c r="AA3830" s="564">
        <v>0</v>
      </c>
      <c r="AB3830" s="564">
        <v>0</v>
      </c>
      <c r="AC3830" s="564">
        <v>0</v>
      </c>
      <c r="AD3830" s="564">
        <v>0</v>
      </c>
      <c r="AE3830" s="564">
        <v>0</v>
      </c>
      <c r="AF3830" s="564">
        <v>0</v>
      </c>
      <c r="AG3830" s="564">
        <v>0</v>
      </c>
      <c r="AH3830" s="564">
        <v>0</v>
      </c>
      <c r="AI3830" s="564">
        <v>0</v>
      </c>
      <c r="AJ3830" s="564">
        <v>0</v>
      </c>
      <c r="AK3830" s="564">
        <v>0</v>
      </c>
    </row>
    <row r="3831" spans="1:37">
      <c r="A3831">
        <v>3827</v>
      </c>
      <c r="B3831" s="564">
        <f t="shared" ca="1" si="360"/>
        <v>20</v>
      </c>
      <c r="C3831" s="564">
        <f t="shared" ca="1" si="355"/>
        <v>400</v>
      </c>
      <c r="D3831" s="564">
        <f t="shared" ca="1" si="358"/>
        <v>20</v>
      </c>
      <c r="E3831" s="564">
        <f t="shared" ca="1" si="356"/>
        <v>0</v>
      </c>
      <c r="F3831" s="564">
        <f t="shared" ca="1" si="359"/>
        <v>1</v>
      </c>
      <c r="G3831" s="564">
        <f t="shared" ca="1" si="357"/>
        <v>2.0000877869796687</v>
      </c>
      <c r="H3831" s="564">
        <v>1</v>
      </c>
      <c r="I3831" s="564">
        <v>1</v>
      </c>
      <c r="J3831" s="564">
        <v>1</v>
      </c>
      <c r="K3831" s="564">
        <v>1</v>
      </c>
      <c r="L3831" s="564">
        <v>1</v>
      </c>
      <c r="M3831" s="564">
        <v>1</v>
      </c>
      <c r="N3831" s="564">
        <v>1</v>
      </c>
      <c r="O3831" s="564">
        <v>1</v>
      </c>
      <c r="P3831" s="564">
        <v>1</v>
      </c>
      <c r="Q3831" s="564">
        <v>1</v>
      </c>
      <c r="R3831" s="564">
        <v>1</v>
      </c>
      <c r="S3831" s="564">
        <v>1</v>
      </c>
      <c r="T3831" s="564">
        <v>1</v>
      </c>
      <c r="U3831" s="564">
        <v>1</v>
      </c>
      <c r="V3831" s="564">
        <v>1</v>
      </c>
      <c r="W3831" s="564">
        <v>1</v>
      </c>
      <c r="X3831" s="564">
        <v>1</v>
      </c>
      <c r="Y3831" s="564">
        <v>1</v>
      </c>
      <c r="Z3831" s="564">
        <v>1</v>
      </c>
      <c r="AA3831" s="564">
        <v>1</v>
      </c>
      <c r="AB3831" s="564">
        <v>1</v>
      </c>
      <c r="AC3831" s="564">
        <v>1</v>
      </c>
      <c r="AD3831" s="564">
        <v>1</v>
      </c>
      <c r="AE3831" s="564">
        <v>1</v>
      </c>
      <c r="AF3831" s="564">
        <v>1</v>
      </c>
      <c r="AG3831" s="564">
        <v>1</v>
      </c>
      <c r="AH3831" s="564">
        <v>1</v>
      </c>
      <c r="AI3831" s="564">
        <v>1</v>
      </c>
      <c r="AJ3831" s="564">
        <v>1</v>
      </c>
      <c r="AK3831" s="564">
        <v>1</v>
      </c>
    </row>
    <row r="3832" spans="1:37">
      <c r="A3832">
        <v>3828</v>
      </c>
      <c r="B3832" s="564">
        <f t="shared" ca="1" si="360"/>
        <v>20</v>
      </c>
      <c r="C3832" s="564">
        <f t="shared" ca="1" si="355"/>
        <v>400</v>
      </c>
      <c r="D3832" s="564">
        <f t="shared" ca="1" si="358"/>
        <v>20</v>
      </c>
      <c r="E3832" s="564">
        <f t="shared" ca="1" si="356"/>
        <v>0</v>
      </c>
      <c r="F3832" s="564">
        <f t="shared" ca="1" si="359"/>
        <v>1</v>
      </c>
      <c r="G3832" s="564">
        <f t="shared" ca="1" si="357"/>
        <v>2.5574710676347681</v>
      </c>
      <c r="H3832" s="564">
        <v>1</v>
      </c>
      <c r="I3832" s="564">
        <v>1</v>
      </c>
      <c r="J3832" s="564">
        <v>1</v>
      </c>
      <c r="K3832" s="564">
        <v>1</v>
      </c>
      <c r="L3832" s="564">
        <v>1</v>
      </c>
      <c r="M3832" s="564">
        <v>1</v>
      </c>
      <c r="N3832" s="564">
        <v>1</v>
      </c>
      <c r="O3832" s="564">
        <v>1</v>
      </c>
      <c r="P3832" s="564">
        <v>1</v>
      </c>
      <c r="Q3832" s="564">
        <v>1</v>
      </c>
      <c r="R3832" s="564">
        <v>1</v>
      </c>
      <c r="S3832" s="564">
        <v>1</v>
      </c>
      <c r="T3832" s="564">
        <v>1</v>
      </c>
      <c r="U3832" s="564">
        <v>1</v>
      </c>
      <c r="V3832" s="564">
        <v>1</v>
      </c>
      <c r="W3832" s="564">
        <v>1</v>
      </c>
      <c r="X3832" s="564">
        <v>1</v>
      </c>
      <c r="Y3832" s="564">
        <v>1</v>
      </c>
      <c r="Z3832" s="564">
        <v>1</v>
      </c>
      <c r="AA3832" s="564">
        <v>1</v>
      </c>
      <c r="AB3832" s="564">
        <v>1</v>
      </c>
      <c r="AC3832" s="564">
        <v>1</v>
      </c>
      <c r="AD3832" s="564">
        <v>1</v>
      </c>
      <c r="AE3832" s="564">
        <v>1</v>
      </c>
      <c r="AF3832" s="564">
        <v>1</v>
      </c>
      <c r="AG3832" s="564">
        <v>1</v>
      </c>
      <c r="AH3832" s="564">
        <v>1</v>
      </c>
      <c r="AI3832" s="564">
        <v>1</v>
      </c>
      <c r="AJ3832" s="564">
        <v>1</v>
      </c>
      <c r="AK3832" s="564">
        <v>1</v>
      </c>
    </row>
    <row r="3833" spans="1:37">
      <c r="A3833">
        <v>3829</v>
      </c>
      <c r="B3833" s="564">
        <f t="shared" ca="1" si="360"/>
        <v>0</v>
      </c>
      <c r="C3833" s="564">
        <f t="shared" ca="1" si="355"/>
        <v>0</v>
      </c>
      <c r="D3833" s="564">
        <f t="shared" ca="1" si="358"/>
        <v>0</v>
      </c>
      <c r="E3833" s="564">
        <f t="shared" ca="1" si="356"/>
        <v>0</v>
      </c>
      <c r="F3833" s="564">
        <f t="shared" ca="1" si="359"/>
        <v>1</v>
      </c>
      <c r="G3833" s="564">
        <f t="shared" ca="1" si="357"/>
        <v>-4.0789115256042905</v>
      </c>
      <c r="H3833" s="564">
        <v>0</v>
      </c>
      <c r="I3833" s="564">
        <v>0</v>
      </c>
      <c r="J3833" s="564">
        <v>0</v>
      </c>
      <c r="K3833" s="564">
        <v>0</v>
      </c>
      <c r="L3833" s="564">
        <v>0</v>
      </c>
      <c r="M3833" s="564">
        <v>0</v>
      </c>
      <c r="N3833" s="564">
        <v>0</v>
      </c>
      <c r="O3833" s="564">
        <v>0</v>
      </c>
      <c r="P3833" s="564">
        <v>0</v>
      </c>
      <c r="Q3833" s="564">
        <v>0</v>
      </c>
      <c r="R3833" s="564">
        <v>0</v>
      </c>
      <c r="S3833" s="564">
        <v>0</v>
      </c>
      <c r="T3833" s="564">
        <v>0</v>
      </c>
      <c r="U3833" s="564">
        <v>0</v>
      </c>
      <c r="V3833" s="564">
        <v>0</v>
      </c>
      <c r="W3833" s="564">
        <v>0</v>
      </c>
      <c r="X3833" s="564">
        <v>0</v>
      </c>
      <c r="Y3833" s="564">
        <v>0</v>
      </c>
      <c r="Z3833" s="564">
        <v>0</v>
      </c>
      <c r="AA3833" s="564">
        <v>0</v>
      </c>
      <c r="AB3833" s="564">
        <v>0</v>
      </c>
      <c r="AC3833" s="564">
        <v>0</v>
      </c>
      <c r="AD3833" s="564">
        <v>0</v>
      </c>
      <c r="AE3833" s="564">
        <v>0</v>
      </c>
      <c r="AF3833" s="564">
        <v>0</v>
      </c>
      <c r="AG3833" s="564">
        <v>0</v>
      </c>
      <c r="AH3833" s="564">
        <v>0</v>
      </c>
      <c r="AI3833" s="564">
        <v>0</v>
      </c>
      <c r="AJ3833" s="564">
        <v>0</v>
      </c>
      <c r="AK3833" s="564">
        <v>0</v>
      </c>
    </row>
    <row r="3834" spans="1:37">
      <c r="A3834">
        <v>3830</v>
      </c>
      <c r="B3834" s="564">
        <f t="shared" ca="1" si="360"/>
        <v>0</v>
      </c>
      <c r="C3834" s="564">
        <f t="shared" ca="1" si="355"/>
        <v>0</v>
      </c>
      <c r="D3834" s="564">
        <f t="shared" ca="1" si="358"/>
        <v>0</v>
      </c>
      <c r="E3834" s="564">
        <f t="shared" ca="1" si="356"/>
        <v>0</v>
      </c>
      <c r="F3834" s="564">
        <f t="shared" ca="1" si="359"/>
        <v>1</v>
      </c>
      <c r="G3834" s="564">
        <f t="shared" ca="1" si="357"/>
        <v>-7.2444854723293517</v>
      </c>
      <c r="H3834" s="564">
        <v>0</v>
      </c>
      <c r="I3834" s="564">
        <v>0</v>
      </c>
      <c r="J3834" s="564">
        <v>0</v>
      </c>
      <c r="K3834" s="564">
        <v>0</v>
      </c>
      <c r="L3834" s="564">
        <v>0</v>
      </c>
      <c r="M3834" s="564">
        <v>0</v>
      </c>
      <c r="N3834" s="564">
        <v>0</v>
      </c>
      <c r="O3834" s="564">
        <v>0</v>
      </c>
      <c r="P3834" s="564">
        <v>0</v>
      </c>
      <c r="Q3834" s="564">
        <v>0</v>
      </c>
      <c r="R3834" s="564">
        <v>0</v>
      </c>
      <c r="S3834" s="564">
        <v>0</v>
      </c>
      <c r="T3834" s="564">
        <v>0</v>
      </c>
      <c r="U3834" s="564">
        <v>0</v>
      </c>
      <c r="V3834" s="564">
        <v>0</v>
      </c>
      <c r="W3834" s="564">
        <v>0</v>
      </c>
      <c r="X3834" s="564">
        <v>0</v>
      </c>
      <c r="Y3834" s="564">
        <v>0</v>
      </c>
      <c r="Z3834" s="564">
        <v>0</v>
      </c>
      <c r="AA3834" s="564">
        <v>0</v>
      </c>
      <c r="AB3834" s="564">
        <v>0</v>
      </c>
      <c r="AC3834" s="564">
        <v>0</v>
      </c>
      <c r="AD3834" s="564">
        <v>0</v>
      </c>
      <c r="AE3834" s="564">
        <v>0</v>
      </c>
      <c r="AF3834" s="564">
        <v>0</v>
      </c>
      <c r="AG3834" s="564">
        <v>0</v>
      </c>
      <c r="AH3834" s="564">
        <v>0</v>
      </c>
      <c r="AI3834" s="564">
        <v>0</v>
      </c>
      <c r="AJ3834" s="564">
        <v>0</v>
      </c>
      <c r="AK3834" s="564">
        <v>0</v>
      </c>
    </row>
    <row r="3835" spans="1:37">
      <c r="A3835">
        <v>3831</v>
      </c>
      <c r="B3835" s="564">
        <f t="shared" ca="1" si="360"/>
        <v>1</v>
      </c>
      <c r="C3835" s="564">
        <f t="shared" ca="1" si="355"/>
        <v>1</v>
      </c>
      <c r="D3835" s="564">
        <f t="shared" ca="1" si="358"/>
        <v>1</v>
      </c>
      <c r="E3835" s="564">
        <f t="shared" ca="1" si="356"/>
        <v>0.95</v>
      </c>
      <c r="F3835" s="564">
        <f t="shared" ca="1" si="359"/>
        <v>0.9</v>
      </c>
      <c r="G3835" s="564">
        <f t="shared" ca="1" si="357"/>
        <v>-5.9585028706575738</v>
      </c>
      <c r="H3835" s="564">
        <v>1</v>
      </c>
      <c r="I3835" s="564">
        <v>0</v>
      </c>
      <c r="J3835" s="564">
        <v>0</v>
      </c>
      <c r="K3835" s="564">
        <v>0</v>
      </c>
      <c r="L3835" s="564">
        <v>0</v>
      </c>
      <c r="M3835" s="564">
        <v>0</v>
      </c>
      <c r="N3835" s="564">
        <v>0</v>
      </c>
      <c r="O3835" s="564">
        <v>0</v>
      </c>
      <c r="P3835" s="564">
        <v>0</v>
      </c>
      <c r="Q3835" s="564">
        <v>0</v>
      </c>
      <c r="R3835" s="564">
        <v>0</v>
      </c>
      <c r="S3835" s="564">
        <v>0</v>
      </c>
      <c r="T3835" s="564">
        <v>0</v>
      </c>
      <c r="U3835" s="564">
        <v>0</v>
      </c>
      <c r="V3835" s="564">
        <v>0</v>
      </c>
      <c r="W3835" s="564">
        <v>0</v>
      </c>
      <c r="X3835" s="564">
        <v>0</v>
      </c>
      <c r="Y3835" s="564">
        <v>0</v>
      </c>
      <c r="Z3835" s="564">
        <v>0</v>
      </c>
      <c r="AA3835" s="564">
        <v>0</v>
      </c>
      <c r="AB3835" s="564">
        <v>0</v>
      </c>
      <c r="AC3835" s="564">
        <v>0</v>
      </c>
      <c r="AD3835" s="564">
        <v>0</v>
      </c>
      <c r="AE3835" s="564">
        <v>0</v>
      </c>
      <c r="AF3835" s="564">
        <v>1</v>
      </c>
      <c r="AG3835" s="564">
        <v>0</v>
      </c>
      <c r="AH3835" s="564">
        <v>0</v>
      </c>
      <c r="AI3835" s="564">
        <v>0</v>
      </c>
      <c r="AJ3835" s="564">
        <v>0</v>
      </c>
      <c r="AK3835" s="564">
        <v>0</v>
      </c>
    </row>
    <row r="3836" spans="1:37">
      <c r="A3836">
        <v>3832</v>
      </c>
      <c r="B3836" s="564">
        <f t="shared" ca="1" si="360"/>
        <v>5</v>
      </c>
      <c r="C3836" s="564">
        <f t="shared" ca="1" si="355"/>
        <v>25</v>
      </c>
      <c r="D3836" s="564">
        <f t="shared" ca="1" si="358"/>
        <v>5</v>
      </c>
      <c r="E3836" s="564">
        <f t="shared" ca="1" si="356"/>
        <v>3.75</v>
      </c>
      <c r="F3836" s="564">
        <f t="shared" ca="1" si="359"/>
        <v>0.60526315789473684</v>
      </c>
      <c r="G3836" s="564">
        <f t="shared" ca="1" si="357"/>
        <v>-2.6843285494115676</v>
      </c>
      <c r="H3836" s="564">
        <v>1</v>
      </c>
      <c r="I3836" s="564">
        <v>1</v>
      </c>
      <c r="J3836" s="564">
        <v>0</v>
      </c>
      <c r="K3836" s="564">
        <v>0</v>
      </c>
      <c r="L3836" s="564">
        <v>0</v>
      </c>
      <c r="M3836" s="564">
        <v>0</v>
      </c>
      <c r="N3836" s="564">
        <v>1</v>
      </c>
      <c r="O3836" s="564">
        <v>0</v>
      </c>
      <c r="P3836" s="564">
        <v>1</v>
      </c>
      <c r="Q3836" s="564">
        <v>0</v>
      </c>
      <c r="R3836" s="564">
        <v>0</v>
      </c>
      <c r="S3836" s="564">
        <v>0</v>
      </c>
      <c r="T3836" s="564">
        <v>0</v>
      </c>
      <c r="U3836" s="564">
        <v>0</v>
      </c>
      <c r="V3836" s="564">
        <v>1</v>
      </c>
      <c r="W3836" s="564">
        <v>0</v>
      </c>
      <c r="X3836" s="564">
        <v>0</v>
      </c>
      <c r="Y3836" s="564">
        <v>0</v>
      </c>
      <c r="Z3836" s="564">
        <v>0</v>
      </c>
      <c r="AA3836" s="564">
        <v>0</v>
      </c>
      <c r="AB3836" s="564">
        <v>0</v>
      </c>
      <c r="AC3836" s="564">
        <v>1</v>
      </c>
      <c r="AD3836" s="564">
        <v>1</v>
      </c>
      <c r="AE3836" s="564">
        <v>1</v>
      </c>
      <c r="AF3836" s="564">
        <v>0</v>
      </c>
      <c r="AG3836" s="564">
        <v>0</v>
      </c>
      <c r="AH3836" s="564">
        <v>0</v>
      </c>
      <c r="AI3836" s="564">
        <v>0</v>
      </c>
      <c r="AJ3836" s="564">
        <v>0</v>
      </c>
      <c r="AK3836" s="564">
        <v>1</v>
      </c>
    </row>
    <row r="3837" spans="1:37">
      <c r="A3837">
        <v>3833</v>
      </c>
      <c r="B3837" s="564">
        <f t="shared" ca="1" si="360"/>
        <v>14</v>
      </c>
      <c r="C3837" s="564">
        <f t="shared" ca="1" si="355"/>
        <v>196</v>
      </c>
      <c r="D3837" s="564">
        <f t="shared" ca="1" si="358"/>
        <v>14</v>
      </c>
      <c r="E3837" s="564">
        <f t="shared" ca="1" si="356"/>
        <v>4.1999999999999993</v>
      </c>
      <c r="F3837" s="564">
        <f t="shared" ca="1" si="359"/>
        <v>0.55789473684210522</v>
      </c>
      <c r="G3837" s="564">
        <f t="shared" ca="1" si="357"/>
        <v>-1.6179790466945412</v>
      </c>
      <c r="H3837" s="564">
        <v>1</v>
      </c>
      <c r="I3837" s="564">
        <v>0</v>
      </c>
      <c r="J3837" s="564">
        <v>1</v>
      </c>
      <c r="K3837" s="564">
        <v>0</v>
      </c>
      <c r="L3837" s="564">
        <v>1</v>
      </c>
      <c r="M3837" s="564">
        <v>1</v>
      </c>
      <c r="N3837" s="564">
        <v>1</v>
      </c>
      <c r="O3837" s="564">
        <v>0</v>
      </c>
      <c r="P3837" s="564">
        <v>1</v>
      </c>
      <c r="Q3837" s="564">
        <v>0</v>
      </c>
      <c r="R3837" s="564">
        <v>1</v>
      </c>
      <c r="S3837" s="564">
        <v>1</v>
      </c>
      <c r="T3837" s="564">
        <v>1</v>
      </c>
      <c r="U3837" s="564">
        <v>1</v>
      </c>
      <c r="V3837" s="564">
        <v>1</v>
      </c>
      <c r="W3837" s="564">
        <v>1</v>
      </c>
      <c r="X3837" s="564">
        <v>1</v>
      </c>
      <c r="Y3837" s="564">
        <v>0</v>
      </c>
      <c r="Z3837" s="564">
        <v>0</v>
      </c>
      <c r="AA3837" s="564">
        <v>1</v>
      </c>
      <c r="AB3837" s="564">
        <v>0</v>
      </c>
      <c r="AC3837" s="564">
        <v>0</v>
      </c>
      <c r="AD3837" s="564">
        <v>1</v>
      </c>
      <c r="AE3837" s="564">
        <v>1</v>
      </c>
      <c r="AF3837" s="564">
        <v>0</v>
      </c>
      <c r="AG3837" s="564">
        <v>1</v>
      </c>
      <c r="AH3837" s="564">
        <v>1</v>
      </c>
      <c r="AI3837" s="564">
        <v>0</v>
      </c>
      <c r="AJ3837" s="564">
        <v>0</v>
      </c>
      <c r="AK3837" s="564">
        <v>1</v>
      </c>
    </row>
    <row r="3838" spans="1:37">
      <c r="A3838">
        <v>3834</v>
      </c>
      <c r="B3838" s="564">
        <f t="shared" ca="1" si="360"/>
        <v>20</v>
      </c>
      <c r="C3838" s="564">
        <f t="shared" ca="1" si="355"/>
        <v>400</v>
      </c>
      <c r="D3838" s="564">
        <f t="shared" ca="1" si="358"/>
        <v>20</v>
      </c>
      <c r="E3838" s="564">
        <f t="shared" ca="1" si="356"/>
        <v>0</v>
      </c>
      <c r="F3838" s="564">
        <f t="shared" ca="1" si="359"/>
        <v>1</v>
      </c>
      <c r="G3838" s="564">
        <f t="shared" ca="1" si="357"/>
        <v>2.1050816338704097</v>
      </c>
      <c r="H3838" s="564">
        <v>1</v>
      </c>
      <c r="I3838" s="564">
        <v>1</v>
      </c>
      <c r="J3838" s="564">
        <v>1</v>
      </c>
      <c r="K3838" s="564">
        <v>1</v>
      </c>
      <c r="L3838" s="564">
        <v>1</v>
      </c>
      <c r="M3838" s="564">
        <v>1</v>
      </c>
      <c r="N3838" s="564">
        <v>1</v>
      </c>
      <c r="O3838" s="564">
        <v>1</v>
      </c>
      <c r="P3838" s="564">
        <v>1</v>
      </c>
      <c r="Q3838" s="564">
        <v>1</v>
      </c>
      <c r="R3838" s="564">
        <v>1</v>
      </c>
      <c r="S3838" s="564">
        <v>1</v>
      </c>
      <c r="T3838" s="564">
        <v>1</v>
      </c>
      <c r="U3838" s="564">
        <v>1</v>
      </c>
      <c r="V3838" s="564">
        <v>1</v>
      </c>
      <c r="W3838" s="564">
        <v>1</v>
      </c>
      <c r="X3838" s="564">
        <v>1</v>
      </c>
      <c r="Y3838" s="564">
        <v>1</v>
      </c>
      <c r="Z3838" s="564">
        <v>1</v>
      </c>
      <c r="AA3838" s="564">
        <v>1</v>
      </c>
      <c r="AB3838" s="564">
        <v>1</v>
      </c>
      <c r="AC3838" s="564">
        <v>1</v>
      </c>
      <c r="AD3838" s="564">
        <v>1</v>
      </c>
      <c r="AE3838" s="564">
        <v>1</v>
      </c>
      <c r="AF3838" s="564">
        <v>1</v>
      </c>
      <c r="AG3838" s="564">
        <v>1</v>
      </c>
      <c r="AH3838" s="564">
        <v>1</v>
      </c>
      <c r="AI3838" s="564">
        <v>1</v>
      </c>
      <c r="AJ3838" s="564">
        <v>1</v>
      </c>
      <c r="AK3838" s="564">
        <v>1</v>
      </c>
    </row>
    <row r="3839" spans="1:37">
      <c r="A3839">
        <v>3835</v>
      </c>
      <c r="B3839" s="564">
        <f t="shared" ca="1" si="360"/>
        <v>0</v>
      </c>
      <c r="C3839" s="564">
        <f t="shared" ca="1" si="355"/>
        <v>0</v>
      </c>
      <c r="D3839" s="564">
        <f t="shared" ca="1" si="358"/>
        <v>0</v>
      </c>
      <c r="E3839" s="564">
        <f t="shared" ca="1" si="356"/>
        <v>0</v>
      </c>
      <c r="F3839" s="564">
        <f t="shared" ca="1" si="359"/>
        <v>1</v>
      </c>
      <c r="G3839" s="564">
        <f t="shared" ca="1" si="357"/>
        <v>4.3273777770302555</v>
      </c>
      <c r="H3839" s="564">
        <v>0</v>
      </c>
      <c r="I3839" s="564">
        <v>0</v>
      </c>
      <c r="J3839" s="564">
        <v>0</v>
      </c>
      <c r="K3839" s="564">
        <v>0</v>
      </c>
      <c r="L3839" s="564">
        <v>0</v>
      </c>
      <c r="M3839" s="564">
        <v>0</v>
      </c>
      <c r="N3839" s="564">
        <v>0</v>
      </c>
      <c r="O3839" s="564">
        <v>0</v>
      </c>
      <c r="P3839" s="564">
        <v>0</v>
      </c>
      <c r="Q3839" s="564">
        <v>0</v>
      </c>
      <c r="R3839" s="564">
        <v>0</v>
      </c>
      <c r="S3839" s="564">
        <v>0</v>
      </c>
      <c r="T3839" s="564">
        <v>0</v>
      </c>
      <c r="U3839" s="564">
        <v>0</v>
      </c>
      <c r="V3839" s="564">
        <v>0</v>
      </c>
      <c r="W3839" s="564">
        <v>0</v>
      </c>
      <c r="X3839" s="564">
        <v>0</v>
      </c>
      <c r="Y3839" s="564">
        <v>0</v>
      </c>
      <c r="Z3839" s="564">
        <v>0</v>
      </c>
      <c r="AA3839" s="564">
        <v>0</v>
      </c>
      <c r="AB3839" s="564">
        <v>0</v>
      </c>
      <c r="AC3839" s="564">
        <v>0</v>
      </c>
      <c r="AD3839" s="564">
        <v>0</v>
      </c>
      <c r="AE3839" s="564">
        <v>0</v>
      </c>
      <c r="AF3839" s="564">
        <v>0</v>
      </c>
      <c r="AG3839" s="564">
        <v>0</v>
      </c>
      <c r="AH3839" s="564">
        <v>0</v>
      </c>
      <c r="AI3839" s="564">
        <v>0</v>
      </c>
      <c r="AJ3839" s="564">
        <v>0</v>
      </c>
      <c r="AK3839" s="564">
        <v>0</v>
      </c>
    </row>
    <row r="3840" spans="1:37">
      <c r="A3840">
        <v>3836</v>
      </c>
      <c r="B3840" s="564">
        <f t="shared" ca="1" si="360"/>
        <v>20</v>
      </c>
      <c r="C3840" s="564">
        <f t="shared" ca="1" si="355"/>
        <v>400</v>
      </c>
      <c r="D3840" s="564">
        <f t="shared" ca="1" si="358"/>
        <v>20</v>
      </c>
      <c r="E3840" s="564">
        <f t="shared" ca="1" si="356"/>
        <v>0</v>
      </c>
      <c r="F3840" s="564">
        <f t="shared" ca="1" si="359"/>
        <v>1</v>
      </c>
      <c r="G3840" s="564">
        <f t="shared" ca="1" si="357"/>
        <v>0.68358872725167785</v>
      </c>
      <c r="H3840" s="564">
        <v>1</v>
      </c>
      <c r="I3840" s="564">
        <v>1</v>
      </c>
      <c r="J3840" s="564">
        <v>1</v>
      </c>
      <c r="K3840" s="564">
        <v>1</v>
      </c>
      <c r="L3840" s="564">
        <v>1</v>
      </c>
      <c r="M3840" s="564">
        <v>1</v>
      </c>
      <c r="N3840" s="564">
        <v>1</v>
      </c>
      <c r="O3840" s="564">
        <v>1</v>
      </c>
      <c r="P3840" s="564">
        <v>1</v>
      </c>
      <c r="Q3840" s="564">
        <v>1</v>
      </c>
      <c r="R3840" s="564">
        <v>1</v>
      </c>
      <c r="S3840" s="564">
        <v>1</v>
      </c>
      <c r="T3840" s="564">
        <v>1</v>
      </c>
      <c r="U3840" s="564">
        <v>1</v>
      </c>
      <c r="V3840" s="564">
        <v>1</v>
      </c>
      <c r="W3840" s="564">
        <v>1</v>
      </c>
      <c r="X3840" s="564">
        <v>1</v>
      </c>
      <c r="Y3840" s="564">
        <v>1</v>
      </c>
      <c r="Z3840" s="564">
        <v>1</v>
      </c>
      <c r="AA3840" s="564">
        <v>1</v>
      </c>
      <c r="AB3840" s="564">
        <v>1</v>
      </c>
      <c r="AC3840" s="564">
        <v>1</v>
      </c>
      <c r="AD3840" s="564">
        <v>1</v>
      </c>
      <c r="AE3840" s="564">
        <v>1</v>
      </c>
      <c r="AF3840" s="564">
        <v>1</v>
      </c>
      <c r="AG3840" s="564">
        <v>1</v>
      </c>
      <c r="AH3840" s="564">
        <v>1</v>
      </c>
      <c r="AI3840" s="564">
        <v>1</v>
      </c>
      <c r="AJ3840" s="564">
        <v>1</v>
      </c>
      <c r="AK3840" s="564">
        <v>1</v>
      </c>
    </row>
    <row r="3841" spans="1:37">
      <c r="A3841">
        <v>3837</v>
      </c>
      <c r="B3841" s="564">
        <f t="shared" ca="1" si="360"/>
        <v>2</v>
      </c>
      <c r="C3841" s="564">
        <f t="shared" ca="1" si="355"/>
        <v>4</v>
      </c>
      <c r="D3841" s="564">
        <f t="shared" ca="1" si="358"/>
        <v>2</v>
      </c>
      <c r="E3841" s="564">
        <f t="shared" ca="1" si="356"/>
        <v>1.8</v>
      </c>
      <c r="F3841" s="564">
        <f t="shared" ca="1" si="359"/>
        <v>0.81052631578947365</v>
      </c>
      <c r="G3841" s="564">
        <f t="shared" ca="1" si="357"/>
        <v>-0.22674287920280078</v>
      </c>
      <c r="H3841" s="564">
        <v>0</v>
      </c>
      <c r="I3841" s="564">
        <v>1</v>
      </c>
      <c r="J3841" s="564">
        <v>0</v>
      </c>
      <c r="K3841" s="564">
        <v>0</v>
      </c>
      <c r="L3841" s="564">
        <v>0</v>
      </c>
      <c r="M3841" s="564">
        <v>0</v>
      </c>
      <c r="N3841" s="564">
        <v>0</v>
      </c>
      <c r="O3841" s="564">
        <v>0</v>
      </c>
      <c r="P3841" s="564">
        <v>0</v>
      </c>
      <c r="Q3841" s="564">
        <v>0</v>
      </c>
      <c r="R3841" s="564">
        <v>0</v>
      </c>
      <c r="S3841" s="564">
        <v>0</v>
      </c>
      <c r="T3841" s="564">
        <v>0</v>
      </c>
      <c r="U3841" s="564">
        <v>0</v>
      </c>
      <c r="V3841" s="564">
        <v>0</v>
      </c>
      <c r="W3841" s="564">
        <v>0</v>
      </c>
      <c r="X3841" s="564">
        <v>0</v>
      </c>
      <c r="Y3841" s="564">
        <v>0</v>
      </c>
      <c r="Z3841" s="564">
        <v>0</v>
      </c>
      <c r="AA3841" s="564">
        <v>1</v>
      </c>
      <c r="AB3841" s="564">
        <v>0</v>
      </c>
      <c r="AC3841" s="564">
        <v>1</v>
      </c>
      <c r="AD3841" s="564">
        <v>0</v>
      </c>
      <c r="AE3841" s="564">
        <v>1</v>
      </c>
      <c r="AF3841" s="564">
        <v>0</v>
      </c>
      <c r="AG3841" s="564">
        <v>0</v>
      </c>
      <c r="AH3841" s="564">
        <v>0</v>
      </c>
      <c r="AI3841" s="564">
        <v>1</v>
      </c>
      <c r="AJ3841" s="564">
        <v>1</v>
      </c>
      <c r="AK3841" s="564">
        <v>0</v>
      </c>
    </row>
    <row r="3842" spans="1:37">
      <c r="A3842">
        <v>3838</v>
      </c>
      <c r="B3842" s="564">
        <f t="shared" ca="1" si="360"/>
        <v>20</v>
      </c>
      <c r="C3842" s="564">
        <f t="shared" ca="1" si="355"/>
        <v>400</v>
      </c>
      <c r="D3842" s="564">
        <f t="shared" ca="1" si="358"/>
        <v>20</v>
      </c>
      <c r="E3842" s="564">
        <f t="shared" ca="1" si="356"/>
        <v>0</v>
      </c>
      <c r="F3842" s="564">
        <f t="shared" ca="1" si="359"/>
        <v>1</v>
      </c>
      <c r="G3842" s="564">
        <f t="shared" ca="1" si="357"/>
        <v>4.709982938187645</v>
      </c>
      <c r="H3842" s="564">
        <v>1</v>
      </c>
      <c r="I3842" s="564">
        <v>1</v>
      </c>
      <c r="J3842" s="564">
        <v>1</v>
      </c>
      <c r="K3842" s="564">
        <v>1</v>
      </c>
      <c r="L3842" s="564">
        <v>1</v>
      </c>
      <c r="M3842" s="564">
        <v>1</v>
      </c>
      <c r="N3842" s="564">
        <v>1</v>
      </c>
      <c r="O3842" s="564">
        <v>1</v>
      </c>
      <c r="P3842" s="564">
        <v>1</v>
      </c>
      <c r="Q3842" s="564">
        <v>1</v>
      </c>
      <c r="R3842" s="564">
        <v>1</v>
      </c>
      <c r="S3842" s="564">
        <v>1</v>
      </c>
      <c r="T3842" s="564">
        <v>1</v>
      </c>
      <c r="U3842" s="564">
        <v>1</v>
      </c>
      <c r="V3842" s="564">
        <v>1</v>
      </c>
      <c r="W3842" s="564">
        <v>1</v>
      </c>
      <c r="X3842" s="564">
        <v>1</v>
      </c>
      <c r="Y3842" s="564">
        <v>1</v>
      </c>
      <c r="Z3842" s="564">
        <v>1</v>
      </c>
      <c r="AA3842" s="564">
        <v>1</v>
      </c>
      <c r="AB3842" s="564">
        <v>1</v>
      </c>
      <c r="AC3842" s="564">
        <v>1</v>
      </c>
      <c r="AD3842" s="564">
        <v>1</v>
      </c>
      <c r="AE3842" s="564">
        <v>1</v>
      </c>
      <c r="AF3842" s="564">
        <v>1</v>
      </c>
      <c r="AG3842" s="564">
        <v>1</v>
      </c>
      <c r="AH3842" s="564">
        <v>1</v>
      </c>
      <c r="AI3842" s="564">
        <v>1</v>
      </c>
      <c r="AJ3842" s="564">
        <v>1</v>
      </c>
      <c r="AK3842" s="564">
        <v>1</v>
      </c>
    </row>
    <row r="3843" spans="1:37">
      <c r="A3843">
        <v>3839</v>
      </c>
      <c r="B3843" s="564">
        <f t="shared" ca="1" si="360"/>
        <v>0</v>
      </c>
      <c r="C3843" s="564">
        <f t="shared" ca="1" si="355"/>
        <v>0</v>
      </c>
      <c r="D3843" s="564">
        <f t="shared" ca="1" si="358"/>
        <v>0</v>
      </c>
      <c r="E3843" s="564">
        <f t="shared" ca="1" si="356"/>
        <v>0</v>
      </c>
      <c r="F3843" s="564">
        <f t="shared" ca="1" si="359"/>
        <v>1</v>
      </c>
      <c r="G3843" s="564">
        <f t="shared" ca="1" si="357"/>
        <v>-0.17750176833844411</v>
      </c>
      <c r="H3843" s="564">
        <v>0</v>
      </c>
      <c r="I3843" s="564">
        <v>0</v>
      </c>
      <c r="J3843" s="564">
        <v>0</v>
      </c>
      <c r="K3843" s="564">
        <v>0</v>
      </c>
      <c r="L3843" s="564">
        <v>0</v>
      </c>
      <c r="M3843" s="564">
        <v>0</v>
      </c>
      <c r="N3843" s="564">
        <v>0</v>
      </c>
      <c r="O3843" s="564">
        <v>0</v>
      </c>
      <c r="P3843" s="564">
        <v>0</v>
      </c>
      <c r="Q3843" s="564">
        <v>0</v>
      </c>
      <c r="R3843" s="564">
        <v>0</v>
      </c>
      <c r="S3843" s="564">
        <v>0</v>
      </c>
      <c r="T3843" s="564">
        <v>0</v>
      </c>
      <c r="U3843" s="564">
        <v>0</v>
      </c>
      <c r="V3843" s="564">
        <v>0</v>
      </c>
      <c r="W3843" s="564">
        <v>0</v>
      </c>
      <c r="X3843" s="564">
        <v>0</v>
      </c>
      <c r="Y3843" s="564">
        <v>0</v>
      </c>
      <c r="Z3843" s="564">
        <v>0</v>
      </c>
      <c r="AA3843" s="564">
        <v>0</v>
      </c>
      <c r="AB3843" s="564">
        <v>0</v>
      </c>
      <c r="AC3843" s="564">
        <v>0</v>
      </c>
      <c r="AD3843" s="564">
        <v>0</v>
      </c>
      <c r="AE3843" s="564">
        <v>0</v>
      </c>
      <c r="AF3843" s="564">
        <v>0</v>
      </c>
      <c r="AG3843" s="564">
        <v>0</v>
      </c>
      <c r="AH3843" s="564">
        <v>0</v>
      </c>
      <c r="AI3843" s="564">
        <v>0</v>
      </c>
      <c r="AJ3843" s="564">
        <v>0</v>
      </c>
      <c r="AK3843" s="564">
        <v>0</v>
      </c>
    </row>
    <row r="3844" spans="1:37">
      <c r="A3844">
        <v>3840</v>
      </c>
      <c r="B3844" s="564">
        <f t="shared" ca="1" si="360"/>
        <v>17</v>
      </c>
      <c r="C3844" s="564">
        <f t="shared" ca="1" si="355"/>
        <v>289</v>
      </c>
      <c r="D3844" s="564">
        <f t="shared" ca="1" si="358"/>
        <v>17</v>
      </c>
      <c r="E3844" s="564">
        <f t="shared" ca="1" si="356"/>
        <v>2.5500000000000007</v>
      </c>
      <c r="F3844" s="564">
        <f t="shared" ca="1" si="359"/>
        <v>0.73157894736842111</v>
      </c>
      <c r="G3844" s="564">
        <f t="shared" ca="1" si="357"/>
        <v>7.9543550575420916</v>
      </c>
      <c r="H3844" s="564">
        <v>1</v>
      </c>
      <c r="I3844" s="564">
        <v>1</v>
      </c>
      <c r="J3844" s="564">
        <v>1</v>
      </c>
      <c r="K3844" s="564">
        <v>1</v>
      </c>
      <c r="L3844" s="564">
        <v>1</v>
      </c>
      <c r="M3844" s="564">
        <v>0</v>
      </c>
      <c r="N3844" s="564">
        <v>1</v>
      </c>
      <c r="O3844" s="564">
        <v>1</v>
      </c>
      <c r="P3844" s="564">
        <v>1</v>
      </c>
      <c r="Q3844" s="564">
        <v>1</v>
      </c>
      <c r="R3844" s="564">
        <v>1</v>
      </c>
      <c r="S3844" s="564">
        <v>0</v>
      </c>
      <c r="T3844" s="564">
        <v>1</v>
      </c>
      <c r="U3844" s="564">
        <v>1</v>
      </c>
      <c r="V3844" s="564">
        <v>1</v>
      </c>
      <c r="W3844" s="564">
        <v>1</v>
      </c>
      <c r="X3844" s="564">
        <v>0</v>
      </c>
      <c r="Y3844" s="564">
        <v>1</v>
      </c>
      <c r="Z3844" s="564">
        <v>1</v>
      </c>
      <c r="AA3844" s="564">
        <v>1</v>
      </c>
      <c r="AB3844" s="564">
        <v>1</v>
      </c>
      <c r="AC3844" s="564">
        <v>1</v>
      </c>
      <c r="AD3844" s="564">
        <v>1</v>
      </c>
      <c r="AE3844" s="564">
        <v>1</v>
      </c>
      <c r="AF3844" s="564">
        <v>1</v>
      </c>
      <c r="AG3844" s="564">
        <v>1</v>
      </c>
      <c r="AH3844" s="564">
        <v>1</v>
      </c>
      <c r="AI3844" s="564">
        <v>1</v>
      </c>
      <c r="AJ3844" s="564">
        <v>1</v>
      </c>
      <c r="AK3844" s="564">
        <v>1</v>
      </c>
    </row>
    <row r="3845" spans="1:37">
      <c r="A3845">
        <v>3841</v>
      </c>
      <c r="B3845" s="564">
        <f t="shared" ca="1" si="360"/>
        <v>20</v>
      </c>
      <c r="C3845" s="564">
        <f t="shared" ref="C3845:C3908" ca="1" si="361">B3845^2</f>
        <v>400</v>
      </c>
      <c r="D3845" s="564">
        <f t="shared" ca="1" si="358"/>
        <v>20</v>
      </c>
      <c r="E3845" s="564">
        <f t="shared" ref="E3845:E3908" ca="1" si="362">D3845-((B3845^2)/H$1)</f>
        <v>0</v>
      </c>
      <c r="F3845" s="564">
        <f t="shared" ca="1" si="359"/>
        <v>1</v>
      </c>
      <c r="G3845" s="564">
        <f t="shared" ref="G3845:G3908" ca="1" si="363">I$2+NORMSINV(RAND())*K$2</f>
        <v>1.9935121684727142</v>
      </c>
      <c r="H3845" s="564">
        <v>1</v>
      </c>
      <c r="I3845" s="564">
        <v>1</v>
      </c>
      <c r="J3845" s="564">
        <v>1</v>
      </c>
      <c r="K3845" s="564">
        <v>1</v>
      </c>
      <c r="L3845" s="564">
        <v>1</v>
      </c>
      <c r="M3845" s="564">
        <v>1</v>
      </c>
      <c r="N3845" s="564">
        <v>1</v>
      </c>
      <c r="O3845" s="564">
        <v>1</v>
      </c>
      <c r="P3845" s="564">
        <v>1</v>
      </c>
      <c r="Q3845" s="564">
        <v>1</v>
      </c>
      <c r="R3845" s="564">
        <v>1</v>
      </c>
      <c r="S3845" s="564">
        <v>1</v>
      </c>
      <c r="T3845" s="564">
        <v>1</v>
      </c>
      <c r="U3845" s="564">
        <v>1</v>
      </c>
      <c r="V3845" s="564">
        <v>1</v>
      </c>
      <c r="W3845" s="564">
        <v>1</v>
      </c>
      <c r="X3845" s="564">
        <v>1</v>
      </c>
      <c r="Y3845" s="564">
        <v>1</v>
      </c>
      <c r="Z3845" s="564">
        <v>1</v>
      </c>
      <c r="AA3845" s="564">
        <v>1</v>
      </c>
      <c r="AB3845" s="564">
        <v>1</v>
      </c>
      <c r="AC3845" s="564">
        <v>1</v>
      </c>
      <c r="AD3845" s="564">
        <v>1</v>
      </c>
      <c r="AE3845" s="564">
        <v>1</v>
      </c>
      <c r="AF3845" s="564">
        <v>1</v>
      </c>
      <c r="AG3845" s="564">
        <v>1</v>
      </c>
      <c r="AH3845" s="564">
        <v>1</v>
      </c>
      <c r="AI3845" s="564">
        <v>1</v>
      </c>
      <c r="AJ3845" s="564">
        <v>1</v>
      </c>
      <c r="AK3845" s="564">
        <v>1</v>
      </c>
    </row>
    <row r="3846" spans="1:37">
      <c r="A3846">
        <v>3842</v>
      </c>
      <c r="B3846" s="564">
        <f t="shared" ca="1" si="360"/>
        <v>0</v>
      </c>
      <c r="C3846" s="564">
        <f t="shared" ca="1" si="361"/>
        <v>0</v>
      </c>
      <c r="D3846" s="564">
        <f t="shared" ref="D3846:D3909" ca="1" si="364">B3846</f>
        <v>0</v>
      </c>
      <c r="E3846" s="564">
        <f t="shared" ca="1" si="362"/>
        <v>0</v>
      </c>
      <c r="F3846" s="564">
        <f t="shared" ref="F3846:F3909" ca="1" si="365">1-(2*B3846*(H$1-B3846)/(H$1*(H$1-1)))</f>
        <v>1</v>
      </c>
      <c r="G3846" s="564">
        <f t="shared" ca="1" si="363"/>
        <v>-1.613425684770899</v>
      </c>
      <c r="H3846" s="564">
        <v>0</v>
      </c>
      <c r="I3846" s="564">
        <v>0</v>
      </c>
      <c r="J3846" s="564">
        <v>0</v>
      </c>
      <c r="K3846" s="564">
        <v>0</v>
      </c>
      <c r="L3846" s="564">
        <v>0</v>
      </c>
      <c r="M3846" s="564">
        <v>0</v>
      </c>
      <c r="N3846" s="564">
        <v>0</v>
      </c>
      <c r="O3846" s="564">
        <v>0</v>
      </c>
      <c r="P3846" s="564">
        <v>0</v>
      </c>
      <c r="Q3846" s="564">
        <v>0</v>
      </c>
      <c r="R3846" s="564">
        <v>0</v>
      </c>
      <c r="S3846" s="564">
        <v>0</v>
      </c>
      <c r="T3846" s="564">
        <v>0</v>
      </c>
      <c r="U3846" s="564">
        <v>0</v>
      </c>
      <c r="V3846" s="564">
        <v>0</v>
      </c>
      <c r="W3846" s="564">
        <v>0</v>
      </c>
      <c r="X3846" s="564">
        <v>0</v>
      </c>
      <c r="Y3846" s="564">
        <v>0</v>
      </c>
      <c r="Z3846" s="564">
        <v>0</v>
      </c>
      <c r="AA3846" s="564">
        <v>0</v>
      </c>
      <c r="AB3846" s="564">
        <v>0</v>
      </c>
      <c r="AC3846" s="564">
        <v>0</v>
      </c>
      <c r="AD3846" s="564">
        <v>0</v>
      </c>
      <c r="AE3846" s="564">
        <v>0</v>
      </c>
      <c r="AF3846" s="564">
        <v>0</v>
      </c>
      <c r="AG3846" s="564">
        <v>0</v>
      </c>
      <c r="AH3846" s="564">
        <v>0</v>
      </c>
      <c r="AI3846" s="564">
        <v>0</v>
      </c>
      <c r="AJ3846" s="564">
        <v>0</v>
      </c>
      <c r="AK3846" s="564">
        <v>0</v>
      </c>
    </row>
    <row r="3847" spans="1:37">
      <c r="A3847">
        <v>3843</v>
      </c>
      <c r="B3847" s="564">
        <f t="shared" ref="B3847:B3910" ca="1" si="366">SUM(INDIRECT("H"&amp;A3847+4&amp;":"&amp;HLOOKUP(H$1,$AA$1:$BD$2,2,0)&amp;A3847+4))</f>
        <v>0</v>
      </c>
      <c r="C3847" s="564">
        <f t="shared" ca="1" si="361"/>
        <v>0</v>
      </c>
      <c r="D3847" s="564">
        <f t="shared" ca="1" si="364"/>
        <v>0</v>
      </c>
      <c r="E3847" s="564">
        <f t="shared" ca="1" si="362"/>
        <v>0</v>
      </c>
      <c r="F3847" s="564">
        <f t="shared" ca="1" si="365"/>
        <v>1</v>
      </c>
      <c r="G3847" s="564">
        <f t="shared" ca="1" si="363"/>
        <v>6.4551172471325859</v>
      </c>
      <c r="H3847" s="564">
        <v>0</v>
      </c>
      <c r="I3847" s="564">
        <v>0</v>
      </c>
      <c r="J3847" s="564">
        <v>0</v>
      </c>
      <c r="K3847" s="564">
        <v>0</v>
      </c>
      <c r="L3847" s="564">
        <v>0</v>
      </c>
      <c r="M3847" s="564">
        <v>0</v>
      </c>
      <c r="N3847" s="564">
        <v>0</v>
      </c>
      <c r="O3847" s="564">
        <v>0</v>
      </c>
      <c r="P3847" s="564">
        <v>0</v>
      </c>
      <c r="Q3847" s="564">
        <v>0</v>
      </c>
      <c r="R3847" s="564">
        <v>0</v>
      </c>
      <c r="S3847" s="564">
        <v>0</v>
      </c>
      <c r="T3847" s="564">
        <v>0</v>
      </c>
      <c r="U3847" s="564">
        <v>0</v>
      </c>
      <c r="V3847" s="564">
        <v>0</v>
      </c>
      <c r="W3847" s="564">
        <v>0</v>
      </c>
      <c r="X3847" s="564">
        <v>0</v>
      </c>
      <c r="Y3847" s="564">
        <v>0</v>
      </c>
      <c r="Z3847" s="564">
        <v>0</v>
      </c>
      <c r="AA3847" s="564">
        <v>0</v>
      </c>
      <c r="AB3847" s="564">
        <v>0</v>
      </c>
      <c r="AC3847" s="564">
        <v>0</v>
      </c>
      <c r="AD3847" s="564">
        <v>0</v>
      </c>
      <c r="AE3847" s="564">
        <v>0</v>
      </c>
      <c r="AF3847" s="564">
        <v>0</v>
      </c>
      <c r="AG3847" s="564">
        <v>0</v>
      </c>
      <c r="AH3847" s="564">
        <v>0</v>
      </c>
      <c r="AI3847" s="564">
        <v>0</v>
      </c>
      <c r="AJ3847" s="564">
        <v>0</v>
      </c>
      <c r="AK3847" s="564">
        <v>0</v>
      </c>
    </row>
    <row r="3848" spans="1:37">
      <c r="A3848">
        <v>3844</v>
      </c>
      <c r="B3848" s="564">
        <f t="shared" ca="1" si="366"/>
        <v>0</v>
      </c>
      <c r="C3848" s="564">
        <f t="shared" ca="1" si="361"/>
        <v>0</v>
      </c>
      <c r="D3848" s="564">
        <f t="shared" ca="1" si="364"/>
        <v>0</v>
      </c>
      <c r="E3848" s="564">
        <f t="shared" ca="1" si="362"/>
        <v>0</v>
      </c>
      <c r="F3848" s="564">
        <f t="shared" ca="1" si="365"/>
        <v>1</v>
      </c>
      <c r="G3848" s="564">
        <f t="shared" ca="1" si="363"/>
        <v>1.4000307552450066</v>
      </c>
      <c r="H3848" s="564">
        <v>0</v>
      </c>
      <c r="I3848" s="564">
        <v>0</v>
      </c>
      <c r="J3848" s="564">
        <v>0</v>
      </c>
      <c r="K3848" s="564">
        <v>0</v>
      </c>
      <c r="L3848" s="564">
        <v>0</v>
      </c>
      <c r="M3848" s="564">
        <v>0</v>
      </c>
      <c r="N3848" s="564">
        <v>0</v>
      </c>
      <c r="O3848" s="564">
        <v>0</v>
      </c>
      <c r="P3848" s="564">
        <v>0</v>
      </c>
      <c r="Q3848" s="564">
        <v>0</v>
      </c>
      <c r="R3848" s="564">
        <v>0</v>
      </c>
      <c r="S3848" s="564">
        <v>0</v>
      </c>
      <c r="T3848" s="564">
        <v>0</v>
      </c>
      <c r="U3848" s="564">
        <v>0</v>
      </c>
      <c r="V3848" s="564">
        <v>0</v>
      </c>
      <c r="W3848" s="564">
        <v>0</v>
      </c>
      <c r="X3848" s="564">
        <v>0</v>
      </c>
      <c r="Y3848" s="564">
        <v>0</v>
      </c>
      <c r="Z3848" s="564">
        <v>0</v>
      </c>
      <c r="AA3848" s="564">
        <v>0</v>
      </c>
      <c r="AB3848" s="564">
        <v>0</v>
      </c>
      <c r="AC3848" s="564">
        <v>0</v>
      </c>
      <c r="AD3848" s="564">
        <v>0</v>
      </c>
      <c r="AE3848" s="564">
        <v>0</v>
      </c>
      <c r="AF3848" s="564">
        <v>0</v>
      </c>
      <c r="AG3848" s="564">
        <v>0</v>
      </c>
      <c r="AH3848" s="564">
        <v>0</v>
      </c>
      <c r="AI3848" s="564">
        <v>0</v>
      </c>
      <c r="AJ3848" s="564">
        <v>0</v>
      </c>
      <c r="AK3848" s="564">
        <v>0</v>
      </c>
    </row>
    <row r="3849" spans="1:37">
      <c r="A3849">
        <v>3845</v>
      </c>
      <c r="B3849" s="564">
        <f t="shared" ca="1" si="366"/>
        <v>20</v>
      </c>
      <c r="C3849" s="564">
        <f t="shared" ca="1" si="361"/>
        <v>400</v>
      </c>
      <c r="D3849" s="564">
        <f t="shared" ca="1" si="364"/>
        <v>20</v>
      </c>
      <c r="E3849" s="564">
        <f t="shared" ca="1" si="362"/>
        <v>0</v>
      </c>
      <c r="F3849" s="564">
        <f t="shared" ca="1" si="365"/>
        <v>1</v>
      </c>
      <c r="G3849" s="564">
        <f t="shared" ca="1" si="363"/>
        <v>-1.6836131371197394</v>
      </c>
      <c r="H3849" s="564">
        <v>1</v>
      </c>
      <c r="I3849" s="564">
        <v>1</v>
      </c>
      <c r="J3849" s="564">
        <v>1</v>
      </c>
      <c r="K3849" s="564">
        <v>1</v>
      </c>
      <c r="L3849" s="564">
        <v>1</v>
      </c>
      <c r="M3849" s="564">
        <v>1</v>
      </c>
      <c r="N3849" s="564">
        <v>1</v>
      </c>
      <c r="O3849" s="564">
        <v>1</v>
      </c>
      <c r="P3849" s="564">
        <v>1</v>
      </c>
      <c r="Q3849" s="564">
        <v>1</v>
      </c>
      <c r="R3849" s="564">
        <v>1</v>
      </c>
      <c r="S3849" s="564">
        <v>1</v>
      </c>
      <c r="T3849" s="564">
        <v>1</v>
      </c>
      <c r="U3849" s="564">
        <v>1</v>
      </c>
      <c r="V3849" s="564">
        <v>1</v>
      </c>
      <c r="W3849" s="564">
        <v>1</v>
      </c>
      <c r="X3849" s="564">
        <v>1</v>
      </c>
      <c r="Y3849" s="564">
        <v>1</v>
      </c>
      <c r="Z3849" s="564">
        <v>1</v>
      </c>
      <c r="AA3849" s="564">
        <v>1</v>
      </c>
      <c r="AB3849" s="564">
        <v>1</v>
      </c>
      <c r="AC3849" s="564">
        <v>1</v>
      </c>
      <c r="AD3849" s="564">
        <v>1</v>
      </c>
      <c r="AE3849" s="564">
        <v>1</v>
      </c>
      <c r="AF3849" s="564">
        <v>1</v>
      </c>
      <c r="AG3849" s="564">
        <v>1</v>
      </c>
      <c r="AH3849" s="564">
        <v>1</v>
      </c>
      <c r="AI3849" s="564">
        <v>1</v>
      </c>
      <c r="AJ3849" s="564">
        <v>1</v>
      </c>
      <c r="AK3849" s="564">
        <v>1</v>
      </c>
    </row>
    <row r="3850" spans="1:37">
      <c r="A3850">
        <v>3846</v>
      </c>
      <c r="B3850" s="564">
        <f t="shared" ca="1" si="366"/>
        <v>0</v>
      </c>
      <c r="C3850" s="564">
        <f t="shared" ca="1" si="361"/>
        <v>0</v>
      </c>
      <c r="D3850" s="564">
        <f t="shared" ca="1" si="364"/>
        <v>0</v>
      </c>
      <c r="E3850" s="564">
        <f t="shared" ca="1" si="362"/>
        <v>0</v>
      </c>
      <c r="F3850" s="564">
        <f t="shared" ca="1" si="365"/>
        <v>1</v>
      </c>
      <c r="G3850" s="564">
        <f t="shared" ca="1" si="363"/>
        <v>0.65945750188066055</v>
      </c>
      <c r="H3850" s="564">
        <v>0</v>
      </c>
      <c r="I3850" s="564">
        <v>0</v>
      </c>
      <c r="J3850" s="564">
        <v>0</v>
      </c>
      <c r="K3850" s="564">
        <v>0</v>
      </c>
      <c r="L3850" s="564">
        <v>0</v>
      </c>
      <c r="M3850" s="564">
        <v>0</v>
      </c>
      <c r="N3850" s="564">
        <v>0</v>
      </c>
      <c r="O3850" s="564">
        <v>0</v>
      </c>
      <c r="P3850" s="564">
        <v>0</v>
      </c>
      <c r="Q3850" s="564">
        <v>0</v>
      </c>
      <c r="R3850" s="564">
        <v>0</v>
      </c>
      <c r="S3850" s="564">
        <v>0</v>
      </c>
      <c r="T3850" s="564">
        <v>0</v>
      </c>
      <c r="U3850" s="564">
        <v>0</v>
      </c>
      <c r="V3850" s="564">
        <v>0</v>
      </c>
      <c r="W3850" s="564">
        <v>0</v>
      </c>
      <c r="X3850" s="564">
        <v>0</v>
      </c>
      <c r="Y3850" s="564">
        <v>0</v>
      </c>
      <c r="Z3850" s="564">
        <v>0</v>
      </c>
      <c r="AA3850" s="564">
        <v>0</v>
      </c>
      <c r="AB3850" s="564">
        <v>0</v>
      </c>
      <c r="AC3850" s="564">
        <v>0</v>
      </c>
      <c r="AD3850" s="564">
        <v>0</v>
      </c>
      <c r="AE3850" s="564">
        <v>0</v>
      </c>
      <c r="AF3850" s="564">
        <v>0</v>
      </c>
      <c r="AG3850" s="564">
        <v>0</v>
      </c>
      <c r="AH3850" s="564">
        <v>0</v>
      </c>
      <c r="AI3850" s="564">
        <v>0</v>
      </c>
      <c r="AJ3850" s="564">
        <v>0</v>
      </c>
      <c r="AK3850" s="564">
        <v>0</v>
      </c>
    </row>
    <row r="3851" spans="1:37">
      <c r="A3851">
        <v>3847</v>
      </c>
      <c r="B3851" s="564">
        <f t="shared" ca="1" si="366"/>
        <v>0</v>
      </c>
      <c r="C3851" s="564">
        <f t="shared" ca="1" si="361"/>
        <v>0</v>
      </c>
      <c r="D3851" s="564">
        <f t="shared" ca="1" si="364"/>
        <v>0</v>
      </c>
      <c r="E3851" s="564">
        <f t="shared" ca="1" si="362"/>
        <v>0</v>
      </c>
      <c r="F3851" s="564">
        <f t="shared" ca="1" si="365"/>
        <v>1</v>
      </c>
      <c r="G3851" s="564">
        <f t="shared" ca="1" si="363"/>
        <v>-1.3992455616287045</v>
      </c>
      <c r="H3851" s="564">
        <v>0</v>
      </c>
      <c r="I3851" s="564">
        <v>0</v>
      </c>
      <c r="J3851" s="564">
        <v>0</v>
      </c>
      <c r="K3851" s="564">
        <v>0</v>
      </c>
      <c r="L3851" s="564">
        <v>0</v>
      </c>
      <c r="M3851" s="564">
        <v>0</v>
      </c>
      <c r="N3851" s="564">
        <v>0</v>
      </c>
      <c r="O3851" s="564">
        <v>0</v>
      </c>
      <c r="P3851" s="564">
        <v>0</v>
      </c>
      <c r="Q3851" s="564">
        <v>0</v>
      </c>
      <c r="R3851" s="564">
        <v>0</v>
      </c>
      <c r="S3851" s="564">
        <v>0</v>
      </c>
      <c r="T3851" s="564">
        <v>0</v>
      </c>
      <c r="U3851" s="564">
        <v>0</v>
      </c>
      <c r="V3851" s="564">
        <v>0</v>
      </c>
      <c r="W3851" s="564">
        <v>0</v>
      </c>
      <c r="X3851" s="564">
        <v>0</v>
      </c>
      <c r="Y3851" s="564">
        <v>0</v>
      </c>
      <c r="Z3851" s="564">
        <v>0</v>
      </c>
      <c r="AA3851" s="564">
        <v>0</v>
      </c>
      <c r="AB3851" s="564">
        <v>0</v>
      </c>
      <c r="AC3851" s="564">
        <v>0</v>
      </c>
      <c r="AD3851" s="564">
        <v>0</v>
      </c>
      <c r="AE3851" s="564">
        <v>0</v>
      </c>
      <c r="AF3851" s="564">
        <v>0</v>
      </c>
      <c r="AG3851" s="564">
        <v>0</v>
      </c>
      <c r="AH3851" s="564">
        <v>0</v>
      </c>
      <c r="AI3851" s="564">
        <v>0</v>
      </c>
      <c r="AJ3851" s="564">
        <v>0</v>
      </c>
      <c r="AK3851" s="564">
        <v>0</v>
      </c>
    </row>
    <row r="3852" spans="1:37">
      <c r="A3852">
        <v>3848</v>
      </c>
      <c r="B3852" s="564">
        <f t="shared" ca="1" si="366"/>
        <v>0</v>
      </c>
      <c r="C3852" s="564">
        <f t="shared" ca="1" si="361"/>
        <v>0</v>
      </c>
      <c r="D3852" s="564">
        <f t="shared" ca="1" si="364"/>
        <v>0</v>
      </c>
      <c r="E3852" s="564">
        <f t="shared" ca="1" si="362"/>
        <v>0</v>
      </c>
      <c r="F3852" s="564">
        <f t="shared" ca="1" si="365"/>
        <v>1</v>
      </c>
      <c r="G3852" s="564">
        <f t="shared" ca="1" si="363"/>
        <v>1.152237929659012</v>
      </c>
      <c r="H3852" s="564">
        <v>0</v>
      </c>
      <c r="I3852" s="564">
        <v>0</v>
      </c>
      <c r="J3852" s="564">
        <v>0</v>
      </c>
      <c r="K3852" s="564">
        <v>0</v>
      </c>
      <c r="L3852" s="564">
        <v>0</v>
      </c>
      <c r="M3852" s="564">
        <v>0</v>
      </c>
      <c r="N3852" s="564">
        <v>0</v>
      </c>
      <c r="O3852" s="564">
        <v>0</v>
      </c>
      <c r="P3852" s="564">
        <v>0</v>
      </c>
      <c r="Q3852" s="564">
        <v>0</v>
      </c>
      <c r="R3852" s="564">
        <v>0</v>
      </c>
      <c r="S3852" s="564">
        <v>0</v>
      </c>
      <c r="T3852" s="564">
        <v>0</v>
      </c>
      <c r="U3852" s="564">
        <v>0</v>
      </c>
      <c r="V3852" s="564">
        <v>0</v>
      </c>
      <c r="W3852" s="564">
        <v>0</v>
      </c>
      <c r="X3852" s="564">
        <v>0</v>
      </c>
      <c r="Y3852" s="564">
        <v>0</v>
      </c>
      <c r="Z3852" s="564">
        <v>0</v>
      </c>
      <c r="AA3852" s="564">
        <v>0</v>
      </c>
      <c r="AB3852" s="564">
        <v>0</v>
      </c>
      <c r="AC3852" s="564">
        <v>0</v>
      </c>
      <c r="AD3852" s="564">
        <v>0</v>
      </c>
      <c r="AE3852" s="564">
        <v>0</v>
      </c>
      <c r="AF3852" s="564">
        <v>0</v>
      </c>
      <c r="AG3852" s="564">
        <v>0</v>
      </c>
      <c r="AH3852" s="564">
        <v>0</v>
      </c>
      <c r="AI3852" s="564">
        <v>0</v>
      </c>
      <c r="AJ3852" s="564">
        <v>0</v>
      </c>
      <c r="AK3852" s="564">
        <v>0</v>
      </c>
    </row>
    <row r="3853" spans="1:37">
      <c r="A3853">
        <v>3849</v>
      </c>
      <c r="B3853" s="564">
        <f t="shared" ca="1" si="366"/>
        <v>0</v>
      </c>
      <c r="C3853" s="564">
        <f t="shared" ca="1" si="361"/>
        <v>0</v>
      </c>
      <c r="D3853" s="564">
        <f t="shared" ca="1" si="364"/>
        <v>0</v>
      </c>
      <c r="E3853" s="564">
        <f t="shared" ca="1" si="362"/>
        <v>0</v>
      </c>
      <c r="F3853" s="564">
        <f t="shared" ca="1" si="365"/>
        <v>1</v>
      </c>
      <c r="G3853" s="564">
        <f t="shared" ca="1" si="363"/>
        <v>0.42106057925298523</v>
      </c>
      <c r="H3853" s="564">
        <v>0</v>
      </c>
      <c r="I3853" s="564">
        <v>0</v>
      </c>
      <c r="J3853" s="564">
        <v>0</v>
      </c>
      <c r="K3853" s="564">
        <v>0</v>
      </c>
      <c r="L3853" s="564">
        <v>0</v>
      </c>
      <c r="M3853" s="564">
        <v>0</v>
      </c>
      <c r="N3853" s="564">
        <v>0</v>
      </c>
      <c r="O3853" s="564">
        <v>0</v>
      </c>
      <c r="P3853" s="564">
        <v>0</v>
      </c>
      <c r="Q3853" s="564">
        <v>0</v>
      </c>
      <c r="R3853" s="564">
        <v>0</v>
      </c>
      <c r="S3853" s="564">
        <v>0</v>
      </c>
      <c r="T3853" s="564">
        <v>0</v>
      </c>
      <c r="U3853" s="564">
        <v>0</v>
      </c>
      <c r="V3853" s="564">
        <v>0</v>
      </c>
      <c r="W3853" s="564">
        <v>0</v>
      </c>
      <c r="X3853" s="564">
        <v>0</v>
      </c>
      <c r="Y3853" s="564">
        <v>0</v>
      </c>
      <c r="Z3853" s="564">
        <v>0</v>
      </c>
      <c r="AA3853" s="564">
        <v>0</v>
      </c>
      <c r="AB3853" s="564">
        <v>0</v>
      </c>
      <c r="AC3853" s="564">
        <v>0</v>
      </c>
      <c r="AD3853" s="564">
        <v>0</v>
      </c>
      <c r="AE3853" s="564">
        <v>0</v>
      </c>
      <c r="AF3853" s="564">
        <v>0</v>
      </c>
      <c r="AG3853" s="564">
        <v>0</v>
      </c>
      <c r="AH3853" s="564">
        <v>0</v>
      </c>
      <c r="AI3853" s="564">
        <v>0</v>
      </c>
      <c r="AJ3853" s="564">
        <v>0</v>
      </c>
      <c r="AK3853" s="564">
        <v>0</v>
      </c>
    </row>
    <row r="3854" spans="1:37">
      <c r="A3854">
        <v>3850</v>
      </c>
      <c r="B3854" s="564">
        <f t="shared" ca="1" si="366"/>
        <v>6</v>
      </c>
      <c r="C3854" s="564">
        <f t="shared" ca="1" si="361"/>
        <v>36</v>
      </c>
      <c r="D3854" s="564">
        <f t="shared" ca="1" si="364"/>
        <v>6</v>
      </c>
      <c r="E3854" s="564">
        <f t="shared" ca="1" si="362"/>
        <v>4.2</v>
      </c>
      <c r="F3854" s="564">
        <f t="shared" ca="1" si="365"/>
        <v>0.55789473684210522</v>
      </c>
      <c r="G3854" s="564">
        <f t="shared" ca="1" si="363"/>
        <v>-6.4974202229944211</v>
      </c>
      <c r="H3854" s="564">
        <v>0</v>
      </c>
      <c r="I3854" s="564">
        <v>0</v>
      </c>
      <c r="J3854" s="564">
        <v>0</v>
      </c>
      <c r="K3854" s="564">
        <v>1</v>
      </c>
      <c r="L3854" s="564">
        <v>1</v>
      </c>
      <c r="M3854" s="564">
        <v>0</v>
      </c>
      <c r="N3854" s="564">
        <v>0</v>
      </c>
      <c r="O3854" s="564">
        <v>1</v>
      </c>
      <c r="P3854" s="564">
        <v>1</v>
      </c>
      <c r="Q3854" s="564">
        <v>0</v>
      </c>
      <c r="R3854" s="564">
        <v>0</v>
      </c>
      <c r="S3854" s="564">
        <v>0</v>
      </c>
      <c r="T3854" s="564">
        <v>0</v>
      </c>
      <c r="U3854" s="564">
        <v>0</v>
      </c>
      <c r="V3854" s="564">
        <v>0</v>
      </c>
      <c r="W3854" s="564">
        <v>1</v>
      </c>
      <c r="X3854" s="564">
        <v>1</v>
      </c>
      <c r="Y3854" s="564">
        <v>0</v>
      </c>
      <c r="Z3854" s="564">
        <v>0</v>
      </c>
      <c r="AA3854" s="564">
        <v>0</v>
      </c>
      <c r="AB3854" s="564">
        <v>0</v>
      </c>
      <c r="AC3854" s="564">
        <v>0</v>
      </c>
      <c r="AD3854" s="564">
        <v>0</v>
      </c>
      <c r="AE3854" s="564">
        <v>0</v>
      </c>
      <c r="AF3854" s="564">
        <v>0</v>
      </c>
      <c r="AG3854" s="564">
        <v>0</v>
      </c>
      <c r="AH3854" s="564">
        <v>0</v>
      </c>
      <c r="AI3854" s="564">
        <v>0</v>
      </c>
      <c r="AJ3854" s="564">
        <v>0</v>
      </c>
      <c r="AK3854" s="564">
        <v>0</v>
      </c>
    </row>
    <row r="3855" spans="1:37">
      <c r="A3855">
        <v>3851</v>
      </c>
      <c r="B3855" s="564">
        <f t="shared" ca="1" si="366"/>
        <v>20</v>
      </c>
      <c r="C3855" s="564">
        <f t="shared" ca="1" si="361"/>
        <v>400</v>
      </c>
      <c r="D3855" s="564">
        <f t="shared" ca="1" si="364"/>
        <v>20</v>
      </c>
      <c r="E3855" s="564">
        <f t="shared" ca="1" si="362"/>
        <v>0</v>
      </c>
      <c r="F3855" s="564">
        <f t="shared" ca="1" si="365"/>
        <v>1</v>
      </c>
      <c r="G3855" s="564">
        <f t="shared" ca="1" si="363"/>
        <v>1.3787402508269482</v>
      </c>
      <c r="H3855" s="564">
        <v>1</v>
      </c>
      <c r="I3855" s="564">
        <v>1</v>
      </c>
      <c r="J3855" s="564">
        <v>1</v>
      </c>
      <c r="K3855" s="564">
        <v>1</v>
      </c>
      <c r="L3855" s="564">
        <v>1</v>
      </c>
      <c r="M3855" s="564">
        <v>1</v>
      </c>
      <c r="N3855" s="564">
        <v>1</v>
      </c>
      <c r="O3855" s="564">
        <v>1</v>
      </c>
      <c r="P3855" s="564">
        <v>1</v>
      </c>
      <c r="Q3855" s="564">
        <v>1</v>
      </c>
      <c r="R3855" s="564">
        <v>1</v>
      </c>
      <c r="S3855" s="564">
        <v>1</v>
      </c>
      <c r="T3855" s="564">
        <v>1</v>
      </c>
      <c r="U3855" s="564">
        <v>1</v>
      </c>
      <c r="V3855" s="564">
        <v>1</v>
      </c>
      <c r="W3855" s="564">
        <v>1</v>
      </c>
      <c r="X3855" s="564">
        <v>1</v>
      </c>
      <c r="Y3855" s="564">
        <v>1</v>
      </c>
      <c r="Z3855" s="564">
        <v>1</v>
      </c>
      <c r="AA3855" s="564">
        <v>1</v>
      </c>
      <c r="AB3855" s="564">
        <v>1</v>
      </c>
      <c r="AC3855" s="564">
        <v>1</v>
      </c>
      <c r="AD3855" s="564">
        <v>1</v>
      </c>
      <c r="AE3855" s="564">
        <v>1</v>
      </c>
      <c r="AF3855" s="564">
        <v>1</v>
      </c>
      <c r="AG3855" s="564">
        <v>1</v>
      </c>
      <c r="AH3855" s="564">
        <v>1</v>
      </c>
      <c r="AI3855" s="564">
        <v>1</v>
      </c>
      <c r="AJ3855" s="564">
        <v>1</v>
      </c>
      <c r="AK3855" s="564">
        <v>1</v>
      </c>
    </row>
    <row r="3856" spans="1:37">
      <c r="A3856">
        <v>3852</v>
      </c>
      <c r="B3856" s="564">
        <f t="shared" ca="1" si="366"/>
        <v>20</v>
      </c>
      <c r="C3856" s="564">
        <f t="shared" ca="1" si="361"/>
        <v>400</v>
      </c>
      <c r="D3856" s="564">
        <f t="shared" ca="1" si="364"/>
        <v>20</v>
      </c>
      <c r="E3856" s="564">
        <f t="shared" ca="1" si="362"/>
        <v>0</v>
      </c>
      <c r="F3856" s="564">
        <f t="shared" ca="1" si="365"/>
        <v>1</v>
      </c>
      <c r="G3856" s="564">
        <f t="shared" ca="1" si="363"/>
        <v>9.7357668117048561</v>
      </c>
      <c r="H3856" s="564">
        <v>1</v>
      </c>
      <c r="I3856" s="564">
        <v>1</v>
      </c>
      <c r="J3856" s="564">
        <v>1</v>
      </c>
      <c r="K3856" s="564">
        <v>1</v>
      </c>
      <c r="L3856" s="564">
        <v>1</v>
      </c>
      <c r="M3856" s="564">
        <v>1</v>
      </c>
      <c r="N3856" s="564">
        <v>1</v>
      </c>
      <c r="O3856" s="564">
        <v>1</v>
      </c>
      <c r="P3856" s="564">
        <v>1</v>
      </c>
      <c r="Q3856" s="564">
        <v>1</v>
      </c>
      <c r="R3856" s="564">
        <v>1</v>
      </c>
      <c r="S3856" s="564">
        <v>1</v>
      </c>
      <c r="T3856" s="564">
        <v>1</v>
      </c>
      <c r="U3856" s="564">
        <v>1</v>
      </c>
      <c r="V3856" s="564">
        <v>1</v>
      </c>
      <c r="W3856" s="564">
        <v>1</v>
      </c>
      <c r="X3856" s="564">
        <v>1</v>
      </c>
      <c r="Y3856" s="564">
        <v>1</v>
      </c>
      <c r="Z3856" s="564">
        <v>1</v>
      </c>
      <c r="AA3856" s="564">
        <v>1</v>
      </c>
      <c r="AB3856" s="564">
        <v>1</v>
      </c>
      <c r="AC3856" s="564">
        <v>1</v>
      </c>
      <c r="AD3856" s="564">
        <v>1</v>
      </c>
      <c r="AE3856" s="564">
        <v>1</v>
      </c>
      <c r="AF3856" s="564">
        <v>1</v>
      </c>
      <c r="AG3856" s="564">
        <v>1</v>
      </c>
      <c r="AH3856" s="564">
        <v>1</v>
      </c>
      <c r="AI3856" s="564">
        <v>1</v>
      </c>
      <c r="AJ3856" s="564">
        <v>1</v>
      </c>
      <c r="AK3856" s="564">
        <v>1</v>
      </c>
    </row>
    <row r="3857" spans="1:37">
      <c r="A3857">
        <v>3853</v>
      </c>
      <c r="B3857" s="564">
        <f t="shared" ca="1" si="366"/>
        <v>20</v>
      </c>
      <c r="C3857" s="564">
        <f t="shared" ca="1" si="361"/>
        <v>400</v>
      </c>
      <c r="D3857" s="564">
        <f t="shared" ca="1" si="364"/>
        <v>20</v>
      </c>
      <c r="E3857" s="564">
        <f t="shared" ca="1" si="362"/>
        <v>0</v>
      </c>
      <c r="F3857" s="564">
        <f t="shared" ca="1" si="365"/>
        <v>1</v>
      </c>
      <c r="G3857" s="564">
        <f t="shared" ca="1" si="363"/>
        <v>-7.1869855752207279E-2</v>
      </c>
      <c r="H3857" s="564">
        <v>1</v>
      </c>
      <c r="I3857" s="564">
        <v>1</v>
      </c>
      <c r="J3857" s="564">
        <v>1</v>
      </c>
      <c r="K3857" s="564">
        <v>1</v>
      </c>
      <c r="L3857" s="564">
        <v>1</v>
      </c>
      <c r="M3857" s="564">
        <v>1</v>
      </c>
      <c r="N3857" s="564">
        <v>1</v>
      </c>
      <c r="O3857" s="564">
        <v>1</v>
      </c>
      <c r="P3857" s="564">
        <v>1</v>
      </c>
      <c r="Q3857" s="564">
        <v>1</v>
      </c>
      <c r="R3857" s="564">
        <v>1</v>
      </c>
      <c r="S3857" s="564">
        <v>1</v>
      </c>
      <c r="T3857" s="564">
        <v>1</v>
      </c>
      <c r="U3857" s="564">
        <v>1</v>
      </c>
      <c r="V3857" s="564">
        <v>1</v>
      </c>
      <c r="W3857" s="564">
        <v>1</v>
      </c>
      <c r="X3857" s="564">
        <v>1</v>
      </c>
      <c r="Y3857" s="564">
        <v>1</v>
      </c>
      <c r="Z3857" s="564">
        <v>1</v>
      </c>
      <c r="AA3857" s="564">
        <v>1</v>
      </c>
      <c r="AB3857" s="564">
        <v>1</v>
      </c>
      <c r="AC3857" s="564">
        <v>1</v>
      </c>
      <c r="AD3857" s="564">
        <v>1</v>
      </c>
      <c r="AE3857" s="564">
        <v>1</v>
      </c>
      <c r="AF3857" s="564">
        <v>1</v>
      </c>
      <c r="AG3857" s="564">
        <v>1</v>
      </c>
      <c r="AH3857" s="564">
        <v>1</v>
      </c>
      <c r="AI3857" s="564">
        <v>1</v>
      </c>
      <c r="AJ3857" s="564">
        <v>1</v>
      </c>
      <c r="AK3857" s="564">
        <v>1</v>
      </c>
    </row>
    <row r="3858" spans="1:37">
      <c r="A3858">
        <v>3854</v>
      </c>
      <c r="B3858" s="564">
        <f t="shared" ca="1" si="366"/>
        <v>12</v>
      </c>
      <c r="C3858" s="564">
        <f t="shared" ca="1" si="361"/>
        <v>144</v>
      </c>
      <c r="D3858" s="564">
        <f t="shared" ca="1" si="364"/>
        <v>12</v>
      </c>
      <c r="E3858" s="564">
        <f t="shared" ca="1" si="362"/>
        <v>4.8</v>
      </c>
      <c r="F3858" s="564">
        <f t="shared" ca="1" si="365"/>
        <v>0.49473684210526314</v>
      </c>
      <c r="G3858" s="564">
        <f t="shared" ca="1" si="363"/>
        <v>2.1992747914144934</v>
      </c>
      <c r="H3858" s="564">
        <v>1</v>
      </c>
      <c r="I3858" s="564">
        <v>1</v>
      </c>
      <c r="J3858" s="564">
        <v>1</v>
      </c>
      <c r="K3858" s="564">
        <v>1</v>
      </c>
      <c r="L3858" s="564">
        <v>0</v>
      </c>
      <c r="M3858" s="564">
        <v>1</v>
      </c>
      <c r="N3858" s="564">
        <v>0</v>
      </c>
      <c r="O3858" s="564">
        <v>1</v>
      </c>
      <c r="P3858" s="564">
        <v>0</v>
      </c>
      <c r="Q3858" s="564">
        <v>1</v>
      </c>
      <c r="R3858" s="564">
        <v>0</v>
      </c>
      <c r="S3858" s="564">
        <v>1</v>
      </c>
      <c r="T3858" s="564">
        <v>1</v>
      </c>
      <c r="U3858" s="564">
        <v>1</v>
      </c>
      <c r="V3858" s="564">
        <v>0</v>
      </c>
      <c r="W3858" s="564">
        <v>0</v>
      </c>
      <c r="X3858" s="564">
        <v>1</v>
      </c>
      <c r="Y3858" s="564">
        <v>0</v>
      </c>
      <c r="Z3858" s="564">
        <v>1</v>
      </c>
      <c r="AA3858" s="564">
        <v>0</v>
      </c>
      <c r="AB3858" s="564">
        <v>0</v>
      </c>
      <c r="AC3858" s="564">
        <v>1</v>
      </c>
      <c r="AD3858" s="564">
        <v>1</v>
      </c>
      <c r="AE3858" s="564">
        <v>1</v>
      </c>
      <c r="AF3858" s="564">
        <v>1</v>
      </c>
      <c r="AG3858" s="564">
        <v>0</v>
      </c>
      <c r="AH3858" s="564">
        <v>1</v>
      </c>
      <c r="AI3858" s="564">
        <v>1</v>
      </c>
      <c r="AJ3858" s="564">
        <v>1</v>
      </c>
      <c r="AK3858" s="564">
        <v>0</v>
      </c>
    </row>
    <row r="3859" spans="1:37">
      <c r="A3859">
        <v>3855</v>
      </c>
      <c r="B3859" s="564">
        <f t="shared" ca="1" si="366"/>
        <v>0</v>
      </c>
      <c r="C3859" s="564">
        <f t="shared" ca="1" si="361"/>
        <v>0</v>
      </c>
      <c r="D3859" s="564">
        <f t="shared" ca="1" si="364"/>
        <v>0</v>
      </c>
      <c r="E3859" s="564">
        <f t="shared" ca="1" si="362"/>
        <v>0</v>
      </c>
      <c r="F3859" s="564">
        <f t="shared" ca="1" si="365"/>
        <v>1</v>
      </c>
      <c r="G3859" s="564">
        <f t="shared" ca="1" si="363"/>
        <v>2.6293040795492857</v>
      </c>
      <c r="H3859" s="564">
        <v>0</v>
      </c>
      <c r="I3859" s="564">
        <v>0</v>
      </c>
      <c r="J3859" s="564">
        <v>0</v>
      </c>
      <c r="K3859" s="564">
        <v>0</v>
      </c>
      <c r="L3859" s="564">
        <v>0</v>
      </c>
      <c r="M3859" s="564">
        <v>0</v>
      </c>
      <c r="N3859" s="564">
        <v>0</v>
      </c>
      <c r="O3859" s="564">
        <v>0</v>
      </c>
      <c r="P3859" s="564">
        <v>0</v>
      </c>
      <c r="Q3859" s="564">
        <v>0</v>
      </c>
      <c r="R3859" s="564">
        <v>0</v>
      </c>
      <c r="S3859" s="564">
        <v>0</v>
      </c>
      <c r="T3859" s="564">
        <v>0</v>
      </c>
      <c r="U3859" s="564">
        <v>0</v>
      </c>
      <c r="V3859" s="564">
        <v>0</v>
      </c>
      <c r="W3859" s="564">
        <v>0</v>
      </c>
      <c r="X3859" s="564">
        <v>0</v>
      </c>
      <c r="Y3859" s="564">
        <v>0</v>
      </c>
      <c r="Z3859" s="564">
        <v>0</v>
      </c>
      <c r="AA3859" s="564">
        <v>0</v>
      </c>
      <c r="AB3859" s="564">
        <v>0</v>
      </c>
      <c r="AC3859" s="564">
        <v>0</v>
      </c>
      <c r="AD3859" s="564">
        <v>0</v>
      </c>
      <c r="AE3859" s="564">
        <v>0</v>
      </c>
      <c r="AF3859" s="564">
        <v>0</v>
      </c>
      <c r="AG3859" s="564">
        <v>0</v>
      </c>
      <c r="AH3859" s="564">
        <v>0</v>
      </c>
      <c r="AI3859" s="564">
        <v>0</v>
      </c>
      <c r="AJ3859" s="564">
        <v>0</v>
      </c>
      <c r="AK3859" s="564">
        <v>0</v>
      </c>
    </row>
    <row r="3860" spans="1:37">
      <c r="A3860">
        <v>3856</v>
      </c>
      <c r="B3860" s="564">
        <f t="shared" ca="1" si="366"/>
        <v>20</v>
      </c>
      <c r="C3860" s="564">
        <f t="shared" ca="1" si="361"/>
        <v>400</v>
      </c>
      <c r="D3860" s="564">
        <f t="shared" ca="1" si="364"/>
        <v>20</v>
      </c>
      <c r="E3860" s="564">
        <f t="shared" ca="1" si="362"/>
        <v>0</v>
      </c>
      <c r="F3860" s="564">
        <f t="shared" ca="1" si="365"/>
        <v>1</v>
      </c>
      <c r="G3860" s="564">
        <f t="shared" ca="1" si="363"/>
        <v>1.9898590670657015</v>
      </c>
      <c r="H3860" s="564">
        <v>1</v>
      </c>
      <c r="I3860" s="564">
        <v>1</v>
      </c>
      <c r="J3860" s="564">
        <v>1</v>
      </c>
      <c r="K3860" s="564">
        <v>1</v>
      </c>
      <c r="L3860" s="564">
        <v>1</v>
      </c>
      <c r="M3860" s="564">
        <v>1</v>
      </c>
      <c r="N3860" s="564">
        <v>1</v>
      </c>
      <c r="O3860" s="564">
        <v>1</v>
      </c>
      <c r="P3860" s="564">
        <v>1</v>
      </c>
      <c r="Q3860" s="564">
        <v>1</v>
      </c>
      <c r="R3860" s="564">
        <v>1</v>
      </c>
      <c r="S3860" s="564">
        <v>1</v>
      </c>
      <c r="T3860" s="564">
        <v>1</v>
      </c>
      <c r="U3860" s="564">
        <v>1</v>
      </c>
      <c r="V3860" s="564">
        <v>1</v>
      </c>
      <c r="W3860" s="564">
        <v>1</v>
      </c>
      <c r="X3860" s="564">
        <v>1</v>
      </c>
      <c r="Y3860" s="564">
        <v>1</v>
      </c>
      <c r="Z3860" s="564">
        <v>1</v>
      </c>
      <c r="AA3860" s="564">
        <v>1</v>
      </c>
      <c r="AB3860" s="564">
        <v>1</v>
      </c>
      <c r="AC3860" s="564">
        <v>1</v>
      </c>
      <c r="AD3860" s="564">
        <v>1</v>
      </c>
      <c r="AE3860" s="564">
        <v>1</v>
      </c>
      <c r="AF3860" s="564">
        <v>1</v>
      </c>
      <c r="AG3860" s="564">
        <v>1</v>
      </c>
      <c r="AH3860" s="564">
        <v>1</v>
      </c>
      <c r="AI3860" s="564">
        <v>1</v>
      </c>
      <c r="AJ3860" s="564">
        <v>1</v>
      </c>
      <c r="AK3860" s="564">
        <v>1</v>
      </c>
    </row>
    <row r="3861" spans="1:37">
      <c r="A3861">
        <v>3857</v>
      </c>
      <c r="B3861" s="564">
        <f t="shared" ca="1" si="366"/>
        <v>20</v>
      </c>
      <c r="C3861" s="564">
        <f t="shared" ca="1" si="361"/>
        <v>400</v>
      </c>
      <c r="D3861" s="564">
        <f t="shared" ca="1" si="364"/>
        <v>20</v>
      </c>
      <c r="E3861" s="564">
        <f t="shared" ca="1" si="362"/>
        <v>0</v>
      </c>
      <c r="F3861" s="564">
        <f t="shared" ca="1" si="365"/>
        <v>1</v>
      </c>
      <c r="G3861" s="564">
        <f t="shared" ca="1" si="363"/>
        <v>4.3241967640899883</v>
      </c>
      <c r="H3861" s="564">
        <v>1</v>
      </c>
      <c r="I3861" s="564">
        <v>1</v>
      </c>
      <c r="J3861" s="564">
        <v>1</v>
      </c>
      <c r="K3861" s="564">
        <v>1</v>
      </c>
      <c r="L3861" s="564">
        <v>1</v>
      </c>
      <c r="M3861" s="564">
        <v>1</v>
      </c>
      <c r="N3861" s="564">
        <v>1</v>
      </c>
      <c r="O3861" s="564">
        <v>1</v>
      </c>
      <c r="P3861" s="564">
        <v>1</v>
      </c>
      <c r="Q3861" s="564">
        <v>1</v>
      </c>
      <c r="R3861" s="564">
        <v>1</v>
      </c>
      <c r="S3861" s="564">
        <v>1</v>
      </c>
      <c r="T3861" s="564">
        <v>1</v>
      </c>
      <c r="U3861" s="564">
        <v>1</v>
      </c>
      <c r="V3861" s="564">
        <v>1</v>
      </c>
      <c r="W3861" s="564">
        <v>1</v>
      </c>
      <c r="X3861" s="564">
        <v>1</v>
      </c>
      <c r="Y3861" s="564">
        <v>1</v>
      </c>
      <c r="Z3861" s="564">
        <v>1</v>
      </c>
      <c r="AA3861" s="564">
        <v>1</v>
      </c>
      <c r="AB3861" s="564">
        <v>1</v>
      </c>
      <c r="AC3861" s="564">
        <v>1</v>
      </c>
      <c r="AD3861" s="564">
        <v>1</v>
      </c>
      <c r="AE3861" s="564">
        <v>1</v>
      </c>
      <c r="AF3861" s="564">
        <v>1</v>
      </c>
      <c r="AG3861" s="564">
        <v>1</v>
      </c>
      <c r="AH3861" s="564">
        <v>1</v>
      </c>
      <c r="AI3861" s="564">
        <v>1</v>
      </c>
      <c r="AJ3861" s="564">
        <v>1</v>
      </c>
      <c r="AK3861" s="564">
        <v>1</v>
      </c>
    </row>
    <row r="3862" spans="1:37">
      <c r="A3862">
        <v>3858</v>
      </c>
      <c r="B3862" s="564">
        <f t="shared" ca="1" si="366"/>
        <v>0</v>
      </c>
      <c r="C3862" s="564">
        <f t="shared" ca="1" si="361"/>
        <v>0</v>
      </c>
      <c r="D3862" s="564">
        <f t="shared" ca="1" si="364"/>
        <v>0</v>
      </c>
      <c r="E3862" s="564">
        <f t="shared" ca="1" si="362"/>
        <v>0</v>
      </c>
      <c r="F3862" s="564">
        <f t="shared" ca="1" si="365"/>
        <v>1</v>
      </c>
      <c r="G3862" s="564">
        <f t="shared" ca="1" si="363"/>
        <v>3.210237897131365</v>
      </c>
      <c r="H3862" s="564">
        <v>0</v>
      </c>
      <c r="I3862" s="564">
        <v>0</v>
      </c>
      <c r="J3862" s="564">
        <v>0</v>
      </c>
      <c r="K3862" s="564">
        <v>0</v>
      </c>
      <c r="L3862" s="564">
        <v>0</v>
      </c>
      <c r="M3862" s="564">
        <v>0</v>
      </c>
      <c r="N3862" s="564">
        <v>0</v>
      </c>
      <c r="O3862" s="564">
        <v>0</v>
      </c>
      <c r="P3862" s="564">
        <v>0</v>
      </c>
      <c r="Q3862" s="564">
        <v>0</v>
      </c>
      <c r="R3862" s="564">
        <v>0</v>
      </c>
      <c r="S3862" s="564">
        <v>0</v>
      </c>
      <c r="T3862" s="564">
        <v>0</v>
      </c>
      <c r="U3862" s="564">
        <v>0</v>
      </c>
      <c r="V3862" s="564">
        <v>0</v>
      </c>
      <c r="W3862" s="564">
        <v>0</v>
      </c>
      <c r="X3862" s="564">
        <v>0</v>
      </c>
      <c r="Y3862" s="564">
        <v>0</v>
      </c>
      <c r="Z3862" s="564">
        <v>0</v>
      </c>
      <c r="AA3862" s="564">
        <v>0</v>
      </c>
      <c r="AB3862" s="564">
        <v>0</v>
      </c>
      <c r="AC3862" s="564">
        <v>0</v>
      </c>
      <c r="AD3862" s="564">
        <v>0</v>
      </c>
      <c r="AE3862" s="564">
        <v>0</v>
      </c>
      <c r="AF3862" s="564">
        <v>0</v>
      </c>
      <c r="AG3862" s="564">
        <v>0</v>
      </c>
      <c r="AH3862" s="564">
        <v>0</v>
      </c>
      <c r="AI3862" s="564">
        <v>0</v>
      </c>
      <c r="AJ3862" s="564">
        <v>0</v>
      </c>
      <c r="AK3862" s="564">
        <v>0</v>
      </c>
    </row>
    <row r="3863" spans="1:37">
      <c r="A3863">
        <v>3859</v>
      </c>
      <c r="B3863" s="564">
        <f t="shared" ca="1" si="366"/>
        <v>0</v>
      </c>
      <c r="C3863" s="564">
        <f t="shared" ca="1" si="361"/>
        <v>0</v>
      </c>
      <c r="D3863" s="564">
        <f t="shared" ca="1" si="364"/>
        <v>0</v>
      </c>
      <c r="E3863" s="564">
        <f t="shared" ca="1" si="362"/>
        <v>0</v>
      </c>
      <c r="F3863" s="564">
        <f t="shared" ca="1" si="365"/>
        <v>1</v>
      </c>
      <c r="G3863" s="564">
        <f t="shared" ca="1" si="363"/>
        <v>-4.6429272189778175</v>
      </c>
      <c r="H3863" s="564">
        <v>0</v>
      </c>
      <c r="I3863" s="564">
        <v>0</v>
      </c>
      <c r="J3863" s="564">
        <v>0</v>
      </c>
      <c r="K3863" s="564">
        <v>0</v>
      </c>
      <c r="L3863" s="564">
        <v>0</v>
      </c>
      <c r="M3863" s="564">
        <v>0</v>
      </c>
      <c r="N3863" s="564">
        <v>0</v>
      </c>
      <c r="O3863" s="564">
        <v>0</v>
      </c>
      <c r="P3863" s="564">
        <v>0</v>
      </c>
      <c r="Q3863" s="564">
        <v>0</v>
      </c>
      <c r="R3863" s="564">
        <v>0</v>
      </c>
      <c r="S3863" s="564">
        <v>0</v>
      </c>
      <c r="T3863" s="564">
        <v>0</v>
      </c>
      <c r="U3863" s="564">
        <v>0</v>
      </c>
      <c r="V3863" s="564">
        <v>0</v>
      </c>
      <c r="W3863" s="564">
        <v>0</v>
      </c>
      <c r="X3863" s="564">
        <v>0</v>
      </c>
      <c r="Y3863" s="564">
        <v>0</v>
      </c>
      <c r="Z3863" s="564">
        <v>0</v>
      </c>
      <c r="AA3863" s="564">
        <v>0</v>
      </c>
      <c r="AB3863" s="564">
        <v>0</v>
      </c>
      <c r="AC3863" s="564">
        <v>0</v>
      </c>
      <c r="AD3863" s="564">
        <v>0</v>
      </c>
      <c r="AE3863" s="564">
        <v>0</v>
      </c>
      <c r="AF3863" s="564">
        <v>0</v>
      </c>
      <c r="AG3863" s="564">
        <v>0</v>
      </c>
      <c r="AH3863" s="564">
        <v>0</v>
      </c>
      <c r="AI3863" s="564">
        <v>0</v>
      </c>
      <c r="AJ3863" s="564">
        <v>0</v>
      </c>
      <c r="AK3863" s="564">
        <v>0</v>
      </c>
    </row>
    <row r="3864" spans="1:37">
      <c r="A3864">
        <v>3860</v>
      </c>
      <c r="B3864" s="564">
        <f t="shared" ca="1" si="366"/>
        <v>0</v>
      </c>
      <c r="C3864" s="564">
        <f t="shared" ca="1" si="361"/>
        <v>0</v>
      </c>
      <c r="D3864" s="564">
        <f t="shared" ca="1" si="364"/>
        <v>0</v>
      </c>
      <c r="E3864" s="564">
        <f t="shared" ca="1" si="362"/>
        <v>0</v>
      </c>
      <c r="F3864" s="564">
        <f t="shared" ca="1" si="365"/>
        <v>1</v>
      </c>
      <c r="G3864" s="564">
        <f t="shared" ca="1" si="363"/>
        <v>-6.8562460211227609</v>
      </c>
      <c r="H3864" s="564">
        <v>0</v>
      </c>
      <c r="I3864" s="564">
        <v>0</v>
      </c>
      <c r="J3864" s="564">
        <v>0</v>
      </c>
      <c r="K3864" s="564">
        <v>0</v>
      </c>
      <c r="L3864" s="564">
        <v>0</v>
      </c>
      <c r="M3864" s="564">
        <v>0</v>
      </c>
      <c r="N3864" s="564">
        <v>0</v>
      </c>
      <c r="O3864" s="564">
        <v>0</v>
      </c>
      <c r="P3864" s="564">
        <v>0</v>
      </c>
      <c r="Q3864" s="564">
        <v>0</v>
      </c>
      <c r="R3864" s="564">
        <v>0</v>
      </c>
      <c r="S3864" s="564">
        <v>0</v>
      </c>
      <c r="T3864" s="564">
        <v>0</v>
      </c>
      <c r="U3864" s="564">
        <v>0</v>
      </c>
      <c r="V3864" s="564">
        <v>0</v>
      </c>
      <c r="W3864" s="564">
        <v>0</v>
      </c>
      <c r="X3864" s="564">
        <v>0</v>
      </c>
      <c r="Y3864" s="564">
        <v>0</v>
      </c>
      <c r="Z3864" s="564">
        <v>0</v>
      </c>
      <c r="AA3864" s="564">
        <v>0</v>
      </c>
      <c r="AB3864" s="564">
        <v>0</v>
      </c>
      <c r="AC3864" s="564">
        <v>0</v>
      </c>
      <c r="AD3864" s="564">
        <v>0</v>
      </c>
      <c r="AE3864" s="564">
        <v>0</v>
      </c>
      <c r="AF3864" s="564">
        <v>0</v>
      </c>
      <c r="AG3864" s="564">
        <v>0</v>
      </c>
      <c r="AH3864" s="564">
        <v>0</v>
      </c>
      <c r="AI3864" s="564">
        <v>0</v>
      </c>
      <c r="AJ3864" s="564">
        <v>0</v>
      </c>
      <c r="AK3864" s="564">
        <v>0</v>
      </c>
    </row>
    <row r="3865" spans="1:37">
      <c r="A3865">
        <v>3861</v>
      </c>
      <c r="B3865" s="564">
        <f t="shared" ca="1" si="366"/>
        <v>5</v>
      </c>
      <c r="C3865" s="564">
        <f t="shared" ca="1" si="361"/>
        <v>25</v>
      </c>
      <c r="D3865" s="564">
        <f t="shared" ca="1" si="364"/>
        <v>5</v>
      </c>
      <c r="E3865" s="564">
        <f t="shared" ca="1" si="362"/>
        <v>3.75</v>
      </c>
      <c r="F3865" s="564">
        <f t="shared" ca="1" si="365"/>
        <v>0.60526315789473684</v>
      </c>
      <c r="G3865" s="564">
        <f t="shared" ca="1" si="363"/>
        <v>-0.97583642953003746</v>
      </c>
      <c r="H3865" s="564">
        <v>0</v>
      </c>
      <c r="I3865" s="564">
        <v>0</v>
      </c>
      <c r="J3865" s="564">
        <v>0</v>
      </c>
      <c r="K3865" s="564">
        <v>0</v>
      </c>
      <c r="L3865" s="564">
        <v>0</v>
      </c>
      <c r="M3865" s="564">
        <v>0</v>
      </c>
      <c r="N3865" s="564">
        <v>0</v>
      </c>
      <c r="O3865" s="564">
        <v>0</v>
      </c>
      <c r="P3865" s="564">
        <v>1</v>
      </c>
      <c r="Q3865" s="564">
        <v>1</v>
      </c>
      <c r="R3865" s="564">
        <v>0</v>
      </c>
      <c r="S3865" s="564">
        <v>0</v>
      </c>
      <c r="T3865" s="564">
        <v>0</v>
      </c>
      <c r="U3865" s="564">
        <v>0</v>
      </c>
      <c r="V3865" s="564">
        <v>0</v>
      </c>
      <c r="W3865" s="564">
        <v>0</v>
      </c>
      <c r="X3865" s="564">
        <v>1</v>
      </c>
      <c r="Y3865" s="564">
        <v>1</v>
      </c>
      <c r="Z3865" s="564">
        <v>1</v>
      </c>
      <c r="AA3865" s="564">
        <v>0</v>
      </c>
      <c r="AB3865" s="564">
        <v>0</v>
      </c>
      <c r="AC3865" s="564">
        <v>0</v>
      </c>
      <c r="AD3865" s="564">
        <v>1</v>
      </c>
      <c r="AE3865" s="564">
        <v>1</v>
      </c>
      <c r="AF3865" s="564">
        <v>0</v>
      </c>
      <c r="AG3865" s="564">
        <v>0</v>
      </c>
      <c r="AH3865" s="564">
        <v>0</v>
      </c>
      <c r="AI3865" s="564">
        <v>1</v>
      </c>
      <c r="AJ3865" s="564">
        <v>1</v>
      </c>
      <c r="AK3865" s="564">
        <v>0</v>
      </c>
    </row>
    <row r="3866" spans="1:37">
      <c r="A3866">
        <v>3862</v>
      </c>
      <c r="B3866" s="564">
        <f t="shared" ca="1" si="366"/>
        <v>20</v>
      </c>
      <c r="C3866" s="564">
        <f t="shared" ca="1" si="361"/>
        <v>400</v>
      </c>
      <c r="D3866" s="564">
        <f t="shared" ca="1" si="364"/>
        <v>20</v>
      </c>
      <c r="E3866" s="564">
        <f t="shared" ca="1" si="362"/>
        <v>0</v>
      </c>
      <c r="F3866" s="564">
        <f t="shared" ca="1" si="365"/>
        <v>1</v>
      </c>
      <c r="G3866" s="564">
        <f t="shared" ca="1" si="363"/>
        <v>-1.2709274193884998</v>
      </c>
      <c r="H3866" s="564">
        <v>1</v>
      </c>
      <c r="I3866" s="564">
        <v>1</v>
      </c>
      <c r="J3866" s="564">
        <v>1</v>
      </c>
      <c r="K3866" s="564">
        <v>1</v>
      </c>
      <c r="L3866" s="564">
        <v>1</v>
      </c>
      <c r="M3866" s="564">
        <v>1</v>
      </c>
      <c r="N3866" s="564">
        <v>1</v>
      </c>
      <c r="O3866" s="564">
        <v>1</v>
      </c>
      <c r="P3866" s="564">
        <v>1</v>
      </c>
      <c r="Q3866" s="564">
        <v>1</v>
      </c>
      <c r="R3866" s="564">
        <v>1</v>
      </c>
      <c r="S3866" s="564">
        <v>1</v>
      </c>
      <c r="T3866" s="564">
        <v>1</v>
      </c>
      <c r="U3866" s="564">
        <v>1</v>
      </c>
      <c r="V3866" s="564">
        <v>1</v>
      </c>
      <c r="W3866" s="564">
        <v>1</v>
      </c>
      <c r="X3866" s="564">
        <v>1</v>
      </c>
      <c r="Y3866" s="564">
        <v>1</v>
      </c>
      <c r="Z3866" s="564">
        <v>1</v>
      </c>
      <c r="AA3866" s="564">
        <v>1</v>
      </c>
      <c r="AB3866" s="564">
        <v>1</v>
      </c>
      <c r="AC3866" s="564">
        <v>1</v>
      </c>
      <c r="AD3866" s="564">
        <v>1</v>
      </c>
      <c r="AE3866" s="564">
        <v>1</v>
      </c>
      <c r="AF3866" s="564">
        <v>1</v>
      </c>
      <c r="AG3866" s="564">
        <v>1</v>
      </c>
      <c r="AH3866" s="564">
        <v>1</v>
      </c>
      <c r="AI3866" s="564">
        <v>1</v>
      </c>
      <c r="AJ3866" s="564">
        <v>1</v>
      </c>
      <c r="AK3866" s="564">
        <v>1</v>
      </c>
    </row>
    <row r="3867" spans="1:37">
      <c r="A3867">
        <v>3863</v>
      </c>
      <c r="B3867" s="564">
        <f t="shared" ca="1" si="366"/>
        <v>20</v>
      </c>
      <c r="C3867" s="564">
        <f t="shared" ca="1" si="361"/>
        <v>400</v>
      </c>
      <c r="D3867" s="564">
        <f t="shared" ca="1" si="364"/>
        <v>20</v>
      </c>
      <c r="E3867" s="564">
        <f t="shared" ca="1" si="362"/>
        <v>0</v>
      </c>
      <c r="F3867" s="564">
        <f t="shared" ca="1" si="365"/>
        <v>1</v>
      </c>
      <c r="G3867" s="564">
        <f t="shared" ca="1" si="363"/>
        <v>7.7090928532250427</v>
      </c>
      <c r="H3867" s="564">
        <v>1</v>
      </c>
      <c r="I3867" s="564">
        <v>1</v>
      </c>
      <c r="J3867" s="564">
        <v>1</v>
      </c>
      <c r="K3867" s="564">
        <v>1</v>
      </c>
      <c r="L3867" s="564">
        <v>1</v>
      </c>
      <c r="M3867" s="564">
        <v>1</v>
      </c>
      <c r="N3867" s="564">
        <v>1</v>
      </c>
      <c r="O3867" s="564">
        <v>1</v>
      </c>
      <c r="P3867" s="564">
        <v>1</v>
      </c>
      <c r="Q3867" s="564">
        <v>1</v>
      </c>
      <c r="R3867" s="564">
        <v>1</v>
      </c>
      <c r="S3867" s="564">
        <v>1</v>
      </c>
      <c r="T3867" s="564">
        <v>1</v>
      </c>
      <c r="U3867" s="564">
        <v>1</v>
      </c>
      <c r="V3867" s="564">
        <v>1</v>
      </c>
      <c r="W3867" s="564">
        <v>1</v>
      </c>
      <c r="X3867" s="564">
        <v>1</v>
      </c>
      <c r="Y3867" s="564">
        <v>1</v>
      </c>
      <c r="Z3867" s="564">
        <v>1</v>
      </c>
      <c r="AA3867" s="564">
        <v>1</v>
      </c>
      <c r="AB3867" s="564">
        <v>1</v>
      </c>
      <c r="AC3867" s="564">
        <v>1</v>
      </c>
      <c r="AD3867" s="564">
        <v>1</v>
      </c>
      <c r="AE3867" s="564">
        <v>1</v>
      </c>
      <c r="AF3867" s="564">
        <v>1</v>
      </c>
      <c r="AG3867" s="564">
        <v>1</v>
      </c>
      <c r="AH3867" s="564">
        <v>1</v>
      </c>
      <c r="AI3867" s="564">
        <v>1</v>
      </c>
      <c r="AJ3867" s="564">
        <v>1</v>
      </c>
      <c r="AK3867" s="564">
        <v>1</v>
      </c>
    </row>
    <row r="3868" spans="1:37">
      <c r="A3868">
        <v>3864</v>
      </c>
      <c r="B3868" s="564">
        <f t="shared" ca="1" si="366"/>
        <v>0</v>
      </c>
      <c r="C3868" s="564">
        <f t="shared" ca="1" si="361"/>
        <v>0</v>
      </c>
      <c r="D3868" s="564">
        <f t="shared" ca="1" si="364"/>
        <v>0</v>
      </c>
      <c r="E3868" s="564">
        <f t="shared" ca="1" si="362"/>
        <v>0</v>
      </c>
      <c r="F3868" s="564">
        <f t="shared" ca="1" si="365"/>
        <v>1</v>
      </c>
      <c r="G3868" s="564">
        <f t="shared" ca="1" si="363"/>
        <v>0.54417621386918158</v>
      </c>
      <c r="H3868" s="564">
        <v>0</v>
      </c>
      <c r="I3868" s="564">
        <v>0</v>
      </c>
      <c r="J3868" s="564">
        <v>0</v>
      </c>
      <c r="K3868" s="564">
        <v>0</v>
      </c>
      <c r="L3868" s="564">
        <v>0</v>
      </c>
      <c r="M3868" s="564">
        <v>0</v>
      </c>
      <c r="N3868" s="564">
        <v>0</v>
      </c>
      <c r="O3868" s="564">
        <v>0</v>
      </c>
      <c r="P3868" s="564">
        <v>0</v>
      </c>
      <c r="Q3868" s="564">
        <v>0</v>
      </c>
      <c r="R3868" s="564">
        <v>0</v>
      </c>
      <c r="S3868" s="564">
        <v>0</v>
      </c>
      <c r="T3868" s="564">
        <v>0</v>
      </c>
      <c r="U3868" s="564">
        <v>0</v>
      </c>
      <c r="V3868" s="564">
        <v>0</v>
      </c>
      <c r="W3868" s="564">
        <v>0</v>
      </c>
      <c r="X3868" s="564">
        <v>0</v>
      </c>
      <c r="Y3868" s="564">
        <v>0</v>
      </c>
      <c r="Z3868" s="564">
        <v>0</v>
      </c>
      <c r="AA3868" s="564">
        <v>0</v>
      </c>
      <c r="AB3868" s="564">
        <v>0</v>
      </c>
      <c r="AC3868" s="564">
        <v>0</v>
      </c>
      <c r="AD3868" s="564">
        <v>0</v>
      </c>
      <c r="AE3868" s="564">
        <v>0</v>
      </c>
      <c r="AF3868" s="564">
        <v>0</v>
      </c>
      <c r="AG3868" s="564">
        <v>0</v>
      </c>
      <c r="AH3868" s="564">
        <v>0</v>
      </c>
      <c r="AI3868" s="564">
        <v>0</v>
      </c>
      <c r="AJ3868" s="564">
        <v>0</v>
      </c>
      <c r="AK3868" s="564">
        <v>0</v>
      </c>
    </row>
    <row r="3869" spans="1:37">
      <c r="A3869">
        <v>3865</v>
      </c>
      <c r="B3869" s="564">
        <f t="shared" ca="1" si="366"/>
        <v>3</v>
      </c>
      <c r="C3869" s="564">
        <f t="shared" ca="1" si="361"/>
        <v>9</v>
      </c>
      <c r="D3869" s="564">
        <f t="shared" ca="1" si="364"/>
        <v>3</v>
      </c>
      <c r="E3869" s="564">
        <f t="shared" ca="1" si="362"/>
        <v>2.5499999999999998</v>
      </c>
      <c r="F3869" s="564">
        <f t="shared" ca="1" si="365"/>
        <v>0.73157894736842111</v>
      </c>
      <c r="G3869" s="564">
        <f t="shared" ca="1" si="363"/>
        <v>0.22405372194816187</v>
      </c>
      <c r="H3869" s="564">
        <v>0</v>
      </c>
      <c r="I3869" s="564">
        <v>0</v>
      </c>
      <c r="J3869" s="564">
        <v>0</v>
      </c>
      <c r="K3869" s="564">
        <v>0</v>
      </c>
      <c r="L3869" s="564">
        <v>0</v>
      </c>
      <c r="M3869" s="564">
        <v>0</v>
      </c>
      <c r="N3869" s="564">
        <v>0</v>
      </c>
      <c r="O3869" s="564">
        <v>0</v>
      </c>
      <c r="P3869" s="564">
        <v>0</v>
      </c>
      <c r="Q3869" s="564">
        <v>0</v>
      </c>
      <c r="R3869" s="564">
        <v>0</v>
      </c>
      <c r="S3869" s="564">
        <v>0</v>
      </c>
      <c r="T3869" s="564">
        <v>0</v>
      </c>
      <c r="U3869" s="564">
        <v>1</v>
      </c>
      <c r="V3869" s="564">
        <v>0</v>
      </c>
      <c r="W3869" s="564">
        <v>1</v>
      </c>
      <c r="X3869" s="564">
        <v>1</v>
      </c>
      <c r="Y3869" s="564">
        <v>0</v>
      </c>
      <c r="Z3869" s="564">
        <v>0</v>
      </c>
      <c r="AA3869" s="564">
        <v>0</v>
      </c>
      <c r="AB3869" s="564">
        <v>0</v>
      </c>
      <c r="AC3869" s="564">
        <v>0</v>
      </c>
      <c r="AD3869" s="564">
        <v>0</v>
      </c>
      <c r="AE3869" s="564">
        <v>0</v>
      </c>
      <c r="AF3869" s="564">
        <v>0</v>
      </c>
      <c r="AG3869" s="564">
        <v>0</v>
      </c>
      <c r="AH3869" s="564">
        <v>0</v>
      </c>
      <c r="AI3869" s="564">
        <v>0</v>
      </c>
      <c r="AJ3869" s="564">
        <v>0</v>
      </c>
      <c r="AK3869" s="564">
        <v>0</v>
      </c>
    </row>
    <row r="3870" spans="1:37">
      <c r="A3870">
        <v>3866</v>
      </c>
      <c r="B3870" s="564">
        <f t="shared" ca="1" si="366"/>
        <v>20</v>
      </c>
      <c r="C3870" s="564">
        <f t="shared" ca="1" si="361"/>
        <v>400</v>
      </c>
      <c r="D3870" s="564">
        <f t="shared" ca="1" si="364"/>
        <v>20</v>
      </c>
      <c r="E3870" s="564">
        <f t="shared" ca="1" si="362"/>
        <v>0</v>
      </c>
      <c r="F3870" s="564">
        <f t="shared" ca="1" si="365"/>
        <v>1</v>
      </c>
      <c r="G3870" s="564">
        <f t="shared" ca="1" si="363"/>
        <v>7.0950537272302405</v>
      </c>
      <c r="H3870" s="564">
        <v>1</v>
      </c>
      <c r="I3870" s="564">
        <v>1</v>
      </c>
      <c r="J3870" s="564">
        <v>1</v>
      </c>
      <c r="K3870" s="564">
        <v>1</v>
      </c>
      <c r="L3870" s="564">
        <v>1</v>
      </c>
      <c r="M3870" s="564">
        <v>1</v>
      </c>
      <c r="N3870" s="564">
        <v>1</v>
      </c>
      <c r="O3870" s="564">
        <v>1</v>
      </c>
      <c r="P3870" s="564">
        <v>1</v>
      </c>
      <c r="Q3870" s="564">
        <v>1</v>
      </c>
      <c r="R3870" s="564">
        <v>1</v>
      </c>
      <c r="S3870" s="564">
        <v>1</v>
      </c>
      <c r="T3870" s="564">
        <v>1</v>
      </c>
      <c r="U3870" s="564">
        <v>1</v>
      </c>
      <c r="V3870" s="564">
        <v>1</v>
      </c>
      <c r="W3870" s="564">
        <v>1</v>
      </c>
      <c r="X3870" s="564">
        <v>1</v>
      </c>
      <c r="Y3870" s="564">
        <v>1</v>
      </c>
      <c r="Z3870" s="564">
        <v>1</v>
      </c>
      <c r="AA3870" s="564">
        <v>1</v>
      </c>
      <c r="AB3870" s="564">
        <v>1</v>
      </c>
      <c r="AC3870" s="564">
        <v>1</v>
      </c>
      <c r="AD3870" s="564">
        <v>1</v>
      </c>
      <c r="AE3870" s="564">
        <v>1</v>
      </c>
      <c r="AF3870" s="564">
        <v>1</v>
      </c>
      <c r="AG3870" s="564">
        <v>1</v>
      </c>
      <c r="AH3870" s="564">
        <v>1</v>
      </c>
      <c r="AI3870" s="564">
        <v>1</v>
      </c>
      <c r="AJ3870" s="564">
        <v>1</v>
      </c>
      <c r="AK3870" s="564">
        <v>1</v>
      </c>
    </row>
    <row r="3871" spans="1:37">
      <c r="A3871">
        <v>3867</v>
      </c>
      <c r="B3871" s="564">
        <f t="shared" ca="1" si="366"/>
        <v>20</v>
      </c>
      <c r="C3871" s="564">
        <f t="shared" ca="1" si="361"/>
        <v>400</v>
      </c>
      <c r="D3871" s="564">
        <f t="shared" ca="1" si="364"/>
        <v>20</v>
      </c>
      <c r="E3871" s="564">
        <f t="shared" ca="1" si="362"/>
        <v>0</v>
      </c>
      <c r="F3871" s="564">
        <f t="shared" ca="1" si="365"/>
        <v>1</v>
      </c>
      <c r="G3871" s="564">
        <f t="shared" ca="1" si="363"/>
        <v>3.5315578515398096</v>
      </c>
      <c r="H3871" s="564">
        <v>1</v>
      </c>
      <c r="I3871" s="564">
        <v>1</v>
      </c>
      <c r="J3871" s="564">
        <v>1</v>
      </c>
      <c r="K3871" s="564">
        <v>1</v>
      </c>
      <c r="L3871" s="564">
        <v>1</v>
      </c>
      <c r="M3871" s="564">
        <v>1</v>
      </c>
      <c r="N3871" s="564">
        <v>1</v>
      </c>
      <c r="O3871" s="564">
        <v>1</v>
      </c>
      <c r="P3871" s="564">
        <v>1</v>
      </c>
      <c r="Q3871" s="564">
        <v>1</v>
      </c>
      <c r="R3871" s="564">
        <v>1</v>
      </c>
      <c r="S3871" s="564">
        <v>1</v>
      </c>
      <c r="T3871" s="564">
        <v>1</v>
      </c>
      <c r="U3871" s="564">
        <v>1</v>
      </c>
      <c r="V3871" s="564">
        <v>1</v>
      </c>
      <c r="W3871" s="564">
        <v>1</v>
      </c>
      <c r="X3871" s="564">
        <v>1</v>
      </c>
      <c r="Y3871" s="564">
        <v>1</v>
      </c>
      <c r="Z3871" s="564">
        <v>1</v>
      </c>
      <c r="AA3871" s="564">
        <v>1</v>
      </c>
      <c r="AB3871" s="564">
        <v>1</v>
      </c>
      <c r="AC3871" s="564">
        <v>1</v>
      </c>
      <c r="AD3871" s="564">
        <v>1</v>
      </c>
      <c r="AE3871" s="564">
        <v>1</v>
      </c>
      <c r="AF3871" s="564">
        <v>1</v>
      </c>
      <c r="AG3871" s="564">
        <v>1</v>
      </c>
      <c r="AH3871" s="564">
        <v>1</v>
      </c>
      <c r="AI3871" s="564">
        <v>1</v>
      </c>
      <c r="AJ3871" s="564">
        <v>1</v>
      </c>
      <c r="AK3871" s="564">
        <v>1</v>
      </c>
    </row>
    <row r="3872" spans="1:37">
      <c r="A3872">
        <v>3868</v>
      </c>
      <c r="B3872" s="564">
        <f t="shared" ca="1" si="366"/>
        <v>0</v>
      </c>
      <c r="C3872" s="564">
        <f t="shared" ca="1" si="361"/>
        <v>0</v>
      </c>
      <c r="D3872" s="564">
        <f t="shared" ca="1" si="364"/>
        <v>0</v>
      </c>
      <c r="E3872" s="564">
        <f t="shared" ca="1" si="362"/>
        <v>0</v>
      </c>
      <c r="F3872" s="564">
        <f t="shared" ca="1" si="365"/>
        <v>1</v>
      </c>
      <c r="G3872" s="564">
        <f t="shared" ca="1" si="363"/>
        <v>-3.9042382300161242</v>
      </c>
      <c r="H3872" s="564">
        <v>0</v>
      </c>
      <c r="I3872" s="564">
        <v>0</v>
      </c>
      <c r="J3872" s="564">
        <v>0</v>
      </c>
      <c r="K3872" s="564">
        <v>0</v>
      </c>
      <c r="L3872" s="564">
        <v>0</v>
      </c>
      <c r="M3872" s="564">
        <v>0</v>
      </c>
      <c r="N3872" s="564">
        <v>0</v>
      </c>
      <c r="O3872" s="564">
        <v>0</v>
      </c>
      <c r="P3872" s="564">
        <v>0</v>
      </c>
      <c r="Q3872" s="564">
        <v>0</v>
      </c>
      <c r="R3872" s="564">
        <v>0</v>
      </c>
      <c r="S3872" s="564">
        <v>0</v>
      </c>
      <c r="T3872" s="564">
        <v>0</v>
      </c>
      <c r="U3872" s="564">
        <v>0</v>
      </c>
      <c r="V3872" s="564">
        <v>0</v>
      </c>
      <c r="W3872" s="564">
        <v>0</v>
      </c>
      <c r="X3872" s="564">
        <v>0</v>
      </c>
      <c r="Y3872" s="564">
        <v>0</v>
      </c>
      <c r="Z3872" s="564">
        <v>0</v>
      </c>
      <c r="AA3872" s="564">
        <v>0</v>
      </c>
      <c r="AB3872" s="564">
        <v>0</v>
      </c>
      <c r="AC3872" s="564">
        <v>0</v>
      </c>
      <c r="AD3872" s="564">
        <v>0</v>
      </c>
      <c r="AE3872" s="564">
        <v>0</v>
      </c>
      <c r="AF3872" s="564">
        <v>0</v>
      </c>
      <c r="AG3872" s="564">
        <v>0</v>
      </c>
      <c r="AH3872" s="564">
        <v>0</v>
      </c>
      <c r="AI3872" s="564">
        <v>0</v>
      </c>
      <c r="AJ3872" s="564">
        <v>0</v>
      </c>
      <c r="AK3872" s="564">
        <v>0</v>
      </c>
    </row>
    <row r="3873" spans="1:37">
      <c r="A3873">
        <v>3869</v>
      </c>
      <c r="B3873" s="564">
        <f t="shared" ca="1" si="366"/>
        <v>20</v>
      </c>
      <c r="C3873" s="564">
        <f t="shared" ca="1" si="361"/>
        <v>400</v>
      </c>
      <c r="D3873" s="564">
        <f t="shared" ca="1" si="364"/>
        <v>20</v>
      </c>
      <c r="E3873" s="564">
        <f t="shared" ca="1" si="362"/>
        <v>0</v>
      </c>
      <c r="F3873" s="564">
        <f t="shared" ca="1" si="365"/>
        <v>1</v>
      </c>
      <c r="G3873" s="564">
        <f t="shared" ca="1" si="363"/>
        <v>7.6610327319104385</v>
      </c>
      <c r="H3873" s="564">
        <v>1</v>
      </c>
      <c r="I3873" s="564">
        <v>1</v>
      </c>
      <c r="J3873" s="564">
        <v>1</v>
      </c>
      <c r="K3873" s="564">
        <v>1</v>
      </c>
      <c r="L3873" s="564">
        <v>1</v>
      </c>
      <c r="M3873" s="564">
        <v>1</v>
      </c>
      <c r="N3873" s="564">
        <v>1</v>
      </c>
      <c r="O3873" s="564">
        <v>1</v>
      </c>
      <c r="P3873" s="564">
        <v>1</v>
      </c>
      <c r="Q3873" s="564">
        <v>1</v>
      </c>
      <c r="R3873" s="564">
        <v>1</v>
      </c>
      <c r="S3873" s="564">
        <v>1</v>
      </c>
      <c r="T3873" s="564">
        <v>1</v>
      </c>
      <c r="U3873" s="564">
        <v>1</v>
      </c>
      <c r="V3873" s="564">
        <v>1</v>
      </c>
      <c r="W3873" s="564">
        <v>1</v>
      </c>
      <c r="X3873" s="564">
        <v>1</v>
      </c>
      <c r="Y3873" s="564">
        <v>1</v>
      </c>
      <c r="Z3873" s="564">
        <v>1</v>
      </c>
      <c r="AA3873" s="564">
        <v>1</v>
      </c>
      <c r="AB3873" s="564">
        <v>1</v>
      </c>
      <c r="AC3873" s="564">
        <v>1</v>
      </c>
      <c r="AD3873" s="564">
        <v>1</v>
      </c>
      <c r="AE3873" s="564">
        <v>1</v>
      </c>
      <c r="AF3873" s="564">
        <v>1</v>
      </c>
      <c r="AG3873" s="564">
        <v>1</v>
      </c>
      <c r="AH3873" s="564">
        <v>1</v>
      </c>
      <c r="AI3873" s="564">
        <v>1</v>
      </c>
      <c r="AJ3873" s="564">
        <v>1</v>
      </c>
      <c r="AK3873" s="564">
        <v>1</v>
      </c>
    </row>
    <row r="3874" spans="1:37">
      <c r="A3874">
        <v>3870</v>
      </c>
      <c r="B3874" s="564">
        <f t="shared" ca="1" si="366"/>
        <v>0</v>
      </c>
      <c r="C3874" s="564">
        <f t="shared" ca="1" si="361"/>
        <v>0</v>
      </c>
      <c r="D3874" s="564">
        <f t="shared" ca="1" si="364"/>
        <v>0</v>
      </c>
      <c r="E3874" s="564">
        <f t="shared" ca="1" si="362"/>
        <v>0</v>
      </c>
      <c r="F3874" s="564">
        <f t="shared" ca="1" si="365"/>
        <v>1</v>
      </c>
      <c r="G3874" s="564">
        <f t="shared" ca="1" si="363"/>
        <v>0.52845718882857062</v>
      </c>
      <c r="H3874" s="564">
        <v>0</v>
      </c>
      <c r="I3874" s="564">
        <v>0</v>
      </c>
      <c r="J3874" s="564">
        <v>0</v>
      </c>
      <c r="K3874" s="564">
        <v>0</v>
      </c>
      <c r="L3874" s="564">
        <v>0</v>
      </c>
      <c r="M3874" s="564">
        <v>0</v>
      </c>
      <c r="N3874" s="564">
        <v>0</v>
      </c>
      <c r="O3874" s="564">
        <v>0</v>
      </c>
      <c r="P3874" s="564">
        <v>0</v>
      </c>
      <c r="Q3874" s="564">
        <v>0</v>
      </c>
      <c r="R3874" s="564">
        <v>0</v>
      </c>
      <c r="S3874" s="564">
        <v>0</v>
      </c>
      <c r="T3874" s="564">
        <v>0</v>
      </c>
      <c r="U3874" s="564">
        <v>0</v>
      </c>
      <c r="V3874" s="564">
        <v>0</v>
      </c>
      <c r="W3874" s="564">
        <v>0</v>
      </c>
      <c r="X3874" s="564">
        <v>0</v>
      </c>
      <c r="Y3874" s="564">
        <v>0</v>
      </c>
      <c r="Z3874" s="564">
        <v>0</v>
      </c>
      <c r="AA3874" s="564">
        <v>0</v>
      </c>
      <c r="AB3874" s="564">
        <v>0</v>
      </c>
      <c r="AC3874" s="564">
        <v>0</v>
      </c>
      <c r="AD3874" s="564">
        <v>0</v>
      </c>
      <c r="AE3874" s="564">
        <v>0</v>
      </c>
      <c r="AF3874" s="564">
        <v>0</v>
      </c>
      <c r="AG3874" s="564">
        <v>0</v>
      </c>
      <c r="AH3874" s="564">
        <v>0</v>
      </c>
      <c r="AI3874" s="564">
        <v>0</v>
      </c>
      <c r="AJ3874" s="564">
        <v>0</v>
      </c>
      <c r="AK3874" s="564">
        <v>0</v>
      </c>
    </row>
    <row r="3875" spans="1:37">
      <c r="A3875">
        <v>3871</v>
      </c>
      <c r="B3875" s="564">
        <f t="shared" ca="1" si="366"/>
        <v>0</v>
      </c>
      <c r="C3875" s="564">
        <f t="shared" ca="1" si="361"/>
        <v>0</v>
      </c>
      <c r="D3875" s="564">
        <f t="shared" ca="1" si="364"/>
        <v>0</v>
      </c>
      <c r="E3875" s="564">
        <f t="shared" ca="1" si="362"/>
        <v>0</v>
      </c>
      <c r="F3875" s="564">
        <f t="shared" ca="1" si="365"/>
        <v>1</v>
      </c>
      <c r="G3875" s="564">
        <f t="shared" ca="1" si="363"/>
        <v>6.0792928123671537</v>
      </c>
      <c r="H3875" s="564">
        <v>0</v>
      </c>
      <c r="I3875" s="564">
        <v>0</v>
      </c>
      <c r="J3875" s="564">
        <v>0</v>
      </c>
      <c r="K3875" s="564">
        <v>0</v>
      </c>
      <c r="L3875" s="564">
        <v>0</v>
      </c>
      <c r="M3875" s="564">
        <v>0</v>
      </c>
      <c r="N3875" s="564">
        <v>0</v>
      </c>
      <c r="O3875" s="564">
        <v>0</v>
      </c>
      <c r="P3875" s="564">
        <v>0</v>
      </c>
      <c r="Q3875" s="564">
        <v>0</v>
      </c>
      <c r="R3875" s="564">
        <v>0</v>
      </c>
      <c r="S3875" s="564">
        <v>0</v>
      </c>
      <c r="T3875" s="564">
        <v>0</v>
      </c>
      <c r="U3875" s="564">
        <v>0</v>
      </c>
      <c r="V3875" s="564">
        <v>0</v>
      </c>
      <c r="W3875" s="564">
        <v>0</v>
      </c>
      <c r="X3875" s="564">
        <v>0</v>
      </c>
      <c r="Y3875" s="564">
        <v>0</v>
      </c>
      <c r="Z3875" s="564">
        <v>0</v>
      </c>
      <c r="AA3875" s="564">
        <v>0</v>
      </c>
      <c r="AB3875" s="564">
        <v>0</v>
      </c>
      <c r="AC3875" s="564">
        <v>0</v>
      </c>
      <c r="AD3875" s="564">
        <v>0</v>
      </c>
      <c r="AE3875" s="564">
        <v>0</v>
      </c>
      <c r="AF3875" s="564">
        <v>0</v>
      </c>
      <c r="AG3875" s="564">
        <v>0</v>
      </c>
      <c r="AH3875" s="564">
        <v>0</v>
      </c>
      <c r="AI3875" s="564">
        <v>0</v>
      </c>
      <c r="AJ3875" s="564">
        <v>0</v>
      </c>
      <c r="AK3875" s="564">
        <v>0</v>
      </c>
    </row>
    <row r="3876" spans="1:37">
      <c r="A3876">
        <v>3872</v>
      </c>
      <c r="B3876" s="564">
        <f t="shared" ca="1" si="366"/>
        <v>0</v>
      </c>
      <c r="C3876" s="564">
        <f t="shared" ca="1" si="361"/>
        <v>0</v>
      </c>
      <c r="D3876" s="564">
        <f t="shared" ca="1" si="364"/>
        <v>0</v>
      </c>
      <c r="E3876" s="564">
        <f t="shared" ca="1" si="362"/>
        <v>0</v>
      </c>
      <c r="F3876" s="564">
        <f t="shared" ca="1" si="365"/>
        <v>1</v>
      </c>
      <c r="G3876" s="564">
        <f t="shared" ca="1" si="363"/>
        <v>3.477113674185317</v>
      </c>
      <c r="H3876" s="564">
        <v>0</v>
      </c>
      <c r="I3876" s="564">
        <v>0</v>
      </c>
      <c r="J3876" s="564">
        <v>0</v>
      </c>
      <c r="K3876" s="564">
        <v>0</v>
      </c>
      <c r="L3876" s="564">
        <v>0</v>
      </c>
      <c r="M3876" s="564">
        <v>0</v>
      </c>
      <c r="N3876" s="564">
        <v>0</v>
      </c>
      <c r="O3876" s="564">
        <v>0</v>
      </c>
      <c r="P3876" s="564">
        <v>0</v>
      </c>
      <c r="Q3876" s="564">
        <v>0</v>
      </c>
      <c r="R3876" s="564">
        <v>0</v>
      </c>
      <c r="S3876" s="564">
        <v>0</v>
      </c>
      <c r="T3876" s="564">
        <v>0</v>
      </c>
      <c r="U3876" s="564">
        <v>0</v>
      </c>
      <c r="V3876" s="564">
        <v>0</v>
      </c>
      <c r="W3876" s="564">
        <v>0</v>
      </c>
      <c r="X3876" s="564">
        <v>0</v>
      </c>
      <c r="Y3876" s="564">
        <v>0</v>
      </c>
      <c r="Z3876" s="564">
        <v>0</v>
      </c>
      <c r="AA3876" s="564">
        <v>0</v>
      </c>
      <c r="AB3876" s="564">
        <v>0</v>
      </c>
      <c r="AC3876" s="564">
        <v>0</v>
      </c>
      <c r="AD3876" s="564">
        <v>0</v>
      </c>
      <c r="AE3876" s="564">
        <v>0</v>
      </c>
      <c r="AF3876" s="564">
        <v>0</v>
      </c>
      <c r="AG3876" s="564">
        <v>0</v>
      </c>
      <c r="AH3876" s="564">
        <v>0</v>
      </c>
      <c r="AI3876" s="564">
        <v>0</v>
      </c>
      <c r="AJ3876" s="564">
        <v>0</v>
      </c>
      <c r="AK3876" s="564">
        <v>0</v>
      </c>
    </row>
    <row r="3877" spans="1:37">
      <c r="A3877">
        <v>3873</v>
      </c>
      <c r="B3877" s="564">
        <f t="shared" ca="1" si="366"/>
        <v>0</v>
      </c>
      <c r="C3877" s="564">
        <f t="shared" ca="1" si="361"/>
        <v>0</v>
      </c>
      <c r="D3877" s="564">
        <f t="shared" ca="1" si="364"/>
        <v>0</v>
      </c>
      <c r="E3877" s="564">
        <f t="shared" ca="1" si="362"/>
        <v>0</v>
      </c>
      <c r="F3877" s="564">
        <f t="shared" ca="1" si="365"/>
        <v>1</v>
      </c>
      <c r="G3877" s="564">
        <f t="shared" ca="1" si="363"/>
        <v>-1.1273840773203427</v>
      </c>
      <c r="H3877" s="564">
        <v>0</v>
      </c>
      <c r="I3877" s="564">
        <v>0</v>
      </c>
      <c r="J3877" s="564">
        <v>0</v>
      </c>
      <c r="K3877" s="564">
        <v>0</v>
      </c>
      <c r="L3877" s="564">
        <v>0</v>
      </c>
      <c r="M3877" s="564">
        <v>0</v>
      </c>
      <c r="N3877" s="564">
        <v>0</v>
      </c>
      <c r="O3877" s="564">
        <v>0</v>
      </c>
      <c r="P3877" s="564">
        <v>0</v>
      </c>
      <c r="Q3877" s="564">
        <v>0</v>
      </c>
      <c r="R3877" s="564">
        <v>0</v>
      </c>
      <c r="S3877" s="564">
        <v>0</v>
      </c>
      <c r="T3877" s="564">
        <v>0</v>
      </c>
      <c r="U3877" s="564">
        <v>0</v>
      </c>
      <c r="V3877" s="564">
        <v>0</v>
      </c>
      <c r="W3877" s="564">
        <v>0</v>
      </c>
      <c r="X3877" s="564">
        <v>0</v>
      </c>
      <c r="Y3877" s="564">
        <v>0</v>
      </c>
      <c r="Z3877" s="564">
        <v>0</v>
      </c>
      <c r="AA3877" s="564">
        <v>0</v>
      </c>
      <c r="AB3877" s="564">
        <v>0</v>
      </c>
      <c r="AC3877" s="564">
        <v>0</v>
      </c>
      <c r="AD3877" s="564">
        <v>0</v>
      </c>
      <c r="AE3877" s="564">
        <v>0</v>
      </c>
      <c r="AF3877" s="564">
        <v>0</v>
      </c>
      <c r="AG3877" s="564">
        <v>0</v>
      </c>
      <c r="AH3877" s="564">
        <v>0</v>
      </c>
      <c r="AI3877" s="564">
        <v>0</v>
      </c>
      <c r="AJ3877" s="564">
        <v>0</v>
      </c>
      <c r="AK3877" s="564">
        <v>0</v>
      </c>
    </row>
    <row r="3878" spans="1:37">
      <c r="A3878">
        <v>3874</v>
      </c>
      <c r="B3878" s="564">
        <f t="shared" ca="1" si="366"/>
        <v>20</v>
      </c>
      <c r="C3878" s="564">
        <f t="shared" ca="1" si="361"/>
        <v>400</v>
      </c>
      <c r="D3878" s="564">
        <f t="shared" ca="1" si="364"/>
        <v>20</v>
      </c>
      <c r="E3878" s="564">
        <f t="shared" ca="1" si="362"/>
        <v>0</v>
      </c>
      <c r="F3878" s="564">
        <f t="shared" ca="1" si="365"/>
        <v>1</v>
      </c>
      <c r="G3878" s="564">
        <f t="shared" ca="1" si="363"/>
        <v>-3.4833214220753868</v>
      </c>
      <c r="H3878" s="564">
        <v>1</v>
      </c>
      <c r="I3878" s="564">
        <v>1</v>
      </c>
      <c r="J3878" s="564">
        <v>1</v>
      </c>
      <c r="K3878" s="564">
        <v>1</v>
      </c>
      <c r="L3878" s="564">
        <v>1</v>
      </c>
      <c r="M3878" s="564">
        <v>1</v>
      </c>
      <c r="N3878" s="564">
        <v>1</v>
      </c>
      <c r="O3878" s="564">
        <v>1</v>
      </c>
      <c r="P3878" s="564">
        <v>1</v>
      </c>
      <c r="Q3878" s="564">
        <v>1</v>
      </c>
      <c r="R3878" s="564">
        <v>1</v>
      </c>
      <c r="S3878" s="564">
        <v>1</v>
      </c>
      <c r="T3878" s="564">
        <v>1</v>
      </c>
      <c r="U3878" s="564">
        <v>1</v>
      </c>
      <c r="V3878" s="564">
        <v>1</v>
      </c>
      <c r="W3878" s="564">
        <v>1</v>
      </c>
      <c r="X3878" s="564">
        <v>1</v>
      </c>
      <c r="Y3878" s="564">
        <v>1</v>
      </c>
      <c r="Z3878" s="564">
        <v>1</v>
      </c>
      <c r="AA3878" s="564">
        <v>1</v>
      </c>
      <c r="AB3878" s="564">
        <v>1</v>
      </c>
      <c r="AC3878" s="564">
        <v>1</v>
      </c>
      <c r="AD3878" s="564">
        <v>1</v>
      </c>
      <c r="AE3878" s="564">
        <v>1</v>
      </c>
      <c r="AF3878" s="564">
        <v>1</v>
      </c>
      <c r="AG3878" s="564">
        <v>1</v>
      </c>
      <c r="AH3878" s="564">
        <v>1</v>
      </c>
      <c r="AI3878" s="564">
        <v>1</v>
      </c>
      <c r="AJ3878" s="564">
        <v>1</v>
      </c>
      <c r="AK3878" s="564">
        <v>1</v>
      </c>
    </row>
    <row r="3879" spans="1:37">
      <c r="A3879">
        <v>3875</v>
      </c>
      <c r="B3879" s="564">
        <f t="shared" ca="1" si="366"/>
        <v>20</v>
      </c>
      <c r="C3879" s="564">
        <f t="shared" ca="1" si="361"/>
        <v>400</v>
      </c>
      <c r="D3879" s="564">
        <f t="shared" ca="1" si="364"/>
        <v>20</v>
      </c>
      <c r="E3879" s="564">
        <f t="shared" ca="1" si="362"/>
        <v>0</v>
      </c>
      <c r="F3879" s="564">
        <f t="shared" ca="1" si="365"/>
        <v>1</v>
      </c>
      <c r="G3879" s="564">
        <f t="shared" ca="1" si="363"/>
        <v>0.79893163652361132</v>
      </c>
      <c r="H3879" s="564">
        <v>1</v>
      </c>
      <c r="I3879" s="564">
        <v>1</v>
      </c>
      <c r="J3879" s="564">
        <v>1</v>
      </c>
      <c r="K3879" s="564">
        <v>1</v>
      </c>
      <c r="L3879" s="564">
        <v>1</v>
      </c>
      <c r="M3879" s="564">
        <v>1</v>
      </c>
      <c r="N3879" s="564">
        <v>1</v>
      </c>
      <c r="O3879" s="564">
        <v>1</v>
      </c>
      <c r="P3879" s="564">
        <v>1</v>
      </c>
      <c r="Q3879" s="564">
        <v>1</v>
      </c>
      <c r="R3879" s="564">
        <v>1</v>
      </c>
      <c r="S3879" s="564">
        <v>1</v>
      </c>
      <c r="T3879" s="564">
        <v>1</v>
      </c>
      <c r="U3879" s="564">
        <v>1</v>
      </c>
      <c r="V3879" s="564">
        <v>1</v>
      </c>
      <c r="W3879" s="564">
        <v>1</v>
      </c>
      <c r="X3879" s="564">
        <v>1</v>
      </c>
      <c r="Y3879" s="564">
        <v>1</v>
      </c>
      <c r="Z3879" s="564">
        <v>1</v>
      </c>
      <c r="AA3879" s="564">
        <v>1</v>
      </c>
      <c r="AB3879" s="564">
        <v>1</v>
      </c>
      <c r="AC3879" s="564">
        <v>1</v>
      </c>
      <c r="AD3879" s="564">
        <v>1</v>
      </c>
      <c r="AE3879" s="564">
        <v>1</v>
      </c>
      <c r="AF3879" s="564">
        <v>1</v>
      </c>
      <c r="AG3879" s="564">
        <v>1</v>
      </c>
      <c r="AH3879" s="564">
        <v>1</v>
      </c>
      <c r="AI3879" s="564">
        <v>1</v>
      </c>
      <c r="AJ3879" s="564">
        <v>1</v>
      </c>
      <c r="AK3879" s="564">
        <v>1</v>
      </c>
    </row>
    <row r="3880" spans="1:37">
      <c r="A3880">
        <v>3876</v>
      </c>
      <c r="B3880" s="564">
        <f t="shared" ca="1" si="366"/>
        <v>20</v>
      </c>
      <c r="C3880" s="564">
        <f t="shared" ca="1" si="361"/>
        <v>400</v>
      </c>
      <c r="D3880" s="564">
        <f t="shared" ca="1" si="364"/>
        <v>20</v>
      </c>
      <c r="E3880" s="564">
        <f t="shared" ca="1" si="362"/>
        <v>0</v>
      </c>
      <c r="F3880" s="564">
        <f t="shared" ca="1" si="365"/>
        <v>1</v>
      </c>
      <c r="G3880" s="564">
        <f t="shared" ca="1" si="363"/>
        <v>-0.44092916373972635</v>
      </c>
      <c r="H3880" s="564">
        <v>1</v>
      </c>
      <c r="I3880" s="564">
        <v>1</v>
      </c>
      <c r="J3880" s="564">
        <v>1</v>
      </c>
      <c r="K3880" s="564">
        <v>1</v>
      </c>
      <c r="L3880" s="564">
        <v>1</v>
      </c>
      <c r="M3880" s="564">
        <v>1</v>
      </c>
      <c r="N3880" s="564">
        <v>1</v>
      </c>
      <c r="O3880" s="564">
        <v>1</v>
      </c>
      <c r="P3880" s="564">
        <v>1</v>
      </c>
      <c r="Q3880" s="564">
        <v>1</v>
      </c>
      <c r="R3880" s="564">
        <v>1</v>
      </c>
      <c r="S3880" s="564">
        <v>1</v>
      </c>
      <c r="T3880" s="564">
        <v>1</v>
      </c>
      <c r="U3880" s="564">
        <v>1</v>
      </c>
      <c r="V3880" s="564">
        <v>1</v>
      </c>
      <c r="W3880" s="564">
        <v>1</v>
      </c>
      <c r="X3880" s="564">
        <v>1</v>
      </c>
      <c r="Y3880" s="564">
        <v>1</v>
      </c>
      <c r="Z3880" s="564">
        <v>1</v>
      </c>
      <c r="AA3880" s="564">
        <v>1</v>
      </c>
      <c r="AB3880" s="564">
        <v>1</v>
      </c>
      <c r="AC3880" s="564">
        <v>1</v>
      </c>
      <c r="AD3880" s="564">
        <v>1</v>
      </c>
      <c r="AE3880" s="564">
        <v>1</v>
      </c>
      <c r="AF3880" s="564">
        <v>1</v>
      </c>
      <c r="AG3880" s="564">
        <v>1</v>
      </c>
      <c r="AH3880" s="564">
        <v>1</v>
      </c>
      <c r="AI3880" s="564">
        <v>1</v>
      </c>
      <c r="AJ3880" s="564">
        <v>1</v>
      </c>
      <c r="AK3880" s="564">
        <v>1</v>
      </c>
    </row>
    <row r="3881" spans="1:37">
      <c r="A3881">
        <v>3877</v>
      </c>
      <c r="B3881" s="564">
        <f t="shared" ca="1" si="366"/>
        <v>0</v>
      </c>
      <c r="C3881" s="564">
        <f t="shared" ca="1" si="361"/>
        <v>0</v>
      </c>
      <c r="D3881" s="564">
        <f t="shared" ca="1" si="364"/>
        <v>0</v>
      </c>
      <c r="E3881" s="564">
        <f t="shared" ca="1" si="362"/>
        <v>0</v>
      </c>
      <c r="F3881" s="564">
        <f t="shared" ca="1" si="365"/>
        <v>1</v>
      </c>
      <c r="G3881" s="564">
        <f t="shared" ca="1" si="363"/>
        <v>5.0767287683005016</v>
      </c>
      <c r="H3881" s="564">
        <v>0</v>
      </c>
      <c r="I3881" s="564">
        <v>0</v>
      </c>
      <c r="J3881" s="564">
        <v>0</v>
      </c>
      <c r="K3881" s="564">
        <v>0</v>
      </c>
      <c r="L3881" s="564">
        <v>0</v>
      </c>
      <c r="M3881" s="564">
        <v>0</v>
      </c>
      <c r="N3881" s="564">
        <v>0</v>
      </c>
      <c r="O3881" s="564">
        <v>0</v>
      </c>
      <c r="P3881" s="564">
        <v>0</v>
      </c>
      <c r="Q3881" s="564">
        <v>0</v>
      </c>
      <c r="R3881" s="564">
        <v>0</v>
      </c>
      <c r="S3881" s="564">
        <v>0</v>
      </c>
      <c r="T3881" s="564">
        <v>0</v>
      </c>
      <c r="U3881" s="564">
        <v>0</v>
      </c>
      <c r="V3881" s="564">
        <v>0</v>
      </c>
      <c r="W3881" s="564">
        <v>0</v>
      </c>
      <c r="X3881" s="564">
        <v>0</v>
      </c>
      <c r="Y3881" s="564">
        <v>0</v>
      </c>
      <c r="Z3881" s="564">
        <v>0</v>
      </c>
      <c r="AA3881" s="564">
        <v>0</v>
      </c>
      <c r="AB3881" s="564">
        <v>0</v>
      </c>
      <c r="AC3881" s="564">
        <v>0</v>
      </c>
      <c r="AD3881" s="564">
        <v>0</v>
      </c>
      <c r="AE3881" s="564">
        <v>0</v>
      </c>
      <c r="AF3881" s="564">
        <v>0</v>
      </c>
      <c r="AG3881" s="564">
        <v>0</v>
      </c>
      <c r="AH3881" s="564">
        <v>0</v>
      </c>
      <c r="AI3881" s="564">
        <v>0</v>
      </c>
      <c r="AJ3881" s="564">
        <v>0</v>
      </c>
      <c r="AK3881" s="564">
        <v>0</v>
      </c>
    </row>
    <row r="3882" spans="1:37">
      <c r="A3882">
        <v>3878</v>
      </c>
      <c r="B3882" s="564">
        <f t="shared" ca="1" si="366"/>
        <v>0</v>
      </c>
      <c r="C3882" s="564">
        <f t="shared" ca="1" si="361"/>
        <v>0</v>
      </c>
      <c r="D3882" s="564">
        <f t="shared" ca="1" si="364"/>
        <v>0</v>
      </c>
      <c r="E3882" s="564">
        <f t="shared" ca="1" si="362"/>
        <v>0</v>
      </c>
      <c r="F3882" s="564">
        <f t="shared" ca="1" si="365"/>
        <v>1</v>
      </c>
      <c r="G3882" s="564">
        <f t="shared" ca="1" si="363"/>
        <v>6.3013338325116131</v>
      </c>
      <c r="H3882" s="564">
        <v>0</v>
      </c>
      <c r="I3882" s="564">
        <v>0</v>
      </c>
      <c r="J3882" s="564">
        <v>0</v>
      </c>
      <c r="K3882" s="564">
        <v>0</v>
      </c>
      <c r="L3882" s="564">
        <v>0</v>
      </c>
      <c r="M3882" s="564">
        <v>0</v>
      </c>
      <c r="N3882" s="564">
        <v>0</v>
      </c>
      <c r="O3882" s="564">
        <v>0</v>
      </c>
      <c r="P3882" s="564">
        <v>0</v>
      </c>
      <c r="Q3882" s="564">
        <v>0</v>
      </c>
      <c r="R3882" s="564">
        <v>0</v>
      </c>
      <c r="S3882" s="564">
        <v>0</v>
      </c>
      <c r="T3882" s="564">
        <v>0</v>
      </c>
      <c r="U3882" s="564">
        <v>0</v>
      </c>
      <c r="V3882" s="564">
        <v>0</v>
      </c>
      <c r="W3882" s="564">
        <v>0</v>
      </c>
      <c r="X3882" s="564">
        <v>0</v>
      </c>
      <c r="Y3882" s="564">
        <v>0</v>
      </c>
      <c r="Z3882" s="564">
        <v>0</v>
      </c>
      <c r="AA3882" s="564">
        <v>0</v>
      </c>
      <c r="AB3882" s="564">
        <v>0</v>
      </c>
      <c r="AC3882" s="564">
        <v>0</v>
      </c>
      <c r="AD3882" s="564">
        <v>0</v>
      </c>
      <c r="AE3882" s="564">
        <v>0</v>
      </c>
      <c r="AF3882" s="564">
        <v>0</v>
      </c>
      <c r="AG3882" s="564">
        <v>0</v>
      </c>
      <c r="AH3882" s="564">
        <v>0</v>
      </c>
      <c r="AI3882" s="564">
        <v>0</v>
      </c>
      <c r="AJ3882" s="564">
        <v>0</v>
      </c>
      <c r="AK3882" s="564">
        <v>0</v>
      </c>
    </row>
    <row r="3883" spans="1:37">
      <c r="A3883">
        <v>3879</v>
      </c>
      <c r="B3883" s="564">
        <f t="shared" ca="1" si="366"/>
        <v>0</v>
      </c>
      <c r="C3883" s="564">
        <f t="shared" ca="1" si="361"/>
        <v>0</v>
      </c>
      <c r="D3883" s="564">
        <f t="shared" ca="1" si="364"/>
        <v>0</v>
      </c>
      <c r="E3883" s="564">
        <f t="shared" ca="1" si="362"/>
        <v>0</v>
      </c>
      <c r="F3883" s="564">
        <f t="shared" ca="1" si="365"/>
        <v>1</v>
      </c>
      <c r="G3883" s="564">
        <f t="shared" ca="1" si="363"/>
        <v>-2.0375843287510906</v>
      </c>
      <c r="H3883" s="564">
        <v>0</v>
      </c>
      <c r="I3883" s="564">
        <v>0</v>
      </c>
      <c r="J3883" s="564">
        <v>0</v>
      </c>
      <c r="K3883" s="564">
        <v>0</v>
      </c>
      <c r="L3883" s="564">
        <v>0</v>
      </c>
      <c r="M3883" s="564">
        <v>0</v>
      </c>
      <c r="N3883" s="564">
        <v>0</v>
      </c>
      <c r="O3883" s="564">
        <v>0</v>
      </c>
      <c r="P3883" s="564">
        <v>0</v>
      </c>
      <c r="Q3883" s="564">
        <v>0</v>
      </c>
      <c r="R3883" s="564">
        <v>0</v>
      </c>
      <c r="S3883" s="564">
        <v>0</v>
      </c>
      <c r="T3883" s="564">
        <v>0</v>
      </c>
      <c r="U3883" s="564">
        <v>0</v>
      </c>
      <c r="V3883" s="564">
        <v>0</v>
      </c>
      <c r="W3883" s="564">
        <v>0</v>
      </c>
      <c r="X3883" s="564">
        <v>0</v>
      </c>
      <c r="Y3883" s="564">
        <v>0</v>
      </c>
      <c r="Z3883" s="564">
        <v>0</v>
      </c>
      <c r="AA3883" s="564">
        <v>0</v>
      </c>
      <c r="AB3883" s="564">
        <v>0</v>
      </c>
      <c r="AC3883" s="564">
        <v>0</v>
      </c>
      <c r="AD3883" s="564">
        <v>0</v>
      </c>
      <c r="AE3883" s="564">
        <v>0</v>
      </c>
      <c r="AF3883" s="564">
        <v>0</v>
      </c>
      <c r="AG3883" s="564">
        <v>0</v>
      </c>
      <c r="AH3883" s="564">
        <v>0</v>
      </c>
      <c r="AI3883" s="564">
        <v>0</v>
      </c>
      <c r="AJ3883" s="564">
        <v>0</v>
      </c>
      <c r="AK3883" s="564">
        <v>0</v>
      </c>
    </row>
    <row r="3884" spans="1:37">
      <c r="A3884">
        <v>3880</v>
      </c>
      <c r="B3884" s="564">
        <f t="shared" ca="1" si="366"/>
        <v>0</v>
      </c>
      <c r="C3884" s="564">
        <f t="shared" ca="1" si="361"/>
        <v>0</v>
      </c>
      <c r="D3884" s="564">
        <f t="shared" ca="1" si="364"/>
        <v>0</v>
      </c>
      <c r="E3884" s="564">
        <f t="shared" ca="1" si="362"/>
        <v>0</v>
      </c>
      <c r="F3884" s="564">
        <f t="shared" ca="1" si="365"/>
        <v>1</v>
      </c>
      <c r="G3884" s="564">
        <f t="shared" ca="1" si="363"/>
        <v>2.4920896958187777</v>
      </c>
      <c r="H3884" s="564">
        <v>0</v>
      </c>
      <c r="I3884" s="564">
        <v>0</v>
      </c>
      <c r="J3884" s="564">
        <v>0</v>
      </c>
      <c r="K3884" s="564">
        <v>0</v>
      </c>
      <c r="L3884" s="564">
        <v>0</v>
      </c>
      <c r="M3884" s="564">
        <v>0</v>
      </c>
      <c r="N3884" s="564">
        <v>0</v>
      </c>
      <c r="O3884" s="564">
        <v>0</v>
      </c>
      <c r="P3884" s="564">
        <v>0</v>
      </c>
      <c r="Q3884" s="564">
        <v>0</v>
      </c>
      <c r="R3884" s="564">
        <v>0</v>
      </c>
      <c r="S3884" s="564">
        <v>0</v>
      </c>
      <c r="T3884" s="564">
        <v>0</v>
      </c>
      <c r="U3884" s="564">
        <v>0</v>
      </c>
      <c r="V3884" s="564">
        <v>0</v>
      </c>
      <c r="W3884" s="564">
        <v>0</v>
      </c>
      <c r="X3884" s="564">
        <v>0</v>
      </c>
      <c r="Y3884" s="564">
        <v>0</v>
      </c>
      <c r="Z3884" s="564">
        <v>0</v>
      </c>
      <c r="AA3884" s="564">
        <v>0</v>
      </c>
      <c r="AB3884" s="564">
        <v>0</v>
      </c>
      <c r="AC3884" s="564">
        <v>0</v>
      </c>
      <c r="AD3884" s="564">
        <v>0</v>
      </c>
      <c r="AE3884" s="564">
        <v>0</v>
      </c>
      <c r="AF3884" s="564">
        <v>0</v>
      </c>
      <c r="AG3884" s="564">
        <v>0</v>
      </c>
      <c r="AH3884" s="564">
        <v>0</v>
      </c>
      <c r="AI3884" s="564">
        <v>0</v>
      </c>
      <c r="AJ3884" s="564">
        <v>0</v>
      </c>
      <c r="AK3884" s="564">
        <v>0</v>
      </c>
    </row>
    <row r="3885" spans="1:37">
      <c r="A3885">
        <v>3881</v>
      </c>
      <c r="B3885" s="564">
        <f t="shared" ca="1" si="366"/>
        <v>20</v>
      </c>
      <c r="C3885" s="564">
        <f t="shared" ca="1" si="361"/>
        <v>400</v>
      </c>
      <c r="D3885" s="564">
        <f t="shared" ca="1" si="364"/>
        <v>20</v>
      </c>
      <c r="E3885" s="564">
        <f t="shared" ca="1" si="362"/>
        <v>0</v>
      </c>
      <c r="F3885" s="564">
        <f t="shared" ca="1" si="365"/>
        <v>1</v>
      </c>
      <c r="G3885" s="564">
        <f t="shared" ca="1" si="363"/>
        <v>-5.1009978267141847</v>
      </c>
      <c r="H3885" s="564">
        <v>1</v>
      </c>
      <c r="I3885" s="564">
        <v>1</v>
      </c>
      <c r="J3885" s="564">
        <v>1</v>
      </c>
      <c r="K3885" s="564">
        <v>1</v>
      </c>
      <c r="L3885" s="564">
        <v>1</v>
      </c>
      <c r="M3885" s="564">
        <v>1</v>
      </c>
      <c r="N3885" s="564">
        <v>1</v>
      </c>
      <c r="O3885" s="564">
        <v>1</v>
      </c>
      <c r="P3885" s="564">
        <v>1</v>
      </c>
      <c r="Q3885" s="564">
        <v>1</v>
      </c>
      <c r="R3885" s="564">
        <v>1</v>
      </c>
      <c r="S3885" s="564">
        <v>1</v>
      </c>
      <c r="T3885" s="564">
        <v>1</v>
      </c>
      <c r="U3885" s="564">
        <v>1</v>
      </c>
      <c r="V3885" s="564">
        <v>1</v>
      </c>
      <c r="W3885" s="564">
        <v>1</v>
      </c>
      <c r="X3885" s="564">
        <v>1</v>
      </c>
      <c r="Y3885" s="564">
        <v>1</v>
      </c>
      <c r="Z3885" s="564">
        <v>1</v>
      </c>
      <c r="AA3885" s="564">
        <v>1</v>
      </c>
      <c r="AB3885" s="564">
        <v>1</v>
      </c>
      <c r="AC3885" s="564">
        <v>1</v>
      </c>
      <c r="AD3885" s="564">
        <v>1</v>
      </c>
      <c r="AE3885" s="564">
        <v>1</v>
      </c>
      <c r="AF3885" s="564">
        <v>1</v>
      </c>
      <c r="AG3885" s="564">
        <v>1</v>
      </c>
      <c r="AH3885" s="564">
        <v>1</v>
      </c>
      <c r="AI3885" s="564">
        <v>1</v>
      </c>
      <c r="AJ3885" s="564">
        <v>1</v>
      </c>
      <c r="AK3885" s="564">
        <v>1</v>
      </c>
    </row>
    <row r="3886" spans="1:37">
      <c r="A3886">
        <v>3882</v>
      </c>
      <c r="B3886" s="564">
        <f t="shared" ca="1" si="366"/>
        <v>20</v>
      </c>
      <c r="C3886" s="564">
        <f t="shared" ca="1" si="361"/>
        <v>400</v>
      </c>
      <c r="D3886" s="564">
        <f t="shared" ca="1" si="364"/>
        <v>20</v>
      </c>
      <c r="E3886" s="564">
        <f t="shared" ca="1" si="362"/>
        <v>0</v>
      </c>
      <c r="F3886" s="564">
        <f t="shared" ca="1" si="365"/>
        <v>1</v>
      </c>
      <c r="G3886" s="564">
        <f t="shared" ca="1" si="363"/>
        <v>2.7661934363098029</v>
      </c>
      <c r="H3886" s="564">
        <v>1</v>
      </c>
      <c r="I3886" s="564">
        <v>1</v>
      </c>
      <c r="J3886" s="564">
        <v>1</v>
      </c>
      <c r="K3886" s="564">
        <v>1</v>
      </c>
      <c r="L3886" s="564">
        <v>1</v>
      </c>
      <c r="M3886" s="564">
        <v>1</v>
      </c>
      <c r="N3886" s="564">
        <v>1</v>
      </c>
      <c r="O3886" s="564">
        <v>1</v>
      </c>
      <c r="P3886" s="564">
        <v>1</v>
      </c>
      <c r="Q3886" s="564">
        <v>1</v>
      </c>
      <c r="R3886" s="564">
        <v>1</v>
      </c>
      <c r="S3886" s="564">
        <v>1</v>
      </c>
      <c r="T3886" s="564">
        <v>1</v>
      </c>
      <c r="U3886" s="564">
        <v>1</v>
      </c>
      <c r="V3886" s="564">
        <v>1</v>
      </c>
      <c r="W3886" s="564">
        <v>1</v>
      </c>
      <c r="X3886" s="564">
        <v>1</v>
      </c>
      <c r="Y3886" s="564">
        <v>1</v>
      </c>
      <c r="Z3886" s="564">
        <v>1</v>
      </c>
      <c r="AA3886" s="564">
        <v>1</v>
      </c>
      <c r="AB3886" s="564">
        <v>1</v>
      </c>
      <c r="AC3886" s="564">
        <v>1</v>
      </c>
      <c r="AD3886" s="564">
        <v>1</v>
      </c>
      <c r="AE3886" s="564">
        <v>1</v>
      </c>
      <c r="AF3886" s="564">
        <v>1</v>
      </c>
      <c r="AG3886" s="564">
        <v>1</v>
      </c>
      <c r="AH3886" s="564">
        <v>1</v>
      </c>
      <c r="AI3886" s="564">
        <v>1</v>
      </c>
      <c r="AJ3886" s="564">
        <v>1</v>
      </c>
      <c r="AK3886" s="564">
        <v>1</v>
      </c>
    </row>
    <row r="3887" spans="1:37">
      <c r="A3887">
        <v>3883</v>
      </c>
      <c r="B3887" s="564">
        <f t="shared" ca="1" si="366"/>
        <v>0</v>
      </c>
      <c r="C3887" s="564">
        <f t="shared" ca="1" si="361"/>
        <v>0</v>
      </c>
      <c r="D3887" s="564">
        <f t="shared" ca="1" si="364"/>
        <v>0</v>
      </c>
      <c r="E3887" s="564">
        <f t="shared" ca="1" si="362"/>
        <v>0</v>
      </c>
      <c r="F3887" s="564">
        <f t="shared" ca="1" si="365"/>
        <v>1</v>
      </c>
      <c r="G3887" s="564">
        <f t="shared" ca="1" si="363"/>
        <v>-1.2296242004206541</v>
      </c>
      <c r="H3887" s="564">
        <v>0</v>
      </c>
      <c r="I3887" s="564">
        <v>0</v>
      </c>
      <c r="J3887" s="564">
        <v>0</v>
      </c>
      <c r="K3887" s="564">
        <v>0</v>
      </c>
      <c r="L3887" s="564">
        <v>0</v>
      </c>
      <c r="M3887" s="564">
        <v>0</v>
      </c>
      <c r="N3887" s="564">
        <v>0</v>
      </c>
      <c r="O3887" s="564">
        <v>0</v>
      </c>
      <c r="P3887" s="564">
        <v>0</v>
      </c>
      <c r="Q3887" s="564">
        <v>0</v>
      </c>
      <c r="R3887" s="564">
        <v>0</v>
      </c>
      <c r="S3887" s="564">
        <v>0</v>
      </c>
      <c r="T3887" s="564">
        <v>0</v>
      </c>
      <c r="U3887" s="564">
        <v>0</v>
      </c>
      <c r="V3887" s="564">
        <v>0</v>
      </c>
      <c r="W3887" s="564">
        <v>0</v>
      </c>
      <c r="X3887" s="564">
        <v>0</v>
      </c>
      <c r="Y3887" s="564">
        <v>0</v>
      </c>
      <c r="Z3887" s="564">
        <v>0</v>
      </c>
      <c r="AA3887" s="564">
        <v>0</v>
      </c>
      <c r="AB3887" s="564">
        <v>0</v>
      </c>
      <c r="AC3887" s="564">
        <v>0</v>
      </c>
      <c r="AD3887" s="564">
        <v>0</v>
      </c>
      <c r="AE3887" s="564">
        <v>0</v>
      </c>
      <c r="AF3887" s="564">
        <v>0</v>
      </c>
      <c r="AG3887" s="564">
        <v>0</v>
      </c>
      <c r="AH3887" s="564">
        <v>0</v>
      </c>
      <c r="AI3887" s="564">
        <v>0</v>
      </c>
      <c r="AJ3887" s="564">
        <v>0</v>
      </c>
      <c r="AK3887" s="564">
        <v>0</v>
      </c>
    </row>
    <row r="3888" spans="1:37">
      <c r="A3888">
        <v>3884</v>
      </c>
      <c r="B3888" s="564">
        <f t="shared" ca="1" si="366"/>
        <v>20</v>
      </c>
      <c r="C3888" s="564">
        <f t="shared" ca="1" si="361"/>
        <v>400</v>
      </c>
      <c r="D3888" s="564">
        <f t="shared" ca="1" si="364"/>
        <v>20</v>
      </c>
      <c r="E3888" s="564">
        <f t="shared" ca="1" si="362"/>
        <v>0</v>
      </c>
      <c r="F3888" s="564">
        <f t="shared" ca="1" si="365"/>
        <v>1</v>
      </c>
      <c r="G3888" s="564">
        <f t="shared" ca="1" si="363"/>
        <v>-5.0056021906388661</v>
      </c>
      <c r="H3888" s="564">
        <v>1</v>
      </c>
      <c r="I3888" s="564">
        <v>1</v>
      </c>
      <c r="J3888" s="564">
        <v>1</v>
      </c>
      <c r="K3888" s="564">
        <v>1</v>
      </c>
      <c r="L3888" s="564">
        <v>1</v>
      </c>
      <c r="M3888" s="564">
        <v>1</v>
      </c>
      <c r="N3888" s="564">
        <v>1</v>
      </c>
      <c r="O3888" s="564">
        <v>1</v>
      </c>
      <c r="P3888" s="564">
        <v>1</v>
      </c>
      <c r="Q3888" s="564">
        <v>1</v>
      </c>
      <c r="R3888" s="564">
        <v>1</v>
      </c>
      <c r="S3888" s="564">
        <v>1</v>
      </c>
      <c r="T3888" s="564">
        <v>1</v>
      </c>
      <c r="U3888" s="564">
        <v>1</v>
      </c>
      <c r="V3888" s="564">
        <v>1</v>
      </c>
      <c r="W3888" s="564">
        <v>1</v>
      </c>
      <c r="X3888" s="564">
        <v>1</v>
      </c>
      <c r="Y3888" s="564">
        <v>1</v>
      </c>
      <c r="Z3888" s="564">
        <v>1</v>
      </c>
      <c r="AA3888" s="564">
        <v>1</v>
      </c>
      <c r="AB3888" s="564">
        <v>1</v>
      </c>
      <c r="AC3888" s="564">
        <v>1</v>
      </c>
      <c r="AD3888" s="564">
        <v>1</v>
      </c>
      <c r="AE3888" s="564">
        <v>1</v>
      </c>
      <c r="AF3888" s="564">
        <v>1</v>
      </c>
      <c r="AG3888" s="564">
        <v>1</v>
      </c>
      <c r="AH3888" s="564">
        <v>1</v>
      </c>
      <c r="AI3888" s="564">
        <v>1</v>
      </c>
      <c r="AJ3888" s="564">
        <v>1</v>
      </c>
      <c r="AK3888" s="564">
        <v>1</v>
      </c>
    </row>
    <row r="3889" spans="1:37">
      <c r="A3889">
        <v>3885</v>
      </c>
      <c r="B3889" s="564">
        <f t="shared" ca="1" si="366"/>
        <v>20</v>
      </c>
      <c r="C3889" s="564">
        <f t="shared" ca="1" si="361"/>
        <v>400</v>
      </c>
      <c r="D3889" s="564">
        <f t="shared" ca="1" si="364"/>
        <v>20</v>
      </c>
      <c r="E3889" s="564">
        <f t="shared" ca="1" si="362"/>
        <v>0</v>
      </c>
      <c r="F3889" s="564">
        <f t="shared" ca="1" si="365"/>
        <v>1</v>
      </c>
      <c r="G3889" s="564">
        <f t="shared" ca="1" si="363"/>
        <v>3.1055146246920518E-2</v>
      </c>
      <c r="H3889" s="564">
        <v>1</v>
      </c>
      <c r="I3889" s="564">
        <v>1</v>
      </c>
      <c r="J3889" s="564">
        <v>1</v>
      </c>
      <c r="K3889" s="564">
        <v>1</v>
      </c>
      <c r="L3889" s="564">
        <v>1</v>
      </c>
      <c r="M3889" s="564">
        <v>1</v>
      </c>
      <c r="N3889" s="564">
        <v>1</v>
      </c>
      <c r="O3889" s="564">
        <v>1</v>
      </c>
      <c r="P3889" s="564">
        <v>1</v>
      </c>
      <c r="Q3889" s="564">
        <v>1</v>
      </c>
      <c r="R3889" s="564">
        <v>1</v>
      </c>
      <c r="S3889" s="564">
        <v>1</v>
      </c>
      <c r="T3889" s="564">
        <v>1</v>
      </c>
      <c r="U3889" s="564">
        <v>1</v>
      </c>
      <c r="V3889" s="564">
        <v>1</v>
      </c>
      <c r="W3889" s="564">
        <v>1</v>
      </c>
      <c r="X3889" s="564">
        <v>1</v>
      </c>
      <c r="Y3889" s="564">
        <v>1</v>
      </c>
      <c r="Z3889" s="564">
        <v>1</v>
      </c>
      <c r="AA3889" s="564">
        <v>1</v>
      </c>
      <c r="AB3889" s="564">
        <v>1</v>
      </c>
      <c r="AC3889" s="564">
        <v>1</v>
      </c>
      <c r="AD3889" s="564">
        <v>1</v>
      </c>
      <c r="AE3889" s="564">
        <v>1</v>
      </c>
      <c r="AF3889" s="564">
        <v>1</v>
      </c>
      <c r="AG3889" s="564">
        <v>1</v>
      </c>
      <c r="AH3889" s="564">
        <v>1</v>
      </c>
      <c r="AI3889" s="564">
        <v>1</v>
      </c>
      <c r="AJ3889" s="564">
        <v>1</v>
      </c>
      <c r="AK3889" s="564">
        <v>1</v>
      </c>
    </row>
    <row r="3890" spans="1:37">
      <c r="A3890">
        <v>3886</v>
      </c>
      <c r="B3890" s="564">
        <f t="shared" ca="1" si="366"/>
        <v>10</v>
      </c>
      <c r="C3890" s="564">
        <f t="shared" ca="1" si="361"/>
        <v>100</v>
      </c>
      <c r="D3890" s="564">
        <f t="shared" ca="1" si="364"/>
        <v>10</v>
      </c>
      <c r="E3890" s="564">
        <f t="shared" ca="1" si="362"/>
        <v>5</v>
      </c>
      <c r="F3890" s="564">
        <f t="shared" ca="1" si="365"/>
        <v>0.47368421052631582</v>
      </c>
      <c r="G3890" s="564">
        <f t="shared" ca="1" si="363"/>
        <v>5.6146851936402218</v>
      </c>
      <c r="H3890" s="564">
        <v>0</v>
      </c>
      <c r="I3890" s="564">
        <v>0</v>
      </c>
      <c r="J3890" s="564">
        <v>1</v>
      </c>
      <c r="K3890" s="564">
        <v>0</v>
      </c>
      <c r="L3890" s="564">
        <v>0</v>
      </c>
      <c r="M3890" s="564">
        <v>1</v>
      </c>
      <c r="N3890" s="564">
        <v>1</v>
      </c>
      <c r="O3890" s="564">
        <v>1</v>
      </c>
      <c r="P3890" s="564">
        <v>1</v>
      </c>
      <c r="Q3890" s="564">
        <v>1</v>
      </c>
      <c r="R3890" s="564">
        <v>0</v>
      </c>
      <c r="S3890" s="564">
        <v>1</v>
      </c>
      <c r="T3890" s="564">
        <v>0</v>
      </c>
      <c r="U3890" s="564">
        <v>0</v>
      </c>
      <c r="V3890" s="564">
        <v>0</v>
      </c>
      <c r="W3890" s="564">
        <v>1</v>
      </c>
      <c r="X3890" s="564">
        <v>0</v>
      </c>
      <c r="Y3890" s="564">
        <v>1</v>
      </c>
      <c r="Z3890" s="564">
        <v>1</v>
      </c>
      <c r="AA3890" s="564">
        <v>0</v>
      </c>
      <c r="AB3890" s="564">
        <v>0</v>
      </c>
      <c r="AC3890" s="564">
        <v>0</v>
      </c>
      <c r="AD3890" s="564">
        <v>1</v>
      </c>
      <c r="AE3890" s="564">
        <v>1</v>
      </c>
      <c r="AF3890" s="564">
        <v>0</v>
      </c>
      <c r="AG3890" s="564">
        <v>1</v>
      </c>
      <c r="AH3890" s="564">
        <v>0</v>
      </c>
      <c r="AI3890" s="564">
        <v>1</v>
      </c>
      <c r="AJ3890" s="564">
        <v>1</v>
      </c>
      <c r="AK3890" s="564">
        <v>1</v>
      </c>
    </row>
    <row r="3891" spans="1:37">
      <c r="A3891">
        <v>3887</v>
      </c>
      <c r="B3891" s="564">
        <f t="shared" ca="1" si="366"/>
        <v>0</v>
      </c>
      <c r="C3891" s="564">
        <f t="shared" ca="1" si="361"/>
        <v>0</v>
      </c>
      <c r="D3891" s="564">
        <f t="shared" ca="1" si="364"/>
        <v>0</v>
      </c>
      <c r="E3891" s="564">
        <f t="shared" ca="1" si="362"/>
        <v>0</v>
      </c>
      <c r="F3891" s="564">
        <f t="shared" ca="1" si="365"/>
        <v>1</v>
      </c>
      <c r="G3891" s="564">
        <f t="shared" ca="1" si="363"/>
        <v>5.4089581852892152</v>
      </c>
      <c r="H3891" s="564">
        <v>0</v>
      </c>
      <c r="I3891" s="564">
        <v>0</v>
      </c>
      <c r="J3891" s="564">
        <v>0</v>
      </c>
      <c r="K3891" s="564">
        <v>0</v>
      </c>
      <c r="L3891" s="564">
        <v>0</v>
      </c>
      <c r="M3891" s="564">
        <v>0</v>
      </c>
      <c r="N3891" s="564">
        <v>0</v>
      </c>
      <c r="O3891" s="564">
        <v>0</v>
      </c>
      <c r="P3891" s="564">
        <v>0</v>
      </c>
      <c r="Q3891" s="564">
        <v>0</v>
      </c>
      <c r="R3891" s="564">
        <v>0</v>
      </c>
      <c r="S3891" s="564">
        <v>0</v>
      </c>
      <c r="T3891" s="564">
        <v>0</v>
      </c>
      <c r="U3891" s="564">
        <v>0</v>
      </c>
      <c r="V3891" s="564">
        <v>0</v>
      </c>
      <c r="W3891" s="564">
        <v>0</v>
      </c>
      <c r="X3891" s="564">
        <v>0</v>
      </c>
      <c r="Y3891" s="564">
        <v>0</v>
      </c>
      <c r="Z3891" s="564">
        <v>0</v>
      </c>
      <c r="AA3891" s="564">
        <v>0</v>
      </c>
      <c r="AB3891" s="564">
        <v>0</v>
      </c>
      <c r="AC3891" s="564">
        <v>0</v>
      </c>
      <c r="AD3891" s="564">
        <v>0</v>
      </c>
      <c r="AE3891" s="564">
        <v>0</v>
      </c>
      <c r="AF3891" s="564">
        <v>0</v>
      </c>
      <c r="AG3891" s="564">
        <v>0</v>
      </c>
      <c r="AH3891" s="564">
        <v>0</v>
      </c>
      <c r="AI3891" s="564">
        <v>0</v>
      </c>
      <c r="AJ3891" s="564">
        <v>0</v>
      </c>
      <c r="AK3891" s="564">
        <v>0</v>
      </c>
    </row>
    <row r="3892" spans="1:37">
      <c r="A3892">
        <v>3888</v>
      </c>
      <c r="B3892" s="564">
        <f t="shared" ca="1" si="366"/>
        <v>20</v>
      </c>
      <c r="C3892" s="564">
        <f t="shared" ca="1" si="361"/>
        <v>400</v>
      </c>
      <c r="D3892" s="564">
        <f t="shared" ca="1" si="364"/>
        <v>20</v>
      </c>
      <c r="E3892" s="564">
        <f t="shared" ca="1" si="362"/>
        <v>0</v>
      </c>
      <c r="F3892" s="564">
        <f t="shared" ca="1" si="365"/>
        <v>1</v>
      </c>
      <c r="G3892" s="564">
        <f t="shared" ca="1" si="363"/>
        <v>15.22098675580655</v>
      </c>
      <c r="H3892" s="564">
        <v>1</v>
      </c>
      <c r="I3892" s="564">
        <v>1</v>
      </c>
      <c r="J3892" s="564">
        <v>1</v>
      </c>
      <c r="K3892" s="564">
        <v>1</v>
      </c>
      <c r="L3892" s="564">
        <v>1</v>
      </c>
      <c r="M3892" s="564">
        <v>1</v>
      </c>
      <c r="N3892" s="564">
        <v>1</v>
      </c>
      <c r="O3892" s="564">
        <v>1</v>
      </c>
      <c r="P3892" s="564">
        <v>1</v>
      </c>
      <c r="Q3892" s="564">
        <v>1</v>
      </c>
      <c r="R3892" s="564">
        <v>1</v>
      </c>
      <c r="S3892" s="564">
        <v>1</v>
      </c>
      <c r="T3892" s="564">
        <v>1</v>
      </c>
      <c r="U3892" s="564">
        <v>1</v>
      </c>
      <c r="V3892" s="564">
        <v>1</v>
      </c>
      <c r="W3892" s="564">
        <v>1</v>
      </c>
      <c r="X3892" s="564">
        <v>1</v>
      </c>
      <c r="Y3892" s="564">
        <v>1</v>
      </c>
      <c r="Z3892" s="564">
        <v>1</v>
      </c>
      <c r="AA3892" s="564">
        <v>1</v>
      </c>
      <c r="AB3892" s="564">
        <v>1</v>
      </c>
      <c r="AC3892" s="564">
        <v>1</v>
      </c>
      <c r="AD3892" s="564">
        <v>1</v>
      </c>
      <c r="AE3892" s="564">
        <v>1</v>
      </c>
      <c r="AF3892" s="564">
        <v>1</v>
      </c>
      <c r="AG3892" s="564">
        <v>1</v>
      </c>
      <c r="AH3892" s="564">
        <v>1</v>
      </c>
      <c r="AI3892" s="564">
        <v>1</v>
      </c>
      <c r="AJ3892" s="564">
        <v>1</v>
      </c>
      <c r="AK3892" s="564">
        <v>1</v>
      </c>
    </row>
    <row r="3893" spans="1:37">
      <c r="A3893">
        <v>3889</v>
      </c>
      <c r="B3893" s="564">
        <f t="shared" ca="1" si="366"/>
        <v>0</v>
      </c>
      <c r="C3893" s="564">
        <f t="shared" ca="1" si="361"/>
        <v>0</v>
      </c>
      <c r="D3893" s="564">
        <f t="shared" ca="1" si="364"/>
        <v>0</v>
      </c>
      <c r="E3893" s="564">
        <f t="shared" ca="1" si="362"/>
        <v>0</v>
      </c>
      <c r="F3893" s="564">
        <f t="shared" ca="1" si="365"/>
        <v>1</v>
      </c>
      <c r="G3893" s="564">
        <f t="shared" ca="1" si="363"/>
        <v>5.2017097779868617</v>
      </c>
      <c r="H3893" s="564">
        <v>0</v>
      </c>
      <c r="I3893" s="564">
        <v>0</v>
      </c>
      <c r="J3893" s="564">
        <v>0</v>
      </c>
      <c r="K3893" s="564">
        <v>0</v>
      </c>
      <c r="L3893" s="564">
        <v>0</v>
      </c>
      <c r="M3893" s="564">
        <v>0</v>
      </c>
      <c r="N3893" s="564">
        <v>0</v>
      </c>
      <c r="O3893" s="564">
        <v>0</v>
      </c>
      <c r="P3893" s="564">
        <v>0</v>
      </c>
      <c r="Q3893" s="564">
        <v>0</v>
      </c>
      <c r="R3893" s="564">
        <v>0</v>
      </c>
      <c r="S3893" s="564">
        <v>0</v>
      </c>
      <c r="T3893" s="564">
        <v>0</v>
      </c>
      <c r="U3893" s="564">
        <v>0</v>
      </c>
      <c r="V3893" s="564">
        <v>0</v>
      </c>
      <c r="W3893" s="564">
        <v>0</v>
      </c>
      <c r="X3893" s="564">
        <v>0</v>
      </c>
      <c r="Y3893" s="564">
        <v>0</v>
      </c>
      <c r="Z3893" s="564">
        <v>0</v>
      </c>
      <c r="AA3893" s="564">
        <v>0</v>
      </c>
      <c r="AB3893" s="564">
        <v>0</v>
      </c>
      <c r="AC3893" s="564">
        <v>0</v>
      </c>
      <c r="AD3893" s="564">
        <v>0</v>
      </c>
      <c r="AE3893" s="564">
        <v>0</v>
      </c>
      <c r="AF3893" s="564">
        <v>0</v>
      </c>
      <c r="AG3893" s="564">
        <v>0</v>
      </c>
      <c r="AH3893" s="564">
        <v>0</v>
      </c>
      <c r="AI3893" s="564">
        <v>0</v>
      </c>
      <c r="AJ3893" s="564">
        <v>0</v>
      </c>
      <c r="AK3893" s="564">
        <v>0</v>
      </c>
    </row>
    <row r="3894" spans="1:37">
      <c r="A3894">
        <v>3890</v>
      </c>
      <c r="B3894" s="564">
        <f t="shared" ca="1" si="366"/>
        <v>20</v>
      </c>
      <c r="C3894" s="564">
        <f t="shared" ca="1" si="361"/>
        <v>400</v>
      </c>
      <c r="D3894" s="564">
        <f t="shared" ca="1" si="364"/>
        <v>20</v>
      </c>
      <c r="E3894" s="564">
        <f t="shared" ca="1" si="362"/>
        <v>0</v>
      </c>
      <c r="F3894" s="564">
        <f t="shared" ca="1" si="365"/>
        <v>1</v>
      </c>
      <c r="G3894" s="564">
        <f t="shared" ca="1" si="363"/>
        <v>-5.2335935676005043</v>
      </c>
      <c r="H3894" s="564">
        <v>1</v>
      </c>
      <c r="I3894" s="564">
        <v>1</v>
      </c>
      <c r="J3894" s="564">
        <v>1</v>
      </c>
      <c r="K3894" s="564">
        <v>1</v>
      </c>
      <c r="L3894" s="564">
        <v>1</v>
      </c>
      <c r="M3894" s="564">
        <v>1</v>
      </c>
      <c r="N3894" s="564">
        <v>1</v>
      </c>
      <c r="O3894" s="564">
        <v>1</v>
      </c>
      <c r="P3894" s="564">
        <v>1</v>
      </c>
      <c r="Q3894" s="564">
        <v>1</v>
      </c>
      <c r="R3894" s="564">
        <v>1</v>
      </c>
      <c r="S3894" s="564">
        <v>1</v>
      </c>
      <c r="T3894" s="564">
        <v>1</v>
      </c>
      <c r="U3894" s="564">
        <v>1</v>
      </c>
      <c r="V3894" s="564">
        <v>1</v>
      </c>
      <c r="W3894" s="564">
        <v>1</v>
      </c>
      <c r="X3894" s="564">
        <v>1</v>
      </c>
      <c r="Y3894" s="564">
        <v>1</v>
      </c>
      <c r="Z3894" s="564">
        <v>1</v>
      </c>
      <c r="AA3894" s="564">
        <v>1</v>
      </c>
      <c r="AB3894" s="564">
        <v>1</v>
      </c>
      <c r="AC3894" s="564">
        <v>1</v>
      </c>
      <c r="AD3894" s="564">
        <v>1</v>
      </c>
      <c r="AE3894" s="564">
        <v>1</v>
      </c>
      <c r="AF3894" s="564">
        <v>1</v>
      </c>
      <c r="AG3894" s="564">
        <v>1</v>
      </c>
      <c r="AH3894" s="564">
        <v>1</v>
      </c>
      <c r="AI3894" s="564">
        <v>1</v>
      </c>
      <c r="AJ3894" s="564">
        <v>1</v>
      </c>
      <c r="AK3894" s="564">
        <v>1</v>
      </c>
    </row>
    <row r="3895" spans="1:37">
      <c r="A3895">
        <v>3891</v>
      </c>
      <c r="B3895" s="564">
        <f t="shared" ca="1" si="366"/>
        <v>10</v>
      </c>
      <c r="C3895" s="564">
        <f t="shared" ca="1" si="361"/>
        <v>100</v>
      </c>
      <c r="D3895" s="564">
        <f t="shared" ca="1" si="364"/>
        <v>10</v>
      </c>
      <c r="E3895" s="564">
        <f t="shared" ca="1" si="362"/>
        <v>5</v>
      </c>
      <c r="F3895" s="564">
        <f t="shared" ca="1" si="365"/>
        <v>0.47368421052631582</v>
      </c>
      <c r="G3895" s="564">
        <f t="shared" ca="1" si="363"/>
        <v>6.7152275512173283</v>
      </c>
      <c r="H3895" s="564">
        <v>0</v>
      </c>
      <c r="I3895" s="564">
        <v>0</v>
      </c>
      <c r="J3895" s="564">
        <v>0</v>
      </c>
      <c r="K3895" s="564">
        <v>1</v>
      </c>
      <c r="L3895" s="564">
        <v>0</v>
      </c>
      <c r="M3895" s="564">
        <v>1</v>
      </c>
      <c r="N3895" s="564">
        <v>0</v>
      </c>
      <c r="O3895" s="564">
        <v>1</v>
      </c>
      <c r="P3895" s="564">
        <v>1</v>
      </c>
      <c r="Q3895" s="564">
        <v>0</v>
      </c>
      <c r="R3895" s="564">
        <v>0</v>
      </c>
      <c r="S3895" s="564">
        <v>0</v>
      </c>
      <c r="T3895" s="564">
        <v>1</v>
      </c>
      <c r="U3895" s="564">
        <v>0</v>
      </c>
      <c r="V3895" s="564">
        <v>1</v>
      </c>
      <c r="W3895" s="564">
        <v>0</v>
      </c>
      <c r="X3895" s="564">
        <v>1</v>
      </c>
      <c r="Y3895" s="564">
        <v>1</v>
      </c>
      <c r="Z3895" s="564">
        <v>1</v>
      </c>
      <c r="AA3895" s="564">
        <v>1</v>
      </c>
      <c r="AB3895" s="564">
        <v>0</v>
      </c>
      <c r="AC3895" s="564">
        <v>1</v>
      </c>
      <c r="AD3895" s="564">
        <v>0</v>
      </c>
      <c r="AE3895" s="564">
        <v>0</v>
      </c>
      <c r="AF3895" s="564">
        <v>1</v>
      </c>
      <c r="AG3895" s="564">
        <v>1</v>
      </c>
      <c r="AH3895" s="564">
        <v>1</v>
      </c>
      <c r="AI3895" s="564">
        <v>0</v>
      </c>
      <c r="AJ3895" s="564">
        <v>0</v>
      </c>
      <c r="AK3895" s="564">
        <v>1</v>
      </c>
    </row>
    <row r="3896" spans="1:37">
      <c r="A3896">
        <v>3892</v>
      </c>
      <c r="B3896" s="564">
        <f t="shared" ca="1" si="366"/>
        <v>9</v>
      </c>
      <c r="C3896" s="564">
        <f t="shared" ca="1" si="361"/>
        <v>81</v>
      </c>
      <c r="D3896" s="564">
        <f t="shared" ca="1" si="364"/>
        <v>9</v>
      </c>
      <c r="E3896" s="564">
        <f t="shared" ca="1" si="362"/>
        <v>4.95</v>
      </c>
      <c r="F3896" s="564">
        <f t="shared" ca="1" si="365"/>
        <v>0.47894736842105268</v>
      </c>
      <c r="G3896" s="564">
        <f t="shared" ca="1" si="363"/>
        <v>-1.0095481530347343</v>
      </c>
      <c r="H3896" s="564">
        <v>0</v>
      </c>
      <c r="I3896" s="564">
        <v>0</v>
      </c>
      <c r="J3896" s="564">
        <v>0</v>
      </c>
      <c r="K3896" s="564">
        <v>1</v>
      </c>
      <c r="L3896" s="564">
        <v>0</v>
      </c>
      <c r="M3896" s="564">
        <v>0</v>
      </c>
      <c r="N3896" s="564">
        <v>0</v>
      </c>
      <c r="O3896" s="564">
        <v>0</v>
      </c>
      <c r="P3896" s="564">
        <v>1</v>
      </c>
      <c r="Q3896" s="564">
        <v>1</v>
      </c>
      <c r="R3896" s="564">
        <v>1</v>
      </c>
      <c r="S3896" s="564">
        <v>1</v>
      </c>
      <c r="T3896" s="564">
        <v>1</v>
      </c>
      <c r="U3896" s="564">
        <v>1</v>
      </c>
      <c r="V3896" s="564">
        <v>1</v>
      </c>
      <c r="W3896" s="564">
        <v>0</v>
      </c>
      <c r="X3896" s="564">
        <v>0</v>
      </c>
      <c r="Y3896" s="564">
        <v>0</v>
      </c>
      <c r="Z3896" s="564">
        <v>1</v>
      </c>
      <c r="AA3896" s="564">
        <v>0</v>
      </c>
      <c r="AB3896" s="564">
        <v>0</v>
      </c>
      <c r="AC3896" s="564">
        <v>0</v>
      </c>
      <c r="AD3896" s="564">
        <v>1</v>
      </c>
      <c r="AE3896" s="564">
        <v>0</v>
      </c>
      <c r="AF3896" s="564">
        <v>0</v>
      </c>
      <c r="AG3896" s="564">
        <v>0</v>
      </c>
      <c r="AH3896" s="564">
        <v>0</v>
      </c>
      <c r="AI3896" s="564">
        <v>0</v>
      </c>
      <c r="AJ3896" s="564">
        <v>0</v>
      </c>
      <c r="AK3896" s="564">
        <v>0</v>
      </c>
    </row>
    <row r="3897" spans="1:37">
      <c r="A3897">
        <v>3893</v>
      </c>
      <c r="B3897" s="564">
        <f t="shared" ca="1" si="366"/>
        <v>20</v>
      </c>
      <c r="C3897" s="564">
        <f t="shared" ca="1" si="361"/>
        <v>400</v>
      </c>
      <c r="D3897" s="564">
        <f t="shared" ca="1" si="364"/>
        <v>20</v>
      </c>
      <c r="E3897" s="564">
        <f t="shared" ca="1" si="362"/>
        <v>0</v>
      </c>
      <c r="F3897" s="564">
        <f t="shared" ca="1" si="365"/>
        <v>1</v>
      </c>
      <c r="G3897" s="564">
        <f t="shared" ca="1" si="363"/>
        <v>4.5836451288037772</v>
      </c>
      <c r="H3897" s="564">
        <v>1</v>
      </c>
      <c r="I3897" s="564">
        <v>1</v>
      </c>
      <c r="J3897" s="564">
        <v>1</v>
      </c>
      <c r="K3897" s="564">
        <v>1</v>
      </c>
      <c r="L3897" s="564">
        <v>1</v>
      </c>
      <c r="M3897" s="564">
        <v>1</v>
      </c>
      <c r="N3897" s="564">
        <v>1</v>
      </c>
      <c r="O3897" s="564">
        <v>1</v>
      </c>
      <c r="P3897" s="564">
        <v>1</v>
      </c>
      <c r="Q3897" s="564">
        <v>1</v>
      </c>
      <c r="R3897" s="564">
        <v>1</v>
      </c>
      <c r="S3897" s="564">
        <v>1</v>
      </c>
      <c r="T3897" s="564">
        <v>1</v>
      </c>
      <c r="U3897" s="564">
        <v>1</v>
      </c>
      <c r="V3897" s="564">
        <v>1</v>
      </c>
      <c r="W3897" s="564">
        <v>1</v>
      </c>
      <c r="X3897" s="564">
        <v>1</v>
      </c>
      <c r="Y3897" s="564">
        <v>1</v>
      </c>
      <c r="Z3897" s="564">
        <v>1</v>
      </c>
      <c r="AA3897" s="564">
        <v>1</v>
      </c>
      <c r="AB3897" s="564">
        <v>1</v>
      </c>
      <c r="AC3897" s="564">
        <v>1</v>
      </c>
      <c r="AD3897" s="564">
        <v>1</v>
      </c>
      <c r="AE3897" s="564">
        <v>1</v>
      </c>
      <c r="AF3897" s="564">
        <v>1</v>
      </c>
      <c r="AG3897" s="564">
        <v>1</v>
      </c>
      <c r="AH3897" s="564">
        <v>1</v>
      </c>
      <c r="AI3897" s="564">
        <v>1</v>
      </c>
      <c r="AJ3897" s="564">
        <v>1</v>
      </c>
      <c r="AK3897" s="564">
        <v>1</v>
      </c>
    </row>
    <row r="3898" spans="1:37">
      <c r="A3898">
        <v>3894</v>
      </c>
      <c r="B3898" s="564">
        <f t="shared" ca="1" si="366"/>
        <v>0</v>
      </c>
      <c r="C3898" s="564">
        <f t="shared" ca="1" si="361"/>
        <v>0</v>
      </c>
      <c r="D3898" s="564">
        <f t="shared" ca="1" si="364"/>
        <v>0</v>
      </c>
      <c r="E3898" s="564">
        <f t="shared" ca="1" si="362"/>
        <v>0</v>
      </c>
      <c r="F3898" s="564">
        <f t="shared" ca="1" si="365"/>
        <v>1</v>
      </c>
      <c r="G3898" s="564">
        <f t="shared" ca="1" si="363"/>
        <v>0.13627432646819004</v>
      </c>
      <c r="H3898" s="564">
        <v>0</v>
      </c>
      <c r="I3898" s="564">
        <v>0</v>
      </c>
      <c r="J3898" s="564">
        <v>0</v>
      </c>
      <c r="K3898" s="564">
        <v>0</v>
      </c>
      <c r="L3898" s="564">
        <v>0</v>
      </c>
      <c r="M3898" s="564">
        <v>0</v>
      </c>
      <c r="N3898" s="564">
        <v>0</v>
      </c>
      <c r="O3898" s="564">
        <v>0</v>
      </c>
      <c r="P3898" s="564">
        <v>0</v>
      </c>
      <c r="Q3898" s="564">
        <v>0</v>
      </c>
      <c r="R3898" s="564">
        <v>0</v>
      </c>
      <c r="S3898" s="564">
        <v>0</v>
      </c>
      <c r="T3898" s="564">
        <v>0</v>
      </c>
      <c r="U3898" s="564">
        <v>0</v>
      </c>
      <c r="V3898" s="564">
        <v>0</v>
      </c>
      <c r="W3898" s="564">
        <v>0</v>
      </c>
      <c r="X3898" s="564">
        <v>0</v>
      </c>
      <c r="Y3898" s="564">
        <v>0</v>
      </c>
      <c r="Z3898" s="564">
        <v>0</v>
      </c>
      <c r="AA3898" s="564">
        <v>0</v>
      </c>
      <c r="AB3898" s="564">
        <v>0</v>
      </c>
      <c r="AC3898" s="564">
        <v>0</v>
      </c>
      <c r="AD3898" s="564">
        <v>0</v>
      </c>
      <c r="AE3898" s="564">
        <v>0</v>
      </c>
      <c r="AF3898" s="564">
        <v>0</v>
      </c>
      <c r="AG3898" s="564">
        <v>0</v>
      </c>
      <c r="AH3898" s="564">
        <v>0</v>
      </c>
      <c r="AI3898" s="564">
        <v>0</v>
      </c>
      <c r="AJ3898" s="564">
        <v>0</v>
      </c>
      <c r="AK3898" s="564">
        <v>0</v>
      </c>
    </row>
    <row r="3899" spans="1:37">
      <c r="A3899">
        <v>3895</v>
      </c>
      <c r="B3899" s="564">
        <f t="shared" ca="1" si="366"/>
        <v>20</v>
      </c>
      <c r="C3899" s="564">
        <f t="shared" ca="1" si="361"/>
        <v>400</v>
      </c>
      <c r="D3899" s="564">
        <f t="shared" ca="1" si="364"/>
        <v>20</v>
      </c>
      <c r="E3899" s="564">
        <f t="shared" ca="1" si="362"/>
        <v>0</v>
      </c>
      <c r="F3899" s="564">
        <f t="shared" ca="1" si="365"/>
        <v>1</v>
      </c>
      <c r="G3899" s="564">
        <f t="shared" ca="1" si="363"/>
        <v>0.28644106203781694</v>
      </c>
      <c r="H3899" s="564">
        <v>1</v>
      </c>
      <c r="I3899" s="564">
        <v>1</v>
      </c>
      <c r="J3899" s="564">
        <v>1</v>
      </c>
      <c r="K3899" s="564">
        <v>1</v>
      </c>
      <c r="L3899" s="564">
        <v>1</v>
      </c>
      <c r="M3899" s="564">
        <v>1</v>
      </c>
      <c r="N3899" s="564">
        <v>1</v>
      </c>
      <c r="O3899" s="564">
        <v>1</v>
      </c>
      <c r="P3899" s="564">
        <v>1</v>
      </c>
      <c r="Q3899" s="564">
        <v>1</v>
      </c>
      <c r="R3899" s="564">
        <v>1</v>
      </c>
      <c r="S3899" s="564">
        <v>1</v>
      </c>
      <c r="T3899" s="564">
        <v>1</v>
      </c>
      <c r="U3899" s="564">
        <v>1</v>
      </c>
      <c r="V3899" s="564">
        <v>1</v>
      </c>
      <c r="W3899" s="564">
        <v>1</v>
      </c>
      <c r="X3899" s="564">
        <v>1</v>
      </c>
      <c r="Y3899" s="564">
        <v>1</v>
      </c>
      <c r="Z3899" s="564">
        <v>1</v>
      </c>
      <c r="AA3899" s="564">
        <v>1</v>
      </c>
      <c r="AB3899" s="564">
        <v>1</v>
      </c>
      <c r="AC3899" s="564">
        <v>1</v>
      </c>
      <c r="AD3899" s="564">
        <v>1</v>
      </c>
      <c r="AE3899" s="564">
        <v>1</v>
      </c>
      <c r="AF3899" s="564">
        <v>1</v>
      </c>
      <c r="AG3899" s="564">
        <v>1</v>
      </c>
      <c r="AH3899" s="564">
        <v>1</v>
      </c>
      <c r="AI3899" s="564">
        <v>1</v>
      </c>
      <c r="AJ3899" s="564">
        <v>1</v>
      </c>
      <c r="AK3899" s="564">
        <v>1</v>
      </c>
    </row>
    <row r="3900" spans="1:37">
      <c r="A3900">
        <v>3896</v>
      </c>
      <c r="B3900" s="564">
        <f t="shared" ca="1" si="366"/>
        <v>0</v>
      </c>
      <c r="C3900" s="564">
        <f t="shared" ca="1" si="361"/>
        <v>0</v>
      </c>
      <c r="D3900" s="564">
        <f t="shared" ca="1" si="364"/>
        <v>0</v>
      </c>
      <c r="E3900" s="564">
        <f t="shared" ca="1" si="362"/>
        <v>0</v>
      </c>
      <c r="F3900" s="564">
        <f t="shared" ca="1" si="365"/>
        <v>1</v>
      </c>
      <c r="G3900" s="564">
        <f t="shared" ca="1" si="363"/>
        <v>6.7812652154154076</v>
      </c>
      <c r="H3900" s="564">
        <v>0</v>
      </c>
      <c r="I3900" s="564">
        <v>0</v>
      </c>
      <c r="J3900" s="564">
        <v>0</v>
      </c>
      <c r="K3900" s="564">
        <v>0</v>
      </c>
      <c r="L3900" s="564">
        <v>0</v>
      </c>
      <c r="M3900" s="564">
        <v>0</v>
      </c>
      <c r="N3900" s="564">
        <v>0</v>
      </c>
      <c r="O3900" s="564">
        <v>0</v>
      </c>
      <c r="P3900" s="564">
        <v>0</v>
      </c>
      <c r="Q3900" s="564">
        <v>0</v>
      </c>
      <c r="R3900" s="564">
        <v>0</v>
      </c>
      <c r="S3900" s="564">
        <v>0</v>
      </c>
      <c r="T3900" s="564">
        <v>0</v>
      </c>
      <c r="U3900" s="564">
        <v>0</v>
      </c>
      <c r="V3900" s="564">
        <v>0</v>
      </c>
      <c r="W3900" s="564">
        <v>0</v>
      </c>
      <c r="X3900" s="564">
        <v>0</v>
      </c>
      <c r="Y3900" s="564">
        <v>0</v>
      </c>
      <c r="Z3900" s="564">
        <v>0</v>
      </c>
      <c r="AA3900" s="564">
        <v>0</v>
      </c>
      <c r="AB3900" s="564">
        <v>0</v>
      </c>
      <c r="AC3900" s="564">
        <v>0</v>
      </c>
      <c r="AD3900" s="564">
        <v>0</v>
      </c>
      <c r="AE3900" s="564">
        <v>0</v>
      </c>
      <c r="AF3900" s="564">
        <v>0</v>
      </c>
      <c r="AG3900" s="564">
        <v>0</v>
      </c>
      <c r="AH3900" s="564">
        <v>0</v>
      </c>
      <c r="AI3900" s="564">
        <v>0</v>
      </c>
      <c r="AJ3900" s="564">
        <v>0</v>
      </c>
      <c r="AK3900" s="564">
        <v>0</v>
      </c>
    </row>
    <row r="3901" spans="1:37">
      <c r="A3901">
        <v>3897</v>
      </c>
      <c r="B3901" s="564">
        <f t="shared" ca="1" si="366"/>
        <v>20</v>
      </c>
      <c r="C3901" s="564">
        <f t="shared" ca="1" si="361"/>
        <v>400</v>
      </c>
      <c r="D3901" s="564">
        <f t="shared" ca="1" si="364"/>
        <v>20</v>
      </c>
      <c r="E3901" s="564">
        <f t="shared" ca="1" si="362"/>
        <v>0</v>
      </c>
      <c r="F3901" s="564">
        <f t="shared" ca="1" si="365"/>
        <v>1</v>
      </c>
      <c r="G3901" s="564">
        <f t="shared" ca="1" si="363"/>
        <v>-3.9290558288746102</v>
      </c>
      <c r="H3901" s="564">
        <v>1</v>
      </c>
      <c r="I3901" s="564">
        <v>1</v>
      </c>
      <c r="J3901" s="564">
        <v>1</v>
      </c>
      <c r="K3901" s="564">
        <v>1</v>
      </c>
      <c r="L3901" s="564">
        <v>1</v>
      </c>
      <c r="M3901" s="564">
        <v>1</v>
      </c>
      <c r="N3901" s="564">
        <v>1</v>
      </c>
      <c r="O3901" s="564">
        <v>1</v>
      </c>
      <c r="P3901" s="564">
        <v>1</v>
      </c>
      <c r="Q3901" s="564">
        <v>1</v>
      </c>
      <c r="R3901" s="564">
        <v>1</v>
      </c>
      <c r="S3901" s="564">
        <v>1</v>
      </c>
      <c r="T3901" s="564">
        <v>1</v>
      </c>
      <c r="U3901" s="564">
        <v>1</v>
      </c>
      <c r="V3901" s="564">
        <v>1</v>
      </c>
      <c r="W3901" s="564">
        <v>1</v>
      </c>
      <c r="X3901" s="564">
        <v>1</v>
      </c>
      <c r="Y3901" s="564">
        <v>1</v>
      </c>
      <c r="Z3901" s="564">
        <v>1</v>
      </c>
      <c r="AA3901" s="564">
        <v>1</v>
      </c>
      <c r="AB3901" s="564">
        <v>1</v>
      </c>
      <c r="AC3901" s="564">
        <v>1</v>
      </c>
      <c r="AD3901" s="564">
        <v>1</v>
      </c>
      <c r="AE3901" s="564">
        <v>1</v>
      </c>
      <c r="AF3901" s="564">
        <v>1</v>
      </c>
      <c r="AG3901" s="564">
        <v>1</v>
      </c>
      <c r="AH3901" s="564">
        <v>1</v>
      </c>
      <c r="AI3901" s="564">
        <v>1</v>
      </c>
      <c r="AJ3901" s="564">
        <v>1</v>
      </c>
      <c r="AK3901" s="564">
        <v>1</v>
      </c>
    </row>
    <row r="3902" spans="1:37">
      <c r="A3902">
        <v>3898</v>
      </c>
      <c r="B3902" s="564">
        <f t="shared" ca="1" si="366"/>
        <v>20</v>
      </c>
      <c r="C3902" s="564">
        <f t="shared" ca="1" si="361"/>
        <v>400</v>
      </c>
      <c r="D3902" s="564">
        <f t="shared" ca="1" si="364"/>
        <v>20</v>
      </c>
      <c r="E3902" s="564">
        <f t="shared" ca="1" si="362"/>
        <v>0</v>
      </c>
      <c r="F3902" s="564">
        <f t="shared" ca="1" si="365"/>
        <v>1</v>
      </c>
      <c r="G3902" s="564">
        <f t="shared" ca="1" si="363"/>
        <v>-4.3230883012891237</v>
      </c>
      <c r="H3902" s="564">
        <v>1</v>
      </c>
      <c r="I3902" s="564">
        <v>1</v>
      </c>
      <c r="J3902" s="564">
        <v>1</v>
      </c>
      <c r="K3902" s="564">
        <v>1</v>
      </c>
      <c r="L3902" s="564">
        <v>1</v>
      </c>
      <c r="M3902" s="564">
        <v>1</v>
      </c>
      <c r="N3902" s="564">
        <v>1</v>
      </c>
      <c r="O3902" s="564">
        <v>1</v>
      </c>
      <c r="P3902" s="564">
        <v>1</v>
      </c>
      <c r="Q3902" s="564">
        <v>1</v>
      </c>
      <c r="R3902" s="564">
        <v>1</v>
      </c>
      <c r="S3902" s="564">
        <v>1</v>
      </c>
      <c r="T3902" s="564">
        <v>1</v>
      </c>
      <c r="U3902" s="564">
        <v>1</v>
      </c>
      <c r="V3902" s="564">
        <v>1</v>
      </c>
      <c r="W3902" s="564">
        <v>1</v>
      </c>
      <c r="X3902" s="564">
        <v>1</v>
      </c>
      <c r="Y3902" s="564">
        <v>1</v>
      </c>
      <c r="Z3902" s="564">
        <v>1</v>
      </c>
      <c r="AA3902" s="564">
        <v>1</v>
      </c>
      <c r="AB3902" s="564">
        <v>1</v>
      </c>
      <c r="AC3902" s="564">
        <v>1</v>
      </c>
      <c r="AD3902" s="564">
        <v>1</v>
      </c>
      <c r="AE3902" s="564">
        <v>1</v>
      </c>
      <c r="AF3902" s="564">
        <v>1</v>
      </c>
      <c r="AG3902" s="564">
        <v>1</v>
      </c>
      <c r="AH3902" s="564">
        <v>1</v>
      </c>
      <c r="AI3902" s="564">
        <v>1</v>
      </c>
      <c r="AJ3902" s="564">
        <v>1</v>
      </c>
      <c r="AK3902" s="564">
        <v>1</v>
      </c>
    </row>
    <row r="3903" spans="1:37">
      <c r="A3903">
        <v>3899</v>
      </c>
      <c r="B3903" s="564">
        <f t="shared" ca="1" si="366"/>
        <v>0</v>
      </c>
      <c r="C3903" s="564">
        <f t="shared" ca="1" si="361"/>
        <v>0</v>
      </c>
      <c r="D3903" s="564">
        <f t="shared" ca="1" si="364"/>
        <v>0</v>
      </c>
      <c r="E3903" s="564">
        <f t="shared" ca="1" si="362"/>
        <v>0</v>
      </c>
      <c r="F3903" s="564">
        <f t="shared" ca="1" si="365"/>
        <v>1</v>
      </c>
      <c r="G3903" s="564">
        <f t="shared" ca="1" si="363"/>
        <v>-1.4010479598319652</v>
      </c>
      <c r="H3903" s="564">
        <v>0</v>
      </c>
      <c r="I3903" s="564">
        <v>0</v>
      </c>
      <c r="J3903" s="564">
        <v>0</v>
      </c>
      <c r="K3903" s="564">
        <v>0</v>
      </c>
      <c r="L3903" s="564">
        <v>0</v>
      </c>
      <c r="M3903" s="564">
        <v>0</v>
      </c>
      <c r="N3903" s="564">
        <v>0</v>
      </c>
      <c r="O3903" s="564">
        <v>0</v>
      </c>
      <c r="P3903" s="564">
        <v>0</v>
      </c>
      <c r="Q3903" s="564">
        <v>0</v>
      </c>
      <c r="R3903" s="564">
        <v>0</v>
      </c>
      <c r="S3903" s="564">
        <v>0</v>
      </c>
      <c r="T3903" s="564">
        <v>0</v>
      </c>
      <c r="U3903" s="564">
        <v>0</v>
      </c>
      <c r="V3903" s="564">
        <v>0</v>
      </c>
      <c r="W3903" s="564">
        <v>0</v>
      </c>
      <c r="X3903" s="564">
        <v>0</v>
      </c>
      <c r="Y3903" s="564">
        <v>0</v>
      </c>
      <c r="Z3903" s="564">
        <v>0</v>
      </c>
      <c r="AA3903" s="564">
        <v>0</v>
      </c>
      <c r="AB3903" s="564">
        <v>0</v>
      </c>
      <c r="AC3903" s="564">
        <v>0</v>
      </c>
      <c r="AD3903" s="564">
        <v>0</v>
      </c>
      <c r="AE3903" s="564">
        <v>0</v>
      </c>
      <c r="AF3903" s="564">
        <v>0</v>
      </c>
      <c r="AG3903" s="564">
        <v>0</v>
      </c>
      <c r="AH3903" s="564">
        <v>0</v>
      </c>
      <c r="AI3903" s="564">
        <v>0</v>
      </c>
      <c r="AJ3903" s="564">
        <v>0</v>
      </c>
      <c r="AK3903" s="564">
        <v>0</v>
      </c>
    </row>
    <row r="3904" spans="1:37">
      <c r="A3904">
        <v>3900</v>
      </c>
      <c r="B3904" s="564">
        <f t="shared" ca="1" si="366"/>
        <v>20</v>
      </c>
      <c r="C3904" s="564">
        <f t="shared" ca="1" si="361"/>
        <v>400</v>
      </c>
      <c r="D3904" s="564">
        <f t="shared" ca="1" si="364"/>
        <v>20</v>
      </c>
      <c r="E3904" s="564">
        <f t="shared" ca="1" si="362"/>
        <v>0</v>
      </c>
      <c r="F3904" s="564">
        <f t="shared" ca="1" si="365"/>
        <v>1</v>
      </c>
      <c r="G3904" s="564">
        <f t="shared" ca="1" si="363"/>
        <v>4.8465974362066309</v>
      </c>
      <c r="H3904" s="564">
        <v>1</v>
      </c>
      <c r="I3904" s="564">
        <v>1</v>
      </c>
      <c r="J3904" s="564">
        <v>1</v>
      </c>
      <c r="K3904" s="564">
        <v>1</v>
      </c>
      <c r="L3904" s="564">
        <v>1</v>
      </c>
      <c r="M3904" s="564">
        <v>1</v>
      </c>
      <c r="N3904" s="564">
        <v>1</v>
      </c>
      <c r="O3904" s="564">
        <v>1</v>
      </c>
      <c r="P3904" s="564">
        <v>1</v>
      </c>
      <c r="Q3904" s="564">
        <v>1</v>
      </c>
      <c r="R3904" s="564">
        <v>1</v>
      </c>
      <c r="S3904" s="564">
        <v>1</v>
      </c>
      <c r="T3904" s="564">
        <v>1</v>
      </c>
      <c r="U3904" s="564">
        <v>1</v>
      </c>
      <c r="V3904" s="564">
        <v>1</v>
      </c>
      <c r="W3904" s="564">
        <v>1</v>
      </c>
      <c r="X3904" s="564">
        <v>1</v>
      </c>
      <c r="Y3904" s="564">
        <v>1</v>
      </c>
      <c r="Z3904" s="564">
        <v>1</v>
      </c>
      <c r="AA3904" s="564">
        <v>1</v>
      </c>
      <c r="AB3904" s="564">
        <v>1</v>
      </c>
      <c r="AC3904" s="564">
        <v>1</v>
      </c>
      <c r="AD3904" s="564">
        <v>1</v>
      </c>
      <c r="AE3904" s="564">
        <v>1</v>
      </c>
      <c r="AF3904" s="564">
        <v>1</v>
      </c>
      <c r="AG3904" s="564">
        <v>1</v>
      </c>
      <c r="AH3904" s="564">
        <v>1</v>
      </c>
      <c r="AI3904" s="564">
        <v>1</v>
      </c>
      <c r="AJ3904" s="564">
        <v>1</v>
      </c>
      <c r="AK3904" s="564">
        <v>1</v>
      </c>
    </row>
    <row r="3905" spans="1:37">
      <c r="A3905">
        <v>3901</v>
      </c>
      <c r="B3905" s="564">
        <f t="shared" ca="1" si="366"/>
        <v>0</v>
      </c>
      <c r="C3905" s="564">
        <f t="shared" ca="1" si="361"/>
        <v>0</v>
      </c>
      <c r="D3905" s="564">
        <f t="shared" ca="1" si="364"/>
        <v>0</v>
      </c>
      <c r="E3905" s="564">
        <f t="shared" ca="1" si="362"/>
        <v>0</v>
      </c>
      <c r="F3905" s="564">
        <f t="shared" ca="1" si="365"/>
        <v>1</v>
      </c>
      <c r="G3905" s="564">
        <f t="shared" ca="1" si="363"/>
        <v>0.47910898081294473</v>
      </c>
      <c r="H3905" s="564">
        <v>0</v>
      </c>
      <c r="I3905" s="564">
        <v>0</v>
      </c>
      <c r="J3905" s="564">
        <v>0</v>
      </c>
      <c r="K3905" s="564">
        <v>0</v>
      </c>
      <c r="L3905" s="564">
        <v>0</v>
      </c>
      <c r="M3905" s="564">
        <v>0</v>
      </c>
      <c r="N3905" s="564">
        <v>0</v>
      </c>
      <c r="O3905" s="564">
        <v>0</v>
      </c>
      <c r="P3905" s="564">
        <v>0</v>
      </c>
      <c r="Q3905" s="564">
        <v>0</v>
      </c>
      <c r="R3905" s="564">
        <v>0</v>
      </c>
      <c r="S3905" s="564">
        <v>0</v>
      </c>
      <c r="T3905" s="564">
        <v>0</v>
      </c>
      <c r="U3905" s="564">
        <v>0</v>
      </c>
      <c r="V3905" s="564">
        <v>0</v>
      </c>
      <c r="W3905" s="564">
        <v>0</v>
      </c>
      <c r="X3905" s="564">
        <v>0</v>
      </c>
      <c r="Y3905" s="564">
        <v>0</v>
      </c>
      <c r="Z3905" s="564">
        <v>0</v>
      </c>
      <c r="AA3905" s="564">
        <v>0</v>
      </c>
      <c r="AB3905" s="564">
        <v>0</v>
      </c>
      <c r="AC3905" s="564">
        <v>0</v>
      </c>
      <c r="AD3905" s="564">
        <v>0</v>
      </c>
      <c r="AE3905" s="564">
        <v>0</v>
      </c>
      <c r="AF3905" s="564">
        <v>0</v>
      </c>
      <c r="AG3905" s="564">
        <v>0</v>
      </c>
      <c r="AH3905" s="564">
        <v>0</v>
      </c>
      <c r="AI3905" s="564">
        <v>0</v>
      </c>
      <c r="AJ3905" s="564">
        <v>0</v>
      </c>
      <c r="AK3905" s="564">
        <v>0</v>
      </c>
    </row>
    <row r="3906" spans="1:37">
      <c r="A3906">
        <v>3902</v>
      </c>
      <c r="B3906" s="564">
        <f t="shared" ca="1" si="366"/>
        <v>0</v>
      </c>
      <c r="C3906" s="564">
        <f t="shared" ca="1" si="361"/>
        <v>0</v>
      </c>
      <c r="D3906" s="564">
        <f t="shared" ca="1" si="364"/>
        <v>0</v>
      </c>
      <c r="E3906" s="564">
        <f t="shared" ca="1" si="362"/>
        <v>0</v>
      </c>
      <c r="F3906" s="564">
        <f t="shared" ca="1" si="365"/>
        <v>1</v>
      </c>
      <c r="G3906" s="564">
        <f t="shared" ca="1" si="363"/>
        <v>-1.5696617271521158</v>
      </c>
      <c r="H3906" s="564">
        <v>0</v>
      </c>
      <c r="I3906" s="564">
        <v>0</v>
      </c>
      <c r="J3906" s="564">
        <v>0</v>
      </c>
      <c r="K3906" s="564">
        <v>0</v>
      </c>
      <c r="L3906" s="564">
        <v>0</v>
      </c>
      <c r="M3906" s="564">
        <v>0</v>
      </c>
      <c r="N3906" s="564">
        <v>0</v>
      </c>
      <c r="O3906" s="564">
        <v>0</v>
      </c>
      <c r="P3906" s="564">
        <v>0</v>
      </c>
      <c r="Q3906" s="564">
        <v>0</v>
      </c>
      <c r="R3906" s="564">
        <v>0</v>
      </c>
      <c r="S3906" s="564">
        <v>0</v>
      </c>
      <c r="T3906" s="564">
        <v>0</v>
      </c>
      <c r="U3906" s="564">
        <v>0</v>
      </c>
      <c r="V3906" s="564">
        <v>0</v>
      </c>
      <c r="W3906" s="564">
        <v>0</v>
      </c>
      <c r="X3906" s="564">
        <v>0</v>
      </c>
      <c r="Y3906" s="564">
        <v>0</v>
      </c>
      <c r="Z3906" s="564">
        <v>0</v>
      </c>
      <c r="AA3906" s="564">
        <v>0</v>
      </c>
      <c r="AB3906" s="564">
        <v>0</v>
      </c>
      <c r="AC3906" s="564">
        <v>0</v>
      </c>
      <c r="AD3906" s="564">
        <v>0</v>
      </c>
      <c r="AE3906" s="564">
        <v>0</v>
      </c>
      <c r="AF3906" s="564">
        <v>0</v>
      </c>
      <c r="AG3906" s="564">
        <v>0</v>
      </c>
      <c r="AH3906" s="564">
        <v>0</v>
      </c>
      <c r="AI3906" s="564">
        <v>0</v>
      </c>
      <c r="AJ3906" s="564">
        <v>0</v>
      </c>
      <c r="AK3906" s="564">
        <v>0</v>
      </c>
    </row>
    <row r="3907" spans="1:37">
      <c r="A3907">
        <v>3903</v>
      </c>
      <c r="B3907" s="564">
        <f t="shared" ca="1" si="366"/>
        <v>0</v>
      </c>
      <c r="C3907" s="564">
        <f t="shared" ca="1" si="361"/>
        <v>0</v>
      </c>
      <c r="D3907" s="564">
        <f t="shared" ca="1" si="364"/>
        <v>0</v>
      </c>
      <c r="E3907" s="564">
        <f t="shared" ca="1" si="362"/>
        <v>0</v>
      </c>
      <c r="F3907" s="564">
        <f t="shared" ca="1" si="365"/>
        <v>1</v>
      </c>
      <c r="G3907" s="564">
        <f t="shared" ca="1" si="363"/>
        <v>3.7510763837423302</v>
      </c>
      <c r="H3907" s="564">
        <v>0</v>
      </c>
      <c r="I3907" s="564">
        <v>0</v>
      </c>
      <c r="J3907" s="564">
        <v>0</v>
      </c>
      <c r="K3907" s="564">
        <v>0</v>
      </c>
      <c r="L3907" s="564">
        <v>0</v>
      </c>
      <c r="M3907" s="564">
        <v>0</v>
      </c>
      <c r="N3907" s="564">
        <v>0</v>
      </c>
      <c r="O3907" s="564">
        <v>0</v>
      </c>
      <c r="P3907" s="564">
        <v>0</v>
      </c>
      <c r="Q3907" s="564">
        <v>0</v>
      </c>
      <c r="R3907" s="564">
        <v>0</v>
      </c>
      <c r="S3907" s="564">
        <v>0</v>
      </c>
      <c r="T3907" s="564">
        <v>0</v>
      </c>
      <c r="U3907" s="564">
        <v>0</v>
      </c>
      <c r="V3907" s="564">
        <v>0</v>
      </c>
      <c r="W3907" s="564">
        <v>0</v>
      </c>
      <c r="X3907" s="564">
        <v>0</v>
      </c>
      <c r="Y3907" s="564">
        <v>0</v>
      </c>
      <c r="Z3907" s="564">
        <v>0</v>
      </c>
      <c r="AA3907" s="564">
        <v>0</v>
      </c>
      <c r="AB3907" s="564">
        <v>0</v>
      </c>
      <c r="AC3907" s="564">
        <v>0</v>
      </c>
      <c r="AD3907" s="564">
        <v>0</v>
      </c>
      <c r="AE3907" s="564">
        <v>0</v>
      </c>
      <c r="AF3907" s="564">
        <v>0</v>
      </c>
      <c r="AG3907" s="564">
        <v>0</v>
      </c>
      <c r="AH3907" s="564">
        <v>0</v>
      </c>
      <c r="AI3907" s="564">
        <v>0</v>
      </c>
      <c r="AJ3907" s="564">
        <v>0</v>
      </c>
      <c r="AK3907" s="564">
        <v>0</v>
      </c>
    </row>
    <row r="3908" spans="1:37">
      <c r="A3908">
        <v>3904</v>
      </c>
      <c r="B3908" s="564">
        <f t="shared" ca="1" si="366"/>
        <v>20</v>
      </c>
      <c r="C3908" s="564">
        <f t="shared" ca="1" si="361"/>
        <v>400</v>
      </c>
      <c r="D3908" s="564">
        <f t="shared" ca="1" si="364"/>
        <v>20</v>
      </c>
      <c r="E3908" s="564">
        <f t="shared" ca="1" si="362"/>
        <v>0</v>
      </c>
      <c r="F3908" s="564">
        <f t="shared" ca="1" si="365"/>
        <v>1</v>
      </c>
      <c r="G3908" s="564">
        <f t="shared" ca="1" si="363"/>
        <v>-2.1108330009634879</v>
      </c>
      <c r="H3908" s="564">
        <v>1</v>
      </c>
      <c r="I3908" s="564">
        <v>1</v>
      </c>
      <c r="J3908" s="564">
        <v>1</v>
      </c>
      <c r="K3908" s="564">
        <v>1</v>
      </c>
      <c r="L3908" s="564">
        <v>1</v>
      </c>
      <c r="M3908" s="564">
        <v>1</v>
      </c>
      <c r="N3908" s="564">
        <v>1</v>
      </c>
      <c r="O3908" s="564">
        <v>1</v>
      </c>
      <c r="P3908" s="564">
        <v>1</v>
      </c>
      <c r="Q3908" s="564">
        <v>1</v>
      </c>
      <c r="R3908" s="564">
        <v>1</v>
      </c>
      <c r="S3908" s="564">
        <v>1</v>
      </c>
      <c r="T3908" s="564">
        <v>1</v>
      </c>
      <c r="U3908" s="564">
        <v>1</v>
      </c>
      <c r="V3908" s="564">
        <v>1</v>
      </c>
      <c r="W3908" s="564">
        <v>1</v>
      </c>
      <c r="X3908" s="564">
        <v>1</v>
      </c>
      <c r="Y3908" s="564">
        <v>1</v>
      </c>
      <c r="Z3908" s="564">
        <v>1</v>
      </c>
      <c r="AA3908" s="564">
        <v>1</v>
      </c>
      <c r="AB3908" s="564">
        <v>1</v>
      </c>
      <c r="AC3908" s="564">
        <v>1</v>
      </c>
      <c r="AD3908" s="564">
        <v>1</v>
      </c>
      <c r="AE3908" s="564">
        <v>1</v>
      </c>
      <c r="AF3908" s="564">
        <v>1</v>
      </c>
      <c r="AG3908" s="564">
        <v>1</v>
      </c>
      <c r="AH3908" s="564">
        <v>1</v>
      </c>
      <c r="AI3908" s="564">
        <v>1</v>
      </c>
      <c r="AJ3908" s="564">
        <v>1</v>
      </c>
      <c r="AK3908" s="564">
        <v>1</v>
      </c>
    </row>
    <row r="3909" spans="1:37">
      <c r="A3909">
        <v>3905</v>
      </c>
      <c r="B3909" s="564">
        <f t="shared" ca="1" si="366"/>
        <v>0</v>
      </c>
      <c r="C3909" s="564">
        <f t="shared" ref="C3909:C3972" ca="1" si="367">B3909^2</f>
        <v>0</v>
      </c>
      <c r="D3909" s="564">
        <f t="shared" ca="1" si="364"/>
        <v>0</v>
      </c>
      <c r="E3909" s="564">
        <f t="shared" ref="E3909:E3972" ca="1" si="368">D3909-((B3909^2)/H$1)</f>
        <v>0</v>
      </c>
      <c r="F3909" s="564">
        <f t="shared" ca="1" si="365"/>
        <v>1</v>
      </c>
      <c r="G3909" s="564">
        <f t="shared" ref="G3909:G3972" ca="1" si="369">I$2+NORMSINV(RAND())*K$2</f>
        <v>-5.2567260862511507</v>
      </c>
      <c r="H3909" s="564">
        <v>0</v>
      </c>
      <c r="I3909" s="564">
        <v>0</v>
      </c>
      <c r="J3909" s="564">
        <v>0</v>
      </c>
      <c r="K3909" s="564">
        <v>0</v>
      </c>
      <c r="L3909" s="564">
        <v>0</v>
      </c>
      <c r="M3909" s="564">
        <v>0</v>
      </c>
      <c r="N3909" s="564">
        <v>0</v>
      </c>
      <c r="O3909" s="564">
        <v>0</v>
      </c>
      <c r="P3909" s="564">
        <v>0</v>
      </c>
      <c r="Q3909" s="564">
        <v>0</v>
      </c>
      <c r="R3909" s="564">
        <v>0</v>
      </c>
      <c r="S3909" s="564">
        <v>0</v>
      </c>
      <c r="T3909" s="564">
        <v>0</v>
      </c>
      <c r="U3909" s="564">
        <v>0</v>
      </c>
      <c r="V3909" s="564">
        <v>0</v>
      </c>
      <c r="W3909" s="564">
        <v>0</v>
      </c>
      <c r="X3909" s="564">
        <v>0</v>
      </c>
      <c r="Y3909" s="564">
        <v>0</v>
      </c>
      <c r="Z3909" s="564">
        <v>0</v>
      </c>
      <c r="AA3909" s="564">
        <v>0</v>
      </c>
      <c r="AB3909" s="564">
        <v>0</v>
      </c>
      <c r="AC3909" s="564">
        <v>0</v>
      </c>
      <c r="AD3909" s="564">
        <v>0</v>
      </c>
      <c r="AE3909" s="564">
        <v>0</v>
      </c>
      <c r="AF3909" s="564">
        <v>0</v>
      </c>
      <c r="AG3909" s="564">
        <v>0</v>
      </c>
      <c r="AH3909" s="564">
        <v>0</v>
      </c>
      <c r="AI3909" s="564">
        <v>0</v>
      </c>
      <c r="AJ3909" s="564">
        <v>0</v>
      </c>
      <c r="AK3909" s="564">
        <v>0</v>
      </c>
    </row>
    <row r="3910" spans="1:37">
      <c r="A3910">
        <v>3906</v>
      </c>
      <c r="B3910" s="564">
        <f t="shared" ca="1" si="366"/>
        <v>0</v>
      </c>
      <c r="C3910" s="564">
        <f t="shared" ca="1" si="367"/>
        <v>0</v>
      </c>
      <c r="D3910" s="564">
        <f t="shared" ref="D3910:D3973" ca="1" si="370">B3910</f>
        <v>0</v>
      </c>
      <c r="E3910" s="564">
        <f t="shared" ca="1" si="368"/>
        <v>0</v>
      </c>
      <c r="F3910" s="564">
        <f t="shared" ref="F3910:F3973" ca="1" si="371">1-(2*B3910*(H$1-B3910)/(H$1*(H$1-1)))</f>
        <v>1</v>
      </c>
      <c r="G3910" s="564">
        <f t="shared" ca="1" si="369"/>
        <v>1.7789648688326507</v>
      </c>
      <c r="H3910" s="564">
        <v>0</v>
      </c>
      <c r="I3910" s="564">
        <v>0</v>
      </c>
      <c r="J3910" s="564">
        <v>0</v>
      </c>
      <c r="K3910" s="564">
        <v>0</v>
      </c>
      <c r="L3910" s="564">
        <v>0</v>
      </c>
      <c r="M3910" s="564">
        <v>0</v>
      </c>
      <c r="N3910" s="564">
        <v>0</v>
      </c>
      <c r="O3910" s="564">
        <v>0</v>
      </c>
      <c r="P3910" s="564">
        <v>0</v>
      </c>
      <c r="Q3910" s="564">
        <v>0</v>
      </c>
      <c r="R3910" s="564">
        <v>0</v>
      </c>
      <c r="S3910" s="564">
        <v>0</v>
      </c>
      <c r="T3910" s="564">
        <v>0</v>
      </c>
      <c r="U3910" s="564">
        <v>0</v>
      </c>
      <c r="V3910" s="564">
        <v>0</v>
      </c>
      <c r="W3910" s="564">
        <v>0</v>
      </c>
      <c r="X3910" s="564">
        <v>0</v>
      </c>
      <c r="Y3910" s="564">
        <v>0</v>
      </c>
      <c r="Z3910" s="564">
        <v>0</v>
      </c>
      <c r="AA3910" s="564">
        <v>0</v>
      </c>
      <c r="AB3910" s="564">
        <v>0</v>
      </c>
      <c r="AC3910" s="564">
        <v>0</v>
      </c>
      <c r="AD3910" s="564">
        <v>0</v>
      </c>
      <c r="AE3910" s="564">
        <v>0</v>
      </c>
      <c r="AF3910" s="564">
        <v>0</v>
      </c>
      <c r="AG3910" s="564">
        <v>0</v>
      </c>
      <c r="AH3910" s="564">
        <v>0</v>
      </c>
      <c r="AI3910" s="564">
        <v>0</v>
      </c>
      <c r="AJ3910" s="564">
        <v>0</v>
      </c>
      <c r="AK3910" s="564">
        <v>0</v>
      </c>
    </row>
    <row r="3911" spans="1:37">
      <c r="A3911">
        <v>3907</v>
      </c>
      <c r="B3911" s="564">
        <f t="shared" ref="B3911:B3974" ca="1" si="372">SUM(INDIRECT("H"&amp;A3911+4&amp;":"&amp;HLOOKUP(H$1,$AA$1:$BD$2,2,0)&amp;A3911+4))</f>
        <v>0</v>
      </c>
      <c r="C3911" s="564">
        <f t="shared" ca="1" si="367"/>
        <v>0</v>
      </c>
      <c r="D3911" s="564">
        <f t="shared" ca="1" si="370"/>
        <v>0</v>
      </c>
      <c r="E3911" s="564">
        <f t="shared" ca="1" si="368"/>
        <v>0</v>
      </c>
      <c r="F3911" s="564">
        <f t="shared" ca="1" si="371"/>
        <v>1</v>
      </c>
      <c r="G3911" s="564">
        <f t="shared" ca="1" si="369"/>
        <v>11.551787831142699</v>
      </c>
      <c r="H3911" s="564">
        <v>0</v>
      </c>
      <c r="I3911" s="564">
        <v>0</v>
      </c>
      <c r="J3911" s="564">
        <v>0</v>
      </c>
      <c r="K3911" s="564">
        <v>0</v>
      </c>
      <c r="L3911" s="564">
        <v>0</v>
      </c>
      <c r="M3911" s="564">
        <v>0</v>
      </c>
      <c r="N3911" s="564">
        <v>0</v>
      </c>
      <c r="O3911" s="564">
        <v>0</v>
      </c>
      <c r="P3911" s="564">
        <v>0</v>
      </c>
      <c r="Q3911" s="564">
        <v>0</v>
      </c>
      <c r="R3911" s="564">
        <v>0</v>
      </c>
      <c r="S3911" s="564">
        <v>0</v>
      </c>
      <c r="T3911" s="564">
        <v>0</v>
      </c>
      <c r="U3911" s="564">
        <v>0</v>
      </c>
      <c r="V3911" s="564">
        <v>0</v>
      </c>
      <c r="W3911" s="564">
        <v>0</v>
      </c>
      <c r="X3911" s="564">
        <v>0</v>
      </c>
      <c r="Y3911" s="564">
        <v>0</v>
      </c>
      <c r="Z3911" s="564">
        <v>0</v>
      </c>
      <c r="AA3911" s="564">
        <v>0</v>
      </c>
      <c r="AB3911" s="564">
        <v>0</v>
      </c>
      <c r="AC3911" s="564">
        <v>0</v>
      </c>
      <c r="AD3911" s="564">
        <v>0</v>
      </c>
      <c r="AE3911" s="564">
        <v>0</v>
      </c>
      <c r="AF3911" s="564">
        <v>0</v>
      </c>
      <c r="AG3911" s="564">
        <v>0</v>
      </c>
      <c r="AH3911" s="564">
        <v>0</v>
      </c>
      <c r="AI3911" s="564">
        <v>0</v>
      </c>
      <c r="AJ3911" s="564">
        <v>0</v>
      </c>
      <c r="AK3911" s="564">
        <v>0</v>
      </c>
    </row>
    <row r="3912" spans="1:37">
      <c r="A3912">
        <v>3908</v>
      </c>
      <c r="B3912" s="564">
        <f t="shared" ca="1" si="372"/>
        <v>0</v>
      </c>
      <c r="C3912" s="564">
        <f t="shared" ca="1" si="367"/>
        <v>0</v>
      </c>
      <c r="D3912" s="564">
        <f t="shared" ca="1" si="370"/>
        <v>0</v>
      </c>
      <c r="E3912" s="564">
        <f t="shared" ca="1" si="368"/>
        <v>0</v>
      </c>
      <c r="F3912" s="564">
        <f t="shared" ca="1" si="371"/>
        <v>1</v>
      </c>
      <c r="G3912" s="564">
        <f t="shared" ca="1" si="369"/>
        <v>10.664806416759967</v>
      </c>
      <c r="H3912" s="564">
        <v>0</v>
      </c>
      <c r="I3912" s="564">
        <v>0</v>
      </c>
      <c r="J3912" s="564">
        <v>0</v>
      </c>
      <c r="K3912" s="564">
        <v>0</v>
      </c>
      <c r="L3912" s="564">
        <v>0</v>
      </c>
      <c r="M3912" s="564">
        <v>0</v>
      </c>
      <c r="N3912" s="564">
        <v>0</v>
      </c>
      <c r="O3912" s="564">
        <v>0</v>
      </c>
      <c r="P3912" s="564">
        <v>0</v>
      </c>
      <c r="Q3912" s="564">
        <v>0</v>
      </c>
      <c r="R3912" s="564">
        <v>0</v>
      </c>
      <c r="S3912" s="564">
        <v>0</v>
      </c>
      <c r="T3912" s="564">
        <v>0</v>
      </c>
      <c r="U3912" s="564">
        <v>0</v>
      </c>
      <c r="V3912" s="564">
        <v>0</v>
      </c>
      <c r="W3912" s="564">
        <v>0</v>
      </c>
      <c r="X3912" s="564">
        <v>0</v>
      </c>
      <c r="Y3912" s="564">
        <v>0</v>
      </c>
      <c r="Z3912" s="564">
        <v>0</v>
      </c>
      <c r="AA3912" s="564">
        <v>0</v>
      </c>
      <c r="AB3912" s="564">
        <v>0</v>
      </c>
      <c r="AC3912" s="564">
        <v>0</v>
      </c>
      <c r="AD3912" s="564">
        <v>0</v>
      </c>
      <c r="AE3912" s="564">
        <v>0</v>
      </c>
      <c r="AF3912" s="564">
        <v>0</v>
      </c>
      <c r="AG3912" s="564">
        <v>0</v>
      </c>
      <c r="AH3912" s="564">
        <v>0</v>
      </c>
      <c r="AI3912" s="564">
        <v>0</v>
      </c>
      <c r="AJ3912" s="564">
        <v>0</v>
      </c>
      <c r="AK3912" s="564">
        <v>0</v>
      </c>
    </row>
    <row r="3913" spans="1:37">
      <c r="A3913">
        <v>3909</v>
      </c>
      <c r="B3913" s="564">
        <f t="shared" ca="1" si="372"/>
        <v>0</v>
      </c>
      <c r="C3913" s="564">
        <f t="shared" ca="1" si="367"/>
        <v>0</v>
      </c>
      <c r="D3913" s="564">
        <f t="shared" ca="1" si="370"/>
        <v>0</v>
      </c>
      <c r="E3913" s="564">
        <f t="shared" ca="1" si="368"/>
        <v>0</v>
      </c>
      <c r="F3913" s="564">
        <f t="shared" ca="1" si="371"/>
        <v>1</v>
      </c>
      <c r="G3913" s="564">
        <f t="shared" ca="1" si="369"/>
        <v>0.63000782070363925</v>
      </c>
      <c r="H3913" s="564">
        <v>0</v>
      </c>
      <c r="I3913" s="564">
        <v>0</v>
      </c>
      <c r="J3913" s="564">
        <v>0</v>
      </c>
      <c r="K3913" s="564">
        <v>0</v>
      </c>
      <c r="L3913" s="564">
        <v>0</v>
      </c>
      <c r="M3913" s="564">
        <v>0</v>
      </c>
      <c r="N3913" s="564">
        <v>0</v>
      </c>
      <c r="O3913" s="564">
        <v>0</v>
      </c>
      <c r="P3913" s="564">
        <v>0</v>
      </c>
      <c r="Q3913" s="564">
        <v>0</v>
      </c>
      <c r="R3913" s="564">
        <v>0</v>
      </c>
      <c r="S3913" s="564">
        <v>0</v>
      </c>
      <c r="T3913" s="564">
        <v>0</v>
      </c>
      <c r="U3913" s="564">
        <v>0</v>
      </c>
      <c r="V3913" s="564">
        <v>0</v>
      </c>
      <c r="W3913" s="564">
        <v>0</v>
      </c>
      <c r="X3913" s="564">
        <v>0</v>
      </c>
      <c r="Y3913" s="564">
        <v>0</v>
      </c>
      <c r="Z3913" s="564">
        <v>0</v>
      </c>
      <c r="AA3913" s="564">
        <v>0</v>
      </c>
      <c r="AB3913" s="564">
        <v>0</v>
      </c>
      <c r="AC3913" s="564">
        <v>0</v>
      </c>
      <c r="AD3913" s="564">
        <v>0</v>
      </c>
      <c r="AE3913" s="564">
        <v>0</v>
      </c>
      <c r="AF3913" s="564">
        <v>0</v>
      </c>
      <c r="AG3913" s="564">
        <v>0</v>
      </c>
      <c r="AH3913" s="564">
        <v>0</v>
      </c>
      <c r="AI3913" s="564">
        <v>0</v>
      </c>
      <c r="AJ3913" s="564">
        <v>0</v>
      </c>
      <c r="AK3913" s="564">
        <v>0</v>
      </c>
    </row>
    <row r="3914" spans="1:37">
      <c r="A3914">
        <v>3910</v>
      </c>
      <c r="B3914" s="564">
        <f t="shared" ca="1" si="372"/>
        <v>20</v>
      </c>
      <c r="C3914" s="564">
        <f t="shared" ca="1" si="367"/>
        <v>400</v>
      </c>
      <c r="D3914" s="564">
        <f t="shared" ca="1" si="370"/>
        <v>20</v>
      </c>
      <c r="E3914" s="564">
        <f t="shared" ca="1" si="368"/>
        <v>0</v>
      </c>
      <c r="F3914" s="564">
        <f t="shared" ca="1" si="371"/>
        <v>1</v>
      </c>
      <c r="G3914" s="564">
        <f t="shared" ca="1" si="369"/>
        <v>4.5318077227686402</v>
      </c>
      <c r="H3914" s="564">
        <v>1</v>
      </c>
      <c r="I3914" s="564">
        <v>1</v>
      </c>
      <c r="J3914" s="564">
        <v>1</v>
      </c>
      <c r="K3914" s="564">
        <v>1</v>
      </c>
      <c r="L3914" s="564">
        <v>1</v>
      </c>
      <c r="M3914" s="564">
        <v>1</v>
      </c>
      <c r="N3914" s="564">
        <v>1</v>
      </c>
      <c r="O3914" s="564">
        <v>1</v>
      </c>
      <c r="P3914" s="564">
        <v>1</v>
      </c>
      <c r="Q3914" s="564">
        <v>1</v>
      </c>
      <c r="R3914" s="564">
        <v>1</v>
      </c>
      <c r="S3914" s="564">
        <v>1</v>
      </c>
      <c r="T3914" s="564">
        <v>1</v>
      </c>
      <c r="U3914" s="564">
        <v>1</v>
      </c>
      <c r="V3914" s="564">
        <v>1</v>
      </c>
      <c r="W3914" s="564">
        <v>1</v>
      </c>
      <c r="X3914" s="564">
        <v>1</v>
      </c>
      <c r="Y3914" s="564">
        <v>1</v>
      </c>
      <c r="Z3914" s="564">
        <v>1</v>
      </c>
      <c r="AA3914" s="564">
        <v>1</v>
      </c>
      <c r="AB3914" s="564">
        <v>1</v>
      </c>
      <c r="AC3914" s="564">
        <v>1</v>
      </c>
      <c r="AD3914" s="564">
        <v>1</v>
      </c>
      <c r="AE3914" s="564">
        <v>1</v>
      </c>
      <c r="AF3914" s="564">
        <v>1</v>
      </c>
      <c r="AG3914" s="564">
        <v>1</v>
      </c>
      <c r="AH3914" s="564">
        <v>1</v>
      </c>
      <c r="AI3914" s="564">
        <v>1</v>
      </c>
      <c r="AJ3914" s="564">
        <v>1</v>
      </c>
      <c r="AK3914" s="564">
        <v>1</v>
      </c>
    </row>
    <row r="3915" spans="1:37">
      <c r="A3915">
        <v>3911</v>
      </c>
      <c r="B3915" s="564">
        <f t="shared" ca="1" si="372"/>
        <v>20</v>
      </c>
      <c r="C3915" s="564">
        <f t="shared" ca="1" si="367"/>
        <v>400</v>
      </c>
      <c r="D3915" s="564">
        <f t="shared" ca="1" si="370"/>
        <v>20</v>
      </c>
      <c r="E3915" s="564">
        <f t="shared" ca="1" si="368"/>
        <v>0</v>
      </c>
      <c r="F3915" s="564">
        <f t="shared" ca="1" si="371"/>
        <v>1</v>
      </c>
      <c r="G3915" s="564">
        <f t="shared" ca="1" si="369"/>
        <v>3.2849534881103382</v>
      </c>
      <c r="H3915" s="564">
        <v>1</v>
      </c>
      <c r="I3915" s="564">
        <v>1</v>
      </c>
      <c r="J3915" s="564">
        <v>1</v>
      </c>
      <c r="K3915" s="564">
        <v>1</v>
      </c>
      <c r="L3915" s="564">
        <v>1</v>
      </c>
      <c r="M3915" s="564">
        <v>1</v>
      </c>
      <c r="N3915" s="564">
        <v>1</v>
      </c>
      <c r="O3915" s="564">
        <v>1</v>
      </c>
      <c r="P3915" s="564">
        <v>1</v>
      </c>
      <c r="Q3915" s="564">
        <v>1</v>
      </c>
      <c r="R3915" s="564">
        <v>1</v>
      </c>
      <c r="S3915" s="564">
        <v>1</v>
      </c>
      <c r="T3915" s="564">
        <v>1</v>
      </c>
      <c r="U3915" s="564">
        <v>1</v>
      </c>
      <c r="V3915" s="564">
        <v>1</v>
      </c>
      <c r="W3915" s="564">
        <v>1</v>
      </c>
      <c r="X3915" s="564">
        <v>1</v>
      </c>
      <c r="Y3915" s="564">
        <v>1</v>
      </c>
      <c r="Z3915" s="564">
        <v>1</v>
      </c>
      <c r="AA3915" s="564">
        <v>1</v>
      </c>
      <c r="AB3915" s="564">
        <v>1</v>
      </c>
      <c r="AC3915" s="564">
        <v>1</v>
      </c>
      <c r="AD3915" s="564">
        <v>1</v>
      </c>
      <c r="AE3915" s="564">
        <v>1</v>
      </c>
      <c r="AF3915" s="564">
        <v>1</v>
      </c>
      <c r="AG3915" s="564">
        <v>1</v>
      </c>
      <c r="AH3915" s="564">
        <v>1</v>
      </c>
      <c r="AI3915" s="564">
        <v>1</v>
      </c>
      <c r="AJ3915" s="564">
        <v>1</v>
      </c>
      <c r="AK3915" s="564">
        <v>1</v>
      </c>
    </row>
    <row r="3916" spans="1:37">
      <c r="A3916">
        <v>3912</v>
      </c>
      <c r="B3916" s="564">
        <f t="shared" ca="1" si="372"/>
        <v>0</v>
      </c>
      <c r="C3916" s="564">
        <f t="shared" ca="1" si="367"/>
        <v>0</v>
      </c>
      <c r="D3916" s="564">
        <f t="shared" ca="1" si="370"/>
        <v>0</v>
      </c>
      <c r="E3916" s="564">
        <f t="shared" ca="1" si="368"/>
        <v>0</v>
      </c>
      <c r="F3916" s="564">
        <f t="shared" ca="1" si="371"/>
        <v>1</v>
      </c>
      <c r="G3916" s="564">
        <f t="shared" ca="1" si="369"/>
        <v>-0.59061061483452182</v>
      </c>
      <c r="H3916" s="564">
        <v>0</v>
      </c>
      <c r="I3916" s="564">
        <v>0</v>
      </c>
      <c r="J3916" s="564">
        <v>0</v>
      </c>
      <c r="K3916" s="564">
        <v>0</v>
      </c>
      <c r="L3916" s="564">
        <v>0</v>
      </c>
      <c r="M3916" s="564">
        <v>0</v>
      </c>
      <c r="N3916" s="564">
        <v>0</v>
      </c>
      <c r="O3916" s="564">
        <v>0</v>
      </c>
      <c r="P3916" s="564">
        <v>0</v>
      </c>
      <c r="Q3916" s="564">
        <v>0</v>
      </c>
      <c r="R3916" s="564">
        <v>0</v>
      </c>
      <c r="S3916" s="564">
        <v>0</v>
      </c>
      <c r="T3916" s="564">
        <v>0</v>
      </c>
      <c r="U3916" s="564">
        <v>0</v>
      </c>
      <c r="V3916" s="564">
        <v>0</v>
      </c>
      <c r="W3916" s="564">
        <v>0</v>
      </c>
      <c r="X3916" s="564">
        <v>0</v>
      </c>
      <c r="Y3916" s="564">
        <v>0</v>
      </c>
      <c r="Z3916" s="564">
        <v>0</v>
      </c>
      <c r="AA3916" s="564">
        <v>0</v>
      </c>
      <c r="AB3916" s="564">
        <v>0</v>
      </c>
      <c r="AC3916" s="564">
        <v>0</v>
      </c>
      <c r="AD3916" s="564">
        <v>0</v>
      </c>
      <c r="AE3916" s="564">
        <v>0</v>
      </c>
      <c r="AF3916" s="564">
        <v>0</v>
      </c>
      <c r="AG3916" s="564">
        <v>0</v>
      </c>
      <c r="AH3916" s="564">
        <v>0</v>
      </c>
      <c r="AI3916" s="564">
        <v>0</v>
      </c>
      <c r="AJ3916" s="564">
        <v>0</v>
      </c>
      <c r="AK3916" s="564">
        <v>0</v>
      </c>
    </row>
    <row r="3917" spans="1:37">
      <c r="A3917">
        <v>3913</v>
      </c>
      <c r="B3917" s="564">
        <f t="shared" ca="1" si="372"/>
        <v>0</v>
      </c>
      <c r="C3917" s="564">
        <f t="shared" ca="1" si="367"/>
        <v>0</v>
      </c>
      <c r="D3917" s="564">
        <f t="shared" ca="1" si="370"/>
        <v>0</v>
      </c>
      <c r="E3917" s="564">
        <f t="shared" ca="1" si="368"/>
        <v>0</v>
      </c>
      <c r="F3917" s="564">
        <f t="shared" ca="1" si="371"/>
        <v>1</v>
      </c>
      <c r="G3917" s="564">
        <f t="shared" ca="1" si="369"/>
        <v>-5.5654394566876277</v>
      </c>
      <c r="H3917" s="564">
        <v>0</v>
      </c>
      <c r="I3917" s="564">
        <v>0</v>
      </c>
      <c r="J3917" s="564">
        <v>0</v>
      </c>
      <c r="K3917" s="564">
        <v>0</v>
      </c>
      <c r="L3917" s="564">
        <v>0</v>
      </c>
      <c r="M3917" s="564">
        <v>0</v>
      </c>
      <c r="N3917" s="564">
        <v>0</v>
      </c>
      <c r="O3917" s="564">
        <v>0</v>
      </c>
      <c r="P3917" s="564">
        <v>0</v>
      </c>
      <c r="Q3917" s="564">
        <v>0</v>
      </c>
      <c r="R3917" s="564">
        <v>0</v>
      </c>
      <c r="S3917" s="564">
        <v>0</v>
      </c>
      <c r="T3917" s="564">
        <v>0</v>
      </c>
      <c r="U3917" s="564">
        <v>0</v>
      </c>
      <c r="V3917" s="564">
        <v>0</v>
      </c>
      <c r="W3917" s="564">
        <v>0</v>
      </c>
      <c r="X3917" s="564">
        <v>0</v>
      </c>
      <c r="Y3917" s="564">
        <v>0</v>
      </c>
      <c r="Z3917" s="564">
        <v>0</v>
      </c>
      <c r="AA3917" s="564">
        <v>0</v>
      </c>
      <c r="AB3917" s="564">
        <v>0</v>
      </c>
      <c r="AC3917" s="564">
        <v>0</v>
      </c>
      <c r="AD3917" s="564">
        <v>0</v>
      </c>
      <c r="AE3917" s="564">
        <v>0</v>
      </c>
      <c r="AF3917" s="564">
        <v>0</v>
      </c>
      <c r="AG3917" s="564">
        <v>0</v>
      </c>
      <c r="AH3917" s="564">
        <v>0</v>
      </c>
      <c r="AI3917" s="564">
        <v>0</v>
      </c>
      <c r="AJ3917" s="564">
        <v>0</v>
      </c>
      <c r="AK3917" s="564">
        <v>0</v>
      </c>
    </row>
    <row r="3918" spans="1:37">
      <c r="A3918">
        <v>3914</v>
      </c>
      <c r="B3918" s="564">
        <f t="shared" ca="1" si="372"/>
        <v>0</v>
      </c>
      <c r="C3918" s="564">
        <f t="shared" ca="1" si="367"/>
        <v>0</v>
      </c>
      <c r="D3918" s="564">
        <f t="shared" ca="1" si="370"/>
        <v>0</v>
      </c>
      <c r="E3918" s="564">
        <f t="shared" ca="1" si="368"/>
        <v>0</v>
      </c>
      <c r="F3918" s="564">
        <f t="shared" ca="1" si="371"/>
        <v>1</v>
      </c>
      <c r="G3918" s="564">
        <f t="shared" ca="1" si="369"/>
        <v>4.1949205909095455E-2</v>
      </c>
      <c r="H3918" s="564">
        <v>0</v>
      </c>
      <c r="I3918" s="564">
        <v>0</v>
      </c>
      <c r="J3918" s="564">
        <v>0</v>
      </c>
      <c r="K3918" s="564">
        <v>0</v>
      </c>
      <c r="L3918" s="564">
        <v>0</v>
      </c>
      <c r="M3918" s="564">
        <v>0</v>
      </c>
      <c r="N3918" s="564">
        <v>0</v>
      </c>
      <c r="O3918" s="564">
        <v>0</v>
      </c>
      <c r="P3918" s="564">
        <v>0</v>
      </c>
      <c r="Q3918" s="564">
        <v>0</v>
      </c>
      <c r="R3918" s="564">
        <v>0</v>
      </c>
      <c r="S3918" s="564">
        <v>0</v>
      </c>
      <c r="T3918" s="564">
        <v>0</v>
      </c>
      <c r="U3918" s="564">
        <v>0</v>
      </c>
      <c r="V3918" s="564">
        <v>0</v>
      </c>
      <c r="W3918" s="564">
        <v>0</v>
      </c>
      <c r="X3918" s="564">
        <v>0</v>
      </c>
      <c r="Y3918" s="564">
        <v>0</v>
      </c>
      <c r="Z3918" s="564">
        <v>0</v>
      </c>
      <c r="AA3918" s="564">
        <v>0</v>
      </c>
      <c r="AB3918" s="564">
        <v>0</v>
      </c>
      <c r="AC3918" s="564">
        <v>0</v>
      </c>
      <c r="AD3918" s="564">
        <v>0</v>
      </c>
      <c r="AE3918" s="564">
        <v>0</v>
      </c>
      <c r="AF3918" s="564">
        <v>0</v>
      </c>
      <c r="AG3918" s="564">
        <v>0</v>
      </c>
      <c r="AH3918" s="564">
        <v>0</v>
      </c>
      <c r="AI3918" s="564">
        <v>0</v>
      </c>
      <c r="AJ3918" s="564">
        <v>0</v>
      </c>
      <c r="AK3918" s="564">
        <v>0</v>
      </c>
    </row>
    <row r="3919" spans="1:37">
      <c r="A3919">
        <v>3915</v>
      </c>
      <c r="B3919" s="564">
        <f t="shared" ca="1" si="372"/>
        <v>0</v>
      </c>
      <c r="C3919" s="564">
        <f t="shared" ca="1" si="367"/>
        <v>0</v>
      </c>
      <c r="D3919" s="564">
        <f t="shared" ca="1" si="370"/>
        <v>0</v>
      </c>
      <c r="E3919" s="564">
        <f t="shared" ca="1" si="368"/>
        <v>0</v>
      </c>
      <c r="F3919" s="564">
        <f t="shared" ca="1" si="371"/>
        <v>1</v>
      </c>
      <c r="G3919" s="564">
        <f t="shared" ca="1" si="369"/>
        <v>-2.9540349319889652</v>
      </c>
      <c r="H3919" s="564">
        <v>0</v>
      </c>
      <c r="I3919" s="564">
        <v>0</v>
      </c>
      <c r="J3919" s="564">
        <v>0</v>
      </c>
      <c r="K3919" s="564">
        <v>0</v>
      </c>
      <c r="L3919" s="564">
        <v>0</v>
      </c>
      <c r="M3919" s="564">
        <v>0</v>
      </c>
      <c r="N3919" s="564">
        <v>0</v>
      </c>
      <c r="O3919" s="564">
        <v>0</v>
      </c>
      <c r="P3919" s="564">
        <v>0</v>
      </c>
      <c r="Q3919" s="564">
        <v>0</v>
      </c>
      <c r="R3919" s="564">
        <v>0</v>
      </c>
      <c r="S3919" s="564">
        <v>0</v>
      </c>
      <c r="T3919" s="564">
        <v>0</v>
      </c>
      <c r="U3919" s="564">
        <v>0</v>
      </c>
      <c r="V3919" s="564">
        <v>0</v>
      </c>
      <c r="W3919" s="564">
        <v>0</v>
      </c>
      <c r="X3919" s="564">
        <v>0</v>
      </c>
      <c r="Y3919" s="564">
        <v>0</v>
      </c>
      <c r="Z3919" s="564">
        <v>0</v>
      </c>
      <c r="AA3919" s="564">
        <v>0</v>
      </c>
      <c r="AB3919" s="564">
        <v>0</v>
      </c>
      <c r="AC3919" s="564">
        <v>0</v>
      </c>
      <c r="AD3919" s="564">
        <v>0</v>
      </c>
      <c r="AE3919" s="564">
        <v>0</v>
      </c>
      <c r="AF3919" s="564">
        <v>0</v>
      </c>
      <c r="AG3919" s="564">
        <v>0</v>
      </c>
      <c r="AH3919" s="564">
        <v>0</v>
      </c>
      <c r="AI3919" s="564">
        <v>0</v>
      </c>
      <c r="AJ3919" s="564">
        <v>0</v>
      </c>
      <c r="AK3919" s="564">
        <v>0</v>
      </c>
    </row>
    <row r="3920" spans="1:37">
      <c r="A3920">
        <v>3916</v>
      </c>
      <c r="B3920" s="564">
        <f t="shared" ca="1" si="372"/>
        <v>20</v>
      </c>
      <c r="C3920" s="564">
        <f t="shared" ca="1" si="367"/>
        <v>400</v>
      </c>
      <c r="D3920" s="564">
        <f t="shared" ca="1" si="370"/>
        <v>20</v>
      </c>
      <c r="E3920" s="564">
        <f t="shared" ca="1" si="368"/>
        <v>0</v>
      </c>
      <c r="F3920" s="564">
        <f t="shared" ca="1" si="371"/>
        <v>1</v>
      </c>
      <c r="G3920" s="564">
        <f t="shared" ca="1" si="369"/>
        <v>2.3961429057287575</v>
      </c>
      <c r="H3920" s="564">
        <v>1</v>
      </c>
      <c r="I3920" s="564">
        <v>1</v>
      </c>
      <c r="J3920" s="564">
        <v>1</v>
      </c>
      <c r="K3920" s="564">
        <v>1</v>
      </c>
      <c r="L3920" s="564">
        <v>1</v>
      </c>
      <c r="M3920" s="564">
        <v>1</v>
      </c>
      <c r="N3920" s="564">
        <v>1</v>
      </c>
      <c r="O3920" s="564">
        <v>1</v>
      </c>
      <c r="P3920" s="564">
        <v>1</v>
      </c>
      <c r="Q3920" s="564">
        <v>1</v>
      </c>
      <c r="R3920" s="564">
        <v>1</v>
      </c>
      <c r="S3920" s="564">
        <v>1</v>
      </c>
      <c r="T3920" s="564">
        <v>1</v>
      </c>
      <c r="U3920" s="564">
        <v>1</v>
      </c>
      <c r="V3920" s="564">
        <v>1</v>
      </c>
      <c r="W3920" s="564">
        <v>1</v>
      </c>
      <c r="X3920" s="564">
        <v>1</v>
      </c>
      <c r="Y3920" s="564">
        <v>1</v>
      </c>
      <c r="Z3920" s="564">
        <v>1</v>
      </c>
      <c r="AA3920" s="564">
        <v>1</v>
      </c>
      <c r="AB3920" s="564">
        <v>1</v>
      </c>
      <c r="AC3920" s="564">
        <v>1</v>
      </c>
      <c r="AD3920" s="564">
        <v>1</v>
      </c>
      <c r="AE3920" s="564">
        <v>1</v>
      </c>
      <c r="AF3920" s="564">
        <v>1</v>
      </c>
      <c r="AG3920" s="564">
        <v>1</v>
      </c>
      <c r="AH3920" s="564">
        <v>1</v>
      </c>
      <c r="AI3920" s="564">
        <v>1</v>
      </c>
      <c r="AJ3920" s="564">
        <v>1</v>
      </c>
      <c r="AK3920" s="564">
        <v>1</v>
      </c>
    </row>
    <row r="3921" spans="1:37">
      <c r="A3921">
        <v>3917</v>
      </c>
      <c r="B3921" s="564">
        <f t="shared" ca="1" si="372"/>
        <v>20</v>
      </c>
      <c r="C3921" s="564">
        <f t="shared" ca="1" si="367"/>
        <v>400</v>
      </c>
      <c r="D3921" s="564">
        <f t="shared" ca="1" si="370"/>
        <v>20</v>
      </c>
      <c r="E3921" s="564">
        <f t="shared" ca="1" si="368"/>
        <v>0</v>
      </c>
      <c r="F3921" s="564">
        <f t="shared" ca="1" si="371"/>
        <v>1</v>
      </c>
      <c r="G3921" s="564">
        <f t="shared" ca="1" si="369"/>
        <v>1.3671690461704027</v>
      </c>
      <c r="H3921" s="564">
        <v>1</v>
      </c>
      <c r="I3921" s="564">
        <v>1</v>
      </c>
      <c r="J3921" s="564">
        <v>1</v>
      </c>
      <c r="K3921" s="564">
        <v>1</v>
      </c>
      <c r="L3921" s="564">
        <v>1</v>
      </c>
      <c r="M3921" s="564">
        <v>1</v>
      </c>
      <c r="N3921" s="564">
        <v>1</v>
      </c>
      <c r="O3921" s="564">
        <v>1</v>
      </c>
      <c r="P3921" s="564">
        <v>1</v>
      </c>
      <c r="Q3921" s="564">
        <v>1</v>
      </c>
      <c r="R3921" s="564">
        <v>1</v>
      </c>
      <c r="S3921" s="564">
        <v>1</v>
      </c>
      <c r="T3921" s="564">
        <v>1</v>
      </c>
      <c r="U3921" s="564">
        <v>1</v>
      </c>
      <c r="V3921" s="564">
        <v>1</v>
      </c>
      <c r="W3921" s="564">
        <v>1</v>
      </c>
      <c r="X3921" s="564">
        <v>1</v>
      </c>
      <c r="Y3921" s="564">
        <v>1</v>
      </c>
      <c r="Z3921" s="564">
        <v>1</v>
      </c>
      <c r="AA3921" s="564">
        <v>1</v>
      </c>
      <c r="AB3921" s="564">
        <v>1</v>
      </c>
      <c r="AC3921" s="564">
        <v>1</v>
      </c>
      <c r="AD3921" s="564">
        <v>1</v>
      </c>
      <c r="AE3921" s="564">
        <v>1</v>
      </c>
      <c r="AF3921" s="564">
        <v>1</v>
      </c>
      <c r="AG3921" s="564">
        <v>1</v>
      </c>
      <c r="AH3921" s="564">
        <v>1</v>
      </c>
      <c r="AI3921" s="564">
        <v>1</v>
      </c>
      <c r="AJ3921" s="564">
        <v>1</v>
      </c>
      <c r="AK3921" s="564">
        <v>1</v>
      </c>
    </row>
    <row r="3922" spans="1:37">
      <c r="A3922">
        <v>3918</v>
      </c>
      <c r="B3922" s="564">
        <f t="shared" ca="1" si="372"/>
        <v>14</v>
      </c>
      <c r="C3922" s="564">
        <f t="shared" ca="1" si="367"/>
        <v>196</v>
      </c>
      <c r="D3922" s="564">
        <f t="shared" ca="1" si="370"/>
        <v>14</v>
      </c>
      <c r="E3922" s="564">
        <f t="shared" ca="1" si="368"/>
        <v>4.1999999999999993</v>
      </c>
      <c r="F3922" s="564">
        <f t="shared" ca="1" si="371"/>
        <v>0.55789473684210522</v>
      </c>
      <c r="G3922" s="564">
        <f t="shared" ca="1" si="369"/>
        <v>1.4712177948760317</v>
      </c>
      <c r="H3922" s="564">
        <v>1</v>
      </c>
      <c r="I3922" s="564">
        <v>1</v>
      </c>
      <c r="J3922" s="564">
        <v>1</v>
      </c>
      <c r="K3922" s="564">
        <v>0</v>
      </c>
      <c r="L3922" s="564">
        <v>0</v>
      </c>
      <c r="M3922" s="564">
        <v>1</v>
      </c>
      <c r="N3922" s="564">
        <v>1</v>
      </c>
      <c r="O3922" s="564">
        <v>0</v>
      </c>
      <c r="P3922" s="564">
        <v>0</v>
      </c>
      <c r="Q3922" s="564">
        <v>0</v>
      </c>
      <c r="R3922" s="564">
        <v>1</v>
      </c>
      <c r="S3922" s="564">
        <v>0</v>
      </c>
      <c r="T3922" s="564">
        <v>1</v>
      </c>
      <c r="U3922" s="564">
        <v>1</v>
      </c>
      <c r="V3922" s="564">
        <v>1</v>
      </c>
      <c r="W3922" s="564">
        <v>1</v>
      </c>
      <c r="X3922" s="564">
        <v>1</v>
      </c>
      <c r="Y3922" s="564">
        <v>1</v>
      </c>
      <c r="Z3922" s="564">
        <v>1</v>
      </c>
      <c r="AA3922" s="564">
        <v>1</v>
      </c>
      <c r="AB3922" s="564">
        <v>0</v>
      </c>
      <c r="AC3922" s="564">
        <v>0</v>
      </c>
      <c r="AD3922" s="564">
        <v>1</v>
      </c>
      <c r="AE3922" s="564">
        <v>0</v>
      </c>
      <c r="AF3922" s="564">
        <v>1</v>
      </c>
      <c r="AG3922" s="564">
        <v>1</v>
      </c>
      <c r="AH3922" s="564">
        <v>1</v>
      </c>
      <c r="AI3922" s="564">
        <v>1</v>
      </c>
      <c r="AJ3922" s="564">
        <v>1</v>
      </c>
      <c r="AK3922" s="564">
        <v>1</v>
      </c>
    </row>
    <row r="3923" spans="1:37">
      <c r="A3923">
        <v>3919</v>
      </c>
      <c r="B3923" s="564">
        <f t="shared" ca="1" si="372"/>
        <v>20</v>
      </c>
      <c r="C3923" s="564">
        <f t="shared" ca="1" si="367"/>
        <v>400</v>
      </c>
      <c r="D3923" s="564">
        <f t="shared" ca="1" si="370"/>
        <v>20</v>
      </c>
      <c r="E3923" s="564">
        <f t="shared" ca="1" si="368"/>
        <v>0</v>
      </c>
      <c r="F3923" s="564">
        <f t="shared" ca="1" si="371"/>
        <v>1</v>
      </c>
      <c r="G3923" s="564">
        <f t="shared" ca="1" si="369"/>
        <v>0.31875174768967274</v>
      </c>
      <c r="H3923" s="564">
        <v>1</v>
      </c>
      <c r="I3923" s="564">
        <v>1</v>
      </c>
      <c r="J3923" s="564">
        <v>1</v>
      </c>
      <c r="K3923" s="564">
        <v>1</v>
      </c>
      <c r="L3923" s="564">
        <v>1</v>
      </c>
      <c r="M3923" s="564">
        <v>1</v>
      </c>
      <c r="N3923" s="564">
        <v>1</v>
      </c>
      <c r="O3923" s="564">
        <v>1</v>
      </c>
      <c r="P3923" s="564">
        <v>1</v>
      </c>
      <c r="Q3923" s="564">
        <v>1</v>
      </c>
      <c r="R3923" s="564">
        <v>1</v>
      </c>
      <c r="S3923" s="564">
        <v>1</v>
      </c>
      <c r="T3923" s="564">
        <v>1</v>
      </c>
      <c r="U3923" s="564">
        <v>1</v>
      </c>
      <c r="V3923" s="564">
        <v>1</v>
      </c>
      <c r="W3923" s="564">
        <v>1</v>
      </c>
      <c r="X3923" s="564">
        <v>1</v>
      </c>
      <c r="Y3923" s="564">
        <v>1</v>
      </c>
      <c r="Z3923" s="564">
        <v>1</v>
      </c>
      <c r="AA3923" s="564">
        <v>1</v>
      </c>
      <c r="AB3923" s="564">
        <v>1</v>
      </c>
      <c r="AC3923" s="564">
        <v>1</v>
      </c>
      <c r="AD3923" s="564">
        <v>1</v>
      </c>
      <c r="AE3923" s="564">
        <v>1</v>
      </c>
      <c r="AF3923" s="564">
        <v>1</v>
      </c>
      <c r="AG3923" s="564">
        <v>1</v>
      </c>
      <c r="AH3923" s="564">
        <v>1</v>
      </c>
      <c r="AI3923" s="564">
        <v>1</v>
      </c>
      <c r="AJ3923" s="564">
        <v>1</v>
      </c>
      <c r="AK3923" s="564">
        <v>1</v>
      </c>
    </row>
    <row r="3924" spans="1:37">
      <c r="A3924">
        <v>3920</v>
      </c>
      <c r="B3924" s="564">
        <f t="shared" ca="1" si="372"/>
        <v>20</v>
      </c>
      <c r="C3924" s="564">
        <f t="shared" ca="1" si="367"/>
        <v>400</v>
      </c>
      <c r="D3924" s="564">
        <f t="shared" ca="1" si="370"/>
        <v>20</v>
      </c>
      <c r="E3924" s="564">
        <f t="shared" ca="1" si="368"/>
        <v>0</v>
      </c>
      <c r="F3924" s="564">
        <f t="shared" ca="1" si="371"/>
        <v>1</v>
      </c>
      <c r="G3924" s="564">
        <f t="shared" ca="1" si="369"/>
        <v>2.8373892988540392</v>
      </c>
      <c r="H3924" s="564">
        <v>1</v>
      </c>
      <c r="I3924" s="564">
        <v>1</v>
      </c>
      <c r="J3924" s="564">
        <v>1</v>
      </c>
      <c r="K3924" s="564">
        <v>1</v>
      </c>
      <c r="L3924" s="564">
        <v>1</v>
      </c>
      <c r="M3924" s="564">
        <v>1</v>
      </c>
      <c r="N3924" s="564">
        <v>1</v>
      </c>
      <c r="O3924" s="564">
        <v>1</v>
      </c>
      <c r="P3924" s="564">
        <v>1</v>
      </c>
      <c r="Q3924" s="564">
        <v>1</v>
      </c>
      <c r="R3924" s="564">
        <v>1</v>
      </c>
      <c r="S3924" s="564">
        <v>1</v>
      </c>
      <c r="T3924" s="564">
        <v>1</v>
      </c>
      <c r="U3924" s="564">
        <v>1</v>
      </c>
      <c r="V3924" s="564">
        <v>1</v>
      </c>
      <c r="W3924" s="564">
        <v>1</v>
      </c>
      <c r="X3924" s="564">
        <v>1</v>
      </c>
      <c r="Y3924" s="564">
        <v>1</v>
      </c>
      <c r="Z3924" s="564">
        <v>1</v>
      </c>
      <c r="AA3924" s="564">
        <v>1</v>
      </c>
      <c r="AB3924" s="564">
        <v>1</v>
      </c>
      <c r="AC3924" s="564">
        <v>1</v>
      </c>
      <c r="AD3924" s="564">
        <v>1</v>
      </c>
      <c r="AE3924" s="564">
        <v>1</v>
      </c>
      <c r="AF3924" s="564">
        <v>1</v>
      </c>
      <c r="AG3924" s="564">
        <v>1</v>
      </c>
      <c r="AH3924" s="564">
        <v>1</v>
      </c>
      <c r="AI3924" s="564">
        <v>1</v>
      </c>
      <c r="AJ3924" s="564">
        <v>1</v>
      </c>
      <c r="AK3924" s="564">
        <v>1</v>
      </c>
    </row>
    <row r="3925" spans="1:37">
      <c r="A3925">
        <v>3921</v>
      </c>
      <c r="B3925" s="564">
        <f t="shared" ca="1" si="372"/>
        <v>20</v>
      </c>
      <c r="C3925" s="564">
        <f t="shared" ca="1" si="367"/>
        <v>400</v>
      </c>
      <c r="D3925" s="564">
        <f t="shared" ca="1" si="370"/>
        <v>20</v>
      </c>
      <c r="E3925" s="564">
        <f t="shared" ca="1" si="368"/>
        <v>0</v>
      </c>
      <c r="F3925" s="564">
        <f t="shared" ca="1" si="371"/>
        <v>1</v>
      </c>
      <c r="G3925" s="564">
        <f t="shared" ca="1" si="369"/>
        <v>-0.6832195049333496</v>
      </c>
      <c r="H3925" s="564">
        <v>1</v>
      </c>
      <c r="I3925" s="564">
        <v>1</v>
      </c>
      <c r="J3925" s="564">
        <v>1</v>
      </c>
      <c r="K3925" s="564">
        <v>1</v>
      </c>
      <c r="L3925" s="564">
        <v>1</v>
      </c>
      <c r="M3925" s="564">
        <v>1</v>
      </c>
      <c r="N3925" s="564">
        <v>1</v>
      </c>
      <c r="O3925" s="564">
        <v>1</v>
      </c>
      <c r="P3925" s="564">
        <v>1</v>
      </c>
      <c r="Q3925" s="564">
        <v>1</v>
      </c>
      <c r="R3925" s="564">
        <v>1</v>
      </c>
      <c r="S3925" s="564">
        <v>1</v>
      </c>
      <c r="T3925" s="564">
        <v>1</v>
      </c>
      <c r="U3925" s="564">
        <v>1</v>
      </c>
      <c r="V3925" s="564">
        <v>1</v>
      </c>
      <c r="W3925" s="564">
        <v>1</v>
      </c>
      <c r="X3925" s="564">
        <v>1</v>
      </c>
      <c r="Y3925" s="564">
        <v>1</v>
      </c>
      <c r="Z3925" s="564">
        <v>1</v>
      </c>
      <c r="AA3925" s="564">
        <v>1</v>
      </c>
      <c r="AB3925" s="564">
        <v>1</v>
      </c>
      <c r="AC3925" s="564">
        <v>1</v>
      </c>
      <c r="AD3925" s="564">
        <v>1</v>
      </c>
      <c r="AE3925" s="564">
        <v>1</v>
      </c>
      <c r="AF3925" s="564">
        <v>1</v>
      </c>
      <c r="AG3925" s="564">
        <v>1</v>
      </c>
      <c r="AH3925" s="564">
        <v>1</v>
      </c>
      <c r="AI3925" s="564">
        <v>1</v>
      </c>
      <c r="AJ3925" s="564">
        <v>1</v>
      </c>
      <c r="AK3925" s="564">
        <v>1</v>
      </c>
    </row>
    <row r="3926" spans="1:37">
      <c r="A3926">
        <v>3922</v>
      </c>
      <c r="B3926" s="564">
        <f t="shared" ca="1" si="372"/>
        <v>0</v>
      </c>
      <c r="C3926" s="564">
        <f t="shared" ca="1" si="367"/>
        <v>0</v>
      </c>
      <c r="D3926" s="564">
        <f t="shared" ca="1" si="370"/>
        <v>0</v>
      </c>
      <c r="E3926" s="564">
        <f t="shared" ca="1" si="368"/>
        <v>0</v>
      </c>
      <c r="F3926" s="564">
        <f t="shared" ca="1" si="371"/>
        <v>1</v>
      </c>
      <c r="G3926" s="564">
        <f t="shared" ca="1" si="369"/>
        <v>-2.2462481954287612</v>
      </c>
      <c r="H3926" s="564">
        <v>0</v>
      </c>
      <c r="I3926" s="564">
        <v>0</v>
      </c>
      <c r="J3926" s="564">
        <v>0</v>
      </c>
      <c r="K3926" s="564">
        <v>0</v>
      </c>
      <c r="L3926" s="564">
        <v>0</v>
      </c>
      <c r="M3926" s="564">
        <v>0</v>
      </c>
      <c r="N3926" s="564">
        <v>0</v>
      </c>
      <c r="O3926" s="564">
        <v>0</v>
      </c>
      <c r="P3926" s="564">
        <v>0</v>
      </c>
      <c r="Q3926" s="564">
        <v>0</v>
      </c>
      <c r="R3926" s="564">
        <v>0</v>
      </c>
      <c r="S3926" s="564">
        <v>0</v>
      </c>
      <c r="T3926" s="564">
        <v>0</v>
      </c>
      <c r="U3926" s="564">
        <v>0</v>
      </c>
      <c r="V3926" s="564">
        <v>0</v>
      </c>
      <c r="W3926" s="564">
        <v>0</v>
      </c>
      <c r="X3926" s="564">
        <v>0</v>
      </c>
      <c r="Y3926" s="564">
        <v>0</v>
      </c>
      <c r="Z3926" s="564">
        <v>0</v>
      </c>
      <c r="AA3926" s="564">
        <v>0</v>
      </c>
      <c r="AB3926" s="564">
        <v>0</v>
      </c>
      <c r="AC3926" s="564">
        <v>0</v>
      </c>
      <c r="AD3926" s="564">
        <v>0</v>
      </c>
      <c r="AE3926" s="564">
        <v>0</v>
      </c>
      <c r="AF3926" s="564">
        <v>0</v>
      </c>
      <c r="AG3926" s="564">
        <v>0</v>
      </c>
      <c r="AH3926" s="564">
        <v>0</v>
      </c>
      <c r="AI3926" s="564">
        <v>0</v>
      </c>
      <c r="AJ3926" s="564">
        <v>0</v>
      </c>
      <c r="AK3926" s="564">
        <v>0</v>
      </c>
    </row>
    <row r="3927" spans="1:37">
      <c r="A3927">
        <v>3923</v>
      </c>
      <c r="B3927" s="564">
        <f t="shared" ca="1" si="372"/>
        <v>20</v>
      </c>
      <c r="C3927" s="564">
        <f t="shared" ca="1" si="367"/>
        <v>400</v>
      </c>
      <c r="D3927" s="564">
        <f t="shared" ca="1" si="370"/>
        <v>20</v>
      </c>
      <c r="E3927" s="564">
        <f t="shared" ca="1" si="368"/>
        <v>0</v>
      </c>
      <c r="F3927" s="564">
        <f t="shared" ca="1" si="371"/>
        <v>1</v>
      </c>
      <c r="G3927" s="564">
        <f t="shared" ca="1" si="369"/>
        <v>0.33745045535847384</v>
      </c>
      <c r="H3927" s="564">
        <v>1</v>
      </c>
      <c r="I3927" s="564">
        <v>1</v>
      </c>
      <c r="J3927" s="564">
        <v>1</v>
      </c>
      <c r="K3927" s="564">
        <v>1</v>
      </c>
      <c r="L3927" s="564">
        <v>1</v>
      </c>
      <c r="M3927" s="564">
        <v>1</v>
      </c>
      <c r="N3927" s="564">
        <v>1</v>
      </c>
      <c r="O3927" s="564">
        <v>1</v>
      </c>
      <c r="P3927" s="564">
        <v>1</v>
      </c>
      <c r="Q3927" s="564">
        <v>1</v>
      </c>
      <c r="R3927" s="564">
        <v>1</v>
      </c>
      <c r="S3927" s="564">
        <v>1</v>
      </c>
      <c r="T3927" s="564">
        <v>1</v>
      </c>
      <c r="U3927" s="564">
        <v>1</v>
      </c>
      <c r="V3927" s="564">
        <v>1</v>
      </c>
      <c r="W3927" s="564">
        <v>1</v>
      </c>
      <c r="X3927" s="564">
        <v>1</v>
      </c>
      <c r="Y3927" s="564">
        <v>1</v>
      </c>
      <c r="Z3927" s="564">
        <v>1</v>
      </c>
      <c r="AA3927" s="564">
        <v>1</v>
      </c>
      <c r="AB3927" s="564">
        <v>1</v>
      </c>
      <c r="AC3927" s="564">
        <v>1</v>
      </c>
      <c r="AD3927" s="564">
        <v>1</v>
      </c>
      <c r="AE3927" s="564">
        <v>1</v>
      </c>
      <c r="AF3927" s="564">
        <v>1</v>
      </c>
      <c r="AG3927" s="564">
        <v>1</v>
      </c>
      <c r="AH3927" s="564">
        <v>1</v>
      </c>
      <c r="AI3927" s="564">
        <v>1</v>
      </c>
      <c r="AJ3927" s="564">
        <v>1</v>
      </c>
      <c r="AK3927" s="564">
        <v>1</v>
      </c>
    </row>
    <row r="3928" spans="1:37">
      <c r="A3928">
        <v>3924</v>
      </c>
      <c r="B3928" s="564">
        <f t="shared" ca="1" si="372"/>
        <v>0</v>
      </c>
      <c r="C3928" s="564">
        <f t="shared" ca="1" si="367"/>
        <v>0</v>
      </c>
      <c r="D3928" s="564">
        <f t="shared" ca="1" si="370"/>
        <v>0</v>
      </c>
      <c r="E3928" s="564">
        <f t="shared" ca="1" si="368"/>
        <v>0</v>
      </c>
      <c r="F3928" s="564">
        <f t="shared" ca="1" si="371"/>
        <v>1</v>
      </c>
      <c r="G3928" s="564">
        <f t="shared" ca="1" si="369"/>
        <v>4.6164246364628987</v>
      </c>
      <c r="H3928" s="564">
        <v>0</v>
      </c>
      <c r="I3928" s="564">
        <v>0</v>
      </c>
      <c r="J3928" s="564">
        <v>0</v>
      </c>
      <c r="K3928" s="564">
        <v>0</v>
      </c>
      <c r="L3928" s="564">
        <v>0</v>
      </c>
      <c r="M3928" s="564">
        <v>0</v>
      </c>
      <c r="N3928" s="564">
        <v>0</v>
      </c>
      <c r="O3928" s="564">
        <v>0</v>
      </c>
      <c r="P3928" s="564">
        <v>0</v>
      </c>
      <c r="Q3928" s="564">
        <v>0</v>
      </c>
      <c r="R3928" s="564">
        <v>0</v>
      </c>
      <c r="S3928" s="564">
        <v>0</v>
      </c>
      <c r="T3928" s="564">
        <v>0</v>
      </c>
      <c r="U3928" s="564">
        <v>0</v>
      </c>
      <c r="V3928" s="564">
        <v>0</v>
      </c>
      <c r="W3928" s="564">
        <v>0</v>
      </c>
      <c r="X3928" s="564">
        <v>0</v>
      </c>
      <c r="Y3928" s="564">
        <v>0</v>
      </c>
      <c r="Z3928" s="564">
        <v>0</v>
      </c>
      <c r="AA3928" s="564">
        <v>0</v>
      </c>
      <c r="AB3928" s="564">
        <v>0</v>
      </c>
      <c r="AC3928" s="564">
        <v>0</v>
      </c>
      <c r="AD3928" s="564">
        <v>0</v>
      </c>
      <c r="AE3928" s="564">
        <v>0</v>
      </c>
      <c r="AF3928" s="564">
        <v>0</v>
      </c>
      <c r="AG3928" s="564">
        <v>0</v>
      </c>
      <c r="AH3928" s="564">
        <v>0</v>
      </c>
      <c r="AI3928" s="564">
        <v>0</v>
      </c>
      <c r="AJ3928" s="564">
        <v>0</v>
      </c>
      <c r="AK3928" s="564">
        <v>0</v>
      </c>
    </row>
    <row r="3929" spans="1:37">
      <c r="A3929">
        <v>3925</v>
      </c>
      <c r="B3929" s="564">
        <f t="shared" ca="1" si="372"/>
        <v>20</v>
      </c>
      <c r="C3929" s="564">
        <f t="shared" ca="1" si="367"/>
        <v>400</v>
      </c>
      <c r="D3929" s="564">
        <f t="shared" ca="1" si="370"/>
        <v>20</v>
      </c>
      <c r="E3929" s="564">
        <f t="shared" ca="1" si="368"/>
        <v>0</v>
      </c>
      <c r="F3929" s="564">
        <f t="shared" ca="1" si="371"/>
        <v>1</v>
      </c>
      <c r="G3929" s="564">
        <f t="shared" ca="1" si="369"/>
        <v>5.7732646864402479</v>
      </c>
      <c r="H3929" s="564">
        <v>1</v>
      </c>
      <c r="I3929" s="564">
        <v>1</v>
      </c>
      <c r="J3929" s="564">
        <v>1</v>
      </c>
      <c r="K3929" s="564">
        <v>1</v>
      </c>
      <c r="L3929" s="564">
        <v>1</v>
      </c>
      <c r="M3929" s="564">
        <v>1</v>
      </c>
      <c r="N3929" s="564">
        <v>1</v>
      </c>
      <c r="O3929" s="564">
        <v>1</v>
      </c>
      <c r="P3929" s="564">
        <v>1</v>
      </c>
      <c r="Q3929" s="564">
        <v>1</v>
      </c>
      <c r="R3929" s="564">
        <v>1</v>
      </c>
      <c r="S3929" s="564">
        <v>1</v>
      </c>
      <c r="T3929" s="564">
        <v>1</v>
      </c>
      <c r="U3929" s="564">
        <v>1</v>
      </c>
      <c r="V3929" s="564">
        <v>1</v>
      </c>
      <c r="W3929" s="564">
        <v>1</v>
      </c>
      <c r="X3929" s="564">
        <v>1</v>
      </c>
      <c r="Y3929" s="564">
        <v>1</v>
      </c>
      <c r="Z3929" s="564">
        <v>1</v>
      </c>
      <c r="AA3929" s="564">
        <v>1</v>
      </c>
      <c r="AB3929" s="564">
        <v>1</v>
      </c>
      <c r="AC3929" s="564">
        <v>1</v>
      </c>
      <c r="AD3929" s="564">
        <v>1</v>
      </c>
      <c r="AE3929" s="564">
        <v>1</v>
      </c>
      <c r="AF3929" s="564">
        <v>1</v>
      </c>
      <c r="AG3929" s="564">
        <v>1</v>
      </c>
      <c r="AH3929" s="564">
        <v>1</v>
      </c>
      <c r="AI3929" s="564">
        <v>1</v>
      </c>
      <c r="AJ3929" s="564">
        <v>1</v>
      </c>
      <c r="AK3929" s="564">
        <v>1</v>
      </c>
    </row>
    <row r="3930" spans="1:37">
      <c r="A3930">
        <v>3926</v>
      </c>
      <c r="B3930" s="564">
        <f t="shared" ca="1" si="372"/>
        <v>0</v>
      </c>
      <c r="C3930" s="564">
        <f t="shared" ca="1" si="367"/>
        <v>0</v>
      </c>
      <c r="D3930" s="564">
        <f t="shared" ca="1" si="370"/>
        <v>0</v>
      </c>
      <c r="E3930" s="564">
        <f t="shared" ca="1" si="368"/>
        <v>0</v>
      </c>
      <c r="F3930" s="564">
        <f t="shared" ca="1" si="371"/>
        <v>1</v>
      </c>
      <c r="G3930" s="564">
        <f t="shared" ca="1" si="369"/>
        <v>4.7332972577727848</v>
      </c>
      <c r="H3930" s="564">
        <v>0</v>
      </c>
      <c r="I3930" s="564">
        <v>0</v>
      </c>
      <c r="J3930" s="564">
        <v>0</v>
      </c>
      <c r="K3930" s="564">
        <v>0</v>
      </c>
      <c r="L3930" s="564">
        <v>0</v>
      </c>
      <c r="M3930" s="564">
        <v>0</v>
      </c>
      <c r="N3930" s="564">
        <v>0</v>
      </c>
      <c r="O3930" s="564">
        <v>0</v>
      </c>
      <c r="P3930" s="564">
        <v>0</v>
      </c>
      <c r="Q3930" s="564">
        <v>0</v>
      </c>
      <c r="R3930" s="564">
        <v>0</v>
      </c>
      <c r="S3930" s="564">
        <v>0</v>
      </c>
      <c r="T3930" s="564">
        <v>0</v>
      </c>
      <c r="U3930" s="564">
        <v>0</v>
      </c>
      <c r="V3930" s="564">
        <v>0</v>
      </c>
      <c r="W3930" s="564">
        <v>0</v>
      </c>
      <c r="X3930" s="564">
        <v>0</v>
      </c>
      <c r="Y3930" s="564">
        <v>0</v>
      </c>
      <c r="Z3930" s="564">
        <v>0</v>
      </c>
      <c r="AA3930" s="564">
        <v>0</v>
      </c>
      <c r="AB3930" s="564">
        <v>0</v>
      </c>
      <c r="AC3930" s="564">
        <v>0</v>
      </c>
      <c r="AD3930" s="564">
        <v>0</v>
      </c>
      <c r="AE3930" s="564">
        <v>0</v>
      </c>
      <c r="AF3930" s="564">
        <v>0</v>
      </c>
      <c r="AG3930" s="564">
        <v>0</v>
      </c>
      <c r="AH3930" s="564">
        <v>0</v>
      </c>
      <c r="AI3930" s="564">
        <v>0</v>
      </c>
      <c r="AJ3930" s="564">
        <v>0</v>
      </c>
      <c r="AK3930" s="564">
        <v>0</v>
      </c>
    </row>
    <row r="3931" spans="1:37">
      <c r="A3931">
        <v>3927</v>
      </c>
      <c r="B3931" s="564">
        <f t="shared" ca="1" si="372"/>
        <v>20</v>
      </c>
      <c r="C3931" s="564">
        <f t="shared" ca="1" si="367"/>
        <v>400</v>
      </c>
      <c r="D3931" s="564">
        <f t="shared" ca="1" si="370"/>
        <v>20</v>
      </c>
      <c r="E3931" s="564">
        <f t="shared" ca="1" si="368"/>
        <v>0</v>
      </c>
      <c r="F3931" s="564">
        <f t="shared" ca="1" si="371"/>
        <v>1</v>
      </c>
      <c r="G3931" s="564">
        <f t="shared" ca="1" si="369"/>
        <v>-7.8001644094692502</v>
      </c>
      <c r="H3931" s="564">
        <v>1</v>
      </c>
      <c r="I3931" s="564">
        <v>1</v>
      </c>
      <c r="J3931" s="564">
        <v>1</v>
      </c>
      <c r="K3931" s="564">
        <v>1</v>
      </c>
      <c r="L3931" s="564">
        <v>1</v>
      </c>
      <c r="M3931" s="564">
        <v>1</v>
      </c>
      <c r="N3931" s="564">
        <v>1</v>
      </c>
      <c r="O3931" s="564">
        <v>1</v>
      </c>
      <c r="P3931" s="564">
        <v>1</v>
      </c>
      <c r="Q3931" s="564">
        <v>1</v>
      </c>
      <c r="R3931" s="564">
        <v>1</v>
      </c>
      <c r="S3931" s="564">
        <v>1</v>
      </c>
      <c r="T3931" s="564">
        <v>1</v>
      </c>
      <c r="U3931" s="564">
        <v>1</v>
      </c>
      <c r="V3931" s="564">
        <v>1</v>
      </c>
      <c r="W3931" s="564">
        <v>1</v>
      </c>
      <c r="X3931" s="564">
        <v>1</v>
      </c>
      <c r="Y3931" s="564">
        <v>1</v>
      </c>
      <c r="Z3931" s="564">
        <v>1</v>
      </c>
      <c r="AA3931" s="564">
        <v>1</v>
      </c>
      <c r="AB3931" s="564">
        <v>1</v>
      </c>
      <c r="AC3931" s="564">
        <v>1</v>
      </c>
      <c r="AD3931" s="564">
        <v>1</v>
      </c>
      <c r="AE3931" s="564">
        <v>1</v>
      </c>
      <c r="AF3931" s="564">
        <v>1</v>
      </c>
      <c r="AG3931" s="564">
        <v>1</v>
      </c>
      <c r="AH3931" s="564">
        <v>1</v>
      </c>
      <c r="AI3931" s="564">
        <v>1</v>
      </c>
      <c r="AJ3931" s="564">
        <v>1</v>
      </c>
      <c r="AK3931" s="564">
        <v>1</v>
      </c>
    </row>
    <row r="3932" spans="1:37">
      <c r="A3932">
        <v>3928</v>
      </c>
      <c r="B3932" s="564">
        <f t="shared" ca="1" si="372"/>
        <v>0</v>
      </c>
      <c r="C3932" s="564">
        <f t="shared" ca="1" si="367"/>
        <v>0</v>
      </c>
      <c r="D3932" s="564">
        <f t="shared" ca="1" si="370"/>
        <v>0</v>
      </c>
      <c r="E3932" s="564">
        <f t="shared" ca="1" si="368"/>
        <v>0</v>
      </c>
      <c r="F3932" s="564">
        <f t="shared" ca="1" si="371"/>
        <v>1</v>
      </c>
      <c r="G3932" s="564">
        <f t="shared" ca="1" si="369"/>
        <v>0.48697072515572992</v>
      </c>
      <c r="H3932" s="564">
        <v>0</v>
      </c>
      <c r="I3932" s="564">
        <v>0</v>
      </c>
      <c r="J3932" s="564">
        <v>0</v>
      </c>
      <c r="K3932" s="564">
        <v>0</v>
      </c>
      <c r="L3932" s="564">
        <v>0</v>
      </c>
      <c r="M3932" s="564">
        <v>0</v>
      </c>
      <c r="N3932" s="564">
        <v>0</v>
      </c>
      <c r="O3932" s="564">
        <v>0</v>
      </c>
      <c r="P3932" s="564">
        <v>0</v>
      </c>
      <c r="Q3932" s="564">
        <v>0</v>
      </c>
      <c r="R3932" s="564">
        <v>0</v>
      </c>
      <c r="S3932" s="564">
        <v>0</v>
      </c>
      <c r="T3932" s="564">
        <v>0</v>
      </c>
      <c r="U3932" s="564">
        <v>0</v>
      </c>
      <c r="V3932" s="564">
        <v>0</v>
      </c>
      <c r="W3932" s="564">
        <v>0</v>
      </c>
      <c r="X3932" s="564">
        <v>0</v>
      </c>
      <c r="Y3932" s="564">
        <v>0</v>
      </c>
      <c r="Z3932" s="564">
        <v>0</v>
      </c>
      <c r="AA3932" s="564">
        <v>0</v>
      </c>
      <c r="AB3932" s="564">
        <v>0</v>
      </c>
      <c r="AC3932" s="564">
        <v>0</v>
      </c>
      <c r="AD3932" s="564">
        <v>0</v>
      </c>
      <c r="AE3932" s="564">
        <v>0</v>
      </c>
      <c r="AF3932" s="564">
        <v>0</v>
      </c>
      <c r="AG3932" s="564">
        <v>0</v>
      </c>
      <c r="AH3932" s="564">
        <v>0</v>
      </c>
      <c r="AI3932" s="564">
        <v>0</v>
      </c>
      <c r="AJ3932" s="564">
        <v>0</v>
      </c>
      <c r="AK3932" s="564">
        <v>0</v>
      </c>
    </row>
    <row r="3933" spans="1:37">
      <c r="A3933">
        <v>3929</v>
      </c>
      <c r="B3933" s="564">
        <f t="shared" ca="1" si="372"/>
        <v>11</v>
      </c>
      <c r="C3933" s="564">
        <f t="shared" ca="1" si="367"/>
        <v>121</v>
      </c>
      <c r="D3933" s="564">
        <f t="shared" ca="1" si="370"/>
        <v>11</v>
      </c>
      <c r="E3933" s="564">
        <f t="shared" ca="1" si="368"/>
        <v>4.95</v>
      </c>
      <c r="F3933" s="564">
        <f t="shared" ca="1" si="371"/>
        <v>0.47894736842105268</v>
      </c>
      <c r="G3933" s="564">
        <f t="shared" ca="1" si="369"/>
        <v>-1.7377850862001458</v>
      </c>
      <c r="H3933" s="564">
        <v>1</v>
      </c>
      <c r="I3933" s="564">
        <v>1</v>
      </c>
      <c r="J3933" s="564">
        <v>0</v>
      </c>
      <c r="K3933" s="564">
        <v>1</v>
      </c>
      <c r="L3933" s="564">
        <v>1</v>
      </c>
      <c r="M3933" s="564">
        <v>1</v>
      </c>
      <c r="N3933" s="564">
        <v>0</v>
      </c>
      <c r="O3933" s="564">
        <v>0</v>
      </c>
      <c r="P3933" s="564">
        <v>0</v>
      </c>
      <c r="Q3933" s="564">
        <v>0</v>
      </c>
      <c r="R3933" s="564">
        <v>0</v>
      </c>
      <c r="S3933" s="564">
        <v>0</v>
      </c>
      <c r="T3933" s="564">
        <v>1</v>
      </c>
      <c r="U3933" s="564">
        <v>1</v>
      </c>
      <c r="V3933" s="564">
        <v>1</v>
      </c>
      <c r="W3933" s="564">
        <v>1</v>
      </c>
      <c r="X3933" s="564">
        <v>1</v>
      </c>
      <c r="Y3933" s="564">
        <v>0</v>
      </c>
      <c r="Z3933" s="564">
        <v>0</v>
      </c>
      <c r="AA3933" s="564">
        <v>1</v>
      </c>
      <c r="AB3933" s="564">
        <v>0</v>
      </c>
      <c r="AC3933" s="564">
        <v>1</v>
      </c>
      <c r="AD3933" s="564">
        <v>1</v>
      </c>
      <c r="AE3933" s="564">
        <v>1</v>
      </c>
      <c r="AF3933" s="564">
        <v>0</v>
      </c>
      <c r="AG3933" s="564">
        <v>0</v>
      </c>
      <c r="AH3933" s="564">
        <v>1</v>
      </c>
      <c r="AI3933" s="564">
        <v>0</v>
      </c>
      <c r="AJ3933" s="564">
        <v>0</v>
      </c>
      <c r="AK3933" s="564">
        <v>0</v>
      </c>
    </row>
    <row r="3934" spans="1:37">
      <c r="A3934">
        <v>3930</v>
      </c>
      <c r="B3934" s="564">
        <f t="shared" ca="1" si="372"/>
        <v>3</v>
      </c>
      <c r="C3934" s="564">
        <f t="shared" ca="1" si="367"/>
        <v>9</v>
      </c>
      <c r="D3934" s="564">
        <f t="shared" ca="1" si="370"/>
        <v>3</v>
      </c>
      <c r="E3934" s="564">
        <f t="shared" ca="1" si="368"/>
        <v>2.5499999999999998</v>
      </c>
      <c r="F3934" s="564">
        <f t="shared" ca="1" si="371"/>
        <v>0.73157894736842111</v>
      </c>
      <c r="G3934" s="564">
        <f t="shared" ca="1" si="369"/>
        <v>-1.8599847053515144</v>
      </c>
      <c r="H3934" s="564">
        <v>0</v>
      </c>
      <c r="I3934" s="564">
        <v>0</v>
      </c>
      <c r="J3934" s="564">
        <v>0</v>
      </c>
      <c r="K3934" s="564">
        <v>0</v>
      </c>
      <c r="L3934" s="564">
        <v>0</v>
      </c>
      <c r="M3934" s="564">
        <v>0</v>
      </c>
      <c r="N3934" s="564">
        <v>0</v>
      </c>
      <c r="O3934" s="564">
        <v>0</v>
      </c>
      <c r="P3934" s="564">
        <v>0</v>
      </c>
      <c r="Q3934" s="564">
        <v>0</v>
      </c>
      <c r="R3934" s="564">
        <v>0</v>
      </c>
      <c r="S3934" s="564">
        <v>0</v>
      </c>
      <c r="T3934" s="564">
        <v>0</v>
      </c>
      <c r="U3934" s="564">
        <v>0</v>
      </c>
      <c r="V3934" s="564">
        <v>1</v>
      </c>
      <c r="W3934" s="564">
        <v>1</v>
      </c>
      <c r="X3934" s="564">
        <v>0</v>
      </c>
      <c r="Y3934" s="564">
        <v>1</v>
      </c>
      <c r="Z3934" s="564">
        <v>0</v>
      </c>
      <c r="AA3934" s="564">
        <v>0</v>
      </c>
      <c r="AB3934" s="564">
        <v>0</v>
      </c>
      <c r="AC3934" s="564">
        <v>0</v>
      </c>
      <c r="AD3934" s="564">
        <v>0</v>
      </c>
      <c r="AE3934" s="564">
        <v>0</v>
      </c>
      <c r="AF3934" s="564">
        <v>0</v>
      </c>
      <c r="AG3934" s="564">
        <v>1</v>
      </c>
      <c r="AH3934" s="564">
        <v>0</v>
      </c>
      <c r="AI3934" s="564">
        <v>1</v>
      </c>
      <c r="AJ3934" s="564">
        <v>1</v>
      </c>
      <c r="AK3934" s="564">
        <v>0</v>
      </c>
    </row>
    <row r="3935" spans="1:37">
      <c r="A3935">
        <v>3931</v>
      </c>
      <c r="B3935" s="564">
        <f t="shared" ca="1" si="372"/>
        <v>0</v>
      </c>
      <c r="C3935" s="564">
        <f t="shared" ca="1" si="367"/>
        <v>0</v>
      </c>
      <c r="D3935" s="564">
        <f t="shared" ca="1" si="370"/>
        <v>0</v>
      </c>
      <c r="E3935" s="564">
        <f t="shared" ca="1" si="368"/>
        <v>0</v>
      </c>
      <c r="F3935" s="564">
        <f t="shared" ca="1" si="371"/>
        <v>1</v>
      </c>
      <c r="G3935" s="564">
        <f t="shared" ca="1" si="369"/>
        <v>-1.6105619810430842</v>
      </c>
      <c r="H3935" s="564">
        <v>0</v>
      </c>
      <c r="I3935" s="564">
        <v>0</v>
      </c>
      <c r="J3935" s="564">
        <v>0</v>
      </c>
      <c r="K3935" s="564">
        <v>0</v>
      </c>
      <c r="L3935" s="564">
        <v>0</v>
      </c>
      <c r="M3935" s="564">
        <v>0</v>
      </c>
      <c r="N3935" s="564">
        <v>0</v>
      </c>
      <c r="O3935" s="564">
        <v>0</v>
      </c>
      <c r="P3935" s="564">
        <v>0</v>
      </c>
      <c r="Q3935" s="564">
        <v>0</v>
      </c>
      <c r="R3935" s="564">
        <v>0</v>
      </c>
      <c r="S3935" s="564">
        <v>0</v>
      </c>
      <c r="T3935" s="564">
        <v>0</v>
      </c>
      <c r="U3935" s="564">
        <v>0</v>
      </c>
      <c r="V3935" s="564">
        <v>0</v>
      </c>
      <c r="W3935" s="564">
        <v>0</v>
      </c>
      <c r="X3935" s="564">
        <v>0</v>
      </c>
      <c r="Y3935" s="564">
        <v>0</v>
      </c>
      <c r="Z3935" s="564">
        <v>0</v>
      </c>
      <c r="AA3935" s="564">
        <v>0</v>
      </c>
      <c r="AB3935" s="564">
        <v>0</v>
      </c>
      <c r="AC3935" s="564">
        <v>0</v>
      </c>
      <c r="AD3935" s="564">
        <v>0</v>
      </c>
      <c r="AE3935" s="564">
        <v>0</v>
      </c>
      <c r="AF3935" s="564">
        <v>0</v>
      </c>
      <c r="AG3935" s="564">
        <v>0</v>
      </c>
      <c r="AH3935" s="564">
        <v>0</v>
      </c>
      <c r="AI3935" s="564">
        <v>0</v>
      </c>
      <c r="AJ3935" s="564">
        <v>0</v>
      </c>
      <c r="AK3935" s="564">
        <v>0</v>
      </c>
    </row>
    <row r="3936" spans="1:37">
      <c r="A3936">
        <v>3932</v>
      </c>
      <c r="B3936" s="564">
        <f t="shared" ca="1" si="372"/>
        <v>14</v>
      </c>
      <c r="C3936" s="564">
        <f t="shared" ca="1" si="367"/>
        <v>196</v>
      </c>
      <c r="D3936" s="564">
        <f t="shared" ca="1" si="370"/>
        <v>14</v>
      </c>
      <c r="E3936" s="564">
        <f t="shared" ca="1" si="368"/>
        <v>4.1999999999999993</v>
      </c>
      <c r="F3936" s="564">
        <f t="shared" ca="1" si="371"/>
        <v>0.55789473684210522</v>
      </c>
      <c r="G3936" s="564">
        <f t="shared" ca="1" si="369"/>
        <v>0.86043101112919906</v>
      </c>
      <c r="H3936" s="564">
        <v>1</v>
      </c>
      <c r="I3936" s="564">
        <v>1</v>
      </c>
      <c r="J3936" s="564">
        <v>0</v>
      </c>
      <c r="K3936" s="564">
        <v>1</v>
      </c>
      <c r="L3936" s="564">
        <v>1</v>
      </c>
      <c r="M3936" s="564">
        <v>0</v>
      </c>
      <c r="N3936" s="564">
        <v>1</v>
      </c>
      <c r="O3936" s="564">
        <v>0</v>
      </c>
      <c r="P3936" s="564">
        <v>1</v>
      </c>
      <c r="Q3936" s="564">
        <v>1</v>
      </c>
      <c r="R3936" s="564">
        <v>1</v>
      </c>
      <c r="S3936" s="564">
        <v>0</v>
      </c>
      <c r="T3936" s="564">
        <v>1</v>
      </c>
      <c r="U3936" s="564">
        <v>1</v>
      </c>
      <c r="V3936" s="564">
        <v>0</v>
      </c>
      <c r="W3936" s="564">
        <v>1</v>
      </c>
      <c r="X3936" s="564">
        <v>1</v>
      </c>
      <c r="Y3936" s="564">
        <v>1</v>
      </c>
      <c r="Z3936" s="564">
        <v>0</v>
      </c>
      <c r="AA3936" s="564">
        <v>1</v>
      </c>
      <c r="AB3936" s="564">
        <v>1</v>
      </c>
      <c r="AC3936" s="564">
        <v>1</v>
      </c>
      <c r="AD3936" s="564">
        <v>1</v>
      </c>
      <c r="AE3936" s="564">
        <v>1</v>
      </c>
      <c r="AF3936" s="564">
        <v>1</v>
      </c>
      <c r="AG3936" s="564">
        <v>1</v>
      </c>
      <c r="AH3936" s="564">
        <v>1</v>
      </c>
      <c r="AI3936" s="564">
        <v>1</v>
      </c>
      <c r="AJ3936" s="564">
        <v>1</v>
      </c>
      <c r="AK3936" s="564">
        <v>1</v>
      </c>
    </row>
    <row r="3937" spans="1:37">
      <c r="A3937">
        <v>3933</v>
      </c>
      <c r="B3937" s="564">
        <f t="shared" ca="1" si="372"/>
        <v>20</v>
      </c>
      <c r="C3937" s="564">
        <f t="shared" ca="1" si="367"/>
        <v>400</v>
      </c>
      <c r="D3937" s="564">
        <f t="shared" ca="1" si="370"/>
        <v>20</v>
      </c>
      <c r="E3937" s="564">
        <f t="shared" ca="1" si="368"/>
        <v>0</v>
      </c>
      <c r="F3937" s="564">
        <f t="shared" ca="1" si="371"/>
        <v>1</v>
      </c>
      <c r="G3937" s="564">
        <f t="shared" ca="1" si="369"/>
        <v>-2.5008553264089439</v>
      </c>
      <c r="H3937" s="564">
        <v>1</v>
      </c>
      <c r="I3937" s="564">
        <v>1</v>
      </c>
      <c r="J3937" s="564">
        <v>1</v>
      </c>
      <c r="K3937" s="564">
        <v>1</v>
      </c>
      <c r="L3937" s="564">
        <v>1</v>
      </c>
      <c r="M3937" s="564">
        <v>1</v>
      </c>
      <c r="N3937" s="564">
        <v>1</v>
      </c>
      <c r="O3937" s="564">
        <v>1</v>
      </c>
      <c r="P3937" s="564">
        <v>1</v>
      </c>
      <c r="Q3937" s="564">
        <v>1</v>
      </c>
      <c r="R3937" s="564">
        <v>1</v>
      </c>
      <c r="S3937" s="564">
        <v>1</v>
      </c>
      <c r="T3937" s="564">
        <v>1</v>
      </c>
      <c r="U3937" s="564">
        <v>1</v>
      </c>
      <c r="V3937" s="564">
        <v>1</v>
      </c>
      <c r="W3937" s="564">
        <v>1</v>
      </c>
      <c r="X3937" s="564">
        <v>1</v>
      </c>
      <c r="Y3937" s="564">
        <v>1</v>
      </c>
      <c r="Z3937" s="564">
        <v>1</v>
      </c>
      <c r="AA3937" s="564">
        <v>1</v>
      </c>
      <c r="AB3937" s="564">
        <v>1</v>
      </c>
      <c r="AC3937" s="564">
        <v>1</v>
      </c>
      <c r="AD3937" s="564">
        <v>1</v>
      </c>
      <c r="AE3937" s="564">
        <v>1</v>
      </c>
      <c r="AF3937" s="564">
        <v>1</v>
      </c>
      <c r="AG3937" s="564">
        <v>1</v>
      </c>
      <c r="AH3937" s="564">
        <v>1</v>
      </c>
      <c r="AI3937" s="564">
        <v>1</v>
      </c>
      <c r="AJ3937" s="564">
        <v>1</v>
      </c>
      <c r="AK3937" s="564">
        <v>1</v>
      </c>
    </row>
    <row r="3938" spans="1:37">
      <c r="A3938">
        <v>3934</v>
      </c>
      <c r="B3938" s="564">
        <f t="shared" ca="1" si="372"/>
        <v>20</v>
      </c>
      <c r="C3938" s="564">
        <f t="shared" ca="1" si="367"/>
        <v>400</v>
      </c>
      <c r="D3938" s="564">
        <f t="shared" ca="1" si="370"/>
        <v>20</v>
      </c>
      <c r="E3938" s="564">
        <f t="shared" ca="1" si="368"/>
        <v>0</v>
      </c>
      <c r="F3938" s="564">
        <f t="shared" ca="1" si="371"/>
        <v>1</v>
      </c>
      <c r="G3938" s="564">
        <f t="shared" ca="1" si="369"/>
        <v>-3.4576331419141471</v>
      </c>
      <c r="H3938" s="564">
        <v>1</v>
      </c>
      <c r="I3938" s="564">
        <v>1</v>
      </c>
      <c r="J3938" s="564">
        <v>1</v>
      </c>
      <c r="K3938" s="564">
        <v>1</v>
      </c>
      <c r="L3938" s="564">
        <v>1</v>
      </c>
      <c r="M3938" s="564">
        <v>1</v>
      </c>
      <c r="N3938" s="564">
        <v>1</v>
      </c>
      <c r="O3938" s="564">
        <v>1</v>
      </c>
      <c r="P3938" s="564">
        <v>1</v>
      </c>
      <c r="Q3938" s="564">
        <v>1</v>
      </c>
      <c r="R3938" s="564">
        <v>1</v>
      </c>
      <c r="S3938" s="564">
        <v>1</v>
      </c>
      <c r="T3938" s="564">
        <v>1</v>
      </c>
      <c r="U3938" s="564">
        <v>1</v>
      </c>
      <c r="V3938" s="564">
        <v>1</v>
      </c>
      <c r="W3938" s="564">
        <v>1</v>
      </c>
      <c r="X3938" s="564">
        <v>1</v>
      </c>
      <c r="Y3938" s="564">
        <v>1</v>
      </c>
      <c r="Z3938" s="564">
        <v>1</v>
      </c>
      <c r="AA3938" s="564">
        <v>1</v>
      </c>
      <c r="AB3938" s="564">
        <v>1</v>
      </c>
      <c r="AC3938" s="564">
        <v>1</v>
      </c>
      <c r="AD3938" s="564">
        <v>1</v>
      </c>
      <c r="AE3938" s="564">
        <v>1</v>
      </c>
      <c r="AF3938" s="564">
        <v>1</v>
      </c>
      <c r="AG3938" s="564">
        <v>1</v>
      </c>
      <c r="AH3938" s="564">
        <v>1</v>
      </c>
      <c r="AI3938" s="564">
        <v>1</v>
      </c>
      <c r="AJ3938" s="564">
        <v>1</v>
      </c>
      <c r="AK3938" s="564">
        <v>1</v>
      </c>
    </row>
    <row r="3939" spans="1:37">
      <c r="A3939">
        <v>3935</v>
      </c>
      <c r="B3939" s="564">
        <f t="shared" ca="1" si="372"/>
        <v>20</v>
      </c>
      <c r="C3939" s="564">
        <f t="shared" ca="1" si="367"/>
        <v>400</v>
      </c>
      <c r="D3939" s="564">
        <f t="shared" ca="1" si="370"/>
        <v>20</v>
      </c>
      <c r="E3939" s="564">
        <f t="shared" ca="1" si="368"/>
        <v>0</v>
      </c>
      <c r="F3939" s="564">
        <f t="shared" ca="1" si="371"/>
        <v>1</v>
      </c>
      <c r="G3939" s="564">
        <f t="shared" ca="1" si="369"/>
        <v>0.94475874586853237</v>
      </c>
      <c r="H3939" s="564">
        <v>1</v>
      </c>
      <c r="I3939" s="564">
        <v>1</v>
      </c>
      <c r="J3939" s="564">
        <v>1</v>
      </c>
      <c r="K3939" s="564">
        <v>1</v>
      </c>
      <c r="L3939" s="564">
        <v>1</v>
      </c>
      <c r="M3939" s="564">
        <v>1</v>
      </c>
      <c r="N3939" s="564">
        <v>1</v>
      </c>
      <c r="O3939" s="564">
        <v>1</v>
      </c>
      <c r="P3939" s="564">
        <v>1</v>
      </c>
      <c r="Q3939" s="564">
        <v>1</v>
      </c>
      <c r="R3939" s="564">
        <v>1</v>
      </c>
      <c r="S3939" s="564">
        <v>1</v>
      </c>
      <c r="T3939" s="564">
        <v>1</v>
      </c>
      <c r="U3939" s="564">
        <v>1</v>
      </c>
      <c r="V3939" s="564">
        <v>1</v>
      </c>
      <c r="W3939" s="564">
        <v>1</v>
      </c>
      <c r="X3939" s="564">
        <v>1</v>
      </c>
      <c r="Y3939" s="564">
        <v>1</v>
      </c>
      <c r="Z3939" s="564">
        <v>1</v>
      </c>
      <c r="AA3939" s="564">
        <v>1</v>
      </c>
      <c r="AB3939" s="564">
        <v>1</v>
      </c>
      <c r="AC3939" s="564">
        <v>1</v>
      </c>
      <c r="AD3939" s="564">
        <v>1</v>
      </c>
      <c r="AE3939" s="564">
        <v>1</v>
      </c>
      <c r="AF3939" s="564">
        <v>1</v>
      </c>
      <c r="AG3939" s="564">
        <v>1</v>
      </c>
      <c r="AH3939" s="564">
        <v>1</v>
      </c>
      <c r="AI3939" s="564">
        <v>1</v>
      </c>
      <c r="AJ3939" s="564">
        <v>1</v>
      </c>
      <c r="AK3939" s="564">
        <v>1</v>
      </c>
    </row>
    <row r="3940" spans="1:37">
      <c r="A3940">
        <v>3936</v>
      </c>
      <c r="B3940" s="564">
        <f t="shared" ca="1" si="372"/>
        <v>20</v>
      </c>
      <c r="C3940" s="564">
        <f t="shared" ca="1" si="367"/>
        <v>400</v>
      </c>
      <c r="D3940" s="564">
        <f t="shared" ca="1" si="370"/>
        <v>20</v>
      </c>
      <c r="E3940" s="564">
        <f t="shared" ca="1" si="368"/>
        <v>0</v>
      </c>
      <c r="F3940" s="564">
        <f t="shared" ca="1" si="371"/>
        <v>1</v>
      </c>
      <c r="G3940" s="564">
        <f t="shared" ca="1" si="369"/>
        <v>3.1749221600096806</v>
      </c>
      <c r="H3940" s="564">
        <v>1</v>
      </c>
      <c r="I3940" s="564">
        <v>1</v>
      </c>
      <c r="J3940" s="564">
        <v>1</v>
      </c>
      <c r="K3940" s="564">
        <v>1</v>
      </c>
      <c r="L3940" s="564">
        <v>1</v>
      </c>
      <c r="M3940" s="564">
        <v>1</v>
      </c>
      <c r="N3940" s="564">
        <v>1</v>
      </c>
      <c r="O3940" s="564">
        <v>1</v>
      </c>
      <c r="P3940" s="564">
        <v>1</v>
      </c>
      <c r="Q3940" s="564">
        <v>1</v>
      </c>
      <c r="R3940" s="564">
        <v>1</v>
      </c>
      <c r="S3940" s="564">
        <v>1</v>
      </c>
      <c r="T3940" s="564">
        <v>1</v>
      </c>
      <c r="U3940" s="564">
        <v>1</v>
      </c>
      <c r="V3940" s="564">
        <v>1</v>
      </c>
      <c r="W3940" s="564">
        <v>1</v>
      </c>
      <c r="X3940" s="564">
        <v>1</v>
      </c>
      <c r="Y3940" s="564">
        <v>1</v>
      </c>
      <c r="Z3940" s="564">
        <v>1</v>
      </c>
      <c r="AA3940" s="564">
        <v>1</v>
      </c>
      <c r="AB3940" s="564">
        <v>1</v>
      </c>
      <c r="AC3940" s="564">
        <v>1</v>
      </c>
      <c r="AD3940" s="564">
        <v>1</v>
      </c>
      <c r="AE3940" s="564">
        <v>1</v>
      </c>
      <c r="AF3940" s="564">
        <v>1</v>
      </c>
      <c r="AG3940" s="564">
        <v>1</v>
      </c>
      <c r="AH3940" s="564">
        <v>1</v>
      </c>
      <c r="AI3940" s="564">
        <v>1</v>
      </c>
      <c r="AJ3940" s="564">
        <v>1</v>
      </c>
      <c r="AK3940" s="564">
        <v>1</v>
      </c>
    </row>
    <row r="3941" spans="1:37">
      <c r="A3941">
        <v>3937</v>
      </c>
      <c r="B3941" s="564">
        <f t="shared" ca="1" si="372"/>
        <v>20</v>
      </c>
      <c r="C3941" s="564">
        <f t="shared" ca="1" si="367"/>
        <v>400</v>
      </c>
      <c r="D3941" s="564">
        <f t="shared" ca="1" si="370"/>
        <v>20</v>
      </c>
      <c r="E3941" s="564">
        <f t="shared" ca="1" si="368"/>
        <v>0</v>
      </c>
      <c r="F3941" s="564">
        <f t="shared" ca="1" si="371"/>
        <v>1</v>
      </c>
      <c r="G3941" s="564">
        <f t="shared" ca="1" si="369"/>
        <v>-4.6861259144715177</v>
      </c>
      <c r="H3941" s="564">
        <v>1</v>
      </c>
      <c r="I3941" s="564">
        <v>1</v>
      </c>
      <c r="J3941" s="564">
        <v>1</v>
      </c>
      <c r="K3941" s="564">
        <v>1</v>
      </c>
      <c r="L3941" s="564">
        <v>1</v>
      </c>
      <c r="M3941" s="564">
        <v>1</v>
      </c>
      <c r="N3941" s="564">
        <v>1</v>
      </c>
      <c r="O3941" s="564">
        <v>1</v>
      </c>
      <c r="P3941" s="564">
        <v>1</v>
      </c>
      <c r="Q3941" s="564">
        <v>1</v>
      </c>
      <c r="R3941" s="564">
        <v>1</v>
      </c>
      <c r="S3941" s="564">
        <v>1</v>
      </c>
      <c r="T3941" s="564">
        <v>1</v>
      </c>
      <c r="U3941" s="564">
        <v>1</v>
      </c>
      <c r="V3941" s="564">
        <v>1</v>
      </c>
      <c r="W3941" s="564">
        <v>1</v>
      </c>
      <c r="X3941" s="564">
        <v>1</v>
      </c>
      <c r="Y3941" s="564">
        <v>1</v>
      </c>
      <c r="Z3941" s="564">
        <v>1</v>
      </c>
      <c r="AA3941" s="564">
        <v>1</v>
      </c>
      <c r="AB3941" s="564">
        <v>1</v>
      </c>
      <c r="AC3941" s="564">
        <v>1</v>
      </c>
      <c r="AD3941" s="564">
        <v>1</v>
      </c>
      <c r="AE3941" s="564">
        <v>1</v>
      </c>
      <c r="AF3941" s="564">
        <v>1</v>
      </c>
      <c r="AG3941" s="564">
        <v>1</v>
      </c>
      <c r="AH3941" s="564">
        <v>1</v>
      </c>
      <c r="AI3941" s="564">
        <v>1</v>
      </c>
      <c r="AJ3941" s="564">
        <v>1</v>
      </c>
      <c r="AK3941" s="564">
        <v>1</v>
      </c>
    </row>
    <row r="3942" spans="1:37">
      <c r="A3942">
        <v>3938</v>
      </c>
      <c r="B3942" s="564">
        <f t="shared" ca="1" si="372"/>
        <v>20</v>
      </c>
      <c r="C3942" s="564">
        <f t="shared" ca="1" si="367"/>
        <v>400</v>
      </c>
      <c r="D3942" s="564">
        <f t="shared" ca="1" si="370"/>
        <v>20</v>
      </c>
      <c r="E3942" s="564">
        <f t="shared" ca="1" si="368"/>
        <v>0</v>
      </c>
      <c r="F3942" s="564">
        <f t="shared" ca="1" si="371"/>
        <v>1</v>
      </c>
      <c r="G3942" s="564">
        <f t="shared" ca="1" si="369"/>
        <v>3.056274918412738</v>
      </c>
      <c r="H3942" s="564">
        <v>1</v>
      </c>
      <c r="I3942" s="564">
        <v>1</v>
      </c>
      <c r="J3942" s="564">
        <v>1</v>
      </c>
      <c r="K3942" s="564">
        <v>1</v>
      </c>
      <c r="L3942" s="564">
        <v>1</v>
      </c>
      <c r="M3942" s="564">
        <v>1</v>
      </c>
      <c r="N3942" s="564">
        <v>1</v>
      </c>
      <c r="O3942" s="564">
        <v>1</v>
      </c>
      <c r="P3942" s="564">
        <v>1</v>
      </c>
      <c r="Q3942" s="564">
        <v>1</v>
      </c>
      <c r="R3942" s="564">
        <v>1</v>
      </c>
      <c r="S3942" s="564">
        <v>1</v>
      </c>
      <c r="T3942" s="564">
        <v>1</v>
      </c>
      <c r="U3942" s="564">
        <v>1</v>
      </c>
      <c r="V3942" s="564">
        <v>1</v>
      </c>
      <c r="W3942" s="564">
        <v>1</v>
      </c>
      <c r="X3942" s="564">
        <v>1</v>
      </c>
      <c r="Y3942" s="564">
        <v>1</v>
      </c>
      <c r="Z3942" s="564">
        <v>1</v>
      </c>
      <c r="AA3942" s="564">
        <v>1</v>
      </c>
      <c r="AB3942" s="564">
        <v>1</v>
      </c>
      <c r="AC3942" s="564">
        <v>1</v>
      </c>
      <c r="AD3942" s="564">
        <v>1</v>
      </c>
      <c r="AE3942" s="564">
        <v>1</v>
      </c>
      <c r="AF3942" s="564">
        <v>1</v>
      </c>
      <c r="AG3942" s="564">
        <v>1</v>
      </c>
      <c r="AH3942" s="564">
        <v>1</v>
      </c>
      <c r="AI3942" s="564">
        <v>1</v>
      </c>
      <c r="AJ3942" s="564">
        <v>1</v>
      </c>
      <c r="AK3942" s="564">
        <v>1</v>
      </c>
    </row>
    <row r="3943" spans="1:37">
      <c r="A3943">
        <v>3939</v>
      </c>
      <c r="B3943" s="564">
        <f t="shared" ca="1" si="372"/>
        <v>20</v>
      </c>
      <c r="C3943" s="564">
        <f t="shared" ca="1" si="367"/>
        <v>400</v>
      </c>
      <c r="D3943" s="564">
        <f t="shared" ca="1" si="370"/>
        <v>20</v>
      </c>
      <c r="E3943" s="564">
        <f t="shared" ca="1" si="368"/>
        <v>0</v>
      </c>
      <c r="F3943" s="564">
        <f t="shared" ca="1" si="371"/>
        <v>1</v>
      </c>
      <c r="G3943" s="564">
        <f t="shared" ca="1" si="369"/>
        <v>-1.521314006264888</v>
      </c>
      <c r="H3943" s="564">
        <v>1</v>
      </c>
      <c r="I3943" s="564">
        <v>1</v>
      </c>
      <c r="J3943" s="564">
        <v>1</v>
      </c>
      <c r="K3943" s="564">
        <v>1</v>
      </c>
      <c r="L3943" s="564">
        <v>1</v>
      </c>
      <c r="M3943" s="564">
        <v>1</v>
      </c>
      <c r="N3943" s="564">
        <v>1</v>
      </c>
      <c r="O3943" s="564">
        <v>1</v>
      </c>
      <c r="P3943" s="564">
        <v>1</v>
      </c>
      <c r="Q3943" s="564">
        <v>1</v>
      </c>
      <c r="R3943" s="564">
        <v>1</v>
      </c>
      <c r="S3943" s="564">
        <v>1</v>
      </c>
      <c r="T3943" s="564">
        <v>1</v>
      </c>
      <c r="U3943" s="564">
        <v>1</v>
      </c>
      <c r="V3943" s="564">
        <v>1</v>
      </c>
      <c r="W3943" s="564">
        <v>1</v>
      </c>
      <c r="X3943" s="564">
        <v>1</v>
      </c>
      <c r="Y3943" s="564">
        <v>1</v>
      </c>
      <c r="Z3943" s="564">
        <v>1</v>
      </c>
      <c r="AA3943" s="564">
        <v>1</v>
      </c>
      <c r="AB3943" s="564">
        <v>1</v>
      </c>
      <c r="AC3943" s="564">
        <v>1</v>
      </c>
      <c r="AD3943" s="564">
        <v>1</v>
      </c>
      <c r="AE3943" s="564">
        <v>1</v>
      </c>
      <c r="AF3943" s="564">
        <v>1</v>
      </c>
      <c r="AG3943" s="564">
        <v>1</v>
      </c>
      <c r="AH3943" s="564">
        <v>1</v>
      </c>
      <c r="AI3943" s="564">
        <v>1</v>
      </c>
      <c r="AJ3943" s="564">
        <v>1</v>
      </c>
      <c r="AK3943" s="564">
        <v>1</v>
      </c>
    </row>
    <row r="3944" spans="1:37">
      <c r="A3944">
        <v>3940</v>
      </c>
      <c r="B3944" s="564">
        <f t="shared" ca="1" si="372"/>
        <v>0</v>
      </c>
      <c r="C3944" s="564">
        <f t="shared" ca="1" si="367"/>
        <v>0</v>
      </c>
      <c r="D3944" s="564">
        <f t="shared" ca="1" si="370"/>
        <v>0</v>
      </c>
      <c r="E3944" s="564">
        <f t="shared" ca="1" si="368"/>
        <v>0</v>
      </c>
      <c r="F3944" s="564">
        <f t="shared" ca="1" si="371"/>
        <v>1</v>
      </c>
      <c r="G3944" s="564">
        <f t="shared" ca="1" si="369"/>
        <v>4.2977927515371812</v>
      </c>
      <c r="H3944" s="564">
        <v>0</v>
      </c>
      <c r="I3944" s="564">
        <v>0</v>
      </c>
      <c r="J3944" s="564">
        <v>0</v>
      </c>
      <c r="K3944" s="564">
        <v>0</v>
      </c>
      <c r="L3944" s="564">
        <v>0</v>
      </c>
      <c r="M3944" s="564">
        <v>0</v>
      </c>
      <c r="N3944" s="564">
        <v>0</v>
      </c>
      <c r="O3944" s="564">
        <v>0</v>
      </c>
      <c r="P3944" s="564">
        <v>0</v>
      </c>
      <c r="Q3944" s="564">
        <v>0</v>
      </c>
      <c r="R3944" s="564">
        <v>0</v>
      </c>
      <c r="S3944" s="564">
        <v>0</v>
      </c>
      <c r="T3944" s="564">
        <v>0</v>
      </c>
      <c r="U3944" s="564">
        <v>0</v>
      </c>
      <c r="V3944" s="564">
        <v>0</v>
      </c>
      <c r="W3944" s="564">
        <v>0</v>
      </c>
      <c r="X3944" s="564">
        <v>0</v>
      </c>
      <c r="Y3944" s="564">
        <v>0</v>
      </c>
      <c r="Z3944" s="564">
        <v>0</v>
      </c>
      <c r="AA3944" s="564">
        <v>0</v>
      </c>
      <c r="AB3944" s="564">
        <v>0</v>
      </c>
      <c r="AC3944" s="564">
        <v>0</v>
      </c>
      <c r="AD3944" s="564">
        <v>0</v>
      </c>
      <c r="AE3944" s="564">
        <v>0</v>
      </c>
      <c r="AF3944" s="564">
        <v>0</v>
      </c>
      <c r="AG3944" s="564">
        <v>0</v>
      </c>
      <c r="AH3944" s="564">
        <v>0</v>
      </c>
      <c r="AI3944" s="564">
        <v>0</v>
      </c>
      <c r="AJ3944" s="564">
        <v>0</v>
      </c>
      <c r="AK3944" s="564">
        <v>0</v>
      </c>
    </row>
    <row r="3945" spans="1:37">
      <c r="A3945">
        <v>3941</v>
      </c>
      <c r="B3945" s="564">
        <f t="shared" ca="1" si="372"/>
        <v>20</v>
      </c>
      <c r="C3945" s="564">
        <f t="shared" ca="1" si="367"/>
        <v>400</v>
      </c>
      <c r="D3945" s="564">
        <f t="shared" ca="1" si="370"/>
        <v>20</v>
      </c>
      <c r="E3945" s="564">
        <f t="shared" ca="1" si="368"/>
        <v>0</v>
      </c>
      <c r="F3945" s="564">
        <f t="shared" ca="1" si="371"/>
        <v>1</v>
      </c>
      <c r="G3945" s="564">
        <f t="shared" ca="1" si="369"/>
        <v>-2.5166791379406739</v>
      </c>
      <c r="H3945" s="564">
        <v>1</v>
      </c>
      <c r="I3945" s="564">
        <v>1</v>
      </c>
      <c r="J3945" s="564">
        <v>1</v>
      </c>
      <c r="K3945" s="564">
        <v>1</v>
      </c>
      <c r="L3945" s="564">
        <v>1</v>
      </c>
      <c r="M3945" s="564">
        <v>1</v>
      </c>
      <c r="N3945" s="564">
        <v>1</v>
      </c>
      <c r="O3945" s="564">
        <v>1</v>
      </c>
      <c r="P3945" s="564">
        <v>1</v>
      </c>
      <c r="Q3945" s="564">
        <v>1</v>
      </c>
      <c r="R3945" s="564">
        <v>1</v>
      </c>
      <c r="S3945" s="564">
        <v>1</v>
      </c>
      <c r="T3945" s="564">
        <v>1</v>
      </c>
      <c r="U3945" s="564">
        <v>1</v>
      </c>
      <c r="V3945" s="564">
        <v>1</v>
      </c>
      <c r="W3945" s="564">
        <v>1</v>
      </c>
      <c r="X3945" s="564">
        <v>1</v>
      </c>
      <c r="Y3945" s="564">
        <v>1</v>
      </c>
      <c r="Z3945" s="564">
        <v>1</v>
      </c>
      <c r="AA3945" s="564">
        <v>1</v>
      </c>
      <c r="AB3945" s="564">
        <v>1</v>
      </c>
      <c r="AC3945" s="564">
        <v>1</v>
      </c>
      <c r="AD3945" s="564">
        <v>1</v>
      </c>
      <c r="AE3945" s="564">
        <v>1</v>
      </c>
      <c r="AF3945" s="564">
        <v>1</v>
      </c>
      <c r="AG3945" s="564">
        <v>1</v>
      </c>
      <c r="AH3945" s="564">
        <v>1</v>
      </c>
      <c r="AI3945" s="564">
        <v>1</v>
      </c>
      <c r="AJ3945" s="564">
        <v>1</v>
      </c>
      <c r="AK3945" s="564">
        <v>1</v>
      </c>
    </row>
    <row r="3946" spans="1:37">
      <c r="A3946">
        <v>3942</v>
      </c>
      <c r="B3946" s="564">
        <f t="shared" ca="1" si="372"/>
        <v>20</v>
      </c>
      <c r="C3946" s="564">
        <f t="shared" ca="1" si="367"/>
        <v>400</v>
      </c>
      <c r="D3946" s="564">
        <f t="shared" ca="1" si="370"/>
        <v>20</v>
      </c>
      <c r="E3946" s="564">
        <f t="shared" ca="1" si="368"/>
        <v>0</v>
      </c>
      <c r="F3946" s="564">
        <f t="shared" ca="1" si="371"/>
        <v>1</v>
      </c>
      <c r="G3946" s="564">
        <f t="shared" ca="1" si="369"/>
        <v>3.4262618572736754</v>
      </c>
      <c r="H3946" s="564">
        <v>1</v>
      </c>
      <c r="I3946" s="564">
        <v>1</v>
      </c>
      <c r="J3946" s="564">
        <v>1</v>
      </c>
      <c r="K3946" s="564">
        <v>1</v>
      </c>
      <c r="L3946" s="564">
        <v>1</v>
      </c>
      <c r="M3946" s="564">
        <v>1</v>
      </c>
      <c r="N3946" s="564">
        <v>1</v>
      </c>
      <c r="O3946" s="564">
        <v>1</v>
      </c>
      <c r="P3946" s="564">
        <v>1</v>
      </c>
      <c r="Q3946" s="564">
        <v>1</v>
      </c>
      <c r="R3946" s="564">
        <v>1</v>
      </c>
      <c r="S3946" s="564">
        <v>1</v>
      </c>
      <c r="T3946" s="564">
        <v>1</v>
      </c>
      <c r="U3946" s="564">
        <v>1</v>
      </c>
      <c r="V3946" s="564">
        <v>1</v>
      </c>
      <c r="W3946" s="564">
        <v>1</v>
      </c>
      <c r="X3946" s="564">
        <v>1</v>
      </c>
      <c r="Y3946" s="564">
        <v>1</v>
      </c>
      <c r="Z3946" s="564">
        <v>1</v>
      </c>
      <c r="AA3946" s="564">
        <v>1</v>
      </c>
      <c r="AB3946" s="564">
        <v>1</v>
      </c>
      <c r="AC3946" s="564">
        <v>1</v>
      </c>
      <c r="AD3946" s="564">
        <v>1</v>
      </c>
      <c r="AE3946" s="564">
        <v>1</v>
      </c>
      <c r="AF3946" s="564">
        <v>1</v>
      </c>
      <c r="AG3946" s="564">
        <v>1</v>
      </c>
      <c r="AH3946" s="564">
        <v>1</v>
      </c>
      <c r="AI3946" s="564">
        <v>1</v>
      </c>
      <c r="AJ3946" s="564">
        <v>1</v>
      </c>
      <c r="AK3946" s="564">
        <v>1</v>
      </c>
    </row>
    <row r="3947" spans="1:37">
      <c r="A3947">
        <v>3943</v>
      </c>
      <c r="B3947" s="564">
        <f t="shared" ca="1" si="372"/>
        <v>0</v>
      </c>
      <c r="C3947" s="564">
        <f t="shared" ca="1" si="367"/>
        <v>0</v>
      </c>
      <c r="D3947" s="564">
        <f t="shared" ca="1" si="370"/>
        <v>0</v>
      </c>
      <c r="E3947" s="564">
        <f t="shared" ca="1" si="368"/>
        <v>0</v>
      </c>
      <c r="F3947" s="564">
        <f t="shared" ca="1" si="371"/>
        <v>1</v>
      </c>
      <c r="G3947" s="564">
        <f t="shared" ca="1" si="369"/>
        <v>-3.2349706017964102</v>
      </c>
      <c r="H3947" s="564">
        <v>0</v>
      </c>
      <c r="I3947" s="564">
        <v>0</v>
      </c>
      <c r="J3947" s="564">
        <v>0</v>
      </c>
      <c r="K3947" s="564">
        <v>0</v>
      </c>
      <c r="L3947" s="564">
        <v>0</v>
      </c>
      <c r="M3947" s="564">
        <v>0</v>
      </c>
      <c r="N3947" s="564">
        <v>0</v>
      </c>
      <c r="O3947" s="564">
        <v>0</v>
      </c>
      <c r="P3947" s="564">
        <v>0</v>
      </c>
      <c r="Q3947" s="564">
        <v>0</v>
      </c>
      <c r="R3947" s="564">
        <v>0</v>
      </c>
      <c r="S3947" s="564">
        <v>0</v>
      </c>
      <c r="T3947" s="564">
        <v>0</v>
      </c>
      <c r="U3947" s="564">
        <v>0</v>
      </c>
      <c r="V3947" s="564">
        <v>0</v>
      </c>
      <c r="W3947" s="564">
        <v>0</v>
      </c>
      <c r="X3947" s="564">
        <v>0</v>
      </c>
      <c r="Y3947" s="564">
        <v>0</v>
      </c>
      <c r="Z3947" s="564">
        <v>0</v>
      </c>
      <c r="AA3947" s="564">
        <v>0</v>
      </c>
      <c r="AB3947" s="564">
        <v>0</v>
      </c>
      <c r="AC3947" s="564">
        <v>0</v>
      </c>
      <c r="AD3947" s="564">
        <v>0</v>
      </c>
      <c r="AE3947" s="564">
        <v>0</v>
      </c>
      <c r="AF3947" s="564">
        <v>0</v>
      </c>
      <c r="AG3947" s="564">
        <v>0</v>
      </c>
      <c r="AH3947" s="564">
        <v>0</v>
      </c>
      <c r="AI3947" s="564">
        <v>0</v>
      </c>
      <c r="AJ3947" s="564">
        <v>0</v>
      </c>
      <c r="AK3947" s="564">
        <v>0</v>
      </c>
    </row>
    <row r="3948" spans="1:37">
      <c r="A3948">
        <v>3944</v>
      </c>
      <c r="B3948" s="564">
        <f t="shared" ca="1" si="372"/>
        <v>2</v>
      </c>
      <c r="C3948" s="564">
        <f t="shared" ca="1" si="367"/>
        <v>4</v>
      </c>
      <c r="D3948" s="564">
        <f t="shared" ca="1" si="370"/>
        <v>2</v>
      </c>
      <c r="E3948" s="564">
        <f t="shared" ca="1" si="368"/>
        <v>1.8</v>
      </c>
      <c r="F3948" s="564">
        <f t="shared" ca="1" si="371"/>
        <v>0.81052631578947365</v>
      </c>
      <c r="G3948" s="564">
        <f t="shared" ca="1" si="369"/>
        <v>-0.82866284496698062</v>
      </c>
      <c r="H3948" s="564">
        <v>0</v>
      </c>
      <c r="I3948" s="564">
        <v>0</v>
      </c>
      <c r="J3948" s="564">
        <v>0</v>
      </c>
      <c r="K3948" s="564">
        <v>0</v>
      </c>
      <c r="L3948" s="564">
        <v>0</v>
      </c>
      <c r="M3948" s="564">
        <v>1</v>
      </c>
      <c r="N3948" s="564">
        <v>0</v>
      </c>
      <c r="O3948" s="564">
        <v>0</v>
      </c>
      <c r="P3948" s="564">
        <v>0</v>
      </c>
      <c r="Q3948" s="564">
        <v>0</v>
      </c>
      <c r="R3948" s="564">
        <v>0</v>
      </c>
      <c r="S3948" s="564">
        <v>1</v>
      </c>
      <c r="T3948" s="564">
        <v>0</v>
      </c>
      <c r="U3948" s="564">
        <v>0</v>
      </c>
      <c r="V3948" s="564">
        <v>0</v>
      </c>
      <c r="W3948" s="564">
        <v>0</v>
      </c>
      <c r="X3948" s="564">
        <v>0</v>
      </c>
      <c r="Y3948" s="564">
        <v>0</v>
      </c>
      <c r="Z3948" s="564">
        <v>0</v>
      </c>
      <c r="AA3948" s="564">
        <v>0</v>
      </c>
      <c r="AB3948" s="564">
        <v>0</v>
      </c>
      <c r="AC3948" s="564">
        <v>0</v>
      </c>
      <c r="AD3948" s="564">
        <v>1</v>
      </c>
      <c r="AE3948" s="564">
        <v>1</v>
      </c>
      <c r="AF3948" s="564">
        <v>1</v>
      </c>
      <c r="AG3948" s="564">
        <v>0</v>
      </c>
      <c r="AH3948" s="564">
        <v>1</v>
      </c>
      <c r="AI3948" s="564">
        <v>1</v>
      </c>
      <c r="AJ3948" s="564">
        <v>0</v>
      </c>
      <c r="AK3948" s="564">
        <v>0</v>
      </c>
    </row>
    <row r="3949" spans="1:37">
      <c r="A3949">
        <v>3945</v>
      </c>
      <c r="B3949" s="564">
        <f t="shared" ca="1" si="372"/>
        <v>0</v>
      </c>
      <c r="C3949" s="564">
        <f t="shared" ca="1" si="367"/>
        <v>0</v>
      </c>
      <c r="D3949" s="564">
        <f t="shared" ca="1" si="370"/>
        <v>0</v>
      </c>
      <c r="E3949" s="564">
        <f t="shared" ca="1" si="368"/>
        <v>0</v>
      </c>
      <c r="F3949" s="564">
        <f t="shared" ca="1" si="371"/>
        <v>1</v>
      </c>
      <c r="G3949" s="564">
        <f t="shared" ca="1" si="369"/>
        <v>-4.9652279199841125</v>
      </c>
      <c r="H3949" s="564">
        <v>0</v>
      </c>
      <c r="I3949" s="564">
        <v>0</v>
      </c>
      <c r="J3949" s="564">
        <v>0</v>
      </c>
      <c r="K3949" s="564">
        <v>0</v>
      </c>
      <c r="L3949" s="564">
        <v>0</v>
      </c>
      <c r="M3949" s="564">
        <v>0</v>
      </c>
      <c r="N3949" s="564">
        <v>0</v>
      </c>
      <c r="O3949" s="564">
        <v>0</v>
      </c>
      <c r="P3949" s="564">
        <v>0</v>
      </c>
      <c r="Q3949" s="564">
        <v>0</v>
      </c>
      <c r="R3949" s="564">
        <v>0</v>
      </c>
      <c r="S3949" s="564">
        <v>0</v>
      </c>
      <c r="T3949" s="564">
        <v>0</v>
      </c>
      <c r="U3949" s="564">
        <v>0</v>
      </c>
      <c r="V3949" s="564">
        <v>0</v>
      </c>
      <c r="W3949" s="564">
        <v>0</v>
      </c>
      <c r="X3949" s="564">
        <v>0</v>
      </c>
      <c r="Y3949" s="564">
        <v>0</v>
      </c>
      <c r="Z3949" s="564">
        <v>0</v>
      </c>
      <c r="AA3949" s="564">
        <v>0</v>
      </c>
      <c r="AB3949" s="564">
        <v>0</v>
      </c>
      <c r="AC3949" s="564">
        <v>0</v>
      </c>
      <c r="AD3949" s="564">
        <v>0</v>
      </c>
      <c r="AE3949" s="564">
        <v>0</v>
      </c>
      <c r="AF3949" s="564">
        <v>0</v>
      </c>
      <c r="AG3949" s="564">
        <v>0</v>
      </c>
      <c r="AH3949" s="564">
        <v>0</v>
      </c>
      <c r="AI3949" s="564">
        <v>0</v>
      </c>
      <c r="AJ3949" s="564">
        <v>0</v>
      </c>
      <c r="AK3949" s="564">
        <v>0</v>
      </c>
    </row>
    <row r="3950" spans="1:37">
      <c r="A3950">
        <v>3946</v>
      </c>
      <c r="B3950" s="564">
        <f t="shared" ca="1" si="372"/>
        <v>8</v>
      </c>
      <c r="C3950" s="564">
        <f t="shared" ca="1" si="367"/>
        <v>64</v>
      </c>
      <c r="D3950" s="564">
        <f t="shared" ca="1" si="370"/>
        <v>8</v>
      </c>
      <c r="E3950" s="564">
        <f t="shared" ca="1" si="368"/>
        <v>4.8</v>
      </c>
      <c r="F3950" s="564">
        <f t="shared" ca="1" si="371"/>
        <v>0.49473684210526314</v>
      </c>
      <c r="G3950" s="564">
        <f t="shared" ca="1" si="369"/>
        <v>3.075182161983204</v>
      </c>
      <c r="H3950" s="564">
        <v>1</v>
      </c>
      <c r="I3950" s="564">
        <v>0</v>
      </c>
      <c r="J3950" s="564">
        <v>0</v>
      </c>
      <c r="K3950" s="564">
        <v>0</v>
      </c>
      <c r="L3950" s="564">
        <v>0</v>
      </c>
      <c r="M3950" s="564">
        <v>0</v>
      </c>
      <c r="N3950" s="564">
        <v>1</v>
      </c>
      <c r="O3950" s="564">
        <v>1</v>
      </c>
      <c r="P3950" s="564">
        <v>0</v>
      </c>
      <c r="Q3950" s="564">
        <v>1</v>
      </c>
      <c r="R3950" s="564">
        <v>0</v>
      </c>
      <c r="S3950" s="564">
        <v>1</v>
      </c>
      <c r="T3950" s="564">
        <v>0</v>
      </c>
      <c r="U3950" s="564">
        <v>0</v>
      </c>
      <c r="V3950" s="564">
        <v>1</v>
      </c>
      <c r="W3950" s="564">
        <v>0</v>
      </c>
      <c r="X3950" s="564">
        <v>1</v>
      </c>
      <c r="Y3950" s="564">
        <v>1</v>
      </c>
      <c r="Z3950" s="564">
        <v>0</v>
      </c>
      <c r="AA3950" s="564">
        <v>0</v>
      </c>
      <c r="AB3950" s="564">
        <v>0</v>
      </c>
      <c r="AC3950" s="564">
        <v>0</v>
      </c>
      <c r="AD3950" s="564">
        <v>0</v>
      </c>
      <c r="AE3950" s="564">
        <v>1</v>
      </c>
      <c r="AF3950" s="564">
        <v>0</v>
      </c>
      <c r="AG3950" s="564">
        <v>0</v>
      </c>
      <c r="AH3950" s="564">
        <v>1</v>
      </c>
      <c r="AI3950" s="564">
        <v>1</v>
      </c>
      <c r="AJ3950" s="564">
        <v>1</v>
      </c>
      <c r="AK3950" s="564">
        <v>0</v>
      </c>
    </row>
    <row r="3951" spans="1:37">
      <c r="A3951">
        <v>3947</v>
      </c>
      <c r="B3951" s="564">
        <f t="shared" ca="1" si="372"/>
        <v>20</v>
      </c>
      <c r="C3951" s="564">
        <f t="shared" ca="1" si="367"/>
        <v>400</v>
      </c>
      <c r="D3951" s="564">
        <f t="shared" ca="1" si="370"/>
        <v>20</v>
      </c>
      <c r="E3951" s="564">
        <f t="shared" ca="1" si="368"/>
        <v>0</v>
      </c>
      <c r="F3951" s="564">
        <f t="shared" ca="1" si="371"/>
        <v>1</v>
      </c>
      <c r="G3951" s="564">
        <f t="shared" ca="1" si="369"/>
        <v>1.2245241157106723</v>
      </c>
      <c r="H3951" s="564">
        <v>1</v>
      </c>
      <c r="I3951" s="564">
        <v>1</v>
      </c>
      <c r="J3951" s="564">
        <v>1</v>
      </c>
      <c r="K3951" s="564">
        <v>1</v>
      </c>
      <c r="L3951" s="564">
        <v>1</v>
      </c>
      <c r="M3951" s="564">
        <v>1</v>
      </c>
      <c r="N3951" s="564">
        <v>1</v>
      </c>
      <c r="O3951" s="564">
        <v>1</v>
      </c>
      <c r="P3951" s="564">
        <v>1</v>
      </c>
      <c r="Q3951" s="564">
        <v>1</v>
      </c>
      <c r="R3951" s="564">
        <v>1</v>
      </c>
      <c r="S3951" s="564">
        <v>1</v>
      </c>
      <c r="T3951" s="564">
        <v>1</v>
      </c>
      <c r="U3951" s="564">
        <v>1</v>
      </c>
      <c r="V3951" s="564">
        <v>1</v>
      </c>
      <c r="W3951" s="564">
        <v>1</v>
      </c>
      <c r="X3951" s="564">
        <v>1</v>
      </c>
      <c r="Y3951" s="564">
        <v>1</v>
      </c>
      <c r="Z3951" s="564">
        <v>1</v>
      </c>
      <c r="AA3951" s="564">
        <v>1</v>
      </c>
      <c r="AB3951" s="564">
        <v>1</v>
      </c>
      <c r="AC3951" s="564">
        <v>1</v>
      </c>
      <c r="AD3951" s="564">
        <v>1</v>
      </c>
      <c r="AE3951" s="564">
        <v>1</v>
      </c>
      <c r="AF3951" s="564">
        <v>1</v>
      </c>
      <c r="AG3951" s="564">
        <v>1</v>
      </c>
      <c r="AH3951" s="564">
        <v>1</v>
      </c>
      <c r="AI3951" s="564">
        <v>1</v>
      </c>
      <c r="AJ3951" s="564">
        <v>1</v>
      </c>
      <c r="AK3951" s="564">
        <v>1</v>
      </c>
    </row>
    <row r="3952" spans="1:37">
      <c r="A3952">
        <v>3948</v>
      </c>
      <c r="B3952" s="564">
        <f t="shared" ca="1" si="372"/>
        <v>20</v>
      </c>
      <c r="C3952" s="564">
        <f t="shared" ca="1" si="367"/>
        <v>400</v>
      </c>
      <c r="D3952" s="564">
        <f t="shared" ca="1" si="370"/>
        <v>20</v>
      </c>
      <c r="E3952" s="564">
        <f t="shared" ca="1" si="368"/>
        <v>0</v>
      </c>
      <c r="F3952" s="564">
        <f t="shared" ca="1" si="371"/>
        <v>1</v>
      </c>
      <c r="G3952" s="564">
        <f t="shared" ca="1" si="369"/>
        <v>0.2890611244791208</v>
      </c>
      <c r="H3952" s="564">
        <v>1</v>
      </c>
      <c r="I3952" s="564">
        <v>1</v>
      </c>
      <c r="J3952" s="564">
        <v>1</v>
      </c>
      <c r="K3952" s="564">
        <v>1</v>
      </c>
      <c r="L3952" s="564">
        <v>1</v>
      </c>
      <c r="M3952" s="564">
        <v>1</v>
      </c>
      <c r="N3952" s="564">
        <v>1</v>
      </c>
      <c r="O3952" s="564">
        <v>1</v>
      </c>
      <c r="P3952" s="564">
        <v>1</v>
      </c>
      <c r="Q3952" s="564">
        <v>1</v>
      </c>
      <c r="R3952" s="564">
        <v>1</v>
      </c>
      <c r="S3952" s="564">
        <v>1</v>
      </c>
      <c r="T3952" s="564">
        <v>1</v>
      </c>
      <c r="U3952" s="564">
        <v>1</v>
      </c>
      <c r="V3952" s="564">
        <v>1</v>
      </c>
      <c r="W3952" s="564">
        <v>1</v>
      </c>
      <c r="X3952" s="564">
        <v>1</v>
      </c>
      <c r="Y3952" s="564">
        <v>1</v>
      </c>
      <c r="Z3952" s="564">
        <v>1</v>
      </c>
      <c r="AA3952" s="564">
        <v>1</v>
      </c>
      <c r="AB3952" s="564">
        <v>1</v>
      </c>
      <c r="AC3952" s="564">
        <v>1</v>
      </c>
      <c r="AD3952" s="564">
        <v>1</v>
      </c>
      <c r="AE3952" s="564">
        <v>1</v>
      </c>
      <c r="AF3952" s="564">
        <v>1</v>
      </c>
      <c r="AG3952" s="564">
        <v>1</v>
      </c>
      <c r="AH3952" s="564">
        <v>1</v>
      </c>
      <c r="AI3952" s="564">
        <v>1</v>
      </c>
      <c r="AJ3952" s="564">
        <v>1</v>
      </c>
      <c r="AK3952" s="564">
        <v>1</v>
      </c>
    </row>
    <row r="3953" spans="1:37">
      <c r="A3953">
        <v>3949</v>
      </c>
      <c r="B3953" s="564">
        <f t="shared" ca="1" si="372"/>
        <v>0</v>
      </c>
      <c r="C3953" s="564">
        <f t="shared" ca="1" si="367"/>
        <v>0</v>
      </c>
      <c r="D3953" s="564">
        <f t="shared" ca="1" si="370"/>
        <v>0</v>
      </c>
      <c r="E3953" s="564">
        <f t="shared" ca="1" si="368"/>
        <v>0</v>
      </c>
      <c r="F3953" s="564">
        <f t="shared" ca="1" si="371"/>
        <v>1</v>
      </c>
      <c r="G3953" s="564">
        <f t="shared" ca="1" si="369"/>
        <v>-3.6950324820010985</v>
      </c>
      <c r="H3953" s="564">
        <v>0</v>
      </c>
      <c r="I3953" s="564">
        <v>0</v>
      </c>
      <c r="J3953" s="564">
        <v>0</v>
      </c>
      <c r="K3953" s="564">
        <v>0</v>
      </c>
      <c r="L3953" s="564">
        <v>0</v>
      </c>
      <c r="M3953" s="564">
        <v>0</v>
      </c>
      <c r="N3953" s="564">
        <v>0</v>
      </c>
      <c r="O3953" s="564">
        <v>0</v>
      </c>
      <c r="P3953" s="564">
        <v>0</v>
      </c>
      <c r="Q3953" s="564">
        <v>0</v>
      </c>
      <c r="R3953" s="564">
        <v>0</v>
      </c>
      <c r="S3953" s="564">
        <v>0</v>
      </c>
      <c r="T3953" s="564">
        <v>0</v>
      </c>
      <c r="U3953" s="564">
        <v>0</v>
      </c>
      <c r="V3953" s="564">
        <v>0</v>
      </c>
      <c r="W3953" s="564">
        <v>0</v>
      </c>
      <c r="X3953" s="564">
        <v>0</v>
      </c>
      <c r="Y3953" s="564">
        <v>0</v>
      </c>
      <c r="Z3953" s="564">
        <v>0</v>
      </c>
      <c r="AA3953" s="564">
        <v>0</v>
      </c>
      <c r="AB3953" s="564">
        <v>0</v>
      </c>
      <c r="AC3953" s="564">
        <v>0</v>
      </c>
      <c r="AD3953" s="564">
        <v>0</v>
      </c>
      <c r="AE3953" s="564">
        <v>0</v>
      </c>
      <c r="AF3953" s="564">
        <v>0</v>
      </c>
      <c r="AG3953" s="564">
        <v>0</v>
      </c>
      <c r="AH3953" s="564">
        <v>0</v>
      </c>
      <c r="AI3953" s="564">
        <v>0</v>
      </c>
      <c r="AJ3953" s="564">
        <v>0</v>
      </c>
      <c r="AK3953" s="564">
        <v>0</v>
      </c>
    </row>
    <row r="3954" spans="1:37">
      <c r="A3954">
        <v>3950</v>
      </c>
      <c r="B3954" s="564">
        <f t="shared" ca="1" si="372"/>
        <v>20</v>
      </c>
      <c r="C3954" s="564">
        <f t="shared" ca="1" si="367"/>
        <v>400</v>
      </c>
      <c r="D3954" s="564">
        <f t="shared" ca="1" si="370"/>
        <v>20</v>
      </c>
      <c r="E3954" s="564">
        <f t="shared" ca="1" si="368"/>
        <v>0</v>
      </c>
      <c r="F3954" s="564">
        <f t="shared" ca="1" si="371"/>
        <v>1</v>
      </c>
      <c r="G3954" s="564">
        <f t="shared" ca="1" si="369"/>
        <v>-4.3552559043799075</v>
      </c>
      <c r="H3954" s="564">
        <v>1</v>
      </c>
      <c r="I3954" s="564">
        <v>1</v>
      </c>
      <c r="J3954" s="564">
        <v>1</v>
      </c>
      <c r="K3954" s="564">
        <v>1</v>
      </c>
      <c r="L3954" s="564">
        <v>1</v>
      </c>
      <c r="M3954" s="564">
        <v>1</v>
      </c>
      <c r="N3954" s="564">
        <v>1</v>
      </c>
      <c r="O3954" s="564">
        <v>1</v>
      </c>
      <c r="P3954" s="564">
        <v>1</v>
      </c>
      <c r="Q3954" s="564">
        <v>1</v>
      </c>
      <c r="R3954" s="564">
        <v>1</v>
      </c>
      <c r="S3954" s="564">
        <v>1</v>
      </c>
      <c r="T3954" s="564">
        <v>1</v>
      </c>
      <c r="U3954" s="564">
        <v>1</v>
      </c>
      <c r="V3954" s="564">
        <v>1</v>
      </c>
      <c r="W3954" s="564">
        <v>1</v>
      </c>
      <c r="X3954" s="564">
        <v>1</v>
      </c>
      <c r="Y3954" s="564">
        <v>1</v>
      </c>
      <c r="Z3954" s="564">
        <v>1</v>
      </c>
      <c r="AA3954" s="564">
        <v>1</v>
      </c>
      <c r="AB3954" s="564">
        <v>1</v>
      </c>
      <c r="AC3954" s="564">
        <v>1</v>
      </c>
      <c r="AD3954" s="564">
        <v>1</v>
      </c>
      <c r="AE3954" s="564">
        <v>1</v>
      </c>
      <c r="AF3954" s="564">
        <v>1</v>
      </c>
      <c r="AG3954" s="564">
        <v>1</v>
      </c>
      <c r="AH3954" s="564">
        <v>1</v>
      </c>
      <c r="AI3954" s="564">
        <v>1</v>
      </c>
      <c r="AJ3954" s="564">
        <v>1</v>
      </c>
      <c r="AK3954" s="564">
        <v>1</v>
      </c>
    </row>
    <row r="3955" spans="1:37">
      <c r="A3955">
        <v>3951</v>
      </c>
      <c r="B3955" s="564">
        <f t="shared" ca="1" si="372"/>
        <v>20</v>
      </c>
      <c r="C3955" s="564">
        <f t="shared" ca="1" si="367"/>
        <v>400</v>
      </c>
      <c r="D3955" s="564">
        <f t="shared" ca="1" si="370"/>
        <v>20</v>
      </c>
      <c r="E3955" s="564">
        <f t="shared" ca="1" si="368"/>
        <v>0</v>
      </c>
      <c r="F3955" s="564">
        <f t="shared" ca="1" si="371"/>
        <v>1</v>
      </c>
      <c r="G3955" s="564">
        <f t="shared" ca="1" si="369"/>
        <v>0.50196049677195043</v>
      </c>
      <c r="H3955" s="564">
        <v>1</v>
      </c>
      <c r="I3955" s="564">
        <v>1</v>
      </c>
      <c r="J3955" s="564">
        <v>1</v>
      </c>
      <c r="K3955" s="564">
        <v>1</v>
      </c>
      <c r="L3955" s="564">
        <v>1</v>
      </c>
      <c r="M3955" s="564">
        <v>1</v>
      </c>
      <c r="N3955" s="564">
        <v>1</v>
      </c>
      <c r="O3955" s="564">
        <v>1</v>
      </c>
      <c r="P3955" s="564">
        <v>1</v>
      </c>
      <c r="Q3955" s="564">
        <v>1</v>
      </c>
      <c r="R3955" s="564">
        <v>1</v>
      </c>
      <c r="S3955" s="564">
        <v>1</v>
      </c>
      <c r="T3955" s="564">
        <v>1</v>
      </c>
      <c r="U3955" s="564">
        <v>1</v>
      </c>
      <c r="V3955" s="564">
        <v>1</v>
      </c>
      <c r="W3955" s="564">
        <v>1</v>
      </c>
      <c r="X3955" s="564">
        <v>1</v>
      </c>
      <c r="Y3955" s="564">
        <v>1</v>
      </c>
      <c r="Z3955" s="564">
        <v>1</v>
      </c>
      <c r="AA3955" s="564">
        <v>1</v>
      </c>
      <c r="AB3955" s="564">
        <v>1</v>
      </c>
      <c r="AC3955" s="564">
        <v>1</v>
      </c>
      <c r="AD3955" s="564">
        <v>1</v>
      </c>
      <c r="AE3955" s="564">
        <v>1</v>
      </c>
      <c r="AF3955" s="564">
        <v>1</v>
      </c>
      <c r="AG3955" s="564">
        <v>1</v>
      </c>
      <c r="AH3955" s="564">
        <v>1</v>
      </c>
      <c r="AI3955" s="564">
        <v>1</v>
      </c>
      <c r="AJ3955" s="564">
        <v>1</v>
      </c>
      <c r="AK3955" s="564">
        <v>1</v>
      </c>
    </row>
    <row r="3956" spans="1:37">
      <c r="A3956">
        <v>3952</v>
      </c>
      <c r="B3956" s="564">
        <f t="shared" ca="1" si="372"/>
        <v>0</v>
      </c>
      <c r="C3956" s="564">
        <f t="shared" ca="1" si="367"/>
        <v>0</v>
      </c>
      <c r="D3956" s="564">
        <f t="shared" ca="1" si="370"/>
        <v>0</v>
      </c>
      <c r="E3956" s="564">
        <f t="shared" ca="1" si="368"/>
        <v>0</v>
      </c>
      <c r="F3956" s="564">
        <f t="shared" ca="1" si="371"/>
        <v>1</v>
      </c>
      <c r="G3956" s="564">
        <f t="shared" ca="1" si="369"/>
        <v>-3.131005327510783E-2</v>
      </c>
      <c r="H3956" s="564">
        <v>0</v>
      </c>
      <c r="I3956" s="564">
        <v>0</v>
      </c>
      <c r="J3956" s="564">
        <v>0</v>
      </c>
      <c r="K3956" s="564">
        <v>0</v>
      </c>
      <c r="L3956" s="564">
        <v>0</v>
      </c>
      <c r="M3956" s="564">
        <v>0</v>
      </c>
      <c r="N3956" s="564">
        <v>0</v>
      </c>
      <c r="O3956" s="564">
        <v>0</v>
      </c>
      <c r="P3956" s="564">
        <v>0</v>
      </c>
      <c r="Q3956" s="564">
        <v>0</v>
      </c>
      <c r="R3956" s="564">
        <v>0</v>
      </c>
      <c r="S3956" s="564">
        <v>0</v>
      </c>
      <c r="T3956" s="564">
        <v>0</v>
      </c>
      <c r="U3956" s="564">
        <v>0</v>
      </c>
      <c r="V3956" s="564">
        <v>0</v>
      </c>
      <c r="W3956" s="564">
        <v>0</v>
      </c>
      <c r="X3956" s="564">
        <v>0</v>
      </c>
      <c r="Y3956" s="564">
        <v>0</v>
      </c>
      <c r="Z3956" s="564">
        <v>0</v>
      </c>
      <c r="AA3956" s="564">
        <v>0</v>
      </c>
      <c r="AB3956" s="564">
        <v>0</v>
      </c>
      <c r="AC3956" s="564">
        <v>0</v>
      </c>
      <c r="AD3956" s="564">
        <v>0</v>
      </c>
      <c r="AE3956" s="564">
        <v>0</v>
      </c>
      <c r="AF3956" s="564">
        <v>0</v>
      </c>
      <c r="AG3956" s="564">
        <v>0</v>
      </c>
      <c r="AH3956" s="564">
        <v>0</v>
      </c>
      <c r="AI3956" s="564">
        <v>0</v>
      </c>
      <c r="AJ3956" s="564">
        <v>0</v>
      </c>
      <c r="AK3956" s="564">
        <v>0</v>
      </c>
    </row>
    <row r="3957" spans="1:37">
      <c r="A3957">
        <v>3953</v>
      </c>
      <c r="B3957" s="564">
        <f t="shared" ca="1" si="372"/>
        <v>0</v>
      </c>
      <c r="C3957" s="564">
        <f t="shared" ca="1" si="367"/>
        <v>0</v>
      </c>
      <c r="D3957" s="564">
        <f t="shared" ca="1" si="370"/>
        <v>0</v>
      </c>
      <c r="E3957" s="564">
        <f t="shared" ca="1" si="368"/>
        <v>0</v>
      </c>
      <c r="F3957" s="564">
        <f t="shared" ca="1" si="371"/>
        <v>1</v>
      </c>
      <c r="G3957" s="564">
        <f t="shared" ca="1" si="369"/>
        <v>4.5985361304703565</v>
      </c>
      <c r="H3957" s="564">
        <v>0</v>
      </c>
      <c r="I3957" s="564">
        <v>0</v>
      </c>
      <c r="J3957" s="564">
        <v>0</v>
      </c>
      <c r="K3957" s="564">
        <v>0</v>
      </c>
      <c r="L3957" s="564">
        <v>0</v>
      </c>
      <c r="M3957" s="564">
        <v>0</v>
      </c>
      <c r="N3957" s="564">
        <v>0</v>
      </c>
      <c r="O3957" s="564">
        <v>0</v>
      </c>
      <c r="P3957" s="564">
        <v>0</v>
      </c>
      <c r="Q3957" s="564">
        <v>0</v>
      </c>
      <c r="R3957" s="564">
        <v>0</v>
      </c>
      <c r="S3957" s="564">
        <v>0</v>
      </c>
      <c r="T3957" s="564">
        <v>0</v>
      </c>
      <c r="U3957" s="564">
        <v>0</v>
      </c>
      <c r="V3957" s="564">
        <v>0</v>
      </c>
      <c r="W3957" s="564">
        <v>0</v>
      </c>
      <c r="X3957" s="564">
        <v>0</v>
      </c>
      <c r="Y3957" s="564">
        <v>0</v>
      </c>
      <c r="Z3957" s="564">
        <v>0</v>
      </c>
      <c r="AA3957" s="564">
        <v>0</v>
      </c>
      <c r="AB3957" s="564">
        <v>0</v>
      </c>
      <c r="AC3957" s="564">
        <v>0</v>
      </c>
      <c r="AD3957" s="564">
        <v>0</v>
      </c>
      <c r="AE3957" s="564">
        <v>0</v>
      </c>
      <c r="AF3957" s="564">
        <v>0</v>
      </c>
      <c r="AG3957" s="564">
        <v>0</v>
      </c>
      <c r="AH3957" s="564">
        <v>0</v>
      </c>
      <c r="AI3957" s="564">
        <v>0</v>
      </c>
      <c r="AJ3957" s="564">
        <v>0</v>
      </c>
      <c r="AK3957" s="564">
        <v>0</v>
      </c>
    </row>
    <row r="3958" spans="1:37">
      <c r="A3958">
        <v>3954</v>
      </c>
      <c r="B3958" s="564">
        <f t="shared" ca="1" si="372"/>
        <v>0</v>
      </c>
      <c r="C3958" s="564">
        <f t="shared" ca="1" si="367"/>
        <v>0</v>
      </c>
      <c r="D3958" s="564">
        <f t="shared" ca="1" si="370"/>
        <v>0</v>
      </c>
      <c r="E3958" s="564">
        <f t="shared" ca="1" si="368"/>
        <v>0</v>
      </c>
      <c r="F3958" s="564">
        <f t="shared" ca="1" si="371"/>
        <v>1</v>
      </c>
      <c r="G3958" s="564">
        <f t="shared" ca="1" si="369"/>
        <v>-2.0899126017226966</v>
      </c>
      <c r="H3958" s="564">
        <v>0</v>
      </c>
      <c r="I3958" s="564">
        <v>0</v>
      </c>
      <c r="J3958" s="564">
        <v>0</v>
      </c>
      <c r="K3958" s="564">
        <v>0</v>
      </c>
      <c r="L3958" s="564">
        <v>0</v>
      </c>
      <c r="M3958" s="564">
        <v>0</v>
      </c>
      <c r="N3958" s="564">
        <v>0</v>
      </c>
      <c r="O3958" s="564">
        <v>0</v>
      </c>
      <c r="P3958" s="564">
        <v>0</v>
      </c>
      <c r="Q3958" s="564">
        <v>0</v>
      </c>
      <c r="R3958" s="564">
        <v>0</v>
      </c>
      <c r="S3958" s="564">
        <v>0</v>
      </c>
      <c r="T3958" s="564">
        <v>0</v>
      </c>
      <c r="U3958" s="564">
        <v>0</v>
      </c>
      <c r="V3958" s="564">
        <v>0</v>
      </c>
      <c r="W3958" s="564">
        <v>0</v>
      </c>
      <c r="X3958" s="564">
        <v>0</v>
      </c>
      <c r="Y3958" s="564">
        <v>0</v>
      </c>
      <c r="Z3958" s="564">
        <v>0</v>
      </c>
      <c r="AA3958" s="564">
        <v>0</v>
      </c>
      <c r="AB3958" s="564">
        <v>0</v>
      </c>
      <c r="AC3958" s="564">
        <v>0</v>
      </c>
      <c r="AD3958" s="564">
        <v>0</v>
      </c>
      <c r="AE3958" s="564">
        <v>0</v>
      </c>
      <c r="AF3958" s="564">
        <v>0</v>
      </c>
      <c r="AG3958" s="564">
        <v>0</v>
      </c>
      <c r="AH3958" s="564">
        <v>0</v>
      </c>
      <c r="AI3958" s="564">
        <v>0</v>
      </c>
      <c r="AJ3958" s="564">
        <v>0</v>
      </c>
      <c r="AK3958" s="564">
        <v>0</v>
      </c>
    </row>
    <row r="3959" spans="1:37">
      <c r="A3959">
        <v>3955</v>
      </c>
      <c r="B3959" s="564">
        <f t="shared" ca="1" si="372"/>
        <v>0</v>
      </c>
      <c r="C3959" s="564">
        <f t="shared" ca="1" si="367"/>
        <v>0</v>
      </c>
      <c r="D3959" s="564">
        <f t="shared" ca="1" si="370"/>
        <v>0</v>
      </c>
      <c r="E3959" s="564">
        <f t="shared" ca="1" si="368"/>
        <v>0</v>
      </c>
      <c r="F3959" s="564">
        <f t="shared" ca="1" si="371"/>
        <v>1</v>
      </c>
      <c r="G3959" s="564">
        <f t="shared" ca="1" si="369"/>
        <v>-0.95425188106679015</v>
      </c>
      <c r="H3959" s="564">
        <v>0</v>
      </c>
      <c r="I3959" s="564">
        <v>0</v>
      </c>
      <c r="J3959" s="564">
        <v>0</v>
      </c>
      <c r="K3959" s="564">
        <v>0</v>
      </c>
      <c r="L3959" s="564">
        <v>0</v>
      </c>
      <c r="M3959" s="564">
        <v>0</v>
      </c>
      <c r="N3959" s="564">
        <v>0</v>
      </c>
      <c r="O3959" s="564">
        <v>0</v>
      </c>
      <c r="P3959" s="564">
        <v>0</v>
      </c>
      <c r="Q3959" s="564">
        <v>0</v>
      </c>
      <c r="R3959" s="564">
        <v>0</v>
      </c>
      <c r="S3959" s="564">
        <v>0</v>
      </c>
      <c r="T3959" s="564">
        <v>0</v>
      </c>
      <c r="U3959" s="564">
        <v>0</v>
      </c>
      <c r="V3959" s="564">
        <v>0</v>
      </c>
      <c r="W3959" s="564">
        <v>0</v>
      </c>
      <c r="X3959" s="564">
        <v>0</v>
      </c>
      <c r="Y3959" s="564">
        <v>0</v>
      </c>
      <c r="Z3959" s="564">
        <v>0</v>
      </c>
      <c r="AA3959" s="564">
        <v>0</v>
      </c>
      <c r="AB3959" s="564">
        <v>0</v>
      </c>
      <c r="AC3959" s="564">
        <v>0</v>
      </c>
      <c r="AD3959" s="564">
        <v>0</v>
      </c>
      <c r="AE3959" s="564">
        <v>0</v>
      </c>
      <c r="AF3959" s="564">
        <v>0</v>
      </c>
      <c r="AG3959" s="564">
        <v>0</v>
      </c>
      <c r="AH3959" s="564">
        <v>0</v>
      </c>
      <c r="AI3959" s="564">
        <v>0</v>
      </c>
      <c r="AJ3959" s="564">
        <v>0</v>
      </c>
      <c r="AK3959" s="564">
        <v>0</v>
      </c>
    </row>
    <row r="3960" spans="1:37">
      <c r="A3960">
        <v>3956</v>
      </c>
      <c r="B3960" s="564">
        <f t="shared" ca="1" si="372"/>
        <v>20</v>
      </c>
      <c r="C3960" s="564">
        <f t="shared" ca="1" si="367"/>
        <v>400</v>
      </c>
      <c r="D3960" s="564">
        <f t="shared" ca="1" si="370"/>
        <v>20</v>
      </c>
      <c r="E3960" s="564">
        <f t="shared" ca="1" si="368"/>
        <v>0</v>
      </c>
      <c r="F3960" s="564">
        <f t="shared" ca="1" si="371"/>
        <v>1</v>
      </c>
      <c r="G3960" s="564">
        <f t="shared" ca="1" si="369"/>
        <v>-2.7328374702726466</v>
      </c>
      <c r="H3960" s="564">
        <v>1</v>
      </c>
      <c r="I3960" s="564">
        <v>1</v>
      </c>
      <c r="J3960" s="564">
        <v>1</v>
      </c>
      <c r="K3960" s="564">
        <v>1</v>
      </c>
      <c r="L3960" s="564">
        <v>1</v>
      </c>
      <c r="M3960" s="564">
        <v>1</v>
      </c>
      <c r="N3960" s="564">
        <v>1</v>
      </c>
      <c r="O3960" s="564">
        <v>1</v>
      </c>
      <c r="P3960" s="564">
        <v>1</v>
      </c>
      <c r="Q3960" s="564">
        <v>1</v>
      </c>
      <c r="R3960" s="564">
        <v>1</v>
      </c>
      <c r="S3960" s="564">
        <v>1</v>
      </c>
      <c r="T3960" s="564">
        <v>1</v>
      </c>
      <c r="U3960" s="564">
        <v>1</v>
      </c>
      <c r="V3960" s="564">
        <v>1</v>
      </c>
      <c r="W3960" s="564">
        <v>1</v>
      </c>
      <c r="X3960" s="564">
        <v>1</v>
      </c>
      <c r="Y3960" s="564">
        <v>1</v>
      </c>
      <c r="Z3960" s="564">
        <v>1</v>
      </c>
      <c r="AA3960" s="564">
        <v>1</v>
      </c>
      <c r="AB3960" s="564">
        <v>1</v>
      </c>
      <c r="AC3960" s="564">
        <v>1</v>
      </c>
      <c r="AD3960" s="564">
        <v>1</v>
      </c>
      <c r="AE3960" s="564">
        <v>1</v>
      </c>
      <c r="AF3960" s="564">
        <v>1</v>
      </c>
      <c r="AG3960" s="564">
        <v>1</v>
      </c>
      <c r="AH3960" s="564">
        <v>1</v>
      </c>
      <c r="AI3960" s="564">
        <v>1</v>
      </c>
      <c r="AJ3960" s="564">
        <v>1</v>
      </c>
      <c r="AK3960" s="564">
        <v>1</v>
      </c>
    </row>
    <row r="3961" spans="1:37">
      <c r="A3961">
        <v>3957</v>
      </c>
      <c r="B3961" s="564">
        <f t="shared" ca="1" si="372"/>
        <v>0</v>
      </c>
      <c r="C3961" s="564">
        <f t="shared" ca="1" si="367"/>
        <v>0</v>
      </c>
      <c r="D3961" s="564">
        <f t="shared" ca="1" si="370"/>
        <v>0</v>
      </c>
      <c r="E3961" s="564">
        <f t="shared" ca="1" si="368"/>
        <v>0</v>
      </c>
      <c r="F3961" s="564">
        <f t="shared" ca="1" si="371"/>
        <v>1</v>
      </c>
      <c r="G3961" s="564">
        <f t="shared" ca="1" si="369"/>
        <v>5.8173825726674977</v>
      </c>
      <c r="H3961" s="564">
        <v>0</v>
      </c>
      <c r="I3961" s="564">
        <v>0</v>
      </c>
      <c r="J3961" s="564">
        <v>0</v>
      </c>
      <c r="K3961" s="564">
        <v>0</v>
      </c>
      <c r="L3961" s="564">
        <v>0</v>
      </c>
      <c r="M3961" s="564">
        <v>0</v>
      </c>
      <c r="N3961" s="564">
        <v>0</v>
      </c>
      <c r="O3961" s="564">
        <v>0</v>
      </c>
      <c r="P3961" s="564">
        <v>0</v>
      </c>
      <c r="Q3961" s="564">
        <v>0</v>
      </c>
      <c r="R3961" s="564">
        <v>0</v>
      </c>
      <c r="S3961" s="564">
        <v>0</v>
      </c>
      <c r="T3961" s="564">
        <v>0</v>
      </c>
      <c r="U3961" s="564">
        <v>0</v>
      </c>
      <c r="V3961" s="564">
        <v>0</v>
      </c>
      <c r="W3961" s="564">
        <v>0</v>
      </c>
      <c r="X3961" s="564">
        <v>0</v>
      </c>
      <c r="Y3961" s="564">
        <v>0</v>
      </c>
      <c r="Z3961" s="564">
        <v>0</v>
      </c>
      <c r="AA3961" s="564">
        <v>0</v>
      </c>
      <c r="AB3961" s="564">
        <v>0</v>
      </c>
      <c r="AC3961" s="564">
        <v>0</v>
      </c>
      <c r="AD3961" s="564">
        <v>0</v>
      </c>
      <c r="AE3961" s="564">
        <v>0</v>
      </c>
      <c r="AF3961" s="564">
        <v>0</v>
      </c>
      <c r="AG3961" s="564">
        <v>0</v>
      </c>
      <c r="AH3961" s="564">
        <v>0</v>
      </c>
      <c r="AI3961" s="564">
        <v>0</v>
      </c>
      <c r="AJ3961" s="564">
        <v>0</v>
      </c>
      <c r="AK3961" s="564">
        <v>0</v>
      </c>
    </row>
    <row r="3962" spans="1:37">
      <c r="A3962">
        <v>3958</v>
      </c>
      <c r="B3962" s="564">
        <f t="shared" ca="1" si="372"/>
        <v>20</v>
      </c>
      <c r="C3962" s="564">
        <f t="shared" ca="1" si="367"/>
        <v>400</v>
      </c>
      <c r="D3962" s="564">
        <f t="shared" ca="1" si="370"/>
        <v>20</v>
      </c>
      <c r="E3962" s="564">
        <f t="shared" ca="1" si="368"/>
        <v>0</v>
      </c>
      <c r="F3962" s="564">
        <f t="shared" ca="1" si="371"/>
        <v>1</v>
      </c>
      <c r="G3962" s="564">
        <f t="shared" ca="1" si="369"/>
        <v>-0.22539896877822163</v>
      </c>
      <c r="H3962" s="564">
        <v>1</v>
      </c>
      <c r="I3962" s="564">
        <v>1</v>
      </c>
      <c r="J3962" s="564">
        <v>1</v>
      </c>
      <c r="K3962" s="564">
        <v>1</v>
      </c>
      <c r="L3962" s="564">
        <v>1</v>
      </c>
      <c r="M3962" s="564">
        <v>1</v>
      </c>
      <c r="N3962" s="564">
        <v>1</v>
      </c>
      <c r="O3962" s="564">
        <v>1</v>
      </c>
      <c r="P3962" s="564">
        <v>1</v>
      </c>
      <c r="Q3962" s="564">
        <v>1</v>
      </c>
      <c r="R3962" s="564">
        <v>1</v>
      </c>
      <c r="S3962" s="564">
        <v>1</v>
      </c>
      <c r="T3962" s="564">
        <v>1</v>
      </c>
      <c r="U3962" s="564">
        <v>1</v>
      </c>
      <c r="V3962" s="564">
        <v>1</v>
      </c>
      <c r="W3962" s="564">
        <v>1</v>
      </c>
      <c r="X3962" s="564">
        <v>1</v>
      </c>
      <c r="Y3962" s="564">
        <v>1</v>
      </c>
      <c r="Z3962" s="564">
        <v>1</v>
      </c>
      <c r="AA3962" s="564">
        <v>1</v>
      </c>
      <c r="AB3962" s="564">
        <v>1</v>
      </c>
      <c r="AC3962" s="564">
        <v>1</v>
      </c>
      <c r="AD3962" s="564">
        <v>1</v>
      </c>
      <c r="AE3962" s="564">
        <v>1</v>
      </c>
      <c r="AF3962" s="564">
        <v>1</v>
      </c>
      <c r="AG3962" s="564">
        <v>1</v>
      </c>
      <c r="AH3962" s="564">
        <v>1</v>
      </c>
      <c r="AI3962" s="564">
        <v>1</v>
      </c>
      <c r="AJ3962" s="564">
        <v>1</v>
      </c>
      <c r="AK3962" s="564">
        <v>1</v>
      </c>
    </row>
    <row r="3963" spans="1:37">
      <c r="A3963">
        <v>3959</v>
      </c>
      <c r="B3963" s="564">
        <f t="shared" ca="1" si="372"/>
        <v>0</v>
      </c>
      <c r="C3963" s="564">
        <f t="shared" ca="1" si="367"/>
        <v>0</v>
      </c>
      <c r="D3963" s="564">
        <f t="shared" ca="1" si="370"/>
        <v>0</v>
      </c>
      <c r="E3963" s="564">
        <f t="shared" ca="1" si="368"/>
        <v>0</v>
      </c>
      <c r="F3963" s="564">
        <f t="shared" ca="1" si="371"/>
        <v>1</v>
      </c>
      <c r="G3963" s="564">
        <f t="shared" ca="1" si="369"/>
        <v>0.62682280972903248</v>
      </c>
      <c r="H3963" s="564">
        <v>0</v>
      </c>
      <c r="I3963" s="564">
        <v>0</v>
      </c>
      <c r="J3963" s="564">
        <v>0</v>
      </c>
      <c r="K3963" s="564">
        <v>0</v>
      </c>
      <c r="L3963" s="564">
        <v>0</v>
      </c>
      <c r="M3963" s="564">
        <v>0</v>
      </c>
      <c r="N3963" s="564">
        <v>0</v>
      </c>
      <c r="O3963" s="564">
        <v>0</v>
      </c>
      <c r="P3963" s="564">
        <v>0</v>
      </c>
      <c r="Q3963" s="564">
        <v>0</v>
      </c>
      <c r="R3963" s="564">
        <v>0</v>
      </c>
      <c r="S3963" s="564">
        <v>0</v>
      </c>
      <c r="T3963" s="564">
        <v>0</v>
      </c>
      <c r="U3963" s="564">
        <v>0</v>
      </c>
      <c r="V3963" s="564">
        <v>0</v>
      </c>
      <c r="W3963" s="564">
        <v>0</v>
      </c>
      <c r="X3963" s="564">
        <v>0</v>
      </c>
      <c r="Y3963" s="564">
        <v>0</v>
      </c>
      <c r="Z3963" s="564">
        <v>0</v>
      </c>
      <c r="AA3963" s="564">
        <v>0</v>
      </c>
      <c r="AB3963" s="564">
        <v>0</v>
      </c>
      <c r="AC3963" s="564">
        <v>0</v>
      </c>
      <c r="AD3963" s="564">
        <v>0</v>
      </c>
      <c r="AE3963" s="564">
        <v>0</v>
      </c>
      <c r="AF3963" s="564">
        <v>0</v>
      </c>
      <c r="AG3963" s="564">
        <v>0</v>
      </c>
      <c r="AH3963" s="564">
        <v>0</v>
      </c>
      <c r="AI3963" s="564">
        <v>0</v>
      </c>
      <c r="AJ3963" s="564">
        <v>0</v>
      </c>
      <c r="AK3963" s="564">
        <v>0</v>
      </c>
    </row>
    <row r="3964" spans="1:37">
      <c r="A3964">
        <v>3960</v>
      </c>
      <c r="B3964" s="564">
        <f t="shared" ca="1" si="372"/>
        <v>0</v>
      </c>
      <c r="C3964" s="564">
        <f t="shared" ca="1" si="367"/>
        <v>0</v>
      </c>
      <c r="D3964" s="564">
        <f t="shared" ca="1" si="370"/>
        <v>0</v>
      </c>
      <c r="E3964" s="564">
        <f t="shared" ca="1" si="368"/>
        <v>0</v>
      </c>
      <c r="F3964" s="564">
        <f t="shared" ca="1" si="371"/>
        <v>1</v>
      </c>
      <c r="G3964" s="564">
        <f t="shared" ca="1" si="369"/>
        <v>-1.215434678139891</v>
      </c>
      <c r="H3964" s="564">
        <v>0</v>
      </c>
      <c r="I3964" s="564">
        <v>0</v>
      </c>
      <c r="J3964" s="564">
        <v>0</v>
      </c>
      <c r="K3964" s="564">
        <v>0</v>
      </c>
      <c r="L3964" s="564">
        <v>0</v>
      </c>
      <c r="M3964" s="564">
        <v>0</v>
      </c>
      <c r="N3964" s="564">
        <v>0</v>
      </c>
      <c r="O3964" s="564">
        <v>0</v>
      </c>
      <c r="P3964" s="564">
        <v>0</v>
      </c>
      <c r="Q3964" s="564">
        <v>0</v>
      </c>
      <c r="R3964" s="564">
        <v>0</v>
      </c>
      <c r="S3964" s="564">
        <v>0</v>
      </c>
      <c r="T3964" s="564">
        <v>0</v>
      </c>
      <c r="U3964" s="564">
        <v>0</v>
      </c>
      <c r="V3964" s="564">
        <v>0</v>
      </c>
      <c r="W3964" s="564">
        <v>0</v>
      </c>
      <c r="X3964" s="564">
        <v>0</v>
      </c>
      <c r="Y3964" s="564">
        <v>0</v>
      </c>
      <c r="Z3964" s="564">
        <v>0</v>
      </c>
      <c r="AA3964" s="564">
        <v>0</v>
      </c>
      <c r="AB3964" s="564">
        <v>0</v>
      </c>
      <c r="AC3964" s="564">
        <v>0</v>
      </c>
      <c r="AD3964" s="564">
        <v>0</v>
      </c>
      <c r="AE3964" s="564">
        <v>0</v>
      </c>
      <c r="AF3964" s="564">
        <v>0</v>
      </c>
      <c r="AG3964" s="564">
        <v>0</v>
      </c>
      <c r="AH3964" s="564">
        <v>0</v>
      </c>
      <c r="AI3964" s="564">
        <v>0</v>
      </c>
      <c r="AJ3964" s="564">
        <v>0</v>
      </c>
      <c r="AK3964" s="564">
        <v>0</v>
      </c>
    </row>
    <row r="3965" spans="1:37">
      <c r="A3965">
        <v>3961</v>
      </c>
      <c r="B3965" s="564">
        <f t="shared" ca="1" si="372"/>
        <v>20</v>
      </c>
      <c r="C3965" s="564">
        <f t="shared" ca="1" si="367"/>
        <v>400</v>
      </c>
      <c r="D3965" s="564">
        <f t="shared" ca="1" si="370"/>
        <v>20</v>
      </c>
      <c r="E3965" s="564">
        <f t="shared" ca="1" si="368"/>
        <v>0</v>
      </c>
      <c r="F3965" s="564">
        <f t="shared" ca="1" si="371"/>
        <v>1</v>
      </c>
      <c r="G3965" s="564">
        <f t="shared" ca="1" si="369"/>
        <v>3.430726290255258</v>
      </c>
      <c r="H3965" s="564">
        <v>1</v>
      </c>
      <c r="I3965" s="564">
        <v>1</v>
      </c>
      <c r="J3965" s="564">
        <v>1</v>
      </c>
      <c r="K3965" s="564">
        <v>1</v>
      </c>
      <c r="L3965" s="564">
        <v>1</v>
      </c>
      <c r="M3965" s="564">
        <v>1</v>
      </c>
      <c r="N3965" s="564">
        <v>1</v>
      </c>
      <c r="O3965" s="564">
        <v>1</v>
      </c>
      <c r="P3965" s="564">
        <v>1</v>
      </c>
      <c r="Q3965" s="564">
        <v>1</v>
      </c>
      <c r="R3965" s="564">
        <v>1</v>
      </c>
      <c r="S3965" s="564">
        <v>1</v>
      </c>
      <c r="T3965" s="564">
        <v>1</v>
      </c>
      <c r="U3965" s="564">
        <v>1</v>
      </c>
      <c r="V3965" s="564">
        <v>1</v>
      </c>
      <c r="W3965" s="564">
        <v>1</v>
      </c>
      <c r="X3965" s="564">
        <v>1</v>
      </c>
      <c r="Y3965" s="564">
        <v>1</v>
      </c>
      <c r="Z3965" s="564">
        <v>1</v>
      </c>
      <c r="AA3965" s="564">
        <v>1</v>
      </c>
      <c r="AB3965" s="564">
        <v>1</v>
      </c>
      <c r="AC3965" s="564">
        <v>1</v>
      </c>
      <c r="AD3965" s="564">
        <v>1</v>
      </c>
      <c r="AE3965" s="564">
        <v>1</v>
      </c>
      <c r="AF3965" s="564">
        <v>1</v>
      </c>
      <c r="AG3965" s="564">
        <v>1</v>
      </c>
      <c r="AH3965" s="564">
        <v>1</v>
      </c>
      <c r="AI3965" s="564">
        <v>1</v>
      </c>
      <c r="AJ3965" s="564">
        <v>1</v>
      </c>
      <c r="AK3965" s="564">
        <v>1</v>
      </c>
    </row>
    <row r="3966" spans="1:37">
      <c r="A3966">
        <v>3962</v>
      </c>
      <c r="B3966" s="564">
        <f t="shared" ca="1" si="372"/>
        <v>15</v>
      </c>
      <c r="C3966" s="564">
        <f t="shared" ca="1" si="367"/>
        <v>225</v>
      </c>
      <c r="D3966" s="564">
        <f t="shared" ca="1" si="370"/>
        <v>15</v>
      </c>
      <c r="E3966" s="564">
        <f t="shared" ca="1" si="368"/>
        <v>3.75</v>
      </c>
      <c r="F3966" s="564">
        <f t="shared" ca="1" si="371"/>
        <v>0.60526315789473684</v>
      </c>
      <c r="G3966" s="564">
        <f t="shared" ca="1" si="369"/>
        <v>5.2664223853661962</v>
      </c>
      <c r="H3966" s="564">
        <v>1</v>
      </c>
      <c r="I3966" s="564">
        <v>1</v>
      </c>
      <c r="J3966" s="564">
        <v>1</v>
      </c>
      <c r="K3966" s="564">
        <v>0</v>
      </c>
      <c r="L3966" s="564">
        <v>0</v>
      </c>
      <c r="M3966" s="564">
        <v>1</v>
      </c>
      <c r="N3966" s="564">
        <v>1</v>
      </c>
      <c r="O3966" s="564">
        <v>1</v>
      </c>
      <c r="P3966" s="564">
        <v>0</v>
      </c>
      <c r="Q3966" s="564">
        <v>0</v>
      </c>
      <c r="R3966" s="564">
        <v>1</v>
      </c>
      <c r="S3966" s="564">
        <v>1</v>
      </c>
      <c r="T3966" s="564">
        <v>1</v>
      </c>
      <c r="U3966" s="564">
        <v>1</v>
      </c>
      <c r="V3966" s="564">
        <v>1</v>
      </c>
      <c r="W3966" s="564">
        <v>1</v>
      </c>
      <c r="X3966" s="564">
        <v>0</v>
      </c>
      <c r="Y3966" s="564">
        <v>1</v>
      </c>
      <c r="Z3966" s="564">
        <v>1</v>
      </c>
      <c r="AA3966" s="564">
        <v>1</v>
      </c>
      <c r="AB3966" s="564">
        <v>0</v>
      </c>
      <c r="AC3966" s="564">
        <v>0</v>
      </c>
      <c r="AD3966" s="564">
        <v>0</v>
      </c>
      <c r="AE3966" s="564">
        <v>1</v>
      </c>
      <c r="AF3966" s="564">
        <v>1</v>
      </c>
      <c r="AG3966" s="564">
        <v>1</v>
      </c>
      <c r="AH3966" s="564">
        <v>1</v>
      </c>
      <c r="AI3966" s="564">
        <v>1</v>
      </c>
      <c r="AJ3966" s="564">
        <v>1</v>
      </c>
      <c r="AK3966" s="564">
        <v>1</v>
      </c>
    </row>
    <row r="3967" spans="1:37">
      <c r="A3967">
        <v>3963</v>
      </c>
      <c r="B3967" s="564">
        <f t="shared" ca="1" si="372"/>
        <v>20</v>
      </c>
      <c r="C3967" s="564">
        <f t="shared" ca="1" si="367"/>
        <v>400</v>
      </c>
      <c r="D3967" s="564">
        <f t="shared" ca="1" si="370"/>
        <v>20</v>
      </c>
      <c r="E3967" s="564">
        <f t="shared" ca="1" si="368"/>
        <v>0</v>
      </c>
      <c r="F3967" s="564">
        <f t="shared" ca="1" si="371"/>
        <v>1</v>
      </c>
      <c r="G3967" s="564">
        <f t="shared" ca="1" si="369"/>
        <v>-3.7285895284894965</v>
      </c>
      <c r="H3967" s="564">
        <v>1</v>
      </c>
      <c r="I3967" s="564">
        <v>1</v>
      </c>
      <c r="J3967" s="564">
        <v>1</v>
      </c>
      <c r="K3967" s="564">
        <v>1</v>
      </c>
      <c r="L3967" s="564">
        <v>1</v>
      </c>
      <c r="M3967" s="564">
        <v>1</v>
      </c>
      <c r="N3967" s="564">
        <v>1</v>
      </c>
      <c r="O3967" s="564">
        <v>1</v>
      </c>
      <c r="P3967" s="564">
        <v>1</v>
      </c>
      <c r="Q3967" s="564">
        <v>1</v>
      </c>
      <c r="R3967" s="564">
        <v>1</v>
      </c>
      <c r="S3967" s="564">
        <v>1</v>
      </c>
      <c r="T3967" s="564">
        <v>1</v>
      </c>
      <c r="U3967" s="564">
        <v>1</v>
      </c>
      <c r="V3967" s="564">
        <v>1</v>
      </c>
      <c r="W3967" s="564">
        <v>1</v>
      </c>
      <c r="X3967" s="564">
        <v>1</v>
      </c>
      <c r="Y3967" s="564">
        <v>1</v>
      </c>
      <c r="Z3967" s="564">
        <v>1</v>
      </c>
      <c r="AA3967" s="564">
        <v>1</v>
      </c>
      <c r="AB3967" s="564">
        <v>1</v>
      </c>
      <c r="AC3967" s="564">
        <v>1</v>
      </c>
      <c r="AD3967" s="564">
        <v>1</v>
      </c>
      <c r="AE3967" s="564">
        <v>1</v>
      </c>
      <c r="AF3967" s="564">
        <v>1</v>
      </c>
      <c r="AG3967" s="564">
        <v>1</v>
      </c>
      <c r="AH3967" s="564">
        <v>1</v>
      </c>
      <c r="AI3967" s="564">
        <v>1</v>
      </c>
      <c r="AJ3967" s="564">
        <v>1</v>
      </c>
      <c r="AK3967" s="564">
        <v>1</v>
      </c>
    </row>
    <row r="3968" spans="1:37">
      <c r="A3968">
        <v>3964</v>
      </c>
      <c r="B3968" s="564">
        <f t="shared" ca="1" si="372"/>
        <v>20</v>
      </c>
      <c r="C3968" s="564">
        <f t="shared" ca="1" si="367"/>
        <v>400</v>
      </c>
      <c r="D3968" s="564">
        <f t="shared" ca="1" si="370"/>
        <v>20</v>
      </c>
      <c r="E3968" s="564">
        <f t="shared" ca="1" si="368"/>
        <v>0</v>
      </c>
      <c r="F3968" s="564">
        <f t="shared" ca="1" si="371"/>
        <v>1</v>
      </c>
      <c r="G3968" s="564">
        <f t="shared" ca="1" si="369"/>
        <v>-2.8576416628853343</v>
      </c>
      <c r="H3968" s="564">
        <v>1</v>
      </c>
      <c r="I3968" s="564">
        <v>1</v>
      </c>
      <c r="J3968" s="564">
        <v>1</v>
      </c>
      <c r="K3968" s="564">
        <v>1</v>
      </c>
      <c r="L3968" s="564">
        <v>1</v>
      </c>
      <c r="M3968" s="564">
        <v>1</v>
      </c>
      <c r="N3968" s="564">
        <v>1</v>
      </c>
      <c r="O3968" s="564">
        <v>1</v>
      </c>
      <c r="P3968" s="564">
        <v>1</v>
      </c>
      <c r="Q3968" s="564">
        <v>1</v>
      </c>
      <c r="R3968" s="564">
        <v>1</v>
      </c>
      <c r="S3968" s="564">
        <v>1</v>
      </c>
      <c r="T3968" s="564">
        <v>1</v>
      </c>
      <c r="U3968" s="564">
        <v>1</v>
      </c>
      <c r="V3968" s="564">
        <v>1</v>
      </c>
      <c r="W3968" s="564">
        <v>1</v>
      </c>
      <c r="X3968" s="564">
        <v>1</v>
      </c>
      <c r="Y3968" s="564">
        <v>1</v>
      </c>
      <c r="Z3968" s="564">
        <v>1</v>
      </c>
      <c r="AA3968" s="564">
        <v>1</v>
      </c>
      <c r="AB3968" s="564">
        <v>1</v>
      </c>
      <c r="AC3968" s="564">
        <v>1</v>
      </c>
      <c r="AD3968" s="564">
        <v>1</v>
      </c>
      <c r="AE3968" s="564">
        <v>1</v>
      </c>
      <c r="AF3968" s="564">
        <v>1</v>
      </c>
      <c r="AG3968" s="564">
        <v>1</v>
      </c>
      <c r="AH3968" s="564">
        <v>1</v>
      </c>
      <c r="AI3968" s="564">
        <v>1</v>
      </c>
      <c r="AJ3968" s="564">
        <v>1</v>
      </c>
      <c r="AK3968" s="564">
        <v>1</v>
      </c>
    </row>
    <row r="3969" spans="1:37">
      <c r="A3969">
        <v>3965</v>
      </c>
      <c r="B3969" s="564">
        <f t="shared" ca="1" si="372"/>
        <v>15</v>
      </c>
      <c r="C3969" s="564">
        <f t="shared" ca="1" si="367"/>
        <v>225</v>
      </c>
      <c r="D3969" s="564">
        <f t="shared" ca="1" si="370"/>
        <v>15</v>
      </c>
      <c r="E3969" s="564">
        <f t="shared" ca="1" si="368"/>
        <v>3.75</v>
      </c>
      <c r="F3969" s="564">
        <f t="shared" ca="1" si="371"/>
        <v>0.60526315789473684</v>
      </c>
      <c r="G3969" s="564">
        <f t="shared" ca="1" si="369"/>
        <v>0.97116829528138859</v>
      </c>
      <c r="H3969" s="564">
        <v>1</v>
      </c>
      <c r="I3969" s="564">
        <v>1</v>
      </c>
      <c r="J3969" s="564">
        <v>1</v>
      </c>
      <c r="K3969" s="564">
        <v>0</v>
      </c>
      <c r="L3969" s="564">
        <v>1</v>
      </c>
      <c r="M3969" s="564">
        <v>1</v>
      </c>
      <c r="N3969" s="564">
        <v>1</v>
      </c>
      <c r="O3969" s="564">
        <v>0</v>
      </c>
      <c r="P3969" s="564">
        <v>0</v>
      </c>
      <c r="Q3969" s="564">
        <v>1</v>
      </c>
      <c r="R3969" s="564">
        <v>1</v>
      </c>
      <c r="S3969" s="564">
        <v>0</v>
      </c>
      <c r="T3969" s="564">
        <v>1</v>
      </c>
      <c r="U3969" s="564">
        <v>1</v>
      </c>
      <c r="V3969" s="564">
        <v>1</v>
      </c>
      <c r="W3969" s="564">
        <v>1</v>
      </c>
      <c r="X3969" s="564">
        <v>1</v>
      </c>
      <c r="Y3969" s="564">
        <v>1</v>
      </c>
      <c r="Z3969" s="564">
        <v>1</v>
      </c>
      <c r="AA3969" s="564">
        <v>0</v>
      </c>
      <c r="AB3969" s="564">
        <v>0</v>
      </c>
      <c r="AC3969" s="564">
        <v>0</v>
      </c>
      <c r="AD3969" s="564">
        <v>0</v>
      </c>
      <c r="AE3969" s="564">
        <v>1</v>
      </c>
      <c r="AF3969" s="564">
        <v>0</v>
      </c>
      <c r="AG3969" s="564">
        <v>0</v>
      </c>
      <c r="AH3969" s="564">
        <v>1</v>
      </c>
      <c r="AI3969" s="564">
        <v>1</v>
      </c>
      <c r="AJ3969" s="564">
        <v>0</v>
      </c>
      <c r="AK3969" s="564">
        <v>1</v>
      </c>
    </row>
    <row r="3970" spans="1:37">
      <c r="A3970">
        <v>3966</v>
      </c>
      <c r="B3970" s="564">
        <f t="shared" ca="1" si="372"/>
        <v>10</v>
      </c>
      <c r="C3970" s="564">
        <f t="shared" ca="1" si="367"/>
        <v>100</v>
      </c>
      <c r="D3970" s="564">
        <f t="shared" ca="1" si="370"/>
        <v>10</v>
      </c>
      <c r="E3970" s="564">
        <f t="shared" ca="1" si="368"/>
        <v>5</v>
      </c>
      <c r="F3970" s="564">
        <f t="shared" ca="1" si="371"/>
        <v>0.47368421052631582</v>
      </c>
      <c r="G3970" s="564">
        <f t="shared" ca="1" si="369"/>
        <v>1.6497154439232609E-2</v>
      </c>
      <c r="H3970" s="564">
        <v>1</v>
      </c>
      <c r="I3970" s="564">
        <v>1</v>
      </c>
      <c r="J3970" s="564">
        <v>0</v>
      </c>
      <c r="K3970" s="564">
        <v>0</v>
      </c>
      <c r="L3970" s="564">
        <v>0</v>
      </c>
      <c r="M3970" s="564">
        <v>0</v>
      </c>
      <c r="N3970" s="564">
        <v>1</v>
      </c>
      <c r="O3970" s="564">
        <v>1</v>
      </c>
      <c r="P3970" s="564">
        <v>1</v>
      </c>
      <c r="Q3970" s="564">
        <v>0</v>
      </c>
      <c r="R3970" s="564">
        <v>0</v>
      </c>
      <c r="S3970" s="564">
        <v>1</v>
      </c>
      <c r="T3970" s="564">
        <v>0</v>
      </c>
      <c r="U3970" s="564">
        <v>0</v>
      </c>
      <c r="V3970" s="564">
        <v>1</v>
      </c>
      <c r="W3970" s="564">
        <v>1</v>
      </c>
      <c r="X3970" s="564">
        <v>0</v>
      </c>
      <c r="Y3970" s="564">
        <v>1</v>
      </c>
      <c r="Z3970" s="564">
        <v>0</v>
      </c>
      <c r="AA3970" s="564">
        <v>1</v>
      </c>
      <c r="AB3970" s="564">
        <v>1</v>
      </c>
      <c r="AC3970" s="564">
        <v>0</v>
      </c>
      <c r="AD3970" s="564">
        <v>0</v>
      </c>
      <c r="AE3970" s="564">
        <v>1</v>
      </c>
      <c r="AF3970" s="564">
        <v>0</v>
      </c>
      <c r="AG3970" s="564">
        <v>1</v>
      </c>
      <c r="AH3970" s="564">
        <v>1</v>
      </c>
      <c r="AI3970" s="564">
        <v>1</v>
      </c>
      <c r="AJ3970" s="564">
        <v>1</v>
      </c>
      <c r="AK3970" s="564">
        <v>0</v>
      </c>
    </row>
    <row r="3971" spans="1:37">
      <c r="A3971">
        <v>3967</v>
      </c>
      <c r="B3971" s="564">
        <f t="shared" ca="1" si="372"/>
        <v>0</v>
      </c>
      <c r="C3971" s="564">
        <f t="shared" ca="1" si="367"/>
        <v>0</v>
      </c>
      <c r="D3971" s="564">
        <f t="shared" ca="1" si="370"/>
        <v>0</v>
      </c>
      <c r="E3971" s="564">
        <f t="shared" ca="1" si="368"/>
        <v>0</v>
      </c>
      <c r="F3971" s="564">
        <f t="shared" ca="1" si="371"/>
        <v>1</v>
      </c>
      <c r="G3971" s="564">
        <f t="shared" ca="1" si="369"/>
        <v>5.8181790587861748</v>
      </c>
      <c r="H3971" s="564">
        <v>0</v>
      </c>
      <c r="I3971" s="564">
        <v>0</v>
      </c>
      <c r="J3971" s="564">
        <v>0</v>
      </c>
      <c r="K3971" s="564">
        <v>0</v>
      </c>
      <c r="L3971" s="564">
        <v>0</v>
      </c>
      <c r="M3971" s="564">
        <v>0</v>
      </c>
      <c r="N3971" s="564">
        <v>0</v>
      </c>
      <c r="O3971" s="564">
        <v>0</v>
      </c>
      <c r="P3971" s="564">
        <v>0</v>
      </c>
      <c r="Q3971" s="564">
        <v>0</v>
      </c>
      <c r="R3971" s="564">
        <v>0</v>
      </c>
      <c r="S3971" s="564">
        <v>0</v>
      </c>
      <c r="T3971" s="564">
        <v>0</v>
      </c>
      <c r="U3971" s="564">
        <v>0</v>
      </c>
      <c r="V3971" s="564">
        <v>0</v>
      </c>
      <c r="W3971" s="564">
        <v>0</v>
      </c>
      <c r="X3971" s="564">
        <v>0</v>
      </c>
      <c r="Y3971" s="564">
        <v>0</v>
      </c>
      <c r="Z3971" s="564">
        <v>0</v>
      </c>
      <c r="AA3971" s="564">
        <v>0</v>
      </c>
      <c r="AB3971" s="564">
        <v>0</v>
      </c>
      <c r="AC3971" s="564">
        <v>0</v>
      </c>
      <c r="AD3971" s="564">
        <v>0</v>
      </c>
      <c r="AE3971" s="564">
        <v>0</v>
      </c>
      <c r="AF3971" s="564">
        <v>0</v>
      </c>
      <c r="AG3971" s="564">
        <v>0</v>
      </c>
      <c r="AH3971" s="564">
        <v>0</v>
      </c>
      <c r="AI3971" s="564">
        <v>0</v>
      </c>
      <c r="AJ3971" s="564">
        <v>0</v>
      </c>
      <c r="AK3971" s="564">
        <v>0</v>
      </c>
    </row>
    <row r="3972" spans="1:37">
      <c r="A3972">
        <v>3968</v>
      </c>
      <c r="B3972" s="564">
        <f t="shared" ca="1" si="372"/>
        <v>20</v>
      </c>
      <c r="C3972" s="564">
        <f t="shared" ca="1" si="367"/>
        <v>400</v>
      </c>
      <c r="D3972" s="564">
        <f t="shared" ca="1" si="370"/>
        <v>20</v>
      </c>
      <c r="E3972" s="564">
        <f t="shared" ca="1" si="368"/>
        <v>0</v>
      </c>
      <c r="F3972" s="564">
        <f t="shared" ca="1" si="371"/>
        <v>1</v>
      </c>
      <c r="G3972" s="564">
        <f t="shared" ca="1" si="369"/>
        <v>-0.55874663813139147</v>
      </c>
      <c r="H3972" s="564">
        <v>1</v>
      </c>
      <c r="I3972" s="564">
        <v>1</v>
      </c>
      <c r="J3972" s="564">
        <v>1</v>
      </c>
      <c r="K3972" s="564">
        <v>1</v>
      </c>
      <c r="L3972" s="564">
        <v>1</v>
      </c>
      <c r="M3972" s="564">
        <v>1</v>
      </c>
      <c r="N3972" s="564">
        <v>1</v>
      </c>
      <c r="O3972" s="564">
        <v>1</v>
      </c>
      <c r="P3972" s="564">
        <v>1</v>
      </c>
      <c r="Q3972" s="564">
        <v>1</v>
      </c>
      <c r="R3972" s="564">
        <v>1</v>
      </c>
      <c r="S3972" s="564">
        <v>1</v>
      </c>
      <c r="T3972" s="564">
        <v>1</v>
      </c>
      <c r="U3972" s="564">
        <v>1</v>
      </c>
      <c r="V3972" s="564">
        <v>1</v>
      </c>
      <c r="W3972" s="564">
        <v>1</v>
      </c>
      <c r="X3972" s="564">
        <v>1</v>
      </c>
      <c r="Y3972" s="564">
        <v>1</v>
      </c>
      <c r="Z3972" s="564">
        <v>1</v>
      </c>
      <c r="AA3972" s="564">
        <v>1</v>
      </c>
      <c r="AB3972" s="564">
        <v>1</v>
      </c>
      <c r="AC3972" s="564">
        <v>1</v>
      </c>
      <c r="AD3972" s="564">
        <v>1</v>
      </c>
      <c r="AE3972" s="564">
        <v>1</v>
      </c>
      <c r="AF3972" s="564">
        <v>1</v>
      </c>
      <c r="AG3972" s="564">
        <v>1</v>
      </c>
      <c r="AH3972" s="564">
        <v>1</v>
      </c>
      <c r="AI3972" s="564">
        <v>1</v>
      </c>
      <c r="AJ3972" s="564">
        <v>1</v>
      </c>
      <c r="AK3972" s="564">
        <v>1</v>
      </c>
    </row>
    <row r="3973" spans="1:37">
      <c r="A3973">
        <v>3969</v>
      </c>
      <c r="B3973" s="564">
        <f t="shared" ca="1" si="372"/>
        <v>0</v>
      </c>
      <c r="C3973" s="564">
        <f t="shared" ref="C3973:C4036" ca="1" si="373">B3973^2</f>
        <v>0</v>
      </c>
      <c r="D3973" s="564">
        <f t="shared" ca="1" si="370"/>
        <v>0</v>
      </c>
      <c r="E3973" s="564">
        <f t="shared" ref="E3973:E4036" ca="1" si="374">D3973-((B3973^2)/H$1)</f>
        <v>0</v>
      </c>
      <c r="F3973" s="564">
        <f t="shared" ca="1" si="371"/>
        <v>1</v>
      </c>
      <c r="G3973" s="564">
        <f t="shared" ref="G3973:G4036" ca="1" si="375">I$2+NORMSINV(RAND())*K$2</f>
        <v>-2.3538097658119694</v>
      </c>
      <c r="H3973" s="564">
        <v>0</v>
      </c>
      <c r="I3973" s="564">
        <v>0</v>
      </c>
      <c r="J3973" s="564">
        <v>0</v>
      </c>
      <c r="K3973" s="564">
        <v>0</v>
      </c>
      <c r="L3973" s="564">
        <v>0</v>
      </c>
      <c r="M3973" s="564">
        <v>0</v>
      </c>
      <c r="N3973" s="564">
        <v>0</v>
      </c>
      <c r="O3973" s="564">
        <v>0</v>
      </c>
      <c r="P3973" s="564">
        <v>0</v>
      </c>
      <c r="Q3973" s="564">
        <v>0</v>
      </c>
      <c r="R3973" s="564">
        <v>0</v>
      </c>
      <c r="S3973" s="564">
        <v>0</v>
      </c>
      <c r="T3973" s="564">
        <v>0</v>
      </c>
      <c r="U3973" s="564">
        <v>0</v>
      </c>
      <c r="V3973" s="564">
        <v>0</v>
      </c>
      <c r="W3973" s="564">
        <v>0</v>
      </c>
      <c r="X3973" s="564">
        <v>0</v>
      </c>
      <c r="Y3973" s="564">
        <v>0</v>
      </c>
      <c r="Z3973" s="564">
        <v>0</v>
      </c>
      <c r="AA3973" s="564">
        <v>0</v>
      </c>
      <c r="AB3973" s="564">
        <v>0</v>
      </c>
      <c r="AC3973" s="564">
        <v>0</v>
      </c>
      <c r="AD3973" s="564">
        <v>0</v>
      </c>
      <c r="AE3973" s="564">
        <v>0</v>
      </c>
      <c r="AF3973" s="564">
        <v>0</v>
      </c>
      <c r="AG3973" s="564">
        <v>0</v>
      </c>
      <c r="AH3973" s="564">
        <v>0</v>
      </c>
      <c r="AI3973" s="564">
        <v>0</v>
      </c>
      <c r="AJ3973" s="564">
        <v>0</v>
      </c>
      <c r="AK3973" s="564">
        <v>0</v>
      </c>
    </row>
    <row r="3974" spans="1:37">
      <c r="A3974">
        <v>3970</v>
      </c>
      <c r="B3974" s="564">
        <f t="shared" ca="1" si="372"/>
        <v>20</v>
      </c>
      <c r="C3974" s="564">
        <f t="shared" ca="1" si="373"/>
        <v>400</v>
      </c>
      <c r="D3974" s="564">
        <f t="shared" ref="D3974:D4037" ca="1" si="376">B3974</f>
        <v>20</v>
      </c>
      <c r="E3974" s="564">
        <f t="shared" ca="1" si="374"/>
        <v>0</v>
      </c>
      <c r="F3974" s="564">
        <f t="shared" ref="F3974:F4037" ca="1" si="377">1-(2*B3974*(H$1-B3974)/(H$1*(H$1-1)))</f>
        <v>1</v>
      </c>
      <c r="G3974" s="564">
        <f t="shared" ca="1" si="375"/>
        <v>0.79491070747642156</v>
      </c>
      <c r="H3974" s="564">
        <v>1</v>
      </c>
      <c r="I3974" s="564">
        <v>1</v>
      </c>
      <c r="J3974" s="564">
        <v>1</v>
      </c>
      <c r="K3974" s="564">
        <v>1</v>
      </c>
      <c r="L3974" s="564">
        <v>1</v>
      </c>
      <c r="M3974" s="564">
        <v>1</v>
      </c>
      <c r="N3974" s="564">
        <v>1</v>
      </c>
      <c r="O3974" s="564">
        <v>1</v>
      </c>
      <c r="P3974" s="564">
        <v>1</v>
      </c>
      <c r="Q3974" s="564">
        <v>1</v>
      </c>
      <c r="R3974" s="564">
        <v>1</v>
      </c>
      <c r="S3974" s="564">
        <v>1</v>
      </c>
      <c r="T3974" s="564">
        <v>1</v>
      </c>
      <c r="U3974" s="564">
        <v>1</v>
      </c>
      <c r="V3974" s="564">
        <v>1</v>
      </c>
      <c r="W3974" s="564">
        <v>1</v>
      </c>
      <c r="X3974" s="564">
        <v>1</v>
      </c>
      <c r="Y3974" s="564">
        <v>1</v>
      </c>
      <c r="Z3974" s="564">
        <v>1</v>
      </c>
      <c r="AA3974" s="564">
        <v>1</v>
      </c>
      <c r="AB3974" s="564">
        <v>1</v>
      </c>
      <c r="AC3974" s="564">
        <v>1</v>
      </c>
      <c r="AD3974" s="564">
        <v>1</v>
      </c>
      <c r="AE3974" s="564">
        <v>1</v>
      </c>
      <c r="AF3974" s="564">
        <v>1</v>
      </c>
      <c r="AG3974" s="564">
        <v>1</v>
      </c>
      <c r="AH3974" s="564">
        <v>1</v>
      </c>
      <c r="AI3974" s="564">
        <v>1</v>
      </c>
      <c r="AJ3974" s="564">
        <v>1</v>
      </c>
      <c r="AK3974" s="564">
        <v>1</v>
      </c>
    </row>
    <row r="3975" spans="1:37">
      <c r="A3975">
        <v>3971</v>
      </c>
      <c r="B3975" s="564">
        <f t="shared" ref="B3975:B4038" ca="1" si="378">SUM(INDIRECT("H"&amp;A3975+4&amp;":"&amp;HLOOKUP(H$1,$AA$1:$BD$2,2,0)&amp;A3975+4))</f>
        <v>20</v>
      </c>
      <c r="C3975" s="564">
        <f t="shared" ca="1" si="373"/>
        <v>400</v>
      </c>
      <c r="D3975" s="564">
        <f t="shared" ca="1" si="376"/>
        <v>20</v>
      </c>
      <c r="E3975" s="564">
        <f t="shared" ca="1" si="374"/>
        <v>0</v>
      </c>
      <c r="F3975" s="564">
        <f t="shared" ca="1" si="377"/>
        <v>1</v>
      </c>
      <c r="G3975" s="564">
        <f t="shared" ca="1" si="375"/>
        <v>0.33822050289944317</v>
      </c>
      <c r="H3975" s="564">
        <v>1</v>
      </c>
      <c r="I3975" s="564">
        <v>1</v>
      </c>
      <c r="J3975" s="564">
        <v>1</v>
      </c>
      <c r="K3975" s="564">
        <v>1</v>
      </c>
      <c r="L3975" s="564">
        <v>1</v>
      </c>
      <c r="M3975" s="564">
        <v>1</v>
      </c>
      <c r="N3975" s="564">
        <v>1</v>
      </c>
      <c r="O3975" s="564">
        <v>1</v>
      </c>
      <c r="P3975" s="564">
        <v>1</v>
      </c>
      <c r="Q3975" s="564">
        <v>1</v>
      </c>
      <c r="R3975" s="564">
        <v>1</v>
      </c>
      <c r="S3975" s="564">
        <v>1</v>
      </c>
      <c r="T3975" s="564">
        <v>1</v>
      </c>
      <c r="U3975" s="564">
        <v>1</v>
      </c>
      <c r="V3975" s="564">
        <v>1</v>
      </c>
      <c r="W3975" s="564">
        <v>1</v>
      </c>
      <c r="X3975" s="564">
        <v>1</v>
      </c>
      <c r="Y3975" s="564">
        <v>1</v>
      </c>
      <c r="Z3975" s="564">
        <v>1</v>
      </c>
      <c r="AA3975" s="564">
        <v>1</v>
      </c>
      <c r="AB3975" s="564">
        <v>1</v>
      </c>
      <c r="AC3975" s="564">
        <v>1</v>
      </c>
      <c r="AD3975" s="564">
        <v>1</v>
      </c>
      <c r="AE3975" s="564">
        <v>1</v>
      </c>
      <c r="AF3975" s="564">
        <v>1</v>
      </c>
      <c r="AG3975" s="564">
        <v>1</v>
      </c>
      <c r="AH3975" s="564">
        <v>1</v>
      </c>
      <c r="AI3975" s="564">
        <v>1</v>
      </c>
      <c r="AJ3975" s="564">
        <v>1</v>
      </c>
      <c r="AK3975" s="564">
        <v>1</v>
      </c>
    </row>
    <row r="3976" spans="1:37">
      <c r="A3976">
        <v>3972</v>
      </c>
      <c r="B3976" s="564">
        <f t="shared" ca="1" si="378"/>
        <v>0</v>
      </c>
      <c r="C3976" s="564">
        <f t="shared" ca="1" si="373"/>
        <v>0</v>
      </c>
      <c r="D3976" s="564">
        <f t="shared" ca="1" si="376"/>
        <v>0</v>
      </c>
      <c r="E3976" s="564">
        <f t="shared" ca="1" si="374"/>
        <v>0</v>
      </c>
      <c r="F3976" s="564">
        <f t="shared" ca="1" si="377"/>
        <v>1</v>
      </c>
      <c r="G3976" s="564">
        <f t="shared" ca="1" si="375"/>
        <v>-0.16867644173668106</v>
      </c>
      <c r="H3976" s="564">
        <v>0</v>
      </c>
      <c r="I3976" s="564">
        <v>0</v>
      </c>
      <c r="J3976" s="564">
        <v>0</v>
      </c>
      <c r="K3976" s="564">
        <v>0</v>
      </c>
      <c r="L3976" s="564">
        <v>0</v>
      </c>
      <c r="M3976" s="564">
        <v>0</v>
      </c>
      <c r="N3976" s="564">
        <v>0</v>
      </c>
      <c r="O3976" s="564">
        <v>0</v>
      </c>
      <c r="P3976" s="564">
        <v>0</v>
      </c>
      <c r="Q3976" s="564">
        <v>0</v>
      </c>
      <c r="R3976" s="564">
        <v>0</v>
      </c>
      <c r="S3976" s="564">
        <v>0</v>
      </c>
      <c r="T3976" s="564">
        <v>0</v>
      </c>
      <c r="U3976" s="564">
        <v>0</v>
      </c>
      <c r="V3976" s="564">
        <v>0</v>
      </c>
      <c r="W3976" s="564">
        <v>0</v>
      </c>
      <c r="X3976" s="564">
        <v>0</v>
      </c>
      <c r="Y3976" s="564">
        <v>0</v>
      </c>
      <c r="Z3976" s="564">
        <v>0</v>
      </c>
      <c r="AA3976" s="564">
        <v>0</v>
      </c>
      <c r="AB3976" s="564">
        <v>0</v>
      </c>
      <c r="AC3976" s="564">
        <v>0</v>
      </c>
      <c r="AD3976" s="564">
        <v>0</v>
      </c>
      <c r="AE3976" s="564">
        <v>0</v>
      </c>
      <c r="AF3976" s="564">
        <v>0</v>
      </c>
      <c r="AG3976" s="564">
        <v>0</v>
      </c>
      <c r="AH3976" s="564">
        <v>0</v>
      </c>
      <c r="AI3976" s="564">
        <v>0</v>
      </c>
      <c r="AJ3976" s="564">
        <v>0</v>
      </c>
      <c r="AK3976" s="564">
        <v>0</v>
      </c>
    </row>
    <row r="3977" spans="1:37">
      <c r="A3977">
        <v>3973</v>
      </c>
      <c r="B3977" s="564">
        <f t="shared" ca="1" si="378"/>
        <v>20</v>
      </c>
      <c r="C3977" s="564">
        <f t="shared" ca="1" si="373"/>
        <v>400</v>
      </c>
      <c r="D3977" s="564">
        <f t="shared" ca="1" si="376"/>
        <v>20</v>
      </c>
      <c r="E3977" s="564">
        <f t="shared" ca="1" si="374"/>
        <v>0</v>
      </c>
      <c r="F3977" s="564">
        <f t="shared" ca="1" si="377"/>
        <v>1</v>
      </c>
      <c r="G3977" s="564">
        <f t="shared" ca="1" si="375"/>
        <v>2.969902664127166</v>
      </c>
      <c r="H3977" s="564">
        <v>1</v>
      </c>
      <c r="I3977" s="564">
        <v>1</v>
      </c>
      <c r="J3977" s="564">
        <v>1</v>
      </c>
      <c r="K3977" s="564">
        <v>1</v>
      </c>
      <c r="L3977" s="564">
        <v>1</v>
      </c>
      <c r="M3977" s="564">
        <v>1</v>
      </c>
      <c r="N3977" s="564">
        <v>1</v>
      </c>
      <c r="O3977" s="564">
        <v>1</v>
      </c>
      <c r="P3977" s="564">
        <v>1</v>
      </c>
      <c r="Q3977" s="564">
        <v>1</v>
      </c>
      <c r="R3977" s="564">
        <v>1</v>
      </c>
      <c r="S3977" s="564">
        <v>1</v>
      </c>
      <c r="T3977" s="564">
        <v>1</v>
      </c>
      <c r="U3977" s="564">
        <v>1</v>
      </c>
      <c r="V3977" s="564">
        <v>1</v>
      </c>
      <c r="W3977" s="564">
        <v>1</v>
      </c>
      <c r="X3977" s="564">
        <v>1</v>
      </c>
      <c r="Y3977" s="564">
        <v>1</v>
      </c>
      <c r="Z3977" s="564">
        <v>1</v>
      </c>
      <c r="AA3977" s="564">
        <v>1</v>
      </c>
      <c r="AB3977" s="564">
        <v>1</v>
      </c>
      <c r="AC3977" s="564">
        <v>1</v>
      </c>
      <c r="AD3977" s="564">
        <v>1</v>
      </c>
      <c r="AE3977" s="564">
        <v>1</v>
      </c>
      <c r="AF3977" s="564">
        <v>1</v>
      </c>
      <c r="AG3977" s="564">
        <v>1</v>
      </c>
      <c r="AH3977" s="564">
        <v>1</v>
      </c>
      <c r="AI3977" s="564">
        <v>1</v>
      </c>
      <c r="AJ3977" s="564">
        <v>1</v>
      </c>
      <c r="AK3977" s="564">
        <v>1</v>
      </c>
    </row>
    <row r="3978" spans="1:37">
      <c r="A3978">
        <v>3974</v>
      </c>
      <c r="B3978" s="564">
        <f t="shared" ca="1" si="378"/>
        <v>0</v>
      </c>
      <c r="C3978" s="564">
        <f t="shared" ca="1" si="373"/>
        <v>0</v>
      </c>
      <c r="D3978" s="564">
        <f t="shared" ca="1" si="376"/>
        <v>0</v>
      </c>
      <c r="E3978" s="564">
        <f t="shared" ca="1" si="374"/>
        <v>0</v>
      </c>
      <c r="F3978" s="564">
        <f t="shared" ca="1" si="377"/>
        <v>1</v>
      </c>
      <c r="G3978" s="564">
        <f t="shared" ca="1" si="375"/>
        <v>-0.34120229155532855</v>
      </c>
      <c r="H3978" s="564">
        <v>0</v>
      </c>
      <c r="I3978" s="564">
        <v>0</v>
      </c>
      <c r="J3978" s="564">
        <v>0</v>
      </c>
      <c r="K3978" s="564">
        <v>0</v>
      </c>
      <c r="L3978" s="564">
        <v>0</v>
      </c>
      <c r="M3978" s="564">
        <v>0</v>
      </c>
      <c r="N3978" s="564">
        <v>0</v>
      </c>
      <c r="O3978" s="564">
        <v>0</v>
      </c>
      <c r="P3978" s="564">
        <v>0</v>
      </c>
      <c r="Q3978" s="564">
        <v>0</v>
      </c>
      <c r="R3978" s="564">
        <v>0</v>
      </c>
      <c r="S3978" s="564">
        <v>0</v>
      </c>
      <c r="T3978" s="564">
        <v>0</v>
      </c>
      <c r="U3978" s="564">
        <v>0</v>
      </c>
      <c r="V3978" s="564">
        <v>0</v>
      </c>
      <c r="W3978" s="564">
        <v>0</v>
      </c>
      <c r="X3978" s="564">
        <v>0</v>
      </c>
      <c r="Y3978" s="564">
        <v>0</v>
      </c>
      <c r="Z3978" s="564">
        <v>0</v>
      </c>
      <c r="AA3978" s="564">
        <v>0</v>
      </c>
      <c r="AB3978" s="564">
        <v>0</v>
      </c>
      <c r="AC3978" s="564">
        <v>0</v>
      </c>
      <c r="AD3978" s="564">
        <v>0</v>
      </c>
      <c r="AE3978" s="564">
        <v>0</v>
      </c>
      <c r="AF3978" s="564">
        <v>0</v>
      </c>
      <c r="AG3978" s="564">
        <v>0</v>
      </c>
      <c r="AH3978" s="564">
        <v>0</v>
      </c>
      <c r="AI3978" s="564">
        <v>0</v>
      </c>
      <c r="AJ3978" s="564">
        <v>0</v>
      </c>
      <c r="AK3978" s="564">
        <v>0</v>
      </c>
    </row>
    <row r="3979" spans="1:37">
      <c r="A3979">
        <v>3975</v>
      </c>
      <c r="B3979" s="564">
        <f t="shared" ca="1" si="378"/>
        <v>20</v>
      </c>
      <c r="C3979" s="564">
        <f t="shared" ca="1" si="373"/>
        <v>400</v>
      </c>
      <c r="D3979" s="564">
        <f t="shared" ca="1" si="376"/>
        <v>20</v>
      </c>
      <c r="E3979" s="564">
        <f t="shared" ca="1" si="374"/>
        <v>0</v>
      </c>
      <c r="F3979" s="564">
        <f t="shared" ca="1" si="377"/>
        <v>1</v>
      </c>
      <c r="G3979" s="564">
        <f t="shared" ca="1" si="375"/>
        <v>0.67412469589205348</v>
      </c>
      <c r="H3979" s="564">
        <v>1</v>
      </c>
      <c r="I3979" s="564">
        <v>1</v>
      </c>
      <c r="J3979" s="564">
        <v>1</v>
      </c>
      <c r="K3979" s="564">
        <v>1</v>
      </c>
      <c r="L3979" s="564">
        <v>1</v>
      </c>
      <c r="M3979" s="564">
        <v>1</v>
      </c>
      <c r="N3979" s="564">
        <v>1</v>
      </c>
      <c r="O3979" s="564">
        <v>1</v>
      </c>
      <c r="P3979" s="564">
        <v>1</v>
      </c>
      <c r="Q3979" s="564">
        <v>1</v>
      </c>
      <c r="R3979" s="564">
        <v>1</v>
      </c>
      <c r="S3979" s="564">
        <v>1</v>
      </c>
      <c r="T3979" s="564">
        <v>1</v>
      </c>
      <c r="U3979" s="564">
        <v>1</v>
      </c>
      <c r="V3979" s="564">
        <v>1</v>
      </c>
      <c r="W3979" s="564">
        <v>1</v>
      </c>
      <c r="X3979" s="564">
        <v>1</v>
      </c>
      <c r="Y3979" s="564">
        <v>1</v>
      </c>
      <c r="Z3979" s="564">
        <v>1</v>
      </c>
      <c r="AA3979" s="564">
        <v>1</v>
      </c>
      <c r="AB3979" s="564">
        <v>1</v>
      </c>
      <c r="AC3979" s="564">
        <v>1</v>
      </c>
      <c r="AD3979" s="564">
        <v>1</v>
      </c>
      <c r="AE3979" s="564">
        <v>1</v>
      </c>
      <c r="AF3979" s="564">
        <v>1</v>
      </c>
      <c r="AG3979" s="564">
        <v>1</v>
      </c>
      <c r="AH3979" s="564">
        <v>1</v>
      </c>
      <c r="AI3979" s="564">
        <v>1</v>
      </c>
      <c r="AJ3979" s="564">
        <v>1</v>
      </c>
      <c r="AK3979" s="564">
        <v>1</v>
      </c>
    </row>
    <row r="3980" spans="1:37">
      <c r="A3980">
        <v>3976</v>
      </c>
      <c r="B3980" s="564">
        <f t="shared" ca="1" si="378"/>
        <v>0</v>
      </c>
      <c r="C3980" s="564">
        <f t="shared" ca="1" si="373"/>
        <v>0</v>
      </c>
      <c r="D3980" s="564">
        <f t="shared" ca="1" si="376"/>
        <v>0</v>
      </c>
      <c r="E3980" s="564">
        <f t="shared" ca="1" si="374"/>
        <v>0</v>
      </c>
      <c r="F3980" s="564">
        <f t="shared" ca="1" si="377"/>
        <v>1</v>
      </c>
      <c r="G3980" s="564">
        <f t="shared" ca="1" si="375"/>
        <v>1.8327419858858562</v>
      </c>
      <c r="H3980" s="564">
        <v>0</v>
      </c>
      <c r="I3980" s="564">
        <v>0</v>
      </c>
      <c r="J3980" s="564">
        <v>0</v>
      </c>
      <c r="K3980" s="564">
        <v>0</v>
      </c>
      <c r="L3980" s="564">
        <v>0</v>
      </c>
      <c r="M3980" s="564">
        <v>0</v>
      </c>
      <c r="N3980" s="564">
        <v>0</v>
      </c>
      <c r="O3980" s="564">
        <v>0</v>
      </c>
      <c r="P3980" s="564">
        <v>0</v>
      </c>
      <c r="Q3980" s="564">
        <v>0</v>
      </c>
      <c r="R3980" s="564">
        <v>0</v>
      </c>
      <c r="S3980" s="564">
        <v>0</v>
      </c>
      <c r="T3980" s="564">
        <v>0</v>
      </c>
      <c r="U3980" s="564">
        <v>0</v>
      </c>
      <c r="V3980" s="564">
        <v>0</v>
      </c>
      <c r="W3980" s="564">
        <v>0</v>
      </c>
      <c r="X3980" s="564">
        <v>0</v>
      </c>
      <c r="Y3980" s="564">
        <v>0</v>
      </c>
      <c r="Z3980" s="564">
        <v>0</v>
      </c>
      <c r="AA3980" s="564">
        <v>0</v>
      </c>
      <c r="AB3980" s="564">
        <v>0</v>
      </c>
      <c r="AC3980" s="564">
        <v>0</v>
      </c>
      <c r="AD3980" s="564">
        <v>0</v>
      </c>
      <c r="AE3980" s="564">
        <v>0</v>
      </c>
      <c r="AF3980" s="564">
        <v>0</v>
      </c>
      <c r="AG3980" s="564">
        <v>0</v>
      </c>
      <c r="AH3980" s="564">
        <v>0</v>
      </c>
      <c r="AI3980" s="564">
        <v>0</v>
      </c>
      <c r="AJ3980" s="564">
        <v>0</v>
      </c>
      <c r="AK3980" s="564">
        <v>0</v>
      </c>
    </row>
    <row r="3981" spans="1:37">
      <c r="A3981">
        <v>3977</v>
      </c>
      <c r="B3981" s="564">
        <f t="shared" ca="1" si="378"/>
        <v>20</v>
      </c>
      <c r="C3981" s="564">
        <f t="shared" ca="1" si="373"/>
        <v>400</v>
      </c>
      <c r="D3981" s="564">
        <f t="shared" ca="1" si="376"/>
        <v>20</v>
      </c>
      <c r="E3981" s="564">
        <f t="shared" ca="1" si="374"/>
        <v>0</v>
      </c>
      <c r="F3981" s="564">
        <f t="shared" ca="1" si="377"/>
        <v>1</v>
      </c>
      <c r="G3981" s="564">
        <f t="shared" ca="1" si="375"/>
        <v>-0.17116908060851421</v>
      </c>
      <c r="H3981" s="564">
        <v>1</v>
      </c>
      <c r="I3981" s="564">
        <v>1</v>
      </c>
      <c r="J3981" s="564">
        <v>1</v>
      </c>
      <c r="K3981" s="564">
        <v>1</v>
      </c>
      <c r="L3981" s="564">
        <v>1</v>
      </c>
      <c r="M3981" s="564">
        <v>1</v>
      </c>
      <c r="N3981" s="564">
        <v>1</v>
      </c>
      <c r="O3981" s="564">
        <v>1</v>
      </c>
      <c r="P3981" s="564">
        <v>1</v>
      </c>
      <c r="Q3981" s="564">
        <v>1</v>
      </c>
      <c r="R3981" s="564">
        <v>1</v>
      </c>
      <c r="S3981" s="564">
        <v>1</v>
      </c>
      <c r="T3981" s="564">
        <v>1</v>
      </c>
      <c r="U3981" s="564">
        <v>1</v>
      </c>
      <c r="V3981" s="564">
        <v>1</v>
      </c>
      <c r="W3981" s="564">
        <v>1</v>
      </c>
      <c r="X3981" s="564">
        <v>1</v>
      </c>
      <c r="Y3981" s="564">
        <v>1</v>
      </c>
      <c r="Z3981" s="564">
        <v>1</v>
      </c>
      <c r="AA3981" s="564">
        <v>1</v>
      </c>
      <c r="AB3981" s="564">
        <v>1</v>
      </c>
      <c r="AC3981" s="564">
        <v>1</v>
      </c>
      <c r="AD3981" s="564">
        <v>1</v>
      </c>
      <c r="AE3981" s="564">
        <v>1</v>
      </c>
      <c r="AF3981" s="564">
        <v>1</v>
      </c>
      <c r="AG3981" s="564">
        <v>1</v>
      </c>
      <c r="AH3981" s="564">
        <v>1</v>
      </c>
      <c r="AI3981" s="564">
        <v>1</v>
      </c>
      <c r="AJ3981" s="564">
        <v>1</v>
      </c>
      <c r="AK3981" s="564">
        <v>1</v>
      </c>
    </row>
    <row r="3982" spans="1:37">
      <c r="A3982">
        <v>3978</v>
      </c>
      <c r="B3982" s="564">
        <f t="shared" ca="1" si="378"/>
        <v>0</v>
      </c>
      <c r="C3982" s="564">
        <f t="shared" ca="1" si="373"/>
        <v>0</v>
      </c>
      <c r="D3982" s="564">
        <f t="shared" ca="1" si="376"/>
        <v>0</v>
      </c>
      <c r="E3982" s="564">
        <f t="shared" ca="1" si="374"/>
        <v>0</v>
      </c>
      <c r="F3982" s="564">
        <f t="shared" ca="1" si="377"/>
        <v>1</v>
      </c>
      <c r="G3982" s="564">
        <f t="shared" ca="1" si="375"/>
        <v>2.6536225959180797</v>
      </c>
      <c r="H3982" s="564">
        <v>0</v>
      </c>
      <c r="I3982" s="564">
        <v>0</v>
      </c>
      <c r="J3982" s="564">
        <v>0</v>
      </c>
      <c r="K3982" s="564">
        <v>0</v>
      </c>
      <c r="L3982" s="564">
        <v>0</v>
      </c>
      <c r="M3982" s="564">
        <v>0</v>
      </c>
      <c r="N3982" s="564">
        <v>0</v>
      </c>
      <c r="O3982" s="564">
        <v>0</v>
      </c>
      <c r="P3982" s="564">
        <v>0</v>
      </c>
      <c r="Q3982" s="564">
        <v>0</v>
      </c>
      <c r="R3982" s="564">
        <v>0</v>
      </c>
      <c r="S3982" s="564">
        <v>0</v>
      </c>
      <c r="T3982" s="564">
        <v>0</v>
      </c>
      <c r="U3982" s="564">
        <v>0</v>
      </c>
      <c r="V3982" s="564">
        <v>0</v>
      </c>
      <c r="W3982" s="564">
        <v>0</v>
      </c>
      <c r="X3982" s="564">
        <v>0</v>
      </c>
      <c r="Y3982" s="564">
        <v>0</v>
      </c>
      <c r="Z3982" s="564">
        <v>0</v>
      </c>
      <c r="AA3982" s="564">
        <v>0</v>
      </c>
      <c r="AB3982" s="564">
        <v>0</v>
      </c>
      <c r="AC3982" s="564">
        <v>0</v>
      </c>
      <c r="AD3982" s="564">
        <v>0</v>
      </c>
      <c r="AE3982" s="564">
        <v>0</v>
      </c>
      <c r="AF3982" s="564">
        <v>0</v>
      </c>
      <c r="AG3982" s="564">
        <v>0</v>
      </c>
      <c r="AH3982" s="564">
        <v>0</v>
      </c>
      <c r="AI3982" s="564">
        <v>0</v>
      </c>
      <c r="AJ3982" s="564">
        <v>0</v>
      </c>
      <c r="AK3982" s="564">
        <v>0</v>
      </c>
    </row>
    <row r="3983" spans="1:37">
      <c r="A3983">
        <v>3979</v>
      </c>
      <c r="B3983" s="564">
        <f t="shared" ca="1" si="378"/>
        <v>20</v>
      </c>
      <c r="C3983" s="564">
        <f t="shared" ca="1" si="373"/>
        <v>400</v>
      </c>
      <c r="D3983" s="564">
        <f t="shared" ca="1" si="376"/>
        <v>20</v>
      </c>
      <c r="E3983" s="564">
        <f t="shared" ca="1" si="374"/>
        <v>0</v>
      </c>
      <c r="F3983" s="564">
        <f t="shared" ca="1" si="377"/>
        <v>1</v>
      </c>
      <c r="G3983" s="564">
        <f t="shared" ca="1" si="375"/>
        <v>3.1288694723542294</v>
      </c>
      <c r="H3983" s="564">
        <v>1</v>
      </c>
      <c r="I3983" s="564">
        <v>1</v>
      </c>
      <c r="J3983" s="564">
        <v>1</v>
      </c>
      <c r="K3983" s="564">
        <v>1</v>
      </c>
      <c r="L3983" s="564">
        <v>1</v>
      </c>
      <c r="M3983" s="564">
        <v>1</v>
      </c>
      <c r="N3983" s="564">
        <v>1</v>
      </c>
      <c r="O3983" s="564">
        <v>1</v>
      </c>
      <c r="P3983" s="564">
        <v>1</v>
      </c>
      <c r="Q3983" s="564">
        <v>1</v>
      </c>
      <c r="R3983" s="564">
        <v>1</v>
      </c>
      <c r="S3983" s="564">
        <v>1</v>
      </c>
      <c r="T3983" s="564">
        <v>1</v>
      </c>
      <c r="U3983" s="564">
        <v>1</v>
      </c>
      <c r="V3983" s="564">
        <v>1</v>
      </c>
      <c r="W3983" s="564">
        <v>1</v>
      </c>
      <c r="X3983" s="564">
        <v>1</v>
      </c>
      <c r="Y3983" s="564">
        <v>1</v>
      </c>
      <c r="Z3983" s="564">
        <v>1</v>
      </c>
      <c r="AA3983" s="564">
        <v>1</v>
      </c>
      <c r="AB3983" s="564">
        <v>1</v>
      </c>
      <c r="AC3983" s="564">
        <v>1</v>
      </c>
      <c r="AD3983" s="564">
        <v>1</v>
      </c>
      <c r="AE3983" s="564">
        <v>1</v>
      </c>
      <c r="AF3983" s="564">
        <v>1</v>
      </c>
      <c r="AG3983" s="564">
        <v>1</v>
      </c>
      <c r="AH3983" s="564">
        <v>1</v>
      </c>
      <c r="AI3983" s="564">
        <v>1</v>
      </c>
      <c r="AJ3983" s="564">
        <v>1</v>
      </c>
      <c r="AK3983" s="564">
        <v>1</v>
      </c>
    </row>
    <row r="3984" spans="1:37">
      <c r="A3984">
        <v>3980</v>
      </c>
      <c r="B3984" s="564">
        <f t="shared" ca="1" si="378"/>
        <v>20</v>
      </c>
      <c r="C3984" s="564">
        <f t="shared" ca="1" si="373"/>
        <v>400</v>
      </c>
      <c r="D3984" s="564">
        <f t="shared" ca="1" si="376"/>
        <v>20</v>
      </c>
      <c r="E3984" s="564">
        <f t="shared" ca="1" si="374"/>
        <v>0</v>
      </c>
      <c r="F3984" s="564">
        <f t="shared" ca="1" si="377"/>
        <v>1</v>
      </c>
      <c r="G3984" s="564">
        <f t="shared" ca="1" si="375"/>
        <v>3.0224523768565854</v>
      </c>
      <c r="H3984" s="564">
        <v>1</v>
      </c>
      <c r="I3984" s="564">
        <v>1</v>
      </c>
      <c r="J3984" s="564">
        <v>1</v>
      </c>
      <c r="K3984" s="564">
        <v>1</v>
      </c>
      <c r="L3984" s="564">
        <v>1</v>
      </c>
      <c r="M3984" s="564">
        <v>1</v>
      </c>
      <c r="N3984" s="564">
        <v>1</v>
      </c>
      <c r="O3984" s="564">
        <v>1</v>
      </c>
      <c r="P3984" s="564">
        <v>1</v>
      </c>
      <c r="Q3984" s="564">
        <v>1</v>
      </c>
      <c r="R3984" s="564">
        <v>1</v>
      </c>
      <c r="S3984" s="564">
        <v>1</v>
      </c>
      <c r="T3984" s="564">
        <v>1</v>
      </c>
      <c r="U3984" s="564">
        <v>1</v>
      </c>
      <c r="V3984" s="564">
        <v>1</v>
      </c>
      <c r="W3984" s="564">
        <v>1</v>
      </c>
      <c r="X3984" s="564">
        <v>1</v>
      </c>
      <c r="Y3984" s="564">
        <v>1</v>
      </c>
      <c r="Z3984" s="564">
        <v>1</v>
      </c>
      <c r="AA3984" s="564">
        <v>1</v>
      </c>
      <c r="AB3984" s="564">
        <v>1</v>
      </c>
      <c r="AC3984" s="564">
        <v>1</v>
      </c>
      <c r="AD3984" s="564">
        <v>1</v>
      </c>
      <c r="AE3984" s="564">
        <v>1</v>
      </c>
      <c r="AF3984" s="564">
        <v>1</v>
      </c>
      <c r="AG3984" s="564">
        <v>1</v>
      </c>
      <c r="AH3984" s="564">
        <v>1</v>
      </c>
      <c r="AI3984" s="564">
        <v>1</v>
      </c>
      <c r="AJ3984" s="564">
        <v>1</v>
      </c>
      <c r="AK3984" s="564">
        <v>1</v>
      </c>
    </row>
    <row r="3985" spans="1:37">
      <c r="A3985">
        <v>3981</v>
      </c>
      <c r="B3985" s="564">
        <f t="shared" ca="1" si="378"/>
        <v>0</v>
      </c>
      <c r="C3985" s="564">
        <f t="shared" ca="1" si="373"/>
        <v>0</v>
      </c>
      <c r="D3985" s="564">
        <f t="shared" ca="1" si="376"/>
        <v>0</v>
      </c>
      <c r="E3985" s="564">
        <f t="shared" ca="1" si="374"/>
        <v>0</v>
      </c>
      <c r="F3985" s="564">
        <f t="shared" ca="1" si="377"/>
        <v>1</v>
      </c>
      <c r="G3985" s="564">
        <f t="shared" ca="1" si="375"/>
        <v>-2.7182791055471967</v>
      </c>
      <c r="H3985" s="564">
        <v>0</v>
      </c>
      <c r="I3985" s="564">
        <v>0</v>
      </c>
      <c r="J3985" s="564">
        <v>0</v>
      </c>
      <c r="K3985" s="564">
        <v>0</v>
      </c>
      <c r="L3985" s="564">
        <v>0</v>
      </c>
      <c r="M3985" s="564">
        <v>0</v>
      </c>
      <c r="N3985" s="564">
        <v>0</v>
      </c>
      <c r="O3985" s="564">
        <v>0</v>
      </c>
      <c r="P3985" s="564">
        <v>0</v>
      </c>
      <c r="Q3985" s="564">
        <v>0</v>
      </c>
      <c r="R3985" s="564">
        <v>0</v>
      </c>
      <c r="S3985" s="564">
        <v>0</v>
      </c>
      <c r="T3985" s="564">
        <v>0</v>
      </c>
      <c r="U3985" s="564">
        <v>0</v>
      </c>
      <c r="V3985" s="564">
        <v>0</v>
      </c>
      <c r="W3985" s="564">
        <v>0</v>
      </c>
      <c r="X3985" s="564">
        <v>0</v>
      </c>
      <c r="Y3985" s="564">
        <v>0</v>
      </c>
      <c r="Z3985" s="564">
        <v>0</v>
      </c>
      <c r="AA3985" s="564">
        <v>0</v>
      </c>
      <c r="AB3985" s="564">
        <v>0</v>
      </c>
      <c r="AC3985" s="564">
        <v>0</v>
      </c>
      <c r="AD3985" s="564">
        <v>0</v>
      </c>
      <c r="AE3985" s="564">
        <v>0</v>
      </c>
      <c r="AF3985" s="564">
        <v>0</v>
      </c>
      <c r="AG3985" s="564">
        <v>0</v>
      </c>
      <c r="AH3985" s="564">
        <v>0</v>
      </c>
      <c r="AI3985" s="564">
        <v>0</v>
      </c>
      <c r="AJ3985" s="564">
        <v>0</v>
      </c>
      <c r="AK3985" s="564">
        <v>0</v>
      </c>
    </row>
    <row r="3986" spans="1:37">
      <c r="A3986">
        <v>3982</v>
      </c>
      <c r="B3986" s="564">
        <f t="shared" ca="1" si="378"/>
        <v>20</v>
      </c>
      <c r="C3986" s="564">
        <f t="shared" ca="1" si="373"/>
        <v>400</v>
      </c>
      <c r="D3986" s="564">
        <f t="shared" ca="1" si="376"/>
        <v>20</v>
      </c>
      <c r="E3986" s="564">
        <f t="shared" ca="1" si="374"/>
        <v>0</v>
      </c>
      <c r="F3986" s="564">
        <f t="shared" ca="1" si="377"/>
        <v>1</v>
      </c>
      <c r="G3986" s="564">
        <f t="shared" ca="1" si="375"/>
        <v>2.0941807888102408</v>
      </c>
      <c r="H3986" s="564">
        <v>1</v>
      </c>
      <c r="I3986" s="564">
        <v>1</v>
      </c>
      <c r="J3986" s="564">
        <v>1</v>
      </c>
      <c r="K3986" s="564">
        <v>1</v>
      </c>
      <c r="L3986" s="564">
        <v>1</v>
      </c>
      <c r="M3986" s="564">
        <v>1</v>
      </c>
      <c r="N3986" s="564">
        <v>1</v>
      </c>
      <c r="O3986" s="564">
        <v>1</v>
      </c>
      <c r="P3986" s="564">
        <v>1</v>
      </c>
      <c r="Q3986" s="564">
        <v>1</v>
      </c>
      <c r="R3986" s="564">
        <v>1</v>
      </c>
      <c r="S3986" s="564">
        <v>1</v>
      </c>
      <c r="T3986" s="564">
        <v>1</v>
      </c>
      <c r="U3986" s="564">
        <v>1</v>
      </c>
      <c r="V3986" s="564">
        <v>1</v>
      </c>
      <c r="W3986" s="564">
        <v>1</v>
      </c>
      <c r="X3986" s="564">
        <v>1</v>
      </c>
      <c r="Y3986" s="564">
        <v>1</v>
      </c>
      <c r="Z3986" s="564">
        <v>1</v>
      </c>
      <c r="AA3986" s="564">
        <v>1</v>
      </c>
      <c r="AB3986" s="564">
        <v>1</v>
      </c>
      <c r="AC3986" s="564">
        <v>1</v>
      </c>
      <c r="AD3986" s="564">
        <v>1</v>
      </c>
      <c r="AE3986" s="564">
        <v>1</v>
      </c>
      <c r="AF3986" s="564">
        <v>1</v>
      </c>
      <c r="AG3986" s="564">
        <v>1</v>
      </c>
      <c r="AH3986" s="564">
        <v>1</v>
      </c>
      <c r="AI3986" s="564">
        <v>1</v>
      </c>
      <c r="AJ3986" s="564">
        <v>1</v>
      </c>
      <c r="AK3986" s="564">
        <v>1</v>
      </c>
    </row>
    <row r="3987" spans="1:37">
      <c r="A3987">
        <v>3983</v>
      </c>
      <c r="B3987" s="564">
        <f t="shared" ca="1" si="378"/>
        <v>0</v>
      </c>
      <c r="C3987" s="564">
        <f t="shared" ca="1" si="373"/>
        <v>0</v>
      </c>
      <c r="D3987" s="564">
        <f t="shared" ca="1" si="376"/>
        <v>0</v>
      </c>
      <c r="E3987" s="564">
        <f t="shared" ca="1" si="374"/>
        <v>0</v>
      </c>
      <c r="F3987" s="564">
        <f t="shared" ca="1" si="377"/>
        <v>1</v>
      </c>
      <c r="G3987" s="564">
        <f t="shared" ca="1" si="375"/>
        <v>4.2310629578701509</v>
      </c>
      <c r="H3987" s="564">
        <v>0</v>
      </c>
      <c r="I3987" s="564">
        <v>0</v>
      </c>
      <c r="J3987" s="564">
        <v>0</v>
      </c>
      <c r="K3987" s="564">
        <v>0</v>
      </c>
      <c r="L3987" s="564">
        <v>0</v>
      </c>
      <c r="M3987" s="564">
        <v>0</v>
      </c>
      <c r="N3987" s="564">
        <v>0</v>
      </c>
      <c r="O3987" s="564">
        <v>0</v>
      </c>
      <c r="P3987" s="564">
        <v>0</v>
      </c>
      <c r="Q3987" s="564">
        <v>0</v>
      </c>
      <c r="R3987" s="564">
        <v>0</v>
      </c>
      <c r="S3987" s="564">
        <v>0</v>
      </c>
      <c r="T3987" s="564">
        <v>0</v>
      </c>
      <c r="U3987" s="564">
        <v>0</v>
      </c>
      <c r="V3987" s="564">
        <v>0</v>
      </c>
      <c r="W3987" s="564">
        <v>0</v>
      </c>
      <c r="X3987" s="564">
        <v>0</v>
      </c>
      <c r="Y3987" s="564">
        <v>0</v>
      </c>
      <c r="Z3987" s="564">
        <v>0</v>
      </c>
      <c r="AA3987" s="564">
        <v>0</v>
      </c>
      <c r="AB3987" s="564">
        <v>0</v>
      </c>
      <c r="AC3987" s="564">
        <v>0</v>
      </c>
      <c r="AD3987" s="564">
        <v>0</v>
      </c>
      <c r="AE3987" s="564">
        <v>0</v>
      </c>
      <c r="AF3987" s="564">
        <v>0</v>
      </c>
      <c r="AG3987" s="564">
        <v>0</v>
      </c>
      <c r="AH3987" s="564">
        <v>0</v>
      </c>
      <c r="AI3987" s="564">
        <v>0</v>
      </c>
      <c r="AJ3987" s="564">
        <v>0</v>
      </c>
      <c r="AK3987" s="564">
        <v>0</v>
      </c>
    </row>
    <row r="3988" spans="1:37">
      <c r="A3988">
        <v>3984</v>
      </c>
      <c r="B3988" s="564">
        <f t="shared" ca="1" si="378"/>
        <v>0</v>
      </c>
      <c r="C3988" s="564">
        <f t="shared" ca="1" si="373"/>
        <v>0</v>
      </c>
      <c r="D3988" s="564">
        <f t="shared" ca="1" si="376"/>
        <v>0</v>
      </c>
      <c r="E3988" s="564">
        <f t="shared" ca="1" si="374"/>
        <v>0</v>
      </c>
      <c r="F3988" s="564">
        <f t="shared" ca="1" si="377"/>
        <v>1</v>
      </c>
      <c r="G3988" s="564">
        <f t="shared" ca="1" si="375"/>
        <v>-4.758451151222781</v>
      </c>
      <c r="H3988" s="564">
        <v>0</v>
      </c>
      <c r="I3988" s="564">
        <v>0</v>
      </c>
      <c r="J3988" s="564">
        <v>0</v>
      </c>
      <c r="K3988" s="564">
        <v>0</v>
      </c>
      <c r="L3988" s="564">
        <v>0</v>
      </c>
      <c r="M3988" s="564">
        <v>0</v>
      </c>
      <c r="N3988" s="564">
        <v>0</v>
      </c>
      <c r="O3988" s="564">
        <v>0</v>
      </c>
      <c r="P3988" s="564">
        <v>0</v>
      </c>
      <c r="Q3988" s="564">
        <v>0</v>
      </c>
      <c r="R3988" s="564">
        <v>0</v>
      </c>
      <c r="S3988" s="564">
        <v>0</v>
      </c>
      <c r="T3988" s="564">
        <v>0</v>
      </c>
      <c r="U3988" s="564">
        <v>0</v>
      </c>
      <c r="V3988" s="564">
        <v>0</v>
      </c>
      <c r="W3988" s="564">
        <v>0</v>
      </c>
      <c r="X3988" s="564">
        <v>0</v>
      </c>
      <c r="Y3988" s="564">
        <v>0</v>
      </c>
      <c r="Z3988" s="564">
        <v>0</v>
      </c>
      <c r="AA3988" s="564">
        <v>0</v>
      </c>
      <c r="AB3988" s="564">
        <v>0</v>
      </c>
      <c r="AC3988" s="564">
        <v>0</v>
      </c>
      <c r="AD3988" s="564">
        <v>0</v>
      </c>
      <c r="AE3988" s="564">
        <v>0</v>
      </c>
      <c r="AF3988" s="564">
        <v>0</v>
      </c>
      <c r="AG3988" s="564">
        <v>0</v>
      </c>
      <c r="AH3988" s="564">
        <v>0</v>
      </c>
      <c r="AI3988" s="564">
        <v>0</v>
      </c>
      <c r="AJ3988" s="564">
        <v>0</v>
      </c>
      <c r="AK3988" s="564">
        <v>0</v>
      </c>
    </row>
    <row r="3989" spans="1:37">
      <c r="A3989">
        <v>3985</v>
      </c>
      <c r="B3989" s="564">
        <f t="shared" ca="1" si="378"/>
        <v>17</v>
      </c>
      <c r="C3989" s="564">
        <f t="shared" ca="1" si="373"/>
        <v>289</v>
      </c>
      <c r="D3989" s="564">
        <f t="shared" ca="1" si="376"/>
        <v>17</v>
      </c>
      <c r="E3989" s="564">
        <f t="shared" ca="1" si="374"/>
        <v>2.5500000000000007</v>
      </c>
      <c r="F3989" s="564">
        <f t="shared" ca="1" si="377"/>
        <v>0.73157894736842111</v>
      </c>
      <c r="G3989" s="564">
        <f t="shared" ca="1" si="375"/>
        <v>-1.3598739321509052</v>
      </c>
      <c r="H3989" s="564">
        <v>0</v>
      </c>
      <c r="I3989" s="564">
        <v>1</v>
      </c>
      <c r="J3989" s="564">
        <v>1</v>
      </c>
      <c r="K3989" s="564">
        <v>1</v>
      </c>
      <c r="L3989" s="564">
        <v>1</v>
      </c>
      <c r="M3989" s="564">
        <v>0</v>
      </c>
      <c r="N3989" s="564">
        <v>1</v>
      </c>
      <c r="O3989" s="564">
        <v>1</v>
      </c>
      <c r="P3989" s="564">
        <v>1</v>
      </c>
      <c r="Q3989" s="564">
        <v>1</v>
      </c>
      <c r="R3989" s="564">
        <v>0</v>
      </c>
      <c r="S3989" s="564">
        <v>1</v>
      </c>
      <c r="T3989" s="564">
        <v>1</v>
      </c>
      <c r="U3989" s="564">
        <v>1</v>
      </c>
      <c r="V3989" s="564">
        <v>1</v>
      </c>
      <c r="W3989" s="564">
        <v>1</v>
      </c>
      <c r="X3989" s="564">
        <v>1</v>
      </c>
      <c r="Y3989" s="564">
        <v>1</v>
      </c>
      <c r="Z3989" s="564">
        <v>1</v>
      </c>
      <c r="AA3989" s="564">
        <v>1</v>
      </c>
      <c r="AB3989" s="564">
        <v>1</v>
      </c>
      <c r="AC3989" s="564">
        <v>1</v>
      </c>
      <c r="AD3989" s="564">
        <v>1</v>
      </c>
      <c r="AE3989" s="564">
        <v>1</v>
      </c>
      <c r="AF3989" s="564">
        <v>1</v>
      </c>
      <c r="AG3989" s="564">
        <v>1</v>
      </c>
      <c r="AH3989" s="564">
        <v>1</v>
      </c>
      <c r="AI3989" s="564">
        <v>1</v>
      </c>
      <c r="AJ3989" s="564">
        <v>0</v>
      </c>
      <c r="AK3989" s="564">
        <v>0</v>
      </c>
    </row>
    <row r="3990" spans="1:37">
      <c r="A3990">
        <v>3986</v>
      </c>
      <c r="B3990" s="564">
        <f t="shared" ca="1" si="378"/>
        <v>20</v>
      </c>
      <c r="C3990" s="564">
        <f t="shared" ca="1" si="373"/>
        <v>400</v>
      </c>
      <c r="D3990" s="564">
        <f t="shared" ca="1" si="376"/>
        <v>20</v>
      </c>
      <c r="E3990" s="564">
        <f t="shared" ca="1" si="374"/>
        <v>0</v>
      </c>
      <c r="F3990" s="564">
        <f t="shared" ca="1" si="377"/>
        <v>1</v>
      </c>
      <c r="G3990" s="564">
        <f t="shared" ca="1" si="375"/>
        <v>-4.6076154478950375</v>
      </c>
      <c r="H3990" s="564">
        <v>1</v>
      </c>
      <c r="I3990" s="564">
        <v>1</v>
      </c>
      <c r="J3990" s="564">
        <v>1</v>
      </c>
      <c r="K3990" s="564">
        <v>1</v>
      </c>
      <c r="L3990" s="564">
        <v>1</v>
      </c>
      <c r="M3990" s="564">
        <v>1</v>
      </c>
      <c r="N3990" s="564">
        <v>1</v>
      </c>
      <c r="O3990" s="564">
        <v>1</v>
      </c>
      <c r="P3990" s="564">
        <v>1</v>
      </c>
      <c r="Q3990" s="564">
        <v>1</v>
      </c>
      <c r="R3990" s="564">
        <v>1</v>
      </c>
      <c r="S3990" s="564">
        <v>1</v>
      </c>
      <c r="T3990" s="564">
        <v>1</v>
      </c>
      <c r="U3990" s="564">
        <v>1</v>
      </c>
      <c r="V3990" s="564">
        <v>1</v>
      </c>
      <c r="W3990" s="564">
        <v>1</v>
      </c>
      <c r="X3990" s="564">
        <v>1</v>
      </c>
      <c r="Y3990" s="564">
        <v>1</v>
      </c>
      <c r="Z3990" s="564">
        <v>1</v>
      </c>
      <c r="AA3990" s="564">
        <v>1</v>
      </c>
      <c r="AB3990" s="564">
        <v>1</v>
      </c>
      <c r="AC3990" s="564">
        <v>1</v>
      </c>
      <c r="AD3990" s="564">
        <v>1</v>
      </c>
      <c r="AE3990" s="564">
        <v>1</v>
      </c>
      <c r="AF3990" s="564">
        <v>1</v>
      </c>
      <c r="AG3990" s="564">
        <v>1</v>
      </c>
      <c r="AH3990" s="564">
        <v>1</v>
      </c>
      <c r="AI3990" s="564">
        <v>1</v>
      </c>
      <c r="AJ3990" s="564">
        <v>1</v>
      </c>
      <c r="AK3990" s="564">
        <v>1</v>
      </c>
    </row>
    <row r="3991" spans="1:37">
      <c r="A3991">
        <v>3987</v>
      </c>
      <c r="B3991" s="564">
        <f t="shared" ca="1" si="378"/>
        <v>0</v>
      </c>
      <c r="C3991" s="564">
        <f t="shared" ca="1" si="373"/>
        <v>0</v>
      </c>
      <c r="D3991" s="564">
        <f t="shared" ca="1" si="376"/>
        <v>0</v>
      </c>
      <c r="E3991" s="564">
        <f t="shared" ca="1" si="374"/>
        <v>0</v>
      </c>
      <c r="F3991" s="564">
        <f t="shared" ca="1" si="377"/>
        <v>1</v>
      </c>
      <c r="G3991" s="564">
        <f t="shared" ca="1" si="375"/>
        <v>3.1011702611678875</v>
      </c>
      <c r="H3991" s="564">
        <v>0</v>
      </c>
      <c r="I3991" s="564">
        <v>0</v>
      </c>
      <c r="J3991" s="564">
        <v>0</v>
      </c>
      <c r="K3991" s="564">
        <v>0</v>
      </c>
      <c r="L3991" s="564">
        <v>0</v>
      </c>
      <c r="M3991" s="564">
        <v>0</v>
      </c>
      <c r="N3991" s="564">
        <v>0</v>
      </c>
      <c r="O3991" s="564">
        <v>0</v>
      </c>
      <c r="P3991" s="564">
        <v>0</v>
      </c>
      <c r="Q3991" s="564">
        <v>0</v>
      </c>
      <c r="R3991" s="564">
        <v>0</v>
      </c>
      <c r="S3991" s="564">
        <v>0</v>
      </c>
      <c r="T3991" s="564">
        <v>0</v>
      </c>
      <c r="U3991" s="564">
        <v>0</v>
      </c>
      <c r="V3991" s="564">
        <v>0</v>
      </c>
      <c r="W3991" s="564">
        <v>0</v>
      </c>
      <c r="X3991" s="564">
        <v>0</v>
      </c>
      <c r="Y3991" s="564">
        <v>0</v>
      </c>
      <c r="Z3991" s="564">
        <v>0</v>
      </c>
      <c r="AA3991" s="564">
        <v>0</v>
      </c>
      <c r="AB3991" s="564">
        <v>0</v>
      </c>
      <c r="AC3991" s="564">
        <v>0</v>
      </c>
      <c r="AD3991" s="564">
        <v>0</v>
      </c>
      <c r="AE3991" s="564">
        <v>0</v>
      </c>
      <c r="AF3991" s="564">
        <v>0</v>
      </c>
      <c r="AG3991" s="564">
        <v>0</v>
      </c>
      <c r="AH3991" s="564">
        <v>0</v>
      </c>
      <c r="AI3991" s="564">
        <v>0</v>
      </c>
      <c r="AJ3991" s="564">
        <v>0</v>
      </c>
      <c r="AK3991" s="564">
        <v>0</v>
      </c>
    </row>
    <row r="3992" spans="1:37">
      <c r="A3992">
        <v>3988</v>
      </c>
      <c r="B3992" s="564">
        <f t="shared" ca="1" si="378"/>
        <v>20</v>
      </c>
      <c r="C3992" s="564">
        <f t="shared" ca="1" si="373"/>
        <v>400</v>
      </c>
      <c r="D3992" s="564">
        <f t="shared" ca="1" si="376"/>
        <v>20</v>
      </c>
      <c r="E3992" s="564">
        <f t="shared" ca="1" si="374"/>
        <v>0</v>
      </c>
      <c r="F3992" s="564">
        <f t="shared" ca="1" si="377"/>
        <v>1</v>
      </c>
      <c r="G3992" s="564">
        <f t="shared" ca="1" si="375"/>
        <v>-0.62501612412124397</v>
      </c>
      <c r="H3992" s="564">
        <v>1</v>
      </c>
      <c r="I3992" s="564">
        <v>1</v>
      </c>
      <c r="J3992" s="564">
        <v>1</v>
      </c>
      <c r="K3992" s="564">
        <v>1</v>
      </c>
      <c r="L3992" s="564">
        <v>1</v>
      </c>
      <c r="M3992" s="564">
        <v>1</v>
      </c>
      <c r="N3992" s="564">
        <v>1</v>
      </c>
      <c r="O3992" s="564">
        <v>1</v>
      </c>
      <c r="P3992" s="564">
        <v>1</v>
      </c>
      <c r="Q3992" s="564">
        <v>1</v>
      </c>
      <c r="R3992" s="564">
        <v>1</v>
      </c>
      <c r="S3992" s="564">
        <v>1</v>
      </c>
      <c r="T3992" s="564">
        <v>1</v>
      </c>
      <c r="U3992" s="564">
        <v>1</v>
      </c>
      <c r="V3992" s="564">
        <v>1</v>
      </c>
      <c r="W3992" s="564">
        <v>1</v>
      </c>
      <c r="X3992" s="564">
        <v>1</v>
      </c>
      <c r="Y3992" s="564">
        <v>1</v>
      </c>
      <c r="Z3992" s="564">
        <v>1</v>
      </c>
      <c r="AA3992" s="564">
        <v>1</v>
      </c>
      <c r="AB3992" s="564">
        <v>1</v>
      </c>
      <c r="AC3992" s="564">
        <v>1</v>
      </c>
      <c r="AD3992" s="564">
        <v>1</v>
      </c>
      <c r="AE3992" s="564">
        <v>1</v>
      </c>
      <c r="AF3992" s="564">
        <v>1</v>
      </c>
      <c r="AG3992" s="564">
        <v>1</v>
      </c>
      <c r="AH3992" s="564">
        <v>1</v>
      </c>
      <c r="AI3992" s="564">
        <v>1</v>
      </c>
      <c r="AJ3992" s="564">
        <v>1</v>
      </c>
      <c r="AK3992" s="564">
        <v>1</v>
      </c>
    </row>
    <row r="3993" spans="1:37">
      <c r="A3993">
        <v>3989</v>
      </c>
      <c r="B3993" s="564">
        <f t="shared" ca="1" si="378"/>
        <v>20</v>
      </c>
      <c r="C3993" s="564">
        <f t="shared" ca="1" si="373"/>
        <v>400</v>
      </c>
      <c r="D3993" s="564">
        <f t="shared" ca="1" si="376"/>
        <v>20</v>
      </c>
      <c r="E3993" s="564">
        <f t="shared" ca="1" si="374"/>
        <v>0</v>
      </c>
      <c r="F3993" s="564">
        <f t="shared" ca="1" si="377"/>
        <v>1</v>
      </c>
      <c r="G3993" s="564">
        <f t="shared" ca="1" si="375"/>
        <v>0.24887484075855182</v>
      </c>
      <c r="H3993" s="564">
        <v>1</v>
      </c>
      <c r="I3993" s="564">
        <v>1</v>
      </c>
      <c r="J3993" s="564">
        <v>1</v>
      </c>
      <c r="K3993" s="564">
        <v>1</v>
      </c>
      <c r="L3993" s="564">
        <v>1</v>
      </c>
      <c r="M3993" s="564">
        <v>1</v>
      </c>
      <c r="N3993" s="564">
        <v>1</v>
      </c>
      <c r="O3993" s="564">
        <v>1</v>
      </c>
      <c r="P3993" s="564">
        <v>1</v>
      </c>
      <c r="Q3993" s="564">
        <v>1</v>
      </c>
      <c r="R3993" s="564">
        <v>1</v>
      </c>
      <c r="S3993" s="564">
        <v>1</v>
      </c>
      <c r="T3993" s="564">
        <v>1</v>
      </c>
      <c r="U3993" s="564">
        <v>1</v>
      </c>
      <c r="V3993" s="564">
        <v>1</v>
      </c>
      <c r="W3993" s="564">
        <v>1</v>
      </c>
      <c r="X3993" s="564">
        <v>1</v>
      </c>
      <c r="Y3993" s="564">
        <v>1</v>
      </c>
      <c r="Z3993" s="564">
        <v>1</v>
      </c>
      <c r="AA3993" s="564">
        <v>1</v>
      </c>
      <c r="AB3993" s="564">
        <v>1</v>
      </c>
      <c r="AC3993" s="564">
        <v>1</v>
      </c>
      <c r="AD3993" s="564">
        <v>1</v>
      </c>
      <c r="AE3993" s="564">
        <v>1</v>
      </c>
      <c r="AF3993" s="564">
        <v>1</v>
      </c>
      <c r="AG3993" s="564">
        <v>1</v>
      </c>
      <c r="AH3993" s="564">
        <v>1</v>
      </c>
      <c r="AI3993" s="564">
        <v>1</v>
      </c>
      <c r="AJ3993" s="564">
        <v>1</v>
      </c>
      <c r="AK3993" s="564">
        <v>1</v>
      </c>
    </row>
    <row r="3994" spans="1:37">
      <c r="A3994">
        <v>3990</v>
      </c>
      <c r="B3994" s="564">
        <f t="shared" ca="1" si="378"/>
        <v>4</v>
      </c>
      <c r="C3994" s="564">
        <f t="shared" ca="1" si="373"/>
        <v>16</v>
      </c>
      <c r="D3994" s="564">
        <f t="shared" ca="1" si="376"/>
        <v>4</v>
      </c>
      <c r="E3994" s="564">
        <f t="shared" ca="1" si="374"/>
        <v>3.2</v>
      </c>
      <c r="F3994" s="564">
        <f t="shared" ca="1" si="377"/>
        <v>0.66315789473684217</v>
      </c>
      <c r="G3994" s="564">
        <f t="shared" ca="1" si="375"/>
        <v>1.4930445134249988</v>
      </c>
      <c r="H3994" s="564">
        <v>0</v>
      </c>
      <c r="I3994" s="564">
        <v>0</v>
      </c>
      <c r="J3994" s="564">
        <v>1</v>
      </c>
      <c r="K3994" s="564">
        <v>0</v>
      </c>
      <c r="L3994" s="564">
        <v>0</v>
      </c>
      <c r="M3994" s="564">
        <v>0</v>
      </c>
      <c r="N3994" s="564">
        <v>0</v>
      </c>
      <c r="O3994" s="564">
        <v>0</v>
      </c>
      <c r="P3994" s="564">
        <v>0</v>
      </c>
      <c r="Q3994" s="564">
        <v>0</v>
      </c>
      <c r="R3994" s="564">
        <v>0</v>
      </c>
      <c r="S3994" s="564">
        <v>0</v>
      </c>
      <c r="T3994" s="564">
        <v>0</v>
      </c>
      <c r="U3994" s="564">
        <v>0</v>
      </c>
      <c r="V3994" s="564">
        <v>1</v>
      </c>
      <c r="W3994" s="564">
        <v>0</v>
      </c>
      <c r="X3994" s="564">
        <v>0</v>
      </c>
      <c r="Y3994" s="564">
        <v>1</v>
      </c>
      <c r="Z3994" s="564">
        <v>0</v>
      </c>
      <c r="AA3994" s="564">
        <v>1</v>
      </c>
      <c r="AB3994" s="564">
        <v>0</v>
      </c>
      <c r="AC3994" s="564">
        <v>0</v>
      </c>
      <c r="AD3994" s="564">
        <v>0</v>
      </c>
      <c r="AE3994" s="564">
        <v>0</v>
      </c>
      <c r="AF3994" s="564">
        <v>0</v>
      </c>
      <c r="AG3994" s="564">
        <v>1</v>
      </c>
      <c r="AH3994" s="564">
        <v>0</v>
      </c>
      <c r="AI3994" s="564">
        <v>1</v>
      </c>
      <c r="AJ3994" s="564">
        <v>0</v>
      </c>
      <c r="AK3994" s="564">
        <v>0</v>
      </c>
    </row>
    <row r="3995" spans="1:37">
      <c r="A3995">
        <v>3991</v>
      </c>
      <c r="B3995" s="564">
        <f t="shared" ca="1" si="378"/>
        <v>0</v>
      </c>
      <c r="C3995" s="564">
        <f t="shared" ca="1" si="373"/>
        <v>0</v>
      </c>
      <c r="D3995" s="564">
        <f t="shared" ca="1" si="376"/>
        <v>0</v>
      </c>
      <c r="E3995" s="564">
        <f t="shared" ca="1" si="374"/>
        <v>0</v>
      </c>
      <c r="F3995" s="564">
        <f t="shared" ca="1" si="377"/>
        <v>1</v>
      </c>
      <c r="G3995" s="564">
        <f t="shared" ca="1" si="375"/>
        <v>-1.4980361638908462</v>
      </c>
      <c r="H3995" s="564">
        <v>0</v>
      </c>
      <c r="I3995" s="564">
        <v>0</v>
      </c>
      <c r="J3995" s="564">
        <v>0</v>
      </c>
      <c r="K3995" s="564">
        <v>0</v>
      </c>
      <c r="L3995" s="564">
        <v>0</v>
      </c>
      <c r="M3995" s="564">
        <v>0</v>
      </c>
      <c r="N3995" s="564">
        <v>0</v>
      </c>
      <c r="O3995" s="564">
        <v>0</v>
      </c>
      <c r="P3995" s="564">
        <v>0</v>
      </c>
      <c r="Q3995" s="564">
        <v>0</v>
      </c>
      <c r="R3995" s="564">
        <v>0</v>
      </c>
      <c r="S3995" s="564">
        <v>0</v>
      </c>
      <c r="T3995" s="564">
        <v>0</v>
      </c>
      <c r="U3995" s="564">
        <v>0</v>
      </c>
      <c r="V3995" s="564">
        <v>0</v>
      </c>
      <c r="W3995" s="564">
        <v>0</v>
      </c>
      <c r="X3995" s="564">
        <v>0</v>
      </c>
      <c r="Y3995" s="564">
        <v>0</v>
      </c>
      <c r="Z3995" s="564">
        <v>0</v>
      </c>
      <c r="AA3995" s="564">
        <v>0</v>
      </c>
      <c r="AB3995" s="564">
        <v>0</v>
      </c>
      <c r="AC3995" s="564">
        <v>0</v>
      </c>
      <c r="AD3995" s="564">
        <v>0</v>
      </c>
      <c r="AE3995" s="564">
        <v>0</v>
      </c>
      <c r="AF3995" s="564">
        <v>0</v>
      </c>
      <c r="AG3995" s="564">
        <v>0</v>
      </c>
      <c r="AH3995" s="564">
        <v>0</v>
      </c>
      <c r="AI3995" s="564">
        <v>0</v>
      </c>
      <c r="AJ3995" s="564">
        <v>0</v>
      </c>
      <c r="AK3995" s="564">
        <v>0</v>
      </c>
    </row>
    <row r="3996" spans="1:37">
      <c r="A3996">
        <v>3992</v>
      </c>
      <c r="B3996" s="564">
        <f t="shared" ca="1" si="378"/>
        <v>20</v>
      </c>
      <c r="C3996" s="564">
        <f t="shared" ca="1" si="373"/>
        <v>400</v>
      </c>
      <c r="D3996" s="564">
        <f t="shared" ca="1" si="376"/>
        <v>20</v>
      </c>
      <c r="E3996" s="564">
        <f t="shared" ca="1" si="374"/>
        <v>0</v>
      </c>
      <c r="F3996" s="564">
        <f t="shared" ca="1" si="377"/>
        <v>1</v>
      </c>
      <c r="G3996" s="564">
        <f t="shared" ca="1" si="375"/>
        <v>8.7839952742864398</v>
      </c>
      <c r="H3996" s="564">
        <v>1</v>
      </c>
      <c r="I3996" s="564">
        <v>1</v>
      </c>
      <c r="J3996" s="564">
        <v>1</v>
      </c>
      <c r="K3996" s="564">
        <v>1</v>
      </c>
      <c r="L3996" s="564">
        <v>1</v>
      </c>
      <c r="M3996" s="564">
        <v>1</v>
      </c>
      <c r="N3996" s="564">
        <v>1</v>
      </c>
      <c r="O3996" s="564">
        <v>1</v>
      </c>
      <c r="P3996" s="564">
        <v>1</v>
      </c>
      <c r="Q3996" s="564">
        <v>1</v>
      </c>
      <c r="R3996" s="564">
        <v>1</v>
      </c>
      <c r="S3996" s="564">
        <v>1</v>
      </c>
      <c r="T3996" s="564">
        <v>1</v>
      </c>
      <c r="U3996" s="564">
        <v>1</v>
      </c>
      <c r="V3996" s="564">
        <v>1</v>
      </c>
      <c r="W3996" s="564">
        <v>1</v>
      </c>
      <c r="X3996" s="564">
        <v>1</v>
      </c>
      <c r="Y3996" s="564">
        <v>1</v>
      </c>
      <c r="Z3996" s="564">
        <v>1</v>
      </c>
      <c r="AA3996" s="564">
        <v>1</v>
      </c>
      <c r="AB3996" s="564">
        <v>1</v>
      </c>
      <c r="AC3996" s="564">
        <v>1</v>
      </c>
      <c r="AD3996" s="564">
        <v>1</v>
      </c>
      <c r="AE3996" s="564">
        <v>1</v>
      </c>
      <c r="AF3996" s="564">
        <v>1</v>
      </c>
      <c r="AG3996" s="564">
        <v>1</v>
      </c>
      <c r="AH3996" s="564">
        <v>1</v>
      </c>
      <c r="AI3996" s="564">
        <v>1</v>
      </c>
      <c r="AJ3996" s="564">
        <v>1</v>
      </c>
      <c r="AK3996" s="564">
        <v>1</v>
      </c>
    </row>
    <row r="3997" spans="1:37">
      <c r="A3997">
        <v>3993</v>
      </c>
      <c r="B3997" s="564">
        <f t="shared" ca="1" si="378"/>
        <v>0</v>
      </c>
      <c r="C3997" s="564">
        <f t="shared" ca="1" si="373"/>
        <v>0</v>
      </c>
      <c r="D3997" s="564">
        <f t="shared" ca="1" si="376"/>
        <v>0</v>
      </c>
      <c r="E3997" s="564">
        <f t="shared" ca="1" si="374"/>
        <v>0</v>
      </c>
      <c r="F3997" s="564">
        <f t="shared" ca="1" si="377"/>
        <v>1</v>
      </c>
      <c r="G3997" s="564">
        <f t="shared" ca="1" si="375"/>
        <v>6.5095741931044877</v>
      </c>
      <c r="H3997" s="564">
        <v>0</v>
      </c>
      <c r="I3997" s="564">
        <v>0</v>
      </c>
      <c r="J3997" s="564">
        <v>0</v>
      </c>
      <c r="K3997" s="564">
        <v>0</v>
      </c>
      <c r="L3997" s="564">
        <v>0</v>
      </c>
      <c r="M3997" s="564">
        <v>0</v>
      </c>
      <c r="N3997" s="564">
        <v>0</v>
      </c>
      <c r="O3997" s="564">
        <v>0</v>
      </c>
      <c r="P3997" s="564">
        <v>0</v>
      </c>
      <c r="Q3997" s="564">
        <v>0</v>
      </c>
      <c r="R3997" s="564">
        <v>0</v>
      </c>
      <c r="S3997" s="564">
        <v>0</v>
      </c>
      <c r="T3997" s="564">
        <v>0</v>
      </c>
      <c r="U3997" s="564">
        <v>0</v>
      </c>
      <c r="V3997" s="564">
        <v>0</v>
      </c>
      <c r="W3997" s="564">
        <v>0</v>
      </c>
      <c r="X3997" s="564">
        <v>0</v>
      </c>
      <c r="Y3997" s="564">
        <v>0</v>
      </c>
      <c r="Z3997" s="564">
        <v>0</v>
      </c>
      <c r="AA3997" s="564">
        <v>0</v>
      </c>
      <c r="AB3997" s="564">
        <v>0</v>
      </c>
      <c r="AC3997" s="564">
        <v>0</v>
      </c>
      <c r="AD3997" s="564">
        <v>0</v>
      </c>
      <c r="AE3997" s="564">
        <v>0</v>
      </c>
      <c r="AF3997" s="564">
        <v>0</v>
      </c>
      <c r="AG3997" s="564">
        <v>0</v>
      </c>
      <c r="AH3997" s="564">
        <v>0</v>
      </c>
      <c r="AI3997" s="564">
        <v>0</v>
      </c>
      <c r="AJ3997" s="564">
        <v>0</v>
      </c>
      <c r="AK3997" s="564">
        <v>0</v>
      </c>
    </row>
    <row r="3998" spans="1:37">
      <c r="A3998">
        <v>3994</v>
      </c>
      <c r="B3998" s="564">
        <f t="shared" ca="1" si="378"/>
        <v>0</v>
      </c>
      <c r="C3998" s="564">
        <f t="shared" ca="1" si="373"/>
        <v>0</v>
      </c>
      <c r="D3998" s="564">
        <f t="shared" ca="1" si="376"/>
        <v>0</v>
      </c>
      <c r="E3998" s="564">
        <f t="shared" ca="1" si="374"/>
        <v>0</v>
      </c>
      <c r="F3998" s="564">
        <f t="shared" ca="1" si="377"/>
        <v>1</v>
      </c>
      <c r="G3998" s="564">
        <f t="shared" ca="1" si="375"/>
        <v>0.73673820269454882</v>
      </c>
      <c r="H3998" s="564">
        <v>0</v>
      </c>
      <c r="I3998" s="564">
        <v>0</v>
      </c>
      <c r="J3998" s="564">
        <v>0</v>
      </c>
      <c r="K3998" s="564">
        <v>0</v>
      </c>
      <c r="L3998" s="564">
        <v>0</v>
      </c>
      <c r="M3998" s="564">
        <v>0</v>
      </c>
      <c r="N3998" s="564">
        <v>0</v>
      </c>
      <c r="O3998" s="564">
        <v>0</v>
      </c>
      <c r="P3998" s="564">
        <v>0</v>
      </c>
      <c r="Q3998" s="564">
        <v>0</v>
      </c>
      <c r="R3998" s="564">
        <v>0</v>
      </c>
      <c r="S3998" s="564">
        <v>0</v>
      </c>
      <c r="T3998" s="564">
        <v>0</v>
      </c>
      <c r="U3998" s="564">
        <v>0</v>
      </c>
      <c r="V3998" s="564">
        <v>0</v>
      </c>
      <c r="W3998" s="564">
        <v>0</v>
      </c>
      <c r="X3998" s="564">
        <v>0</v>
      </c>
      <c r="Y3998" s="564">
        <v>0</v>
      </c>
      <c r="Z3998" s="564">
        <v>0</v>
      </c>
      <c r="AA3998" s="564">
        <v>0</v>
      </c>
      <c r="AB3998" s="564">
        <v>0</v>
      </c>
      <c r="AC3998" s="564">
        <v>0</v>
      </c>
      <c r="AD3998" s="564">
        <v>0</v>
      </c>
      <c r="AE3998" s="564">
        <v>0</v>
      </c>
      <c r="AF3998" s="564">
        <v>0</v>
      </c>
      <c r="AG3998" s="564">
        <v>0</v>
      </c>
      <c r="AH3998" s="564">
        <v>0</v>
      </c>
      <c r="AI3998" s="564">
        <v>0</v>
      </c>
      <c r="AJ3998" s="564">
        <v>0</v>
      </c>
      <c r="AK3998" s="564">
        <v>0</v>
      </c>
    </row>
    <row r="3999" spans="1:37">
      <c r="A3999">
        <v>3995</v>
      </c>
      <c r="B3999" s="564">
        <f t="shared" ca="1" si="378"/>
        <v>20</v>
      </c>
      <c r="C3999" s="564">
        <f t="shared" ca="1" si="373"/>
        <v>400</v>
      </c>
      <c r="D3999" s="564">
        <f t="shared" ca="1" si="376"/>
        <v>20</v>
      </c>
      <c r="E3999" s="564">
        <f t="shared" ca="1" si="374"/>
        <v>0</v>
      </c>
      <c r="F3999" s="564">
        <f t="shared" ca="1" si="377"/>
        <v>1</v>
      </c>
      <c r="G3999" s="564">
        <f t="shared" ca="1" si="375"/>
        <v>8.2374752836049101</v>
      </c>
      <c r="H3999" s="564">
        <v>1</v>
      </c>
      <c r="I3999" s="564">
        <v>1</v>
      </c>
      <c r="J3999" s="564">
        <v>1</v>
      </c>
      <c r="K3999" s="564">
        <v>1</v>
      </c>
      <c r="L3999" s="564">
        <v>1</v>
      </c>
      <c r="M3999" s="564">
        <v>1</v>
      </c>
      <c r="N3999" s="564">
        <v>1</v>
      </c>
      <c r="O3999" s="564">
        <v>1</v>
      </c>
      <c r="P3999" s="564">
        <v>1</v>
      </c>
      <c r="Q3999" s="564">
        <v>1</v>
      </c>
      <c r="R3999" s="564">
        <v>1</v>
      </c>
      <c r="S3999" s="564">
        <v>1</v>
      </c>
      <c r="T3999" s="564">
        <v>1</v>
      </c>
      <c r="U3999" s="564">
        <v>1</v>
      </c>
      <c r="V3999" s="564">
        <v>1</v>
      </c>
      <c r="W3999" s="564">
        <v>1</v>
      </c>
      <c r="X3999" s="564">
        <v>1</v>
      </c>
      <c r="Y3999" s="564">
        <v>1</v>
      </c>
      <c r="Z3999" s="564">
        <v>1</v>
      </c>
      <c r="AA3999" s="564">
        <v>1</v>
      </c>
      <c r="AB3999" s="564">
        <v>1</v>
      </c>
      <c r="AC3999" s="564">
        <v>1</v>
      </c>
      <c r="AD3999" s="564">
        <v>1</v>
      </c>
      <c r="AE3999" s="564">
        <v>1</v>
      </c>
      <c r="AF3999" s="564">
        <v>1</v>
      </c>
      <c r="AG3999" s="564">
        <v>1</v>
      </c>
      <c r="AH3999" s="564">
        <v>1</v>
      </c>
      <c r="AI3999" s="564">
        <v>1</v>
      </c>
      <c r="AJ3999" s="564">
        <v>1</v>
      </c>
      <c r="AK3999" s="564">
        <v>1</v>
      </c>
    </row>
    <row r="4000" spans="1:37">
      <c r="A4000">
        <v>3996</v>
      </c>
      <c r="B4000" s="564">
        <f t="shared" ca="1" si="378"/>
        <v>0</v>
      </c>
      <c r="C4000" s="564">
        <f t="shared" ca="1" si="373"/>
        <v>0</v>
      </c>
      <c r="D4000" s="564">
        <f t="shared" ca="1" si="376"/>
        <v>0</v>
      </c>
      <c r="E4000" s="564">
        <f t="shared" ca="1" si="374"/>
        <v>0</v>
      </c>
      <c r="F4000" s="564">
        <f t="shared" ca="1" si="377"/>
        <v>1</v>
      </c>
      <c r="G4000" s="564">
        <f t="shared" ca="1" si="375"/>
        <v>3.627003699687342</v>
      </c>
      <c r="H4000" s="564">
        <v>0</v>
      </c>
      <c r="I4000" s="564">
        <v>0</v>
      </c>
      <c r="J4000" s="564">
        <v>0</v>
      </c>
      <c r="K4000" s="564">
        <v>0</v>
      </c>
      <c r="L4000" s="564">
        <v>0</v>
      </c>
      <c r="M4000" s="564">
        <v>0</v>
      </c>
      <c r="N4000" s="564">
        <v>0</v>
      </c>
      <c r="O4000" s="564">
        <v>0</v>
      </c>
      <c r="P4000" s="564">
        <v>0</v>
      </c>
      <c r="Q4000" s="564">
        <v>0</v>
      </c>
      <c r="R4000" s="564">
        <v>0</v>
      </c>
      <c r="S4000" s="564">
        <v>0</v>
      </c>
      <c r="T4000" s="564">
        <v>0</v>
      </c>
      <c r="U4000" s="564">
        <v>0</v>
      </c>
      <c r="V4000" s="564">
        <v>0</v>
      </c>
      <c r="W4000" s="564">
        <v>0</v>
      </c>
      <c r="X4000" s="564">
        <v>0</v>
      </c>
      <c r="Y4000" s="564">
        <v>0</v>
      </c>
      <c r="Z4000" s="564">
        <v>0</v>
      </c>
      <c r="AA4000" s="564">
        <v>0</v>
      </c>
      <c r="AB4000" s="564">
        <v>0</v>
      </c>
      <c r="AC4000" s="564">
        <v>0</v>
      </c>
      <c r="AD4000" s="564">
        <v>0</v>
      </c>
      <c r="AE4000" s="564">
        <v>0</v>
      </c>
      <c r="AF4000" s="564">
        <v>0</v>
      </c>
      <c r="AG4000" s="564">
        <v>0</v>
      </c>
      <c r="AH4000" s="564">
        <v>0</v>
      </c>
      <c r="AI4000" s="564">
        <v>0</v>
      </c>
      <c r="AJ4000" s="564">
        <v>0</v>
      </c>
      <c r="AK4000" s="564">
        <v>0</v>
      </c>
    </row>
    <row r="4001" spans="1:37">
      <c r="A4001">
        <v>3997</v>
      </c>
      <c r="B4001" s="564">
        <f t="shared" ca="1" si="378"/>
        <v>0</v>
      </c>
      <c r="C4001" s="564">
        <f t="shared" ca="1" si="373"/>
        <v>0</v>
      </c>
      <c r="D4001" s="564">
        <f t="shared" ca="1" si="376"/>
        <v>0</v>
      </c>
      <c r="E4001" s="564">
        <f t="shared" ca="1" si="374"/>
        <v>0</v>
      </c>
      <c r="F4001" s="564">
        <f t="shared" ca="1" si="377"/>
        <v>1</v>
      </c>
      <c r="G4001" s="564">
        <f t="shared" ca="1" si="375"/>
        <v>-2.3114029759210033</v>
      </c>
      <c r="H4001" s="564">
        <v>0</v>
      </c>
      <c r="I4001" s="564">
        <v>0</v>
      </c>
      <c r="J4001" s="564">
        <v>0</v>
      </c>
      <c r="K4001" s="564">
        <v>0</v>
      </c>
      <c r="L4001" s="564">
        <v>0</v>
      </c>
      <c r="M4001" s="564">
        <v>0</v>
      </c>
      <c r="N4001" s="564">
        <v>0</v>
      </c>
      <c r="O4001" s="564">
        <v>0</v>
      </c>
      <c r="P4001" s="564">
        <v>0</v>
      </c>
      <c r="Q4001" s="564">
        <v>0</v>
      </c>
      <c r="R4001" s="564">
        <v>0</v>
      </c>
      <c r="S4001" s="564">
        <v>0</v>
      </c>
      <c r="T4001" s="564">
        <v>0</v>
      </c>
      <c r="U4001" s="564">
        <v>0</v>
      </c>
      <c r="V4001" s="564">
        <v>0</v>
      </c>
      <c r="W4001" s="564">
        <v>0</v>
      </c>
      <c r="X4001" s="564">
        <v>0</v>
      </c>
      <c r="Y4001" s="564">
        <v>0</v>
      </c>
      <c r="Z4001" s="564">
        <v>0</v>
      </c>
      <c r="AA4001" s="564">
        <v>0</v>
      </c>
      <c r="AB4001" s="564">
        <v>0</v>
      </c>
      <c r="AC4001" s="564">
        <v>0</v>
      </c>
      <c r="AD4001" s="564">
        <v>0</v>
      </c>
      <c r="AE4001" s="564">
        <v>0</v>
      </c>
      <c r="AF4001" s="564">
        <v>0</v>
      </c>
      <c r="AG4001" s="564">
        <v>0</v>
      </c>
      <c r="AH4001" s="564">
        <v>0</v>
      </c>
      <c r="AI4001" s="564">
        <v>0</v>
      </c>
      <c r="AJ4001" s="564">
        <v>0</v>
      </c>
      <c r="AK4001" s="564">
        <v>0</v>
      </c>
    </row>
    <row r="4002" spans="1:37">
      <c r="A4002">
        <v>3998</v>
      </c>
      <c r="B4002" s="564">
        <f t="shared" ca="1" si="378"/>
        <v>12</v>
      </c>
      <c r="C4002" s="564">
        <f t="shared" ca="1" si="373"/>
        <v>144</v>
      </c>
      <c r="D4002" s="564">
        <f t="shared" ca="1" si="376"/>
        <v>12</v>
      </c>
      <c r="E4002" s="564">
        <f t="shared" ca="1" si="374"/>
        <v>4.8</v>
      </c>
      <c r="F4002" s="564">
        <f t="shared" ca="1" si="377"/>
        <v>0.49473684210526314</v>
      </c>
      <c r="G4002" s="564">
        <f t="shared" ca="1" si="375"/>
        <v>0.29922505546704381</v>
      </c>
      <c r="H4002" s="564">
        <v>0</v>
      </c>
      <c r="I4002" s="564">
        <v>1</v>
      </c>
      <c r="J4002" s="564">
        <v>0</v>
      </c>
      <c r="K4002" s="564">
        <v>0</v>
      </c>
      <c r="L4002" s="564">
        <v>1</v>
      </c>
      <c r="M4002" s="564">
        <v>0</v>
      </c>
      <c r="N4002" s="564">
        <v>0</v>
      </c>
      <c r="O4002" s="564">
        <v>0</v>
      </c>
      <c r="P4002" s="564">
        <v>1</v>
      </c>
      <c r="Q4002" s="564">
        <v>0</v>
      </c>
      <c r="R4002" s="564">
        <v>1</v>
      </c>
      <c r="S4002" s="564">
        <v>1</v>
      </c>
      <c r="T4002" s="564">
        <v>1</v>
      </c>
      <c r="U4002" s="564">
        <v>1</v>
      </c>
      <c r="V4002" s="564">
        <v>1</v>
      </c>
      <c r="W4002" s="564">
        <v>1</v>
      </c>
      <c r="X4002" s="564">
        <v>1</v>
      </c>
      <c r="Y4002" s="564">
        <v>1</v>
      </c>
      <c r="Z4002" s="564">
        <v>1</v>
      </c>
      <c r="AA4002" s="564">
        <v>0</v>
      </c>
      <c r="AB4002" s="564">
        <v>1</v>
      </c>
      <c r="AC4002" s="564">
        <v>1</v>
      </c>
      <c r="AD4002" s="564">
        <v>1</v>
      </c>
      <c r="AE4002" s="564">
        <v>1</v>
      </c>
      <c r="AF4002" s="564">
        <v>1</v>
      </c>
      <c r="AG4002" s="564">
        <v>0</v>
      </c>
      <c r="AH4002" s="564">
        <v>1</v>
      </c>
      <c r="AI4002" s="564">
        <v>1</v>
      </c>
      <c r="AJ4002" s="564">
        <v>1</v>
      </c>
      <c r="AK4002" s="564">
        <v>1</v>
      </c>
    </row>
    <row r="4003" spans="1:37">
      <c r="A4003">
        <v>3999</v>
      </c>
      <c r="B4003" s="564">
        <f t="shared" ca="1" si="378"/>
        <v>0</v>
      </c>
      <c r="C4003" s="564">
        <f t="shared" ca="1" si="373"/>
        <v>0</v>
      </c>
      <c r="D4003" s="564">
        <f t="shared" ca="1" si="376"/>
        <v>0</v>
      </c>
      <c r="E4003" s="564">
        <f t="shared" ca="1" si="374"/>
        <v>0</v>
      </c>
      <c r="F4003" s="564">
        <f t="shared" ca="1" si="377"/>
        <v>1</v>
      </c>
      <c r="G4003" s="564">
        <f t="shared" ca="1" si="375"/>
        <v>-1.9188450168236235</v>
      </c>
      <c r="H4003" s="564">
        <v>0</v>
      </c>
      <c r="I4003" s="564">
        <v>0</v>
      </c>
      <c r="J4003" s="564">
        <v>0</v>
      </c>
      <c r="K4003" s="564">
        <v>0</v>
      </c>
      <c r="L4003" s="564">
        <v>0</v>
      </c>
      <c r="M4003" s="564">
        <v>0</v>
      </c>
      <c r="N4003" s="564">
        <v>0</v>
      </c>
      <c r="O4003" s="564">
        <v>0</v>
      </c>
      <c r="P4003" s="564">
        <v>0</v>
      </c>
      <c r="Q4003" s="564">
        <v>0</v>
      </c>
      <c r="R4003" s="564">
        <v>0</v>
      </c>
      <c r="S4003" s="564">
        <v>0</v>
      </c>
      <c r="T4003" s="564">
        <v>0</v>
      </c>
      <c r="U4003" s="564">
        <v>0</v>
      </c>
      <c r="V4003" s="564">
        <v>0</v>
      </c>
      <c r="W4003" s="564">
        <v>0</v>
      </c>
      <c r="X4003" s="564">
        <v>0</v>
      </c>
      <c r="Y4003" s="564">
        <v>0</v>
      </c>
      <c r="Z4003" s="564">
        <v>0</v>
      </c>
      <c r="AA4003" s="564">
        <v>0</v>
      </c>
      <c r="AB4003" s="564">
        <v>0</v>
      </c>
      <c r="AC4003" s="564">
        <v>0</v>
      </c>
      <c r="AD4003" s="564">
        <v>0</v>
      </c>
      <c r="AE4003" s="564">
        <v>0</v>
      </c>
      <c r="AF4003" s="564">
        <v>0</v>
      </c>
      <c r="AG4003" s="564">
        <v>0</v>
      </c>
      <c r="AH4003" s="564">
        <v>0</v>
      </c>
      <c r="AI4003" s="564">
        <v>0</v>
      </c>
      <c r="AJ4003" s="564">
        <v>0</v>
      </c>
      <c r="AK4003" s="564">
        <v>0</v>
      </c>
    </row>
    <row r="4004" spans="1:37">
      <c r="A4004">
        <v>4000</v>
      </c>
      <c r="B4004" s="564">
        <f t="shared" ca="1" si="378"/>
        <v>20</v>
      </c>
      <c r="C4004" s="564">
        <f t="shared" ca="1" si="373"/>
        <v>400</v>
      </c>
      <c r="D4004" s="564">
        <f t="shared" ca="1" si="376"/>
        <v>20</v>
      </c>
      <c r="E4004" s="564">
        <f t="shared" ca="1" si="374"/>
        <v>0</v>
      </c>
      <c r="F4004" s="564">
        <f t="shared" ca="1" si="377"/>
        <v>1</v>
      </c>
      <c r="G4004" s="564">
        <f t="shared" ca="1" si="375"/>
        <v>4.5788544734391161</v>
      </c>
      <c r="H4004" s="564">
        <v>1</v>
      </c>
      <c r="I4004" s="564">
        <v>1</v>
      </c>
      <c r="J4004" s="564">
        <v>1</v>
      </c>
      <c r="K4004" s="564">
        <v>1</v>
      </c>
      <c r="L4004" s="564">
        <v>1</v>
      </c>
      <c r="M4004" s="564">
        <v>1</v>
      </c>
      <c r="N4004" s="564">
        <v>1</v>
      </c>
      <c r="O4004" s="564">
        <v>1</v>
      </c>
      <c r="P4004" s="564">
        <v>1</v>
      </c>
      <c r="Q4004" s="564">
        <v>1</v>
      </c>
      <c r="R4004" s="564">
        <v>1</v>
      </c>
      <c r="S4004" s="564">
        <v>1</v>
      </c>
      <c r="T4004" s="564">
        <v>1</v>
      </c>
      <c r="U4004" s="564">
        <v>1</v>
      </c>
      <c r="V4004" s="564">
        <v>1</v>
      </c>
      <c r="W4004" s="564">
        <v>1</v>
      </c>
      <c r="X4004" s="564">
        <v>1</v>
      </c>
      <c r="Y4004" s="564">
        <v>1</v>
      </c>
      <c r="Z4004" s="564">
        <v>1</v>
      </c>
      <c r="AA4004" s="564">
        <v>1</v>
      </c>
      <c r="AB4004" s="564">
        <v>1</v>
      </c>
      <c r="AC4004" s="564">
        <v>1</v>
      </c>
      <c r="AD4004" s="564">
        <v>1</v>
      </c>
      <c r="AE4004" s="564">
        <v>1</v>
      </c>
      <c r="AF4004" s="564">
        <v>1</v>
      </c>
      <c r="AG4004" s="564">
        <v>1</v>
      </c>
      <c r="AH4004" s="564">
        <v>1</v>
      </c>
      <c r="AI4004" s="564">
        <v>1</v>
      </c>
      <c r="AJ4004" s="564">
        <v>1</v>
      </c>
      <c r="AK4004" s="564">
        <v>1</v>
      </c>
    </row>
    <row r="4005" spans="1:37">
      <c r="A4005">
        <v>4001</v>
      </c>
      <c r="B4005" s="564">
        <f t="shared" ca="1" si="378"/>
        <v>20</v>
      </c>
      <c r="C4005" s="564">
        <f t="shared" ca="1" si="373"/>
        <v>400</v>
      </c>
      <c r="D4005" s="564">
        <f t="shared" ca="1" si="376"/>
        <v>20</v>
      </c>
      <c r="E4005" s="564">
        <f t="shared" ca="1" si="374"/>
        <v>0</v>
      </c>
      <c r="F4005" s="564">
        <f t="shared" ca="1" si="377"/>
        <v>1</v>
      </c>
      <c r="G4005" s="564">
        <f t="shared" ca="1" si="375"/>
        <v>-1.6742849203482759</v>
      </c>
      <c r="H4005" s="564">
        <v>1</v>
      </c>
      <c r="I4005" s="564">
        <v>1</v>
      </c>
      <c r="J4005" s="564">
        <v>1</v>
      </c>
      <c r="K4005" s="564">
        <v>1</v>
      </c>
      <c r="L4005" s="564">
        <v>1</v>
      </c>
      <c r="M4005" s="564">
        <v>1</v>
      </c>
      <c r="N4005" s="564">
        <v>1</v>
      </c>
      <c r="O4005" s="564">
        <v>1</v>
      </c>
      <c r="P4005" s="564">
        <v>1</v>
      </c>
      <c r="Q4005" s="564">
        <v>1</v>
      </c>
      <c r="R4005" s="564">
        <v>1</v>
      </c>
      <c r="S4005" s="564">
        <v>1</v>
      </c>
      <c r="T4005" s="564">
        <v>1</v>
      </c>
      <c r="U4005" s="564">
        <v>1</v>
      </c>
      <c r="V4005" s="564">
        <v>1</v>
      </c>
      <c r="W4005" s="564">
        <v>1</v>
      </c>
      <c r="X4005" s="564">
        <v>1</v>
      </c>
      <c r="Y4005" s="564">
        <v>1</v>
      </c>
      <c r="Z4005" s="564">
        <v>1</v>
      </c>
      <c r="AA4005" s="564">
        <v>1</v>
      </c>
      <c r="AB4005" s="564">
        <v>1</v>
      </c>
      <c r="AC4005" s="564">
        <v>1</v>
      </c>
      <c r="AD4005" s="564">
        <v>1</v>
      </c>
      <c r="AE4005" s="564">
        <v>1</v>
      </c>
      <c r="AF4005" s="564">
        <v>1</v>
      </c>
      <c r="AG4005" s="564">
        <v>1</v>
      </c>
      <c r="AH4005" s="564">
        <v>1</v>
      </c>
      <c r="AI4005" s="564">
        <v>1</v>
      </c>
      <c r="AJ4005" s="564">
        <v>1</v>
      </c>
      <c r="AK4005" s="564">
        <v>1</v>
      </c>
    </row>
    <row r="4006" spans="1:37">
      <c r="A4006">
        <v>4002</v>
      </c>
      <c r="B4006" s="564">
        <f t="shared" ca="1" si="378"/>
        <v>0</v>
      </c>
      <c r="C4006" s="564">
        <f t="shared" ca="1" si="373"/>
        <v>0</v>
      </c>
      <c r="D4006" s="564">
        <f t="shared" ca="1" si="376"/>
        <v>0</v>
      </c>
      <c r="E4006" s="564">
        <f t="shared" ca="1" si="374"/>
        <v>0</v>
      </c>
      <c r="F4006" s="564">
        <f t="shared" ca="1" si="377"/>
        <v>1</v>
      </c>
      <c r="G4006" s="564">
        <f t="shared" ca="1" si="375"/>
        <v>1.4236790590330248</v>
      </c>
      <c r="H4006" s="564">
        <v>0</v>
      </c>
      <c r="I4006" s="564">
        <v>0</v>
      </c>
      <c r="J4006" s="564">
        <v>0</v>
      </c>
      <c r="K4006" s="564">
        <v>0</v>
      </c>
      <c r="L4006" s="564">
        <v>0</v>
      </c>
      <c r="M4006" s="564">
        <v>0</v>
      </c>
      <c r="N4006" s="564">
        <v>0</v>
      </c>
      <c r="O4006" s="564">
        <v>0</v>
      </c>
      <c r="P4006" s="564">
        <v>0</v>
      </c>
      <c r="Q4006" s="564">
        <v>0</v>
      </c>
      <c r="R4006" s="564">
        <v>0</v>
      </c>
      <c r="S4006" s="564">
        <v>0</v>
      </c>
      <c r="T4006" s="564">
        <v>0</v>
      </c>
      <c r="U4006" s="564">
        <v>0</v>
      </c>
      <c r="V4006" s="564">
        <v>0</v>
      </c>
      <c r="W4006" s="564">
        <v>0</v>
      </c>
      <c r="X4006" s="564">
        <v>0</v>
      </c>
      <c r="Y4006" s="564">
        <v>0</v>
      </c>
      <c r="Z4006" s="564">
        <v>0</v>
      </c>
      <c r="AA4006" s="564">
        <v>0</v>
      </c>
      <c r="AB4006" s="564">
        <v>0</v>
      </c>
      <c r="AC4006" s="564">
        <v>0</v>
      </c>
      <c r="AD4006" s="564">
        <v>0</v>
      </c>
      <c r="AE4006" s="564">
        <v>0</v>
      </c>
      <c r="AF4006" s="564">
        <v>0</v>
      </c>
      <c r="AG4006" s="564">
        <v>0</v>
      </c>
      <c r="AH4006" s="564">
        <v>0</v>
      </c>
      <c r="AI4006" s="564">
        <v>0</v>
      </c>
      <c r="AJ4006" s="564">
        <v>0</v>
      </c>
      <c r="AK4006" s="564">
        <v>0</v>
      </c>
    </row>
    <row r="4007" spans="1:37">
      <c r="A4007">
        <v>4003</v>
      </c>
      <c r="B4007" s="564">
        <f t="shared" ca="1" si="378"/>
        <v>0</v>
      </c>
      <c r="C4007" s="564">
        <f t="shared" ca="1" si="373"/>
        <v>0</v>
      </c>
      <c r="D4007" s="564">
        <f t="shared" ca="1" si="376"/>
        <v>0</v>
      </c>
      <c r="E4007" s="564">
        <f t="shared" ca="1" si="374"/>
        <v>0</v>
      </c>
      <c r="F4007" s="564">
        <f t="shared" ca="1" si="377"/>
        <v>1</v>
      </c>
      <c r="G4007" s="564">
        <f t="shared" ca="1" si="375"/>
        <v>-1.8580727650118254</v>
      </c>
      <c r="H4007" s="564">
        <v>0</v>
      </c>
      <c r="I4007" s="564">
        <v>0</v>
      </c>
      <c r="J4007" s="564">
        <v>0</v>
      </c>
      <c r="K4007" s="564">
        <v>0</v>
      </c>
      <c r="L4007" s="564">
        <v>0</v>
      </c>
      <c r="M4007" s="564">
        <v>0</v>
      </c>
      <c r="N4007" s="564">
        <v>0</v>
      </c>
      <c r="O4007" s="564">
        <v>0</v>
      </c>
      <c r="P4007" s="564">
        <v>0</v>
      </c>
      <c r="Q4007" s="564">
        <v>0</v>
      </c>
      <c r="R4007" s="564">
        <v>0</v>
      </c>
      <c r="S4007" s="564">
        <v>0</v>
      </c>
      <c r="T4007" s="564">
        <v>0</v>
      </c>
      <c r="U4007" s="564">
        <v>0</v>
      </c>
      <c r="V4007" s="564">
        <v>0</v>
      </c>
      <c r="W4007" s="564">
        <v>0</v>
      </c>
      <c r="X4007" s="564">
        <v>0</v>
      </c>
      <c r="Y4007" s="564">
        <v>0</v>
      </c>
      <c r="Z4007" s="564">
        <v>0</v>
      </c>
      <c r="AA4007" s="564">
        <v>0</v>
      </c>
      <c r="AB4007" s="564">
        <v>0</v>
      </c>
      <c r="AC4007" s="564">
        <v>0</v>
      </c>
      <c r="AD4007" s="564">
        <v>0</v>
      </c>
      <c r="AE4007" s="564">
        <v>0</v>
      </c>
      <c r="AF4007" s="564">
        <v>0</v>
      </c>
      <c r="AG4007" s="564">
        <v>0</v>
      </c>
      <c r="AH4007" s="564">
        <v>0</v>
      </c>
      <c r="AI4007" s="564">
        <v>0</v>
      </c>
      <c r="AJ4007" s="564">
        <v>0</v>
      </c>
      <c r="AK4007" s="564">
        <v>0</v>
      </c>
    </row>
    <row r="4008" spans="1:37">
      <c r="A4008">
        <v>4004</v>
      </c>
      <c r="B4008" s="564">
        <f t="shared" ca="1" si="378"/>
        <v>0</v>
      </c>
      <c r="C4008" s="564">
        <f t="shared" ca="1" si="373"/>
        <v>0</v>
      </c>
      <c r="D4008" s="564">
        <f t="shared" ca="1" si="376"/>
        <v>0</v>
      </c>
      <c r="E4008" s="564">
        <f t="shared" ca="1" si="374"/>
        <v>0</v>
      </c>
      <c r="F4008" s="564">
        <f t="shared" ca="1" si="377"/>
        <v>1</v>
      </c>
      <c r="G4008" s="564">
        <f t="shared" ca="1" si="375"/>
        <v>2.6520891592019984</v>
      </c>
      <c r="H4008" s="564">
        <v>0</v>
      </c>
      <c r="I4008" s="564">
        <v>0</v>
      </c>
      <c r="J4008" s="564">
        <v>0</v>
      </c>
      <c r="K4008" s="564">
        <v>0</v>
      </c>
      <c r="L4008" s="564">
        <v>0</v>
      </c>
      <c r="M4008" s="564">
        <v>0</v>
      </c>
      <c r="N4008" s="564">
        <v>0</v>
      </c>
      <c r="O4008" s="564">
        <v>0</v>
      </c>
      <c r="P4008" s="564">
        <v>0</v>
      </c>
      <c r="Q4008" s="564">
        <v>0</v>
      </c>
      <c r="R4008" s="564">
        <v>0</v>
      </c>
      <c r="S4008" s="564">
        <v>0</v>
      </c>
      <c r="T4008" s="564">
        <v>0</v>
      </c>
      <c r="U4008" s="564">
        <v>0</v>
      </c>
      <c r="V4008" s="564">
        <v>0</v>
      </c>
      <c r="W4008" s="564">
        <v>0</v>
      </c>
      <c r="X4008" s="564">
        <v>0</v>
      </c>
      <c r="Y4008" s="564">
        <v>0</v>
      </c>
      <c r="Z4008" s="564">
        <v>0</v>
      </c>
      <c r="AA4008" s="564">
        <v>0</v>
      </c>
      <c r="AB4008" s="564">
        <v>0</v>
      </c>
      <c r="AC4008" s="564">
        <v>0</v>
      </c>
      <c r="AD4008" s="564">
        <v>0</v>
      </c>
      <c r="AE4008" s="564">
        <v>0</v>
      </c>
      <c r="AF4008" s="564">
        <v>0</v>
      </c>
      <c r="AG4008" s="564">
        <v>0</v>
      </c>
      <c r="AH4008" s="564">
        <v>0</v>
      </c>
      <c r="AI4008" s="564">
        <v>0</v>
      </c>
      <c r="AJ4008" s="564">
        <v>0</v>
      </c>
      <c r="AK4008" s="564">
        <v>0</v>
      </c>
    </row>
    <row r="4009" spans="1:37">
      <c r="A4009">
        <v>4005</v>
      </c>
      <c r="B4009" s="564">
        <f t="shared" ca="1" si="378"/>
        <v>0</v>
      </c>
      <c r="C4009" s="564">
        <f t="shared" ca="1" si="373"/>
        <v>0</v>
      </c>
      <c r="D4009" s="564">
        <f t="shared" ca="1" si="376"/>
        <v>0</v>
      </c>
      <c r="E4009" s="564">
        <f t="shared" ca="1" si="374"/>
        <v>0</v>
      </c>
      <c r="F4009" s="564">
        <f t="shared" ca="1" si="377"/>
        <v>1</v>
      </c>
      <c r="G4009" s="564">
        <f t="shared" ca="1" si="375"/>
        <v>-2.5122651297527892</v>
      </c>
      <c r="H4009" s="564">
        <v>0</v>
      </c>
      <c r="I4009" s="564">
        <v>0</v>
      </c>
      <c r="J4009" s="564">
        <v>0</v>
      </c>
      <c r="K4009" s="564">
        <v>0</v>
      </c>
      <c r="L4009" s="564">
        <v>0</v>
      </c>
      <c r="M4009" s="564">
        <v>0</v>
      </c>
      <c r="N4009" s="564">
        <v>0</v>
      </c>
      <c r="O4009" s="564">
        <v>0</v>
      </c>
      <c r="P4009" s="564">
        <v>0</v>
      </c>
      <c r="Q4009" s="564">
        <v>0</v>
      </c>
      <c r="R4009" s="564">
        <v>0</v>
      </c>
      <c r="S4009" s="564">
        <v>0</v>
      </c>
      <c r="T4009" s="564">
        <v>0</v>
      </c>
      <c r="U4009" s="564">
        <v>0</v>
      </c>
      <c r="V4009" s="564">
        <v>0</v>
      </c>
      <c r="W4009" s="564">
        <v>0</v>
      </c>
      <c r="X4009" s="564">
        <v>0</v>
      </c>
      <c r="Y4009" s="564">
        <v>0</v>
      </c>
      <c r="Z4009" s="564">
        <v>0</v>
      </c>
      <c r="AA4009" s="564">
        <v>0</v>
      </c>
      <c r="AB4009" s="564">
        <v>0</v>
      </c>
      <c r="AC4009" s="564">
        <v>0</v>
      </c>
      <c r="AD4009" s="564">
        <v>0</v>
      </c>
      <c r="AE4009" s="564">
        <v>0</v>
      </c>
      <c r="AF4009" s="564">
        <v>0</v>
      </c>
      <c r="AG4009" s="564">
        <v>0</v>
      </c>
      <c r="AH4009" s="564">
        <v>0</v>
      </c>
      <c r="AI4009" s="564">
        <v>0</v>
      </c>
      <c r="AJ4009" s="564">
        <v>0</v>
      </c>
      <c r="AK4009" s="564">
        <v>0</v>
      </c>
    </row>
    <row r="4010" spans="1:37">
      <c r="A4010">
        <v>4006</v>
      </c>
      <c r="B4010" s="564">
        <f t="shared" ca="1" si="378"/>
        <v>20</v>
      </c>
      <c r="C4010" s="564">
        <f t="shared" ca="1" si="373"/>
        <v>400</v>
      </c>
      <c r="D4010" s="564">
        <f t="shared" ca="1" si="376"/>
        <v>20</v>
      </c>
      <c r="E4010" s="564">
        <f t="shared" ca="1" si="374"/>
        <v>0</v>
      </c>
      <c r="F4010" s="564">
        <f t="shared" ca="1" si="377"/>
        <v>1</v>
      </c>
      <c r="G4010" s="564">
        <f t="shared" ca="1" si="375"/>
        <v>-6.0181631163327296</v>
      </c>
      <c r="H4010" s="564">
        <v>1</v>
      </c>
      <c r="I4010" s="564">
        <v>1</v>
      </c>
      <c r="J4010" s="564">
        <v>1</v>
      </c>
      <c r="K4010" s="564">
        <v>1</v>
      </c>
      <c r="L4010" s="564">
        <v>1</v>
      </c>
      <c r="M4010" s="564">
        <v>1</v>
      </c>
      <c r="N4010" s="564">
        <v>1</v>
      </c>
      <c r="O4010" s="564">
        <v>1</v>
      </c>
      <c r="P4010" s="564">
        <v>1</v>
      </c>
      <c r="Q4010" s="564">
        <v>1</v>
      </c>
      <c r="R4010" s="564">
        <v>1</v>
      </c>
      <c r="S4010" s="564">
        <v>1</v>
      </c>
      <c r="T4010" s="564">
        <v>1</v>
      </c>
      <c r="U4010" s="564">
        <v>1</v>
      </c>
      <c r="V4010" s="564">
        <v>1</v>
      </c>
      <c r="W4010" s="564">
        <v>1</v>
      </c>
      <c r="X4010" s="564">
        <v>1</v>
      </c>
      <c r="Y4010" s="564">
        <v>1</v>
      </c>
      <c r="Z4010" s="564">
        <v>1</v>
      </c>
      <c r="AA4010" s="564">
        <v>1</v>
      </c>
      <c r="AB4010" s="564">
        <v>1</v>
      </c>
      <c r="AC4010" s="564">
        <v>1</v>
      </c>
      <c r="AD4010" s="564">
        <v>1</v>
      </c>
      <c r="AE4010" s="564">
        <v>1</v>
      </c>
      <c r="AF4010" s="564">
        <v>1</v>
      </c>
      <c r="AG4010" s="564">
        <v>1</v>
      </c>
      <c r="AH4010" s="564">
        <v>1</v>
      </c>
      <c r="AI4010" s="564">
        <v>1</v>
      </c>
      <c r="AJ4010" s="564">
        <v>1</v>
      </c>
      <c r="AK4010" s="564">
        <v>1</v>
      </c>
    </row>
    <row r="4011" spans="1:37">
      <c r="A4011">
        <v>4007</v>
      </c>
      <c r="B4011" s="564">
        <f t="shared" ca="1" si="378"/>
        <v>20</v>
      </c>
      <c r="C4011" s="564">
        <f t="shared" ca="1" si="373"/>
        <v>400</v>
      </c>
      <c r="D4011" s="564">
        <f t="shared" ca="1" si="376"/>
        <v>20</v>
      </c>
      <c r="E4011" s="564">
        <f t="shared" ca="1" si="374"/>
        <v>0</v>
      </c>
      <c r="F4011" s="564">
        <f t="shared" ca="1" si="377"/>
        <v>1</v>
      </c>
      <c r="G4011" s="564">
        <f t="shared" ca="1" si="375"/>
        <v>-6.1972638431614637</v>
      </c>
      <c r="H4011" s="564">
        <v>1</v>
      </c>
      <c r="I4011" s="564">
        <v>1</v>
      </c>
      <c r="J4011" s="564">
        <v>1</v>
      </c>
      <c r="K4011" s="564">
        <v>1</v>
      </c>
      <c r="L4011" s="564">
        <v>1</v>
      </c>
      <c r="M4011" s="564">
        <v>1</v>
      </c>
      <c r="N4011" s="564">
        <v>1</v>
      </c>
      <c r="O4011" s="564">
        <v>1</v>
      </c>
      <c r="P4011" s="564">
        <v>1</v>
      </c>
      <c r="Q4011" s="564">
        <v>1</v>
      </c>
      <c r="R4011" s="564">
        <v>1</v>
      </c>
      <c r="S4011" s="564">
        <v>1</v>
      </c>
      <c r="T4011" s="564">
        <v>1</v>
      </c>
      <c r="U4011" s="564">
        <v>1</v>
      </c>
      <c r="V4011" s="564">
        <v>1</v>
      </c>
      <c r="W4011" s="564">
        <v>1</v>
      </c>
      <c r="X4011" s="564">
        <v>1</v>
      </c>
      <c r="Y4011" s="564">
        <v>1</v>
      </c>
      <c r="Z4011" s="564">
        <v>1</v>
      </c>
      <c r="AA4011" s="564">
        <v>1</v>
      </c>
      <c r="AB4011" s="564">
        <v>1</v>
      </c>
      <c r="AC4011" s="564">
        <v>1</v>
      </c>
      <c r="AD4011" s="564">
        <v>1</v>
      </c>
      <c r="AE4011" s="564">
        <v>1</v>
      </c>
      <c r="AF4011" s="564">
        <v>1</v>
      </c>
      <c r="AG4011" s="564">
        <v>1</v>
      </c>
      <c r="AH4011" s="564">
        <v>1</v>
      </c>
      <c r="AI4011" s="564">
        <v>1</v>
      </c>
      <c r="AJ4011" s="564">
        <v>1</v>
      </c>
      <c r="AK4011" s="564">
        <v>1</v>
      </c>
    </row>
    <row r="4012" spans="1:37">
      <c r="A4012">
        <v>4008</v>
      </c>
      <c r="B4012" s="564">
        <f t="shared" ca="1" si="378"/>
        <v>20</v>
      </c>
      <c r="C4012" s="564">
        <f t="shared" ca="1" si="373"/>
        <v>400</v>
      </c>
      <c r="D4012" s="564">
        <f t="shared" ca="1" si="376"/>
        <v>20</v>
      </c>
      <c r="E4012" s="564">
        <f t="shared" ca="1" si="374"/>
        <v>0</v>
      </c>
      <c r="F4012" s="564">
        <f t="shared" ca="1" si="377"/>
        <v>1</v>
      </c>
      <c r="G4012" s="564">
        <f t="shared" ca="1" si="375"/>
        <v>-2.1543596675314447</v>
      </c>
      <c r="H4012" s="564">
        <v>1</v>
      </c>
      <c r="I4012" s="564">
        <v>1</v>
      </c>
      <c r="J4012" s="564">
        <v>1</v>
      </c>
      <c r="K4012" s="564">
        <v>1</v>
      </c>
      <c r="L4012" s="564">
        <v>1</v>
      </c>
      <c r="M4012" s="564">
        <v>1</v>
      </c>
      <c r="N4012" s="564">
        <v>1</v>
      </c>
      <c r="O4012" s="564">
        <v>1</v>
      </c>
      <c r="P4012" s="564">
        <v>1</v>
      </c>
      <c r="Q4012" s="564">
        <v>1</v>
      </c>
      <c r="R4012" s="564">
        <v>1</v>
      </c>
      <c r="S4012" s="564">
        <v>1</v>
      </c>
      <c r="T4012" s="564">
        <v>1</v>
      </c>
      <c r="U4012" s="564">
        <v>1</v>
      </c>
      <c r="V4012" s="564">
        <v>1</v>
      </c>
      <c r="W4012" s="564">
        <v>1</v>
      </c>
      <c r="X4012" s="564">
        <v>1</v>
      </c>
      <c r="Y4012" s="564">
        <v>1</v>
      </c>
      <c r="Z4012" s="564">
        <v>1</v>
      </c>
      <c r="AA4012" s="564">
        <v>1</v>
      </c>
      <c r="AB4012" s="564">
        <v>1</v>
      </c>
      <c r="AC4012" s="564">
        <v>1</v>
      </c>
      <c r="AD4012" s="564">
        <v>1</v>
      </c>
      <c r="AE4012" s="564">
        <v>1</v>
      </c>
      <c r="AF4012" s="564">
        <v>1</v>
      </c>
      <c r="AG4012" s="564">
        <v>1</v>
      </c>
      <c r="AH4012" s="564">
        <v>1</v>
      </c>
      <c r="AI4012" s="564">
        <v>1</v>
      </c>
      <c r="AJ4012" s="564">
        <v>1</v>
      </c>
      <c r="AK4012" s="564">
        <v>1</v>
      </c>
    </row>
    <row r="4013" spans="1:37">
      <c r="A4013">
        <v>4009</v>
      </c>
      <c r="B4013" s="564">
        <f t="shared" ca="1" si="378"/>
        <v>20</v>
      </c>
      <c r="C4013" s="564">
        <f t="shared" ca="1" si="373"/>
        <v>400</v>
      </c>
      <c r="D4013" s="564">
        <f t="shared" ca="1" si="376"/>
        <v>20</v>
      </c>
      <c r="E4013" s="564">
        <f t="shared" ca="1" si="374"/>
        <v>0</v>
      </c>
      <c r="F4013" s="564">
        <f t="shared" ca="1" si="377"/>
        <v>1</v>
      </c>
      <c r="G4013" s="564">
        <f t="shared" ca="1" si="375"/>
        <v>4.1331338406973224</v>
      </c>
      <c r="H4013" s="564">
        <v>1</v>
      </c>
      <c r="I4013" s="564">
        <v>1</v>
      </c>
      <c r="J4013" s="564">
        <v>1</v>
      </c>
      <c r="K4013" s="564">
        <v>1</v>
      </c>
      <c r="L4013" s="564">
        <v>1</v>
      </c>
      <c r="M4013" s="564">
        <v>1</v>
      </c>
      <c r="N4013" s="564">
        <v>1</v>
      </c>
      <c r="O4013" s="564">
        <v>1</v>
      </c>
      <c r="P4013" s="564">
        <v>1</v>
      </c>
      <c r="Q4013" s="564">
        <v>1</v>
      </c>
      <c r="R4013" s="564">
        <v>1</v>
      </c>
      <c r="S4013" s="564">
        <v>1</v>
      </c>
      <c r="T4013" s="564">
        <v>1</v>
      </c>
      <c r="U4013" s="564">
        <v>1</v>
      </c>
      <c r="V4013" s="564">
        <v>1</v>
      </c>
      <c r="W4013" s="564">
        <v>1</v>
      </c>
      <c r="X4013" s="564">
        <v>1</v>
      </c>
      <c r="Y4013" s="564">
        <v>1</v>
      </c>
      <c r="Z4013" s="564">
        <v>1</v>
      </c>
      <c r="AA4013" s="564">
        <v>1</v>
      </c>
      <c r="AB4013" s="564">
        <v>1</v>
      </c>
      <c r="AC4013" s="564">
        <v>1</v>
      </c>
      <c r="AD4013" s="564">
        <v>1</v>
      </c>
      <c r="AE4013" s="564">
        <v>1</v>
      </c>
      <c r="AF4013" s="564">
        <v>1</v>
      </c>
      <c r="AG4013" s="564">
        <v>1</v>
      </c>
      <c r="AH4013" s="564">
        <v>1</v>
      </c>
      <c r="AI4013" s="564">
        <v>1</v>
      </c>
      <c r="AJ4013" s="564">
        <v>1</v>
      </c>
      <c r="AK4013" s="564">
        <v>1</v>
      </c>
    </row>
    <row r="4014" spans="1:37">
      <c r="A4014">
        <v>4010</v>
      </c>
      <c r="B4014" s="564">
        <f t="shared" ca="1" si="378"/>
        <v>20</v>
      </c>
      <c r="C4014" s="564">
        <f t="shared" ca="1" si="373"/>
        <v>400</v>
      </c>
      <c r="D4014" s="564">
        <f t="shared" ca="1" si="376"/>
        <v>20</v>
      </c>
      <c r="E4014" s="564">
        <f t="shared" ca="1" si="374"/>
        <v>0</v>
      </c>
      <c r="F4014" s="564">
        <f t="shared" ca="1" si="377"/>
        <v>1</v>
      </c>
      <c r="G4014" s="564">
        <f t="shared" ca="1" si="375"/>
        <v>-0.68018552423756073</v>
      </c>
      <c r="H4014" s="564">
        <v>1</v>
      </c>
      <c r="I4014" s="564">
        <v>1</v>
      </c>
      <c r="J4014" s="564">
        <v>1</v>
      </c>
      <c r="K4014" s="564">
        <v>1</v>
      </c>
      <c r="L4014" s="564">
        <v>1</v>
      </c>
      <c r="M4014" s="564">
        <v>1</v>
      </c>
      <c r="N4014" s="564">
        <v>1</v>
      </c>
      <c r="O4014" s="564">
        <v>1</v>
      </c>
      <c r="P4014" s="564">
        <v>1</v>
      </c>
      <c r="Q4014" s="564">
        <v>1</v>
      </c>
      <c r="R4014" s="564">
        <v>1</v>
      </c>
      <c r="S4014" s="564">
        <v>1</v>
      </c>
      <c r="T4014" s="564">
        <v>1</v>
      </c>
      <c r="U4014" s="564">
        <v>1</v>
      </c>
      <c r="V4014" s="564">
        <v>1</v>
      </c>
      <c r="W4014" s="564">
        <v>1</v>
      </c>
      <c r="X4014" s="564">
        <v>1</v>
      </c>
      <c r="Y4014" s="564">
        <v>1</v>
      </c>
      <c r="Z4014" s="564">
        <v>1</v>
      </c>
      <c r="AA4014" s="564">
        <v>1</v>
      </c>
      <c r="AB4014" s="564">
        <v>1</v>
      </c>
      <c r="AC4014" s="564">
        <v>1</v>
      </c>
      <c r="AD4014" s="564">
        <v>1</v>
      </c>
      <c r="AE4014" s="564">
        <v>1</v>
      </c>
      <c r="AF4014" s="564">
        <v>1</v>
      </c>
      <c r="AG4014" s="564">
        <v>1</v>
      </c>
      <c r="AH4014" s="564">
        <v>1</v>
      </c>
      <c r="AI4014" s="564">
        <v>1</v>
      </c>
      <c r="AJ4014" s="564">
        <v>1</v>
      </c>
      <c r="AK4014" s="564">
        <v>1</v>
      </c>
    </row>
    <row r="4015" spans="1:37">
      <c r="A4015">
        <v>4011</v>
      </c>
      <c r="B4015" s="564">
        <f t="shared" ca="1" si="378"/>
        <v>20</v>
      </c>
      <c r="C4015" s="564">
        <f t="shared" ca="1" si="373"/>
        <v>400</v>
      </c>
      <c r="D4015" s="564">
        <f t="shared" ca="1" si="376"/>
        <v>20</v>
      </c>
      <c r="E4015" s="564">
        <f t="shared" ca="1" si="374"/>
        <v>0</v>
      </c>
      <c r="F4015" s="564">
        <f t="shared" ca="1" si="377"/>
        <v>1</v>
      </c>
      <c r="G4015" s="564">
        <f t="shared" ca="1" si="375"/>
        <v>1.9333157289748346</v>
      </c>
      <c r="H4015" s="564">
        <v>1</v>
      </c>
      <c r="I4015" s="564">
        <v>1</v>
      </c>
      <c r="J4015" s="564">
        <v>1</v>
      </c>
      <c r="K4015" s="564">
        <v>1</v>
      </c>
      <c r="L4015" s="564">
        <v>1</v>
      </c>
      <c r="M4015" s="564">
        <v>1</v>
      </c>
      <c r="N4015" s="564">
        <v>1</v>
      </c>
      <c r="O4015" s="564">
        <v>1</v>
      </c>
      <c r="P4015" s="564">
        <v>1</v>
      </c>
      <c r="Q4015" s="564">
        <v>1</v>
      </c>
      <c r="R4015" s="564">
        <v>1</v>
      </c>
      <c r="S4015" s="564">
        <v>1</v>
      </c>
      <c r="T4015" s="564">
        <v>1</v>
      </c>
      <c r="U4015" s="564">
        <v>1</v>
      </c>
      <c r="V4015" s="564">
        <v>1</v>
      </c>
      <c r="W4015" s="564">
        <v>1</v>
      </c>
      <c r="X4015" s="564">
        <v>1</v>
      </c>
      <c r="Y4015" s="564">
        <v>1</v>
      </c>
      <c r="Z4015" s="564">
        <v>1</v>
      </c>
      <c r="AA4015" s="564">
        <v>1</v>
      </c>
      <c r="AB4015" s="564">
        <v>1</v>
      </c>
      <c r="AC4015" s="564">
        <v>1</v>
      </c>
      <c r="AD4015" s="564">
        <v>1</v>
      </c>
      <c r="AE4015" s="564">
        <v>1</v>
      </c>
      <c r="AF4015" s="564">
        <v>1</v>
      </c>
      <c r="AG4015" s="564">
        <v>1</v>
      </c>
      <c r="AH4015" s="564">
        <v>1</v>
      </c>
      <c r="AI4015" s="564">
        <v>1</v>
      </c>
      <c r="AJ4015" s="564">
        <v>1</v>
      </c>
      <c r="AK4015" s="564">
        <v>1</v>
      </c>
    </row>
    <row r="4016" spans="1:37">
      <c r="A4016">
        <v>4012</v>
      </c>
      <c r="B4016" s="564">
        <f t="shared" ca="1" si="378"/>
        <v>20</v>
      </c>
      <c r="C4016" s="564">
        <f t="shared" ca="1" si="373"/>
        <v>400</v>
      </c>
      <c r="D4016" s="564">
        <f t="shared" ca="1" si="376"/>
        <v>20</v>
      </c>
      <c r="E4016" s="564">
        <f t="shared" ca="1" si="374"/>
        <v>0</v>
      </c>
      <c r="F4016" s="564">
        <f t="shared" ca="1" si="377"/>
        <v>1</v>
      </c>
      <c r="G4016" s="564">
        <f t="shared" ca="1" si="375"/>
        <v>4.6497001839213095</v>
      </c>
      <c r="H4016" s="564">
        <v>1</v>
      </c>
      <c r="I4016" s="564">
        <v>1</v>
      </c>
      <c r="J4016" s="564">
        <v>1</v>
      </c>
      <c r="K4016" s="564">
        <v>1</v>
      </c>
      <c r="L4016" s="564">
        <v>1</v>
      </c>
      <c r="M4016" s="564">
        <v>1</v>
      </c>
      <c r="N4016" s="564">
        <v>1</v>
      </c>
      <c r="O4016" s="564">
        <v>1</v>
      </c>
      <c r="P4016" s="564">
        <v>1</v>
      </c>
      <c r="Q4016" s="564">
        <v>1</v>
      </c>
      <c r="R4016" s="564">
        <v>1</v>
      </c>
      <c r="S4016" s="564">
        <v>1</v>
      </c>
      <c r="T4016" s="564">
        <v>1</v>
      </c>
      <c r="U4016" s="564">
        <v>1</v>
      </c>
      <c r="V4016" s="564">
        <v>1</v>
      </c>
      <c r="W4016" s="564">
        <v>1</v>
      </c>
      <c r="X4016" s="564">
        <v>1</v>
      </c>
      <c r="Y4016" s="564">
        <v>1</v>
      </c>
      <c r="Z4016" s="564">
        <v>1</v>
      </c>
      <c r="AA4016" s="564">
        <v>1</v>
      </c>
      <c r="AB4016" s="564">
        <v>1</v>
      </c>
      <c r="AC4016" s="564">
        <v>1</v>
      </c>
      <c r="AD4016" s="564">
        <v>1</v>
      </c>
      <c r="AE4016" s="564">
        <v>1</v>
      </c>
      <c r="AF4016" s="564">
        <v>1</v>
      </c>
      <c r="AG4016" s="564">
        <v>1</v>
      </c>
      <c r="AH4016" s="564">
        <v>1</v>
      </c>
      <c r="AI4016" s="564">
        <v>1</v>
      </c>
      <c r="AJ4016" s="564">
        <v>1</v>
      </c>
      <c r="AK4016" s="564">
        <v>1</v>
      </c>
    </row>
    <row r="4017" spans="1:37">
      <c r="A4017">
        <v>4013</v>
      </c>
      <c r="B4017" s="564">
        <f t="shared" ca="1" si="378"/>
        <v>0</v>
      </c>
      <c r="C4017" s="564">
        <f t="shared" ca="1" si="373"/>
        <v>0</v>
      </c>
      <c r="D4017" s="564">
        <f t="shared" ca="1" si="376"/>
        <v>0</v>
      </c>
      <c r="E4017" s="564">
        <f t="shared" ca="1" si="374"/>
        <v>0</v>
      </c>
      <c r="F4017" s="564">
        <f t="shared" ca="1" si="377"/>
        <v>1</v>
      </c>
      <c r="G4017" s="564">
        <f t="shared" ca="1" si="375"/>
        <v>4.1387389825561653</v>
      </c>
      <c r="H4017" s="564">
        <v>0</v>
      </c>
      <c r="I4017" s="564">
        <v>0</v>
      </c>
      <c r="J4017" s="564">
        <v>0</v>
      </c>
      <c r="K4017" s="564">
        <v>0</v>
      </c>
      <c r="L4017" s="564">
        <v>0</v>
      </c>
      <c r="M4017" s="564">
        <v>0</v>
      </c>
      <c r="N4017" s="564">
        <v>0</v>
      </c>
      <c r="O4017" s="564">
        <v>0</v>
      </c>
      <c r="P4017" s="564">
        <v>0</v>
      </c>
      <c r="Q4017" s="564">
        <v>0</v>
      </c>
      <c r="R4017" s="564">
        <v>0</v>
      </c>
      <c r="S4017" s="564">
        <v>0</v>
      </c>
      <c r="T4017" s="564">
        <v>0</v>
      </c>
      <c r="U4017" s="564">
        <v>0</v>
      </c>
      <c r="V4017" s="564">
        <v>0</v>
      </c>
      <c r="W4017" s="564">
        <v>0</v>
      </c>
      <c r="X4017" s="564">
        <v>0</v>
      </c>
      <c r="Y4017" s="564">
        <v>0</v>
      </c>
      <c r="Z4017" s="564">
        <v>0</v>
      </c>
      <c r="AA4017" s="564">
        <v>0</v>
      </c>
      <c r="AB4017" s="564">
        <v>0</v>
      </c>
      <c r="AC4017" s="564">
        <v>0</v>
      </c>
      <c r="AD4017" s="564">
        <v>0</v>
      </c>
      <c r="AE4017" s="564">
        <v>0</v>
      </c>
      <c r="AF4017" s="564">
        <v>0</v>
      </c>
      <c r="AG4017" s="564">
        <v>0</v>
      </c>
      <c r="AH4017" s="564">
        <v>0</v>
      </c>
      <c r="AI4017" s="564">
        <v>0</v>
      </c>
      <c r="AJ4017" s="564">
        <v>0</v>
      </c>
      <c r="AK4017" s="564">
        <v>0</v>
      </c>
    </row>
    <row r="4018" spans="1:37">
      <c r="A4018">
        <v>4014</v>
      </c>
      <c r="B4018" s="564">
        <f t="shared" ca="1" si="378"/>
        <v>20</v>
      </c>
      <c r="C4018" s="564">
        <f t="shared" ca="1" si="373"/>
        <v>400</v>
      </c>
      <c r="D4018" s="564">
        <f t="shared" ca="1" si="376"/>
        <v>20</v>
      </c>
      <c r="E4018" s="564">
        <f t="shared" ca="1" si="374"/>
        <v>0</v>
      </c>
      <c r="F4018" s="564">
        <f t="shared" ca="1" si="377"/>
        <v>1</v>
      </c>
      <c r="G4018" s="564">
        <f t="shared" ca="1" si="375"/>
        <v>2.7498335594830392</v>
      </c>
      <c r="H4018" s="564">
        <v>1</v>
      </c>
      <c r="I4018" s="564">
        <v>1</v>
      </c>
      <c r="J4018" s="564">
        <v>1</v>
      </c>
      <c r="K4018" s="564">
        <v>1</v>
      </c>
      <c r="L4018" s="564">
        <v>1</v>
      </c>
      <c r="M4018" s="564">
        <v>1</v>
      </c>
      <c r="N4018" s="564">
        <v>1</v>
      </c>
      <c r="O4018" s="564">
        <v>1</v>
      </c>
      <c r="P4018" s="564">
        <v>1</v>
      </c>
      <c r="Q4018" s="564">
        <v>1</v>
      </c>
      <c r="R4018" s="564">
        <v>1</v>
      </c>
      <c r="S4018" s="564">
        <v>1</v>
      </c>
      <c r="T4018" s="564">
        <v>1</v>
      </c>
      <c r="U4018" s="564">
        <v>1</v>
      </c>
      <c r="V4018" s="564">
        <v>1</v>
      </c>
      <c r="W4018" s="564">
        <v>1</v>
      </c>
      <c r="X4018" s="564">
        <v>1</v>
      </c>
      <c r="Y4018" s="564">
        <v>1</v>
      </c>
      <c r="Z4018" s="564">
        <v>1</v>
      </c>
      <c r="AA4018" s="564">
        <v>1</v>
      </c>
      <c r="AB4018" s="564">
        <v>1</v>
      </c>
      <c r="AC4018" s="564">
        <v>1</v>
      </c>
      <c r="AD4018" s="564">
        <v>1</v>
      </c>
      <c r="AE4018" s="564">
        <v>1</v>
      </c>
      <c r="AF4018" s="564">
        <v>1</v>
      </c>
      <c r="AG4018" s="564">
        <v>1</v>
      </c>
      <c r="AH4018" s="564">
        <v>1</v>
      </c>
      <c r="AI4018" s="564">
        <v>1</v>
      </c>
      <c r="AJ4018" s="564">
        <v>1</v>
      </c>
      <c r="AK4018" s="564">
        <v>1</v>
      </c>
    </row>
    <row r="4019" spans="1:37">
      <c r="A4019">
        <v>4015</v>
      </c>
      <c r="B4019" s="564">
        <f t="shared" ca="1" si="378"/>
        <v>20</v>
      </c>
      <c r="C4019" s="564">
        <f t="shared" ca="1" si="373"/>
        <v>400</v>
      </c>
      <c r="D4019" s="564">
        <f t="shared" ca="1" si="376"/>
        <v>20</v>
      </c>
      <c r="E4019" s="564">
        <f t="shared" ca="1" si="374"/>
        <v>0</v>
      </c>
      <c r="F4019" s="564">
        <f t="shared" ca="1" si="377"/>
        <v>1</v>
      </c>
      <c r="G4019" s="564">
        <f t="shared" ca="1" si="375"/>
        <v>7.4717535774759192</v>
      </c>
      <c r="H4019" s="564">
        <v>1</v>
      </c>
      <c r="I4019" s="564">
        <v>1</v>
      </c>
      <c r="J4019" s="564">
        <v>1</v>
      </c>
      <c r="K4019" s="564">
        <v>1</v>
      </c>
      <c r="L4019" s="564">
        <v>1</v>
      </c>
      <c r="M4019" s="564">
        <v>1</v>
      </c>
      <c r="N4019" s="564">
        <v>1</v>
      </c>
      <c r="O4019" s="564">
        <v>1</v>
      </c>
      <c r="P4019" s="564">
        <v>1</v>
      </c>
      <c r="Q4019" s="564">
        <v>1</v>
      </c>
      <c r="R4019" s="564">
        <v>1</v>
      </c>
      <c r="S4019" s="564">
        <v>1</v>
      </c>
      <c r="T4019" s="564">
        <v>1</v>
      </c>
      <c r="U4019" s="564">
        <v>1</v>
      </c>
      <c r="V4019" s="564">
        <v>1</v>
      </c>
      <c r="W4019" s="564">
        <v>1</v>
      </c>
      <c r="X4019" s="564">
        <v>1</v>
      </c>
      <c r="Y4019" s="564">
        <v>1</v>
      </c>
      <c r="Z4019" s="564">
        <v>1</v>
      </c>
      <c r="AA4019" s="564">
        <v>1</v>
      </c>
      <c r="AB4019" s="564">
        <v>1</v>
      </c>
      <c r="AC4019" s="564">
        <v>1</v>
      </c>
      <c r="AD4019" s="564">
        <v>1</v>
      </c>
      <c r="AE4019" s="564">
        <v>1</v>
      </c>
      <c r="AF4019" s="564">
        <v>1</v>
      </c>
      <c r="AG4019" s="564">
        <v>1</v>
      </c>
      <c r="AH4019" s="564">
        <v>1</v>
      </c>
      <c r="AI4019" s="564">
        <v>1</v>
      </c>
      <c r="AJ4019" s="564">
        <v>1</v>
      </c>
      <c r="AK4019" s="564">
        <v>1</v>
      </c>
    </row>
    <row r="4020" spans="1:37">
      <c r="A4020">
        <v>4016</v>
      </c>
      <c r="B4020" s="564">
        <f t="shared" ca="1" si="378"/>
        <v>20</v>
      </c>
      <c r="C4020" s="564">
        <f t="shared" ca="1" si="373"/>
        <v>400</v>
      </c>
      <c r="D4020" s="564">
        <f t="shared" ca="1" si="376"/>
        <v>20</v>
      </c>
      <c r="E4020" s="564">
        <f t="shared" ca="1" si="374"/>
        <v>0</v>
      </c>
      <c r="F4020" s="564">
        <f t="shared" ca="1" si="377"/>
        <v>1</v>
      </c>
      <c r="G4020" s="564">
        <f t="shared" ca="1" si="375"/>
        <v>-6.1275535653577595</v>
      </c>
      <c r="H4020" s="564">
        <v>1</v>
      </c>
      <c r="I4020" s="564">
        <v>1</v>
      </c>
      <c r="J4020" s="564">
        <v>1</v>
      </c>
      <c r="K4020" s="564">
        <v>1</v>
      </c>
      <c r="L4020" s="564">
        <v>1</v>
      </c>
      <c r="M4020" s="564">
        <v>1</v>
      </c>
      <c r="N4020" s="564">
        <v>1</v>
      </c>
      <c r="O4020" s="564">
        <v>1</v>
      </c>
      <c r="P4020" s="564">
        <v>1</v>
      </c>
      <c r="Q4020" s="564">
        <v>1</v>
      </c>
      <c r="R4020" s="564">
        <v>1</v>
      </c>
      <c r="S4020" s="564">
        <v>1</v>
      </c>
      <c r="T4020" s="564">
        <v>1</v>
      </c>
      <c r="U4020" s="564">
        <v>1</v>
      </c>
      <c r="V4020" s="564">
        <v>1</v>
      </c>
      <c r="W4020" s="564">
        <v>1</v>
      </c>
      <c r="X4020" s="564">
        <v>1</v>
      </c>
      <c r="Y4020" s="564">
        <v>1</v>
      </c>
      <c r="Z4020" s="564">
        <v>1</v>
      </c>
      <c r="AA4020" s="564">
        <v>1</v>
      </c>
      <c r="AB4020" s="564">
        <v>1</v>
      </c>
      <c r="AC4020" s="564">
        <v>1</v>
      </c>
      <c r="AD4020" s="564">
        <v>1</v>
      </c>
      <c r="AE4020" s="564">
        <v>1</v>
      </c>
      <c r="AF4020" s="564">
        <v>1</v>
      </c>
      <c r="AG4020" s="564">
        <v>1</v>
      </c>
      <c r="AH4020" s="564">
        <v>1</v>
      </c>
      <c r="AI4020" s="564">
        <v>1</v>
      </c>
      <c r="AJ4020" s="564">
        <v>1</v>
      </c>
      <c r="AK4020" s="564">
        <v>1</v>
      </c>
    </row>
    <row r="4021" spans="1:37">
      <c r="A4021">
        <v>4017</v>
      </c>
      <c r="B4021" s="564">
        <f t="shared" ca="1" si="378"/>
        <v>0</v>
      </c>
      <c r="C4021" s="564">
        <f t="shared" ca="1" si="373"/>
        <v>0</v>
      </c>
      <c r="D4021" s="564">
        <f t="shared" ca="1" si="376"/>
        <v>0</v>
      </c>
      <c r="E4021" s="564">
        <f t="shared" ca="1" si="374"/>
        <v>0</v>
      </c>
      <c r="F4021" s="564">
        <f t="shared" ca="1" si="377"/>
        <v>1</v>
      </c>
      <c r="G4021" s="564">
        <f t="shared" ca="1" si="375"/>
        <v>4.7089598805362787</v>
      </c>
      <c r="H4021" s="564">
        <v>0</v>
      </c>
      <c r="I4021" s="564">
        <v>0</v>
      </c>
      <c r="J4021" s="564">
        <v>0</v>
      </c>
      <c r="K4021" s="564">
        <v>0</v>
      </c>
      <c r="L4021" s="564">
        <v>0</v>
      </c>
      <c r="M4021" s="564">
        <v>0</v>
      </c>
      <c r="N4021" s="564">
        <v>0</v>
      </c>
      <c r="O4021" s="564">
        <v>0</v>
      </c>
      <c r="P4021" s="564">
        <v>0</v>
      </c>
      <c r="Q4021" s="564">
        <v>0</v>
      </c>
      <c r="R4021" s="564">
        <v>0</v>
      </c>
      <c r="S4021" s="564">
        <v>0</v>
      </c>
      <c r="T4021" s="564">
        <v>0</v>
      </c>
      <c r="U4021" s="564">
        <v>0</v>
      </c>
      <c r="V4021" s="564">
        <v>0</v>
      </c>
      <c r="W4021" s="564">
        <v>0</v>
      </c>
      <c r="X4021" s="564">
        <v>0</v>
      </c>
      <c r="Y4021" s="564">
        <v>0</v>
      </c>
      <c r="Z4021" s="564">
        <v>0</v>
      </c>
      <c r="AA4021" s="564">
        <v>0</v>
      </c>
      <c r="AB4021" s="564">
        <v>0</v>
      </c>
      <c r="AC4021" s="564">
        <v>0</v>
      </c>
      <c r="AD4021" s="564">
        <v>0</v>
      </c>
      <c r="AE4021" s="564">
        <v>0</v>
      </c>
      <c r="AF4021" s="564">
        <v>0</v>
      </c>
      <c r="AG4021" s="564">
        <v>0</v>
      </c>
      <c r="AH4021" s="564">
        <v>0</v>
      </c>
      <c r="AI4021" s="564">
        <v>0</v>
      </c>
      <c r="AJ4021" s="564">
        <v>0</v>
      </c>
      <c r="AK4021" s="564">
        <v>0</v>
      </c>
    </row>
    <row r="4022" spans="1:37">
      <c r="A4022">
        <v>4018</v>
      </c>
      <c r="B4022" s="564">
        <f t="shared" ca="1" si="378"/>
        <v>0</v>
      </c>
      <c r="C4022" s="564">
        <f t="shared" ca="1" si="373"/>
        <v>0</v>
      </c>
      <c r="D4022" s="564">
        <f t="shared" ca="1" si="376"/>
        <v>0</v>
      </c>
      <c r="E4022" s="564">
        <f t="shared" ca="1" si="374"/>
        <v>0</v>
      </c>
      <c r="F4022" s="564">
        <f t="shared" ca="1" si="377"/>
        <v>1</v>
      </c>
      <c r="G4022" s="564">
        <f t="shared" ca="1" si="375"/>
        <v>4.1296312726000046</v>
      </c>
      <c r="H4022" s="564">
        <v>0</v>
      </c>
      <c r="I4022" s="564">
        <v>0</v>
      </c>
      <c r="J4022" s="564">
        <v>0</v>
      </c>
      <c r="K4022" s="564">
        <v>0</v>
      </c>
      <c r="L4022" s="564">
        <v>0</v>
      </c>
      <c r="M4022" s="564">
        <v>0</v>
      </c>
      <c r="N4022" s="564">
        <v>0</v>
      </c>
      <c r="O4022" s="564">
        <v>0</v>
      </c>
      <c r="P4022" s="564">
        <v>0</v>
      </c>
      <c r="Q4022" s="564">
        <v>0</v>
      </c>
      <c r="R4022" s="564">
        <v>0</v>
      </c>
      <c r="S4022" s="564">
        <v>0</v>
      </c>
      <c r="T4022" s="564">
        <v>0</v>
      </c>
      <c r="U4022" s="564">
        <v>0</v>
      </c>
      <c r="V4022" s="564">
        <v>0</v>
      </c>
      <c r="W4022" s="564">
        <v>0</v>
      </c>
      <c r="X4022" s="564">
        <v>0</v>
      </c>
      <c r="Y4022" s="564">
        <v>0</v>
      </c>
      <c r="Z4022" s="564">
        <v>0</v>
      </c>
      <c r="AA4022" s="564">
        <v>0</v>
      </c>
      <c r="AB4022" s="564">
        <v>0</v>
      </c>
      <c r="AC4022" s="564">
        <v>0</v>
      </c>
      <c r="AD4022" s="564">
        <v>0</v>
      </c>
      <c r="AE4022" s="564">
        <v>0</v>
      </c>
      <c r="AF4022" s="564">
        <v>0</v>
      </c>
      <c r="AG4022" s="564">
        <v>0</v>
      </c>
      <c r="AH4022" s="564">
        <v>0</v>
      </c>
      <c r="AI4022" s="564">
        <v>0</v>
      </c>
      <c r="AJ4022" s="564">
        <v>0</v>
      </c>
      <c r="AK4022" s="564">
        <v>0</v>
      </c>
    </row>
    <row r="4023" spans="1:37">
      <c r="A4023">
        <v>4019</v>
      </c>
      <c r="B4023" s="564">
        <f t="shared" ca="1" si="378"/>
        <v>20</v>
      </c>
      <c r="C4023" s="564">
        <f t="shared" ca="1" si="373"/>
        <v>400</v>
      </c>
      <c r="D4023" s="564">
        <f t="shared" ca="1" si="376"/>
        <v>20</v>
      </c>
      <c r="E4023" s="564">
        <f t="shared" ca="1" si="374"/>
        <v>0</v>
      </c>
      <c r="F4023" s="564">
        <f t="shared" ca="1" si="377"/>
        <v>1</v>
      </c>
      <c r="G4023" s="564">
        <f t="shared" ca="1" si="375"/>
        <v>3.6026624450634661</v>
      </c>
      <c r="H4023" s="564">
        <v>1</v>
      </c>
      <c r="I4023" s="564">
        <v>1</v>
      </c>
      <c r="J4023" s="564">
        <v>1</v>
      </c>
      <c r="K4023" s="564">
        <v>1</v>
      </c>
      <c r="L4023" s="564">
        <v>1</v>
      </c>
      <c r="M4023" s="564">
        <v>1</v>
      </c>
      <c r="N4023" s="564">
        <v>1</v>
      </c>
      <c r="O4023" s="564">
        <v>1</v>
      </c>
      <c r="P4023" s="564">
        <v>1</v>
      </c>
      <c r="Q4023" s="564">
        <v>1</v>
      </c>
      <c r="R4023" s="564">
        <v>1</v>
      </c>
      <c r="S4023" s="564">
        <v>1</v>
      </c>
      <c r="T4023" s="564">
        <v>1</v>
      </c>
      <c r="U4023" s="564">
        <v>1</v>
      </c>
      <c r="V4023" s="564">
        <v>1</v>
      </c>
      <c r="W4023" s="564">
        <v>1</v>
      </c>
      <c r="X4023" s="564">
        <v>1</v>
      </c>
      <c r="Y4023" s="564">
        <v>1</v>
      </c>
      <c r="Z4023" s="564">
        <v>1</v>
      </c>
      <c r="AA4023" s="564">
        <v>1</v>
      </c>
      <c r="AB4023" s="564">
        <v>1</v>
      </c>
      <c r="AC4023" s="564">
        <v>1</v>
      </c>
      <c r="AD4023" s="564">
        <v>1</v>
      </c>
      <c r="AE4023" s="564">
        <v>1</v>
      </c>
      <c r="AF4023" s="564">
        <v>1</v>
      </c>
      <c r="AG4023" s="564">
        <v>1</v>
      </c>
      <c r="AH4023" s="564">
        <v>1</v>
      </c>
      <c r="AI4023" s="564">
        <v>1</v>
      </c>
      <c r="AJ4023" s="564">
        <v>1</v>
      </c>
      <c r="AK4023" s="564">
        <v>1</v>
      </c>
    </row>
    <row r="4024" spans="1:37">
      <c r="A4024">
        <v>4020</v>
      </c>
      <c r="B4024" s="564">
        <f t="shared" ca="1" si="378"/>
        <v>20</v>
      </c>
      <c r="C4024" s="564">
        <f t="shared" ca="1" si="373"/>
        <v>400</v>
      </c>
      <c r="D4024" s="564">
        <f t="shared" ca="1" si="376"/>
        <v>20</v>
      </c>
      <c r="E4024" s="564">
        <f t="shared" ca="1" si="374"/>
        <v>0</v>
      </c>
      <c r="F4024" s="564">
        <f t="shared" ca="1" si="377"/>
        <v>1</v>
      </c>
      <c r="G4024" s="564">
        <f t="shared" ca="1" si="375"/>
        <v>-3.8884733150463817</v>
      </c>
      <c r="H4024" s="564">
        <v>1</v>
      </c>
      <c r="I4024" s="564">
        <v>1</v>
      </c>
      <c r="J4024" s="564">
        <v>1</v>
      </c>
      <c r="K4024" s="564">
        <v>1</v>
      </c>
      <c r="L4024" s="564">
        <v>1</v>
      </c>
      <c r="M4024" s="564">
        <v>1</v>
      </c>
      <c r="N4024" s="564">
        <v>1</v>
      </c>
      <c r="O4024" s="564">
        <v>1</v>
      </c>
      <c r="P4024" s="564">
        <v>1</v>
      </c>
      <c r="Q4024" s="564">
        <v>1</v>
      </c>
      <c r="R4024" s="564">
        <v>1</v>
      </c>
      <c r="S4024" s="564">
        <v>1</v>
      </c>
      <c r="T4024" s="564">
        <v>1</v>
      </c>
      <c r="U4024" s="564">
        <v>1</v>
      </c>
      <c r="V4024" s="564">
        <v>1</v>
      </c>
      <c r="W4024" s="564">
        <v>1</v>
      </c>
      <c r="X4024" s="564">
        <v>1</v>
      </c>
      <c r="Y4024" s="564">
        <v>1</v>
      </c>
      <c r="Z4024" s="564">
        <v>1</v>
      </c>
      <c r="AA4024" s="564">
        <v>1</v>
      </c>
      <c r="AB4024" s="564">
        <v>1</v>
      </c>
      <c r="AC4024" s="564">
        <v>1</v>
      </c>
      <c r="AD4024" s="564">
        <v>1</v>
      </c>
      <c r="AE4024" s="564">
        <v>1</v>
      </c>
      <c r="AF4024" s="564">
        <v>1</v>
      </c>
      <c r="AG4024" s="564">
        <v>1</v>
      </c>
      <c r="AH4024" s="564">
        <v>1</v>
      </c>
      <c r="AI4024" s="564">
        <v>1</v>
      </c>
      <c r="AJ4024" s="564">
        <v>1</v>
      </c>
      <c r="AK4024" s="564">
        <v>1</v>
      </c>
    </row>
    <row r="4025" spans="1:37">
      <c r="A4025">
        <v>4021</v>
      </c>
      <c r="B4025" s="564">
        <f t="shared" ca="1" si="378"/>
        <v>20</v>
      </c>
      <c r="C4025" s="564">
        <f t="shared" ca="1" si="373"/>
        <v>400</v>
      </c>
      <c r="D4025" s="564">
        <f t="shared" ca="1" si="376"/>
        <v>20</v>
      </c>
      <c r="E4025" s="564">
        <f t="shared" ca="1" si="374"/>
        <v>0</v>
      </c>
      <c r="F4025" s="564">
        <f t="shared" ca="1" si="377"/>
        <v>1</v>
      </c>
      <c r="G4025" s="564">
        <f t="shared" ca="1" si="375"/>
        <v>-3.6152321473902194</v>
      </c>
      <c r="H4025" s="564">
        <v>1</v>
      </c>
      <c r="I4025" s="564">
        <v>1</v>
      </c>
      <c r="J4025" s="564">
        <v>1</v>
      </c>
      <c r="K4025" s="564">
        <v>1</v>
      </c>
      <c r="L4025" s="564">
        <v>1</v>
      </c>
      <c r="M4025" s="564">
        <v>1</v>
      </c>
      <c r="N4025" s="564">
        <v>1</v>
      </c>
      <c r="O4025" s="564">
        <v>1</v>
      </c>
      <c r="P4025" s="564">
        <v>1</v>
      </c>
      <c r="Q4025" s="564">
        <v>1</v>
      </c>
      <c r="R4025" s="564">
        <v>1</v>
      </c>
      <c r="S4025" s="564">
        <v>1</v>
      </c>
      <c r="T4025" s="564">
        <v>1</v>
      </c>
      <c r="U4025" s="564">
        <v>1</v>
      </c>
      <c r="V4025" s="564">
        <v>1</v>
      </c>
      <c r="W4025" s="564">
        <v>1</v>
      </c>
      <c r="X4025" s="564">
        <v>1</v>
      </c>
      <c r="Y4025" s="564">
        <v>1</v>
      </c>
      <c r="Z4025" s="564">
        <v>1</v>
      </c>
      <c r="AA4025" s="564">
        <v>1</v>
      </c>
      <c r="AB4025" s="564">
        <v>1</v>
      </c>
      <c r="AC4025" s="564">
        <v>1</v>
      </c>
      <c r="AD4025" s="564">
        <v>1</v>
      </c>
      <c r="AE4025" s="564">
        <v>1</v>
      </c>
      <c r="AF4025" s="564">
        <v>1</v>
      </c>
      <c r="AG4025" s="564">
        <v>1</v>
      </c>
      <c r="AH4025" s="564">
        <v>1</v>
      </c>
      <c r="AI4025" s="564">
        <v>1</v>
      </c>
      <c r="AJ4025" s="564">
        <v>1</v>
      </c>
      <c r="AK4025" s="564">
        <v>1</v>
      </c>
    </row>
    <row r="4026" spans="1:37">
      <c r="A4026">
        <v>4022</v>
      </c>
      <c r="B4026" s="564">
        <f t="shared" ca="1" si="378"/>
        <v>0</v>
      </c>
      <c r="C4026" s="564">
        <f t="shared" ca="1" si="373"/>
        <v>0</v>
      </c>
      <c r="D4026" s="564">
        <f t="shared" ca="1" si="376"/>
        <v>0</v>
      </c>
      <c r="E4026" s="564">
        <f t="shared" ca="1" si="374"/>
        <v>0</v>
      </c>
      <c r="F4026" s="564">
        <f t="shared" ca="1" si="377"/>
        <v>1</v>
      </c>
      <c r="G4026" s="564">
        <f t="shared" ca="1" si="375"/>
        <v>3.0841434740796325</v>
      </c>
      <c r="H4026" s="564">
        <v>0</v>
      </c>
      <c r="I4026" s="564">
        <v>0</v>
      </c>
      <c r="J4026" s="564">
        <v>0</v>
      </c>
      <c r="K4026" s="564">
        <v>0</v>
      </c>
      <c r="L4026" s="564">
        <v>0</v>
      </c>
      <c r="M4026" s="564">
        <v>0</v>
      </c>
      <c r="N4026" s="564">
        <v>0</v>
      </c>
      <c r="O4026" s="564">
        <v>0</v>
      </c>
      <c r="P4026" s="564">
        <v>0</v>
      </c>
      <c r="Q4026" s="564">
        <v>0</v>
      </c>
      <c r="R4026" s="564">
        <v>0</v>
      </c>
      <c r="S4026" s="564">
        <v>0</v>
      </c>
      <c r="T4026" s="564">
        <v>0</v>
      </c>
      <c r="U4026" s="564">
        <v>0</v>
      </c>
      <c r="V4026" s="564">
        <v>0</v>
      </c>
      <c r="W4026" s="564">
        <v>0</v>
      </c>
      <c r="X4026" s="564">
        <v>0</v>
      </c>
      <c r="Y4026" s="564">
        <v>0</v>
      </c>
      <c r="Z4026" s="564">
        <v>0</v>
      </c>
      <c r="AA4026" s="564">
        <v>0</v>
      </c>
      <c r="AB4026" s="564">
        <v>0</v>
      </c>
      <c r="AC4026" s="564">
        <v>0</v>
      </c>
      <c r="AD4026" s="564">
        <v>0</v>
      </c>
      <c r="AE4026" s="564">
        <v>0</v>
      </c>
      <c r="AF4026" s="564">
        <v>0</v>
      </c>
      <c r="AG4026" s="564">
        <v>0</v>
      </c>
      <c r="AH4026" s="564">
        <v>0</v>
      </c>
      <c r="AI4026" s="564">
        <v>0</v>
      </c>
      <c r="AJ4026" s="564">
        <v>0</v>
      </c>
      <c r="AK4026" s="564">
        <v>0</v>
      </c>
    </row>
    <row r="4027" spans="1:37">
      <c r="A4027">
        <v>4023</v>
      </c>
      <c r="B4027" s="564">
        <f t="shared" ca="1" si="378"/>
        <v>16</v>
      </c>
      <c r="C4027" s="564">
        <f t="shared" ca="1" si="373"/>
        <v>256</v>
      </c>
      <c r="D4027" s="564">
        <f t="shared" ca="1" si="376"/>
        <v>16</v>
      </c>
      <c r="E4027" s="564">
        <f t="shared" ca="1" si="374"/>
        <v>3.1999999999999993</v>
      </c>
      <c r="F4027" s="564">
        <f t="shared" ca="1" si="377"/>
        <v>0.66315789473684217</v>
      </c>
      <c r="G4027" s="564">
        <f t="shared" ca="1" si="375"/>
        <v>6.2485317785380072</v>
      </c>
      <c r="H4027" s="564">
        <v>1</v>
      </c>
      <c r="I4027" s="564">
        <v>1</v>
      </c>
      <c r="J4027" s="564">
        <v>0</v>
      </c>
      <c r="K4027" s="564">
        <v>1</v>
      </c>
      <c r="L4027" s="564">
        <v>1</v>
      </c>
      <c r="M4027" s="564">
        <v>1</v>
      </c>
      <c r="N4027" s="564">
        <v>0</v>
      </c>
      <c r="O4027" s="564">
        <v>1</v>
      </c>
      <c r="P4027" s="564">
        <v>1</v>
      </c>
      <c r="Q4027" s="564">
        <v>1</v>
      </c>
      <c r="R4027" s="564">
        <v>1</v>
      </c>
      <c r="S4027" s="564">
        <v>1</v>
      </c>
      <c r="T4027" s="564">
        <v>1</v>
      </c>
      <c r="U4027" s="564">
        <v>1</v>
      </c>
      <c r="V4027" s="564">
        <v>0</v>
      </c>
      <c r="W4027" s="564">
        <v>1</v>
      </c>
      <c r="X4027" s="564">
        <v>1</v>
      </c>
      <c r="Y4027" s="564">
        <v>1</v>
      </c>
      <c r="Z4027" s="564">
        <v>1</v>
      </c>
      <c r="AA4027" s="564">
        <v>0</v>
      </c>
      <c r="AB4027" s="564">
        <v>1</v>
      </c>
      <c r="AC4027" s="564">
        <v>1</v>
      </c>
      <c r="AD4027" s="564">
        <v>1</v>
      </c>
      <c r="AE4027" s="564">
        <v>0</v>
      </c>
      <c r="AF4027" s="564">
        <v>0</v>
      </c>
      <c r="AG4027" s="564">
        <v>1</v>
      </c>
      <c r="AH4027" s="564">
        <v>1</v>
      </c>
      <c r="AI4027" s="564">
        <v>1</v>
      </c>
      <c r="AJ4027" s="564">
        <v>0</v>
      </c>
      <c r="AK4027" s="564">
        <v>1</v>
      </c>
    </row>
    <row r="4028" spans="1:37">
      <c r="A4028">
        <v>4024</v>
      </c>
      <c r="B4028" s="564">
        <f t="shared" ca="1" si="378"/>
        <v>0</v>
      </c>
      <c r="C4028" s="564">
        <f t="shared" ca="1" si="373"/>
        <v>0</v>
      </c>
      <c r="D4028" s="564">
        <f t="shared" ca="1" si="376"/>
        <v>0</v>
      </c>
      <c r="E4028" s="564">
        <f t="shared" ca="1" si="374"/>
        <v>0</v>
      </c>
      <c r="F4028" s="564">
        <f t="shared" ca="1" si="377"/>
        <v>1</v>
      </c>
      <c r="G4028" s="564">
        <f t="shared" ca="1" si="375"/>
        <v>-0.3873552881198199</v>
      </c>
      <c r="H4028" s="564">
        <v>0</v>
      </c>
      <c r="I4028" s="564">
        <v>0</v>
      </c>
      <c r="J4028" s="564">
        <v>0</v>
      </c>
      <c r="K4028" s="564">
        <v>0</v>
      </c>
      <c r="L4028" s="564">
        <v>0</v>
      </c>
      <c r="M4028" s="564">
        <v>0</v>
      </c>
      <c r="N4028" s="564">
        <v>0</v>
      </c>
      <c r="O4028" s="564">
        <v>0</v>
      </c>
      <c r="P4028" s="564">
        <v>0</v>
      </c>
      <c r="Q4028" s="564">
        <v>0</v>
      </c>
      <c r="R4028" s="564">
        <v>0</v>
      </c>
      <c r="S4028" s="564">
        <v>0</v>
      </c>
      <c r="T4028" s="564">
        <v>0</v>
      </c>
      <c r="U4028" s="564">
        <v>0</v>
      </c>
      <c r="V4028" s="564">
        <v>0</v>
      </c>
      <c r="W4028" s="564">
        <v>0</v>
      </c>
      <c r="X4028" s="564">
        <v>0</v>
      </c>
      <c r="Y4028" s="564">
        <v>0</v>
      </c>
      <c r="Z4028" s="564">
        <v>0</v>
      </c>
      <c r="AA4028" s="564">
        <v>0</v>
      </c>
      <c r="AB4028" s="564">
        <v>0</v>
      </c>
      <c r="AC4028" s="564">
        <v>0</v>
      </c>
      <c r="AD4028" s="564">
        <v>0</v>
      </c>
      <c r="AE4028" s="564">
        <v>0</v>
      </c>
      <c r="AF4028" s="564">
        <v>0</v>
      </c>
      <c r="AG4028" s="564">
        <v>0</v>
      </c>
      <c r="AH4028" s="564">
        <v>0</v>
      </c>
      <c r="AI4028" s="564">
        <v>0</v>
      </c>
      <c r="AJ4028" s="564">
        <v>0</v>
      </c>
      <c r="AK4028" s="564">
        <v>0</v>
      </c>
    </row>
    <row r="4029" spans="1:37">
      <c r="A4029">
        <v>4025</v>
      </c>
      <c r="B4029" s="564">
        <f t="shared" ca="1" si="378"/>
        <v>20</v>
      </c>
      <c r="C4029" s="564">
        <f t="shared" ca="1" si="373"/>
        <v>400</v>
      </c>
      <c r="D4029" s="564">
        <f t="shared" ca="1" si="376"/>
        <v>20</v>
      </c>
      <c r="E4029" s="564">
        <f t="shared" ca="1" si="374"/>
        <v>0</v>
      </c>
      <c r="F4029" s="564">
        <f t="shared" ca="1" si="377"/>
        <v>1</v>
      </c>
      <c r="G4029" s="564">
        <f t="shared" ca="1" si="375"/>
        <v>-1.0112549256257353</v>
      </c>
      <c r="H4029" s="564">
        <v>1</v>
      </c>
      <c r="I4029" s="564">
        <v>1</v>
      </c>
      <c r="J4029" s="564">
        <v>1</v>
      </c>
      <c r="K4029" s="564">
        <v>1</v>
      </c>
      <c r="L4029" s="564">
        <v>1</v>
      </c>
      <c r="M4029" s="564">
        <v>1</v>
      </c>
      <c r="N4029" s="564">
        <v>1</v>
      </c>
      <c r="O4029" s="564">
        <v>1</v>
      </c>
      <c r="P4029" s="564">
        <v>1</v>
      </c>
      <c r="Q4029" s="564">
        <v>1</v>
      </c>
      <c r="R4029" s="564">
        <v>1</v>
      </c>
      <c r="S4029" s="564">
        <v>1</v>
      </c>
      <c r="T4029" s="564">
        <v>1</v>
      </c>
      <c r="U4029" s="564">
        <v>1</v>
      </c>
      <c r="V4029" s="564">
        <v>1</v>
      </c>
      <c r="W4029" s="564">
        <v>1</v>
      </c>
      <c r="X4029" s="564">
        <v>1</v>
      </c>
      <c r="Y4029" s="564">
        <v>1</v>
      </c>
      <c r="Z4029" s="564">
        <v>1</v>
      </c>
      <c r="AA4029" s="564">
        <v>1</v>
      </c>
      <c r="AB4029" s="564">
        <v>1</v>
      </c>
      <c r="AC4029" s="564">
        <v>1</v>
      </c>
      <c r="AD4029" s="564">
        <v>1</v>
      </c>
      <c r="AE4029" s="564">
        <v>1</v>
      </c>
      <c r="AF4029" s="564">
        <v>1</v>
      </c>
      <c r="AG4029" s="564">
        <v>1</v>
      </c>
      <c r="AH4029" s="564">
        <v>1</v>
      </c>
      <c r="AI4029" s="564">
        <v>1</v>
      </c>
      <c r="AJ4029" s="564">
        <v>1</v>
      </c>
      <c r="AK4029" s="564">
        <v>1</v>
      </c>
    </row>
    <row r="4030" spans="1:37">
      <c r="A4030">
        <v>4026</v>
      </c>
      <c r="B4030" s="564">
        <f t="shared" ca="1" si="378"/>
        <v>20</v>
      </c>
      <c r="C4030" s="564">
        <f t="shared" ca="1" si="373"/>
        <v>400</v>
      </c>
      <c r="D4030" s="564">
        <f t="shared" ca="1" si="376"/>
        <v>20</v>
      </c>
      <c r="E4030" s="564">
        <f t="shared" ca="1" si="374"/>
        <v>0</v>
      </c>
      <c r="F4030" s="564">
        <f t="shared" ca="1" si="377"/>
        <v>1</v>
      </c>
      <c r="G4030" s="564">
        <f t="shared" ca="1" si="375"/>
        <v>-0.74895113431132354</v>
      </c>
      <c r="H4030" s="564">
        <v>1</v>
      </c>
      <c r="I4030" s="564">
        <v>1</v>
      </c>
      <c r="J4030" s="564">
        <v>1</v>
      </c>
      <c r="K4030" s="564">
        <v>1</v>
      </c>
      <c r="L4030" s="564">
        <v>1</v>
      </c>
      <c r="M4030" s="564">
        <v>1</v>
      </c>
      <c r="N4030" s="564">
        <v>1</v>
      </c>
      <c r="O4030" s="564">
        <v>1</v>
      </c>
      <c r="P4030" s="564">
        <v>1</v>
      </c>
      <c r="Q4030" s="564">
        <v>1</v>
      </c>
      <c r="R4030" s="564">
        <v>1</v>
      </c>
      <c r="S4030" s="564">
        <v>1</v>
      </c>
      <c r="T4030" s="564">
        <v>1</v>
      </c>
      <c r="U4030" s="564">
        <v>1</v>
      </c>
      <c r="V4030" s="564">
        <v>1</v>
      </c>
      <c r="W4030" s="564">
        <v>1</v>
      </c>
      <c r="X4030" s="564">
        <v>1</v>
      </c>
      <c r="Y4030" s="564">
        <v>1</v>
      </c>
      <c r="Z4030" s="564">
        <v>1</v>
      </c>
      <c r="AA4030" s="564">
        <v>1</v>
      </c>
      <c r="AB4030" s="564">
        <v>1</v>
      </c>
      <c r="AC4030" s="564">
        <v>1</v>
      </c>
      <c r="AD4030" s="564">
        <v>1</v>
      </c>
      <c r="AE4030" s="564">
        <v>1</v>
      </c>
      <c r="AF4030" s="564">
        <v>1</v>
      </c>
      <c r="AG4030" s="564">
        <v>1</v>
      </c>
      <c r="AH4030" s="564">
        <v>1</v>
      </c>
      <c r="AI4030" s="564">
        <v>1</v>
      </c>
      <c r="AJ4030" s="564">
        <v>1</v>
      </c>
      <c r="AK4030" s="564">
        <v>1</v>
      </c>
    </row>
    <row r="4031" spans="1:37">
      <c r="A4031">
        <v>4027</v>
      </c>
      <c r="B4031" s="564">
        <f t="shared" ca="1" si="378"/>
        <v>16</v>
      </c>
      <c r="C4031" s="564">
        <f t="shared" ca="1" si="373"/>
        <v>256</v>
      </c>
      <c r="D4031" s="564">
        <f t="shared" ca="1" si="376"/>
        <v>16</v>
      </c>
      <c r="E4031" s="564">
        <f t="shared" ca="1" si="374"/>
        <v>3.1999999999999993</v>
      </c>
      <c r="F4031" s="564">
        <f t="shared" ca="1" si="377"/>
        <v>0.66315789473684217</v>
      </c>
      <c r="G4031" s="564">
        <f t="shared" ca="1" si="375"/>
        <v>2.1607419869137177</v>
      </c>
      <c r="H4031" s="564">
        <v>1</v>
      </c>
      <c r="I4031" s="564">
        <v>1</v>
      </c>
      <c r="J4031" s="564">
        <v>1</v>
      </c>
      <c r="K4031" s="564">
        <v>1</v>
      </c>
      <c r="L4031" s="564">
        <v>1</v>
      </c>
      <c r="M4031" s="564">
        <v>1</v>
      </c>
      <c r="N4031" s="564">
        <v>1</v>
      </c>
      <c r="O4031" s="564">
        <v>1</v>
      </c>
      <c r="P4031" s="564">
        <v>1</v>
      </c>
      <c r="Q4031" s="564">
        <v>0</v>
      </c>
      <c r="R4031" s="564">
        <v>0</v>
      </c>
      <c r="S4031" s="564">
        <v>0</v>
      </c>
      <c r="T4031" s="564">
        <v>0</v>
      </c>
      <c r="U4031" s="564">
        <v>1</v>
      </c>
      <c r="V4031" s="564">
        <v>1</v>
      </c>
      <c r="W4031" s="564">
        <v>1</v>
      </c>
      <c r="X4031" s="564">
        <v>1</v>
      </c>
      <c r="Y4031" s="564">
        <v>1</v>
      </c>
      <c r="Z4031" s="564">
        <v>1</v>
      </c>
      <c r="AA4031" s="564">
        <v>1</v>
      </c>
      <c r="AB4031" s="564">
        <v>1</v>
      </c>
      <c r="AC4031" s="564">
        <v>1</v>
      </c>
      <c r="AD4031" s="564">
        <v>1</v>
      </c>
      <c r="AE4031" s="564">
        <v>0</v>
      </c>
      <c r="AF4031" s="564">
        <v>0</v>
      </c>
      <c r="AG4031" s="564">
        <v>1</v>
      </c>
      <c r="AH4031" s="564">
        <v>1</v>
      </c>
      <c r="AI4031" s="564">
        <v>1</v>
      </c>
      <c r="AJ4031" s="564">
        <v>1</v>
      </c>
      <c r="AK4031" s="564">
        <v>0</v>
      </c>
    </row>
    <row r="4032" spans="1:37">
      <c r="A4032">
        <v>4028</v>
      </c>
      <c r="B4032" s="564">
        <f t="shared" ca="1" si="378"/>
        <v>0</v>
      </c>
      <c r="C4032" s="564">
        <f t="shared" ca="1" si="373"/>
        <v>0</v>
      </c>
      <c r="D4032" s="564">
        <f t="shared" ca="1" si="376"/>
        <v>0</v>
      </c>
      <c r="E4032" s="564">
        <f t="shared" ca="1" si="374"/>
        <v>0</v>
      </c>
      <c r="F4032" s="564">
        <f t="shared" ca="1" si="377"/>
        <v>1</v>
      </c>
      <c r="G4032" s="564">
        <f t="shared" ca="1" si="375"/>
        <v>4.6288865371511818</v>
      </c>
      <c r="H4032" s="564">
        <v>0</v>
      </c>
      <c r="I4032" s="564">
        <v>0</v>
      </c>
      <c r="J4032" s="564">
        <v>0</v>
      </c>
      <c r="K4032" s="564">
        <v>0</v>
      </c>
      <c r="L4032" s="564">
        <v>0</v>
      </c>
      <c r="M4032" s="564">
        <v>0</v>
      </c>
      <c r="N4032" s="564">
        <v>0</v>
      </c>
      <c r="O4032" s="564">
        <v>0</v>
      </c>
      <c r="P4032" s="564">
        <v>0</v>
      </c>
      <c r="Q4032" s="564">
        <v>0</v>
      </c>
      <c r="R4032" s="564">
        <v>0</v>
      </c>
      <c r="S4032" s="564">
        <v>0</v>
      </c>
      <c r="T4032" s="564">
        <v>0</v>
      </c>
      <c r="U4032" s="564">
        <v>0</v>
      </c>
      <c r="V4032" s="564">
        <v>0</v>
      </c>
      <c r="W4032" s="564">
        <v>0</v>
      </c>
      <c r="X4032" s="564">
        <v>0</v>
      </c>
      <c r="Y4032" s="564">
        <v>0</v>
      </c>
      <c r="Z4032" s="564">
        <v>0</v>
      </c>
      <c r="AA4032" s="564">
        <v>0</v>
      </c>
      <c r="AB4032" s="564">
        <v>0</v>
      </c>
      <c r="AC4032" s="564">
        <v>0</v>
      </c>
      <c r="AD4032" s="564">
        <v>0</v>
      </c>
      <c r="AE4032" s="564">
        <v>0</v>
      </c>
      <c r="AF4032" s="564">
        <v>0</v>
      </c>
      <c r="AG4032" s="564">
        <v>0</v>
      </c>
      <c r="AH4032" s="564">
        <v>0</v>
      </c>
      <c r="AI4032" s="564">
        <v>0</v>
      </c>
      <c r="AJ4032" s="564">
        <v>0</v>
      </c>
      <c r="AK4032" s="564">
        <v>0</v>
      </c>
    </row>
    <row r="4033" spans="1:37">
      <c r="A4033">
        <v>4029</v>
      </c>
      <c r="B4033" s="564">
        <f t="shared" ca="1" si="378"/>
        <v>20</v>
      </c>
      <c r="C4033" s="564">
        <f t="shared" ca="1" si="373"/>
        <v>400</v>
      </c>
      <c r="D4033" s="564">
        <f t="shared" ca="1" si="376"/>
        <v>20</v>
      </c>
      <c r="E4033" s="564">
        <f t="shared" ca="1" si="374"/>
        <v>0</v>
      </c>
      <c r="F4033" s="564">
        <f t="shared" ca="1" si="377"/>
        <v>1</v>
      </c>
      <c r="G4033" s="564">
        <f t="shared" ca="1" si="375"/>
        <v>2.4105377558081411</v>
      </c>
      <c r="H4033" s="564">
        <v>1</v>
      </c>
      <c r="I4033" s="564">
        <v>1</v>
      </c>
      <c r="J4033" s="564">
        <v>1</v>
      </c>
      <c r="K4033" s="564">
        <v>1</v>
      </c>
      <c r="L4033" s="564">
        <v>1</v>
      </c>
      <c r="M4033" s="564">
        <v>1</v>
      </c>
      <c r="N4033" s="564">
        <v>1</v>
      </c>
      <c r="O4033" s="564">
        <v>1</v>
      </c>
      <c r="P4033" s="564">
        <v>1</v>
      </c>
      <c r="Q4033" s="564">
        <v>1</v>
      </c>
      <c r="R4033" s="564">
        <v>1</v>
      </c>
      <c r="S4033" s="564">
        <v>1</v>
      </c>
      <c r="T4033" s="564">
        <v>1</v>
      </c>
      <c r="U4033" s="564">
        <v>1</v>
      </c>
      <c r="V4033" s="564">
        <v>1</v>
      </c>
      <c r="W4033" s="564">
        <v>1</v>
      </c>
      <c r="X4033" s="564">
        <v>1</v>
      </c>
      <c r="Y4033" s="564">
        <v>1</v>
      </c>
      <c r="Z4033" s="564">
        <v>1</v>
      </c>
      <c r="AA4033" s="564">
        <v>1</v>
      </c>
      <c r="AB4033" s="564">
        <v>1</v>
      </c>
      <c r="AC4033" s="564">
        <v>1</v>
      </c>
      <c r="AD4033" s="564">
        <v>1</v>
      </c>
      <c r="AE4033" s="564">
        <v>1</v>
      </c>
      <c r="AF4033" s="564">
        <v>1</v>
      </c>
      <c r="AG4033" s="564">
        <v>1</v>
      </c>
      <c r="AH4033" s="564">
        <v>1</v>
      </c>
      <c r="AI4033" s="564">
        <v>1</v>
      </c>
      <c r="AJ4033" s="564">
        <v>1</v>
      </c>
      <c r="AK4033" s="564">
        <v>1</v>
      </c>
    </row>
    <row r="4034" spans="1:37">
      <c r="A4034">
        <v>4030</v>
      </c>
      <c r="B4034" s="564">
        <f t="shared" ca="1" si="378"/>
        <v>4</v>
      </c>
      <c r="C4034" s="564">
        <f t="shared" ca="1" si="373"/>
        <v>16</v>
      </c>
      <c r="D4034" s="564">
        <f t="shared" ca="1" si="376"/>
        <v>4</v>
      </c>
      <c r="E4034" s="564">
        <f t="shared" ca="1" si="374"/>
        <v>3.2</v>
      </c>
      <c r="F4034" s="564">
        <f t="shared" ca="1" si="377"/>
        <v>0.66315789473684217</v>
      </c>
      <c r="G4034" s="564">
        <f t="shared" ca="1" si="375"/>
        <v>3.9574544568073171</v>
      </c>
      <c r="H4034" s="564">
        <v>1</v>
      </c>
      <c r="I4034" s="564">
        <v>1</v>
      </c>
      <c r="J4034" s="564">
        <v>0</v>
      </c>
      <c r="K4034" s="564">
        <v>0</v>
      </c>
      <c r="L4034" s="564">
        <v>0</v>
      </c>
      <c r="M4034" s="564">
        <v>1</v>
      </c>
      <c r="N4034" s="564">
        <v>1</v>
      </c>
      <c r="O4034" s="564">
        <v>0</v>
      </c>
      <c r="P4034" s="564">
        <v>0</v>
      </c>
      <c r="Q4034" s="564">
        <v>0</v>
      </c>
      <c r="R4034" s="564">
        <v>0</v>
      </c>
      <c r="S4034" s="564">
        <v>0</v>
      </c>
      <c r="T4034" s="564">
        <v>0</v>
      </c>
      <c r="U4034" s="564">
        <v>0</v>
      </c>
      <c r="V4034" s="564">
        <v>0</v>
      </c>
      <c r="W4034" s="564">
        <v>0</v>
      </c>
      <c r="X4034" s="564">
        <v>0</v>
      </c>
      <c r="Y4034" s="564">
        <v>0</v>
      </c>
      <c r="Z4034" s="564">
        <v>0</v>
      </c>
      <c r="AA4034" s="564">
        <v>0</v>
      </c>
      <c r="AB4034" s="564">
        <v>0</v>
      </c>
      <c r="AC4034" s="564">
        <v>0</v>
      </c>
      <c r="AD4034" s="564">
        <v>0</v>
      </c>
      <c r="AE4034" s="564">
        <v>0</v>
      </c>
      <c r="AF4034" s="564">
        <v>0</v>
      </c>
      <c r="AG4034" s="564">
        <v>0</v>
      </c>
      <c r="AH4034" s="564">
        <v>0</v>
      </c>
      <c r="AI4034" s="564">
        <v>0</v>
      </c>
      <c r="AJ4034" s="564">
        <v>0</v>
      </c>
      <c r="AK4034" s="564">
        <v>1</v>
      </c>
    </row>
    <row r="4035" spans="1:37">
      <c r="A4035">
        <v>4031</v>
      </c>
      <c r="B4035" s="564">
        <f t="shared" ca="1" si="378"/>
        <v>20</v>
      </c>
      <c r="C4035" s="564">
        <f t="shared" ca="1" si="373"/>
        <v>400</v>
      </c>
      <c r="D4035" s="564">
        <f t="shared" ca="1" si="376"/>
        <v>20</v>
      </c>
      <c r="E4035" s="564">
        <f t="shared" ca="1" si="374"/>
        <v>0</v>
      </c>
      <c r="F4035" s="564">
        <f t="shared" ca="1" si="377"/>
        <v>1</v>
      </c>
      <c r="G4035" s="564">
        <f t="shared" ca="1" si="375"/>
        <v>3.2736710266772104</v>
      </c>
      <c r="H4035" s="564">
        <v>1</v>
      </c>
      <c r="I4035" s="564">
        <v>1</v>
      </c>
      <c r="J4035" s="564">
        <v>1</v>
      </c>
      <c r="K4035" s="564">
        <v>1</v>
      </c>
      <c r="L4035" s="564">
        <v>1</v>
      </c>
      <c r="M4035" s="564">
        <v>1</v>
      </c>
      <c r="N4035" s="564">
        <v>1</v>
      </c>
      <c r="O4035" s="564">
        <v>1</v>
      </c>
      <c r="P4035" s="564">
        <v>1</v>
      </c>
      <c r="Q4035" s="564">
        <v>1</v>
      </c>
      <c r="R4035" s="564">
        <v>1</v>
      </c>
      <c r="S4035" s="564">
        <v>1</v>
      </c>
      <c r="T4035" s="564">
        <v>1</v>
      </c>
      <c r="U4035" s="564">
        <v>1</v>
      </c>
      <c r="V4035" s="564">
        <v>1</v>
      </c>
      <c r="W4035" s="564">
        <v>1</v>
      </c>
      <c r="X4035" s="564">
        <v>1</v>
      </c>
      <c r="Y4035" s="564">
        <v>1</v>
      </c>
      <c r="Z4035" s="564">
        <v>1</v>
      </c>
      <c r="AA4035" s="564">
        <v>1</v>
      </c>
      <c r="AB4035" s="564">
        <v>1</v>
      </c>
      <c r="AC4035" s="564">
        <v>1</v>
      </c>
      <c r="AD4035" s="564">
        <v>1</v>
      </c>
      <c r="AE4035" s="564">
        <v>1</v>
      </c>
      <c r="AF4035" s="564">
        <v>1</v>
      </c>
      <c r="AG4035" s="564">
        <v>1</v>
      </c>
      <c r="AH4035" s="564">
        <v>1</v>
      </c>
      <c r="AI4035" s="564">
        <v>1</v>
      </c>
      <c r="AJ4035" s="564">
        <v>1</v>
      </c>
      <c r="AK4035" s="564">
        <v>1</v>
      </c>
    </row>
    <row r="4036" spans="1:37">
      <c r="A4036">
        <v>4032</v>
      </c>
      <c r="B4036" s="564">
        <f t="shared" ca="1" si="378"/>
        <v>0</v>
      </c>
      <c r="C4036" s="564">
        <f t="shared" ca="1" si="373"/>
        <v>0</v>
      </c>
      <c r="D4036" s="564">
        <f t="shared" ca="1" si="376"/>
        <v>0</v>
      </c>
      <c r="E4036" s="564">
        <f t="shared" ca="1" si="374"/>
        <v>0</v>
      </c>
      <c r="F4036" s="564">
        <f t="shared" ca="1" si="377"/>
        <v>1</v>
      </c>
      <c r="G4036" s="564">
        <f t="shared" ca="1" si="375"/>
        <v>1.5540528276101089</v>
      </c>
      <c r="H4036" s="564">
        <v>0</v>
      </c>
      <c r="I4036" s="564">
        <v>0</v>
      </c>
      <c r="J4036" s="564">
        <v>0</v>
      </c>
      <c r="K4036" s="564">
        <v>0</v>
      </c>
      <c r="L4036" s="564">
        <v>0</v>
      </c>
      <c r="M4036" s="564">
        <v>0</v>
      </c>
      <c r="N4036" s="564">
        <v>0</v>
      </c>
      <c r="O4036" s="564">
        <v>0</v>
      </c>
      <c r="P4036" s="564">
        <v>0</v>
      </c>
      <c r="Q4036" s="564">
        <v>0</v>
      </c>
      <c r="R4036" s="564">
        <v>0</v>
      </c>
      <c r="S4036" s="564">
        <v>0</v>
      </c>
      <c r="T4036" s="564">
        <v>0</v>
      </c>
      <c r="U4036" s="564">
        <v>0</v>
      </c>
      <c r="V4036" s="564">
        <v>0</v>
      </c>
      <c r="W4036" s="564">
        <v>0</v>
      </c>
      <c r="X4036" s="564">
        <v>0</v>
      </c>
      <c r="Y4036" s="564">
        <v>0</v>
      </c>
      <c r="Z4036" s="564">
        <v>0</v>
      </c>
      <c r="AA4036" s="564">
        <v>0</v>
      </c>
      <c r="AB4036" s="564">
        <v>0</v>
      </c>
      <c r="AC4036" s="564">
        <v>0</v>
      </c>
      <c r="AD4036" s="564">
        <v>0</v>
      </c>
      <c r="AE4036" s="564">
        <v>0</v>
      </c>
      <c r="AF4036" s="564">
        <v>0</v>
      </c>
      <c r="AG4036" s="564">
        <v>0</v>
      </c>
      <c r="AH4036" s="564">
        <v>0</v>
      </c>
      <c r="AI4036" s="564">
        <v>0</v>
      </c>
      <c r="AJ4036" s="564">
        <v>0</v>
      </c>
      <c r="AK4036" s="564">
        <v>0</v>
      </c>
    </row>
    <row r="4037" spans="1:37">
      <c r="A4037">
        <v>4033</v>
      </c>
      <c r="B4037" s="564">
        <f t="shared" ca="1" si="378"/>
        <v>0</v>
      </c>
      <c r="C4037" s="564">
        <f t="shared" ref="C4037:C4100" ca="1" si="379">B4037^2</f>
        <v>0</v>
      </c>
      <c r="D4037" s="564">
        <f t="shared" ca="1" si="376"/>
        <v>0</v>
      </c>
      <c r="E4037" s="564">
        <f t="shared" ref="E4037:E4100" ca="1" si="380">D4037-((B4037^2)/H$1)</f>
        <v>0</v>
      </c>
      <c r="F4037" s="564">
        <f t="shared" ca="1" si="377"/>
        <v>1</v>
      </c>
      <c r="G4037" s="564">
        <f t="shared" ref="G4037:G4100" ca="1" si="381">I$2+NORMSINV(RAND())*K$2</f>
        <v>9.0365422500484929</v>
      </c>
      <c r="H4037" s="564">
        <v>0</v>
      </c>
      <c r="I4037" s="564">
        <v>0</v>
      </c>
      <c r="J4037" s="564">
        <v>0</v>
      </c>
      <c r="K4037" s="564">
        <v>0</v>
      </c>
      <c r="L4037" s="564">
        <v>0</v>
      </c>
      <c r="M4037" s="564">
        <v>0</v>
      </c>
      <c r="N4037" s="564">
        <v>0</v>
      </c>
      <c r="O4037" s="564">
        <v>0</v>
      </c>
      <c r="P4037" s="564">
        <v>0</v>
      </c>
      <c r="Q4037" s="564">
        <v>0</v>
      </c>
      <c r="R4037" s="564">
        <v>0</v>
      </c>
      <c r="S4037" s="564">
        <v>0</v>
      </c>
      <c r="T4037" s="564">
        <v>0</v>
      </c>
      <c r="U4037" s="564">
        <v>0</v>
      </c>
      <c r="V4037" s="564">
        <v>0</v>
      </c>
      <c r="W4037" s="564">
        <v>0</v>
      </c>
      <c r="X4037" s="564">
        <v>0</v>
      </c>
      <c r="Y4037" s="564">
        <v>0</v>
      </c>
      <c r="Z4037" s="564">
        <v>0</v>
      </c>
      <c r="AA4037" s="564">
        <v>0</v>
      </c>
      <c r="AB4037" s="564">
        <v>0</v>
      </c>
      <c r="AC4037" s="564">
        <v>0</v>
      </c>
      <c r="AD4037" s="564">
        <v>0</v>
      </c>
      <c r="AE4037" s="564">
        <v>0</v>
      </c>
      <c r="AF4037" s="564">
        <v>0</v>
      </c>
      <c r="AG4037" s="564">
        <v>0</v>
      </c>
      <c r="AH4037" s="564">
        <v>0</v>
      </c>
      <c r="AI4037" s="564">
        <v>0</v>
      </c>
      <c r="AJ4037" s="564">
        <v>0</v>
      </c>
      <c r="AK4037" s="564">
        <v>0</v>
      </c>
    </row>
    <row r="4038" spans="1:37">
      <c r="A4038">
        <v>4034</v>
      </c>
      <c r="B4038" s="564">
        <f t="shared" ca="1" si="378"/>
        <v>20</v>
      </c>
      <c r="C4038" s="564">
        <f t="shared" ca="1" si="379"/>
        <v>400</v>
      </c>
      <c r="D4038" s="564">
        <f t="shared" ref="D4038:D4101" ca="1" si="382">B4038</f>
        <v>20</v>
      </c>
      <c r="E4038" s="564">
        <f t="shared" ca="1" si="380"/>
        <v>0</v>
      </c>
      <c r="F4038" s="564">
        <f t="shared" ref="F4038:F4101" ca="1" si="383">1-(2*B4038*(H$1-B4038)/(H$1*(H$1-1)))</f>
        <v>1</v>
      </c>
      <c r="G4038" s="564">
        <f t="shared" ca="1" si="381"/>
        <v>3.9207675977835414</v>
      </c>
      <c r="H4038" s="564">
        <v>1</v>
      </c>
      <c r="I4038" s="564">
        <v>1</v>
      </c>
      <c r="J4038" s="564">
        <v>1</v>
      </c>
      <c r="K4038" s="564">
        <v>1</v>
      </c>
      <c r="L4038" s="564">
        <v>1</v>
      </c>
      <c r="M4038" s="564">
        <v>1</v>
      </c>
      <c r="N4038" s="564">
        <v>1</v>
      </c>
      <c r="O4038" s="564">
        <v>1</v>
      </c>
      <c r="P4038" s="564">
        <v>1</v>
      </c>
      <c r="Q4038" s="564">
        <v>1</v>
      </c>
      <c r="R4038" s="564">
        <v>1</v>
      </c>
      <c r="S4038" s="564">
        <v>1</v>
      </c>
      <c r="T4038" s="564">
        <v>1</v>
      </c>
      <c r="U4038" s="564">
        <v>1</v>
      </c>
      <c r="V4038" s="564">
        <v>1</v>
      </c>
      <c r="W4038" s="564">
        <v>1</v>
      </c>
      <c r="X4038" s="564">
        <v>1</v>
      </c>
      <c r="Y4038" s="564">
        <v>1</v>
      </c>
      <c r="Z4038" s="564">
        <v>1</v>
      </c>
      <c r="AA4038" s="564">
        <v>1</v>
      </c>
      <c r="AB4038" s="564">
        <v>1</v>
      </c>
      <c r="AC4038" s="564">
        <v>1</v>
      </c>
      <c r="AD4038" s="564">
        <v>1</v>
      </c>
      <c r="AE4038" s="564">
        <v>1</v>
      </c>
      <c r="AF4038" s="564">
        <v>1</v>
      </c>
      <c r="AG4038" s="564">
        <v>1</v>
      </c>
      <c r="AH4038" s="564">
        <v>1</v>
      </c>
      <c r="AI4038" s="564">
        <v>1</v>
      </c>
      <c r="AJ4038" s="564">
        <v>1</v>
      </c>
      <c r="AK4038" s="564">
        <v>1</v>
      </c>
    </row>
    <row r="4039" spans="1:37">
      <c r="A4039">
        <v>4035</v>
      </c>
      <c r="B4039" s="564">
        <f t="shared" ref="B4039:B4102" ca="1" si="384">SUM(INDIRECT("H"&amp;A4039+4&amp;":"&amp;HLOOKUP(H$1,$AA$1:$BD$2,2,0)&amp;A4039+4))</f>
        <v>20</v>
      </c>
      <c r="C4039" s="564">
        <f t="shared" ca="1" si="379"/>
        <v>400</v>
      </c>
      <c r="D4039" s="564">
        <f t="shared" ca="1" si="382"/>
        <v>20</v>
      </c>
      <c r="E4039" s="564">
        <f t="shared" ca="1" si="380"/>
        <v>0</v>
      </c>
      <c r="F4039" s="564">
        <f t="shared" ca="1" si="383"/>
        <v>1</v>
      </c>
      <c r="G4039" s="564">
        <f t="shared" ca="1" si="381"/>
        <v>3.6410573590680118</v>
      </c>
      <c r="H4039" s="564">
        <v>1</v>
      </c>
      <c r="I4039" s="564">
        <v>1</v>
      </c>
      <c r="J4039" s="564">
        <v>1</v>
      </c>
      <c r="K4039" s="564">
        <v>1</v>
      </c>
      <c r="L4039" s="564">
        <v>1</v>
      </c>
      <c r="M4039" s="564">
        <v>1</v>
      </c>
      <c r="N4039" s="564">
        <v>1</v>
      </c>
      <c r="O4039" s="564">
        <v>1</v>
      </c>
      <c r="P4039" s="564">
        <v>1</v>
      </c>
      <c r="Q4039" s="564">
        <v>1</v>
      </c>
      <c r="R4039" s="564">
        <v>1</v>
      </c>
      <c r="S4039" s="564">
        <v>1</v>
      </c>
      <c r="T4039" s="564">
        <v>1</v>
      </c>
      <c r="U4039" s="564">
        <v>1</v>
      </c>
      <c r="V4039" s="564">
        <v>1</v>
      </c>
      <c r="W4039" s="564">
        <v>1</v>
      </c>
      <c r="X4039" s="564">
        <v>1</v>
      </c>
      <c r="Y4039" s="564">
        <v>1</v>
      </c>
      <c r="Z4039" s="564">
        <v>1</v>
      </c>
      <c r="AA4039" s="564">
        <v>1</v>
      </c>
      <c r="AB4039" s="564">
        <v>1</v>
      </c>
      <c r="AC4039" s="564">
        <v>1</v>
      </c>
      <c r="AD4039" s="564">
        <v>1</v>
      </c>
      <c r="AE4039" s="564">
        <v>1</v>
      </c>
      <c r="AF4039" s="564">
        <v>1</v>
      </c>
      <c r="AG4039" s="564">
        <v>1</v>
      </c>
      <c r="AH4039" s="564">
        <v>1</v>
      </c>
      <c r="AI4039" s="564">
        <v>1</v>
      </c>
      <c r="AJ4039" s="564">
        <v>1</v>
      </c>
      <c r="AK4039" s="564">
        <v>1</v>
      </c>
    </row>
    <row r="4040" spans="1:37">
      <c r="A4040">
        <v>4036</v>
      </c>
      <c r="B4040" s="564">
        <f t="shared" ca="1" si="384"/>
        <v>20</v>
      </c>
      <c r="C4040" s="564">
        <f t="shared" ca="1" si="379"/>
        <v>400</v>
      </c>
      <c r="D4040" s="564">
        <f t="shared" ca="1" si="382"/>
        <v>20</v>
      </c>
      <c r="E4040" s="564">
        <f t="shared" ca="1" si="380"/>
        <v>0</v>
      </c>
      <c r="F4040" s="564">
        <f t="shared" ca="1" si="383"/>
        <v>1</v>
      </c>
      <c r="G4040" s="564">
        <f t="shared" ca="1" si="381"/>
        <v>6.8454129386599618</v>
      </c>
      <c r="H4040" s="564">
        <v>1</v>
      </c>
      <c r="I4040" s="564">
        <v>1</v>
      </c>
      <c r="J4040" s="564">
        <v>1</v>
      </c>
      <c r="K4040" s="564">
        <v>1</v>
      </c>
      <c r="L4040" s="564">
        <v>1</v>
      </c>
      <c r="M4040" s="564">
        <v>1</v>
      </c>
      <c r="N4040" s="564">
        <v>1</v>
      </c>
      <c r="O4040" s="564">
        <v>1</v>
      </c>
      <c r="P4040" s="564">
        <v>1</v>
      </c>
      <c r="Q4040" s="564">
        <v>1</v>
      </c>
      <c r="R4040" s="564">
        <v>1</v>
      </c>
      <c r="S4040" s="564">
        <v>1</v>
      </c>
      <c r="T4040" s="564">
        <v>1</v>
      </c>
      <c r="U4040" s="564">
        <v>1</v>
      </c>
      <c r="V4040" s="564">
        <v>1</v>
      </c>
      <c r="W4040" s="564">
        <v>1</v>
      </c>
      <c r="X4040" s="564">
        <v>1</v>
      </c>
      <c r="Y4040" s="564">
        <v>1</v>
      </c>
      <c r="Z4040" s="564">
        <v>1</v>
      </c>
      <c r="AA4040" s="564">
        <v>1</v>
      </c>
      <c r="AB4040" s="564">
        <v>1</v>
      </c>
      <c r="AC4040" s="564">
        <v>1</v>
      </c>
      <c r="AD4040" s="564">
        <v>1</v>
      </c>
      <c r="AE4040" s="564">
        <v>1</v>
      </c>
      <c r="AF4040" s="564">
        <v>1</v>
      </c>
      <c r="AG4040" s="564">
        <v>1</v>
      </c>
      <c r="AH4040" s="564">
        <v>1</v>
      </c>
      <c r="AI4040" s="564">
        <v>1</v>
      </c>
      <c r="AJ4040" s="564">
        <v>1</v>
      </c>
      <c r="AK4040" s="564">
        <v>1</v>
      </c>
    </row>
    <row r="4041" spans="1:37">
      <c r="A4041">
        <v>4037</v>
      </c>
      <c r="B4041" s="564">
        <f t="shared" ca="1" si="384"/>
        <v>20</v>
      </c>
      <c r="C4041" s="564">
        <f t="shared" ca="1" si="379"/>
        <v>400</v>
      </c>
      <c r="D4041" s="564">
        <f t="shared" ca="1" si="382"/>
        <v>20</v>
      </c>
      <c r="E4041" s="564">
        <f t="shared" ca="1" si="380"/>
        <v>0</v>
      </c>
      <c r="F4041" s="564">
        <f t="shared" ca="1" si="383"/>
        <v>1</v>
      </c>
      <c r="G4041" s="564">
        <f t="shared" ca="1" si="381"/>
        <v>-1.8458385820621652</v>
      </c>
      <c r="H4041" s="564">
        <v>1</v>
      </c>
      <c r="I4041" s="564">
        <v>1</v>
      </c>
      <c r="J4041" s="564">
        <v>1</v>
      </c>
      <c r="K4041" s="564">
        <v>1</v>
      </c>
      <c r="L4041" s="564">
        <v>1</v>
      </c>
      <c r="M4041" s="564">
        <v>1</v>
      </c>
      <c r="N4041" s="564">
        <v>1</v>
      </c>
      <c r="O4041" s="564">
        <v>1</v>
      </c>
      <c r="P4041" s="564">
        <v>1</v>
      </c>
      <c r="Q4041" s="564">
        <v>1</v>
      </c>
      <c r="R4041" s="564">
        <v>1</v>
      </c>
      <c r="S4041" s="564">
        <v>1</v>
      </c>
      <c r="T4041" s="564">
        <v>1</v>
      </c>
      <c r="U4041" s="564">
        <v>1</v>
      </c>
      <c r="V4041" s="564">
        <v>1</v>
      </c>
      <c r="W4041" s="564">
        <v>1</v>
      </c>
      <c r="X4041" s="564">
        <v>1</v>
      </c>
      <c r="Y4041" s="564">
        <v>1</v>
      </c>
      <c r="Z4041" s="564">
        <v>1</v>
      </c>
      <c r="AA4041" s="564">
        <v>1</v>
      </c>
      <c r="AB4041" s="564">
        <v>1</v>
      </c>
      <c r="AC4041" s="564">
        <v>1</v>
      </c>
      <c r="AD4041" s="564">
        <v>1</v>
      </c>
      <c r="AE4041" s="564">
        <v>1</v>
      </c>
      <c r="AF4041" s="564">
        <v>1</v>
      </c>
      <c r="AG4041" s="564">
        <v>1</v>
      </c>
      <c r="AH4041" s="564">
        <v>1</v>
      </c>
      <c r="AI4041" s="564">
        <v>1</v>
      </c>
      <c r="AJ4041" s="564">
        <v>1</v>
      </c>
      <c r="AK4041" s="564">
        <v>1</v>
      </c>
    </row>
    <row r="4042" spans="1:37">
      <c r="A4042">
        <v>4038</v>
      </c>
      <c r="B4042" s="564">
        <f t="shared" ca="1" si="384"/>
        <v>0</v>
      </c>
      <c r="C4042" s="564">
        <f t="shared" ca="1" si="379"/>
        <v>0</v>
      </c>
      <c r="D4042" s="564">
        <f t="shared" ca="1" si="382"/>
        <v>0</v>
      </c>
      <c r="E4042" s="564">
        <f t="shared" ca="1" si="380"/>
        <v>0</v>
      </c>
      <c r="F4042" s="564">
        <f t="shared" ca="1" si="383"/>
        <v>1</v>
      </c>
      <c r="G4042" s="564">
        <f t="shared" ca="1" si="381"/>
        <v>3.5189846575840154</v>
      </c>
      <c r="H4042" s="564">
        <v>0</v>
      </c>
      <c r="I4042" s="564">
        <v>0</v>
      </c>
      <c r="J4042" s="564">
        <v>0</v>
      </c>
      <c r="K4042" s="564">
        <v>0</v>
      </c>
      <c r="L4042" s="564">
        <v>0</v>
      </c>
      <c r="M4042" s="564">
        <v>0</v>
      </c>
      <c r="N4042" s="564">
        <v>0</v>
      </c>
      <c r="O4042" s="564">
        <v>0</v>
      </c>
      <c r="P4042" s="564">
        <v>0</v>
      </c>
      <c r="Q4042" s="564">
        <v>0</v>
      </c>
      <c r="R4042" s="564">
        <v>0</v>
      </c>
      <c r="S4042" s="564">
        <v>0</v>
      </c>
      <c r="T4042" s="564">
        <v>0</v>
      </c>
      <c r="U4042" s="564">
        <v>0</v>
      </c>
      <c r="V4042" s="564">
        <v>0</v>
      </c>
      <c r="W4042" s="564">
        <v>0</v>
      </c>
      <c r="X4042" s="564">
        <v>0</v>
      </c>
      <c r="Y4042" s="564">
        <v>0</v>
      </c>
      <c r="Z4042" s="564">
        <v>0</v>
      </c>
      <c r="AA4042" s="564">
        <v>0</v>
      </c>
      <c r="AB4042" s="564">
        <v>0</v>
      </c>
      <c r="AC4042" s="564">
        <v>0</v>
      </c>
      <c r="AD4042" s="564">
        <v>0</v>
      </c>
      <c r="AE4042" s="564">
        <v>0</v>
      </c>
      <c r="AF4042" s="564">
        <v>0</v>
      </c>
      <c r="AG4042" s="564">
        <v>0</v>
      </c>
      <c r="AH4042" s="564">
        <v>0</v>
      </c>
      <c r="AI4042" s="564">
        <v>0</v>
      </c>
      <c r="AJ4042" s="564">
        <v>0</v>
      </c>
      <c r="AK4042" s="564">
        <v>0</v>
      </c>
    </row>
    <row r="4043" spans="1:37">
      <c r="A4043">
        <v>4039</v>
      </c>
      <c r="B4043" s="564">
        <f t="shared" ca="1" si="384"/>
        <v>20</v>
      </c>
      <c r="C4043" s="564">
        <f t="shared" ca="1" si="379"/>
        <v>400</v>
      </c>
      <c r="D4043" s="564">
        <f t="shared" ca="1" si="382"/>
        <v>20</v>
      </c>
      <c r="E4043" s="564">
        <f t="shared" ca="1" si="380"/>
        <v>0</v>
      </c>
      <c r="F4043" s="564">
        <f t="shared" ca="1" si="383"/>
        <v>1</v>
      </c>
      <c r="G4043" s="564">
        <f t="shared" ca="1" si="381"/>
        <v>-9.3134748191431562</v>
      </c>
      <c r="H4043" s="564">
        <v>1</v>
      </c>
      <c r="I4043" s="564">
        <v>1</v>
      </c>
      <c r="J4043" s="564">
        <v>1</v>
      </c>
      <c r="K4043" s="564">
        <v>1</v>
      </c>
      <c r="L4043" s="564">
        <v>1</v>
      </c>
      <c r="M4043" s="564">
        <v>1</v>
      </c>
      <c r="N4043" s="564">
        <v>1</v>
      </c>
      <c r="O4043" s="564">
        <v>1</v>
      </c>
      <c r="P4043" s="564">
        <v>1</v>
      </c>
      <c r="Q4043" s="564">
        <v>1</v>
      </c>
      <c r="R4043" s="564">
        <v>1</v>
      </c>
      <c r="S4043" s="564">
        <v>1</v>
      </c>
      <c r="T4043" s="564">
        <v>1</v>
      </c>
      <c r="U4043" s="564">
        <v>1</v>
      </c>
      <c r="V4043" s="564">
        <v>1</v>
      </c>
      <c r="W4043" s="564">
        <v>1</v>
      </c>
      <c r="X4043" s="564">
        <v>1</v>
      </c>
      <c r="Y4043" s="564">
        <v>1</v>
      </c>
      <c r="Z4043" s="564">
        <v>1</v>
      </c>
      <c r="AA4043" s="564">
        <v>1</v>
      </c>
      <c r="AB4043" s="564">
        <v>1</v>
      </c>
      <c r="AC4043" s="564">
        <v>1</v>
      </c>
      <c r="AD4043" s="564">
        <v>1</v>
      </c>
      <c r="AE4043" s="564">
        <v>1</v>
      </c>
      <c r="AF4043" s="564">
        <v>1</v>
      </c>
      <c r="AG4043" s="564">
        <v>1</v>
      </c>
      <c r="AH4043" s="564">
        <v>1</v>
      </c>
      <c r="AI4043" s="564">
        <v>1</v>
      </c>
      <c r="AJ4043" s="564">
        <v>1</v>
      </c>
      <c r="AK4043" s="564">
        <v>1</v>
      </c>
    </row>
    <row r="4044" spans="1:37">
      <c r="A4044">
        <v>4040</v>
      </c>
      <c r="B4044" s="564">
        <f t="shared" ca="1" si="384"/>
        <v>20</v>
      </c>
      <c r="C4044" s="564">
        <f t="shared" ca="1" si="379"/>
        <v>400</v>
      </c>
      <c r="D4044" s="564">
        <f t="shared" ca="1" si="382"/>
        <v>20</v>
      </c>
      <c r="E4044" s="564">
        <f t="shared" ca="1" si="380"/>
        <v>0</v>
      </c>
      <c r="F4044" s="564">
        <f t="shared" ca="1" si="383"/>
        <v>1</v>
      </c>
      <c r="G4044" s="564">
        <f t="shared" ca="1" si="381"/>
        <v>1.1060862098813655</v>
      </c>
      <c r="H4044" s="564">
        <v>1</v>
      </c>
      <c r="I4044" s="564">
        <v>1</v>
      </c>
      <c r="J4044" s="564">
        <v>1</v>
      </c>
      <c r="K4044" s="564">
        <v>1</v>
      </c>
      <c r="L4044" s="564">
        <v>1</v>
      </c>
      <c r="M4044" s="564">
        <v>1</v>
      </c>
      <c r="N4044" s="564">
        <v>1</v>
      </c>
      <c r="O4044" s="564">
        <v>1</v>
      </c>
      <c r="P4044" s="564">
        <v>1</v>
      </c>
      <c r="Q4044" s="564">
        <v>1</v>
      </c>
      <c r="R4044" s="564">
        <v>1</v>
      </c>
      <c r="S4044" s="564">
        <v>1</v>
      </c>
      <c r="T4044" s="564">
        <v>1</v>
      </c>
      <c r="U4044" s="564">
        <v>1</v>
      </c>
      <c r="V4044" s="564">
        <v>1</v>
      </c>
      <c r="W4044" s="564">
        <v>1</v>
      </c>
      <c r="X4044" s="564">
        <v>1</v>
      </c>
      <c r="Y4044" s="564">
        <v>1</v>
      </c>
      <c r="Z4044" s="564">
        <v>1</v>
      </c>
      <c r="AA4044" s="564">
        <v>1</v>
      </c>
      <c r="AB4044" s="564">
        <v>1</v>
      </c>
      <c r="AC4044" s="564">
        <v>1</v>
      </c>
      <c r="AD4044" s="564">
        <v>1</v>
      </c>
      <c r="AE4044" s="564">
        <v>1</v>
      </c>
      <c r="AF4044" s="564">
        <v>1</v>
      </c>
      <c r="AG4044" s="564">
        <v>1</v>
      </c>
      <c r="AH4044" s="564">
        <v>1</v>
      </c>
      <c r="AI4044" s="564">
        <v>1</v>
      </c>
      <c r="AJ4044" s="564">
        <v>1</v>
      </c>
      <c r="AK4044" s="564">
        <v>1</v>
      </c>
    </row>
    <row r="4045" spans="1:37">
      <c r="A4045">
        <v>4041</v>
      </c>
      <c r="B4045" s="564">
        <f t="shared" ca="1" si="384"/>
        <v>20</v>
      </c>
      <c r="C4045" s="564">
        <f t="shared" ca="1" si="379"/>
        <v>400</v>
      </c>
      <c r="D4045" s="564">
        <f t="shared" ca="1" si="382"/>
        <v>20</v>
      </c>
      <c r="E4045" s="564">
        <f t="shared" ca="1" si="380"/>
        <v>0</v>
      </c>
      <c r="F4045" s="564">
        <f t="shared" ca="1" si="383"/>
        <v>1</v>
      </c>
      <c r="G4045" s="564">
        <f t="shared" ca="1" si="381"/>
        <v>-9.1321045840262478</v>
      </c>
      <c r="H4045" s="564">
        <v>1</v>
      </c>
      <c r="I4045" s="564">
        <v>1</v>
      </c>
      <c r="J4045" s="564">
        <v>1</v>
      </c>
      <c r="K4045" s="564">
        <v>1</v>
      </c>
      <c r="L4045" s="564">
        <v>1</v>
      </c>
      <c r="M4045" s="564">
        <v>1</v>
      </c>
      <c r="N4045" s="564">
        <v>1</v>
      </c>
      <c r="O4045" s="564">
        <v>1</v>
      </c>
      <c r="P4045" s="564">
        <v>1</v>
      </c>
      <c r="Q4045" s="564">
        <v>1</v>
      </c>
      <c r="R4045" s="564">
        <v>1</v>
      </c>
      <c r="S4045" s="564">
        <v>1</v>
      </c>
      <c r="T4045" s="564">
        <v>1</v>
      </c>
      <c r="U4045" s="564">
        <v>1</v>
      </c>
      <c r="V4045" s="564">
        <v>1</v>
      </c>
      <c r="W4045" s="564">
        <v>1</v>
      </c>
      <c r="X4045" s="564">
        <v>1</v>
      </c>
      <c r="Y4045" s="564">
        <v>1</v>
      </c>
      <c r="Z4045" s="564">
        <v>1</v>
      </c>
      <c r="AA4045" s="564">
        <v>1</v>
      </c>
      <c r="AB4045" s="564">
        <v>1</v>
      </c>
      <c r="AC4045" s="564">
        <v>1</v>
      </c>
      <c r="AD4045" s="564">
        <v>1</v>
      </c>
      <c r="AE4045" s="564">
        <v>1</v>
      </c>
      <c r="AF4045" s="564">
        <v>1</v>
      </c>
      <c r="AG4045" s="564">
        <v>1</v>
      </c>
      <c r="AH4045" s="564">
        <v>1</v>
      </c>
      <c r="AI4045" s="564">
        <v>1</v>
      </c>
      <c r="AJ4045" s="564">
        <v>1</v>
      </c>
      <c r="AK4045" s="564">
        <v>1</v>
      </c>
    </row>
    <row r="4046" spans="1:37">
      <c r="A4046">
        <v>4042</v>
      </c>
      <c r="B4046" s="564">
        <f t="shared" ca="1" si="384"/>
        <v>20</v>
      </c>
      <c r="C4046" s="564">
        <f t="shared" ca="1" si="379"/>
        <v>400</v>
      </c>
      <c r="D4046" s="564">
        <f t="shared" ca="1" si="382"/>
        <v>20</v>
      </c>
      <c r="E4046" s="564">
        <f t="shared" ca="1" si="380"/>
        <v>0</v>
      </c>
      <c r="F4046" s="564">
        <f t="shared" ca="1" si="383"/>
        <v>1</v>
      </c>
      <c r="G4046" s="564">
        <f t="shared" ca="1" si="381"/>
        <v>2.1713558183927808</v>
      </c>
      <c r="H4046" s="564">
        <v>1</v>
      </c>
      <c r="I4046" s="564">
        <v>1</v>
      </c>
      <c r="J4046" s="564">
        <v>1</v>
      </c>
      <c r="K4046" s="564">
        <v>1</v>
      </c>
      <c r="L4046" s="564">
        <v>1</v>
      </c>
      <c r="M4046" s="564">
        <v>1</v>
      </c>
      <c r="N4046" s="564">
        <v>1</v>
      </c>
      <c r="O4046" s="564">
        <v>1</v>
      </c>
      <c r="P4046" s="564">
        <v>1</v>
      </c>
      <c r="Q4046" s="564">
        <v>1</v>
      </c>
      <c r="R4046" s="564">
        <v>1</v>
      </c>
      <c r="S4046" s="564">
        <v>1</v>
      </c>
      <c r="T4046" s="564">
        <v>1</v>
      </c>
      <c r="U4046" s="564">
        <v>1</v>
      </c>
      <c r="V4046" s="564">
        <v>1</v>
      </c>
      <c r="W4046" s="564">
        <v>1</v>
      </c>
      <c r="X4046" s="564">
        <v>1</v>
      </c>
      <c r="Y4046" s="564">
        <v>1</v>
      </c>
      <c r="Z4046" s="564">
        <v>1</v>
      </c>
      <c r="AA4046" s="564">
        <v>1</v>
      </c>
      <c r="AB4046" s="564">
        <v>1</v>
      </c>
      <c r="AC4046" s="564">
        <v>1</v>
      </c>
      <c r="AD4046" s="564">
        <v>1</v>
      </c>
      <c r="AE4046" s="564">
        <v>1</v>
      </c>
      <c r="AF4046" s="564">
        <v>1</v>
      </c>
      <c r="AG4046" s="564">
        <v>1</v>
      </c>
      <c r="AH4046" s="564">
        <v>1</v>
      </c>
      <c r="AI4046" s="564">
        <v>1</v>
      </c>
      <c r="AJ4046" s="564">
        <v>1</v>
      </c>
      <c r="AK4046" s="564">
        <v>1</v>
      </c>
    </row>
    <row r="4047" spans="1:37">
      <c r="A4047">
        <v>4043</v>
      </c>
      <c r="B4047" s="564">
        <f t="shared" ca="1" si="384"/>
        <v>0</v>
      </c>
      <c r="C4047" s="564">
        <f t="shared" ca="1" si="379"/>
        <v>0</v>
      </c>
      <c r="D4047" s="564">
        <f t="shared" ca="1" si="382"/>
        <v>0</v>
      </c>
      <c r="E4047" s="564">
        <f t="shared" ca="1" si="380"/>
        <v>0</v>
      </c>
      <c r="F4047" s="564">
        <f t="shared" ca="1" si="383"/>
        <v>1</v>
      </c>
      <c r="G4047" s="564">
        <f t="shared" ca="1" si="381"/>
        <v>-0.19417038677490028</v>
      </c>
      <c r="H4047" s="564">
        <v>0</v>
      </c>
      <c r="I4047" s="564">
        <v>0</v>
      </c>
      <c r="J4047" s="564">
        <v>0</v>
      </c>
      <c r="K4047" s="564">
        <v>0</v>
      </c>
      <c r="L4047" s="564">
        <v>0</v>
      </c>
      <c r="M4047" s="564">
        <v>0</v>
      </c>
      <c r="N4047" s="564">
        <v>0</v>
      </c>
      <c r="O4047" s="564">
        <v>0</v>
      </c>
      <c r="P4047" s="564">
        <v>0</v>
      </c>
      <c r="Q4047" s="564">
        <v>0</v>
      </c>
      <c r="R4047" s="564">
        <v>0</v>
      </c>
      <c r="S4047" s="564">
        <v>0</v>
      </c>
      <c r="T4047" s="564">
        <v>0</v>
      </c>
      <c r="U4047" s="564">
        <v>0</v>
      </c>
      <c r="V4047" s="564">
        <v>0</v>
      </c>
      <c r="W4047" s="564">
        <v>0</v>
      </c>
      <c r="X4047" s="564">
        <v>0</v>
      </c>
      <c r="Y4047" s="564">
        <v>0</v>
      </c>
      <c r="Z4047" s="564">
        <v>0</v>
      </c>
      <c r="AA4047" s="564">
        <v>0</v>
      </c>
      <c r="AB4047" s="564">
        <v>0</v>
      </c>
      <c r="AC4047" s="564">
        <v>0</v>
      </c>
      <c r="AD4047" s="564">
        <v>0</v>
      </c>
      <c r="AE4047" s="564">
        <v>0</v>
      </c>
      <c r="AF4047" s="564">
        <v>0</v>
      </c>
      <c r="AG4047" s="564">
        <v>0</v>
      </c>
      <c r="AH4047" s="564">
        <v>0</v>
      </c>
      <c r="AI4047" s="564">
        <v>0</v>
      </c>
      <c r="AJ4047" s="564">
        <v>0</v>
      </c>
      <c r="AK4047" s="564">
        <v>0</v>
      </c>
    </row>
    <row r="4048" spans="1:37">
      <c r="A4048">
        <v>4044</v>
      </c>
      <c r="B4048" s="564">
        <f t="shared" ca="1" si="384"/>
        <v>0</v>
      </c>
      <c r="C4048" s="564">
        <f t="shared" ca="1" si="379"/>
        <v>0</v>
      </c>
      <c r="D4048" s="564">
        <f t="shared" ca="1" si="382"/>
        <v>0</v>
      </c>
      <c r="E4048" s="564">
        <f t="shared" ca="1" si="380"/>
        <v>0</v>
      </c>
      <c r="F4048" s="564">
        <f t="shared" ca="1" si="383"/>
        <v>1</v>
      </c>
      <c r="G4048" s="564">
        <f t="shared" ca="1" si="381"/>
        <v>-4.08270911300243</v>
      </c>
      <c r="H4048" s="564">
        <v>0</v>
      </c>
      <c r="I4048" s="564">
        <v>0</v>
      </c>
      <c r="J4048" s="564">
        <v>0</v>
      </c>
      <c r="K4048" s="564">
        <v>0</v>
      </c>
      <c r="L4048" s="564">
        <v>0</v>
      </c>
      <c r="M4048" s="564">
        <v>0</v>
      </c>
      <c r="N4048" s="564">
        <v>0</v>
      </c>
      <c r="O4048" s="564">
        <v>0</v>
      </c>
      <c r="P4048" s="564">
        <v>0</v>
      </c>
      <c r="Q4048" s="564">
        <v>0</v>
      </c>
      <c r="R4048" s="564">
        <v>0</v>
      </c>
      <c r="S4048" s="564">
        <v>0</v>
      </c>
      <c r="T4048" s="564">
        <v>0</v>
      </c>
      <c r="U4048" s="564">
        <v>0</v>
      </c>
      <c r="V4048" s="564">
        <v>0</v>
      </c>
      <c r="W4048" s="564">
        <v>0</v>
      </c>
      <c r="X4048" s="564">
        <v>0</v>
      </c>
      <c r="Y4048" s="564">
        <v>0</v>
      </c>
      <c r="Z4048" s="564">
        <v>0</v>
      </c>
      <c r="AA4048" s="564">
        <v>0</v>
      </c>
      <c r="AB4048" s="564">
        <v>0</v>
      </c>
      <c r="AC4048" s="564">
        <v>0</v>
      </c>
      <c r="AD4048" s="564">
        <v>0</v>
      </c>
      <c r="AE4048" s="564">
        <v>0</v>
      </c>
      <c r="AF4048" s="564">
        <v>0</v>
      </c>
      <c r="AG4048" s="564">
        <v>0</v>
      </c>
      <c r="AH4048" s="564">
        <v>0</v>
      </c>
      <c r="AI4048" s="564">
        <v>0</v>
      </c>
      <c r="AJ4048" s="564">
        <v>0</v>
      </c>
      <c r="AK4048" s="564">
        <v>0</v>
      </c>
    </row>
    <row r="4049" spans="1:37">
      <c r="A4049">
        <v>4045</v>
      </c>
      <c r="B4049" s="564">
        <f t="shared" ca="1" si="384"/>
        <v>0</v>
      </c>
      <c r="C4049" s="564">
        <f t="shared" ca="1" si="379"/>
        <v>0</v>
      </c>
      <c r="D4049" s="564">
        <f t="shared" ca="1" si="382"/>
        <v>0</v>
      </c>
      <c r="E4049" s="564">
        <f t="shared" ca="1" si="380"/>
        <v>0</v>
      </c>
      <c r="F4049" s="564">
        <f t="shared" ca="1" si="383"/>
        <v>1</v>
      </c>
      <c r="G4049" s="564">
        <f t="shared" ca="1" si="381"/>
        <v>-3.3072498243419095</v>
      </c>
      <c r="H4049" s="564">
        <v>0</v>
      </c>
      <c r="I4049" s="564">
        <v>0</v>
      </c>
      <c r="J4049" s="564">
        <v>0</v>
      </c>
      <c r="K4049" s="564">
        <v>0</v>
      </c>
      <c r="L4049" s="564">
        <v>0</v>
      </c>
      <c r="M4049" s="564">
        <v>0</v>
      </c>
      <c r="N4049" s="564">
        <v>0</v>
      </c>
      <c r="O4049" s="564">
        <v>0</v>
      </c>
      <c r="P4049" s="564">
        <v>0</v>
      </c>
      <c r="Q4049" s="564">
        <v>0</v>
      </c>
      <c r="R4049" s="564">
        <v>0</v>
      </c>
      <c r="S4049" s="564">
        <v>0</v>
      </c>
      <c r="T4049" s="564">
        <v>0</v>
      </c>
      <c r="U4049" s="564">
        <v>0</v>
      </c>
      <c r="V4049" s="564">
        <v>0</v>
      </c>
      <c r="W4049" s="564">
        <v>0</v>
      </c>
      <c r="X4049" s="564">
        <v>0</v>
      </c>
      <c r="Y4049" s="564">
        <v>0</v>
      </c>
      <c r="Z4049" s="564">
        <v>0</v>
      </c>
      <c r="AA4049" s="564">
        <v>0</v>
      </c>
      <c r="AB4049" s="564">
        <v>0</v>
      </c>
      <c r="AC4049" s="564">
        <v>0</v>
      </c>
      <c r="AD4049" s="564">
        <v>0</v>
      </c>
      <c r="AE4049" s="564">
        <v>0</v>
      </c>
      <c r="AF4049" s="564">
        <v>0</v>
      </c>
      <c r="AG4049" s="564">
        <v>0</v>
      </c>
      <c r="AH4049" s="564">
        <v>0</v>
      </c>
      <c r="AI4049" s="564">
        <v>0</v>
      </c>
      <c r="AJ4049" s="564">
        <v>0</v>
      </c>
      <c r="AK4049" s="564">
        <v>0</v>
      </c>
    </row>
    <row r="4050" spans="1:37">
      <c r="A4050">
        <v>4046</v>
      </c>
      <c r="B4050" s="564">
        <f t="shared" ca="1" si="384"/>
        <v>20</v>
      </c>
      <c r="C4050" s="564">
        <f t="shared" ca="1" si="379"/>
        <v>400</v>
      </c>
      <c r="D4050" s="564">
        <f t="shared" ca="1" si="382"/>
        <v>20</v>
      </c>
      <c r="E4050" s="564">
        <f t="shared" ca="1" si="380"/>
        <v>0</v>
      </c>
      <c r="F4050" s="564">
        <f t="shared" ca="1" si="383"/>
        <v>1</v>
      </c>
      <c r="G4050" s="564">
        <f t="shared" ca="1" si="381"/>
        <v>-0.17924185857924346</v>
      </c>
      <c r="H4050" s="564">
        <v>1</v>
      </c>
      <c r="I4050" s="564">
        <v>1</v>
      </c>
      <c r="J4050" s="564">
        <v>1</v>
      </c>
      <c r="K4050" s="564">
        <v>1</v>
      </c>
      <c r="L4050" s="564">
        <v>1</v>
      </c>
      <c r="M4050" s="564">
        <v>1</v>
      </c>
      <c r="N4050" s="564">
        <v>1</v>
      </c>
      <c r="O4050" s="564">
        <v>1</v>
      </c>
      <c r="P4050" s="564">
        <v>1</v>
      </c>
      <c r="Q4050" s="564">
        <v>1</v>
      </c>
      <c r="R4050" s="564">
        <v>1</v>
      </c>
      <c r="S4050" s="564">
        <v>1</v>
      </c>
      <c r="T4050" s="564">
        <v>1</v>
      </c>
      <c r="U4050" s="564">
        <v>1</v>
      </c>
      <c r="V4050" s="564">
        <v>1</v>
      </c>
      <c r="W4050" s="564">
        <v>1</v>
      </c>
      <c r="X4050" s="564">
        <v>1</v>
      </c>
      <c r="Y4050" s="564">
        <v>1</v>
      </c>
      <c r="Z4050" s="564">
        <v>1</v>
      </c>
      <c r="AA4050" s="564">
        <v>1</v>
      </c>
      <c r="AB4050" s="564">
        <v>1</v>
      </c>
      <c r="AC4050" s="564">
        <v>1</v>
      </c>
      <c r="AD4050" s="564">
        <v>1</v>
      </c>
      <c r="AE4050" s="564">
        <v>1</v>
      </c>
      <c r="AF4050" s="564">
        <v>1</v>
      </c>
      <c r="AG4050" s="564">
        <v>1</v>
      </c>
      <c r="AH4050" s="564">
        <v>1</v>
      </c>
      <c r="AI4050" s="564">
        <v>1</v>
      </c>
      <c r="AJ4050" s="564">
        <v>1</v>
      </c>
      <c r="AK4050" s="564">
        <v>1</v>
      </c>
    </row>
    <row r="4051" spans="1:37">
      <c r="A4051">
        <v>4047</v>
      </c>
      <c r="B4051" s="564">
        <f t="shared" ca="1" si="384"/>
        <v>0</v>
      </c>
      <c r="C4051" s="564">
        <f t="shared" ca="1" si="379"/>
        <v>0</v>
      </c>
      <c r="D4051" s="564">
        <f t="shared" ca="1" si="382"/>
        <v>0</v>
      </c>
      <c r="E4051" s="564">
        <f t="shared" ca="1" si="380"/>
        <v>0</v>
      </c>
      <c r="F4051" s="564">
        <f t="shared" ca="1" si="383"/>
        <v>1</v>
      </c>
      <c r="G4051" s="564">
        <f t="shared" ca="1" si="381"/>
        <v>-3.2083041511892882</v>
      </c>
      <c r="H4051" s="564">
        <v>0</v>
      </c>
      <c r="I4051" s="564">
        <v>0</v>
      </c>
      <c r="J4051" s="564">
        <v>0</v>
      </c>
      <c r="K4051" s="564">
        <v>0</v>
      </c>
      <c r="L4051" s="564">
        <v>0</v>
      </c>
      <c r="M4051" s="564">
        <v>0</v>
      </c>
      <c r="N4051" s="564">
        <v>0</v>
      </c>
      <c r="O4051" s="564">
        <v>0</v>
      </c>
      <c r="P4051" s="564">
        <v>0</v>
      </c>
      <c r="Q4051" s="564">
        <v>0</v>
      </c>
      <c r="R4051" s="564">
        <v>0</v>
      </c>
      <c r="S4051" s="564">
        <v>0</v>
      </c>
      <c r="T4051" s="564">
        <v>0</v>
      </c>
      <c r="U4051" s="564">
        <v>0</v>
      </c>
      <c r="V4051" s="564">
        <v>0</v>
      </c>
      <c r="W4051" s="564">
        <v>0</v>
      </c>
      <c r="X4051" s="564">
        <v>0</v>
      </c>
      <c r="Y4051" s="564">
        <v>0</v>
      </c>
      <c r="Z4051" s="564">
        <v>0</v>
      </c>
      <c r="AA4051" s="564">
        <v>0</v>
      </c>
      <c r="AB4051" s="564">
        <v>0</v>
      </c>
      <c r="AC4051" s="564">
        <v>0</v>
      </c>
      <c r="AD4051" s="564">
        <v>0</v>
      </c>
      <c r="AE4051" s="564">
        <v>0</v>
      </c>
      <c r="AF4051" s="564">
        <v>0</v>
      </c>
      <c r="AG4051" s="564">
        <v>0</v>
      </c>
      <c r="AH4051" s="564">
        <v>0</v>
      </c>
      <c r="AI4051" s="564">
        <v>0</v>
      </c>
      <c r="AJ4051" s="564">
        <v>0</v>
      </c>
      <c r="AK4051" s="564">
        <v>0</v>
      </c>
    </row>
    <row r="4052" spans="1:37">
      <c r="A4052">
        <v>4048</v>
      </c>
      <c r="B4052" s="564">
        <f t="shared" ca="1" si="384"/>
        <v>0</v>
      </c>
      <c r="C4052" s="564">
        <f t="shared" ca="1" si="379"/>
        <v>0</v>
      </c>
      <c r="D4052" s="564">
        <f t="shared" ca="1" si="382"/>
        <v>0</v>
      </c>
      <c r="E4052" s="564">
        <f t="shared" ca="1" si="380"/>
        <v>0</v>
      </c>
      <c r="F4052" s="564">
        <f t="shared" ca="1" si="383"/>
        <v>1</v>
      </c>
      <c r="G4052" s="564">
        <f t="shared" ca="1" si="381"/>
        <v>-6.4311671958326997</v>
      </c>
      <c r="H4052" s="564">
        <v>0</v>
      </c>
      <c r="I4052" s="564">
        <v>0</v>
      </c>
      <c r="J4052" s="564">
        <v>0</v>
      </c>
      <c r="K4052" s="564">
        <v>0</v>
      </c>
      <c r="L4052" s="564">
        <v>0</v>
      </c>
      <c r="M4052" s="564">
        <v>0</v>
      </c>
      <c r="N4052" s="564">
        <v>0</v>
      </c>
      <c r="O4052" s="564">
        <v>0</v>
      </c>
      <c r="P4052" s="564">
        <v>0</v>
      </c>
      <c r="Q4052" s="564">
        <v>0</v>
      </c>
      <c r="R4052" s="564">
        <v>0</v>
      </c>
      <c r="S4052" s="564">
        <v>0</v>
      </c>
      <c r="T4052" s="564">
        <v>0</v>
      </c>
      <c r="U4052" s="564">
        <v>0</v>
      </c>
      <c r="V4052" s="564">
        <v>0</v>
      </c>
      <c r="W4052" s="564">
        <v>0</v>
      </c>
      <c r="X4052" s="564">
        <v>0</v>
      </c>
      <c r="Y4052" s="564">
        <v>0</v>
      </c>
      <c r="Z4052" s="564">
        <v>0</v>
      </c>
      <c r="AA4052" s="564">
        <v>0</v>
      </c>
      <c r="AB4052" s="564">
        <v>0</v>
      </c>
      <c r="AC4052" s="564">
        <v>0</v>
      </c>
      <c r="AD4052" s="564">
        <v>0</v>
      </c>
      <c r="AE4052" s="564">
        <v>0</v>
      </c>
      <c r="AF4052" s="564">
        <v>0</v>
      </c>
      <c r="AG4052" s="564">
        <v>0</v>
      </c>
      <c r="AH4052" s="564">
        <v>0</v>
      </c>
      <c r="AI4052" s="564">
        <v>0</v>
      </c>
      <c r="AJ4052" s="564">
        <v>0</v>
      </c>
      <c r="AK4052" s="564">
        <v>0</v>
      </c>
    </row>
    <row r="4053" spans="1:37">
      <c r="A4053">
        <v>4049</v>
      </c>
      <c r="B4053" s="564">
        <f t="shared" ca="1" si="384"/>
        <v>20</v>
      </c>
      <c r="C4053" s="564">
        <f t="shared" ca="1" si="379"/>
        <v>400</v>
      </c>
      <c r="D4053" s="564">
        <f t="shared" ca="1" si="382"/>
        <v>20</v>
      </c>
      <c r="E4053" s="564">
        <f t="shared" ca="1" si="380"/>
        <v>0</v>
      </c>
      <c r="F4053" s="564">
        <f t="shared" ca="1" si="383"/>
        <v>1</v>
      </c>
      <c r="G4053" s="564">
        <f t="shared" ca="1" si="381"/>
        <v>0.80170501162356378</v>
      </c>
      <c r="H4053" s="564">
        <v>1</v>
      </c>
      <c r="I4053" s="564">
        <v>1</v>
      </c>
      <c r="J4053" s="564">
        <v>1</v>
      </c>
      <c r="K4053" s="564">
        <v>1</v>
      </c>
      <c r="L4053" s="564">
        <v>1</v>
      </c>
      <c r="M4053" s="564">
        <v>1</v>
      </c>
      <c r="N4053" s="564">
        <v>1</v>
      </c>
      <c r="O4053" s="564">
        <v>1</v>
      </c>
      <c r="P4053" s="564">
        <v>1</v>
      </c>
      <c r="Q4053" s="564">
        <v>1</v>
      </c>
      <c r="R4053" s="564">
        <v>1</v>
      </c>
      <c r="S4053" s="564">
        <v>1</v>
      </c>
      <c r="T4053" s="564">
        <v>1</v>
      </c>
      <c r="U4053" s="564">
        <v>1</v>
      </c>
      <c r="V4053" s="564">
        <v>1</v>
      </c>
      <c r="W4053" s="564">
        <v>1</v>
      </c>
      <c r="X4053" s="564">
        <v>1</v>
      </c>
      <c r="Y4053" s="564">
        <v>1</v>
      </c>
      <c r="Z4053" s="564">
        <v>1</v>
      </c>
      <c r="AA4053" s="564">
        <v>1</v>
      </c>
      <c r="AB4053" s="564">
        <v>1</v>
      </c>
      <c r="AC4053" s="564">
        <v>1</v>
      </c>
      <c r="AD4053" s="564">
        <v>1</v>
      </c>
      <c r="AE4053" s="564">
        <v>1</v>
      </c>
      <c r="AF4053" s="564">
        <v>1</v>
      </c>
      <c r="AG4053" s="564">
        <v>1</v>
      </c>
      <c r="AH4053" s="564">
        <v>1</v>
      </c>
      <c r="AI4053" s="564">
        <v>1</v>
      </c>
      <c r="AJ4053" s="564">
        <v>1</v>
      </c>
      <c r="AK4053" s="564">
        <v>1</v>
      </c>
    </row>
    <row r="4054" spans="1:37">
      <c r="A4054">
        <v>4050</v>
      </c>
      <c r="B4054" s="564">
        <f t="shared" ca="1" si="384"/>
        <v>20</v>
      </c>
      <c r="C4054" s="564">
        <f t="shared" ca="1" si="379"/>
        <v>400</v>
      </c>
      <c r="D4054" s="564">
        <f t="shared" ca="1" si="382"/>
        <v>20</v>
      </c>
      <c r="E4054" s="564">
        <f t="shared" ca="1" si="380"/>
        <v>0</v>
      </c>
      <c r="F4054" s="564">
        <f t="shared" ca="1" si="383"/>
        <v>1</v>
      </c>
      <c r="G4054" s="564">
        <f t="shared" ca="1" si="381"/>
        <v>-3.8372883405929472</v>
      </c>
      <c r="H4054" s="564">
        <v>1</v>
      </c>
      <c r="I4054" s="564">
        <v>1</v>
      </c>
      <c r="J4054" s="564">
        <v>1</v>
      </c>
      <c r="K4054" s="564">
        <v>1</v>
      </c>
      <c r="L4054" s="564">
        <v>1</v>
      </c>
      <c r="M4054" s="564">
        <v>1</v>
      </c>
      <c r="N4054" s="564">
        <v>1</v>
      </c>
      <c r="O4054" s="564">
        <v>1</v>
      </c>
      <c r="P4054" s="564">
        <v>1</v>
      </c>
      <c r="Q4054" s="564">
        <v>1</v>
      </c>
      <c r="R4054" s="564">
        <v>1</v>
      </c>
      <c r="S4054" s="564">
        <v>1</v>
      </c>
      <c r="T4054" s="564">
        <v>1</v>
      </c>
      <c r="U4054" s="564">
        <v>1</v>
      </c>
      <c r="V4054" s="564">
        <v>1</v>
      </c>
      <c r="W4054" s="564">
        <v>1</v>
      </c>
      <c r="X4054" s="564">
        <v>1</v>
      </c>
      <c r="Y4054" s="564">
        <v>1</v>
      </c>
      <c r="Z4054" s="564">
        <v>1</v>
      </c>
      <c r="AA4054" s="564">
        <v>1</v>
      </c>
      <c r="AB4054" s="564">
        <v>1</v>
      </c>
      <c r="AC4054" s="564">
        <v>1</v>
      </c>
      <c r="AD4054" s="564">
        <v>1</v>
      </c>
      <c r="AE4054" s="564">
        <v>1</v>
      </c>
      <c r="AF4054" s="564">
        <v>1</v>
      </c>
      <c r="AG4054" s="564">
        <v>1</v>
      </c>
      <c r="AH4054" s="564">
        <v>1</v>
      </c>
      <c r="AI4054" s="564">
        <v>1</v>
      </c>
      <c r="AJ4054" s="564">
        <v>1</v>
      </c>
      <c r="AK4054" s="564">
        <v>1</v>
      </c>
    </row>
    <row r="4055" spans="1:37">
      <c r="A4055">
        <v>4051</v>
      </c>
      <c r="B4055" s="564">
        <f t="shared" ca="1" si="384"/>
        <v>20</v>
      </c>
      <c r="C4055" s="564">
        <f t="shared" ca="1" si="379"/>
        <v>400</v>
      </c>
      <c r="D4055" s="564">
        <f t="shared" ca="1" si="382"/>
        <v>20</v>
      </c>
      <c r="E4055" s="564">
        <f t="shared" ca="1" si="380"/>
        <v>0</v>
      </c>
      <c r="F4055" s="564">
        <f t="shared" ca="1" si="383"/>
        <v>1</v>
      </c>
      <c r="G4055" s="564">
        <f t="shared" ca="1" si="381"/>
        <v>4.2242471057186588</v>
      </c>
      <c r="H4055" s="564">
        <v>1</v>
      </c>
      <c r="I4055" s="564">
        <v>1</v>
      </c>
      <c r="J4055" s="564">
        <v>1</v>
      </c>
      <c r="K4055" s="564">
        <v>1</v>
      </c>
      <c r="L4055" s="564">
        <v>1</v>
      </c>
      <c r="M4055" s="564">
        <v>1</v>
      </c>
      <c r="N4055" s="564">
        <v>1</v>
      </c>
      <c r="O4055" s="564">
        <v>1</v>
      </c>
      <c r="P4055" s="564">
        <v>1</v>
      </c>
      <c r="Q4055" s="564">
        <v>1</v>
      </c>
      <c r="R4055" s="564">
        <v>1</v>
      </c>
      <c r="S4055" s="564">
        <v>1</v>
      </c>
      <c r="T4055" s="564">
        <v>1</v>
      </c>
      <c r="U4055" s="564">
        <v>1</v>
      </c>
      <c r="V4055" s="564">
        <v>1</v>
      </c>
      <c r="W4055" s="564">
        <v>1</v>
      </c>
      <c r="X4055" s="564">
        <v>1</v>
      </c>
      <c r="Y4055" s="564">
        <v>1</v>
      </c>
      <c r="Z4055" s="564">
        <v>1</v>
      </c>
      <c r="AA4055" s="564">
        <v>1</v>
      </c>
      <c r="AB4055" s="564">
        <v>1</v>
      </c>
      <c r="AC4055" s="564">
        <v>1</v>
      </c>
      <c r="AD4055" s="564">
        <v>1</v>
      </c>
      <c r="AE4055" s="564">
        <v>1</v>
      </c>
      <c r="AF4055" s="564">
        <v>1</v>
      </c>
      <c r="AG4055" s="564">
        <v>1</v>
      </c>
      <c r="AH4055" s="564">
        <v>1</v>
      </c>
      <c r="AI4055" s="564">
        <v>1</v>
      </c>
      <c r="AJ4055" s="564">
        <v>1</v>
      </c>
      <c r="AK4055" s="564">
        <v>1</v>
      </c>
    </row>
    <row r="4056" spans="1:37">
      <c r="A4056">
        <v>4052</v>
      </c>
      <c r="B4056" s="564">
        <f t="shared" ca="1" si="384"/>
        <v>20</v>
      </c>
      <c r="C4056" s="564">
        <f t="shared" ca="1" si="379"/>
        <v>400</v>
      </c>
      <c r="D4056" s="564">
        <f t="shared" ca="1" si="382"/>
        <v>20</v>
      </c>
      <c r="E4056" s="564">
        <f t="shared" ca="1" si="380"/>
        <v>0</v>
      </c>
      <c r="F4056" s="564">
        <f t="shared" ca="1" si="383"/>
        <v>1</v>
      </c>
      <c r="G4056" s="564">
        <f t="shared" ca="1" si="381"/>
        <v>-2.2955256082204554</v>
      </c>
      <c r="H4056" s="564">
        <v>1</v>
      </c>
      <c r="I4056" s="564">
        <v>1</v>
      </c>
      <c r="J4056" s="564">
        <v>1</v>
      </c>
      <c r="K4056" s="564">
        <v>1</v>
      </c>
      <c r="L4056" s="564">
        <v>1</v>
      </c>
      <c r="M4056" s="564">
        <v>1</v>
      </c>
      <c r="N4056" s="564">
        <v>1</v>
      </c>
      <c r="O4056" s="564">
        <v>1</v>
      </c>
      <c r="P4056" s="564">
        <v>1</v>
      </c>
      <c r="Q4056" s="564">
        <v>1</v>
      </c>
      <c r="R4056" s="564">
        <v>1</v>
      </c>
      <c r="S4056" s="564">
        <v>1</v>
      </c>
      <c r="T4056" s="564">
        <v>1</v>
      </c>
      <c r="U4056" s="564">
        <v>1</v>
      </c>
      <c r="V4056" s="564">
        <v>1</v>
      </c>
      <c r="W4056" s="564">
        <v>1</v>
      </c>
      <c r="X4056" s="564">
        <v>1</v>
      </c>
      <c r="Y4056" s="564">
        <v>1</v>
      </c>
      <c r="Z4056" s="564">
        <v>1</v>
      </c>
      <c r="AA4056" s="564">
        <v>1</v>
      </c>
      <c r="AB4056" s="564">
        <v>1</v>
      </c>
      <c r="AC4056" s="564">
        <v>1</v>
      </c>
      <c r="AD4056" s="564">
        <v>1</v>
      </c>
      <c r="AE4056" s="564">
        <v>1</v>
      </c>
      <c r="AF4056" s="564">
        <v>1</v>
      </c>
      <c r="AG4056" s="564">
        <v>1</v>
      </c>
      <c r="AH4056" s="564">
        <v>1</v>
      </c>
      <c r="AI4056" s="564">
        <v>1</v>
      </c>
      <c r="AJ4056" s="564">
        <v>1</v>
      </c>
      <c r="AK4056" s="564">
        <v>1</v>
      </c>
    </row>
    <row r="4057" spans="1:37">
      <c r="A4057">
        <v>4053</v>
      </c>
      <c r="B4057" s="564">
        <f t="shared" ca="1" si="384"/>
        <v>20</v>
      </c>
      <c r="C4057" s="564">
        <f t="shared" ca="1" si="379"/>
        <v>400</v>
      </c>
      <c r="D4057" s="564">
        <f t="shared" ca="1" si="382"/>
        <v>20</v>
      </c>
      <c r="E4057" s="564">
        <f t="shared" ca="1" si="380"/>
        <v>0</v>
      </c>
      <c r="F4057" s="564">
        <f t="shared" ca="1" si="383"/>
        <v>1</v>
      </c>
      <c r="G4057" s="564">
        <f t="shared" ca="1" si="381"/>
        <v>0.32901532767517361</v>
      </c>
      <c r="H4057" s="564">
        <v>1</v>
      </c>
      <c r="I4057" s="564">
        <v>1</v>
      </c>
      <c r="J4057" s="564">
        <v>1</v>
      </c>
      <c r="K4057" s="564">
        <v>1</v>
      </c>
      <c r="L4057" s="564">
        <v>1</v>
      </c>
      <c r="M4057" s="564">
        <v>1</v>
      </c>
      <c r="N4057" s="564">
        <v>1</v>
      </c>
      <c r="O4057" s="564">
        <v>1</v>
      </c>
      <c r="P4057" s="564">
        <v>1</v>
      </c>
      <c r="Q4057" s="564">
        <v>1</v>
      </c>
      <c r="R4057" s="564">
        <v>1</v>
      </c>
      <c r="S4057" s="564">
        <v>1</v>
      </c>
      <c r="T4057" s="564">
        <v>1</v>
      </c>
      <c r="U4057" s="564">
        <v>1</v>
      </c>
      <c r="V4057" s="564">
        <v>1</v>
      </c>
      <c r="W4057" s="564">
        <v>1</v>
      </c>
      <c r="X4057" s="564">
        <v>1</v>
      </c>
      <c r="Y4057" s="564">
        <v>1</v>
      </c>
      <c r="Z4057" s="564">
        <v>1</v>
      </c>
      <c r="AA4057" s="564">
        <v>1</v>
      </c>
      <c r="AB4057" s="564">
        <v>1</v>
      </c>
      <c r="AC4057" s="564">
        <v>1</v>
      </c>
      <c r="AD4057" s="564">
        <v>1</v>
      </c>
      <c r="AE4057" s="564">
        <v>1</v>
      </c>
      <c r="AF4057" s="564">
        <v>1</v>
      </c>
      <c r="AG4057" s="564">
        <v>1</v>
      </c>
      <c r="AH4057" s="564">
        <v>1</v>
      </c>
      <c r="AI4057" s="564">
        <v>1</v>
      </c>
      <c r="AJ4057" s="564">
        <v>1</v>
      </c>
      <c r="AK4057" s="564">
        <v>1</v>
      </c>
    </row>
    <row r="4058" spans="1:37">
      <c r="A4058">
        <v>4054</v>
      </c>
      <c r="B4058" s="564">
        <f t="shared" ca="1" si="384"/>
        <v>20</v>
      </c>
      <c r="C4058" s="564">
        <f t="shared" ca="1" si="379"/>
        <v>400</v>
      </c>
      <c r="D4058" s="564">
        <f t="shared" ca="1" si="382"/>
        <v>20</v>
      </c>
      <c r="E4058" s="564">
        <f t="shared" ca="1" si="380"/>
        <v>0</v>
      </c>
      <c r="F4058" s="564">
        <f t="shared" ca="1" si="383"/>
        <v>1</v>
      </c>
      <c r="G4058" s="564">
        <f t="shared" ca="1" si="381"/>
        <v>-10.846473495657589</v>
      </c>
      <c r="H4058" s="564">
        <v>1</v>
      </c>
      <c r="I4058" s="564">
        <v>1</v>
      </c>
      <c r="J4058" s="564">
        <v>1</v>
      </c>
      <c r="K4058" s="564">
        <v>1</v>
      </c>
      <c r="L4058" s="564">
        <v>1</v>
      </c>
      <c r="M4058" s="564">
        <v>1</v>
      </c>
      <c r="N4058" s="564">
        <v>1</v>
      </c>
      <c r="O4058" s="564">
        <v>1</v>
      </c>
      <c r="P4058" s="564">
        <v>1</v>
      </c>
      <c r="Q4058" s="564">
        <v>1</v>
      </c>
      <c r="R4058" s="564">
        <v>1</v>
      </c>
      <c r="S4058" s="564">
        <v>1</v>
      </c>
      <c r="T4058" s="564">
        <v>1</v>
      </c>
      <c r="U4058" s="564">
        <v>1</v>
      </c>
      <c r="V4058" s="564">
        <v>1</v>
      </c>
      <c r="W4058" s="564">
        <v>1</v>
      </c>
      <c r="X4058" s="564">
        <v>1</v>
      </c>
      <c r="Y4058" s="564">
        <v>1</v>
      </c>
      <c r="Z4058" s="564">
        <v>1</v>
      </c>
      <c r="AA4058" s="564">
        <v>1</v>
      </c>
      <c r="AB4058" s="564">
        <v>1</v>
      </c>
      <c r="AC4058" s="564">
        <v>1</v>
      </c>
      <c r="AD4058" s="564">
        <v>1</v>
      </c>
      <c r="AE4058" s="564">
        <v>1</v>
      </c>
      <c r="AF4058" s="564">
        <v>1</v>
      </c>
      <c r="AG4058" s="564">
        <v>1</v>
      </c>
      <c r="AH4058" s="564">
        <v>1</v>
      </c>
      <c r="AI4058" s="564">
        <v>1</v>
      </c>
      <c r="AJ4058" s="564">
        <v>1</v>
      </c>
      <c r="AK4058" s="564">
        <v>1</v>
      </c>
    </row>
    <row r="4059" spans="1:37">
      <c r="A4059">
        <v>4055</v>
      </c>
      <c r="B4059" s="564">
        <f t="shared" ca="1" si="384"/>
        <v>0</v>
      </c>
      <c r="C4059" s="564">
        <f t="shared" ca="1" si="379"/>
        <v>0</v>
      </c>
      <c r="D4059" s="564">
        <f t="shared" ca="1" si="382"/>
        <v>0</v>
      </c>
      <c r="E4059" s="564">
        <f t="shared" ca="1" si="380"/>
        <v>0</v>
      </c>
      <c r="F4059" s="564">
        <f t="shared" ca="1" si="383"/>
        <v>1</v>
      </c>
      <c r="G4059" s="564">
        <f t="shared" ca="1" si="381"/>
        <v>-3.8014297016754761</v>
      </c>
      <c r="H4059" s="564">
        <v>0</v>
      </c>
      <c r="I4059" s="564">
        <v>0</v>
      </c>
      <c r="J4059" s="564">
        <v>0</v>
      </c>
      <c r="K4059" s="564">
        <v>0</v>
      </c>
      <c r="L4059" s="564">
        <v>0</v>
      </c>
      <c r="M4059" s="564">
        <v>0</v>
      </c>
      <c r="N4059" s="564">
        <v>0</v>
      </c>
      <c r="O4059" s="564">
        <v>0</v>
      </c>
      <c r="P4059" s="564">
        <v>0</v>
      </c>
      <c r="Q4059" s="564">
        <v>0</v>
      </c>
      <c r="R4059" s="564">
        <v>0</v>
      </c>
      <c r="S4059" s="564">
        <v>0</v>
      </c>
      <c r="T4059" s="564">
        <v>0</v>
      </c>
      <c r="U4059" s="564">
        <v>0</v>
      </c>
      <c r="V4059" s="564">
        <v>0</v>
      </c>
      <c r="W4059" s="564">
        <v>0</v>
      </c>
      <c r="X4059" s="564">
        <v>0</v>
      </c>
      <c r="Y4059" s="564">
        <v>0</v>
      </c>
      <c r="Z4059" s="564">
        <v>0</v>
      </c>
      <c r="AA4059" s="564">
        <v>0</v>
      </c>
      <c r="AB4059" s="564">
        <v>0</v>
      </c>
      <c r="AC4059" s="564">
        <v>0</v>
      </c>
      <c r="AD4059" s="564">
        <v>0</v>
      </c>
      <c r="AE4059" s="564">
        <v>0</v>
      </c>
      <c r="AF4059" s="564">
        <v>0</v>
      </c>
      <c r="AG4059" s="564">
        <v>0</v>
      </c>
      <c r="AH4059" s="564">
        <v>0</v>
      </c>
      <c r="AI4059" s="564">
        <v>0</v>
      </c>
      <c r="AJ4059" s="564">
        <v>0</v>
      </c>
      <c r="AK4059" s="564">
        <v>0</v>
      </c>
    </row>
    <row r="4060" spans="1:37">
      <c r="A4060">
        <v>4056</v>
      </c>
      <c r="B4060" s="564">
        <f t="shared" ca="1" si="384"/>
        <v>20</v>
      </c>
      <c r="C4060" s="564">
        <f t="shared" ca="1" si="379"/>
        <v>400</v>
      </c>
      <c r="D4060" s="564">
        <f t="shared" ca="1" si="382"/>
        <v>20</v>
      </c>
      <c r="E4060" s="564">
        <f t="shared" ca="1" si="380"/>
        <v>0</v>
      </c>
      <c r="F4060" s="564">
        <f t="shared" ca="1" si="383"/>
        <v>1</v>
      </c>
      <c r="G4060" s="564">
        <f t="shared" ca="1" si="381"/>
        <v>5.1789535038060226</v>
      </c>
      <c r="H4060" s="564">
        <v>1</v>
      </c>
      <c r="I4060" s="564">
        <v>1</v>
      </c>
      <c r="J4060" s="564">
        <v>1</v>
      </c>
      <c r="K4060" s="564">
        <v>1</v>
      </c>
      <c r="L4060" s="564">
        <v>1</v>
      </c>
      <c r="M4060" s="564">
        <v>1</v>
      </c>
      <c r="N4060" s="564">
        <v>1</v>
      </c>
      <c r="O4060" s="564">
        <v>1</v>
      </c>
      <c r="P4060" s="564">
        <v>1</v>
      </c>
      <c r="Q4060" s="564">
        <v>1</v>
      </c>
      <c r="R4060" s="564">
        <v>1</v>
      </c>
      <c r="S4060" s="564">
        <v>1</v>
      </c>
      <c r="T4060" s="564">
        <v>1</v>
      </c>
      <c r="U4060" s="564">
        <v>1</v>
      </c>
      <c r="V4060" s="564">
        <v>1</v>
      </c>
      <c r="W4060" s="564">
        <v>1</v>
      </c>
      <c r="X4060" s="564">
        <v>1</v>
      </c>
      <c r="Y4060" s="564">
        <v>1</v>
      </c>
      <c r="Z4060" s="564">
        <v>1</v>
      </c>
      <c r="AA4060" s="564">
        <v>1</v>
      </c>
      <c r="AB4060" s="564">
        <v>1</v>
      </c>
      <c r="AC4060" s="564">
        <v>1</v>
      </c>
      <c r="AD4060" s="564">
        <v>1</v>
      </c>
      <c r="AE4060" s="564">
        <v>1</v>
      </c>
      <c r="AF4060" s="564">
        <v>1</v>
      </c>
      <c r="AG4060" s="564">
        <v>1</v>
      </c>
      <c r="AH4060" s="564">
        <v>1</v>
      </c>
      <c r="AI4060" s="564">
        <v>1</v>
      </c>
      <c r="AJ4060" s="564">
        <v>1</v>
      </c>
      <c r="AK4060" s="564">
        <v>1</v>
      </c>
    </row>
    <row r="4061" spans="1:37">
      <c r="A4061">
        <v>4057</v>
      </c>
      <c r="B4061" s="564">
        <f t="shared" ca="1" si="384"/>
        <v>8</v>
      </c>
      <c r="C4061" s="564">
        <f t="shared" ca="1" si="379"/>
        <v>64</v>
      </c>
      <c r="D4061" s="564">
        <f t="shared" ca="1" si="382"/>
        <v>8</v>
      </c>
      <c r="E4061" s="564">
        <f t="shared" ca="1" si="380"/>
        <v>4.8</v>
      </c>
      <c r="F4061" s="564">
        <f t="shared" ca="1" si="383"/>
        <v>0.49473684210526314</v>
      </c>
      <c r="G4061" s="564">
        <f t="shared" ca="1" si="381"/>
        <v>-2.626501245214552E-2</v>
      </c>
      <c r="H4061" s="564">
        <v>1</v>
      </c>
      <c r="I4061" s="564">
        <v>0</v>
      </c>
      <c r="J4061" s="564">
        <v>0</v>
      </c>
      <c r="K4061" s="564">
        <v>1</v>
      </c>
      <c r="L4061" s="564">
        <v>0</v>
      </c>
      <c r="M4061" s="564">
        <v>1</v>
      </c>
      <c r="N4061" s="564">
        <v>1</v>
      </c>
      <c r="O4061" s="564">
        <v>0</v>
      </c>
      <c r="P4061" s="564">
        <v>1</v>
      </c>
      <c r="Q4061" s="564">
        <v>0</v>
      </c>
      <c r="R4061" s="564">
        <v>0</v>
      </c>
      <c r="S4061" s="564">
        <v>1</v>
      </c>
      <c r="T4061" s="564">
        <v>0</v>
      </c>
      <c r="U4061" s="564">
        <v>0</v>
      </c>
      <c r="V4061" s="564">
        <v>0</v>
      </c>
      <c r="W4061" s="564">
        <v>0</v>
      </c>
      <c r="X4061" s="564">
        <v>1</v>
      </c>
      <c r="Y4061" s="564">
        <v>1</v>
      </c>
      <c r="Z4061" s="564">
        <v>0</v>
      </c>
      <c r="AA4061" s="564">
        <v>0</v>
      </c>
      <c r="AB4061" s="564">
        <v>0</v>
      </c>
      <c r="AC4061" s="564">
        <v>0</v>
      </c>
      <c r="AD4061" s="564">
        <v>1</v>
      </c>
      <c r="AE4061" s="564">
        <v>1</v>
      </c>
      <c r="AF4061" s="564">
        <v>1</v>
      </c>
      <c r="AG4061" s="564">
        <v>1</v>
      </c>
      <c r="AH4061" s="564">
        <v>0</v>
      </c>
      <c r="AI4061" s="564">
        <v>0</v>
      </c>
      <c r="AJ4061" s="564">
        <v>0</v>
      </c>
      <c r="AK4061" s="564">
        <v>0</v>
      </c>
    </row>
    <row r="4062" spans="1:37">
      <c r="A4062">
        <v>4058</v>
      </c>
      <c r="B4062" s="564">
        <f t="shared" ca="1" si="384"/>
        <v>11</v>
      </c>
      <c r="C4062" s="564">
        <f t="shared" ca="1" si="379"/>
        <v>121</v>
      </c>
      <c r="D4062" s="564">
        <f t="shared" ca="1" si="382"/>
        <v>11</v>
      </c>
      <c r="E4062" s="564">
        <f t="shared" ca="1" si="380"/>
        <v>4.95</v>
      </c>
      <c r="F4062" s="564">
        <f t="shared" ca="1" si="383"/>
        <v>0.47894736842105268</v>
      </c>
      <c r="G4062" s="564">
        <f t="shared" ca="1" si="381"/>
        <v>-1.0842124459799685</v>
      </c>
      <c r="H4062" s="564">
        <v>1</v>
      </c>
      <c r="I4062" s="564">
        <v>1</v>
      </c>
      <c r="J4062" s="564">
        <v>1</v>
      </c>
      <c r="K4062" s="564">
        <v>0</v>
      </c>
      <c r="L4062" s="564">
        <v>1</v>
      </c>
      <c r="M4062" s="564">
        <v>0</v>
      </c>
      <c r="N4062" s="564">
        <v>1</v>
      </c>
      <c r="O4062" s="564">
        <v>1</v>
      </c>
      <c r="P4062" s="564">
        <v>1</v>
      </c>
      <c r="Q4062" s="564">
        <v>1</v>
      </c>
      <c r="R4062" s="564">
        <v>0</v>
      </c>
      <c r="S4062" s="564">
        <v>0</v>
      </c>
      <c r="T4062" s="564">
        <v>0</v>
      </c>
      <c r="U4062" s="564">
        <v>0</v>
      </c>
      <c r="V4062" s="564">
        <v>0</v>
      </c>
      <c r="W4062" s="564">
        <v>1</v>
      </c>
      <c r="X4062" s="564">
        <v>0</v>
      </c>
      <c r="Y4062" s="564">
        <v>1</v>
      </c>
      <c r="Z4062" s="564">
        <v>0</v>
      </c>
      <c r="AA4062" s="564">
        <v>1</v>
      </c>
      <c r="AB4062" s="564">
        <v>0</v>
      </c>
      <c r="AC4062" s="564">
        <v>1</v>
      </c>
      <c r="AD4062" s="564">
        <v>1</v>
      </c>
      <c r="AE4062" s="564">
        <v>1</v>
      </c>
      <c r="AF4062" s="564">
        <v>0</v>
      </c>
      <c r="AG4062" s="564">
        <v>0</v>
      </c>
      <c r="AH4062" s="564">
        <v>1</v>
      </c>
      <c r="AI4062" s="564">
        <v>0</v>
      </c>
      <c r="AJ4062" s="564">
        <v>1</v>
      </c>
      <c r="AK4062" s="564">
        <v>1</v>
      </c>
    </row>
    <row r="4063" spans="1:37">
      <c r="A4063">
        <v>4059</v>
      </c>
      <c r="B4063" s="564">
        <f t="shared" ca="1" si="384"/>
        <v>0</v>
      </c>
      <c r="C4063" s="564">
        <f t="shared" ca="1" si="379"/>
        <v>0</v>
      </c>
      <c r="D4063" s="564">
        <f t="shared" ca="1" si="382"/>
        <v>0</v>
      </c>
      <c r="E4063" s="564">
        <f t="shared" ca="1" si="380"/>
        <v>0</v>
      </c>
      <c r="F4063" s="564">
        <f t="shared" ca="1" si="383"/>
        <v>1</v>
      </c>
      <c r="G4063" s="564">
        <f t="shared" ca="1" si="381"/>
        <v>3.1547115634188736</v>
      </c>
      <c r="H4063" s="564">
        <v>0</v>
      </c>
      <c r="I4063" s="564">
        <v>0</v>
      </c>
      <c r="J4063" s="564">
        <v>0</v>
      </c>
      <c r="K4063" s="564">
        <v>0</v>
      </c>
      <c r="L4063" s="564">
        <v>0</v>
      </c>
      <c r="M4063" s="564">
        <v>0</v>
      </c>
      <c r="N4063" s="564">
        <v>0</v>
      </c>
      <c r="O4063" s="564">
        <v>0</v>
      </c>
      <c r="P4063" s="564">
        <v>0</v>
      </c>
      <c r="Q4063" s="564">
        <v>0</v>
      </c>
      <c r="R4063" s="564">
        <v>0</v>
      </c>
      <c r="S4063" s="564">
        <v>0</v>
      </c>
      <c r="T4063" s="564">
        <v>0</v>
      </c>
      <c r="U4063" s="564">
        <v>0</v>
      </c>
      <c r="V4063" s="564">
        <v>0</v>
      </c>
      <c r="W4063" s="564">
        <v>0</v>
      </c>
      <c r="X4063" s="564">
        <v>0</v>
      </c>
      <c r="Y4063" s="564">
        <v>0</v>
      </c>
      <c r="Z4063" s="564">
        <v>0</v>
      </c>
      <c r="AA4063" s="564">
        <v>0</v>
      </c>
      <c r="AB4063" s="564">
        <v>0</v>
      </c>
      <c r="AC4063" s="564">
        <v>0</v>
      </c>
      <c r="AD4063" s="564">
        <v>0</v>
      </c>
      <c r="AE4063" s="564">
        <v>0</v>
      </c>
      <c r="AF4063" s="564">
        <v>0</v>
      </c>
      <c r="AG4063" s="564">
        <v>0</v>
      </c>
      <c r="AH4063" s="564">
        <v>0</v>
      </c>
      <c r="AI4063" s="564">
        <v>0</v>
      </c>
      <c r="AJ4063" s="564">
        <v>0</v>
      </c>
      <c r="AK4063" s="564">
        <v>0</v>
      </c>
    </row>
    <row r="4064" spans="1:37">
      <c r="A4064">
        <v>4060</v>
      </c>
      <c r="B4064" s="564">
        <f t="shared" ca="1" si="384"/>
        <v>0</v>
      </c>
      <c r="C4064" s="564">
        <f t="shared" ca="1" si="379"/>
        <v>0</v>
      </c>
      <c r="D4064" s="564">
        <f t="shared" ca="1" si="382"/>
        <v>0</v>
      </c>
      <c r="E4064" s="564">
        <f t="shared" ca="1" si="380"/>
        <v>0</v>
      </c>
      <c r="F4064" s="564">
        <f t="shared" ca="1" si="383"/>
        <v>1</v>
      </c>
      <c r="G4064" s="564">
        <f t="shared" ca="1" si="381"/>
        <v>0.7769182704767168</v>
      </c>
      <c r="H4064" s="564">
        <v>0</v>
      </c>
      <c r="I4064" s="564">
        <v>0</v>
      </c>
      <c r="J4064" s="564">
        <v>0</v>
      </c>
      <c r="K4064" s="564">
        <v>0</v>
      </c>
      <c r="L4064" s="564">
        <v>0</v>
      </c>
      <c r="M4064" s="564">
        <v>0</v>
      </c>
      <c r="N4064" s="564">
        <v>0</v>
      </c>
      <c r="O4064" s="564">
        <v>0</v>
      </c>
      <c r="P4064" s="564">
        <v>0</v>
      </c>
      <c r="Q4064" s="564">
        <v>0</v>
      </c>
      <c r="R4064" s="564">
        <v>0</v>
      </c>
      <c r="S4064" s="564">
        <v>0</v>
      </c>
      <c r="T4064" s="564">
        <v>0</v>
      </c>
      <c r="U4064" s="564">
        <v>0</v>
      </c>
      <c r="V4064" s="564">
        <v>0</v>
      </c>
      <c r="W4064" s="564">
        <v>0</v>
      </c>
      <c r="X4064" s="564">
        <v>0</v>
      </c>
      <c r="Y4064" s="564">
        <v>0</v>
      </c>
      <c r="Z4064" s="564">
        <v>0</v>
      </c>
      <c r="AA4064" s="564">
        <v>0</v>
      </c>
      <c r="AB4064" s="564">
        <v>0</v>
      </c>
      <c r="AC4064" s="564">
        <v>0</v>
      </c>
      <c r="AD4064" s="564">
        <v>0</v>
      </c>
      <c r="AE4064" s="564">
        <v>0</v>
      </c>
      <c r="AF4064" s="564">
        <v>0</v>
      </c>
      <c r="AG4064" s="564">
        <v>0</v>
      </c>
      <c r="AH4064" s="564">
        <v>0</v>
      </c>
      <c r="AI4064" s="564">
        <v>0</v>
      </c>
      <c r="AJ4064" s="564">
        <v>0</v>
      </c>
      <c r="AK4064" s="564">
        <v>0</v>
      </c>
    </row>
    <row r="4065" spans="1:37">
      <c r="A4065">
        <v>4061</v>
      </c>
      <c r="B4065" s="564">
        <f t="shared" ca="1" si="384"/>
        <v>20</v>
      </c>
      <c r="C4065" s="564">
        <f t="shared" ca="1" si="379"/>
        <v>400</v>
      </c>
      <c r="D4065" s="564">
        <f t="shared" ca="1" si="382"/>
        <v>20</v>
      </c>
      <c r="E4065" s="564">
        <f t="shared" ca="1" si="380"/>
        <v>0</v>
      </c>
      <c r="F4065" s="564">
        <f t="shared" ca="1" si="383"/>
        <v>1</v>
      </c>
      <c r="G4065" s="564">
        <f t="shared" ca="1" si="381"/>
        <v>1.1508393248608502</v>
      </c>
      <c r="H4065" s="564">
        <v>1</v>
      </c>
      <c r="I4065" s="564">
        <v>1</v>
      </c>
      <c r="J4065" s="564">
        <v>1</v>
      </c>
      <c r="K4065" s="564">
        <v>1</v>
      </c>
      <c r="L4065" s="564">
        <v>1</v>
      </c>
      <c r="M4065" s="564">
        <v>1</v>
      </c>
      <c r="N4065" s="564">
        <v>1</v>
      </c>
      <c r="O4065" s="564">
        <v>1</v>
      </c>
      <c r="P4065" s="564">
        <v>1</v>
      </c>
      <c r="Q4065" s="564">
        <v>1</v>
      </c>
      <c r="R4065" s="564">
        <v>1</v>
      </c>
      <c r="S4065" s="564">
        <v>1</v>
      </c>
      <c r="T4065" s="564">
        <v>1</v>
      </c>
      <c r="U4065" s="564">
        <v>1</v>
      </c>
      <c r="V4065" s="564">
        <v>1</v>
      </c>
      <c r="W4065" s="564">
        <v>1</v>
      </c>
      <c r="X4065" s="564">
        <v>1</v>
      </c>
      <c r="Y4065" s="564">
        <v>1</v>
      </c>
      <c r="Z4065" s="564">
        <v>1</v>
      </c>
      <c r="AA4065" s="564">
        <v>1</v>
      </c>
      <c r="AB4065" s="564">
        <v>1</v>
      </c>
      <c r="AC4065" s="564">
        <v>1</v>
      </c>
      <c r="AD4065" s="564">
        <v>1</v>
      </c>
      <c r="AE4065" s="564">
        <v>1</v>
      </c>
      <c r="AF4065" s="564">
        <v>1</v>
      </c>
      <c r="AG4065" s="564">
        <v>1</v>
      </c>
      <c r="AH4065" s="564">
        <v>1</v>
      </c>
      <c r="AI4065" s="564">
        <v>1</v>
      </c>
      <c r="AJ4065" s="564">
        <v>1</v>
      </c>
      <c r="AK4065" s="564">
        <v>1</v>
      </c>
    </row>
    <row r="4066" spans="1:37">
      <c r="A4066">
        <v>4062</v>
      </c>
      <c r="B4066" s="564">
        <f t="shared" ca="1" si="384"/>
        <v>0</v>
      </c>
      <c r="C4066" s="564">
        <f t="shared" ca="1" si="379"/>
        <v>0</v>
      </c>
      <c r="D4066" s="564">
        <f t="shared" ca="1" si="382"/>
        <v>0</v>
      </c>
      <c r="E4066" s="564">
        <f t="shared" ca="1" si="380"/>
        <v>0</v>
      </c>
      <c r="F4066" s="564">
        <f t="shared" ca="1" si="383"/>
        <v>1</v>
      </c>
      <c r="G4066" s="564">
        <f t="shared" ca="1" si="381"/>
        <v>6.1097509882218795</v>
      </c>
      <c r="H4066" s="564">
        <v>0</v>
      </c>
      <c r="I4066" s="564">
        <v>0</v>
      </c>
      <c r="J4066" s="564">
        <v>0</v>
      </c>
      <c r="K4066" s="564">
        <v>0</v>
      </c>
      <c r="L4066" s="564">
        <v>0</v>
      </c>
      <c r="M4066" s="564">
        <v>0</v>
      </c>
      <c r="N4066" s="564">
        <v>0</v>
      </c>
      <c r="O4066" s="564">
        <v>0</v>
      </c>
      <c r="P4066" s="564">
        <v>0</v>
      </c>
      <c r="Q4066" s="564">
        <v>0</v>
      </c>
      <c r="R4066" s="564">
        <v>0</v>
      </c>
      <c r="S4066" s="564">
        <v>0</v>
      </c>
      <c r="T4066" s="564">
        <v>0</v>
      </c>
      <c r="U4066" s="564">
        <v>0</v>
      </c>
      <c r="V4066" s="564">
        <v>0</v>
      </c>
      <c r="W4066" s="564">
        <v>0</v>
      </c>
      <c r="X4066" s="564">
        <v>0</v>
      </c>
      <c r="Y4066" s="564">
        <v>0</v>
      </c>
      <c r="Z4066" s="564">
        <v>0</v>
      </c>
      <c r="AA4066" s="564">
        <v>0</v>
      </c>
      <c r="AB4066" s="564">
        <v>0</v>
      </c>
      <c r="AC4066" s="564">
        <v>0</v>
      </c>
      <c r="AD4066" s="564">
        <v>0</v>
      </c>
      <c r="AE4066" s="564">
        <v>0</v>
      </c>
      <c r="AF4066" s="564">
        <v>0</v>
      </c>
      <c r="AG4066" s="564">
        <v>0</v>
      </c>
      <c r="AH4066" s="564">
        <v>0</v>
      </c>
      <c r="AI4066" s="564">
        <v>0</v>
      </c>
      <c r="AJ4066" s="564">
        <v>0</v>
      </c>
      <c r="AK4066" s="564">
        <v>0</v>
      </c>
    </row>
    <row r="4067" spans="1:37">
      <c r="A4067">
        <v>4063</v>
      </c>
      <c r="B4067" s="564">
        <f t="shared" ca="1" si="384"/>
        <v>0</v>
      </c>
      <c r="C4067" s="564">
        <f t="shared" ca="1" si="379"/>
        <v>0</v>
      </c>
      <c r="D4067" s="564">
        <f t="shared" ca="1" si="382"/>
        <v>0</v>
      </c>
      <c r="E4067" s="564">
        <f t="shared" ca="1" si="380"/>
        <v>0</v>
      </c>
      <c r="F4067" s="564">
        <f t="shared" ca="1" si="383"/>
        <v>1</v>
      </c>
      <c r="G4067" s="564">
        <f t="shared" ca="1" si="381"/>
        <v>7.381635758888919</v>
      </c>
      <c r="H4067" s="564">
        <v>0</v>
      </c>
      <c r="I4067" s="564">
        <v>0</v>
      </c>
      <c r="J4067" s="564">
        <v>0</v>
      </c>
      <c r="K4067" s="564">
        <v>0</v>
      </c>
      <c r="L4067" s="564">
        <v>0</v>
      </c>
      <c r="M4067" s="564">
        <v>0</v>
      </c>
      <c r="N4067" s="564">
        <v>0</v>
      </c>
      <c r="O4067" s="564">
        <v>0</v>
      </c>
      <c r="P4067" s="564">
        <v>0</v>
      </c>
      <c r="Q4067" s="564">
        <v>0</v>
      </c>
      <c r="R4067" s="564">
        <v>0</v>
      </c>
      <c r="S4067" s="564">
        <v>0</v>
      </c>
      <c r="T4067" s="564">
        <v>0</v>
      </c>
      <c r="U4067" s="564">
        <v>0</v>
      </c>
      <c r="V4067" s="564">
        <v>0</v>
      </c>
      <c r="W4067" s="564">
        <v>0</v>
      </c>
      <c r="X4067" s="564">
        <v>0</v>
      </c>
      <c r="Y4067" s="564">
        <v>0</v>
      </c>
      <c r="Z4067" s="564">
        <v>0</v>
      </c>
      <c r="AA4067" s="564">
        <v>0</v>
      </c>
      <c r="AB4067" s="564">
        <v>0</v>
      </c>
      <c r="AC4067" s="564">
        <v>0</v>
      </c>
      <c r="AD4067" s="564">
        <v>0</v>
      </c>
      <c r="AE4067" s="564">
        <v>0</v>
      </c>
      <c r="AF4067" s="564">
        <v>0</v>
      </c>
      <c r="AG4067" s="564">
        <v>0</v>
      </c>
      <c r="AH4067" s="564">
        <v>0</v>
      </c>
      <c r="AI4067" s="564">
        <v>0</v>
      </c>
      <c r="AJ4067" s="564">
        <v>0</v>
      </c>
      <c r="AK4067" s="564">
        <v>0</v>
      </c>
    </row>
    <row r="4068" spans="1:37">
      <c r="A4068">
        <v>4064</v>
      </c>
      <c r="B4068" s="564">
        <f t="shared" ca="1" si="384"/>
        <v>1</v>
      </c>
      <c r="C4068" s="564">
        <f t="shared" ca="1" si="379"/>
        <v>1</v>
      </c>
      <c r="D4068" s="564">
        <f t="shared" ca="1" si="382"/>
        <v>1</v>
      </c>
      <c r="E4068" s="564">
        <f t="shared" ca="1" si="380"/>
        <v>0.95</v>
      </c>
      <c r="F4068" s="564">
        <f t="shared" ca="1" si="383"/>
        <v>0.9</v>
      </c>
      <c r="G4068" s="564">
        <f t="shared" ca="1" si="381"/>
        <v>-1.5672258816724756</v>
      </c>
      <c r="H4068" s="564">
        <v>0</v>
      </c>
      <c r="I4068" s="564">
        <v>0</v>
      </c>
      <c r="J4068" s="564">
        <v>0</v>
      </c>
      <c r="K4068" s="564">
        <v>0</v>
      </c>
      <c r="L4068" s="564">
        <v>0</v>
      </c>
      <c r="M4068" s="564">
        <v>0</v>
      </c>
      <c r="N4068" s="564">
        <v>0</v>
      </c>
      <c r="O4068" s="564">
        <v>1</v>
      </c>
      <c r="P4068" s="564">
        <v>0</v>
      </c>
      <c r="Q4068" s="564">
        <v>0</v>
      </c>
      <c r="R4068" s="564">
        <v>0</v>
      </c>
      <c r="S4068" s="564">
        <v>0</v>
      </c>
      <c r="T4068" s="564">
        <v>0</v>
      </c>
      <c r="U4068" s="564">
        <v>0</v>
      </c>
      <c r="V4068" s="564">
        <v>0</v>
      </c>
      <c r="W4068" s="564">
        <v>0</v>
      </c>
      <c r="X4068" s="564">
        <v>0</v>
      </c>
      <c r="Y4068" s="564">
        <v>0</v>
      </c>
      <c r="Z4068" s="564">
        <v>0</v>
      </c>
      <c r="AA4068" s="564">
        <v>0</v>
      </c>
      <c r="AB4068" s="564">
        <v>0</v>
      </c>
      <c r="AC4068" s="564">
        <v>0</v>
      </c>
      <c r="AD4068" s="564">
        <v>0</v>
      </c>
      <c r="AE4068" s="564">
        <v>0</v>
      </c>
      <c r="AF4068" s="564">
        <v>0</v>
      </c>
      <c r="AG4068" s="564">
        <v>0</v>
      </c>
      <c r="AH4068" s="564">
        <v>0</v>
      </c>
      <c r="AI4068" s="564">
        <v>0</v>
      </c>
      <c r="AJ4068" s="564">
        <v>0</v>
      </c>
      <c r="AK4068" s="564">
        <v>0</v>
      </c>
    </row>
    <row r="4069" spans="1:37">
      <c r="A4069">
        <v>4065</v>
      </c>
      <c r="B4069" s="564">
        <f t="shared" ca="1" si="384"/>
        <v>0</v>
      </c>
      <c r="C4069" s="564">
        <f t="shared" ca="1" si="379"/>
        <v>0</v>
      </c>
      <c r="D4069" s="564">
        <f t="shared" ca="1" si="382"/>
        <v>0</v>
      </c>
      <c r="E4069" s="564">
        <f t="shared" ca="1" si="380"/>
        <v>0</v>
      </c>
      <c r="F4069" s="564">
        <f t="shared" ca="1" si="383"/>
        <v>1</v>
      </c>
      <c r="G4069" s="564">
        <f t="shared" ca="1" si="381"/>
        <v>-2.000730927119946</v>
      </c>
      <c r="H4069" s="564">
        <v>0</v>
      </c>
      <c r="I4069" s="564">
        <v>0</v>
      </c>
      <c r="J4069" s="564">
        <v>0</v>
      </c>
      <c r="K4069" s="564">
        <v>0</v>
      </c>
      <c r="L4069" s="564">
        <v>0</v>
      </c>
      <c r="M4069" s="564">
        <v>0</v>
      </c>
      <c r="N4069" s="564">
        <v>0</v>
      </c>
      <c r="O4069" s="564">
        <v>0</v>
      </c>
      <c r="P4069" s="564">
        <v>0</v>
      </c>
      <c r="Q4069" s="564">
        <v>0</v>
      </c>
      <c r="R4069" s="564">
        <v>0</v>
      </c>
      <c r="S4069" s="564">
        <v>0</v>
      </c>
      <c r="T4069" s="564">
        <v>0</v>
      </c>
      <c r="U4069" s="564">
        <v>0</v>
      </c>
      <c r="V4069" s="564">
        <v>0</v>
      </c>
      <c r="W4069" s="564">
        <v>0</v>
      </c>
      <c r="X4069" s="564">
        <v>0</v>
      </c>
      <c r="Y4069" s="564">
        <v>0</v>
      </c>
      <c r="Z4069" s="564">
        <v>0</v>
      </c>
      <c r="AA4069" s="564">
        <v>0</v>
      </c>
      <c r="AB4069" s="564">
        <v>0</v>
      </c>
      <c r="AC4069" s="564">
        <v>0</v>
      </c>
      <c r="AD4069" s="564">
        <v>0</v>
      </c>
      <c r="AE4069" s="564">
        <v>0</v>
      </c>
      <c r="AF4069" s="564">
        <v>0</v>
      </c>
      <c r="AG4069" s="564">
        <v>0</v>
      </c>
      <c r="AH4069" s="564">
        <v>0</v>
      </c>
      <c r="AI4069" s="564">
        <v>0</v>
      </c>
      <c r="AJ4069" s="564">
        <v>0</v>
      </c>
      <c r="AK4069" s="564">
        <v>0</v>
      </c>
    </row>
    <row r="4070" spans="1:37">
      <c r="A4070">
        <v>4066</v>
      </c>
      <c r="B4070" s="564">
        <f t="shared" ca="1" si="384"/>
        <v>0</v>
      </c>
      <c r="C4070" s="564">
        <f t="shared" ca="1" si="379"/>
        <v>0</v>
      </c>
      <c r="D4070" s="564">
        <f t="shared" ca="1" si="382"/>
        <v>0</v>
      </c>
      <c r="E4070" s="564">
        <f t="shared" ca="1" si="380"/>
        <v>0</v>
      </c>
      <c r="F4070" s="564">
        <f t="shared" ca="1" si="383"/>
        <v>1</v>
      </c>
      <c r="G4070" s="564">
        <f t="shared" ca="1" si="381"/>
        <v>1.9245101536786748</v>
      </c>
      <c r="H4070" s="564">
        <v>0</v>
      </c>
      <c r="I4070" s="564">
        <v>0</v>
      </c>
      <c r="J4070" s="564">
        <v>0</v>
      </c>
      <c r="K4070" s="564">
        <v>0</v>
      </c>
      <c r="L4070" s="564">
        <v>0</v>
      </c>
      <c r="M4070" s="564">
        <v>0</v>
      </c>
      <c r="N4070" s="564">
        <v>0</v>
      </c>
      <c r="O4070" s="564">
        <v>0</v>
      </c>
      <c r="P4070" s="564">
        <v>0</v>
      </c>
      <c r="Q4070" s="564">
        <v>0</v>
      </c>
      <c r="R4070" s="564">
        <v>0</v>
      </c>
      <c r="S4070" s="564">
        <v>0</v>
      </c>
      <c r="T4070" s="564">
        <v>0</v>
      </c>
      <c r="U4070" s="564">
        <v>0</v>
      </c>
      <c r="V4070" s="564">
        <v>0</v>
      </c>
      <c r="W4070" s="564">
        <v>0</v>
      </c>
      <c r="X4070" s="564">
        <v>0</v>
      </c>
      <c r="Y4070" s="564">
        <v>0</v>
      </c>
      <c r="Z4070" s="564">
        <v>0</v>
      </c>
      <c r="AA4070" s="564">
        <v>0</v>
      </c>
      <c r="AB4070" s="564">
        <v>0</v>
      </c>
      <c r="AC4070" s="564">
        <v>0</v>
      </c>
      <c r="AD4070" s="564">
        <v>0</v>
      </c>
      <c r="AE4070" s="564">
        <v>0</v>
      </c>
      <c r="AF4070" s="564">
        <v>0</v>
      </c>
      <c r="AG4070" s="564">
        <v>0</v>
      </c>
      <c r="AH4070" s="564">
        <v>0</v>
      </c>
      <c r="AI4070" s="564">
        <v>0</v>
      </c>
      <c r="AJ4070" s="564">
        <v>0</v>
      </c>
      <c r="AK4070" s="564">
        <v>0</v>
      </c>
    </row>
    <row r="4071" spans="1:37">
      <c r="A4071">
        <v>4067</v>
      </c>
      <c r="B4071" s="564">
        <f t="shared" ca="1" si="384"/>
        <v>0</v>
      </c>
      <c r="C4071" s="564">
        <f t="shared" ca="1" si="379"/>
        <v>0</v>
      </c>
      <c r="D4071" s="564">
        <f t="shared" ca="1" si="382"/>
        <v>0</v>
      </c>
      <c r="E4071" s="564">
        <f t="shared" ca="1" si="380"/>
        <v>0</v>
      </c>
      <c r="F4071" s="564">
        <f t="shared" ca="1" si="383"/>
        <v>1</v>
      </c>
      <c r="G4071" s="564">
        <f t="shared" ca="1" si="381"/>
        <v>-1.3234955073906396</v>
      </c>
      <c r="H4071" s="564">
        <v>0</v>
      </c>
      <c r="I4071" s="564">
        <v>0</v>
      </c>
      <c r="J4071" s="564">
        <v>0</v>
      </c>
      <c r="K4071" s="564">
        <v>0</v>
      </c>
      <c r="L4071" s="564">
        <v>0</v>
      </c>
      <c r="M4071" s="564">
        <v>0</v>
      </c>
      <c r="N4071" s="564">
        <v>0</v>
      </c>
      <c r="O4071" s="564">
        <v>0</v>
      </c>
      <c r="P4071" s="564">
        <v>0</v>
      </c>
      <c r="Q4071" s="564">
        <v>0</v>
      </c>
      <c r="R4071" s="564">
        <v>0</v>
      </c>
      <c r="S4071" s="564">
        <v>0</v>
      </c>
      <c r="T4071" s="564">
        <v>0</v>
      </c>
      <c r="U4071" s="564">
        <v>0</v>
      </c>
      <c r="V4071" s="564">
        <v>0</v>
      </c>
      <c r="W4071" s="564">
        <v>0</v>
      </c>
      <c r="X4071" s="564">
        <v>0</v>
      </c>
      <c r="Y4071" s="564">
        <v>0</v>
      </c>
      <c r="Z4071" s="564">
        <v>0</v>
      </c>
      <c r="AA4071" s="564">
        <v>0</v>
      </c>
      <c r="AB4071" s="564">
        <v>0</v>
      </c>
      <c r="AC4071" s="564">
        <v>0</v>
      </c>
      <c r="AD4071" s="564">
        <v>0</v>
      </c>
      <c r="AE4071" s="564">
        <v>0</v>
      </c>
      <c r="AF4071" s="564">
        <v>0</v>
      </c>
      <c r="AG4071" s="564">
        <v>0</v>
      </c>
      <c r="AH4071" s="564">
        <v>0</v>
      </c>
      <c r="AI4071" s="564">
        <v>0</v>
      </c>
      <c r="AJ4071" s="564">
        <v>0</v>
      </c>
      <c r="AK4071" s="564">
        <v>0</v>
      </c>
    </row>
    <row r="4072" spans="1:37">
      <c r="A4072">
        <v>4068</v>
      </c>
      <c r="B4072" s="564">
        <f t="shared" ca="1" si="384"/>
        <v>0</v>
      </c>
      <c r="C4072" s="564">
        <f t="shared" ca="1" si="379"/>
        <v>0</v>
      </c>
      <c r="D4072" s="564">
        <f t="shared" ca="1" si="382"/>
        <v>0</v>
      </c>
      <c r="E4072" s="564">
        <f t="shared" ca="1" si="380"/>
        <v>0</v>
      </c>
      <c r="F4072" s="564">
        <f t="shared" ca="1" si="383"/>
        <v>1</v>
      </c>
      <c r="G4072" s="564">
        <f t="shared" ca="1" si="381"/>
        <v>-2.7265102194099549</v>
      </c>
      <c r="H4072" s="564">
        <v>0</v>
      </c>
      <c r="I4072" s="564">
        <v>0</v>
      </c>
      <c r="J4072" s="564">
        <v>0</v>
      </c>
      <c r="K4072" s="564">
        <v>0</v>
      </c>
      <c r="L4072" s="564">
        <v>0</v>
      </c>
      <c r="M4072" s="564">
        <v>0</v>
      </c>
      <c r="N4072" s="564">
        <v>0</v>
      </c>
      <c r="O4072" s="564">
        <v>0</v>
      </c>
      <c r="P4072" s="564">
        <v>0</v>
      </c>
      <c r="Q4072" s="564">
        <v>0</v>
      </c>
      <c r="R4072" s="564">
        <v>0</v>
      </c>
      <c r="S4072" s="564">
        <v>0</v>
      </c>
      <c r="T4072" s="564">
        <v>0</v>
      </c>
      <c r="U4072" s="564">
        <v>0</v>
      </c>
      <c r="V4072" s="564">
        <v>0</v>
      </c>
      <c r="W4072" s="564">
        <v>0</v>
      </c>
      <c r="X4072" s="564">
        <v>0</v>
      </c>
      <c r="Y4072" s="564">
        <v>0</v>
      </c>
      <c r="Z4072" s="564">
        <v>0</v>
      </c>
      <c r="AA4072" s="564">
        <v>0</v>
      </c>
      <c r="AB4072" s="564">
        <v>0</v>
      </c>
      <c r="AC4072" s="564">
        <v>0</v>
      </c>
      <c r="AD4072" s="564">
        <v>0</v>
      </c>
      <c r="AE4072" s="564">
        <v>0</v>
      </c>
      <c r="AF4072" s="564">
        <v>0</v>
      </c>
      <c r="AG4072" s="564">
        <v>0</v>
      </c>
      <c r="AH4072" s="564">
        <v>0</v>
      </c>
      <c r="AI4072" s="564">
        <v>0</v>
      </c>
      <c r="AJ4072" s="564">
        <v>0</v>
      </c>
      <c r="AK4072" s="564">
        <v>0</v>
      </c>
    </row>
    <row r="4073" spans="1:37">
      <c r="A4073">
        <v>4069</v>
      </c>
      <c r="B4073" s="564">
        <f t="shared" ca="1" si="384"/>
        <v>20</v>
      </c>
      <c r="C4073" s="564">
        <f t="shared" ca="1" si="379"/>
        <v>400</v>
      </c>
      <c r="D4073" s="564">
        <f t="shared" ca="1" si="382"/>
        <v>20</v>
      </c>
      <c r="E4073" s="564">
        <f t="shared" ca="1" si="380"/>
        <v>0</v>
      </c>
      <c r="F4073" s="564">
        <f t="shared" ca="1" si="383"/>
        <v>1</v>
      </c>
      <c r="G4073" s="564">
        <f t="shared" ca="1" si="381"/>
        <v>-2.1117263456955553</v>
      </c>
      <c r="H4073" s="564">
        <v>1</v>
      </c>
      <c r="I4073" s="564">
        <v>1</v>
      </c>
      <c r="J4073" s="564">
        <v>1</v>
      </c>
      <c r="K4073" s="564">
        <v>1</v>
      </c>
      <c r="L4073" s="564">
        <v>1</v>
      </c>
      <c r="M4073" s="564">
        <v>1</v>
      </c>
      <c r="N4073" s="564">
        <v>1</v>
      </c>
      <c r="O4073" s="564">
        <v>1</v>
      </c>
      <c r="P4073" s="564">
        <v>1</v>
      </c>
      <c r="Q4073" s="564">
        <v>1</v>
      </c>
      <c r="R4073" s="564">
        <v>1</v>
      </c>
      <c r="S4073" s="564">
        <v>1</v>
      </c>
      <c r="T4073" s="564">
        <v>1</v>
      </c>
      <c r="U4073" s="564">
        <v>1</v>
      </c>
      <c r="V4073" s="564">
        <v>1</v>
      </c>
      <c r="W4073" s="564">
        <v>1</v>
      </c>
      <c r="X4073" s="564">
        <v>1</v>
      </c>
      <c r="Y4073" s="564">
        <v>1</v>
      </c>
      <c r="Z4073" s="564">
        <v>1</v>
      </c>
      <c r="AA4073" s="564">
        <v>1</v>
      </c>
      <c r="AB4073" s="564">
        <v>1</v>
      </c>
      <c r="AC4073" s="564">
        <v>1</v>
      </c>
      <c r="AD4073" s="564">
        <v>1</v>
      </c>
      <c r="AE4073" s="564">
        <v>1</v>
      </c>
      <c r="AF4073" s="564">
        <v>1</v>
      </c>
      <c r="AG4073" s="564">
        <v>1</v>
      </c>
      <c r="AH4073" s="564">
        <v>1</v>
      </c>
      <c r="AI4073" s="564">
        <v>1</v>
      </c>
      <c r="AJ4073" s="564">
        <v>1</v>
      </c>
      <c r="AK4073" s="564">
        <v>1</v>
      </c>
    </row>
    <row r="4074" spans="1:37">
      <c r="A4074">
        <v>4070</v>
      </c>
      <c r="B4074" s="564">
        <f t="shared" ca="1" si="384"/>
        <v>20</v>
      </c>
      <c r="C4074" s="564">
        <f t="shared" ca="1" si="379"/>
        <v>400</v>
      </c>
      <c r="D4074" s="564">
        <f t="shared" ca="1" si="382"/>
        <v>20</v>
      </c>
      <c r="E4074" s="564">
        <f t="shared" ca="1" si="380"/>
        <v>0</v>
      </c>
      <c r="F4074" s="564">
        <f t="shared" ca="1" si="383"/>
        <v>1</v>
      </c>
      <c r="G4074" s="564">
        <f t="shared" ca="1" si="381"/>
        <v>0.25505403343513722</v>
      </c>
      <c r="H4074" s="564">
        <v>1</v>
      </c>
      <c r="I4074" s="564">
        <v>1</v>
      </c>
      <c r="J4074" s="564">
        <v>1</v>
      </c>
      <c r="K4074" s="564">
        <v>1</v>
      </c>
      <c r="L4074" s="564">
        <v>1</v>
      </c>
      <c r="M4074" s="564">
        <v>1</v>
      </c>
      <c r="N4074" s="564">
        <v>1</v>
      </c>
      <c r="O4074" s="564">
        <v>1</v>
      </c>
      <c r="P4074" s="564">
        <v>1</v>
      </c>
      <c r="Q4074" s="564">
        <v>1</v>
      </c>
      <c r="R4074" s="564">
        <v>1</v>
      </c>
      <c r="S4074" s="564">
        <v>1</v>
      </c>
      <c r="T4074" s="564">
        <v>1</v>
      </c>
      <c r="U4074" s="564">
        <v>1</v>
      </c>
      <c r="V4074" s="564">
        <v>1</v>
      </c>
      <c r="W4074" s="564">
        <v>1</v>
      </c>
      <c r="X4074" s="564">
        <v>1</v>
      </c>
      <c r="Y4074" s="564">
        <v>1</v>
      </c>
      <c r="Z4074" s="564">
        <v>1</v>
      </c>
      <c r="AA4074" s="564">
        <v>1</v>
      </c>
      <c r="AB4074" s="564">
        <v>1</v>
      </c>
      <c r="AC4074" s="564">
        <v>1</v>
      </c>
      <c r="AD4074" s="564">
        <v>1</v>
      </c>
      <c r="AE4074" s="564">
        <v>1</v>
      </c>
      <c r="AF4074" s="564">
        <v>1</v>
      </c>
      <c r="AG4074" s="564">
        <v>1</v>
      </c>
      <c r="AH4074" s="564">
        <v>1</v>
      </c>
      <c r="AI4074" s="564">
        <v>1</v>
      </c>
      <c r="AJ4074" s="564">
        <v>1</v>
      </c>
      <c r="AK4074" s="564">
        <v>1</v>
      </c>
    </row>
    <row r="4075" spans="1:37">
      <c r="A4075">
        <v>4071</v>
      </c>
      <c r="B4075" s="564">
        <f t="shared" ca="1" si="384"/>
        <v>8</v>
      </c>
      <c r="C4075" s="564">
        <f t="shared" ca="1" si="379"/>
        <v>64</v>
      </c>
      <c r="D4075" s="564">
        <f t="shared" ca="1" si="382"/>
        <v>8</v>
      </c>
      <c r="E4075" s="564">
        <f t="shared" ca="1" si="380"/>
        <v>4.8</v>
      </c>
      <c r="F4075" s="564">
        <f t="shared" ca="1" si="383"/>
        <v>0.49473684210526314</v>
      </c>
      <c r="G4075" s="564">
        <f t="shared" ca="1" si="381"/>
        <v>-4.3623429652667287</v>
      </c>
      <c r="H4075" s="564">
        <v>1</v>
      </c>
      <c r="I4075" s="564">
        <v>0</v>
      </c>
      <c r="J4075" s="564">
        <v>0</v>
      </c>
      <c r="K4075" s="564">
        <v>1</v>
      </c>
      <c r="L4075" s="564">
        <v>0</v>
      </c>
      <c r="M4075" s="564">
        <v>0</v>
      </c>
      <c r="N4075" s="564">
        <v>1</v>
      </c>
      <c r="O4075" s="564">
        <v>0</v>
      </c>
      <c r="P4075" s="564">
        <v>0</v>
      </c>
      <c r="Q4075" s="564">
        <v>0</v>
      </c>
      <c r="R4075" s="564">
        <v>0</v>
      </c>
      <c r="S4075" s="564">
        <v>1</v>
      </c>
      <c r="T4075" s="564">
        <v>1</v>
      </c>
      <c r="U4075" s="564">
        <v>1</v>
      </c>
      <c r="V4075" s="564">
        <v>0</v>
      </c>
      <c r="W4075" s="564">
        <v>1</v>
      </c>
      <c r="X4075" s="564">
        <v>0</v>
      </c>
      <c r="Y4075" s="564">
        <v>1</v>
      </c>
      <c r="Z4075" s="564">
        <v>0</v>
      </c>
      <c r="AA4075" s="564">
        <v>0</v>
      </c>
      <c r="AB4075" s="564">
        <v>0</v>
      </c>
      <c r="AC4075" s="564">
        <v>0</v>
      </c>
      <c r="AD4075" s="564">
        <v>1</v>
      </c>
      <c r="AE4075" s="564">
        <v>0</v>
      </c>
      <c r="AF4075" s="564">
        <v>0</v>
      </c>
      <c r="AG4075" s="564">
        <v>0</v>
      </c>
      <c r="AH4075" s="564">
        <v>0</v>
      </c>
      <c r="AI4075" s="564">
        <v>1</v>
      </c>
      <c r="AJ4075" s="564">
        <v>0</v>
      </c>
      <c r="AK4075" s="564">
        <v>0</v>
      </c>
    </row>
    <row r="4076" spans="1:37">
      <c r="A4076">
        <v>4072</v>
      </c>
      <c r="B4076" s="564">
        <f t="shared" ca="1" si="384"/>
        <v>0</v>
      </c>
      <c r="C4076" s="564">
        <f t="shared" ca="1" si="379"/>
        <v>0</v>
      </c>
      <c r="D4076" s="564">
        <f t="shared" ca="1" si="382"/>
        <v>0</v>
      </c>
      <c r="E4076" s="564">
        <f t="shared" ca="1" si="380"/>
        <v>0</v>
      </c>
      <c r="F4076" s="564">
        <f t="shared" ca="1" si="383"/>
        <v>1</v>
      </c>
      <c r="G4076" s="564">
        <f t="shared" ca="1" si="381"/>
        <v>0.44641889549116442</v>
      </c>
      <c r="H4076" s="564">
        <v>0</v>
      </c>
      <c r="I4076" s="564">
        <v>0</v>
      </c>
      <c r="J4076" s="564">
        <v>0</v>
      </c>
      <c r="K4076" s="564">
        <v>0</v>
      </c>
      <c r="L4076" s="564">
        <v>0</v>
      </c>
      <c r="M4076" s="564">
        <v>0</v>
      </c>
      <c r="N4076" s="564">
        <v>0</v>
      </c>
      <c r="O4076" s="564">
        <v>0</v>
      </c>
      <c r="P4076" s="564">
        <v>0</v>
      </c>
      <c r="Q4076" s="564">
        <v>0</v>
      </c>
      <c r="R4076" s="564">
        <v>0</v>
      </c>
      <c r="S4076" s="564">
        <v>0</v>
      </c>
      <c r="T4076" s="564">
        <v>0</v>
      </c>
      <c r="U4076" s="564">
        <v>0</v>
      </c>
      <c r="V4076" s="564">
        <v>0</v>
      </c>
      <c r="W4076" s="564">
        <v>0</v>
      </c>
      <c r="X4076" s="564">
        <v>0</v>
      </c>
      <c r="Y4076" s="564">
        <v>0</v>
      </c>
      <c r="Z4076" s="564">
        <v>0</v>
      </c>
      <c r="AA4076" s="564">
        <v>0</v>
      </c>
      <c r="AB4076" s="564">
        <v>0</v>
      </c>
      <c r="AC4076" s="564">
        <v>0</v>
      </c>
      <c r="AD4076" s="564">
        <v>0</v>
      </c>
      <c r="AE4076" s="564">
        <v>0</v>
      </c>
      <c r="AF4076" s="564">
        <v>0</v>
      </c>
      <c r="AG4076" s="564">
        <v>0</v>
      </c>
      <c r="AH4076" s="564">
        <v>0</v>
      </c>
      <c r="AI4076" s="564">
        <v>0</v>
      </c>
      <c r="AJ4076" s="564">
        <v>0</v>
      </c>
      <c r="AK4076" s="564">
        <v>0</v>
      </c>
    </row>
    <row r="4077" spans="1:37">
      <c r="A4077">
        <v>4073</v>
      </c>
      <c r="B4077" s="564">
        <f t="shared" ca="1" si="384"/>
        <v>20</v>
      </c>
      <c r="C4077" s="564">
        <f t="shared" ca="1" si="379"/>
        <v>400</v>
      </c>
      <c r="D4077" s="564">
        <f t="shared" ca="1" si="382"/>
        <v>20</v>
      </c>
      <c r="E4077" s="564">
        <f t="shared" ca="1" si="380"/>
        <v>0</v>
      </c>
      <c r="F4077" s="564">
        <f t="shared" ca="1" si="383"/>
        <v>1</v>
      </c>
      <c r="G4077" s="564">
        <f t="shared" ca="1" si="381"/>
        <v>1.7743942489161535</v>
      </c>
      <c r="H4077" s="564">
        <v>1</v>
      </c>
      <c r="I4077" s="564">
        <v>1</v>
      </c>
      <c r="J4077" s="564">
        <v>1</v>
      </c>
      <c r="K4077" s="564">
        <v>1</v>
      </c>
      <c r="L4077" s="564">
        <v>1</v>
      </c>
      <c r="M4077" s="564">
        <v>1</v>
      </c>
      <c r="N4077" s="564">
        <v>1</v>
      </c>
      <c r="O4077" s="564">
        <v>1</v>
      </c>
      <c r="P4077" s="564">
        <v>1</v>
      </c>
      <c r="Q4077" s="564">
        <v>1</v>
      </c>
      <c r="R4077" s="564">
        <v>1</v>
      </c>
      <c r="S4077" s="564">
        <v>1</v>
      </c>
      <c r="T4077" s="564">
        <v>1</v>
      </c>
      <c r="U4077" s="564">
        <v>1</v>
      </c>
      <c r="V4077" s="564">
        <v>1</v>
      </c>
      <c r="W4077" s="564">
        <v>1</v>
      </c>
      <c r="X4077" s="564">
        <v>1</v>
      </c>
      <c r="Y4077" s="564">
        <v>1</v>
      </c>
      <c r="Z4077" s="564">
        <v>1</v>
      </c>
      <c r="AA4077" s="564">
        <v>1</v>
      </c>
      <c r="AB4077" s="564">
        <v>1</v>
      </c>
      <c r="AC4077" s="564">
        <v>1</v>
      </c>
      <c r="AD4077" s="564">
        <v>1</v>
      </c>
      <c r="AE4077" s="564">
        <v>1</v>
      </c>
      <c r="AF4077" s="564">
        <v>1</v>
      </c>
      <c r="AG4077" s="564">
        <v>1</v>
      </c>
      <c r="AH4077" s="564">
        <v>1</v>
      </c>
      <c r="AI4077" s="564">
        <v>1</v>
      </c>
      <c r="AJ4077" s="564">
        <v>1</v>
      </c>
      <c r="AK4077" s="564">
        <v>1</v>
      </c>
    </row>
    <row r="4078" spans="1:37">
      <c r="A4078">
        <v>4074</v>
      </c>
      <c r="B4078" s="564">
        <f t="shared" ca="1" si="384"/>
        <v>20</v>
      </c>
      <c r="C4078" s="564">
        <f t="shared" ca="1" si="379"/>
        <v>400</v>
      </c>
      <c r="D4078" s="564">
        <f t="shared" ca="1" si="382"/>
        <v>20</v>
      </c>
      <c r="E4078" s="564">
        <f t="shared" ca="1" si="380"/>
        <v>0</v>
      </c>
      <c r="F4078" s="564">
        <f t="shared" ca="1" si="383"/>
        <v>1</v>
      </c>
      <c r="G4078" s="564">
        <f t="shared" ca="1" si="381"/>
        <v>-2.286727341762667</v>
      </c>
      <c r="H4078" s="564">
        <v>1</v>
      </c>
      <c r="I4078" s="564">
        <v>1</v>
      </c>
      <c r="J4078" s="564">
        <v>1</v>
      </c>
      <c r="K4078" s="564">
        <v>1</v>
      </c>
      <c r="L4078" s="564">
        <v>1</v>
      </c>
      <c r="M4078" s="564">
        <v>1</v>
      </c>
      <c r="N4078" s="564">
        <v>1</v>
      </c>
      <c r="O4078" s="564">
        <v>1</v>
      </c>
      <c r="P4078" s="564">
        <v>1</v>
      </c>
      <c r="Q4078" s="564">
        <v>1</v>
      </c>
      <c r="R4078" s="564">
        <v>1</v>
      </c>
      <c r="S4078" s="564">
        <v>1</v>
      </c>
      <c r="T4078" s="564">
        <v>1</v>
      </c>
      <c r="U4078" s="564">
        <v>1</v>
      </c>
      <c r="V4078" s="564">
        <v>1</v>
      </c>
      <c r="W4078" s="564">
        <v>1</v>
      </c>
      <c r="X4078" s="564">
        <v>1</v>
      </c>
      <c r="Y4078" s="564">
        <v>1</v>
      </c>
      <c r="Z4078" s="564">
        <v>1</v>
      </c>
      <c r="AA4078" s="564">
        <v>1</v>
      </c>
      <c r="AB4078" s="564">
        <v>1</v>
      </c>
      <c r="AC4078" s="564">
        <v>1</v>
      </c>
      <c r="AD4078" s="564">
        <v>1</v>
      </c>
      <c r="AE4078" s="564">
        <v>1</v>
      </c>
      <c r="AF4078" s="564">
        <v>1</v>
      </c>
      <c r="AG4078" s="564">
        <v>1</v>
      </c>
      <c r="AH4078" s="564">
        <v>1</v>
      </c>
      <c r="AI4078" s="564">
        <v>1</v>
      </c>
      <c r="AJ4078" s="564">
        <v>1</v>
      </c>
      <c r="AK4078" s="564">
        <v>1</v>
      </c>
    </row>
    <row r="4079" spans="1:37">
      <c r="A4079">
        <v>4075</v>
      </c>
      <c r="B4079" s="564">
        <f t="shared" ca="1" si="384"/>
        <v>0</v>
      </c>
      <c r="C4079" s="564">
        <f t="shared" ca="1" si="379"/>
        <v>0</v>
      </c>
      <c r="D4079" s="564">
        <f t="shared" ca="1" si="382"/>
        <v>0</v>
      </c>
      <c r="E4079" s="564">
        <f t="shared" ca="1" si="380"/>
        <v>0</v>
      </c>
      <c r="F4079" s="564">
        <f t="shared" ca="1" si="383"/>
        <v>1</v>
      </c>
      <c r="G4079" s="564">
        <f t="shared" ca="1" si="381"/>
        <v>1.1589300899830013</v>
      </c>
      <c r="H4079" s="564">
        <v>0</v>
      </c>
      <c r="I4079" s="564">
        <v>0</v>
      </c>
      <c r="J4079" s="564">
        <v>0</v>
      </c>
      <c r="K4079" s="564">
        <v>0</v>
      </c>
      <c r="L4079" s="564">
        <v>0</v>
      </c>
      <c r="M4079" s="564">
        <v>0</v>
      </c>
      <c r="N4079" s="564">
        <v>0</v>
      </c>
      <c r="O4079" s="564">
        <v>0</v>
      </c>
      <c r="P4079" s="564">
        <v>0</v>
      </c>
      <c r="Q4079" s="564">
        <v>0</v>
      </c>
      <c r="R4079" s="564">
        <v>0</v>
      </c>
      <c r="S4079" s="564">
        <v>0</v>
      </c>
      <c r="T4079" s="564">
        <v>0</v>
      </c>
      <c r="U4079" s="564">
        <v>0</v>
      </c>
      <c r="V4079" s="564">
        <v>0</v>
      </c>
      <c r="W4079" s="564">
        <v>0</v>
      </c>
      <c r="X4079" s="564">
        <v>0</v>
      </c>
      <c r="Y4079" s="564">
        <v>0</v>
      </c>
      <c r="Z4079" s="564">
        <v>0</v>
      </c>
      <c r="AA4079" s="564">
        <v>0</v>
      </c>
      <c r="AB4079" s="564">
        <v>0</v>
      </c>
      <c r="AC4079" s="564">
        <v>0</v>
      </c>
      <c r="AD4079" s="564">
        <v>0</v>
      </c>
      <c r="AE4079" s="564">
        <v>0</v>
      </c>
      <c r="AF4079" s="564">
        <v>0</v>
      </c>
      <c r="AG4079" s="564">
        <v>0</v>
      </c>
      <c r="AH4079" s="564">
        <v>0</v>
      </c>
      <c r="AI4079" s="564">
        <v>0</v>
      </c>
      <c r="AJ4079" s="564">
        <v>0</v>
      </c>
      <c r="AK4079" s="564">
        <v>0</v>
      </c>
    </row>
    <row r="4080" spans="1:37">
      <c r="A4080">
        <v>4076</v>
      </c>
      <c r="B4080" s="564">
        <f t="shared" ca="1" si="384"/>
        <v>15</v>
      </c>
      <c r="C4080" s="564">
        <f t="shared" ca="1" si="379"/>
        <v>225</v>
      </c>
      <c r="D4080" s="564">
        <f t="shared" ca="1" si="382"/>
        <v>15</v>
      </c>
      <c r="E4080" s="564">
        <f t="shared" ca="1" si="380"/>
        <v>3.75</v>
      </c>
      <c r="F4080" s="564">
        <f t="shared" ca="1" si="383"/>
        <v>0.60526315789473684</v>
      </c>
      <c r="G4080" s="564">
        <f t="shared" ca="1" si="381"/>
        <v>-1.6824913641521384</v>
      </c>
      <c r="H4080" s="564">
        <v>0</v>
      </c>
      <c r="I4080" s="564">
        <v>1</v>
      </c>
      <c r="J4080" s="564">
        <v>1</v>
      </c>
      <c r="K4080" s="564">
        <v>1</v>
      </c>
      <c r="L4080" s="564">
        <v>1</v>
      </c>
      <c r="M4080" s="564">
        <v>1</v>
      </c>
      <c r="N4080" s="564">
        <v>1</v>
      </c>
      <c r="O4080" s="564">
        <v>1</v>
      </c>
      <c r="P4080" s="564">
        <v>1</v>
      </c>
      <c r="Q4080" s="564">
        <v>1</v>
      </c>
      <c r="R4080" s="564">
        <v>1</v>
      </c>
      <c r="S4080" s="564">
        <v>0</v>
      </c>
      <c r="T4080" s="564">
        <v>1</v>
      </c>
      <c r="U4080" s="564">
        <v>1</v>
      </c>
      <c r="V4080" s="564">
        <v>1</v>
      </c>
      <c r="W4080" s="564">
        <v>0</v>
      </c>
      <c r="X4080" s="564">
        <v>1</v>
      </c>
      <c r="Y4080" s="564">
        <v>0</v>
      </c>
      <c r="Z4080" s="564">
        <v>0</v>
      </c>
      <c r="AA4080" s="564">
        <v>1</v>
      </c>
      <c r="AB4080" s="564">
        <v>1</v>
      </c>
      <c r="AC4080" s="564">
        <v>1</v>
      </c>
      <c r="AD4080" s="564">
        <v>1</v>
      </c>
      <c r="AE4080" s="564">
        <v>1</v>
      </c>
      <c r="AF4080" s="564">
        <v>1</v>
      </c>
      <c r="AG4080" s="564">
        <v>1</v>
      </c>
      <c r="AH4080" s="564">
        <v>1</v>
      </c>
      <c r="AI4080" s="564">
        <v>1</v>
      </c>
      <c r="AJ4080" s="564">
        <v>0</v>
      </c>
      <c r="AK4080" s="564">
        <v>1</v>
      </c>
    </row>
    <row r="4081" spans="1:37">
      <c r="A4081">
        <v>4077</v>
      </c>
      <c r="B4081" s="564">
        <f t="shared" ca="1" si="384"/>
        <v>20</v>
      </c>
      <c r="C4081" s="564">
        <f t="shared" ca="1" si="379"/>
        <v>400</v>
      </c>
      <c r="D4081" s="564">
        <f t="shared" ca="1" si="382"/>
        <v>20</v>
      </c>
      <c r="E4081" s="564">
        <f t="shared" ca="1" si="380"/>
        <v>0</v>
      </c>
      <c r="F4081" s="564">
        <f t="shared" ca="1" si="383"/>
        <v>1</v>
      </c>
      <c r="G4081" s="564">
        <f t="shared" ca="1" si="381"/>
        <v>-0.29111995787827416</v>
      </c>
      <c r="H4081" s="564">
        <v>1</v>
      </c>
      <c r="I4081" s="564">
        <v>1</v>
      </c>
      <c r="J4081" s="564">
        <v>1</v>
      </c>
      <c r="K4081" s="564">
        <v>1</v>
      </c>
      <c r="L4081" s="564">
        <v>1</v>
      </c>
      <c r="M4081" s="564">
        <v>1</v>
      </c>
      <c r="N4081" s="564">
        <v>1</v>
      </c>
      <c r="O4081" s="564">
        <v>1</v>
      </c>
      <c r="P4081" s="564">
        <v>1</v>
      </c>
      <c r="Q4081" s="564">
        <v>1</v>
      </c>
      <c r="R4081" s="564">
        <v>1</v>
      </c>
      <c r="S4081" s="564">
        <v>1</v>
      </c>
      <c r="T4081" s="564">
        <v>1</v>
      </c>
      <c r="U4081" s="564">
        <v>1</v>
      </c>
      <c r="V4081" s="564">
        <v>1</v>
      </c>
      <c r="W4081" s="564">
        <v>1</v>
      </c>
      <c r="X4081" s="564">
        <v>1</v>
      </c>
      <c r="Y4081" s="564">
        <v>1</v>
      </c>
      <c r="Z4081" s="564">
        <v>1</v>
      </c>
      <c r="AA4081" s="564">
        <v>1</v>
      </c>
      <c r="AB4081" s="564">
        <v>1</v>
      </c>
      <c r="AC4081" s="564">
        <v>1</v>
      </c>
      <c r="AD4081" s="564">
        <v>1</v>
      </c>
      <c r="AE4081" s="564">
        <v>1</v>
      </c>
      <c r="AF4081" s="564">
        <v>1</v>
      </c>
      <c r="AG4081" s="564">
        <v>1</v>
      </c>
      <c r="AH4081" s="564">
        <v>1</v>
      </c>
      <c r="AI4081" s="564">
        <v>1</v>
      </c>
      <c r="AJ4081" s="564">
        <v>1</v>
      </c>
      <c r="AK4081" s="564">
        <v>1</v>
      </c>
    </row>
    <row r="4082" spans="1:37">
      <c r="A4082">
        <v>4078</v>
      </c>
      <c r="B4082" s="564">
        <f t="shared" ca="1" si="384"/>
        <v>20</v>
      </c>
      <c r="C4082" s="564">
        <f t="shared" ca="1" si="379"/>
        <v>400</v>
      </c>
      <c r="D4082" s="564">
        <f t="shared" ca="1" si="382"/>
        <v>20</v>
      </c>
      <c r="E4082" s="564">
        <f t="shared" ca="1" si="380"/>
        <v>0</v>
      </c>
      <c r="F4082" s="564">
        <f t="shared" ca="1" si="383"/>
        <v>1</v>
      </c>
      <c r="G4082" s="564">
        <f t="shared" ca="1" si="381"/>
        <v>2.0777062311810131</v>
      </c>
      <c r="H4082" s="564">
        <v>1</v>
      </c>
      <c r="I4082" s="564">
        <v>1</v>
      </c>
      <c r="J4082" s="564">
        <v>1</v>
      </c>
      <c r="K4082" s="564">
        <v>1</v>
      </c>
      <c r="L4082" s="564">
        <v>1</v>
      </c>
      <c r="M4082" s="564">
        <v>1</v>
      </c>
      <c r="N4082" s="564">
        <v>1</v>
      </c>
      <c r="O4082" s="564">
        <v>1</v>
      </c>
      <c r="P4082" s="564">
        <v>1</v>
      </c>
      <c r="Q4082" s="564">
        <v>1</v>
      </c>
      <c r="R4082" s="564">
        <v>1</v>
      </c>
      <c r="S4082" s="564">
        <v>1</v>
      </c>
      <c r="T4082" s="564">
        <v>1</v>
      </c>
      <c r="U4082" s="564">
        <v>1</v>
      </c>
      <c r="V4082" s="564">
        <v>1</v>
      </c>
      <c r="W4082" s="564">
        <v>1</v>
      </c>
      <c r="X4082" s="564">
        <v>1</v>
      </c>
      <c r="Y4082" s="564">
        <v>1</v>
      </c>
      <c r="Z4082" s="564">
        <v>1</v>
      </c>
      <c r="AA4082" s="564">
        <v>1</v>
      </c>
      <c r="AB4082" s="564">
        <v>1</v>
      </c>
      <c r="AC4082" s="564">
        <v>1</v>
      </c>
      <c r="AD4082" s="564">
        <v>1</v>
      </c>
      <c r="AE4082" s="564">
        <v>1</v>
      </c>
      <c r="AF4082" s="564">
        <v>1</v>
      </c>
      <c r="AG4082" s="564">
        <v>1</v>
      </c>
      <c r="AH4082" s="564">
        <v>1</v>
      </c>
      <c r="AI4082" s="564">
        <v>1</v>
      </c>
      <c r="AJ4082" s="564">
        <v>1</v>
      </c>
      <c r="AK4082" s="564">
        <v>1</v>
      </c>
    </row>
    <row r="4083" spans="1:37">
      <c r="A4083">
        <v>4079</v>
      </c>
      <c r="B4083" s="564">
        <f t="shared" ca="1" si="384"/>
        <v>0</v>
      </c>
      <c r="C4083" s="564">
        <f t="shared" ca="1" si="379"/>
        <v>0</v>
      </c>
      <c r="D4083" s="564">
        <f t="shared" ca="1" si="382"/>
        <v>0</v>
      </c>
      <c r="E4083" s="564">
        <f t="shared" ca="1" si="380"/>
        <v>0</v>
      </c>
      <c r="F4083" s="564">
        <f t="shared" ca="1" si="383"/>
        <v>1</v>
      </c>
      <c r="G4083" s="564">
        <f t="shared" ca="1" si="381"/>
        <v>3.5793092608763977</v>
      </c>
      <c r="H4083" s="564">
        <v>0</v>
      </c>
      <c r="I4083" s="564">
        <v>0</v>
      </c>
      <c r="J4083" s="564">
        <v>0</v>
      </c>
      <c r="K4083" s="564">
        <v>0</v>
      </c>
      <c r="L4083" s="564">
        <v>0</v>
      </c>
      <c r="M4083" s="564">
        <v>0</v>
      </c>
      <c r="N4083" s="564">
        <v>0</v>
      </c>
      <c r="O4083" s="564">
        <v>0</v>
      </c>
      <c r="P4083" s="564">
        <v>0</v>
      </c>
      <c r="Q4083" s="564">
        <v>0</v>
      </c>
      <c r="R4083" s="564">
        <v>0</v>
      </c>
      <c r="S4083" s="564">
        <v>0</v>
      </c>
      <c r="T4083" s="564">
        <v>0</v>
      </c>
      <c r="U4083" s="564">
        <v>0</v>
      </c>
      <c r="V4083" s="564">
        <v>0</v>
      </c>
      <c r="W4083" s="564">
        <v>0</v>
      </c>
      <c r="X4083" s="564">
        <v>0</v>
      </c>
      <c r="Y4083" s="564">
        <v>0</v>
      </c>
      <c r="Z4083" s="564">
        <v>0</v>
      </c>
      <c r="AA4083" s="564">
        <v>0</v>
      </c>
      <c r="AB4083" s="564">
        <v>0</v>
      </c>
      <c r="AC4083" s="564">
        <v>0</v>
      </c>
      <c r="AD4083" s="564">
        <v>0</v>
      </c>
      <c r="AE4083" s="564">
        <v>0</v>
      </c>
      <c r="AF4083" s="564">
        <v>0</v>
      </c>
      <c r="AG4083" s="564">
        <v>0</v>
      </c>
      <c r="AH4083" s="564">
        <v>0</v>
      </c>
      <c r="AI4083" s="564">
        <v>0</v>
      </c>
      <c r="AJ4083" s="564">
        <v>0</v>
      </c>
      <c r="AK4083" s="564">
        <v>0</v>
      </c>
    </row>
    <row r="4084" spans="1:37">
      <c r="A4084">
        <v>4080</v>
      </c>
      <c r="B4084" s="564">
        <f t="shared" ca="1" si="384"/>
        <v>0</v>
      </c>
      <c r="C4084" s="564">
        <f t="shared" ca="1" si="379"/>
        <v>0</v>
      </c>
      <c r="D4084" s="564">
        <f t="shared" ca="1" si="382"/>
        <v>0</v>
      </c>
      <c r="E4084" s="564">
        <f t="shared" ca="1" si="380"/>
        <v>0</v>
      </c>
      <c r="F4084" s="564">
        <f t="shared" ca="1" si="383"/>
        <v>1</v>
      </c>
      <c r="G4084" s="564">
        <f t="shared" ca="1" si="381"/>
        <v>12.484142356247304</v>
      </c>
      <c r="H4084" s="564">
        <v>0</v>
      </c>
      <c r="I4084" s="564">
        <v>0</v>
      </c>
      <c r="J4084" s="564">
        <v>0</v>
      </c>
      <c r="K4084" s="564">
        <v>0</v>
      </c>
      <c r="L4084" s="564">
        <v>0</v>
      </c>
      <c r="M4084" s="564">
        <v>0</v>
      </c>
      <c r="N4084" s="564">
        <v>0</v>
      </c>
      <c r="O4084" s="564">
        <v>0</v>
      </c>
      <c r="P4084" s="564">
        <v>0</v>
      </c>
      <c r="Q4084" s="564">
        <v>0</v>
      </c>
      <c r="R4084" s="564">
        <v>0</v>
      </c>
      <c r="S4084" s="564">
        <v>0</v>
      </c>
      <c r="T4084" s="564">
        <v>0</v>
      </c>
      <c r="U4084" s="564">
        <v>0</v>
      </c>
      <c r="V4084" s="564">
        <v>0</v>
      </c>
      <c r="W4084" s="564">
        <v>0</v>
      </c>
      <c r="X4084" s="564">
        <v>0</v>
      </c>
      <c r="Y4084" s="564">
        <v>0</v>
      </c>
      <c r="Z4084" s="564">
        <v>0</v>
      </c>
      <c r="AA4084" s="564">
        <v>0</v>
      </c>
      <c r="AB4084" s="564">
        <v>0</v>
      </c>
      <c r="AC4084" s="564">
        <v>0</v>
      </c>
      <c r="AD4084" s="564">
        <v>0</v>
      </c>
      <c r="AE4084" s="564">
        <v>0</v>
      </c>
      <c r="AF4084" s="564">
        <v>0</v>
      </c>
      <c r="AG4084" s="564">
        <v>0</v>
      </c>
      <c r="AH4084" s="564">
        <v>0</v>
      </c>
      <c r="AI4084" s="564">
        <v>0</v>
      </c>
      <c r="AJ4084" s="564">
        <v>0</v>
      </c>
      <c r="AK4084" s="564">
        <v>0</v>
      </c>
    </row>
    <row r="4085" spans="1:37">
      <c r="A4085">
        <v>4081</v>
      </c>
      <c r="B4085" s="564">
        <f t="shared" ca="1" si="384"/>
        <v>0</v>
      </c>
      <c r="C4085" s="564">
        <f t="shared" ca="1" si="379"/>
        <v>0</v>
      </c>
      <c r="D4085" s="564">
        <f t="shared" ca="1" si="382"/>
        <v>0</v>
      </c>
      <c r="E4085" s="564">
        <f t="shared" ca="1" si="380"/>
        <v>0</v>
      </c>
      <c r="F4085" s="564">
        <f t="shared" ca="1" si="383"/>
        <v>1</v>
      </c>
      <c r="G4085" s="564">
        <f t="shared" ca="1" si="381"/>
        <v>2.09149287290745</v>
      </c>
      <c r="H4085" s="564">
        <v>0</v>
      </c>
      <c r="I4085" s="564">
        <v>0</v>
      </c>
      <c r="J4085" s="564">
        <v>0</v>
      </c>
      <c r="K4085" s="564">
        <v>0</v>
      </c>
      <c r="L4085" s="564">
        <v>0</v>
      </c>
      <c r="M4085" s="564">
        <v>0</v>
      </c>
      <c r="N4085" s="564">
        <v>0</v>
      </c>
      <c r="O4085" s="564">
        <v>0</v>
      </c>
      <c r="P4085" s="564">
        <v>0</v>
      </c>
      <c r="Q4085" s="564">
        <v>0</v>
      </c>
      <c r="R4085" s="564">
        <v>0</v>
      </c>
      <c r="S4085" s="564">
        <v>0</v>
      </c>
      <c r="T4085" s="564">
        <v>0</v>
      </c>
      <c r="U4085" s="564">
        <v>0</v>
      </c>
      <c r="V4085" s="564">
        <v>0</v>
      </c>
      <c r="W4085" s="564">
        <v>0</v>
      </c>
      <c r="X4085" s="564">
        <v>0</v>
      </c>
      <c r="Y4085" s="564">
        <v>0</v>
      </c>
      <c r="Z4085" s="564">
        <v>0</v>
      </c>
      <c r="AA4085" s="564">
        <v>0</v>
      </c>
      <c r="AB4085" s="564">
        <v>0</v>
      </c>
      <c r="AC4085" s="564">
        <v>0</v>
      </c>
      <c r="AD4085" s="564">
        <v>0</v>
      </c>
      <c r="AE4085" s="564">
        <v>0</v>
      </c>
      <c r="AF4085" s="564">
        <v>0</v>
      </c>
      <c r="AG4085" s="564">
        <v>0</v>
      </c>
      <c r="AH4085" s="564">
        <v>0</v>
      </c>
      <c r="AI4085" s="564">
        <v>0</v>
      </c>
      <c r="AJ4085" s="564">
        <v>0</v>
      </c>
      <c r="AK4085" s="564">
        <v>0</v>
      </c>
    </row>
    <row r="4086" spans="1:37">
      <c r="A4086">
        <v>4082</v>
      </c>
      <c r="B4086" s="564">
        <f t="shared" ca="1" si="384"/>
        <v>0</v>
      </c>
      <c r="C4086" s="564">
        <f t="shared" ca="1" si="379"/>
        <v>0</v>
      </c>
      <c r="D4086" s="564">
        <f t="shared" ca="1" si="382"/>
        <v>0</v>
      </c>
      <c r="E4086" s="564">
        <f t="shared" ca="1" si="380"/>
        <v>0</v>
      </c>
      <c r="F4086" s="564">
        <f t="shared" ca="1" si="383"/>
        <v>1</v>
      </c>
      <c r="G4086" s="564">
        <f t="shared" ca="1" si="381"/>
        <v>1.5722282315263301</v>
      </c>
      <c r="H4086" s="564">
        <v>0</v>
      </c>
      <c r="I4086" s="564">
        <v>0</v>
      </c>
      <c r="J4086" s="564">
        <v>0</v>
      </c>
      <c r="K4086" s="564">
        <v>0</v>
      </c>
      <c r="L4086" s="564">
        <v>0</v>
      </c>
      <c r="M4086" s="564">
        <v>0</v>
      </c>
      <c r="N4086" s="564">
        <v>0</v>
      </c>
      <c r="O4086" s="564">
        <v>0</v>
      </c>
      <c r="P4086" s="564">
        <v>0</v>
      </c>
      <c r="Q4086" s="564">
        <v>0</v>
      </c>
      <c r="R4086" s="564">
        <v>0</v>
      </c>
      <c r="S4086" s="564">
        <v>0</v>
      </c>
      <c r="T4086" s="564">
        <v>0</v>
      </c>
      <c r="U4086" s="564">
        <v>0</v>
      </c>
      <c r="V4086" s="564">
        <v>0</v>
      </c>
      <c r="W4086" s="564">
        <v>0</v>
      </c>
      <c r="X4086" s="564">
        <v>0</v>
      </c>
      <c r="Y4086" s="564">
        <v>0</v>
      </c>
      <c r="Z4086" s="564">
        <v>0</v>
      </c>
      <c r="AA4086" s="564">
        <v>0</v>
      </c>
      <c r="AB4086" s="564">
        <v>0</v>
      </c>
      <c r="AC4086" s="564">
        <v>0</v>
      </c>
      <c r="AD4086" s="564">
        <v>0</v>
      </c>
      <c r="AE4086" s="564">
        <v>0</v>
      </c>
      <c r="AF4086" s="564">
        <v>0</v>
      </c>
      <c r="AG4086" s="564">
        <v>0</v>
      </c>
      <c r="AH4086" s="564">
        <v>0</v>
      </c>
      <c r="AI4086" s="564">
        <v>0</v>
      </c>
      <c r="AJ4086" s="564">
        <v>0</v>
      </c>
      <c r="AK4086" s="564">
        <v>0</v>
      </c>
    </row>
    <row r="4087" spans="1:37">
      <c r="A4087">
        <v>4083</v>
      </c>
      <c r="B4087" s="564">
        <f t="shared" ca="1" si="384"/>
        <v>14</v>
      </c>
      <c r="C4087" s="564">
        <f t="shared" ca="1" si="379"/>
        <v>196</v>
      </c>
      <c r="D4087" s="564">
        <f t="shared" ca="1" si="382"/>
        <v>14</v>
      </c>
      <c r="E4087" s="564">
        <f t="shared" ca="1" si="380"/>
        <v>4.1999999999999993</v>
      </c>
      <c r="F4087" s="564">
        <f t="shared" ca="1" si="383"/>
        <v>0.55789473684210522</v>
      </c>
      <c r="G4087" s="564">
        <f t="shared" ca="1" si="381"/>
        <v>-1.1962110645505684</v>
      </c>
      <c r="H4087" s="564">
        <v>1</v>
      </c>
      <c r="I4087" s="564">
        <v>1</v>
      </c>
      <c r="J4087" s="564">
        <v>1</v>
      </c>
      <c r="K4087" s="564">
        <v>1</v>
      </c>
      <c r="L4087" s="564">
        <v>0</v>
      </c>
      <c r="M4087" s="564">
        <v>1</v>
      </c>
      <c r="N4087" s="564">
        <v>1</v>
      </c>
      <c r="O4087" s="564">
        <v>0</v>
      </c>
      <c r="P4087" s="564">
        <v>0</v>
      </c>
      <c r="Q4087" s="564">
        <v>1</v>
      </c>
      <c r="R4087" s="564">
        <v>0</v>
      </c>
      <c r="S4087" s="564">
        <v>1</v>
      </c>
      <c r="T4087" s="564">
        <v>1</v>
      </c>
      <c r="U4087" s="564">
        <v>1</v>
      </c>
      <c r="V4087" s="564">
        <v>1</v>
      </c>
      <c r="W4087" s="564">
        <v>1</v>
      </c>
      <c r="X4087" s="564">
        <v>1</v>
      </c>
      <c r="Y4087" s="564">
        <v>1</v>
      </c>
      <c r="Z4087" s="564">
        <v>0</v>
      </c>
      <c r="AA4087" s="564">
        <v>0</v>
      </c>
      <c r="AB4087" s="564">
        <v>1</v>
      </c>
      <c r="AC4087" s="564">
        <v>0</v>
      </c>
      <c r="AD4087" s="564">
        <v>1</v>
      </c>
      <c r="AE4087" s="564">
        <v>1</v>
      </c>
      <c r="AF4087" s="564">
        <v>1</v>
      </c>
      <c r="AG4087" s="564">
        <v>0</v>
      </c>
      <c r="AH4087" s="564">
        <v>0</v>
      </c>
      <c r="AI4087" s="564">
        <v>1</v>
      </c>
      <c r="AJ4087" s="564">
        <v>1</v>
      </c>
      <c r="AK4087" s="564">
        <v>1</v>
      </c>
    </row>
    <row r="4088" spans="1:37">
      <c r="A4088">
        <v>4084</v>
      </c>
      <c r="B4088" s="564">
        <f t="shared" ca="1" si="384"/>
        <v>20</v>
      </c>
      <c r="C4088" s="564">
        <f t="shared" ca="1" si="379"/>
        <v>400</v>
      </c>
      <c r="D4088" s="564">
        <f t="shared" ca="1" si="382"/>
        <v>20</v>
      </c>
      <c r="E4088" s="564">
        <f t="shared" ca="1" si="380"/>
        <v>0</v>
      </c>
      <c r="F4088" s="564">
        <f t="shared" ca="1" si="383"/>
        <v>1</v>
      </c>
      <c r="G4088" s="564">
        <f t="shared" ca="1" si="381"/>
        <v>-2.428961953180885</v>
      </c>
      <c r="H4088" s="564">
        <v>1</v>
      </c>
      <c r="I4088" s="564">
        <v>1</v>
      </c>
      <c r="J4088" s="564">
        <v>1</v>
      </c>
      <c r="K4088" s="564">
        <v>1</v>
      </c>
      <c r="L4088" s="564">
        <v>1</v>
      </c>
      <c r="M4088" s="564">
        <v>1</v>
      </c>
      <c r="N4088" s="564">
        <v>1</v>
      </c>
      <c r="O4088" s="564">
        <v>1</v>
      </c>
      <c r="P4088" s="564">
        <v>1</v>
      </c>
      <c r="Q4088" s="564">
        <v>1</v>
      </c>
      <c r="R4088" s="564">
        <v>1</v>
      </c>
      <c r="S4088" s="564">
        <v>1</v>
      </c>
      <c r="T4088" s="564">
        <v>1</v>
      </c>
      <c r="U4088" s="564">
        <v>1</v>
      </c>
      <c r="V4088" s="564">
        <v>1</v>
      </c>
      <c r="W4088" s="564">
        <v>1</v>
      </c>
      <c r="X4088" s="564">
        <v>1</v>
      </c>
      <c r="Y4088" s="564">
        <v>1</v>
      </c>
      <c r="Z4088" s="564">
        <v>1</v>
      </c>
      <c r="AA4088" s="564">
        <v>1</v>
      </c>
      <c r="AB4088" s="564">
        <v>1</v>
      </c>
      <c r="AC4088" s="564">
        <v>1</v>
      </c>
      <c r="AD4088" s="564">
        <v>1</v>
      </c>
      <c r="AE4088" s="564">
        <v>1</v>
      </c>
      <c r="AF4088" s="564">
        <v>1</v>
      </c>
      <c r="AG4088" s="564">
        <v>1</v>
      </c>
      <c r="AH4088" s="564">
        <v>1</v>
      </c>
      <c r="AI4088" s="564">
        <v>1</v>
      </c>
      <c r="AJ4088" s="564">
        <v>1</v>
      </c>
      <c r="AK4088" s="564">
        <v>1</v>
      </c>
    </row>
    <row r="4089" spans="1:37">
      <c r="A4089">
        <v>4085</v>
      </c>
      <c r="B4089" s="564">
        <f t="shared" ca="1" si="384"/>
        <v>20</v>
      </c>
      <c r="C4089" s="564">
        <f t="shared" ca="1" si="379"/>
        <v>400</v>
      </c>
      <c r="D4089" s="564">
        <f t="shared" ca="1" si="382"/>
        <v>20</v>
      </c>
      <c r="E4089" s="564">
        <f t="shared" ca="1" si="380"/>
        <v>0</v>
      </c>
      <c r="F4089" s="564">
        <f t="shared" ca="1" si="383"/>
        <v>1</v>
      </c>
      <c r="G4089" s="564">
        <f t="shared" ca="1" si="381"/>
        <v>2.6178012804272672</v>
      </c>
      <c r="H4089" s="564">
        <v>1</v>
      </c>
      <c r="I4089" s="564">
        <v>1</v>
      </c>
      <c r="J4089" s="564">
        <v>1</v>
      </c>
      <c r="K4089" s="564">
        <v>1</v>
      </c>
      <c r="L4089" s="564">
        <v>1</v>
      </c>
      <c r="M4089" s="564">
        <v>1</v>
      </c>
      <c r="N4089" s="564">
        <v>1</v>
      </c>
      <c r="O4089" s="564">
        <v>1</v>
      </c>
      <c r="P4089" s="564">
        <v>1</v>
      </c>
      <c r="Q4089" s="564">
        <v>1</v>
      </c>
      <c r="R4089" s="564">
        <v>1</v>
      </c>
      <c r="S4089" s="564">
        <v>1</v>
      </c>
      <c r="T4089" s="564">
        <v>1</v>
      </c>
      <c r="U4089" s="564">
        <v>1</v>
      </c>
      <c r="V4089" s="564">
        <v>1</v>
      </c>
      <c r="W4089" s="564">
        <v>1</v>
      </c>
      <c r="X4089" s="564">
        <v>1</v>
      </c>
      <c r="Y4089" s="564">
        <v>1</v>
      </c>
      <c r="Z4089" s="564">
        <v>1</v>
      </c>
      <c r="AA4089" s="564">
        <v>1</v>
      </c>
      <c r="AB4089" s="564">
        <v>1</v>
      </c>
      <c r="AC4089" s="564">
        <v>1</v>
      </c>
      <c r="AD4089" s="564">
        <v>1</v>
      </c>
      <c r="AE4089" s="564">
        <v>1</v>
      </c>
      <c r="AF4089" s="564">
        <v>1</v>
      </c>
      <c r="AG4089" s="564">
        <v>1</v>
      </c>
      <c r="AH4089" s="564">
        <v>1</v>
      </c>
      <c r="AI4089" s="564">
        <v>1</v>
      </c>
      <c r="AJ4089" s="564">
        <v>1</v>
      </c>
      <c r="AK4089" s="564">
        <v>1</v>
      </c>
    </row>
    <row r="4090" spans="1:37">
      <c r="A4090">
        <v>4086</v>
      </c>
      <c r="B4090" s="564">
        <f t="shared" ca="1" si="384"/>
        <v>0</v>
      </c>
      <c r="C4090" s="564">
        <f t="shared" ca="1" si="379"/>
        <v>0</v>
      </c>
      <c r="D4090" s="564">
        <f t="shared" ca="1" si="382"/>
        <v>0</v>
      </c>
      <c r="E4090" s="564">
        <f t="shared" ca="1" si="380"/>
        <v>0</v>
      </c>
      <c r="F4090" s="564">
        <f t="shared" ca="1" si="383"/>
        <v>1</v>
      </c>
      <c r="G4090" s="564">
        <f t="shared" ca="1" si="381"/>
        <v>3.5896990015078662</v>
      </c>
      <c r="H4090" s="564">
        <v>0</v>
      </c>
      <c r="I4090" s="564">
        <v>0</v>
      </c>
      <c r="J4090" s="564">
        <v>0</v>
      </c>
      <c r="K4090" s="564">
        <v>0</v>
      </c>
      <c r="L4090" s="564">
        <v>0</v>
      </c>
      <c r="M4090" s="564">
        <v>0</v>
      </c>
      <c r="N4090" s="564">
        <v>0</v>
      </c>
      <c r="O4090" s="564">
        <v>0</v>
      </c>
      <c r="P4090" s="564">
        <v>0</v>
      </c>
      <c r="Q4090" s="564">
        <v>0</v>
      </c>
      <c r="R4090" s="564">
        <v>0</v>
      </c>
      <c r="S4090" s="564">
        <v>0</v>
      </c>
      <c r="T4090" s="564">
        <v>0</v>
      </c>
      <c r="U4090" s="564">
        <v>0</v>
      </c>
      <c r="V4090" s="564">
        <v>0</v>
      </c>
      <c r="W4090" s="564">
        <v>0</v>
      </c>
      <c r="X4090" s="564">
        <v>0</v>
      </c>
      <c r="Y4090" s="564">
        <v>0</v>
      </c>
      <c r="Z4090" s="564">
        <v>0</v>
      </c>
      <c r="AA4090" s="564">
        <v>0</v>
      </c>
      <c r="AB4090" s="564">
        <v>0</v>
      </c>
      <c r="AC4090" s="564">
        <v>0</v>
      </c>
      <c r="AD4090" s="564">
        <v>0</v>
      </c>
      <c r="AE4090" s="564">
        <v>0</v>
      </c>
      <c r="AF4090" s="564">
        <v>0</v>
      </c>
      <c r="AG4090" s="564">
        <v>0</v>
      </c>
      <c r="AH4090" s="564">
        <v>0</v>
      </c>
      <c r="AI4090" s="564">
        <v>0</v>
      </c>
      <c r="AJ4090" s="564">
        <v>0</v>
      </c>
      <c r="AK4090" s="564">
        <v>0</v>
      </c>
    </row>
    <row r="4091" spans="1:37">
      <c r="A4091">
        <v>4087</v>
      </c>
      <c r="B4091" s="564">
        <f t="shared" ca="1" si="384"/>
        <v>3</v>
      </c>
      <c r="C4091" s="564">
        <f t="shared" ca="1" si="379"/>
        <v>9</v>
      </c>
      <c r="D4091" s="564">
        <f t="shared" ca="1" si="382"/>
        <v>3</v>
      </c>
      <c r="E4091" s="564">
        <f t="shared" ca="1" si="380"/>
        <v>2.5499999999999998</v>
      </c>
      <c r="F4091" s="564">
        <f t="shared" ca="1" si="383"/>
        <v>0.73157894736842111</v>
      </c>
      <c r="G4091" s="564">
        <f t="shared" ca="1" si="381"/>
        <v>4.2945561441374815</v>
      </c>
      <c r="H4091" s="564">
        <v>0</v>
      </c>
      <c r="I4091" s="564">
        <v>1</v>
      </c>
      <c r="J4091" s="564">
        <v>0</v>
      </c>
      <c r="K4091" s="564">
        <v>0</v>
      </c>
      <c r="L4091" s="564">
        <v>0</v>
      </c>
      <c r="M4091" s="564">
        <v>0</v>
      </c>
      <c r="N4091" s="564">
        <v>0</v>
      </c>
      <c r="O4091" s="564">
        <v>0</v>
      </c>
      <c r="P4091" s="564">
        <v>0</v>
      </c>
      <c r="Q4091" s="564">
        <v>0</v>
      </c>
      <c r="R4091" s="564">
        <v>0</v>
      </c>
      <c r="S4091" s="564">
        <v>1</v>
      </c>
      <c r="T4091" s="564">
        <v>1</v>
      </c>
      <c r="U4091" s="564">
        <v>0</v>
      </c>
      <c r="V4091" s="564">
        <v>0</v>
      </c>
      <c r="W4091" s="564">
        <v>0</v>
      </c>
      <c r="X4091" s="564">
        <v>0</v>
      </c>
      <c r="Y4091" s="564">
        <v>0</v>
      </c>
      <c r="Z4091" s="564">
        <v>0</v>
      </c>
      <c r="AA4091" s="564">
        <v>0</v>
      </c>
      <c r="AB4091" s="564">
        <v>1</v>
      </c>
      <c r="AC4091" s="564">
        <v>0</v>
      </c>
      <c r="AD4091" s="564">
        <v>0</v>
      </c>
      <c r="AE4091" s="564">
        <v>0</v>
      </c>
      <c r="AF4091" s="564">
        <v>0</v>
      </c>
      <c r="AG4091" s="564">
        <v>0</v>
      </c>
      <c r="AH4091" s="564">
        <v>0</v>
      </c>
      <c r="AI4091" s="564">
        <v>1</v>
      </c>
      <c r="AJ4091" s="564">
        <v>0</v>
      </c>
      <c r="AK4091" s="564">
        <v>0</v>
      </c>
    </row>
    <row r="4092" spans="1:37">
      <c r="A4092">
        <v>4088</v>
      </c>
      <c r="B4092" s="564">
        <f t="shared" ca="1" si="384"/>
        <v>11</v>
      </c>
      <c r="C4092" s="564">
        <f t="shared" ca="1" si="379"/>
        <v>121</v>
      </c>
      <c r="D4092" s="564">
        <f t="shared" ca="1" si="382"/>
        <v>11</v>
      </c>
      <c r="E4092" s="564">
        <f t="shared" ca="1" si="380"/>
        <v>4.95</v>
      </c>
      <c r="F4092" s="564">
        <f t="shared" ca="1" si="383"/>
        <v>0.47894736842105268</v>
      </c>
      <c r="G4092" s="564">
        <f t="shared" ca="1" si="381"/>
        <v>8.9896084464268071</v>
      </c>
      <c r="H4092" s="564">
        <v>1</v>
      </c>
      <c r="I4092" s="564">
        <v>0</v>
      </c>
      <c r="J4092" s="564">
        <v>0</v>
      </c>
      <c r="K4092" s="564">
        <v>1</v>
      </c>
      <c r="L4092" s="564">
        <v>1</v>
      </c>
      <c r="M4092" s="564">
        <v>1</v>
      </c>
      <c r="N4092" s="564">
        <v>1</v>
      </c>
      <c r="O4092" s="564">
        <v>1</v>
      </c>
      <c r="P4092" s="564">
        <v>1</v>
      </c>
      <c r="Q4092" s="564">
        <v>0</v>
      </c>
      <c r="R4092" s="564">
        <v>1</v>
      </c>
      <c r="S4092" s="564">
        <v>0</v>
      </c>
      <c r="T4092" s="564">
        <v>1</v>
      </c>
      <c r="U4092" s="564">
        <v>0</v>
      </c>
      <c r="V4092" s="564">
        <v>1</v>
      </c>
      <c r="W4092" s="564">
        <v>0</v>
      </c>
      <c r="X4092" s="564">
        <v>1</v>
      </c>
      <c r="Y4092" s="564">
        <v>0</v>
      </c>
      <c r="Z4092" s="564">
        <v>0</v>
      </c>
      <c r="AA4092" s="564">
        <v>0</v>
      </c>
      <c r="AB4092" s="564">
        <v>0</v>
      </c>
      <c r="AC4092" s="564">
        <v>1</v>
      </c>
      <c r="AD4092" s="564">
        <v>1</v>
      </c>
      <c r="AE4092" s="564">
        <v>0</v>
      </c>
      <c r="AF4092" s="564">
        <v>1</v>
      </c>
      <c r="AG4092" s="564">
        <v>0</v>
      </c>
      <c r="AH4092" s="564">
        <v>1</v>
      </c>
      <c r="AI4092" s="564">
        <v>0</v>
      </c>
      <c r="AJ4092" s="564">
        <v>0</v>
      </c>
      <c r="AK4092" s="564">
        <v>0</v>
      </c>
    </row>
    <row r="4093" spans="1:37">
      <c r="A4093">
        <v>4089</v>
      </c>
      <c r="B4093" s="564">
        <f t="shared" ca="1" si="384"/>
        <v>20</v>
      </c>
      <c r="C4093" s="564">
        <f t="shared" ca="1" si="379"/>
        <v>400</v>
      </c>
      <c r="D4093" s="564">
        <f t="shared" ca="1" si="382"/>
        <v>20</v>
      </c>
      <c r="E4093" s="564">
        <f t="shared" ca="1" si="380"/>
        <v>0</v>
      </c>
      <c r="F4093" s="564">
        <f t="shared" ca="1" si="383"/>
        <v>1</v>
      </c>
      <c r="G4093" s="564">
        <f t="shared" ca="1" si="381"/>
        <v>1.9994813800983271</v>
      </c>
      <c r="H4093" s="564">
        <v>1</v>
      </c>
      <c r="I4093" s="564">
        <v>1</v>
      </c>
      <c r="J4093" s="564">
        <v>1</v>
      </c>
      <c r="K4093" s="564">
        <v>1</v>
      </c>
      <c r="L4093" s="564">
        <v>1</v>
      </c>
      <c r="M4093" s="564">
        <v>1</v>
      </c>
      <c r="N4093" s="564">
        <v>1</v>
      </c>
      <c r="O4093" s="564">
        <v>1</v>
      </c>
      <c r="P4093" s="564">
        <v>1</v>
      </c>
      <c r="Q4093" s="564">
        <v>1</v>
      </c>
      <c r="R4093" s="564">
        <v>1</v>
      </c>
      <c r="S4093" s="564">
        <v>1</v>
      </c>
      <c r="T4093" s="564">
        <v>1</v>
      </c>
      <c r="U4093" s="564">
        <v>1</v>
      </c>
      <c r="V4093" s="564">
        <v>1</v>
      </c>
      <c r="W4093" s="564">
        <v>1</v>
      </c>
      <c r="X4093" s="564">
        <v>1</v>
      </c>
      <c r="Y4093" s="564">
        <v>1</v>
      </c>
      <c r="Z4093" s="564">
        <v>1</v>
      </c>
      <c r="AA4093" s="564">
        <v>1</v>
      </c>
      <c r="AB4093" s="564">
        <v>1</v>
      </c>
      <c r="AC4093" s="564">
        <v>1</v>
      </c>
      <c r="AD4093" s="564">
        <v>1</v>
      </c>
      <c r="AE4093" s="564">
        <v>1</v>
      </c>
      <c r="AF4093" s="564">
        <v>1</v>
      </c>
      <c r="AG4093" s="564">
        <v>1</v>
      </c>
      <c r="AH4093" s="564">
        <v>1</v>
      </c>
      <c r="AI4093" s="564">
        <v>1</v>
      </c>
      <c r="AJ4093" s="564">
        <v>1</v>
      </c>
      <c r="AK4093" s="564">
        <v>1</v>
      </c>
    </row>
    <row r="4094" spans="1:37">
      <c r="A4094">
        <v>4090</v>
      </c>
      <c r="B4094" s="564">
        <f t="shared" ca="1" si="384"/>
        <v>20</v>
      </c>
      <c r="C4094" s="564">
        <f t="shared" ca="1" si="379"/>
        <v>400</v>
      </c>
      <c r="D4094" s="564">
        <f t="shared" ca="1" si="382"/>
        <v>20</v>
      </c>
      <c r="E4094" s="564">
        <f t="shared" ca="1" si="380"/>
        <v>0</v>
      </c>
      <c r="F4094" s="564">
        <f t="shared" ca="1" si="383"/>
        <v>1</v>
      </c>
      <c r="G4094" s="564">
        <f t="shared" ca="1" si="381"/>
        <v>-3.4505962222848843</v>
      </c>
      <c r="H4094" s="564">
        <v>1</v>
      </c>
      <c r="I4094" s="564">
        <v>1</v>
      </c>
      <c r="J4094" s="564">
        <v>1</v>
      </c>
      <c r="K4094" s="564">
        <v>1</v>
      </c>
      <c r="L4094" s="564">
        <v>1</v>
      </c>
      <c r="M4094" s="564">
        <v>1</v>
      </c>
      <c r="N4094" s="564">
        <v>1</v>
      </c>
      <c r="O4094" s="564">
        <v>1</v>
      </c>
      <c r="P4094" s="564">
        <v>1</v>
      </c>
      <c r="Q4094" s="564">
        <v>1</v>
      </c>
      <c r="R4094" s="564">
        <v>1</v>
      </c>
      <c r="S4094" s="564">
        <v>1</v>
      </c>
      <c r="T4094" s="564">
        <v>1</v>
      </c>
      <c r="U4094" s="564">
        <v>1</v>
      </c>
      <c r="V4094" s="564">
        <v>1</v>
      </c>
      <c r="W4094" s="564">
        <v>1</v>
      </c>
      <c r="X4094" s="564">
        <v>1</v>
      </c>
      <c r="Y4094" s="564">
        <v>1</v>
      </c>
      <c r="Z4094" s="564">
        <v>1</v>
      </c>
      <c r="AA4094" s="564">
        <v>1</v>
      </c>
      <c r="AB4094" s="564">
        <v>1</v>
      </c>
      <c r="AC4094" s="564">
        <v>1</v>
      </c>
      <c r="AD4094" s="564">
        <v>1</v>
      </c>
      <c r="AE4094" s="564">
        <v>1</v>
      </c>
      <c r="AF4094" s="564">
        <v>1</v>
      </c>
      <c r="AG4094" s="564">
        <v>1</v>
      </c>
      <c r="AH4094" s="564">
        <v>1</v>
      </c>
      <c r="AI4094" s="564">
        <v>1</v>
      </c>
      <c r="AJ4094" s="564">
        <v>1</v>
      </c>
      <c r="AK4094" s="564">
        <v>1</v>
      </c>
    </row>
    <row r="4095" spans="1:37">
      <c r="A4095">
        <v>4091</v>
      </c>
      <c r="B4095" s="564">
        <f t="shared" ca="1" si="384"/>
        <v>20</v>
      </c>
      <c r="C4095" s="564">
        <f t="shared" ca="1" si="379"/>
        <v>400</v>
      </c>
      <c r="D4095" s="564">
        <f t="shared" ca="1" si="382"/>
        <v>20</v>
      </c>
      <c r="E4095" s="564">
        <f t="shared" ca="1" si="380"/>
        <v>0</v>
      </c>
      <c r="F4095" s="564">
        <f t="shared" ca="1" si="383"/>
        <v>1</v>
      </c>
      <c r="G4095" s="564">
        <f t="shared" ca="1" si="381"/>
        <v>4.6998082631244547</v>
      </c>
      <c r="H4095" s="564">
        <v>1</v>
      </c>
      <c r="I4095" s="564">
        <v>1</v>
      </c>
      <c r="J4095" s="564">
        <v>1</v>
      </c>
      <c r="K4095" s="564">
        <v>1</v>
      </c>
      <c r="L4095" s="564">
        <v>1</v>
      </c>
      <c r="M4095" s="564">
        <v>1</v>
      </c>
      <c r="N4095" s="564">
        <v>1</v>
      </c>
      <c r="O4095" s="564">
        <v>1</v>
      </c>
      <c r="P4095" s="564">
        <v>1</v>
      </c>
      <c r="Q4095" s="564">
        <v>1</v>
      </c>
      <c r="R4095" s="564">
        <v>1</v>
      </c>
      <c r="S4095" s="564">
        <v>1</v>
      </c>
      <c r="T4095" s="564">
        <v>1</v>
      </c>
      <c r="U4095" s="564">
        <v>1</v>
      </c>
      <c r="V4095" s="564">
        <v>1</v>
      </c>
      <c r="W4095" s="564">
        <v>1</v>
      </c>
      <c r="X4095" s="564">
        <v>1</v>
      </c>
      <c r="Y4095" s="564">
        <v>1</v>
      </c>
      <c r="Z4095" s="564">
        <v>1</v>
      </c>
      <c r="AA4095" s="564">
        <v>1</v>
      </c>
      <c r="AB4095" s="564">
        <v>1</v>
      </c>
      <c r="AC4095" s="564">
        <v>1</v>
      </c>
      <c r="AD4095" s="564">
        <v>1</v>
      </c>
      <c r="AE4095" s="564">
        <v>1</v>
      </c>
      <c r="AF4095" s="564">
        <v>1</v>
      </c>
      <c r="AG4095" s="564">
        <v>1</v>
      </c>
      <c r="AH4095" s="564">
        <v>1</v>
      </c>
      <c r="AI4095" s="564">
        <v>1</v>
      </c>
      <c r="AJ4095" s="564">
        <v>1</v>
      </c>
      <c r="AK4095" s="564">
        <v>1</v>
      </c>
    </row>
    <row r="4096" spans="1:37">
      <c r="A4096">
        <v>4092</v>
      </c>
      <c r="B4096" s="564">
        <f t="shared" ca="1" si="384"/>
        <v>15</v>
      </c>
      <c r="C4096" s="564">
        <f t="shared" ca="1" si="379"/>
        <v>225</v>
      </c>
      <c r="D4096" s="564">
        <f t="shared" ca="1" si="382"/>
        <v>15</v>
      </c>
      <c r="E4096" s="564">
        <f t="shared" ca="1" si="380"/>
        <v>3.75</v>
      </c>
      <c r="F4096" s="564">
        <f t="shared" ca="1" si="383"/>
        <v>0.60526315789473684</v>
      </c>
      <c r="G4096" s="564">
        <f t="shared" ca="1" si="381"/>
        <v>4.9123527560705149</v>
      </c>
      <c r="H4096" s="564">
        <v>0</v>
      </c>
      <c r="I4096" s="564">
        <v>1</v>
      </c>
      <c r="J4096" s="564">
        <v>1</v>
      </c>
      <c r="K4096" s="564">
        <v>1</v>
      </c>
      <c r="L4096" s="564">
        <v>0</v>
      </c>
      <c r="M4096" s="564">
        <v>1</v>
      </c>
      <c r="N4096" s="564">
        <v>0</v>
      </c>
      <c r="O4096" s="564">
        <v>1</v>
      </c>
      <c r="P4096" s="564">
        <v>1</v>
      </c>
      <c r="Q4096" s="564">
        <v>1</v>
      </c>
      <c r="R4096" s="564">
        <v>0</v>
      </c>
      <c r="S4096" s="564">
        <v>1</v>
      </c>
      <c r="T4096" s="564">
        <v>1</v>
      </c>
      <c r="U4096" s="564">
        <v>1</v>
      </c>
      <c r="V4096" s="564">
        <v>1</v>
      </c>
      <c r="W4096" s="564">
        <v>0</v>
      </c>
      <c r="X4096" s="564">
        <v>1</v>
      </c>
      <c r="Y4096" s="564">
        <v>1</v>
      </c>
      <c r="Z4096" s="564">
        <v>1</v>
      </c>
      <c r="AA4096" s="564">
        <v>1</v>
      </c>
      <c r="AB4096" s="564">
        <v>1</v>
      </c>
      <c r="AC4096" s="564">
        <v>0</v>
      </c>
      <c r="AD4096" s="564">
        <v>1</v>
      </c>
      <c r="AE4096" s="564">
        <v>1</v>
      </c>
      <c r="AF4096" s="564">
        <v>1</v>
      </c>
      <c r="AG4096" s="564">
        <v>0</v>
      </c>
      <c r="AH4096" s="564">
        <v>1</v>
      </c>
      <c r="AI4096" s="564">
        <v>1</v>
      </c>
      <c r="AJ4096" s="564">
        <v>1</v>
      </c>
      <c r="AK4096" s="564">
        <v>1</v>
      </c>
    </row>
    <row r="4097" spans="1:37">
      <c r="A4097">
        <v>4093</v>
      </c>
      <c r="B4097" s="564">
        <f t="shared" ca="1" si="384"/>
        <v>10</v>
      </c>
      <c r="C4097" s="564">
        <f t="shared" ca="1" si="379"/>
        <v>100</v>
      </c>
      <c r="D4097" s="564">
        <f t="shared" ca="1" si="382"/>
        <v>10</v>
      </c>
      <c r="E4097" s="564">
        <f t="shared" ca="1" si="380"/>
        <v>5</v>
      </c>
      <c r="F4097" s="564">
        <f t="shared" ca="1" si="383"/>
        <v>0.47368421052631582</v>
      </c>
      <c r="G4097" s="564">
        <f t="shared" ca="1" si="381"/>
        <v>3.9278374115718249</v>
      </c>
      <c r="H4097" s="564">
        <v>1</v>
      </c>
      <c r="I4097" s="564">
        <v>1</v>
      </c>
      <c r="J4097" s="564">
        <v>1</v>
      </c>
      <c r="K4097" s="564">
        <v>0</v>
      </c>
      <c r="L4097" s="564">
        <v>1</v>
      </c>
      <c r="M4097" s="564">
        <v>0</v>
      </c>
      <c r="N4097" s="564">
        <v>0</v>
      </c>
      <c r="O4097" s="564">
        <v>0</v>
      </c>
      <c r="P4097" s="564">
        <v>0</v>
      </c>
      <c r="Q4097" s="564">
        <v>1</v>
      </c>
      <c r="R4097" s="564">
        <v>1</v>
      </c>
      <c r="S4097" s="564">
        <v>0</v>
      </c>
      <c r="T4097" s="564">
        <v>0</v>
      </c>
      <c r="U4097" s="564">
        <v>1</v>
      </c>
      <c r="V4097" s="564">
        <v>0</v>
      </c>
      <c r="W4097" s="564">
        <v>0</v>
      </c>
      <c r="X4097" s="564">
        <v>0</v>
      </c>
      <c r="Y4097" s="564">
        <v>1</v>
      </c>
      <c r="Z4097" s="564">
        <v>1</v>
      </c>
      <c r="AA4097" s="564">
        <v>1</v>
      </c>
      <c r="AB4097" s="564">
        <v>1</v>
      </c>
      <c r="AC4097" s="564">
        <v>1</v>
      </c>
      <c r="AD4097" s="564">
        <v>0</v>
      </c>
      <c r="AE4097" s="564">
        <v>0</v>
      </c>
      <c r="AF4097" s="564">
        <v>1</v>
      </c>
      <c r="AG4097" s="564">
        <v>1</v>
      </c>
      <c r="AH4097" s="564">
        <v>0</v>
      </c>
      <c r="AI4097" s="564">
        <v>0</v>
      </c>
      <c r="AJ4097" s="564">
        <v>0</v>
      </c>
      <c r="AK4097" s="564">
        <v>0</v>
      </c>
    </row>
    <row r="4098" spans="1:37">
      <c r="A4098">
        <v>4094</v>
      </c>
      <c r="B4098" s="564">
        <f t="shared" ca="1" si="384"/>
        <v>0</v>
      </c>
      <c r="C4098" s="564">
        <f t="shared" ca="1" si="379"/>
        <v>0</v>
      </c>
      <c r="D4098" s="564">
        <f t="shared" ca="1" si="382"/>
        <v>0</v>
      </c>
      <c r="E4098" s="564">
        <f t="shared" ca="1" si="380"/>
        <v>0</v>
      </c>
      <c r="F4098" s="564">
        <f t="shared" ca="1" si="383"/>
        <v>1</v>
      </c>
      <c r="G4098" s="564">
        <f t="shared" ca="1" si="381"/>
        <v>13.561943921614528</v>
      </c>
      <c r="H4098" s="564">
        <v>0</v>
      </c>
      <c r="I4098" s="564">
        <v>0</v>
      </c>
      <c r="J4098" s="564">
        <v>0</v>
      </c>
      <c r="K4098" s="564">
        <v>0</v>
      </c>
      <c r="L4098" s="564">
        <v>0</v>
      </c>
      <c r="M4098" s="564">
        <v>0</v>
      </c>
      <c r="N4098" s="564">
        <v>0</v>
      </c>
      <c r="O4098" s="564">
        <v>0</v>
      </c>
      <c r="P4098" s="564">
        <v>0</v>
      </c>
      <c r="Q4098" s="564">
        <v>0</v>
      </c>
      <c r="R4098" s="564">
        <v>0</v>
      </c>
      <c r="S4098" s="564">
        <v>0</v>
      </c>
      <c r="T4098" s="564">
        <v>0</v>
      </c>
      <c r="U4098" s="564">
        <v>0</v>
      </c>
      <c r="V4098" s="564">
        <v>0</v>
      </c>
      <c r="W4098" s="564">
        <v>0</v>
      </c>
      <c r="X4098" s="564">
        <v>0</v>
      </c>
      <c r="Y4098" s="564">
        <v>0</v>
      </c>
      <c r="Z4098" s="564">
        <v>0</v>
      </c>
      <c r="AA4098" s="564">
        <v>0</v>
      </c>
      <c r="AB4098" s="564">
        <v>0</v>
      </c>
      <c r="AC4098" s="564">
        <v>0</v>
      </c>
      <c r="AD4098" s="564">
        <v>0</v>
      </c>
      <c r="AE4098" s="564">
        <v>0</v>
      </c>
      <c r="AF4098" s="564">
        <v>0</v>
      </c>
      <c r="AG4098" s="564">
        <v>0</v>
      </c>
      <c r="AH4098" s="564">
        <v>0</v>
      </c>
      <c r="AI4098" s="564">
        <v>0</v>
      </c>
      <c r="AJ4098" s="564">
        <v>0</v>
      </c>
      <c r="AK4098" s="564">
        <v>0</v>
      </c>
    </row>
    <row r="4099" spans="1:37">
      <c r="A4099">
        <v>4095</v>
      </c>
      <c r="B4099" s="564">
        <f t="shared" ca="1" si="384"/>
        <v>20</v>
      </c>
      <c r="C4099" s="564">
        <f t="shared" ca="1" si="379"/>
        <v>400</v>
      </c>
      <c r="D4099" s="564">
        <f t="shared" ca="1" si="382"/>
        <v>20</v>
      </c>
      <c r="E4099" s="564">
        <f t="shared" ca="1" si="380"/>
        <v>0</v>
      </c>
      <c r="F4099" s="564">
        <f t="shared" ca="1" si="383"/>
        <v>1</v>
      </c>
      <c r="G4099" s="564">
        <f t="shared" ca="1" si="381"/>
        <v>6.752441728100596</v>
      </c>
      <c r="H4099" s="564">
        <v>1</v>
      </c>
      <c r="I4099" s="564">
        <v>1</v>
      </c>
      <c r="J4099" s="564">
        <v>1</v>
      </c>
      <c r="K4099" s="564">
        <v>1</v>
      </c>
      <c r="L4099" s="564">
        <v>1</v>
      </c>
      <c r="M4099" s="564">
        <v>1</v>
      </c>
      <c r="N4099" s="564">
        <v>1</v>
      </c>
      <c r="O4099" s="564">
        <v>1</v>
      </c>
      <c r="P4099" s="564">
        <v>1</v>
      </c>
      <c r="Q4099" s="564">
        <v>1</v>
      </c>
      <c r="R4099" s="564">
        <v>1</v>
      </c>
      <c r="S4099" s="564">
        <v>1</v>
      </c>
      <c r="T4099" s="564">
        <v>1</v>
      </c>
      <c r="U4099" s="564">
        <v>1</v>
      </c>
      <c r="V4099" s="564">
        <v>1</v>
      </c>
      <c r="W4099" s="564">
        <v>1</v>
      </c>
      <c r="X4099" s="564">
        <v>1</v>
      </c>
      <c r="Y4099" s="564">
        <v>1</v>
      </c>
      <c r="Z4099" s="564">
        <v>1</v>
      </c>
      <c r="AA4099" s="564">
        <v>1</v>
      </c>
      <c r="AB4099" s="564">
        <v>1</v>
      </c>
      <c r="AC4099" s="564">
        <v>1</v>
      </c>
      <c r="AD4099" s="564">
        <v>1</v>
      </c>
      <c r="AE4099" s="564">
        <v>1</v>
      </c>
      <c r="AF4099" s="564">
        <v>1</v>
      </c>
      <c r="AG4099" s="564">
        <v>1</v>
      </c>
      <c r="AH4099" s="564">
        <v>1</v>
      </c>
      <c r="AI4099" s="564">
        <v>1</v>
      </c>
      <c r="AJ4099" s="564">
        <v>1</v>
      </c>
      <c r="AK4099" s="564">
        <v>1</v>
      </c>
    </row>
    <row r="4100" spans="1:37">
      <c r="A4100">
        <v>4096</v>
      </c>
      <c r="B4100" s="564">
        <f t="shared" ca="1" si="384"/>
        <v>20</v>
      </c>
      <c r="C4100" s="564">
        <f t="shared" ca="1" si="379"/>
        <v>400</v>
      </c>
      <c r="D4100" s="564">
        <f t="shared" ca="1" si="382"/>
        <v>20</v>
      </c>
      <c r="E4100" s="564">
        <f t="shared" ca="1" si="380"/>
        <v>0</v>
      </c>
      <c r="F4100" s="564">
        <f t="shared" ca="1" si="383"/>
        <v>1</v>
      </c>
      <c r="G4100" s="564">
        <f t="shared" ca="1" si="381"/>
        <v>1.1269098778081745</v>
      </c>
      <c r="H4100" s="564">
        <v>1</v>
      </c>
      <c r="I4100" s="564">
        <v>1</v>
      </c>
      <c r="J4100" s="564">
        <v>1</v>
      </c>
      <c r="K4100" s="564">
        <v>1</v>
      </c>
      <c r="L4100" s="564">
        <v>1</v>
      </c>
      <c r="M4100" s="564">
        <v>1</v>
      </c>
      <c r="N4100" s="564">
        <v>1</v>
      </c>
      <c r="O4100" s="564">
        <v>1</v>
      </c>
      <c r="P4100" s="564">
        <v>1</v>
      </c>
      <c r="Q4100" s="564">
        <v>1</v>
      </c>
      <c r="R4100" s="564">
        <v>1</v>
      </c>
      <c r="S4100" s="564">
        <v>1</v>
      </c>
      <c r="T4100" s="564">
        <v>1</v>
      </c>
      <c r="U4100" s="564">
        <v>1</v>
      </c>
      <c r="V4100" s="564">
        <v>1</v>
      </c>
      <c r="W4100" s="564">
        <v>1</v>
      </c>
      <c r="X4100" s="564">
        <v>1</v>
      </c>
      <c r="Y4100" s="564">
        <v>1</v>
      </c>
      <c r="Z4100" s="564">
        <v>1</v>
      </c>
      <c r="AA4100" s="564">
        <v>1</v>
      </c>
      <c r="AB4100" s="564">
        <v>1</v>
      </c>
      <c r="AC4100" s="564">
        <v>1</v>
      </c>
      <c r="AD4100" s="564">
        <v>1</v>
      </c>
      <c r="AE4100" s="564">
        <v>1</v>
      </c>
      <c r="AF4100" s="564">
        <v>1</v>
      </c>
      <c r="AG4100" s="564">
        <v>1</v>
      </c>
      <c r="AH4100" s="564">
        <v>1</v>
      </c>
      <c r="AI4100" s="564">
        <v>1</v>
      </c>
      <c r="AJ4100" s="564">
        <v>1</v>
      </c>
      <c r="AK4100" s="564">
        <v>1</v>
      </c>
    </row>
    <row r="4101" spans="1:37">
      <c r="A4101">
        <v>4097</v>
      </c>
      <c r="B4101" s="564">
        <f t="shared" ca="1" si="384"/>
        <v>20</v>
      </c>
      <c r="C4101" s="564">
        <f t="shared" ref="C4101:C4164" ca="1" si="385">B4101^2</f>
        <v>400</v>
      </c>
      <c r="D4101" s="564">
        <f t="shared" ca="1" si="382"/>
        <v>20</v>
      </c>
      <c r="E4101" s="564">
        <f t="shared" ref="E4101:E4164" ca="1" si="386">D4101-((B4101^2)/H$1)</f>
        <v>0</v>
      </c>
      <c r="F4101" s="564">
        <f t="shared" ca="1" si="383"/>
        <v>1</v>
      </c>
      <c r="G4101" s="564">
        <f t="shared" ref="G4101:G4164" ca="1" si="387">I$2+NORMSINV(RAND())*K$2</f>
        <v>2.2366518052670972</v>
      </c>
      <c r="H4101" s="564">
        <v>1</v>
      </c>
      <c r="I4101" s="564">
        <v>1</v>
      </c>
      <c r="J4101" s="564">
        <v>1</v>
      </c>
      <c r="K4101" s="564">
        <v>1</v>
      </c>
      <c r="L4101" s="564">
        <v>1</v>
      </c>
      <c r="M4101" s="564">
        <v>1</v>
      </c>
      <c r="N4101" s="564">
        <v>1</v>
      </c>
      <c r="O4101" s="564">
        <v>1</v>
      </c>
      <c r="P4101" s="564">
        <v>1</v>
      </c>
      <c r="Q4101" s="564">
        <v>1</v>
      </c>
      <c r="R4101" s="564">
        <v>1</v>
      </c>
      <c r="S4101" s="564">
        <v>1</v>
      </c>
      <c r="T4101" s="564">
        <v>1</v>
      </c>
      <c r="U4101" s="564">
        <v>1</v>
      </c>
      <c r="V4101" s="564">
        <v>1</v>
      </c>
      <c r="W4101" s="564">
        <v>1</v>
      </c>
      <c r="X4101" s="564">
        <v>1</v>
      </c>
      <c r="Y4101" s="564">
        <v>1</v>
      </c>
      <c r="Z4101" s="564">
        <v>1</v>
      </c>
      <c r="AA4101" s="564">
        <v>1</v>
      </c>
      <c r="AB4101" s="564">
        <v>1</v>
      </c>
      <c r="AC4101" s="564">
        <v>1</v>
      </c>
      <c r="AD4101" s="564">
        <v>1</v>
      </c>
      <c r="AE4101" s="564">
        <v>1</v>
      </c>
      <c r="AF4101" s="564">
        <v>1</v>
      </c>
      <c r="AG4101" s="564">
        <v>1</v>
      </c>
      <c r="AH4101" s="564">
        <v>1</v>
      </c>
      <c r="AI4101" s="564">
        <v>1</v>
      </c>
      <c r="AJ4101" s="564">
        <v>1</v>
      </c>
      <c r="AK4101" s="564">
        <v>1</v>
      </c>
    </row>
    <row r="4102" spans="1:37">
      <c r="A4102">
        <v>4098</v>
      </c>
      <c r="B4102" s="564">
        <f t="shared" ca="1" si="384"/>
        <v>1</v>
      </c>
      <c r="C4102" s="564">
        <f t="shared" ca="1" si="385"/>
        <v>1</v>
      </c>
      <c r="D4102" s="564">
        <f t="shared" ref="D4102:D4165" ca="1" si="388">B4102</f>
        <v>1</v>
      </c>
      <c r="E4102" s="564">
        <f t="shared" ca="1" si="386"/>
        <v>0.95</v>
      </c>
      <c r="F4102" s="564">
        <f t="shared" ref="F4102:F4165" ca="1" si="389">1-(2*B4102*(H$1-B4102)/(H$1*(H$1-1)))</f>
        <v>0.9</v>
      </c>
      <c r="G4102" s="564">
        <f t="shared" ca="1" si="387"/>
        <v>-0.38761852812598163</v>
      </c>
      <c r="H4102" s="564">
        <v>0</v>
      </c>
      <c r="I4102" s="564">
        <v>0</v>
      </c>
      <c r="J4102" s="564">
        <v>1</v>
      </c>
      <c r="K4102" s="564">
        <v>0</v>
      </c>
      <c r="L4102" s="564">
        <v>0</v>
      </c>
      <c r="M4102" s="564">
        <v>0</v>
      </c>
      <c r="N4102" s="564">
        <v>0</v>
      </c>
      <c r="O4102" s="564">
        <v>0</v>
      </c>
      <c r="P4102" s="564">
        <v>0</v>
      </c>
      <c r="Q4102" s="564">
        <v>0</v>
      </c>
      <c r="R4102" s="564">
        <v>0</v>
      </c>
      <c r="S4102" s="564">
        <v>0</v>
      </c>
      <c r="T4102" s="564">
        <v>0</v>
      </c>
      <c r="U4102" s="564">
        <v>0</v>
      </c>
      <c r="V4102" s="564">
        <v>0</v>
      </c>
      <c r="W4102" s="564">
        <v>0</v>
      </c>
      <c r="X4102" s="564">
        <v>0</v>
      </c>
      <c r="Y4102" s="564">
        <v>0</v>
      </c>
      <c r="Z4102" s="564">
        <v>0</v>
      </c>
      <c r="AA4102" s="564">
        <v>0</v>
      </c>
      <c r="AB4102" s="564">
        <v>0</v>
      </c>
      <c r="AC4102" s="564">
        <v>0</v>
      </c>
      <c r="AD4102" s="564">
        <v>0</v>
      </c>
      <c r="AE4102" s="564">
        <v>0</v>
      </c>
      <c r="AF4102" s="564">
        <v>0</v>
      </c>
      <c r="AG4102" s="564">
        <v>0</v>
      </c>
      <c r="AH4102" s="564">
        <v>0</v>
      </c>
      <c r="AI4102" s="564">
        <v>0</v>
      </c>
      <c r="AJ4102" s="564">
        <v>0</v>
      </c>
      <c r="AK4102" s="564">
        <v>0</v>
      </c>
    </row>
    <row r="4103" spans="1:37">
      <c r="A4103">
        <v>4099</v>
      </c>
      <c r="B4103" s="564">
        <f t="shared" ref="B4103:B4166" ca="1" si="390">SUM(INDIRECT("H"&amp;A4103+4&amp;":"&amp;HLOOKUP(H$1,$AA$1:$BD$2,2,0)&amp;A4103+4))</f>
        <v>0</v>
      </c>
      <c r="C4103" s="564">
        <f t="shared" ca="1" si="385"/>
        <v>0</v>
      </c>
      <c r="D4103" s="564">
        <f t="shared" ca="1" si="388"/>
        <v>0</v>
      </c>
      <c r="E4103" s="564">
        <f t="shared" ca="1" si="386"/>
        <v>0</v>
      </c>
      <c r="F4103" s="564">
        <f t="shared" ca="1" si="389"/>
        <v>1</v>
      </c>
      <c r="G4103" s="564">
        <f t="shared" ca="1" si="387"/>
        <v>1.7337602226332105</v>
      </c>
      <c r="H4103" s="564">
        <v>0</v>
      </c>
      <c r="I4103" s="564">
        <v>0</v>
      </c>
      <c r="J4103" s="564">
        <v>0</v>
      </c>
      <c r="K4103" s="564">
        <v>0</v>
      </c>
      <c r="L4103" s="564">
        <v>0</v>
      </c>
      <c r="M4103" s="564">
        <v>0</v>
      </c>
      <c r="N4103" s="564">
        <v>0</v>
      </c>
      <c r="O4103" s="564">
        <v>0</v>
      </c>
      <c r="P4103" s="564">
        <v>0</v>
      </c>
      <c r="Q4103" s="564">
        <v>0</v>
      </c>
      <c r="R4103" s="564">
        <v>0</v>
      </c>
      <c r="S4103" s="564">
        <v>0</v>
      </c>
      <c r="T4103" s="564">
        <v>0</v>
      </c>
      <c r="U4103" s="564">
        <v>0</v>
      </c>
      <c r="V4103" s="564">
        <v>0</v>
      </c>
      <c r="W4103" s="564">
        <v>0</v>
      </c>
      <c r="X4103" s="564">
        <v>0</v>
      </c>
      <c r="Y4103" s="564">
        <v>0</v>
      </c>
      <c r="Z4103" s="564">
        <v>0</v>
      </c>
      <c r="AA4103" s="564">
        <v>0</v>
      </c>
      <c r="AB4103" s="564">
        <v>0</v>
      </c>
      <c r="AC4103" s="564">
        <v>0</v>
      </c>
      <c r="AD4103" s="564">
        <v>0</v>
      </c>
      <c r="AE4103" s="564">
        <v>0</v>
      </c>
      <c r="AF4103" s="564">
        <v>0</v>
      </c>
      <c r="AG4103" s="564">
        <v>0</v>
      </c>
      <c r="AH4103" s="564">
        <v>0</v>
      </c>
      <c r="AI4103" s="564">
        <v>0</v>
      </c>
      <c r="AJ4103" s="564">
        <v>0</v>
      </c>
      <c r="AK4103" s="564">
        <v>0</v>
      </c>
    </row>
    <row r="4104" spans="1:37">
      <c r="A4104">
        <v>4100</v>
      </c>
      <c r="B4104" s="564">
        <f t="shared" ca="1" si="390"/>
        <v>0</v>
      </c>
      <c r="C4104" s="564">
        <f t="shared" ca="1" si="385"/>
        <v>0</v>
      </c>
      <c r="D4104" s="564">
        <f t="shared" ca="1" si="388"/>
        <v>0</v>
      </c>
      <c r="E4104" s="564">
        <f t="shared" ca="1" si="386"/>
        <v>0</v>
      </c>
      <c r="F4104" s="564">
        <f t="shared" ca="1" si="389"/>
        <v>1</v>
      </c>
      <c r="G4104" s="564">
        <f t="shared" ca="1" si="387"/>
        <v>2.7909576181704434</v>
      </c>
      <c r="H4104" s="564">
        <v>0</v>
      </c>
      <c r="I4104" s="564">
        <v>0</v>
      </c>
      <c r="J4104" s="564">
        <v>0</v>
      </c>
      <c r="K4104" s="564">
        <v>0</v>
      </c>
      <c r="L4104" s="564">
        <v>0</v>
      </c>
      <c r="M4104" s="564">
        <v>0</v>
      </c>
      <c r="N4104" s="564">
        <v>0</v>
      </c>
      <c r="O4104" s="564">
        <v>0</v>
      </c>
      <c r="P4104" s="564">
        <v>0</v>
      </c>
      <c r="Q4104" s="564">
        <v>0</v>
      </c>
      <c r="R4104" s="564">
        <v>0</v>
      </c>
      <c r="S4104" s="564">
        <v>0</v>
      </c>
      <c r="T4104" s="564">
        <v>0</v>
      </c>
      <c r="U4104" s="564">
        <v>0</v>
      </c>
      <c r="V4104" s="564">
        <v>0</v>
      </c>
      <c r="W4104" s="564">
        <v>0</v>
      </c>
      <c r="X4104" s="564">
        <v>0</v>
      </c>
      <c r="Y4104" s="564">
        <v>0</v>
      </c>
      <c r="Z4104" s="564">
        <v>0</v>
      </c>
      <c r="AA4104" s="564">
        <v>0</v>
      </c>
      <c r="AB4104" s="564">
        <v>0</v>
      </c>
      <c r="AC4104" s="564">
        <v>0</v>
      </c>
      <c r="AD4104" s="564">
        <v>0</v>
      </c>
      <c r="AE4104" s="564">
        <v>0</v>
      </c>
      <c r="AF4104" s="564">
        <v>0</v>
      </c>
      <c r="AG4104" s="564">
        <v>0</v>
      </c>
      <c r="AH4104" s="564">
        <v>0</v>
      </c>
      <c r="AI4104" s="564">
        <v>0</v>
      </c>
      <c r="AJ4104" s="564">
        <v>0</v>
      </c>
      <c r="AK4104" s="564">
        <v>0</v>
      </c>
    </row>
    <row r="4105" spans="1:37">
      <c r="A4105">
        <v>4101</v>
      </c>
      <c r="B4105" s="564">
        <f t="shared" ca="1" si="390"/>
        <v>20</v>
      </c>
      <c r="C4105" s="564">
        <f t="shared" ca="1" si="385"/>
        <v>400</v>
      </c>
      <c r="D4105" s="564">
        <f t="shared" ca="1" si="388"/>
        <v>20</v>
      </c>
      <c r="E4105" s="564">
        <f t="shared" ca="1" si="386"/>
        <v>0</v>
      </c>
      <c r="F4105" s="564">
        <f t="shared" ca="1" si="389"/>
        <v>1</v>
      </c>
      <c r="G4105" s="564">
        <f t="shared" ca="1" si="387"/>
        <v>-1.1135290691067943</v>
      </c>
      <c r="H4105" s="564">
        <v>1</v>
      </c>
      <c r="I4105" s="564">
        <v>1</v>
      </c>
      <c r="J4105" s="564">
        <v>1</v>
      </c>
      <c r="K4105" s="564">
        <v>1</v>
      </c>
      <c r="L4105" s="564">
        <v>1</v>
      </c>
      <c r="M4105" s="564">
        <v>1</v>
      </c>
      <c r="N4105" s="564">
        <v>1</v>
      </c>
      <c r="O4105" s="564">
        <v>1</v>
      </c>
      <c r="P4105" s="564">
        <v>1</v>
      </c>
      <c r="Q4105" s="564">
        <v>1</v>
      </c>
      <c r="R4105" s="564">
        <v>1</v>
      </c>
      <c r="S4105" s="564">
        <v>1</v>
      </c>
      <c r="T4105" s="564">
        <v>1</v>
      </c>
      <c r="U4105" s="564">
        <v>1</v>
      </c>
      <c r="V4105" s="564">
        <v>1</v>
      </c>
      <c r="W4105" s="564">
        <v>1</v>
      </c>
      <c r="X4105" s="564">
        <v>1</v>
      </c>
      <c r="Y4105" s="564">
        <v>1</v>
      </c>
      <c r="Z4105" s="564">
        <v>1</v>
      </c>
      <c r="AA4105" s="564">
        <v>1</v>
      </c>
      <c r="AB4105" s="564">
        <v>1</v>
      </c>
      <c r="AC4105" s="564">
        <v>1</v>
      </c>
      <c r="AD4105" s="564">
        <v>1</v>
      </c>
      <c r="AE4105" s="564">
        <v>1</v>
      </c>
      <c r="AF4105" s="564">
        <v>1</v>
      </c>
      <c r="AG4105" s="564">
        <v>1</v>
      </c>
      <c r="AH4105" s="564">
        <v>1</v>
      </c>
      <c r="AI4105" s="564">
        <v>1</v>
      </c>
      <c r="AJ4105" s="564">
        <v>1</v>
      </c>
      <c r="AK4105" s="564">
        <v>1</v>
      </c>
    </row>
    <row r="4106" spans="1:37">
      <c r="A4106">
        <v>4102</v>
      </c>
      <c r="B4106" s="564">
        <f t="shared" ca="1" si="390"/>
        <v>20</v>
      </c>
      <c r="C4106" s="564">
        <f t="shared" ca="1" si="385"/>
        <v>400</v>
      </c>
      <c r="D4106" s="564">
        <f t="shared" ca="1" si="388"/>
        <v>20</v>
      </c>
      <c r="E4106" s="564">
        <f t="shared" ca="1" si="386"/>
        <v>0</v>
      </c>
      <c r="F4106" s="564">
        <f t="shared" ca="1" si="389"/>
        <v>1</v>
      </c>
      <c r="G4106" s="564">
        <f t="shared" ca="1" si="387"/>
        <v>7.1732717821241359</v>
      </c>
      <c r="H4106" s="564">
        <v>1</v>
      </c>
      <c r="I4106" s="564">
        <v>1</v>
      </c>
      <c r="J4106" s="564">
        <v>1</v>
      </c>
      <c r="K4106" s="564">
        <v>1</v>
      </c>
      <c r="L4106" s="564">
        <v>1</v>
      </c>
      <c r="M4106" s="564">
        <v>1</v>
      </c>
      <c r="N4106" s="564">
        <v>1</v>
      </c>
      <c r="O4106" s="564">
        <v>1</v>
      </c>
      <c r="P4106" s="564">
        <v>1</v>
      </c>
      <c r="Q4106" s="564">
        <v>1</v>
      </c>
      <c r="R4106" s="564">
        <v>1</v>
      </c>
      <c r="S4106" s="564">
        <v>1</v>
      </c>
      <c r="T4106" s="564">
        <v>1</v>
      </c>
      <c r="U4106" s="564">
        <v>1</v>
      </c>
      <c r="V4106" s="564">
        <v>1</v>
      </c>
      <c r="W4106" s="564">
        <v>1</v>
      </c>
      <c r="X4106" s="564">
        <v>1</v>
      </c>
      <c r="Y4106" s="564">
        <v>1</v>
      </c>
      <c r="Z4106" s="564">
        <v>1</v>
      </c>
      <c r="AA4106" s="564">
        <v>1</v>
      </c>
      <c r="AB4106" s="564">
        <v>1</v>
      </c>
      <c r="AC4106" s="564">
        <v>1</v>
      </c>
      <c r="AD4106" s="564">
        <v>1</v>
      </c>
      <c r="AE4106" s="564">
        <v>1</v>
      </c>
      <c r="AF4106" s="564">
        <v>1</v>
      </c>
      <c r="AG4106" s="564">
        <v>1</v>
      </c>
      <c r="AH4106" s="564">
        <v>1</v>
      </c>
      <c r="AI4106" s="564">
        <v>1</v>
      </c>
      <c r="AJ4106" s="564">
        <v>1</v>
      </c>
      <c r="AK4106" s="564">
        <v>1</v>
      </c>
    </row>
    <row r="4107" spans="1:37">
      <c r="A4107">
        <v>4103</v>
      </c>
      <c r="B4107" s="564">
        <f t="shared" ca="1" si="390"/>
        <v>0</v>
      </c>
      <c r="C4107" s="564">
        <f t="shared" ca="1" si="385"/>
        <v>0</v>
      </c>
      <c r="D4107" s="564">
        <f t="shared" ca="1" si="388"/>
        <v>0</v>
      </c>
      <c r="E4107" s="564">
        <f t="shared" ca="1" si="386"/>
        <v>0</v>
      </c>
      <c r="F4107" s="564">
        <f t="shared" ca="1" si="389"/>
        <v>1</v>
      </c>
      <c r="G4107" s="564">
        <f t="shared" ca="1" si="387"/>
        <v>2.2635621132499235</v>
      </c>
      <c r="H4107" s="564">
        <v>0</v>
      </c>
      <c r="I4107" s="564">
        <v>0</v>
      </c>
      <c r="J4107" s="564">
        <v>0</v>
      </c>
      <c r="K4107" s="564">
        <v>0</v>
      </c>
      <c r="L4107" s="564">
        <v>0</v>
      </c>
      <c r="M4107" s="564">
        <v>0</v>
      </c>
      <c r="N4107" s="564">
        <v>0</v>
      </c>
      <c r="O4107" s="564">
        <v>0</v>
      </c>
      <c r="P4107" s="564">
        <v>0</v>
      </c>
      <c r="Q4107" s="564">
        <v>0</v>
      </c>
      <c r="R4107" s="564">
        <v>0</v>
      </c>
      <c r="S4107" s="564">
        <v>0</v>
      </c>
      <c r="T4107" s="564">
        <v>0</v>
      </c>
      <c r="U4107" s="564">
        <v>0</v>
      </c>
      <c r="V4107" s="564">
        <v>0</v>
      </c>
      <c r="W4107" s="564">
        <v>0</v>
      </c>
      <c r="X4107" s="564">
        <v>0</v>
      </c>
      <c r="Y4107" s="564">
        <v>0</v>
      </c>
      <c r="Z4107" s="564">
        <v>0</v>
      </c>
      <c r="AA4107" s="564">
        <v>0</v>
      </c>
      <c r="AB4107" s="564">
        <v>0</v>
      </c>
      <c r="AC4107" s="564">
        <v>0</v>
      </c>
      <c r="AD4107" s="564">
        <v>0</v>
      </c>
      <c r="AE4107" s="564">
        <v>0</v>
      </c>
      <c r="AF4107" s="564">
        <v>0</v>
      </c>
      <c r="AG4107" s="564">
        <v>0</v>
      </c>
      <c r="AH4107" s="564">
        <v>0</v>
      </c>
      <c r="AI4107" s="564">
        <v>0</v>
      </c>
      <c r="AJ4107" s="564">
        <v>0</v>
      </c>
      <c r="AK4107" s="564">
        <v>0</v>
      </c>
    </row>
    <row r="4108" spans="1:37">
      <c r="A4108">
        <v>4104</v>
      </c>
      <c r="B4108" s="564">
        <f t="shared" ca="1" si="390"/>
        <v>20</v>
      </c>
      <c r="C4108" s="564">
        <f t="shared" ca="1" si="385"/>
        <v>400</v>
      </c>
      <c r="D4108" s="564">
        <f t="shared" ca="1" si="388"/>
        <v>20</v>
      </c>
      <c r="E4108" s="564">
        <f t="shared" ca="1" si="386"/>
        <v>0</v>
      </c>
      <c r="F4108" s="564">
        <f t="shared" ca="1" si="389"/>
        <v>1</v>
      </c>
      <c r="G4108" s="564">
        <f t="shared" ca="1" si="387"/>
        <v>2.0593172073901735</v>
      </c>
      <c r="H4108" s="564">
        <v>1</v>
      </c>
      <c r="I4108" s="564">
        <v>1</v>
      </c>
      <c r="J4108" s="564">
        <v>1</v>
      </c>
      <c r="K4108" s="564">
        <v>1</v>
      </c>
      <c r="L4108" s="564">
        <v>1</v>
      </c>
      <c r="M4108" s="564">
        <v>1</v>
      </c>
      <c r="N4108" s="564">
        <v>1</v>
      </c>
      <c r="O4108" s="564">
        <v>1</v>
      </c>
      <c r="P4108" s="564">
        <v>1</v>
      </c>
      <c r="Q4108" s="564">
        <v>1</v>
      </c>
      <c r="R4108" s="564">
        <v>1</v>
      </c>
      <c r="S4108" s="564">
        <v>1</v>
      </c>
      <c r="T4108" s="564">
        <v>1</v>
      </c>
      <c r="U4108" s="564">
        <v>1</v>
      </c>
      <c r="V4108" s="564">
        <v>1</v>
      </c>
      <c r="W4108" s="564">
        <v>1</v>
      </c>
      <c r="X4108" s="564">
        <v>1</v>
      </c>
      <c r="Y4108" s="564">
        <v>1</v>
      </c>
      <c r="Z4108" s="564">
        <v>1</v>
      </c>
      <c r="AA4108" s="564">
        <v>1</v>
      </c>
      <c r="AB4108" s="564">
        <v>1</v>
      </c>
      <c r="AC4108" s="564">
        <v>1</v>
      </c>
      <c r="AD4108" s="564">
        <v>1</v>
      </c>
      <c r="AE4108" s="564">
        <v>1</v>
      </c>
      <c r="AF4108" s="564">
        <v>1</v>
      </c>
      <c r="AG4108" s="564">
        <v>1</v>
      </c>
      <c r="AH4108" s="564">
        <v>1</v>
      </c>
      <c r="AI4108" s="564">
        <v>1</v>
      </c>
      <c r="AJ4108" s="564">
        <v>1</v>
      </c>
      <c r="AK4108" s="564">
        <v>1</v>
      </c>
    </row>
    <row r="4109" spans="1:37">
      <c r="A4109">
        <v>4105</v>
      </c>
      <c r="B4109" s="564">
        <f t="shared" ca="1" si="390"/>
        <v>0</v>
      </c>
      <c r="C4109" s="564">
        <f t="shared" ca="1" si="385"/>
        <v>0</v>
      </c>
      <c r="D4109" s="564">
        <f t="shared" ca="1" si="388"/>
        <v>0</v>
      </c>
      <c r="E4109" s="564">
        <f t="shared" ca="1" si="386"/>
        <v>0</v>
      </c>
      <c r="F4109" s="564">
        <f t="shared" ca="1" si="389"/>
        <v>1</v>
      </c>
      <c r="G4109" s="564">
        <f t="shared" ca="1" si="387"/>
        <v>-3.386945020168374</v>
      </c>
      <c r="H4109" s="564">
        <v>0</v>
      </c>
      <c r="I4109" s="564">
        <v>0</v>
      </c>
      <c r="J4109" s="564">
        <v>0</v>
      </c>
      <c r="K4109" s="564">
        <v>0</v>
      </c>
      <c r="L4109" s="564">
        <v>0</v>
      </c>
      <c r="M4109" s="564">
        <v>0</v>
      </c>
      <c r="N4109" s="564">
        <v>0</v>
      </c>
      <c r="O4109" s="564">
        <v>0</v>
      </c>
      <c r="P4109" s="564">
        <v>0</v>
      </c>
      <c r="Q4109" s="564">
        <v>0</v>
      </c>
      <c r="R4109" s="564">
        <v>0</v>
      </c>
      <c r="S4109" s="564">
        <v>0</v>
      </c>
      <c r="T4109" s="564">
        <v>0</v>
      </c>
      <c r="U4109" s="564">
        <v>0</v>
      </c>
      <c r="V4109" s="564">
        <v>0</v>
      </c>
      <c r="W4109" s="564">
        <v>0</v>
      </c>
      <c r="X4109" s="564">
        <v>0</v>
      </c>
      <c r="Y4109" s="564">
        <v>0</v>
      </c>
      <c r="Z4109" s="564">
        <v>0</v>
      </c>
      <c r="AA4109" s="564">
        <v>0</v>
      </c>
      <c r="AB4109" s="564">
        <v>0</v>
      </c>
      <c r="AC4109" s="564">
        <v>0</v>
      </c>
      <c r="AD4109" s="564">
        <v>0</v>
      </c>
      <c r="AE4109" s="564">
        <v>0</v>
      </c>
      <c r="AF4109" s="564">
        <v>0</v>
      </c>
      <c r="AG4109" s="564">
        <v>0</v>
      </c>
      <c r="AH4109" s="564">
        <v>0</v>
      </c>
      <c r="AI4109" s="564">
        <v>0</v>
      </c>
      <c r="AJ4109" s="564">
        <v>0</v>
      </c>
      <c r="AK4109" s="564">
        <v>0</v>
      </c>
    </row>
    <row r="4110" spans="1:37">
      <c r="A4110">
        <v>4106</v>
      </c>
      <c r="B4110" s="564">
        <f t="shared" ca="1" si="390"/>
        <v>0</v>
      </c>
      <c r="C4110" s="564">
        <f t="shared" ca="1" si="385"/>
        <v>0</v>
      </c>
      <c r="D4110" s="564">
        <f t="shared" ca="1" si="388"/>
        <v>0</v>
      </c>
      <c r="E4110" s="564">
        <f t="shared" ca="1" si="386"/>
        <v>0</v>
      </c>
      <c r="F4110" s="564">
        <f t="shared" ca="1" si="389"/>
        <v>1</v>
      </c>
      <c r="G4110" s="564">
        <f t="shared" ca="1" si="387"/>
        <v>6.2272238652760628</v>
      </c>
      <c r="H4110" s="564">
        <v>0</v>
      </c>
      <c r="I4110" s="564">
        <v>0</v>
      </c>
      <c r="J4110" s="564">
        <v>0</v>
      </c>
      <c r="K4110" s="564">
        <v>0</v>
      </c>
      <c r="L4110" s="564">
        <v>0</v>
      </c>
      <c r="M4110" s="564">
        <v>0</v>
      </c>
      <c r="N4110" s="564">
        <v>0</v>
      </c>
      <c r="O4110" s="564">
        <v>0</v>
      </c>
      <c r="P4110" s="564">
        <v>0</v>
      </c>
      <c r="Q4110" s="564">
        <v>0</v>
      </c>
      <c r="R4110" s="564">
        <v>0</v>
      </c>
      <c r="S4110" s="564">
        <v>0</v>
      </c>
      <c r="T4110" s="564">
        <v>0</v>
      </c>
      <c r="U4110" s="564">
        <v>0</v>
      </c>
      <c r="V4110" s="564">
        <v>0</v>
      </c>
      <c r="W4110" s="564">
        <v>0</v>
      </c>
      <c r="X4110" s="564">
        <v>0</v>
      </c>
      <c r="Y4110" s="564">
        <v>0</v>
      </c>
      <c r="Z4110" s="564">
        <v>0</v>
      </c>
      <c r="AA4110" s="564">
        <v>0</v>
      </c>
      <c r="AB4110" s="564">
        <v>0</v>
      </c>
      <c r="AC4110" s="564">
        <v>0</v>
      </c>
      <c r="AD4110" s="564">
        <v>0</v>
      </c>
      <c r="AE4110" s="564">
        <v>0</v>
      </c>
      <c r="AF4110" s="564">
        <v>0</v>
      </c>
      <c r="AG4110" s="564">
        <v>0</v>
      </c>
      <c r="AH4110" s="564">
        <v>0</v>
      </c>
      <c r="AI4110" s="564">
        <v>0</v>
      </c>
      <c r="AJ4110" s="564">
        <v>0</v>
      </c>
      <c r="AK4110" s="564">
        <v>0</v>
      </c>
    </row>
    <row r="4111" spans="1:37">
      <c r="A4111">
        <v>4107</v>
      </c>
      <c r="B4111" s="564">
        <f t="shared" ca="1" si="390"/>
        <v>20</v>
      </c>
      <c r="C4111" s="564">
        <f t="shared" ca="1" si="385"/>
        <v>400</v>
      </c>
      <c r="D4111" s="564">
        <f t="shared" ca="1" si="388"/>
        <v>20</v>
      </c>
      <c r="E4111" s="564">
        <f t="shared" ca="1" si="386"/>
        <v>0</v>
      </c>
      <c r="F4111" s="564">
        <f t="shared" ca="1" si="389"/>
        <v>1</v>
      </c>
      <c r="G4111" s="564">
        <f t="shared" ca="1" si="387"/>
        <v>-4.2034255890349854</v>
      </c>
      <c r="H4111" s="564">
        <v>1</v>
      </c>
      <c r="I4111" s="564">
        <v>1</v>
      </c>
      <c r="J4111" s="564">
        <v>1</v>
      </c>
      <c r="K4111" s="564">
        <v>1</v>
      </c>
      <c r="L4111" s="564">
        <v>1</v>
      </c>
      <c r="M4111" s="564">
        <v>1</v>
      </c>
      <c r="N4111" s="564">
        <v>1</v>
      </c>
      <c r="O4111" s="564">
        <v>1</v>
      </c>
      <c r="P4111" s="564">
        <v>1</v>
      </c>
      <c r="Q4111" s="564">
        <v>1</v>
      </c>
      <c r="R4111" s="564">
        <v>1</v>
      </c>
      <c r="S4111" s="564">
        <v>1</v>
      </c>
      <c r="T4111" s="564">
        <v>1</v>
      </c>
      <c r="U4111" s="564">
        <v>1</v>
      </c>
      <c r="V4111" s="564">
        <v>1</v>
      </c>
      <c r="W4111" s="564">
        <v>1</v>
      </c>
      <c r="X4111" s="564">
        <v>1</v>
      </c>
      <c r="Y4111" s="564">
        <v>1</v>
      </c>
      <c r="Z4111" s="564">
        <v>1</v>
      </c>
      <c r="AA4111" s="564">
        <v>1</v>
      </c>
      <c r="AB4111" s="564">
        <v>1</v>
      </c>
      <c r="AC4111" s="564">
        <v>1</v>
      </c>
      <c r="AD4111" s="564">
        <v>1</v>
      </c>
      <c r="AE4111" s="564">
        <v>1</v>
      </c>
      <c r="AF4111" s="564">
        <v>1</v>
      </c>
      <c r="AG4111" s="564">
        <v>1</v>
      </c>
      <c r="AH4111" s="564">
        <v>1</v>
      </c>
      <c r="AI4111" s="564">
        <v>1</v>
      </c>
      <c r="AJ4111" s="564">
        <v>1</v>
      </c>
      <c r="AK4111" s="564">
        <v>1</v>
      </c>
    </row>
    <row r="4112" spans="1:37">
      <c r="A4112">
        <v>4108</v>
      </c>
      <c r="B4112" s="564">
        <f t="shared" ca="1" si="390"/>
        <v>0</v>
      </c>
      <c r="C4112" s="564">
        <f t="shared" ca="1" si="385"/>
        <v>0</v>
      </c>
      <c r="D4112" s="564">
        <f t="shared" ca="1" si="388"/>
        <v>0</v>
      </c>
      <c r="E4112" s="564">
        <f t="shared" ca="1" si="386"/>
        <v>0</v>
      </c>
      <c r="F4112" s="564">
        <f t="shared" ca="1" si="389"/>
        <v>1</v>
      </c>
      <c r="G4112" s="564">
        <f t="shared" ca="1" si="387"/>
        <v>9.0196427218753268</v>
      </c>
      <c r="H4112" s="564">
        <v>0</v>
      </c>
      <c r="I4112" s="564">
        <v>0</v>
      </c>
      <c r="J4112" s="564">
        <v>0</v>
      </c>
      <c r="K4112" s="564">
        <v>0</v>
      </c>
      <c r="L4112" s="564">
        <v>0</v>
      </c>
      <c r="M4112" s="564">
        <v>0</v>
      </c>
      <c r="N4112" s="564">
        <v>0</v>
      </c>
      <c r="O4112" s="564">
        <v>0</v>
      </c>
      <c r="P4112" s="564">
        <v>0</v>
      </c>
      <c r="Q4112" s="564">
        <v>0</v>
      </c>
      <c r="R4112" s="564">
        <v>0</v>
      </c>
      <c r="S4112" s="564">
        <v>0</v>
      </c>
      <c r="T4112" s="564">
        <v>0</v>
      </c>
      <c r="U4112" s="564">
        <v>0</v>
      </c>
      <c r="V4112" s="564">
        <v>0</v>
      </c>
      <c r="W4112" s="564">
        <v>0</v>
      </c>
      <c r="X4112" s="564">
        <v>0</v>
      </c>
      <c r="Y4112" s="564">
        <v>0</v>
      </c>
      <c r="Z4112" s="564">
        <v>0</v>
      </c>
      <c r="AA4112" s="564">
        <v>0</v>
      </c>
      <c r="AB4112" s="564">
        <v>0</v>
      </c>
      <c r="AC4112" s="564">
        <v>0</v>
      </c>
      <c r="AD4112" s="564">
        <v>0</v>
      </c>
      <c r="AE4112" s="564">
        <v>0</v>
      </c>
      <c r="AF4112" s="564">
        <v>0</v>
      </c>
      <c r="AG4112" s="564">
        <v>0</v>
      </c>
      <c r="AH4112" s="564">
        <v>0</v>
      </c>
      <c r="AI4112" s="564">
        <v>0</v>
      </c>
      <c r="AJ4112" s="564">
        <v>0</v>
      </c>
      <c r="AK4112" s="564">
        <v>0</v>
      </c>
    </row>
    <row r="4113" spans="1:37">
      <c r="A4113">
        <v>4109</v>
      </c>
      <c r="B4113" s="564">
        <f t="shared" ca="1" si="390"/>
        <v>20</v>
      </c>
      <c r="C4113" s="564">
        <f t="shared" ca="1" si="385"/>
        <v>400</v>
      </c>
      <c r="D4113" s="564">
        <f t="shared" ca="1" si="388"/>
        <v>20</v>
      </c>
      <c r="E4113" s="564">
        <f t="shared" ca="1" si="386"/>
        <v>0</v>
      </c>
      <c r="F4113" s="564">
        <f t="shared" ca="1" si="389"/>
        <v>1</v>
      </c>
      <c r="G4113" s="564">
        <f t="shared" ca="1" si="387"/>
        <v>7.1298034476586647</v>
      </c>
      <c r="H4113" s="564">
        <v>1</v>
      </c>
      <c r="I4113" s="564">
        <v>1</v>
      </c>
      <c r="J4113" s="564">
        <v>1</v>
      </c>
      <c r="K4113" s="564">
        <v>1</v>
      </c>
      <c r="L4113" s="564">
        <v>1</v>
      </c>
      <c r="M4113" s="564">
        <v>1</v>
      </c>
      <c r="N4113" s="564">
        <v>1</v>
      </c>
      <c r="O4113" s="564">
        <v>1</v>
      </c>
      <c r="P4113" s="564">
        <v>1</v>
      </c>
      <c r="Q4113" s="564">
        <v>1</v>
      </c>
      <c r="R4113" s="564">
        <v>1</v>
      </c>
      <c r="S4113" s="564">
        <v>1</v>
      </c>
      <c r="T4113" s="564">
        <v>1</v>
      </c>
      <c r="U4113" s="564">
        <v>1</v>
      </c>
      <c r="V4113" s="564">
        <v>1</v>
      </c>
      <c r="W4113" s="564">
        <v>1</v>
      </c>
      <c r="X4113" s="564">
        <v>1</v>
      </c>
      <c r="Y4113" s="564">
        <v>1</v>
      </c>
      <c r="Z4113" s="564">
        <v>1</v>
      </c>
      <c r="AA4113" s="564">
        <v>1</v>
      </c>
      <c r="AB4113" s="564">
        <v>1</v>
      </c>
      <c r="AC4113" s="564">
        <v>1</v>
      </c>
      <c r="AD4113" s="564">
        <v>1</v>
      </c>
      <c r="AE4113" s="564">
        <v>1</v>
      </c>
      <c r="AF4113" s="564">
        <v>1</v>
      </c>
      <c r="AG4113" s="564">
        <v>1</v>
      </c>
      <c r="AH4113" s="564">
        <v>1</v>
      </c>
      <c r="AI4113" s="564">
        <v>1</v>
      </c>
      <c r="AJ4113" s="564">
        <v>1</v>
      </c>
      <c r="AK4113" s="564">
        <v>1</v>
      </c>
    </row>
    <row r="4114" spans="1:37">
      <c r="A4114">
        <v>4110</v>
      </c>
      <c r="B4114" s="564">
        <f t="shared" ca="1" si="390"/>
        <v>7</v>
      </c>
      <c r="C4114" s="564">
        <f t="shared" ca="1" si="385"/>
        <v>49</v>
      </c>
      <c r="D4114" s="564">
        <f t="shared" ca="1" si="388"/>
        <v>7</v>
      </c>
      <c r="E4114" s="564">
        <f t="shared" ca="1" si="386"/>
        <v>4.55</v>
      </c>
      <c r="F4114" s="564">
        <f t="shared" ca="1" si="389"/>
        <v>0.52105263157894743</v>
      </c>
      <c r="G4114" s="564">
        <f t="shared" ca="1" si="387"/>
        <v>4.7350608240543135</v>
      </c>
      <c r="H4114" s="564">
        <v>1</v>
      </c>
      <c r="I4114" s="564">
        <v>0</v>
      </c>
      <c r="J4114" s="564">
        <v>1</v>
      </c>
      <c r="K4114" s="564">
        <v>0</v>
      </c>
      <c r="L4114" s="564">
        <v>0</v>
      </c>
      <c r="M4114" s="564">
        <v>0</v>
      </c>
      <c r="N4114" s="564">
        <v>0</v>
      </c>
      <c r="O4114" s="564">
        <v>0</v>
      </c>
      <c r="P4114" s="564">
        <v>0</v>
      </c>
      <c r="Q4114" s="564">
        <v>0</v>
      </c>
      <c r="R4114" s="564">
        <v>0</v>
      </c>
      <c r="S4114" s="564">
        <v>1</v>
      </c>
      <c r="T4114" s="564">
        <v>1</v>
      </c>
      <c r="U4114" s="564">
        <v>1</v>
      </c>
      <c r="V4114" s="564">
        <v>1</v>
      </c>
      <c r="W4114" s="564">
        <v>0</v>
      </c>
      <c r="X4114" s="564">
        <v>1</v>
      </c>
      <c r="Y4114" s="564">
        <v>0</v>
      </c>
      <c r="Z4114" s="564">
        <v>0</v>
      </c>
      <c r="AA4114" s="564">
        <v>0</v>
      </c>
      <c r="AB4114" s="564">
        <v>0</v>
      </c>
      <c r="AC4114" s="564">
        <v>0</v>
      </c>
      <c r="AD4114" s="564">
        <v>0</v>
      </c>
      <c r="AE4114" s="564">
        <v>0</v>
      </c>
      <c r="AF4114" s="564">
        <v>0</v>
      </c>
      <c r="AG4114" s="564">
        <v>0</v>
      </c>
      <c r="AH4114" s="564">
        <v>0</v>
      </c>
      <c r="AI4114" s="564">
        <v>0</v>
      </c>
      <c r="AJ4114" s="564">
        <v>0</v>
      </c>
      <c r="AK4114" s="564">
        <v>0</v>
      </c>
    </row>
    <row r="4115" spans="1:37">
      <c r="A4115">
        <v>4111</v>
      </c>
      <c r="B4115" s="564">
        <f t="shared" ca="1" si="390"/>
        <v>0</v>
      </c>
      <c r="C4115" s="564">
        <f t="shared" ca="1" si="385"/>
        <v>0</v>
      </c>
      <c r="D4115" s="564">
        <f t="shared" ca="1" si="388"/>
        <v>0</v>
      </c>
      <c r="E4115" s="564">
        <f t="shared" ca="1" si="386"/>
        <v>0</v>
      </c>
      <c r="F4115" s="564">
        <f t="shared" ca="1" si="389"/>
        <v>1</v>
      </c>
      <c r="G4115" s="564">
        <f t="shared" ca="1" si="387"/>
        <v>3.2395699851272779</v>
      </c>
      <c r="H4115" s="564">
        <v>0</v>
      </c>
      <c r="I4115" s="564">
        <v>0</v>
      </c>
      <c r="J4115" s="564">
        <v>0</v>
      </c>
      <c r="K4115" s="564">
        <v>0</v>
      </c>
      <c r="L4115" s="564">
        <v>0</v>
      </c>
      <c r="M4115" s="564">
        <v>0</v>
      </c>
      <c r="N4115" s="564">
        <v>0</v>
      </c>
      <c r="O4115" s="564">
        <v>0</v>
      </c>
      <c r="P4115" s="564">
        <v>0</v>
      </c>
      <c r="Q4115" s="564">
        <v>0</v>
      </c>
      <c r="R4115" s="564">
        <v>0</v>
      </c>
      <c r="S4115" s="564">
        <v>0</v>
      </c>
      <c r="T4115" s="564">
        <v>0</v>
      </c>
      <c r="U4115" s="564">
        <v>0</v>
      </c>
      <c r="V4115" s="564">
        <v>0</v>
      </c>
      <c r="W4115" s="564">
        <v>0</v>
      </c>
      <c r="X4115" s="564">
        <v>0</v>
      </c>
      <c r="Y4115" s="564">
        <v>0</v>
      </c>
      <c r="Z4115" s="564">
        <v>0</v>
      </c>
      <c r="AA4115" s="564">
        <v>0</v>
      </c>
      <c r="AB4115" s="564">
        <v>0</v>
      </c>
      <c r="AC4115" s="564">
        <v>0</v>
      </c>
      <c r="AD4115" s="564">
        <v>0</v>
      </c>
      <c r="AE4115" s="564">
        <v>0</v>
      </c>
      <c r="AF4115" s="564">
        <v>0</v>
      </c>
      <c r="AG4115" s="564">
        <v>0</v>
      </c>
      <c r="AH4115" s="564">
        <v>0</v>
      </c>
      <c r="AI4115" s="564">
        <v>0</v>
      </c>
      <c r="AJ4115" s="564">
        <v>0</v>
      </c>
      <c r="AK4115" s="564">
        <v>0</v>
      </c>
    </row>
    <row r="4116" spans="1:37">
      <c r="A4116">
        <v>4112</v>
      </c>
      <c r="B4116" s="564">
        <f t="shared" ca="1" si="390"/>
        <v>0</v>
      </c>
      <c r="C4116" s="564">
        <f t="shared" ca="1" si="385"/>
        <v>0</v>
      </c>
      <c r="D4116" s="564">
        <f t="shared" ca="1" si="388"/>
        <v>0</v>
      </c>
      <c r="E4116" s="564">
        <f t="shared" ca="1" si="386"/>
        <v>0</v>
      </c>
      <c r="F4116" s="564">
        <f t="shared" ca="1" si="389"/>
        <v>1</v>
      </c>
      <c r="G4116" s="564">
        <f t="shared" ca="1" si="387"/>
        <v>5.4578494898540661</v>
      </c>
      <c r="H4116" s="564">
        <v>0</v>
      </c>
      <c r="I4116" s="564">
        <v>0</v>
      </c>
      <c r="J4116" s="564">
        <v>0</v>
      </c>
      <c r="K4116" s="564">
        <v>0</v>
      </c>
      <c r="L4116" s="564">
        <v>0</v>
      </c>
      <c r="M4116" s="564">
        <v>0</v>
      </c>
      <c r="N4116" s="564">
        <v>0</v>
      </c>
      <c r="O4116" s="564">
        <v>0</v>
      </c>
      <c r="P4116" s="564">
        <v>0</v>
      </c>
      <c r="Q4116" s="564">
        <v>0</v>
      </c>
      <c r="R4116" s="564">
        <v>0</v>
      </c>
      <c r="S4116" s="564">
        <v>0</v>
      </c>
      <c r="T4116" s="564">
        <v>0</v>
      </c>
      <c r="U4116" s="564">
        <v>0</v>
      </c>
      <c r="V4116" s="564">
        <v>0</v>
      </c>
      <c r="W4116" s="564">
        <v>0</v>
      </c>
      <c r="X4116" s="564">
        <v>0</v>
      </c>
      <c r="Y4116" s="564">
        <v>0</v>
      </c>
      <c r="Z4116" s="564">
        <v>0</v>
      </c>
      <c r="AA4116" s="564">
        <v>0</v>
      </c>
      <c r="AB4116" s="564">
        <v>0</v>
      </c>
      <c r="AC4116" s="564">
        <v>0</v>
      </c>
      <c r="AD4116" s="564">
        <v>0</v>
      </c>
      <c r="AE4116" s="564">
        <v>0</v>
      </c>
      <c r="AF4116" s="564">
        <v>0</v>
      </c>
      <c r="AG4116" s="564">
        <v>0</v>
      </c>
      <c r="AH4116" s="564">
        <v>0</v>
      </c>
      <c r="AI4116" s="564">
        <v>0</v>
      </c>
      <c r="AJ4116" s="564">
        <v>0</v>
      </c>
      <c r="AK4116" s="564">
        <v>0</v>
      </c>
    </row>
    <row r="4117" spans="1:37">
      <c r="A4117">
        <v>4113</v>
      </c>
      <c r="B4117" s="564">
        <f t="shared" ca="1" si="390"/>
        <v>0</v>
      </c>
      <c r="C4117" s="564">
        <f t="shared" ca="1" si="385"/>
        <v>0</v>
      </c>
      <c r="D4117" s="564">
        <f t="shared" ca="1" si="388"/>
        <v>0</v>
      </c>
      <c r="E4117" s="564">
        <f t="shared" ca="1" si="386"/>
        <v>0</v>
      </c>
      <c r="F4117" s="564">
        <f t="shared" ca="1" si="389"/>
        <v>1</v>
      </c>
      <c r="G4117" s="564">
        <f t="shared" ca="1" si="387"/>
        <v>3.2255819748922319</v>
      </c>
      <c r="H4117" s="564">
        <v>0</v>
      </c>
      <c r="I4117" s="564">
        <v>0</v>
      </c>
      <c r="J4117" s="564">
        <v>0</v>
      </c>
      <c r="K4117" s="564">
        <v>0</v>
      </c>
      <c r="L4117" s="564">
        <v>0</v>
      </c>
      <c r="M4117" s="564">
        <v>0</v>
      </c>
      <c r="N4117" s="564">
        <v>0</v>
      </c>
      <c r="O4117" s="564">
        <v>0</v>
      </c>
      <c r="P4117" s="564">
        <v>0</v>
      </c>
      <c r="Q4117" s="564">
        <v>0</v>
      </c>
      <c r="R4117" s="564">
        <v>0</v>
      </c>
      <c r="S4117" s="564">
        <v>0</v>
      </c>
      <c r="T4117" s="564">
        <v>0</v>
      </c>
      <c r="U4117" s="564">
        <v>0</v>
      </c>
      <c r="V4117" s="564">
        <v>0</v>
      </c>
      <c r="W4117" s="564">
        <v>0</v>
      </c>
      <c r="X4117" s="564">
        <v>0</v>
      </c>
      <c r="Y4117" s="564">
        <v>0</v>
      </c>
      <c r="Z4117" s="564">
        <v>0</v>
      </c>
      <c r="AA4117" s="564">
        <v>0</v>
      </c>
      <c r="AB4117" s="564">
        <v>0</v>
      </c>
      <c r="AC4117" s="564">
        <v>0</v>
      </c>
      <c r="AD4117" s="564">
        <v>0</v>
      </c>
      <c r="AE4117" s="564">
        <v>0</v>
      </c>
      <c r="AF4117" s="564">
        <v>0</v>
      </c>
      <c r="AG4117" s="564">
        <v>0</v>
      </c>
      <c r="AH4117" s="564">
        <v>0</v>
      </c>
      <c r="AI4117" s="564">
        <v>0</v>
      </c>
      <c r="AJ4117" s="564">
        <v>0</v>
      </c>
      <c r="AK4117" s="564">
        <v>0</v>
      </c>
    </row>
    <row r="4118" spans="1:37">
      <c r="A4118">
        <v>4114</v>
      </c>
      <c r="B4118" s="564">
        <f t="shared" ca="1" si="390"/>
        <v>20</v>
      </c>
      <c r="C4118" s="564">
        <f t="shared" ca="1" si="385"/>
        <v>400</v>
      </c>
      <c r="D4118" s="564">
        <f t="shared" ca="1" si="388"/>
        <v>20</v>
      </c>
      <c r="E4118" s="564">
        <f t="shared" ca="1" si="386"/>
        <v>0</v>
      </c>
      <c r="F4118" s="564">
        <f t="shared" ca="1" si="389"/>
        <v>1</v>
      </c>
      <c r="G4118" s="564">
        <f t="shared" ca="1" si="387"/>
        <v>7.2362611706849087</v>
      </c>
      <c r="H4118" s="564">
        <v>1</v>
      </c>
      <c r="I4118" s="564">
        <v>1</v>
      </c>
      <c r="J4118" s="564">
        <v>1</v>
      </c>
      <c r="K4118" s="564">
        <v>1</v>
      </c>
      <c r="L4118" s="564">
        <v>1</v>
      </c>
      <c r="M4118" s="564">
        <v>1</v>
      </c>
      <c r="N4118" s="564">
        <v>1</v>
      </c>
      <c r="O4118" s="564">
        <v>1</v>
      </c>
      <c r="P4118" s="564">
        <v>1</v>
      </c>
      <c r="Q4118" s="564">
        <v>1</v>
      </c>
      <c r="R4118" s="564">
        <v>1</v>
      </c>
      <c r="S4118" s="564">
        <v>1</v>
      </c>
      <c r="T4118" s="564">
        <v>1</v>
      </c>
      <c r="U4118" s="564">
        <v>1</v>
      </c>
      <c r="V4118" s="564">
        <v>1</v>
      </c>
      <c r="W4118" s="564">
        <v>1</v>
      </c>
      <c r="X4118" s="564">
        <v>1</v>
      </c>
      <c r="Y4118" s="564">
        <v>1</v>
      </c>
      <c r="Z4118" s="564">
        <v>1</v>
      </c>
      <c r="AA4118" s="564">
        <v>1</v>
      </c>
      <c r="AB4118" s="564">
        <v>1</v>
      </c>
      <c r="AC4118" s="564">
        <v>1</v>
      </c>
      <c r="AD4118" s="564">
        <v>1</v>
      </c>
      <c r="AE4118" s="564">
        <v>1</v>
      </c>
      <c r="AF4118" s="564">
        <v>1</v>
      </c>
      <c r="AG4118" s="564">
        <v>1</v>
      </c>
      <c r="AH4118" s="564">
        <v>1</v>
      </c>
      <c r="AI4118" s="564">
        <v>1</v>
      </c>
      <c r="AJ4118" s="564">
        <v>1</v>
      </c>
      <c r="AK4118" s="564">
        <v>1</v>
      </c>
    </row>
    <row r="4119" spans="1:37">
      <c r="A4119">
        <v>4115</v>
      </c>
      <c r="B4119" s="564">
        <f t="shared" ca="1" si="390"/>
        <v>0</v>
      </c>
      <c r="C4119" s="564">
        <f t="shared" ca="1" si="385"/>
        <v>0</v>
      </c>
      <c r="D4119" s="564">
        <f t="shared" ca="1" si="388"/>
        <v>0</v>
      </c>
      <c r="E4119" s="564">
        <f t="shared" ca="1" si="386"/>
        <v>0</v>
      </c>
      <c r="F4119" s="564">
        <f t="shared" ca="1" si="389"/>
        <v>1</v>
      </c>
      <c r="G4119" s="564">
        <f t="shared" ca="1" si="387"/>
        <v>-2.8950907030271336</v>
      </c>
      <c r="H4119" s="564">
        <v>0</v>
      </c>
      <c r="I4119" s="564">
        <v>0</v>
      </c>
      <c r="J4119" s="564">
        <v>0</v>
      </c>
      <c r="K4119" s="564">
        <v>0</v>
      </c>
      <c r="L4119" s="564">
        <v>0</v>
      </c>
      <c r="M4119" s="564">
        <v>0</v>
      </c>
      <c r="N4119" s="564">
        <v>0</v>
      </c>
      <c r="O4119" s="564">
        <v>0</v>
      </c>
      <c r="P4119" s="564">
        <v>0</v>
      </c>
      <c r="Q4119" s="564">
        <v>0</v>
      </c>
      <c r="R4119" s="564">
        <v>0</v>
      </c>
      <c r="S4119" s="564">
        <v>0</v>
      </c>
      <c r="T4119" s="564">
        <v>0</v>
      </c>
      <c r="U4119" s="564">
        <v>0</v>
      </c>
      <c r="V4119" s="564">
        <v>0</v>
      </c>
      <c r="W4119" s="564">
        <v>0</v>
      </c>
      <c r="X4119" s="564">
        <v>0</v>
      </c>
      <c r="Y4119" s="564">
        <v>0</v>
      </c>
      <c r="Z4119" s="564">
        <v>0</v>
      </c>
      <c r="AA4119" s="564">
        <v>0</v>
      </c>
      <c r="AB4119" s="564">
        <v>0</v>
      </c>
      <c r="AC4119" s="564">
        <v>0</v>
      </c>
      <c r="AD4119" s="564">
        <v>0</v>
      </c>
      <c r="AE4119" s="564">
        <v>0</v>
      </c>
      <c r="AF4119" s="564">
        <v>0</v>
      </c>
      <c r="AG4119" s="564">
        <v>0</v>
      </c>
      <c r="AH4119" s="564">
        <v>0</v>
      </c>
      <c r="AI4119" s="564">
        <v>0</v>
      </c>
      <c r="AJ4119" s="564">
        <v>0</v>
      </c>
      <c r="AK4119" s="564">
        <v>0</v>
      </c>
    </row>
    <row r="4120" spans="1:37">
      <c r="A4120">
        <v>4116</v>
      </c>
      <c r="B4120" s="564">
        <f t="shared" ca="1" si="390"/>
        <v>0</v>
      </c>
      <c r="C4120" s="564">
        <f t="shared" ca="1" si="385"/>
        <v>0</v>
      </c>
      <c r="D4120" s="564">
        <f t="shared" ca="1" si="388"/>
        <v>0</v>
      </c>
      <c r="E4120" s="564">
        <f t="shared" ca="1" si="386"/>
        <v>0</v>
      </c>
      <c r="F4120" s="564">
        <f t="shared" ca="1" si="389"/>
        <v>1</v>
      </c>
      <c r="G4120" s="564">
        <f t="shared" ca="1" si="387"/>
        <v>10.058173122689194</v>
      </c>
      <c r="H4120" s="564">
        <v>0</v>
      </c>
      <c r="I4120" s="564">
        <v>0</v>
      </c>
      <c r="J4120" s="564">
        <v>0</v>
      </c>
      <c r="K4120" s="564">
        <v>0</v>
      </c>
      <c r="L4120" s="564">
        <v>0</v>
      </c>
      <c r="M4120" s="564">
        <v>0</v>
      </c>
      <c r="N4120" s="564">
        <v>0</v>
      </c>
      <c r="O4120" s="564">
        <v>0</v>
      </c>
      <c r="P4120" s="564">
        <v>0</v>
      </c>
      <c r="Q4120" s="564">
        <v>0</v>
      </c>
      <c r="R4120" s="564">
        <v>0</v>
      </c>
      <c r="S4120" s="564">
        <v>0</v>
      </c>
      <c r="T4120" s="564">
        <v>0</v>
      </c>
      <c r="U4120" s="564">
        <v>0</v>
      </c>
      <c r="V4120" s="564">
        <v>0</v>
      </c>
      <c r="W4120" s="564">
        <v>0</v>
      </c>
      <c r="X4120" s="564">
        <v>0</v>
      </c>
      <c r="Y4120" s="564">
        <v>0</v>
      </c>
      <c r="Z4120" s="564">
        <v>0</v>
      </c>
      <c r="AA4120" s="564">
        <v>0</v>
      </c>
      <c r="AB4120" s="564">
        <v>0</v>
      </c>
      <c r="AC4120" s="564">
        <v>0</v>
      </c>
      <c r="AD4120" s="564">
        <v>0</v>
      </c>
      <c r="AE4120" s="564">
        <v>0</v>
      </c>
      <c r="AF4120" s="564">
        <v>0</v>
      </c>
      <c r="AG4120" s="564">
        <v>0</v>
      </c>
      <c r="AH4120" s="564">
        <v>0</v>
      </c>
      <c r="AI4120" s="564">
        <v>0</v>
      </c>
      <c r="AJ4120" s="564">
        <v>0</v>
      </c>
      <c r="AK4120" s="564">
        <v>0</v>
      </c>
    </row>
    <row r="4121" spans="1:37">
      <c r="A4121">
        <v>4117</v>
      </c>
      <c r="B4121" s="564">
        <f t="shared" ca="1" si="390"/>
        <v>0</v>
      </c>
      <c r="C4121" s="564">
        <f t="shared" ca="1" si="385"/>
        <v>0</v>
      </c>
      <c r="D4121" s="564">
        <f t="shared" ca="1" si="388"/>
        <v>0</v>
      </c>
      <c r="E4121" s="564">
        <f t="shared" ca="1" si="386"/>
        <v>0</v>
      </c>
      <c r="F4121" s="564">
        <f t="shared" ca="1" si="389"/>
        <v>1</v>
      </c>
      <c r="G4121" s="564">
        <f t="shared" ca="1" si="387"/>
        <v>4.6775844233389634</v>
      </c>
      <c r="H4121" s="564">
        <v>0</v>
      </c>
      <c r="I4121" s="564">
        <v>0</v>
      </c>
      <c r="J4121" s="564">
        <v>0</v>
      </c>
      <c r="K4121" s="564">
        <v>0</v>
      </c>
      <c r="L4121" s="564">
        <v>0</v>
      </c>
      <c r="M4121" s="564">
        <v>0</v>
      </c>
      <c r="N4121" s="564">
        <v>0</v>
      </c>
      <c r="O4121" s="564">
        <v>0</v>
      </c>
      <c r="P4121" s="564">
        <v>0</v>
      </c>
      <c r="Q4121" s="564">
        <v>0</v>
      </c>
      <c r="R4121" s="564">
        <v>0</v>
      </c>
      <c r="S4121" s="564">
        <v>0</v>
      </c>
      <c r="T4121" s="564">
        <v>0</v>
      </c>
      <c r="U4121" s="564">
        <v>0</v>
      </c>
      <c r="V4121" s="564">
        <v>0</v>
      </c>
      <c r="W4121" s="564">
        <v>0</v>
      </c>
      <c r="X4121" s="564">
        <v>0</v>
      </c>
      <c r="Y4121" s="564">
        <v>0</v>
      </c>
      <c r="Z4121" s="564">
        <v>0</v>
      </c>
      <c r="AA4121" s="564">
        <v>0</v>
      </c>
      <c r="AB4121" s="564">
        <v>0</v>
      </c>
      <c r="AC4121" s="564">
        <v>0</v>
      </c>
      <c r="AD4121" s="564">
        <v>0</v>
      </c>
      <c r="AE4121" s="564">
        <v>0</v>
      </c>
      <c r="AF4121" s="564">
        <v>0</v>
      </c>
      <c r="AG4121" s="564">
        <v>0</v>
      </c>
      <c r="AH4121" s="564">
        <v>0</v>
      </c>
      <c r="AI4121" s="564">
        <v>0</v>
      </c>
      <c r="AJ4121" s="564">
        <v>0</v>
      </c>
      <c r="AK4121" s="564">
        <v>0</v>
      </c>
    </row>
    <row r="4122" spans="1:37">
      <c r="A4122">
        <v>4118</v>
      </c>
      <c r="B4122" s="564">
        <f t="shared" ca="1" si="390"/>
        <v>0</v>
      </c>
      <c r="C4122" s="564">
        <f t="shared" ca="1" si="385"/>
        <v>0</v>
      </c>
      <c r="D4122" s="564">
        <f t="shared" ca="1" si="388"/>
        <v>0</v>
      </c>
      <c r="E4122" s="564">
        <f t="shared" ca="1" si="386"/>
        <v>0</v>
      </c>
      <c r="F4122" s="564">
        <f t="shared" ca="1" si="389"/>
        <v>1</v>
      </c>
      <c r="G4122" s="564">
        <f t="shared" ca="1" si="387"/>
        <v>2.3733067870161952</v>
      </c>
      <c r="H4122" s="564">
        <v>0</v>
      </c>
      <c r="I4122" s="564">
        <v>0</v>
      </c>
      <c r="J4122" s="564">
        <v>0</v>
      </c>
      <c r="K4122" s="564">
        <v>0</v>
      </c>
      <c r="L4122" s="564">
        <v>0</v>
      </c>
      <c r="M4122" s="564">
        <v>0</v>
      </c>
      <c r="N4122" s="564">
        <v>0</v>
      </c>
      <c r="O4122" s="564">
        <v>0</v>
      </c>
      <c r="P4122" s="564">
        <v>0</v>
      </c>
      <c r="Q4122" s="564">
        <v>0</v>
      </c>
      <c r="R4122" s="564">
        <v>0</v>
      </c>
      <c r="S4122" s="564">
        <v>0</v>
      </c>
      <c r="T4122" s="564">
        <v>0</v>
      </c>
      <c r="U4122" s="564">
        <v>0</v>
      </c>
      <c r="V4122" s="564">
        <v>0</v>
      </c>
      <c r="W4122" s="564">
        <v>0</v>
      </c>
      <c r="X4122" s="564">
        <v>0</v>
      </c>
      <c r="Y4122" s="564">
        <v>0</v>
      </c>
      <c r="Z4122" s="564">
        <v>0</v>
      </c>
      <c r="AA4122" s="564">
        <v>0</v>
      </c>
      <c r="AB4122" s="564">
        <v>0</v>
      </c>
      <c r="AC4122" s="564">
        <v>0</v>
      </c>
      <c r="AD4122" s="564">
        <v>0</v>
      </c>
      <c r="AE4122" s="564">
        <v>0</v>
      </c>
      <c r="AF4122" s="564">
        <v>0</v>
      </c>
      <c r="AG4122" s="564">
        <v>0</v>
      </c>
      <c r="AH4122" s="564">
        <v>0</v>
      </c>
      <c r="AI4122" s="564">
        <v>0</v>
      </c>
      <c r="AJ4122" s="564">
        <v>0</v>
      </c>
      <c r="AK4122" s="564">
        <v>0</v>
      </c>
    </row>
    <row r="4123" spans="1:37">
      <c r="A4123">
        <v>4119</v>
      </c>
      <c r="B4123" s="564">
        <f t="shared" ca="1" si="390"/>
        <v>0</v>
      </c>
      <c r="C4123" s="564">
        <f t="shared" ca="1" si="385"/>
        <v>0</v>
      </c>
      <c r="D4123" s="564">
        <f t="shared" ca="1" si="388"/>
        <v>0</v>
      </c>
      <c r="E4123" s="564">
        <f t="shared" ca="1" si="386"/>
        <v>0</v>
      </c>
      <c r="F4123" s="564">
        <f t="shared" ca="1" si="389"/>
        <v>1</v>
      </c>
      <c r="G4123" s="564">
        <f t="shared" ca="1" si="387"/>
        <v>1.2595591102483672</v>
      </c>
      <c r="H4123" s="564">
        <v>0</v>
      </c>
      <c r="I4123" s="564">
        <v>0</v>
      </c>
      <c r="J4123" s="564">
        <v>0</v>
      </c>
      <c r="K4123" s="564">
        <v>0</v>
      </c>
      <c r="L4123" s="564">
        <v>0</v>
      </c>
      <c r="M4123" s="564">
        <v>0</v>
      </c>
      <c r="N4123" s="564">
        <v>0</v>
      </c>
      <c r="O4123" s="564">
        <v>0</v>
      </c>
      <c r="P4123" s="564">
        <v>0</v>
      </c>
      <c r="Q4123" s="564">
        <v>0</v>
      </c>
      <c r="R4123" s="564">
        <v>0</v>
      </c>
      <c r="S4123" s="564">
        <v>0</v>
      </c>
      <c r="T4123" s="564">
        <v>0</v>
      </c>
      <c r="U4123" s="564">
        <v>0</v>
      </c>
      <c r="V4123" s="564">
        <v>0</v>
      </c>
      <c r="W4123" s="564">
        <v>0</v>
      </c>
      <c r="X4123" s="564">
        <v>0</v>
      </c>
      <c r="Y4123" s="564">
        <v>0</v>
      </c>
      <c r="Z4123" s="564">
        <v>0</v>
      </c>
      <c r="AA4123" s="564">
        <v>0</v>
      </c>
      <c r="AB4123" s="564">
        <v>0</v>
      </c>
      <c r="AC4123" s="564">
        <v>0</v>
      </c>
      <c r="AD4123" s="564">
        <v>0</v>
      </c>
      <c r="AE4123" s="564">
        <v>0</v>
      </c>
      <c r="AF4123" s="564">
        <v>0</v>
      </c>
      <c r="AG4123" s="564">
        <v>0</v>
      </c>
      <c r="AH4123" s="564">
        <v>0</v>
      </c>
      <c r="AI4123" s="564">
        <v>0</v>
      </c>
      <c r="AJ4123" s="564">
        <v>0</v>
      </c>
      <c r="AK4123" s="564">
        <v>0</v>
      </c>
    </row>
    <row r="4124" spans="1:37">
      <c r="A4124">
        <v>4120</v>
      </c>
      <c r="B4124" s="564">
        <f t="shared" ca="1" si="390"/>
        <v>0</v>
      </c>
      <c r="C4124" s="564">
        <f t="shared" ca="1" si="385"/>
        <v>0</v>
      </c>
      <c r="D4124" s="564">
        <f t="shared" ca="1" si="388"/>
        <v>0</v>
      </c>
      <c r="E4124" s="564">
        <f t="shared" ca="1" si="386"/>
        <v>0</v>
      </c>
      <c r="F4124" s="564">
        <f t="shared" ca="1" si="389"/>
        <v>1</v>
      </c>
      <c r="G4124" s="564">
        <f t="shared" ca="1" si="387"/>
        <v>3.5859368458589271</v>
      </c>
      <c r="H4124" s="564">
        <v>0</v>
      </c>
      <c r="I4124" s="564">
        <v>0</v>
      </c>
      <c r="J4124" s="564">
        <v>0</v>
      </c>
      <c r="K4124" s="564">
        <v>0</v>
      </c>
      <c r="L4124" s="564">
        <v>0</v>
      </c>
      <c r="M4124" s="564">
        <v>0</v>
      </c>
      <c r="N4124" s="564">
        <v>0</v>
      </c>
      <c r="O4124" s="564">
        <v>0</v>
      </c>
      <c r="P4124" s="564">
        <v>0</v>
      </c>
      <c r="Q4124" s="564">
        <v>0</v>
      </c>
      <c r="R4124" s="564">
        <v>0</v>
      </c>
      <c r="S4124" s="564">
        <v>0</v>
      </c>
      <c r="T4124" s="564">
        <v>0</v>
      </c>
      <c r="U4124" s="564">
        <v>0</v>
      </c>
      <c r="V4124" s="564">
        <v>0</v>
      </c>
      <c r="W4124" s="564">
        <v>0</v>
      </c>
      <c r="X4124" s="564">
        <v>0</v>
      </c>
      <c r="Y4124" s="564">
        <v>0</v>
      </c>
      <c r="Z4124" s="564">
        <v>0</v>
      </c>
      <c r="AA4124" s="564">
        <v>0</v>
      </c>
      <c r="AB4124" s="564">
        <v>0</v>
      </c>
      <c r="AC4124" s="564">
        <v>0</v>
      </c>
      <c r="AD4124" s="564">
        <v>0</v>
      </c>
      <c r="AE4124" s="564">
        <v>0</v>
      </c>
      <c r="AF4124" s="564">
        <v>0</v>
      </c>
      <c r="AG4124" s="564">
        <v>0</v>
      </c>
      <c r="AH4124" s="564">
        <v>0</v>
      </c>
      <c r="AI4124" s="564">
        <v>0</v>
      </c>
      <c r="AJ4124" s="564">
        <v>0</v>
      </c>
      <c r="AK4124" s="564">
        <v>0</v>
      </c>
    </row>
    <row r="4125" spans="1:37">
      <c r="A4125">
        <v>4121</v>
      </c>
      <c r="B4125" s="564">
        <f t="shared" ca="1" si="390"/>
        <v>20</v>
      </c>
      <c r="C4125" s="564">
        <f t="shared" ca="1" si="385"/>
        <v>400</v>
      </c>
      <c r="D4125" s="564">
        <f t="shared" ca="1" si="388"/>
        <v>20</v>
      </c>
      <c r="E4125" s="564">
        <f t="shared" ca="1" si="386"/>
        <v>0</v>
      </c>
      <c r="F4125" s="564">
        <f t="shared" ca="1" si="389"/>
        <v>1</v>
      </c>
      <c r="G4125" s="564">
        <f t="shared" ca="1" si="387"/>
        <v>7.1822510994031887</v>
      </c>
      <c r="H4125" s="564">
        <v>1</v>
      </c>
      <c r="I4125" s="564">
        <v>1</v>
      </c>
      <c r="J4125" s="564">
        <v>1</v>
      </c>
      <c r="K4125" s="564">
        <v>1</v>
      </c>
      <c r="L4125" s="564">
        <v>1</v>
      </c>
      <c r="M4125" s="564">
        <v>1</v>
      </c>
      <c r="N4125" s="564">
        <v>1</v>
      </c>
      <c r="O4125" s="564">
        <v>1</v>
      </c>
      <c r="P4125" s="564">
        <v>1</v>
      </c>
      <c r="Q4125" s="564">
        <v>1</v>
      </c>
      <c r="R4125" s="564">
        <v>1</v>
      </c>
      <c r="S4125" s="564">
        <v>1</v>
      </c>
      <c r="T4125" s="564">
        <v>1</v>
      </c>
      <c r="U4125" s="564">
        <v>1</v>
      </c>
      <c r="V4125" s="564">
        <v>1</v>
      </c>
      <c r="W4125" s="564">
        <v>1</v>
      </c>
      <c r="X4125" s="564">
        <v>1</v>
      </c>
      <c r="Y4125" s="564">
        <v>1</v>
      </c>
      <c r="Z4125" s="564">
        <v>1</v>
      </c>
      <c r="AA4125" s="564">
        <v>1</v>
      </c>
      <c r="AB4125" s="564">
        <v>1</v>
      </c>
      <c r="AC4125" s="564">
        <v>1</v>
      </c>
      <c r="AD4125" s="564">
        <v>1</v>
      </c>
      <c r="AE4125" s="564">
        <v>1</v>
      </c>
      <c r="AF4125" s="564">
        <v>1</v>
      </c>
      <c r="AG4125" s="564">
        <v>1</v>
      </c>
      <c r="AH4125" s="564">
        <v>1</v>
      </c>
      <c r="AI4125" s="564">
        <v>1</v>
      </c>
      <c r="AJ4125" s="564">
        <v>1</v>
      </c>
      <c r="AK4125" s="564">
        <v>1</v>
      </c>
    </row>
    <row r="4126" spans="1:37">
      <c r="A4126">
        <v>4122</v>
      </c>
      <c r="B4126" s="564">
        <f t="shared" ca="1" si="390"/>
        <v>20</v>
      </c>
      <c r="C4126" s="564">
        <f t="shared" ca="1" si="385"/>
        <v>400</v>
      </c>
      <c r="D4126" s="564">
        <f t="shared" ca="1" si="388"/>
        <v>20</v>
      </c>
      <c r="E4126" s="564">
        <f t="shared" ca="1" si="386"/>
        <v>0</v>
      </c>
      <c r="F4126" s="564">
        <f t="shared" ca="1" si="389"/>
        <v>1</v>
      </c>
      <c r="G4126" s="564">
        <f t="shared" ca="1" si="387"/>
        <v>-6.9920953851438163</v>
      </c>
      <c r="H4126" s="564">
        <v>1</v>
      </c>
      <c r="I4126" s="564">
        <v>1</v>
      </c>
      <c r="J4126" s="564">
        <v>1</v>
      </c>
      <c r="K4126" s="564">
        <v>1</v>
      </c>
      <c r="L4126" s="564">
        <v>1</v>
      </c>
      <c r="M4126" s="564">
        <v>1</v>
      </c>
      <c r="N4126" s="564">
        <v>1</v>
      </c>
      <c r="O4126" s="564">
        <v>1</v>
      </c>
      <c r="P4126" s="564">
        <v>1</v>
      </c>
      <c r="Q4126" s="564">
        <v>1</v>
      </c>
      <c r="R4126" s="564">
        <v>1</v>
      </c>
      <c r="S4126" s="564">
        <v>1</v>
      </c>
      <c r="T4126" s="564">
        <v>1</v>
      </c>
      <c r="U4126" s="564">
        <v>1</v>
      </c>
      <c r="V4126" s="564">
        <v>1</v>
      </c>
      <c r="W4126" s="564">
        <v>1</v>
      </c>
      <c r="X4126" s="564">
        <v>1</v>
      </c>
      <c r="Y4126" s="564">
        <v>1</v>
      </c>
      <c r="Z4126" s="564">
        <v>1</v>
      </c>
      <c r="AA4126" s="564">
        <v>1</v>
      </c>
      <c r="AB4126" s="564">
        <v>1</v>
      </c>
      <c r="AC4126" s="564">
        <v>1</v>
      </c>
      <c r="AD4126" s="564">
        <v>1</v>
      </c>
      <c r="AE4126" s="564">
        <v>1</v>
      </c>
      <c r="AF4126" s="564">
        <v>1</v>
      </c>
      <c r="AG4126" s="564">
        <v>1</v>
      </c>
      <c r="AH4126" s="564">
        <v>1</v>
      </c>
      <c r="AI4126" s="564">
        <v>1</v>
      </c>
      <c r="AJ4126" s="564">
        <v>1</v>
      </c>
      <c r="AK4126" s="564">
        <v>1</v>
      </c>
    </row>
    <row r="4127" spans="1:37">
      <c r="A4127">
        <v>4123</v>
      </c>
      <c r="B4127" s="564">
        <f t="shared" ca="1" si="390"/>
        <v>0</v>
      </c>
      <c r="C4127" s="564">
        <f t="shared" ca="1" si="385"/>
        <v>0</v>
      </c>
      <c r="D4127" s="564">
        <f t="shared" ca="1" si="388"/>
        <v>0</v>
      </c>
      <c r="E4127" s="564">
        <f t="shared" ca="1" si="386"/>
        <v>0</v>
      </c>
      <c r="F4127" s="564">
        <f t="shared" ca="1" si="389"/>
        <v>1</v>
      </c>
      <c r="G4127" s="564">
        <f t="shared" ca="1" si="387"/>
        <v>9.7059937602280506</v>
      </c>
      <c r="H4127" s="564">
        <v>0</v>
      </c>
      <c r="I4127" s="564">
        <v>0</v>
      </c>
      <c r="J4127" s="564">
        <v>0</v>
      </c>
      <c r="K4127" s="564">
        <v>0</v>
      </c>
      <c r="L4127" s="564">
        <v>0</v>
      </c>
      <c r="M4127" s="564">
        <v>0</v>
      </c>
      <c r="N4127" s="564">
        <v>0</v>
      </c>
      <c r="O4127" s="564">
        <v>0</v>
      </c>
      <c r="P4127" s="564">
        <v>0</v>
      </c>
      <c r="Q4127" s="564">
        <v>0</v>
      </c>
      <c r="R4127" s="564">
        <v>0</v>
      </c>
      <c r="S4127" s="564">
        <v>0</v>
      </c>
      <c r="T4127" s="564">
        <v>0</v>
      </c>
      <c r="U4127" s="564">
        <v>0</v>
      </c>
      <c r="V4127" s="564">
        <v>0</v>
      </c>
      <c r="W4127" s="564">
        <v>0</v>
      </c>
      <c r="X4127" s="564">
        <v>0</v>
      </c>
      <c r="Y4127" s="564">
        <v>0</v>
      </c>
      <c r="Z4127" s="564">
        <v>0</v>
      </c>
      <c r="AA4127" s="564">
        <v>0</v>
      </c>
      <c r="AB4127" s="564">
        <v>0</v>
      </c>
      <c r="AC4127" s="564">
        <v>0</v>
      </c>
      <c r="AD4127" s="564">
        <v>0</v>
      </c>
      <c r="AE4127" s="564">
        <v>0</v>
      </c>
      <c r="AF4127" s="564">
        <v>0</v>
      </c>
      <c r="AG4127" s="564">
        <v>0</v>
      </c>
      <c r="AH4127" s="564">
        <v>0</v>
      </c>
      <c r="AI4127" s="564">
        <v>0</v>
      </c>
      <c r="AJ4127" s="564">
        <v>0</v>
      </c>
      <c r="AK4127" s="564">
        <v>0</v>
      </c>
    </row>
    <row r="4128" spans="1:37">
      <c r="A4128">
        <v>4124</v>
      </c>
      <c r="B4128" s="564">
        <f t="shared" ca="1" si="390"/>
        <v>0</v>
      </c>
      <c r="C4128" s="564">
        <f t="shared" ca="1" si="385"/>
        <v>0</v>
      </c>
      <c r="D4128" s="564">
        <f t="shared" ca="1" si="388"/>
        <v>0</v>
      </c>
      <c r="E4128" s="564">
        <f t="shared" ca="1" si="386"/>
        <v>0</v>
      </c>
      <c r="F4128" s="564">
        <f t="shared" ca="1" si="389"/>
        <v>1</v>
      </c>
      <c r="G4128" s="564">
        <f t="shared" ca="1" si="387"/>
        <v>-3.2449749223412669</v>
      </c>
      <c r="H4128" s="564">
        <v>0</v>
      </c>
      <c r="I4128" s="564">
        <v>0</v>
      </c>
      <c r="J4128" s="564">
        <v>0</v>
      </c>
      <c r="K4128" s="564">
        <v>0</v>
      </c>
      <c r="L4128" s="564">
        <v>0</v>
      </c>
      <c r="M4128" s="564">
        <v>0</v>
      </c>
      <c r="N4128" s="564">
        <v>0</v>
      </c>
      <c r="O4128" s="564">
        <v>0</v>
      </c>
      <c r="P4128" s="564">
        <v>0</v>
      </c>
      <c r="Q4128" s="564">
        <v>0</v>
      </c>
      <c r="R4128" s="564">
        <v>0</v>
      </c>
      <c r="S4128" s="564">
        <v>0</v>
      </c>
      <c r="T4128" s="564">
        <v>0</v>
      </c>
      <c r="U4128" s="564">
        <v>0</v>
      </c>
      <c r="V4128" s="564">
        <v>0</v>
      </c>
      <c r="W4128" s="564">
        <v>0</v>
      </c>
      <c r="X4128" s="564">
        <v>0</v>
      </c>
      <c r="Y4128" s="564">
        <v>0</v>
      </c>
      <c r="Z4128" s="564">
        <v>0</v>
      </c>
      <c r="AA4128" s="564">
        <v>0</v>
      </c>
      <c r="AB4128" s="564">
        <v>0</v>
      </c>
      <c r="AC4128" s="564">
        <v>0</v>
      </c>
      <c r="AD4128" s="564">
        <v>0</v>
      </c>
      <c r="AE4128" s="564">
        <v>0</v>
      </c>
      <c r="AF4128" s="564">
        <v>0</v>
      </c>
      <c r="AG4128" s="564">
        <v>0</v>
      </c>
      <c r="AH4128" s="564">
        <v>0</v>
      </c>
      <c r="AI4128" s="564">
        <v>0</v>
      </c>
      <c r="AJ4128" s="564">
        <v>0</v>
      </c>
      <c r="AK4128" s="564">
        <v>0</v>
      </c>
    </row>
    <row r="4129" spans="1:37">
      <c r="A4129">
        <v>4125</v>
      </c>
      <c r="B4129" s="564">
        <f t="shared" ca="1" si="390"/>
        <v>0</v>
      </c>
      <c r="C4129" s="564">
        <f t="shared" ca="1" si="385"/>
        <v>0</v>
      </c>
      <c r="D4129" s="564">
        <f t="shared" ca="1" si="388"/>
        <v>0</v>
      </c>
      <c r="E4129" s="564">
        <f t="shared" ca="1" si="386"/>
        <v>0</v>
      </c>
      <c r="F4129" s="564">
        <f t="shared" ca="1" si="389"/>
        <v>1</v>
      </c>
      <c r="G4129" s="564">
        <f t="shared" ca="1" si="387"/>
        <v>2.6494606418617908</v>
      </c>
      <c r="H4129" s="564">
        <v>0</v>
      </c>
      <c r="I4129" s="564">
        <v>0</v>
      </c>
      <c r="J4129" s="564">
        <v>0</v>
      </c>
      <c r="K4129" s="564">
        <v>0</v>
      </c>
      <c r="L4129" s="564">
        <v>0</v>
      </c>
      <c r="M4129" s="564">
        <v>0</v>
      </c>
      <c r="N4129" s="564">
        <v>0</v>
      </c>
      <c r="O4129" s="564">
        <v>0</v>
      </c>
      <c r="P4129" s="564">
        <v>0</v>
      </c>
      <c r="Q4129" s="564">
        <v>0</v>
      </c>
      <c r="R4129" s="564">
        <v>0</v>
      </c>
      <c r="S4129" s="564">
        <v>0</v>
      </c>
      <c r="T4129" s="564">
        <v>0</v>
      </c>
      <c r="U4129" s="564">
        <v>0</v>
      </c>
      <c r="V4129" s="564">
        <v>0</v>
      </c>
      <c r="W4129" s="564">
        <v>0</v>
      </c>
      <c r="X4129" s="564">
        <v>0</v>
      </c>
      <c r="Y4129" s="564">
        <v>0</v>
      </c>
      <c r="Z4129" s="564">
        <v>0</v>
      </c>
      <c r="AA4129" s="564">
        <v>0</v>
      </c>
      <c r="AB4129" s="564">
        <v>0</v>
      </c>
      <c r="AC4129" s="564">
        <v>0</v>
      </c>
      <c r="AD4129" s="564">
        <v>0</v>
      </c>
      <c r="AE4129" s="564">
        <v>0</v>
      </c>
      <c r="AF4129" s="564">
        <v>0</v>
      </c>
      <c r="AG4129" s="564">
        <v>0</v>
      </c>
      <c r="AH4129" s="564">
        <v>0</v>
      </c>
      <c r="AI4129" s="564">
        <v>0</v>
      </c>
      <c r="AJ4129" s="564">
        <v>0</v>
      </c>
      <c r="AK4129" s="564">
        <v>0</v>
      </c>
    </row>
    <row r="4130" spans="1:37">
      <c r="A4130">
        <v>4126</v>
      </c>
      <c r="B4130" s="564">
        <f t="shared" ca="1" si="390"/>
        <v>20</v>
      </c>
      <c r="C4130" s="564">
        <f t="shared" ca="1" si="385"/>
        <v>400</v>
      </c>
      <c r="D4130" s="564">
        <f t="shared" ca="1" si="388"/>
        <v>20</v>
      </c>
      <c r="E4130" s="564">
        <f t="shared" ca="1" si="386"/>
        <v>0</v>
      </c>
      <c r="F4130" s="564">
        <f t="shared" ca="1" si="389"/>
        <v>1</v>
      </c>
      <c r="G4130" s="564">
        <f t="shared" ca="1" si="387"/>
        <v>-0.57416562080499345</v>
      </c>
      <c r="H4130" s="564">
        <v>1</v>
      </c>
      <c r="I4130" s="564">
        <v>1</v>
      </c>
      <c r="J4130" s="564">
        <v>1</v>
      </c>
      <c r="K4130" s="564">
        <v>1</v>
      </c>
      <c r="L4130" s="564">
        <v>1</v>
      </c>
      <c r="M4130" s="564">
        <v>1</v>
      </c>
      <c r="N4130" s="564">
        <v>1</v>
      </c>
      <c r="O4130" s="564">
        <v>1</v>
      </c>
      <c r="P4130" s="564">
        <v>1</v>
      </c>
      <c r="Q4130" s="564">
        <v>1</v>
      </c>
      <c r="R4130" s="564">
        <v>1</v>
      </c>
      <c r="S4130" s="564">
        <v>1</v>
      </c>
      <c r="T4130" s="564">
        <v>1</v>
      </c>
      <c r="U4130" s="564">
        <v>1</v>
      </c>
      <c r="V4130" s="564">
        <v>1</v>
      </c>
      <c r="W4130" s="564">
        <v>1</v>
      </c>
      <c r="X4130" s="564">
        <v>1</v>
      </c>
      <c r="Y4130" s="564">
        <v>1</v>
      </c>
      <c r="Z4130" s="564">
        <v>1</v>
      </c>
      <c r="AA4130" s="564">
        <v>1</v>
      </c>
      <c r="AB4130" s="564">
        <v>1</v>
      </c>
      <c r="AC4130" s="564">
        <v>1</v>
      </c>
      <c r="AD4130" s="564">
        <v>1</v>
      </c>
      <c r="AE4130" s="564">
        <v>1</v>
      </c>
      <c r="AF4130" s="564">
        <v>1</v>
      </c>
      <c r="AG4130" s="564">
        <v>1</v>
      </c>
      <c r="AH4130" s="564">
        <v>1</v>
      </c>
      <c r="AI4130" s="564">
        <v>1</v>
      </c>
      <c r="AJ4130" s="564">
        <v>1</v>
      </c>
      <c r="AK4130" s="564">
        <v>1</v>
      </c>
    </row>
    <row r="4131" spans="1:37">
      <c r="A4131">
        <v>4127</v>
      </c>
      <c r="B4131" s="564">
        <f t="shared" ca="1" si="390"/>
        <v>0</v>
      </c>
      <c r="C4131" s="564">
        <f t="shared" ca="1" si="385"/>
        <v>0</v>
      </c>
      <c r="D4131" s="564">
        <f t="shared" ca="1" si="388"/>
        <v>0</v>
      </c>
      <c r="E4131" s="564">
        <f t="shared" ca="1" si="386"/>
        <v>0</v>
      </c>
      <c r="F4131" s="564">
        <f t="shared" ca="1" si="389"/>
        <v>1</v>
      </c>
      <c r="G4131" s="564">
        <f t="shared" ca="1" si="387"/>
        <v>-2.862937080466045</v>
      </c>
      <c r="H4131" s="564">
        <v>0</v>
      </c>
      <c r="I4131" s="564">
        <v>0</v>
      </c>
      <c r="J4131" s="564">
        <v>0</v>
      </c>
      <c r="K4131" s="564">
        <v>0</v>
      </c>
      <c r="L4131" s="564">
        <v>0</v>
      </c>
      <c r="M4131" s="564">
        <v>0</v>
      </c>
      <c r="N4131" s="564">
        <v>0</v>
      </c>
      <c r="O4131" s="564">
        <v>0</v>
      </c>
      <c r="P4131" s="564">
        <v>0</v>
      </c>
      <c r="Q4131" s="564">
        <v>0</v>
      </c>
      <c r="R4131" s="564">
        <v>0</v>
      </c>
      <c r="S4131" s="564">
        <v>0</v>
      </c>
      <c r="T4131" s="564">
        <v>0</v>
      </c>
      <c r="U4131" s="564">
        <v>0</v>
      </c>
      <c r="V4131" s="564">
        <v>0</v>
      </c>
      <c r="W4131" s="564">
        <v>0</v>
      </c>
      <c r="X4131" s="564">
        <v>0</v>
      </c>
      <c r="Y4131" s="564">
        <v>0</v>
      </c>
      <c r="Z4131" s="564">
        <v>0</v>
      </c>
      <c r="AA4131" s="564">
        <v>0</v>
      </c>
      <c r="AB4131" s="564">
        <v>0</v>
      </c>
      <c r="AC4131" s="564">
        <v>0</v>
      </c>
      <c r="AD4131" s="564">
        <v>0</v>
      </c>
      <c r="AE4131" s="564">
        <v>0</v>
      </c>
      <c r="AF4131" s="564">
        <v>0</v>
      </c>
      <c r="AG4131" s="564">
        <v>0</v>
      </c>
      <c r="AH4131" s="564">
        <v>0</v>
      </c>
      <c r="AI4131" s="564">
        <v>0</v>
      </c>
      <c r="AJ4131" s="564">
        <v>0</v>
      </c>
      <c r="AK4131" s="564">
        <v>0</v>
      </c>
    </row>
    <row r="4132" spans="1:37">
      <c r="A4132">
        <v>4128</v>
      </c>
      <c r="B4132" s="564">
        <f t="shared" ca="1" si="390"/>
        <v>20</v>
      </c>
      <c r="C4132" s="564">
        <f t="shared" ca="1" si="385"/>
        <v>400</v>
      </c>
      <c r="D4132" s="564">
        <f t="shared" ca="1" si="388"/>
        <v>20</v>
      </c>
      <c r="E4132" s="564">
        <f t="shared" ca="1" si="386"/>
        <v>0</v>
      </c>
      <c r="F4132" s="564">
        <f t="shared" ca="1" si="389"/>
        <v>1</v>
      </c>
      <c r="G4132" s="564">
        <f t="shared" ca="1" si="387"/>
        <v>-1.0910906907167806</v>
      </c>
      <c r="H4132" s="564">
        <v>1</v>
      </c>
      <c r="I4132" s="564">
        <v>1</v>
      </c>
      <c r="J4132" s="564">
        <v>1</v>
      </c>
      <c r="K4132" s="564">
        <v>1</v>
      </c>
      <c r="L4132" s="564">
        <v>1</v>
      </c>
      <c r="M4132" s="564">
        <v>1</v>
      </c>
      <c r="N4132" s="564">
        <v>1</v>
      </c>
      <c r="O4132" s="564">
        <v>1</v>
      </c>
      <c r="P4132" s="564">
        <v>1</v>
      </c>
      <c r="Q4132" s="564">
        <v>1</v>
      </c>
      <c r="R4132" s="564">
        <v>1</v>
      </c>
      <c r="S4132" s="564">
        <v>1</v>
      </c>
      <c r="T4132" s="564">
        <v>1</v>
      </c>
      <c r="U4132" s="564">
        <v>1</v>
      </c>
      <c r="V4132" s="564">
        <v>1</v>
      </c>
      <c r="W4132" s="564">
        <v>1</v>
      </c>
      <c r="X4132" s="564">
        <v>1</v>
      </c>
      <c r="Y4132" s="564">
        <v>1</v>
      </c>
      <c r="Z4132" s="564">
        <v>1</v>
      </c>
      <c r="AA4132" s="564">
        <v>1</v>
      </c>
      <c r="AB4132" s="564">
        <v>1</v>
      </c>
      <c r="AC4132" s="564">
        <v>1</v>
      </c>
      <c r="AD4132" s="564">
        <v>1</v>
      </c>
      <c r="AE4132" s="564">
        <v>1</v>
      </c>
      <c r="AF4132" s="564">
        <v>1</v>
      </c>
      <c r="AG4132" s="564">
        <v>1</v>
      </c>
      <c r="AH4132" s="564">
        <v>1</v>
      </c>
      <c r="AI4132" s="564">
        <v>1</v>
      </c>
      <c r="AJ4132" s="564">
        <v>1</v>
      </c>
      <c r="AK4132" s="564">
        <v>1</v>
      </c>
    </row>
    <row r="4133" spans="1:37">
      <c r="A4133">
        <v>4129</v>
      </c>
      <c r="B4133" s="564">
        <f t="shared" ca="1" si="390"/>
        <v>0</v>
      </c>
      <c r="C4133" s="564">
        <f t="shared" ca="1" si="385"/>
        <v>0</v>
      </c>
      <c r="D4133" s="564">
        <f t="shared" ca="1" si="388"/>
        <v>0</v>
      </c>
      <c r="E4133" s="564">
        <f t="shared" ca="1" si="386"/>
        <v>0</v>
      </c>
      <c r="F4133" s="564">
        <f t="shared" ca="1" si="389"/>
        <v>1</v>
      </c>
      <c r="G4133" s="564">
        <f t="shared" ca="1" si="387"/>
        <v>-0.59558030601334488</v>
      </c>
      <c r="H4133" s="564">
        <v>0</v>
      </c>
      <c r="I4133" s="564">
        <v>0</v>
      </c>
      <c r="J4133" s="564">
        <v>0</v>
      </c>
      <c r="K4133" s="564">
        <v>0</v>
      </c>
      <c r="L4133" s="564">
        <v>0</v>
      </c>
      <c r="M4133" s="564">
        <v>0</v>
      </c>
      <c r="N4133" s="564">
        <v>0</v>
      </c>
      <c r="O4133" s="564">
        <v>0</v>
      </c>
      <c r="P4133" s="564">
        <v>0</v>
      </c>
      <c r="Q4133" s="564">
        <v>0</v>
      </c>
      <c r="R4133" s="564">
        <v>0</v>
      </c>
      <c r="S4133" s="564">
        <v>0</v>
      </c>
      <c r="T4133" s="564">
        <v>0</v>
      </c>
      <c r="U4133" s="564">
        <v>0</v>
      </c>
      <c r="V4133" s="564">
        <v>0</v>
      </c>
      <c r="W4133" s="564">
        <v>0</v>
      </c>
      <c r="X4133" s="564">
        <v>0</v>
      </c>
      <c r="Y4133" s="564">
        <v>0</v>
      </c>
      <c r="Z4133" s="564">
        <v>0</v>
      </c>
      <c r="AA4133" s="564">
        <v>0</v>
      </c>
      <c r="AB4133" s="564">
        <v>0</v>
      </c>
      <c r="AC4133" s="564">
        <v>0</v>
      </c>
      <c r="AD4133" s="564">
        <v>0</v>
      </c>
      <c r="AE4133" s="564">
        <v>0</v>
      </c>
      <c r="AF4133" s="564">
        <v>0</v>
      </c>
      <c r="AG4133" s="564">
        <v>0</v>
      </c>
      <c r="AH4133" s="564">
        <v>0</v>
      </c>
      <c r="AI4133" s="564">
        <v>0</v>
      </c>
      <c r="AJ4133" s="564">
        <v>0</v>
      </c>
      <c r="AK4133" s="564">
        <v>0</v>
      </c>
    </row>
    <row r="4134" spans="1:37">
      <c r="A4134">
        <v>4130</v>
      </c>
      <c r="B4134" s="564">
        <f t="shared" ca="1" si="390"/>
        <v>20</v>
      </c>
      <c r="C4134" s="564">
        <f t="shared" ca="1" si="385"/>
        <v>400</v>
      </c>
      <c r="D4134" s="564">
        <f t="shared" ca="1" si="388"/>
        <v>20</v>
      </c>
      <c r="E4134" s="564">
        <f t="shared" ca="1" si="386"/>
        <v>0</v>
      </c>
      <c r="F4134" s="564">
        <f t="shared" ca="1" si="389"/>
        <v>1</v>
      </c>
      <c r="G4134" s="564">
        <f t="shared" ca="1" si="387"/>
        <v>-7.5878289340971534</v>
      </c>
      <c r="H4134" s="564">
        <v>1</v>
      </c>
      <c r="I4134" s="564">
        <v>1</v>
      </c>
      <c r="J4134" s="564">
        <v>1</v>
      </c>
      <c r="K4134" s="564">
        <v>1</v>
      </c>
      <c r="L4134" s="564">
        <v>1</v>
      </c>
      <c r="M4134" s="564">
        <v>1</v>
      </c>
      <c r="N4134" s="564">
        <v>1</v>
      </c>
      <c r="O4134" s="564">
        <v>1</v>
      </c>
      <c r="P4134" s="564">
        <v>1</v>
      </c>
      <c r="Q4134" s="564">
        <v>1</v>
      </c>
      <c r="R4134" s="564">
        <v>1</v>
      </c>
      <c r="S4134" s="564">
        <v>1</v>
      </c>
      <c r="T4134" s="564">
        <v>1</v>
      </c>
      <c r="U4134" s="564">
        <v>1</v>
      </c>
      <c r="V4134" s="564">
        <v>1</v>
      </c>
      <c r="W4134" s="564">
        <v>1</v>
      </c>
      <c r="X4134" s="564">
        <v>1</v>
      </c>
      <c r="Y4134" s="564">
        <v>1</v>
      </c>
      <c r="Z4134" s="564">
        <v>1</v>
      </c>
      <c r="AA4134" s="564">
        <v>1</v>
      </c>
      <c r="AB4134" s="564">
        <v>1</v>
      </c>
      <c r="AC4134" s="564">
        <v>1</v>
      </c>
      <c r="AD4134" s="564">
        <v>1</v>
      </c>
      <c r="AE4134" s="564">
        <v>1</v>
      </c>
      <c r="AF4134" s="564">
        <v>1</v>
      </c>
      <c r="AG4134" s="564">
        <v>1</v>
      </c>
      <c r="AH4134" s="564">
        <v>1</v>
      </c>
      <c r="AI4134" s="564">
        <v>1</v>
      </c>
      <c r="AJ4134" s="564">
        <v>1</v>
      </c>
      <c r="AK4134" s="564">
        <v>1</v>
      </c>
    </row>
    <row r="4135" spans="1:37">
      <c r="A4135">
        <v>4131</v>
      </c>
      <c r="B4135" s="564">
        <f t="shared" ca="1" si="390"/>
        <v>0</v>
      </c>
      <c r="C4135" s="564">
        <f t="shared" ca="1" si="385"/>
        <v>0</v>
      </c>
      <c r="D4135" s="564">
        <f t="shared" ca="1" si="388"/>
        <v>0</v>
      </c>
      <c r="E4135" s="564">
        <f t="shared" ca="1" si="386"/>
        <v>0</v>
      </c>
      <c r="F4135" s="564">
        <f t="shared" ca="1" si="389"/>
        <v>1</v>
      </c>
      <c r="G4135" s="564">
        <f t="shared" ca="1" si="387"/>
        <v>3.639129869737181</v>
      </c>
      <c r="H4135" s="564">
        <v>0</v>
      </c>
      <c r="I4135" s="564">
        <v>0</v>
      </c>
      <c r="J4135" s="564">
        <v>0</v>
      </c>
      <c r="K4135" s="564">
        <v>0</v>
      </c>
      <c r="L4135" s="564">
        <v>0</v>
      </c>
      <c r="M4135" s="564">
        <v>0</v>
      </c>
      <c r="N4135" s="564">
        <v>0</v>
      </c>
      <c r="O4135" s="564">
        <v>0</v>
      </c>
      <c r="P4135" s="564">
        <v>0</v>
      </c>
      <c r="Q4135" s="564">
        <v>0</v>
      </c>
      <c r="R4135" s="564">
        <v>0</v>
      </c>
      <c r="S4135" s="564">
        <v>0</v>
      </c>
      <c r="T4135" s="564">
        <v>0</v>
      </c>
      <c r="U4135" s="564">
        <v>0</v>
      </c>
      <c r="V4135" s="564">
        <v>0</v>
      </c>
      <c r="W4135" s="564">
        <v>0</v>
      </c>
      <c r="X4135" s="564">
        <v>0</v>
      </c>
      <c r="Y4135" s="564">
        <v>0</v>
      </c>
      <c r="Z4135" s="564">
        <v>0</v>
      </c>
      <c r="AA4135" s="564">
        <v>0</v>
      </c>
      <c r="AB4135" s="564">
        <v>0</v>
      </c>
      <c r="AC4135" s="564">
        <v>0</v>
      </c>
      <c r="AD4135" s="564">
        <v>0</v>
      </c>
      <c r="AE4135" s="564">
        <v>0</v>
      </c>
      <c r="AF4135" s="564">
        <v>0</v>
      </c>
      <c r="AG4135" s="564">
        <v>0</v>
      </c>
      <c r="AH4135" s="564">
        <v>0</v>
      </c>
      <c r="AI4135" s="564">
        <v>0</v>
      </c>
      <c r="AJ4135" s="564">
        <v>0</v>
      </c>
      <c r="AK4135" s="564">
        <v>0</v>
      </c>
    </row>
    <row r="4136" spans="1:37">
      <c r="A4136">
        <v>4132</v>
      </c>
      <c r="B4136" s="564">
        <f t="shared" ca="1" si="390"/>
        <v>20</v>
      </c>
      <c r="C4136" s="564">
        <f t="shared" ca="1" si="385"/>
        <v>400</v>
      </c>
      <c r="D4136" s="564">
        <f t="shared" ca="1" si="388"/>
        <v>20</v>
      </c>
      <c r="E4136" s="564">
        <f t="shared" ca="1" si="386"/>
        <v>0</v>
      </c>
      <c r="F4136" s="564">
        <f t="shared" ca="1" si="389"/>
        <v>1</v>
      </c>
      <c r="G4136" s="564">
        <f t="shared" ca="1" si="387"/>
        <v>4.894595001572192</v>
      </c>
      <c r="H4136" s="564">
        <v>1</v>
      </c>
      <c r="I4136" s="564">
        <v>1</v>
      </c>
      <c r="J4136" s="564">
        <v>1</v>
      </c>
      <c r="K4136" s="564">
        <v>1</v>
      </c>
      <c r="L4136" s="564">
        <v>1</v>
      </c>
      <c r="M4136" s="564">
        <v>1</v>
      </c>
      <c r="N4136" s="564">
        <v>1</v>
      </c>
      <c r="O4136" s="564">
        <v>1</v>
      </c>
      <c r="P4136" s="564">
        <v>1</v>
      </c>
      <c r="Q4136" s="564">
        <v>1</v>
      </c>
      <c r="R4136" s="564">
        <v>1</v>
      </c>
      <c r="S4136" s="564">
        <v>1</v>
      </c>
      <c r="T4136" s="564">
        <v>1</v>
      </c>
      <c r="U4136" s="564">
        <v>1</v>
      </c>
      <c r="V4136" s="564">
        <v>1</v>
      </c>
      <c r="W4136" s="564">
        <v>1</v>
      </c>
      <c r="X4136" s="564">
        <v>1</v>
      </c>
      <c r="Y4136" s="564">
        <v>1</v>
      </c>
      <c r="Z4136" s="564">
        <v>1</v>
      </c>
      <c r="AA4136" s="564">
        <v>1</v>
      </c>
      <c r="AB4136" s="564">
        <v>1</v>
      </c>
      <c r="AC4136" s="564">
        <v>1</v>
      </c>
      <c r="AD4136" s="564">
        <v>1</v>
      </c>
      <c r="AE4136" s="564">
        <v>1</v>
      </c>
      <c r="AF4136" s="564">
        <v>1</v>
      </c>
      <c r="AG4136" s="564">
        <v>1</v>
      </c>
      <c r="AH4136" s="564">
        <v>1</v>
      </c>
      <c r="AI4136" s="564">
        <v>1</v>
      </c>
      <c r="AJ4136" s="564">
        <v>1</v>
      </c>
      <c r="AK4136" s="564">
        <v>1</v>
      </c>
    </row>
    <row r="4137" spans="1:37">
      <c r="A4137">
        <v>4133</v>
      </c>
      <c r="B4137" s="564">
        <f t="shared" ca="1" si="390"/>
        <v>0</v>
      </c>
      <c r="C4137" s="564">
        <f t="shared" ca="1" si="385"/>
        <v>0</v>
      </c>
      <c r="D4137" s="564">
        <f t="shared" ca="1" si="388"/>
        <v>0</v>
      </c>
      <c r="E4137" s="564">
        <f t="shared" ca="1" si="386"/>
        <v>0</v>
      </c>
      <c r="F4137" s="564">
        <f t="shared" ca="1" si="389"/>
        <v>1</v>
      </c>
      <c r="G4137" s="564">
        <f t="shared" ca="1" si="387"/>
        <v>1.8879399568675066</v>
      </c>
      <c r="H4137" s="564">
        <v>0</v>
      </c>
      <c r="I4137" s="564">
        <v>0</v>
      </c>
      <c r="J4137" s="564">
        <v>0</v>
      </c>
      <c r="K4137" s="564">
        <v>0</v>
      </c>
      <c r="L4137" s="564">
        <v>0</v>
      </c>
      <c r="M4137" s="564">
        <v>0</v>
      </c>
      <c r="N4137" s="564">
        <v>0</v>
      </c>
      <c r="O4137" s="564">
        <v>0</v>
      </c>
      <c r="P4137" s="564">
        <v>0</v>
      </c>
      <c r="Q4137" s="564">
        <v>0</v>
      </c>
      <c r="R4137" s="564">
        <v>0</v>
      </c>
      <c r="S4137" s="564">
        <v>0</v>
      </c>
      <c r="T4137" s="564">
        <v>0</v>
      </c>
      <c r="U4137" s="564">
        <v>0</v>
      </c>
      <c r="V4137" s="564">
        <v>0</v>
      </c>
      <c r="W4137" s="564">
        <v>0</v>
      </c>
      <c r="X4137" s="564">
        <v>0</v>
      </c>
      <c r="Y4137" s="564">
        <v>0</v>
      </c>
      <c r="Z4137" s="564">
        <v>0</v>
      </c>
      <c r="AA4137" s="564">
        <v>0</v>
      </c>
      <c r="AB4137" s="564">
        <v>0</v>
      </c>
      <c r="AC4137" s="564">
        <v>0</v>
      </c>
      <c r="AD4137" s="564">
        <v>0</v>
      </c>
      <c r="AE4137" s="564">
        <v>0</v>
      </c>
      <c r="AF4137" s="564">
        <v>0</v>
      </c>
      <c r="AG4137" s="564">
        <v>0</v>
      </c>
      <c r="AH4137" s="564">
        <v>0</v>
      </c>
      <c r="AI4137" s="564">
        <v>0</v>
      </c>
      <c r="AJ4137" s="564">
        <v>0</v>
      </c>
      <c r="AK4137" s="564">
        <v>0</v>
      </c>
    </row>
    <row r="4138" spans="1:37">
      <c r="A4138">
        <v>4134</v>
      </c>
      <c r="B4138" s="564">
        <f t="shared" ca="1" si="390"/>
        <v>20</v>
      </c>
      <c r="C4138" s="564">
        <f t="shared" ca="1" si="385"/>
        <v>400</v>
      </c>
      <c r="D4138" s="564">
        <f t="shared" ca="1" si="388"/>
        <v>20</v>
      </c>
      <c r="E4138" s="564">
        <f t="shared" ca="1" si="386"/>
        <v>0</v>
      </c>
      <c r="F4138" s="564">
        <f t="shared" ca="1" si="389"/>
        <v>1</v>
      </c>
      <c r="G4138" s="564">
        <f t="shared" ca="1" si="387"/>
        <v>3.8519098471636308</v>
      </c>
      <c r="H4138" s="564">
        <v>1</v>
      </c>
      <c r="I4138" s="564">
        <v>1</v>
      </c>
      <c r="J4138" s="564">
        <v>1</v>
      </c>
      <c r="K4138" s="564">
        <v>1</v>
      </c>
      <c r="L4138" s="564">
        <v>1</v>
      </c>
      <c r="M4138" s="564">
        <v>1</v>
      </c>
      <c r="N4138" s="564">
        <v>1</v>
      </c>
      <c r="O4138" s="564">
        <v>1</v>
      </c>
      <c r="P4138" s="564">
        <v>1</v>
      </c>
      <c r="Q4138" s="564">
        <v>1</v>
      </c>
      <c r="R4138" s="564">
        <v>1</v>
      </c>
      <c r="S4138" s="564">
        <v>1</v>
      </c>
      <c r="T4138" s="564">
        <v>1</v>
      </c>
      <c r="U4138" s="564">
        <v>1</v>
      </c>
      <c r="V4138" s="564">
        <v>1</v>
      </c>
      <c r="W4138" s="564">
        <v>1</v>
      </c>
      <c r="X4138" s="564">
        <v>1</v>
      </c>
      <c r="Y4138" s="564">
        <v>1</v>
      </c>
      <c r="Z4138" s="564">
        <v>1</v>
      </c>
      <c r="AA4138" s="564">
        <v>1</v>
      </c>
      <c r="AB4138" s="564">
        <v>1</v>
      </c>
      <c r="AC4138" s="564">
        <v>1</v>
      </c>
      <c r="AD4138" s="564">
        <v>1</v>
      </c>
      <c r="AE4138" s="564">
        <v>1</v>
      </c>
      <c r="AF4138" s="564">
        <v>1</v>
      </c>
      <c r="AG4138" s="564">
        <v>1</v>
      </c>
      <c r="AH4138" s="564">
        <v>1</v>
      </c>
      <c r="AI4138" s="564">
        <v>1</v>
      </c>
      <c r="AJ4138" s="564">
        <v>1</v>
      </c>
      <c r="AK4138" s="564">
        <v>1</v>
      </c>
    </row>
    <row r="4139" spans="1:37">
      <c r="A4139">
        <v>4135</v>
      </c>
      <c r="B4139" s="564">
        <f t="shared" ca="1" si="390"/>
        <v>20</v>
      </c>
      <c r="C4139" s="564">
        <f t="shared" ca="1" si="385"/>
        <v>400</v>
      </c>
      <c r="D4139" s="564">
        <f t="shared" ca="1" si="388"/>
        <v>20</v>
      </c>
      <c r="E4139" s="564">
        <f t="shared" ca="1" si="386"/>
        <v>0</v>
      </c>
      <c r="F4139" s="564">
        <f t="shared" ca="1" si="389"/>
        <v>1</v>
      </c>
      <c r="G4139" s="564">
        <f t="shared" ca="1" si="387"/>
        <v>2.5127509809310693</v>
      </c>
      <c r="H4139" s="564">
        <v>1</v>
      </c>
      <c r="I4139" s="564">
        <v>1</v>
      </c>
      <c r="J4139" s="564">
        <v>1</v>
      </c>
      <c r="K4139" s="564">
        <v>1</v>
      </c>
      <c r="L4139" s="564">
        <v>1</v>
      </c>
      <c r="M4139" s="564">
        <v>1</v>
      </c>
      <c r="N4139" s="564">
        <v>1</v>
      </c>
      <c r="O4139" s="564">
        <v>1</v>
      </c>
      <c r="P4139" s="564">
        <v>1</v>
      </c>
      <c r="Q4139" s="564">
        <v>1</v>
      </c>
      <c r="R4139" s="564">
        <v>1</v>
      </c>
      <c r="S4139" s="564">
        <v>1</v>
      </c>
      <c r="T4139" s="564">
        <v>1</v>
      </c>
      <c r="U4139" s="564">
        <v>1</v>
      </c>
      <c r="V4139" s="564">
        <v>1</v>
      </c>
      <c r="W4139" s="564">
        <v>1</v>
      </c>
      <c r="X4139" s="564">
        <v>1</v>
      </c>
      <c r="Y4139" s="564">
        <v>1</v>
      </c>
      <c r="Z4139" s="564">
        <v>1</v>
      </c>
      <c r="AA4139" s="564">
        <v>1</v>
      </c>
      <c r="AB4139" s="564">
        <v>1</v>
      </c>
      <c r="AC4139" s="564">
        <v>1</v>
      </c>
      <c r="AD4139" s="564">
        <v>1</v>
      </c>
      <c r="AE4139" s="564">
        <v>1</v>
      </c>
      <c r="AF4139" s="564">
        <v>1</v>
      </c>
      <c r="AG4139" s="564">
        <v>1</v>
      </c>
      <c r="AH4139" s="564">
        <v>1</v>
      </c>
      <c r="AI4139" s="564">
        <v>1</v>
      </c>
      <c r="AJ4139" s="564">
        <v>1</v>
      </c>
      <c r="AK4139" s="564">
        <v>1</v>
      </c>
    </row>
    <row r="4140" spans="1:37">
      <c r="A4140">
        <v>4136</v>
      </c>
      <c r="B4140" s="564">
        <f t="shared" ca="1" si="390"/>
        <v>20</v>
      </c>
      <c r="C4140" s="564">
        <f t="shared" ca="1" si="385"/>
        <v>400</v>
      </c>
      <c r="D4140" s="564">
        <f t="shared" ca="1" si="388"/>
        <v>20</v>
      </c>
      <c r="E4140" s="564">
        <f t="shared" ca="1" si="386"/>
        <v>0</v>
      </c>
      <c r="F4140" s="564">
        <f t="shared" ca="1" si="389"/>
        <v>1</v>
      </c>
      <c r="G4140" s="564">
        <f t="shared" ca="1" si="387"/>
        <v>4.7216116840168141</v>
      </c>
      <c r="H4140" s="564">
        <v>1</v>
      </c>
      <c r="I4140" s="564">
        <v>1</v>
      </c>
      <c r="J4140" s="564">
        <v>1</v>
      </c>
      <c r="K4140" s="564">
        <v>1</v>
      </c>
      <c r="L4140" s="564">
        <v>1</v>
      </c>
      <c r="M4140" s="564">
        <v>1</v>
      </c>
      <c r="N4140" s="564">
        <v>1</v>
      </c>
      <c r="O4140" s="564">
        <v>1</v>
      </c>
      <c r="P4140" s="564">
        <v>1</v>
      </c>
      <c r="Q4140" s="564">
        <v>1</v>
      </c>
      <c r="R4140" s="564">
        <v>1</v>
      </c>
      <c r="S4140" s="564">
        <v>1</v>
      </c>
      <c r="T4140" s="564">
        <v>1</v>
      </c>
      <c r="U4140" s="564">
        <v>1</v>
      </c>
      <c r="V4140" s="564">
        <v>1</v>
      </c>
      <c r="W4140" s="564">
        <v>1</v>
      </c>
      <c r="X4140" s="564">
        <v>1</v>
      </c>
      <c r="Y4140" s="564">
        <v>1</v>
      </c>
      <c r="Z4140" s="564">
        <v>1</v>
      </c>
      <c r="AA4140" s="564">
        <v>1</v>
      </c>
      <c r="AB4140" s="564">
        <v>1</v>
      </c>
      <c r="AC4140" s="564">
        <v>1</v>
      </c>
      <c r="AD4140" s="564">
        <v>1</v>
      </c>
      <c r="AE4140" s="564">
        <v>1</v>
      </c>
      <c r="AF4140" s="564">
        <v>1</v>
      </c>
      <c r="AG4140" s="564">
        <v>1</v>
      </c>
      <c r="AH4140" s="564">
        <v>1</v>
      </c>
      <c r="AI4140" s="564">
        <v>1</v>
      </c>
      <c r="AJ4140" s="564">
        <v>1</v>
      </c>
      <c r="AK4140" s="564">
        <v>1</v>
      </c>
    </row>
    <row r="4141" spans="1:37">
      <c r="A4141">
        <v>4137</v>
      </c>
      <c r="B4141" s="564">
        <f t="shared" ca="1" si="390"/>
        <v>20</v>
      </c>
      <c r="C4141" s="564">
        <f t="shared" ca="1" si="385"/>
        <v>400</v>
      </c>
      <c r="D4141" s="564">
        <f t="shared" ca="1" si="388"/>
        <v>20</v>
      </c>
      <c r="E4141" s="564">
        <f t="shared" ca="1" si="386"/>
        <v>0</v>
      </c>
      <c r="F4141" s="564">
        <f t="shared" ca="1" si="389"/>
        <v>1</v>
      </c>
      <c r="G4141" s="564">
        <f t="shared" ca="1" si="387"/>
        <v>-8.6733362277254447</v>
      </c>
      <c r="H4141" s="564">
        <v>1</v>
      </c>
      <c r="I4141" s="564">
        <v>1</v>
      </c>
      <c r="J4141" s="564">
        <v>1</v>
      </c>
      <c r="K4141" s="564">
        <v>1</v>
      </c>
      <c r="L4141" s="564">
        <v>1</v>
      </c>
      <c r="M4141" s="564">
        <v>1</v>
      </c>
      <c r="N4141" s="564">
        <v>1</v>
      </c>
      <c r="O4141" s="564">
        <v>1</v>
      </c>
      <c r="P4141" s="564">
        <v>1</v>
      </c>
      <c r="Q4141" s="564">
        <v>1</v>
      </c>
      <c r="R4141" s="564">
        <v>1</v>
      </c>
      <c r="S4141" s="564">
        <v>1</v>
      </c>
      <c r="T4141" s="564">
        <v>1</v>
      </c>
      <c r="U4141" s="564">
        <v>1</v>
      </c>
      <c r="V4141" s="564">
        <v>1</v>
      </c>
      <c r="W4141" s="564">
        <v>1</v>
      </c>
      <c r="X4141" s="564">
        <v>1</v>
      </c>
      <c r="Y4141" s="564">
        <v>1</v>
      </c>
      <c r="Z4141" s="564">
        <v>1</v>
      </c>
      <c r="AA4141" s="564">
        <v>1</v>
      </c>
      <c r="AB4141" s="564">
        <v>1</v>
      </c>
      <c r="AC4141" s="564">
        <v>1</v>
      </c>
      <c r="AD4141" s="564">
        <v>1</v>
      </c>
      <c r="AE4141" s="564">
        <v>1</v>
      </c>
      <c r="AF4141" s="564">
        <v>1</v>
      </c>
      <c r="AG4141" s="564">
        <v>1</v>
      </c>
      <c r="AH4141" s="564">
        <v>1</v>
      </c>
      <c r="AI4141" s="564">
        <v>1</v>
      </c>
      <c r="AJ4141" s="564">
        <v>1</v>
      </c>
      <c r="AK4141" s="564">
        <v>1</v>
      </c>
    </row>
    <row r="4142" spans="1:37">
      <c r="A4142">
        <v>4138</v>
      </c>
      <c r="B4142" s="564">
        <f t="shared" ca="1" si="390"/>
        <v>20</v>
      </c>
      <c r="C4142" s="564">
        <f t="shared" ca="1" si="385"/>
        <v>400</v>
      </c>
      <c r="D4142" s="564">
        <f t="shared" ca="1" si="388"/>
        <v>20</v>
      </c>
      <c r="E4142" s="564">
        <f t="shared" ca="1" si="386"/>
        <v>0</v>
      </c>
      <c r="F4142" s="564">
        <f t="shared" ca="1" si="389"/>
        <v>1</v>
      </c>
      <c r="G4142" s="564">
        <f t="shared" ca="1" si="387"/>
        <v>-2.4836898592180239</v>
      </c>
      <c r="H4142" s="564">
        <v>1</v>
      </c>
      <c r="I4142" s="564">
        <v>1</v>
      </c>
      <c r="J4142" s="564">
        <v>1</v>
      </c>
      <c r="K4142" s="564">
        <v>1</v>
      </c>
      <c r="L4142" s="564">
        <v>1</v>
      </c>
      <c r="M4142" s="564">
        <v>1</v>
      </c>
      <c r="N4142" s="564">
        <v>1</v>
      </c>
      <c r="O4142" s="564">
        <v>1</v>
      </c>
      <c r="P4142" s="564">
        <v>1</v>
      </c>
      <c r="Q4142" s="564">
        <v>1</v>
      </c>
      <c r="R4142" s="564">
        <v>1</v>
      </c>
      <c r="S4142" s="564">
        <v>1</v>
      </c>
      <c r="T4142" s="564">
        <v>1</v>
      </c>
      <c r="U4142" s="564">
        <v>1</v>
      </c>
      <c r="V4142" s="564">
        <v>1</v>
      </c>
      <c r="W4142" s="564">
        <v>1</v>
      </c>
      <c r="X4142" s="564">
        <v>1</v>
      </c>
      <c r="Y4142" s="564">
        <v>1</v>
      </c>
      <c r="Z4142" s="564">
        <v>1</v>
      </c>
      <c r="AA4142" s="564">
        <v>1</v>
      </c>
      <c r="AB4142" s="564">
        <v>1</v>
      </c>
      <c r="AC4142" s="564">
        <v>1</v>
      </c>
      <c r="AD4142" s="564">
        <v>1</v>
      </c>
      <c r="AE4142" s="564">
        <v>1</v>
      </c>
      <c r="AF4142" s="564">
        <v>1</v>
      </c>
      <c r="AG4142" s="564">
        <v>1</v>
      </c>
      <c r="AH4142" s="564">
        <v>1</v>
      </c>
      <c r="AI4142" s="564">
        <v>1</v>
      </c>
      <c r="AJ4142" s="564">
        <v>1</v>
      </c>
      <c r="AK4142" s="564">
        <v>1</v>
      </c>
    </row>
    <row r="4143" spans="1:37">
      <c r="A4143">
        <v>4139</v>
      </c>
      <c r="B4143" s="564">
        <f t="shared" ca="1" si="390"/>
        <v>0</v>
      </c>
      <c r="C4143" s="564">
        <f t="shared" ca="1" si="385"/>
        <v>0</v>
      </c>
      <c r="D4143" s="564">
        <f t="shared" ca="1" si="388"/>
        <v>0</v>
      </c>
      <c r="E4143" s="564">
        <f t="shared" ca="1" si="386"/>
        <v>0</v>
      </c>
      <c r="F4143" s="564">
        <f t="shared" ca="1" si="389"/>
        <v>1</v>
      </c>
      <c r="G4143" s="564">
        <f t="shared" ca="1" si="387"/>
        <v>1.1091375457272039</v>
      </c>
      <c r="H4143" s="564">
        <v>0</v>
      </c>
      <c r="I4143" s="564">
        <v>0</v>
      </c>
      <c r="J4143" s="564">
        <v>0</v>
      </c>
      <c r="K4143" s="564">
        <v>0</v>
      </c>
      <c r="L4143" s="564">
        <v>0</v>
      </c>
      <c r="M4143" s="564">
        <v>0</v>
      </c>
      <c r="N4143" s="564">
        <v>0</v>
      </c>
      <c r="O4143" s="564">
        <v>0</v>
      </c>
      <c r="P4143" s="564">
        <v>0</v>
      </c>
      <c r="Q4143" s="564">
        <v>0</v>
      </c>
      <c r="R4143" s="564">
        <v>0</v>
      </c>
      <c r="S4143" s="564">
        <v>0</v>
      </c>
      <c r="T4143" s="564">
        <v>0</v>
      </c>
      <c r="U4143" s="564">
        <v>0</v>
      </c>
      <c r="V4143" s="564">
        <v>0</v>
      </c>
      <c r="W4143" s="564">
        <v>0</v>
      </c>
      <c r="X4143" s="564">
        <v>0</v>
      </c>
      <c r="Y4143" s="564">
        <v>0</v>
      </c>
      <c r="Z4143" s="564">
        <v>0</v>
      </c>
      <c r="AA4143" s="564">
        <v>0</v>
      </c>
      <c r="AB4143" s="564">
        <v>0</v>
      </c>
      <c r="AC4143" s="564">
        <v>0</v>
      </c>
      <c r="AD4143" s="564">
        <v>0</v>
      </c>
      <c r="AE4143" s="564">
        <v>0</v>
      </c>
      <c r="AF4143" s="564">
        <v>0</v>
      </c>
      <c r="AG4143" s="564">
        <v>0</v>
      </c>
      <c r="AH4143" s="564">
        <v>0</v>
      </c>
      <c r="AI4143" s="564">
        <v>0</v>
      </c>
      <c r="AJ4143" s="564">
        <v>0</v>
      </c>
      <c r="AK4143" s="564">
        <v>0</v>
      </c>
    </row>
    <row r="4144" spans="1:37">
      <c r="A4144">
        <v>4140</v>
      </c>
      <c r="B4144" s="564">
        <f t="shared" ca="1" si="390"/>
        <v>0</v>
      </c>
      <c r="C4144" s="564">
        <f t="shared" ca="1" si="385"/>
        <v>0</v>
      </c>
      <c r="D4144" s="564">
        <f t="shared" ca="1" si="388"/>
        <v>0</v>
      </c>
      <c r="E4144" s="564">
        <f t="shared" ca="1" si="386"/>
        <v>0</v>
      </c>
      <c r="F4144" s="564">
        <f t="shared" ca="1" si="389"/>
        <v>1</v>
      </c>
      <c r="G4144" s="564">
        <f t="shared" ca="1" si="387"/>
        <v>-0.79527436524989192</v>
      </c>
      <c r="H4144" s="564">
        <v>0</v>
      </c>
      <c r="I4144" s="564">
        <v>0</v>
      </c>
      <c r="J4144" s="564">
        <v>0</v>
      </c>
      <c r="K4144" s="564">
        <v>0</v>
      </c>
      <c r="L4144" s="564">
        <v>0</v>
      </c>
      <c r="M4144" s="564">
        <v>0</v>
      </c>
      <c r="N4144" s="564">
        <v>0</v>
      </c>
      <c r="O4144" s="564">
        <v>0</v>
      </c>
      <c r="P4144" s="564">
        <v>0</v>
      </c>
      <c r="Q4144" s="564">
        <v>0</v>
      </c>
      <c r="R4144" s="564">
        <v>0</v>
      </c>
      <c r="S4144" s="564">
        <v>0</v>
      </c>
      <c r="T4144" s="564">
        <v>0</v>
      </c>
      <c r="U4144" s="564">
        <v>0</v>
      </c>
      <c r="V4144" s="564">
        <v>0</v>
      </c>
      <c r="W4144" s="564">
        <v>0</v>
      </c>
      <c r="X4144" s="564">
        <v>0</v>
      </c>
      <c r="Y4144" s="564">
        <v>0</v>
      </c>
      <c r="Z4144" s="564">
        <v>0</v>
      </c>
      <c r="AA4144" s="564">
        <v>0</v>
      </c>
      <c r="AB4144" s="564">
        <v>0</v>
      </c>
      <c r="AC4144" s="564">
        <v>0</v>
      </c>
      <c r="AD4144" s="564">
        <v>0</v>
      </c>
      <c r="AE4144" s="564">
        <v>0</v>
      </c>
      <c r="AF4144" s="564">
        <v>0</v>
      </c>
      <c r="AG4144" s="564">
        <v>0</v>
      </c>
      <c r="AH4144" s="564">
        <v>0</v>
      </c>
      <c r="AI4144" s="564">
        <v>0</v>
      </c>
      <c r="AJ4144" s="564">
        <v>0</v>
      </c>
      <c r="AK4144" s="564">
        <v>0</v>
      </c>
    </row>
    <row r="4145" spans="1:37">
      <c r="A4145">
        <v>4141</v>
      </c>
      <c r="B4145" s="564">
        <f t="shared" ca="1" si="390"/>
        <v>20</v>
      </c>
      <c r="C4145" s="564">
        <f t="shared" ca="1" si="385"/>
        <v>400</v>
      </c>
      <c r="D4145" s="564">
        <f t="shared" ca="1" si="388"/>
        <v>20</v>
      </c>
      <c r="E4145" s="564">
        <f t="shared" ca="1" si="386"/>
        <v>0</v>
      </c>
      <c r="F4145" s="564">
        <f t="shared" ca="1" si="389"/>
        <v>1</v>
      </c>
      <c r="G4145" s="564">
        <f t="shared" ca="1" si="387"/>
        <v>-3.67679808139316</v>
      </c>
      <c r="H4145" s="564">
        <v>1</v>
      </c>
      <c r="I4145" s="564">
        <v>1</v>
      </c>
      <c r="J4145" s="564">
        <v>1</v>
      </c>
      <c r="K4145" s="564">
        <v>1</v>
      </c>
      <c r="L4145" s="564">
        <v>1</v>
      </c>
      <c r="M4145" s="564">
        <v>1</v>
      </c>
      <c r="N4145" s="564">
        <v>1</v>
      </c>
      <c r="O4145" s="564">
        <v>1</v>
      </c>
      <c r="P4145" s="564">
        <v>1</v>
      </c>
      <c r="Q4145" s="564">
        <v>1</v>
      </c>
      <c r="R4145" s="564">
        <v>1</v>
      </c>
      <c r="S4145" s="564">
        <v>1</v>
      </c>
      <c r="T4145" s="564">
        <v>1</v>
      </c>
      <c r="U4145" s="564">
        <v>1</v>
      </c>
      <c r="V4145" s="564">
        <v>1</v>
      </c>
      <c r="W4145" s="564">
        <v>1</v>
      </c>
      <c r="X4145" s="564">
        <v>1</v>
      </c>
      <c r="Y4145" s="564">
        <v>1</v>
      </c>
      <c r="Z4145" s="564">
        <v>1</v>
      </c>
      <c r="AA4145" s="564">
        <v>1</v>
      </c>
      <c r="AB4145" s="564">
        <v>1</v>
      </c>
      <c r="AC4145" s="564">
        <v>1</v>
      </c>
      <c r="AD4145" s="564">
        <v>1</v>
      </c>
      <c r="AE4145" s="564">
        <v>1</v>
      </c>
      <c r="AF4145" s="564">
        <v>1</v>
      </c>
      <c r="AG4145" s="564">
        <v>1</v>
      </c>
      <c r="AH4145" s="564">
        <v>1</v>
      </c>
      <c r="AI4145" s="564">
        <v>1</v>
      </c>
      <c r="AJ4145" s="564">
        <v>1</v>
      </c>
      <c r="AK4145" s="564">
        <v>1</v>
      </c>
    </row>
    <row r="4146" spans="1:37">
      <c r="A4146">
        <v>4142</v>
      </c>
      <c r="B4146" s="564">
        <f t="shared" ca="1" si="390"/>
        <v>20</v>
      </c>
      <c r="C4146" s="564">
        <f t="shared" ca="1" si="385"/>
        <v>400</v>
      </c>
      <c r="D4146" s="564">
        <f t="shared" ca="1" si="388"/>
        <v>20</v>
      </c>
      <c r="E4146" s="564">
        <f t="shared" ca="1" si="386"/>
        <v>0</v>
      </c>
      <c r="F4146" s="564">
        <f t="shared" ca="1" si="389"/>
        <v>1</v>
      </c>
      <c r="G4146" s="564">
        <f t="shared" ca="1" si="387"/>
        <v>6.0404995642872077</v>
      </c>
      <c r="H4146" s="564">
        <v>1</v>
      </c>
      <c r="I4146" s="564">
        <v>1</v>
      </c>
      <c r="J4146" s="564">
        <v>1</v>
      </c>
      <c r="K4146" s="564">
        <v>1</v>
      </c>
      <c r="L4146" s="564">
        <v>1</v>
      </c>
      <c r="M4146" s="564">
        <v>1</v>
      </c>
      <c r="N4146" s="564">
        <v>1</v>
      </c>
      <c r="O4146" s="564">
        <v>1</v>
      </c>
      <c r="P4146" s="564">
        <v>1</v>
      </c>
      <c r="Q4146" s="564">
        <v>1</v>
      </c>
      <c r="R4146" s="564">
        <v>1</v>
      </c>
      <c r="S4146" s="564">
        <v>1</v>
      </c>
      <c r="T4146" s="564">
        <v>1</v>
      </c>
      <c r="U4146" s="564">
        <v>1</v>
      </c>
      <c r="V4146" s="564">
        <v>1</v>
      </c>
      <c r="W4146" s="564">
        <v>1</v>
      </c>
      <c r="X4146" s="564">
        <v>1</v>
      </c>
      <c r="Y4146" s="564">
        <v>1</v>
      </c>
      <c r="Z4146" s="564">
        <v>1</v>
      </c>
      <c r="AA4146" s="564">
        <v>1</v>
      </c>
      <c r="AB4146" s="564">
        <v>1</v>
      </c>
      <c r="AC4146" s="564">
        <v>1</v>
      </c>
      <c r="AD4146" s="564">
        <v>1</v>
      </c>
      <c r="AE4146" s="564">
        <v>1</v>
      </c>
      <c r="AF4146" s="564">
        <v>1</v>
      </c>
      <c r="AG4146" s="564">
        <v>1</v>
      </c>
      <c r="AH4146" s="564">
        <v>1</v>
      </c>
      <c r="AI4146" s="564">
        <v>1</v>
      </c>
      <c r="AJ4146" s="564">
        <v>1</v>
      </c>
      <c r="AK4146" s="564">
        <v>1</v>
      </c>
    </row>
    <row r="4147" spans="1:37">
      <c r="A4147">
        <v>4143</v>
      </c>
      <c r="B4147" s="564">
        <f t="shared" ca="1" si="390"/>
        <v>0</v>
      </c>
      <c r="C4147" s="564">
        <f t="shared" ca="1" si="385"/>
        <v>0</v>
      </c>
      <c r="D4147" s="564">
        <f t="shared" ca="1" si="388"/>
        <v>0</v>
      </c>
      <c r="E4147" s="564">
        <f t="shared" ca="1" si="386"/>
        <v>0</v>
      </c>
      <c r="F4147" s="564">
        <f t="shared" ca="1" si="389"/>
        <v>1</v>
      </c>
      <c r="G4147" s="564">
        <f t="shared" ca="1" si="387"/>
        <v>2.9682288583798608</v>
      </c>
      <c r="H4147" s="564">
        <v>0</v>
      </c>
      <c r="I4147" s="564">
        <v>0</v>
      </c>
      <c r="J4147" s="564">
        <v>0</v>
      </c>
      <c r="K4147" s="564">
        <v>0</v>
      </c>
      <c r="L4147" s="564">
        <v>0</v>
      </c>
      <c r="M4147" s="564">
        <v>0</v>
      </c>
      <c r="N4147" s="564">
        <v>0</v>
      </c>
      <c r="O4147" s="564">
        <v>0</v>
      </c>
      <c r="P4147" s="564">
        <v>0</v>
      </c>
      <c r="Q4147" s="564">
        <v>0</v>
      </c>
      <c r="R4147" s="564">
        <v>0</v>
      </c>
      <c r="S4147" s="564">
        <v>0</v>
      </c>
      <c r="T4147" s="564">
        <v>0</v>
      </c>
      <c r="U4147" s="564">
        <v>0</v>
      </c>
      <c r="V4147" s="564">
        <v>0</v>
      </c>
      <c r="W4147" s="564">
        <v>0</v>
      </c>
      <c r="X4147" s="564">
        <v>0</v>
      </c>
      <c r="Y4147" s="564">
        <v>0</v>
      </c>
      <c r="Z4147" s="564">
        <v>0</v>
      </c>
      <c r="AA4147" s="564">
        <v>0</v>
      </c>
      <c r="AB4147" s="564">
        <v>0</v>
      </c>
      <c r="AC4147" s="564">
        <v>0</v>
      </c>
      <c r="AD4147" s="564">
        <v>0</v>
      </c>
      <c r="AE4147" s="564">
        <v>0</v>
      </c>
      <c r="AF4147" s="564">
        <v>0</v>
      </c>
      <c r="AG4147" s="564">
        <v>0</v>
      </c>
      <c r="AH4147" s="564">
        <v>0</v>
      </c>
      <c r="AI4147" s="564">
        <v>0</v>
      </c>
      <c r="AJ4147" s="564">
        <v>0</v>
      </c>
      <c r="AK4147" s="564">
        <v>0</v>
      </c>
    </row>
    <row r="4148" spans="1:37">
      <c r="A4148">
        <v>4144</v>
      </c>
      <c r="B4148" s="564">
        <f t="shared" ca="1" si="390"/>
        <v>20</v>
      </c>
      <c r="C4148" s="564">
        <f t="shared" ca="1" si="385"/>
        <v>400</v>
      </c>
      <c r="D4148" s="564">
        <f t="shared" ca="1" si="388"/>
        <v>20</v>
      </c>
      <c r="E4148" s="564">
        <f t="shared" ca="1" si="386"/>
        <v>0</v>
      </c>
      <c r="F4148" s="564">
        <f t="shared" ca="1" si="389"/>
        <v>1</v>
      </c>
      <c r="G4148" s="564">
        <f t="shared" ca="1" si="387"/>
        <v>1.7420645071891514</v>
      </c>
      <c r="H4148" s="564">
        <v>1</v>
      </c>
      <c r="I4148" s="564">
        <v>1</v>
      </c>
      <c r="J4148" s="564">
        <v>1</v>
      </c>
      <c r="K4148" s="564">
        <v>1</v>
      </c>
      <c r="L4148" s="564">
        <v>1</v>
      </c>
      <c r="M4148" s="564">
        <v>1</v>
      </c>
      <c r="N4148" s="564">
        <v>1</v>
      </c>
      <c r="O4148" s="564">
        <v>1</v>
      </c>
      <c r="P4148" s="564">
        <v>1</v>
      </c>
      <c r="Q4148" s="564">
        <v>1</v>
      </c>
      <c r="R4148" s="564">
        <v>1</v>
      </c>
      <c r="S4148" s="564">
        <v>1</v>
      </c>
      <c r="T4148" s="564">
        <v>1</v>
      </c>
      <c r="U4148" s="564">
        <v>1</v>
      </c>
      <c r="V4148" s="564">
        <v>1</v>
      </c>
      <c r="W4148" s="564">
        <v>1</v>
      </c>
      <c r="X4148" s="564">
        <v>1</v>
      </c>
      <c r="Y4148" s="564">
        <v>1</v>
      </c>
      <c r="Z4148" s="564">
        <v>1</v>
      </c>
      <c r="AA4148" s="564">
        <v>1</v>
      </c>
      <c r="AB4148" s="564">
        <v>1</v>
      </c>
      <c r="AC4148" s="564">
        <v>1</v>
      </c>
      <c r="AD4148" s="564">
        <v>1</v>
      </c>
      <c r="AE4148" s="564">
        <v>1</v>
      </c>
      <c r="AF4148" s="564">
        <v>1</v>
      </c>
      <c r="AG4148" s="564">
        <v>1</v>
      </c>
      <c r="AH4148" s="564">
        <v>1</v>
      </c>
      <c r="AI4148" s="564">
        <v>1</v>
      </c>
      <c r="AJ4148" s="564">
        <v>1</v>
      </c>
      <c r="AK4148" s="564">
        <v>1</v>
      </c>
    </row>
    <row r="4149" spans="1:37">
      <c r="A4149">
        <v>4145</v>
      </c>
      <c r="B4149" s="564">
        <f t="shared" ca="1" si="390"/>
        <v>0</v>
      </c>
      <c r="C4149" s="564">
        <f t="shared" ca="1" si="385"/>
        <v>0</v>
      </c>
      <c r="D4149" s="564">
        <f t="shared" ca="1" si="388"/>
        <v>0</v>
      </c>
      <c r="E4149" s="564">
        <f t="shared" ca="1" si="386"/>
        <v>0</v>
      </c>
      <c r="F4149" s="564">
        <f t="shared" ca="1" si="389"/>
        <v>1</v>
      </c>
      <c r="G4149" s="564">
        <f t="shared" ca="1" si="387"/>
        <v>-1.4374791158765778</v>
      </c>
      <c r="H4149" s="564">
        <v>0</v>
      </c>
      <c r="I4149" s="564">
        <v>0</v>
      </c>
      <c r="J4149" s="564">
        <v>0</v>
      </c>
      <c r="K4149" s="564">
        <v>0</v>
      </c>
      <c r="L4149" s="564">
        <v>0</v>
      </c>
      <c r="M4149" s="564">
        <v>0</v>
      </c>
      <c r="N4149" s="564">
        <v>0</v>
      </c>
      <c r="O4149" s="564">
        <v>0</v>
      </c>
      <c r="P4149" s="564">
        <v>0</v>
      </c>
      <c r="Q4149" s="564">
        <v>0</v>
      </c>
      <c r="R4149" s="564">
        <v>0</v>
      </c>
      <c r="S4149" s="564">
        <v>0</v>
      </c>
      <c r="T4149" s="564">
        <v>0</v>
      </c>
      <c r="U4149" s="564">
        <v>0</v>
      </c>
      <c r="V4149" s="564">
        <v>0</v>
      </c>
      <c r="W4149" s="564">
        <v>0</v>
      </c>
      <c r="X4149" s="564">
        <v>0</v>
      </c>
      <c r="Y4149" s="564">
        <v>0</v>
      </c>
      <c r="Z4149" s="564">
        <v>0</v>
      </c>
      <c r="AA4149" s="564">
        <v>0</v>
      </c>
      <c r="AB4149" s="564">
        <v>0</v>
      </c>
      <c r="AC4149" s="564">
        <v>0</v>
      </c>
      <c r="AD4149" s="564">
        <v>0</v>
      </c>
      <c r="AE4149" s="564">
        <v>0</v>
      </c>
      <c r="AF4149" s="564">
        <v>0</v>
      </c>
      <c r="AG4149" s="564">
        <v>0</v>
      </c>
      <c r="AH4149" s="564">
        <v>0</v>
      </c>
      <c r="AI4149" s="564">
        <v>0</v>
      </c>
      <c r="AJ4149" s="564">
        <v>0</v>
      </c>
      <c r="AK4149" s="564">
        <v>0</v>
      </c>
    </row>
    <row r="4150" spans="1:37">
      <c r="A4150">
        <v>4146</v>
      </c>
      <c r="B4150" s="564">
        <f t="shared" ca="1" si="390"/>
        <v>20</v>
      </c>
      <c r="C4150" s="564">
        <f t="shared" ca="1" si="385"/>
        <v>400</v>
      </c>
      <c r="D4150" s="564">
        <f t="shared" ca="1" si="388"/>
        <v>20</v>
      </c>
      <c r="E4150" s="564">
        <f t="shared" ca="1" si="386"/>
        <v>0</v>
      </c>
      <c r="F4150" s="564">
        <f t="shared" ca="1" si="389"/>
        <v>1</v>
      </c>
      <c r="G4150" s="564">
        <f t="shared" ca="1" si="387"/>
        <v>5.1010190561913227</v>
      </c>
      <c r="H4150" s="564">
        <v>1</v>
      </c>
      <c r="I4150" s="564">
        <v>1</v>
      </c>
      <c r="J4150" s="564">
        <v>1</v>
      </c>
      <c r="K4150" s="564">
        <v>1</v>
      </c>
      <c r="L4150" s="564">
        <v>1</v>
      </c>
      <c r="M4150" s="564">
        <v>1</v>
      </c>
      <c r="N4150" s="564">
        <v>1</v>
      </c>
      <c r="O4150" s="564">
        <v>1</v>
      </c>
      <c r="P4150" s="564">
        <v>1</v>
      </c>
      <c r="Q4150" s="564">
        <v>1</v>
      </c>
      <c r="R4150" s="564">
        <v>1</v>
      </c>
      <c r="S4150" s="564">
        <v>1</v>
      </c>
      <c r="T4150" s="564">
        <v>1</v>
      </c>
      <c r="U4150" s="564">
        <v>1</v>
      </c>
      <c r="V4150" s="564">
        <v>1</v>
      </c>
      <c r="W4150" s="564">
        <v>1</v>
      </c>
      <c r="X4150" s="564">
        <v>1</v>
      </c>
      <c r="Y4150" s="564">
        <v>1</v>
      </c>
      <c r="Z4150" s="564">
        <v>1</v>
      </c>
      <c r="AA4150" s="564">
        <v>1</v>
      </c>
      <c r="AB4150" s="564">
        <v>1</v>
      </c>
      <c r="AC4150" s="564">
        <v>1</v>
      </c>
      <c r="AD4150" s="564">
        <v>1</v>
      </c>
      <c r="AE4150" s="564">
        <v>1</v>
      </c>
      <c r="AF4150" s="564">
        <v>1</v>
      </c>
      <c r="AG4150" s="564">
        <v>1</v>
      </c>
      <c r="AH4150" s="564">
        <v>1</v>
      </c>
      <c r="AI4150" s="564">
        <v>1</v>
      </c>
      <c r="AJ4150" s="564">
        <v>1</v>
      </c>
      <c r="AK4150" s="564">
        <v>1</v>
      </c>
    </row>
    <row r="4151" spans="1:37">
      <c r="A4151">
        <v>4147</v>
      </c>
      <c r="B4151" s="564">
        <f t="shared" ca="1" si="390"/>
        <v>0</v>
      </c>
      <c r="C4151" s="564">
        <f t="shared" ca="1" si="385"/>
        <v>0</v>
      </c>
      <c r="D4151" s="564">
        <f t="shared" ca="1" si="388"/>
        <v>0</v>
      </c>
      <c r="E4151" s="564">
        <f t="shared" ca="1" si="386"/>
        <v>0</v>
      </c>
      <c r="F4151" s="564">
        <f t="shared" ca="1" si="389"/>
        <v>1</v>
      </c>
      <c r="G4151" s="564">
        <f t="shared" ca="1" si="387"/>
        <v>1.2226675542367789</v>
      </c>
      <c r="H4151" s="564">
        <v>0</v>
      </c>
      <c r="I4151" s="564">
        <v>0</v>
      </c>
      <c r="J4151" s="564">
        <v>0</v>
      </c>
      <c r="K4151" s="564">
        <v>0</v>
      </c>
      <c r="L4151" s="564">
        <v>0</v>
      </c>
      <c r="M4151" s="564">
        <v>0</v>
      </c>
      <c r="N4151" s="564">
        <v>0</v>
      </c>
      <c r="O4151" s="564">
        <v>0</v>
      </c>
      <c r="P4151" s="564">
        <v>0</v>
      </c>
      <c r="Q4151" s="564">
        <v>0</v>
      </c>
      <c r="R4151" s="564">
        <v>0</v>
      </c>
      <c r="S4151" s="564">
        <v>0</v>
      </c>
      <c r="T4151" s="564">
        <v>0</v>
      </c>
      <c r="U4151" s="564">
        <v>0</v>
      </c>
      <c r="V4151" s="564">
        <v>0</v>
      </c>
      <c r="W4151" s="564">
        <v>0</v>
      </c>
      <c r="X4151" s="564">
        <v>0</v>
      </c>
      <c r="Y4151" s="564">
        <v>0</v>
      </c>
      <c r="Z4151" s="564">
        <v>0</v>
      </c>
      <c r="AA4151" s="564">
        <v>0</v>
      </c>
      <c r="AB4151" s="564">
        <v>0</v>
      </c>
      <c r="AC4151" s="564">
        <v>0</v>
      </c>
      <c r="AD4151" s="564">
        <v>0</v>
      </c>
      <c r="AE4151" s="564">
        <v>0</v>
      </c>
      <c r="AF4151" s="564">
        <v>0</v>
      </c>
      <c r="AG4151" s="564">
        <v>0</v>
      </c>
      <c r="AH4151" s="564">
        <v>0</v>
      </c>
      <c r="AI4151" s="564">
        <v>0</v>
      </c>
      <c r="AJ4151" s="564">
        <v>0</v>
      </c>
      <c r="AK4151" s="564">
        <v>0</v>
      </c>
    </row>
    <row r="4152" spans="1:37">
      <c r="A4152">
        <v>4148</v>
      </c>
      <c r="B4152" s="564">
        <f t="shared" ca="1" si="390"/>
        <v>0</v>
      </c>
      <c r="C4152" s="564">
        <f t="shared" ca="1" si="385"/>
        <v>0</v>
      </c>
      <c r="D4152" s="564">
        <f t="shared" ca="1" si="388"/>
        <v>0</v>
      </c>
      <c r="E4152" s="564">
        <f t="shared" ca="1" si="386"/>
        <v>0</v>
      </c>
      <c r="F4152" s="564">
        <f t="shared" ca="1" si="389"/>
        <v>1</v>
      </c>
      <c r="G4152" s="564">
        <f t="shared" ca="1" si="387"/>
        <v>5.2208410230842066</v>
      </c>
      <c r="H4152" s="564">
        <v>0</v>
      </c>
      <c r="I4152" s="564">
        <v>0</v>
      </c>
      <c r="J4152" s="564">
        <v>0</v>
      </c>
      <c r="K4152" s="564">
        <v>0</v>
      </c>
      <c r="L4152" s="564">
        <v>0</v>
      </c>
      <c r="M4152" s="564">
        <v>0</v>
      </c>
      <c r="N4152" s="564">
        <v>0</v>
      </c>
      <c r="O4152" s="564">
        <v>0</v>
      </c>
      <c r="P4152" s="564">
        <v>0</v>
      </c>
      <c r="Q4152" s="564">
        <v>0</v>
      </c>
      <c r="R4152" s="564">
        <v>0</v>
      </c>
      <c r="S4152" s="564">
        <v>0</v>
      </c>
      <c r="T4152" s="564">
        <v>0</v>
      </c>
      <c r="U4152" s="564">
        <v>0</v>
      </c>
      <c r="V4152" s="564">
        <v>0</v>
      </c>
      <c r="W4152" s="564">
        <v>0</v>
      </c>
      <c r="X4152" s="564">
        <v>0</v>
      </c>
      <c r="Y4152" s="564">
        <v>0</v>
      </c>
      <c r="Z4152" s="564">
        <v>0</v>
      </c>
      <c r="AA4152" s="564">
        <v>0</v>
      </c>
      <c r="AB4152" s="564">
        <v>0</v>
      </c>
      <c r="AC4152" s="564">
        <v>0</v>
      </c>
      <c r="AD4152" s="564">
        <v>0</v>
      </c>
      <c r="AE4152" s="564">
        <v>0</v>
      </c>
      <c r="AF4152" s="564">
        <v>0</v>
      </c>
      <c r="AG4152" s="564">
        <v>0</v>
      </c>
      <c r="AH4152" s="564">
        <v>0</v>
      </c>
      <c r="AI4152" s="564">
        <v>0</v>
      </c>
      <c r="AJ4152" s="564">
        <v>0</v>
      </c>
      <c r="AK4152" s="564">
        <v>0</v>
      </c>
    </row>
    <row r="4153" spans="1:37">
      <c r="A4153">
        <v>4149</v>
      </c>
      <c r="B4153" s="564">
        <f t="shared" ca="1" si="390"/>
        <v>20</v>
      </c>
      <c r="C4153" s="564">
        <f t="shared" ca="1" si="385"/>
        <v>400</v>
      </c>
      <c r="D4153" s="564">
        <f t="shared" ca="1" si="388"/>
        <v>20</v>
      </c>
      <c r="E4153" s="564">
        <f t="shared" ca="1" si="386"/>
        <v>0</v>
      </c>
      <c r="F4153" s="564">
        <f t="shared" ca="1" si="389"/>
        <v>1</v>
      </c>
      <c r="G4153" s="564">
        <f t="shared" ca="1" si="387"/>
        <v>-3.7735701259925194</v>
      </c>
      <c r="H4153" s="564">
        <v>1</v>
      </c>
      <c r="I4153" s="564">
        <v>1</v>
      </c>
      <c r="J4153" s="564">
        <v>1</v>
      </c>
      <c r="K4153" s="564">
        <v>1</v>
      </c>
      <c r="L4153" s="564">
        <v>1</v>
      </c>
      <c r="M4153" s="564">
        <v>1</v>
      </c>
      <c r="N4153" s="564">
        <v>1</v>
      </c>
      <c r="O4153" s="564">
        <v>1</v>
      </c>
      <c r="P4153" s="564">
        <v>1</v>
      </c>
      <c r="Q4153" s="564">
        <v>1</v>
      </c>
      <c r="R4153" s="564">
        <v>1</v>
      </c>
      <c r="S4153" s="564">
        <v>1</v>
      </c>
      <c r="T4153" s="564">
        <v>1</v>
      </c>
      <c r="U4153" s="564">
        <v>1</v>
      </c>
      <c r="V4153" s="564">
        <v>1</v>
      </c>
      <c r="W4153" s="564">
        <v>1</v>
      </c>
      <c r="X4153" s="564">
        <v>1</v>
      </c>
      <c r="Y4153" s="564">
        <v>1</v>
      </c>
      <c r="Z4153" s="564">
        <v>1</v>
      </c>
      <c r="AA4153" s="564">
        <v>1</v>
      </c>
      <c r="AB4153" s="564">
        <v>1</v>
      </c>
      <c r="AC4153" s="564">
        <v>1</v>
      </c>
      <c r="AD4153" s="564">
        <v>1</v>
      </c>
      <c r="AE4153" s="564">
        <v>1</v>
      </c>
      <c r="AF4153" s="564">
        <v>1</v>
      </c>
      <c r="AG4153" s="564">
        <v>1</v>
      </c>
      <c r="AH4153" s="564">
        <v>1</v>
      </c>
      <c r="AI4153" s="564">
        <v>1</v>
      </c>
      <c r="AJ4153" s="564">
        <v>1</v>
      </c>
      <c r="AK4153" s="564">
        <v>1</v>
      </c>
    </row>
    <row r="4154" spans="1:37">
      <c r="A4154">
        <v>4150</v>
      </c>
      <c r="B4154" s="564">
        <f t="shared" ca="1" si="390"/>
        <v>0</v>
      </c>
      <c r="C4154" s="564">
        <f t="shared" ca="1" si="385"/>
        <v>0</v>
      </c>
      <c r="D4154" s="564">
        <f t="shared" ca="1" si="388"/>
        <v>0</v>
      </c>
      <c r="E4154" s="564">
        <f t="shared" ca="1" si="386"/>
        <v>0</v>
      </c>
      <c r="F4154" s="564">
        <f t="shared" ca="1" si="389"/>
        <v>1</v>
      </c>
      <c r="G4154" s="564">
        <f t="shared" ca="1" si="387"/>
        <v>-2.5780354588939831</v>
      </c>
      <c r="H4154" s="564">
        <v>0</v>
      </c>
      <c r="I4154" s="564">
        <v>0</v>
      </c>
      <c r="J4154" s="564">
        <v>0</v>
      </c>
      <c r="K4154" s="564">
        <v>0</v>
      </c>
      <c r="L4154" s="564">
        <v>0</v>
      </c>
      <c r="M4154" s="564">
        <v>0</v>
      </c>
      <c r="N4154" s="564">
        <v>0</v>
      </c>
      <c r="O4154" s="564">
        <v>0</v>
      </c>
      <c r="P4154" s="564">
        <v>0</v>
      </c>
      <c r="Q4154" s="564">
        <v>0</v>
      </c>
      <c r="R4154" s="564">
        <v>0</v>
      </c>
      <c r="S4154" s="564">
        <v>0</v>
      </c>
      <c r="T4154" s="564">
        <v>0</v>
      </c>
      <c r="U4154" s="564">
        <v>0</v>
      </c>
      <c r="V4154" s="564">
        <v>0</v>
      </c>
      <c r="W4154" s="564">
        <v>0</v>
      </c>
      <c r="X4154" s="564">
        <v>0</v>
      </c>
      <c r="Y4154" s="564">
        <v>0</v>
      </c>
      <c r="Z4154" s="564">
        <v>0</v>
      </c>
      <c r="AA4154" s="564">
        <v>0</v>
      </c>
      <c r="AB4154" s="564">
        <v>0</v>
      </c>
      <c r="AC4154" s="564">
        <v>0</v>
      </c>
      <c r="AD4154" s="564">
        <v>0</v>
      </c>
      <c r="AE4154" s="564">
        <v>0</v>
      </c>
      <c r="AF4154" s="564">
        <v>0</v>
      </c>
      <c r="AG4154" s="564">
        <v>0</v>
      </c>
      <c r="AH4154" s="564">
        <v>0</v>
      </c>
      <c r="AI4154" s="564">
        <v>0</v>
      </c>
      <c r="AJ4154" s="564">
        <v>0</v>
      </c>
      <c r="AK4154" s="564">
        <v>0</v>
      </c>
    </row>
    <row r="4155" spans="1:37">
      <c r="A4155">
        <v>4151</v>
      </c>
      <c r="B4155" s="564">
        <f t="shared" ca="1" si="390"/>
        <v>0</v>
      </c>
      <c r="C4155" s="564">
        <f t="shared" ca="1" si="385"/>
        <v>0</v>
      </c>
      <c r="D4155" s="564">
        <f t="shared" ca="1" si="388"/>
        <v>0</v>
      </c>
      <c r="E4155" s="564">
        <f t="shared" ca="1" si="386"/>
        <v>0</v>
      </c>
      <c r="F4155" s="564">
        <f t="shared" ca="1" si="389"/>
        <v>1</v>
      </c>
      <c r="G4155" s="564">
        <f t="shared" ca="1" si="387"/>
        <v>3.7267951270963251</v>
      </c>
      <c r="H4155" s="564">
        <v>0</v>
      </c>
      <c r="I4155" s="564">
        <v>0</v>
      </c>
      <c r="J4155" s="564">
        <v>0</v>
      </c>
      <c r="K4155" s="564">
        <v>0</v>
      </c>
      <c r="L4155" s="564">
        <v>0</v>
      </c>
      <c r="M4155" s="564">
        <v>0</v>
      </c>
      <c r="N4155" s="564">
        <v>0</v>
      </c>
      <c r="O4155" s="564">
        <v>0</v>
      </c>
      <c r="P4155" s="564">
        <v>0</v>
      </c>
      <c r="Q4155" s="564">
        <v>0</v>
      </c>
      <c r="R4155" s="564">
        <v>0</v>
      </c>
      <c r="S4155" s="564">
        <v>0</v>
      </c>
      <c r="T4155" s="564">
        <v>0</v>
      </c>
      <c r="U4155" s="564">
        <v>0</v>
      </c>
      <c r="V4155" s="564">
        <v>0</v>
      </c>
      <c r="W4155" s="564">
        <v>0</v>
      </c>
      <c r="X4155" s="564">
        <v>0</v>
      </c>
      <c r="Y4155" s="564">
        <v>0</v>
      </c>
      <c r="Z4155" s="564">
        <v>0</v>
      </c>
      <c r="AA4155" s="564">
        <v>0</v>
      </c>
      <c r="AB4155" s="564">
        <v>0</v>
      </c>
      <c r="AC4155" s="564">
        <v>0</v>
      </c>
      <c r="AD4155" s="564">
        <v>0</v>
      </c>
      <c r="AE4155" s="564">
        <v>0</v>
      </c>
      <c r="AF4155" s="564">
        <v>0</v>
      </c>
      <c r="AG4155" s="564">
        <v>0</v>
      </c>
      <c r="AH4155" s="564">
        <v>0</v>
      </c>
      <c r="AI4155" s="564">
        <v>0</v>
      </c>
      <c r="AJ4155" s="564">
        <v>0</v>
      </c>
      <c r="AK4155" s="564">
        <v>0</v>
      </c>
    </row>
    <row r="4156" spans="1:37">
      <c r="A4156">
        <v>4152</v>
      </c>
      <c r="B4156" s="564">
        <f t="shared" ca="1" si="390"/>
        <v>0</v>
      </c>
      <c r="C4156" s="564">
        <f t="shared" ca="1" si="385"/>
        <v>0</v>
      </c>
      <c r="D4156" s="564">
        <f t="shared" ca="1" si="388"/>
        <v>0</v>
      </c>
      <c r="E4156" s="564">
        <f t="shared" ca="1" si="386"/>
        <v>0</v>
      </c>
      <c r="F4156" s="564">
        <f t="shared" ca="1" si="389"/>
        <v>1</v>
      </c>
      <c r="G4156" s="564">
        <f t="shared" ca="1" si="387"/>
        <v>10.436927477536779</v>
      </c>
      <c r="H4156" s="564">
        <v>0</v>
      </c>
      <c r="I4156" s="564">
        <v>0</v>
      </c>
      <c r="J4156" s="564">
        <v>0</v>
      </c>
      <c r="K4156" s="564">
        <v>0</v>
      </c>
      <c r="L4156" s="564">
        <v>0</v>
      </c>
      <c r="M4156" s="564">
        <v>0</v>
      </c>
      <c r="N4156" s="564">
        <v>0</v>
      </c>
      <c r="O4156" s="564">
        <v>0</v>
      </c>
      <c r="P4156" s="564">
        <v>0</v>
      </c>
      <c r="Q4156" s="564">
        <v>0</v>
      </c>
      <c r="R4156" s="564">
        <v>0</v>
      </c>
      <c r="S4156" s="564">
        <v>0</v>
      </c>
      <c r="T4156" s="564">
        <v>0</v>
      </c>
      <c r="U4156" s="564">
        <v>0</v>
      </c>
      <c r="V4156" s="564">
        <v>0</v>
      </c>
      <c r="W4156" s="564">
        <v>0</v>
      </c>
      <c r="X4156" s="564">
        <v>0</v>
      </c>
      <c r="Y4156" s="564">
        <v>0</v>
      </c>
      <c r="Z4156" s="564">
        <v>0</v>
      </c>
      <c r="AA4156" s="564">
        <v>0</v>
      </c>
      <c r="AB4156" s="564">
        <v>0</v>
      </c>
      <c r="AC4156" s="564">
        <v>0</v>
      </c>
      <c r="AD4156" s="564">
        <v>0</v>
      </c>
      <c r="AE4156" s="564">
        <v>0</v>
      </c>
      <c r="AF4156" s="564">
        <v>0</v>
      </c>
      <c r="AG4156" s="564">
        <v>0</v>
      </c>
      <c r="AH4156" s="564">
        <v>0</v>
      </c>
      <c r="AI4156" s="564">
        <v>0</v>
      </c>
      <c r="AJ4156" s="564">
        <v>0</v>
      </c>
      <c r="AK4156" s="564">
        <v>0</v>
      </c>
    </row>
    <row r="4157" spans="1:37">
      <c r="A4157">
        <v>4153</v>
      </c>
      <c r="B4157" s="564">
        <f t="shared" ca="1" si="390"/>
        <v>0</v>
      </c>
      <c r="C4157" s="564">
        <f t="shared" ca="1" si="385"/>
        <v>0</v>
      </c>
      <c r="D4157" s="564">
        <f t="shared" ca="1" si="388"/>
        <v>0</v>
      </c>
      <c r="E4157" s="564">
        <f t="shared" ca="1" si="386"/>
        <v>0</v>
      </c>
      <c r="F4157" s="564">
        <f t="shared" ca="1" si="389"/>
        <v>1</v>
      </c>
      <c r="G4157" s="564">
        <f t="shared" ca="1" si="387"/>
        <v>-12.353008109480808</v>
      </c>
      <c r="H4157" s="564">
        <v>0</v>
      </c>
      <c r="I4157" s="564">
        <v>0</v>
      </c>
      <c r="J4157" s="564">
        <v>0</v>
      </c>
      <c r="K4157" s="564">
        <v>0</v>
      </c>
      <c r="L4157" s="564">
        <v>0</v>
      </c>
      <c r="M4157" s="564">
        <v>0</v>
      </c>
      <c r="N4157" s="564">
        <v>0</v>
      </c>
      <c r="O4157" s="564">
        <v>0</v>
      </c>
      <c r="P4157" s="564">
        <v>0</v>
      </c>
      <c r="Q4157" s="564">
        <v>0</v>
      </c>
      <c r="R4157" s="564">
        <v>0</v>
      </c>
      <c r="S4157" s="564">
        <v>0</v>
      </c>
      <c r="T4157" s="564">
        <v>0</v>
      </c>
      <c r="U4157" s="564">
        <v>0</v>
      </c>
      <c r="V4157" s="564">
        <v>0</v>
      </c>
      <c r="W4157" s="564">
        <v>0</v>
      </c>
      <c r="X4157" s="564">
        <v>0</v>
      </c>
      <c r="Y4157" s="564">
        <v>0</v>
      </c>
      <c r="Z4157" s="564">
        <v>0</v>
      </c>
      <c r="AA4157" s="564">
        <v>0</v>
      </c>
      <c r="AB4157" s="564">
        <v>0</v>
      </c>
      <c r="AC4157" s="564">
        <v>0</v>
      </c>
      <c r="AD4157" s="564">
        <v>0</v>
      </c>
      <c r="AE4157" s="564">
        <v>0</v>
      </c>
      <c r="AF4157" s="564">
        <v>0</v>
      </c>
      <c r="AG4157" s="564">
        <v>0</v>
      </c>
      <c r="AH4157" s="564">
        <v>0</v>
      </c>
      <c r="AI4157" s="564">
        <v>0</v>
      </c>
      <c r="AJ4157" s="564">
        <v>0</v>
      </c>
      <c r="AK4157" s="564">
        <v>0</v>
      </c>
    </row>
    <row r="4158" spans="1:37">
      <c r="A4158">
        <v>4154</v>
      </c>
      <c r="B4158" s="564">
        <f t="shared" ca="1" si="390"/>
        <v>20</v>
      </c>
      <c r="C4158" s="564">
        <f t="shared" ca="1" si="385"/>
        <v>400</v>
      </c>
      <c r="D4158" s="564">
        <f t="shared" ca="1" si="388"/>
        <v>20</v>
      </c>
      <c r="E4158" s="564">
        <f t="shared" ca="1" si="386"/>
        <v>0</v>
      </c>
      <c r="F4158" s="564">
        <f t="shared" ca="1" si="389"/>
        <v>1</v>
      </c>
      <c r="G4158" s="564">
        <f t="shared" ca="1" si="387"/>
        <v>1.3418575516852376</v>
      </c>
      <c r="H4158" s="564">
        <v>1</v>
      </c>
      <c r="I4158" s="564">
        <v>1</v>
      </c>
      <c r="J4158" s="564">
        <v>1</v>
      </c>
      <c r="K4158" s="564">
        <v>1</v>
      </c>
      <c r="L4158" s="564">
        <v>1</v>
      </c>
      <c r="M4158" s="564">
        <v>1</v>
      </c>
      <c r="N4158" s="564">
        <v>1</v>
      </c>
      <c r="O4158" s="564">
        <v>1</v>
      </c>
      <c r="P4158" s="564">
        <v>1</v>
      </c>
      <c r="Q4158" s="564">
        <v>1</v>
      </c>
      <c r="R4158" s="564">
        <v>1</v>
      </c>
      <c r="S4158" s="564">
        <v>1</v>
      </c>
      <c r="T4158" s="564">
        <v>1</v>
      </c>
      <c r="U4158" s="564">
        <v>1</v>
      </c>
      <c r="V4158" s="564">
        <v>1</v>
      </c>
      <c r="W4158" s="564">
        <v>1</v>
      </c>
      <c r="X4158" s="564">
        <v>1</v>
      </c>
      <c r="Y4158" s="564">
        <v>1</v>
      </c>
      <c r="Z4158" s="564">
        <v>1</v>
      </c>
      <c r="AA4158" s="564">
        <v>1</v>
      </c>
      <c r="AB4158" s="564">
        <v>1</v>
      </c>
      <c r="AC4158" s="564">
        <v>1</v>
      </c>
      <c r="AD4158" s="564">
        <v>1</v>
      </c>
      <c r="AE4158" s="564">
        <v>1</v>
      </c>
      <c r="AF4158" s="564">
        <v>1</v>
      </c>
      <c r="AG4158" s="564">
        <v>1</v>
      </c>
      <c r="AH4158" s="564">
        <v>1</v>
      </c>
      <c r="AI4158" s="564">
        <v>1</v>
      </c>
      <c r="AJ4158" s="564">
        <v>1</v>
      </c>
      <c r="AK4158" s="564">
        <v>1</v>
      </c>
    </row>
    <row r="4159" spans="1:37">
      <c r="A4159">
        <v>4155</v>
      </c>
      <c r="B4159" s="564">
        <f t="shared" ca="1" si="390"/>
        <v>0</v>
      </c>
      <c r="C4159" s="564">
        <f t="shared" ca="1" si="385"/>
        <v>0</v>
      </c>
      <c r="D4159" s="564">
        <f t="shared" ca="1" si="388"/>
        <v>0</v>
      </c>
      <c r="E4159" s="564">
        <f t="shared" ca="1" si="386"/>
        <v>0</v>
      </c>
      <c r="F4159" s="564">
        <f t="shared" ca="1" si="389"/>
        <v>1</v>
      </c>
      <c r="G4159" s="564">
        <f t="shared" ca="1" si="387"/>
        <v>1.7992499457586786</v>
      </c>
      <c r="H4159" s="564">
        <v>0</v>
      </c>
      <c r="I4159" s="564">
        <v>0</v>
      </c>
      <c r="J4159" s="564">
        <v>0</v>
      </c>
      <c r="K4159" s="564">
        <v>0</v>
      </c>
      <c r="L4159" s="564">
        <v>0</v>
      </c>
      <c r="M4159" s="564">
        <v>0</v>
      </c>
      <c r="N4159" s="564">
        <v>0</v>
      </c>
      <c r="O4159" s="564">
        <v>0</v>
      </c>
      <c r="P4159" s="564">
        <v>0</v>
      </c>
      <c r="Q4159" s="564">
        <v>0</v>
      </c>
      <c r="R4159" s="564">
        <v>0</v>
      </c>
      <c r="S4159" s="564">
        <v>0</v>
      </c>
      <c r="T4159" s="564">
        <v>0</v>
      </c>
      <c r="U4159" s="564">
        <v>0</v>
      </c>
      <c r="V4159" s="564">
        <v>0</v>
      </c>
      <c r="W4159" s="564">
        <v>0</v>
      </c>
      <c r="X4159" s="564">
        <v>0</v>
      </c>
      <c r="Y4159" s="564">
        <v>0</v>
      </c>
      <c r="Z4159" s="564">
        <v>0</v>
      </c>
      <c r="AA4159" s="564">
        <v>0</v>
      </c>
      <c r="AB4159" s="564">
        <v>0</v>
      </c>
      <c r="AC4159" s="564">
        <v>0</v>
      </c>
      <c r="AD4159" s="564">
        <v>0</v>
      </c>
      <c r="AE4159" s="564">
        <v>0</v>
      </c>
      <c r="AF4159" s="564">
        <v>0</v>
      </c>
      <c r="AG4159" s="564">
        <v>0</v>
      </c>
      <c r="AH4159" s="564">
        <v>0</v>
      </c>
      <c r="AI4159" s="564">
        <v>0</v>
      </c>
      <c r="AJ4159" s="564">
        <v>0</v>
      </c>
      <c r="AK4159" s="564">
        <v>0</v>
      </c>
    </row>
    <row r="4160" spans="1:37">
      <c r="A4160">
        <v>4156</v>
      </c>
      <c r="B4160" s="564">
        <f t="shared" ca="1" si="390"/>
        <v>20</v>
      </c>
      <c r="C4160" s="564">
        <f t="shared" ca="1" si="385"/>
        <v>400</v>
      </c>
      <c r="D4160" s="564">
        <f t="shared" ca="1" si="388"/>
        <v>20</v>
      </c>
      <c r="E4160" s="564">
        <f t="shared" ca="1" si="386"/>
        <v>0</v>
      </c>
      <c r="F4160" s="564">
        <f t="shared" ca="1" si="389"/>
        <v>1</v>
      </c>
      <c r="G4160" s="564">
        <f t="shared" ca="1" si="387"/>
        <v>-0.39381068306457978</v>
      </c>
      <c r="H4160" s="564">
        <v>1</v>
      </c>
      <c r="I4160" s="564">
        <v>1</v>
      </c>
      <c r="J4160" s="564">
        <v>1</v>
      </c>
      <c r="K4160" s="564">
        <v>1</v>
      </c>
      <c r="L4160" s="564">
        <v>1</v>
      </c>
      <c r="M4160" s="564">
        <v>1</v>
      </c>
      <c r="N4160" s="564">
        <v>1</v>
      </c>
      <c r="O4160" s="564">
        <v>1</v>
      </c>
      <c r="P4160" s="564">
        <v>1</v>
      </c>
      <c r="Q4160" s="564">
        <v>1</v>
      </c>
      <c r="R4160" s="564">
        <v>1</v>
      </c>
      <c r="S4160" s="564">
        <v>1</v>
      </c>
      <c r="T4160" s="564">
        <v>1</v>
      </c>
      <c r="U4160" s="564">
        <v>1</v>
      </c>
      <c r="V4160" s="564">
        <v>1</v>
      </c>
      <c r="W4160" s="564">
        <v>1</v>
      </c>
      <c r="X4160" s="564">
        <v>1</v>
      </c>
      <c r="Y4160" s="564">
        <v>1</v>
      </c>
      <c r="Z4160" s="564">
        <v>1</v>
      </c>
      <c r="AA4160" s="564">
        <v>1</v>
      </c>
      <c r="AB4160" s="564">
        <v>1</v>
      </c>
      <c r="AC4160" s="564">
        <v>1</v>
      </c>
      <c r="AD4160" s="564">
        <v>1</v>
      </c>
      <c r="AE4160" s="564">
        <v>1</v>
      </c>
      <c r="AF4160" s="564">
        <v>1</v>
      </c>
      <c r="AG4160" s="564">
        <v>1</v>
      </c>
      <c r="AH4160" s="564">
        <v>1</v>
      </c>
      <c r="AI4160" s="564">
        <v>1</v>
      </c>
      <c r="AJ4160" s="564">
        <v>1</v>
      </c>
      <c r="AK4160" s="564">
        <v>1</v>
      </c>
    </row>
    <row r="4161" spans="1:37">
      <c r="A4161">
        <v>4157</v>
      </c>
      <c r="B4161" s="564">
        <f t="shared" ca="1" si="390"/>
        <v>20</v>
      </c>
      <c r="C4161" s="564">
        <f t="shared" ca="1" si="385"/>
        <v>400</v>
      </c>
      <c r="D4161" s="564">
        <f t="shared" ca="1" si="388"/>
        <v>20</v>
      </c>
      <c r="E4161" s="564">
        <f t="shared" ca="1" si="386"/>
        <v>0</v>
      </c>
      <c r="F4161" s="564">
        <f t="shared" ca="1" si="389"/>
        <v>1</v>
      </c>
      <c r="G4161" s="564">
        <f t="shared" ca="1" si="387"/>
        <v>4.5896913352419251</v>
      </c>
      <c r="H4161" s="564">
        <v>1</v>
      </c>
      <c r="I4161" s="564">
        <v>1</v>
      </c>
      <c r="J4161" s="564">
        <v>1</v>
      </c>
      <c r="K4161" s="564">
        <v>1</v>
      </c>
      <c r="L4161" s="564">
        <v>1</v>
      </c>
      <c r="M4161" s="564">
        <v>1</v>
      </c>
      <c r="N4161" s="564">
        <v>1</v>
      </c>
      <c r="O4161" s="564">
        <v>1</v>
      </c>
      <c r="P4161" s="564">
        <v>1</v>
      </c>
      <c r="Q4161" s="564">
        <v>1</v>
      </c>
      <c r="R4161" s="564">
        <v>1</v>
      </c>
      <c r="S4161" s="564">
        <v>1</v>
      </c>
      <c r="T4161" s="564">
        <v>1</v>
      </c>
      <c r="U4161" s="564">
        <v>1</v>
      </c>
      <c r="V4161" s="564">
        <v>1</v>
      </c>
      <c r="W4161" s="564">
        <v>1</v>
      </c>
      <c r="X4161" s="564">
        <v>1</v>
      </c>
      <c r="Y4161" s="564">
        <v>1</v>
      </c>
      <c r="Z4161" s="564">
        <v>1</v>
      </c>
      <c r="AA4161" s="564">
        <v>1</v>
      </c>
      <c r="AB4161" s="564">
        <v>1</v>
      </c>
      <c r="AC4161" s="564">
        <v>1</v>
      </c>
      <c r="AD4161" s="564">
        <v>1</v>
      </c>
      <c r="AE4161" s="564">
        <v>1</v>
      </c>
      <c r="AF4161" s="564">
        <v>1</v>
      </c>
      <c r="AG4161" s="564">
        <v>1</v>
      </c>
      <c r="AH4161" s="564">
        <v>1</v>
      </c>
      <c r="AI4161" s="564">
        <v>1</v>
      </c>
      <c r="AJ4161" s="564">
        <v>1</v>
      </c>
      <c r="AK4161" s="564">
        <v>1</v>
      </c>
    </row>
    <row r="4162" spans="1:37">
      <c r="A4162">
        <v>4158</v>
      </c>
      <c r="B4162" s="564">
        <f t="shared" ca="1" si="390"/>
        <v>20</v>
      </c>
      <c r="C4162" s="564">
        <f t="shared" ca="1" si="385"/>
        <v>400</v>
      </c>
      <c r="D4162" s="564">
        <f t="shared" ca="1" si="388"/>
        <v>20</v>
      </c>
      <c r="E4162" s="564">
        <f t="shared" ca="1" si="386"/>
        <v>0</v>
      </c>
      <c r="F4162" s="564">
        <f t="shared" ca="1" si="389"/>
        <v>1</v>
      </c>
      <c r="G4162" s="564">
        <f t="shared" ca="1" si="387"/>
        <v>7.94746768529882</v>
      </c>
      <c r="H4162" s="564">
        <v>1</v>
      </c>
      <c r="I4162" s="564">
        <v>1</v>
      </c>
      <c r="J4162" s="564">
        <v>1</v>
      </c>
      <c r="K4162" s="564">
        <v>1</v>
      </c>
      <c r="L4162" s="564">
        <v>1</v>
      </c>
      <c r="M4162" s="564">
        <v>1</v>
      </c>
      <c r="N4162" s="564">
        <v>1</v>
      </c>
      <c r="O4162" s="564">
        <v>1</v>
      </c>
      <c r="P4162" s="564">
        <v>1</v>
      </c>
      <c r="Q4162" s="564">
        <v>1</v>
      </c>
      <c r="R4162" s="564">
        <v>1</v>
      </c>
      <c r="S4162" s="564">
        <v>1</v>
      </c>
      <c r="T4162" s="564">
        <v>1</v>
      </c>
      <c r="U4162" s="564">
        <v>1</v>
      </c>
      <c r="V4162" s="564">
        <v>1</v>
      </c>
      <c r="W4162" s="564">
        <v>1</v>
      </c>
      <c r="X4162" s="564">
        <v>1</v>
      </c>
      <c r="Y4162" s="564">
        <v>1</v>
      </c>
      <c r="Z4162" s="564">
        <v>1</v>
      </c>
      <c r="AA4162" s="564">
        <v>1</v>
      </c>
      <c r="AB4162" s="564">
        <v>1</v>
      </c>
      <c r="AC4162" s="564">
        <v>1</v>
      </c>
      <c r="AD4162" s="564">
        <v>1</v>
      </c>
      <c r="AE4162" s="564">
        <v>1</v>
      </c>
      <c r="AF4162" s="564">
        <v>1</v>
      </c>
      <c r="AG4162" s="564">
        <v>1</v>
      </c>
      <c r="AH4162" s="564">
        <v>1</v>
      </c>
      <c r="AI4162" s="564">
        <v>1</v>
      </c>
      <c r="AJ4162" s="564">
        <v>1</v>
      </c>
      <c r="AK4162" s="564">
        <v>1</v>
      </c>
    </row>
    <row r="4163" spans="1:37">
      <c r="A4163">
        <v>4159</v>
      </c>
      <c r="B4163" s="564">
        <f t="shared" ca="1" si="390"/>
        <v>0</v>
      </c>
      <c r="C4163" s="564">
        <f t="shared" ca="1" si="385"/>
        <v>0</v>
      </c>
      <c r="D4163" s="564">
        <f t="shared" ca="1" si="388"/>
        <v>0</v>
      </c>
      <c r="E4163" s="564">
        <f t="shared" ca="1" si="386"/>
        <v>0</v>
      </c>
      <c r="F4163" s="564">
        <f t="shared" ca="1" si="389"/>
        <v>1</v>
      </c>
      <c r="G4163" s="564">
        <f t="shared" ca="1" si="387"/>
        <v>-0.12080310845906528</v>
      </c>
      <c r="H4163" s="564">
        <v>0</v>
      </c>
      <c r="I4163" s="564">
        <v>0</v>
      </c>
      <c r="J4163" s="564">
        <v>0</v>
      </c>
      <c r="K4163" s="564">
        <v>0</v>
      </c>
      <c r="L4163" s="564">
        <v>0</v>
      </c>
      <c r="M4163" s="564">
        <v>0</v>
      </c>
      <c r="N4163" s="564">
        <v>0</v>
      </c>
      <c r="O4163" s="564">
        <v>0</v>
      </c>
      <c r="P4163" s="564">
        <v>0</v>
      </c>
      <c r="Q4163" s="564">
        <v>0</v>
      </c>
      <c r="R4163" s="564">
        <v>0</v>
      </c>
      <c r="S4163" s="564">
        <v>0</v>
      </c>
      <c r="T4163" s="564">
        <v>0</v>
      </c>
      <c r="U4163" s="564">
        <v>0</v>
      </c>
      <c r="V4163" s="564">
        <v>0</v>
      </c>
      <c r="W4163" s="564">
        <v>0</v>
      </c>
      <c r="X4163" s="564">
        <v>0</v>
      </c>
      <c r="Y4163" s="564">
        <v>0</v>
      </c>
      <c r="Z4163" s="564">
        <v>0</v>
      </c>
      <c r="AA4163" s="564">
        <v>0</v>
      </c>
      <c r="AB4163" s="564">
        <v>0</v>
      </c>
      <c r="AC4163" s="564">
        <v>0</v>
      </c>
      <c r="AD4163" s="564">
        <v>0</v>
      </c>
      <c r="AE4163" s="564">
        <v>0</v>
      </c>
      <c r="AF4163" s="564">
        <v>0</v>
      </c>
      <c r="AG4163" s="564">
        <v>0</v>
      </c>
      <c r="AH4163" s="564">
        <v>0</v>
      </c>
      <c r="AI4163" s="564">
        <v>0</v>
      </c>
      <c r="AJ4163" s="564">
        <v>0</v>
      </c>
      <c r="AK4163" s="564">
        <v>0</v>
      </c>
    </row>
    <row r="4164" spans="1:37">
      <c r="A4164">
        <v>4160</v>
      </c>
      <c r="B4164" s="564">
        <f t="shared" ca="1" si="390"/>
        <v>20</v>
      </c>
      <c r="C4164" s="564">
        <f t="shared" ca="1" si="385"/>
        <v>400</v>
      </c>
      <c r="D4164" s="564">
        <f t="shared" ca="1" si="388"/>
        <v>20</v>
      </c>
      <c r="E4164" s="564">
        <f t="shared" ca="1" si="386"/>
        <v>0</v>
      </c>
      <c r="F4164" s="564">
        <f t="shared" ca="1" si="389"/>
        <v>1</v>
      </c>
      <c r="G4164" s="564">
        <f t="shared" ca="1" si="387"/>
        <v>-3.1208901498442798</v>
      </c>
      <c r="H4164" s="564">
        <v>1</v>
      </c>
      <c r="I4164" s="564">
        <v>1</v>
      </c>
      <c r="J4164" s="564">
        <v>1</v>
      </c>
      <c r="K4164" s="564">
        <v>1</v>
      </c>
      <c r="L4164" s="564">
        <v>1</v>
      </c>
      <c r="M4164" s="564">
        <v>1</v>
      </c>
      <c r="N4164" s="564">
        <v>1</v>
      </c>
      <c r="O4164" s="564">
        <v>1</v>
      </c>
      <c r="P4164" s="564">
        <v>1</v>
      </c>
      <c r="Q4164" s="564">
        <v>1</v>
      </c>
      <c r="R4164" s="564">
        <v>1</v>
      </c>
      <c r="S4164" s="564">
        <v>1</v>
      </c>
      <c r="T4164" s="564">
        <v>1</v>
      </c>
      <c r="U4164" s="564">
        <v>1</v>
      </c>
      <c r="V4164" s="564">
        <v>1</v>
      </c>
      <c r="W4164" s="564">
        <v>1</v>
      </c>
      <c r="X4164" s="564">
        <v>1</v>
      </c>
      <c r="Y4164" s="564">
        <v>1</v>
      </c>
      <c r="Z4164" s="564">
        <v>1</v>
      </c>
      <c r="AA4164" s="564">
        <v>1</v>
      </c>
      <c r="AB4164" s="564">
        <v>1</v>
      </c>
      <c r="AC4164" s="564">
        <v>1</v>
      </c>
      <c r="AD4164" s="564">
        <v>1</v>
      </c>
      <c r="AE4164" s="564">
        <v>1</v>
      </c>
      <c r="AF4164" s="564">
        <v>1</v>
      </c>
      <c r="AG4164" s="564">
        <v>1</v>
      </c>
      <c r="AH4164" s="564">
        <v>1</v>
      </c>
      <c r="AI4164" s="564">
        <v>1</v>
      </c>
      <c r="AJ4164" s="564">
        <v>1</v>
      </c>
      <c r="AK4164" s="564">
        <v>1</v>
      </c>
    </row>
    <row r="4165" spans="1:37">
      <c r="A4165">
        <v>4161</v>
      </c>
      <c r="B4165" s="564">
        <f t="shared" ca="1" si="390"/>
        <v>20</v>
      </c>
      <c r="C4165" s="564">
        <f t="shared" ref="C4165:C4228" ca="1" si="391">B4165^2</f>
        <v>400</v>
      </c>
      <c r="D4165" s="564">
        <f t="shared" ca="1" si="388"/>
        <v>20</v>
      </c>
      <c r="E4165" s="564">
        <f t="shared" ref="E4165:E4228" ca="1" si="392">D4165-((B4165^2)/H$1)</f>
        <v>0</v>
      </c>
      <c r="F4165" s="564">
        <f t="shared" ca="1" si="389"/>
        <v>1</v>
      </c>
      <c r="G4165" s="564">
        <f t="shared" ref="G4165:G4228" ca="1" si="393">I$2+NORMSINV(RAND())*K$2</f>
        <v>0.19701204874072709</v>
      </c>
      <c r="H4165" s="564">
        <v>1</v>
      </c>
      <c r="I4165" s="564">
        <v>1</v>
      </c>
      <c r="J4165" s="564">
        <v>1</v>
      </c>
      <c r="K4165" s="564">
        <v>1</v>
      </c>
      <c r="L4165" s="564">
        <v>1</v>
      </c>
      <c r="M4165" s="564">
        <v>1</v>
      </c>
      <c r="N4165" s="564">
        <v>1</v>
      </c>
      <c r="O4165" s="564">
        <v>1</v>
      </c>
      <c r="P4165" s="564">
        <v>1</v>
      </c>
      <c r="Q4165" s="564">
        <v>1</v>
      </c>
      <c r="R4165" s="564">
        <v>1</v>
      </c>
      <c r="S4165" s="564">
        <v>1</v>
      </c>
      <c r="T4165" s="564">
        <v>1</v>
      </c>
      <c r="U4165" s="564">
        <v>1</v>
      </c>
      <c r="V4165" s="564">
        <v>1</v>
      </c>
      <c r="W4165" s="564">
        <v>1</v>
      </c>
      <c r="X4165" s="564">
        <v>1</v>
      </c>
      <c r="Y4165" s="564">
        <v>1</v>
      </c>
      <c r="Z4165" s="564">
        <v>1</v>
      </c>
      <c r="AA4165" s="564">
        <v>1</v>
      </c>
      <c r="AB4165" s="564">
        <v>1</v>
      </c>
      <c r="AC4165" s="564">
        <v>1</v>
      </c>
      <c r="AD4165" s="564">
        <v>1</v>
      </c>
      <c r="AE4165" s="564">
        <v>1</v>
      </c>
      <c r="AF4165" s="564">
        <v>1</v>
      </c>
      <c r="AG4165" s="564">
        <v>1</v>
      </c>
      <c r="AH4165" s="564">
        <v>1</v>
      </c>
      <c r="AI4165" s="564">
        <v>1</v>
      </c>
      <c r="AJ4165" s="564">
        <v>1</v>
      </c>
      <c r="AK4165" s="564">
        <v>1</v>
      </c>
    </row>
    <row r="4166" spans="1:37">
      <c r="A4166">
        <v>4162</v>
      </c>
      <c r="B4166" s="564">
        <f t="shared" ca="1" si="390"/>
        <v>20</v>
      </c>
      <c r="C4166" s="564">
        <f t="shared" ca="1" si="391"/>
        <v>400</v>
      </c>
      <c r="D4166" s="564">
        <f t="shared" ref="D4166:D4229" ca="1" si="394">B4166</f>
        <v>20</v>
      </c>
      <c r="E4166" s="564">
        <f t="shared" ca="1" si="392"/>
        <v>0</v>
      </c>
      <c r="F4166" s="564">
        <f t="shared" ref="F4166:F4229" ca="1" si="395">1-(2*B4166*(H$1-B4166)/(H$1*(H$1-1)))</f>
        <v>1</v>
      </c>
      <c r="G4166" s="564">
        <f t="shared" ca="1" si="393"/>
        <v>0.88077075809753558</v>
      </c>
      <c r="H4166" s="564">
        <v>1</v>
      </c>
      <c r="I4166" s="564">
        <v>1</v>
      </c>
      <c r="J4166" s="564">
        <v>1</v>
      </c>
      <c r="K4166" s="564">
        <v>1</v>
      </c>
      <c r="L4166" s="564">
        <v>1</v>
      </c>
      <c r="M4166" s="564">
        <v>1</v>
      </c>
      <c r="N4166" s="564">
        <v>1</v>
      </c>
      <c r="O4166" s="564">
        <v>1</v>
      </c>
      <c r="P4166" s="564">
        <v>1</v>
      </c>
      <c r="Q4166" s="564">
        <v>1</v>
      </c>
      <c r="R4166" s="564">
        <v>1</v>
      </c>
      <c r="S4166" s="564">
        <v>1</v>
      </c>
      <c r="T4166" s="564">
        <v>1</v>
      </c>
      <c r="U4166" s="564">
        <v>1</v>
      </c>
      <c r="V4166" s="564">
        <v>1</v>
      </c>
      <c r="W4166" s="564">
        <v>1</v>
      </c>
      <c r="X4166" s="564">
        <v>1</v>
      </c>
      <c r="Y4166" s="564">
        <v>1</v>
      </c>
      <c r="Z4166" s="564">
        <v>1</v>
      </c>
      <c r="AA4166" s="564">
        <v>1</v>
      </c>
      <c r="AB4166" s="564">
        <v>1</v>
      </c>
      <c r="AC4166" s="564">
        <v>1</v>
      </c>
      <c r="AD4166" s="564">
        <v>1</v>
      </c>
      <c r="AE4166" s="564">
        <v>1</v>
      </c>
      <c r="AF4166" s="564">
        <v>1</v>
      </c>
      <c r="AG4166" s="564">
        <v>1</v>
      </c>
      <c r="AH4166" s="564">
        <v>1</v>
      </c>
      <c r="AI4166" s="564">
        <v>1</v>
      </c>
      <c r="AJ4166" s="564">
        <v>1</v>
      </c>
      <c r="AK4166" s="564">
        <v>1</v>
      </c>
    </row>
    <row r="4167" spans="1:37">
      <c r="A4167">
        <v>4163</v>
      </c>
      <c r="B4167" s="564">
        <f t="shared" ref="B4167:B4230" ca="1" si="396">SUM(INDIRECT("H"&amp;A4167+4&amp;":"&amp;HLOOKUP(H$1,$AA$1:$BD$2,2,0)&amp;A4167+4))</f>
        <v>0</v>
      </c>
      <c r="C4167" s="564">
        <f t="shared" ca="1" si="391"/>
        <v>0</v>
      </c>
      <c r="D4167" s="564">
        <f t="shared" ca="1" si="394"/>
        <v>0</v>
      </c>
      <c r="E4167" s="564">
        <f t="shared" ca="1" si="392"/>
        <v>0</v>
      </c>
      <c r="F4167" s="564">
        <f t="shared" ca="1" si="395"/>
        <v>1</v>
      </c>
      <c r="G4167" s="564">
        <f t="shared" ca="1" si="393"/>
        <v>-8.5782913969365318</v>
      </c>
      <c r="H4167" s="564">
        <v>0</v>
      </c>
      <c r="I4167" s="564">
        <v>0</v>
      </c>
      <c r="J4167" s="564">
        <v>0</v>
      </c>
      <c r="K4167" s="564">
        <v>0</v>
      </c>
      <c r="L4167" s="564">
        <v>0</v>
      </c>
      <c r="M4167" s="564">
        <v>0</v>
      </c>
      <c r="N4167" s="564">
        <v>0</v>
      </c>
      <c r="O4167" s="564">
        <v>0</v>
      </c>
      <c r="P4167" s="564">
        <v>0</v>
      </c>
      <c r="Q4167" s="564">
        <v>0</v>
      </c>
      <c r="R4167" s="564">
        <v>0</v>
      </c>
      <c r="S4167" s="564">
        <v>0</v>
      </c>
      <c r="T4167" s="564">
        <v>0</v>
      </c>
      <c r="U4167" s="564">
        <v>0</v>
      </c>
      <c r="V4167" s="564">
        <v>0</v>
      </c>
      <c r="W4167" s="564">
        <v>0</v>
      </c>
      <c r="X4167" s="564">
        <v>0</v>
      </c>
      <c r="Y4167" s="564">
        <v>0</v>
      </c>
      <c r="Z4167" s="564">
        <v>0</v>
      </c>
      <c r="AA4167" s="564">
        <v>0</v>
      </c>
      <c r="AB4167" s="564">
        <v>0</v>
      </c>
      <c r="AC4167" s="564">
        <v>0</v>
      </c>
      <c r="AD4167" s="564">
        <v>0</v>
      </c>
      <c r="AE4167" s="564">
        <v>0</v>
      </c>
      <c r="AF4167" s="564">
        <v>0</v>
      </c>
      <c r="AG4167" s="564">
        <v>0</v>
      </c>
      <c r="AH4167" s="564">
        <v>0</v>
      </c>
      <c r="AI4167" s="564">
        <v>0</v>
      </c>
      <c r="AJ4167" s="564">
        <v>0</v>
      </c>
      <c r="AK4167" s="564">
        <v>0</v>
      </c>
    </row>
    <row r="4168" spans="1:37">
      <c r="A4168">
        <v>4164</v>
      </c>
      <c r="B4168" s="564">
        <f t="shared" ca="1" si="396"/>
        <v>20</v>
      </c>
      <c r="C4168" s="564">
        <f t="shared" ca="1" si="391"/>
        <v>400</v>
      </c>
      <c r="D4168" s="564">
        <f t="shared" ca="1" si="394"/>
        <v>20</v>
      </c>
      <c r="E4168" s="564">
        <f t="shared" ca="1" si="392"/>
        <v>0</v>
      </c>
      <c r="F4168" s="564">
        <f t="shared" ca="1" si="395"/>
        <v>1</v>
      </c>
      <c r="G4168" s="564">
        <f t="shared" ca="1" si="393"/>
        <v>14.284173573147029</v>
      </c>
      <c r="H4168" s="564">
        <v>1</v>
      </c>
      <c r="I4168" s="564">
        <v>1</v>
      </c>
      <c r="J4168" s="564">
        <v>1</v>
      </c>
      <c r="K4168" s="564">
        <v>1</v>
      </c>
      <c r="L4168" s="564">
        <v>1</v>
      </c>
      <c r="M4168" s="564">
        <v>1</v>
      </c>
      <c r="N4168" s="564">
        <v>1</v>
      </c>
      <c r="O4168" s="564">
        <v>1</v>
      </c>
      <c r="P4168" s="564">
        <v>1</v>
      </c>
      <c r="Q4168" s="564">
        <v>1</v>
      </c>
      <c r="R4168" s="564">
        <v>1</v>
      </c>
      <c r="S4168" s="564">
        <v>1</v>
      </c>
      <c r="T4168" s="564">
        <v>1</v>
      </c>
      <c r="U4168" s="564">
        <v>1</v>
      </c>
      <c r="V4168" s="564">
        <v>1</v>
      </c>
      <c r="W4168" s="564">
        <v>1</v>
      </c>
      <c r="X4168" s="564">
        <v>1</v>
      </c>
      <c r="Y4168" s="564">
        <v>1</v>
      </c>
      <c r="Z4168" s="564">
        <v>1</v>
      </c>
      <c r="AA4168" s="564">
        <v>1</v>
      </c>
      <c r="AB4168" s="564">
        <v>1</v>
      </c>
      <c r="AC4168" s="564">
        <v>1</v>
      </c>
      <c r="AD4168" s="564">
        <v>1</v>
      </c>
      <c r="AE4168" s="564">
        <v>1</v>
      </c>
      <c r="AF4168" s="564">
        <v>1</v>
      </c>
      <c r="AG4168" s="564">
        <v>1</v>
      </c>
      <c r="AH4168" s="564">
        <v>1</v>
      </c>
      <c r="AI4168" s="564">
        <v>1</v>
      </c>
      <c r="AJ4168" s="564">
        <v>1</v>
      </c>
      <c r="AK4168" s="564">
        <v>1</v>
      </c>
    </row>
    <row r="4169" spans="1:37">
      <c r="A4169">
        <v>4165</v>
      </c>
      <c r="B4169" s="564">
        <f t="shared" ca="1" si="396"/>
        <v>0</v>
      </c>
      <c r="C4169" s="564">
        <f t="shared" ca="1" si="391"/>
        <v>0</v>
      </c>
      <c r="D4169" s="564">
        <f t="shared" ca="1" si="394"/>
        <v>0</v>
      </c>
      <c r="E4169" s="564">
        <f t="shared" ca="1" si="392"/>
        <v>0</v>
      </c>
      <c r="F4169" s="564">
        <f t="shared" ca="1" si="395"/>
        <v>1</v>
      </c>
      <c r="G4169" s="564">
        <f t="shared" ca="1" si="393"/>
        <v>-3.0386555818278613</v>
      </c>
      <c r="H4169" s="564">
        <v>0</v>
      </c>
      <c r="I4169" s="564">
        <v>0</v>
      </c>
      <c r="J4169" s="564">
        <v>0</v>
      </c>
      <c r="K4169" s="564">
        <v>0</v>
      </c>
      <c r="L4169" s="564">
        <v>0</v>
      </c>
      <c r="M4169" s="564">
        <v>0</v>
      </c>
      <c r="N4169" s="564">
        <v>0</v>
      </c>
      <c r="O4169" s="564">
        <v>0</v>
      </c>
      <c r="P4169" s="564">
        <v>0</v>
      </c>
      <c r="Q4169" s="564">
        <v>0</v>
      </c>
      <c r="R4169" s="564">
        <v>0</v>
      </c>
      <c r="S4169" s="564">
        <v>0</v>
      </c>
      <c r="T4169" s="564">
        <v>0</v>
      </c>
      <c r="U4169" s="564">
        <v>0</v>
      </c>
      <c r="V4169" s="564">
        <v>0</v>
      </c>
      <c r="W4169" s="564">
        <v>0</v>
      </c>
      <c r="X4169" s="564">
        <v>0</v>
      </c>
      <c r="Y4169" s="564">
        <v>0</v>
      </c>
      <c r="Z4169" s="564">
        <v>0</v>
      </c>
      <c r="AA4169" s="564">
        <v>0</v>
      </c>
      <c r="AB4169" s="564">
        <v>0</v>
      </c>
      <c r="AC4169" s="564">
        <v>0</v>
      </c>
      <c r="AD4169" s="564">
        <v>0</v>
      </c>
      <c r="AE4169" s="564">
        <v>0</v>
      </c>
      <c r="AF4169" s="564">
        <v>0</v>
      </c>
      <c r="AG4169" s="564">
        <v>0</v>
      </c>
      <c r="AH4169" s="564">
        <v>0</v>
      </c>
      <c r="AI4169" s="564">
        <v>0</v>
      </c>
      <c r="AJ4169" s="564">
        <v>0</v>
      </c>
      <c r="AK4169" s="564">
        <v>0</v>
      </c>
    </row>
    <row r="4170" spans="1:37">
      <c r="A4170">
        <v>4166</v>
      </c>
      <c r="B4170" s="564">
        <f t="shared" ca="1" si="396"/>
        <v>20</v>
      </c>
      <c r="C4170" s="564">
        <f t="shared" ca="1" si="391"/>
        <v>400</v>
      </c>
      <c r="D4170" s="564">
        <f t="shared" ca="1" si="394"/>
        <v>20</v>
      </c>
      <c r="E4170" s="564">
        <f t="shared" ca="1" si="392"/>
        <v>0</v>
      </c>
      <c r="F4170" s="564">
        <f t="shared" ca="1" si="395"/>
        <v>1</v>
      </c>
      <c r="G4170" s="564">
        <f t="shared" ca="1" si="393"/>
        <v>-1.8233568503073161</v>
      </c>
      <c r="H4170" s="564">
        <v>1</v>
      </c>
      <c r="I4170" s="564">
        <v>1</v>
      </c>
      <c r="J4170" s="564">
        <v>1</v>
      </c>
      <c r="K4170" s="564">
        <v>1</v>
      </c>
      <c r="L4170" s="564">
        <v>1</v>
      </c>
      <c r="M4170" s="564">
        <v>1</v>
      </c>
      <c r="N4170" s="564">
        <v>1</v>
      </c>
      <c r="O4170" s="564">
        <v>1</v>
      </c>
      <c r="P4170" s="564">
        <v>1</v>
      </c>
      <c r="Q4170" s="564">
        <v>1</v>
      </c>
      <c r="R4170" s="564">
        <v>1</v>
      </c>
      <c r="S4170" s="564">
        <v>1</v>
      </c>
      <c r="T4170" s="564">
        <v>1</v>
      </c>
      <c r="U4170" s="564">
        <v>1</v>
      </c>
      <c r="V4170" s="564">
        <v>1</v>
      </c>
      <c r="W4170" s="564">
        <v>1</v>
      </c>
      <c r="X4170" s="564">
        <v>1</v>
      </c>
      <c r="Y4170" s="564">
        <v>1</v>
      </c>
      <c r="Z4170" s="564">
        <v>1</v>
      </c>
      <c r="AA4170" s="564">
        <v>1</v>
      </c>
      <c r="AB4170" s="564">
        <v>1</v>
      </c>
      <c r="AC4170" s="564">
        <v>1</v>
      </c>
      <c r="AD4170" s="564">
        <v>1</v>
      </c>
      <c r="AE4170" s="564">
        <v>1</v>
      </c>
      <c r="AF4170" s="564">
        <v>1</v>
      </c>
      <c r="AG4170" s="564">
        <v>1</v>
      </c>
      <c r="AH4170" s="564">
        <v>1</v>
      </c>
      <c r="AI4170" s="564">
        <v>1</v>
      </c>
      <c r="AJ4170" s="564">
        <v>1</v>
      </c>
      <c r="AK4170" s="564">
        <v>1</v>
      </c>
    </row>
    <row r="4171" spans="1:37">
      <c r="A4171">
        <v>4167</v>
      </c>
      <c r="B4171" s="564">
        <f t="shared" ca="1" si="396"/>
        <v>20</v>
      </c>
      <c r="C4171" s="564">
        <f t="shared" ca="1" si="391"/>
        <v>400</v>
      </c>
      <c r="D4171" s="564">
        <f t="shared" ca="1" si="394"/>
        <v>20</v>
      </c>
      <c r="E4171" s="564">
        <f t="shared" ca="1" si="392"/>
        <v>0</v>
      </c>
      <c r="F4171" s="564">
        <f t="shared" ca="1" si="395"/>
        <v>1</v>
      </c>
      <c r="G4171" s="564">
        <f t="shared" ca="1" si="393"/>
        <v>-8.016128226125927</v>
      </c>
      <c r="H4171" s="564">
        <v>1</v>
      </c>
      <c r="I4171" s="564">
        <v>1</v>
      </c>
      <c r="J4171" s="564">
        <v>1</v>
      </c>
      <c r="K4171" s="564">
        <v>1</v>
      </c>
      <c r="L4171" s="564">
        <v>1</v>
      </c>
      <c r="M4171" s="564">
        <v>1</v>
      </c>
      <c r="N4171" s="564">
        <v>1</v>
      </c>
      <c r="O4171" s="564">
        <v>1</v>
      </c>
      <c r="P4171" s="564">
        <v>1</v>
      </c>
      <c r="Q4171" s="564">
        <v>1</v>
      </c>
      <c r="R4171" s="564">
        <v>1</v>
      </c>
      <c r="S4171" s="564">
        <v>1</v>
      </c>
      <c r="T4171" s="564">
        <v>1</v>
      </c>
      <c r="U4171" s="564">
        <v>1</v>
      </c>
      <c r="V4171" s="564">
        <v>1</v>
      </c>
      <c r="W4171" s="564">
        <v>1</v>
      </c>
      <c r="X4171" s="564">
        <v>1</v>
      </c>
      <c r="Y4171" s="564">
        <v>1</v>
      </c>
      <c r="Z4171" s="564">
        <v>1</v>
      </c>
      <c r="AA4171" s="564">
        <v>1</v>
      </c>
      <c r="AB4171" s="564">
        <v>1</v>
      </c>
      <c r="AC4171" s="564">
        <v>1</v>
      </c>
      <c r="AD4171" s="564">
        <v>1</v>
      </c>
      <c r="AE4171" s="564">
        <v>1</v>
      </c>
      <c r="AF4171" s="564">
        <v>1</v>
      </c>
      <c r="AG4171" s="564">
        <v>1</v>
      </c>
      <c r="AH4171" s="564">
        <v>1</v>
      </c>
      <c r="AI4171" s="564">
        <v>1</v>
      </c>
      <c r="AJ4171" s="564">
        <v>1</v>
      </c>
      <c r="AK4171" s="564">
        <v>1</v>
      </c>
    </row>
    <row r="4172" spans="1:37">
      <c r="A4172">
        <v>4168</v>
      </c>
      <c r="B4172" s="564">
        <f t="shared" ca="1" si="396"/>
        <v>3</v>
      </c>
      <c r="C4172" s="564">
        <f t="shared" ca="1" si="391"/>
        <v>9</v>
      </c>
      <c r="D4172" s="564">
        <f t="shared" ca="1" si="394"/>
        <v>3</v>
      </c>
      <c r="E4172" s="564">
        <f t="shared" ca="1" si="392"/>
        <v>2.5499999999999998</v>
      </c>
      <c r="F4172" s="564">
        <f t="shared" ca="1" si="395"/>
        <v>0.73157894736842111</v>
      </c>
      <c r="G4172" s="564">
        <f t="shared" ca="1" si="393"/>
        <v>2.318106061662526</v>
      </c>
      <c r="H4172" s="564">
        <v>0</v>
      </c>
      <c r="I4172" s="564">
        <v>0</v>
      </c>
      <c r="J4172" s="564">
        <v>1</v>
      </c>
      <c r="K4172" s="564">
        <v>0</v>
      </c>
      <c r="L4172" s="564">
        <v>0</v>
      </c>
      <c r="M4172" s="564">
        <v>1</v>
      </c>
      <c r="N4172" s="564">
        <v>0</v>
      </c>
      <c r="O4172" s="564">
        <v>0</v>
      </c>
      <c r="P4172" s="564">
        <v>0</v>
      </c>
      <c r="Q4172" s="564">
        <v>0</v>
      </c>
      <c r="R4172" s="564">
        <v>0</v>
      </c>
      <c r="S4172" s="564">
        <v>1</v>
      </c>
      <c r="T4172" s="564">
        <v>0</v>
      </c>
      <c r="U4172" s="564">
        <v>0</v>
      </c>
      <c r="V4172" s="564">
        <v>0</v>
      </c>
      <c r="W4172" s="564">
        <v>0</v>
      </c>
      <c r="X4172" s="564">
        <v>0</v>
      </c>
      <c r="Y4172" s="564">
        <v>0</v>
      </c>
      <c r="Z4172" s="564">
        <v>0</v>
      </c>
      <c r="AA4172" s="564">
        <v>0</v>
      </c>
      <c r="AB4172" s="564">
        <v>1</v>
      </c>
      <c r="AC4172" s="564">
        <v>0</v>
      </c>
      <c r="AD4172" s="564">
        <v>1</v>
      </c>
      <c r="AE4172" s="564">
        <v>0</v>
      </c>
      <c r="AF4172" s="564">
        <v>0</v>
      </c>
      <c r="AG4172" s="564">
        <v>0</v>
      </c>
      <c r="AH4172" s="564">
        <v>1</v>
      </c>
      <c r="AI4172" s="564">
        <v>0</v>
      </c>
      <c r="AJ4172" s="564">
        <v>0</v>
      </c>
      <c r="AK4172" s="564">
        <v>0</v>
      </c>
    </row>
    <row r="4173" spans="1:37">
      <c r="A4173">
        <v>4169</v>
      </c>
      <c r="B4173" s="564">
        <f t="shared" ca="1" si="396"/>
        <v>0</v>
      </c>
      <c r="C4173" s="564">
        <f t="shared" ca="1" si="391"/>
        <v>0</v>
      </c>
      <c r="D4173" s="564">
        <f t="shared" ca="1" si="394"/>
        <v>0</v>
      </c>
      <c r="E4173" s="564">
        <f t="shared" ca="1" si="392"/>
        <v>0</v>
      </c>
      <c r="F4173" s="564">
        <f t="shared" ca="1" si="395"/>
        <v>1</v>
      </c>
      <c r="G4173" s="564">
        <f t="shared" ca="1" si="393"/>
        <v>3.1924886864488844</v>
      </c>
      <c r="H4173" s="564">
        <v>0</v>
      </c>
      <c r="I4173" s="564">
        <v>0</v>
      </c>
      <c r="J4173" s="564">
        <v>0</v>
      </c>
      <c r="K4173" s="564">
        <v>0</v>
      </c>
      <c r="L4173" s="564">
        <v>0</v>
      </c>
      <c r="M4173" s="564">
        <v>0</v>
      </c>
      <c r="N4173" s="564">
        <v>0</v>
      </c>
      <c r="O4173" s="564">
        <v>0</v>
      </c>
      <c r="P4173" s="564">
        <v>0</v>
      </c>
      <c r="Q4173" s="564">
        <v>0</v>
      </c>
      <c r="R4173" s="564">
        <v>0</v>
      </c>
      <c r="S4173" s="564">
        <v>0</v>
      </c>
      <c r="T4173" s="564">
        <v>0</v>
      </c>
      <c r="U4173" s="564">
        <v>0</v>
      </c>
      <c r="V4173" s="564">
        <v>0</v>
      </c>
      <c r="W4173" s="564">
        <v>0</v>
      </c>
      <c r="X4173" s="564">
        <v>0</v>
      </c>
      <c r="Y4173" s="564">
        <v>0</v>
      </c>
      <c r="Z4173" s="564">
        <v>0</v>
      </c>
      <c r="AA4173" s="564">
        <v>0</v>
      </c>
      <c r="AB4173" s="564">
        <v>0</v>
      </c>
      <c r="AC4173" s="564">
        <v>0</v>
      </c>
      <c r="AD4173" s="564">
        <v>0</v>
      </c>
      <c r="AE4173" s="564">
        <v>0</v>
      </c>
      <c r="AF4173" s="564">
        <v>0</v>
      </c>
      <c r="AG4173" s="564">
        <v>0</v>
      </c>
      <c r="AH4173" s="564">
        <v>0</v>
      </c>
      <c r="AI4173" s="564">
        <v>0</v>
      </c>
      <c r="AJ4173" s="564">
        <v>0</v>
      </c>
      <c r="AK4173" s="564">
        <v>0</v>
      </c>
    </row>
    <row r="4174" spans="1:37">
      <c r="A4174">
        <v>4170</v>
      </c>
      <c r="B4174" s="564">
        <f t="shared" ca="1" si="396"/>
        <v>0</v>
      </c>
      <c r="C4174" s="564">
        <f t="shared" ca="1" si="391"/>
        <v>0</v>
      </c>
      <c r="D4174" s="564">
        <f t="shared" ca="1" si="394"/>
        <v>0</v>
      </c>
      <c r="E4174" s="564">
        <f t="shared" ca="1" si="392"/>
        <v>0</v>
      </c>
      <c r="F4174" s="564">
        <f t="shared" ca="1" si="395"/>
        <v>1</v>
      </c>
      <c r="G4174" s="564">
        <f t="shared" ca="1" si="393"/>
        <v>2.3567710392480929</v>
      </c>
      <c r="H4174" s="564">
        <v>0</v>
      </c>
      <c r="I4174" s="564">
        <v>0</v>
      </c>
      <c r="J4174" s="564">
        <v>0</v>
      </c>
      <c r="K4174" s="564">
        <v>0</v>
      </c>
      <c r="L4174" s="564">
        <v>0</v>
      </c>
      <c r="M4174" s="564">
        <v>0</v>
      </c>
      <c r="N4174" s="564">
        <v>0</v>
      </c>
      <c r="O4174" s="564">
        <v>0</v>
      </c>
      <c r="P4174" s="564">
        <v>0</v>
      </c>
      <c r="Q4174" s="564">
        <v>0</v>
      </c>
      <c r="R4174" s="564">
        <v>0</v>
      </c>
      <c r="S4174" s="564">
        <v>0</v>
      </c>
      <c r="T4174" s="564">
        <v>0</v>
      </c>
      <c r="U4174" s="564">
        <v>0</v>
      </c>
      <c r="V4174" s="564">
        <v>0</v>
      </c>
      <c r="W4174" s="564">
        <v>0</v>
      </c>
      <c r="X4174" s="564">
        <v>0</v>
      </c>
      <c r="Y4174" s="564">
        <v>0</v>
      </c>
      <c r="Z4174" s="564">
        <v>0</v>
      </c>
      <c r="AA4174" s="564">
        <v>0</v>
      </c>
      <c r="AB4174" s="564">
        <v>0</v>
      </c>
      <c r="AC4174" s="564">
        <v>0</v>
      </c>
      <c r="AD4174" s="564">
        <v>0</v>
      </c>
      <c r="AE4174" s="564">
        <v>0</v>
      </c>
      <c r="AF4174" s="564">
        <v>0</v>
      </c>
      <c r="AG4174" s="564">
        <v>0</v>
      </c>
      <c r="AH4174" s="564">
        <v>0</v>
      </c>
      <c r="AI4174" s="564">
        <v>0</v>
      </c>
      <c r="AJ4174" s="564">
        <v>0</v>
      </c>
      <c r="AK4174" s="564">
        <v>0</v>
      </c>
    </row>
    <row r="4175" spans="1:37">
      <c r="A4175">
        <v>4171</v>
      </c>
      <c r="B4175" s="564">
        <f t="shared" ca="1" si="396"/>
        <v>20</v>
      </c>
      <c r="C4175" s="564">
        <f t="shared" ca="1" si="391"/>
        <v>400</v>
      </c>
      <c r="D4175" s="564">
        <f t="shared" ca="1" si="394"/>
        <v>20</v>
      </c>
      <c r="E4175" s="564">
        <f t="shared" ca="1" si="392"/>
        <v>0</v>
      </c>
      <c r="F4175" s="564">
        <f t="shared" ca="1" si="395"/>
        <v>1</v>
      </c>
      <c r="G4175" s="564">
        <f t="shared" ca="1" si="393"/>
        <v>4.7881286703898178</v>
      </c>
      <c r="H4175" s="564">
        <v>1</v>
      </c>
      <c r="I4175" s="564">
        <v>1</v>
      </c>
      <c r="J4175" s="564">
        <v>1</v>
      </c>
      <c r="K4175" s="564">
        <v>1</v>
      </c>
      <c r="L4175" s="564">
        <v>1</v>
      </c>
      <c r="M4175" s="564">
        <v>1</v>
      </c>
      <c r="N4175" s="564">
        <v>1</v>
      </c>
      <c r="O4175" s="564">
        <v>1</v>
      </c>
      <c r="P4175" s="564">
        <v>1</v>
      </c>
      <c r="Q4175" s="564">
        <v>1</v>
      </c>
      <c r="R4175" s="564">
        <v>1</v>
      </c>
      <c r="S4175" s="564">
        <v>1</v>
      </c>
      <c r="T4175" s="564">
        <v>1</v>
      </c>
      <c r="U4175" s="564">
        <v>1</v>
      </c>
      <c r="V4175" s="564">
        <v>1</v>
      </c>
      <c r="W4175" s="564">
        <v>1</v>
      </c>
      <c r="X4175" s="564">
        <v>1</v>
      </c>
      <c r="Y4175" s="564">
        <v>1</v>
      </c>
      <c r="Z4175" s="564">
        <v>1</v>
      </c>
      <c r="AA4175" s="564">
        <v>1</v>
      </c>
      <c r="AB4175" s="564">
        <v>1</v>
      </c>
      <c r="AC4175" s="564">
        <v>1</v>
      </c>
      <c r="AD4175" s="564">
        <v>1</v>
      </c>
      <c r="AE4175" s="564">
        <v>1</v>
      </c>
      <c r="AF4175" s="564">
        <v>1</v>
      </c>
      <c r="AG4175" s="564">
        <v>1</v>
      </c>
      <c r="AH4175" s="564">
        <v>1</v>
      </c>
      <c r="AI4175" s="564">
        <v>1</v>
      </c>
      <c r="AJ4175" s="564">
        <v>1</v>
      </c>
      <c r="AK4175" s="564">
        <v>1</v>
      </c>
    </row>
    <row r="4176" spans="1:37">
      <c r="A4176">
        <v>4172</v>
      </c>
      <c r="B4176" s="564">
        <f t="shared" ca="1" si="396"/>
        <v>16</v>
      </c>
      <c r="C4176" s="564">
        <f t="shared" ca="1" si="391"/>
        <v>256</v>
      </c>
      <c r="D4176" s="564">
        <f t="shared" ca="1" si="394"/>
        <v>16</v>
      </c>
      <c r="E4176" s="564">
        <f t="shared" ca="1" si="392"/>
        <v>3.1999999999999993</v>
      </c>
      <c r="F4176" s="564">
        <f t="shared" ca="1" si="395"/>
        <v>0.66315789473684217</v>
      </c>
      <c r="G4176" s="564">
        <f t="shared" ca="1" si="393"/>
        <v>-1.3842004237013814</v>
      </c>
      <c r="H4176" s="564">
        <v>1</v>
      </c>
      <c r="I4176" s="564">
        <v>1</v>
      </c>
      <c r="J4176" s="564">
        <v>1</v>
      </c>
      <c r="K4176" s="564">
        <v>0</v>
      </c>
      <c r="L4176" s="564">
        <v>1</v>
      </c>
      <c r="M4176" s="564">
        <v>1</v>
      </c>
      <c r="N4176" s="564">
        <v>1</v>
      </c>
      <c r="O4176" s="564">
        <v>1</v>
      </c>
      <c r="P4176" s="564">
        <v>0</v>
      </c>
      <c r="Q4176" s="564">
        <v>0</v>
      </c>
      <c r="R4176" s="564">
        <v>1</v>
      </c>
      <c r="S4176" s="564">
        <v>1</v>
      </c>
      <c r="T4176" s="564">
        <v>1</v>
      </c>
      <c r="U4176" s="564">
        <v>1</v>
      </c>
      <c r="V4176" s="564">
        <v>0</v>
      </c>
      <c r="W4176" s="564">
        <v>1</v>
      </c>
      <c r="X4176" s="564">
        <v>1</v>
      </c>
      <c r="Y4176" s="564">
        <v>1</v>
      </c>
      <c r="Z4176" s="564">
        <v>1</v>
      </c>
      <c r="AA4176" s="564">
        <v>1</v>
      </c>
      <c r="AB4176" s="564">
        <v>1</v>
      </c>
      <c r="AC4176" s="564">
        <v>0</v>
      </c>
      <c r="AD4176" s="564">
        <v>1</v>
      </c>
      <c r="AE4176" s="564">
        <v>0</v>
      </c>
      <c r="AF4176" s="564">
        <v>1</v>
      </c>
      <c r="AG4176" s="564">
        <v>1</v>
      </c>
      <c r="AH4176" s="564">
        <v>0</v>
      </c>
      <c r="AI4176" s="564">
        <v>0</v>
      </c>
      <c r="AJ4176" s="564">
        <v>1</v>
      </c>
      <c r="AK4176" s="564">
        <v>1</v>
      </c>
    </row>
    <row r="4177" spans="1:37">
      <c r="A4177">
        <v>4173</v>
      </c>
      <c r="B4177" s="564">
        <f t="shared" ca="1" si="396"/>
        <v>20</v>
      </c>
      <c r="C4177" s="564">
        <f t="shared" ca="1" si="391"/>
        <v>400</v>
      </c>
      <c r="D4177" s="564">
        <f t="shared" ca="1" si="394"/>
        <v>20</v>
      </c>
      <c r="E4177" s="564">
        <f t="shared" ca="1" si="392"/>
        <v>0</v>
      </c>
      <c r="F4177" s="564">
        <f t="shared" ca="1" si="395"/>
        <v>1</v>
      </c>
      <c r="G4177" s="564">
        <f t="shared" ca="1" si="393"/>
        <v>2.3552666364144996</v>
      </c>
      <c r="H4177" s="564">
        <v>1</v>
      </c>
      <c r="I4177" s="564">
        <v>1</v>
      </c>
      <c r="J4177" s="564">
        <v>1</v>
      </c>
      <c r="K4177" s="564">
        <v>1</v>
      </c>
      <c r="L4177" s="564">
        <v>1</v>
      </c>
      <c r="M4177" s="564">
        <v>1</v>
      </c>
      <c r="N4177" s="564">
        <v>1</v>
      </c>
      <c r="O4177" s="564">
        <v>1</v>
      </c>
      <c r="P4177" s="564">
        <v>1</v>
      </c>
      <c r="Q4177" s="564">
        <v>1</v>
      </c>
      <c r="R4177" s="564">
        <v>1</v>
      </c>
      <c r="S4177" s="564">
        <v>1</v>
      </c>
      <c r="T4177" s="564">
        <v>1</v>
      </c>
      <c r="U4177" s="564">
        <v>1</v>
      </c>
      <c r="V4177" s="564">
        <v>1</v>
      </c>
      <c r="W4177" s="564">
        <v>1</v>
      </c>
      <c r="X4177" s="564">
        <v>1</v>
      </c>
      <c r="Y4177" s="564">
        <v>1</v>
      </c>
      <c r="Z4177" s="564">
        <v>1</v>
      </c>
      <c r="AA4177" s="564">
        <v>1</v>
      </c>
      <c r="AB4177" s="564">
        <v>1</v>
      </c>
      <c r="AC4177" s="564">
        <v>1</v>
      </c>
      <c r="AD4177" s="564">
        <v>1</v>
      </c>
      <c r="AE4177" s="564">
        <v>1</v>
      </c>
      <c r="AF4177" s="564">
        <v>1</v>
      </c>
      <c r="AG4177" s="564">
        <v>1</v>
      </c>
      <c r="AH4177" s="564">
        <v>1</v>
      </c>
      <c r="AI4177" s="564">
        <v>1</v>
      </c>
      <c r="AJ4177" s="564">
        <v>1</v>
      </c>
      <c r="AK4177" s="564">
        <v>1</v>
      </c>
    </row>
    <row r="4178" spans="1:37">
      <c r="A4178">
        <v>4174</v>
      </c>
      <c r="B4178" s="564">
        <f t="shared" ca="1" si="396"/>
        <v>0</v>
      </c>
      <c r="C4178" s="564">
        <f t="shared" ca="1" si="391"/>
        <v>0</v>
      </c>
      <c r="D4178" s="564">
        <f t="shared" ca="1" si="394"/>
        <v>0</v>
      </c>
      <c r="E4178" s="564">
        <f t="shared" ca="1" si="392"/>
        <v>0</v>
      </c>
      <c r="F4178" s="564">
        <f t="shared" ca="1" si="395"/>
        <v>1</v>
      </c>
      <c r="G4178" s="564">
        <f t="shared" ca="1" si="393"/>
        <v>0.19599060407680913</v>
      </c>
      <c r="H4178" s="564">
        <v>0</v>
      </c>
      <c r="I4178" s="564">
        <v>0</v>
      </c>
      <c r="J4178" s="564">
        <v>0</v>
      </c>
      <c r="K4178" s="564">
        <v>0</v>
      </c>
      <c r="L4178" s="564">
        <v>0</v>
      </c>
      <c r="M4178" s="564">
        <v>0</v>
      </c>
      <c r="N4178" s="564">
        <v>0</v>
      </c>
      <c r="O4178" s="564">
        <v>0</v>
      </c>
      <c r="P4178" s="564">
        <v>0</v>
      </c>
      <c r="Q4178" s="564">
        <v>0</v>
      </c>
      <c r="R4178" s="564">
        <v>0</v>
      </c>
      <c r="S4178" s="564">
        <v>0</v>
      </c>
      <c r="T4178" s="564">
        <v>0</v>
      </c>
      <c r="U4178" s="564">
        <v>0</v>
      </c>
      <c r="V4178" s="564">
        <v>0</v>
      </c>
      <c r="W4178" s="564">
        <v>0</v>
      </c>
      <c r="X4178" s="564">
        <v>0</v>
      </c>
      <c r="Y4178" s="564">
        <v>0</v>
      </c>
      <c r="Z4178" s="564">
        <v>0</v>
      </c>
      <c r="AA4178" s="564">
        <v>0</v>
      </c>
      <c r="AB4178" s="564">
        <v>0</v>
      </c>
      <c r="AC4178" s="564">
        <v>0</v>
      </c>
      <c r="AD4178" s="564">
        <v>0</v>
      </c>
      <c r="AE4178" s="564">
        <v>0</v>
      </c>
      <c r="AF4178" s="564">
        <v>0</v>
      </c>
      <c r="AG4178" s="564">
        <v>0</v>
      </c>
      <c r="AH4178" s="564">
        <v>0</v>
      </c>
      <c r="AI4178" s="564">
        <v>0</v>
      </c>
      <c r="AJ4178" s="564">
        <v>0</v>
      </c>
      <c r="AK4178" s="564">
        <v>0</v>
      </c>
    </row>
    <row r="4179" spans="1:37">
      <c r="A4179">
        <v>4175</v>
      </c>
      <c r="B4179" s="564">
        <f t="shared" ca="1" si="396"/>
        <v>0</v>
      </c>
      <c r="C4179" s="564">
        <f t="shared" ca="1" si="391"/>
        <v>0</v>
      </c>
      <c r="D4179" s="564">
        <f t="shared" ca="1" si="394"/>
        <v>0</v>
      </c>
      <c r="E4179" s="564">
        <f t="shared" ca="1" si="392"/>
        <v>0</v>
      </c>
      <c r="F4179" s="564">
        <f t="shared" ca="1" si="395"/>
        <v>1</v>
      </c>
      <c r="G4179" s="564">
        <f t="shared" ca="1" si="393"/>
        <v>-4.6741512817305653E-2</v>
      </c>
      <c r="H4179" s="564">
        <v>0</v>
      </c>
      <c r="I4179" s="564">
        <v>0</v>
      </c>
      <c r="J4179" s="564">
        <v>0</v>
      </c>
      <c r="K4179" s="564">
        <v>0</v>
      </c>
      <c r="L4179" s="564">
        <v>0</v>
      </c>
      <c r="M4179" s="564">
        <v>0</v>
      </c>
      <c r="N4179" s="564">
        <v>0</v>
      </c>
      <c r="O4179" s="564">
        <v>0</v>
      </c>
      <c r="P4179" s="564">
        <v>0</v>
      </c>
      <c r="Q4179" s="564">
        <v>0</v>
      </c>
      <c r="R4179" s="564">
        <v>0</v>
      </c>
      <c r="S4179" s="564">
        <v>0</v>
      </c>
      <c r="T4179" s="564">
        <v>0</v>
      </c>
      <c r="U4179" s="564">
        <v>0</v>
      </c>
      <c r="V4179" s="564">
        <v>0</v>
      </c>
      <c r="W4179" s="564">
        <v>0</v>
      </c>
      <c r="X4179" s="564">
        <v>0</v>
      </c>
      <c r="Y4179" s="564">
        <v>0</v>
      </c>
      <c r="Z4179" s="564">
        <v>0</v>
      </c>
      <c r="AA4179" s="564">
        <v>0</v>
      </c>
      <c r="AB4179" s="564">
        <v>0</v>
      </c>
      <c r="AC4179" s="564">
        <v>0</v>
      </c>
      <c r="AD4179" s="564">
        <v>0</v>
      </c>
      <c r="AE4179" s="564">
        <v>0</v>
      </c>
      <c r="AF4179" s="564">
        <v>0</v>
      </c>
      <c r="AG4179" s="564">
        <v>0</v>
      </c>
      <c r="AH4179" s="564">
        <v>0</v>
      </c>
      <c r="AI4179" s="564">
        <v>0</v>
      </c>
      <c r="AJ4179" s="564">
        <v>0</v>
      </c>
      <c r="AK4179" s="564">
        <v>0</v>
      </c>
    </row>
    <row r="4180" spans="1:37">
      <c r="A4180">
        <v>4176</v>
      </c>
      <c r="B4180" s="564">
        <f t="shared" ca="1" si="396"/>
        <v>0</v>
      </c>
      <c r="C4180" s="564">
        <f t="shared" ca="1" si="391"/>
        <v>0</v>
      </c>
      <c r="D4180" s="564">
        <f t="shared" ca="1" si="394"/>
        <v>0</v>
      </c>
      <c r="E4180" s="564">
        <f t="shared" ca="1" si="392"/>
        <v>0</v>
      </c>
      <c r="F4180" s="564">
        <f t="shared" ca="1" si="395"/>
        <v>1</v>
      </c>
      <c r="G4180" s="564">
        <f t="shared" ca="1" si="393"/>
        <v>-0.33850424639654331</v>
      </c>
      <c r="H4180" s="564">
        <v>0</v>
      </c>
      <c r="I4180" s="564">
        <v>0</v>
      </c>
      <c r="J4180" s="564">
        <v>0</v>
      </c>
      <c r="K4180" s="564">
        <v>0</v>
      </c>
      <c r="L4180" s="564">
        <v>0</v>
      </c>
      <c r="M4180" s="564">
        <v>0</v>
      </c>
      <c r="N4180" s="564">
        <v>0</v>
      </c>
      <c r="O4180" s="564">
        <v>0</v>
      </c>
      <c r="P4180" s="564">
        <v>0</v>
      </c>
      <c r="Q4180" s="564">
        <v>0</v>
      </c>
      <c r="R4180" s="564">
        <v>0</v>
      </c>
      <c r="S4180" s="564">
        <v>0</v>
      </c>
      <c r="T4180" s="564">
        <v>0</v>
      </c>
      <c r="U4180" s="564">
        <v>0</v>
      </c>
      <c r="V4180" s="564">
        <v>0</v>
      </c>
      <c r="W4180" s="564">
        <v>0</v>
      </c>
      <c r="X4180" s="564">
        <v>0</v>
      </c>
      <c r="Y4180" s="564">
        <v>0</v>
      </c>
      <c r="Z4180" s="564">
        <v>0</v>
      </c>
      <c r="AA4180" s="564">
        <v>0</v>
      </c>
      <c r="AB4180" s="564">
        <v>0</v>
      </c>
      <c r="AC4180" s="564">
        <v>0</v>
      </c>
      <c r="AD4180" s="564">
        <v>0</v>
      </c>
      <c r="AE4180" s="564">
        <v>0</v>
      </c>
      <c r="AF4180" s="564">
        <v>0</v>
      </c>
      <c r="AG4180" s="564">
        <v>0</v>
      </c>
      <c r="AH4180" s="564">
        <v>0</v>
      </c>
      <c r="AI4180" s="564">
        <v>0</v>
      </c>
      <c r="AJ4180" s="564">
        <v>0</v>
      </c>
      <c r="AK4180" s="564">
        <v>0</v>
      </c>
    </row>
    <row r="4181" spans="1:37">
      <c r="A4181">
        <v>4177</v>
      </c>
      <c r="B4181" s="564">
        <f t="shared" ca="1" si="396"/>
        <v>0</v>
      </c>
      <c r="C4181" s="564">
        <f t="shared" ca="1" si="391"/>
        <v>0</v>
      </c>
      <c r="D4181" s="564">
        <f t="shared" ca="1" si="394"/>
        <v>0</v>
      </c>
      <c r="E4181" s="564">
        <f t="shared" ca="1" si="392"/>
        <v>0</v>
      </c>
      <c r="F4181" s="564">
        <f t="shared" ca="1" si="395"/>
        <v>1</v>
      </c>
      <c r="G4181" s="564">
        <f t="shared" ca="1" si="393"/>
        <v>3.2274351979278548</v>
      </c>
      <c r="H4181" s="564">
        <v>0</v>
      </c>
      <c r="I4181" s="564">
        <v>0</v>
      </c>
      <c r="J4181" s="564">
        <v>0</v>
      </c>
      <c r="K4181" s="564">
        <v>0</v>
      </c>
      <c r="L4181" s="564">
        <v>0</v>
      </c>
      <c r="M4181" s="564">
        <v>0</v>
      </c>
      <c r="N4181" s="564">
        <v>0</v>
      </c>
      <c r="O4181" s="564">
        <v>0</v>
      </c>
      <c r="P4181" s="564">
        <v>0</v>
      </c>
      <c r="Q4181" s="564">
        <v>0</v>
      </c>
      <c r="R4181" s="564">
        <v>0</v>
      </c>
      <c r="S4181" s="564">
        <v>0</v>
      </c>
      <c r="T4181" s="564">
        <v>0</v>
      </c>
      <c r="U4181" s="564">
        <v>0</v>
      </c>
      <c r="V4181" s="564">
        <v>0</v>
      </c>
      <c r="W4181" s="564">
        <v>0</v>
      </c>
      <c r="X4181" s="564">
        <v>0</v>
      </c>
      <c r="Y4181" s="564">
        <v>0</v>
      </c>
      <c r="Z4181" s="564">
        <v>0</v>
      </c>
      <c r="AA4181" s="564">
        <v>0</v>
      </c>
      <c r="AB4181" s="564">
        <v>0</v>
      </c>
      <c r="AC4181" s="564">
        <v>0</v>
      </c>
      <c r="AD4181" s="564">
        <v>0</v>
      </c>
      <c r="AE4181" s="564">
        <v>0</v>
      </c>
      <c r="AF4181" s="564">
        <v>0</v>
      </c>
      <c r="AG4181" s="564">
        <v>0</v>
      </c>
      <c r="AH4181" s="564">
        <v>0</v>
      </c>
      <c r="AI4181" s="564">
        <v>0</v>
      </c>
      <c r="AJ4181" s="564">
        <v>0</v>
      </c>
      <c r="AK4181" s="564">
        <v>0</v>
      </c>
    </row>
    <row r="4182" spans="1:37">
      <c r="A4182">
        <v>4178</v>
      </c>
      <c r="B4182" s="564">
        <f t="shared" ca="1" si="396"/>
        <v>11</v>
      </c>
      <c r="C4182" s="564">
        <f t="shared" ca="1" si="391"/>
        <v>121</v>
      </c>
      <c r="D4182" s="564">
        <f t="shared" ca="1" si="394"/>
        <v>11</v>
      </c>
      <c r="E4182" s="564">
        <f t="shared" ca="1" si="392"/>
        <v>4.95</v>
      </c>
      <c r="F4182" s="564">
        <f t="shared" ca="1" si="395"/>
        <v>0.47894736842105268</v>
      </c>
      <c r="G4182" s="564">
        <f t="shared" ca="1" si="393"/>
        <v>1.700957391804041</v>
      </c>
      <c r="H4182" s="564">
        <v>0</v>
      </c>
      <c r="I4182" s="564">
        <v>1</v>
      </c>
      <c r="J4182" s="564">
        <v>0</v>
      </c>
      <c r="K4182" s="564">
        <v>1</v>
      </c>
      <c r="L4182" s="564">
        <v>0</v>
      </c>
      <c r="M4182" s="564">
        <v>1</v>
      </c>
      <c r="N4182" s="564">
        <v>0</v>
      </c>
      <c r="O4182" s="564">
        <v>0</v>
      </c>
      <c r="P4182" s="564">
        <v>1</v>
      </c>
      <c r="Q4182" s="564">
        <v>0</v>
      </c>
      <c r="R4182" s="564">
        <v>1</v>
      </c>
      <c r="S4182" s="564">
        <v>1</v>
      </c>
      <c r="T4182" s="564">
        <v>1</v>
      </c>
      <c r="U4182" s="564">
        <v>1</v>
      </c>
      <c r="V4182" s="564">
        <v>1</v>
      </c>
      <c r="W4182" s="564">
        <v>0</v>
      </c>
      <c r="X4182" s="564">
        <v>0</v>
      </c>
      <c r="Y4182" s="564">
        <v>1</v>
      </c>
      <c r="Z4182" s="564">
        <v>1</v>
      </c>
      <c r="AA4182" s="564">
        <v>0</v>
      </c>
      <c r="AB4182" s="564">
        <v>1</v>
      </c>
      <c r="AC4182" s="564">
        <v>0</v>
      </c>
      <c r="AD4182" s="564">
        <v>0</v>
      </c>
      <c r="AE4182" s="564">
        <v>0</v>
      </c>
      <c r="AF4182" s="564">
        <v>0</v>
      </c>
      <c r="AG4182" s="564">
        <v>1</v>
      </c>
      <c r="AH4182" s="564">
        <v>0</v>
      </c>
      <c r="AI4182" s="564">
        <v>0</v>
      </c>
      <c r="AJ4182" s="564">
        <v>0</v>
      </c>
      <c r="AK4182" s="564">
        <v>1</v>
      </c>
    </row>
    <row r="4183" spans="1:37">
      <c r="A4183">
        <v>4179</v>
      </c>
      <c r="B4183" s="564">
        <f t="shared" ca="1" si="396"/>
        <v>20</v>
      </c>
      <c r="C4183" s="564">
        <f t="shared" ca="1" si="391"/>
        <v>400</v>
      </c>
      <c r="D4183" s="564">
        <f t="shared" ca="1" si="394"/>
        <v>20</v>
      </c>
      <c r="E4183" s="564">
        <f t="shared" ca="1" si="392"/>
        <v>0</v>
      </c>
      <c r="F4183" s="564">
        <f t="shared" ca="1" si="395"/>
        <v>1</v>
      </c>
      <c r="G4183" s="564">
        <f t="shared" ca="1" si="393"/>
        <v>6.5220113580624748</v>
      </c>
      <c r="H4183" s="564">
        <v>1</v>
      </c>
      <c r="I4183" s="564">
        <v>1</v>
      </c>
      <c r="J4183" s="564">
        <v>1</v>
      </c>
      <c r="K4183" s="564">
        <v>1</v>
      </c>
      <c r="L4183" s="564">
        <v>1</v>
      </c>
      <c r="M4183" s="564">
        <v>1</v>
      </c>
      <c r="N4183" s="564">
        <v>1</v>
      </c>
      <c r="O4183" s="564">
        <v>1</v>
      </c>
      <c r="P4183" s="564">
        <v>1</v>
      </c>
      <c r="Q4183" s="564">
        <v>1</v>
      </c>
      <c r="R4183" s="564">
        <v>1</v>
      </c>
      <c r="S4183" s="564">
        <v>1</v>
      </c>
      <c r="T4183" s="564">
        <v>1</v>
      </c>
      <c r="U4183" s="564">
        <v>1</v>
      </c>
      <c r="V4183" s="564">
        <v>1</v>
      </c>
      <c r="W4183" s="564">
        <v>1</v>
      </c>
      <c r="X4183" s="564">
        <v>1</v>
      </c>
      <c r="Y4183" s="564">
        <v>1</v>
      </c>
      <c r="Z4183" s="564">
        <v>1</v>
      </c>
      <c r="AA4183" s="564">
        <v>1</v>
      </c>
      <c r="AB4183" s="564">
        <v>1</v>
      </c>
      <c r="AC4183" s="564">
        <v>1</v>
      </c>
      <c r="AD4183" s="564">
        <v>1</v>
      </c>
      <c r="AE4183" s="564">
        <v>1</v>
      </c>
      <c r="AF4183" s="564">
        <v>1</v>
      </c>
      <c r="AG4183" s="564">
        <v>1</v>
      </c>
      <c r="AH4183" s="564">
        <v>1</v>
      </c>
      <c r="AI4183" s="564">
        <v>1</v>
      </c>
      <c r="AJ4183" s="564">
        <v>1</v>
      </c>
      <c r="AK4183" s="564">
        <v>1</v>
      </c>
    </row>
    <row r="4184" spans="1:37">
      <c r="A4184">
        <v>4180</v>
      </c>
      <c r="B4184" s="564">
        <f t="shared" ca="1" si="396"/>
        <v>0</v>
      </c>
      <c r="C4184" s="564">
        <f t="shared" ca="1" si="391"/>
        <v>0</v>
      </c>
      <c r="D4184" s="564">
        <f t="shared" ca="1" si="394"/>
        <v>0</v>
      </c>
      <c r="E4184" s="564">
        <f t="shared" ca="1" si="392"/>
        <v>0</v>
      </c>
      <c r="F4184" s="564">
        <f t="shared" ca="1" si="395"/>
        <v>1</v>
      </c>
      <c r="G4184" s="564">
        <f t="shared" ca="1" si="393"/>
        <v>-2.1122469663836867</v>
      </c>
      <c r="H4184" s="564">
        <v>0</v>
      </c>
      <c r="I4184" s="564">
        <v>0</v>
      </c>
      <c r="J4184" s="564">
        <v>0</v>
      </c>
      <c r="K4184" s="564">
        <v>0</v>
      </c>
      <c r="L4184" s="564">
        <v>0</v>
      </c>
      <c r="M4184" s="564">
        <v>0</v>
      </c>
      <c r="N4184" s="564">
        <v>0</v>
      </c>
      <c r="O4184" s="564">
        <v>0</v>
      </c>
      <c r="P4184" s="564">
        <v>0</v>
      </c>
      <c r="Q4184" s="564">
        <v>0</v>
      </c>
      <c r="R4184" s="564">
        <v>0</v>
      </c>
      <c r="S4184" s="564">
        <v>0</v>
      </c>
      <c r="T4184" s="564">
        <v>0</v>
      </c>
      <c r="U4184" s="564">
        <v>0</v>
      </c>
      <c r="V4184" s="564">
        <v>0</v>
      </c>
      <c r="W4184" s="564">
        <v>0</v>
      </c>
      <c r="X4184" s="564">
        <v>0</v>
      </c>
      <c r="Y4184" s="564">
        <v>0</v>
      </c>
      <c r="Z4184" s="564">
        <v>0</v>
      </c>
      <c r="AA4184" s="564">
        <v>0</v>
      </c>
      <c r="AB4184" s="564">
        <v>0</v>
      </c>
      <c r="AC4184" s="564">
        <v>0</v>
      </c>
      <c r="AD4184" s="564">
        <v>0</v>
      </c>
      <c r="AE4184" s="564">
        <v>0</v>
      </c>
      <c r="AF4184" s="564">
        <v>0</v>
      </c>
      <c r="AG4184" s="564">
        <v>0</v>
      </c>
      <c r="AH4184" s="564">
        <v>0</v>
      </c>
      <c r="AI4184" s="564">
        <v>0</v>
      </c>
      <c r="AJ4184" s="564">
        <v>0</v>
      </c>
      <c r="AK4184" s="564">
        <v>0</v>
      </c>
    </row>
    <row r="4185" spans="1:37">
      <c r="A4185">
        <v>4181</v>
      </c>
      <c r="B4185" s="564">
        <f t="shared" ca="1" si="396"/>
        <v>0</v>
      </c>
      <c r="C4185" s="564">
        <f t="shared" ca="1" si="391"/>
        <v>0</v>
      </c>
      <c r="D4185" s="564">
        <f t="shared" ca="1" si="394"/>
        <v>0</v>
      </c>
      <c r="E4185" s="564">
        <f t="shared" ca="1" si="392"/>
        <v>0</v>
      </c>
      <c r="F4185" s="564">
        <f t="shared" ca="1" si="395"/>
        <v>1</v>
      </c>
      <c r="G4185" s="564">
        <f t="shared" ca="1" si="393"/>
        <v>-1.0138016624149824</v>
      </c>
      <c r="H4185" s="564">
        <v>0</v>
      </c>
      <c r="I4185" s="564">
        <v>0</v>
      </c>
      <c r="J4185" s="564">
        <v>0</v>
      </c>
      <c r="K4185" s="564">
        <v>0</v>
      </c>
      <c r="L4185" s="564">
        <v>0</v>
      </c>
      <c r="M4185" s="564">
        <v>0</v>
      </c>
      <c r="N4185" s="564">
        <v>0</v>
      </c>
      <c r="O4185" s="564">
        <v>0</v>
      </c>
      <c r="P4185" s="564">
        <v>0</v>
      </c>
      <c r="Q4185" s="564">
        <v>0</v>
      </c>
      <c r="R4185" s="564">
        <v>0</v>
      </c>
      <c r="S4185" s="564">
        <v>0</v>
      </c>
      <c r="T4185" s="564">
        <v>0</v>
      </c>
      <c r="U4185" s="564">
        <v>0</v>
      </c>
      <c r="V4185" s="564">
        <v>0</v>
      </c>
      <c r="W4185" s="564">
        <v>0</v>
      </c>
      <c r="X4185" s="564">
        <v>0</v>
      </c>
      <c r="Y4185" s="564">
        <v>0</v>
      </c>
      <c r="Z4185" s="564">
        <v>0</v>
      </c>
      <c r="AA4185" s="564">
        <v>0</v>
      </c>
      <c r="AB4185" s="564">
        <v>0</v>
      </c>
      <c r="AC4185" s="564">
        <v>0</v>
      </c>
      <c r="AD4185" s="564">
        <v>0</v>
      </c>
      <c r="AE4185" s="564">
        <v>0</v>
      </c>
      <c r="AF4185" s="564">
        <v>0</v>
      </c>
      <c r="AG4185" s="564">
        <v>0</v>
      </c>
      <c r="AH4185" s="564">
        <v>0</v>
      </c>
      <c r="AI4185" s="564">
        <v>0</v>
      </c>
      <c r="AJ4185" s="564">
        <v>0</v>
      </c>
      <c r="AK4185" s="564">
        <v>0</v>
      </c>
    </row>
    <row r="4186" spans="1:37">
      <c r="A4186">
        <v>4182</v>
      </c>
      <c r="B4186" s="564">
        <f t="shared" ca="1" si="396"/>
        <v>0</v>
      </c>
      <c r="C4186" s="564">
        <f t="shared" ca="1" si="391"/>
        <v>0</v>
      </c>
      <c r="D4186" s="564">
        <f t="shared" ca="1" si="394"/>
        <v>0</v>
      </c>
      <c r="E4186" s="564">
        <f t="shared" ca="1" si="392"/>
        <v>0</v>
      </c>
      <c r="F4186" s="564">
        <f t="shared" ca="1" si="395"/>
        <v>1</v>
      </c>
      <c r="G4186" s="564">
        <f t="shared" ca="1" si="393"/>
        <v>1.0791235191551312</v>
      </c>
      <c r="H4186" s="564">
        <v>0</v>
      </c>
      <c r="I4186" s="564">
        <v>0</v>
      </c>
      <c r="J4186" s="564">
        <v>0</v>
      </c>
      <c r="K4186" s="564">
        <v>0</v>
      </c>
      <c r="L4186" s="564">
        <v>0</v>
      </c>
      <c r="M4186" s="564">
        <v>0</v>
      </c>
      <c r="N4186" s="564">
        <v>0</v>
      </c>
      <c r="O4186" s="564">
        <v>0</v>
      </c>
      <c r="P4186" s="564">
        <v>0</v>
      </c>
      <c r="Q4186" s="564">
        <v>0</v>
      </c>
      <c r="R4186" s="564">
        <v>0</v>
      </c>
      <c r="S4186" s="564">
        <v>0</v>
      </c>
      <c r="T4186" s="564">
        <v>0</v>
      </c>
      <c r="U4186" s="564">
        <v>0</v>
      </c>
      <c r="V4186" s="564">
        <v>0</v>
      </c>
      <c r="W4186" s="564">
        <v>0</v>
      </c>
      <c r="X4186" s="564">
        <v>0</v>
      </c>
      <c r="Y4186" s="564">
        <v>0</v>
      </c>
      <c r="Z4186" s="564">
        <v>0</v>
      </c>
      <c r="AA4186" s="564">
        <v>0</v>
      </c>
      <c r="AB4186" s="564">
        <v>0</v>
      </c>
      <c r="AC4186" s="564">
        <v>0</v>
      </c>
      <c r="AD4186" s="564">
        <v>0</v>
      </c>
      <c r="AE4186" s="564">
        <v>0</v>
      </c>
      <c r="AF4186" s="564">
        <v>0</v>
      </c>
      <c r="AG4186" s="564">
        <v>0</v>
      </c>
      <c r="AH4186" s="564">
        <v>0</v>
      </c>
      <c r="AI4186" s="564">
        <v>0</v>
      </c>
      <c r="AJ4186" s="564">
        <v>0</v>
      </c>
      <c r="AK4186" s="564">
        <v>0</v>
      </c>
    </row>
    <row r="4187" spans="1:37">
      <c r="A4187">
        <v>4183</v>
      </c>
      <c r="B4187" s="564">
        <f t="shared" ca="1" si="396"/>
        <v>0</v>
      </c>
      <c r="C4187" s="564">
        <f t="shared" ca="1" si="391"/>
        <v>0</v>
      </c>
      <c r="D4187" s="564">
        <f t="shared" ca="1" si="394"/>
        <v>0</v>
      </c>
      <c r="E4187" s="564">
        <f t="shared" ca="1" si="392"/>
        <v>0</v>
      </c>
      <c r="F4187" s="564">
        <f t="shared" ca="1" si="395"/>
        <v>1</v>
      </c>
      <c r="G4187" s="564">
        <f t="shared" ca="1" si="393"/>
        <v>7.7332676264227125</v>
      </c>
      <c r="H4187" s="564">
        <v>0</v>
      </c>
      <c r="I4187" s="564">
        <v>0</v>
      </c>
      <c r="J4187" s="564">
        <v>0</v>
      </c>
      <c r="K4187" s="564">
        <v>0</v>
      </c>
      <c r="L4187" s="564">
        <v>0</v>
      </c>
      <c r="M4187" s="564">
        <v>0</v>
      </c>
      <c r="N4187" s="564">
        <v>0</v>
      </c>
      <c r="O4187" s="564">
        <v>0</v>
      </c>
      <c r="P4187" s="564">
        <v>0</v>
      </c>
      <c r="Q4187" s="564">
        <v>0</v>
      </c>
      <c r="R4187" s="564">
        <v>0</v>
      </c>
      <c r="S4187" s="564">
        <v>0</v>
      </c>
      <c r="T4187" s="564">
        <v>0</v>
      </c>
      <c r="U4187" s="564">
        <v>0</v>
      </c>
      <c r="V4187" s="564">
        <v>0</v>
      </c>
      <c r="W4187" s="564">
        <v>0</v>
      </c>
      <c r="X4187" s="564">
        <v>0</v>
      </c>
      <c r="Y4187" s="564">
        <v>0</v>
      </c>
      <c r="Z4187" s="564">
        <v>0</v>
      </c>
      <c r="AA4187" s="564">
        <v>0</v>
      </c>
      <c r="AB4187" s="564">
        <v>0</v>
      </c>
      <c r="AC4187" s="564">
        <v>0</v>
      </c>
      <c r="AD4187" s="564">
        <v>0</v>
      </c>
      <c r="AE4187" s="564">
        <v>0</v>
      </c>
      <c r="AF4187" s="564">
        <v>0</v>
      </c>
      <c r="AG4187" s="564">
        <v>0</v>
      </c>
      <c r="AH4187" s="564">
        <v>0</v>
      </c>
      <c r="AI4187" s="564">
        <v>0</v>
      </c>
      <c r="AJ4187" s="564">
        <v>0</v>
      </c>
      <c r="AK4187" s="564">
        <v>0</v>
      </c>
    </row>
    <row r="4188" spans="1:37">
      <c r="A4188">
        <v>4184</v>
      </c>
      <c r="B4188" s="564">
        <f t="shared" ca="1" si="396"/>
        <v>20</v>
      </c>
      <c r="C4188" s="564">
        <f t="shared" ca="1" si="391"/>
        <v>400</v>
      </c>
      <c r="D4188" s="564">
        <f t="shared" ca="1" si="394"/>
        <v>20</v>
      </c>
      <c r="E4188" s="564">
        <f t="shared" ca="1" si="392"/>
        <v>0</v>
      </c>
      <c r="F4188" s="564">
        <f t="shared" ca="1" si="395"/>
        <v>1</v>
      </c>
      <c r="G4188" s="564">
        <f t="shared" ca="1" si="393"/>
        <v>5.3908026273661989</v>
      </c>
      <c r="H4188" s="564">
        <v>1</v>
      </c>
      <c r="I4188" s="564">
        <v>1</v>
      </c>
      <c r="J4188" s="564">
        <v>1</v>
      </c>
      <c r="K4188" s="564">
        <v>1</v>
      </c>
      <c r="L4188" s="564">
        <v>1</v>
      </c>
      <c r="M4188" s="564">
        <v>1</v>
      </c>
      <c r="N4188" s="564">
        <v>1</v>
      </c>
      <c r="O4188" s="564">
        <v>1</v>
      </c>
      <c r="P4188" s="564">
        <v>1</v>
      </c>
      <c r="Q4188" s="564">
        <v>1</v>
      </c>
      <c r="R4188" s="564">
        <v>1</v>
      </c>
      <c r="S4188" s="564">
        <v>1</v>
      </c>
      <c r="T4188" s="564">
        <v>1</v>
      </c>
      <c r="U4188" s="564">
        <v>1</v>
      </c>
      <c r="V4188" s="564">
        <v>1</v>
      </c>
      <c r="W4188" s="564">
        <v>1</v>
      </c>
      <c r="X4188" s="564">
        <v>1</v>
      </c>
      <c r="Y4188" s="564">
        <v>1</v>
      </c>
      <c r="Z4188" s="564">
        <v>1</v>
      </c>
      <c r="AA4188" s="564">
        <v>1</v>
      </c>
      <c r="AB4188" s="564">
        <v>1</v>
      </c>
      <c r="AC4188" s="564">
        <v>1</v>
      </c>
      <c r="AD4188" s="564">
        <v>1</v>
      </c>
      <c r="AE4188" s="564">
        <v>1</v>
      </c>
      <c r="AF4188" s="564">
        <v>1</v>
      </c>
      <c r="AG4188" s="564">
        <v>1</v>
      </c>
      <c r="AH4188" s="564">
        <v>1</v>
      </c>
      <c r="AI4188" s="564">
        <v>1</v>
      </c>
      <c r="AJ4188" s="564">
        <v>1</v>
      </c>
      <c r="AK4188" s="564">
        <v>1</v>
      </c>
    </row>
    <row r="4189" spans="1:37">
      <c r="A4189">
        <v>4185</v>
      </c>
      <c r="B4189" s="564">
        <f t="shared" ca="1" si="396"/>
        <v>20</v>
      </c>
      <c r="C4189" s="564">
        <f t="shared" ca="1" si="391"/>
        <v>400</v>
      </c>
      <c r="D4189" s="564">
        <f t="shared" ca="1" si="394"/>
        <v>20</v>
      </c>
      <c r="E4189" s="564">
        <f t="shared" ca="1" si="392"/>
        <v>0</v>
      </c>
      <c r="F4189" s="564">
        <f t="shared" ca="1" si="395"/>
        <v>1</v>
      </c>
      <c r="G4189" s="564">
        <f t="shared" ca="1" si="393"/>
        <v>7.7947222841090813</v>
      </c>
      <c r="H4189" s="564">
        <v>1</v>
      </c>
      <c r="I4189" s="564">
        <v>1</v>
      </c>
      <c r="J4189" s="564">
        <v>1</v>
      </c>
      <c r="K4189" s="564">
        <v>1</v>
      </c>
      <c r="L4189" s="564">
        <v>1</v>
      </c>
      <c r="M4189" s="564">
        <v>1</v>
      </c>
      <c r="N4189" s="564">
        <v>1</v>
      </c>
      <c r="O4189" s="564">
        <v>1</v>
      </c>
      <c r="P4189" s="564">
        <v>1</v>
      </c>
      <c r="Q4189" s="564">
        <v>1</v>
      </c>
      <c r="R4189" s="564">
        <v>1</v>
      </c>
      <c r="S4189" s="564">
        <v>1</v>
      </c>
      <c r="T4189" s="564">
        <v>1</v>
      </c>
      <c r="U4189" s="564">
        <v>1</v>
      </c>
      <c r="V4189" s="564">
        <v>1</v>
      </c>
      <c r="W4189" s="564">
        <v>1</v>
      </c>
      <c r="X4189" s="564">
        <v>1</v>
      </c>
      <c r="Y4189" s="564">
        <v>1</v>
      </c>
      <c r="Z4189" s="564">
        <v>1</v>
      </c>
      <c r="AA4189" s="564">
        <v>1</v>
      </c>
      <c r="AB4189" s="564">
        <v>1</v>
      </c>
      <c r="AC4189" s="564">
        <v>1</v>
      </c>
      <c r="AD4189" s="564">
        <v>1</v>
      </c>
      <c r="AE4189" s="564">
        <v>1</v>
      </c>
      <c r="AF4189" s="564">
        <v>1</v>
      </c>
      <c r="AG4189" s="564">
        <v>1</v>
      </c>
      <c r="AH4189" s="564">
        <v>1</v>
      </c>
      <c r="AI4189" s="564">
        <v>1</v>
      </c>
      <c r="AJ4189" s="564">
        <v>1</v>
      </c>
      <c r="AK4189" s="564">
        <v>1</v>
      </c>
    </row>
    <row r="4190" spans="1:37">
      <c r="A4190">
        <v>4186</v>
      </c>
      <c r="B4190" s="564">
        <f t="shared" ca="1" si="396"/>
        <v>20</v>
      </c>
      <c r="C4190" s="564">
        <f t="shared" ca="1" si="391"/>
        <v>400</v>
      </c>
      <c r="D4190" s="564">
        <f t="shared" ca="1" si="394"/>
        <v>20</v>
      </c>
      <c r="E4190" s="564">
        <f t="shared" ca="1" si="392"/>
        <v>0</v>
      </c>
      <c r="F4190" s="564">
        <f t="shared" ca="1" si="395"/>
        <v>1</v>
      </c>
      <c r="G4190" s="564">
        <f t="shared" ca="1" si="393"/>
        <v>1.6323637647383857</v>
      </c>
      <c r="H4190" s="564">
        <v>1</v>
      </c>
      <c r="I4190" s="564">
        <v>1</v>
      </c>
      <c r="J4190" s="564">
        <v>1</v>
      </c>
      <c r="K4190" s="564">
        <v>1</v>
      </c>
      <c r="L4190" s="564">
        <v>1</v>
      </c>
      <c r="M4190" s="564">
        <v>1</v>
      </c>
      <c r="N4190" s="564">
        <v>1</v>
      </c>
      <c r="O4190" s="564">
        <v>1</v>
      </c>
      <c r="P4190" s="564">
        <v>1</v>
      </c>
      <c r="Q4190" s="564">
        <v>1</v>
      </c>
      <c r="R4190" s="564">
        <v>1</v>
      </c>
      <c r="S4190" s="564">
        <v>1</v>
      </c>
      <c r="T4190" s="564">
        <v>1</v>
      </c>
      <c r="U4190" s="564">
        <v>1</v>
      </c>
      <c r="V4190" s="564">
        <v>1</v>
      </c>
      <c r="W4190" s="564">
        <v>1</v>
      </c>
      <c r="X4190" s="564">
        <v>1</v>
      </c>
      <c r="Y4190" s="564">
        <v>1</v>
      </c>
      <c r="Z4190" s="564">
        <v>1</v>
      </c>
      <c r="AA4190" s="564">
        <v>1</v>
      </c>
      <c r="AB4190" s="564">
        <v>1</v>
      </c>
      <c r="AC4190" s="564">
        <v>1</v>
      </c>
      <c r="AD4190" s="564">
        <v>1</v>
      </c>
      <c r="AE4190" s="564">
        <v>1</v>
      </c>
      <c r="AF4190" s="564">
        <v>1</v>
      </c>
      <c r="AG4190" s="564">
        <v>1</v>
      </c>
      <c r="AH4190" s="564">
        <v>1</v>
      </c>
      <c r="AI4190" s="564">
        <v>1</v>
      </c>
      <c r="AJ4190" s="564">
        <v>1</v>
      </c>
      <c r="AK4190" s="564">
        <v>1</v>
      </c>
    </row>
    <row r="4191" spans="1:37">
      <c r="A4191">
        <v>4187</v>
      </c>
      <c r="B4191" s="564">
        <f t="shared" ca="1" si="396"/>
        <v>20</v>
      </c>
      <c r="C4191" s="564">
        <f t="shared" ca="1" si="391"/>
        <v>400</v>
      </c>
      <c r="D4191" s="564">
        <f t="shared" ca="1" si="394"/>
        <v>20</v>
      </c>
      <c r="E4191" s="564">
        <f t="shared" ca="1" si="392"/>
        <v>0</v>
      </c>
      <c r="F4191" s="564">
        <f t="shared" ca="1" si="395"/>
        <v>1</v>
      </c>
      <c r="G4191" s="564">
        <f t="shared" ca="1" si="393"/>
        <v>6.30209380711125</v>
      </c>
      <c r="H4191" s="564">
        <v>1</v>
      </c>
      <c r="I4191" s="564">
        <v>1</v>
      </c>
      <c r="J4191" s="564">
        <v>1</v>
      </c>
      <c r="K4191" s="564">
        <v>1</v>
      </c>
      <c r="L4191" s="564">
        <v>1</v>
      </c>
      <c r="M4191" s="564">
        <v>1</v>
      </c>
      <c r="N4191" s="564">
        <v>1</v>
      </c>
      <c r="O4191" s="564">
        <v>1</v>
      </c>
      <c r="P4191" s="564">
        <v>1</v>
      </c>
      <c r="Q4191" s="564">
        <v>1</v>
      </c>
      <c r="R4191" s="564">
        <v>1</v>
      </c>
      <c r="S4191" s="564">
        <v>1</v>
      </c>
      <c r="T4191" s="564">
        <v>1</v>
      </c>
      <c r="U4191" s="564">
        <v>1</v>
      </c>
      <c r="V4191" s="564">
        <v>1</v>
      </c>
      <c r="W4191" s="564">
        <v>1</v>
      </c>
      <c r="X4191" s="564">
        <v>1</v>
      </c>
      <c r="Y4191" s="564">
        <v>1</v>
      </c>
      <c r="Z4191" s="564">
        <v>1</v>
      </c>
      <c r="AA4191" s="564">
        <v>1</v>
      </c>
      <c r="AB4191" s="564">
        <v>1</v>
      </c>
      <c r="AC4191" s="564">
        <v>1</v>
      </c>
      <c r="AD4191" s="564">
        <v>1</v>
      </c>
      <c r="AE4191" s="564">
        <v>1</v>
      </c>
      <c r="AF4191" s="564">
        <v>1</v>
      </c>
      <c r="AG4191" s="564">
        <v>1</v>
      </c>
      <c r="AH4191" s="564">
        <v>1</v>
      </c>
      <c r="AI4191" s="564">
        <v>1</v>
      </c>
      <c r="AJ4191" s="564">
        <v>1</v>
      </c>
      <c r="AK4191" s="564">
        <v>1</v>
      </c>
    </row>
    <row r="4192" spans="1:37">
      <c r="A4192">
        <v>4188</v>
      </c>
      <c r="B4192" s="564">
        <f t="shared" ca="1" si="396"/>
        <v>20</v>
      </c>
      <c r="C4192" s="564">
        <f t="shared" ca="1" si="391"/>
        <v>400</v>
      </c>
      <c r="D4192" s="564">
        <f t="shared" ca="1" si="394"/>
        <v>20</v>
      </c>
      <c r="E4192" s="564">
        <f t="shared" ca="1" si="392"/>
        <v>0</v>
      </c>
      <c r="F4192" s="564">
        <f t="shared" ca="1" si="395"/>
        <v>1</v>
      </c>
      <c r="G4192" s="564">
        <f t="shared" ca="1" si="393"/>
        <v>3.0360018332492786</v>
      </c>
      <c r="H4192" s="564">
        <v>1</v>
      </c>
      <c r="I4192" s="564">
        <v>1</v>
      </c>
      <c r="J4192" s="564">
        <v>1</v>
      </c>
      <c r="K4192" s="564">
        <v>1</v>
      </c>
      <c r="L4192" s="564">
        <v>1</v>
      </c>
      <c r="M4192" s="564">
        <v>1</v>
      </c>
      <c r="N4192" s="564">
        <v>1</v>
      </c>
      <c r="O4192" s="564">
        <v>1</v>
      </c>
      <c r="P4192" s="564">
        <v>1</v>
      </c>
      <c r="Q4192" s="564">
        <v>1</v>
      </c>
      <c r="R4192" s="564">
        <v>1</v>
      </c>
      <c r="S4192" s="564">
        <v>1</v>
      </c>
      <c r="T4192" s="564">
        <v>1</v>
      </c>
      <c r="U4192" s="564">
        <v>1</v>
      </c>
      <c r="V4192" s="564">
        <v>1</v>
      </c>
      <c r="W4192" s="564">
        <v>1</v>
      </c>
      <c r="X4192" s="564">
        <v>1</v>
      </c>
      <c r="Y4192" s="564">
        <v>1</v>
      </c>
      <c r="Z4192" s="564">
        <v>1</v>
      </c>
      <c r="AA4192" s="564">
        <v>1</v>
      </c>
      <c r="AB4192" s="564">
        <v>1</v>
      </c>
      <c r="AC4192" s="564">
        <v>1</v>
      </c>
      <c r="AD4192" s="564">
        <v>1</v>
      </c>
      <c r="AE4192" s="564">
        <v>1</v>
      </c>
      <c r="AF4192" s="564">
        <v>1</v>
      </c>
      <c r="AG4192" s="564">
        <v>1</v>
      </c>
      <c r="AH4192" s="564">
        <v>1</v>
      </c>
      <c r="AI4192" s="564">
        <v>1</v>
      </c>
      <c r="AJ4192" s="564">
        <v>1</v>
      </c>
      <c r="AK4192" s="564">
        <v>1</v>
      </c>
    </row>
    <row r="4193" spans="1:37">
      <c r="A4193">
        <v>4189</v>
      </c>
      <c r="B4193" s="564">
        <f t="shared" ca="1" si="396"/>
        <v>0</v>
      </c>
      <c r="C4193" s="564">
        <f t="shared" ca="1" si="391"/>
        <v>0</v>
      </c>
      <c r="D4193" s="564">
        <f t="shared" ca="1" si="394"/>
        <v>0</v>
      </c>
      <c r="E4193" s="564">
        <f t="shared" ca="1" si="392"/>
        <v>0</v>
      </c>
      <c r="F4193" s="564">
        <f t="shared" ca="1" si="395"/>
        <v>1</v>
      </c>
      <c r="G4193" s="564">
        <f t="shared" ca="1" si="393"/>
        <v>-3.1059275341075243</v>
      </c>
      <c r="H4193" s="564">
        <v>0</v>
      </c>
      <c r="I4193" s="564">
        <v>0</v>
      </c>
      <c r="J4193" s="564">
        <v>0</v>
      </c>
      <c r="K4193" s="564">
        <v>0</v>
      </c>
      <c r="L4193" s="564">
        <v>0</v>
      </c>
      <c r="M4193" s="564">
        <v>0</v>
      </c>
      <c r="N4193" s="564">
        <v>0</v>
      </c>
      <c r="O4193" s="564">
        <v>0</v>
      </c>
      <c r="P4193" s="564">
        <v>0</v>
      </c>
      <c r="Q4193" s="564">
        <v>0</v>
      </c>
      <c r="R4193" s="564">
        <v>0</v>
      </c>
      <c r="S4193" s="564">
        <v>0</v>
      </c>
      <c r="T4193" s="564">
        <v>0</v>
      </c>
      <c r="U4193" s="564">
        <v>0</v>
      </c>
      <c r="V4193" s="564">
        <v>0</v>
      </c>
      <c r="W4193" s="564">
        <v>0</v>
      </c>
      <c r="X4193" s="564">
        <v>0</v>
      </c>
      <c r="Y4193" s="564">
        <v>0</v>
      </c>
      <c r="Z4193" s="564">
        <v>0</v>
      </c>
      <c r="AA4193" s="564">
        <v>0</v>
      </c>
      <c r="AB4193" s="564">
        <v>0</v>
      </c>
      <c r="AC4193" s="564">
        <v>0</v>
      </c>
      <c r="AD4193" s="564">
        <v>0</v>
      </c>
      <c r="AE4193" s="564">
        <v>0</v>
      </c>
      <c r="AF4193" s="564">
        <v>0</v>
      </c>
      <c r="AG4193" s="564">
        <v>0</v>
      </c>
      <c r="AH4193" s="564">
        <v>0</v>
      </c>
      <c r="AI4193" s="564">
        <v>0</v>
      </c>
      <c r="AJ4193" s="564">
        <v>0</v>
      </c>
      <c r="AK4193" s="564">
        <v>0</v>
      </c>
    </row>
    <row r="4194" spans="1:37">
      <c r="A4194">
        <v>4190</v>
      </c>
      <c r="B4194" s="564">
        <f t="shared" ca="1" si="396"/>
        <v>0</v>
      </c>
      <c r="C4194" s="564">
        <f t="shared" ca="1" si="391"/>
        <v>0</v>
      </c>
      <c r="D4194" s="564">
        <f t="shared" ca="1" si="394"/>
        <v>0</v>
      </c>
      <c r="E4194" s="564">
        <f t="shared" ca="1" si="392"/>
        <v>0</v>
      </c>
      <c r="F4194" s="564">
        <f t="shared" ca="1" si="395"/>
        <v>1</v>
      </c>
      <c r="G4194" s="564">
        <f t="shared" ca="1" si="393"/>
        <v>-1.2446175199789993</v>
      </c>
      <c r="H4194" s="564">
        <v>0</v>
      </c>
      <c r="I4194" s="564">
        <v>0</v>
      </c>
      <c r="J4194" s="564">
        <v>0</v>
      </c>
      <c r="K4194" s="564">
        <v>0</v>
      </c>
      <c r="L4194" s="564">
        <v>0</v>
      </c>
      <c r="M4194" s="564">
        <v>0</v>
      </c>
      <c r="N4194" s="564">
        <v>0</v>
      </c>
      <c r="O4194" s="564">
        <v>0</v>
      </c>
      <c r="P4194" s="564">
        <v>0</v>
      </c>
      <c r="Q4194" s="564">
        <v>0</v>
      </c>
      <c r="R4194" s="564">
        <v>0</v>
      </c>
      <c r="S4194" s="564">
        <v>0</v>
      </c>
      <c r="T4194" s="564">
        <v>0</v>
      </c>
      <c r="U4194" s="564">
        <v>0</v>
      </c>
      <c r="V4194" s="564">
        <v>0</v>
      </c>
      <c r="W4194" s="564">
        <v>0</v>
      </c>
      <c r="X4194" s="564">
        <v>0</v>
      </c>
      <c r="Y4194" s="564">
        <v>0</v>
      </c>
      <c r="Z4194" s="564">
        <v>0</v>
      </c>
      <c r="AA4194" s="564">
        <v>0</v>
      </c>
      <c r="AB4194" s="564">
        <v>0</v>
      </c>
      <c r="AC4194" s="564">
        <v>0</v>
      </c>
      <c r="AD4194" s="564">
        <v>0</v>
      </c>
      <c r="AE4194" s="564">
        <v>0</v>
      </c>
      <c r="AF4194" s="564">
        <v>0</v>
      </c>
      <c r="AG4194" s="564">
        <v>0</v>
      </c>
      <c r="AH4194" s="564">
        <v>0</v>
      </c>
      <c r="AI4194" s="564">
        <v>0</v>
      </c>
      <c r="AJ4194" s="564">
        <v>0</v>
      </c>
      <c r="AK4194" s="564">
        <v>0</v>
      </c>
    </row>
    <row r="4195" spans="1:37">
      <c r="A4195">
        <v>4191</v>
      </c>
      <c r="B4195" s="564">
        <f t="shared" ca="1" si="396"/>
        <v>0</v>
      </c>
      <c r="C4195" s="564">
        <f t="shared" ca="1" si="391"/>
        <v>0</v>
      </c>
      <c r="D4195" s="564">
        <f t="shared" ca="1" si="394"/>
        <v>0</v>
      </c>
      <c r="E4195" s="564">
        <f t="shared" ca="1" si="392"/>
        <v>0</v>
      </c>
      <c r="F4195" s="564">
        <f t="shared" ca="1" si="395"/>
        <v>1</v>
      </c>
      <c r="G4195" s="564">
        <f t="shared" ca="1" si="393"/>
        <v>0.22730317217576113</v>
      </c>
      <c r="H4195" s="564">
        <v>0</v>
      </c>
      <c r="I4195" s="564">
        <v>0</v>
      </c>
      <c r="J4195" s="564">
        <v>0</v>
      </c>
      <c r="K4195" s="564">
        <v>0</v>
      </c>
      <c r="L4195" s="564">
        <v>0</v>
      </c>
      <c r="M4195" s="564">
        <v>0</v>
      </c>
      <c r="N4195" s="564">
        <v>0</v>
      </c>
      <c r="O4195" s="564">
        <v>0</v>
      </c>
      <c r="P4195" s="564">
        <v>0</v>
      </c>
      <c r="Q4195" s="564">
        <v>0</v>
      </c>
      <c r="R4195" s="564">
        <v>0</v>
      </c>
      <c r="S4195" s="564">
        <v>0</v>
      </c>
      <c r="T4195" s="564">
        <v>0</v>
      </c>
      <c r="U4195" s="564">
        <v>0</v>
      </c>
      <c r="V4195" s="564">
        <v>0</v>
      </c>
      <c r="W4195" s="564">
        <v>0</v>
      </c>
      <c r="X4195" s="564">
        <v>0</v>
      </c>
      <c r="Y4195" s="564">
        <v>0</v>
      </c>
      <c r="Z4195" s="564">
        <v>0</v>
      </c>
      <c r="AA4195" s="564">
        <v>0</v>
      </c>
      <c r="AB4195" s="564">
        <v>0</v>
      </c>
      <c r="AC4195" s="564">
        <v>0</v>
      </c>
      <c r="AD4195" s="564">
        <v>0</v>
      </c>
      <c r="AE4195" s="564">
        <v>0</v>
      </c>
      <c r="AF4195" s="564">
        <v>0</v>
      </c>
      <c r="AG4195" s="564">
        <v>0</v>
      </c>
      <c r="AH4195" s="564">
        <v>0</v>
      </c>
      <c r="AI4195" s="564">
        <v>0</v>
      </c>
      <c r="AJ4195" s="564">
        <v>0</v>
      </c>
      <c r="AK4195" s="564">
        <v>0</v>
      </c>
    </row>
    <row r="4196" spans="1:37">
      <c r="A4196">
        <v>4192</v>
      </c>
      <c r="B4196" s="564">
        <f t="shared" ca="1" si="396"/>
        <v>20</v>
      </c>
      <c r="C4196" s="564">
        <f t="shared" ca="1" si="391"/>
        <v>400</v>
      </c>
      <c r="D4196" s="564">
        <f t="shared" ca="1" si="394"/>
        <v>20</v>
      </c>
      <c r="E4196" s="564">
        <f t="shared" ca="1" si="392"/>
        <v>0</v>
      </c>
      <c r="F4196" s="564">
        <f t="shared" ca="1" si="395"/>
        <v>1</v>
      </c>
      <c r="G4196" s="564">
        <f t="shared" ca="1" si="393"/>
        <v>-3.2059839604257694</v>
      </c>
      <c r="H4196" s="564">
        <v>1</v>
      </c>
      <c r="I4196" s="564">
        <v>1</v>
      </c>
      <c r="J4196" s="564">
        <v>1</v>
      </c>
      <c r="K4196" s="564">
        <v>1</v>
      </c>
      <c r="L4196" s="564">
        <v>1</v>
      </c>
      <c r="M4196" s="564">
        <v>1</v>
      </c>
      <c r="N4196" s="564">
        <v>1</v>
      </c>
      <c r="O4196" s="564">
        <v>1</v>
      </c>
      <c r="P4196" s="564">
        <v>1</v>
      </c>
      <c r="Q4196" s="564">
        <v>1</v>
      </c>
      <c r="R4196" s="564">
        <v>1</v>
      </c>
      <c r="S4196" s="564">
        <v>1</v>
      </c>
      <c r="T4196" s="564">
        <v>1</v>
      </c>
      <c r="U4196" s="564">
        <v>1</v>
      </c>
      <c r="V4196" s="564">
        <v>1</v>
      </c>
      <c r="W4196" s="564">
        <v>1</v>
      </c>
      <c r="X4196" s="564">
        <v>1</v>
      </c>
      <c r="Y4196" s="564">
        <v>1</v>
      </c>
      <c r="Z4196" s="564">
        <v>1</v>
      </c>
      <c r="AA4196" s="564">
        <v>1</v>
      </c>
      <c r="AB4196" s="564">
        <v>1</v>
      </c>
      <c r="AC4196" s="564">
        <v>1</v>
      </c>
      <c r="AD4196" s="564">
        <v>1</v>
      </c>
      <c r="AE4196" s="564">
        <v>1</v>
      </c>
      <c r="AF4196" s="564">
        <v>1</v>
      </c>
      <c r="AG4196" s="564">
        <v>1</v>
      </c>
      <c r="AH4196" s="564">
        <v>1</v>
      </c>
      <c r="AI4196" s="564">
        <v>1</v>
      </c>
      <c r="AJ4196" s="564">
        <v>1</v>
      </c>
      <c r="AK4196" s="564">
        <v>1</v>
      </c>
    </row>
    <row r="4197" spans="1:37">
      <c r="A4197">
        <v>4193</v>
      </c>
      <c r="B4197" s="564">
        <f t="shared" ca="1" si="396"/>
        <v>0</v>
      </c>
      <c r="C4197" s="564">
        <f t="shared" ca="1" si="391"/>
        <v>0</v>
      </c>
      <c r="D4197" s="564">
        <f t="shared" ca="1" si="394"/>
        <v>0</v>
      </c>
      <c r="E4197" s="564">
        <f t="shared" ca="1" si="392"/>
        <v>0</v>
      </c>
      <c r="F4197" s="564">
        <f t="shared" ca="1" si="395"/>
        <v>1</v>
      </c>
      <c r="G4197" s="564">
        <f t="shared" ca="1" si="393"/>
        <v>-3.0531195274646756</v>
      </c>
      <c r="H4197" s="564">
        <v>0</v>
      </c>
      <c r="I4197" s="564">
        <v>0</v>
      </c>
      <c r="J4197" s="564">
        <v>0</v>
      </c>
      <c r="K4197" s="564">
        <v>0</v>
      </c>
      <c r="L4197" s="564">
        <v>0</v>
      </c>
      <c r="M4197" s="564">
        <v>0</v>
      </c>
      <c r="N4197" s="564">
        <v>0</v>
      </c>
      <c r="O4197" s="564">
        <v>0</v>
      </c>
      <c r="P4197" s="564">
        <v>0</v>
      </c>
      <c r="Q4197" s="564">
        <v>0</v>
      </c>
      <c r="R4197" s="564">
        <v>0</v>
      </c>
      <c r="S4197" s="564">
        <v>0</v>
      </c>
      <c r="T4197" s="564">
        <v>0</v>
      </c>
      <c r="U4197" s="564">
        <v>0</v>
      </c>
      <c r="V4197" s="564">
        <v>0</v>
      </c>
      <c r="W4197" s="564">
        <v>0</v>
      </c>
      <c r="X4197" s="564">
        <v>0</v>
      </c>
      <c r="Y4197" s="564">
        <v>0</v>
      </c>
      <c r="Z4197" s="564">
        <v>0</v>
      </c>
      <c r="AA4197" s="564">
        <v>0</v>
      </c>
      <c r="AB4197" s="564">
        <v>0</v>
      </c>
      <c r="AC4197" s="564">
        <v>0</v>
      </c>
      <c r="AD4197" s="564">
        <v>0</v>
      </c>
      <c r="AE4197" s="564">
        <v>0</v>
      </c>
      <c r="AF4197" s="564">
        <v>0</v>
      </c>
      <c r="AG4197" s="564">
        <v>0</v>
      </c>
      <c r="AH4197" s="564">
        <v>0</v>
      </c>
      <c r="AI4197" s="564">
        <v>0</v>
      </c>
      <c r="AJ4197" s="564">
        <v>0</v>
      </c>
      <c r="AK4197" s="564">
        <v>0</v>
      </c>
    </row>
    <row r="4198" spans="1:37">
      <c r="A4198">
        <v>4194</v>
      </c>
      <c r="B4198" s="564">
        <f t="shared" ca="1" si="396"/>
        <v>0</v>
      </c>
      <c r="C4198" s="564">
        <f t="shared" ca="1" si="391"/>
        <v>0</v>
      </c>
      <c r="D4198" s="564">
        <f t="shared" ca="1" si="394"/>
        <v>0</v>
      </c>
      <c r="E4198" s="564">
        <f t="shared" ca="1" si="392"/>
        <v>0</v>
      </c>
      <c r="F4198" s="564">
        <f t="shared" ca="1" si="395"/>
        <v>1</v>
      </c>
      <c r="G4198" s="564">
        <f t="shared" ca="1" si="393"/>
        <v>-8.4986742283414376</v>
      </c>
      <c r="H4198" s="564">
        <v>0</v>
      </c>
      <c r="I4198" s="564">
        <v>0</v>
      </c>
      <c r="J4198" s="564">
        <v>0</v>
      </c>
      <c r="K4198" s="564">
        <v>0</v>
      </c>
      <c r="L4198" s="564">
        <v>0</v>
      </c>
      <c r="M4198" s="564">
        <v>0</v>
      </c>
      <c r="N4198" s="564">
        <v>0</v>
      </c>
      <c r="O4198" s="564">
        <v>0</v>
      </c>
      <c r="P4198" s="564">
        <v>0</v>
      </c>
      <c r="Q4198" s="564">
        <v>0</v>
      </c>
      <c r="R4198" s="564">
        <v>0</v>
      </c>
      <c r="S4198" s="564">
        <v>0</v>
      </c>
      <c r="T4198" s="564">
        <v>0</v>
      </c>
      <c r="U4198" s="564">
        <v>0</v>
      </c>
      <c r="V4198" s="564">
        <v>0</v>
      </c>
      <c r="W4198" s="564">
        <v>0</v>
      </c>
      <c r="X4198" s="564">
        <v>0</v>
      </c>
      <c r="Y4198" s="564">
        <v>0</v>
      </c>
      <c r="Z4198" s="564">
        <v>0</v>
      </c>
      <c r="AA4198" s="564">
        <v>0</v>
      </c>
      <c r="AB4198" s="564">
        <v>0</v>
      </c>
      <c r="AC4198" s="564">
        <v>0</v>
      </c>
      <c r="AD4198" s="564">
        <v>0</v>
      </c>
      <c r="AE4198" s="564">
        <v>0</v>
      </c>
      <c r="AF4198" s="564">
        <v>0</v>
      </c>
      <c r="AG4198" s="564">
        <v>0</v>
      </c>
      <c r="AH4198" s="564">
        <v>0</v>
      </c>
      <c r="AI4198" s="564">
        <v>0</v>
      </c>
      <c r="AJ4198" s="564">
        <v>0</v>
      </c>
      <c r="AK4198" s="564">
        <v>0</v>
      </c>
    </row>
    <row r="4199" spans="1:37">
      <c r="A4199">
        <v>4195</v>
      </c>
      <c r="B4199" s="564">
        <f t="shared" ca="1" si="396"/>
        <v>20</v>
      </c>
      <c r="C4199" s="564">
        <f t="shared" ca="1" si="391"/>
        <v>400</v>
      </c>
      <c r="D4199" s="564">
        <f t="shared" ca="1" si="394"/>
        <v>20</v>
      </c>
      <c r="E4199" s="564">
        <f t="shared" ca="1" si="392"/>
        <v>0</v>
      </c>
      <c r="F4199" s="564">
        <f t="shared" ca="1" si="395"/>
        <v>1</v>
      </c>
      <c r="G4199" s="564">
        <f t="shared" ca="1" si="393"/>
        <v>-2.6452619940162716</v>
      </c>
      <c r="H4199" s="564">
        <v>1</v>
      </c>
      <c r="I4199" s="564">
        <v>1</v>
      </c>
      <c r="J4199" s="564">
        <v>1</v>
      </c>
      <c r="K4199" s="564">
        <v>1</v>
      </c>
      <c r="L4199" s="564">
        <v>1</v>
      </c>
      <c r="M4199" s="564">
        <v>1</v>
      </c>
      <c r="N4199" s="564">
        <v>1</v>
      </c>
      <c r="O4199" s="564">
        <v>1</v>
      </c>
      <c r="P4199" s="564">
        <v>1</v>
      </c>
      <c r="Q4199" s="564">
        <v>1</v>
      </c>
      <c r="R4199" s="564">
        <v>1</v>
      </c>
      <c r="S4199" s="564">
        <v>1</v>
      </c>
      <c r="T4199" s="564">
        <v>1</v>
      </c>
      <c r="U4199" s="564">
        <v>1</v>
      </c>
      <c r="V4199" s="564">
        <v>1</v>
      </c>
      <c r="W4199" s="564">
        <v>1</v>
      </c>
      <c r="X4199" s="564">
        <v>1</v>
      </c>
      <c r="Y4199" s="564">
        <v>1</v>
      </c>
      <c r="Z4199" s="564">
        <v>1</v>
      </c>
      <c r="AA4199" s="564">
        <v>1</v>
      </c>
      <c r="AB4199" s="564">
        <v>1</v>
      </c>
      <c r="AC4199" s="564">
        <v>1</v>
      </c>
      <c r="AD4199" s="564">
        <v>1</v>
      </c>
      <c r="AE4199" s="564">
        <v>1</v>
      </c>
      <c r="AF4199" s="564">
        <v>1</v>
      </c>
      <c r="AG4199" s="564">
        <v>1</v>
      </c>
      <c r="AH4199" s="564">
        <v>1</v>
      </c>
      <c r="AI4199" s="564">
        <v>1</v>
      </c>
      <c r="AJ4199" s="564">
        <v>1</v>
      </c>
      <c r="AK4199" s="564">
        <v>1</v>
      </c>
    </row>
    <row r="4200" spans="1:37">
      <c r="A4200">
        <v>4196</v>
      </c>
      <c r="B4200" s="564">
        <f t="shared" ca="1" si="396"/>
        <v>20</v>
      </c>
      <c r="C4200" s="564">
        <f t="shared" ca="1" si="391"/>
        <v>400</v>
      </c>
      <c r="D4200" s="564">
        <f t="shared" ca="1" si="394"/>
        <v>20</v>
      </c>
      <c r="E4200" s="564">
        <f t="shared" ca="1" si="392"/>
        <v>0</v>
      </c>
      <c r="F4200" s="564">
        <f t="shared" ca="1" si="395"/>
        <v>1</v>
      </c>
      <c r="G4200" s="564">
        <f t="shared" ca="1" si="393"/>
        <v>4.6415030669424837</v>
      </c>
      <c r="H4200" s="564">
        <v>1</v>
      </c>
      <c r="I4200" s="564">
        <v>1</v>
      </c>
      <c r="J4200" s="564">
        <v>1</v>
      </c>
      <c r="K4200" s="564">
        <v>1</v>
      </c>
      <c r="L4200" s="564">
        <v>1</v>
      </c>
      <c r="M4200" s="564">
        <v>1</v>
      </c>
      <c r="N4200" s="564">
        <v>1</v>
      </c>
      <c r="O4200" s="564">
        <v>1</v>
      </c>
      <c r="P4200" s="564">
        <v>1</v>
      </c>
      <c r="Q4200" s="564">
        <v>1</v>
      </c>
      <c r="R4200" s="564">
        <v>1</v>
      </c>
      <c r="S4200" s="564">
        <v>1</v>
      </c>
      <c r="T4200" s="564">
        <v>1</v>
      </c>
      <c r="U4200" s="564">
        <v>1</v>
      </c>
      <c r="V4200" s="564">
        <v>1</v>
      </c>
      <c r="W4200" s="564">
        <v>1</v>
      </c>
      <c r="X4200" s="564">
        <v>1</v>
      </c>
      <c r="Y4200" s="564">
        <v>1</v>
      </c>
      <c r="Z4200" s="564">
        <v>1</v>
      </c>
      <c r="AA4200" s="564">
        <v>1</v>
      </c>
      <c r="AB4200" s="564">
        <v>1</v>
      </c>
      <c r="AC4200" s="564">
        <v>1</v>
      </c>
      <c r="AD4200" s="564">
        <v>1</v>
      </c>
      <c r="AE4200" s="564">
        <v>1</v>
      </c>
      <c r="AF4200" s="564">
        <v>1</v>
      </c>
      <c r="AG4200" s="564">
        <v>1</v>
      </c>
      <c r="AH4200" s="564">
        <v>1</v>
      </c>
      <c r="AI4200" s="564">
        <v>1</v>
      </c>
      <c r="AJ4200" s="564">
        <v>1</v>
      </c>
      <c r="AK4200" s="564">
        <v>1</v>
      </c>
    </row>
    <row r="4201" spans="1:37">
      <c r="A4201">
        <v>4197</v>
      </c>
      <c r="B4201" s="564">
        <f t="shared" ca="1" si="396"/>
        <v>5</v>
      </c>
      <c r="C4201" s="564">
        <f t="shared" ca="1" si="391"/>
        <v>25</v>
      </c>
      <c r="D4201" s="564">
        <f t="shared" ca="1" si="394"/>
        <v>5</v>
      </c>
      <c r="E4201" s="564">
        <f t="shared" ca="1" si="392"/>
        <v>3.75</v>
      </c>
      <c r="F4201" s="564">
        <f t="shared" ca="1" si="395"/>
        <v>0.60526315789473684</v>
      </c>
      <c r="G4201" s="564">
        <f t="shared" ca="1" si="393"/>
        <v>3.091931777072991</v>
      </c>
      <c r="H4201" s="564">
        <v>0</v>
      </c>
      <c r="I4201" s="564">
        <v>0</v>
      </c>
      <c r="J4201" s="564">
        <v>0</v>
      </c>
      <c r="K4201" s="564">
        <v>0</v>
      </c>
      <c r="L4201" s="564">
        <v>1</v>
      </c>
      <c r="M4201" s="564">
        <v>1</v>
      </c>
      <c r="N4201" s="564">
        <v>0</v>
      </c>
      <c r="O4201" s="564">
        <v>0</v>
      </c>
      <c r="P4201" s="564">
        <v>1</v>
      </c>
      <c r="Q4201" s="564">
        <v>0</v>
      </c>
      <c r="R4201" s="564">
        <v>0</v>
      </c>
      <c r="S4201" s="564">
        <v>0</v>
      </c>
      <c r="T4201" s="564">
        <v>0</v>
      </c>
      <c r="U4201" s="564">
        <v>0</v>
      </c>
      <c r="V4201" s="564">
        <v>0</v>
      </c>
      <c r="W4201" s="564">
        <v>0</v>
      </c>
      <c r="X4201" s="564">
        <v>0</v>
      </c>
      <c r="Y4201" s="564">
        <v>1</v>
      </c>
      <c r="Z4201" s="564">
        <v>1</v>
      </c>
      <c r="AA4201" s="564">
        <v>0</v>
      </c>
      <c r="AB4201" s="564">
        <v>0</v>
      </c>
      <c r="AC4201" s="564">
        <v>0</v>
      </c>
      <c r="AD4201" s="564">
        <v>0</v>
      </c>
      <c r="AE4201" s="564">
        <v>0</v>
      </c>
      <c r="AF4201" s="564">
        <v>0</v>
      </c>
      <c r="AG4201" s="564">
        <v>0</v>
      </c>
      <c r="AH4201" s="564">
        <v>0</v>
      </c>
      <c r="AI4201" s="564">
        <v>1</v>
      </c>
      <c r="AJ4201" s="564">
        <v>0</v>
      </c>
      <c r="AK4201" s="564">
        <v>0</v>
      </c>
    </row>
    <row r="4202" spans="1:37">
      <c r="A4202">
        <v>4198</v>
      </c>
      <c r="B4202" s="564">
        <f t="shared" ca="1" si="396"/>
        <v>0</v>
      </c>
      <c r="C4202" s="564">
        <f t="shared" ca="1" si="391"/>
        <v>0</v>
      </c>
      <c r="D4202" s="564">
        <f t="shared" ca="1" si="394"/>
        <v>0</v>
      </c>
      <c r="E4202" s="564">
        <f t="shared" ca="1" si="392"/>
        <v>0</v>
      </c>
      <c r="F4202" s="564">
        <f t="shared" ca="1" si="395"/>
        <v>1</v>
      </c>
      <c r="G4202" s="564">
        <f t="shared" ca="1" si="393"/>
        <v>-0.43880063593207108</v>
      </c>
      <c r="H4202" s="564">
        <v>0</v>
      </c>
      <c r="I4202" s="564">
        <v>0</v>
      </c>
      <c r="J4202" s="564">
        <v>0</v>
      </c>
      <c r="K4202" s="564">
        <v>0</v>
      </c>
      <c r="L4202" s="564">
        <v>0</v>
      </c>
      <c r="M4202" s="564">
        <v>0</v>
      </c>
      <c r="N4202" s="564">
        <v>0</v>
      </c>
      <c r="O4202" s="564">
        <v>0</v>
      </c>
      <c r="P4202" s="564">
        <v>0</v>
      </c>
      <c r="Q4202" s="564">
        <v>0</v>
      </c>
      <c r="R4202" s="564">
        <v>0</v>
      </c>
      <c r="S4202" s="564">
        <v>0</v>
      </c>
      <c r="T4202" s="564">
        <v>0</v>
      </c>
      <c r="U4202" s="564">
        <v>0</v>
      </c>
      <c r="V4202" s="564">
        <v>0</v>
      </c>
      <c r="W4202" s="564">
        <v>0</v>
      </c>
      <c r="X4202" s="564">
        <v>0</v>
      </c>
      <c r="Y4202" s="564">
        <v>0</v>
      </c>
      <c r="Z4202" s="564">
        <v>0</v>
      </c>
      <c r="AA4202" s="564">
        <v>0</v>
      </c>
      <c r="AB4202" s="564">
        <v>0</v>
      </c>
      <c r="AC4202" s="564">
        <v>0</v>
      </c>
      <c r="AD4202" s="564">
        <v>0</v>
      </c>
      <c r="AE4202" s="564">
        <v>0</v>
      </c>
      <c r="AF4202" s="564">
        <v>0</v>
      </c>
      <c r="AG4202" s="564">
        <v>0</v>
      </c>
      <c r="AH4202" s="564">
        <v>0</v>
      </c>
      <c r="AI4202" s="564">
        <v>0</v>
      </c>
      <c r="AJ4202" s="564">
        <v>0</v>
      </c>
      <c r="AK4202" s="564">
        <v>0</v>
      </c>
    </row>
    <row r="4203" spans="1:37">
      <c r="A4203">
        <v>4199</v>
      </c>
      <c r="B4203" s="564">
        <f t="shared" ca="1" si="396"/>
        <v>20</v>
      </c>
      <c r="C4203" s="564">
        <f t="shared" ca="1" si="391"/>
        <v>400</v>
      </c>
      <c r="D4203" s="564">
        <f t="shared" ca="1" si="394"/>
        <v>20</v>
      </c>
      <c r="E4203" s="564">
        <f t="shared" ca="1" si="392"/>
        <v>0</v>
      </c>
      <c r="F4203" s="564">
        <f t="shared" ca="1" si="395"/>
        <v>1</v>
      </c>
      <c r="G4203" s="564">
        <f t="shared" ca="1" si="393"/>
        <v>15.696825159655127</v>
      </c>
      <c r="H4203" s="564">
        <v>1</v>
      </c>
      <c r="I4203" s="564">
        <v>1</v>
      </c>
      <c r="J4203" s="564">
        <v>1</v>
      </c>
      <c r="K4203" s="564">
        <v>1</v>
      </c>
      <c r="L4203" s="564">
        <v>1</v>
      </c>
      <c r="M4203" s="564">
        <v>1</v>
      </c>
      <c r="N4203" s="564">
        <v>1</v>
      </c>
      <c r="O4203" s="564">
        <v>1</v>
      </c>
      <c r="P4203" s="564">
        <v>1</v>
      </c>
      <c r="Q4203" s="564">
        <v>1</v>
      </c>
      <c r="R4203" s="564">
        <v>1</v>
      </c>
      <c r="S4203" s="564">
        <v>1</v>
      </c>
      <c r="T4203" s="564">
        <v>1</v>
      </c>
      <c r="U4203" s="564">
        <v>1</v>
      </c>
      <c r="V4203" s="564">
        <v>1</v>
      </c>
      <c r="W4203" s="564">
        <v>1</v>
      </c>
      <c r="X4203" s="564">
        <v>1</v>
      </c>
      <c r="Y4203" s="564">
        <v>1</v>
      </c>
      <c r="Z4203" s="564">
        <v>1</v>
      </c>
      <c r="AA4203" s="564">
        <v>1</v>
      </c>
      <c r="AB4203" s="564">
        <v>1</v>
      </c>
      <c r="AC4203" s="564">
        <v>1</v>
      </c>
      <c r="AD4203" s="564">
        <v>1</v>
      </c>
      <c r="AE4203" s="564">
        <v>1</v>
      </c>
      <c r="AF4203" s="564">
        <v>1</v>
      </c>
      <c r="AG4203" s="564">
        <v>1</v>
      </c>
      <c r="AH4203" s="564">
        <v>1</v>
      </c>
      <c r="AI4203" s="564">
        <v>1</v>
      </c>
      <c r="AJ4203" s="564">
        <v>1</v>
      </c>
      <c r="AK4203" s="564">
        <v>1</v>
      </c>
    </row>
    <row r="4204" spans="1:37">
      <c r="A4204">
        <v>4200</v>
      </c>
      <c r="B4204" s="564">
        <f t="shared" ca="1" si="396"/>
        <v>20</v>
      </c>
      <c r="C4204" s="564">
        <f t="shared" ca="1" si="391"/>
        <v>400</v>
      </c>
      <c r="D4204" s="564">
        <f t="shared" ca="1" si="394"/>
        <v>20</v>
      </c>
      <c r="E4204" s="564">
        <f t="shared" ca="1" si="392"/>
        <v>0</v>
      </c>
      <c r="F4204" s="564">
        <f t="shared" ca="1" si="395"/>
        <v>1</v>
      </c>
      <c r="G4204" s="564">
        <f t="shared" ca="1" si="393"/>
        <v>5.8145787337051669</v>
      </c>
      <c r="H4204" s="564">
        <v>1</v>
      </c>
      <c r="I4204" s="564">
        <v>1</v>
      </c>
      <c r="J4204" s="564">
        <v>1</v>
      </c>
      <c r="K4204" s="564">
        <v>1</v>
      </c>
      <c r="L4204" s="564">
        <v>1</v>
      </c>
      <c r="M4204" s="564">
        <v>1</v>
      </c>
      <c r="N4204" s="564">
        <v>1</v>
      </c>
      <c r="O4204" s="564">
        <v>1</v>
      </c>
      <c r="P4204" s="564">
        <v>1</v>
      </c>
      <c r="Q4204" s="564">
        <v>1</v>
      </c>
      <c r="R4204" s="564">
        <v>1</v>
      </c>
      <c r="S4204" s="564">
        <v>1</v>
      </c>
      <c r="T4204" s="564">
        <v>1</v>
      </c>
      <c r="U4204" s="564">
        <v>1</v>
      </c>
      <c r="V4204" s="564">
        <v>1</v>
      </c>
      <c r="W4204" s="564">
        <v>1</v>
      </c>
      <c r="X4204" s="564">
        <v>1</v>
      </c>
      <c r="Y4204" s="564">
        <v>1</v>
      </c>
      <c r="Z4204" s="564">
        <v>1</v>
      </c>
      <c r="AA4204" s="564">
        <v>1</v>
      </c>
      <c r="AB4204" s="564">
        <v>1</v>
      </c>
      <c r="AC4204" s="564">
        <v>1</v>
      </c>
      <c r="AD4204" s="564">
        <v>1</v>
      </c>
      <c r="AE4204" s="564">
        <v>1</v>
      </c>
      <c r="AF4204" s="564">
        <v>1</v>
      </c>
      <c r="AG4204" s="564">
        <v>1</v>
      </c>
      <c r="AH4204" s="564">
        <v>1</v>
      </c>
      <c r="AI4204" s="564">
        <v>1</v>
      </c>
      <c r="AJ4204" s="564">
        <v>1</v>
      </c>
      <c r="AK4204" s="564">
        <v>1</v>
      </c>
    </row>
    <row r="4205" spans="1:37">
      <c r="A4205">
        <v>4201</v>
      </c>
      <c r="B4205" s="564">
        <f t="shared" ca="1" si="396"/>
        <v>0</v>
      </c>
      <c r="C4205" s="564">
        <f t="shared" ca="1" si="391"/>
        <v>0</v>
      </c>
      <c r="D4205" s="564">
        <f t="shared" ca="1" si="394"/>
        <v>0</v>
      </c>
      <c r="E4205" s="564">
        <f t="shared" ca="1" si="392"/>
        <v>0</v>
      </c>
      <c r="F4205" s="564">
        <f t="shared" ca="1" si="395"/>
        <v>1</v>
      </c>
      <c r="G4205" s="564">
        <f t="shared" ca="1" si="393"/>
        <v>5.3404075951858196</v>
      </c>
      <c r="H4205" s="564">
        <v>0</v>
      </c>
      <c r="I4205" s="564">
        <v>0</v>
      </c>
      <c r="J4205" s="564">
        <v>0</v>
      </c>
      <c r="K4205" s="564">
        <v>0</v>
      </c>
      <c r="L4205" s="564">
        <v>0</v>
      </c>
      <c r="M4205" s="564">
        <v>0</v>
      </c>
      <c r="N4205" s="564">
        <v>0</v>
      </c>
      <c r="O4205" s="564">
        <v>0</v>
      </c>
      <c r="P4205" s="564">
        <v>0</v>
      </c>
      <c r="Q4205" s="564">
        <v>0</v>
      </c>
      <c r="R4205" s="564">
        <v>0</v>
      </c>
      <c r="S4205" s="564">
        <v>0</v>
      </c>
      <c r="T4205" s="564">
        <v>0</v>
      </c>
      <c r="U4205" s="564">
        <v>0</v>
      </c>
      <c r="V4205" s="564">
        <v>0</v>
      </c>
      <c r="W4205" s="564">
        <v>0</v>
      </c>
      <c r="X4205" s="564">
        <v>0</v>
      </c>
      <c r="Y4205" s="564">
        <v>0</v>
      </c>
      <c r="Z4205" s="564">
        <v>0</v>
      </c>
      <c r="AA4205" s="564">
        <v>0</v>
      </c>
      <c r="AB4205" s="564">
        <v>0</v>
      </c>
      <c r="AC4205" s="564">
        <v>0</v>
      </c>
      <c r="AD4205" s="564">
        <v>0</v>
      </c>
      <c r="AE4205" s="564">
        <v>0</v>
      </c>
      <c r="AF4205" s="564">
        <v>0</v>
      </c>
      <c r="AG4205" s="564">
        <v>0</v>
      </c>
      <c r="AH4205" s="564">
        <v>0</v>
      </c>
      <c r="AI4205" s="564">
        <v>0</v>
      </c>
      <c r="AJ4205" s="564">
        <v>0</v>
      </c>
      <c r="AK4205" s="564">
        <v>0</v>
      </c>
    </row>
    <row r="4206" spans="1:37">
      <c r="A4206">
        <v>4202</v>
      </c>
      <c r="B4206" s="564">
        <f t="shared" ca="1" si="396"/>
        <v>20</v>
      </c>
      <c r="C4206" s="564">
        <f t="shared" ca="1" si="391"/>
        <v>400</v>
      </c>
      <c r="D4206" s="564">
        <f t="shared" ca="1" si="394"/>
        <v>20</v>
      </c>
      <c r="E4206" s="564">
        <f t="shared" ca="1" si="392"/>
        <v>0</v>
      </c>
      <c r="F4206" s="564">
        <f t="shared" ca="1" si="395"/>
        <v>1</v>
      </c>
      <c r="G4206" s="564">
        <f t="shared" ca="1" si="393"/>
        <v>9.7819483996026069</v>
      </c>
      <c r="H4206" s="564">
        <v>1</v>
      </c>
      <c r="I4206" s="564">
        <v>1</v>
      </c>
      <c r="J4206" s="564">
        <v>1</v>
      </c>
      <c r="K4206" s="564">
        <v>1</v>
      </c>
      <c r="L4206" s="564">
        <v>1</v>
      </c>
      <c r="M4206" s="564">
        <v>1</v>
      </c>
      <c r="N4206" s="564">
        <v>1</v>
      </c>
      <c r="O4206" s="564">
        <v>1</v>
      </c>
      <c r="P4206" s="564">
        <v>1</v>
      </c>
      <c r="Q4206" s="564">
        <v>1</v>
      </c>
      <c r="R4206" s="564">
        <v>1</v>
      </c>
      <c r="S4206" s="564">
        <v>1</v>
      </c>
      <c r="T4206" s="564">
        <v>1</v>
      </c>
      <c r="U4206" s="564">
        <v>1</v>
      </c>
      <c r="V4206" s="564">
        <v>1</v>
      </c>
      <c r="W4206" s="564">
        <v>1</v>
      </c>
      <c r="X4206" s="564">
        <v>1</v>
      </c>
      <c r="Y4206" s="564">
        <v>1</v>
      </c>
      <c r="Z4206" s="564">
        <v>1</v>
      </c>
      <c r="AA4206" s="564">
        <v>1</v>
      </c>
      <c r="AB4206" s="564">
        <v>1</v>
      </c>
      <c r="AC4206" s="564">
        <v>1</v>
      </c>
      <c r="AD4206" s="564">
        <v>1</v>
      </c>
      <c r="AE4206" s="564">
        <v>1</v>
      </c>
      <c r="AF4206" s="564">
        <v>1</v>
      </c>
      <c r="AG4206" s="564">
        <v>1</v>
      </c>
      <c r="AH4206" s="564">
        <v>1</v>
      </c>
      <c r="AI4206" s="564">
        <v>1</v>
      </c>
      <c r="AJ4206" s="564">
        <v>1</v>
      </c>
      <c r="AK4206" s="564">
        <v>1</v>
      </c>
    </row>
    <row r="4207" spans="1:37">
      <c r="A4207">
        <v>4203</v>
      </c>
      <c r="B4207" s="564">
        <f t="shared" ca="1" si="396"/>
        <v>15</v>
      </c>
      <c r="C4207" s="564">
        <f t="shared" ca="1" si="391"/>
        <v>225</v>
      </c>
      <c r="D4207" s="564">
        <f t="shared" ca="1" si="394"/>
        <v>15</v>
      </c>
      <c r="E4207" s="564">
        <f t="shared" ca="1" si="392"/>
        <v>3.75</v>
      </c>
      <c r="F4207" s="564">
        <f t="shared" ca="1" si="395"/>
        <v>0.60526315789473684</v>
      </c>
      <c r="G4207" s="564">
        <f t="shared" ca="1" si="393"/>
        <v>5.0406648457119676</v>
      </c>
      <c r="H4207" s="564">
        <v>1</v>
      </c>
      <c r="I4207" s="564">
        <v>0</v>
      </c>
      <c r="J4207" s="564">
        <v>1</v>
      </c>
      <c r="K4207" s="564">
        <v>1</v>
      </c>
      <c r="L4207" s="564">
        <v>1</v>
      </c>
      <c r="M4207" s="564">
        <v>1</v>
      </c>
      <c r="N4207" s="564">
        <v>0</v>
      </c>
      <c r="O4207" s="564">
        <v>1</v>
      </c>
      <c r="P4207" s="564">
        <v>1</v>
      </c>
      <c r="Q4207" s="564">
        <v>1</v>
      </c>
      <c r="R4207" s="564">
        <v>1</v>
      </c>
      <c r="S4207" s="564">
        <v>0</v>
      </c>
      <c r="T4207" s="564">
        <v>0</v>
      </c>
      <c r="U4207" s="564">
        <v>1</v>
      </c>
      <c r="V4207" s="564">
        <v>1</v>
      </c>
      <c r="W4207" s="564">
        <v>0</v>
      </c>
      <c r="X4207" s="564">
        <v>1</v>
      </c>
      <c r="Y4207" s="564">
        <v>1</v>
      </c>
      <c r="Z4207" s="564">
        <v>1</v>
      </c>
      <c r="AA4207" s="564">
        <v>1</v>
      </c>
      <c r="AB4207" s="564">
        <v>1</v>
      </c>
      <c r="AC4207" s="564">
        <v>1</v>
      </c>
      <c r="AD4207" s="564">
        <v>0</v>
      </c>
      <c r="AE4207" s="564">
        <v>1</v>
      </c>
      <c r="AF4207" s="564">
        <v>1</v>
      </c>
      <c r="AG4207" s="564">
        <v>1</v>
      </c>
      <c r="AH4207" s="564">
        <v>1</v>
      </c>
      <c r="AI4207" s="564">
        <v>1</v>
      </c>
      <c r="AJ4207" s="564">
        <v>1</v>
      </c>
      <c r="AK4207" s="564">
        <v>1</v>
      </c>
    </row>
    <row r="4208" spans="1:37">
      <c r="A4208">
        <v>4204</v>
      </c>
      <c r="B4208" s="564">
        <f t="shared" ca="1" si="396"/>
        <v>0</v>
      </c>
      <c r="C4208" s="564">
        <f t="shared" ca="1" si="391"/>
        <v>0</v>
      </c>
      <c r="D4208" s="564">
        <f t="shared" ca="1" si="394"/>
        <v>0</v>
      </c>
      <c r="E4208" s="564">
        <f t="shared" ca="1" si="392"/>
        <v>0</v>
      </c>
      <c r="F4208" s="564">
        <f t="shared" ca="1" si="395"/>
        <v>1</v>
      </c>
      <c r="G4208" s="564">
        <f t="shared" ca="1" si="393"/>
        <v>5.5598784570942872</v>
      </c>
      <c r="H4208" s="564">
        <v>0</v>
      </c>
      <c r="I4208" s="564">
        <v>0</v>
      </c>
      <c r="J4208" s="564">
        <v>0</v>
      </c>
      <c r="K4208" s="564">
        <v>0</v>
      </c>
      <c r="L4208" s="564">
        <v>0</v>
      </c>
      <c r="M4208" s="564">
        <v>0</v>
      </c>
      <c r="N4208" s="564">
        <v>0</v>
      </c>
      <c r="O4208" s="564">
        <v>0</v>
      </c>
      <c r="P4208" s="564">
        <v>0</v>
      </c>
      <c r="Q4208" s="564">
        <v>0</v>
      </c>
      <c r="R4208" s="564">
        <v>0</v>
      </c>
      <c r="S4208" s="564">
        <v>0</v>
      </c>
      <c r="T4208" s="564">
        <v>0</v>
      </c>
      <c r="U4208" s="564">
        <v>0</v>
      </c>
      <c r="V4208" s="564">
        <v>0</v>
      </c>
      <c r="W4208" s="564">
        <v>0</v>
      </c>
      <c r="X4208" s="564">
        <v>0</v>
      </c>
      <c r="Y4208" s="564">
        <v>0</v>
      </c>
      <c r="Z4208" s="564">
        <v>0</v>
      </c>
      <c r="AA4208" s="564">
        <v>0</v>
      </c>
      <c r="AB4208" s="564">
        <v>0</v>
      </c>
      <c r="AC4208" s="564">
        <v>0</v>
      </c>
      <c r="AD4208" s="564">
        <v>0</v>
      </c>
      <c r="AE4208" s="564">
        <v>0</v>
      </c>
      <c r="AF4208" s="564">
        <v>0</v>
      </c>
      <c r="AG4208" s="564">
        <v>0</v>
      </c>
      <c r="AH4208" s="564">
        <v>0</v>
      </c>
      <c r="AI4208" s="564">
        <v>0</v>
      </c>
      <c r="AJ4208" s="564">
        <v>0</v>
      </c>
      <c r="AK4208" s="564">
        <v>0</v>
      </c>
    </row>
    <row r="4209" spans="1:37">
      <c r="A4209">
        <v>4205</v>
      </c>
      <c r="B4209" s="564">
        <f t="shared" ca="1" si="396"/>
        <v>0</v>
      </c>
      <c r="C4209" s="564">
        <f t="shared" ca="1" si="391"/>
        <v>0</v>
      </c>
      <c r="D4209" s="564">
        <f t="shared" ca="1" si="394"/>
        <v>0</v>
      </c>
      <c r="E4209" s="564">
        <f t="shared" ca="1" si="392"/>
        <v>0</v>
      </c>
      <c r="F4209" s="564">
        <f t="shared" ca="1" si="395"/>
        <v>1</v>
      </c>
      <c r="G4209" s="564">
        <f t="shared" ca="1" si="393"/>
        <v>1.9073444414248852E-2</v>
      </c>
      <c r="H4209" s="564">
        <v>0</v>
      </c>
      <c r="I4209" s="564">
        <v>0</v>
      </c>
      <c r="J4209" s="564">
        <v>0</v>
      </c>
      <c r="K4209" s="564">
        <v>0</v>
      </c>
      <c r="L4209" s="564">
        <v>0</v>
      </c>
      <c r="M4209" s="564">
        <v>0</v>
      </c>
      <c r="N4209" s="564">
        <v>0</v>
      </c>
      <c r="O4209" s="564">
        <v>0</v>
      </c>
      <c r="P4209" s="564">
        <v>0</v>
      </c>
      <c r="Q4209" s="564">
        <v>0</v>
      </c>
      <c r="R4209" s="564">
        <v>0</v>
      </c>
      <c r="S4209" s="564">
        <v>0</v>
      </c>
      <c r="T4209" s="564">
        <v>0</v>
      </c>
      <c r="U4209" s="564">
        <v>0</v>
      </c>
      <c r="V4209" s="564">
        <v>0</v>
      </c>
      <c r="W4209" s="564">
        <v>0</v>
      </c>
      <c r="X4209" s="564">
        <v>0</v>
      </c>
      <c r="Y4209" s="564">
        <v>0</v>
      </c>
      <c r="Z4209" s="564">
        <v>0</v>
      </c>
      <c r="AA4209" s="564">
        <v>0</v>
      </c>
      <c r="AB4209" s="564">
        <v>0</v>
      </c>
      <c r="AC4209" s="564">
        <v>0</v>
      </c>
      <c r="AD4209" s="564">
        <v>0</v>
      </c>
      <c r="AE4209" s="564">
        <v>0</v>
      </c>
      <c r="AF4209" s="564">
        <v>0</v>
      </c>
      <c r="AG4209" s="564">
        <v>0</v>
      </c>
      <c r="AH4209" s="564">
        <v>0</v>
      </c>
      <c r="AI4209" s="564">
        <v>0</v>
      </c>
      <c r="AJ4209" s="564">
        <v>0</v>
      </c>
      <c r="AK4209" s="564">
        <v>0</v>
      </c>
    </row>
    <row r="4210" spans="1:37">
      <c r="A4210">
        <v>4206</v>
      </c>
      <c r="B4210" s="564">
        <f t="shared" ca="1" si="396"/>
        <v>0</v>
      </c>
      <c r="C4210" s="564">
        <f t="shared" ca="1" si="391"/>
        <v>0</v>
      </c>
      <c r="D4210" s="564">
        <f t="shared" ca="1" si="394"/>
        <v>0</v>
      </c>
      <c r="E4210" s="564">
        <f t="shared" ca="1" si="392"/>
        <v>0</v>
      </c>
      <c r="F4210" s="564">
        <f t="shared" ca="1" si="395"/>
        <v>1</v>
      </c>
      <c r="G4210" s="564">
        <f t="shared" ca="1" si="393"/>
        <v>-1.9679663522560333</v>
      </c>
      <c r="H4210" s="564">
        <v>0</v>
      </c>
      <c r="I4210" s="564">
        <v>0</v>
      </c>
      <c r="J4210" s="564">
        <v>0</v>
      </c>
      <c r="K4210" s="564">
        <v>0</v>
      </c>
      <c r="L4210" s="564">
        <v>0</v>
      </c>
      <c r="M4210" s="564">
        <v>0</v>
      </c>
      <c r="N4210" s="564">
        <v>0</v>
      </c>
      <c r="O4210" s="564">
        <v>0</v>
      </c>
      <c r="P4210" s="564">
        <v>0</v>
      </c>
      <c r="Q4210" s="564">
        <v>0</v>
      </c>
      <c r="R4210" s="564">
        <v>0</v>
      </c>
      <c r="S4210" s="564">
        <v>0</v>
      </c>
      <c r="T4210" s="564">
        <v>0</v>
      </c>
      <c r="U4210" s="564">
        <v>0</v>
      </c>
      <c r="V4210" s="564">
        <v>0</v>
      </c>
      <c r="W4210" s="564">
        <v>0</v>
      </c>
      <c r="X4210" s="564">
        <v>0</v>
      </c>
      <c r="Y4210" s="564">
        <v>0</v>
      </c>
      <c r="Z4210" s="564">
        <v>0</v>
      </c>
      <c r="AA4210" s="564">
        <v>0</v>
      </c>
      <c r="AB4210" s="564">
        <v>0</v>
      </c>
      <c r="AC4210" s="564">
        <v>0</v>
      </c>
      <c r="AD4210" s="564">
        <v>0</v>
      </c>
      <c r="AE4210" s="564">
        <v>0</v>
      </c>
      <c r="AF4210" s="564">
        <v>0</v>
      </c>
      <c r="AG4210" s="564">
        <v>0</v>
      </c>
      <c r="AH4210" s="564">
        <v>0</v>
      </c>
      <c r="AI4210" s="564">
        <v>0</v>
      </c>
      <c r="AJ4210" s="564">
        <v>0</v>
      </c>
      <c r="AK4210" s="564">
        <v>0</v>
      </c>
    </row>
    <row r="4211" spans="1:37">
      <c r="A4211">
        <v>4207</v>
      </c>
      <c r="B4211" s="564">
        <f t="shared" ca="1" si="396"/>
        <v>20</v>
      </c>
      <c r="C4211" s="564">
        <f t="shared" ca="1" si="391"/>
        <v>400</v>
      </c>
      <c r="D4211" s="564">
        <f t="shared" ca="1" si="394"/>
        <v>20</v>
      </c>
      <c r="E4211" s="564">
        <f t="shared" ca="1" si="392"/>
        <v>0</v>
      </c>
      <c r="F4211" s="564">
        <f t="shared" ca="1" si="395"/>
        <v>1</v>
      </c>
      <c r="G4211" s="564">
        <f t="shared" ca="1" si="393"/>
        <v>-3.8148317764094508</v>
      </c>
      <c r="H4211" s="564">
        <v>1</v>
      </c>
      <c r="I4211" s="564">
        <v>1</v>
      </c>
      <c r="J4211" s="564">
        <v>1</v>
      </c>
      <c r="K4211" s="564">
        <v>1</v>
      </c>
      <c r="L4211" s="564">
        <v>1</v>
      </c>
      <c r="M4211" s="564">
        <v>1</v>
      </c>
      <c r="N4211" s="564">
        <v>1</v>
      </c>
      <c r="O4211" s="564">
        <v>1</v>
      </c>
      <c r="P4211" s="564">
        <v>1</v>
      </c>
      <c r="Q4211" s="564">
        <v>1</v>
      </c>
      <c r="R4211" s="564">
        <v>1</v>
      </c>
      <c r="S4211" s="564">
        <v>1</v>
      </c>
      <c r="T4211" s="564">
        <v>1</v>
      </c>
      <c r="U4211" s="564">
        <v>1</v>
      </c>
      <c r="V4211" s="564">
        <v>1</v>
      </c>
      <c r="W4211" s="564">
        <v>1</v>
      </c>
      <c r="X4211" s="564">
        <v>1</v>
      </c>
      <c r="Y4211" s="564">
        <v>1</v>
      </c>
      <c r="Z4211" s="564">
        <v>1</v>
      </c>
      <c r="AA4211" s="564">
        <v>1</v>
      </c>
      <c r="AB4211" s="564">
        <v>1</v>
      </c>
      <c r="AC4211" s="564">
        <v>1</v>
      </c>
      <c r="AD4211" s="564">
        <v>1</v>
      </c>
      <c r="AE4211" s="564">
        <v>1</v>
      </c>
      <c r="AF4211" s="564">
        <v>1</v>
      </c>
      <c r="AG4211" s="564">
        <v>1</v>
      </c>
      <c r="AH4211" s="564">
        <v>1</v>
      </c>
      <c r="AI4211" s="564">
        <v>1</v>
      </c>
      <c r="AJ4211" s="564">
        <v>1</v>
      </c>
      <c r="AK4211" s="564">
        <v>1</v>
      </c>
    </row>
    <row r="4212" spans="1:37">
      <c r="A4212">
        <v>4208</v>
      </c>
      <c r="B4212" s="564">
        <f t="shared" ca="1" si="396"/>
        <v>0</v>
      </c>
      <c r="C4212" s="564">
        <f t="shared" ca="1" si="391"/>
        <v>0</v>
      </c>
      <c r="D4212" s="564">
        <f t="shared" ca="1" si="394"/>
        <v>0</v>
      </c>
      <c r="E4212" s="564">
        <f t="shared" ca="1" si="392"/>
        <v>0</v>
      </c>
      <c r="F4212" s="564">
        <f t="shared" ca="1" si="395"/>
        <v>1</v>
      </c>
      <c r="G4212" s="564">
        <f t="shared" ca="1" si="393"/>
        <v>4.4302737215707317</v>
      </c>
      <c r="H4212" s="564">
        <v>0</v>
      </c>
      <c r="I4212" s="564">
        <v>0</v>
      </c>
      <c r="J4212" s="564">
        <v>0</v>
      </c>
      <c r="K4212" s="564">
        <v>0</v>
      </c>
      <c r="L4212" s="564">
        <v>0</v>
      </c>
      <c r="M4212" s="564">
        <v>0</v>
      </c>
      <c r="N4212" s="564">
        <v>0</v>
      </c>
      <c r="O4212" s="564">
        <v>0</v>
      </c>
      <c r="P4212" s="564">
        <v>0</v>
      </c>
      <c r="Q4212" s="564">
        <v>0</v>
      </c>
      <c r="R4212" s="564">
        <v>0</v>
      </c>
      <c r="S4212" s="564">
        <v>0</v>
      </c>
      <c r="T4212" s="564">
        <v>0</v>
      </c>
      <c r="U4212" s="564">
        <v>0</v>
      </c>
      <c r="V4212" s="564">
        <v>0</v>
      </c>
      <c r="W4212" s="564">
        <v>0</v>
      </c>
      <c r="X4212" s="564">
        <v>0</v>
      </c>
      <c r="Y4212" s="564">
        <v>0</v>
      </c>
      <c r="Z4212" s="564">
        <v>0</v>
      </c>
      <c r="AA4212" s="564">
        <v>0</v>
      </c>
      <c r="AB4212" s="564">
        <v>0</v>
      </c>
      <c r="AC4212" s="564">
        <v>0</v>
      </c>
      <c r="AD4212" s="564">
        <v>0</v>
      </c>
      <c r="AE4212" s="564">
        <v>0</v>
      </c>
      <c r="AF4212" s="564">
        <v>0</v>
      </c>
      <c r="AG4212" s="564">
        <v>0</v>
      </c>
      <c r="AH4212" s="564">
        <v>0</v>
      </c>
      <c r="AI4212" s="564">
        <v>0</v>
      </c>
      <c r="AJ4212" s="564">
        <v>0</v>
      </c>
      <c r="AK4212" s="564">
        <v>0</v>
      </c>
    </row>
    <row r="4213" spans="1:37">
      <c r="A4213">
        <v>4209</v>
      </c>
      <c r="B4213" s="564">
        <f t="shared" ca="1" si="396"/>
        <v>0</v>
      </c>
      <c r="C4213" s="564">
        <f t="shared" ca="1" si="391"/>
        <v>0</v>
      </c>
      <c r="D4213" s="564">
        <f t="shared" ca="1" si="394"/>
        <v>0</v>
      </c>
      <c r="E4213" s="564">
        <f t="shared" ca="1" si="392"/>
        <v>0</v>
      </c>
      <c r="F4213" s="564">
        <f t="shared" ca="1" si="395"/>
        <v>1</v>
      </c>
      <c r="G4213" s="564">
        <f t="shared" ca="1" si="393"/>
        <v>-2.6075312875703394</v>
      </c>
      <c r="H4213" s="564">
        <v>0</v>
      </c>
      <c r="I4213" s="564">
        <v>0</v>
      </c>
      <c r="J4213" s="564">
        <v>0</v>
      </c>
      <c r="K4213" s="564">
        <v>0</v>
      </c>
      <c r="L4213" s="564">
        <v>0</v>
      </c>
      <c r="M4213" s="564">
        <v>0</v>
      </c>
      <c r="N4213" s="564">
        <v>0</v>
      </c>
      <c r="O4213" s="564">
        <v>0</v>
      </c>
      <c r="P4213" s="564">
        <v>0</v>
      </c>
      <c r="Q4213" s="564">
        <v>0</v>
      </c>
      <c r="R4213" s="564">
        <v>0</v>
      </c>
      <c r="S4213" s="564">
        <v>0</v>
      </c>
      <c r="T4213" s="564">
        <v>0</v>
      </c>
      <c r="U4213" s="564">
        <v>0</v>
      </c>
      <c r="V4213" s="564">
        <v>0</v>
      </c>
      <c r="W4213" s="564">
        <v>0</v>
      </c>
      <c r="X4213" s="564">
        <v>0</v>
      </c>
      <c r="Y4213" s="564">
        <v>0</v>
      </c>
      <c r="Z4213" s="564">
        <v>0</v>
      </c>
      <c r="AA4213" s="564">
        <v>0</v>
      </c>
      <c r="AB4213" s="564">
        <v>0</v>
      </c>
      <c r="AC4213" s="564">
        <v>0</v>
      </c>
      <c r="AD4213" s="564">
        <v>0</v>
      </c>
      <c r="AE4213" s="564">
        <v>0</v>
      </c>
      <c r="AF4213" s="564">
        <v>0</v>
      </c>
      <c r="AG4213" s="564">
        <v>0</v>
      </c>
      <c r="AH4213" s="564">
        <v>0</v>
      </c>
      <c r="AI4213" s="564">
        <v>0</v>
      </c>
      <c r="AJ4213" s="564">
        <v>0</v>
      </c>
      <c r="AK4213" s="564">
        <v>0</v>
      </c>
    </row>
    <row r="4214" spans="1:37">
      <c r="A4214">
        <v>4210</v>
      </c>
      <c r="B4214" s="564">
        <f t="shared" ca="1" si="396"/>
        <v>20</v>
      </c>
      <c r="C4214" s="564">
        <f t="shared" ca="1" si="391"/>
        <v>400</v>
      </c>
      <c r="D4214" s="564">
        <f t="shared" ca="1" si="394"/>
        <v>20</v>
      </c>
      <c r="E4214" s="564">
        <f t="shared" ca="1" si="392"/>
        <v>0</v>
      </c>
      <c r="F4214" s="564">
        <f t="shared" ca="1" si="395"/>
        <v>1</v>
      </c>
      <c r="G4214" s="564">
        <f t="shared" ca="1" si="393"/>
        <v>5.8772031006837313</v>
      </c>
      <c r="H4214" s="564">
        <v>1</v>
      </c>
      <c r="I4214" s="564">
        <v>1</v>
      </c>
      <c r="J4214" s="564">
        <v>1</v>
      </c>
      <c r="K4214" s="564">
        <v>1</v>
      </c>
      <c r="L4214" s="564">
        <v>1</v>
      </c>
      <c r="M4214" s="564">
        <v>1</v>
      </c>
      <c r="N4214" s="564">
        <v>1</v>
      </c>
      <c r="O4214" s="564">
        <v>1</v>
      </c>
      <c r="P4214" s="564">
        <v>1</v>
      </c>
      <c r="Q4214" s="564">
        <v>1</v>
      </c>
      <c r="R4214" s="564">
        <v>1</v>
      </c>
      <c r="S4214" s="564">
        <v>1</v>
      </c>
      <c r="T4214" s="564">
        <v>1</v>
      </c>
      <c r="U4214" s="564">
        <v>1</v>
      </c>
      <c r="V4214" s="564">
        <v>1</v>
      </c>
      <c r="W4214" s="564">
        <v>1</v>
      </c>
      <c r="X4214" s="564">
        <v>1</v>
      </c>
      <c r="Y4214" s="564">
        <v>1</v>
      </c>
      <c r="Z4214" s="564">
        <v>1</v>
      </c>
      <c r="AA4214" s="564">
        <v>1</v>
      </c>
      <c r="AB4214" s="564">
        <v>1</v>
      </c>
      <c r="AC4214" s="564">
        <v>1</v>
      </c>
      <c r="AD4214" s="564">
        <v>1</v>
      </c>
      <c r="AE4214" s="564">
        <v>1</v>
      </c>
      <c r="AF4214" s="564">
        <v>1</v>
      </c>
      <c r="AG4214" s="564">
        <v>1</v>
      </c>
      <c r="AH4214" s="564">
        <v>1</v>
      </c>
      <c r="AI4214" s="564">
        <v>1</v>
      </c>
      <c r="AJ4214" s="564">
        <v>1</v>
      </c>
      <c r="AK4214" s="564">
        <v>1</v>
      </c>
    </row>
    <row r="4215" spans="1:37">
      <c r="A4215">
        <v>4211</v>
      </c>
      <c r="B4215" s="564">
        <f t="shared" ca="1" si="396"/>
        <v>0</v>
      </c>
      <c r="C4215" s="564">
        <f t="shared" ca="1" si="391"/>
        <v>0</v>
      </c>
      <c r="D4215" s="564">
        <f t="shared" ca="1" si="394"/>
        <v>0</v>
      </c>
      <c r="E4215" s="564">
        <f t="shared" ca="1" si="392"/>
        <v>0</v>
      </c>
      <c r="F4215" s="564">
        <f t="shared" ca="1" si="395"/>
        <v>1</v>
      </c>
      <c r="G4215" s="564">
        <f t="shared" ca="1" si="393"/>
        <v>2.6779964763682744</v>
      </c>
      <c r="H4215" s="564">
        <v>0</v>
      </c>
      <c r="I4215" s="564">
        <v>0</v>
      </c>
      <c r="J4215" s="564">
        <v>0</v>
      </c>
      <c r="K4215" s="564">
        <v>0</v>
      </c>
      <c r="L4215" s="564">
        <v>0</v>
      </c>
      <c r="M4215" s="564">
        <v>0</v>
      </c>
      <c r="N4215" s="564">
        <v>0</v>
      </c>
      <c r="O4215" s="564">
        <v>0</v>
      </c>
      <c r="P4215" s="564">
        <v>0</v>
      </c>
      <c r="Q4215" s="564">
        <v>0</v>
      </c>
      <c r="R4215" s="564">
        <v>0</v>
      </c>
      <c r="S4215" s="564">
        <v>0</v>
      </c>
      <c r="T4215" s="564">
        <v>0</v>
      </c>
      <c r="U4215" s="564">
        <v>0</v>
      </c>
      <c r="V4215" s="564">
        <v>0</v>
      </c>
      <c r="W4215" s="564">
        <v>0</v>
      </c>
      <c r="X4215" s="564">
        <v>0</v>
      </c>
      <c r="Y4215" s="564">
        <v>0</v>
      </c>
      <c r="Z4215" s="564">
        <v>0</v>
      </c>
      <c r="AA4215" s="564">
        <v>0</v>
      </c>
      <c r="AB4215" s="564">
        <v>0</v>
      </c>
      <c r="AC4215" s="564">
        <v>0</v>
      </c>
      <c r="AD4215" s="564">
        <v>0</v>
      </c>
      <c r="AE4215" s="564">
        <v>0</v>
      </c>
      <c r="AF4215" s="564">
        <v>0</v>
      </c>
      <c r="AG4215" s="564">
        <v>0</v>
      </c>
      <c r="AH4215" s="564">
        <v>0</v>
      </c>
      <c r="AI4215" s="564">
        <v>0</v>
      </c>
      <c r="AJ4215" s="564">
        <v>0</v>
      </c>
      <c r="AK4215" s="564">
        <v>0</v>
      </c>
    </row>
    <row r="4216" spans="1:37">
      <c r="A4216">
        <v>4212</v>
      </c>
      <c r="B4216" s="564">
        <f t="shared" ca="1" si="396"/>
        <v>20</v>
      </c>
      <c r="C4216" s="564">
        <f t="shared" ca="1" si="391"/>
        <v>400</v>
      </c>
      <c r="D4216" s="564">
        <f t="shared" ca="1" si="394"/>
        <v>20</v>
      </c>
      <c r="E4216" s="564">
        <f t="shared" ca="1" si="392"/>
        <v>0</v>
      </c>
      <c r="F4216" s="564">
        <f t="shared" ca="1" si="395"/>
        <v>1</v>
      </c>
      <c r="G4216" s="564">
        <f t="shared" ca="1" si="393"/>
        <v>-0.87634148499391218</v>
      </c>
      <c r="H4216" s="564">
        <v>1</v>
      </c>
      <c r="I4216" s="564">
        <v>1</v>
      </c>
      <c r="J4216" s="564">
        <v>1</v>
      </c>
      <c r="K4216" s="564">
        <v>1</v>
      </c>
      <c r="L4216" s="564">
        <v>1</v>
      </c>
      <c r="M4216" s="564">
        <v>1</v>
      </c>
      <c r="N4216" s="564">
        <v>1</v>
      </c>
      <c r="O4216" s="564">
        <v>1</v>
      </c>
      <c r="P4216" s="564">
        <v>1</v>
      </c>
      <c r="Q4216" s="564">
        <v>1</v>
      </c>
      <c r="R4216" s="564">
        <v>1</v>
      </c>
      <c r="S4216" s="564">
        <v>1</v>
      </c>
      <c r="T4216" s="564">
        <v>1</v>
      </c>
      <c r="U4216" s="564">
        <v>1</v>
      </c>
      <c r="V4216" s="564">
        <v>1</v>
      </c>
      <c r="W4216" s="564">
        <v>1</v>
      </c>
      <c r="X4216" s="564">
        <v>1</v>
      </c>
      <c r="Y4216" s="564">
        <v>1</v>
      </c>
      <c r="Z4216" s="564">
        <v>1</v>
      </c>
      <c r="AA4216" s="564">
        <v>1</v>
      </c>
      <c r="AB4216" s="564">
        <v>1</v>
      </c>
      <c r="AC4216" s="564">
        <v>1</v>
      </c>
      <c r="AD4216" s="564">
        <v>1</v>
      </c>
      <c r="AE4216" s="564">
        <v>1</v>
      </c>
      <c r="AF4216" s="564">
        <v>1</v>
      </c>
      <c r="AG4216" s="564">
        <v>1</v>
      </c>
      <c r="AH4216" s="564">
        <v>1</v>
      </c>
      <c r="AI4216" s="564">
        <v>1</v>
      </c>
      <c r="AJ4216" s="564">
        <v>1</v>
      </c>
      <c r="AK4216" s="564">
        <v>1</v>
      </c>
    </row>
    <row r="4217" spans="1:37">
      <c r="A4217">
        <v>4213</v>
      </c>
      <c r="B4217" s="564">
        <f t="shared" ca="1" si="396"/>
        <v>20</v>
      </c>
      <c r="C4217" s="564">
        <f t="shared" ca="1" si="391"/>
        <v>400</v>
      </c>
      <c r="D4217" s="564">
        <f t="shared" ca="1" si="394"/>
        <v>20</v>
      </c>
      <c r="E4217" s="564">
        <f t="shared" ca="1" si="392"/>
        <v>0</v>
      </c>
      <c r="F4217" s="564">
        <f t="shared" ca="1" si="395"/>
        <v>1</v>
      </c>
      <c r="G4217" s="564">
        <f t="shared" ca="1" si="393"/>
        <v>-5.8795051090769075</v>
      </c>
      <c r="H4217" s="564">
        <v>1</v>
      </c>
      <c r="I4217" s="564">
        <v>1</v>
      </c>
      <c r="J4217" s="564">
        <v>1</v>
      </c>
      <c r="K4217" s="564">
        <v>1</v>
      </c>
      <c r="L4217" s="564">
        <v>1</v>
      </c>
      <c r="M4217" s="564">
        <v>1</v>
      </c>
      <c r="N4217" s="564">
        <v>1</v>
      </c>
      <c r="O4217" s="564">
        <v>1</v>
      </c>
      <c r="P4217" s="564">
        <v>1</v>
      </c>
      <c r="Q4217" s="564">
        <v>1</v>
      </c>
      <c r="R4217" s="564">
        <v>1</v>
      </c>
      <c r="S4217" s="564">
        <v>1</v>
      </c>
      <c r="T4217" s="564">
        <v>1</v>
      </c>
      <c r="U4217" s="564">
        <v>1</v>
      </c>
      <c r="V4217" s="564">
        <v>1</v>
      </c>
      <c r="W4217" s="564">
        <v>1</v>
      </c>
      <c r="X4217" s="564">
        <v>1</v>
      </c>
      <c r="Y4217" s="564">
        <v>1</v>
      </c>
      <c r="Z4217" s="564">
        <v>1</v>
      </c>
      <c r="AA4217" s="564">
        <v>1</v>
      </c>
      <c r="AB4217" s="564">
        <v>1</v>
      </c>
      <c r="AC4217" s="564">
        <v>1</v>
      </c>
      <c r="AD4217" s="564">
        <v>1</v>
      </c>
      <c r="AE4217" s="564">
        <v>1</v>
      </c>
      <c r="AF4217" s="564">
        <v>1</v>
      </c>
      <c r="AG4217" s="564">
        <v>1</v>
      </c>
      <c r="AH4217" s="564">
        <v>1</v>
      </c>
      <c r="AI4217" s="564">
        <v>1</v>
      </c>
      <c r="AJ4217" s="564">
        <v>1</v>
      </c>
      <c r="AK4217" s="564">
        <v>1</v>
      </c>
    </row>
    <row r="4218" spans="1:37">
      <c r="A4218">
        <v>4214</v>
      </c>
      <c r="B4218" s="564">
        <f t="shared" ca="1" si="396"/>
        <v>0</v>
      </c>
      <c r="C4218" s="564">
        <f t="shared" ca="1" si="391"/>
        <v>0</v>
      </c>
      <c r="D4218" s="564">
        <f t="shared" ca="1" si="394"/>
        <v>0</v>
      </c>
      <c r="E4218" s="564">
        <f t="shared" ca="1" si="392"/>
        <v>0</v>
      </c>
      <c r="F4218" s="564">
        <f t="shared" ca="1" si="395"/>
        <v>1</v>
      </c>
      <c r="G4218" s="564">
        <f t="shared" ca="1" si="393"/>
        <v>-3.693492946768393</v>
      </c>
      <c r="H4218" s="564">
        <v>0</v>
      </c>
      <c r="I4218" s="564">
        <v>0</v>
      </c>
      <c r="J4218" s="564">
        <v>0</v>
      </c>
      <c r="K4218" s="564">
        <v>0</v>
      </c>
      <c r="L4218" s="564">
        <v>0</v>
      </c>
      <c r="M4218" s="564">
        <v>0</v>
      </c>
      <c r="N4218" s="564">
        <v>0</v>
      </c>
      <c r="O4218" s="564">
        <v>0</v>
      </c>
      <c r="P4218" s="564">
        <v>0</v>
      </c>
      <c r="Q4218" s="564">
        <v>0</v>
      </c>
      <c r="R4218" s="564">
        <v>0</v>
      </c>
      <c r="S4218" s="564">
        <v>0</v>
      </c>
      <c r="T4218" s="564">
        <v>0</v>
      </c>
      <c r="U4218" s="564">
        <v>0</v>
      </c>
      <c r="V4218" s="564">
        <v>0</v>
      </c>
      <c r="W4218" s="564">
        <v>0</v>
      </c>
      <c r="X4218" s="564">
        <v>0</v>
      </c>
      <c r="Y4218" s="564">
        <v>0</v>
      </c>
      <c r="Z4218" s="564">
        <v>0</v>
      </c>
      <c r="AA4218" s="564">
        <v>0</v>
      </c>
      <c r="AB4218" s="564">
        <v>0</v>
      </c>
      <c r="AC4218" s="564">
        <v>0</v>
      </c>
      <c r="AD4218" s="564">
        <v>0</v>
      </c>
      <c r="AE4218" s="564">
        <v>0</v>
      </c>
      <c r="AF4218" s="564">
        <v>0</v>
      </c>
      <c r="AG4218" s="564">
        <v>0</v>
      </c>
      <c r="AH4218" s="564">
        <v>0</v>
      </c>
      <c r="AI4218" s="564">
        <v>0</v>
      </c>
      <c r="AJ4218" s="564">
        <v>0</v>
      </c>
      <c r="AK4218" s="564">
        <v>0</v>
      </c>
    </row>
    <row r="4219" spans="1:37">
      <c r="A4219">
        <v>4215</v>
      </c>
      <c r="B4219" s="564">
        <f t="shared" ca="1" si="396"/>
        <v>5</v>
      </c>
      <c r="C4219" s="564">
        <f t="shared" ca="1" si="391"/>
        <v>25</v>
      </c>
      <c r="D4219" s="564">
        <f t="shared" ca="1" si="394"/>
        <v>5</v>
      </c>
      <c r="E4219" s="564">
        <f t="shared" ca="1" si="392"/>
        <v>3.75</v>
      </c>
      <c r="F4219" s="564">
        <f t="shared" ca="1" si="395"/>
        <v>0.60526315789473684</v>
      </c>
      <c r="G4219" s="564">
        <f t="shared" ca="1" si="393"/>
        <v>-1.8150635949781835E-3</v>
      </c>
      <c r="H4219" s="564">
        <v>1</v>
      </c>
      <c r="I4219" s="564">
        <v>0</v>
      </c>
      <c r="J4219" s="564">
        <v>0</v>
      </c>
      <c r="K4219" s="564">
        <v>0</v>
      </c>
      <c r="L4219" s="564">
        <v>0</v>
      </c>
      <c r="M4219" s="564">
        <v>0</v>
      </c>
      <c r="N4219" s="564">
        <v>0</v>
      </c>
      <c r="O4219" s="564">
        <v>0</v>
      </c>
      <c r="P4219" s="564">
        <v>0</v>
      </c>
      <c r="Q4219" s="564">
        <v>0</v>
      </c>
      <c r="R4219" s="564">
        <v>1</v>
      </c>
      <c r="S4219" s="564">
        <v>1</v>
      </c>
      <c r="T4219" s="564">
        <v>0</v>
      </c>
      <c r="U4219" s="564">
        <v>0</v>
      </c>
      <c r="V4219" s="564">
        <v>0</v>
      </c>
      <c r="W4219" s="564">
        <v>1</v>
      </c>
      <c r="X4219" s="564">
        <v>1</v>
      </c>
      <c r="Y4219" s="564">
        <v>0</v>
      </c>
      <c r="Z4219" s="564">
        <v>0</v>
      </c>
      <c r="AA4219" s="564">
        <v>0</v>
      </c>
      <c r="AB4219" s="564">
        <v>0</v>
      </c>
      <c r="AC4219" s="564">
        <v>0</v>
      </c>
      <c r="AD4219" s="564">
        <v>0</v>
      </c>
      <c r="AE4219" s="564">
        <v>0</v>
      </c>
      <c r="AF4219" s="564">
        <v>0</v>
      </c>
      <c r="AG4219" s="564">
        <v>0</v>
      </c>
      <c r="AH4219" s="564">
        <v>0</v>
      </c>
      <c r="AI4219" s="564">
        <v>0</v>
      </c>
      <c r="AJ4219" s="564">
        <v>0</v>
      </c>
      <c r="AK4219" s="564">
        <v>1</v>
      </c>
    </row>
    <row r="4220" spans="1:37">
      <c r="A4220">
        <v>4216</v>
      </c>
      <c r="B4220" s="564">
        <f t="shared" ca="1" si="396"/>
        <v>20</v>
      </c>
      <c r="C4220" s="564">
        <f t="shared" ca="1" si="391"/>
        <v>400</v>
      </c>
      <c r="D4220" s="564">
        <f t="shared" ca="1" si="394"/>
        <v>20</v>
      </c>
      <c r="E4220" s="564">
        <f t="shared" ca="1" si="392"/>
        <v>0</v>
      </c>
      <c r="F4220" s="564">
        <f t="shared" ca="1" si="395"/>
        <v>1</v>
      </c>
      <c r="G4220" s="564">
        <f t="shared" ca="1" si="393"/>
        <v>0.41410286288927245</v>
      </c>
      <c r="H4220" s="564">
        <v>1</v>
      </c>
      <c r="I4220" s="564">
        <v>1</v>
      </c>
      <c r="J4220" s="564">
        <v>1</v>
      </c>
      <c r="K4220" s="564">
        <v>1</v>
      </c>
      <c r="L4220" s="564">
        <v>1</v>
      </c>
      <c r="M4220" s="564">
        <v>1</v>
      </c>
      <c r="N4220" s="564">
        <v>1</v>
      </c>
      <c r="O4220" s="564">
        <v>1</v>
      </c>
      <c r="P4220" s="564">
        <v>1</v>
      </c>
      <c r="Q4220" s="564">
        <v>1</v>
      </c>
      <c r="R4220" s="564">
        <v>1</v>
      </c>
      <c r="S4220" s="564">
        <v>1</v>
      </c>
      <c r="T4220" s="564">
        <v>1</v>
      </c>
      <c r="U4220" s="564">
        <v>1</v>
      </c>
      <c r="V4220" s="564">
        <v>1</v>
      </c>
      <c r="W4220" s="564">
        <v>1</v>
      </c>
      <c r="X4220" s="564">
        <v>1</v>
      </c>
      <c r="Y4220" s="564">
        <v>1</v>
      </c>
      <c r="Z4220" s="564">
        <v>1</v>
      </c>
      <c r="AA4220" s="564">
        <v>1</v>
      </c>
      <c r="AB4220" s="564">
        <v>1</v>
      </c>
      <c r="AC4220" s="564">
        <v>1</v>
      </c>
      <c r="AD4220" s="564">
        <v>1</v>
      </c>
      <c r="AE4220" s="564">
        <v>1</v>
      </c>
      <c r="AF4220" s="564">
        <v>1</v>
      </c>
      <c r="AG4220" s="564">
        <v>1</v>
      </c>
      <c r="AH4220" s="564">
        <v>1</v>
      </c>
      <c r="AI4220" s="564">
        <v>1</v>
      </c>
      <c r="AJ4220" s="564">
        <v>1</v>
      </c>
      <c r="AK4220" s="564">
        <v>1</v>
      </c>
    </row>
    <row r="4221" spans="1:37">
      <c r="A4221">
        <v>4217</v>
      </c>
      <c r="B4221" s="564">
        <f t="shared" ca="1" si="396"/>
        <v>20</v>
      </c>
      <c r="C4221" s="564">
        <f t="shared" ca="1" si="391"/>
        <v>400</v>
      </c>
      <c r="D4221" s="564">
        <f t="shared" ca="1" si="394"/>
        <v>20</v>
      </c>
      <c r="E4221" s="564">
        <f t="shared" ca="1" si="392"/>
        <v>0</v>
      </c>
      <c r="F4221" s="564">
        <f t="shared" ca="1" si="395"/>
        <v>1</v>
      </c>
      <c r="G4221" s="564">
        <f t="shared" ca="1" si="393"/>
        <v>2.1346579974935747</v>
      </c>
      <c r="H4221" s="564">
        <v>1</v>
      </c>
      <c r="I4221" s="564">
        <v>1</v>
      </c>
      <c r="J4221" s="564">
        <v>1</v>
      </c>
      <c r="K4221" s="564">
        <v>1</v>
      </c>
      <c r="L4221" s="564">
        <v>1</v>
      </c>
      <c r="M4221" s="564">
        <v>1</v>
      </c>
      <c r="N4221" s="564">
        <v>1</v>
      </c>
      <c r="O4221" s="564">
        <v>1</v>
      </c>
      <c r="P4221" s="564">
        <v>1</v>
      </c>
      <c r="Q4221" s="564">
        <v>1</v>
      </c>
      <c r="R4221" s="564">
        <v>1</v>
      </c>
      <c r="S4221" s="564">
        <v>1</v>
      </c>
      <c r="T4221" s="564">
        <v>1</v>
      </c>
      <c r="U4221" s="564">
        <v>1</v>
      </c>
      <c r="V4221" s="564">
        <v>1</v>
      </c>
      <c r="W4221" s="564">
        <v>1</v>
      </c>
      <c r="X4221" s="564">
        <v>1</v>
      </c>
      <c r="Y4221" s="564">
        <v>1</v>
      </c>
      <c r="Z4221" s="564">
        <v>1</v>
      </c>
      <c r="AA4221" s="564">
        <v>1</v>
      </c>
      <c r="AB4221" s="564">
        <v>1</v>
      </c>
      <c r="AC4221" s="564">
        <v>1</v>
      </c>
      <c r="AD4221" s="564">
        <v>1</v>
      </c>
      <c r="AE4221" s="564">
        <v>1</v>
      </c>
      <c r="AF4221" s="564">
        <v>1</v>
      </c>
      <c r="AG4221" s="564">
        <v>1</v>
      </c>
      <c r="AH4221" s="564">
        <v>1</v>
      </c>
      <c r="AI4221" s="564">
        <v>1</v>
      </c>
      <c r="AJ4221" s="564">
        <v>1</v>
      </c>
      <c r="AK4221" s="564">
        <v>1</v>
      </c>
    </row>
    <row r="4222" spans="1:37">
      <c r="A4222">
        <v>4218</v>
      </c>
      <c r="B4222" s="564">
        <f t="shared" ca="1" si="396"/>
        <v>0</v>
      </c>
      <c r="C4222" s="564">
        <f t="shared" ca="1" si="391"/>
        <v>0</v>
      </c>
      <c r="D4222" s="564">
        <f t="shared" ca="1" si="394"/>
        <v>0</v>
      </c>
      <c r="E4222" s="564">
        <f t="shared" ca="1" si="392"/>
        <v>0</v>
      </c>
      <c r="F4222" s="564">
        <f t="shared" ca="1" si="395"/>
        <v>1</v>
      </c>
      <c r="G4222" s="564">
        <f t="shared" ca="1" si="393"/>
        <v>3.3210165857411673</v>
      </c>
      <c r="H4222" s="564">
        <v>0</v>
      </c>
      <c r="I4222" s="564">
        <v>0</v>
      </c>
      <c r="J4222" s="564">
        <v>0</v>
      </c>
      <c r="K4222" s="564">
        <v>0</v>
      </c>
      <c r="L4222" s="564">
        <v>0</v>
      </c>
      <c r="M4222" s="564">
        <v>0</v>
      </c>
      <c r="N4222" s="564">
        <v>0</v>
      </c>
      <c r="O4222" s="564">
        <v>0</v>
      </c>
      <c r="P4222" s="564">
        <v>0</v>
      </c>
      <c r="Q4222" s="564">
        <v>0</v>
      </c>
      <c r="R4222" s="564">
        <v>0</v>
      </c>
      <c r="S4222" s="564">
        <v>0</v>
      </c>
      <c r="T4222" s="564">
        <v>0</v>
      </c>
      <c r="U4222" s="564">
        <v>0</v>
      </c>
      <c r="V4222" s="564">
        <v>0</v>
      </c>
      <c r="W4222" s="564">
        <v>0</v>
      </c>
      <c r="X4222" s="564">
        <v>0</v>
      </c>
      <c r="Y4222" s="564">
        <v>0</v>
      </c>
      <c r="Z4222" s="564">
        <v>0</v>
      </c>
      <c r="AA4222" s="564">
        <v>0</v>
      </c>
      <c r="AB4222" s="564">
        <v>0</v>
      </c>
      <c r="AC4222" s="564">
        <v>0</v>
      </c>
      <c r="AD4222" s="564">
        <v>0</v>
      </c>
      <c r="AE4222" s="564">
        <v>0</v>
      </c>
      <c r="AF4222" s="564">
        <v>0</v>
      </c>
      <c r="AG4222" s="564">
        <v>0</v>
      </c>
      <c r="AH4222" s="564">
        <v>0</v>
      </c>
      <c r="AI4222" s="564">
        <v>0</v>
      </c>
      <c r="AJ4222" s="564">
        <v>0</v>
      </c>
      <c r="AK4222" s="564">
        <v>0</v>
      </c>
    </row>
    <row r="4223" spans="1:37">
      <c r="A4223">
        <v>4219</v>
      </c>
      <c r="B4223" s="564">
        <f t="shared" ca="1" si="396"/>
        <v>14</v>
      </c>
      <c r="C4223" s="564">
        <f t="shared" ca="1" si="391"/>
        <v>196</v>
      </c>
      <c r="D4223" s="564">
        <f t="shared" ca="1" si="394"/>
        <v>14</v>
      </c>
      <c r="E4223" s="564">
        <f t="shared" ca="1" si="392"/>
        <v>4.1999999999999993</v>
      </c>
      <c r="F4223" s="564">
        <f t="shared" ca="1" si="395"/>
        <v>0.55789473684210522</v>
      </c>
      <c r="G4223" s="564">
        <f t="shared" ca="1" si="393"/>
        <v>1.9880319637784054</v>
      </c>
      <c r="H4223" s="564">
        <v>1</v>
      </c>
      <c r="I4223" s="564">
        <v>1</v>
      </c>
      <c r="J4223" s="564">
        <v>1</v>
      </c>
      <c r="K4223" s="564">
        <v>1</v>
      </c>
      <c r="L4223" s="564">
        <v>1</v>
      </c>
      <c r="M4223" s="564">
        <v>1</v>
      </c>
      <c r="N4223" s="564">
        <v>1</v>
      </c>
      <c r="O4223" s="564">
        <v>0</v>
      </c>
      <c r="P4223" s="564">
        <v>0</v>
      </c>
      <c r="Q4223" s="564">
        <v>1</v>
      </c>
      <c r="R4223" s="564">
        <v>0</v>
      </c>
      <c r="S4223" s="564">
        <v>1</v>
      </c>
      <c r="T4223" s="564">
        <v>0</v>
      </c>
      <c r="U4223" s="564">
        <v>0</v>
      </c>
      <c r="V4223" s="564">
        <v>1</v>
      </c>
      <c r="W4223" s="564">
        <v>0</v>
      </c>
      <c r="X4223" s="564">
        <v>1</v>
      </c>
      <c r="Y4223" s="564">
        <v>1</v>
      </c>
      <c r="Z4223" s="564">
        <v>1</v>
      </c>
      <c r="AA4223" s="564">
        <v>1</v>
      </c>
      <c r="AB4223" s="564">
        <v>0</v>
      </c>
      <c r="AC4223" s="564">
        <v>1</v>
      </c>
      <c r="AD4223" s="564">
        <v>0</v>
      </c>
      <c r="AE4223" s="564">
        <v>1</v>
      </c>
      <c r="AF4223" s="564">
        <v>1</v>
      </c>
      <c r="AG4223" s="564">
        <v>1</v>
      </c>
      <c r="AH4223" s="564">
        <v>1</v>
      </c>
      <c r="AI4223" s="564">
        <v>1</v>
      </c>
      <c r="AJ4223" s="564">
        <v>1</v>
      </c>
      <c r="AK4223" s="564">
        <v>1</v>
      </c>
    </row>
    <row r="4224" spans="1:37">
      <c r="A4224">
        <v>4220</v>
      </c>
      <c r="B4224" s="564">
        <f t="shared" ca="1" si="396"/>
        <v>0</v>
      </c>
      <c r="C4224" s="564">
        <f t="shared" ca="1" si="391"/>
        <v>0</v>
      </c>
      <c r="D4224" s="564">
        <f t="shared" ca="1" si="394"/>
        <v>0</v>
      </c>
      <c r="E4224" s="564">
        <f t="shared" ca="1" si="392"/>
        <v>0</v>
      </c>
      <c r="F4224" s="564">
        <f t="shared" ca="1" si="395"/>
        <v>1</v>
      </c>
      <c r="G4224" s="564">
        <f t="shared" ca="1" si="393"/>
        <v>3.9666029982596633</v>
      </c>
      <c r="H4224" s="564">
        <v>0</v>
      </c>
      <c r="I4224" s="564">
        <v>0</v>
      </c>
      <c r="J4224" s="564">
        <v>0</v>
      </c>
      <c r="K4224" s="564">
        <v>0</v>
      </c>
      <c r="L4224" s="564">
        <v>0</v>
      </c>
      <c r="M4224" s="564">
        <v>0</v>
      </c>
      <c r="N4224" s="564">
        <v>0</v>
      </c>
      <c r="O4224" s="564">
        <v>0</v>
      </c>
      <c r="P4224" s="564">
        <v>0</v>
      </c>
      <c r="Q4224" s="564">
        <v>0</v>
      </c>
      <c r="R4224" s="564">
        <v>0</v>
      </c>
      <c r="S4224" s="564">
        <v>0</v>
      </c>
      <c r="T4224" s="564">
        <v>0</v>
      </c>
      <c r="U4224" s="564">
        <v>0</v>
      </c>
      <c r="V4224" s="564">
        <v>0</v>
      </c>
      <c r="W4224" s="564">
        <v>0</v>
      </c>
      <c r="X4224" s="564">
        <v>0</v>
      </c>
      <c r="Y4224" s="564">
        <v>0</v>
      </c>
      <c r="Z4224" s="564">
        <v>0</v>
      </c>
      <c r="AA4224" s="564">
        <v>0</v>
      </c>
      <c r="AB4224" s="564">
        <v>0</v>
      </c>
      <c r="AC4224" s="564">
        <v>0</v>
      </c>
      <c r="AD4224" s="564">
        <v>0</v>
      </c>
      <c r="AE4224" s="564">
        <v>0</v>
      </c>
      <c r="AF4224" s="564">
        <v>0</v>
      </c>
      <c r="AG4224" s="564">
        <v>0</v>
      </c>
      <c r="AH4224" s="564">
        <v>0</v>
      </c>
      <c r="AI4224" s="564">
        <v>0</v>
      </c>
      <c r="AJ4224" s="564">
        <v>0</v>
      </c>
      <c r="AK4224" s="564">
        <v>0</v>
      </c>
    </row>
    <row r="4225" spans="1:37">
      <c r="A4225">
        <v>4221</v>
      </c>
      <c r="B4225" s="564">
        <f t="shared" ca="1" si="396"/>
        <v>11</v>
      </c>
      <c r="C4225" s="564">
        <f t="shared" ca="1" si="391"/>
        <v>121</v>
      </c>
      <c r="D4225" s="564">
        <f t="shared" ca="1" si="394"/>
        <v>11</v>
      </c>
      <c r="E4225" s="564">
        <f t="shared" ca="1" si="392"/>
        <v>4.95</v>
      </c>
      <c r="F4225" s="564">
        <f t="shared" ca="1" si="395"/>
        <v>0.47894736842105268</v>
      </c>
      <c r="G4225" s="564">
        <f t="shared" ca="1" si="393"/>
        <v>1.2150579405523221</v>
      </c>
      <c r="H4225" s="564">
        <v>1</v>
      </c>
      <c r="I4225" s="564">
        <v>1</v>
      </c>
      <c r="J4225" s="564">
        <v>1</v>
      </c>
      <c r="K4225" s="564">
        <v>0</v>
      </c>
      <c r="L4225" s="564">
        <v>0</v>
      </c>
      <c r="M4225" s="564">
        <v>0</v>
      </c>
      <c r="N4225" s="564">
        <v>0</v>
      </c>
      <c r="O4225" s="564">
        <v>1</v>
      </c>
      <c r="P4225" s="564">
        <v>1</v>
      </c>
      <c r="Q4225" s="564">
        <v>0</v>
      </c>
      <c r="R4225" s="564">
        <v>0</v>
      </c>
      <c r="S4225" s="564">
        <v>1</v>
      </c>
      <c r="T4225" s="564">
        <v>1</v>
      </c>
      <c r="U4225" s="564">
        <v>1</v>
      </c>
      <c r="V4225" s="564">
        <v>1</v>
      </c>
      <c r="W4225" s="564">
        <v>0</v>
      </c>
      <c r="X4225" s="564">
        <v>1</v>
      </c>
      <c r="Y4225" s="564">
        <v>0</v>
      </c>
      <c r="Z4225" s="564">
        <v>1</v>
      </c>
      <c r="AA4225" s="564">
        <v>0</v>
      </c>
      <c r="AB4225" s="564">
        <v>0</v>
      </c>
      <c r="AC4225" s="564">
        <v>0</v>
      </c>
      <c r="AD4225" s="564">
        <v>0</v>
      </c>
      <c r="AE4225" s="564">
        <v>1</v>
      </c>
      <c r="AF4225" s="564">
        <v>1</v>
      </c>
      <c r="AG4225" s="564">
        <v>1</v>
      </c>
      <c r="AH4225" s="564">
        <v>0</v>
      </c>
      <c r="AI4225" s="564">
        <v>1</v>
      </c>
      <c r="AJ4225" s="564">
        <v>1</v>
      </c>
      <c r="AK4225" s="564">
        <v>1</v>
      </c>
    </row>
    <row r="4226" spans="1:37">
      <c r="A4226">
        <v>4222</v>
      </c>
      <c r="B4226" s="564">
        <f t="shared" ca="1" si="396"/>
        <v>20</v>
      </c>
      <c r="C4226" s="564">
        <f t="shared" ca="1" si="391"/>
        <v>400</v>
      </c>
      <c r="D4226" s="564">
        <f t="shared" ca="1" si="394"/>
        <v>20</v>
      </c>
      <c r="E4226" s="564">
        <f t="shared" ca="1" si="392"/>
        <v>0</v>
      </c>
      <c r="F4226" s="564">
        <f t="shared" ca="1" si="395"/>
        <v>1</v>
      </c>
      <c r="G4226" s="564">
        <f t="shared" ca="1" si="393"/>
        <v>2.2888930063741411</v>
      </c>
      <c r="H4226" s="564">
        <v>1</v>
      </c>
      <c r="I4226" s="564">
        <v>1</v>
      </c>
      <c r="J4226" s="564">
        <v>1</v>
      </c>
      <c r="K4226" s="564">
        <v>1</v>
      </c>
      <c r="L4226" s="564">
        <v>1</v>
      </c>
      <c r="M4226" s="564">
        <v>1</v>
      </c>
      <c r="N4226" s="564">
        <v>1</v>
      </c>
      <c r="O4226" s="564">
        <v>1</v>
      </c>
      <c r="P4226" s="564">
        <v>1</v>
      </c>
      <c r="Q4226" s="564">
        <v>1</v>
      </c>
      <c r="R4226" s="564">
        <v>1</v>
      </c>
      <c r="S4226" s="564">
        <v>1</v>
      </c>
      <c r="T4226" s="564">
        <v>1</v>
      </c>
      <c r="U4226" s="564">
        <v>1</v>
      </c>
      <c r="V4226" s="564">
        <v>1</v>
      </c>
      <c r="W4226" s="564">
        <v>1</v>
      </c>
      <c r="X4226" s="564">
        <v>1</v>
      </c>
      <c r="Y4226" s="564">
        <v>1</v>
      </c>
      <c r="Z4226" s="564">
        <v>1</v>
      </c>
      <c r="AA4226" s="564">
        <v>1</v>
      </c>
      <c r="AB4226" s="564">
        <v>1</v>
      </c>
      <c r="AC4226" s="564">
        <v>1</v>
      </c>
      <c r="AD4226" s="564">
        <v>1</v>
      </c>
      <c r="AE4226" s="564">
        <v>1</v>
      </c>
      <c r="AF4226" s="564">
        <v>1</v>
      </c>
      <c r="AG4226" s="564">
        <v>1</v>
      </c>
      <c r="AH4226" s="564">
        <v>1</v>
      </c>
      <c r="AI4226" s="564">
        <v>1</v>
      </c>
      <c r="AJ4226" s="564">
        <v>1</v>
      </c>
      <c r="AK4226" s="564">
        <v>1</v>
      </c>
    </row>
    <row r="4227" spans="1:37">
      <c r="A4227">
        <v>4223</v>
      </c>
      <c r="B4227" s="564">
        <f t="shared" ca="1" si="396"/>
        <v>0</v>
      </c>
      <c r="C4227" s="564">
        <f t="shared" ca="1" si="391"/>
        <v>0</v>
      </c>
      <c r="D4227" s="564">
        <f t="shared" ca="1" si="394"/>
        <v>0</v>
      </c>
      <c r="E4227" s="564">
        <f t="shared" ca="1" si="392"/>
        <v>0</v>
      </c>
      <c r="F4227" s="564">
        <f t="shared" ca="1" si="395"/>
        <v>1</v>
      </c>
      <c r="G4227" s="564">
        <f t="shared" ca="1" si="393"/>
        <v>-3.5508131521232715</v>
      </c>
      <c r="H4227" s="564">
        <v>0</v>
      </c>
      <c r="I4227" s="564">
        <v>0</v>
      </c>
      <c r="J4227" s="564">
        <v>0</v>
      </c>
      <c r="K4227" s="564">
        <v>0</v>
      </c>
      <c r="L4227" s="564">
        <v>0</v>
      </c>
      <c r="M4227" s="564">
        <v>0</v>
      </c>
      <c r="N4227" s="564">
        <v>0</v>
      </c>
      <c r="O4227" s="564">
        <v>0</v>
      </c>
      <c r="P4227" s="564">
        <v>0</v>
      </c>
      <c r="Q4227" s="564">
        <v>0</v>
      </c>
      <c r="R4227" s="564">
        <v>0</v>
      </c>
      <c r="S4227" s="564">
        <v>0</v>
      </c>
      <c r="T4227" s="564">
        <v>0</v>
      </c>
      <c r="U4227" s="564">
        <v>0</v>
      </c>
      <c r="V4227" s="564">
        <v>0</v>
      </c>
      <c r="W4227" s="564">
        <v>0</v>
      </c>
      <c r="X4227" s="564">
        <v>0</v>
      </c>
      <c r="Y4227" s="564">
        <v>0</v>
      </c>
      <c r="Z4227" s="564">
        <v>0</v>
      </c>
      <c r="AA4227" s="564">
        <v>0</v>
      </c>
      <c r="AB4227" s="564">
        <v>0</v>
      </c>
      <c r="AC4227" s="564">
        <v>0</v>
      </c>
      <c r="AD4227" s="564">
        <v>0</v>
      </c>
      <c r="AE4227" s="564">
        <v>0</v>
      </c>
      <c r="AF4227" s="564">
        <v>0</v>
      </c>
      <c r="AG4227" s="564">
        <v>0</v>
      </c>
      <c r="AH4227" s="564">
        <v>0</v>
      </c>
      <c r="AI4227" s="564">
        <v>0</v>
      </c>
      <c r="AJ4227" s="564">
        <v>0</v>
      </c>
      <c r="AK4227" s="564">
        <v>0</v>
      </c>
    </row>
    <row r="4228" spans="1:37">
      <c r="A4228">
        <v>4224</v>
      </c>
      <c r="B4228" s="564">
        <f t="shared" ca="1" si="396"/>
        <v>0</v>
      </c>
      <c r="C4228" s="564">
        <f t="shared" ca="1" si="391"/>
        <v>0</v>
      </c>
      <c r="D4228" s="564">
        <f t="shared" ca="1" si="394"/>
        <v>0</v>
      </c>
      <c r="E4228" s="564">
        <f t="shared" ca="1" si="392"/>
        <v>0</v>
      </c>
      <c r="F4228" s="564">
        <f t="shared" ca="1" si="395"/>
        <v>1</v>
      </c>
      <c r="G4228" s="564">
        <f t="shared" ca="1" si="393"/>
        <v>0.88820731775154182</v>
      </c>
      <c r="H4228" s="564">
        <v>0</v>
      </c>
      <c r="I4228" s="564">
        <v>0</v>
      </c>
      <c r="J4228" s="564">
        <v>0</v>
      </c>
      <c r="K4228" s="564">
        <v>0</v>
      </c>
      <c r="L4228" s="564">
        <v>0</v>
      </c>
      <c r="M4228" s="564">
        <v>0</v>
      </c>
      <c r="N4228" s="564">
        <v>0</v>
      </c>
      <c r="O4228" s="564">
        <v>0</v>
      </c>
      <c r="P4228" s="564">
        <v>0</v>
      </c>
      <c r="Q4228" s="564">
        <v>0</v>
      </c>
      <c r="R4228" s="564">
        <v>0</v>
      </c>
      <c r="S4228" s="564">
        <v>0</v>
      </c>
      <c r="T4228" s="564">
        <v>0</v>
      </c>
      <c r="U4228" s="564">
        <v>0</v>
      </c>
      <c r="V4228" s="564">
        <v>0</v>
      </c>
      <c r="W4228" s="564">
        <v>0</v>
      </c>
      <c r="X4228" s="564">
        <v>0</v>
      </c>
      <c r="Y4228" s="564">
        <v>0</v>
      </c>
      <c r="Z4228" s="564">
        <v>0</v>
      </c>
      <c r="AA4228" s="564">
        <v>0</v>
      </c>
      <c r="AB4228" s="564">
        <v>0</v>
      </c>
      <c r="AC4228" s="564">
        <v>0</v>
      </c>
      <c r="AD4228" s="564">
        <v>0</v>
      </c>
      <c r="AE4228" s="564">
        <v>0</v>
      </c>
      <c r="AF4228" s="564">
        <v>0</v>
      </c>
      <c r="AG4228" s="564">
        <v>0</v>
      </c>
      <c r="AH4228" s="564">
        <v>0</v>
      </c>
      <c r="AI4228" s="564">
        <v>0</v>
      </c>
      <c r="AJ4228" s="564">
        <v>0</v>
      </c>
      <c r="AK4228" s="564">
        <v>0</v>
      </c>
    </row>
    <row r="4229" spans="1:37">
      <c r="A4229">
        <v>4225</v>
      </c>
      <c r="B4229" s="564">
        <f t="shared" ca="1" si="396"/>
        <v>0</v>
      </c>
      <c r="C4229" s="564">
        <f t="shared" ref="C4229:C4292" ca="1" si="397">B4229^2</f>
        <v>0</v>
      </c>
      <c r="D4229" s="564">
        <f t="shared" ca="1" si="394"/>
        <v>0</v>
      </c>
      <c r="E4229" s="564">
        <f t="shared" ref="E4229:E4292" ca="1" si="398">D4229-((B4229^2)/H$1)</f>
        <v>0</v>
      </c>
      <c r="F4229" s="564">
        <f t="shared" ca="1" si="395"/>
        <v>1</v>
      </c>
      <c r="G4229" s="564">
        <f t="shared" ref="G4229:G4292" ca="1" si="399">I$2+NORMSINV(RAND())*K$2</f>
        <v>1.1235691661176752</v>
      </c>
      <c r="H4229" s="564">
        <v>0</v>
      </c>
      <c r="I4229" s="564">
        <v>0</v>
      </c>
      <c r="J4229" s="564">
        <v>0</v>
      </c>
      <c r="K4229" s="564">
        <v>0</v>
      </c>
      <c r="L4229" s="564">
        <v>0</v>
      </c>
      <c r="M4229" s="564">
        <v>0</v>
      </c>
      <c r="N4229" s="564">
        <v>0</v>
      </c>
      <c r="O4229" s="564">
        <v>0</v>
      </c>
      <c r="P4229" s="564">
        <v>0</v>
      </c>
      <c r="Q4229" s="564">
        <v>0</v>
      </c>
      <c r="R4229" s="564">
        <v>0</v>
      </c>
      <c r="S4229" s="564">
        <v>0</v>
      </c>
      <c r="T4229" s="564">
        <v>0</v>
      </c>
      <c r="U4229" s="564">
        <v>0</v>
      </c>
      <c r="V4229" s="564">
        <v>0</v>
      </c>
      <c r="W4229" s="564">
        <v>0</v>
      </c>
      <c r="X4229" s="564">
        <v>0</v>
      </c>
      <c r="Y4229" s="564">
        <v>0</v>
      </c>
      <c r="Z4229" s="564">
        <v>0</v>
      </c>
      <c r="AA4229" s="564">
        <v>0</v>
      </c>
      <c r="AB4229" s="564">
        <v>0</v>
      </c>
      <c r="AC4229" s="564">
        <v>0</v>
      </c>
      <c r="AD4229" s="564">
        <v>0</v>
      </c>
      <c r="AE4229" s="564">
        <v>0</v>
      </c>
      <c r="AF4229" s="564">
        <v>0</v>
      </c>
      <c r="AG4229" s="564">
        <v>0</v>
      </c>
      <c r="AH4229" s="564">
        <v>0</v>
      </c>
      <c r="AI4229" s="564">
        <v>0</v>
      </c>
      <c r="AJ4229" s="564">
        <v>0</v>
      </c>
      <c r="AK4229" s="564">
        <v>0</v>
      </c>
    </row>
    <row r="4230" spans="1:37">
      <c r="A4230">
        <v>4226</v>
      </c>
      <c r="B4230" s="564">
        <f t="shared" ca="1" si="396"/>
        <v>0</v>
      </c>
      <c r="C4230" s="564">
        <f t="shared" ca="1" si="397"/>
        <v>0</v>
      </c>
      <c r="D4230" s="564">
        <f t="shared" ref="D4230:D4293" ca="1" si="400">B4230</f>
        <v>0</v>
      </c>
      <c r="E4230" s="564">
        <f t="shared" ca="1" si="398"/>
        <v>0</v>
      </c>
      <c r="F4230" s="564">
        <f t="shared" ref="F4230:F4293" ca="1" si="401">1-(2*B4230*(H$1-B4230)/(H$1*(H$1-1)))</f>
        <v>1</v>
      </c>
      <c r="G4230" s="564">
        <f t="shared" ca="1" si="399"/>
        <v>3.9114478836422713</v>
      </c>
      <c r="H4230" s="564">
        <v>0</v>
      </c>
      <c r="I4230" s="564">
        <v>0</v>
      </c>
      <c r="J4230" s="564">
        <v>0</v>
      </c>
      <c r="K4230" s="564">
        <v>0</v>
      </c>
      <c r="L4230" s="564">
        <v>0</v>
      </c>
      <c r="M4230" s="564">
        <v>0</v>
      </c>
      <c r="N4230" s="564">
        <v>0</v>
      </c>
      <c r="O4230" s="564">
        <v>0</v>
      </c>
      <c r="P4230" s="564">
        <v>0</v>
      </c>
      <c r="Q4230" s="564">
        <v>0</v>
      </c>
      <c r="R4230" s="564">
        <v>0</v>
      </c>
      <c r="S4230" s="564">
        <v>0</v>
      </c>
      <c r="T4230" s="564">
        <v>0</v>
      </c>
      <c r="U4230" s="564">
        <v>0</v>
      </c>
      <c r="V4230" s="564">
        <v>0</v>
      </c>
      <c r="W4230" s="564">
        <v>0</v>
      </c>
      <c r="X4230" s="564">
        <v>0</v>
      </c>
      <c r="Y4230" s="564">
        <v>0</v>
      </c>
      <c r="Z4230" s="564">
        <v>0</v>
      </c>
      <c r="AA4230" s="564">
        <v>0</v>
      </c>
      <c r="AB4230" s="564">
        <v>0</v>
      </c>
      <c r="AC4230" s="564">
        <v>0</v>
      </c>
      <c r="AD4230" s="564">
        <v>0</v>
      </c>
      <c r="AE4230" s="564">
        <v>0</v>
      </c>
      <c r="AF4230" s="564">
        <v>0</v>
      </c>
      <c r="AG4230" s="564">
        <v>0</v>
      </c>
      <c r="AH4230" s="564">
        <v>0</v>
      </c>
      <c r="AI4230" s="564">
        <v>0</v>
      </c>
      <c r="AJ4230" s="564">
        <v>0</v>
      </c>
      <c r="AK4230" s="564">
        <v>0</v>
      </c>
    </row>
    <row r="4231" spans="1:37">
      <c r="A4231">
        <v>4227</v>
      </c>
      <c r="B4231" s="564">
        <f t="shared" ref="B4231:B4294" ca="1" si="402">SUM(INDIRECT("H"&amp;A4231+4&amp;":"&amp;HLOOKUP(H$1,$AA$1:$BD$2,2,0)&amp;A4231+4))</f>
        <v>20</v>
      </c>
      <c r="C4231" s="564">
        <f t="shared" ca="1" si="397"/>
        <v>400</v>
      </c>
      <c r="D4231" s="564">
        <f t="shared" ca="1" si="400"/>
        <v>20</v>
      </c>
      <c r="E4231" s="564">
        <f t="shared" ca="1" si="398"/>
        <v>0</v>
      </c>
      <c r="F4231" s="564">
        <f t="shared" ca="1" si="401"/>
        <v>1</v>
      </c>
      <c r="G4231" s="564">
        <f t="shared" ca="1" si="399"/>
        <v>-4.5303670729292751</v>
      </c>
      <c r="H4231" s="564">
        <v>1</v>
      </c>
      <c r="I4231" s="564">
        <v>1</v>
      </c>
      <c r="J4231" s="564">
        <v>1</v>
      </c>
      <c r="K4231" s="564">
        <v>1</v>
      </c>
      <c r="L4231" s="564">
        <v>1</v>
      </c>
      <c r="M4231" s="564">
        <v>1</v>
      </c>
      <c r="N4231" s="564">
        <v>1</v>
      </c>
      <c r="O4231" s="564">
        <v>1</v>
      </c>
      <c r="P4231" s="564">
        <v>1</v>
      </c>
      <c r="Q4231" s="564">
        <v>1</v>
      </c>
      <c r="R4231" s="564">
        <v>1</v>
      </c>
      <c r="S4231" s="564">
        <v>1</v>
      </c>
      <c r="T4231" s="564">
        <v>1</v>
      </c>
      <c r="U4231" s="564">
        <v>1</v>
      </c>
      <c r="V4231" s="564">
        <v>1</v>
      </c>
      <c r="W4231" s="564">
        <v>1</v>
      </c>
      <c r="X4231" s="564">
        <v>1</v>
      </c>
      <c r="Y4231" s="564">
        <v>1</v>
      </c>
      <c r="Z4231" s="564">
        <v>1</v>
      </c>
      <c r="AA4231" s="564">
        <v>1</v>
      </c>
      <c r="AB4231" s="564">
        <v>1</v>
      </c>
      <c r="AC4231" s="564">
        <v>1</v>
      </c>
      <c r="AD4231" s="564">
        <v>1</v>
      </c>
      <c r="AE4231" s="564">
        <v>1</v>
      </c>
      <c r="AF4231" s="564">
        <v>1</v>
      </c>
      <c r="AG4231" s="564">
        <v>1</v>
      </c>
      <c r="AH4231" s="564">
        <v>1</v>
      </c>
      <c r="AI4231" s="564">
        <v>1</v>
      </c>
      <c r="AJ4231" s="564">
        <v>1</v>
      </c>
      <c r="AK4231" s="564">
        <v>1</v>
      </c>
    </row>
    <row r="4232" spans="1:37">
      <c r="A4232">
        <v>4228</v>
      </c>
      <c r="B4232" s="564">
        <f t="shared" ca="1" si="402"/>
        <v>0</v>
      </c>
      <c r="C4232" s="564">
        <f t="shared" ca="1" si="397"/>
        <v>0</v>
      </c>
      <c r="D4232" s="564">
        <f t="shared" ca="1" si="400"/>
        <v>0</v>
      </c>
      <c r="E4232" s="564">
        <f t="shared" ca="1" si="398"/>
        <v>0</v>
      </c>
      <c r="F4232" s="564">
        <f t="shared" ca="1" si="401"/>
        <v>1</v>
      </c>
      <c r="G4232" s="564">
        <f t="shared" ca="1" si="399"/>
        <v>-0.21970206477211218</v>
      </c>
      <c r="H4232" s="564">
        <v>0</v>
      </c>
      <c r="I4232" s="564">
        <v>0</v>
      </c>
      <c r="J4232" s="564">
        <v>0</v>
      </c>
      <c r="K4232" s="564">
        <v>0</v>
      </c>
      <c r="L4232" s="564">
        <v>0</v>
      </c>
      <c r="M4232" s="564">
        <v>0</v>
      </c>
      <c r="N4232" s="564">
        <v>0</v>
      </c>
      <c r="O4232" s="564">
        <v>0</v>
      </c>
      <c r="P4232" s="564">
        <v>0</v>
      </c>
      <c r="Q4232" s="564">
        <v>0</v>
      </c>
      <c r="R4232" s="564">
        <v>0</v>
      </c>
      <c r="S4232" s="564">
        <v>0</v>
      </c>
      <c r="T4232" s="564">
        <v>0</v>
      </c>
      <c r="U4232" s="564">
        <v>0</v>
      </c>
      <c r="V4232" s="564">
        <v>0</v>
      </c>
      <c r="W4232" s="564">
        <v>0</v>
      </c>
      <c r="X4232" s="564">
        <v>0</v>
      </c>
      <c r="Y4232" s="564">
        <v>0</v>
      </c>
      <c r="Z4232" s="564">
        <v>0</v>
      </c>
      <c r="AA4232" s="564">
        <v>0</v>
      </c>
      <c r="AB4232" s="564">
        <v>0</v>
      </c>
      <c r="AC4232" s="564">
        <v>0</v>
      </c>
      <c r="AD4232" s="564">
        <v>0</v>
      </c>
      <c r="AE4232" s="564">
        <v>0</v>
      </c>
      <c r="AF4232" s="564">
        <v>0</v>
      </c>
      <c r="AG4232" s="564">
        <v>0</v>
      </c>
      <c r="AH4232" s="564">
        <v>0</v>
      </c>
      <c r="AI4232" s="564">
        <v>0</v>
      </c>
      <c r="AJ4232" s="564">
        <v>0</v>
      </c>
      <c r="AK4232" s="564">
        <v>0</v>
      </c>
    </row>
    <row r="4233" spans="1:37">
      <c r="A4233">
        <v>4229</v>
      </c>
      <c r="B4233" s="564">
        <f t="shared" ca="1" si="402"/>
        <v>0</v>
      </c>
      <c r="C4233" s="564">
        <f t="shared" ca="1" si="397"/>
        <v>0</v>
      </c>
      <c r="D4233" s="564">
        <f t="shared" ca="1" si="400"/>
        <v>0</v>
      </c>
      <c r="E4233" s="564">
        <f t="shared" ca="1" si="398"/>
        <v>0</v>
      </c>
      <c r="F4233" s="564">
        <f t="shared" ca="1" si="401"/>
        <v>1</v>
      </c>
      <c r="G4233" s="564">
        <f t="shared" ca="1" si="399"/>
        <v>-0.23906162385464702</v>
      </c>
      <c r="H4233" s="564">
        <v>0</v>
      </c>
      <c r="I4233" s="564">
        <v>0</v>
      </c>
      <c r="J4233" s="564">
        <v>0</v>
      </c>
      <c r="K4233" s="564">
        <v>0</v>
      </c>
      <c r="L4233" s="564">
        <v>0</v>
      </c>
      <c r="M4233" s="564">
        <v>0</v>
      </c>
      <c r="N4233" s="564">
        <v>0</v>
      </c>
      <c r="O4233" s="564">
        <v>0</v>
      </c>
      <c r="P4233" s="564">
        <v>0</v>
      </c>
      <c r="Q4233" s="564">
        <v>0</v>
      </c>
      <c r="R4233" s="564">
        <v>0</v>
      </c>
      <c r="S4233" s="564">
        <v>0</v>
      </c>
      <c r="T4233" s="564">
        <v>0</v>
      </c>
      <c r="U4233" s="564">
        <v>0</v>
      </c>
      <c r="V4233" s="564">
        <v>0</v>
      </c>
      <c r="W4233" s="564">
        <v>0</v>
      </c>
      <c r="X4233" s="564">
        <v>0</v>
      </c>
      <c r="Y4233" s="564">
        <v>0</v>
      </c>
      <c r="Z4233" s="564">
        <v>0</v>
      </c>
      <c r="AA4233" s="564">
        <v>0</v>
      </c>
      <c r="AB4233" s="564">
        <v>0</v>
      </c>
      <c r="AC4233" s="564">
        <v>0</v>
      </c>
      <c r="AD4233" s="564">
        <v>0</v>
      </c>
      <c r="AE4233" s="564">
        <v>0</v>
      </c>
      <c r="AF4233" s="564">
        <v>0</v>
      </c>
      <c r="AG4233" s="564">
        <v>0</v>
      </c>
      <c r="AH4233" s="564">
        <v>0</v>
      </c>
      <c r="AI4233" s="564">
        <v>0</v>
      </c>
      <c r="AJ4233" s="564">
        <v>0</v>
      </c>
      <c r="AK4233" s="564">
        <v>0</v>
      </c>
    </row>
    <row r="4234" spans="1:37">
      <c r="A4234">
        <v>4230</v>
      </c>
      <c r="B4234" s="564">
        <f t="shared" ca="1" si="402"/>
        <v>20</v>
      </c>
      <c r="C4234" s="564">
        <f t="shared" ca="1" si="397"/>
        <v>400</v>
      </c>
      <c r="D4234" s="564">
        <f t="shared" ca="1" si="400"/>
        <v>20</v>
      </c>
      <c r="E4234" s="564">
        <f t="shared" ca="1" si="398"/>
        <v>0</v>
      </c>
      <c r="F4234" s="564">
        <f t="shared" ca="1" si="401"/>
        <v>1</v>
      </c>
      <c r="G4234" s="564">
        <f t="shared" ca="1" si="399"/>
        <v>2.5433528118481146</v>
      </c>
      <c r="H4234" s="564">
        <v>1</v>
      </c>
      <c r="I4234" s="564">
        <v>1</v>
      </c>
      <c r="J4234" s="564">
        <v>1</v>
      </c>
      <c r="K4234" s="564">
        <v>1</v>
      </c>
      <c r="L4234" s="564">
        <v>1</v>
      </c>
      <c r="M4234" s="564">
        <v>1</v>
      </c>
      <c r="N4234" s="564">
        <v>1</v>
      </c>
      <c r="O4234" s="564">
        <v>1</v>
      </c>
      <c r="P4234" s="564">
        <v>1</v>
      </c>
      <c r="Q4234" s="564">
        <v>1</v>
      </c>
      <c r="R4234" s="564">
        <v>1</v>
      </c>
      <c r="S4234" s="564">
        <v>1</v>
      </c>
      <c r="T4234" s="564">
        <v>1</v>
      </c>
      <c r="U4234" s="564">
        <v>1</v>
      </c>
      <c r="V4234" s="564">
        <v>1</v>
      </c>
      <c r="W4234" s="564">
        <v>1</v>
      </c>
      <c r="X4234" s="564">
        <v>1</v>
      </c>
      <c r="Y4234" s="564">
        <v>1</v>
      </c>
      <c r="Z4234" s="564">
        <v>1</v>
      </c>
      <c r="AA4234" s="564">
        <v>1</v>
      </c>
      <c r="AB4234" s="564">
        <v>1</v>
      </c>
      <c r="AC4234" s="564">
        <v>1</v>
      </c>
      <c r="AD4234" s="564">
        <v>1</v>
      </c>
      <c r="AE4234" s="564">
        <v>1</v>
      </c>
      <c r="AF4234" s="564">
        <v>1</v>
      </c>
      <c r="AG4234" s="564">
        <v>1</v>
      </c>
      <c r="AH4234" s="564">
        <v>1</v>
      </c>
      <c r="AI4234" s="564">
        <v>1</v>
      </c>
      <c r="AJ4234" s="564">
        <v>1</v>
      </c>
      <c r="AK4234" s="564">
        <v>1</v>
      </c>
    </row>
    <row r="4235" spans="1:37">
      <c r="A4235">
        <v>4231</v>
      </c>
      <c r="B4235" s="564">
        <f t="shared" ca="1" si="402"/>
        <v>20</v>
      </c>
      <c r="C4235" s="564">
        <f t="shared" ca="1" si="397"/>
        <v>400</v>
      </c>
      <c r="D4235" s="564">
        <f t="shared" ca="1" si="400"/>
        <v>20</v>
      </c>
      <c r="E4235" s="564">
        <f t="shared" ca="1" si="398"/>
        <v>0</v>
      </c>
      <c r="F4235" s="564">
        <f t="shared" ca="1" si="401"/>
        <v>1</v>
      </c>
      <c r="G4235" s="564">
        <f t="shared" ca="1" si="399"/>
        <v>-0.87368426146425393</v>
      </c>
      <c r="H4235" s="564">
        <v>1</v>
      </c>
      <c r="I4235" s="564">
        <v>1</v>
      </c>
      <c r="J4235" s="564">
        <v>1</v>
      </c>
      <c r="K4235" s="564">
        <v>1</v>
      </c>
      <c r="L4235" s="564">
        <v>1</v>
      </c>
      <c r="M4235" s="564">
        <v>1</v>
      </c>
      <c r="N4235" s="564">
        <v>1</v>
      </c>
      <c r="O4235" s="564">
        <v>1</v>
      </c>
      <c r="P4235" s="564">
        <v>1</v>
      </c>
      <c r="Q4235" s="564">
        <v>1</v>
      </c>
      <c r="R4235" s="564">
        <v>1</v>
      </c>
      <c r="S4235" s="564">
        <v>1</v>
      </c>
      <c r="T4235" s="564">
        <v>1</v>
      </c>
      <c r="U4235" s="564">
        <v>1</v>
      </c>
      <c r="V4235" s="564">
        <v>1</v>
      </c>
      <c r="W4235" s="564">
        <v>1</v>
      </c>
      <c r="X4235" s="564">
        <v>1</v>
      </c>
      <c r="Y4235" s="564">
        <v>1</v>
      </c>
      <c r="Z4235" s="564">
        <v>1</v>
      </c>
      <c r="AA4235" s="564">
        <v>1</v>
      </c>
      <c r="AB4235" s="564">
        <v>1</v>
      </c>
      <c r="AC4235" s="564">
        <v>1</v>
      </c>
      <c r="AD4235" s="564">
        <v>1</v>
      </c>
      <c r="AE4235" s="564">
        <v>1</v>
      </c>
      <c r="AF4235" s="564">
        <v>1</v>
      </c>
      <c r="AG4235" s="564">
        <v>1</v>
      </c>
      <c r="AH4235" s="564">
        <v>1</v>
      </c>
      <c r="AI4235" s="564">
        <v>1</v>
      </c>
      <c r="AJ4235" s="564">
        <v>1</v>
      </c>
      <c r="AK4235" s="564">
        <v>1</v>
      </c>
    </row>
    <row r="4236" spans="1:37">
      <c r="A4236">
        <v>4232</v>
      </c>
      <c r="B4236" s="564">
        <f t="shared" ca="1" si="402"/>
        <v>0</v>
      </c>
      <c r="C4236" s="564">
        <f t="shared" ca="1" si="397"/>
        <v>0</v>
      </c>
      <c r="D4236" s="564">
        <f t="shared" ca="1" si="400"/>
        <v>0</v>
      </c>
      <c r="E4236" s="564">
        <f t="shared" ca="1" si="398"/>
        <v>0</v>
      </c>
      <c r="F4236" s="564">
        <f t="shared" ca="1" si="401"/>
        <v>1</v>
      </c>
      <c r="G4236" s="564">
        <f t="shared" ca="1" si="399"/>
        <v>-8.8758095802316852</v>
      </c>
      <c r="H4236" s="564">
        <v>0</v>
      </c>
      <c r="I4236" s="564">
        <v>0</v>
      </c>
      <c r="J4236" s="564">
        <v>0</v>
      </c>
      <c r="K4236" s="564">
        <v>0</v>
      </c>
      <c r="L4236" s="564">
        <v>0</v>
      </c>
      <c r="M4236" s="564">
        <v>0</v>
      </c>
      <c r="N4236" s="564">
        <v>0</v>
      </c>
      <c r="O4236" s="564">
        <v>0</v>
      </c>
      <c r="P4236" s="564">
        <v>0</v>
      </c>
      <c r="Q4236" s="564">
        <v>0</v>
      </c>
      <c r="R4236" s="564">
        <v>0</v>
      </c>
      <c r="S4236" s="564">
        <v>0</v>
      </c>
      <c r="T4236" s="564">
        <v>0</v>
      </c>
      <c r="U4236" s="564">
        <v>0</v>
      </c>
      <c r="V4236" s="564">
        <v>0</v>
      </c>
      <c r="W4236" s="564">
        <v>0</v>
      </c>
      <c r="X4236" s="564">
        <v>0</v>
      </c>
      <c r="Y4236" s="564">
        <v>0</v>
      </c>
      <c r="Z4236" s="564">
        <v>0</v>
      </c>
      <c r="AA4236" s="564">
        <v>0</v>
      </c>
      <c r="AB4236" s="564">
        <v>0</v>
      </c>
      <c r="AC4236" s="564">
        <v>0</v>
      </c>
      <c r="AD4236" s="564">
        <v>0</v>
      </c>
      <c r="AE4236" s="564">
        <v>0</v>
      </c>
      <c r="AF4236" s="564">
        <v>0</v>
      </c>
      <c r="AG4236" s="564">
        <v>0</v>
      </c>
      <c r="AH4236" s="564">
        <v>0</v>
      </c>
      <c r="AI4236" s="564">
        <v>0</v>
      </c>
      <c r="AJ4236" s="564">
        <v>0</v>
      </c>
      <c r="AK4236" s="564">
        <v>0</v>
      </c>
    </row>
    <row r="4237" spans="1:37">
      <c r="A4237">
        <v>4233</v>
      </c>
      <c r="B4237" s="564">
        <f t="shared" ca="1" si="402"/>
        <v>0</v>
      </c>
      <c r="C4237" s="564">
        <f t="shared" ca="1" si="397"/>
        <v>0</v>
      </c>
      <c r="D4237" s="564">
        <f t="shared" ca="1" si="400"/>
        <v>0</v>
      </c>
      <c r="E4237" s="564">
        <f t="shared" ca="1" si="398"/>
        <v>0</v>
      </c>
      <c r="F4237" s="564">
        <f t="shared" ca="1" si="401"/>
        <v>1</v>
      </c>
      <c r="G4237" s="564">
        <f t="shared" ca="1" si="399"/>
        <v>3.6002367393145058</v>
      </c>
      <c r="H4237" s="564">
        <v>0</v>
      </c>
      <c r="I4237" s="564">
        <v>0</v>
      </c>
      <c r="J4237" s="564">
        <v>0</v>
      </c>
      <c r="K4237" s="564">
        <v>0</v>
      </c>
      <c r="L4237" s="564">
        <v>0</v>
      </c>
      <c r="M4237" s="564">
        <v>0</v>
      </c>
      <c r="N4237" s="564">
        <v>0</v>
      </c>
      <c r="O4237" s="564">
        <v>0</v>
      </c>
      <c r="P4237" s="564">
        <v>0</v>
      </c>
      <c r="Q4237" s="564">
        <v>0</v>
      </c>
      <c r="R4237" s="564">
        <v>0</v>
      </c>
      <c r="S4237" s="564">
        <v>0</v>
      </c>
      <c r="T4237" s="564">
        <v>0</v>
      </c>
      <c r="U4237" s="564">
        <v>0</v>
      </c>
      <c r="V4237" s="564">
        <v>0</v>
      </c>
      <c r="W4237" s="564">
        <v>0</v>
      </c>
      <c r="X4237" s="564">
        <v>0</v>
      </c>
      <c r="Y4237" s="564">
        <v>0</v>
      </c>
      <c r="Z4237" s="564">
        <v>0</v>
      </c>
      <c r="AA4237" s="564">
        <v>0</v>
      </c>
      <c r="AB4237" s="564">
        <v>0</v>
      </c>
      <c r="AC4237" s="564">
        <v>0</v>
      </c>
      <c r="AD4237" s="564">
        <v>0</v>
      </c>
      <c r="AE4237" s="564">
        <v>0</v>
      </c>
      <c r="AF4237" s="564">
        <v>0</v>
      </c>
      <c r="AG4237" s="564">
        <v>0</v>
      </c>
      <c r="AH4237" s="564">
        <v>0</v>
      </c>
      <c r="AI4237" s="564">
        <v>0</v>
      </c>
      <c r="AJ4237" s="564">
        <v>0</v>
      </c>
      <c r="AK4237" s="564">
        <v>0</v>
      </c>
    </row>
    <row r="4238" spans="1:37">
      <c r="A4238">
        <v>4234</v>
      </c>
      <c r="B4238" s="564">
        <f t="shared" ca="1" si="402"/>
        <v>20</v>
      </c>
      <c r="C4238" s="564">
        <f t="shared" ca="1" si="397"/>
        <v>400</v>
      </c>
      <c r="D4238" s="564">
        <f t="shared" ca="1" si="400"/>
        <v>20</v>
      </c>
      <c r="E4238" s="564">
        <f t="shared" ca="1" si="398"/>
        <v>0</v>
      </c>
      <c r="F4238" s="564">
        <f t="shared" ca="1" si="401"/>
        <v>1</v>
      </c>
      <c r="G4238" s="564">
        <f t="shared" ca="1" si="399"/>
        <v>-5.3345210266604752</v>
      </c>
      <c r="H4238" s="564">
        <v>1</v>
      </c>
      <c r="I4238" s="564">
        <v>1</v>
      </c>
      <c r="J4238" s="564">
        <v>1</v>
      </c>
      <c r="K4238" s="564">
        <v>1</v>
      </c>
      <c r="L4238" s="564">
        <v>1</v>
      </c>
      <c r="M4238" s="564">
        <v>1</v>
      </c>
      <c r="N4238" s="564">
        <v>1</v>
      </c>
      <c r="O4238" s="564">
        <v>1</v>
      </c>
      <c r="P4238" s="564">
        <v>1</v>
      </c>
      <c r="Q4238" s="564">
        <v>1</v>
      </c>
      <c r="R4238" s="564">
        <v>1</v>
      </c>
      <c r="S4238" s="564">
        <v>1</v>
      </c>
      <c r="T4238" s="564">
        <v>1</v>
      </c>
      <c r="U4238" s="564">
        <v>1</v>
      </c>
      <c r="V4238" s="564">
        <v>1</v>
      </c>
      <c r="W4238" s="564">
        <v>1</v>
      </c>
      <c r="X4238" s="564">
        <v>1</v>
      </c>
      <c r="Y4238" s="564">
        <v>1</v>
      </c>
      <c r="Z4238" s="564">
        <v>1</v>
      </c>
      <c r="AA4238" s="564">
        <v>1</v>
      </c>
      <c r="AB4238" s="564">
        <v>1</v>
      </c>
      <c r="AC4238" s="564">
        <v>1</v>
      </c>
      <c r="AD4238" s="564">
        <v>1</v>
      </c>
      <c r="AE4238" s="564">
        <v>1</v>
      </c>
      <c r="AF4238" s="564">
        <v>1</v>
      </c>
      <c r="AG4238" s="564">
        <v>1</v>
      </c>
      <c r="AH4238" s="564">
        <v>1</v>
      </c>
      <c r="AI4238" s="564">
        <v>1</v>
      </c>
      <c r="AJ4238" s="564">
        <v>1</v>
      </c>
      <c r="AK4238" s="564">
        <v>1</v>
      </c>
    </row>
    <row r="4239" spans="1:37">
      <c r="A4239">
        <v>4235</v>
      </c>
      <c r="B4239" s="564">
        <f t="shared" ca="1" si="402"/>
        <v>0</v>
      </c>
      <c r="C4239" s="564">
        <f t="shared" ca="1" si="397"/>
        <v>0</v>
      </c>
      <c r="D4239" s="564">
        <f t="shared" ca="1" si="400"/>
        <v>0</v>
      </c>
      <c r="E4239" s="564">
        <f t="shared" ca="1" si="398"/>
        <v>0</v>
      </c>
      <c r="F4239" s="564">
        <f t="shared" ca="1" si="401"/>
        <v>1</v>
      </c>
      <c r="G4239" s="564">
        <f t="shared" ca="1" si="399"/>
        <v>-4.3085380239070865</v>
      </c>
      <c r="H4239" s="564">
        <v>0</v>
      </c>
      <c r="I4239" s="564">
        <v>0</v>
      </c>
      <c r="J4239" s="564">
        <v>0</v>
      </c>
      <c r="K4239" s="564">
        <v>0</v>
      </c>
      <c r="L4239" s="564">
        <v>0</v>
      </c>
      <c r="M4239" s="564">
        <v>0</v>
      </c>
      <c r="N4239" s="564">
        <v>0</v>
      </c>
      <c r="O4239" s="564">
        <v>0</v>
      </c>
      <c r="P4239" s="564">
        <v>0</v>
      </c>
      <c r="Q4239" s="564">
        <v>0</v>
      </c>
      <c r="R4239" s="564">
        <v>0</v>
      </c>
      <c r="S4239" s="564">
        <v>0</v>
      </c>
      <c r="T4239" s="564">
        <v>0</v>
      </c>
      <c r="U4239" s="564">
        <v>0</v>
      </c>
      <c r="V4239" s="564">
        <v>0</v>
      </c>
      <c r="W4239" s="564">
        <v>0</v>
      </c>
      <c r="X4239" s="564">
        <v>0</v>
      </c>
      <c r="Y4239" s="564">
        <v>0</v>
      </c>
      <c r="Z4239" s="564">
        <v>0</v>
      </c>
      <c r="AA4239" s="564">
        <v>0</v>
      </c>
      <c r="AB4239" s="564">
        <v>0</v>
      </c>
      <c r="AC4239" s="564">
        <v>0</v>
      </c>
      <c r="AD4239" s="564">
        <v>0</v>
      </c>
      <c r="AE4239" s="564">
        <v>0</v>
      </c>
      <c r="AF4239" s="564">
        <v>0</v>
      </c>
      <c r="AG4239" s="564">
        <v>0</v>
      </c>
      <c r="AH4239" s="564">
        <v>0</v>
      </c>
      <c r="AI4239" s="564">
        <v>0</v>
      </c>
      <c r="AJ4239" s="564">
        <v>0</v>
      </c>
      <c r="AK4239" s="564">
        <v>0</v>
      </c>
    </row>
    <row r="4240" spans="1:37">
      <c r="A4240">
        <v>4236</v>
      </c>
      <c r="B4240" s="564">
        <f t="shared" ca="1" si="402"/>
        <v>20</v>
      </c>
      <c r="C4240" s="564">
        <f t="shared" ca="1" si="397"/>
        <v>400</v>
      </c>
      <c r="D4240" s="564">
        <f t="shared" ca="1" si="400"/>
        <v>20</v>
      </c>
      <c r="E4240" s="564">
        <f t="shared" ca="1" si="398"/>
        <v>0</v>
      </c>
      <c r="F4240" s="564">
        <f t="shared" ca="1" si="401"/>
        <v>1</v>
      </c>
      <c r="G4240" s="564">
        <f t="shared" ca="1" si="399"/>
        <v>-3.2052838101705672</v>
      </c>
      <c r="H4240" s="564">
        <v>1</v>
      </c>
      <c r="I4240" s="564">
        <v>1</v>
      </c>
      <c r="J4240" s="564">
        <v>1</v>
      </c>
      <c r="K4240" s="564">
        <v>1</v>
      </c>
      <c r="L4240" s="564">
        <v>1</v>
      </c>
      <c r="M4240" s="564">
        <v>1</v>
      </c>
      <c r="N4240" s="564">
        <v>1</v>
      </c>
      <c r="O4240" s="564">
        <v>1</v>
      </c>
      <c r="P4240" s="564">
        <v>1</v>
      </c>
      <c r="Q4240" s="564">
        <v>1</v>
      </c>
      <c r="R4240" s="564">
        <v>1</v>
      </c>
      <c r="S4240" s="564">
        <v>1</v>
      </c>
      <c r="T4240" s="564">
        <v>1</v>
      </c>
      <c r="U4240" s="564">
        <v>1</v>
      </c>
      <c r="V4240" s="564">
        <v>1</v>
      </c>
      <c r="W4240" s="564">
        <v>1</v>
      </c>
      <c r="X4240" s="564">
        <v>1</v>
      </c>
      <c r="Y4240" s="564">
        <v>1</v>
      </c>
      <c r="Z4240" s="564">
        <v>1</v>
      </c>
      <c r="AA4240" s="564">
        <v>1</v>
      </c>
      <c r="AB4240" s="564">
        <v>1</v>
      </c>
      <c r="AC4240" s="564">
        <v>1</v>
      </c>
      <c r="AD4240" s="564">
        <v>1</v>
      </c>
      <c r="AE4240" s="564">
        <v>1</v>
      </c>
      <c r="AF4240" s="564">
        <v>1</v>
      </c>
      <c r="AG4240" s="564">
        <v>1</v>
      </c>
      <c r="AH4240" s="564">
        <v>1</v>
      </c>
      <c r="AI4240" s="564">
        <v>1</v>
      </c>
      <c r="AJ4240" s="564">
        <v>1</v>
      </c>
      <c r="AK4240" s="564">
        <v>1</v>
      </c>
    </row>
    <row r="4241" spans="1:37">
      <c r="A4241">
        <v>4237</v>
      </c>
      <c r="B4241" s="564">
        <f t="shared" ca="1" si="402"/>
        <v>0</v>
      </c>
      <c r="C4241" s="564">
        <f t="shared" ca="1" si="397"/>
        <v>0</v>
      </c>
      <c r="D4241" s="564">
        <f t="shared" ca="1" si="400"/>
        <v>0</v>
      </c>
      <c r="E4241" s="564">
        <f t="shared" ca="1" si="398"/>
        <v>0</v>
      </c>
      <c r="F4241" s="564">
        <f t="shared" ca="1" si="401"/>
        <v>1</v>
      </c>
      <c r="G4241" s="564">
        <f t="shared" ca="1" si="399"/>
        <v>0.63399760592369236</v>
      </c>
      <c r="H4241" s="564">
        <v>0</v>
      </c>
      <c r="I4241" s="564">
        <v>0</v>
      </c>
      <c r="J4241" s="564">
        <v>0</v>
      </c>
      <c r="K4241" s="564">
        <v>0</v>
      </c>
      <c r="L4241" s="564">
        <v>0</v>
      </c>
      <c r="M4241" s="564">
        <v>0</v>
      </c>
      <c r="N4241" s="564">
        <v>0</v>
      </c>
      <c r="O4241" s="564">
        <v>0</v>
      </c>
      <c r="P4241" s="564">
        <v>0</v>
      </c>
      <c r="Q4241" s="564">
        <v>0</v>
      </c>
      <c r="R4241" s="564">
        <v>0</v>
      </c>
      <c r="S4241" s="564">
        <v>0</v>
      </c>
      <c r="T4241" s="564">
        <v>0</v>
      </c>
      <c r="U4241" s="564">
        <v>0</v>
      </c>
      <c r="V4241" s="564">
        <v>0</v>
      </c>
      <c r="W4241" s="564">
        <v>0</v>
      </c>
      <c r="X4241" s="564">
        <v>0</v>
      </c>
      <c r="Y4241" s="564">
        <v>0</v>
      </c>
      <c r="Z4241" s="564">
        <v>0</v>
      </c>
      <c r="AA4241" s="564">
        <v>0</v>
      </c>
      <c r="AB4241" s="564">
        <v>0</v>
      </c>
      <c r="AC4241" s="564">
        <v>0</v>
      </c>
      <c r="AD4241" s="564">
        <v>0</v>
      </c>
      <c r="AE4241" s="564">
        <v>0</v>
      </c>
      <c r="AF4241" s="564">
        <v>0</v>
      </c>
      <c r="AG4241" s="564">
        <v>0</v>
      </c>
      <c r="AH4241" s="564">
        <v>0</v>
      </c>
      <c r="AI4241" s="564">
        <v>0</v>
      </c>
      <c r="AJ4241" s="564">
        <v>0</v>
      </c>
      <c r="AK4241" s="564">
        <v>0</v>
      </c>
    </row>
    <row r="4242" spans="1:37">
      <c r="A4242">
        <v>4238</v>
      </c>
      <c r="B4242" s="564">
        <f t="shared" ca="1" si="402"/>
        <v>20</v>
      </c>
      <c r="C4242" s="564">
        <f t="shared" ca="1" si="397"/>
        <v>400</v>
      </c>
      <c r="D4242" s="564">
        <f t="shared" ca="1" si="400"/>
        <v>20</v>
      </c>
      <c r="E4242" s="564">
        <f t="shared" ca="1" si="398"/>
        <v>0</v>
      </c>
      <c r="F4242" s="564">
        <f t="shared" ca="1" si="401"/>
        <v>1</v>
      </c>
      <c r="G4242" s="564">
        <f t="shared" ca="1" si="399"/>
        <v>-1.654976223956202</v>
      </c>
      <c r="H4242" s="564">
        <v>1</v>
      </c>
      <c r="I4242" s="564">
        <v>1</v>
      </c>
      <c r="J4242" s="564">
        <v>1</v>
      </c>
      <c r="K4242" s="564">
        <v>1</v>
      </c>
      <c r="L4242" s="564">
        <v>1</v>
      </c>
      <c r="M4242" s="564">
        <v>1</v>
      </c>
      <c r="N4242" s="564">
        <v>1</v>
      </c>
      <c r="O4242" s="564">
        <v>1</v>
      </c>
      <c r="P4242" s="564">
        <v>1</v>
      </c>
      <c r="Q4242" s="564">
        <v>1</v>
      </c>
      <c r="R4242" s="564">
        <v>1</v>
      </c>
      <c r="S4242" s="564">
        <v>1</v>
      </c>
      <c r="T4242" s="564">
        <v>1</v>
      </c>
      <c r="U4242" s="564">
        <v>1</v>
      </c>
      <c r="V4242" s="564">
        <v>1</v>
      </c>
      <c r="W4242" s="564">
        <v>1</v>
      </c>
      <c r="X4242" s="564">
        <v>1</v>
      </c>
      <c r="Y4242" s="564">
        <v>1</v>
      </c>
      <c r="Z4242" s="564">
        <v>1</v>
      </c>
      <c r="AA4242" s="564">
        <v>1</v>
      </c>
      <c r="AB4242" s="564">
        <v>1</v>
      </c>
      <c r="AC4242" s="564">
        <v>1</v>
      </c>
      <c r="AD4242" s="564">
        <v>1</v>
      </c>
      <c r="AE4242" s="564">
        <v>1</v>
      </c>
      <c r="AF4242" s="564">
        <v>1</v>
      </c>
      <c r="AG4242" s="564">
        <v>1</v>
      </c>
      <c r="AH4242" s="564">
        <v>1</v>
      </c>
      <c r="AI4242" s="564">
        <v>1</v>
      </c>
      <c r="AJ4242" s="564">
        <v>1</v>
      </c>
      <c r="AK4242" s="564">
        <v>1</v>
      </c>
    </row>
    <row r="4243" spans="1:37">
      <c r="A4243">
        <v>4239</v>
      </c>
      <c r="B4243" s="564">
        <f t="shared" ca="1" si="402"/>
        <v>20</v>
      </c>
      <c r="C4243" s="564">
        <f t="shared" ca="1" si="397"/>
        <v>400</v>
      </c>
      <c r="D4243" s="564">
        <f t="shared" ca="1" si="400"/>
        <v>20</v>
      </c>
      <c r="E4243" s="564">
        <f t="shared" ca="1" si="398"/>
        <v>0</v>
      </c>
      <c r="F4243" s="564">
        <f t="shared" ca="1" si="401"/>
        <v>1</v>
      </c>
      <c r="G4243" s="564">
        <f t="shared" ca="1" si="399"/>
        <v>4.4988724350453655</v>
      </c>
      <c r="H4243" s="564">
        <v>1</v>
      </c>
      <c r="I4243" s="564">
        <v>1</v>
      </c>
      <c r="J4243" s="564">
        <v>1</v>
      </c>
      <c r="K4243" s="564">
        <v>1</v>
      </c>
      <c r="L4243" s="564">
        <v>1</v>
      </c>
      <c r="M4243" s="564">
        <v>1</v>
      </c>
      <c r="N4243" s="564">
        <v>1</v>
      </c>
      <c r="O4243" s="564">
        <v>1</v>
      </c>
      <c r="P4243" s="564">
        <v>1</v>
      </c>
      <c r="Q4243" s="564">
        <v>1</v>
      </c>
      <c r="R4243" s="564">
        <v>1</v>
      </c>
      <c r="S4243" s="564">
        <v>1</v>
      </c>
      <c r="T4243" s="564">
        <v>1</v>
      </c>
      <c r="U4243" s="564">
        <v>1</v>
      </c>
      <c r="V4243" s="564">
        <v>1</v>
      </c>
      <c r="W4243" s="564">
        <v>1</v>
      </c>
      <c r="X4243" s="564">
        <v>1</v>
      </c>
      <c r="Y4243" s="564">
        <v>1</v>
      </c>
      <c r="Z4243" s="564">
        <v>1</v>
      </c>
      <c r="AA4243" s="564">
        <v>1</v>
      </c>
      <c r="AB4243" s="564">
        <v>1</v>
      </c>
      <c r="AC4243" s="564">
        <v>1</v>
      </c>
      <c r="AD4243" s="564">
        <v>1</v>
      </c>
      <c r="AE4243" s="564">
        <v>1</v>
      </c>
      <c r="AF4243" s="564">
        <v>1</v>
      </c>
      <c r="AG4243" s="564">
        <v>1</v>
      </c>
      <c r="AH4243" s="564">
        <v>1</v>
      </c>
      <c r="AI4243" s="564">
        <v>1</v>
      </c>
      <c r="AJ4243" s="564">
        <v>1</v>
      </c>
      <c r="AK4243" s="564">
        <v>1</v>
      </c>
    </row>
    <row r="4244" spans="1:37">
      <c r="A4244">
        <v>4240</v>
      </c>
      <c r="B4244" s="564">
        <f t="shared" ca="1" si="402"/>
        <v>0</v>
      </c>
      <c r="C4244" s="564">
        <f t="shared" ca="1" si="397"/>
        <v>0</v>
      </c>
      <c r="D4244" s="564">
        <f t="shared" ca="1" si="400"/>
        <v>0</v>
      </c>
      <c r="E4244" s="564">
        <f t="shared" ca="1" si="398"/>
        <v>0</v>
      </c>
      <c r="F4244" s="564">
        <f t="shared" ca="1" si="401"/>
        <v>1</v>
      </c>
      <c r="G4244" s="564">
        <f t="shared" ca="1" si="399"/>
        <v>4.3551130248979391</v>
      </c>
      <c r="H4244" s="564">
        <v>0</v>
      </c>
      <c r="I4244" s="564">
        <v>0</v>
      </c>
      <c r="J4244" s="564">
        <v>0</v>
      </c>
      <c r="K4244" s="564">
        <v>0</v>
      </c>
      <c r="L4244" s="564">
        <v>0</v>
      </c>
      <c r="M4244" s="564">
        <v>0</v>
      </c>
      <c r="N4244" s="564">
        <v>0</v>
      </c>
      <c r="O4244" s="564">
        <v>0</v>
      </c>
      <c r="P4244" s="564">
        <v>0</v>
      </c>
      <c r="Q4244" s="564">
        <v>0</v>
      </c>
      <c r="R4244" s="564">
        <v>0</v>
      </c>
      <c r="S4244" s="564">
        <v>0</v>
      </c>
      <c r="T4244" s="564">
        <v>0</v>
      </c>
      <c r="U4244" s="564">
        <v>0</v>
      </c>
      <c r="V4244" s="564">
        <v>0</v>
      </c>
      <c r="W4244" s="564">
        <v>0</v>
      </c>
      <c r="X4244" s="564">
        <v>0</v>
      </c>
      <c r="Y4244" s="564">
        <v>0</v>
      </c>
      <c r="Z4244" s="564">
        <v>0</v>
      </c>
      <c r="AA4244" s="564">
        <v>0</v>
      </c>
      <c r="AB4244" s="564">
        <v>0</v>
      </c>
      <c r="AC4244" s="564">
        <v>0</v>
      </c>
      <c r="AD4244" s="564">
        <v>0</v>
      </c>
      <c r="AE4244" s="564">
        <v>0</v>
      </c>
      <c r="AF4244" s="564">
        <v>0</v>
      </c>
      <c r="AG4244" s="564">
        <v>0</v>
      </c>
      <c r="AH4244" s="564">
        <v>0</v>
      </c>
      <c r="AI4244" s="564">
        <v>0</v>
      </c>
      <c r="AJ4244" s="564">
        <v>0</v>
      </c>
      <c r="AK4244" s="564">
        <v>0</v>
      </c>
    </row>
    <row r="4245" spans="1:37">
      <c r="A4245">
        <v>4241</v>
      </c>
      <c r="B4245" s="564">
        <f t="shared" ca="1" si="402"/>
        <v>20</v>
      </c>
      <c r="C4245" s="564">
        <f t="shared" ca="1" si="397"/>
        <v>400</v>
      </c>
      <c r="D4245" s="564">
        <f t="shared" ca="1" si="400"/>
        <v>20</v>
      </c>
      <c r="E4245" s="564">
        <f t="shared" ca="1" si="398"/>
        <v>0</v>
      </c>
      <c r="F4245" s="564">
        <f t="shared" ca="1" si="401"/>
        <v>1</v>
      </c>
      <c r="G4245" s="564">
        <f t="shared" ca="1" si="399"/>
        <v>-3.9349092496652829</v>
      </c>
      <c r="H4245" s="564">
        <v>1</v>
      </c>
      <c r="I4245" s="564">
        <v>1</v>
      </c>
      <c r="J4245" s="564">
        <v>1</v>
      </c>
      <c r="K4245" s="564">
        <v>1</v>
      </c>
      <c r="L4245" s="564">
        <v>1</v>
      </c>
      <c r="M4245" s="564">
        <v>1</v>
      </c>
      <c r="N4245" s="564">
        <v>1</v>
      </c>
      <c r="O4245" s="564">
        <v>1</v>
      </c>
      <c r="P4245" s="564">
        <v>1</v>
      </c>
      <c r="Q4245" s="564">
        <v>1</v>
      </c>
      <c r="R4245" s="564">
        <v>1</v>
      </c>
      <c r="S4245" s="564">
        <v>1</v>
      </c>
      <c r="T4245" s="564">
        <v>1</v>
      </c>
      <c r="U4245" s="564">
        <v>1</v>
      </c>
      <c r="V4245" s="564">
        <v>1</v>
      </c>
      <c r="W4245" s="564">
        <v>1</v>
      </c>
      <c r="X4245" s="564">
        <v>1</v>
      </c>
      <c r="Y4245" s="564">
        <v>1</v>
      </c>
      <c r="Z4245" s="564">
        <v>1</v>
      </c>
      <c r="AA4245" s="564">
        <v>1</v>
      </c>
      <c r="AB4245" s="564">
        <v>1</v>
      </c>
      <c r="AC4245" s="564">
        <v>1</v>
      </c>
      <c r="AD4245" s="564">
        <v>1</v>
      </c>
      <c r="AE4245" s="564">
        <v>1</v>
      </c>
      <c r="AF4245" s="564">
        <v>1</v>
      </c>
      <c r="AG4245" s="564">
        <v>1</v>
      </c>
      <c r="AH4245" s="564">
        <v>1</v>
      </c>
      <c r="AI4245" s="564">
        <v>1</v>
      </c>
      <c r="AJ4245" s="564">
        <v>1</v>
      </c>
      <c r="AK4245" s="564">
        <v>1</v>
      </c>
    </row>
    <row r="4246" spans="1:37">
      <c r="A4246">
        <v>4242</v>
      </c>
      <c r="B4246" s="564">
        <f t="shared" ca="1" si="402"/>
        <v>20</v>
      </c>
      <c r="C4246" s="564">
        <f t="shared" ca="1" si="397"/>
        <v>400</v>
      </c>
      <c r="D4246" s="564">
        <f t="shared" ca="1" si="400"/>
        <v>20</v>
      </c>
      <c r="E4246" s="564">
        <f t="shared" ca="1" si="398"/>
        <v>0</v>
      </c>
      <c r="F4246" s="564">
        <f t="shared" ca="1" si="401"/>
        <v>1</v>
      </c>
      <c r="G4246" s="564">
        <f t="shared" ca="1" si="399"/>
        <v>0.98762612371066061</v>
      </c>
      <c r="H4246" s="564">
        <v>1</v>
      </c>
      <c r="I4246" s="564">
        <v>1</v>
      </c>
      <c r="J4246" s="564">
        <v>1</v>
      </c>
      <c r="K4246" s="564">
        <v>1</v>
      </c>
      <c r="L4246" s="564">
        <v>1</v>
      </c>
      <c r="M4246" s="564">
        <v>1</v>
      </c>
      <c r="N4246" s="564">
        <v>1</v>
      </c>
      <c r="O4246" s="564">
        <v>1</v>
      </c>
      <c r="P4246" s="564">
        <v>1</v>
      </c>
      <c r="Q4246" s="564">
        <v>1</v>
      </c>
      <c r="R4246" s="564">
        <v>1</v>
      </c>
      <c r="S4246" s="564">
        <v>1</v>
      </c>
      <c r="T4246" s="564">
        <v>1</v>
      </c>
      <c r="U4246" s="564">
        <v>1</v>
      </c>
      <c r="V4246" s="564">
        <v>1</v>
      </c>
      <c r="W4246" s="564">
        <v>1</v>
      </c>
      <c r="X4246" s="564">
        <v>1</v>
      </c>
      <c r="Y4246" s="564">
        <v>1</v>
      </c>
      <c r="Z4246" s="564">
        <v>1</v>
      </c>
      <c r="AA4246" s="564">
        <v>1</v>
      </c>
      <c r="AB4246" s="564">
        <v>1</v>
      </c>
      <c r="AC4246" s="564">
        <v>1</v>
      </c>
      <c r="AD4246" s="564">
        <v>1</v>
      </c>
      <c r="AE4246" s="564">
        <v>1</v>
      </c>
      <c r="AF4246" s="564">
        <v>1</v>
      </c>
      <c r="AG4246" s="564">
        <v>1</v>
      </c>
      <c r="AH4246" s="564">
        <v>1</v>
      </c>
      <c r="AI4246" s="564">
        <v>1</v>
      </c>
      <c r="AJ4246" s="564">
        <v>1</v>
      </c>
      <c r="AK4246" s="564">
        <v>1</v>
      </c>
    </row>
    <row r="4247" spans="1:37">
      <c r="A4247">
        <v>4243</v>
      </c>
      <c r="B4247" s="564">
        <f t="shared" ca="1" si="402"/>
        <v>0</v>
      </c>
      <c r="C4247" s="564">
        <f t="shared" ca="1" si="397"/>
        <v>0</v>
      </c>
      <c r="D4247" s="564">
        <f t="shared" ca="1" si="400"/>
        <v>0</v>
      </c>
      <c r="E4247" s="564">
        <f t="shared" ca="1" si="398"/>
        <v>0</v>
      </c>
      <c r="F4247" s="564">
        <f t="shared" ca="1" si="401"/>
        <v>1</v>
      </c>
      <c r="G4247" s="564">
        <f t="shared" ca="1" si="399"/>
        <v>-1.6472323771863384</v>
      </c>
      <c r="H4247" s="564">
        <v>0</v>
      </c>
      <c r="I4247" s="564">
        <v>0</v>
      </c>
      <c r="J4247" s="564">
        <v>0</v>
      </c>
      <c r="K4247" s="564">
        <v>0</v>
      </c>
      <c r="L4247" s="564">
        <v>0</v>
      </c>
      <c r="M4247" s="564">
        <v>0</v>
      </c>
      <c r="N4247" s="564">
        <v>0</v>
      </c>
      <c r="O4247" s="564">
        <v>0</v>
      </c>
      <c r="P4247" s="564">
        <v>0</v>
      </c>
      <c r="Q4247" s="564">
        <v>0</v>
      </c>
      <c r="R4247" s="564">
        <v>0</v>
      </c>
      <c r="S4247" s="564">
        <v>0</v>
      </c>
      <c r="T4247" s="564">
        <v>0</v>
      </c>
      <c r="U4247" s="564">
        <v>0</v>
      </c>
      <c r="V4247" s="564">
        <v>0</v>
      </c>
      <c r="W4247" s="564">
        <v>0</v>
      </c>
      <c r="X4247" s="564">
        <v>0</v>
      </c>
      <c r="Y4247" s="564">
        <v>0</v>
      </c>
      <c r="Z4247" s="564">
        <v>0</v>
      </c>
      <c r="AA4247" s="564">
        <v>0</v>
      </c>
      <c r="AB4247" s="564">
        <v>0</v>
      </c>
      <c r="AC4247" s="564">
        <v>0</v>
      </c>
      <c r="AD4247" s="564">
        <v>0</v>
      </c>
      <c r="AE4247" s="564">
        <v>0</v>
      </c>
      <c r="AF4247" s="564">
        <v>0</v>
      </c>
      <c r="AG4247" s="564">
        <v>0</v>
      </c>
      <c r="AH4247" s="564">
        <v>0</v>
      </c>
      <c r="AI4247" s="564">
        <v>0</v>
      </c>
      <c r="AJ4247" s="564">
        <v>0</v>
      </c>
      <c r="AK4247" s="564">
        <v>0</v>
      </c>
    </row>
    <row r="4248" spans="1:37">
      <c r="A4248">
        <v>4244</v>
      </c>
      <c r="B4248" s="564">
        <f t="shared" ca="1" si="402"/>
        <v>0</v>
      </c>
      <c r="C4248" s="564">
        <f t="shared" ca="1" si="397"/>
        <v>0</v>
      </c>
      <c r="D4248" s="564">
        <f t="shared" ca="1" si="400"/>
        <v>0</v>
      </c>
      <c r="E4248" s="564">
        <f t="shared" ca="1" si="398"/>
        <v>0</v>
      </c>
      <c r="F4248" s="564">
        <f t="shared" ca="1" si="401"/>
        <v>1</v>
      </c>
      <c r="G4248" s="564">
        <f t="shared" ca="1" si="399"/>
        <v>2.2629769931106729</v>
      </c>
      <c r="H4248" s="564">
        <v>0</v>
      </c>
      <c r="I4248" s="564">
        <v>0</v>
      </c>
      <c r="J4248" s="564">
        <v>0</v>
      </c>
      <c r="K4248" s="564">
        <v>0</v>
      </c>
      <c r="L4248" s="564">
        <v>0</v>
      </c>
      <c r="M4248" s="564">
        <v>0</v>
      </c>
      <c r="N4248" s="564">
        <v>0</v>
      </c>
      <c r="O4248" s="564">
        <v>0</v>
      </c>
      <c r="P4248" s="564">
        <v>0</v>
      </c>
      <c r="Q4248" s="564">
        <v>0</v>
      </c>
      <c r="R4248" s="564">
        <v>0</v>
      </c>
      <c r="S4248" s="564">
        <v>0</v>
      </c>
      <c r="T4248" s="564">
        <v>0</v>
      </c>
      <c r="U4248" s="564">
        <v>0</v>
      </c>
      <c r="V4248" s="564">
        <v>0</v>
      </c>
      <c r="W4248" s="564">
        <v>0</v>
      </c>
      <c r="X4248" s="564">
        <v>0</v>
      </c>
      <c r="Y4248" s="564">
        <v>0</v>
      </c>
      <c r="Z4248" s="564">
        <v>0</v>
      </c>
      <c r="AA4248" s="564">
        <v>0</v>
      </c>
      <c r="AB4248" s="564">
        <v>0</v>
      </c>
      <c r="AC4248" s="564">
        <v>0</v>
      </c>
      <c r="AD4248" s="564">
        <v>0</v>
      </c>
      <c r="AE4248" s="564">
        <v>0</v>
      </c>
      <c r="AF4248" s="564">
        <v>0</v>
      </c>
      <c r="AG4248" s="564">
        <v>0</v>
      </c>
      <c r="AH4248" s="564">
        <v>0</v>
      </c>
      <c r="AI4248" s="564">
        <v>0</v>
      </c>
      <c r="AJ4248" s="564">
        <v>0</v>
      </c>
      <c r="AK4248" s="564">
        <v>0</v>
      </c>
    </row>
    <row r="4249" spans="1:37">
      <c r="A4249">
        <v>4245</v>
      </c>
      <c r="B4249" s="564">
        <f t="shared" ca="1" si="402"/>
        <v>20</v>
      </c>
      <c r="C4249" s="564">
        <f t="shared" ca="1" si="397"/>
        <v>400</v>
      </c>
      <c r="D4249" s="564">
        <f t="shared" ca="1" si="400"/>
        <v>20</v>
      </c>
      <c r="E4249" s="564">
        <f t="shared" ca="1" si="398"/>
        <v>0</v>
      </c>
      <c r="F4249" s="564">
        <f t="shared" ca="1" si="401"/>
        <v>1</v>
      </c>
      <c r="G4249" s="564">
        <f t="shared" ca="1" si="399"/>
        <v>5.2605945292481309</v>
      </c>
      <c r="H4249" s="564">
        <v>1</v>
      </c>
      <c r="I4249" s="564">
        <v>1</v>
      </c>
      <c r="J4249" s="564">
        <v>1</v>
      </c>
      <c r="K4249" s="564">
        <v>1</v>
      </c>
      <c r="L4249" s="564">
        <v>1</v>
      </c>
      <c r="M4249" s="564">
        <v>1</v>
      </c>
      <c r="N4249" s="564">
        <v>1</v>
      </c>
      <c r="O4249" s="564">
        <v>1</v>
      </c>
      <c r="P4249" s="564">
        <v>1</v>
      </c>
      <c r="Q4249" s="564">
        <v>1</v>
      </c>
      <c r="R4249" s="564">
        <v>1</v>
      </c>
      <c r="S4249" s="564">
        <v>1</v>
      </c>
      <c r="T4249" s="564">
        <v>1</v>
      </c>
      <c r="U4249" s="564">
        <v>1</v>
      </c>
      <c r="V4249" s="564">
        <v>1</v>
      </c>
      <c r="W4249" s="564">
        <v>1</v>
      </c>
      <c r="X4249" s="564">
        <v>1</v>
      </c>
      <c r="Y4249" s="564">
        <v>1</v>
      </c>
      <c r="Z4249" s="564">
        <v>1</v>
      </c>
      <c r="AA4249" s="564">
        <v>1</v>
      </c>
      <c r="AB4249" s="564">
        <v>1</v>
      </c>
      <c r="AC4249" s="564">
        <v>1</v>
      </c>
      <c r="AD4249" s="564">
        <v>1</v>
      </c>
      <c r="AE4249" s="564">
        <v>1</v>
      </c>
      <c r="AF4249" s="564">
        <v>1</v>
      </c>
      <c r="AG4249" s="564">
        <v>1</v>
      </c>
      <c r="AH4249" s="564">
        <v>1</v>
      </c>
      <c r="AI4249" s="564">
        <v>1</v>
      </c>
      <c r="AJ4249" s="564">
        <v>1</v>
      </c>
      <c r="AK4249" s="564">
        <v>1</v>
      </c>
    </row>
    <row r="4250" spans="1:37">
      <c r="A4250">
        <v>4246</v>
      </c>
      <c r="B4250" s="564">
        <f t="shared" ca="1" si="402"/>
        <v>0</v>
      </c>
      <c r="C4250" s="564">
        <f t="shared" ca="1" si="397"/>
        <v>0</v>
      </c>
      <c r="D4250" s="564">
        <f t="shared" ca="1" si="400"/>
        <v>0</v>
      </c>
      <c r="E4250" s="564">
        <f t="shared" ca="1" si="398"/>
        <v>0</v>
      </c>
      <c r="F4250" s="564">
        <f t="shared" ca="1" si="401"/>
        <v>1</v>
      </c>
      <c r="G4250" s="564">
        <f t="shared" ca="1" si="399"/>
        <v>-1.4163935180347114</v>
      </c>
      <c r="H4250" s="564">
        <v>0</v>
      </c>
      <c r="I4250" s="564">
        <v>0</v>
      </c>
      <c r="J4250" s="564">
        <v>0</v>
      </c>
      <c r="K4250" s="564">
        <v>0</v>
      </c>
      <c r="L4250" s="564">
        <v>0</v>
      </c>
      <c r="M4250" s="564">
        <v>0</v>
      </c>
      <c r="N4250" s="564">
        <v>0</v>
      </c>
      <c r="O4250" s="564">
        <v>0</v>
      </c>
      <c r="P4250" s="564">
        <v>0</v>
      </c>
      <c r="Q4250" s="564">
        <v>0</v>
      </c>
      <c r="R4250" s="564">
        <v>0</v>
      </c>
      <c r="S4250" s="564">
        <v>0</v>
      </c>
      <c r="T4250" s="564">
        <v>0</v>
      </c>
      <c r="U4250" s="564">
        <v>0</v>
      </c>
      <c r="V4250" s="564">
        <v>0</v>
      </c>
      <c r="W4250" s="564">
        <v>0</v>
      </c>
      <c r="X4250" s="564">
        <v>0</v>
      </c>
      <c r="Y4250" s="564">
        <v>0</v>
      </c>
      <c r="Z4250" s="564">
        <v>0</v>
      </c>
      <c r="AA4250" s="564">
        <v>0</v>
      </c>
      <c r="AB4250" s="564">
        <v>0</v>
      </c>
      <c r="AC4250" s="564">
        <v>0</v>
      </c>
      <c r="AD4250" s="564">
        <v>0</v>
      </c>
      <c r="AE4250" s="564">
        <v>0</v>
      </c>
      <c r="AF4250" s="564">
        <v>0</v>
      </c>
      <c r="AG4250" s="564">
        <v>0</v>
      </c>
      <c r="AH4250" s="564">
        <v>0</v>
      </c>
      <c r="AI4250" s="564">
        <v>0</v>
      </c>
      <c r="AJ4250" s="564">
        <v>0</v>
      </c>
      <c r="AK4250" s="564">
        <v>0</v>
      </c>
    </row>
    <row r="4251" spans="1:37">
      <c r="A4251">
        <v>4247</v>
      </c>
      <c r="B4251" s="564">
        <f t="shared" ca="1" si="402"/>
        <v>0</v>
      </c>
      <c r="C4251" s="564">
        <f t="shared" ca="1" si="397"/>
        <v>0</v>
      </c>
      <c r="D4251" s="564">
        <f t="shared" ca="1" si="400"/>
        <v>0</v>
      </c>
      <c r="E4251" s="564">
        <f t="shared" ca="1" si="398"/>
        <v>0</v>
      </c>
      <c r="F4251" s="564">
        <f t="shared" ca="1" si="401"/>
        <v>1</v>
      </c>
      <c r="G4251" s="564">
        <f t="shared" ca="1" si="399"/>
        <v>6.8007761395833413</v>
      </c>
      <c r="H4251" s="564">
        <v>0</v>
      </c>
      <c r="I4251" s="564">
        <v>0</v>
      </c>
      <c r="J4251" s="564">
        <v>0</v>
      </c>
      <c r="K4251" s="564">
        <v>0</v>
      </c>
      <c r="L4251" s="564">
        <v>0</v>
      </c>
      <c r="M4251" s="564">
        <v>0</v>
      </c>
      <c r="N4251" s="564">
        <v>0</v>
      </c>
      <c r="O4251" s="564">
        <v>0</v>
      </c>
      <c r="P4251" s="564">
        <v>0</v>
      </c>
      <c r="Q4251" s="564">
        <v>0</v>
      </c>
      <c r="R4251" s="564">
        <v>0</v>
      </c>
      <c r="S4251" s="564">
        <v>0</v>
      </c>
      <c r="T4251" s="564">
        <v>0</v>
      </c>
      <c r="U4251" s="564">
        <v>0</v>
      </c>
      <c r="V4251" s="564">
        <v>0</v>
      </c>
      <c r="W4251" s="564">
        <v>0</v>
      </c>
      <c r="X4251" s="564">
        <v>0</v>
      </c>
      <c r="Y4251" s="564">
        <v>0</v>
      </c>
      <c r="Z4251" s="564">
        <v>0</v>
      </c>
      <c r="AA4251" s="564">
        <v>0</v>
      </c>
      <c r="AB4251" s="564">
        <v>0</v>
      </c>
      <c r="AC4251" s="564">
        <v>0</v>
      </c>
      <c r="AD4251" s="564">
        <v>0</v>
      </c>
      <c r="AE4251" s="564">
        <v>0</v>
      </c>
      <c r="AF4251" s="564">
        <v>0</v>
      </c>
      <c r="AG4251" s="564">
        <v>0</v>
      </c>
      <c r="AH4251" s="564">
        <v>0</v>
      </c>
      <c r="AI4251" s="564">
        <v>0</v>
      </c>
      <c r="AJ4251" s="564">
        <v>0</v>
      </c>
      <c r="AK4251" s="564">
        <v>0</v>
      </c>
    </row>
    <row r="4252" spans="1:37">
      <c r="A4252">
        <v>4248</v>
      </c>
      <c r="B4252" s="564">
        <f t="shared" ca="1" si="402"/>
        <v>0</v>
      </c>
      <c r="C4252" s="564">
        <f t="shared" ca="1" si="397"/>
        <v>0</v>
      </c>
      <c r="D4252" s="564">
        <f t="shared" ca="1" si="400"/>
        <v>0</v>
      </c>
      <c r="E4252" s="564">
        <f t="shared" ca="1" si="398"/>
        <v>0</v>
      </c>
      <c r="F4252" s="564">
        <f t="shared" ca="1" si="401"/>
        <v>1</v>
      </c>
      <c r="G4252" s="564">
        <f t="shared" ca="1" si="399"/>
        <v>-4.4138037969124007</v>
      </c>
      <c r="H4252" s="564">
        <v>0</v>
      </c>
      <c r="I4252" s="564">
        <v>0</v>
      </c>
      <c r="J4252" s="564">
        <v>0</v>
      </c>
      <c r="K4252" s="564">
        <v>0</v>
      </c>
      <c r="L4252" s="564">
        <v>0</v>
      </c>
      <c r="M4252" s="564">
        <v>0</v>
      </c>
      <c r="N4252" s="564">
        <v>0</v>
      </c>
      <c r="O4252" s="564">
        <v>0</v>
      </c>
      <c r="P4252" s="564">
        <v>0</v>
      </c>
      <c r="Q4252" s="564">
        <v>0</v>
      </c>
      <c r="R4252" s="564">
        <v>0</v>
      </c>
      <c r="S4252" s="564">
        <v>0</v>
      </c>
      <c r="T4252" s="564">
        <v>0</v>
      </c>
      <c r="U4252" s="564">
        <v>0</v>
      </c>
      <c r="V4252" s="564">
        <v>0</v>
      </c>
      <c r="W4252" s="564">
        <v>0</v>
      </c>
      <c r="X4252" s="564">
        <v>0</v>
      </c>
      <c r="Y4252" s="564">
        <v>0</v>
      </c>
      <c r="Z4252" s="564">
        <v>0</v>
      </c>
      <c r="AA4252" s="564">
        <v>0</v>
      </c>
      <c r="AB4252" s="564">
        <v>0</v>
      </c>
      <c r="AC4252" s="564">
        <v>0</v>
      </c>
      <c r="AD4252" s="564">
        <v>0</v>
      </c>
      <c r="AE4252" s="564">
        <v>0</v>
      </c>
      <c r="AF4252" s="564">
        <v>0</v>
      </c>
      <c r="AG4252" s="564">
        <v>0</v>
      </c>
      <c r="AH4252" s="564">
        <v>0</v>
      </c>
      <c r="AI4252" s="564">
        <v>0</v>
      </c>
      <c r="AJ4252" s="564">
        <v>0</v>
      </c>
      <c r="AK4252" s="564">
        <v>0</v>
      </c>
    </row>
    <row r="4253" spans="1:37">
      <c r="A4253">
        <v>4249</v>
      </c>
      <c r="B4253" s="564">
        <f t="shared" ca="1" si="402"/>
        <v>0</v>
      </c>
      <c r="C4253" s="564">
        <f t="shared" ca="1" si="397"/>
        <v>0</v>
      </c>
      <c r="D4253" s="564">
        <f t="shared" ca="1" si="400"/>
        <v>0</v>
      </c>
      <c r="E4253" s="564">
        <f t="shared" ca="1" si="398"/>
        <v>0</v>
      </c>
      <c r="F4253" s="564">
        <f t="shared" ca="1" si="401"/>
        <v>1</v>
      </c>
      <c r="G4253" s="564">
        <f t="shared" ca="1" si="399"/>
        <v>-2.9494099047577289</v>
      </c>
      <c r="H4253" s="564">
        <v>0</v>
      </c>
      <c r="I4253" s="564">
        <v>0</v>
      </c>
      <c r="J4253" s="564">
        <v>0</v>
      </c>
      <c r="K4253" s="564">
        <v>0</v>
      </c>
      <c r="L4253" s="564">
        <v>0</v>
      </c>
      <c r="M4253" s="564">
        <v>0</v>
      </c>
      <c r="N4253" s="564">
        <v>0</v>
      </c>
      <c r="O4253" s="564">
        <v>0</v>
      </c>
      <c r="P4253" s="564">
        <v>0</v>
      </c>
      <c r="Q4253" s="564">
        <v>0</v>
      </c>
      <c r="R4253" s="564">
        <v>0</v>
      </c>
      <c r="S4253" s="564">
        <v>0</v>
      </c>
      <c r="T4253" s="564">
        <v>0</v>
      </c>
      <c r="U4253" s="564">
        <v>0</v>
      </c>
      <c r="V4253" s="564">
        <v>0</v>
      </c>
      <c r="W4253" s="564">
        <v>0</v>
      </c>
      <c r="X4253" s="564">
        <v>0</v>
      </c>
      <c r="Y4253" s="564">
        <v>0</v>
      </c>
      <c r="Z4253" s="564">
        <v>0</v>
      </c>
      <c r="AA4253" s="564">
        <v>0</v>
      </c>
      <c r="AB4253" s="564">
        <v>0</v>
      </c>
      <c r="AC4253" s="564">
        <v>0</v>
      </c>
      <c r="AD4253" s="564">
        <v>0</v>
      </c>
      <c r="AE4253" s="564">
        <v>0</v>
      </c>
      <c r="AF4253" s="564">
        <v>0</v>
      </c>
      <c r="AG4253" s="564">
        <v>0</v>
      </c>
      <c r="AH4253" s="564">
        <v>0</v>
      </c>
      <c r="AI4253" s="564">
        <v>0</v>
      </c>
      <c r="AJ4253" s="564">
        <v>0</v>
      </c>
      <c r="AK4253" s="564">
        <v>0</v>
      </c>
    </row>
    <row r="4254" spans="1:37">
      <c r="A4254">
        <v>4250</v>
      </c>
      <c r="B4254" s="564">
        <f t="shared" ca="1" si="402"/>
        <v>0</v>
      </c>
      <c r="C4254" s="564">
        <f t="shared" ca="1" si="397"/>
        <v>0</v>
      </c>
      <c r="D4254" s="564">
        <f t="shared" ca="1" si="400"/>
        <v>0</v>
      </c>
      <c r="E4254" s="564">
        <f t="shared" ca="1" si="398"/>
        <v>0</v>
      </c>
      <c r="F4254" s="564">
        <f t="shared" ca="1" si="401"/>
        <v>1</v>
      </c>
      <c r="G4254" s="564">
        <f t="shared" ca="1" si="399"/>
        <v>5.3850662302287411</v>
      </c>
      <c r="H4254" s="564">
        <v>0</v>
      </c>
      <c r="I4254" s="564">
        <v>0</v>
      </c>
      <c r="J4254" s="564">
        <v>0</v>
      </c>
      <c r="K4254" s="564">
        <v>0</v>
      </c>
      <c r="L4254" s="564">
        <v>0</v>
      </c>
      <c r="M4254" s="564">
        <v>0</v>
      </c>
      <c r="N4254" s="564">
        <v>0</v>
      </c>
      <c r="O4254" s="564">
        <v>0</v>
      </c>
      <c r="P4254" s="564">
        <v>0</v>
      </c>
      <c r="Q4254" s="564">
        <v>0</v>
      </c>
      <c r="R4254" s="564">
        <v>0</v>
      </c>
      <c r="S4254" s="564">
        <v>0</v>
      </c>
      <c r="T4254" s="564">
        <v>0</v>
      </c>
      <c r="U4254" s="564">
        <v>0</v>
      </c>
      <c r="V4254" s="564">
        <v>0</v>
      </c>
      <c r="W4254" s="564">
        <v>0</v>
      </c>
      <c r="X4254" s="564">
        <v>0</v>
      </c>
      <c r="Y4254" s="564">
        <v>0</v>
      </c>
      <c r="Z4254" s="564">
        <v>0</v>
      </c>
      <c r="AA4254" s="564">
        <v>0</v>
      </c>
      <c r="AB4254" s="564">
        <v>0</v>
      </c>
      <c r="AC4254" s="564">
        <v>0</v>
      </c>
      <c r="AD4254" s="564">
        <v>0</v>
      </c>
      <c r="AE4254" s="564">
        <v>0</v>
      </c>
      <c r="AF4254" s="564">
        <v>0</v>
      </c>
      <c r="AG4254" s="564">
        <v>0</v>
      </c>
      <c r="AH4254" s="564">
        <v>0</v>
      </c>
      <c r="AI4254" s="564">
        <v>0</v>
      </c>
      <c r="AJ4254" s="564">
        <v>0</v>
      </c>
      <c r="AK4254" s="564">
        <v>0</v>
      </c>
    </row>
    <row r="4255" spans="1:37">
      <c r="A4255">
        <v>4251</v>
      </c>
      <c r="B4255" s="564">
        <f t="shared" ca="1" si="402"/>
        <v>20</v>
      </c>
      <c r="C4255" s="564">
        <f t="shared" ca="1" si="397"/>
        <v>400</v>
      </c>
      <c r="D4255" s="564">
        <f t="shared" ca="1" si="400"/>
        <v>20</v>
      </c>
      <c r="E4255" s="564">
        <f t="shared" ca="1" si="398"/>
        <v>0</v>
      </c>
      <c r="F4255" s="564">
        <f t="shared" ca="1" si="401"/>
        <v>1</v>
      </c>
      <c r="G4255" s="564">
        <f t="shared" ca="1" si="399"/>
        <v>3.0840550420565362</v>
      </c>
      <c r="H4255" s="564">
        <v>1</v>
      </c>
      <c r="I4255" s="564">
        <v>1</v>
      </c>
      <c r="J4255" s="564">
        <v>1</v>
      </c>
      <c r="K4255" s="564">
        <v>1</v>
      </c>
      <c r="L4255" s="564">
        <v>1</v>
      </c>
      <c r="M4255" s="564">
        <v>1</v>
      </c>
      <c r="N4255" s="564">
        <v>1</v>
      </c>
      <c r="O4255" s="564">
        <v>1</v>
      </c>
      <c r="P4255" s="564">
        <v>1</v>
      </c>
      <c r="Q4255" s="564">
        <v>1</v>
      </c>
      <c r="R4255" s="564">
        <v>1</v>
      </c>
      <c r="S4255" s="564">
        <v>1</v>
      </c>
      <c r="T4255" s="564">
        <v>1</v>
      </c>
      <c r="U4255" s="564">
        <v>1</v>
      </c>
      <c r="V4255" s="564">
        <v>1</v>
      </c>
      <c r="W4255" s="564">
        <v>1</v>
      </c>
      <c r="X4255" s="564">
        <v>1</v>
      </c>
      <c r="Y4255" s="564">
        <v>1</v>
      </c>
      <c r="Z4255" s="564">
        <v>1</v>
      </c>
      <c r="AA4255" s="564">
        <v>1</v>
      </c>
      <c r="AB4255" s="564">
        <v>1</v>
      </c>
      <c r="AC4255" s="564">
        <v>1</v>
      </c>
      <c r="AD4255" s="564">
        <v>1</v>
      </c>
      <c r="AE4255" s="564">
        <v>1</v>
      </c>
      <c r="AF4255" s="564">
        <v>1</v>
      </c>
      <c r="AG4255" s="564">
        <v>1</v>
      </c>
      <c r="AH4255" s="564">
        <v>1</v>
      </c>
      <c r="AI4255" s="564">
        <v>1</v>
      </c>
      <c r="AJ4255" s="564">
        <v>1</v>
      </c>
      <c r="AK4255" s="564">
        <v>1</v>
      </c>
    </row>
    <row r="4256" spans="1:37">
      <c r="A4256">
        <v>4252</v>
      </c>
      <c r="B4256" s="564">
        <f t="shared" ca="1" si="402"/>
        <v>20</v>
      </c>
      <c r="C4256" s="564">
        <f t="shared" ca="1" si="397"/>
        <v>400</v>
      </c>
      <c r="D4256" s="564">
        <f t="shared" ca="1" si="400"/>
        <v>20</v>
      </c>
      <c r="E4256" s="564">
        <f t="shared" ca="1" si="398"/>
        <v>0</v>
      </c>
      <c r="F4256" s="564">
        <f t="shared" ca="1" si="401"/>
        <v>1</v>
      </c>
      <c r="G4256" s="564">
        <f t="shared" ca="1" si="399"/>
        <v>-0.57497368771292279</v>
      </c>
      <c r="H4256" s="564">
        <v>1</v>
      </c>
      <c r="I4256" s="564">
        <v>1</v>
      </c>
      <c r="J4256" s="564">
        <v>1</v>
      </c>
      <c r="K4256" s="564">
        <v>1</v>
      </c>
      <c r="L4256" s="564">
        <v>1</v>
      </c>
      <c r="M4256" s="564">
        <v>1</v>
      </c>
      <c r="N4256" s="564">
        <v>1</v>
      </c>
      <c r="O4256" s="564">
        <v>1</v>
      </c>
      <c r="P4256" s="564">
        <v>1</v>
      </c>
      <c r="Q4256" s="564">
        <v>1</v>
      </c>
      <c r="R4256" s="564">
        <v>1</v>
      </c>
      <c r="S4256" s="564">
        <v>1</v>
      </c>
      <c r="T4256" s="564">
        <v>1</v>
      </c>
      <c r="U4256" s="564">
        <v>1</v>
      </c>
      <c r="V4256" s="564">
        <v>1</v>
      </c>
      <c r="W4256" s="564">
        <v>1</v>
      </c>
      <c r="X4256" s="564">
        <v>1</v>
      </c>
      <c r="Y4256" s="564">
        <v>1</v>
      </c>
      <c r="Z4256" s="564">
        <v>1</v>
      </c>
      <c r="AA4256" s="564">
        <v>1</v>
      </c>
      <c r="AB4256" s="564">
        <v>1</v>
      </c>
      <c r="AC4256" s="564">
        <v>1</v>
      </c>
      <c r="AD4256" s="564">
        <v>1</v>
      </c>
      <c r="AE4256" s="564">
        <v>1</v>
      </c>
      <c r="AF4256" s="564">
        <v>1</v>
      </c>
      <c r="AG4256" s="564">
        <v>1</v>
      </c>
      <c r="AH4256" s="564">
        <v>1</v>
      </c>
      <c r="AI4256" s="564">
        <v>1</v>
      </c>
      <c r="AJ4256" s="564">
        <v>1</v>
      </c>
      <c r="AK4256" s="564">
        <v>1</v>
      </c>
    </row>
    <row r="4257" spans="1:37">
      <c r="A4257">
        <v>4253</v>
      </c>
      <c r="B4257" s="564">
        <f t="shared" ca="1" si="402"/>
        <v>20</v>
      </c>
      <c r="C4257" s="564">
        <f t="shared" ca="1" si="397"/>
        <v>400</v>
      </c>
      <c r="D4257" s="564">
        <f t="shared" ca="1" si="400"/>
        <v>20</v>
      </c>
      <c r="E4257" s="564">
        <f t="shared" ca="1" si="398"/>
        <v>0</v>
      </c>
      <c r="F4257" s="564">
        <f t="shared" ca="1" si="401"/>
        <v>1</v>
      </c>
      <c r="G4257" s="564">
        <f t="shared" ca="1" si="399"/>
        <v>4.9158003732995237</v>
      </c>
      <c r="H4257" s="564">
        <v>1</v>
      </c>
      <c r="I4257" s="564">
        <v>1</v>
      </c>
      <c r="J4257" s="564">
        <v>1</v>
      </c>
      <c r="K4257" s="564">
        <v>1</v>
      </c>
      <c r="L4257" s="564">
        <v>1</v>
      </c>
      <c r="M4257" s="564">
        <v>1</v>
      </c>
      <c r="N4257" s="564">
        <v>1</v>
      </c>
      <c r="O4257" s="564">
        <v>1</v>
      </c>
      <c r="P4257" s="564">
        <v>1</v>
      </c>
      <c r="Q4257" s="564">
        <v>1</v>
      </c>
      <c r="R4257" s="564">
        <v>1</v>
      </c>
      <c r="S4257" s="564">
        <v>1</v>
      </c>
      <c r="T4257" s="564">
        <v>1</v>
      </c>
      <c r="U4257" s="564">
        <v>1</v>
      </c>
      <c r="V4257" s="564">
        <v>1</v>
      </c>
      <c r="W4257" s="564">
        <v>1</v>
      </c>
      <c r="X4257" s="564">
        <v>1</v>
      </c>
      <c r="Y4257" s="564">
        <v>1</v>
      </c>
      <c r="Z4257" s="564">
        <v>1</v>
      </c>
      <c r="AA4257" s="564">
        <v>1</v>
      </c>
      <c r="AB4257" s="564">
        <v>1</v>
      </c>
      <c r="AC4257" s="564">
        <v>1</v>
      </c>
      <c r="AD4257" s="564">
        <v>1</v>
      </c>
      <c r="AE4257" s="564">
        <v>1</v>
      </c>
      <c r="AF4257" s="564">
        <v>1</v>
      </c>
      <c r="AG4257" s="564">
        <v>1</v>
      </c>
      <c r="AH4257" s="564">
        <v>1</v>
      </c>
      <c r="AI4257" s="564">
        <v>1</v>
      </c>
      <c r="AJ4257" s="564">
        <v>1</v>
      </c>
      <c r="AK4257" s="564">
        <v>1</v>
      </c>
    </row>
    <row r="4258" spans="1:37">
      <c r="A4258">
        <v>4254</v>
      </c>
      <c r="B4258" s="564">
        <f t="shared" ca="1" si="402"/>
        <v>0</v>
      </c>
      <c r="C4258" s="564">
        <f t="shared" ca="1" si="397"/>
        <v>0</v>
      </c>
      <c r="D4258" s="564">
        <f t="shared" ca="1" si="400"/>
        <v>0</v>
      </c>
      <c r="E4258" s="564">
        <f t="shared" ca="1" si="398"/>
        <v>0</v>
      </c>
      <c r="F4258" s="564">
        <f t="shared" ca="1" si="401"/>
        <v>1</v>
      </c>
      <c r="G4258" s="564">
        <f t="shared" ca="1" si="399"/>
        <v>11.26858069718846</v>
      </c>
      <c r="H4258" s="564">
        <v>0</v>
      </c>
      <c r="I4258" s="564">
        <v>0</v>
      </c>
      <c r="J4258" s="564">
        <v>0</v>
      </c>
      <c r="K4258" s="564">
        <v>0</v>
      </c>
      <c r="L4258" s="564">
        <v>0</v>
      </c>
      <c r="M4258" s="564">
        <v>0</v>
      </c>
      <c r="N4258" s="564">
        <v>0</v>
      </c>
      <c r="O4258" s="564">
        <v>0</v>
      </c>
      <c r="P4258" s="564">
        <v>0</v>
      </c>
      <c r="Q4258" s="564">
        <v>0</v>
      </c>
      <c r="R4258" s="564">
        <v>0</v>
      </c>
      <c r="S4258" s="564">
        <v>0</v>
      </c>
      <c r="T4258" s="564">
        <v>0</v>
      </c>
      <c r="U4258" s="564">
        <v>0</v>
      </c>
      <c r="V4258" s="564">
        <v>0</v>
      </c>
      <c r="W4258" s="564">
        <v>0</v>
      </c>
      <c r="X4258" s="564">
        <v>0</v>
      </c>
      <c r="Y4258" s="564">
        <v>0</v>
      </c>
      <c r="Z4258" s="564">
        <v>0</v>
      </c>
      <c r="AA4258" s="564">
        <v>0</v>
      </c>
      <c r="AB4258" s="564">
        <v>0</v>
      </c>
      <c r="AC4258" s="564">
        <v>0</v>
      </c>
      <c r="AD4258" s="564">
        <v>0</v>
      </c>
      <c r="AE4258" s="564">
        <v>0</v>
      </c>
      <c r="AF4258" s="564">
        <v>0</v>
      </c>
      <c r="AG4258" s="564">
        <v>0</v>
      </c>
      <c r="AH4258" s="564">
        <v>0</v>
      </c>
      <c r="AI4258" s="564">
        <v>0</v>
      </c>
      <c r="AJ4258" s="564">
        <v>0</v>
      </c>
      <c r="AK4258" s="564">
        <v>0</v>
      </c>
    </row>
    <row r="4259" spans="1:37">
      <c r="A4259">
        <v>4255</v>
      </c>
      <c r="B4259" s="564">
        <f t="shared" ca="1" si="402"/>
        <v>0</v>
      </c>
      <c r="C4259" s="564">
        <f t="shared" ca="1" si="397"/>
        <v>0</v>
      </c>
      <c r="D4259" s="564">
        <f t="shared" ca="1" si="400"/>
        <v>0</v>
      </c>
      <c r="E4259" s="564">
        <f t="shared" ca="1" si="398"/>
        <v>0</v>
      </c>
      <c r="F4259" s="564">
        <f t="shared" ca="1" si="401"/>
        <v>1</v>
      </c>
      <c r="G4259" s="564">
        <f t="shared" ca="1" si="399"/>
        <v>4.0236004733697364</v>
      </c>
      <c r="H4259" s="564">
        <v>0</v>
      </c>
      <c r="I4259" s="564">
        <v>0</v>
      </c>
      <c r="J4259" s="564">
        <v>0</v>
      </c>
      <c r="K4259" s="564">
        <v>0</v>
      </c>
      <c r="L4259" s="564">
        <v>0</v>
      </c>
      <c r="M4259" s="564">
        <v>0</v>
      </c>
      <c r="N4259" s="564">
        <v>0</v>
      </c>
      <c r="O4259" s="564">
        <v>0</v>
      </c>
      <c r="P4259" s="564">
        <v>0</v>
      </c>
      <c r="Q4259" s="564">
        <v>0</v>
      </c>
      <c r="R4259" s="564">
        <v>0</v>
      </c>
      <c r="S4259" s="564">
        <v>0</v>
      </c>
      <c r="T4259" s="564">
        <v>0</v>
      </c>
      <c r="U4259" s="564">
        <v>0</v>
      </c>
      <c r="V4259" s="564">
        <v>0</v>
      </c>
      <c r="W4259" s="564">
        <v>0</v>
      </c>
      <c r="X4259" s="564">
        <v>0</v>
      </c>
      <c r="Y4259" s="564">
        <v>0</v>
      </c>
      <c r="Z4259" s="564">
        <v>0</v>
      </c>
      <c r="AA4259" s="564">
        <v>0</v>
      </c>
      <c r="AB4259" s="564">
        <v>0</v>
      </c>
      <c r="AC4259" s="564">
        <v>0</v>
      </c>
      <c r="AD4259" s="564">
        <v>0</v>
      </c>
      <c r="AE4259" s="564">
        <v>0</v>
      </c>
      <c r="AF4259" s="564">
        <v>0</v>
      </c>
      <c r="AG4259" s="564">
        <v>0</v>
      </c>
      <c r="AH4259" s="564">
        <v>0</v>
      </c>
      <c r="AI4259" s="564">
        <v>0</v>
      </c>
      <c r="AJ4259" s="564">
        <v>0</v>
      </c>
      <c r="AK4259" s="564">
        <v>0</v>
      </c>
    </row>
    <row r="4260" spans="1:37">
      <c r="A4260">
        <v>4256</v>
      </c>
      <c r="B4260" s="564">
        <f t="shared" ca="1" si="402"/>
        <v>20</v>
      </c>
      <c r="C4260" s="564">
        <f t="shared" ca="1" si="397"/>
        <v>400</v>
      </c>
      <c r="D4260" s="564">
        <f t="shared" ca="1" si="400"/>
        <v>20</v>
      </c>
      <c r="E4260" s="564">
        <f t="shared" ca="1" si="398"/>
        <v>0</v>
      </c>
      <c r="F4260" s="564">
        <f t="shared" ca="1" si="401"/>
        <v>1</v>
      </c>
      <c r="G4260" s="564">
        <f t="shared" ca="1" si="399"/>
        <v>5.3541760000503515</v>
      </c>
      <c r="H4260" s="564">
        <v>1</v>
      </c>
      <c r="I4260" s="564">
        <v>1</v>
      </c>
      <c r="J4260" s="564">
        <v>1</v>
      </c>
      <c r="K4260" s="564">
        <v>1</v>
      </c>
      <c r="L4260" s="564">
        <v>1</v>
      </c>
      <c r="M4260" s="564">
        <v>1</v>
      </c>
      <c r="N4260" s="564">
        <v>1</v>
      </c>
      <c r="O4260" s="564">
        <v>1</v>
      </c>
      <c r="P4260" s="564">
        <v>1</v>
      </c>
      <c r="Q4260" s="564">
        <v>1</v>
      </c>
      <c r="R4260" s="564">
        <v>1</v>
      </c>
      <c r="S4260" s="564">
        <v>1</v>
      </c>
      <c r="T4260" s="564">
        <v>1</v>
      </c>
      <c r="U4260" s="564">
        <v>1</v>
      </c>
      <c r="V4260" s="564">
        <v>1</v>
      </c>
      <c r="W4260" s="564">
        <v>1</v>
      </c>
      <c r="X4260" s="564">
        <v>1</v>
      </c>
      <c r="Y4260" s="564">
        <v>1</v>
      </c>
      <c r="Z4260" s="564">
        <v>1</v>
      </c>
      <c r="AA4260" s="564">
        <v>1</v>
      </c>
      <c r="AB4260" s="564">
        <v>1</v>
      </c>
      <c r="AC4260" s="564">
        <v>1</v>
      </c>
      <c r="AD4260" s="564">
        <v>1</v>
      </c>
      <c r="AE4260" s="564">
        <v>1</v>
      </c>
      <c r="AF4260" s="564">
        <v>1</v>
      </c>
      <c r="AG4260" s="564">
        <v>1</v>
      </c>
      <c r="AH4260" s="564">
        <v>1</v>
      </c>
      <c r="AI4260" s="564">
        <v>1</v>
      </c>
      <c r="AJ4260" s="564">
        <v>1</v>
      </c>
      <c r="AK4260" s="564">
        <v>1</v>
      </c>
    </row>
    <row r="4261" spans="1:37">
      <c r="A4261">
        <v>4257</v>
      </c>
      <c r="B4261" s="564">
        <f t="shared" ca="1" si="402"/>
        <v>20</v>
      </c>
      <c r="C4261" s="564">
        <f t="shared" ca="1" si="397"/>
        <v>400</v>
      </c>
      <c r="D4261" s="564">
        <f t="shared" ca="1" si="400"/>
        <v>20</v>
      </c>
      <c r="E4261" s="564">
        <f t="shared" ca="1" si="398"/>
        <v>0</v>
      </c>
      <c r="F4261" s="564">
        <f t="shared" ca="1" si="401"/>
        <v>1</v>
      </c>
      <c r="G4261" s="564">
        <f t="shared" ca="1" si="399"/>
        <v>-2.0438491141323696</v>
      </c>
      <c r="H4261" s="564">
        <v>1</v>
      </c>
      <c r="I4261" s="564">
        <v>1</v>
      </c>
      <c r="J4261" s="564">
        <v>1</v>
      </c>
      <c r="K4261" s="564">
        <v>1</v>
      </c>
      <c r="L4261" s="564">
        <v>1</v>
      </c>
      <c r="M4261" s="564">
        <v>1</v>
      </c>
      <c r="N4261" s="564">
        <v>1</v>
      </c>
      <c r="O4261" s="564">
        <v>1</v>
      </c>
      <c r="P4261" s="564">
        <v>1</v>
      </c>
      <c r="Q4261" s="564">
        <v>1</v>
      </c>
      <c r="R4261" s="564">
        <v>1</v>
      </c>
      <c r="S4261" s="564">
        <v>1</v>
      </c>
      <c r="T4261" s="564">
        <v>1</v>
      </c>
      <c r="U4261" s="564">
        <v>1</v>
      </c>
      <c r="V4261" s="564">
        <v>1</v>
      </c>
      <c r="W4261" s="564">
        <v>1</v>
      </c>
      <c r="X4261" s="564">
        <v>1</v>
      </c>
      <c r="Y4261" s="564">
        <v>1</v>
      </c>
      <c r="Z4261" s="564">
        <v>1</v>
      </c>
      <c r="AA4261" s="564">
        <v>1</v>
      </c>
      <c r="AB4261" s="564">
        <v>1</v>
      </c>
      <c r="AC4261" s="564">
        <v>1</v>
      </c>
      <c r="AD4261" s="564">
        <v>1</v>
      </c>
      <c r="AE4261" s="564">
        <v>1</v>
      </c>
      <c r="AF4261" s="564">
        <v>1</v>
      </c>
      <c r="AG4261" s="564">
        <v>1</v>
      </c>
      <c r="AH4261" s="564">
        <v>1</v>
      </c>
      <c r="AI4261" s="564">
        <v>1</v>
      </c>
      <c r="AJ4261" s="564">
        <v>1</v>
      </c>
      <c r="AK4261" s="564">
        <v>1</v>
      </c>
    </row>
    <row r="4262" spans="1:37">
      <c r="A4262">
        <v>4258</v>
      </c>
      <c r="B4262" s="564">
        <f t="shared" ca="1" si="402"/>
        <v>0</v>
      </c>
      <c r="C4262" s="564">
        <f t="shared" ca="1" si="397"/>
        <v>0</v>
      </c>
      <c r="D4262" s="564">
        <f t="shared" ca="1" si="400"/>
        <v>0</v>
      </c>
      <c r="E4262" s="564">
        <f t="shared" ca="1" si="398"/>
        <v>0</v>
      </c>
      <c r="F4262" s="564">
        <f t="shared" ca="1" si="401"/>
        <v>1</v>
      </c>
      <c r="G4262" s="564">
        <f t="shared" ca="1" si="399"/>
        <v>-1.0925056858665512</v>
      </c>
      <c r="H4262" s="564">
        <v>0</v>
      </c>
      <c r="I4262" s="564">
        <v>0</v>
      </c>
      <c r="J4262" s="564">
        <v>0</v>
      </c>
      <c r="K4262" s="564">
        <v>0</v>
      </c>
      <c r="L4262" s="564">
        <v>0</v>
      </c>
      <c r="M4262" s="564">
        <v>0</v>
      </c>
      <c r="N4262" s="564">
        <v>0</v>
      </c>
      <c r="O4262" s="564">
        <v>0</v>
      </c>
      <c r="P4262" s="564">
        <v>0</v>
      </c>
      <c r="Q4262" s="564">
        <v>0</v>
      </c>
      <c r="R4262" s="564">
        <v>0</v>
      </c>
      <c r="S4262" s="564">
        <v>0</v>
      </c>
      <c r="T4262" s="564">
        <v>0</v>
      </c>
      <c r="U4262" s="564">
        <v>0</v>
      </c>
      <c r="V4262" s="564">
        <v>0</v>
      </c>
      <c r="W4262" s="564">
        <v>0</v>
      </c>
      <c r="X4262" s="564">
        <v>0</v>
      </c>
      <c r="Y4262" s="564">
        <v>0</v>
      </c>
      <c r="Z4262" s="564">
        <v>0</v>
      </c>
      <c r="AA4262" s="564">
        <v>0</v>
      </c>
      <c r="AB4262" s="564">
        <v>0</v>
      </c>
      <c r="AC4262" s="564">
        <v>0</v>
      </c>
      <c r="AD4262" s="564">
        <v>0</v>
      </c>
      <c r="AE4262" s="564">
        <v>0</v>
      </c>
      <c r="AF4262" s="564">
        <v>0</v>
      </c>
      <c r="AG4262" s="564">
        <v>0</v>
      </c>
      <c r="AH4262" s="564">
        <v>0</v>
      </c>
      <c r="AI4262" s="564">
        <v>0</v>
      </c>
      <c r="AJ4262" s="564">
        <v>0</v>
      </c>
      <c r="AK4262" s="564">
        <v>0</v>
      </c>
    </row>
    <row r="4263" spans="1:37">
      <c r="A4263">
        <v>4259</v>
      </c>
      <c r="B4263" s="564">
        <f t="shared" ca="1" si="402"/>
        <v>0</v>
      </c>
      <c r="C4263" s="564">
        <f t="shared" ca="1" si="397"/>
        <v>0</v>
      </c>
      <c r="D4263" s="564">
        <f t="shared" ca="1" si="400"/>
        <v>0</v>
      </c>
      <c r="E4263" s="564">
        <f t="shared" ca="1" si="398"/>
        <v>0</v>
      </c>
      <c r="F4263" s="564">
        <f t="shared" ca="1" si="401"/>
        <v>1</v>
      </c>
      <c r="G4263" s="564">
        <f t="shared" ca="1" si="399"/>
        <v>7.4206426210179899</v>
      </c>
      <c r="H4263" s="564">
        <v>0</v>
      </c>
      <c r="I4263" s="564">
        <v>0</v>
      </c>
      <c r="J4263" s="564">
        <v>0</v>
      </c>
      <c r="K4263" s="564">
        <v>0</v>
      </c>
      <c r="L4263" s="564">
        <v>0</v>
      </c>
      <c r="M4263" s="564">
        <v>0</v>
      </c>
      <c r="N4263" s="564">
        <v>0</v>
      </c>
      <c r="O4263" s="564">
        <v>0</v>
      </c>
      <c r="P4263" s="564">
        <v>0</v>
      </c>
      <c r="Q4263" s="564">
        <v>0</v>
      </c>
      <c r="R4263" s="564">
        <v>0</v>
      </c>
      <c r="S4263" s="564">
        <v>0</v>
      </c>
      <c r="T4263" s="564">
        <v>0</v>
      </c>
      <c r="U4263" s="564">
        <v>0</v>
      </c>
      <c r="V4263" s="564">
        <v>0</v>
      </c>
      <c r="W4263" s="564">
        <v>0</v>
      </c>
      <c r="X4263" s="564">
        <v>0</v>
      </c>
      <c r="Y4263" s="564">
        <v>0</v>
      </c>
      <c r="Z4263" s="564">
        <v>0</v>
      </c>
      <c r="AA4263" s="564">
        <v>0</v>
      </c>
      <c r="AB4263" s="564">
        <v>0</v>
      </c>
      <c r="AC4263" s="564">
        <v>0</v>
      </c>
      <c r="AD4263" s="564">
        <v>0</v>
      </c>
      <c r="AE4263" s="564">
        <v>0</v>
      </c>
      <c r="AF4263" s="564">
        <v>0</v>
      </c>
      <c r="AG4263" s="564">
        <v>0</v>
      </c>
      <c r="AH4263" s="564">
        <v>0</v>
      </c>
      <c r="AI4263" s="564">
        <v>0</v>
      </c>
      <c r="AJ4263" s="564">
        <v>0</v>
      </c>
      <c r="AK4263" s="564">
        <v>0</v>
      </c>
    </row>
    <row r="4264" spans="1:37">
      <c r="A4264">
        <v>4260</v>
      </c>
      <c r="B4264" s="564">
        <f t="shared" ca="1" si="402"/>
        <v>0</v>
      </c>
      <c r="C4264" s="564">
        <f t="shared" ca="1" si="397"/>
        <v>0</v>
      </c>
      <c r="D4264" s="564">
        <f t="shared" ca="1" si="400"/>
        <v>0</v>
      </c>
      <c r="E4264" s="564">
        <f t="shared" ca="1" si="398"/>
        <v>0</v>
      </c>
      <c r="F4264" s="564">
        <f t="shared" ca="1" si="401"/>
        <v>1</v>
      </c>
      <c r="G4264" s="564">
        <f t="shared" ca="1" si="399"/>
        <v>-0.3543282689078846</v>
      </c>
      <c r="H4264" s="564">
        <v>0</v>
      </c>
      <c r="I4264" s="564">
        <v>0</v>
      </c>
      <c r="J4264" s="564">
        <v>0</v>
      </c>
      <c r="K4264" s="564">
        <v>0</v>
      </c>
      <c r="L4264" s="564">
        <v>0</v>
      </c>
      <c r="M4264" s="564">
        <v>0</v>
      </c>
      <c r="N4264" s="564">
        <v>0</v>
      </c>
      <c r="O4264" s="564">
        <v>0</v>
      </c>
      <c r="P4264" s="564">
        <v>0</v>
      </c>
      <c r="Q4264" s="564">
        <v>0</v>
      </c>
      <c r="R4264" s="564">
        <v>0</v>
      </c>
      <c r="S4264" s="564">
        <v>0</v>
      </c>
      <c r="T4264" s="564">
        <v>0</v>
      </c>
      <c r="U4264" s="564">
        <v>0</v>
      </c>
      <c r="V4264" s="564">
        <v>0</v>
      </c>
      <c r="W4264" s="564">
        <v>0</v>
      </c>
      <c r="X4264" s="564">
        <v>0</v>
      </c>
      <c r="Y4264" s="564">
        <v>0</v>
      </c>
      <c r="Z4264" s="564">
        <v>0</v>
      </c>
      <c r="AA4264" s="564">
        <v>0</v>
      </c>
      <c r="AB4264" s="564">
        <v>0</v>
      </c>
      <c r="AC4264" s="564">
        <v>0</v>
      </c>
      <c r="AD4264" s="564">
        <v>0</v>
      </c>
      <c r="AE4264" s="564">
        <v>0</v>
      </c>
      <c r="AF4264" s="564">
        <v>0</v>
      </c>
      <c r="AG4264" s="564">
        <v>0</v>
      </c>
      <c r="AH4264" s="564">
        <v>0</v>
      </c>
      <c r="AI4264" s="564">
        <v>0</v>
      </c>
      <c r="AJ4264" s="564">
        <v>0</v>
      </c>
      <c r="AK4264" s="564">
        <v>0</v>
      </c>
    </row>
    <row r="4265" spans="1:37">
      <c r="A4265">
        <v>4261</v>
      </c>
      <c r="B4265" s="564">
        <f t="shared" ca="1" si="402"/>
        <v>0</v>
      </c>
      <c r="C4265" s="564">
        <f t="shared" ca="1" si="397"/>
        <v>0</v>
      </c>
      <c r="D4265" s="564">
        <f t="shared" ca="1" si="400"/>
        <v>0</v>
      </c>
      <c r="E4265" s="564">
        <f t="shared" ca="1" si="398"/>
        <v>0</v>
      </c>
      <c r="F4265" s="564">
        <f t="shared" ca="1" si="401"/>
        <v>1</v>
      </c>
      <c r="G4265" s="564">
        <f t="shared" ca="1" si="399"/>
        <v>0.38297154688713064</v>
      </c>
      <c r="H4265" s="564">
        <v>0</v>
      </c>
      <c r="I4265" s="564">
        <v>0</v>
      </c>
      <c r="J4265" s="564">
        <v>0</v>
      </c>
      <c r="K4265" s="564">
        <v>0</v>
      </c>
      <c r="L4265" s="564">
        <v>0</v>
      </c>
      <c r="M4265" s="564">
        <v>0</v>
      </c>
      <c r="N4265" s="564">
        <v>0</v>
      </c>
      <c r="O4265" s="564">
        <v>0</v>
      </c>
      <c r="P4265" s="564">
        <v>0</v>
      </c>
      <c r="Q4265" s="564">
        <v>0</v>
      </c>
      <c r="R4265" s="564">
        <v>0</v>
      </c>
      <c r="S4265" s="564">
        <v>0</v>
      </c>
      <c r="T4265" s="564">
        <v>0</v>
      </c>
      <c r="U4265" s="564">
        <v>0</v>
      </c>
      <c r="V4265" s="564">
        <v>0</v>
      </c>
      <c r="W4265" s="564">
        <v>0</v>
      </c>
      <c r="X4265" s="564">
        <v>0</v>
      </c>
      <c r="Y4265" s="564">
        <v>0</v>
      </c>
      <c r="Z4265" s="564">
        <v>0</v>
      </c>
      <c r="AA4265" s="564">
        <v>0</v>
      </c>
      <c r="AB4265" s="564">
        <v>0</v>
      </c>
      <c r="AC4265" s="564">
        <v>0</v>
      </c>
      <c r="AD4265" s="564">
        <v>0</v>
      </c>
      <c r="AE4265" s="564">
        <v>0</v>
      </c>
      <c r="AF4265" s="564">
        <v>0</v>
      </c>
      <c r="AG4265" s="564">
        <v>0</v>
      </c>
      <c r="AH4265" s="564">
        <v>0</v>
      </c>
      <c r="AI4265" s="564">
        <v>0</v>
      </c>
      <c r="AJ4265" s="564">
        <v>0</v>
      </c>
      <c r="AK4265" s="564">
        <v>0</v>
      </c>
    </row>
    <row r="4266" spans="1:37">
      <c r="A4266">
        <v>4262</v>
      </c>
      <c r="B4266" s="564">
        <f t="shared" ca="1" si="402"/>
        <v>20</v>
      </c>
      <c r="C4266" s="564">
        <f t="shared" ca="1" si="397"/>
        <v>400</v>
      </c>
      <c r="D4266" s="564">
        <f t="shared" ca="1" si="400"/>
        <v>20</v>
      </c>
      <c r="E4266" s="564">
        <f t="shared" ca="1" si="398"/>
        <v>0</v>
      </c>
      <c r="F4266" s="564">
        <f t="shared" ca="1" si="401"/>
        <v>1</v>
      </c>
      <c r="G4266" s="564">
        <f t="shared" ca="1" si="399"/>
        <v>0.3147609815941329</v>
      </c>
      <c r="H4266" s="564">
        <v>1</v>
      </c>
      <c r="I4266" s="564">
        <v>1</v>
      </c>
      <c r="J4266" s="564">
        <v>1</v>
      </c>
      <c r="K4266" s="564">
        <v>1</v>
      </c>
      <c r="L4266" s="564">
        <v>1</v>
      </c>
      <c r="M4266" s="564">
        <v>1</v>
      </c>
      <c r="N4266" s="564">
        <v>1</v>
      </c>
      <c r="O4266" s="564">
        <v>1</v>
      </c>
      <c r="P4266" s="564">
        <v>1</v>
      </c>
      <c r="Q4266" s="564">
        <v>1</v>
      </c>
      <c r="R4266" s="564">
        <v>1</v>
      </c>
      <c r="S4266" s="564">
        <v>1</v>
      </c>
      <c r="T4266" s="564">
        <v>1</v>
      </c>
      <c r="U4266" s="564">
        <v>1</v>
      </c>
      <c r="V4266" s="564">
        <v>1</v>
      </c>
      <c r="W4266" s="564">
        <v>1</v>
      </c>
      <c r="X4266" s="564">
        <v>1</v>
      </c>
      <c r="Y4266" s="564">
        <v>1</v>
      </c>
      <c r="Z4266" s="564">
        <v>1</v>
      </c>
      <c r="AA4266" s="564">
        <v>1</v>
      </c>
      <c r="AB4266" s="564">
        <v>1</v>
      </c>
      <c r="AC4266" s="564">
        <v>1</v>
      </c>
      <c r="AD4266" s="564">
        <v>1</v>
      </c>
      <c r="AE4266" s="564">
        <v>1</v>
      </c>
      <c r="AF4266" s="564">
        <v>1</v>
      </c>
      <c r="AG4266" s="564">
        <v>1</v>
      </c>
      <c r="AH4266" s="564">
        <v>1</v>
      </c>
      <c r="AI4266" s="564">
        <v>1</v>
      </c>
      <c r="AJ4266" s="564">
        <v>1</v>
      </c>
      <c r="AK4266" s="564">
        <v>1</v>
      </c>
    </row>
    <row r="4267" spans="1:37">
      <c r="A4267">
        <v>4263</v>
      </c>
      <c r="B4267" s="564">
        <f t="shared" ca="1" si="402"/>
        <v>20</v>
      </c>
      <c r="C4267" s="564">
        <f t="shared" ca="1" si="397"/>
        <v>400</v>
      </c>
      <c r="D4267" s="564">
        <f t="shared" ca="1" si="400"/>
        <v>20</v>
      </c>
      <c r="E4267" s="564">
        <f t="shared" ca="1" si="398"/>
        <v>0</v>
      </c>
      <c r="F4267" s="564">
        <f t="shared" ca="1" si="401"/>
        <v>1</v>
      </c>
      <c r="G4267" s="564">
        <f t="shared" ca="1" si="399"/>
        <v>2.7595839835187634</v>
      </c>
      <c r="H4267" s="564">
        <v>1</v>
      </c>
      <c r="I4267" s="564">
        <v>1</v>
      </c>
      <c r="J4267" s="564">
        <v>1</v>
      </c>
      <c r="K4267" s="564">
        <v>1</v>
      </c>
      <c r="L4267" s="564">
        <v>1</v>
      </c>
      <c r="M4267" s="564">
        <v>1</v>
      </c>
      <c r="N4267" s="564">
        <v>1</v>
      </c>
      <c r="O4267" s="564">
        <v>1</v>
      </c>
      <c r="P4267" s="564">
        <v>1</v>
      </c>
      <c r="Q4267" s="564">
        <v>1</v>
      </c>
      <c r="R4267" s="564">
        <v>1</v>
      </c>
      <c r="S4267" s="564">
        <v>1</v>
      </c>
      <c r="T4267" s="564">
        <v>1</v>
      </c>
      <c r="U4267" s="564">
        <v>1</v>
      </c>
      <c r="V4267" s="564">
        <v>1</v>
      </c>
      <c r="W4267" s="564">
        <v>1</v>
      </c>
      <c r="X4267" s="564">
        <v>1</v>
      </c>
      <c r="Y4267" s="564">
        <v>1</v>
      </c>
      <c r="Z4267" s="564">
        <v>1</v>
      </c>
      <c r="AA4267" s="564">
        <v>1</v>
      </c>
      <c r="AB4267" s="564">
        <v>1</v>
      </c>
      <c r="AC4267" s="564">
        <v>1</v>
      </c>
      <c r="AD4267" s="564">
        <v>1</v>
      </c>
      <c r="AE4267" s="564">
        <v>1</v>
      </c>
      <c r="AF4267" s="564">
        <v>1</v>
      </c>
      <c r="AG4267" s="564">
        <v>1</v>
      </c>
      <c r="AH4267" s="564">
        <v>1</v>
      </c>
      <c r="AI4267" s="564">
        <v>1</v>
      </c>
      <c r="AJ4267" s="564">
        <v>1</v>
      </c>
      <c r="AK4267" s="564">
        <v>1</v>
      </c>
    </row>
    <row r="4268" spans="1:37">
      <c r="A4268">
        <v>4264</v>
      </c>
      <c r="B4268" s="564">
        <f t="shared" ca="1" si="402"/>
        <v>0</v>
      </c>
      <c r="C4268" s="564">
        <f t="shared" ca="1" si="397"/>
        <v>0</v>
      </c>
      <c r="D4268" s="564">
        <f t="shared" ca="1" si="400"/>
        <v>0</v>
      </c>
      <c r="E4268" s="564">
        <f t="shared" ca="1" si="398"/>
        <v>0</v>
      </c>
      <c r="F4268" s="564">
        <f t="shared" ca="1" si="401"/>
        <v>1</v>
      </c>
      <c r="G4268" s="564">
        <f t="shared" ca="1" si="399"/>
        <v>-2.772645695925946E-2</v>
      </c>
      <c r="H4268" s="564">
        <v>0</v>
      </c>
      <c r="I4268" s="564">
        <v>0</v>
      </c>
      <c r="J4268" s="564">
        <v>0</v>
      </c>
      <c r="K4268" s="564">
        <v>0</v>
      </c>
      <c r="L4268" s="564">
        <v>0</v>
      </c>
      <c r="M4268" s="564">
        <v>0</v>
      </c>
      <c r="N4268" s="564">
        <v>0</v>
      </c>
      <c r="O4268" s="564">
        <v>0</v>
      </c>
      <c r="P4268" s="564">
        <v>0</v>
      </c>
      <c r="Q4268" s="564">
        <v>0</v>
      </c>
      <c r="R4268" s="564">
        <v>0</v>
      </c>
      <c r="S4268" s="564">
        <v>0</v>
      </c>
      <c r="T4268" s="564">
        <v>0</v>
      </c>
      <c r="U4268" s="564">
        <v>0</v>
      </c>
      <c r="V4268" s="564">
        <v>0</v>
      </c>
      <c r="W4268" s="564">
        <v>0</v>
      </c>
      <c r="X4268" s="564">
        <v>0</v>
      </c>
      <c r="Y4268" s="564">
        <v>0</v>
      </c>
      <c r="Z4268" s="564">
        <v>0</v>
      </c>
      <c r="AA4268" s="564">
        <v>0</v>
      </c>
      <c r="AB4268" s="564">
        <v>0</v>
      </c>
      <c r="AC4268" s="564">
        <v>0</v>
      </c>
      <c r="AD4268" s="564">
        <v>0</v>
      </c>
      <c r="AE4268" s="564">
        <v>0</v>
      </c>
      <c r="AF4268" s="564">
        <v>0</v>
      </c>
      <c r="AG4268" s="564">
        <v>0</v>
      </c>
      <c r="AH4268" s="564">
        <v>0</v>
      </c>
      <c r="AI4268" s="564">
        <v>0</v>
      </c>
      <c r="AJ4268" s="564">
        <v>0</v>
      </c>
      <c r="AK4268" s="564">
        <v>0</v>
      </c>
    </row>
    <row r="4269" spans="1:37">
      <c r="A4269">
        <v>4265</v>
      </c>
      <c r="B4269" s="564">
        <f t="shared" ca="1" si="402"/>
        <v>0</v>
      </c>
      <c r="C4269" s="564">
        <f t="shared" ca="1" si="397"/>
        <v>0</v>
      </c>
      <c r="D4269" s="564">
        <f t="shared" ca="1" si="400"/>
        <v>0</v>
      </c>
      <c r="E4269" s="564">
        <f t="shared" ca="1" si="398"/>
        <v>0</v>
      </c>
      <c r="F4269" s="564">
        <f t="shared" ca="1" si="401"/>
        <v>1</v>
      </c>
      <c r="G4269" s="564">
        <f t="shared" ca="1" si="399"/>
        <v>0.56902682351142175</v>
      </c>
      <c r="H4269" s="564">
        <v>0</v>
      </c>
      <c r="I4269" s="564">
        <v>0</v>
      </c>
      <c r="J4269" s="564">
        <v>0</v>
      </c>
      <c r="K4269" s="564">
        <v>0</v>
      </c>
      <c r="L4269" s="564">
        <v>0</v>
      </c>
      <c r="M4269" s="564">
        <v>0</v>
      </c>
      <c r="N4269" s="564">
        <v>0</v>
      </c>
      <c r="O4269" s="564">
        <v>0</v>
      </c>
      <c r="P4269" s="564">
        <v>0</v>
      </c>
      <c r="Q4269" s="564">
        <v>0</v>
      </c>
      <c r="R4269" s="564">
        <v>0</v>
      </c>
      <c r="S4269" s="564">
        <v>0</v>
      </c>
      <c r="T4269" s="564">
        <v>0</v>
      </c>
      <c r="U4269" s="564">
        <v>0</v>
      </c>
      <c r="V4269" s="564">
        <v>0</v>
      </c>
      <c r="W4269" s="564">
        <v>0</v>
      </c>
      <c r="X4269" s="564">
        <v>0</v>
      </c>
      <c r="Y4269" s="564">
        <v>0</v>
      </c>
      <c r="Z4269" s="564">
        <v>0</v>
      </c>
      <c r="AA4269" s="564">
        <v>0</v>
      </c>
      <c r="AB4269" s="564">
        <v>0</v>
      </c>
      <c r="AC4269" s="564">
        <v>0</v>
      </c>
      <c r="AD4269" s="564">
        <v>0</v>
      </c>
      <c r="AE4269" s="564">
        <v>0</v>
      </c>
      <c r="AF4269" s="564">
        <v>0</v>
      </c>
      <c r="AG4269" s="564">
        <v>0</v>
      </c>
      <c r="AH4269" s="564">
        <v>0</v>
      </c>
      <c r="AI4269" s="564">
        <v>0</v>
      </c>
      <c r="AJ4269" s="564">
        <v>0</v>
      </c>
      <c r="AK4269" s="564">
        <v>0</v>
      </c>
    </row>
    <row r="4270" spans="1:37">
      <c r="A4270">
        <v>4266</v>
      </c>
      <c r="B4270" s="564">
        <f t="shared" ca="1" si="402"/>
        <v>20</v>
      </c>
      <c r="C4270" s="564">
        <f t="shared" ca="1" si="397"/>
        <v>400</v>
      </c>
      <c r="D4270" s="564">
        <f t="shared" ca="1" si="400"/>
        <v>20</v>
      </c>
      <c r="E4270" s="564">
        <f t="shared" ca="1" si="398"/>
        <v>0</v>
      </c>
      <c r="F4270" s="564">
        <f t="shared" ca="1" si="401"/>
        <v>1</v>
      </c>
      <c r="G4270" s="564">
        <f t="shared" ca="1" si="399"/>
        <v>-0.41047821307285481</v>
      </c>
      <c r="H4270" s="564">
        <v>1</v>
      </c>
      <c r="I4270" s="564">
        <v>1</v>
      </c>
      <c r="J4270" s="564">
        <v>1</v>
      </c>
      <c r="K4270" s="564">
        <v>1</v>
      </c>
      <c r="L4270" s="564">
        <v>1</v>
      </c>
      <c r="M4270" s="564">
        <v>1</v>
      </c>
      <c r="N4270" s="564">
        <v>1</v>
      </c>
      <c r="O4270" s="564">
        <v>1</v>
      </c>
      <c r="P4270" s="564">
        <v>1</v>
      </c>
      <c r="Q4270" s="564">
        <v>1</v>
      </c>
      <c r="R4270" s="564">
        <v>1</v>
      </c>
      <c r="S4270" s="564">
        <v>1</v>
      </c>
      <c r="T4270" s="564">
        <v>1</v>
      </c>
      <c r="U4270" s="564">
        <v>1</v>
      </c>
      <c r="V4270" s="564">
        <v>1</v>
      </c>
      <c r="W4270" s="564">
        <v>1</v>
      </c>
      <c r="X4270" s="564">
        <v>1</v>
      </c>
      <c r="Y4270" s="564">
        <v>1</v>
      </c>
      <c r="Z4270" s="564">
        <v>1</v>
      </c>
      <c r="AA4270" s="564">
        <v>1</v>
      </c>
      <c r="AB4270" s="564">
        <v>1</v>
      </c>
      <c r="AC4270" s="564">
        <v>1</v>
      </c>
      <c r="AD4270" s="564">
        <v>1</v>
      </c>
      <c r="AE4270" s="564">
        <v>1</v>
      </c>
      <c r="AF4270" s="564">
        <v>1</v>
      </c>
      <c r="AG4270" s="564">
        <v>1</v>
      </c>
      <c r="AH4270" s="564">
        <v>1</v>
      </c>
      <c r="AI4270" s="564">
        <v>1</v>
      </c>
      <c r="AJ4270" s="564">
        <v>1</v>
      </c>
      <c r="AK4270" s="564">
        <v>1</v>
      </c>
    </row>
    <row r="4271" spans="1:37">
      <c r="A4271">
        <v>4267</v>
      </c>
      <c r="B4271" s="564">
        <f t="shared" ca="1" si="402"/>
        <v>20</v>
      </c>
      <c r="C4271" s="564">
        <f t="shared" ca="1" si="397"/>
        <v>400</v>
      </c>
      <c r="D4271" s="564">
        <f t="shared" ca="1" si="400"/>
        <v>20</v>
      </c>
      <c r="E4271" s="564">
        <f t="shared" ca="1" si="398"/>
        <v>0</v>
      </c>
      <c r="F4271" s="564">
        <f t="shared" ca="1" si="401"/>
        <v>1</v>
      </c>
      <c r="G4271" s="564">
        <f t="shared" ca="1" si="399"/>
        <v>-0.40424217448431343</v>
      </c>
      <c r="H4271" s="564">
        <v>1</v>
      </c>
      <c r="I4271" s="564">
        <v>1</v>
      </c>
      <c r="J4271" s="564">
        <v>1</v>
      </c>
      <c r="K4271" s="564">
        <v>1</v>
      </c>
      <c r="L4271" s="564">
        <v>1</v>
      </c>
      <c r="M4271" s="564">
        <v>1</v>
      </c>
      <c r="N4271" s="564">
        <v>1</v>
      </c>
      <c r="O4271" s="564">
        <v>1</v>
      </c>
      <c r="P4271" s="564">
        <v>1</v>
      </c>
      <c r="Q4271" s="564">
        <v>1</v>
      </c>
      <c r="R4271" s="564">
        <v>1</v>
      </c>
      <c r="S4271" s="564">
        <v>1</v>
      </c>
      <c r="T4271" s="564">
        <v>1</v>
      </c>
      <c r="U4271" s="564">
        <v>1</v>
      </c>
      <c r="V4271" s="564">
        <v>1</v>
      </c>
      <c r="W4271" s="564">
        <v>1</v>
      </c>
      <c r="X4271" s="564">
        <v>1</v>
      </c>
      <c r="Y4271" s="564">
        <v>1</v>
      </c>
      <c r="Z4271" s="564">
        <v>1</v>
      </c>
      <c r="AA4271" s="564">
        <v>1</v>
      </c>
      <c r="AB4271" s="564">
        <v>1</v>
      </c>
      <c r="AC4271" s="564">
        <v>1</v>
      </c>
      <c r="AD4271" s="564">
        <v>1</v>
      </c>
      <c r="AE4271" s="564">
        <v>1</v>
      </c>
      <c r="AF4271" s="564">
        <v>1</v>
      </c>
      <c r="AG4271" s="564">
        <v>1</v>
      </c>
      <c r="AH4271" s="564">
        <v>1</v>
      </c>
      <c r="AI4271" s="564">
        <v>1</v>
      </c>
      <c r="AJ4271" s="564">
        <v>1</v>
      </c>
      <c r="AK4271" s="564">
        <v>1</v>
      </c>
    </row>
    <row r="4272" spans="1:37">
      <c r="A4272">
        <v>4268</v>
      </c>
      <c r="B4272" s="564">
        <f t="shared" ca="1" si="402"/>
        <v>0</v>
      </c>
      <c r="C4272" s="564">
        <f t="shared" ca="1" si="397"/>
        <v>0</v>
      </c>
      <c r="D4272" s="564">
        <f t="shared" ca="1" si="400"/>
        <v>0</v>
      </c>
      <c r="E4272" s="564">
        <f t="shared" ca="1" si="398"/>
        <v>0</v>
      </c>
      <c r="F4272" s="564">
        <f t="shared" ca="1" si="401"/>
        <v>1</v>
      </c>
      <c r="G4272" s="564">
        <f t="shared" ca="1" si="399"/>
        <v>-1.055513406853942</v>
      </c>
      <c r="H4272" s="564">
        <v>0</v>
      </c>
      <c r="I4272" s="564">
        <v>0</v>
      </c>
      <c r="J4272" s="564">
        <v>0</v>
      </c>
      <c r="K4272" s="564">
        <v>0</v>
      </c>
      <c r="L4272" s="564">
        <v>0</v>
      </c>
      <c r="M4272" s="564">
        <v>0</v>
      </c>
      <c r="N4272" s="564">
        <v>0</v>
      </c>
      <c r="O4272" s="564">
        <v>0</v>
      </c>
      <c r="P4272" s="564">
        <v>0</v>
      </c>
      <c r="Q4272" s="564">
        <v>0</v>
      </c>
      <c r="R4272" s="564">
        <v>0</v>
      </c>
      <c r="S4272" s="564">
        <v>0</v>
      </c>
      <c r="T4272" s="564">
        <v>0</v>
      </c>
      <c r="U4272" s="564">
        <v>0</v>
      </c>
      <c r="V4272" s="564">
        <v>0</v>
      </c>
      <c r="W4272" s="564">
        <v>0</v>
      </c>
      <c r="X4272" s="564">
        <v>0</v>
      </c>
      <c r="Y4272" s="564">
        <v>0</v>
      </c>
      <c r="Z4272" s="564">
        <v>0</v>
      </c>
      <c r="AA4272" s="564">
        <v>0</v>
      </c>
      <c r="AB4272" s="564">
        <v>0</v>
      </c>
      <c r="AC4272" s="564">
        <v>0</v>
      </c>
      <c r="AD4272" s="564">
        <v>0</v>
      </c>
      <c r="AE4272" s="564">
        <v>0</v>
      </c>
      <c r="AF4272" s="564">
        <v>0</v>
      </c>
      <c r="AG4272" s="564">
        <v>0</v>
      </c>
      <c r="AH4272" s="564">
        <v>0</v>
      </c>
      <c r="AI4272" s="564">
        <v>0</v>
      </c>
      <c r="AJ4272" s="564">
        <v>0</v>
      </c>
      <c r="AK4272" s="564">
        <v>0</v>
      </c>
    </row>
    <row r="4273" spans="1:37">
      <c r="A4273">
        <v>4269</v>
      </c>
      <c r="B4273" s="564">
        <f t="shared" ca="1" si="402"/>
        <v>20</v>
      </c>
      <c r="C4273" s="564">
        <f t="shared" ca="1" si="397"/>
        <v>400</v>
      </c>
      <c r="D4273" s="564">
        <f t="shared" ca="1" si="400"/>
        <v>20</v>
      </c>
      <c r="E4273" s="564">
        <f t="shared" ca="1" si="398"/>
        <v>0</v>
      </c>
      <c r="F4273" s="564">
        <f t="shared" ca="1" si="401"/>
        <v>1</v>
      </c>
      <c r="G4273" s="564">
        <f t="shared" ca="1" si="399"/>
        <v>-0.94716225218736727</v>
      </c>
      <c r="H4273" s="564">
        <v>1</v>
      </c>
      <c r="I4273" s="564">
        <v>1</v>
      </c>
      <c r="J4273" s="564">
        <v>1</v>
      </c>
      <c r="K4273" s="564">
        <v>1</v>
      </c>
      <c r="L4273" s="564">
        <v>1</v>
      </c>
      <c r="M4273" s="564">
        <v>1</v>
      </c>
      <c r="N4273" s="564">
        <v>1</v>
      </c>
      <c r="O4273" s="564">
        <v>1</v>
      </c>
      <c r="P4273" s="564">
        <v>1</v>
      </c>
      <c r="Q4273" s="564">
        <v>1</v>
      </c>
      <c r="R4273" s="564">
        <v>1</v>
      </c>
      <c r="S4273" s="564">
        <v>1</v>
      </c>
      <c r="T4273" s="564">
        <v>1</v>
      </c>
      <c r="U4273" s="564">
        <v>1</v>
      </c>
      <c r="V4273" s="564">
        <v>1</v>
      </c>
      <c r="W4273" s="564">
        <v>1</v>
      </c>
      <c r="X4273" s="564">
        <v>1</v>
      </c>
      <c r="Y4273" s="564">
        <v>1</v>
      </c>
      <c r="Z4273" s="564">
        <v>1</v>
      </c>
      <c r="AA4273" s="564">
        <v>1</v>
      </c>
      <c r="AB4273" s="564">
        <v>1</v>
      </c>
      <c r="AC4273" s="564">
        <v>1</v>
      </c>
      <c r="AD4273" s="564">
        <v>1</v>
      </c>
      <c r="AE4273" s="564">
        <v>1</v>
      </c>
      <c r="AF4273" s="564">
        <v>1</v>
      </c>
      <c r="AG4273" s="564">
        <v>1</v>
      </c>
      <c r="AH4273" s="564">
        <v>1</v>
      </c>
      <c r="AI4273" s="564">
        <v>1</v>
      </c>
      <c r="AJ4273" s="564">
        <v>1</v>
      </c>
      <c r="AK4273" s="564">
        <v>1</v>
      </c>
    </row>
    <row r="4274" spans="1:37">
      <c r="A4274">
        <v>4270</v>
      </c>
      <c r="B4274" s="564">
        <f t="shared" ca="1" si="402"/>
        <v>0</v>
      </c>
      <c r="C4274" s="564">
        <f t="shared" ca="1" si="397"/>
        <v>0</v>
      </c>
      <c r="D4274" s="564">
        <f t="shared" ca="1" si="400"/>
        <v>0</v>
      </c>
      <c r="E4274" s="564">
        <f t="shared" ca="1" si="398"/>
        <v>0</v>
      </c>
      <c r="F4274" s="564">
        <f t="shared" ca="1" si="401"/>
        <v>1</v>
      </c>
      <c r="G4274" s="564">
        <f t="shared" ca="1" si="399"/>
        <v>6.2253587263092918</v>
      </c>
      <c r="H4274" s="564">
        <v>0</v>
      </c>
      <c r="I4274" s="564">
        <v>0</v>
      </c>
      <c r="J4274" s="564">
        <v>0</v>
      </c>
      <c r="K4274" s="564">
        <v>0</v>
      </c>
      <c r="L4274" s="564">
        <v>0</v>
      </c>
      <c r="M4274" s="564">
        <v>0</v>
      </c>
      <c r="N4274" s="564">
        <v>0</v>
      </c>
      <c r="O4274" s="564">
        <v>0</v>
      </c>
      <c r="P4274" s="564">
        <v>0</v>
      </c>
      <c r="Q4274" s="564">
        <v>0</v>
      </c>
      <c r="R4274" s="564">
        <v>0</v>
      </c>
      <c r="S4274" s="564">
        <v>0</v>
      </c>
      <c r="T4274" s="564">
        <v>0</v>
      </c>
      <c r="U4274" s="564">
        <v>0</v>
      </c>
      <c r="V4274" s="564">
        <v>0</v>
      </c>
      <c r="W4274" s="564">
        <v>0</v>
      </c>
      <c r="X4274" s="564">
        <v>0</v>
      </c>
      <c r="Y4274" s="564">
        <v>0</v>
      </c>
      <c r="Z4274" s="564">
        <v>0</v>
      </c>
      <c r="AA4274" s="564">
        <v>0</v>
      </c>
      <c r="AB4274" s="564">
        <v>0</v>
      </c>
      <c r="AC4274" s="564">
        <v>0</v>
      </c>
      <c r="AD4274" s="564">
        <v>0</v>
      </c>
      <c r="AE4274" s="564">
        <v>0</v>
      </c>
      <c r="AF4274" s="564">
        <v>0</v>
      </c>
      <c r="AG4274" s="564">
        <v>0</v>
      </c>
      <c r="AH4274" s="564">
        <v>0</v>
      </c>
      <c r="AI4274" s="564">
        <v>0</v>
      </c>
      <c r="AJ4274" s="564">
        <v>0</v>
      </c>
      <c r="AK4274" s="564">
        <v>0</v>
      </c>
    </row>
    <row r="4275" spans="1:37">
      <c r="A4275">
        <v>4271</v>
      </c>
      <c r="B4275" s="564">
        <f t="shared" ca="1" si="402"/>
        <v>0</v>
      </c>
      <c r="C4275" s="564">
        <f t="shared" ca="1" si="397"/>
        <v>0</v>
      </c>
      <c r="D4275" s="564">
        <f t="shared" ca="1" si="400"/>
        <v>0</v>
      </c>
      <c r="E4275" s="564">
        <f t="shared" ca="1" si="398"/>
        <v>0</v>
      </c>
      <c r="F4275" s="564">
        <f t="shared" ca="1" si="401"/>
        <v>1</v>
      </c>
      <c r="G4275" s="564">
        <f t="shared" ca="1" si="399"/>
        <v>-3.8115865965341418</v>
      </c>
      <c r="H4275" s="564">
        <v>0</v>
      </c>
      <c r="I4275" s="564">
        <v>0</v>
      </c>
      <c r="J4275" s="564">
        <v>0</v>
      </c>
      <c r="K4275" s="564">
        <v>0</v>
      </c>
      <c r="L4275" s="564">
        <v>0</v>
      </c>
      <c r="M4275" s="564">
        <v>0</v>
      </c>
      <c r="N4275" s="564">
        <v>0</v>
      </c>
      <c r="O4275" s="564">
        <v>0</v>
      </c>
      <c r="P4275" s="564">
        <v>0</v>
      </c>
      <c r="Q4275" s="564">
        <v>0</v>
      </c>
      <c r="R4275" s="564">
        <v>0</v>
      </c>
      <c r="S4275" s="564">
        <v>0</v>
      </c>
      <c r="T4275" s="564">
        <v>0</v>
      </c>
      <c r="U4275" s="564">
        <v>0</v>
      </c>
      <c r="V4275" s="564">
        <v>0</v>
      </c>
      <c r="W4275" s="564">
        <v>0</v>
      </c>
      <c r="X4275" s="564">
        <v>0</v>
      </c>
      <c r="Y4275" s="564">
        <v>0</v>
      </c>
      <c r="Z4275" s="564">
        <v>0</v>
      </c>
      <c r="AA4275" s="564">
        <v>0</v>
      </c>
      <c r="AB4275" s="564">
        <v>0</v>
      </c>
      <c r="AC4275" s="564">
        <v>0</v>
      </c>
      <c r="AD4275" s="564">
        <v>0</v>
      </c>
      <c r="AE4275" s="564">
        <v>0</v>
      </c>
      <c r="AF4275" s="564">
        <v>0</v>
      </c>
      <c r="AG4275" s="564">
        <v>0</v>
      </c>
      <c r="AH4275" s="564">
        <v>0</v>
      </c>
      <c r="AI4275" s="564">
        <v>0</v>
      </c>
      <c r="AJ4275" s="564">
        <v>0</v>
      </c>
      <c r="AK4275" s="564">
        <v>0</v>
      </c>
    </row>
    <row r="4276" spans="1:37">
      <c r="A4276">
        <v>4272</v>
      </c>
      <c r="B4276" s="564">
        <f t="shared" ca="1" si="402"/>
        <v>20</v>
      </c>
      <c r="C4276" s="564">
        <f t="shared" ca="1" si="397"/>
        <v>400</v>
      </c>
      <c r="D4276" s="564">
        <f t="shared" ca="1" si="400"/>
        <v>20</v>
      </c>
      <c r="E4276" s="564">
        <f t="shared" ca="1" si="398"/>
        <v>0</v>
      </c>
      <c r="F4276" s="564">
        <f t="shared" ca="1" si="401"/>
        <v>1</v>
      </c>
      <c r="G4276" s="564">
        <f t="shared" ca="1" si="399"/>
        <v>1.1556017809431545</v>
      </c>
      <c r="H4276" s="564">
        <v>1</v>
      </c>
      <c r="I4276" s="564">
        <v>1</v>
      </c>
      <c r="J4276" s="564">
        <v>1</v>
      </c>
      <c r="K4276" s="564">
        <v>1</v>
      </c>
      <c r="L4276" s="564">
        <v>1</v>
      </c>
      <c r="M4276" s="564">
        <v>1</v>
      </c>
      <c r="N4276" s="564">
        <v>1</v>
      </c>
      <c r="O4276" s="564">
        <v>1</v>
      </c>
      <c r="P4276" s="564">
        <v>1</v>
      </c>
      <c r="Q4276" s="564">
        <v>1</v>
      </c>
      <c r="R4276" s="564">
        <v>1</v>
      </c>
      <c r="S4276" s="564">
        <v>1</v>
      </c>
      <c r="T4276" s="564">
        <v>1</v>
      </c>
      <c r="U4276" s="564">
        <v>1</v>
      </c>
      <c r="V4276" s="564">
        <v>1</v>
      </c>
      <c r="W4276" s="564">
        <v>1</v>
      </c>
      <c r="X4276" s="564">
        <v>1</v>
      </c>
      <c r="Y4276" s="564">
        <v>1</v>
      </c>
      <c r="Z4276" s="564">
        <v>1</v>
      </c>
      <c r="AA4276" s="564">
        <v>1</v>
      </c>
      <c r="AB4276" s="564">
        <v>1</v>
      </c>
      <c r="AC4276" s="564">
        <v>1</v>
      </c>
      <c r="AD4276" s="564">
        <v>1</v>
      </c>
      <c r="AE4276" s="564">
        <v>1</v>
      </c>
      <c r="AF4276" s="564">
        <v>1</v>
      </c>
      <c r="AG4276" s="564">
        <v>1</v>
      </c>
      <c r="AH4276" s="564">
        <v>1</v>
      </c>
      <c r="AI4276" s="564">
        <v>1</v>
      </c>
      <c r="AJ4276" s="564">
        <v>1</v>
      </c>
      <c r="AK4276" s="564">
        <v>1</v>
      </c>
    </row>
    <row r="4277" spans="1:37">
      <c r="A4277">
        <v>4273</v>
      </c>
      <c r="B4277" s="564">
        <f t="shared" ca="1" si="402"/>
        <v>20</v>
      </c>
      <c r="C4277" s="564">
        <f t="shared" ca="1" si="397"/>
        <v>400</v>
      </c>
      <c r="D4277" s="564">
        <f t="shared" ca="1" si="400"/>
        <v>20</v>
      </c>
      <c r="E4277" s="564">
        <f t="shared" ca="1" si="398"/>
        <v>0</v>
      </c>
      <c r="F4277" s="564">
        <f t="shared" ca="1" si="401"/>
        <v>1</v>
      </c>
      <c r="G4277" s="564">
        <f t="shared" ca="1" si="399"/>
        <v>-2.3920525654758107E-2</v>
      </c>
      <c r="H4277" s="564">
        <v>1</v>
      </c>
      <c r="I4277" s="564">
        <v>1</v>
      </c>
      <c r="J4277" s="564">
        <v>1</v>
      </c>
      <c r="K4277" s="564">
        <v>1</v>
      </c>
      <c r="L4277" s="564">
        <v>1</v>
      </c>
      <c r="M4277" s="564">
        <v>1</v>
      </c>
      <c r="N4277" s="564">
        <v>1</v>
      </c>
      <c r="O4277" s="564">
        <v>1</v>
      </c>
      <c r="P4277" s="564">
        <v>1</v>
      </c>
      <c r="Q4277" s="564">
        <v>1</v>
      </c>
      <c r="R4277" s="564">
        <v>1</v>
      </c>
      <c r="S4277" s="564">
        <v>1</v>
      </c>
      <c r="T4277" s="564">
        <v>1</v>
      </c>
      <c r="U4277" s="564">
        <v>1</v>
      </c>
      <c r="V4277" s="564">
        <v>1</v>
      </c>
      <c r="W4277" s="564">
        <v>1</v>
      </c>
      <c r="X4277" s="564">
        <v>1</v>
      </c>
      <c r="Y4277" s="564">
        <v>1</v>
      </c>
      <c r="Z4277" s="564">
        <v>1</v>
      </c>
      <c r="AA4277" s="564">
        <v>1</v>
      </c>
      <c r="AB4277" s="564">
        <v>1</v>
      </c>
      <c r="AC4277" s="564">
        <v>1</v>
      </c>
      <c r="AD4277" s="564">
        <v>1</v>
      </c>
      <c r="AE4277" s="564">
        <v>1</v>
      </c>
      <c r="AF4277" s="564">
        <v>1</v>
      </c>
      <c r="AG4277" s="564">
        <v>1</v>
      </c>
      <c r="AH4277" s="564">
        <v>1</v>
      </c>
      <c r="AI4277" s="564">
        <v>1</v>
      </c>
      <c r="AJ4277" s="564">
        <v>1</v>
      </c>
      <c r="AK4277" s="564">
        <v>1</v>
      </c>
    </row>
    <row r="4278" spans="1:37">
      <c r="A4278">
        <v>4274</v>
      </c>
      <c r="B4278" s="564">
        <f t="shared" ca="1" si="402"/>
        <v>0</v>
      </c>
      <c r="C4278" s="564">
        <f t="shared" ca="1" si="397"/>
        <v>0</v>
      </c>
      <c r="D4278" s="564">
        <f t="shared" ca="1" si="400"/>
        <v>0</v>
      </c>
      <c r="E4278" s="564">
        <f t="shared" ca="1" si="398"/>
        <v>0</v>
      </c>
      <c r="F4278" s="564">
        <f t="shared" ca="1" si="401"/>
        <v>1</v>
      </c>
      <c r="G4278" s="564">
        <f t="shared" ca="1" si="399"/>
        <v>1.4349798237369094</v>
      </c>
      <c r="H4278" s="564">
        <v>0</v>
      </c>
      <c r="I4278" s="564">
        <v>0</v>
      </c>
      <c r="J4278" s="564">
        <v>0</v>
      </c>
      <c r="K4278" s="564">
        <v>0</v>
      </c>
      <c r="L4278" s="564">
        <v>0</v>
      </c>
      <c r="M4278" s="564">
        <v>0</v>
      </c>
      <c r="N4278" s="564">
        <v>0</v>
      </c>
      <c r="O4278" s="564">
        <v>0</v>
      </c>
      <c r="P4278" s="564">
        <v>0</v>
      </c>
      <c r="Q4278" s="564">
        <v>0</v>
      </c>
      <c r="R4278" s="564">
        <v>0</v>
      </c>
      <c r="S4278" s="564">
        <v>0</v>
      </c>
      <c r="T4278" s="564">
        <v>0</v>
      </c>
      <c r="U4278" s="564">
        <v>0</v>
      </c>
      <c r="V4278" s="564">
        <v>0</v>
      </c>
      <c r="W4278" s="564">
        <v>0</v>
      </c>
      <c r="X4278" s="564">
        <v>0</v>
      </c>
      <c r="Y4278" s="564">
        <v>0</v>
      </c>
      <c r="Z4278" s="564">
        <v>0</v>
      </c>
      <c r="AA4278" s="564">
        <v>0</v>
      </c>
      <c r="AB4278" s="564">
        <v>0</v>
      </c>
      <c r="AC4278" s="564">
        <v>0</v>
      </c>
      <c r="AD4278" s="564">
        <v>0</v>
      </c>
      <c r="AE4278" s="564">
        <v>0</v>
      </c>
      <c r="AF4278" s="564">
        <v>0</v>
      </c>
      <c r="AG4278" s="564">
        <v>0</v>
      </c>
      <c r="AH4278" s="564">
        <v>0</v>
      </c>
      <c r="AI4278" s="564">
        <v>0</v>
      </c>
      <c r="AJ4278" s="564">
        <v>0</v>
      </c>
      <c r="AK4278" s="564">
        <v>0</v>
      </c>
    </row>
    <row r="4279" spans="1:37">
      <c r="A4279">
        <v>4275</v>
      </c>
      <c r="B4279" s="564">
        <f t="shared" ca="1" si="402"/>
        <v>3</v>
      </c>
      <c r="C4279" s="564">
        <f t="shared" ca="1" si="397"/>
        <v>9</v>
      </c>
      <c r="D4279" s="564">
        <f t="shared" ca="1" si="400"/>
        <v>3</v>
      </c>
      <c r="E4279" s="564">
        <f t="shared" ca="1" si="398"/>
        <v>2.5499999999999998</v>
      </c>
      <c r="F4279" s="564">
        <f t="shared" ca="1" si="401"/>
        <v>0.73157894736842111</v>
      </c>
      <c r="G4279" s="564">
        <f t="shared" ca="1" si="399"/>
        <v>-0.99548859978753002</v>
      </c>
      <c r="H4279" s="564">
        <v>0</v>
      </c>
      <c r="I4279" s="564">
        <v>1</v>
      </c>
      <c r="J4279" s="564">
        <v>0</v>
      </c>
      <c r="K4279" s="564">
        <v>0</v>
      </c>
      <c r="L4279" s="564">
        <v>0</v>
      </c>
      <c r="M4279" s="564">
        <v>0</v>
      </c>
      <c r="N4279" s="564">
        <v>1</v>
      </c>
      <c r="O4279" s="564">
        <v>0</v>
      </c>
      <c r="P4279" s="564">
        <v>0</v>
      </c>
      <c r="Q4279" s="564">
        <v>0</v>
      </c>
      <c r="R4279" s="564">
        <v>0</v>
      </c>
      <c r="S4279" s="564">
        <v>0</v>
      </c>
      <c r="T4279" s="564">
        <v>0</v>
      </c>
      <c r="U4279" s="564">
        <v>1</v>
      </c>
      <c r="V4279" s="564">
        <v>0</v>
      </c>
      <c r="W4279" s="564">
        <v>0</v>
      </c>
      <c r="X4279" s="564">
        <v>0</v>
      </c>
      <c r="Y4279" s="564">
        <v>0</v>
      </c>
      <c r="Z4279" s="564">
        <v>0</v>
      </c>
      <c r="AA4279" s="564">
        <v>0</v>
      </c>
      <c r="AB4279" s="564">
        <v>0</v>
      </c>
      <c r="AC4279" s="564">
        <v>0</v>
      </c>
      <c r="AD4279" s="564">
        <v>0</v>
      </c>
      <c r="AE4279" s="564">
        <v>1</v>
      </c>
      <c r="AF4279" s="564">
        <v>1</v>
      </c>
      <c r="AG4279" s="564">
        <v>0</v>
      </c>
      <c r="AH4279" s="564">
        <v>0</v>
      </c>
      <c r="AI4279" s="564">
        <v>0</v>
      </c>
      <c r="AJ4279" s="564">
        <v>0</v>
      </c>
      <c r="AK4279" s="564">
        <v>0</v>
      </c>
    </row>
    <row r="4280" spans="1:37">
      <c r="A4280">
        <v>4276</v>
      </c>
      <c r="B4280" s="564">
        <f t="shared" ca="1" si="402"/>
        <v>7</v>
      </c>
      <c r="C4280" s="564">
        <f t="shared" ca="1" si="397"/>
        <v>49</v>
      </c>
      <c r="D4280" s="564">
        <f t="shared" ca="1" si="400"/>
        <v>7</v>
      </c>
      <c r="E4280" s="564">
        <f t="shared" ca="1" si="398"/>
        <v>4.55</v>
      </c>
      <c r="F4280" s="564">
        <f t="shared" ca="1" si="401"/>
        <v>0.52105263157894743</v>
      </c>
      <c r="G4280" s="564">
        <f t="shared" ca="1" si="399"/>
        <v>-1.6291058416318025</v>
      </c>
      <c r="H4280" s="564">
        <v>1</v>
      </c>
      <c r="I4280" s="564">
        <v>0</v>
      </c>
      <c r="J4280" s="564">
        <v>0</v>
      </c>
      <c r="K4280" s="564">
        <v>0</v>
      </c>
      <c r="L4280" s="564">
        <v>0</v>
      </c>
      <c r="M4280" s="564">
        <v>1</v>
      </c>
      <c r="N4280" s="564">
        <v>0</v>
      </c>
      <c r="O4280" s="564">
        <v>0</v>
      </c>
      <c r="P4280" s="564">
        <v>1</v>
      </c>
      <c r="Q4280" s="564">
        <v>0</v>
      </c>
      <c r="R4280" s="564">
        <v>0</v>
      </c>
      <c r="S4280" s="564">
        <v>0</v>
      </c>
      <c r="T4280" s="564">
        <v>1</v>
      </c>
      <c r="U4280" s="564">
        <v>1</v>
      </c>
      <c r="V4280" s="564">
        <v>0</v>
      </c>
      <c r="W4280" s="564">
        <v>1</v>
      </c>
      <c r="X4280" s="564">
        <v>1</v>
      </c>
      <c r="Y4280" s="564">
        <v>0</v>
      </c>
      <c r="Z4280" s="564">
        <v>0</v>
      </c>
      <c r="AA4280" s="564">
        <v>0</v>
      </c>
      <c r="AB4280" s="564">
        <v>1</v>
      </c>
      <c r="AC4280" s="564">
        <v>0</v>
      </c>
      <c r="AD4280" s="564">
        <v>0</v>
      </c>
      <c r="AE4280" s="564">
        <v>1</v>
      </c>
      <c r="AF4280" s="564">
        <v>0</v>
      </c>
      <c r="AG4280" s="564">
        <v>0</v>
      </c>
      <c r="AH4280" s="564">
        <v>1</v>
      </c>
      <c r="AI4280" s="564">
        <v>1</v>
      </c>
      <c r="AJ4280" s="564">
        <v>0</v>
      </c>
      <c r="AK4280" s="564">
        <v>1</v>
      </c>
    </row>
    <row r="4281" spans="1:37">
      <c r="A4281">
        <v>4277</v>
      </c>
      <c r="B4281" s="564">
        <f t="shared" ca="1" si="402"/>
        <v>20</v>
      </c>
      <c r="C4281" s="564">
        <f t="shared" ca="1" si="397"/>
        <v>400</v>
      </c>
      <c r="D4281" s="564">
        <f t="shared" ca="1" si="400"/>
        <v>20</v>
      </c>
      <c r="E4281" s="564">
        <f t="shared" ca="1" si="398"/>
        <v>0</v>
      </c>
      <c r="F4281" s="564">
        <f t="shared" ca="1" si="401"/>
        <v>1</v>
      </c>
      <c r="G4281" s="564">
        <f t="shared" ca="1" si="399"/>
        <v>0.44707972723552281</v>
      </c>
      <c r="H4281" s="564">
        <v>1</v>
      </c>
      <c r="I4281" s="564">
        <v>1</v>
      </c>
      <c r="J4281" s="564">
        <v>1</v>
      </c>
      <c r="K4281" s="564">
        <v>1</v>
      </c>
      <c r="L4281" s="564">
        <v>1</v>
      </c>
      <c r="M4281" s="564">
        <v>1</v>
      </c>
      <c r="N4281" s="564">
        <v>1</v>
      </c>
      <c r="O4281" s="564">
        <v>1</v>
      </c>
      <c r="P4281" s="564">
        <v>1</v>
      </c>
      <c r="Q4281" s="564">
        <v>1</v>
      </c>
      <c r="R4281" s="564">
        <v>1</v>
      </c>
      <c r="S4281" s="564">
        <v>1</v>
      </c>
      <c r="T4281" s="564">
        <v>1</v>
      </c>
      <c r="U4281" s="564">
        <v>1</v>
      </c>
      <c r="V4281" s="564">
        <v>1</v>
      </c>
      <c r="W4281" s="564">
        <v>1</v>
      </c>
      <c r="X4281" s="564">
        <v>1</v>
      </c>
      <c r="Y4281" s="564">
        <v>1</v>
      </c>
      <c r="Z4281" s="564">
        <v>1</v>
      </c>
      <c r="AA4281" s="564">
        <v>1</v>
      </c>
      <c r="AB4281" s="564">
        <v>1</v>
      </c>
      <c r="AC4281" s="564">
        <v>1</v>
      </c>
      <c r="AD4281" s="564">
        <v>1</v>
      </c>
      <c r="AE4281" s="564">
        <v>1</v>
      </c>
      <c r="AF4281" s="564">
        <v>1</v>
      </c>
      <c r="AG4281" s="564">
        <v>1</v>
      </c>
      <c r="AH4281" s="564">
        <v>1</v>
      </c>
      <c r="AI4281" s="564">
        <v>1</v>
      </c>
      <c r="AJ4281" s="564">
        <v>1</v>
      </c>
      <c r="AK4281" s="564">
        <v>1</v>
      </c>
    </row>
    <row r="4282" spans="1:37">
      <c r="A4282">
        <v>4278</v>
      </c>
      <c r="B4282" s="564">
        <f t="shared" ca="1" si="402"/>
        <v>0</v>
      </c>
      <c r="C4282" s="564">
        <f t="shared" ca="1" si="397"/>
        <v>0</v>
      </c>
      <c r="D4282" s="564">
        <f t="shared" ca="1" si="400"/>
        <v>0</v>
      </c>
      <c r="E4282" s="564">
        <f t="shared" ca="1" si="398"/>
        <v>0</v>
      </c>
      <c r="F4282" s="564">
        <f t="shared" ca="1" si="401"/>
        <v>1</v>
      </c>
      <c r="G4282" s="564">
        <f t="shared" ca="1" si="399"/>
        <v>2.8979902144921308</v>
      </c>
      <c r="H4282" s="564">
        <v>0</v>
      </c>
      <c r="I4282" s="564">
        <v>0</v>
      </c>
      <c r="J4282" s="564">
        <v>0</v>
      </c>
      <c r="K4282" s="564">
        <v>0</v>
      </c>
      <c r="L4282" s="564">
        <v>0</v>
      </c>
      <c r="M4282" s="564">
        <v>0</v>
      </c>
      <c r="N4282" s="564">
        <v>0</v>
      </c>
      <c r="O4282" s="564">
        <v>0</v>
      </c>
      <c r="P4282" s="564">
        <v>0</v>
      </c>
      <c r="Q4282" s="564">
        <v>0</v>
      </c>
      <c r="R4282" s="564">
        <v>0</v>
      </c>
      <c r="S4282" s="564">
        <v>0</v>
      </c>
      <c r="T4282" s="564">
        <v>0</v>
      </c>
      <c r="U4282" s="564">
        <v>0</v>
      </c>
      <c r="V4282" s="564">
        <v>0</v>
      </c>
      <c r="W4282" s="564">
        <v>0</v>
      </c>
      <c r="X4282" s="564">
        <v>0</v>
      </c>
      <c r="Y4282" s="564">
        <v>0</v>
      </c>
      <c r="Z4282" s="564">
        <v>0</v>
      </c>
      <c r="AA4282" s="564">
        <v>0</v>
      </c>
      <c r="AB4282" s="564">
        <v>0</v>
      </c>
      <c r="AC4282" s="564">
        <v>0</v>
      </c>
      <c r="AD4282" s="564">
        <v>0</v>
      </c>
      <c r="AE4282" s="564">
        <v>0</v>
      </c>
      <c r="AF4282" s="564">
        <v>0</v>
      </c>
      <c r="AG4282" s="564">
        <v>0</v>
      </c>
      <c r="AH4282" s="564">
        <v>0</v>
      </c>
      <c r="AI4282" s="564">
        <v>0</v>
      </c>
      <c r="AJ4282" s="564">
        <v>0</v>
      </c>
      <c r="AK4282" s="564">
        <v>0</v>
      </c>
    </row>
    <row r="4283" spans="1:37">
      <c r="A4283">
        <v>4279</v>
      </c>
      <c r="B4283" s="564">
        <f t="shared" ca="1" si="402"/>
        <v>20</v>
      </c>
      <c r="C4283" s="564">
        <f t="shared" ca="1" si="397"/>
        <v>400</v>
      </c>
      <c r="D4283" s="564">
        <f t="shared" ca="1" si="400"/>
        <v>20</v>
      </c>
      <c r="E4283" s="564">
        <f t="shared" ca="1" si="398"/>
        <v>0</v>
      </c>
      <c r="F4283" s="564">
        <f t="shared" ca="1" si="401"/>
        <v>1</v>
      </c>
      <c r="G4283" s="564">
        <f t="shared" ca="1" si="399"/>
        <v>2.4076648660255602</v>
      </c>
      <c r="H4283" s="564">
        <v>1</v>
      </c>
      <c r="I4283" s="564">
        <v>1</v>
      </c>
      <c r="J4283" s="564">
        <v>1</v>
      </c>
      <c r="K4283" s="564">
        <v>1</v>
      </c>
      <c r="L4283" s="564">
        <v>1</v>
      </c>
      <c r="M4283" s="564">
        <v>1</v>
      </c>
      <c r="N4283" s="564">
        <v>1</v>
      </c>
      <c r="O4283" s="564">
        <v>1</v>
      </c>
      <c r="P4283" s="564">
        <v>1</v>
      </c>
      <c r="Q4283" s="564">
        <v>1</v>
      </c>
      <c r="R4283" s="564">
        <v>1</v>
      </c>
      <c r="S4283" s="564">
        <v>1</v>
      </c>
      <c r="T4283" s="564">
        <v>1</v>
      </c>
      <c r="U4283" s="564">
        <v>1</v>
      </c>
      <c r="V4283" s="564">
        <v>1</v>
      </c>
      <c r="W4283" s="564">
        <v>1</v>
      </c>
      <c r="X4283" s="564">
        <v>1</v>
      </c>
      <c r="Y4283" s="564">
        <v>1</v>
      </c>
      <c r="Z4283" s="564">
        <v>1</v>
      </c>
      <c r="AA4283" s="564">
        <v>1</v>
      </c>
      <c r="AB4283" s="564">
        <v>1</v>
      </c>
      <c r="AC4283" s="564">
        <v>1</v>
      </c>
      <c r="AD4283" s="564">
        <v>1</v>
      </c>
      <c r="AE4283" s="564">
        <v>1</v>
      </c>
      <c r="AF4283" s="564">
        <v>1</v>
      </c>
      <c r="AG4283" s="564">
        <v>1</v>
      </c>
      <c r="AH4283" s="564">
        <v>1</v>
      </c>
      <c r="AI4283" s="564">
        <v>1</v>
      </c>
      <c r="AJ4283" s="564">
        <v>1</v>
      </c>
      <c r="AK4283" s="564">
        <v>1</v>
      </c>
    </row>
    <row r="4284" spans="1:37">
      <c r="A4284">
        <v>4280</v>
      </c>
      <c r="B4284" s="564">
        <f t="shared" ca="1" si="402"/>
        <v>0</v>
      </c>
      <c r="C4284" s="564">
        <f t="shared" ca="1" si="397"/>
        <v>0</v>
      </c>
      <c r="D4284" s="564">
        <f t="shared" ca="1" si="400"/>
        <v>0</v>
      </c>
      <c r="E4284" s="564">
        <f t="shared" ca="1" si="398"/>
        <v>0</v>
      </c>
      <c r="F4284" s="564">
        <f t="shared" ca="1" si="401"/>
        <v>1</v>
      </c>
      <c r="G4284" s="564">
        <f t="shared" ca="1" si="399"/>
        <v>5.2862108340592133</v>
      </c>
      <c r="H4284" s="564">
        <v>0</v>
      </c>
      <c r="I4284" s="564">
        <v>0</v>
      </c>
      <c r="J4284" s="564">
        <v>0</v>
      </c>
      <c r="K4284" s="564">
        <v>0</v>
      </c>
      <c r="L4284" s="564">
        <v>0</v>
      </c>
      <c r="M4284" s="564">
        <v>0</v>
      </c>
      <c r="N4284" s="564">
        <v>0</v>
      </c>
      <c r="O4284" s="564">
        <v>0</v>
      </c>
      <c r="P4284" s="564">
        <v>0</v>
      </c>
      <c r="Q4284" s="564">
        <v>0</v>
      </c>
      <c r="R4284" s="564">
        <v>0</v>
      </c>
      <c r="S4284" s="564">
        <v>0</v>
      </c>
      <c r="T4284" s="564">
        <v>0</v>
      </c>
      <c r="U4284" s="564">
        <v>0</v>
      </c>
      <c r="V4284" s="564">
        <v>0</v>
      </c>
      <c r="W4284" s="564">
        <v>0</v>
      </c>
      <c r="X4284" s="564">
        <v>0</v>
      </c>
      <c r="Y4284" s="564">
        <v>0</v>
      </c>
      <c r="Z4284" s="564">
        <v>0</v>
      </c>
      <c r="AA4284" s="564">
        <v>0</v>
      </c>
      <c r="AB4284" s="564">
        <v>0</v>
      </c>
      <c r="AC4284" s="564">
        <v>0</v>
      </c>
      <c r="AD4284" s="564">
        <v>0</v>
      </c>
      <c r="AE4284" s="564">
        <v>0</v>
      </c>
      <c r="AF4284" s="564">
        <v>0</v>
      </c>
      <c r="AG4284" s="564">
        <v>0</v>
      </c>
      <c r="AH4284" s="564">
        <v>0</v>
      </c>
      <c r="AI4284" s="564">
        <v>0</v>
      </c>
      <c r="AJ4284" s="564">
        <v>0</v>
      </c>
      <c r="AK4284" s="564">
        <v>0</v>
      </c>
    </row>
    <row r="4285" spans="1:37">
      <c r="A4285">
        <v>4281</v>
      </c>
      <c r="B4285" s="564">
        <f t="shared" ca="1" si="402"/>
        <v>20</v>
      </c>
      <c r="C4285" s="564">
        <f t="shared" ca="1" si="397"/>
        <v>400</v>
      </c>
      <c r="D4285" s="564">
        <f t="shared" ca="1" si="400"/>
        <v>20</v>
      </c>
      <c r="E4285" s="564">
        <f t="shared" ca="1" si="398"/>
        <v>0</v>
      </c>
      <c r="F4285" s="564">
        <f t="shared" ca="1" si="401"/>
        <v>1</v>
      </c>
      <c r="G4285" s="564">
        <f t="shared" ca="1" si="399"/>
        <v>3.1380124883687506</v>
      </c>
      <c r="H4285" s="564">
        <v>1</v>
      </c>
      <c r="I4285" s="564">
        <v>1</v>
      </c>
      <c r="J4285" s="564">
        <v>1</v>
      </c>
      <c r="K4285" s="564">
        <v>1</v>
      </c>
      <c r="L4285" s="564">
        <v>1</v>
      </c>
      <c r="M4285" s="564">
        <v>1</v>
      </c>
      <c r="N4285" s="564">
        <v>1</v>
      </c>
      <c r="O4285" s="564">
        <v>1</v>
      </c>
      <c r="P4285" s="564">
        <v>1</v>
      </c>
      <c r="Q4285" s="564">
        <v>1</v>
      </c>
      <c r="R4285" s="564">
        <v>1</v>
      </c>
      <c r="S4285" s="564">
        <v>1</v>
      </c>
      <c r="T4285" s="564">
        <v>1</v>
      </c>
      <c r="U4285" s="564">
        <v>1</v>
      </c>
      <c r="V4285" s="564">
        <v>1</v>
      </c>
      <c r="W4285" s="564">
        <v>1</v>
      </c>
      <c r="X4285" s="564">
        <v>1</v>
      </c>
      <c r="Y4285" s="564">
        <v>1</v>
      </c>
      <c r="Z4285" s="564">
        <v>1</v>
      </c>
      <c r="AA4285" s="564">
        <v>1</v>
      </c>
      <c r="AB4285" s="564">
        <v>1</v>
      </c>
      <c r="AC4285" s="564">
        <v>1</v>
      </c>
      <c r="AD4285" s="564">
        <v>1</v>
      </c>
      <c r="AE4285" s="564">
        <v>1</v>
      </c>
      <c r="AF4285" s="564">
        <v>1</v>
      </c>
      <c r="AG4285" s="564">
        <v>1</v>
      </c>
      <c r="AH4285" s="564">
        <v>1</v>
      </c>
      <c r="AI4285" s="564">
        <v>1</v>
      </c>
      <c r="AJ4285" s="564">
        <v>1</v>
      </c>
      <c r="AK4285" s="564">
        <v>1</v>
      </c>
    </row>
    <row r="4286" spans="1:37">
      <c r="A4286">
        <v>4282</v>
      </c>
      <c r="B4286" s="564">
        <f t="shared" ca="1" si="402"/>
        <v>0</v>
      </c>
      <c r="C4286" s="564">
        <f t="shared" ca="1" si="397"/>
        <v>0</v>
      </c>
      <c r="D4286" s="564">
        <f t="shared" ca="1" si="400"/>
        <v>0</v>
      </c>
      <c r="E4286" s="564">
        <f t="shared" ca="1" si="398"/>
        <v>0</v>
      </c>
      <c r="F4286" s="564">
        <f t="shared" ca="1" si="401"/>
        <v>1</v>
      </c>
      <c r="G4286" s="564">
        <f t="shared" ca="1" si="399"/>
        <v>2.0045541745586077</v>
      </c>
      <c r="H4286" s="564">
        <v>0</v>
      </c>
      <c r="I4286" s="564">
        <v>0</v>
      </c>
      <c r="J4286" s="564">
        <v>0</v>
      </c>
      <c r="K4286" s="564">
        <v>0</v>
      </c>
      <c r="L4286" s="564">
        <v>0</v>
      </c>
      <c r="M4286" s="564">
        <v>0</v>
      </c>
      <c r="N4286" s="564">
        <v>0</v>
      </c>
      <c r="O4286" s="564">
        <v>0</v>
      </c>
      <c r="P4286" s="564">
        <v>0</v>
      </c>
      <c r="Q4286" s="564">
        <v>0</v>
      </c>
      <c r="R4286" s="564">
        <v>0</v>
      </c>
      <c r="S4286" s="564">
        <v>0</v>
      </c>
      <c r="T4286" s="564">
        <v>0</v>
      </c>
      <c r="U4286" s="564">
        <v>0</v>
      </c>
      <c r="V4286" s="564">
        <v>0</v>
      </c>
      <c r="W4286" s="564">
        <v>0</v>
      </c>
      <c r="X4286" s="564">
        <v>0</v>
      </c>
      <c r="Y4286" s="564">
        <v>0</v>
      </c>
      <c r="Z4286" s="564">
        <v>0</v>
      </c>
      <c r="AA4286" s="564">
        <v>0</v>
      </c>
      <c r="AB4286" s="564">
        <v>0</v>
      </c>
      <c r="AC4286" s="564">
        <v>0</v>
      </c>
      <c r="AD4286" s="564">
        <v>0</v>
      </c>
      <c r="AE4286" s="564">
        <v>0</v>
      </c>
      <c r="AF4286" s="564">
        <v>0</v>
      </c>
      <c r="AG4286" s="564">
        <v>0</v>
      </c>
      <c r="AH4286" s="564">
        <v>0</v>
      </c>
      <c r="AI4286" s="564">
        <v>0</v>
      </c>
      <c r="AJ4286" s="564">
        <v>0</v>
      </c>
      <c r="AK4286" s="564">
        <v>0</v>
      </c>
    </row>
    <row r="4287" spans="1:37">
      <c r="A4287">
        <v>4283</v>
      </c>
      <c r="B4287" s="564">
        <f t="shared" ca="1" si="402"/>
        <v>0</v>
      </c>
      <c r="C4287" s="564">
        <f t="shared" ca="1" si="397"/>
        <v>0</v>
      </c>
      <c r="D4287" s="564">
        <f t="shared" ca="1" si="400"/>
        <v>0</v>
      </c>
      <c r="E4287" s="564">
        <f t="shared" ca="1" si="398"/>
        <v>0</v>
      </c>
      <c r="F4287" s="564">
        <f t="shared" ca="1" si="401"/>
        <v>1</v>
      </c>
      <c r="G4287" s="564">
        <f t="shared" ca="1" si="399"/>
        <v>2.2771034083654942</v>
      </c>
      <c r="H4287" s="564">
        <v>0</v>
      </c>
      <c r="I4287" s="564">
        <v>0</v>
      </c>
      <c r="J4287" s="564">
        <v>0</v>
      </c>
      <c r="K4287" s="564">
        <v>0</v>
      </c>
      <c r="L4287" s="564">
        <v>0</v>
      </c>
      <c r="M4287" s="564">
        <v>0</v>
      </c>
      <c r="N4287" s="564">
        <v>0</v>
      </c>
      <c r="O4287" s="564">
        <v>0</v>
      </c>
      <c r="P4287" s="564">
        <v>0</v>
      </c>
      <c r="Q4287" s="564">
        <v>0</v>
      </c>
      <c r="R4287" s="564">
        <v>0</v>
      </c>
      <c r="S4287" s="564">
        <v>0</v>
      </c>
      <c r="T4287" s="564">
        <v>0</v>
      </c>
      <c r="U4287" s="564">
        <v>0</v>
      </c>
      <c r="V4287" s="564">
        <v>0</v>
      </c>
      <c r="W4287" s="564">
        <v>0</v>
      </c>
      <c r="X4287" s="564">
        <v>0</v>
      </c>
      <c r="Y4287" s="564">
        <v>0</v>
      </c>
      <c r="Z4287" s="564">
        <v>0</v>
      </c>
      <c r="AA4287" s="564">
        <v>0</v>
      </c>
      <c r="AB4287" s="564">
        <v>0</v>
      </c>
      <c r="AC4287" s="564">
        <v>0</v>
      </c>
      <c r="AD4287" s="564">
        <v>0</v>
      </c>
      <c r="AE4287" s="564">
        <v>0</v>
      </c>
      <c r="AF4287" s="564">
        <v>0</v>
      </c>
      <c r="AG4287" s="564">
        <v>0</v>
      </c>
      <c r="AH4287" s="564">
        <v>0</v>
      </c>
      <c r="AI4287" s="564">
        <v>0</v>
      </c>
      <c r="AJ4287" s="564">
        <v>0</v>
      </c>
      <c r="AK4287" s="564">
        <v>0</v>
      </c>
    </row>
    <row r="4288" spans="1:37">
      <c r="A4288">
        <v>4284</v>
      </c>
      <c r="B4288" s="564">
        <f t="shared" ca="1" si="402"/>
        <v>0</v>
      </c>
      <c r="C4288" s="564">
        <f t="shared" ca="1" si="397"/>
        <v>0</v>
      </c>
      <c r="D4288" s="564">
        <f t="shared" ca="1" si="400"/>
        <v>0</v>
      </c>
      <c r="E4288" s="564">
        <f t="shared" ca="1" si="398"/>
        <v>0</v>
      </c>
      <c r="F4288" s="564">
        <f t="shared" ca="1" si="401"/>
        <v>1</v>
      </c>
      <c r="G4288" s="564">
        <f t="shared" ca="1" si="399"/>
        <v>2.8268958338448513</v>
      </c>
      <c r="H4288" s="564">
        <v>0</v>
      </c>
      <c r="I4288" s="564">
        <v>0</v>
      </c>
      <c r="J4288" s="564">
        <v>0</v>
      </c>
      <c r="K4288" s="564">
        <v>0</v>
      </c>
      <c r="L4288" s="564">
        <v>0</v>
      </c>
      <c r="M4288" s="564">
        <v>0</v>
      </c>
      <c r="N4288" s="564">
        <v>0</v>
      </c>
      <c r="O4288" s="564">
        <v>0</v>
      </c>
      <c r="P4288" s="564">
        <v>0</v>
      </c>
      <c r="Q4288" s="564">
        <v>0</v>
      </c>
      <c r="R4288" s="564">
        <v>0</v>
      </c>
      <c r="S4288" s="564">
        <v>0</v>
      </c>
      <c r="T4288" s="564">
        <v>0</v>
      </c>
      <c r="U4288" s="564">
        <v>0</v>
      </c>
      <c r="V4288" s="564">
        <v>0</v>
      </c>
      <c r="W4288" s="564">
        <v>0</v>
      </c>
      <c r="X4288" s="564">
        <v>0</v>
      </c>
      <c r="Y4288" s="564">
        <v>0</v>
      </c>
      <c r="Z4288" s="564">
        <v>0</v>
      </c>
      <c r="AA4288" s="564">
        <v>0</v>
      </c>
      <c r="AB4288" s="564">
        <v>0</v>
      </c>
      <c r="AC4288" s="564">
        <v>0</v>
      </c>
      <c r="AD4288" s="564">
        <v>0</v>
      </c>
      <c r="AE4288" s="564">
        <v>0</v>
      </c>
      <c r="AF4288" s="564">
        <v>0</v>
      </c>
      <c r="AG4288" s="564">
        <v>0</v>
      </c>
      <c r="AH4288" s="564">
        <v>0</v>
      </c>
      <c r="AI4288" s="564">
        <v>0</v>
      </c>
      <c r="AJ4288" s="564">
        <v>0</v>
      </c>
      <c r="AK4288" s="564">
        <v>0</v>
      </c>
    </row>
    <row r="4289" spans="1:37">
      <c r="A4289">
        <v>4285</v>
      </c>
      <c r="B4289" s="564">
        <f t="shared" ca="1" si="402"/>
        <v>0</v>
      </c>
      <c r="C4289" s="564">
        <f t="shared" ca="1" si="397"/>
        <v>0</v>
      </c>
      <c r="D4289" s="564">
        <f t="shared" ca="1" si="400"/>
        <v>0</v>
      </c>
      <c r="E4289" s="564">
        <f t="shared" ca="1" si="398"/>
        <v>0</v>
      </c>
      <c r="F4289" s="564">
        <f t="shared" ca="1" si="401"/>
        <v>1</v>
      </c>
      <c r="G4289" s="564">
        <f t="shared" ca="1" si="399"/>
        <v>-0.1021930566967244</v>
      </c>
      <c r="H4289" s="564">
        <v>0</v>
      </c>
      <c r="I4289" s="564">
        <v>0</v>
      </c>
      <c r="J4289" s="564">
        <v>0</v>
      </c>
      <c r="K4289" s="564">
        <v>0</v>
      </c>
      <c r="L4289" s="564">
        <v>0</v>
      </c>
      <c r="M4289" s="564">
        <v>0</v>
      </c>
      <c r="N4289" s="564">
        <v>0</v>
      </c>
      <c r="O4289" s="564">
        <v>0</v>
      </c>
      <c r="P4289" s="564">
        <v>0</v>
      </c>
      <c r="Q4289" s="564">
        <v>0</v>
      </c>
      <c r="R4289" s="564">
        <v>0</v>
      </c>
      <c r="S4289" s="564">
        <v>0</v>
      </c>
      <c r="T4289" s="564">
        <v>0</v>
      </c>
      <c r="U4289" s="564">
        <v>0</v>
      </c>
      <c r="V4289" s="564">
        <v>0</v>
      </c>
      <c r="W4289" s="564">
        <v>0</v>
      </c>
      <c r="X4289" s="564">
        <v>0</v>
      </c>
      <c r="Y4289" s="564">
        <v>0</v>
      </c>
      <c r="Z4289" s="564">
        <v>0</v>
      </c>
      <c r="AA4289" s="564">
        <v>0</v>
      </c>
      <c r="AB4289" s="564">
        <v>0</v>
      </c>
      <c r="AC4289" s="564">
        <v>0</v>
      </c>
      <c r="AD4289" s="564">
        <v>0</v>
      </c>
      <c r="AE4289" s="564">
        <v>0</v>
      </c>
      <c r="AF4289" s="564">
        <v>0</v>
      </c>
      <c r="AG4289" s="564">
        <v>0</v>
      </c>
      <c r="AH4289" s="564">
        <v>0</v>
      </c>
      <c r="AI4289" s="564">
        <v>0</v>
      </c>
      <c r="AJ4289" s="564">
        <v>0</v>
      </c>
      <c r="AK4289" s="564">
        <v>0</v>
      </c>
    </row>
    <row r="4290" spans="1:37">
      <c r="A4290">
        <v>4286</v>
      </c>
      <c r="B4290" s="564">
        <f t="shared" ca="1" si="402"/>
        <v>20</v>
      </c>
      <c r="C4290" s="564">
        <f t="shared" ca="1" si="397"/>
        <v>400</v>
      </c>
      <c r="D4290" s="564">
        <f t="shared" ca="1" si="400"/>
        <v>20</v>
      </c>
      <c r="E4290" s="564">
        <f t="shared" ca="1" si="398"/>
        <v>0</v>
      </c>
      <c r="F4290" s="564">
        <f t="shared" ca="1" si="401"/>
        <v>1</v>
      </c>
      <c r="G4290" s="564">
        <f t="shared" ca="1" si="399"/>
        <v>-0.86266556550494911</v>
      </c>
      <c r="H4290" s="564">
        <v>1</v>
      </c>
      <c r="I4290" s="564">
        <v>1</v>
      </c>
      <c r="J4290" s="564">
        <v>1</v>
      </c>
      <c r="K4290" s="564">
        <v>1</v>
      </c>
      <c r="L4290" s="564">
        <v>1</v>
      </c>
      <c r="M4290" s="564">
        <v>1</v>
      </c>
      <c r="N4290" s="564">
        <v>1</v>
      </c>
      <c r="O4290" s="564">
        <v>1</v>
      </c>
      <c r="P4290" s="564">
        <v>1</v>
      </c>
      <c r="Q4290" s="564">
        <v>1</v>
      </c>
      <c r="R4290" s="564">
        <v>1</v>
      </c>
      <c r="S4290" s="564">
        <v>1</v>
      </c>
      <c r="T4290" s="564">
        <v>1</v>
      </c>
      <c r="U4290" s="564">
        <v>1</v>
      </c>
      <c r="V4290" s="564">
        <v>1</v>
      </c>
      <c r="W4290" s="564">
        <v>1</v>
      </c>
      <c r="X4290" s="564">
        <v>1</v>
      </c>
      <c r="Y4290" s="564">
        <v>1</v>
      </c>
      <c r="Z4290" s="564">
        <v>1</v>
      </c>
      <c r="AA4290" s="564">
        <v>1</v>
      </c>
      <c r="AB4290" s="564">
        <v>1</v>
      </c>
      <c r="AC4290" s="564">
        <v>1</v>
      </c>
      <c r="AD4290" s="564">
        <v>1</v>
      </c>
      <c r="AE4290" s="564">
        <v>1</v>
      </c>
      <c r="AF4290" s="564">
        <v>1</v>
      </c>
      <c r="AG4290" s="564">
        <v>1</v>
      </c>
      <c r="AH4290" s="564">
        <v>1</v>
      </c>
      <c r="AI4290" s="564">
        <v>1</v>
      </c>
      <c r="AJ4290" s="564">
        <v>1</v>
      </c>
      <c r="AK4290" s="564">
        <v>1</v>
      </c>
    </row>
    <row r="4291" spans="1:37">
      <c r="A4291">
        <v>4287</v>
      </c>
      <c r="B4291" s="564">
        <f t="shared" ca="1" si="402"/>
        <v>20</v>
      </c>
      <c r="C4291" s="564">
        <f t="shared" ca="1" si="397"/>
        <v>400</v>
      </c>
      <c r="D4291" s="564">
        <f t="shared" ca="1" si="400"/>
        <v>20</v>
      </c>
      <c r="E4291" s="564">
        <f t="shared" ca="1" si="398"/>
        <v>0</v>
      </c>
      <c r="F4291" s="564">
        <f t="shared" ca="1" si="401"/>
        <v>1</v>
      </c>
      <c r="G4291" s="564">
        <f t="shared" ca="1" si="399"/>
        <v>4.4658612365184318</v>
      </c>
      <c r="H4291" s="564">
        <v>1</v>
      </c>
      <c r="I4291" s="564">
        <v>1</v>
      </c>
      <c r="J4291" s="564">
        <v>1</v>
      </c>
      <c r="K4291" s="564">
        <v>1</v>
      </c>
      <c r="L4291" s="564">
        <v>1</v>
      </c>
      <c r="M4291" s="564">
        <v>1</v>
      </c>
      <c r="N4291" s="564">
        <v>1</v>
      </c>
      <c r="O4291" s="564">
        <v>1</v>
      </c>
      <c r="P4291" s="564">
        <v>1</v>
      </c>
      <c r="Q4291" s="564">
        <v>1</v>
      </c>
      <c r="R4291" s="564">
        <v>1</v>
      </c>
      <c r="S4291" s="564">
        <v>1</v>
      </c>
      <c r="T4291" s="564">
        <v>1</v>
      </c>
      <c r="U4291" s="564">
        <v>1</v>
      </c>
      <c r="V4291" s="564">
        <v>1</v>
      </c>
      <c r="W4291" s="564">
        <v>1</v>
      </c>
      <c r="X4291" s="564">
        <v>1</v>
      </c>
      <c r="Y4291" s="564">
        <v>1</v>
      </c>
      <c r="Z4291" s="564">
        <v>1</v>
      </c>
      <c r="AA4291" s="564">
        <v>1</v>
      </c>
      <c r="AB4291" s="564">
        <v>1</v>
      </c>
      <c r="AC4291" s="564">
        <v>1</v>
      </c>
      <c r="AD4291" s="564">
        <v>1</v>
      </c>
      <c r="AE4291" s="564">
        <v>1</v>
      </c>
      <c r="AF4291" s="564">
        <v>1</v>
      </c>
      <c r="AG4291" s="564">
        <v>1</v>
      </c>
      <c r="AH4291" s="564">
        <v>1</v>
      </c>
      <c r="AI4291" s="564">
        <v>1</v>
      </c>
      <c r="AJ4291" s="564">
        <v>1</v>
      </c>
      <c r="AK4291" s="564">
        <v>1</v>
      </c>
    </row>
    <row r="4292" spans="1:37">
      <c r="A4292">
        <v>4288</v>
      </c>
      <c r="B4292" s="564">
        <f t="shared" ca="1" si="402"/>
        <v>0</v>
      </c>
      <c r="C4292" s="564">
        <f t="shared" ca="1" si="397"/>
        <v>0</v>
      </c>
      <c r="D4292" s="564">
        <f t="shared" ca="1" si="400"/>
        <v>0</v>
      </c>
      <c r="E4292" s="564">
        <f t="shared" ca="1" si="398"/>
        <v>0</v>
      </c>
      <c r="F4292" s="564">
        <f t="shared" ca="1" si="401"/>
        <v>1</v>
      </c>
      <c r="G4292" s="564">
        <f t="shared" ca="1" si="399"/>
        <v>1.0457566563343179</v>
      </c>
      <c r="H4292" s="564">
        <v>0</v>
      </c>
      <c r="I4292" s="564">
        <v>0</v>
      </c>
      <c r="J4292" s="564">
        <v>0</v>
      </c>
      <c r="K4292" s="564">
        <v>0</v>
      </c>
      <c r="L4292" s="564">
        <v>0</v>
      </c>
      <c r="M4292" s="564">
        <v>0</v>
      </c>
      <c r="N4292" s="564">
        <v>0</v>
      </c>
      <c r="O4292" s="564">
        <v>0</v>
      </c>
      <c r="P4292" s="564">
        <v>0</v>
      </c>
      <c r="Q4292" s="564">
        <v>0</v>
      </c>
      <c r="R4292" s="564">
        <v>0</v>
      </c>
      <c r="S4292" s="564">
        <v>0</v>
      </c>
      <c r="T4292" s="564">
        <v>0</v>
      </c>
      <c r="U4292" s="564">
        <v>0</v>
      </c>
      <c r="V4292" s="564">
        <v>0</v>
      </c>
      <c r="W4292" s="564">
        <v>0</v>
      </c>
      <c r="X4292" s="564">
        <v>0</v>
      </c>
      <c r="Y4292" s="564">
        <v>0</v>
      </c>
      <c r="Z4292" s="564">
        <v>0</v>
      </c>
      <c r="AA4292" s="564">
        <v>0</v>
      </c>
      <c r="AB4292" s="564">
        <v>0</v>
      </c>
      <c r="AC4292" s="564">
        <v>0</v>
      </c>
      <c r="AD4292" s="564">
        <v>0</v>
      </c>
      <c r="AE4292" s="564">
        <v>0</v>
      </c>
      <c r="AF4292" s="564">
        <v>0</v>
      </c>
      <c r="AG4292" s="564">
        <v>0</v>
      </c>
      <c r="AH4292" s="564">
        <v>0</v>
      </c>
      <c r="AI4292" s="564">
        <v>0</v>
      </c>
      <c r="AJ4292" s="564">
        <v>0</v>
      </c>
      <c r="AK4292" s="564">
        <v>0</v>
      </c>
    </row>
    <row r="4293" spans="1:37">
      <c r="A4293">
        <v>4289</v>
      </c>
      <c r="B4293" s="564">
        <f t="shared" ca="1" si="402"/>
        <v>20</v>
      </c>
      <c r="C4293" s="564">
        <f t="shared" ref="C4293:C4356" ca="1" si="403">B4293^2</f>
        <v>400</v>
      </c>
      <c r="D4293" s="564">
        <f t="shared" ca="1" si="400"/>
        <v>20</v>
      </c>
      <c r="E4293" s="564">
        <f t="shared" ref="E4293:E4356" ca="1" si="404">D4293-((B4293^2)/H$1)</f>
        <v>0</v>
      </c>
      <c r="F4293" s="564">
        <f t="shared" ca="1" si="401"/>
        <v>1</v>
      </c>
      <c r="G4293" s="564">
        <f t="shared" ref="G4293:G4356" ca="1" si="405">I$2+NORMSINV(RAND())*K$2</f>
        <v>9.5709513043860746</v>
      </c>
      <c r="H4293" s="564">
        <v>1</v>
      </c>
      <c r="I4293" s="564">
        <v>1</v>
      </c>
      <c r="J4293" s="564">
        <v>1</v>
      </c>
      <c r="K4293" s="564">
        <v>1</v>
      </c>
      <c r="L4293" s="564">
        <v>1</v>
      </c>
      <c r="M4293" s="564">
        <v>1</v>
      </c>
      <c r="N4293" s="564">
        <v>1</v>
      </c>
      <c r="O4293" s="564">
        <v>1</v>
      </c>
      <c r="P4293" s="564">
        <v>1</v>
      </c>
      <c r="Q4293" s="564">
        <v>1</v>
      </c>
      <c r="R4293" s="564">
        <v>1</v>
      </c>
      <c r="S4293" s="564">
        <v>1</v>
      </c>
      <c r="T4293" s="564">
        <v>1</v>
      </c>
      <c r="U4293" s="564">
        <v>1</v>
      </c>
      <c r="V4293" s="564">
        <v>1</v>
      </c>
      <c r="W4293" s="564">
        <v>1</v>
      </c>
      <c r="X4293" s="564">
        <v>1</v>
      </c>
      <c r="Y4293" s="564">
        <v>1</v>
      </c>
      <c r="Z4293" s="564">
        <v>1</v>
      </c>
      <c r="AA4293" s="564">
        <v>1</v>
      </c>
      <c r="AB4293" s="564">
        <v>1</v>
      </c>
      <c r="AC4293" s="564">
        <v>1</v>
      </c>
      <c r="AD4293" s="564">
        <v>1</v>
      </c>
      <c r="AE4293" s="564">
        <v>1</v>
      </c>
      <c r="AF4293" s="564">
        <v>1</v>
      </c>
      <c r="AG4293" s="564">
        <v>1</v>
      </c>
      <c r="AH4293" s="564">
        <v>1</v>
      </c>
      <c r="AI4293" s="564">
        <v>1</v>
      </c>
      <c r="AJ4293" s="564">
        <v>1</v>
      </c>
      <c r="AK4293" s="564">
        <v>1</v>
      </c>
    </row>
    <row r="4294" spans="1:37">
      <c r="A4294">
        <v>4290</v>
      </c>
      <c r="B4294" s="564">
        <f t="shared" ca="1" si="402"/>
        <v>20</v>
      </c>
      <c r="C4294" s="564">
        <f t="shared" ca="1" si="403"/>
        <v>400</v>
      </c>
      <c r="D4294" s="564">
        <f t="shared" ref="D4294:D4357" ca="1" si="406">B4294</f>
        <v>20</v>
      </c>
      <c r="E4294" s="564">
        <f t="shared" ca="1" si="404"/>
        <v>0</v>
      </c>
      <c r="F4294" s="564">
        <f t="shared" ref="F4294:F4357" ca="1" si="407">1-(2*B4294*(H$1-B4294)/(H$1*(H$1-1)))</f>
        <v>1</v>
      </c>
      <c r="G4294" s="564">
        <f t="shared" ca="1" si="405"/>
        <v>-0.84302678179070245</v>
      </c>
      <c r="H4294" s="564">
        <v>1</v>
      </c>
      <c r="I4294" s="564">
        <v>1</v>
      </c>
      <c r="J4294" s="564">
        <v>1</v>
      </c>
      <c r="K4294" s="564">
        <v>1</v>
      </c>
      <c r="L4294" s="564">
        <v>1</v>
      </c>
      <c r="M4294" s="564">
        <v>1</v>
      </c>
      <c r="N4294" s="564">
        <v>1</v>
      </c>
      <c r="O4294" s="564">
        <v>1</v>
      </c>
      <c r="P4294" s="564">
        <v>1</v>
      </c>
      <c r="Q4294" s="564">
        <v>1</v>
      </c>
      <c r="R4294" s="564">
        <v>1</v>
      </c>
      <c r="S4294" s="564">
        <v>1</v>
      </c>
      <c r="T4294" s="564">
        <v>1</v>
      </c>
      <c r="U4294" s="564">
        <v>1</v>
      </c>
      <c r="V4294" s="564">
        <v>1</v>
      </c>
      <c r="W4294" s="564">
        <v>1</v>
      </c>
      <c r="X4294" s="564">
        <v>1</v>
      </c>
      <c r="Y4294" s="564">
        <v>1</v>
      </c>
      <c r="Z4294" s="564">
        <v>1</v>
      </c>
      <c r="AA4294" s="564">
        <v>1</v>
      </c>
      <c r="AB4294" s="564">
        <v>1</v>
      </c>
      <c r="AC4294" s="564">
        <v>1</v>
      </c>
      <c r="AD4294" s="564">
        <v>1</v>
      </c>
      <c r="AE4294" s="564">
        <v>1</v>
      </c>
      <c r="AF4294" s="564">
        <v>1</v>
      </c>
      <c r="AG4294" s="564">
        <v>1</v>
      </c>
      <c r="AH4294" s="564">
        <v>1</v>
      </c>
      <c r="AI4294" s="564">
        <v>1</v>
      </c>
      <c r="AJ4294" s="564">
        <v>1</v>
      </c>
      <c r="AK4294" s="564">
        <v>1</v>
      </c>
    </row>
    <row r="4295" spans="1:37">
      <c r="A4295">
        <v>4291</v>
      </c>
      <c r="B4295" s="564">
        <f t="shared" ref="B4295:B4358" ca="1" si="408">SUM(INDIRECT("H"&amp;A4295+4&amp;":"&amp;HLOOKUP(H$1,$AA$1:$BD$2,2,0)&amp;A4295+4))</f>
        <v>20</v>
      </c>
      <c r="C4295" s="564">
        <f t="shared" ca="1" si="403"/>
        <v>400</v>
      </c>
      <c r="D4295" s="564">
        <f t="shared" ca="1" si="406"/>
        <v>20</v>
      </c>
      <c r="E4295" s="564">
        <f t="shared" ca="1" si="404"/>
        <v>0</v>
      </c>
      <c r="F4295" s="564">
        <f t="shared" ca="1" si="407"/>
        <v>1</v>
      </c>
      <c r="G4295" s="564">
        <f t="shared" ca="1" si="405"/>
        <v>0.14603758271622636</v>
      </c>
      <c r="H4295" s="564">
        <v>1</v>
      </c>
      <c r="I4295" s="564">
        <v>1</v>
      </c>
      <c r="J4295" s="564">
        <v>1</v>
      </c>
      <c r="K4295" s="564">
        <v>1</v>
      </c>
      <c r="L4295" s="564">
        <v>1</v>
      </c>
      <c r="M4295" s="564">
        <v>1</v>
      </c>
      <c r="N4295" s="564">
        <v>1</v>
      </c>
      <c r="O4295" s="564">
        <v>1</v>
      </c>
      <c r="P4295" s="564">
        <v>1</v>
      </c>
      <c r="Q4295" s="564">
        <v>1</v>
      </c>
      <c r="R4295" s="564">
        <v>1</v>
      </c>
      <c r="S4295" s="564">
        <v>1</v>
      </c>
      <c r="T4295" s="564">
        <v>1</v>
      </c>
      <c r="U4295" s="564">
        <v>1</v>
      </c>
      <c r="V4295" s="564">
        <v>1</v>
      </c>
      <c r="W4295" s="564">
        <v>1</v>
      </c>
      <c r="X4295" s="564">
        <v>1</v>
      </c>
      <c r="Y4295" s="564">
        <v>1</v>
      </c>
      <c r="Z4295" s="564">
        <v>1</v>
      </c>
      <c r="AA4295" s="564">
        <v>1</v>
      </c>
      <c r="AB4295" s="564">
        <v>1</v>
      </c>
      <c r="AC4295" s="564">
        <v>1</v>
      </c>
      <c r="AD4295" s="564">
        <v>1</v>
      </c>
      <c r="AE4295" s="564">
        <v>1</v>
      </c>
      <c r="AF4295" s="564">
        <v>1</v>
      </c>
      <c r="AG4295" s="564">
        <v>1</v>
      </c>
      <c r="AH4295" s="564">
        <v>1</v>
      </c>
      <c r="AI4295" s="564">
        <v>1</v>
      </c>
      <c r="AJ4295" s="564">
        <v>1</v>
      </c>
      <c r="AK4295" s="564">
        <v>1</v>
      </c>
    </row>
    <row r="4296" spans="1:37">
      <c r="A4296">
        <v>4292</v>
      </c>
      <c r="B4296" s="564">
        <f t="shared" ca="1" si="408"/>
        <v>20</v>
      </c>
      <c r="C4296" s="564">
        <f t="shared" ca="1" si="403"/>
        <v>400</v>
      </c>
      <c r="D4296" s="564">
        <f t="shared" ca="1" si="406"/>
        <v>20</v>
      </c>
      <c r="E4296" s="564">
        <f t="shared" ca="1" si="404"/>
        <v>0</v>
      </c>
      <c r="F4296" s="564">
        <f t="shared" ca="1" si="407"/>
        <v>1</v>
      </c>
      <c r="G4296" s="564">
        <f t="shared" ca="1" si="405"/>
        <v>7.6229156745505957</v>
      </c>
      <c r="H4296" s="564">
        <v>1</v>
      </c>
      <c r="I4296" s="564">
        <v>1</v>
      </c>
      <c r="J4296" s="564">
        <v>1</v>
      </c>
      <c r="K4296" s="564">
        <v>1</v>
      </c>
      <c r="L4296" s="564">
        <v>1</v>
      </c>
      <c r="M4296" s="564">
        <v>1</v>
      </c>
      <c r="N4296" s="564">
        <v>1</v>
      </c>
      <c r="O4296" s="564">
        <v>1</v>
      </c>
      <c r="P4296" s="564">
        <v>1</v>
      </c>
      <c r="Q4296" s="564">
        <v>1</v>
      </c>
      <c r="R4296" s="564">
        <v>1</v>
      </c>
      <c r="S4296" s="564">
        <v>1</v>
      </c>
      <c r="T4296" s="564">
        <v>1</v>
      </c>
      <c r="U4296" s="564">
        <v>1</v>
      </c>
      <c r="V4296" s="564">
        <v>1</v>
      </c>
      <c r="W4296" s="564">
        <v>1</v>
      </c>
      <c r="X4296" s="564">
        <v>1</v>
      </c>
      <c r="Y4296" s="564">
        <v>1</v>
      </c>
      <c r="Z4296" s="564">
        <v>1</v>
      </c>
      <c r="AA4296" s="564">
        <v>1</v>
      </c>
      <c r="AB4296" s="564">
        <v>1</v>
      </c>
      <c r="AC4296" s="564">
        <v>1</v>
      </c>
      <c r="AD4296" s="564">
        <v>1</v>
      </c>
      <c r="AE4296" s="564">
        <v>1</v>
      </c>
      <c r="AF4296" s="564">
        <v>1</v>
      </c>
      <c r="AG4296" s="564">
        <v>1</v>
      </c>
      <c r="AH4296" s="564">
        <v>1</v>
      </c>
      <c r="AI4296" s="564">
        <v>1</v>
      </c>
      <c r="AJ4296" s="564">
        <v>1</v>
      </c>
      <c r="AK4296" s="564">
        <v>1</v>
      </c>
    </row>
    <row r="4297" spans="1:37">
      <c r="A4297">
        <v>4293</v>
      </c>
      <c r="B4297" s="564">
        <f t="shared" ca="1" si="408"/>
        <v>20</v>
      </c>
      <c r="C4297" s="564">
        <f t="shared" ca="1" si="403"/>
        <v>400</v>
      </c>
      <c r="D4297" s="564">
        <f t="shared" ca="1" si="406"/>
        <v>20</v>
      </c>
      <c r="E4297" s="564">
        <f t="shared" ca="1" si="404"/>
        <v>0</v>
      </c>
      <c r="F4297" s="564">
        <f t="shared" ca="1" si="407"/>
        <v>1</v>
      </c>
      <c r="G4297" s="564">
        <f t="shared" ca="1" si="405"/>
        <v>4.2525041542877489</v>
      </c>
      <c r="H4297" s="564">
        <v>1</v>
      </c>
      <c r="I4297" s="564">
        <v>1</v>
      </c>
      <c r="J4297" s="564">
        <v>1</v>
      </c>
      <c r="K4297" s="564">
        <v>1</v>
      </c>
      <c r="L4297" s="564">
        <v>1</v>
      </c>
      <c r="M4297" s="564">
        <v>1</v>
      </c>
      <c r="N4297" s="564">
        <v>1</v>
      </c>
      <c r="O4297" s="564">
        <v>1</v>
      </c>
      <c r="P4297" s="564">
        <v>1</v>
      </c>
      <c r="Q4297" s="564">
        <v>1</v>
      </c>
      <c r="R4297" s="564">
        <v>1</v>
      </c>
      <c r="S4297" s="564">
        <v>1</v>
      </c>
      <c r="T4297" s="564">
        <v>1</v>
      </c>
      <c r="U4297" s="564">
        <v>1</v>
      </c>
      <c r="V4297" s="564">
        <v>1</v>
      </c>
      <c r="W4297" s="564">
        <v>1</v>
      </c>
      <c r="X4297" s="564">
        <v>1</v>
      </c>
      <c r="Y4297" s="564">
        <v>1</v>
      </c>
      <c r="Z4297" s="564">
        <v>1</v>
      </c>
      <c r="AA4297" s="564">
        <v>1</v>
      </c>
      <c r="AB4297" s="564">
        <v>1</v>
      </c>
      <c r="AC4297" s="564">
        <v>1</v>
      </c>
      <c r="AD4297" s="564">
        <v>1</v>
      </c>
      <c r="AE4297" s="564">
        <v>1</v>
      </c>
      <c r="AF4297" s="564">
        <v>1</v>
      </c>
      <c r="AG4297" s="564">
        <v>1</v>
      </c>
      <c r="AH4297" s="564">
        <v>1</v>
      </c>
      <c r="AI4297" s="564">
        <v>1</v>
      </c>
      <c r="AJ4297" s="564">
        <v>1</v>
      </c>
      <c r="AK4297" s="564">
        <v>1</v>
      </c>
    </row>
    <row r="4298" spans="1:37">
      <c r="A4298">
        <v>4294</v>
      </c>
      <c r="B4298" s="564">
        <f t="shared" ca="1" si="408"/>
        <v>0</v>
      </c>
      <c r="C4298" s="564">
        <f t="shared" ca="1" si="403"/>
        <v>0</v>
      </c>
      <c r="D4298" s="564">
        <f t="shared" ca="1" si="406"/>
        <v>0</v>
      </c>
      <c r="E4298" s="564">
        <f t="shared" ca="1" si="404"/>
        <v>0</v>
      </c>
      <c r="F4298" s="564">
        <f t="shared" ca="1" si="407"/>
        <v>1</v>
      </c>
      <c r="G4298" s="564">
        <f t="shared" ca="1" si="405"/>
        <v>0.82289893564235028</v>
      </c>
      <c r="H4298" s="564">
        <v>0</v>
      </c>
      <c r="I4298" s="564">
        <v>0</v>
      </c>
      <c r="J4298" s="564">
        <v>0</v>
      </c>
      <c r="K4298" s="564">
        <v>0</v>
      </c>
      <c r="L4298" s="564">
        <v>0</v>
      </c>
      <c r="M4298" s="564">
        <v>0</v>
      </c>
      <c r="N4298" s="564">
        <v>0</v>
      </c>
      <c r="O4298" s="564">
        <v>0</v>
      </c>
      <c r="P4298" s="564">
        <v>0</v>
      </c>
      <c r="Q4298" s="564">
        <v>0</v>
      </c>
      <c r="R4298" s="564">
        <v>0</v>
      </c>
      <c r="S4298" s="564">
        <v>0</v>
      </c>
      <c r="T4298" s="564">
        <v>0</v>
      </c>
      <c r="U4298" s="564">
        <v>0</v>
      </c>
      <c r="V4298" s="564">
        <v>0</v>
      </c>
      <c r="W4298" s="564">
        <v>0</v>
      </c>
      <c r="X4298" s="564">
        <v>0</v>
      </c>
      <c r="Y4298" s="564">
        <v>0</v>
      </c>
      <c r="Z4298" s="564">
        <v>0</v>
      </c>
      <c r="AA4298" s="564">
        <v>0</v>
      </c>
      <c r="AB4298" s="564">
        <v>0</v>
      </c>
      <c r="AC4298" s="564">
        <v>0</v>
      </c>
      <c r="AD4298" s="564">
        <v>0</v>
      </c>
      <c r="AE4298" s="564">
        <v>0</v>
      </c>
      <c r="AF4298" s="564">
        <v>0</v>
      </c>
      <c r="AG4298" s="564">
        <v>0</v>
      </c>
      <c r="AH4298" s="564">
        <v>0</v>
      </c>
      <c r="AI4298" s="564">
        <v>0</v>
      </c>
      <c r="AJ4298" s="564">
        <v>0</v>
      </c>
      <c r="AK4298" s="564">
        <v>0</v>
      </c>
    </row>
    <row r="4299" spans="1:37">
      <c r="A4299">
        <v>4295</v>
      </c>
      <c r="B4299" s="564">
        <f t="shared" ca="1" si="408"/>
        <v>0</v>
      </c>
      <c r="C4299" s="564">
        <f t="shared" ca="1" si="403"/>
        <v>0</v>
      </c>
      <c r="D4299" s="564">
        <f t="shared" ca="1" si="406"/>
        <v>0</v>
      </c>
      <c r="E4299" s="564">
        <f t="shared" ca="1" si="404"/>
        <v>0</v>
      </c>
      <c r="F4299" s="564">
        <f t="shared" ca="1" si="407"/>
        <v>1</v>
      </c>
      <c r="G4299" s="564">
        <f t="shared" ca="1" si="405"/>
        <v>-1.333864793474774</v>
      </c>
      <c r="H4299" s="564">
        <v>0</v>
      </c>
      <c r="I4299" s="564">
        <v>0</v>
      </c>
      <c r="J4299" s="564">
        <v>0</v>
      </c>
      <c r="K4299" s="564">
        <v>0</v>
      </c>
      <c r="L4299" s="564">
        <v>0</v>
      </c>
      <c r="M4299" s="564">
        <v>0</v>
      </c>
      <c r="N4299" s="564">
        <v>0</v>
      </c>
      <c r="O4299" s="564">
        <v>0</v>
      </c>
      <c r="P4299" s="564">
        <v>0</v>
      </c>
      <c r="Q4299" s="564">
        <v>0</v>
      </c>
      <c r="R4299" s="564">
        <v>0</v>
      </c>
      <c r="S4299" s="564">
        <v>0</v>
      </c>
      <c r="T4299" s="564">
        <v>0</v>
      </c>
      <c r="U4299" s="564">
        <v>0</v>
      </c>
      <c r="V4299" s="564">
        <v>0</v>
      </c>
      <c r="W4299" s="564">
        <v>0</v>
      </c>
      <c r="X4299" s="564">
        <v>0</v>
      </c>
      <c r="Y4299" s="564">
        <v>0</v>
      </c>
      <c r="Z4299" s="564">
        <v>0</v>
      </c>
      <c r="AA4299" s="564">
        <v>0</v>
      </c>
      <c r="AB4299" s="564">
        <v>0</v>
      </c>
      <c r="AC4299" s="564">
        <v>0</v>
      </c>
      <c r="AD4299" s="564">
        <v>0</v>
      </c>
      <c r="AE4299" s="564">
        <v>0</v>
      </c>
      <c r="AF4299" s="564">
        <v>0</v>
      </c>
      <c r="AG4299" s="564">
        <v>0</v>
      </c>
      <c r="AH4299" s="564">
        <v>0</v>
      </c>
      <c r="AI4299" s="564">
        <v>0</v>
      </c>
      <c r="AJ4299" s="564">
        <v>0</v>
      </c>
      <c r="AK4299" s="564">
        <v>0</v>
      </c>
    </row>
    <row r="4300" spans="1:37">
      <c r="A4300">
        <v>4296</v>
      </c>
      <c r="B4300" s="564">
        <f t="shared" ca="1" si="408"/>
        <v>20</v>
      </c>
      <c r="C4300" s="564">
        <f t="shared" ca="1" si="403"/>
        <v>400</v>
      </c>
      <c r="D4300" s="564">
        <f t="shared" ca="1" si="406"/>
        <v>20</v>
      </c>
      <c r="E4300" s="564">
        <f t="shared" ca="1" si="404"/>
        <v>0</v>
      </c>
      <c r="F4300" s="564">
        <f t="shared" ca="1" si="407"/>
        <v>1</v>
      </c>
      <c r="G4300" s="564">
        <f t="shared" ca="1" si="405"/>
        <v>6.824683092704424</v>
      </c>
      <c r="H4300" s="564">
        <v>1</v>
      </c>
      <c r="I4300" s="564">
        <v>1</v>
      </c>
      <c r="J4300" s="564">
        <v>1</v>
      </c>
      <c r="K4300" s="564">
        <v>1</v>
      </c>
      <c r="L4300" s="564">
        <v>1</v>
      </c>
      <c r="M4300" s="564">
        <v>1</v>
      </c>
      <c r="N4300" s="564">
        <v>1</v>
      </c>
      <c r="O4300" s="564">
        <v>1</v>
      </c>
      <c r="P4300" s="564">
        <v>1</v>
      </c>
      <c r="Q4300" s="564">
        <v>1</v>
      </c>
      <c r="R4300" s="564">
        <v>1</v>
      </c>
      <c r="S4300" s="564">
        <v>1</v>
      </c>
      <c r="T4300" s="564">
        <v>1</v>
      </c>
      <c r="U4300" s="564">
        <v>1</v>
      </c>
      <c r="V4300" s="564">
        <v>1</v>
      </c>
      <c r="W4300" s="564">
        <v>1</v>
      </c>
      <c r="X4300" s="564">
        <v>1</v>
      </c>
      <c r="Y4300" s="564">
        <v>1</v>
      </c>
      <c r="Z4300" s="564">
        <v>1</v>
      </c>
      <c r="AA4300" s="564">
        <v>1</v>
      </c>
      <c r="AB4300" s="564">
        <v>1</v>
      </c>
      <c r="AC4300" s="564">
        <v>1</v>
      </c>
      <c r="AD4300" s="564">
        <v>1</v>
      </c>
      <c r="AE4300" s="564">
        <v>1</v>
      </c>
      <c r="AF4300" s="564">
        <v>1</v>
      </c>
      <c r="AG4300" s="564">
        <v>1</v>
      </c>
      <c r="AH4300" s="564">
        <v>1</v>
      </c>
      <c r="AI4300" s="564">
        <v>1</v>
      </c>
      <c r="AJ4300" s="564">
        <v>1</v>
      </c>
      <c r="AK4300" s="564">
        <v>1</v>
      </c>
    </row>
    <row r="4301" spans="1:37">
      <c r="A4301">
        <v>4297</v>
      </c>
      <c r="B4301" s="564">
        <f t="shared" ca="1" si="408"/>
        <v>20</v>
      </c>
      <c r="C4301" s="564">
        <f t="shared" ca="1" si="403"/>
        <v>400</v>
      </c>
      <c r="D4301" s="564">
        <f t="shared" ca="1" si="406"/>
        <v>20</v>
      </c>
      <c r="E4301" s="564">
        <f t="shared" ca="1" si="404"/>
        <v>0</v>
      </c>
      <c r="F4301" s="564">
        <f t="shared" ca="1" si="407"/>
        <v>1</v>
      </c>
      <c r="G4301" s="564">
        <f t="shared" ca="1" si="405"/>
        <v>3.3084714214380933</v>
      </c>
      <c r="H4301" s="564">
        <v>1</v>
      </c>
      <c r="I4301" s="564">
        <v>1</v>
      </c>
      <c r="J4301" s="564">
        <v>1</v>
      </c>
      <c r="K4301" s="564">
        <v>1</v>
      </c>
      <c r="L4301" s="564">
        <v>1</v>
      </c>
      <c r="M4301" s="564">
        <v>1</v>
      </c>
      <c r="N4301" s="564">
        <v>1</v>
      </c>
      <c r="O4301" s="564">
        <v>1</v>
      </c>
      <c r="P4301" s="564">
        <v>1</v>
      </c>
      <c r="Q4301" s="564">
        <v>1</v>
      </c>
      <c r="R4301" s="564">
        <v>1</v>
      </c>
      <c r="S4301" s="564">
        <v>1</v>
      </c>
      <c r="T4301" s="564">
        <v>1</v>
      </c>
      <c r="U4301" s="564">
        <v>1</v>
      </c>
      <c r="V4301" s="564">
        <v>1</v>
      </c>
      <c r="W4301" s="564">
        <v>1</v>
      </c>
      <c r="X4301" s="564">
        <v>1</v>
      </c>
      <c r="Y4301" s="564">
        <v>1</v>
      </c>
      <c r="Z4301" s="564">
        <v>1</v>
      </c>
      <c r="AA4301" s="564">
        <v>1</v>
      </c>
      <c r="AB4301" s="564">
        <v>1</v>
      </c>
      <c r="AC4301" s="564">
        <v>1</v>
      </c>
      <c r="AD4301" s="564">
        <v>1</v>
      </c>
      <c r="AE4301" s="564">
        <v>1</v>
      </c>
      <c r="AF4301" s="564">
        <v>1</v>
      </c>
      <c r="AG4301" s="564">
        <v>1</v>
      </c>
      <c r="AH4301" s="564">
        <v>1</v>
      </c>
      <c r="AI4301" s="564">
        <v>1</v>
      </c>
      <c r="AJ4301" s="564">
        <v>1</v>
      </c>
      <c r="AK4301" s="564">
        <v>1</v>
      </c>
    </row>
    <row r="4302" spans="1:37">
      <c r="A4302">
        <v>4298</v>
      </c>
      <c r="B4302" s="564">
        <f t="shared" ca="1" si="408"/>
        <v>0</v>
      </c>
      <c r="C4302" s="564">
        <f t="shared" ca="1" si="403"/>
        <v>0</v>
      </c>
      <c r="D4302" s="564">
        <f t="shared" ca="1" si="406"/>
        <v>0</v>
      </c>
      <c r="E4302" s="564">
        <f t="shared" ca="1" si="404"/>
        <v>0</v>
      </c>
      <c r="F4302" s="564">
        <f t="shared" ca="1" si="407"/>
        <v>1</v>
      </c>
      <c r="G4302" s="564">
        <f t="shared" ca="1" si="405"/>
        <v>-2.8431685922480701</v>
      </c>
      <c r="H4302" s="564">
        <v>0</v>
      </c>
      <c r="I4302" s="564">
        <v>0</v>
      </c>
      <c r="J4302" s="564">
        <v>0</v>
      </c>
      <c r="K4302" s="564">
        <v>0</v>
      </c>
      <c r="L4302" s="564">
        <v>0</v>
      </c>
      <c r="M4302" s="564">
        <v>0</v>
      </c>
      <c r="N4302" s="564">
        <v>0</v>
      </c>
      <c r="O4302" s="564">
        <v>0</v>
      </c>
      <c r="P4302" s="564">
        <v>0</v>
      </c>
      <c r="Q4302" s="564">
        <v>0</v>
      </c>
      <c r="R4302" s="564">
        <v>0</v>
      </c>
      <c r="S4302" s="564">
        <v>0</v>
      </c>
      <c r="T4302" s="564">
        <v>0</v>
      </c>
      <c r="U4302" s="564">
        <v>0</v>
      </c>
      <c r="V4302" s="564">
        <v>0</v>
      </c>
      <c r="W4302" s="564">
        <v>0</v>
      </c>
      <c r="X4302" s="564">
        <v>0</v>
      </c>
      <c r="Y4302" s="564">
        <v>0</v>
      </c>
      <c r="Z4302" s="564">
        <v>0</v>
      </c>
      <c r="AA4302" s="564">
        <v>0</v>
      </c>
      <c r="AB4302" s="564">
        <v>0</v>
      </c>
      <c r="AC4302" s="564">
        <v>0</v>
      </c>
      <c r="AD4302" s="564">
        <v>0</v>
      </c>
      <c r="AE4302" s="564">
        <v>0</v>
      </c>
      <c r="AF4302" s="564">
        <v>0</v>
      </c>
      <c r="AG4302" s="564">
        <v>0</v>
      </c>
      <c r="AH4302" s="564">
        <v>0</v>
      </c>
      <c r="AI4302" s="564">
        <v>0</v>
      </c>
      <c r="AJ4302" s="564">
        <v>0</v>
      </c>
      <c r="AK4302" s="564">
        <v>0</v>
      </c>
    </row>
    <row r="4303" spans="1:37">
      <c r="A4303">
        <v>4299</v>
      </c>
      <c r="B4303" s="564">
        <f t="shared" ca="1" si="408"/>
        <v>0</v>
      </c>
      <c r="C4303" s="564">
        <f t="shared" ca="1" si="403"/>
        <v>0</v>
      </c>
      <c r="D4303" s="564">
        <f t="shared" ca="1" si="406"/>
        <v>0</v>
      </c>
      <c r="E4303" s="564">
        <f t="shared" ca="1" si="404"/>
        <v>0</v>
      </c>
      <c r="F4303" s="564">
        <f t="shared" ca="1" si="407"/>
        <v>1</v>
      </c>
      <c r="G4303" s="564">
        <f t="shared" ca="1" si="405"/>
        <v>-3.5222864035941011</v>
      </c>
      <c r="H4303" s="564">
        <v>0</v>
      </c>
      <c r="I4303" s="564">
        <v>0</v>
      </c>
      <c r="J4303" s="564">
        <v>0</v>
      </c>
      <c r="K4303" s="564">
        <v>0</v>
      </c>
      <c r="L4303" s="564">
        <v>0</v>
      </c>
      <c r="M4303" s="564">
        <v>0</v>
      </c>
      <c r="N4303" s="564">
        <v>0</v>
      </c>
      <c r="O4303" s="564">
        <v>0</v>
      </c>
      <c r="P4303" s="564">
        <v>0</v>
      </c>
      <c r="Q4303" s="564">
        <v>0</v>
      </c>
      <c r="R4303" s="564">
        <v>0</v>
      </c>
      <c r="S4303" s="564">
        <v>0</v>
      </c>
      <c r="T4303" s="564">
        <v>0</v>
      </c>
      <c r="U4303" s="564">
        <v>0</v>
      </c>
      <c r="V4303" s="564">
        <v>0</v>
      </c>
      <c r="W4303" s="564">
        <v>0</v>
      </c>
      <c r="X4303" s="564">
        <v>0</v>
      </c>
      <c r="Y4303" s="564">
        <v>0</v>
      </c>
      <c r="Z4303" s="564">
        <v>0</v>
      </c>
      <c r="AA4303" s="564">
        <v>0</v>
      </c>
      <c r="AB4303" s="564">
        <v>0</v>
      </c>
      <c r="AC4303" s="564">
        <v>0</v>
      </c>
      <c r="AD4303" s="564">
        <v>0</v>
      </c>
      <c r="AE4303" s="564">
        <v>0</v>
      </c>
      <c r="AF4303" s="564">
        <v>0</v>
      </c>
      <c r="AG4303" s="564">
        <v>0</v>
      </c>
      <c r="AH4303" s="564">
        <v>0</v>
      </c>
      <c r="AI4303" s="564">
        <v>0</v>
      </c>
      <c r="AJ4303" s="564">
        <v>0</v>
      </c>
      <c r="AK4303" s="564">
        <v>0</v>
      </c>
    </row>
    <row r="4304" spans="1:37">
      <c r="A4304">
        <v>4300</v>
      </c>
      <c r="B4304" s="564">
        <f t="shared" ca="1" si="408"/>
        <v>20</v>
      </c>
      <c r="C4304" s="564">
        <f t="shared" ca="1" si="403"/>
        <v>400</v>
      </c>
      <c r="D4304" s="564">
        <f t="shared" ca="1" si="406"/>
        <v>20</v>
      </c>
      <c r="E4304" s="564">
        <f t="shared" ca="1" si="404"/>
        <v>0</v>
      </c>
      <c r="F4304" s="564">
        <f t="shared" ca="1" si="407"/>
        <v>1</v>
      </c>
      <c r="G4304" s="564">
        <f t="shared" ca="1" si="405"/>
        <v>2.8173337911956606</v>
      </c>
      <c r="H4304" s="564">
        <v>1</v>
      </c>
      <c r="I4304" s="564">
        <v>1</v>
      </c>
      <c r="J4304" s="564">
        <v>1</v>
      </c>
      <c r="K4304" s="564">
        <v>1</v>
      </c>
      <c r="L4304" s="564">
        <v>1</v>
      </c>
      <c r="M4304" s="564">
        <v>1</v>
      </c>
      <c r="N4304" s="564">
        <v>1</v>
      </c>
      <c r="O4304" s="564">
        <v>1</v>
      </c>
      <c r="P4304" s="564">
        <v>1</v>
      </c>
      <c r="Q4304" s="564">
        <v>1</v>
      </c>
      <c r="R4304" s="564">
        <v>1</v>
      </c>
      <c r="S4304" s="564">
        <v>1</v>
      </c>
      <c r="T4304" s="564">
        <v>1</v>
      </c>
      <c r="U4304" s="564">
        <v>1</v>
      </c>
      <c r="V4304" s="564">
        <v>1</v>
      </c>
      <c r="W4304" s="564">
        <v>1</v>
      </c>
      <c r="X4304" s="564">
        <v>1</v>
      </c>
      <c r="Y4304" s="564">
        <v>1</v>
      </c>
      <c r="Z4304" s="564">
        <v>1</v>
      </c>
      <c r="AA4304" s="564">
        <v>1</v>
      </c>
      <c r="AB4304" s="564">
        <v>1</v>
      </c>
      <c r="AC4304" s="564">
        <v>1</v>
      </c>
      <c r="AD4304" s="564">
        <v>1</v>
      </c>
      <c r="AE4304" s="564">
        <v>1</v>
      </c>
      <c r="AF4304" s="564">
        <v>1</v>
      </c>
      <c r="AG4304" s="564">
        <v>1</v>
      </c>
      <c r="AH4304" s="564">
        <v>1</v>
      </c>
      <c r="AI4304" s="564">
        <v>1</v>
      </c>
      <c r="AJ4304" s="564">
        <v>1</v>
      </c>
      <c r="AK4304" s="564">
        <v>1</v>
      </c>
    </row>
    <row r="4305" spans="1:37">
      <c r="A4305">
        <v>4301</v>
      </c>
      <c r="B4305" s="564">
        <f t="shared" ca="1" si="408"/>
        <v>0</v>
      </c>
      <c r="C4305" s="564">
        <f t="shared" ca="1" si="403"/>
        <v>0</v>
      </c>
      <c r="D4305" s="564">
        <f t="shared" ca="1" si="406"/>
        <v>0</v>
      </c>
      <c r="E4305" s="564">
        <f t="shared" ca="1" si="404"/>
        <v>0</v>
      </c>
      <c r="F4305" s="564">
        <f t="shared" ca="1" si="407"/>
        <v>1</v>
      </c>
      <c r="G4305" s="564">
        <f t="shared" ca="1" si="405"/>
        <v>9.3791583695451468</v>
      </c>
      <c r="H4305" s="564">
        <v>0</v>
      </c>
      <c r="I4305" s="564">
        <v>0</v>
      </c>
      <c r="J4305" s="564">
        <v>0</v>
      </c>
      <c r="K4305" s="564">
        <v>0</v>
      </c>
      <c r="L4305" s="564">
        <v>0</v>
      </c>
      <c r="M4305" s="564">
        <v>0</v>
      </c>
      <c r="N4305" s="564">
        <v>0</v>
      </c>
      <c r="O4305" s="564">
        <v>0</v>
      </c>
      <c r="P4305" s="564">
        <v>0</v>
      </c>
      <c r="Q4305" s="564">
        <v>0</v>
      </c>
      <c r="R4305" s="564">
        <v>0</v>
      </c>
      <c r="S4305" s="564">
        <v>0</v>
      </c>
      <c r="T4305" s="564">
        <v>0</v>
      </c>
      <c r="U4305" s="564">
        <v>0</v>
      </c>
      <c r="V4305" s="564">
        <v>0</v>
      </c>
      <c r="W4305" s="564">
        <v>0</v>
      </c>
      <c r="X4305" s="564">
        <v>0</v>
      </c>
      <c r="Y4305" s="564">
        <v>0</v>
      </c>
      <c r="Z4305" s="564">
        <v>0</v>
      </c>
      <c r="AA4305" s="564">
        <v>0</v>
      </c>
      <c r="AB4305" s="564">
        <v>0</v>
      </c>
      <c r="AC4305" s="564">
        <v>0</v>
      </c>
      <c r="AD4305" s="564">
        <v>0</v>
      </c>
      <c r="AE4305" s="564">
        <v>0</v>
      </c>
      <c r="AF4305" s="564">
        <v>0</v>
      </c>
      <c r="AG4305" s="564">
        <v>0</v>
      </c>
      <c r="AH4305" s="564">
        <v>0</v>
      </c>
      <c r="AI4305" s="564">
        <v>0</v>
      </c>
      <c r="AJ4305" s="564">
        <v>0</v>
      </c>
      <c r="AK4305" s="564">
        <v>0</v>
      </c>
    </row>
    <row r="4306" spans="1:37">
      <c r="A4306">
        <v>4302</v>
      </c>
      <c r="B4306" s="564">
        <f t="shared" ca="1" si="408"/>
        <v>20</v>
      </c>
      <c r="C4306" s="564">
        <f t="shared" ca="1" si="403"/>
        <v>400</v>
      </c>
      <c r="D4306" s="564">
        <f t="shared" ca="1" si="406"/>
        <v>20</v>
      </c>
      <c r="E4306" s="564">
        <f t="shared" ca="1" si="404"/>
        <v>0</v>
      </c>
      <c r="F4306" s="564">
        <f t="shared" ca="1" si="407"/>
        <v>1</v>
      </c>
      <c r="G4306" s="564">
        <f t="shared" ca="1" si="405"/>
        <v>3.2921130649695356</v>
      </c>
      <c r="H4306" s="564">
        <v>1</v>
      </c>
      <c r="I4306" s="564">
        <v>1</v>
      </c>
      <c r="J4306" s="564">
        <v>1</v>
      </c>
      <c r="K4306" s="564">
        <v>1</v>
      </c>
      <c r="L4306" s="564">
        <v>1</v>
      </c>
      <c r="M4306" s="564">
        <v>1</v>
      </c>
      <c r="N4306" s="564">
        <v>1</v>
      </c>
      <c r="O4306" s="564">
        <v>1</v>
      </c>
      <c r="P4306" s="564">
        <v>1</v>
      </c>
      <c r="Q4306" s="564">
        <v>1</v>
      </c>
      <c r="R4306" s="564">
        <v>1</v>
      </c>
      <c r="S4306" s="564">
        <v>1</v>
      </c>
      <c r="T4306" s="564">
        <v>1</v>
      </c>
      <c r="U4306" s="564">
        <v>1</v>
      </c>
      <c r="V4306" s="564">
        <v>1</v>
      </c>
      <c r="W4306" s="564">
        <v>1</v>
      </c>
      <c r="X4306" s="564">
        <v>1</v>
      </c>
      <c r="Y4306" s="564">
        <v>1</v>
      </c>
      <c r="Z4306" s="564">
        <v>1</v>
      </c>
      <c r="AA4306" s="564">
        <v>1</v>
      </c>
      <c r="AB4306" s="564">
        <v>1</v>
      </c>
      <c r="AC4306" s="564">
        <v>1</v>
      </c>
      <c r="AD4306" s="564">
        <v>1</v>
      </c>
      <c r="AE4306" s="564">
        <v>1</v>
      </c>
      <c r="AF4306" s="564">
        <v>1</v>
      </c>
      <c r="AG4306" s="564">
        <v>1</v>
      </c>
      <c r="AH4306" s="564">
        <v>1</v>
      </c>
      <c r="AI4306" s="564">
        <v>1</v>
      </c>
      <c r="AJ4306" s="564">
        <v>1</v>
      </c>
      <c r="AK4306" s="564">
        <v>1</v>
      </c>
    </row>
    <row r="4307" spans="1:37">
      <c r="A4307">
        <v>4303</v>
      </c>
      <c r="B4307" s="564">
        <f t="shared" ca="1" si="408"/>
        <v>18</v>
      </c>
      <c r="C4307" s="564">
        <f t="shared" ca="1" si="403"/>
        <v>324</v>
      </c>
      <c r="D4307" s="564">
        <f t="shared" ca="1" si="406"/>
        <v>18</v>
      </c>
      <c r="E4307" s="564">
        <f t="shared" ca="1" si="404"/>
        <v>1.8000000000000007</v>
      </c>
      <c r="F4307" s="564">
        <f t="shared" ca="1" si="407"/>
        <v>0.81052631578947365</v>
      </c>
      <c r="G4307" s="564">
        <f t="shared" ca="1" si="405"/>
        <v>-3.8933684505416202</v>
      </c>
      <c r="H4307" s="564">
        <v>0</v>
      </c>
      <c r="I4307" s="564">
        <v>1</v>
      </c>
      <c r="J4307" s="564">
        <v>1</v>
      </c>
      <c r="K4307" s="564">
        <v>1</v>
      </c>
      <c r="L4307" s="564">
        <v>1</v>
      </c>
      <c r="M4307" s="564">
        <v>1</v>
      </c>
      <c r="N4307" s="564">
        <v>1</v>
      </c>
      <c r="O4307" s="564">
        <v>1</v>
      </c>
      <c r="P4307" s="564">
        <v>1</v>
      </c>
      <c r="Q4307" s="564">
        <v>1</v>
      </c>
      <c r="R4307" s="564">
        <v>1</v>
      </c>
      <c r="S4307" s="564">
        <v>1</v>
      </c>
      <c r="T4307" s="564">
        <v>1</v>
      </c>
      <c r="U4307" s="564">
        <v>0</v>
      </c>
      <c r="V4307" s="564">
        <v>1</v>
      </c>
      <c r="W4307" s="564">
        <v>1</v>
      </c>
      <c r="X4307" s="564">
        <v>1</v>
      </c>
      <c r="Y4307" s="564">
        <v>1</v>
      </c>
      <c r="Z4307" s="564">
        <v>1</v>
      </c>
      <c r="AA4307" s="564">
        <v>1</v>
      </c>
      <c r="AB4307" s="564">
        <v>1</v>
      </c>
      <c r="AC4307" s="564">
        <v>0</v>
      </c>
      <c r="AD4307" s="564">
        <v>0</v>
      </c>
      <c r="AE4307" s="564">
        <v>1</v>
      </c>
      <c r="AF4307" s="564">
        <v>1</v>
      </c>
      <c r="AG4307" s="564">
        <v>1</v>
      </c>
      <c r="AH4307" s="564">
        <v>1</v>
      </c>
      <c r="AI4307" s="564">
        <v>1</v>
      </c>
      <c r="AJ4307" s="564">
        <v>1</v>
      </c>
      <c r="AK4307" s="564">
        <v>1</v>
      </c>
    </row>
    <row r="4308" spans="1:37">
      <c r="A4308">
        <v>4304</v>
      </c>
      <c r="B4308" s="564">
        <f t="shared" ca="1" si="408"/>
        <v>6</v>
      </c>
      <c r="C4308" s="564">
        <f t="shared" ca="1" si="403"/>
        <v>36</v>
      </c>
      <c r="D4308" s="564">
        <f t="shared" ca="1" si="406"/>
        <v>6</v>
      </c>
      <c r="E4308" s="564">
        <f t="shared" ca="1" si="404"/>
        <v>4.2</v>
      </c>
      <c r="F4308" s="564">
        <f t="shared" ca="1" si="407"/>
        <v>0.55789473684210522</v>
      </c>
      <c r="G4308" s="564">
        <f t="shared" ca="1" si="405"/>
        <v>5.474422321740704</v>
      </c>
      <c r="H4308" s="564">
        <v>1</v>
      </c>
      <c r="I4308" s="564">
        <v>1</v>
      </c>
      <c r="J4308" s="564">
        <v>0</v>
      </c>
      <c r="K4308" s="564">
        <v>0</v>
      </c>
      <c r="L4308" s="564">
        <v>1</v>
      </c>
      <c r="M4308" s="564">
        <v>0</v>
      </c>
      <c r="N4308" s="564">
        <v>0</v>
      </c>
      <c r="O4308" s="564">
        <v>0</v>
      </c>
      <c r="P4308" s="564">
        <v>0</v>
      </c>
      <c r="Q4308" s="564">
        <v>0</v>
      </c>
      <c r="R4308" s="564">
        <v>0</v>
      </c>
      <c r="S4308" s="564">
        <v>1</v>
      </c>
      <c r="T4308" s="564">
        <v>0</v>
      </c>
      <c r="U4308" s="564">
        <v>1</v>
      </c>
      <c r="V4308" s="564">
        <v>0</v>
      </c>
      <c r="W4308" s="564">
        <v>0</v>
      </c>
      <c r="X4308" s="564">
        <v>0</v>
      </c>
      <c r="Y4308" s="564">
        <v>0</v>
      </c>
      <c r="Z4308" s="564">
        <v>0</v>
      </c>
      <c r="AA4308" s="564">
        <v>1</v>
      </c>
      <c r="AB4308" s="564">
        <v>0</v>
      </c>
      <c r="AC4308" s="564">
        <v>0</v>
      </c>
      <c r="AD4308" s="564">
        <v>0</v>
      </c>
      <c r="AE4308" s="564">
        <v>0</v>
      </c>
      <c r="AF4308" s="564">
        <v>0</v>
      </c>
      <c r="AG4308" s="564">
        <v>0</v>
      </c>
      <c r="AH4308" s="564">
        <v>0</v>
      </c>
      <c r="AI4308" s="564">
        <v>0</v>
      </c>
      <c r="AJ4308" s="564">
        <v>0</v>
      </c>
      <c r="AK4308" s="564">
        <v>1</v>
      </c>
    </row>
    <row r="4309" spans="1:37">
      <c r="A4309">
        <v>4305</v>
      </c>
      <c r="B4309" s="564">
        <f t="shared" ca="1" si="408"/>
        <v>20</v>
      </c>
      <c r="C4309" s="564">
        <f t="shared" ca="1" si="403"/>
        <v>400</v>
      </c>
      <c r="D4309" s="564">
        <f t="shared" ca="1" si="406"/>
        <v>20</v>
      </c>
      <c r="E4309" s="564">
        <f t="shared" ca="1" si="404"/>
        <v>0</v>
      </c>
      <c r="F4309" s="564">
        <f t="shared" ca="1" si="407"/>
        <v>1</v>
      </c>
      <c r="G4309" s="564">
        <f t="shared" ca="1" si="405"/>
        <v>2.1193639596109564</v>
      </c>
      <c r="H4309" s="564">
        <v>1</v>
      </c>
      <c r="I4309" s="564">
        <v>1</v>
      </c>
      <c r="J4309" s="564">
        <v>1</v>
      </c>
      <c r="K4309" s="564">
        <v>1</v>
      </c>
      <c r="L4309" s="564">
        <v>1</v>
      </c>
      <c r="M4309" s="564">
        <v>1</v>
      </c>
      <c r="N4309" s="564">
        <v>1</v>
      </c>
      <c r="O4309" s="564">
        <v>1</v>
      </c>
      <c r="P4309" s="564">
        <v>1</v>
      </c>
      <c r="Q4309" s="564">
        <v>1</v>
      </c>
      <c r="R4309" s="564">
        <v>1</v>
      </c>
      <c r="S4309" s="564">
        <v>1</v>
      </c>
      <c r="T4309" s="564">
        <v>1</v>
      </c>
      <c r="U4309" s="564">
        <v>1</v>
      </c>
      <c r="V4309" s="564">
        <v>1</v>
      </c>
      <c r="W4309" s="564">
        <v>1</v>
      </c>
      <c r="X4309" s="564">
        <v>1</v>
      </c>
      <c r="Y4309" s="564">
        <v>1</v>
      </c>
      <c r="Z4309" s="564">
        <v>1</v>
      </c>
      <c r="AA4309" s="564">
        <v>1</v>
      </c>
      <c r="AB4309" s="564">
        <v>1</v>
      </c>
      <c r="AC4309" s="564">
        <v>1</v>
      </c>
      <c r="AD4309" s="564">
        <v>1</v>
      </c>
      <c r="AE4309" s="564">
        <v>1</v>
      </c>
      <c r="AF4309" s="564">
        <v>1</v>
      </c>
      <c r="AG4309" s="564">
        <v>1</v>
      </c>
      <c r="AH4309" s="564">
        <v>1</v>
      </c>
      <c r="AI4309" s="564">
        <v>1</v>
      </c>
      <c r="AJ4309" s="564">
        <v>1</v>
      </c>
      <c r="AK4309" s="564">
        <v>1</v>
      </c>
    </row>
    <row r="4310" spans="1:37">
      <c r="A4310">
        <v>4306</v>
      </c>
      <c r="B4310" s="564">
        <f t="shared" ca="1" si="408"/>
        <v>20</v>
      </c>
      <c r="C4310" s="564">
        <f t="shared" ca="1" si="403"/>
        <v>400</v>
      </c>
      <c r="D4310" s="564">
        <f t="shared" ca="1" si="406"/>
        <v>20</v>
      </c>
      <c r="E4310" s="564">
        <f t="shared" ca="1" si="404"/>
        <v>0</v>
      </c>
      <c r="F4310" s="564">
        <f t="shared" ca="1" si="407"/>
        <v>1</v>
      </c>
      <c r="G4310" s="564">
        <f t="shared" ca="1" si="405"/>
        <v>6.5522292243304676</v>
      </c>
      <c r="H4310" s="564">
        <v>1</v>
      </c>
      <c r="I4310" s="564">
        <v>1</v>
      </c>
      <c r="J4310" s="564">
        <v>1</v>
      </c>
      <c r="K4310" s="564">
        <v>1</v>
      </c>
      <c r="L4310" s="564">
        <v>1</v>
      </c>
      <c r="M4310" s="564">
        <v>1</v>
      </c>
      <c r="N4310" s="564">
        <v>1</v>
      </c>
      <c r="O4310" s="564">
        <v>1</v>
      </c>
      <c r="P4310" s="564">
        <v>1</v>
      </c>
      <c r="Q4310" s="564">
        <v>1</v>
      </c>
      <c r="R4310" s="564">
        <v>1</v>
      </c>
      <c r="S4310" s="564">
        <v>1</v>
      </c>
      <c r="T4310" s="564">
        <v>1</v>
      </c>
      <c r="U4310" s="564">
        <v>1</v>
      </c>
      <c r="V4310" s="564">
        <v>1</v>
      </c>
      <c r="W4310" s="564">
        <v>1</v>
      </c>
      <c r="X4310" s="564">
        <v>1</v>
      </c>
      <c r="Y4310" s="564">
        <v>1</v>
      </c>
      <c r="Z4310" s="564">
        <v>1</v>
      </c>
      <c r="AA4310" s="564">
        <v>1</v>
      </c>
      <c r="AB4310" s="564">
        <v>1</v>
      </c>
      <c r="AC4310" s="564">
        <v>1</v>
      </c>
      <c r="AD4310" s="564">
        <v>1</v>
      </c>
      <c r="AE4310" s="564">
        <v>1</v>
      </c>
      <c r="AF4310" s="564">
        <v>1</v>
      </c>
      <c r="AG4310" s="564">
        <v>1</v>
      </c>
      <c r="AH4310" s="564">
        <v>1</v>
      </c>
      <c r="AI4310" s="564">
        <v>1</v>
      </c>
      <c r="AJ4310" s="564">
        <v>1</v>
      </c>
      <c r="AK4310" s="564">
        <v>1</v>
      </c>
    </row>
    <row r="4311" spans="1:37">
      <c r="A4311">
        <v>4307</v>
      </c>
      <c r="B4311" s="564">
        <f t="shared" ca="1" si="408"/>
        <v>0</v>
      </c>
      <c r="C4311" s="564">
        <f t="shared" ca="1" si="403"/>
        <v>0</v>
      </c>
      <c r="D4311" s="564">
        <f t="shared" ca="1" si="406"/>
        <v>0</v>
      </c>
      <c r="E4311" s="564">
        <f t="shared" ca="1" si="404"/>
        <v>0</v>
      </c>
      <c r="F4311" s="564">
        <f t="shared" ca="1" si="407"/>
        <v>1</v>
      </c>
      <c r="G4311" s="564">
        <f t="shared" ca="1" si="405"/>
        <v>3.4244926111050256</v>
      </c>
      <c r="H4311" s="564">
        <v>0</v>
      </c>
      <c r="I4311" s="564">
        <v>0</v>
      </c>
      <c r="J4311" s="564">
        <v>0</v>
      </c>
      <c r="K4311" s="564">
        <v>0</v>
      </c>
      <c r="L4311" s="564">
        <v>0</v>
      </c>
      <c r="M4311" s="564">
        <v>0</v>
      </c>
      <c r="N4311" s="564">
        <v>0</v>
      </c>
      <c r="O4311" s="564">
        <v>0</v>
      </c>
      <c r="P4311" s="564">
        <v>0</v>
      </c>
      <c r="Q4311" s="564">
        <v>0</v>
      </c>
      <c r="R4311" s="564">
        <v>0</v>
      </c>
      <c r="S4311" s="564">
        <v>0</v>
      </c>
      <c r="T4311" s="564">
        <v>0</v>
      </c>
      <c r="U4311" s="564">
        <v>0</v>
      </c>
      <c r="V4311" s="564">
        <v>0</v>
      </c>
      <c r="W4311" s="564">
        <v>0</v>
      </c>
      <c r="X4311" s="564">
        <v>0</v>
      </c>
      <c r="Y4311" s="564">
        <v>0</v>
      </c>
      <c r="Z4311" s="564">
        <v>0</v>
      </c>
      <c r="AA4311" s="564">
        <v>0</v>
      </c>
      <c r="AB4311" s="564">
        <v>0</v>
      </c>
      <c r="AC4311" s="564">
        <v>0</v>
      </c>
      <c r="AD4311" s="564">
        <v>0</v>
      </c>
      <c r="AE4311" s="564">
        <v>0</v>
      </c>
      <c r="AF4311" s="564">
        <v>0</v>
      </c>
      <c r="AG4311" s="564">
        <v>0</v>
      </c>
      <c r="AH4311" s="564">
        <v>0</v>
      </c>
      <c r="AI4311" s="564">
        <v>0</v>
      </c>
      <c r="AJ4311" s="564">
        <v>0</v>
      </c>
      <c r="AK4311" s="564">
        <v>0</v>
      </c>
    </row>
    <row r="4312" spans="1:37">
      <c r="A4312">
        <v>4308</v>
      </c>
      <c r="B4312" s="564">
        <f t="shared" ca="1" si="408"/>
        <v>20</v>
      </c>
      <c r="C4312" s="564">
        <f t="shared" ca="1" si="403"/>
        <v>400</v>
      </c>
      <c r="D4312" s="564">
        <f t="shared" ca="1" si="406"/>
        <v>20</v>
      </c>
      <c r="E4312" s="564">
        <f t="shared" ca="1" si="404"/>
        <v>0</v>
      </c>
      <c r="F4312" s="564">
        <f t="shared" ca="1" si="407"/>
        <v>1</v>
      </c>
      <c r="G4312" s="564">
        <f t="shared" ca="1" si="405"/>
        <v>-0.53662422672223697</v>
      </c>
      <c r="H4312" s="564">
        <v>1</v>
      </c>
      <c r="I4312" s="564">
        <v>1</v>
      </c>
      <c r="J4312" s="564">
        <v>1</v>
      </c>
      <c r="K4312" s="564">
        <v>1</v>
      </c>
      <c r="L4312" s="564">
        <v>1</v>
      </c>
      <c r="M4312" s="564">
        <v>1</v>
      </c>
      <c r="N4312" s="564">
        <v>1</v>
      </c>
      <c r="O4312" s="564">
        <v>1</v>
      </c>
      <c r="P4312" s="564">
        <v>1</v>
      </c>
      <c r="Q4312" s="564">
        <v>1</v>
      </c>
      <c r="R4312" s="564">
        <v>1</v>
      </c>
      <c r="S4312" s="564">
        <v>1</v>
      </c>
      <c r="T4312" s="564">
        <v>1</v>
      </c>
      <c r="U4312" s="564">
        <v>1</v>
      </c>
      <c r="V4312" s="564">
        <v>1</v>
      </c>
      <c r="W4312" s="564">
        <v>1</v>
      </c>
      <c r="X4312" s="564">
        <v>1</v>
      </c>
      <c r="Y4312" s="564">
        <v>1</v>
      </c>
      <c r="Z4312" s="564">
        <v>1</v>
      </c>
      <c r="AA4312" s="564">
        <v>1</v>
      </c>
      <c r="AB4312" s="564">
        <v>1</v>
      </c>
      <c r="AC4312" s="564">
        <v>1</v>
      </c>
      <c r="AD4312" s="564">
        <v>1</v>
      </c>
      <c r="AE4312" s="564">
        <v>1</v>
      </c>
      <c r="AF4312" s="564">
        <v>1</v>
      </c>
      <c r="AG4312" s="564">
        <v>1</v>
      </c>
      <c r="AH4312" s="564">
        <v>1</v>
      </c>
      <c r="AI4312" s="564">
        <v>1</v>
      </c>
      <c r="AJ4312" s="564">
        <v>1</v>
      </c>
      <c r="AK4312" s="564">
        <v>1</v>
      </c>
    </row>
    <row r="4313" spans="1:37">
      <c r="A4313">
        <v>4309</v>
      </c>
      <c r="B4313" s="564">
        <f t="shared" ca="1" si="408"/>
        <v>20</v>
      </c>
      <c r="C4313" s="564">
        <f t="shared" ca="1" si="403"/>
        <v>400</v>
      </c>
      <c r="D4313" s="564">
        <f t="shared" ca="1" si="406"/>
        <v>20</v>
      </c>
      <c r="E4313" s="564">
        <f t="shared" ca="1" si="404"/>
        <v>0</v>
      </c>
      <c r="F4313" s="564">
        <f t="shared" ca="1" si="407"/>
        <v>1</v>
      </c>
      <c r="G4313" s="564">
        <f t="shared" ca="1" si="405"/>
        <v>5.7817639262169092</v>
      </c>
      <c r="H4313" s="564">
        <v>1</v>
      </c>
      <c r="I4313" s="564">
        <v>1</v>
      </c>
      <c r="J4313" s="564">
        <v>1</v>
      </c>
      <c r="K4313" s="564">
        <v>1</v>
      </c>
      <c r="L4313" s="564">
        <v>1</v>
      </c>
      <c r="M4313" s="564">
        <v>1</v>
      </c>
      <c r="N4313" s="564">
        <v>1</v>
      </c>
      <c r="O4313" s="564">
        <v>1</v>
      </c>
      <c r="P4313" s="564">
        <v>1</v>
      </c>
      <c r="Q4313" s="564">
        <v>1</v>
      </c>
      <c r="R4313" s="564">
        <v>1</v>
      </c>
      <c r="S4313" s="564">
        <v>1</v>
      </c>
      <c r="T4313" s="564">
        <v>1</v>
      </c>
      <c r="U4313" s="564">
        <v>1</v>
      </c>
      <c r="V4313" s="564">
        <v>1</v>
      </c>
      <c r="W4313" s="564">
        <v>1</v>
      </c>
      <c r="X4313" s="564">
        <v>1</v>
      </c>
      <c r="Y4313" s="564">
        <v>1</v>
      </c>
      <c r="Z4313" s="564">
        <v>1</v>
      </c>
      <c r="AA4313" s="564">
        <v>1</v>
      </c>
      <c r="AB4313" s="564">
        <v>1</v>
      </c>
      <c r="AC4313" s="564">
        <v>1</v>
      </c>
      <c r="AD4313" s="564">
        <v>1</v>
      </c>
      <c r="AE4313" s="564">
        <v>1</v>
      </c>
      <c r="AF4313" s="564">
        <v>1</v>
      </c>
      <c r="AG4313" s="564">
        <v>1</v>
      </c>
      <c r="AH4313" s="564">
        <v>1</v>
      </c>
      <c r="AI4313" s="564">
        <v>1</v>
      </c>
      <c r="AJ4313" s="564">
        <v>1</v>
      </c>
      <c r="AK4313" s="564">
        <v>1</v>
      </c>
    </row>
    <row r="4314" spans="1:37">
      <c r="A4314">
        <v>4310</v>
      </c>
      <c r="B4314" s="564">
        <f t="shared" ca="1" si="408"/>
        <v>0</v>
      </c>
      <c r="C4314" s="564">
        <f t="shared" ca="1" si="403"/>
        <v>0</v>
      </c>
      <c r="D4314" s="564">
        <f t="shared" ca="1" si="406"/>
        <v>0</v>
      </c>
      <c r="E4314" s="564">
        <f t="shared" ca="1" si="404"/>
        <v>0</v>
      </c>
      <c r="F4314" s="564">
        <f t="shared" ca="1" si="407"/>
        <v>1</v>
      </c>
      <c r="G4314" s="564">
        <f t="shared" ca="1" si="405"/>
        <v>0.89814075209884625</v>
      </c>
      <c r="H4314" s="564">
        <v>0</v>
      </c>
      <c r="I4314" s="564">
        <v>0</v>
      </c>
      <c r="J4314" s="564">
        <v>0</v>
      </c>
      <c r="K4314" s="564">
        <v>0</v>
      </c>
      <c r="L4314" s="564">
        <v>0</v>
      </c>
      <c r="M4314" s="564">
        <v>0</v>
      </c>
      <c r="N4314" s="564">
        <v>0</v>
      </c>
      <c r="O4314" s="564">
        <v>0</v>
      </c>
      <c r="P4314" s="564">
        <v>0</v>
      </c>
      <c r="Q4314" s="564">
        <v>0</v>
      </c>
      <c r="R4314" s="564">
        <v>0</v>
      </c>
      <c r="S4314" s="564">
        <v>0</v>
      </c>
      <c r="T4314" s="564">
        <v>0</v>
      </c>
      <c r="U4314" s="564">
        <v>0</v>
      </c>
      <c r="V4314" s="564">
        <v>0</v>
      </c>
      <c r="W4314" s="564">
        <v>0</v>
      </c>
      <c r="X4314" s="564">
        <v>0</v>
      </c>
      <c r="Y4314" s="564">
        <v>0</v>
      </c>
      <c r="Z4314" s="564">
        <v>0</v>
      </c>
      <c r="AA4314" s="564">
        <v>0</v>
      </c>
      <c r="AB4314" s="564">
        <v>0</v>
      </c>
      <c r="AC4314" s="564">
        <v>0</v>
      </c>
      <c r="AD4314" s="564">
        <v>0</v>
      </c>
      <c r="AE4314" s="564">
        <v>0</v>
      </c>
      <c r="AF4314" s="564">
        <v>0</v>
      </c>
      <c r="AG4314" s="564">
        <v>0</v>
      </c>
      <c r="AH4314" s="564">
        <v>0</v>
      </c>
      <c r="AI4314" s="564">
        <v>0</v>
      </c>
      <c r="AJ4314" s="564">
        <v>0</v>
      </c>
      <c r="AK4314" s="564">
        <v>0</v>
      </c>
    </row>
    <row r="4315" spans="1:37">
      <c r="A4315">
        <v>4311</v>
      </c>
      <c r="B4315" s="564">
        <f t="shared" ca="1" si="408"/>
        <v>20</v>
      </c>
      <c r="C4315" s="564">
        <f t="shared" ca="1" si="403"/>
        <v>400</v>
      </c>
      <c r="D4315" s="564">
        <f t="shared" ca="1" si="406"/>
        <v>20</v>
      </c>
      <c r="E4315" s="564">
        <f t="shared" ca="1" si="404"/>
        <v>0</v>
      </c>
      <c r="F4315" s="564">
        <f t="shared" ca="1" si="407"/>
        <v>1</v>
      </c>
      <c r="G4315" s="564">
        <f t="shared" ca="1" si="405"/>
        <v>-0.80851795660665648</v>
      </c>
      <c r="H4315" s="564">
        <v>1</v>
      </c>
      <c r="I4315" s="564">
        <v>1</v>
      </c>
      <c r="J4315" s="564">
        <v>1</v>
      </c>
      <c r="K4315" s="564">
        <v>1</v>
      </c>
      <c r="L4315" s="564">
        <v>1</v>
      </c>
      <c r="M4315" s="564">
        <v>1</v>
      </c>
      <c r="N4315" s="564">
        <v>1</v>
      </c>
      <c r="O4315" s="564">
        <v>1</v>
      </c>
      <c r="P4315" s="564">
        <v>1</v>
      </c>
      <c r="Q4315" s="564">
        <v>1</v>
      </c>
      <c r="R4315" s="564">
        <v>1</v>
      </c>
      <c r="S4315" s="564">
        <v>1</v>
      </c>
      <c r="T4315" s="564">
        <v>1</v>
      </c>
      <c r="U4315" s="564">
        <v>1</v>
      </c>
      <c r="V4315" s="564">
        <v>1</v>
      </c>
      <c r="W4315" s="564">
        <v>1</v>
      </c>
      <c r="X4315" s="564">
        <v>1</v>
      </c>
      <c r="Y4315" s="564">
        <v>1</v>
      </c>
      <c r="Z4315" s="564">
        <v>1</v>
      </c>
      <c r="AA4315" s="564">
        <v>1</v>
      </c>
      <c r="AB4315" s="564">
        <v>1</v>
      </c>
      <c r="AC4315" s="564">
        <v>1</v>
      </c>
      <c r="AD4315" s="564">
        <v>1</v>
      </c>
      <c r="AE4315" s="564">
        <v>1</v>
      </c>
      <c r="AF4315" s="564">
        <v>1</v>
      </c>
      <c r="AG4315" s="564">
        <v>1</v>
      </c>
      <c r="AH4315" s="564">
        <v>1</v>
      </c>
      <c r="AI4315" s="564">
        <v>1</v>
      </c>
      <c r="AJ4315" s="564">
        <v>1</v>
      </c>
      <c r="AK4315" s="564">
        <v>1</v>
      </c>
    </row>
    <row r="4316" spans="1:37">
      <c r="A4316">
        <v>4312</v>
      </c>
      <c r="B4316" s="564">
        <f t="shared" ca="1" si="408"/>
        <v>20</v>
      </c>
      <c r="C4316" s="564">
        <f t="shared" ca="1" si="403"/>
        <v>400</v>
      </c>
      <c r="D4316" s="564">
        <f t="shared" ca="1" si="406"/>
        <v>20</v>
      </c>
      <c r="E4316" s="564">
        <f t="shared" ca="1" si="404"/>
        <v>0</v>
      </c>
      <c r="F4316" s="564">
        <f t="shared" ca="1" si="407"/>
        <v>1</v>
      </c>
      <c r="G4316" s="564">
        <f t="shared" ca="1" si="405"/>
        <v>7.0418571237390051</v>
      </c>
      <c r="H4316" s="564">
        <v>1</v>
      </c>
      <c r="I4316" s="564">
        <v>1</v>
      </c>
      <c r="J4316" s="564">
        <v>1</v>
      </c>
      <c r="K4316" s="564">
        <v>1</v>
      </c>
      <c r="L4316" s="564">
        <v>1</v>
      </c>
      <c r="M4316" s="564">
        <v>1</v>
      </c>
      <c r="N4316" s="564">
        <v>1</v>
      </c>
      <c r="O4316" s="564">
        <v>1</v>
      </c>
      <c r="P4316" s="564">
        <v>1</v>
      </c>
      <c r="Q4316" s="564">
        <v>1</v>
      </c>
      <c r="R4316" s="564">
        <v>1</v>
      </c>
      <c r="S4316" s="564">
        <v>1</v>
      </c>
      <c r="T4316" s="564">
        <v>1</v>
      </c>
      <c r="U4316" s="564">
        <v>1</v>
      </c>
      <c r="V4316" s="564">
        <v>1</v>
      </c>
      <c r="W4316" s="564">
        <v>1</v>
      </c>
      <c r="X4316" s="564">
        <v>1</v>
      </c>
      <c r="Y4316" s="564">
        <v>1</v>
      </c>
      <c r="Z4316" s="564">
        <v>1</v>
      </c>
      <c r="AA4316" s="564">
        <v>1</v>
      </c>
      <c r="AB4316" s="564">
        <v>1</v>
      </c>
      <c r="AC4316" s="564">
        <v>1</v>
      </c>
      <c r="AD4316" s="564">
        <v>1</v>
      </c>
      <c r="AE4316" s="564">
        <v>1</v>
      </c>
      <c r="AF4316" s="564">
        <v>1</v>
      </c>
      <c r="AG4316" s="564">
        <v>1</v>
      </c>
      <c r="AH4316" s="564">
        <v>1</v>
      </c>
      <c r="AI4316" s="564">
        <v>1</v>
      </c>
      <c r="AJ4316" s="564">
        <v>1</v>
      </c>
      <c r="AK4316" s="564">
        <v>1</v>
      </c>
    </row>
    <row r="4317" spans="1:37">
      <c r="A4317">
        <v>4313</v>
      </c>
      <c r="B4317" s="564">
        <f t="shared" ca="1" si="408"/>
        <v>20</v>
      </c>
      <c r="C4317" s="564">
        <f t="shared" ca="1" si="403"/>
        <v>400</v>
      </c>
      <c r="D4317" s="564">
        <f t="shared" ca="1" si="406"/>
        <v>20</v>
      </c>
      <c r="E4317" s="564">
        <f t="shared" ca="1" si="404"/>
        <v>0</v>
      </c>
      <c r="F4317" s="564">
        <f t="shared" ca="1" si="407"/>
        <v>1</v>
      </c>
      <c r="G4317" s="564">
        <f t="shared" ca="1" si="405"/>
        <v>2.5313665299279933</v>
      </c>
      <c r="H4317" s="564">
        <v>1</v>
      </c>
      <c r="I4317" s="564">
        <v>1</v>
      </c>
      <c r="J4317" s="564">
        <v>1</v>
      </c>
      <c r="K4317" s="564">
        <v>1</v>
      </c>
      <c r="L4317" s="564">
        <v>1</v>
      </c>
      <c r="M4317" s="564">
        <v>1</v>
      </c>
      <c r="N4317" s="564">
        <v>1</v>
      </c>
      <c r="O4317" s="564">
        <v>1</v>
      </c>
      <c r="P4317" s="564">
        <v>1</v>
      </c>
      <c r="Q4317" s="564">
        <v>1</v>
      </c>
      <c r="R4317" s="564">
        <v>1</v>
      </c>
      <c r="S4317" s="564">
        <v>1</v>
      </c>
      <c r="T4317" s="564">
        <v>1</v>
      </c>
      <c r="U4317" s="564">
        <v>1</v>
      </c>
      <c r="V4317" s="564">
        <v>1</v>
      </c>
      <c r="W4317" s="564">
        <v>1</v>
      </c>
      <c r="X4317" s="564">
        <v>1</v>
      </c>
      <c r="Y4317" s="564">
        <v>1</v>
      </c>
      <c r="Z4317" s="564">
        <v>1</v>
      </c>
      <c r="AA4317" s="564">
        <v>1</v>
      </c>
      <c r="AB4317" s="564">
        <v>1</v>
      </c>
      <c r="AC4317" s="564">
        <v>1</v>
      </c>
      <c r="AD4317" s="564">
        <v>1</v>
      </c>
      <c r="AE4317" s="564">
        <v>1</v>
      </c>
      <c r="AF4317" s="564">
        <v>1</v>
      </c>
      <c r="AG4317" s="564">
        <v>1</v>
      </c>
      <c r="AH4317" s="564">
        <v>1</v>
      </c>
      <c r="AI4317" s="564">
        <v>1</v>
      </c>
      <c r="AJ4317" s="564">
        <v>1</v>
      </c>
      <c r="AK4317" s="564">
        <v>1</v>
      </c>
    </row>
    <row r="4318" spans="1:37">
      <c r="A4318">
        <v>4314</v>
      </c>
      <c r="B4318" s="564">
        <f t="shared" ca="1" si="408"/>
        <v>0</v>
      </c>
      <c r="C4318" s="564">
        <f t="shared" ca="1" si="403"/>
        <v>0</v>
      </c>
      <c r="D4318" s="564">
        <f t="shared" ca="1" si="406"/>
        <v>0</v>
      </c>
      <c r="E4318" s="564">
        <f t="shared" ca="1" si="404"/>
        <v>0</v>
      </c>
      <c r="F4318" s="564">
        <f t="shared" ca="1" si="407"/>
        <v>1</v>
      </c>
      <c r="G4318" s="564">
        <f t="shared" ca="1" si="405"/>
        <v>0.34520433633610026</v>
      </c>
      <c r="H4318" s="564">
        <v>0</v>
      </c>
      <c r="I4318" s="564">
        <v>0</v>
      </c>
      <c r="J4318" s="564">
        <v>0</v>
      </c>
      <c r="K4318" s="564">
        <v>0</v>
      </c>
      <c r="L4318" s="564">
        <v>0</v>
      </c>
      <c r="M4318" s="564">
        <v>0</v>
      </c>
      <c r="N4318" s="564">
        <v>0</v>
      </c>
      <c r="O4318" s="564">
        <v>0</v>
      </c>
      <c r="P4318" s="564">
        <v>0</v>
      </c>
      <c r="Q4318" s="564">
        <v>0</v>
      </c>
      <c r="R4318" s="564">
        <v>0</v>
      </c>
      <c r="S4318" s="564">
        <v>0</v>
      </c>
      <c r="T4318" s="564">
        <v>0</v>
      </c>
      <c r="U4318" s="564">
        <v>0</v>
      </c>
      <c r="V4318" s="564">
        <v>0</v>
      </c>
      <c r="W4318" s="564">
        <v>0</v>
      </c>
      <c r="X4318" s="564">
        <v>0</v>
      </c>
      <c r="Y4318" s="564">
        <v>0</v>
      </c>
      <c r="Z4318" s="564">
        <v>0</v>
      </c>
      <c r="AA4318" s="564">
        <v>0</v>
      </c>
      <c r="AB4318" s="564">
        <v>0</v>
      </c>
      <c r="AC4318" s="564">
        <v>0</v>
      </c>
      <c r="AD4318" s="564">
        <v>0</v>
      </c>
      <c r="AE4318" s="564">
        <v>0</v>
      </c>
      <c r="AF4318" s="564">
        <v>0</v>
      </c>
      <c r="AG4318" s="564">
        <v>0</v>
      </c>
      <c r="AH4318" s="564">
        <v>0</v>
      </c>
      <c r="AI4318" s="564">
        <v>0</v>
      </c>
      <c r="AJ4318" s="564">
        <v>0</v>
      </c>
      <c r="AK4318" s="564">
        <v>0</v>
      </c>
    </row>
    <row r="4319" spans="1:37">
      <c r="A4319">
        <v>4315</v>
      </c>
      <c r="B4319" s="564">
        <f t="shared" ca="1" si="408"/>
        <v>20</v>
      </c>
      <c r="C4319" s="564">
        <f t="shared" ca="1" si="403"/>
        <v>400</v>
      </c>
      <c r="D4319" s="564">
        <f t="shared" ca="1" si="406"/>
        <v>20</v>
      </c>
      <c r="E4319" s="564">
        <f t="shared" ca="1" si="404"/>
        <v>0</v>
      </c>
      <c r="F4319" s="564">
        <f t="shared" ca="1" si="407"/>
        <v>1</v>
      </c>
      <c r="G4319" s="564">
        <f t="shared" ca="1" si="405"/>
        <v>-8.6532673590379581</v>
      </c>
      <c r="H4319" s="564">
        <v>1</v>
      </c>
      <c r="I4319" s="564">
        <v>1</v>
      </c>
      <c r="J4319" s="564">
        <v>1</v>
      </c>
      <c r="K4319" s="564">
        <v>1</v>
      </c>
      <c r="L4319" s="564">
        <v>1</v>
      </c>
      <c r="M4319" s="564">
        <v>1</v>
      </c>
      <c r="N4319" s="564">
        <v>1</v>
      </c>
      <c r="O4319" s="564">
        <v>1</v>
      </c>
      <c r="P4319" s="564">
        <v>1</v>
      </c>
      <c r="Q4319" s="564">
        <v>1</v>
      </c>
      <c r="R4319" s="564">
        <v>1</v>
      </c>
      <c r="S4319" s="564">
        <v>1</v>
      </c>
      <c r="T4319" s="564">
        <v>1</v>
      </c>
      <c r="U4319" s="564">
        <v>1</v>
      </c>
      <c r="V4319" s="564">
        <v>1</v>
      </c>
      <c r="W4319" s="564">
        <v>1</v>
      </c>
      <c r="X4319" s="564">
        <v>1</v>
      </c>
      <c r="Y4319" s="564">
        <v>1</v>
      </c>
      <c r="Z4319" s="564">
        <v>1</v>
      </c>
      <c r="AA4319" s="564">
        <v>1</v>
      </c>
      <c r="AB4319" s="564">
        <v>1</v>
      </c>
      <c r="AC4319" s="564">
        <v>1</v>
      </c>
      <c r="AD4319" s="564">
        <v>1</v>
      </c>
      <c r="AE4319" s="564">
        <v>1</v>
      </c>
      <c r="AF4319" s="564">
        <v>1</v>
      </c>
      <c r="AG4319" s="564">
        <v>1</v>
      </c>
      <c r="AH4319" s="564">
        <v>1</v>
      </c>
      <c r="AI4319" s="564">
        <v>1</v>
      </c>
      <c r="AJ4319" s="564">
        <v>1</v>
      </c>
      <c r="AK4319" s="564">
        <v>1</v>
      </c>
    </row>
    <row r="4320" spans="1:37">
      <c r="A4320">
        <v>4316</v>
      </c>
      <c r="B4320" s="564">
        <f t="shared" ca="1" si="408"/>
        <v>0</v>
      </c>
      <c r="C4320" s="564">
        <f t="shared" ca="1" si="403"/>
        <v>0</v>
      </c>
      <c r="D4320" s="564">
        <f t="shared" ca="1" si="406"/>
        <v>0</v>
      </c>
      <c r="E4320" s="564">
        <f t="shared" ca="1" si="404"/>
        <v>0</v>
      </c>
      <c r="F4320" s="564">
        <f t="shared" ca="1" si="407"/>
        <v>1</v>
      </c>
      <c r="G4320" s="564">
        <f t="shared" ca="1" si="405"/>
        <v>-6.3182471586326194</v>
      </c>
      <c r="H4320" s="564">
        <v>0</v>
      </c>
      <c r="I4320" s="564">
        <v>0</v>
      </c>
      <c r="J4320" s="564">
        <v>0</v>
      </c>
      <c r="K4320" s="564">
        <v>0</v>
      </c>
      <c r="L4320" s="564">
        <v>0</v>
      </c>
      <c r="M4320" s="564">
        <v>0</v>
      </c>
      <c r="N4320" s="564">
        <v>0</v>
      </c>
      <c r="O4320" s="564">
        <v>0</v>
      </c>
      <c r="P4320" s="564">
        <v>0</v>
      </c>
      <c r="Q4320" s="564">
        <v>0</v>
      </c>
      <c r="R4320" s="564">
        <v>0</v>
      </c>
      <c r="S4320" s="564">
        <v>0</v>
      </c>
      <c r="T4320" s="564">
        <v>0</v>
      </c>
      <c r="U4320" s="564">
        <v>0</v>
      </c>
      <c r="V4320" s="564">
        <v>0</v>
      </c>
      <c r="W4320" s="564">
        <v>0</v>
      </c>
      <c r="X4320" s="564">
        <v>0</v>
      </c>
      <c r="Y4320" s="564">
        <v>0</v>
      </c>
      <c r="Z4320" s="564">
        <v>0</v>
      </c>
      <c r="AA4320" s="564">
        <v>0</v>
      </c>
      <c r="AB4320" s="564">
        <v>0</v>
      </c>
      <c r="AC4320" s="564">
        <v>0</v>
      </c>
      <c r="AD4320" s="564">
        <v>0</v>
      </c>
      <c r="AE4320" s="564">
        <v>0</v>
      </c>
      <c r="AF4320" s="564">
        <v>0</v>
      </c>
      <c r="AG4320" s="564">
        <v>0</v>
      </c>
      <c r="AH4320" s="564">
        <v>0</v>
      </c>
      <c r="AI4320" s="564">
        <v>0</v>
      </c>
      <c r="AJ4320" s="564">
        <v>0</v>
      </c>
      <c r="AK4320" s="564">
        <v>0</v>
      </c>
    </row>
    <row r="4321" spans="1:37">
      <c r="A4321">
        <v>4317</v>
      </c>
      <c r="B4321" s="564">
        <f t="shared" ca="1" si="408"/>
        <v>20</v>
      </c>
      <c r="C4321" s="564">
        <f t="shared" ca="1" si="403"/>
        <v>400</v>
      </c>
      <c r="D4321" s="564">
        <f t="shared" ca="1" si="406"/>
        <v>20</v>
      </c>
      <c r="E4321" s="564">
        <f t="shared" ca="1" si="404"/>
        <v>0</v>
      </c>
      <c r="F4321" s="564">
        <f t="shared" ca="1" si="407"/>
        <v>1</v>
      </c>
      <c r="G4321" s="564">
        <f t="shared" ca="1" si="405"/>
        <v>-0.30476077766709486</v>
      </c>
      <c r="H4321" s="564">
        <v>1</v>
      </c>
      <c r="I4321" s="564">
        <v>1</v>
      </c>
      <c r="J4321" s="564">
        <v>1</v>
      </c>
      <c r="K4321" s="564">
        <v>1</v>
      </c>
      <c r="L4321" s="564">
        <v>1</v>
      </c>
      <c r="M4321" s="564">
        <v>1</v>
      </c>
      <c r="N4321" s="564">
        <v>1</v>
      </c>
      <c r="O4321" s="564">
        <v>1</v>
      </c>
      <c r="P4321" s="564">
        <v>1</v>
      </c>
      <c r="Q4321" s="564">
        <v>1</v>
      </c>
      <c r="R4321" s="564">
        <v>1</v>
      </c>
      <c r="S4321" s="564">
        <v>1</v>
      </c>
      <c r="T4321" s="564">
        <v>1</v>
      </c>
      <c r="U4321" s="564">
        <v>1</v>
      </c>
      <c r="V4321" s="564">
        <v>1</v>
      </c>
      <c r="W4321" s="564">
        <v>1</v>
      </c>
      <c r="X4321" s="564">
        <v>1</v>
      </c>
      <c r="Y4321" s="564">
        <v>1</v>
      </c>
      <c r="Z4321" s="564">
        <v>1</v>
      </c>
      <c r="AA4321" s="564">
        <v>1</v>
      </c>
      <c r="AB4321" s="564">
        <v>1</v>
      </c>
      <c r="AC4321" s="564">
        <v>1</v>
      </c>
      <c r="AD4321" s="564">
        <v>1</v>
      </c>
      <c r="AE4321" s="564">
        <v>1</v>
      </c>
      <c r="AF4321" s="564">
        <v>1</v>
      </c>
      <c r="AG4321" s="564">
        <v>1</v>
      </c>
      <c r="AH4321" s="564">
        <v>1</v>
      </c>
      <c r="AI4321" s="564">
        <v>1</v>
      </c>
      <c r="AJ4321" s="564">
        <v>1</v>
      </c>
      <c r="AK4321" s="564">
        <v>1</v>
      </c>
    </row>
    <row r="4322" spans="1:37">
      <c r="A4322">
        <v>4318</v>
      </c>
      <c r="B4322" s="564">
        <f t="shared" ca="1" si="408"/>
        <v>20</v>
      </c>
      <c r="C4322" s="564">
        <f t="shared" ca="1" si="403"/>
        <v>400</v>
      </c>
      <c r="D4322" s="564">
        <f t="shared" ca="1" si="406"/>
        <v>20</v>
      </c>
      <c r="E4322" s="564">
        <f t="shared" ca="1" si="404"/>
        <v>0</v>
      </c>
      <c r="F4322" s="564">
        <f t="shared" ca="1" si="407"/>
        <v>1</v>
      </c>
      <c r="G4322" s="564">
        <f t="shared" ca="1" si="405"/>
        <v>5.5608296711361991</v>
      </c>
      <c r="H4322" s="564">
        <v>1</v>
      </c>
      <c r="I4322" s="564">
        <v>1</v>
      </c>
      <c r="J4322" s="564">
        <v>1</v>
      </c>
      <c r="K4322" s="564">
        <v>1</v>
      </c>
      <c r="L4322" s="564">
        <v>1</v>
      </c>
      <c r="M4322" s="564">
        <v>1</v>
      </c>
      <c r="N4322" s="564">
        <v>1</v>
      </c>
      <c r="O4322" s="564">
        <v>1</v>
      </c>
      <c r="P4322" s="564">
        <v>1</v>
      </c>
      <c r="Q4322" s="564">
        <v>1</v>
      </c>
      <c r="R4322" s="564">
        <v>1</v>
      </c>
      <c r="S4322" s="564">
        <v>1</v>
      </c>
      <c r="T4322" s="564">
        <v>1</v>
      </c>
      <c r="U4322" s="564">
        <v>1</v>
      </c>
      <c r="V4322" s="564">
        <v>1</v>
      </c>
      <c r="W4322" s="564">
        <v>1</v>
      </c>
      <c r="X4322" s="564">
        <v>1</v>
      </c>
      <c r="Y4322" s="564">
        <v>1</v>
      </c>
      <c r="Z4322" s="564">
        <v>1</v>
      </c>
      <c r="AA4322" s="564">
        <v>1</v>
      </c>
      <c r="AB4322" s="564">
        <v>1</v>
      </c>
      <c r="AC4322" s="564">
        <v>1</v>
      </c>
      <c r="AD4322" s="564">
        <v>1</v>
      </c>
      <c r="AE4322" s="564">
        <v>1</v>
      </c>
      <c r="AF4322" s="564">
        <v>1</v>
      </c>
      <c r="AG4322" s="564">
        <v>1</v>
      </c>
      <c r="AH4322" s="564">
        <v>1</v>
      </c>
      <c r="AI4322" s="564">
        <v>1</v>
      </c>
      <c r="AJ4322" s="564">
        <v>1</v>
      </c>
      <c r="AK4322" s="564">
        <v>1</v>
      </c>
    </row>
    <row r="4323" spans="1:37">
      <c r="A4323">
        <v>4319</v>
      </c>
      <c r="B4323" s="564">
        <f t="shared" ca="1" si="408"/>
        <v>20</v>
      </c>
      <c r="C4323" s="564">
        <f t="shared" ca="1" si="403"/>
        <v>400</v>
      </c>
      <c r="D4323" s="564">
        <f t="shared" ca="1" si="406"/>
        <v>20</v>
      </c>
      <c r="E4323" s="564">
        <f t="shared" ca="1" si="404"/>
        <v>0</v>
      </c>
      <c r="F4323" s="564">
        <f t="shared" ca="1" si="407"/>
        <v>1</v>
      </c>
      <c r="G4323" s="564">
        <f t="shared" ca="1" si="405"/>
        <v>0.15070285883155077</v>
      </c>
      <c r="H4323" s="564">
        <v>1</v>
      </c>
      <c r="I4323" s="564">
        <v>1</v>
      </c>
      <c r="J4323" s="564">
        <v>1</v>
      </c>
      <c r="K4323" s="564">
        <v>1</v>
      </c>
      <c r="L4323" s="564">
        <v>1</v>
      </c>
      <c r="M4323" s="564">
        <v>1</v>
      </c>
      <c r="N4323" s="564">
        <v>1</v>
      </c>
      <c r="O4323" s="564">
        <v>1</v>
      </c>
      <c r="P4323" s="564">
        <v>1</v>
      </c>
      <c r="Q4323" s="564">
        <v>1</v>
      </c>
      <c r="R4323" s="564">
        <v>1</v>
      </c>
      <c r="S4323" s="564">
        <v>1</v>
      </c>
      <c r="T4323" s="564">
        <v>1</v>
      </c>
      <c r="U4323" s="564">
        <v>1</v>
      </c>
      <c r="V4323" s="564">
        <v>1</v>
      </c>
      <c r="W4323" s="564">
        <v>1</v>
      </c>
      <c r="X4323" s="564">
        <v>1</v>
      </c>
      <c r="Y4323" s="564">
        <v>1</v>
      </c>
      <c r="Z4323" s="564">
        <v>1</v>
      </c>
      <c r="AA4323" s="564">
        <v>1</v>
      </c>
      <c r="AB4323" s="564">
        <v>1</v>
      </c>
      <c r="AC4323" s="564">
        <v>1</v>
      </c>
      <c r="AD4323" s="564">
        <v>1</v>
      </c>
      <c r="AE4323" s="564">
        <v>1</v>
      </c>
      <c r="AF4323" s="564">
        <v>1</v>
      </c>
      <c r="AG4323" s="564">
        <v>1</v>
      </c>
      <c r="AH4323" s="564">
        <v>1</v>
      </c>
      <c r="AI4323" s="564">
        <v>1</v>
      </c>
      <c r="AJ4323" s="564">
        <v>1</v>
      </c>
      <c r="AK4323" s="564">
        <v>1</v>
      </c>
    </row>
    <row r="4324" spans="1:37">
      <c r="A4324">
        <v>4320</v>
      </c>
      <c r="B4324" s="564">
        <f t="shared" ca="1" si="408"/>
        <v>0</v>
      </c>
      <c r="C4324" s="564">
        <f t="shared" ca="1" si="403"/>
        <v>0</v>
      </c>
      <c r="D4324" s="564">
        <f t="shared" ca="1" si="406"/>
        <v>0</v>
      </c>
      <c r="E4324" s="564">
        <f t="shared" ca="1" si="404"/>
        <v>0</v>
      </c>
      <c r="F4324" s="564">
        <f t="shared" ca="1" si="407"/>
        <v>1</v>
      </c>
      <c r="G4324" s="564">
        <f t="shared" ca="1" si="405"/>
        <v>5.7822468801614573</v>
      </c>
      <c r="H4324" s="564">
        <v>0</v>
      </c>
      <c r="I4324" s="564">
        <v>0</v>
      </c>
      <c r="J4324" s="564">
        <v>0</v>
      </c>
      <c r="K4324" s="564">
        <v>0</v>
      </c>
      <c r="L4324" s="564">
        <v>0</v>
      </c>
      <c r="M4324" s="564">
        <v>0</v>
      </c>
      <c r="N4324" s="564">
        <v>0</v>
      </c>
      <c r="O4324" s="564">
        <v>0</v>
      </c>
      <c r="P4324" s="564">
        <v>0</v>
      </c>
      <c r="Q4324" s="564">
        <v>0</v>
      </c>
      <c r="R4324" s="564">
        <v>0</v>
      </c>
      <c r="S4324" s="564">
        <v>0</v>
      </c>
      <c r="T4324" s="564">
        <v>0</v>
      </c>
      <c r="U4324" s="564">
        <v>0</v>
      </c>
      <c r="V4324" s="564">
        <v>0</v>
      </c>
      <c r="W4324" s="564">
        <v>0</v>
      </c>
      <c r="X4324" s="564">
        <v>0</v>
      </c>
      <c r="Y4324" s="564">
        <v>0</v>
      </c>
      <c r="Z4324" s="564">
        <v>0</v>
      </c>
      <c r="AA4324" s="564">
        <v>0</v>
      </c>
      <c r="AB4324" s="564">
        <v>0</v>
      </c>
      <c r="AC4324" s="564">
        <v>0</v>
      </c>
      <c r="AD4324" s="564">
        <v>0</v>
      </c>
      <c r="AE4324" s="564">
        <v>0</v>
      </c>
      <c r="AF4324" s="564">
        <v>0</v>
      </c>
      <c r="AG4324" s="564">
        <v>0</v>
      </c>
      <c r="AH4324" s="564">
        <v>0</v>
      </c>
      <c r="AI4324" s="564">
        <v>0</v>
      </c>
      <c r="AJ4324" s="564">
        <v>0</v>
      </c>
      <c r="AK4324" s="564">
        <v>0</v>
      </c>
    </row>
    <row r="4325" spans="1:37">
      <c r="A4325">
        <v>4321</v>
      </c>
      <c r="B4325" s="564">
        <f t="shared" ca="1" si="408"/>
        <v>1</v>
      </c>
      <c r="C4325" s="564">
        <f t="shared" ca="1" si="403"/>
        <v>1</v>
      </c>
      <c r="D4325" s="564">
        <f t="shared" ca="1" si="406"/>
        <v>1</v>
      </c>
      <c r="E4325" s="564">
        <f t="shared" ca="1" si="404"/>
        <v>0.95</v>
      </c>
      <c r="F4325" s="564">
        <f t="shared" ca="1" si="407"/>
        <v>0.9</v>
      </c>
      <c r="G4325" s="564">
        <f t="shared" ca="1" si="405"/>
        <v>-6.7095561789087412</v>
      </c>
      <c r="H4325" s="564">
        <v>0</v>
      </c>
      <c r="I4325" s="564">
        <v>0</v>
      </c>
      <c r="J4325" s="564">
        <v>1</v>
      </c>
      <c r="K4325" s="564">
        <v>0</v>
      </c>
      <c r="L4325" s="564">
        <v>0</v>
      </c>
      <c r="M4325" s="564">
        <v>0</v>
      </c>
      <c r="N4325" s="564">
        <v>0</v>
      </c>
      <c r="O4325" s="564">
        <v>0</v>
      </c>
      <c r="P4325" s="564">
        <v>0</v>
      </c>
      <c r="Q4325" s="564">
        <v>0</v>
      </c>
      <c r="R4325" s="564">
        <v>0</v>
      </c>
      <c r="S4325" s="564">
        <v>0</v>
      </c>
      <c r="T4325" s="564">
        <v>0</v>
      </c>
      <c r="U4325" s="564">
        <v>0</v>
      </c>
      <c r="V4325" s="564">
        <v>0</v>
      </c>
      <c r="W4325" s="564">
        <v>0</v>
      </c>
      <c r="X4325" s="564">
        <v>0</v>
      </c>
      <c r="Y4325" s="564">
        <v>0</v>
      </c>
      <c r="Z4325" s="564">
        <v>0</v>
      </c>
      <c r="AA4325" s="564">
        <v>0</v>
      </c>
      <c r="AB4325" s="564">
        <v>0</v>
      </c>
      <c r="AC4325" s="564">
        <v>1</v>
      </c>
      <c r="AD4325" s="564">
        <v>1</v>
      </c>
      <c r="AE4325" s="564">
        <v>0</v>
      </c>
      <c r="AF4325" s="564">
        <v>0</v>
      </c>
      <c r="AG4325" s="564">
        <v>0</v>
      </c>
      <c r="AH4325" s="564">
        <v>0</v>
      </c>
      <c r="AI4325" s="564">
        <v>0</v>
      </c>
      <c r="AJ4325" s="564">
        <v>0</v>
      </c>
      <c r="AK4325" s="564">
        <v>0</v>
      </c>
    </row>
    <row r="4326" spans="1:37">
      <c r="A4326">
        <v>4322</v>
      </c>
      <c r="B4326" s="564">
        <f t="shared" ca="1" si="408"/>
        <v>20</v>
      </c>
      <c r="C4326" s="564">
        <f t="shared" ca="1" si="403"/>
        <v>400</v>
      </c>
      <c r="D4326" s="564">
        <f t="shared" ca="1" si="406"/>
        <v>20</v>
      </c>
      <c r="E4326" s="564">
        <f t="shared" ca="1" si="404"/>
        <v>0</v>
      </c>
      <c r="F4326" s="564">
        <f t="shared" ca="1" si="407"/>
        <v>1</v>
      </c>
      <c r="G4326" s="564">
        <f t="shared" ca="1" si="405"/>
        <v>7.6010658568254392</v>
      </c>
      <c r="H4326" s="564">
        <v>1</v>
      </c>
      <c r="I4326" s="564">
        <v>1</v>
      </c>
      <c r="J4326" s="564">
        <v>1</v>
      </c>
      <c r="K4326" s="564">
        <v>1</v>
      </c>
      <c r="L4326" s="564">
        <v>1</v>
      </c>
      <c r="M4326" s="564">
        <v>1</v>
      </c>
      <c r="N4326" s="564">
        <v>1</v>
      </c>
      <c r="O4326" s="564">
        <v>1</v>
      </c>
      <c r="P4326" s="564">
        <v>1</v>
      </c>
      <c r="Q4326" s="564">
        <v>1</v>
      </c>
      <c r="R4326" s="564">
        <v>1</v>
      </c>
      <c r="S4326" s="564">
        <v>1</v>
      </c>
      <c r="T4326" s="564">
        <v>1</v>
      </c>
      <c r="U4326" s="564">
        <v>1</v>
      </c>
      <c r="V4326" s="564">
        <v>1</v>
      </c>
      <c r="W4326" s="564">
        <v>1</v>
      </c>
      <c r="X4326" s="564">
        <v>1</v>
      </c>
      <c r="Y4326" s="564">
        <v>1</v>
      </c>
      <c r="Z4326" s="564">
        <v>1</v>
      </c>
      <c r="AA4326" s="564">
        <v>1</v>
      </c>
      <c r="AB4326" s="564">
        <v>1</v>
      </c>
      <c r="AC4326" s="564">
        <v>1</v>
      </c>
      <c r="AD4326" s="564">
        <v>1</v>
      </c>
      <c r="AE4326" s="564">
        <v>1</v>
      </c>
      <c r="AF4326" s="564">
        <v>1</v>
      </c>
      <c r="AG4326" s="564">
        <v>1</v>
      </c>
      <c r="AH4326" s="564">
        <v>1</v>
      </c>
      <c r="AI4326" s="564">
        <v>1</v>
      </c>
      <c r="AJ4326" s="564">
        <v>1</v>
      </c>
      <c r="AK4326" s="564">
        <v>1</v>
      </c>
    </row>
    <row r="4327" spans="1:37">
      <c r="A4327">
        <v>4323</v>
      </c>
      <c r="B4327" s="564">
        <f t="shared" ca="1" si="408"/>
        <v>20</v>
      </c>
      <c r="C4327" s="564">
        <f t="shared" ca="1" si="403"/>
        <v>400</v>
      </c>
      <c r="D4327" s="564">
        <f t="shared" ca="1" si="406"/>
        <v>20</v>
      </c>
      <c r="E4327" s="564">
        <f t="shared" ca="1" si="404"/>
        <v>0</v>
      </c>
      <c r="F4327" s="564">
        <f t="shared" ca="1" si="407"/>
        <v>1</v>
      </c>
      <c r="G4327" s="564">
        <f t="shared" ca="1" si="405"/>
        <v>-4.2260873466792841</v>
      </c>
      <c r="H4327" s="564">
        <v>1</v>
      </c>
      <c r="I4327" s="564">
        <v>1</v>
      </c>
      <c r="J4327" s="564">
        <v>1</v>
      </c>
      <c r="K4327" s="564">
        <v>1</v>
      </c>
      <c r="L4327" s="564">
        <v>1</v>
      </c>
      <c r="M4327" s="564">
        <v>1</v>
      </c>
      <c r="N4327" s="564">
        <v>1</v>
      </c>
      <c r="O4327" s="564">
        <v>1</v>
      </c>
      <c r="P4327" s="564">
        <v>1</v>
      </c>
      <c r="Q4327" s="564">
        <v>1</v>
      </c>
      <c r="R4327" s="564">
        <v>1</v>
      </c>
      <c r="S4327" s="564">
        <v>1</v>
      </c>
      <c r="T4327" s="564">
        <v>1</v>
      </c>
      <c r="U4327" s="564">
        <v>1</v>
      </c>
      <c r="V4327" s="564">
        <v>1</v>
      </c>
      <c r="W4327" s="564">
        <v>1</v>
      </c>
      <c r="X4327" s="564">
        <v>1</v>
      </c>
      <c r="Y4327" s="564">
        <v>1</v>
      </c>
      <c r="Z4327" s="564">
        <v>1</v>
      </c>
      <c r="AA4327" s="564">
        <v>1</v>
      </c>
      <c r="AB4327" s="564">
        <v>1</v>
      </c>
      <c r="AC4327" s="564">
        <v>1</v>
      </c>
      <c r="AD4327" s="564">
        <v>1</v>
      </c>
      <c r="AE4327" s="564">
        <v>1</v>
      </c>
      <c r="AF4327" s="564">
        <v>1</v>
      </c>
      <c r="AG4327" s="564">
        <v>1</v>
      </c>
      <c r="AH4327" s="564">
        <v>1</v>
      </c>
      <c r="AI4327" s="564">
        <v>1</v>
      </c>
      <c r="AJ4327" s="564">
        <v>1</v>
      </c>
      <c r="AK4327" s="564">
        <v>1</v>
      </c>
    </row>
    <row r="4328" spans="1:37">
      <c r="A4328">
        <v>4324</v>
      </c>
      <c r="B4328" s="564">
        <f t="shared" ca="1" si="408"/>
        <v>0</v>
      </c>
      <c r="C4328" s="564">
        <f t="shared" ca="1" si="403"/>
        <v>0</v>
      </c>
      <c r="D4328" s="564">
        <f t="shared" ca="1" si="406"/>
        <v>0</v>
      </c>
      <c r="E4328" s="564">
        <f t="shared" ca="1" si="404"/>
        <v>0</v>
      </c>
      <c r="F4328" s="564">
        <f t="shared" ca="1" si="407"/>
        <v>1</v>
      </c>
      <c r="G4328" s="564">
        <f t="shared" ca="1" si="405"/>
        <v>3.7168947248926028</v>
      </c>
      <c r="H4328" s="564">
        <v>0</v>
      </c>
      <c r="I4328" s="564">
        <v>0</v>
      </c>
      <c r="J4328" s="564">
        <v>0</v>
      </c>
      <c r="K4328" s="564">
        <v>0</v>
      </c>
      <c r="L4328" s="564">
        <v>0</v>
      </c>
      <c r="M4328" s="564">
        <v>0</v>
      </c>
      <c r="N4328" s="564">
        <v>0</v>
      </c>
      <c r="O4328" s="564">
        <v>0</v>
      </c>
      <c r="P4328" s="564">
        <v>0</v>
      </c>
      <c r="Q4328" s="564">
        <v>0</v>
      </c>
      <c r="R4328" s="564">
        <v>0</v>
      </c>
      <c r="S4328" s="564">
        <v>0</v>
      </c>
      <c r="T4328" s="564">
        <v>0</v>
      </c>
      <c r="U4328" s="564">
        <v>0</v>
      </c>
      <c r="V4328" s="564">
        <v>0</v>
      </c>
      <c r="W4328" s="564">
        <v>0</v>
      </c>
      <c r="X4328" s="564">
        <v>0</v>
      </c>
      <c r="Y4328" s="564">
        <v>0</v>
      </c>
      <c r="Z4328" s="564">
        <v>0</v>
      </c>
      <c r="AA4328" s="564">
        <v>0</v>
      </c>
      <c r="AB4328" s="564">
        <v>0</v>
      </c>
      <c r="AC4328" s="564">
        <v>0</v>
      </c>
      <c r="AD4328" s="564">
        <v>0</v>
      </c>
      <c r="AE4328" s="564">
        <v>0</v>
      </c>
      <c r="AF4328" s="564">
        <v>0</v>
      </c>
      <c r="AG4328" s="564">
        <v>0</v>
      </c>
      <c r="AH4328" s="564">
        <v>0</v>
      </c>
      <c r="AI4328" s="564">
        <v>0</v>
      </c>
      <c r="AJ4328" s="564">
        <v>0</v>
      </c>
      <c r="AK4328" s="564">
        <v>0</v>
      </c>
    </row>
    <row r="4329" spans="1:37">
      <c r="A4329">
        <v>4325</v>
      </c>
      <c r="B4329" s="564">
        <f t="shared" ca="1" si="408"/>
        <v>20</v>
      </c>
      <c r="C4329" s="564">
        <f t="shared" ca="1" si="403"/>
        <v>400</v>
      </c>
      <c r="D4329" s="564">
        <f t="shared" ca="1" si="406"/>
        <v>20</v>
      </c>
      <c r="E4329" s="564">
        <f t="shared" ca="1" si="404"/>
        <v>0</v>
      </c>
      <c r="F4329" s="564">
        <f t="shared" ca="1" si="407"/>
        <v>1</v>
      </c>
      <c r="G4329" s="564">
        <f t="shared" ca="1" si="405"/>
        <v>-4.1294299902974743</v>
      </c>
      <c r="H4329" s="564">
        <v>1</v>
      </c>
      <c r="I4329" s="564">
        <v>1</v>
      </c>
      <c r="J4329" s="564">
        <v>1</v>
      </c>
      <c r="K4329" s="564">
        <v>1</v>
      </c>
      <c r="L4329" s="564">
        <v>1</v>
      </c>
      <c r="M4329" s="564">
        <v>1</v>
      </c>
      <c r="N4329" s="564">
        <v>1</v>
      </c>
      <c r="O4329" s="564">
        <v>1</v>
      </c>
      <c r="P4329" s="564">
        <v>1</v>
      </c>
      <c r="Q4329" s="564">
        <v>1</v>
      </c>
      <c r="R4329" s="564">
        <v>1</v>
      </c>
      <c r="S4329" s="564">
        <v>1</v>
      </c>
      <c r="T4329" s="564">
        <v>1</v>
      </c>
      <c r="U4329" s="564">
        <v>1</v>
      </c>
      <c r="V4329" s="564">
        <v>1</v>
      </c>
      <c r="W4329" s="564">
        <v>1</v>
      </c>
      <c r="X4329" s="564">
        <v>1</v>
      </c>
      <c r="Y4329" s="564">
        <v>1</v>
      </c>
      <c r="Z4329" s="564">
        <v>1</v>
      </c>
      <c r="AA4329" s="564">
        <v>1</v>
      </c>
      <c r="AB4329" s="564">
        <v>1</v>
      </c>
      <c r="AC4329" s="564">
        <v>1</v>
      </c>
      <c r="AD4329" s="564">
        <v>1</v>
      </c>
      <c r="AE4329" s="564">
        <v>1</v>
      </c>
      <c r="AF4329" s="564">
        <v>1</v>
      </c>
      <c r="AG4329" s="564">
        <v>1</v>
      </c>
      <c r="AH4329" s="564">
        <v>1</v>
      </c>
      <c r="AI4329" s="564">
        <v>1</v>
      </c>
      <c r="AJ4329" s="564">
        <v>1</v>
      </c>
      <c r="AK4329" s="564">
        <v>1</v>
      </c>
    </row>
    <row r="4330" spans="1:37">
      <c r="A4330">
        <v>4326</v>
      </c>
      <c r="B4330" s="564">
        <f t="shared" ca="1" si="408"/>
        <v>0</v>
      </c>
      <c r="C4330" s="564">
        <f t="shared" ca="1" si="403"/>
        <v>0</v>
      </c>
      <c r="D4330" s="564">
        <f t="shared" ca="1" si="406"/>
        <v>0</v>
      </c>
      <c r="E4330" s="564">
        <f t="shared" ca="1" si="404"/>
        <v>0</v>
      </c>
      <c r="F4330" s="564">
        <f t="shared" ca="1" si="407"/>
        <v>1</v>
      </c>
      <c r="G4330" s="564">
        <f t="shared" ca="1" si="405"/>
        <v>0.45345532626146412</v>
      </c>
      <c r="H4330" s="564">
        <v>0</v>
      </c>
      <c r="I4330" s="564">
        <v>0</v>
      </c>
      <c r="J4330" s="564">
        <v>0</v>
      </c>
      <c r="K4330" s="564">
        <v>0</v>
      </c>
      <c r="L4330" s="564">
        <v>0</v>
      </c>
      <c r="M4330" s="564">
        <v>0</v>
      </c>
      <c r="N4330" s="564">
        <v>0</v>
      </c>
      <c r="O4330" s="564">
        <v>0</v>
      </c>
      <c r="P4330" s="564">
        <v>0</v>
      </c>
      <c r="Q4330" s="564">
        <v>0</v>
      </c>
      <c r="R4330" s="564">
        <v>0</v>
      </c>
      <c r="S4330" s="564">
        <v>0</v>
      </c>
      <c r="T4330" s="564">
        <v>0</v>
      </c>
      <c r="U4330" s="564">
        <v>0</v>
      </c>
      <c r="V4330" s="564">
        <v>0</v>
      </c>
      <c r="W4330" s="564">
        <v>0</v>
      </c>
      <c r="X4330" s="564">
        <v>0</v>
      </c>
      <c r="Y4330" s="564">
        <v>0</v>
      </c>
      <c r="Z4330" s="564">
        <v>0</v>
      </c>
      <c r="AA4330" s="564">
        <v>0</v>
      </c>
      <c r="AB4330" s="564">
        <v>0</v>
      </c>
      <c r="AC4330" s="564">
        <v>0</v>
      </c>
      <c r="AD4330" s="564">
        <v>0</v>
      </c>
      <c r="AE4330" s="564">
        <v>0</v>
      </c>
      <c r="AF4330" s="564">
        <v>0</v>
      </c>
      <c r="AG4330" s="564">
        <v>0</v>
      </c>
      <c r="AH4330" s="564">
        <v>0</v>
      </c>
      <c r="AI4330" s="564">
        <v>0</v>
      </c>
      <c r="AJ4330" s="564">
        <v>0</v>
      </c>
      <c r="AK4330" s="564">
        <v>0</v>
      </c>
    </row>
    <row r="4331" spans="1:37">
      <c r="A4331">
        <v>4327</v>
      </c>
      <c r="B4331" s="564">
        <f t="shared" ca="1" si="408"/>
        <v>20</v>
      </c>
      <c r="C4331" s="564">
        <f t="shared" ca="1" si="403"/>
        <v>400</v>
      </c>
      <c r="D4331" s="564">
        <f t="shared" ca="1" si="406"/>
        <v>20</v>
      </c>
      <c r="E4331" s="564">
        <f t="shared" ca="1" si="404"/>
        <v>0</v>
      </c>
      <c r="F4331" s="564">
        <f t="shared" ca="1" si="407"/>
        <v>1</v>
      </c>
      <c r="G4331" s="564">
        <f t="shared" ca="1" si="405"/>
        <v>1.9534056505074684</v>
      </c>
      <c r="H4331" s="564">
        <v>1</v>
      </c>
      <c r="I4331" s="564">
        <v>1</v>
      </c>
      <c r="J4331" s="564">
        <v>1</v>
      </c>
      <c r="K4331" s="564">
        <v>1</v>
      </c>
      <c r="L4331" s="564">
        <v>1</v>
      </c>
      <c r="M4331" s="564">
        <v>1</v>
      </c>
      <c r="N4331" s="564">
        <v>1</v>
      </c>
      <c r="O4331" s="564">
        <v>1</v>
      </c>
      <c r="P4331" s="564">
        <v>1</v>
      </c>
      <c r="Q4331" s="564">
        <v>1</v>
      </c>
      <c r="R4331" s="564">
        <v>1</v>
      </c>
      <c r="S4331" s="564">
        <v>1</v>
      </c>
      <c r="T4331" s="564">
        <v>1</v>
      </c>
      <c r="U4331" s="564">
        <v>1</v>
      </c>
      <c r="V4331" s="564">
        <v>1</v>
      </c>
      <c r="W4331" s="564">
        <v>1</v>
      </c>
      <c r="X4331" s="564">
        <v>1</v>
      </c>
      <c r="Y4331" s="564">
        <v>1</v>
      </c>
      <c r="Z4331" s="564">
        <v>1</v>
      </c>
      <c r="AA4331" s="564">
        <v>1</v>
      </c>
      <c r="AB4331" s="564">
        <v>1</v>
      </c>
      <c r="AC4331" s="564">
        <v>1</v>
      </c>
      <c r="AD4331" s="564">
        <v>1</v>
      </c>
      <c r="AE4331" s="564">
        <v>1</v>
      </c>
      <c r="AF4331" s="564">
        <v>1</v>
      </c>
      <c r="AG4331" s="564">
        <v>1</v>
      </c>
      <c r="AH4331" s="564">
        <v>1</v>
      </c>
      <c r="AI4331" s="564">
        <v>1</v>
      </c>
      <c r="AJ4331" s="564">
        <v>1</v>
      </c>
      <c r="AK4331" s="564">
        <v>1</v>
      </c>
    </row>
    <row r="4332" spans="1:37">
      <c r="A4332">
        <v>4328</v>
      </c>
      <c r="B4332" s="564">
        <f t="shared" ca="1" si="408"/>
        <v>20</v>
      </c>
      <c r="C4332" s="564">
        <f t="shared" ca="1" si="403"/>
        <v>400</v>
      </c>
      <c r="D4332" s="564">
        <f t="shared" ca="1" si="406"/>
        <v>20</v>
      </c>
      <c r="E4332" s="564">
        <f t="shared" ca="1" si="404"/>
        <v>0</v>
      </c>
      <c r="F4332" s="564">
        <f t="shared" ca="1" si="407"/>
        <v>1</v>
      </c>
      <c r="G4332" s="564">
        <f t="shared" ca="1" si="405"/>
        <v>0.78091208493713737</v>
      </c>
      <c r="H4332" s="564">
        <v>1</v>
      </c>
      <c r="I4332" s="564">
        <v>1</v>
      </c>
      <c r="J4332" s="564">
        <v>1</v>
      </c>
      <c r="K4332" s="564">
        <v>1</v>
      </c>
      <c r="L4332" s="564">
        <v>1</v>
      </c>
      <c r="M4332" s="564">
        <v>1</v>
      </c>
      <c r="N4332" s="564">
        <v>1</v>
      </c>
      <c r="O4332" s="564">
        <v>1</v>
      </c>
      <c r="P4332" s="564">
        <v>1</v>
      </c>
      <c r="Q4332" s="564">
        <v>1</v>
      </c>
      <c r="R4332" s="564">
        <v>1</v>
      </c>
      <c r="S4332" s="564">
        <v>1</v>
      </c>
      <c r="T4332" s="564">
        <v>1</v>
      </c>
      <c r="U4332" s="564">
        <v>1</v>
      </c>
      <c r="V4332" s="564">
        <v>1</v>
      </c>
      <c r="W4332" s="564">
        <v>1</v>
      </c>
      <c r="X4332" s="564">
        <v>1</v>
      </c>
      <c r="Y4332" s="564">
        <v>1</v>
      </c>
      <c r="Z4332" s="564">
        <v>1</v>
      </c>
      <c r="AA4332" s="564">
        <v>1</v>
      </c>
      <c r="AB4332" s="564">
        <v>1</v>
      </c>
      <c r="AC4332" s="564">
        <v>1</v>
      </c>
      <c r="AD4332" s="564">
        <v>1</v>
      </c>
      <c r="AE4332" s="564">
        <v>1</v>
      </c>
      <c r="AF4332" s="564">
        <v>1</v>
      </c>
      <c r="AG4332" s="564">
        <v>1</v>
      </c>
      <c r="AH4332" s="564">
        <v>1</v>
      </c>
      <c r="AI4332" s="564">
        <v>1</v>
      </c>
      <c r="AJ4332" s="564">
        <v>1</v>
      </c>
      <c r="AK4332" s="564">
        <v>1</v>
      </c>
    </row>
    <row r="4333" spans="1:37">
      <c r="A4333">
        <v>4329</v>
      </c>
      <c r="B4333" s="564">
        <f t="shared" ca="1" si="408"/>
        <v>20</v>
      </c>
      <c r="C4333" s="564">
        <f t="shared" ca="1" si="403"/>
        <v>400</v>
      </c>
      <c r="D4333" s="564">
        <f t="shared" ca="1" si="406"/>
        <v>20</v>
      </c>
      <c r="E4333" s="564">
        <f t="shared" ca="1" si="404"/>
        <v>0</v>
      </c>
      <c r="F4333" s="564">
        <f t="shared" ca="1" si="407"/>
        <v>1</v>
      </c>
      <c r="G4333" s="564">
        <f t="shared" ca="1" si="405"/>
        <v>3.4030602360555871</v>
      </c>
      <c r="H4333" s="564">
        <v>1</v>
      </c>
      <c r="I4333" s="564">
        <v>1</v>
      </c>
      <c r="J4333" s="564">
        <v>1</v>
      </c>
      <c r="K4333" s="564">
        <v>1</v>
      </c>
      <c r="L4333" s="564">
        <v>1</v>
      </c>
      <c r="M4333" s="564">
        <v>1</v>
      </c>
      <c r="N4333" s="564">
        <v>1</v>
      </c>
      <c r="O4333" s="564">
        <v>1</v>
      </c>
      <c r="P4333" s="564">
        <v>1</v>
      </c>
      <c r="Q4333" s="564">
        <v>1</v>
      </c>
      <c r="R4333" s="564">
        <v>1</v>
      </c>
      <c r="S4333" s="564">
        <v>1</v>
      </c>
      <c r="T4333" s="564">
        <v>1</v>
      </c>
      <c r="U4333" s="564">
        <v>1</v>
      </c>
      <c r="V4333" s="564">
        <v>1</v>
      </c>
      <c r="W4333" s="564">
        <v>1</v>
      </c>
      <c r="X4333" s="564">
        <v>1</v>
      </c>
      <c r="Y4333" s="564">
        <v>1</v>
      </c>
      <c r="Z4333" s="564">
        <v>1</v>
      </c>
      <c r="AA4333" s="564">
        <v>1</v>
      </c>
      <c r="AB4333" s="564">
        <v>1</v>
      </c>
      <c r="AC4333" s="564">
        <v>1</v>
      </c>
      <c r="AD4333" s="564">
        <v>1</v>
      </c>
      <c r="AE4333" s="564">
        <v>1</v>
      </c>
      <c r="AF4333" s="564">
        <v>1</v>
      </c>
      <c r="AG4333" s="564">
        <v>1</v>
      </c>
      <c r="AH4333" s="564">
        <v>1</v>
      </c>
      <c r="AI4333" s="564">
        <v>1</v>
      </c>
      <c r="AJ4333" s="564">
        <v>1</v>
      </c>
      <c r="AK4333" s="564">
        <v>1</v>
      </c>
    </row>
    <row r="4334" spans="1:37">
      <c r="A4334">
        <v>4330</v>
      </c>
      <c r="B4334" s="564">
        <f t="shared" ca="1" si="408"/>
        <v>20</v>
      </c>
      <c r="C4334" s="564">
        <f t="shared" ca="1" si="403"/>
        <v>400</v>
      </c>
      <c r="D4334" s="564">
        <f t="shared" ca="1" si="406"/>
        <v>20</v>
      </c>
      <c r="E4334" s="564">
        <f t="shared" ca="1" si="404"/>
        <v>0</v>
      </c>
      <c r="F4334" s="564">
        <f t="shared" ca="1" si="407"/>
        <v>1</v>
      </c>
      <c r="G4334" s="564">
        <f t="shared" ca="1" si="405"/>
        <v>2.9121493038806499</v>
      </c>
      <c r="H4334" s="564">
        <v>1</v>
      </c>
      <c r="I4334" s="564">
        <v>1</v>
      </c>
      <c r="J4334" s="564">
        <v>1</v>
      </c>
      <c r="K4334" s="564">
        <v>1</v>
      </c>
      <c r="L4334" s="564">
        <v>1</v>
      </c>
      <c r="M4334" s="564">
        <v>1</v>
      </c>
      <c r="N4334" s="564">
        <v>1</v>
      </c>
      <c r="O4334" s="564">
        <v>1</v>
      </c>
      <c r="P4334" s="564">
        <v>1</v>
      </c>
      <c r="Q4334" s="564">
        <v>1</v>
      </c>
      <c r="R4334" s="564">
        <v>1</v>
      </c>
      <c r="S4334" s="564">
        <v>1</v>
      </c>
      <c r="T4334" s="564">
        <v>1</v>
      </c>
      <c r="U4334" s="564">
        <v>1</v>
      </c>
      <c r="V4334" s="564">
        <v>1</v>
      </c>
      <c r="W4334" s="564">
        <v>1</v>
      </c>
      <c r="X4334" s="564">
        <v>1</v>
      </c>
      <c r="Y4334" s="564">
        <v>1</v>
      </c>
      <c r="Z4334" s="564">
        <v>1</v>
      </c>
      <c r="AA4334" s="564">
        <v>1</v>
      </c>
      <c r="AB4334" s="564">
        <v>1</v>
      </c>
      <c r="AC4334" s="564">
        <v>1</v>
      </c>
      <c r="AD4334" s="564">
        <v>1</v>
      </c>
      <c r="AE4334" s="564">
        <v>1</v>
      </c>
      <c r="AF4334" s="564">
        <v>1</v>
      </c>
      <c r="AG4334" s="564">
        <v>1</v>
      </c>
      <c r="AH4334" s="564">
        <v>1</v>
      </c>
      <c r="AI4334" s="564">
        <v>1</v>
      </c>
      <c r="AJ4334" s="564">
        <v>1</v>
      </c>
      <c r="AK4334" s="564">
        <v>1</v>
      </c>
    </row>
    <row r="4335" spans="1:37">
      <c r="A4335">
        <v>4331</v>
      </c>
      <c r="B4335" s="564">
        <f t="shared" ca="1" si="408"/>
        <v>20</v>
      </c>
      <c r="C4335" s="564">
        <f t="shared" ca="1" si="403"/>
        <v>400</v>
      </c>
      <c r="D4335" s="564">
        <f t="shared" ca="1" si="406"/>
        <v>20</v>
      </c>
      <c r="E4335" s="564">
        <f t="shared" ca="1" si="404"/>
        <v>0</v>
      </c>
      <c r="F4335" s="564">
        <f t="shared" ca="1" si="407"/>
        <v>1</v>
      </c>
      <c r="G4335" s="564">
        <f t="shared" ca="1" si="405"/>
        <v>-2.2375269130569051</v>
      </c>
      <c r="H4335" s="564">
        <v>1</v>
      </c>
      <c r="I4335" s="564">
        <v>1</v>
      </c>
      <c r="J4335" s="564">
        <v>1</v>
      </c>
      <c r="K4335" s="564">
        <v>1</v>
      </c>
      <c r="L4335" s="564">
        <v>1</v>
      </c>
      <c r="M4335" s="564">
        <v>1</v>
      </c>
      <c r="N4335" s="564">
        <v>1</v>
      </c>
      <c r="O4335" s="564">
        <v>1</v>
      </c>
      <c r="P4335" s="564">
        <v>1</v>
      </c>
      <c r="Q4335" s="564">
        <v>1</v>
      </c>
      <c r="R4335" s="564">
        <v>1</v>
      </c>
      <c r="S4335" s="564">
        <v>1</v>
      </c>
      <c r="T4335" s="564">
        <v>1</v>
      </c>
      <c r="U4335" s="564">
        <v>1</v>
      </c>
      <c r="V4335" s="564">
        <v>1</v>
      </c>
      <c r="W4335" s="564">
        <v>1</v>
      </c>
      <c r="X4335" s="564">
        <v>1</v>
      </c>
      <c r="Y4335" s="564">
        <v>1</v>
      </c>
      <c r="Z4335" s="564">
        <v>1</v>
      </c>
      <c r="AA4335" s="564">
        <v>1</v>
      </c>
      <c r="AB4335" s="564">
        <v>1</v>
      </c>
      <c r="AC4335" s="564">
        <v>1</v>
      </c>
      <c r="AD4335" s="564">
        <v>1</v>
      </c>
      <c r="AE4335" s="564">
        <v>1</v>
      </c>
      <c r="AF4335" s="564">
        <v>1</v>
      </c>
      <c r="AG4335" s="564">
        <v>1</v>
      </c>
      <c r="AH4335" s="564">
        <v>1</v>
      </c>
      <c r="AI4335" s="564">
        <v>1</v>
      </c>
      <c r="AJ4335" s="564">
        <v>1</v>
      </c>
      <c r="AK4335" s="564">
        <v>1</v>
      </c>
    </row>
    <row r="4336" spans="1:37">
      <c r="A4336">
        <v>4332</v>
      </c>
      <c r="B4336" s="564">
        <f t="shared" ca="1" si="408"/>
        <v>20</v>
      </c>
      <c r="C4336" s="564">
        <f t="shared" ca="1" si="403"/>
        <v>400</v>
      </c>
      <c r="D4336" s="564">
        <f t="shared" ca="1" si="406"/>
        <v>20</v>
      </c>
      <c r="E4336" s="564">
        <f t="shared" ca="1" si="404"/>
        <v>0</v>
      </c>
      <c r="F4336" s="564">
        <f t="shared" ca="1" si="407"/>
        <v>1</v>
      </c>
      <c r="G4336" s="564">
        <f t="shared" ca="1" si="405"/>
        <v>-5.5458837597144033</v>
      </c>
      <c r="H4336" s="564">
        <v>1</v>
      </c>
      <c r="I4336" s="564">
        <v>1</v>
      </c>
      <c r="J4336" s="564">
        <v>1</v>
      </c>
      <c r="K4336" s="564">
        <v>1</v>
      </c>
      <c r="L4336" s="564">
        <v>1</v>
      </c>
      <c r="M4336" s="564">
        <v>1</v>
      </c>
      <c r="N4336" s="564">
        <v>1</v>
      </c>
      <c r="O4336" s="564">
        <v>1</v>
      </c>
      <c r="P4336" s="564">
        <v>1</v>
      </c>
      <c r="Q4336" s="564">
        <v>1</v>
      </c>
      <c r="R4336" s="564">
        <v>1</v>
      </c>
      <c r="S4336" s="564">
        <v>1</v>
      </c>
      <c r="T4336" s="564">
        <v>1</v>
      </c>
      <c r="U4336" s="564">
        <v>1</v>
      </c>
      <c r="V4336" s="564">
        <v>1</v>
      </c>
      <c r="W4336" s="564">
        <v>1</v>
      </c>
      <c r="X4336" s="564">
        <v>1</v>
      </c>
      <c r="Y4336" s="564">
        <v>1</v>
      </c>
      <c r="Z4336" s="564">
        <v>1</v>
      </c>
      <c r="AA4336" s="564">
        <v>1</v>
      </c>
      <c r="AB4336" s="564">
        <v>1</v>
      </c>
      <c r="AC4336" s="564">
        <v>1</v>
      </c>
      <c r="AD4336" s="564">
        <v>1</v>
      </c>
      <c r="AE4336" s="564">
        <v>1</v>
      </c>
      <c r="AF4336" s="564">
        <v>1</v>
      </c>
      <c r="AG4336" s="564">
        <v>1</v>
      </c>
      <c r="AH4336" s="564">
        <v>1</v>
      </c>
      <c r="AI4336" s="564">
        <v>1</v>
      </c>
      <c r="AJ4336" s="564">
        <v>1</v>
      </c>
      <c r="AK4336" s="564">
        <v>1</v>
      </c>
    </row>
    <row r="4337" spans="1:37">
      <c r="A4337">
        <v>4333</v>
      </c>
      <c r="B4337" s="564">
        <f t="shared" ca="1" si="408"/>
        <v>0</v>
      </c>
      <c r="C4337" s="564">
        <f t="shared" ca="1" si="403"/>
        <v>0</v>
      </c>
      <c r="D4337" s="564">
        <f t="shared" ca="1" si="406"/>
        <v>0</v>
      </c>
      <c r="E4337" s="564">
        <f t="shared" ca="1" si="404"/>
        <v>0</v>
      </c>
      <c r="F4337" s="564">
        <f t="shared" ca="1" si="407"/>
        <v>1</v>
      </c>
      <c r="G4337" s="564">
        <f t="shared" ca="1" si="405"/>
        <v>0.12092958363835304</v>
      </c>
      <c r="H4337" s="564">
        <v>0</v>
      </c>
      <c r="I4337" s="564">
        <v>0</v>
      </c>
      <c r="J4337" s="564">
        <v>0</v>
      </c>
      <c r="K4337" s="564">
        <v>0</v>
      </c>
      <c r="L4337" s="564">
        <v>0</v>
      </c>
      <c r="M4337" s="564">
        <v>0</v>
      </c>
      <c r="N4337" s="564">
        <v>0</v>
      </c>
      <c r="O4337" s="564">
        <v>0</v>
      </c>
      <c r="P4337" s="564">
        <v>0</v>
      </c>
      <c r="Q4337" s="564">
        <v>0</v>
      </c>
      <c r="R4337" s="564">
        <v>0</v>
      </c>
      <c r="S4337" s="564">
        <v>0</v>
      </c>
      <c r="T4337" s="564">
        <v>0</v>
      </c>
      <c r="U4337" s="564">
        <v>0</v>
      </c>
      <c r="V4337" s="564">
        <v>0</v>
      </c>
      <c r="W4337" s="564">
        <v>0</v>
      </c>
      <c r="X4337" s="564">
        <v>0</v>
      </c>
      <c r="Y4337" s="564">
        <v>0</v>
      </c>
      <c r="Z4337" s="564">
        <v>0</v>
      </c>
      <c r="AA4337" s="564">
        <v>0</v>
      </c>
      <c r="AB4337" s="564">
        <v>0</v>
      </c>
      <c r="AC4337" s="564">
        <v>0</v>
      </c>
      <c r="AD4337" s="564">
        <v>0</v>
      </c>
      <c r="AE4337" s="564">
        <v>0</v>
      </c>
      <c r="AF4337" s="564">
        <v>0</v>
      </c>
      <c r="AG4337" s="564">
        <v>0</v>
      </c>
      <c r="AH4337" s="564">
        <v>0</v>
      </c>
      <c r="AI4337" s="564">
        <v>0</v>
      </c>
      <c r="AJ4337" s="564">
        <v>0</v>
      </c>
      <c r="AK4337" s="564">
        <v>0</v>
      </c>
    </row>
    <row r="4338" spans="1:37">
      <c r="A4338">
        <v>4334</v>
      </c>
      <c r="B4338" s="564">
        <f t="shared" ca="1" si="408"/>
        <v>0</v>
      </c>
      <c r="C4338" s="564">
        <f t="shared" ca="1" si="403"/>
        <v>0</v>
      </c>
      <c r="D4338" s="564">
        <f t="shared" ca="1" si="406"/>
        <v>0</v>
      </c>
      <c r="E4338" s="564">
        <f t="shared" ca="1" si="404"/>
        <v>0</v>
      </c>
      <c r="F4338" s="564">
        <f t="shared" ca="1" si="407"/>
        <v>1</v>
      </c>
      <c r="G4338" s="564">
        <f t="shared" ca="1" si="405"/>
        <v>-2.2053097432529678</v>
      </c>
      <c r="H4338" s="564">
        <v>0</v>
      </c>
      <c r="I4338" s="564">
        <v>0</v>
      </c>
      <c r="J4338" s="564">
        <v>0</v>
      </c>
      <c r="K4338" s="564">
        <v>0</v>
      </c>
      <c r="L4338" s="564">
        <v>0</v>
      </c>
      <c r="M4338" s="564">
        <v>0</v>
      </c>
      <c r="N4338" s="564">
        <v>0</v>
      </c>
      <c r="O4338" s="564">
        <v>0</v>
      </c>
      <c r="P4338" s="564">
        <v>0</v>
      </c>
      <c r="Q4338" s="564">
        <v>0</v>
      </c>
      <c r="R4338" s="564">
        <v>0</v>
      </c>
      <c r="S4338" s="564">
        <v>0</v>
      </c>
      <c r="T4338" s="564">
        <v>0</v>
      </c>
      <c r="U4338" s="564">
        <v>0</v>
      </c>
      <c r="V4338" s="564">
        <v>0</v>
      </c>
      <c r="W4338" s="564">
        <v>0</v>
      </c>
      <c r="X4338" s="564">
        <v>0</v>
      </c>
      <c r="Y4338" s="564">
        <v>0</v>
      </c>
      <c r="Z4338" s="564">
        <v>0</v>
      </c>
      <c r="AA4338" s="564">
        <v>0</v>
      </c>
      <c r="AB4338" s="564">
        <v>0</v>
      </c>
      <c r="AC4338" s="564">
        <v>0</v>
      </c>
      <c r="AD4338" s="564">
        <v>0</v>
      </c>
      <c r="AE4338" s="564">
        <v>0</v>
      </c>
      <c r="AF4338" s="564">
        <v>0</v>
      </c>
      <c r="AG4338" s="564">
        <v>0</v>
      </c>
      <c r="AH4338" s="564">
        <v>0</v>
      </c>
      <c r="AI4338" s="564">
        <v>0</v>
      </c>
      <c r="AJ4338" s="564">
        <v>0</v>
      </c>
      <c r="AK4338" s="564">
        <v>0</v>
      </c>
    </row>
    <row r="4339" spans="1:37">
      <c r="A4339">
        <v>4335</v>
      </c>
      <c r="B4339" s="564">
        <f t="shared" ca="1" si="408"/>
        <v>7</v>
      </c>
      <c r="C4339" s="564">
        <f t="shared" ca="1" si="403"/>
        <v>49</v>
      </c>
      <c r="D4339" s="564">
        <f t="shared" ca="1" si="406"/>
        <v>7</v>
      </c>
      <c r="E4339" s="564">
        <f t="shared" ca="1" si="404"/>
        <v>4.55</v>
      </c>
      <c r="F4339" s="564">
        <f t="shared" ca="1" si="407"/>
        <v>0.52105263157894743</v>
      </c>
      <c r="G4339" s="564">
        <f t="shared" ca="1" si="405"/>
        <v>2.0526265435916766</v>
      </c>
      <c r="H4339" s="564">
        <v>0</v>
      </c>
      <c r="I4339" s="564">
        <v>1</v>
      </c>
      <c r="J4339" s="564">
        <v>0</v>
      </c>
      <c r="K4339" s="564">
        <v>1</v>
      </c>
      <c r="L4339" s="564">
        <v>1</v>
      </c>
      <c r="M4339" s="564">
        <v>1</v>
      </c>
      <c r="N4339" s="564">
        <v>0</v>
      </c>
      <c r="O4339" s="564">
        <v>0</v>
      </c>
      <c r="P4339" s="564">
        <v>0</v>
      </c>
      <c r="Q4339" s="564">
        <v>0</v>
      </c>
      <c r="R4339" s="564">
        <v>0</v>
      </c>
      <c r="S4339" s="564">
        <v>0</v>
      </c>
      <c r="T4339" s="564">
        <v>1</v>
      </c>
      <c r="U4339" s="564">
        <v>0</v>
      </c>
      <c r="V4339" s="564">
        <v>0</v>
      </c>
      <c r="W4339" s="564">
        <v>1</v>
      </c>
      <c r="X4339" s="564">
        <v>0</v>
      </c>
      <c r="Y4339" s="564">
        <v>0</v>
      </c>
      <c r="Z4339" s="564">
        <v>0</v>
      </c>
      <c r="AA4339" s="564">
        <v>1</v>
      </c>
      <c r="AB4339" s="564">
        <v>0</v>
      </c>
      <c r="AC4339" s="564">
        <v>1</v>
      </c>
      <c r="AD4339" s="564">
        <v>1</v>
      </c>
      <c r="AE4339" s="564">
        <v>1</v>
      </c>
      <c r="AF4339" s="564">
        <v>1</v>
      </c>
      <c r="AG4339" s="564">
        <v>1</v>
      </c>
      <c r="AH4339" s="564">
        <v>1</v>
      </c>
      <c r="AI4339" s="564">
        <v>1</v>
      </c>
      <c r="AJ4339" s="564">
        <v>1</v>
      </c>
      <c r="AK4339" s="564">
        <v>1</v>
      </c>
    </row>
    <row r="4340" spans="1:37">
      <c r="A4340">
        <v>4336</v>
      </c>
      <c r="B4340" s="564">
        <f t="shared" ca="1" si="408"/>
        <v>0</v>
      </c>
      <c r="C4340" s="564">
        <f t="shared" ca="1" si="403"/>
        <v>0</v>
      </c>
      <c r="D4340" s="564">
        <f t="shared" ca="1" si="406"/>
        <v>0</v>
      </c>
      <c r="E4340" s="564">
        <f t="shared" ca="1" si="404"/>
        <v>0</v>
      </c>
      <c r="F4340" s="564">
        <f t="shared" ca="1" si="407"/>
        <v>1</v>
      </c>
      <c r="G4340" s="564">
        <f t="shared" ca="1" si="405"/>
        <v>2.7999595542247162</v>
      </c>
      <c r="H4340" s="564">
        <v>0</v>
      </c>
      <c r="I4340" s="564">
        <v>0</v>
      </c>
      <c r="J4340" s="564">
        <v>0</v>
      </c>
      <c r="K4340" s="564">
        <v>0</v>
      </c>
      <c r="L4340" s="564">
        <v>0</v>
      </c>
      <c r="M4340" s="564">
        <v>0</v>
      </c>
      <c r="N4340" s="564">
        <v>0</v>
      </c>
      <c r="O4340" s="564">
        <v>0</v>
      </c>
      <c r="P4340" s="564">
        <v>0</v>
      </c>
      <c r="Q4340" s="564">
        <v>0</v>
      </c>
      <c r="R4340" s="564">
        <v>0</v>
      </c>
      <c r="S4340" s="564">
        <v>0</v>
      </c>
      <c r="T4340" s="564">
        <v>0</v>
      </c>
      <c r="U4340" s="564">
        <v>0</v>
      </c>
      <c r="V4340" s="564">
        <v>0</v>
      </c>
      <c r="W4340" s="564">
        <v>0</v>
      </c>
      <c r="X4340" s="564">
        <v>0</v>
      </c>
      <c r="Y4340" s="564">
        <v>0</v>
      </c>
      <c r="Z4340" s="564">
        <v>0</v>
      </c>
      <c r="AA4340" s="564">
        <v>0</v>
      </c>
      <c r="AB4340" s="564">
        <v>0</v>
      </c>
      <c r="AC4340" s="564">
        <v>0</v>
      </c>
      <c r="AD4340" s="564">
        <v>0</v>
      </c>
      <c r="AE4340" s="564">
        <v>0</v>
      </c>
      <c r="AF4340" s="564">
        <v>0</v>
      </c>
      <c r="AG4340" s="564">
        <v>0</v>
      </c>
      <c r="AH4340" s="564">
        <v>0</v>
      </c>
      <c r="AI4340" s="564">
        <v>0</v>
      </c>
      <c r="AJ4340" s="564">
        <v>0</v>
      </c>
      <c r="AK4340" s="564">
        <v>0</v>
      </c>
    </row>
    <row r="4341" spans="1:37">
      <c r="A4341">
        <v>4337</v>
      </c>
      <c r="B4341" s="564">
        <f t="shared" ca="1" si="408"/>
        <v>20</v>
      </c>
      <c r="C4341" s="564">
        <f t="shared" ca="1" si="403"/>
        <v>400</v>
      </c>
      <c r="D4341" s="564">
        <f t="shared" ca="1" si="406"/>
        <v>20</v>
      </c>
      <c r="E4341" s="564">
        <f t="shared" ca="1" si="404"/>
        <v>0</v>
      </c>
      <c r="F4341" s="564">
        <f t="shared" ca="1" si="407"/>
        <v>1</v>
      </c>
      <c r="G4341" s="564">
        <f t="shared" ca="1" si="405"/>
        <v>-6.8828310441409135E-2</v>
      </c>
      <c r="H4341" s="564">
        <v>1</v>
      </c>
      <c r="I4341" s="564">
        <v>1</v>
      </c>
      <c r="J4341" s="564">
        <v>1</v>
      </c>
      <c r="K4341" s="564">
        <v>1</v>
      </c>
      <c r="L4341" s="564">
        <v>1</v>
      </c>
      <c r="M4341" s="564">
        <v>1</v>
      </c>
      <c r="N4341" s="564">
        <v>1</v>
      </c>
      <c r="O4341" s="564">
        <v>1</v>
      </c>
      <c r="P4341" s="564">
        <v>1</v>
      </c>
      <c r="Q4341" s="564">
        <v>1</v>
      </c>
      <c r="R4341" s="564">
        <v>1</v>
      </c>
      <c r="S4341" s="564">
        <v>1</v>
      </c>
      <c r="T4341" s="564">
        <v>1</v>
      </c>
      <c r="U4341" s="564">
        <v>1</v>
      </c>
      <c r="V4341" s="564">
        <v>1</v>
      </c>
      <c r="W4341" s="564">
        <v>1</v>
      </c>
      <c r="X4341" s="564">
        <v>1</v>
      </c>
      <c r="Y4341" s="564">
        <v>1</v>
      </c>
      <c r="Z4341" s="564">
        <v>1</v>
      </c>
      <c r="AA4341" s="564">
        <v>1</v>
      </c>
      <c r="AB4341" s="564">
        <v>1</v>
      </c>
      <c r="AC4341" s="564">
        <v>1</v>
      </c>
      <c r="AD4341" s="564">
        <v>1</v>
      </c>
      <c r="AE4341" s="564">
        <v>1</v>
      </c>
      <c r="AF4341" s="564">
        <v>1</v>
      </c>
      <c r="AG4341" s="564">
        <v>1</v>
      </c>
      <c r="AH4341" s="564">
        <v>1</v>
      </c>
      <c r="AI4341" s="564">
        <v>1</v>
      </c>
      <c r="AJ4341" s="564">
        <v>1</v>
      </c>
      <c r="AK4341" s="564">
        <v>1</v>
      </c>
    </row>
    <row r="4342" spans="1:37">
      <c r="A4342">
        <v>4338</v>
      </c>
      <c r="B4342" s="564">
        <f t="shared" ca="1" si="408"/>
        <v>0</v>
      </c>
      <c r="C4342" s="564">
        <f t="shared" ca="1" si="403"/>
        <v>0</v>
      </c>
      <c r="D4342" s="564">
        <f t="shared" ca="1" si="406"/>
        <v>0</v>
      </c>
      <c r="E4342" s="564">
        <f t="shared" ca="1" si="404"/>
        <v>0</v>
      </c>
      <c r="F4342" s="564">
        <f t="shared" ca="1" si="407"/>
        <v>1</v>
      </c>
      <c r="G4342" s="564">
        <f t="shared" ca="1" si="405"/>
        <v>2.4934216498330839</v>
      </c>
      <c r="H4342" s="564">
        <v>0</v>
      </c>
      <c r="I4342" s="564">
        <v>0</v>
      </c>
      <c r="J4342" s="564">
        <v>0</v>
      </c>
      <c r="K4342" s="564">
        <v>0</v>
      </c>
      <c r="L4342" s="564">
        <v>0</v>
      </c>
      <c r="M4342" s="564">
        <v>0</v>
      </c>
      <c r="N4342" s="564">
        <v>0</v>
      </c>
      <c r="O4342" s="564">
        <v>0</v>
      </c>
      <c r="P4342" s="564">
        <v>0</v>
      </c>
      <c r="Q4342" s="564">
        <v>0</v>
      </c>
      <c r="R4342" s="564">
        <v>0</v>
      </c>
      <c r="S4342" s="564">
        <v>0</v>
      </c>
      <c r="T4342" s="564">
        <v>0</v>
      </c>
      <c r="U4342" s="564">
        <v>0</v>
      </c>
      <c r="V4342" s="564">
        <v>0</v>
      </c>
      <c r="W4342" s="564">
        <v>0</v>
      </c>
      <c r="X4342" s="564">
        <v>0</v>
      </c>
      <c r="Y4342" s="564">
        <v>0</v>
      </c>
      <c r="Z4342" s="564">
        <v>0</v>
      </c>
      <c r="AA4342" s="564">
        <v>0</v>
      </c>
      <c r="AB4342" s="564">
        <v>0</v>
      </c>
      <c r="AC4342" s="564">
        <v>0</v>
      </c>
      <c r="AD4342" s="564">
        <v>0</v>
      </c>
      <c r="AE4342" s="564">
        <v>0</v>
      </c>
      <c r="AF4342" s="564">
        <v>0</v>
      </c>
      <c r="AG4342" s="564">
        <v>0</v>
      </c>
      <c r="AH4342" s="564">
        <v>0</v>
      </c>
      <c r="AI4342" s="564">
        <v>0</v>
      </c>
      <c r="AJ4342" s="564">
        <v>0</v>
      </c>
      <c r="AK4342" s="564">
        <v>0</v>
      </c>
    </row>
    <row r="4343" spans="1:37">
      <c r="A4343">
        <v>4339</v>
      </c>
      <c r="B4343" s="564">
        <f t="shared" ca="1" si="408"/>
        <v>0</v>
      </c>
      <c r="C4343" s="564">
        <f t="shared" ca="1" si="403"/>
        <v>0</v>
      </c>
      <c r="D4343" s="564">
        <f t="shared" ca="1" si="406"/>
        <v>0</v>
      </c>
      <c r="E4343" s="564">
        <f t="shared" ca="1" si="404"/>
        <v>0</v>
      </c>
      <c r="F4343" s="564">
        <f t="shared" ca="1" si="407"/>
        <v>1</v>
      </c>
      <c r="G4343" s="564">
        <f t="shared" ca="1" si="405"/>
        <v>-1.236299870620567</v>
      </c>
      <c r="H4343" s="564">
        <v>0</v>
      </c>
      <c r="I4343" s="564">
        <v>0</v>
      </c>
      <c r="J4343" s="564">
        <v>0</v>
      </c>
      <c r="K4343" s="564">
        <v>0</v>
      </c>
      <c r="L4343" s="564">
        <v>0</v>
      </c>
      <c r="M4343" s="564">
        <v>0</v>
      </c>
      <c r="N4343" s="564">
        <v>0</v>
      </c>
      <c r="O4343" s="564">
        <v>0</v>
      </c>
      <c r="P4343" s="564">
        <v>0</v>
      </c>
      <c r="Q4343" s="564">
        <v>0</v>
      </c>
      <c r="R4343" s="564">
        <v>0</v>
      </c>
      <c r="S4343" s="564">
        <v>0</v>
      </c>
      <c r="T4343" s="564">
        <v>0</v>
      </c>
      <c r="U4343" s="564">
        <v>0</v>
      </c>
      <c r="V4343" s="564">
        <v>0</v>
      </c>
      <c r="W4343" s="564">
        <v>0</v>
      </c>
      <c r="X4343" s="564">
        <v>0</v>
      </c>
      <c r="Y4343" s="564">
        <v>0</v>
      </c>
      <c r="Z4343" s="564">
        <v>0</v>
      </c>
      <c r="AA4343" s="564">
        <v>0</v>
      </c>
      <c r="AB4343" s="564">
        <v>0</v>
      </c>
      <c r="AC4343" s="564">
        <v>0</v>
      </c>
      <c r="AD4343" s="564">
        <v>0</v>
      </c>
      <c r="AE4343" s="564">
        <v>0</v>
      </c>
      <c r="AF4343" s="564">
        <v>0</v>
      </c>
      <c r="AG4343" s="564">
        <v>0</v>
      </c>
      <c r="AH4343" s="564">
        <v>0</v>
      </c>
      <c r="AI4343" s="564">
        <v>0</v>
      </c>
      <c r="AJ4343" s="564">
        <v>0</v>
      </c>
      <c r="AK4343" s="564">
        <v>0</v>
      </c>
    </row>
    <row r="4344" spans="1:37">
      <c r="A4344">
        <v>4340</v>
      </c>
      <c r="B4344" s="564">
        <f t="shared" ca="1" si="408"/>
        <v>16</v>
      </c>
      <c r="C4344" s="564">
        <f t="shared" ca="1" si="403"/>
        <v>256</v>
      </c>
      <c r="D4344" s="564">
        <f t="shared" ca="1" si="406"/>
        <v>16</v>
      </c>
      <c r="E4344" s="564">
        <f t="shared" ca="1" si="404"/>
        <v>3.1999999999999993</v>
      </c>
      <c r="F4344" s="564">
        <f t="shared" ca="1" si="407"/>
        <v>0.66315789473684217</v>
      </c>
      <c r="G4344" s="564">
        <f t="shared" ca="1" si="405"/>
        <v>-5.3896121618440667</v>
      </c>
      <c r="H4344" s="564">
        <v>0</v>
      </c>
      <c r="I4344" s="564">
        <v>1</v>
      </c>
      <c r="J4344" s="564">
        <v>1</v>
      </c>
      <c r="K4344" s="564">
        <v>1</v>
      </c>
      <c r="L4344" s="564">
        <v>0</v>
      </c>
      <c r="M4344" s="564">
        <v>1</v>
      </c>
      <c r="N4344" s="564">
        <v>1</v>
      </c>
      <c r="O4344" s="564">
        <v>1</v>
      </c>
      <c r="P4344" s="564">
        <v>1</v>
      </c>
      <c r="Q4344" s="564">
        <v>1</v>
      </c>
      <c r="R4344" s="564">
        <v>1</v>
      </c>
      <c r="S4344" s="564">
        <v>1</v>
      </c>
      <c r="T4344" s="564">
        <v>1</v>
      </c>
      <c r="U4344" s="564">
        <v>1</v>
      </c>
      <c r="V4344" s="564">
        <v>1</v>
      </c>
      <c r="W4344" s="564">
        <v>0</v>
      </c>
      <c r="X4344" s="564">
        <v>1</v>
      </c>
      <c r="Y4344" s="564">
        <v>1</v>
      </c>
      <c r="Z4344" s="564">
        <v>0</v>
      </c>
      <c r="AA4344" s="564">
        <v>1</v>
      </c>
      <c r="AB4344" s="564">
        <v>1</v>
      </c>
      <c r="AC4344" s="564">
        <v>1</v>
      </c>
      <c r="AD4344" s="564">
        <v>1</v>
      </c>
      <c r="AE4344" s="564">
        <v>1</v>
      </c>
      <c r="AF4344" s="564">
        <v>1</v>
      </c>
      <c r="AG4344" s="564">
        <v>1</v>
      </c>
      <c r="AH4344" s="564">
        <v>1</v>
      </c>
      <c r="AI4344" s="564">
        <v>1</v>
      </c>
      <c r="AJ4344" s="564">
        <v>1</v>
      </c>
      <c r="AK4344" s="564">
        <v>0</v>
      </c>
    </row>
    <row r="4345" spans="1:37">
      <c r="A4345">
        <v>4341</v>
      </c>
      <c r="B4345" s="564">
        <f t="shared" ca="1" si="408"/>
        <v>0</v>
      </c>
      <c r="C4345" s="564">
        <f t="shared" ca="1" si="403"/>
        <v>0</v>
      </c>
      <c r="D4345" s="564">
        <f t="shared" ca="1" si="406"/>
        <v>0</v>
      </c>
      <c r="E4345" s="564">
        <f t="shared" ca="1" si="404"/>
        <v>0</v>
      </c>
      <c r="F4345" s="564">
        <f t="shared" ca="1" si="407"/>
        <v>1</v>
      </c>
      <c r="G4345" s="564">
        <f t="shared" ca="1" si="405"/>
        <v>3.5034704563222046</v>
      </c>
      <c r="H4345" s="564">
        <v>0</v>
      </c>
      <c r="I4345" s="564">
        <v>0</v>
      </c>
      <c r="J4345" s="564">
        <v>0</v>
      </c>
      <c r="K4345" s="564">
        <v>0</v>
      </c>
      <c r="L4345" s="564">
        <v>0</v>
      </c>
      <c r="M4345" s="564">
        <v>0</v>
      </c>
      <c r="N4345" s="564">
        <v>0</v>
      </c>
      <c r="O4345" s="564">
        <v>0</v>
      </c>
      <c r="P4345" s="564">
        <v>0</v>
      </c>
      <c r="Q4345" s="564">
        <v>0</v>
      </c>
      <c r="R4345" s="564">
        <v>0</v>
      </c>
      <c r="S4345" s="564">
        <v>0</v>
      </c>
      <c r="T4345" s="564">
        <v>0</v>
      </c>
      <c r="U4345" s="564">
        <v>0</v>
      </c>
      <c r="V4345" s="564">
        <v>0</v>
      </c>
      <c r="W4345" s="564">
        <v>0</v>
      </c>
      <c r="X4345" s="564">
        <v>0</v>
      </c>
      <c r="Y4345" s="564">
        <v>0</v>
      </c>
      <c r="Z4345" s="564">
        <v>0</v>
      </c>
      <c r="AA4345" s="564">
        <v>0</v>
      </c>
      <c r="AB4345" s="564">
        <v>0</v>
      </c>
      <c r="AC4345" s="564">
        <v>0</v>
      </c>
      <c r="AD4345" s="564">
        <v>0</v>
      </c>
      <c r="AE4345" s="564">
        <v>0</v>
      </c>
      <c r="AF4345" s="564">
        <v>0</v>
      </c>
      <c r="AG4345" s="564">
        <v>0</v>
      </c>
      <c r="AH4345" s="564">
        <v>0</v>
      </c>
      <c r="AI4345" s="564">
        <v>0</v>
      </c>
      <c r="AJ4345" s="564">
        <v>0</v>
      </c>
      <c r="AK4345" s="564">
        <v>0</v>
      </c>
    </row>
    <row r="4346" spans="1:37">
      <c r="A4346">
        <v>4342</v>
      </c>
      <c r="B4346" s="564">
        <f t="shared" ca="1" si="408"/>
        <v>20</v>
      </c>
      <c r="C4346" s="564">
        <f t="shared" ca="1" si="403"/>
        <v>400</v>
      </c>
      <c r="D4346" s="564">
        <f t="shared" ca="1" si="406"/>
        <v>20</v>
      </c>
      <c r="E4346" s="564">
        <f t="shared" ca="1" si="404"/>
        <v>0</v>
      </c>
      <c r="F4346" s="564">
        <f t="shared" ca="1" si="407"/>
        <v>1</v>
      </c>
      <c r="G4346" s="564">
        <f t="shared" ca="1" si="405"/>
        <v>3.8580468150355993</v>
      </c>
      <c r="H4346" s="564">
        <v>1</v>
      </c>
      <c r="I4346" s="564">
        <v>1</v>
      </c>
      <c r="J4346" s="564">
        <v>1</v>
      </c>
      <c r="K4346" s="564">
        <v>1</v>
      </c>
      <c r="L4346" s="564">
        <v>1</v>
      </c>
      <c r="M4346" s="564">
        <v>1</v>
      </c>
      <c r="N4346" s="564">
        <v>1</v>
      </c>
      <c r="O4346" s="564">
        <v>1</v>
      </c>
      <c r="P4346" s="564">
        <v>1</v>
      </c>
      <c r="Q4346" s="564">
        <v>1</v>
      </c>
      <c r="R4346" s="564">
        <v>1</v>
      </c>
      <c r="S4346" s="564">
        <v>1</v>
      </c>
      <c r="T4346" s="564">
        <v>1</v>
      </c>
      <c r="U4346" s="564">
        <v>1</v>
      </c>
      <c r="V4346" s="564">
        <v>1</v>
      </c>
      <c r="W4346" s="564">
        <v>1</v>
      </c>
      <c r="X4346" s="564">
        <v>1</v>
      </c>
      <c r="Y4346" s="564">
        <v>1</v>
      </c>
      <c r="Z4346" s="564">
        <v>1</v>
      </c>
      <c r="AA4346" s="564">
        <v>1</v>
      </c>
      <c r="AB4346" s="564">
        <v>1</v>
      </c>
      <c r="AC4346" s="564">
        <v>1</v>
      </c>
      <c r="AD4346" s="564">
        <v>1</v>
      </c>
      <c r="AE4346" s="564">
        <v>1</v>
      </c>
      <c r="AF4346" s="564">
        <v>1</v>
      </c>
      <c r="AG4346" s="564">
        <v>1</v>
      </c>
      <c r="AH4346" s="564">
        <v>1</v>
      </c>
      <c r="AI4346" s="564">
        <v>1</v>
      </c>
      <c r="AJ4346" s="564">
        <v>1</v>
      </c>
      <c r="AK4346" s="564">
        <v>1</v>
      </c>
    </row>
    <row r="4347" spans="1:37">
      <c r="A4347">
        <v>4343</v>
      </c>
      <c r="B4347" s="564">
        <f t="shared" ca="1" si="408"/>
        <v>0</v>
      </c>
      <c r="C4347" s="564">
        <f t="shared" ca="1" si="403"/>
        <v>0</v>
      </c>
      <c r="D4347" s="564">
        <f t="shared" ca="1" si="406"/>
        <v>0</v>
      </c>
      <c r="E4347" s="564">
        <f t="shared" ca="1" si="404"/>
        <v>0</v>
      </c>
      <c r="F4347" s="564">
        <f t="shared" ca="1" si="407"/>
        <v>1</v>
      </c>
      <c r="G4347" s="564">
        <f t="shared" ca="1" si="405"/>
        <v>2.7331488565357347</v>
      </c>
      <c r="H4347" s="564">
        <v>0</v>
      </c>
      <c r="I4347" s="564">
        <v>0</v>
      </c>
      <c r="J4347" s="564">
        <v>0</v>
      </c>
      <c r="K4347" s="564">
        <v>0</v>
      </c>
      <c r="L4347" s="564">
        <v>0</v>
      </c>
      <c r="M4347" s="564">
        <v>0</v>
      </c>
      <c r="N4347" s="564">
        <v>0</v>
      </c>
      <c r="O4347" s="564">
        <v>0</v>
      </c>
      <c r="P4347" s="564">
        <v>0</v>
      </c>
      <c r="Q4347" s="564">
        <v>0</v>
      </c>
      <c r="R4347" s="564">
        <v>0</v>
      </c>
      <c r="S4347" s="564">
        <v>0</v>
      </c>
      <c r="T4347" s="564">
        <v>0</v>
      </c>
      <c r="U4347" s="564">
        <v>0</v>
      </c>
      <c r="V4347" s="564">
        <v>0</v>
      </c>
      <c r="W4347" s="564">
        <v>0</v>
      </c>
      <c r="X4347" s="564">
        <v>0</v>
      </c>
      <c r="Y4347" s="564">
        <v>0</v>
      </c>
      <c r="Z4347" s="564">
        <v>0</v>
      </c>
      <c r="AA4347" s="564">
        <v>0</v>
      </c>
      <c r="AB4347" s="564">
        <v>0</v>
      </c>
      <c r="AC4347" s="564">
        <v>0</v>
      </c>
      <c r="AD4347" s="564">
        <v>0</v>
      </c>
      <c r="AE4347" s="564">
        <v>0</v>
      </c>
      <c r="AF4347" s="564">
        <v>0</v>
      </c>
      <c r="AG4347" s="564">
        <v>0</v>
      </c>
      <c r="AH4347" s="564">
        <v>0</v>
      </c>
      <c r="AI4347" s="564">
        <v>0</v>
      </c>
      <c r="AJ4347" s="564">
        <v>0</v>
      </c>
      <c r="AK4347" s="564">
        <v>0</v>
      </c>
    </row>
    <row r="4348" spans="1:37">
      <c r="A4348">
        <v>4344</v>
      </c>
      <c r="B4348" s="564">
        <f t="shared" ca="1" si="408"/>
        <v>0</v>
      </c>
      <c r="C4348" s="564">
        <f t="shared" ca="1" si="403"/>
        <v>0</v>
      </c>
      <c r="D4348" s="564">
        <f t="shared" ca="1" si="406"/>
        <v>0</v>
      </c>
      <c r="E4348" s="564">
        <f t="shared" ca="1" si="404"/>
        <v>0</v>
      </c>
      <c r="F4348" s="564">
        <f t="shared" ca="1" si="407"/>
        <v>1</v>
      </c>
      <c r="G4348" s="564">
        <f t="shared" ca="1" si="405"/>
        <v>4.7882421185721702</v>
      </c>
      <c r="H4348" s="564">
        <v>0</v>
      </c>
      <c r="I4348" s="564">
        <v>0</v>
      </c>
      <c r="J4348" s="564">
        <v>0</v>
      </c>
      <c r="K4348" s="564">
        <v>0</v>
      </c>
      <c r="L4348" s="564">
        <v>0</v>
      </c>
      <c r="M4348" s="564">
        <v>0</v>
      </c>
      <c r="N4348" s="564">
        <v>0</v>
      </c>
      <c r="O4348" s="564">
        <v>0</v>
      </c>
      <c r="P4348" s="564">
        <v>0</v>
      </c>
      <c r="Q4348" s="564">
        <v>0</v>
      </c>
      <c r="R4348" s="564">
        <v>0</v>
      </c>
      <c r="S4348" s="564">
        <v>0</v>
      </c>
      <c r="T4348" s="564">
        <v>0</v>
      </c>
      <c r="U4348" s="564">
        <v>0</v>
      </c>
      <c r="V4348" s="564">
        <v>0</v>
      </c>
      <c r="W4348" s="564">
        <v>0</v>
      </c>
      <c r="X4348" s="564">
        <v>0</v>
      </c>
      <c r="Y4348" s="564">
        <v>0</v>
      </c>
      <c r="Z4348" s="564">
        <v>0</v>
      </c>
      <c r="AA4348" s="564">
        <v>0</v>
      </c>
      <c r="AB4348" s="564">
        <v>0</v>
      </c>
      <c r="AC4348" s="564">
        <v>0</v>
      </c>
      <c r="AD4348" s="564">
        <v>0</v>
      </c>
      <c r="AE4348" s="564">
        <v>0</v>
      </c>
      <c r="AF4348" s="564">
        <v>0</v>
      </c>
      <c r="AG4348" s="564">
        <v>0</v>
      </c>
      <c r="AH4348" s="564">
        <v>0</v>
      </c>
      <c r="AI4348" s="564">
        <v>0</v>
      </c>
      <c r="AJ4348" s="564">
        <v>0</v>
      </c>
      <c r="AK4348" s="564">
        <v>0</v>
      </c>
    </row>
    <row r="4349" spans="1:37">
      <c r="A4349">
        <v>4345</v>
      </c>
      <c r="B4349" s="564">
        <f t="shared" ca="1" si="408"/>
        <v>20</v>
      </c>
      <c r="C4349" s="564">
        <f t="shared" ca="1" si="403"/>
        <v>400</v>
      </c>
      <c r="D4349" s="564">
        <f t="shared" ca="1" si="406"/>
        <v>20</v>
      </c>
      <c r="E4349" s="564">
        <f t="shared" ca="1" si="404"/>
        <v>0</v>
      </c>
      <c r="F4349" s="564">
        <f t="shared" ca="1" si="407"/>
        <v>1</v>
      </c>
      <c r="G4349" s="564">
        <f t="shared" ca="1" si="405"/>
        <v>0.69534034154771662</v>
      </c>
      <c r="H4349" s="564">
        <v>1</v>
      </c>
      <c r="I4349" s="564">
        <v>1</v>
      </c>
      <c r="J4349" s="564">
        <v>1</v>
      </c>
      <c r="K4349" s="564">
        <v>1</v>
      </c>
      <c r="L4349" s="564">
        <v>1</v>
      </c>
      <c r="M4349" s="564">
        <v>1</v>
      </c>
      <c r="N4349" s="564">
        <v>1</v>
      </c>
      <c r="O4349" s="564">
        <v>1</v>
      </c>
      <c r="P4349" s="564">
        <v>1</v>
      </c>
      <c r="Q4349" s="564">
        <v>1</v>
      </c>
      <c r="R4349" s="564">
        <v>1</v>
      </c>
      <c r="S4349" s="564">
        <v>1</v>
      </c>
      <c r="T4349" s="564">
        <v>1</v>
      </c>
      <c r="U4349" s="564">
        <v>1</v>
      </c>
      <c r="V4349" s="564">
        <v>1</v>
      </c>
      <c r="W4349" s="564">
        <v>1</v>
      </c>
      <c r="X4349" s="564">
        <v>1</v>
      </c>
      <c r="Y4349" s="564">
        <v>1</v>
      </c>
      <c r="Z4349" s="564">
        <v>1</v>
      </c>
      <c r="AA4349" s="564">
        <v>1</v>
      </c>
      <c r="AB4349" s="564">
        <v>1</v>
      </c>
      <c r="AC4349" s="564">
        <v>1</v>
      </c>
      <c r="AD4349" s="564">
        <v>1</v>
      </c>
      <c r="AE4349" s="564">
        <v>1</v>
      </c>
      <c r="AF4349" s="564">
        <v>1</v>
      </c>
      <c r="AG4349" s="564">
        <v>1</v>
      </c>
      <c r="AH4349" s="564">
        <v>1</v>
      </c>
      <c r="AI4349" s="564">
        <v>1</v>
      </c>
      <c r="AJ4349" s="564">
        <v>1</v>
      </c>
      <c r="AK4349" s="564">
        <v>1</v>
      </c>
    </row>
    <row r="4350" spans="1:37">
      <c r="A4350">
        <v>4346</v>
      </c>
      <c r="B4350" s="564">
        <f t="shared" ca="1" si="408"/>
        <v>20</v>
      </c>
      <c r="C4350" s="564">
        <f t="shared" ca="1" si="403"/>
        <v>400</v>
      </c>
      <c r="D4350" s="564">
        <f t="shared" ca="1" si="406"/>
        <v>20</v>
      </c>
      <c r="E4350" s="564">
        <f t="shared" ca="1" si="404"/>
        <v>0</v>
      </c>
      <c r="F4350" s="564">
        <f t="shared" ca="1" si="407"/>
        <v>1</v>
      </c>
      <c r="G4350" s="564">
        <f t="shared" ca="1" si="405"/>
        <v>2.5011347151130074</v>
      </c>
      <c r="H4350" s="564">
        <v>1</v>
      </c>
      <c r="I4350" s="564">
        <v>1</v>
      </c>
      <c r="J4350" s="564">
        <v>1</v>
      </c>
      <c r="K4350" s="564">
        <v>1</v>
      </c>
      <c r="L4350" s="564">
        <v>1</v>
      </c>
      <c r="M4350" s="564">
        <v>1</v>
      </c>
      <c r="N4350" s="564">
        <v>1</v>
      </c>
      <c r="O4350" s="564">
        <v>1</v>
      </c>
      <c r="P4350" s="564">
        <v>1</v>
      </c>
      <c r="Q4350" s="564">
        <v>1</v>
      </c>
      <c r="R4350" s="564">
        <v>1</v>
      </c>
      <c r="S4350" s="564">
        <v>1</v>
      </c>
      <c r="T4350" s="564">
        <v>1</v>
      </c>
      <c r="U4350" s="564">
        <v>1</v>
      </c>
      <c r="V4350" s="564">
        <v>1</v>
      </c>
      <c r="W4350" s="564">
        <v>1</v>
      </c>
      <c r="X4350" s="564">
        <v>1</v>
      </c>
      <c r="Y4350" s="564">
        <v>1</v>
      </c>
      <c r="Z4350" s="564">
        <v>1</v>
      </c>
      <c r="AA4350" s="564">
        <v>1</v>
      </c>
      <c r="AB4350" s="564">
        <v>1</v>
      </c>
      <c r="AC4350" s="564">
        <v>1</v>
      </c>
      <c r="AD4350" s="564">
        <v>1</v>
      </c>
      <c r="AE4350" s="564">
        <v>1</v>
      </c>
      <c r="AF4350" s="564">
        <v>1</v>
      </c>
      <c r="AG4350" s="564">
        <v>1</v>
      </c>
      <c r="AH4350" s="564">
        <v>1</v>
      </c>
      <c r="AI4350" s="564">
        <v>1</v>
      </c>
      <c r="AJ4350" s="564">
        <v>1</v>
      </c>
      <c r="AK4350" s="564">
        <v>1</v>
      </c>
    </row>
    <row r="4351" spans="1:37">
      <c r="A4351">
        <v>4347</v>
      </c>
      <c r="B4351" s="564">
        <f t="shared" ca="1" si="408"/>
        <v>0</v>
      </c>
      <c r="C4351" s="564">
        <f t="shared" ca="1" si="403"/>
        <v>0</v>
      </c>
      <c r="D4351" s="564">
        <f t="shared" ca="1" si="406"/>
        <v>0</v>
      </c>
      <c r="E4351" s="564">
        <f t="shared" ca="1" si="404"/>
        <v>0</v>
      </c>
      <c r="F4351" s="564">
        <f t="shared" ca="1" si="407"/>
        <v>1</v>
      </c>
      <c r="G4351" s="564">
        <f t="shared" ca="1" si="405"/>
        <v>1.1515410774578685</v>
      </c>
      <c r="H4351" s="564">
        <v>0</v>
      </c>
      <c r="I4351" s="564">
        <v>0</v>
      </c>
      <c r="J4351" s="564">
        <v>0</v>
      </c>
      <c r="K4351" s="564">
        <v>0</v>
      </c>
      <c r="L4351" s="564">
        <v>0</v>
      </c>
      <c r="M4351" s="564">
        <v>0</v>
      </c>
      <c r="N4351" s="564">
        <v>0</v>
      </c>
      <c r="O4351" s="564">
        <v>0</v>
      </c>
      <c r="P4351" s="564">
        <v>0</v>
      </c>
      <c r="Q4351" s="564">
        <v>0</v>
      </c>
      <c r="R4351" s="564">
        <v>0</v>
      </c>
      <c r="S4351" s="564">
        <v>0</v>
      </c>
      <c r="T4351" s="564">
        <v>0</v>
      </c>
      <c r="U4351" s="564">
        <v>0</v>
      </c>
      <c r="V4351" s="564">
        <v>0</v>
      </c>
      <c r="W4351" s="564">
        <v>0</v>
      </c>
      <c r="X4351" s="564">
        <v>0</v>
      </c>
      <c r="Y4351" s="564">
        <v>0</v>
      </c>
      <c r="Z4351" s="564">
        <v>0</v>
      </c>
      <c r="AA4351" s="564">
        <v>0</v>
      </c>
      <c r="AB4351" s="564">
        <v>0</v>
      </c>
      <c r="AC4351" s="564">
        <v>0</v>
      </c>
      <c r="AD4351" s="564">
        <v>0</v>
      </c>
      <c r="AE4351" s="564">
        <v>0</v>
      </c>
      <c r="AF4351" s="564">
        <v>0</v>
      </c>
      <c r="AG4351" s="564">
        <v>0</v>
      </c>
      <c r="AH4351" s="564">
        <v>0</v>
      </c>
      <c r="AI4351" s="564">
        <v>0</v>
      </c>
      <c r="AJ4351" s="564">
        <v>0</v>
      </c>
      <c r="AK4351" s="564">
        <v>0</v>
      </c>
    </row>
    <row r="4352" spans="1:37">
      <c r="A4352">
        <v>4348</v>
      </c>
      <c r="B4352" s="564">
        <f t="shared" ca="1" si="408"/>
        <v>0</v>
      </c>
      <c r="C4352" s="564">
        <f t="shared" ca="1" si="403"/>
        <v>0</v>
      </c>
      <c r="D4352" s="564">
        <f t="shared" ca="1" si="406"/>
        <v>0</v>
      </c>
      <c r="E4352" s="564">
        <f t="shared" ca="1" si="404"/>
        <v>0</v>
      </c>
      <c r="F4352" s="564">
        <f t="shared" ca="1" si="407"/>
        <v>1</v>
      </c>
      <c r="G4352" s="564">
        <f t="shared" ca="1" si="405"/>
        <v>2.5965442859895091</v>
      </c>
      <c r="H4352" s="564">
        <v>0</v>
      </c>
      <c r="I4352" s="564">
        <v>0</v>
      </c>
      <c r="J4352" s="564">
        <v>0</v>
      </c>
      <c r="K4352" s="564">
        <v>0</v>
      </c>
      <c r="L4352" s="564">
        <v>0</v>
      </c>
      <c r="M4352" s="564">
        <v>0</v>
      </c>
      <c r="N4352" s="564">
        <v>0</v>
      </c>
      <c r="O4352" s="564">
        <v>0</v>
      </c>
      <c r="P4352" s="564">
        <v>0</v>
      </c>
      <c r="Q4352" s="564">
        <v>0</v>
      </c>
      <c r="R4352" s="564">
        <v>0</v>
      </c>
      <c r="S4352" s="564">
        <v>0</v>
      </c>
      <c r="T4352" s="564">
        <v>0</v>
      </c>
      <c r="U4352" s="564">
        <v>0</v>
      </c>
      <c r="V4352" s="564">
        <v>0</v>
      </c>
      <c r="W4352" s="564">
        <v>0</v>
      </c>
      <c r="X4352" s="564">
        <v>0</v>
      </c>
      <c r="Y4352" s="564">
        <v>0</v>
      </c>
      <c r="Z4352" s="564">
        <v>0</v>
      </c>
      <c r="AA4352" s="564">
        <v>0</v>
      </c>
      <c r="AB4352" s="564">
        <v>0</v>
      </c>
      <c r="AC4352" s="564">
        <v>0</v>
      </c>
      <c r="AD4352" s="564">
        <v>0</v>
      </c>
      <c r="AE4352" s="564">
        <v>0</v>
      </c>
      <c r="AF4352" s="564">
        <v>0</v>
      </c>
      <c r="AG4352" s="564">
        <v>0</v>
      </c>
      <c r="AH4352" s="564">
        <v>0</v>
      </c>
      <c r="AI4352" s="564">
        <v>0</v>
      </c>
      <c r="AJ4352" s="564">
        <v>0</v>
      </c>
      <c r="AK4352" s="564">
        <v>0</v>
      </c>
    </row>
    <row r="4353" spans="1:37">
      <c r="A4353">
        <v>4349</v>
      </c>
      <c r="B4353" s="564">
        <f t="shared" ca="1" si="408"/>
        <v>9</v>
      </c>
      <c r="C4353" s="564">
        <f t="shared" ca="1" si="403"/>
        <v>81</v>
      </c>
      <c r="D4353" s="564">
        <f t="shared" ca="1" si="406"/>
        <v>9</v>
      </c>
      <c r="E4353" s="564">
        <f t="shared" ca="1" si="404"/>
        <v>4.95</v>
      </c>
      <c r="F4353" s="564">
        <f t="shared" ca="1" si="407"/>
        <v>0.47894736842105268</v>
      </c>
      <c r="G4353" s="564">
        <f t="shared" ca="1" si="405"/>
        <v>-0.60246030186977695</v>
      </c>
      <c r="H4353" s="564">
        <v>0</v>
      </c>
      <c r="I4353" s="564">
        <v>0</v>
      </c>
      <c r="J4353" s="564">
        <v>1</v>
      </c>
      <c r="K4353" s="564">
        <v>0</v>
      </c>
      <c r="L4353" s="564">
        <v>1</v>
      </c>
      <c r="M4353" s="564">
        <v>0</v>
      </c>
      <c r="N4353" s="564">
        <v>0</v>
      </c>
      <c r="O4353" s="564">
        <v>0</v>
      </c>
      <c r="P4353" s="564">
        <v>0</v>
      </c>
      <c r="Q4353" s="564">
        <v>1</v>
      </c>
      <c r="R4353" s="564">
        <v>1</v>
      </c>
      <c r="S4353" s="564">
        <v>0</v>
      </c>
      <c r="T4353" s="564">
        <v>1</v>
      </c>
      <c r="U4353" s="564">
        <v>1</v>
      </c>
      <c r="V4353" s="564">
        <v>0</v>
      </c>
      <c r="W4353" s="564">
        <v>1</v>
      </c>
      <c r="X4353" s="564">
        <v>0</v>
      </c>
      <c r="Y4353" s="564">
        <v>1</v>
      </c>
      <c r="Z4353" s="564">
        <v>1</v>
      </c>
      <c r="AA4353" s="564">
        <v>0</v>
      </c>
      <c r="AB4353" s="564">
        <v>0</v>
      </c>
      <c r="AC4353" s="564">
        <v>0</v>
      </c>
      <c r="AD4353" s="564">
        <v>0</v>
      </c>
      <c r="AE4353" s="564">
        <v>0</v>
      </c>
      <c r="AF4353" s="564">
        <v>0</v>
      </c>
      <c r="AG4353" s="564">
        <v>0</v>
      </c>
      <c r="AH4353" s="564">
        <v>0</v>
      </c>
      <c r="AI4353" s="564">
        <v>0</v>
      </c>
      <c r="AJ4353" s="564">
        <v>1</v>
      </c>
      <c r="AK4353" s="564">
        <v>0</v>
      </c>
    </row>
    <row r="4354" spans="1:37">
      <c r="A4354">
        <v>4350</v>
      </c>
      <c r="B4354" s="564">
        <f t="shared" ca="1" si="408"/>
        <v>20</v>
      </c>
      <c r="C4354" s="564">
        <f t="shared" ca="1" si="403"/>
        <v>400</v>
      </c>
      <c r="D4354" s="564">
        <f t="shared" ca="1" si="406"/>
        <v>20</v>
      </c>
      <c r="E4354" s="564">
        <f t="shared" ca="1" si="404"/>
        <v>0</v>
      </c>
      <c r="F4354" s="564">
        <f t="shared" ca="1" si="407"/>
        <v>1</v>
      </c>
      <c r="G4354" s="564">
        <f t="shared" ca="1" si="405"/>
        <v>5.2734331672390891</v>
      </c>
      <c r="H4354" s="564">
        <v>1</v>
      </c>
      <c r="I4354" s="564">
        <v>1</v>
      </c>
      <c r="J4354" s="564">
        <v>1</v>
      </c>
      <c r="K4354" s="564">
        <v>1</v>
      </c>
      <c r="L4354" s="564">
        <v>1</v>
      </c>
      <c r="M4354" s="564">
        <v>1</v>
      </c>
      <c r="N4354" s="564">
        <v>1</v>
      </c>
      <c r="O4354" s="564">
        <v>1</v>
      </c>
      <c r="P4354" s="564">
        <v>1</v>
      </c>
      <c r="Q4354" s="564">
        <v>1</v>
      </c>
      <c r="R4354" s="564">
        <v>1</v>
      </c>
      <c r="S4354" s="564">
        <v>1</v>
      </c>
      <c r="T4354" s="564">
        <v>1</v>
      </c>
      <c r="U4354" s="564">
        <v>1</v>
      </c>
      <c r="V4354" s="564">
        <v>1</v>
      </c>
      <c r="W4354" s="564">
        <v>1</v>
      </c>
      <c r="X4354" s="564">
        <v>1</v>
      </c>
      <c r="Y4354" s="564">
        <v>1</v>
      </c>
      <c r="Z4354" s="564">
        <v>1</v>
      </c>
      <c r="AA4354" s="564">
        <v>1</v>
      </c>
      <c r="AB4354" s="564">
        <v>1</v>
      </c>
      <c r="AC4354" s="564">
        <v>1</v>
      </c>
      <c r="AD4354" s="564">
        <v>1</v>
      </c>
      <c r="AE4354" s="564">
        <v>1</v>
      </c>
      <c r="AF4354" s="564">
        <v>1</v>
      </c>
      <c r="AG4354" s="564">
        <v>1</v>
      </c>
      <c r="AH4354" s="564">
        <v>1</v>
      </c>
      <c r="AI4354" s="564">
        <v>1</v>
      </c>
      <c r="AJ4354" s="564">
        <v>1</v>
      </c>
      <c r="AK4354" s="564">
        <v>1</v>
      </c>
    </row>
    <row r="4355" spans="1:37">
      <c r="A4355">
        <v>4351</v>
      </c>
      <c r="B4355" s="564">
        <f t="shared" ca="1" si="408"/>
        <v>20</v>
      </c>
      <c r="C4355" s="564">
        <f t="shared" ca="1" si="403"/>
        <v>400</v>
      </c>
      <c r="D4355" s="564">
        <f t="shared" ca="1" si="406"/>
        <v>20</v>
      </c>
      <c r="E4355" s="564">
        <f t="shared" ca="1" si="404"/>
        <v>0</v>
      </c>
      <c r="F4355" s="564">
        <f t="shared" ca="1" si="407"/>
        <v>1</v>
      </c>
      <c r="G4355" s="564">
        <f t="shared" ca="1" si="405"/>
        <v>1.5036932113858099</v>
      </c>
      <c r="H4355" s="564">
        <v>1</v>
      </c>
      <c r="I4355" s="564">
        <v>1</v>
      </c>
      <c r="J4355" s="564">
        <v>1</v>
      </c>
      <c r="K4355" s="564">
        <v>1</v>
      </c>
      <c r="L4355" s="564">
        <v>1</v>
      </c>
      <c r="M4355" s="564">
        <v>1</v>
      </c>
      <c r="N4355" s="564">
        <v>1</v>
      </c>
      <c r="O4355" s="564">
        <v>1</v>
      </c>
      <c r="P4355" s="564">
        <v>1</v>
      </c>
      <c r="Q4355" s="564">
        <v>1</v>
      </c>
      <c r="R4355" s="564">
        <v>1</v>
      </c>
      <c r="S4355" s="564">
        <v>1</v>
      </c>
      <c r="T4355" s="564">
        <v>1</v>
      </c>
      <c r="U4355" s="564">
        <v>1</v>
      </c>
      <c r="V4355" s="564">
        <v>1</v>
      </c>
      <c r="W4355" s="564">
        <v>1</v>
      </c>
      <c r="X4355" s="564">
        <v>1</v>
      </c>
      <c r="Y4355" s="564">
        <v>1</v>
      </c>
      <c r="Z4355" s="564">
        <v>1</v>
      </c>
      <c r="AA4355" s="564">
        <v>1</v>
      </c>
      <c r="AB4355" s="564">
        <v>1</v>
      </c>
      <c r="AC4355" s="564">
        <v>1</v>
      </c>
      <c r="AD4355" s="564">
        <v>1</v>
      </c>
      <c r="AE4355" s="564">
        <v>1</v>
      </c>
      <c r="AF4355" s="564">
        <v>1</v>
      </c>
      <c r="AG4355" s="564">
        <v>1</v>
      </c>
      <c r="AH4355" s="564">
        <v>1</v>
      </c>
      <c r="AI4355" s="564">
        <v>1</v>
      </c>
      <c r="AJ4355" s="564">
        <v>1</v>
      </c>
      <c r="AK4355" s="564">
        <v>1</v>
      </c>
    </row>
    <row r="4356" spans="1:37">
      <c r="A4356">
        <v>4352</v>
      </c>
      <c r="B4356" s="564">
        <f t="shared" ca="1" si="408"/>
        <v>20</v>
      </c>
      <c r="C4356" s="564">
        <f t="shared" ca="1" si="403"/>
        <v>400</v>
      </c>
      <c r="D4356" s="564">
        <f t="shared" ca="1" si="406"/>
        <v>20</v>
      </c>
      <c r="E4356" s="564">
        <f t="shared" ca="1" si="404"/>
        <v>0</v>
      </c>
      <c r="F4356" s="564">
        <f t="shared" ca="1" si="407"/>
        <v>1</v>
      </c>
      <c r="G4356" s="564">
        <f t="shared" ca="1" si="405"/>
        <v>4.6058301305109257</v>
      </c>
      <c r="H4356" s="564">
        <v>1</v>
      </c>
      <c r="I4356" s="564">
        <v>1</v>
      </c>
      <c r="J4356" s="564">
        <v>1</v>
      </c>
      <c r="K4356" s="564">
        <v>1</v>
      </c>
      <c r="L4356" s="564">
        <v>1</v>
      </c>
      <c r="M4356" s="564">
        <v>1</v>
      </c>
      <c r="N4356" s="564">
        <v>1</v>
      </c>
      <c r="O4356" s="564">
        <v>1</v>
      </c>
      <c r="P4356" s="564">
        <v>1</v>
      </c>
      <c r="Q4356" s="564">
        <v>1</v>
      </c>
      <c r="R4356" s="564">
        <v>1</v>
      </c>
      <c r="S4356" s="564">
        <v>1</v>
      </c>
      <c r="T4356" s="564">
        <v>1</v>
      </c>
      <c r="U4356" s="564">
        <v>1</v>
      </c>
      <c r="V4356" s="564">
        <v>1</v>
      </c>
      <c r="W4356" s="564">
        <v>1</v>
      </c>
      <c r="X4356" s="564">
        <v>1</v>
      </c>
      <c r="Y4356" s="564">
        <v>1</v>
      </c>
      <c r="Z4356" s="564">
        <v>1</v>
      </c>
      <c r="AA4356" s="564">
        <v>1</v>
      </c>
      <c r="AB4356" s="564">
        <v>1</v>
      </c>
      <c r="AC4356" s="564">
        <v>1</v>
      </c>
      <c r="AD4356" s="564">
        <v>1</v>
      </c>
      <c r="AE4356" s="564">
        <v>1</v>
      </c>
      <c r="AF4356" s="564">
        <v>1</v>
      </c>
      <c r="AG4356" s="564">
        <v>1</v>
      </c>
      <c r="AH4356" s="564">
        <v>1</v>
      </c>
      <c r="AI4356" s="564">
        <v>1</v>
      </c>
      <c r="AJ4356" s="564">
        <v>1</v>
      </c>
      <c r="AK4356" s="564">
        <v>1</v>
      </c>
    </row>
    <row r="4357" spans="1:37">
      <c r="A4357">
        <v>4353</v>
      </c>
      <c r="B4357" s="564">
        <f t="shared" ca="1" si="408"/>
        <v>20</v>
      </c>
      <c r="C4357" s="564">
        <f t="shared" ref="C4357:C4420" ca="1" si="409">B4357^2</f>
        <v>400</v>
      </c>
      <c r="D4357" s="564">
        <f t="shared" ca="1" si="406"/>
        <v>20</v>
      </c>
      <c r="E4357" s="564">
        <f t="shared" ref="E4357:E4420" ca="1" si="410">D4357-((B4357^2)/H$1)</f>
        <v>0</v>
      </c>
      <c r="F4357" s="564">
        <f t="shared" ca="1" si="407"/>
        <v>1</v>
      </c>
      <c r="G4357" s="564">
        <f t="shared" ref="G4357:G4420" ca="1" si="411">I$2+NORMSINV(RAND())*K$2</f>
        <v>8.982496771673194</v>
      </c>
      <c r="H4357" s="564">
        <v>1</v>
      </c>
      <c r="I4357" s="564">
        <v>1</v>
      </c>
      <c r="J4357" s="564">
        <v>1</v>
      </c>
      <c r="K4357" s="564">
        <v>1</v>
      </c>
      <c r="L4357" s="564">
        <v>1</v>
      </c>
      <c r="M4357" s="564">
        <v>1</v>
      </c>
      <c r="N4357" s="564">
        <v>1</v>
      </c>
      <c r="O4357" s="564">
        <v>1</v>
      </c>
      <c r="P4357" s="564">
        <v>1</v>
      </c>
      <c r="Q4357" s="564">
        <v>1</v>
      </c>
      <c r="R4357" s="564">
        <v>1</v>
      </c>
      <c r="S4357" s="564">
        <v>1</v>
      </c>
      <c r="T4357" s="564">
        <v>1</v>
      </c>
      <c r="U4357" s="564">
        <v>1</v>
      </c>
      <c r="V4357" s="564">
        <v>1</v>
      </c>
      <c r="W4357" s="564">
        <v>1</v>
      </c>
      <c r="X4357" s="564">
        <v>1</v>
      </c>
      <c r="Y4357" s="564">
        <v>1</v>
      </c>
      <c r="Z4357" s="564">
        <v>1</v>
      </c>
      <c r="AA4357" s="564">
        <v>1</v>
      </c>
      <c r="AB4357" s="564">
        <v>1</v>
      </c>
      <c r="AC4357" s="564">
        <v>1</v>
      </c>
      <c r="AD4357" s="564">
        <v>1</v>
      </c>
      <c r="AE4357" s="564">
        <v>1</v>
      </c>
      <c r="AF4357" s="564">
        <v>1</v>
      </c>
      <c r="AG4357" s="564">
        <v>1</v>
      </c>
      <c r="AH4357" s="564">
        <v>1</v>
      </c>
      <c r="AI4357" s="564">
        <v>1</v>
      </c>
      <c r="AJ4357" s="564">
        <v>1</v>
      </c>
      <c r="AK4357" s="564">
        <v>1</v>
      </c>
    </row>
    <row r="4358" spans="1:37">
      <c r="A4358">
        <v>4354</v>
      </c>
      <c r="B4358" s="564">
        <f t="shared" ca="1" si="408"/>
        <v>20</v>
      </c>
      <c r="C4358" s="564">
        <f t="shared" ca="1" si="409"/>
        <v>400</v>
      </c>
      <c r="D4358" s="564">
        <f t="shared" ref="D4358:D4421" ca="1" si="412">B4358</f>
        <v>20</v>
      </c>
      <c r="E4358" s="564">
        <f t="shared" ca="1" si="410"/>
        <v>0</v>
      </c>
      <c r="F4358" s="564">
        <f t="shared" ref="F4358:F4421" ca="1" si="413">1-(2*B4358*(H$1-B4358)/(H$1*(H$1-1)))</f>
        <v>1</v>
      </c>
      <c r="G4358" s="564">
        <f t="shared" ca="1" si="411"/>
        <v>6.2579041345645177</v>
      </c>
      <c r="H4358" s="564">
        <v>1</v>
      </c>
      <c r="I4358" s="564">
        <v>1</v>
      </c>
      <c r="J4358" s="564">
        <v>1</v>
      </c>
      <c r="K4358" s="564">
        <v>1</v>
      </c>
      <c r="L4358" s="564">
        <v>1</v>
      </c>
      <c r="M4358" s="564">
        <v>1</v>
      </c>
      <c r="N4358" s="564">
        <v>1</v>
      </c>
      <c r="O4358" s="564">
        <v>1</v>
      </c>
      <c r="P4358" s="564">
        <v>1</v>
      </c>
      <c r="Q4358" s="564">
        <v>1</v>
      </c>
      <c r="R4358" s="564">
        <v>1</v>
      </c>
      <c r="S4358" s="564">
        <v>1</v>
      </c>
      <c r="T4358" s="564">
        <v>1</v>
      </c>
      <c r="U4358" s="564">
        <v>1</v>
      </c>
      <c r="V4358" s="564">
        <v>1</v>
      </c>
      <c r="W4358" s="564">
        <v>1</v>
      </c>
      <c r="X4358" s="564">
        <v>1</v>
      </c>
      <c r="Y4358" s="564">
        <v>1</v>
      </c>
      <c r="Z4358" s="564">
        <v>1</v>
      </c>
      <c r="AA4358" s="564">
        <v>1</v>
      </c>
      <c r="AB4358" s="564">
        <v>1</v>
      </c>
      <c r="AC4358" s="564">
        <v>1</v>
      </c>
      <c r="AD4358" s="564">
        <v>1</v>
      </c>
      <c r="AE4358" s="564">
        <v>1</v>
      </c>
      <c r="AF4358" s="564">
        <v>1</v>
      </c>
      <c r="AG4358" s="564">
        <v>1</v>
      </c>
      <c r="AH4358" s="564">
        <v>1</v>
      </c>
      <c r="AI4358" s="564">
        <v>1</v>
      </c>
      <c r="AJ4358" s="564">
        <v>1</v>
      </c>
      <c r="AK4358" s="564">
        <v>1</v>
      </c>
    </row>
    <row r="4359" spans="1:37">
      <c r="A4359">
        <v>4355</v>
      </c>
      <c r="B4359" s="564">
        <f t="shared" ref="B4359:B4422" ca="1" si="414">SUM(INDIRECT("H"&amp;A4359+4&amp;":"&amp;HLOOKUP(H$1,$AA$1:$BD$2,2,0)&amp;A4359+4))</f>
        <v>0</v>
      </c>
      <c r="C4359" s="564">
        <f t="shared" ca="1" si="409"/>
        <v>0</v>
      </c>
      <c r="D4359" s="564">
        <f t="shared" ca="1" si="412"/>
        <v>0</v>
      </c>
      <c r="E4359" s="564">
        <f t="shared" ca="1" si="410"/>
        <v>0</v>
      </c>
      <c r="F4359" s="564">
        <f t="shared" ca="1" si="413"/>
        <v>1</v>
      </c>
      <c r="G4359" s="564">
        <f t="shared" ca="1" si="411"/>
        <v>2.195341538246522</v>
      </c>
      <c r="H4359" s="564">
        <v>0</v>
      </c>
      <c r="I4359" s="564">
        <v>0</v>
      </c>
      <c r="J4359" s="564">
        <v>0</v>
      </c>
      <c r="K4359" s="564">
        <v>0</v>
      </c>
      <c r="L4359" s="564">
        <v>0</v>
      </c>
      <c r="M4359" s="564">
        <v>0</v>
      </c>
      <c r="N4359" s="564">
        <v>0</v>
      </c>
      <c r="O4359" s="564">
        <v>0</v>
      </c>
      <c r="P4359" s="564">
        <v>0</v>
      </c>
      <c r="Q4359" s="564">
        <v>0</v>
      </c>
      <c r="R4359" s="564">
        <v>0</v>
      </c>
      <c r="S4359" s="564">
        <v>0</v>
      </c>
      <c r="T4359" s="564">
        <v>0</v>
      </c>
      <c r="U4359" s="564">
        <v>0</v>
      </c>
      <c r="V4359" s="564">
        <v>0</v>
      </c>
      <c r="W4359" s="564">
        <v>0</v>
      </c>
      <c r="X4359" s="564">
        <v>0</v>
      </c>
      <c r="Y4359" s="564">
        <v>0</v>
      </c>
      <c r="Z4359" s="564">
        <v>0</v>
      </c>
      <c r="AA4359" s="564">
        <v>0</v>
      </c>
      <c r="AB4359" s="564">
        <v>0</v>
      </c>
      <c r="AC4359" s="564">
        <v>0</v>
      </c>
      <c r="AD4359" s="564">
        <v>0</v>
      </c>
      <c r="AE4359" s="564">
        <v>0</v>
      </c>
      <c r="AF4359" s="564">
        <v>0</v>
      </c>
      <c r="AG4359" s="564">
        <v>0</v>
      </c>
      <c r="AH4359" s="564">
        <v>0</v>
      </c>
      <c r="AI4359" s="564">
        <v>0</v>
      </c>
      <c r="AJ4359" s="564">
        <v>0</v>
      </c>
      <c r="AK4359" s="564">
        <v>0</v>
      </c>
    </row>
    <row r="4360" spans="1:37">
      <c r="A4360">
        <v>4356</v>
      </c>
      <c r="B4360" s="564">
        <f t="shared" ca="1" si="414"/>
        <v>20</v>
      </c>
      <c r="C4360" s="564">
        <f t="shared" ca="1" si="409"/>
        <v>400</v>
      </c>
      <c r="D4360" s="564">
        <f t="shared" ca="1" si="412"/>
        <v>20</v>
      </c>
      <c r="E4360" s="564">
        <f t="shared" ca="1" si="410"/>
        <v>0</v>
      </c>
      <c r="F4360" s="564">
        <f t="shared" ca="1" si="413"/>
        <v>1</v>
      </c>
      <c r="G4360" s="564">
        <f t="shared" ca="1" si="411"/>
        <v>-3.9120765577438994</v>
      </c>
      <c r="H4360" s="564">
        <v>1</v>
      </c>
      <c r="I4360" s="564">
        <v>1</v>
      </c>
      <c r="J4360" s="564">
        <v>1</v>
      </c>
      <c r="K4360" s="564">
        <v>1</v>
      </c>
      <c r="L4360" s="564">
        <v>1</v>
      </c>
      <c r="M4360" s="564">
        <v>1</v>
      </c>
      <c r="N4360" s="564">
        <v>1</v>
      </c>
      <c r="O4360" s="564">
        <v>1</v>
      </c>
      <c r="P4360" s="564">
        <v>1</v>
      </c>
      <c r="Q4360" s="564">
        <v>1</v>
      </c>
      <c r="R4360" s="564">
        <v>1</v>
      </c>
      <c r="S4360" s="564">
        <v>1</v>
      </c>
      <c r="T4360" s="564">
        <v>1</v>
      </c>
      <c r="U4360" s="564">
        <v>1</v>
      </c>
      <c r="V4360" s="564">
        <v>1</v>
      </c>
      <c r="W4360" s="564">
        <v>1</v>
      </c>
      <c r="X4360" s="564">
        <v>1</v>
      </c>
      <c r="Y4360" s="564">
        <v>1</v>
      </c>
      <c r="Z4360" s="564">
        <v>1</v>
      </c>
      <c r="AA4360" s="564">
        <v>1</v>
      </c>
      <c r="AB4360" s="564">
        <v>1</v>
      </c>
      <c r="AC4360" s="564">
        <v>1</v>
      </c>
      <c r="AD4360" s="564">
        <v>1</v>
      </c>
      <c r="AE4360" s="564">
        <v>1</v>
      </c>
      <c r="AF4360" s="564">
        <v>1</v>
      </c>
      <c r="AG4360" s="564">
        <v>1</v>
      </c>
      <c r="AH4360" s="564">
        <v>1</v>
      </c>
      <c r="AI4360" s="564">
        <v>1</v>
      </c>
      <c r="AJ4360" s="564">
        <v>1</v>
      </c>
      <c r="AK4360" s="564">
        <v>1</v>
      </c>
    </row>
    <row r="4361" spans="1:37">
      <c r="A4361">
        <v>4357</v>
      </c>
      <c r="B4361" s="564">
        <f t="shared" ca="1" si="414"/>
        <v>20</v>
      </c>
      <c r="C4361" s="564">
        <f t="shared" ca="1" si="409"/>
        <v>400</v>
      </c>
      <c r="D4361" s="564">
        <f t="shared" ca="1" si="412"/>
        <v>20</v>
      </c>
      <c r="E4361" s="564">
        <f t="shared" ca="1" si="410"/>
        <v>0</v>
      </c>
      <c r="F4361" s="564">
        <f t="shared" ca="1" si="413"/>
        <v>1</v>
      </c>
      <c r="G4361" s="564">
        <f t="shared" ca="1" si="411"/>
        <v>9.2459338961329394</v>
      </c>
      <c r="H4361" s="564">
        <v>1</v>
      </c>
      <c r="I4361" s="564">
        <v>1</v>
      </c>
      <c r="J4361" s="564">
        <v>1</v>
      </c>
      <c r="K4361" s="564">
        <v>1</v>
      </c>
      <c r="L4361" s="564">
        <v>1</v>
      </c>
      <c r="M4361" s="564">
        <v>1</v>
      </c>
      <c r="N4361" s="564">
        <v>1</v>
      </c>
      <c r="O4361" s="564">
        <v>1</v>
      </c>
      <c r="P4361" s="564">
        <v>1</v>
      </c>
      <c r="Q4361" s="564">
        <v>1</v>
      </c>
      <c r="R4361" s="564">
        <v>1</v>
      </c>
      <c r="S4361" s="564">
        <v>1</v>
      </c>
      <c r="T4361" s="564">
        <v>1</v>
      </c>
      <c r="U4361" s="564">
        <v>1</v>
      </c>
      <c r="V4361" s="564">
        <v>1</v>
      </c>
      <c r="W4361" s="564">
        <v>1</v>
      </c>
      <c r="X4361" s="564">
        <v>1</v>
      </c>
      <c r="Y4361" s="564">
        <v>1</v>
      </c>
      <c r="Z4361" s="564">
        <v>1</v>
      </c>
      <c r="AA4361" s="564">
        <v>1</v>
      </c>
      <c r="AB4361" s="564">
        <v>1</v>
      </c>
      <c r="AC4361" s="564">
        <v>1</v>
      </c>
      <c r="AD4361" s="564">
        <v>1</v>
      </c>
      <c r="AE4361" s="564">
        <v>1</v>
      </c>
      <c r="AF4361" s="564">
        <v>1</v>
      </c>
      <c r="AG4361" s="564">
        <v>1</v>
      </c>
      <c r="AH4361" s="564">
        <v>1</v>
      </c>
      <c r="AI4361" s="564">
        <v>1</v>
      </c>
      <c r="AJ4361" s="564">
        <v>1</v>
      </c>
      <c r="AK4361" s="564">
        <v>1</v>
      </c>
    </row>
    <row r="4362" spans="1:37">
      <c r="A4362">
        <v>4358</v>
      </c>
      <c r="B4362" s="564">
        <f t="shared" ca="1" si="414"/>
        <v>0</v>
      </c>
      <c r="C4362" s="564">
        <f t="shared" ca="1" si="409"/>
        <v>0</v>
      </c>
      <c r="D4362" s="564">
        <f t="shared" ca="1" si="412"/>
        <v>0</v>
      </c>
      <c r="E4362" s="564">
        <f t="shared" ca="1" si="410"/>
        <v>0</v>
      </c>
      <c r="F4362" s="564">
        <f t="shared" ca="1" si="413"/>
        <v>1</v>
      </c>
      <c r="G4362" s="564">
        <f t="shared" ca="1" si="411"/>
        <v>6.192030791528957</v>
      </c>
      <c r="H4362" s="564">
        <v>0</v>
      </c>
      <c r="I4362" s="564">
        <v>0</v>
      </c>
      <c r="J4362" s="564">
        <v>0</v>
      </c>
      <c r="K4362" s="564">
        <v>0</v>
      </c>
      <c r="L4362" s="564">
        <v>0</v>
      </c>
      <c r="M4362" s="564">
        <v>0</v>
      </c>
      <c r="N4362" s="564">
        <v>0</v>
      </c>
      <c r="O4362" s="564">
        <v>0</v>
      </c>
      <c r="P4362" s="564">
        <v>0</v>
      </c>
      <c r="Q4362" s="564">
        <v>0</v>
      </c>
      <c r="R4362" s="564">
        <v>0</v>
      </c>
      <c r="S4362" s="564">
        <v>0</v>
      </c>
      <c r="T4362" s="564">
        <v>0</v>
      </c>
      <c r="U4362" s="564">
        <v>0</v>
      </c>
      <c r="V4362" s="564">
        <v>0</v>
      </c>
      <c r="W4362" s="564">
        <v>0</v>
      </c>
      <c r="X4362" s="564">
        <v>0</v>
      </c>
      <c r="Y4362" s="564">
        <v>0</v>
      </c>
      <c r="Z4362" s="564">
        <v>0</v>
      </c>
      <c r="AA4362" s="564">
        <v>0</v>
      </c>
      <c r="AB4362" s="564">
        <v>0</v>
      </c>
      <c r="AC4362" s="564">
        <v>0</v>
      </c>
      <c r="AD4362" s="564">
        <v>0</v>
      </c>
      <c r="AE4362" s="564">
        <v>0</v>
      </c>
      <c r="AF4362" s="564">
        <v>0</v>
      </c>
      <c r="AG4362" s="564">
        <v>0</v>
      </c>
      <c r="AH4362" s="564">
        <v>0</v>
      </c>
      <c r="AI4362" s="564">
        <v>0</v>
      </c>
      <c r="AJ4362" s="564">
        <v>0</v>
      </c>
      <c r="AK4362" s="564">
        <v>0</v>
      </c>
    </row>
    <row r="4363" spans="1:37">
      <c r="A4363">
        <v>4359</v>
      </c>
      <c r="B4363" s="564">
        <f t="shared" ca="1" si="414"/>
        <v>0</v>
      </c>
      <c r="C4363" s="564">
        <f t="shared" ca="1" si="409"/>
        <v>0</v>
      </c>
      <c r="D4363" s="564">
        <f t="shared" ca="1" si="412"/>
        <v>0</v>
      </c>
      <c r="E4363" s="564">
        <f t="shared" ca="1" si="410"/>
        <v>0</v>
      </c>
      <c r="F4363" s="564">
        <f t="shared" ca="1" si="413"/>
        <v>1</v>
      </c>
      <c r="G4363" s="564">
        <f t="shared" ca="1" si="411"/>
        <v>-1.1267600647956963</v>
      </c>
      <c r="H4363" s="564">
        <v>0</v>
      </c>
      <c r="I4363" s="564">
        <v>0</v>
      </c>
      <c r="J4363" s="564">
        <v>0</v>
      </c>
      <c r="K4363" s="564">
        <v>0</v>
      </c>
      <c r="L4363" s="564">
        <v>0</v>
      </c>
      <c r="M4363" s="564">
        <v>0</v>
      </c>
      <c r="N4363" s="564">
        <v>0</v>
      </c>
      <c r="O4363" s="564">
        <v>0</v>
      </c>
      <c r="P4363" s="564">
        <v>0</v>
      </c>
      <c r="Q4363" s="564">
        <v>0</v>
      </c>
      <c r="R4363" s="564">
        <v>0</v>
      </c>
      <c r="S4363" s="564">
        <v>0</v>
      </c>
      <c r="T4363" s="564">
        <v>0</v>
      </c>
      <c r="U4363" s="564">
        <v>0</v>
      </c>
      <c r="V4363" s="564">
        <v>0</v>
      </c>
      <c r="W4363" s="564">
        <v>0</v>
      </c>
      <c r="X4363" s="564">
        <v>0</v>
      </c>
      <c r="Y4363" s="564">
        <v>0</v>
      </c>
      <c r="Z4363" s="564">
        <v>0</v>
      </c>
      <c r="AA4363" s="564">
        <v>0</v>
      </c>
      <c r="AB4363" s="564">
        <v>0</v>
      </c>
      <c r="AC4363" s="564">
        <v>0</v>
      </c>
      <c r="AD4363" s="564">
        <v>0</v>
      </c>
      <c r="AE4363" s="564">
        <v>0</v>
      </c>
      <c r="AF4363" s="564">
        <v>0</v>
      </c>
      <c r="AG4363" s="564">
        <v>0</v>
      </c>
      <c r="AH4363" s="564">
        <v>0</v>
      </c>
      <c r="AI4363" s="564">
        <v>0</v>
      </c>
      <c r="AJ4363" s="564">
        <v>0</v>
      </c>
      <c r="AK4363" s="564">
        <v>0</v>
      </c>
    </row>
    <row r="4364" spans="1:37">
      <c r="A4364">
        <v>4360</v>
      </c>
      <c r="B4364" s="564">
        <f t="shared" ca="1" si="414"/>
        <v>0</v>
      </c>
      <c r="C4364" s="564">
        <f t="shared" ca="1" si="409"/>
        <v>0</v>
      </c>
      <c r="D4364" s="564">
        <f t="shared" ca="1" si="412"/>
        <v>0</v>
      </c>
      <c r="E4364" s="564">
        <f t="shared" ca="1" si="410"/>
        <v>0</v>
      </c>
      <c r="F4364" s="564">
        <f t="shared" ca="1" si="413"/>
        <v>1</v>
      </c>
      <c r="G4364" s="564">
        <f t="shared" ca="1" si="411"/>
        <v>-6.7629497303817754</v>
      </c>
      <c r="H4364" s="564">
        <v>0</v>
      </c>
      <c r="I4364" s="564">
        <v>0</v>
      </c>
      <c r="J4364" s="564">
        <v>0</v>
      </c>
      <c r="K4364" s="564">
        <v>0</v>
      </c>
      <c r="L4364" s="564">
        <v>0</v>
      </c>
      <c r="M4364" s="564">
        <v>0</v>
      </c>
      <c r="N4364" s="564">
        <v>0</v>
      </c>
      <c r="O4364" s="564">
        <v>0</v>
      </c>
      <c r="P4364" s="564">
        <v>0</v>
      </c>
      <c r="Q4364" s="564">
        <v>0</v>
      </c>
      <c r="R4364" s="564">
        <v>0</v>
      </c>
      <c r="S4364" s="564">
        <v>0</v>
      </c>
      <c r="T4364" s="564">
        <v>0</v>
      </c>
      <c r="U4364" s="564">
        <v>0</v>
      </c>
      <c r="V4364" s="564">
        <v>0</v>
      </c>
      <c r="W4364" s="564">
        <v>0</v>
      </c>
      <c r="X4364" s="564">
        <v>0</v>
      </c>
      <c r="Y4364" s="564">
        <v>0</v>
      </c>
      <c r="Z4364" s="564">
        <v>0</v>
      </c>
      <c r="AA4364" s="564">
        <v>0</v>
      </c>
      <c r="AB4364" s="564">
        <v>0</v>
      </c>
      <c r="AC4364" s="564">
        <v>0</v>
      </c>
      <c r="AD4364" s="564">
        <v>0</v>
      </c>
      <c r="AE4364" s="564">
        <v>0</v>
      </c>
      <c r="AF4364" s="564">
        <v>0</v>
      </c>
      <c r="AG4364" s="564">
        <v>0</v>
      </c>
      <c r="AH4364" s="564">
        <v>0</v>
      </c>
      <c r="AI4364" s="564">
        <v>0</v>
      </c>
      <c r="AJ4364" s="564">
        <v>0</v>
      </c>
      <c r="AK4364" s="564">
        <v>0</v>
      </c>
    </row>
    <row r="4365" spans="1:37">
      <c r="A4365">
        <v>4361</v>
      </c>
      <c r="B4365" s="564">
        <f t="shared" ca="1" si="414"/>
        <v>0</v>
      </c>
      <c r="C4365" s="564">
        <f t="shared" ca="1" si="409"/>
        <v>0</v>
      </c>
      <c r="D4365" s="564">
        <f t="shared" ca="1" si="412"/>
        <v>0</v>
      </c>
      <c r="E4365" s="564">
        <f t="shared" ca="1" si="410"/>
        <v>0</v>
      </c>
      <c r="F4365" s="564">
        <f t="shared" ca="1" si="413"/>
        <v>1</v>
      </c>
      <c r="G4365" s="564">
        <f t="shared" ca="1" si="411"/>
        <v>4.3232205313610024</v>
      </c>
      <c r="H4365" s="564">
        <v>0</v>
      </c>
      <c r="I4365" s="564">
        <v>0</v>
      </c>
      <c r="J4365" s="564">
        <v>0</v>
      </c>
      <c r="K4365" s="564">
        <v>0</v>
      </c>
      <c r="L4365" s="564">
        <v>0</v>
      </c>
      <c r="M4365" s="564">
        <v>0</v>
      </c>
      <c r="N4365" s="564">
        <v>0</v>
      </c>
      <c r="O4365" s="564">
        <v>0</v>
      </c>
      <c r="P4365" s="564">
        <v>0</v>
      </c>
      <c r="Q4365" s="564">
        <v>0</v>
      </c>
      <c r="R4365" s="564">
        <v>0</v>
      </c>
      <c r="S4365" s="564">
        <v>0</v>
      </c>
      <c r="T4365" s="564">
        <v>0</v>
      </c>
      <c r="U4365" s="564">
        <v>0</v>
      </c>
      <c r="V4365" s="564">
        <v>0</v>
      </c>
      <c r="W4365" s="564">
        <v>0</v>
      </c>
      <c r="X4365" s="564">
        <v>0</v>
      </c>
      <c r="Y4365" s="564">
        <v>0</v>
      </c>
      <c r="Z4365" s="564">
        <v>0</v>
      </c>
      <c r="AA4365" s="564">
        <v>0</v>
      </c>
      <c r="AB4365" s="564">
        <v>0</v>
      </c>
      <c r="AC4365" s="564">
        <v>0</v>
      </c>
      <c r="AD4365" s="564">
        <v>0</v>
      </c>
      <c r="AE4365" s="564">
        <v>0</v>
      </c>
      <c r="AF4365" s="564">
        <v>0</v>
      </c>
      <c r="AG4365" s="564">
        <v>0</v>
      </c>
      <c r="AH4365" s="564">
        <v>0</v>
      </c>
      <c r="AI4365" s="564">
        <v>0</v>
      </c>
      <c r="AJ4365" s="564">
        <v>0</v>
      </c>
      <c r="AK4365" s="564">
        <v>0</v>
      </c>
    </row>
    <row r="4366" spans="1:37">
      <c r="A4366">
        <v>4362</v>
      </c>
      <c r="B4366" s="564">
        <f t="shared" ca="1" si="414"/>
        <v>20</v>
      </c>
      <c r="C4366" s="564">
        <f t="shared" ca="1" si="409"/>
        <v>400</v>
      </c>
      <c r="D4366" s="564">
        <f t="shared" ca="1" si="412"/>
        <v>20</v>
      </c>
      <c r="E4366" s="564">
        <f t="shared" ca="1" si="410"/>
        <v>0</v>
      </c>
      <c r="F4366" s="564">
        <f t="shared" ca="1" si="413"/>
        <v>1</v>
      </c>
      <c r="G4366" s="564">
        <f t="shared" ca="1" si="411"/>
        <v>-0.84342465067320749</v>
      </c>
      <c r="H4366" s="564">
        <v>1</v>
      </c>
      <c r="I4366" s="564">
        <v>1</v>
      </c>
      <c r="J4366" s="564">
        <v>1</v>
      </c>
      <c r="K4366" s="564">
        <v>1</v>
      </c>
      <c r="L4366" s="564">
        <v>1</v>
      </c>
      <c r="M4366" s="564">
        <v>1</v>
      </c>
      <c r="N4366" s="564">
        <v>1</v>
      </c>
      <c r="O4366" s="564">
        <v>1</v>
      </c>
      <c r="P4366" s="564">
        <v>1</v>
      </c>
      <c r="Q4366" s="564">
        <v>1</v>
      </c>
      <c r="R4366" s="564">
        <v>1</v>
      </c>
      <c r="S4366" s="564">
        <v>1</v>
      </c>
      <c r="T4366" s="564">
        <v>1</v>
      </c>
      <c r="U4366" s="564">
        <v>1</v>
      </c>
      <c r="V4366" s="564">
        <v>1</v>
      </c>
      <c r="W4366" s="564">
        <v>1</v>
      </c>
      <c r="X4366" s="564">
        <v>1</v>
      </c>
      <c r="Y4366" s="564">
        <v>1</v>
      </c>
      <c r="Z4366" s="564">
        <v>1</v>
      </c>
      <c r="AA4366" s="564">
        <v>1</v>
      </c>
      <c r="AB4366" s="564">
        <v>1</v>
      </c>
      <c r="AC4366" s="564">
        <v>1</v>
      </c>
      <c r="AD4366" s="564">
        <v>1</v>
      </c>
      <c r="AE4366" s="564">
        <v>1</v>
      </c>
      <c r="AF4366" s="564">
        <v>1</v>
      </c>
      <c r="AG4366" s="564">
        <v>1</v>
      </c>
      <c r="AH4366" s="564">
        <v>1</v>
      </c>
      <c r="AI4366" s="564">
        <v>1</v>
      </c>
      <c r="AJ4366" s="564">
        <v>1</v>
      </c>
      <c r="AK4366" s="564">
        <v>1</v>
      </c>
    </row>
    <row r="4367" spans="1:37">
      <c r="A4367">
        <v>4363</v>
      </c>
      <c r="B4367" s="564">
        <f t="shared" ca="1" si="414"/>
        <v>20</v>
      </c>
      <c r="C4367" s="564">
        <f t="shared" ca="1" si="409"/>
        <v>400</v>
      </c>
      <c r="D4367" s="564">
        <f t="shared" ca="1" si="412"/>
        <v>20</v>
      </c>
      <c r="E4367" s="564">
        <f t="shared" ca="1" si="410"/>
        <v>0</v>
      </c>
      <c r="F4367" s="564">
        <f t="shared" ca="1" si="413"/>
        <v>1</v>
      </c>
      <c r="G4367" s="564">
        <f t="shared" ca="1" si="411"/>
        <v>1.3446049808326987</v>
      </c>
      <c r="H4367" s="564">
        <v>1</v>
      </c>
      <c r="I4367" s="564">
        <v>1</v>
      </c>
      <c r="J4367" s="564">
        <v>1</v>
      </c>
      <c r="K4367" s="564">
        <v>1</v>
      </c>
      <c r="L4367" s="564">
        <v>1</v>
      </c>
      <c r="M4367" s="564">
        <v>1</v>
      </c>
      <c r="N4367" s="564">
        <v>1</v>
      </c>
      <c r="O4367" s="564">
        <v>1</v>
      </c>
      <c r="P4367" s="564">
        <v>1</v>
      </c>
      <c r="Q4367" s="564">
        <v>1</v>
      </c>
      <c r="R4367" s="564">
        <v>1</v>
      </c>
      <c r="S4367" s="564">
        <v>1</v>
      </c>
      <c r="T4367" s="564">
        <v>1</v>
      </c>
      <c r="U4367" s="564">
        <v>1</v>
      </c>
      <c r="V4367" s="564">
        <v>1</v>
      </c>
      <c r="W4367" s="564">
        <v>1</v>
      </c>
      <c r="X4367" s="564">
        <v>1</v>
      </c>
      <c r="Y4367" s="564">
        <v>1</v>
      </c>
      <c r="Z4367" s="564">
        <v>1</v>
      </c>
      <c r="AA4367" s="564">
        <v>1</v>
      </c>
      <c r="AB4367" s="564">
        <v>1</v>
      </c>
      <c r="AC4367" s="564">
        <v>1</v>
      </c>
      <c r="AD4367" s="564">
        <v>1</v>
      </c>
      <c r="AE4367" s="564">
        <v>1</v>
      </c>
      <c r="AF4367" s="564">
        <v>1</v>
      </c>
      <c r="AG4367" s="564">
        <v>1</v>
      </c>
      <c r="AH4367" s="564">
        <v>1</v>
      </c>
      <c r="AI4367" s="564">
        <v>1</v>
      </c>
      <c r="AJ4367" s="564">
        <v>1</v>
      </c>
      <c r="AK4367" s="564">
        <v>1</v>
      </c>
    </row>
    <row r="4368" spans="1:37">
      <c r="A4368">
        <v>4364</v>
      </c>
      <c r="B4368" s="564">
        <f t="shared" ca="1" si="414"/>
        <v>20</v>
      </c>
      <c r="C4368" s="564">
        <f t="shared" ca="1" si="409"/>
        <v>400</v>
      </c>
      <c r="D4368" s="564">
        <f t="shared" ca="1" si="412"/>
        <v>20</v>
      </c>
      <c r="E4368" s="564">
        <f t="shared" ca="1" si="410"/>
        <v>0</v>
      </c>
      <c r="F4368" s="564">
        <f t="shared" ca="1" si="413"/>
        <v>1</v>
      </c>
      <c r="G4368" s="564">
        <f t="shared" ca="1" si="411"/>
        <v>-2.0098883892090815</v>
      </c>
      <c r="H4368" s="564">
        <v>1</v>
      </c>
      <c r="I4368" s="564">
        <v>1</v>
      </c>
      <c r="J4368" s="564">
        <v>1</v>
      </c>
      <c r="K4368" s="564">
        <v>1</v>
      </c>
      <c r="L4368" s="564">
        <v>1</v>
      </c>
      <c r="M4368" s="564">
        <v>1</v>
      </c>
      <c r="N4368" s="564">
        <v>1</v>
      </c>
      <c r="O4368" s="564">
        <v>1</v>
      </c>
      <c r="P4368" s="564">
        <v>1</v>
      </c>
      <c r="Q4368" s="564">
        <v>1</v>
      </c>
      <c r="R4368" s="564">
        <v>1</v>
      </c>
      <c r="S4368" s="564">
        <v>1</v>
      </c>
      <c r="T4368" s="564">
        <v>1</v>
      </c>
      <c r="U4368" s="564">
        <v>1</v>
      </c>
      <c r="V4368" s="564">
        <v>1</v>
      </c>
      <c r="W4368" s="564">
        <v>1</v>
      </c>
      <c r="X4368" s="564">
        <v>1</v>
      </c>
      <c r="Y4368" s="564">
        <v>1</v>
      </c>
      <c r="Z4368" s="564">
        <v>1</v>
      </c>
      <c r="AA4368" s="564">
        <v>1</v>
      </c>
      <c r="AB4368" s="564">
        <v>1</v>
      </c>
      <c r="AC4368" s="564">
        <v>1</v>
      </c>
      <c r="AD4368" s="564">
        <v>1</v>
      </c>
      <c r="AE4368" s="564">
        <v>1</v>
      </c>
      <c r="AF4368" s="564">
        <v>1</v>
      </c>
      <c r="AG4368" s="564">
        <v>1</v>
      </c>
      <c r="AH4368" s="564">
        <v>1</v>
      </c>
      <c r="AI4368" s="564">
        <v>1</v>
      </c>
      <c r="AJ4368" s="564">
        <v>1</v>
      </c>
      <c r="AK4368" s="564">
        <v>1</v>
      </c>
    </row>
    <row r="4369" spans="1:37">
      <c r="A4369">
        <v>4365</v>
      </c>
      <c r="B4369" s="564">
        <f t="shared" ca="1" si="414"/>
        <v>20</v>
      </c>
      <c r="C4369" s="564">
        <f t="shared" ca="1" si="409"/>
        <v>400</v>
      </c>
      <c r="D4369" s="564">
        <f t="shared" ca="1" si="412"/>
        <v>20</v>
      </c>
      <c r="E4369" s="564">
        <f t="shared" ca="1" si="410"/>
        <v>0</v>
      </c>
      <c r="F4369" s="564">
        <f t="shared" ca="1" si="413"/>
        <v>1</v>
      </c>
      <c r="G4369" s="564">
        <f t="shared" ca="1" si="411"/>
        <v>1.7384794659518503</v>
      </c>
      <c r="H4369" s="564">
        <v>1</v>
      </c>
      <c r="I4369" s="564">
        <v>1</v>
      </c>
      <c r="J4369" s="564">
        <v>1</v>
      </c>
      <c r="K4369" s="564">
        <v>1</v>
      </c>
      <c r="L4369" s="564">
        <v>1</v>
      </c>
      <c r="M4369" s="564">
        <v>1</v>
      </c>
      <c r="N4369" s="564">
        <v>1</v>
      </c>
      <c r="O4369" s="564">
        <v>1</v>
      </c>
      <c r="P4369" s="564">
        <v>1</v>
      </c>
      <c r="Q4369" s="564">
        <v>1</v>
      </c>
      <c r="R4369" s="564">
        <v>1</v>
      </c>
      <c r="S4369" s="564">
        <v>1</v>
      </c>
      <c r="T4369" s="564">
        <v>1</v>
      </c>
      <c r="U4369" s="564">
        <v>1</v>
      </c>
      <c r="V4369" s="564">
        <v>1</v>
      </c>
      <c r="W4369" s="564">
        <v>1</v>
      </c>
      <c r="X4369" s="564">
        <v>1</v>
      </c>
      <c r="Y4369" s="564">
        <v>1</v>
      </c>
      <c r="Z4369" s="564">
        <v>1</v>
      </c>
      <c r="AA4369" s="564">
        <v>1</v>
      </c>
      <c r="AB4369" s="564">
        <v>1</v>
      </c>
      <c r="AC4369" s="564">
        <v>1</v>
      </c>
      <c r="AD4369" s="564">
        <v>1</v>
      </c>
      <c r="AE4369" s="564">
        <v>1</v>
      </c>
      <c r="AF4369" s="564">
        <v>1</v>
      </c>
      <c r="AG4369" s="564">
        <v>1</v>
      </c>
      <c r="AH4369" s="564">
        <v>1</v>
      </c>
      <c r="AI4369" s="564">
        <v>1</v>
      </c>
      <c r="AJ4369" s="564">
        <v>1</v>
      </c>
      <c r="AK4369" s="564">
        <v>1</v>
      </c>
    </row>
    <row r="4370" spans="1:37">
      <c r="A4370">
        <v>4366</v>
      </c>
      <c r="B4370" s="564">
        <f t="shared" ca="1" si="414"/>
        <v>20</v>
      </c>
      <c r="C4370" s="564">
        <f t="shared" ca="1" si="409"/>
        <v>400</v>
      </c>
      <c r="D4370" s="564">
        <f t="shared" ca="1" si="412"/>
        <v>20</v>
      </c>
      <c r="E4370" s="564">
        <f t="shared" ca="1" si="410"/>
        <v>0</v>
      </c>
      <c r="F4370" s="564">
        <f t="shared" ca="1" si="413"/>
        <v>1</v>
      </c>
      <c r="G4370" s="564">
        <f t="shared" ca="1" si="411"/>
        <v>5.6016621386056009</v>
      </c>
      <c r="H4370" s="564">
        <v>1</v>
      </c>
      <c r="I4370" s="564">
        <v>1</v>
      </c>
      <c r="J4370" s="564">
        <v>1</v>
      </c>
      <c r="K4370" s="564">
        <v>1</v>
      </c>
      <c r="L4370" s="564">
        <v>1</v>
      </c>
      <c r="M4370" s="564">
        <v>1</v>
      </c>
      <c r="N4370" s="564">
        <v>1</v>
      </c>
      <c r="O4370" s="564">
        <v>1</v>
      </c>
      <c r="P4370" s="564">
        <v>1</v>
      </c>
      <c r="Q4370" s="564">
        <v>1</v>
      </c>
      <c r="R4370" s="564">
        <v>1</v>
      </c>
      <c r="S4370" s="564">
        <v>1</v>
      </c>
      <c r="T4370" s="564">
        <v>1</v>
      </c>
      <c r="U4370" s="564">
        <v>1</v>
      </c>
      <c r="V4370" s="564">
        <v>1</v>
      </c>
      <c r="W4370" s="564">
        <v>1</v>
      </c>
      <c r="X4370" s="564">
        <v>1</v>
      </c>
      <c r="Y4370" s="564">
        <v>1</v>
      </c>
      <c r="Z4370" s="564">
        <v>1</v>
      </c>
      <c r="AA4370" s="564">
        <v>1</v>
      </c>
      <c r="AB4370" s="564">
        <v>1</v>
      </c>
      <c r="AC4370" s="564">
        <v>1</v>
      </c>
      <c r="AD4370" s="564">
        <v>1</v>
      </c>
      <c r="AE4370" s="564">
        <v>1</v>
      </c>
      <c r="AF4370" s="564">
        <v>1</v>
      </c>
      <c r="AG4370" s="564">
        <v>1</v>
      </c>
      <c r="AH4370" s="564">
        <v>1</v>
      </c>
      <c r="AI4370" s="564">
        <v>1</v>
      </c>
      <c r="AJ4370" s="564">
        <v>1</v>
      </c>
      <c r="AK4370" s="564">
        <v>1</v>
      </c>
    </row>
    <row r="4371" spans="1:37">
      <c r="A4371">
        <v>4367</v>
      </c>
      <c r="B4371" s="564">
        <f t="shared" ca="1" si="414"/>
        <v>20</v>
      </c>
      <c r="C4371" s="564">
        <f t="shared" ca="1" si="409"/>
        <v>400</v>
      </c>
      <c r="D4371" s="564">
        <f t="shared" ca="1" si="412"/>
        <v>20</v>
      </c>
      <c r="E4371" s="564">
        <f t="shared" ca="1" si="410"/>
        <v>0</v>
      </c>
      <c r="F4371" s="564">
        <f t="shared" ca="1" si="413"/>
        <v>1</v>
      </c>
      <c r="G4371" s="564">
        <f t="shared" ca="1" si="411"/>
        <v>2.9995320750740579</v>
      </c>
      <c r="H4371" s="564">
        <v>1</v>
      </c>
      <c r="I4371" s="564">
        <v>1</v>
      </c>
      <c r="J4371" s="564">
        <v>1</v>
      </c>
      <c r="K4371" s="564">
        <v>1</v>
      </c>
      <c r="L4371" s="564">
        <v>1</v>
      </c>
      <c r="M4371" s="564">
        <v>1</v>
      </c>
      <c r="N4371" s="564">
        <v>1</v>
      </c>
      <c r="O4371" s="564">
        <v>1</v>
      </c>
      <c r="P4371" s="564">
        <v>1</v>
      </c>
      <c r="Q4371" s="564">
        <v>1</v>
      </c>
      <c r="R4371" s="564">
        <v>1</v>
      </c>
      <c r="S4371" s="564">
        <v>1</v>
      </c>
      <c r="T4371" s="564">
        <v>1</v>
      </c>
      <c r="U4371" s="564">
        <v>1</v>
      </c>
      <c r="V4371" s="564">
        <v>1</v>
      </c>
      <c r="W4371" s="564">
        <v>1</v>
      </c>
      <c r="X4371" s="564">
        <v>1</v>
      </c>
      <c r="Y4371" s="564">
        <v>1</v>
      </c>
      <c r="Z4371" s="564">
        <v>1</v>
      </c>
      <c r="AA4371" s="564">
        <v>1</v>
      </c>
      <c r="AB4371" s="564">
        <v>1</v>
      </c>
      <c r="AC4371" s="564">
        <v>1</v>
      </c>
      <c r="AD4371" s="564">
        <v>1</v>
      </c>
      <c r="AE4371" s="564">
        <v>1</v>
      </c>
      <c r="AF4371" s="564">
        <v>1</v>
      </c>
      <c r="AG4371" s="564">
        <v>1</v>
      </c>
      <c r="AH4371" s="564">
        <v>1</v>
      </c>
      <c r="AI4371" s="564">
        <v>1</v>
      </c>
      <c r="AJ4371" s="564">
        <v>1</v>
      </c>
      <c r="AK4371" s="564">
        <v>1</v>
      </c>
    </row>
    <row r="4372" spans="1:37">
      <c r="A4372">
        <v>4368</v>
      </c>
      <c r="B4372" s="564">
        <f t="shared" ca="1" si="414"/>
        <v>0</v>
      </c>
      <c r="C4372" s="564">
        <f t="shared" ca="1" si="409"/>
        <v>0</v>
      </c>
      <c r="D4372" s="564">
        <f t="shared" ca="1" si="412"/>
        <v>0</v>
      </c>
      <c r="E4372" s="564">
        <f t="shared" ca="1" si="410"/>
        <v>0</v>
      </c>
      <c r="F4372" s="564">
        <f t="shared" ca="1" si="413"/>
        <v>1</v>
      </c>
      <c r="G4372" s="564">
        <f t="shared" ca="1" si="411"/>
        <v>-1.5237426962785245</v>
      </c>
      <c r="H4372" s="564">
        <v>0</v>
      </c>
      <c r="I4372" s="564">
        <v>0</v>
      </c>
      <c r="J4372" s="564">
        <v>0</v>
      </c>
      <c r="K4372" s="564">
        <v>0</v>
      </c>
      <c r="L4372" s="564">
        <v>0</v>
      </c>
      <c r="M4372" s="564">
        <v>0</v>
      </c>
      <c r="N4372" s="564">
        <v>0</v>
      </c>
      <c r="O4372" s="564">
        <v>0</v>
      </c>
      <c r="P4372" s="564">
        <v>0</v>
      </c>
      <c r="Q4372" s="564">
        <v>0</v>
      </c>
      <c r="R4372" s="564">
        <v>0</v>
      </c>
      <c r="S4372" s="564">
        <v>0</v>
      </c>
      <c r="T4372" s="564">
        <v>0</v>
      </c>
      <c r="U4372" s="564">
        <v>0</v>
      </c>
      <c r="V4372" s="564">
        <v>0</v>
      </c>
      <c r="W4372" s="564">
        <v>0</v>
      </c>
      <c r="X4372" s="564">
        <v>0</v>
      </c>
      <c r="Y4372" s="564">
        <v>0</v>
      </c>
      <c r="Z4372" s="564">
        <v>0</v>
      </c>
      <c r="AA4372" s="564">
        <v>0</v>
      </c>
      <c r="AB4372" s="564">
        <v>0</v>
      </c>
      <c r="AC4372" s="564">
        <v>0</v>
      </c>
      <c r="AD4372" s="564">
        <v>0</v>
      </c>
      <c r="AE4372" s="564">
        <v>0</v>
      </c>
      <c r="AF4372" s="564">
        <v>0</v>
      </c>
      <c r="AG4372" s="564">
        <v>0</v>
      </c>
      <c r="AH4372" s="564">
        <v>0</v>
      </c>
      <c r="AI4372" s="564">
        <v>0</v>
      </c>
      <c r="AJ4372" s="564">
        <v>0</v>
      </c>
      <c r="AK4372" s="564">
        <v>0</v>
      </c>
    </row>
    <row r="4373" spans="1:37">
      <c r="A4373">
        <v>4369</v>
      </c>
      <c r="B4373" s="564">
        <f t="shared" ca="1" si="414"/>
        <v>0</v>
      </c>
      <c r="C4373" s="564">
        <f t="shared" ca="1" si="409"/>
        <v>0</v>
      </c>
      <c r="D4373" s="564">
        <f t="shared" ca="1" si="412"/>
        <v>0</v>
      </c>
      <c r="E4373" s="564">
        <f t="shared" ca="1" si="410"/>
        <v>0</v>
      </c>
      <c r="F4373" s="564">
        <f t="shared" ca="1" si="413"/>
        <v>1</v>
      </c>
      <c r="G4373" s="564">
        <f t="shared" ca="1" si="411"/>
        <v>1.0895326931560951</v>
      </c>
      <c r="H4373" s="564">
        <v>0</v>
      </c>
      <c r="I4373" s="564">
        <v>0</v>
      </c>
      <c r="J4373" s="564">
        <v>0</v>
      </c>
      <c r="K4373" s="564">
        <v>0</v>
      </c>
      <c r="L4373" s="564">
        <v>0</v>
      </c>
      <c r="M4373" s="564">
        <v>0</v>
      </c>
      <c r="N4373" s="564">
        <v>0</v>
      </c>
      <c r="O4373" s="564">
        <v>0</v>
      </c>
      <c r="P4373" s="564">
        <v>0</v>
      </c>
      <c r="Q4373" s="564">
        <v>0</v>
      </c>
      <c r="R4373" s="564">
        <v>0</v>
      </c>
      <c r="S4373" s="564">
        <v>0</v>
      </c>
      <c r="T4373" s="564">
        <v>0</v>
      </c>
      <c r="U4373" s="564">
        <v>0</v>
      </c>
      <c r="V4373" s="564">
        <v>0</v>
      </c>
      <c r="W4373" s="564">
        <v>0</v>
      </c>
      <c r="X4373" s="564">
        <v>0</v>
      </c>
      <c r="Y4373" s="564">
        <v>0</v>
      </c>
      <c r="Z4373" s="564">
        <v>0</v>
      </c>
      <c r="AA4373" s="564">
        <v>0</v>
      </c>
      <c r="AB4373" s="564">
        <v>0</v>
      </c>
      <c r="AC4373" s="564">
        <v>0</v>
      </c>
      <c r="AD4373" s="564">
        <v>0</v>
      </c>
      <c r="AE4373" s="564">
        <v>0</v>
      </c>
      <c r="AF4373" s="564">
        <v>0</v>
      </c>
      <c r="AG4373" s="564">
        <v>0</v>
      </c>
      <c r="AH4373" s="564">
        <v>0</v>
      </c>
      <c r="AI4373" s="564">
        <v>0</v>
      </c>
      <c r="AJ4373" s="564">
        <v>0</v>
      </c>
      <c r="AK4373" s="564">
        <v>0</v>
      </c>
    </row>
    <row r="4374" spans="1:37">
      <c r="A4374">
        <v>4370</v>
      </c>
      <c r="B4374" s="564">
        <f t="shared" ca="1" si="414"/>
        <v>20</v>
      </c>
      <c r="C4374" s="564">
        <f t="shared" ca="1" si="409"/>
        <v>400</v>
      </c>
      <c r="D4374" s="564">
        <f t="shared" ca="1" si="412"/>
        <v>20</v>
      </c>
      <c r="E4374" s="564">
        <f t="shared" ca="1" si="410"/>
        <v>0</v>
      </c>
      <c r="F4374" s="564">
        <f t="shared" ca="1" si="413"/>
        <v>1</v>
      </c>
      <c r="G4374" s="564">
        <f t="shared" ca="1" si="411"/>
        <v>3.5858393487497717</v>
      </c>
      <c r="H4374" s="564">
        <v>1</v>
      </c>
      <c r="I4374" s="564">
        <v>1</v>
      </c>
      <c r="J4374" s="564">
        <v>1</v>
      </c>
      <c r="K4374" s="564">
        <v>1</v>
      </c>
      <c r="L4374" s="564">
        <v>1</v>
      </c>
      <c r="M4374" s="564">
        <v>1</v>
      </c>
      <c r="N4374" s="564">
        <v>1</v>
      </c>
      <c r="O4374" s="564">
        <v>1</v>
      </c>
      <c r="P4374" s="564">
        <v>1</v>
      </c>
      <c r="Q4374" s="564">
        <v>1</v>
      </c>
      <c r="R4374" s="564">
        <v>1</v>
      </c>
      <c r="S4374" s="564">
        <v>1</v>
      </c>
      <c r="T4374" s="564">
        <v>1</v>
      </c>
      <c r="U4374" s="564">
        <v>1</v>
      </c>
      <c r="V4374" s="564">
        <v>1</v>
      </c>
      <c r="W4374" s="564">
        <v>1</v>
      </c>
      <c r="X4374" s="564">
        <v>1</v>
      </c>
      <c r="Y4374" s="564">
        <v>1</v>
      </c>
      <c r="Z4374" s="564">
        <v>1</v>
      </c>
      <c r="AA4374" s="564">
        <v>1</v>
      </c>
      <c r="AB4374" s="564">
        <v>1</v>
      </c>
      <c r="AC4374" s="564">
        <v>1</v>
      </c>
      <c r="AD4374" s="564">
        <v>1</v>
      </c>
      <c r="AE4374" s="564">
        <v>1</v>
      </c>
      <c r="AF4374" s="564">
        <v>1</v>
      </c>
      <c r="AG4374" s="564">
        <v>1</v>
      </c>
      <c r="AH4374" s="564">
        <v>1</v>
      </c>
      <c r="AI4374" s="564">
        <v>1</v>
      </c>
      <c r="AJ4374" s="564">
        <v>1</v>
      </c>
      <c r="AK4374" s="564">
        <v>1</v>
      </c>
    </row>
    <row r="4375" spans="1:37">
      <c r="A4375">
        <v>4371</v>
      </c>
      <c r="B4375" s="564">
        <f t="shared" ca="1" si="414"/>
        <v>20</v>
      </c>
      <c r="C4375" s="564">
        <f t="shared" ca="1" si="409"/>
        <v>400</v>
      </c>
      <c r="D4375" s="564">
        <f t="shared" ca="1" si="412"/>
        <v>20</v>
      </c>
      <c r="E4375" s="564">
        <f t="shared" ca="1" si="410"/>
        <v>0</v>
      </c>
      <c r="F4375" s="564">
        <f t="shared" ca="1" si="413"/>
        <v>1</v>
      </c>
      <c r="G4375" s="564">
        <f t="shared" ca="1" si="411"/>
        <v>2.1054631678156603</v>
      </c>
      <c r="H4375" s="564">
        <v>1</v>
      </c>
      <c r="I4375" s="564">
        <v>1</v>
      </c>
      <c r="J4375" s="564">
        <v>1</v>
      </c>
      <c r="K4375" s="564">
        <v>1</v>
      </c>
      <c r="L4375" s="564">
        <v>1</v>
      </c>
      <c r="M4375" s="564">
        <v>1</v>
      </c>
      <c r="N4375" s="564">
        <v>1</v>
      </c>
      <c r="O4375" s="564">
        <v>1</v>
      </c>
      <c r="P4375" s="564">
        <v>1</v>
      </c>
      <c r="Q4375" s="564">
        <v>1</v>
      </c>
      <c r="R4375" s="564">
        <v>1</v>
      </c>
      <c r="S4375" s="564">
        <v>1</v>
      </c>
      <c r="T4375" s="564">
        <v>1</v>
      </c>
      <c r="U4375" s="564">
        <v>1</v>
      </c>
      <c r="V4375" s="564">
        <v>1</v>
      </c>
      <c r="W4375" s="564">
        <v>1</v>
      </c>
      <c r="X4375" s="564">
        <v>1</v>
      </c>
      <c r="Y4375" s="564">
        <v>1</v>
      </c>
      <c r="Z4375" s="564">
        <v>1</v>
      </c>
      <c r="AA4375" s="564">
        <v>1</v>
      </c>
      <c r="AB4375" s="564">
        <v>1</v>
      </c>
      <c r="AC4375" s="564">
        <v>1</v>
      </c>
      <c r="AD4375" s="564">
        <v>1</v>
      </c>
      <c r="AE4375" s="564">
        <v>1</v>
      </c>
      <c r="AF4375" s="564">
        <v>1</v>
      </c>
      <c r="AG4375" s="564">
        <v>1</v>
      </c>
      <c r="AH4375" s="564">
        <v>1</v>
      </c>
      <c r="AI4375" s="564">
        <v>1</v>
      </c>
      <c r="AJ4375" s="564">
        <v>1</v>
      </c>
      <c r="AK4375" s="564">
        <v>1</v>
      </c>
    </row>
    <row r="4376" spans="1:37">
      <c r="A4376">
        <v>4372</v>
      </c>
      <c r="B4376" s="564">
        <f t="shared" ca="1" si="414"/>
        <v>0</v>
      </c>
      <c r="C4376" s="564">
        <f t="shared" ca="1" si="409"/>
        <v>0</v>
      </c>
      <c r="D4376" s="564">
        <f t="shared" ca="1" si="412"/>
        <v>0</v>
      </c>
      <c r="E4376" s="564">
        <f t="shared" ca="1" si="410"/>
        <v>0</v>
      </c>
      <c r="F4376" s="564">
        <f t="shared" ca="1" si="413"/>
        <v>1</v>
      </c>
      <c r="G4376" s="564">
        <f t="shared" ca="1" si="411"/>
        <v>7.4400215521275079</v>
      </c>
      <c r="H4376" s="564">
        <v>0</v>
      </c>
      <c r="I4376" s="564">
        <v>0</v>
      </c>
      <c r="J4376" s="564">
        <v>0</v>
      </c>
      <c r="K4376" s="564">
        <v>0</v>
      </c>
      <c r="L4376" s="564">
        <v>0</v>
      </c>
      <c r="M4376" s="564">
        <v>0</v>
      </c>
      <c r="N4376" s="564">
        <v>0</v>
      </c>
      <c r="O4376" s="564">
        <v>0</v>
      </c>
      <c r="P4376" s="564">
        <v>0</v>
      </c>
      <c r="Q4376" s="564">
        <v>0</v>
      </c>
      <c r="R4376" s="564">
        <v>0</v>
      </c>
      <c r="S4376" s="564">
        <v>0</v>
      </c>
      <c r="T4376" s="564">
        <v>0</v>
      </c>
      <c r="U4376" s="564">
        <v>0</v>
      </c>
      <c r="V4376" s="564">
        <v>0</v>
      </c>
      <c r="W4376" s="564">
        <v>0</v>
      </c>
      <c r="X4376" s="564">
        <v>0</v>
      </c>
      <c r="Y4376" s="564">
        <v>0</v>
      </c>
      <c r="Z4376" s="564">
        <v>0</v>
      </c>
      <c r="AA4376" s="564">
        <v>0</v>
      </c>
      <c r="AB4376" s="564">
        <v>0</v>
      </c>
      <c r="AC4376" s="564">
        <v>0</v>
      </c>
      <c r="AD4376" s="564">
        <v>0</v>
      </c>
      <c r="AE4376" s="564">
        <v>0</v>
      </c>
      <c r="AF4376" s="564">
        <v>0</v>
      </c>
      <c r="AG4376" s="564">
        <v>0</v>
      </c>
      <c r="AH4376" s="564">
        <v>0</v>
      </c>
      <c r="AI4376" s="564">
        <v>0</v>
      </c>
      <c r="AJ4376" s="564">
        <v>0</v>
      </c>
      <c r="AK4376" s="564">
        <v>0</v>
      </c>
    </row>
    <row r="4377" spans="1:37">
      <c r="A4377">
        <v>4373</v>
      </c>
      <c r="B4377" s="564">
        <f t="shared" ca="1" si="414"/>
        <v>0</v>
      </c>
      <c r="C4377" s="564">
        <f t="shared" ca="1" si="409"/>
        <v>0</v>
      </c>
      <c r="D4377" s="564">
        <f t="shared" ca="1" si="412"/>
        <v>0</v>
      </c>
      <c r="E4377" s="564">
        <f t="shared" ca="1" si="410"/>
        <v>0</v>
      </c>
      <c r="F4377" s="564">
        <f t="shared" ca="1" si="413"/>
        <v>1</v>
      </c>
      <c r="G4377" s="564">
        <f t="shared" ca="1" si="411"/>
        <v>3.2726575477512743</v>
      </c>
      <c r="H4377" s="564">
        <v>0</v>
      </c>
      <c r="I4377" s="564">
        <v>0</v>
      </c>
      <c r="J4377" s="564">
        <v>0</v>
      </c>
      <c r="K4377" s="564">
        <v>0</v>
      </c>
      <c r="L4377" s="564">
        <v>0</v>
      </c>
      <c r="M4377" s="564">
        <v>0</v>
      </c>
      <c r="N4377" s="564">
        <v>0</v>
      </c>
      <c r="O4377" s="564">
        <v>0</v>
      </c>
      <c r="P4377" s="564">
        <v>0</v>
      </c>
      <c r="Q4377" s="564">
        <v>0</v>
      </c>
      <c r="R4377" s="564">
        <v>0</v>
      </c>
      <c r="S4377" s="564">
        <v>0</v>
      </c>
      <c r="T4377" s="564">
        <v>0</v>
      </c>
      <c r="U4377" s="564">
        <v>0</v>
      </c>
      <c r="V4377" s="564">
        <v>0</v>
      </c>
      <c r="W4377" s="564">
        <v>0</v>
      </c>
      <c r="X4377" s="564">
        <v>0</v>
      </c>
      <c r="Y4377" s="564">
        <v>0</v>
      </c>
      <c r="Z4377" s="564">
        <v>0</v>
      </c>
      <c r="AA4377" s="564">
        <v>0</v>
      </c>
      <c r="AB4377" s="564">
        <v>0</v>
      </c>
      <c r="AC4377" s="564">
        <v>0</v>
      </c>
      <c r="AD4377" s="564">
        <v>0</v>
      </c>
      <c r="AE4377" s="564">
        <v>0</v>
      </c>
      <c r="AF4377" s="564">
        <v>0</v>
      </c>
      <c r="AG4377" s="564">
        <v>0</v>
      </c>
      <c r="AH4377" s="564">
        <v>0</v>
      </c>
      <c r="AI4377" s="564">
        <v>0</v>
      </c>
      <c r="AJ4377" s="564">
        <v>0</v>
      </c>
      <c r="AK4377" s="564">
        <v>0</v>
      </c>
    </row>
    <row r="4378" spans="1:37">
      <c r="A4378">
        <v>4374</v>
      </c>
      <c r="B4378" s="564">
        <f t="shared" ca="1" si="414"/>
        <v>0</v>
      </c>
      <c r="C4378" s="564">
        <f t="shared" ca="1" si="409"/>
        <v>0</v>
      </c>
      <c r="D4378" s="564">
        <f t="shared" ca="1" si="412"/>
        <v>0</v>
      </c>
      <c r="E4378" s="564">
        <f t="shared" ca="1" si="410"/>
        <v>0</v>
      </c>
      <c r="F4378" s="564">
        <f t="shared" ca="1" si="413"/>
        <v>1</v>
      </c>
      <c r="G4378" s="564">
        <f t="shared" ca="1" si="411"/>
        <v>-1.3209626223285897</v>
      </c>
      <c r="H4378" s="564">
        <v>0</v>
      </c>
      <c r="I4378" s="564">
        <v>0</v>
      </c>
      <c r="J4378" s="564">
        <v>0</v>
      </c>
      <c r="K4378" s="564">
        <v>0</v>
      </c>
      <c r="L4378" s="564">
        <v>0</v>
      </c>
      <c r="M4378" s="564">
        <v>0</v>
      </c>
      <c r="N4378" s="564">
        <v>0</v>
      </c>
      <c r="O4378" s="564">
        <v>0</v>
      </c>
      <c r="P4378" s="564">
        <v>0</v>
      </c>
      <c r="Q4378" s="564">
        <v>0</v>
      </c>
      <c r="R4378" s="564">
        <v>0</v>
      </c>
      <c r="S4378" s="564">
        <v>0</v>
      </c>
      <c r="T4378" s="564">
        <v>0</v>
      </c>
      <c r="U4378" s="564">
        <v>0</v>
      </c>
      <c r="V4378" s="564">
        <v>0</v>
      </c>
      <c r="W4378" s="564">
        <v>0</v>
      </c>
      <c r="X4378" s="564">
        <v>0</v>
      </c>
      <c r="Y4378" s="564">
        <v>0</v>
      </c>
      <c r="Z4378" s="564">
        <v>0</v>
      </c>
      <c r="AA4378" s="564">
        <v>0</v>
      </c>
      <c r="AB4378" s="564">
        <v>0</v>
      </c>
      <c r="AC4378" s="564">
        <v>0</v>
      </c>
      <c r="AD4378" s="564">
        <v>0</v>
      </c>
      <c r="AE4378" s="564">
        <v>0</v>
      </c>
      <c r="AF4378" s="564">
        <v>0</v>
      </c>
      <c r="AG4378" s="564">
        <v>0</v>
      </c>
      <c r="AH4378" s="564">
        <v>0</v>
      </c>
      <c r="AI4378" s="564">
        <v>0</v>
      </c>
      <c r="AJ4378" s="564">
        <v>0</v>
      </c>
      <c r="AK4378" s="564">
        <v>0</v>
      </c>
    </row>
    <row r="4379" spans="1:37">
      <c r="A4379">
        <v>4375</v>
      </c>
      <c r="B4379" s="564">
        <f t="shared" ca="1" si="414"/>
        <v>5</v>
      </c>
      <c r="C4379" s="564">
        <f t="shared" ca="1" si="409"/>
        <v>25</v>
      </c>
      <c r="D4379" s="564">
        <f t="shared" ca="1" si="412"/>
        <v>5</v>
      </c>
      <c r="E4379" s="564">
        <f t="shared" ca="1" si="410"/>
        <v>3.75</v>
      </c>
      <c r="F4379" s="564">
        <f t="shared" ca="1" si="413"/>
        <v>0.60526315789473684</v>
      </c>
      <c r="G4379" s="564">
        <f t="shared" ca="1" si="411"/>
        <v>0.19620891254361961</v>
      </c>
      <c r="H4379" s="564">
        <v>0</v>
      </c>
      <c r="I4379" s="564">
        <v>0</v>
      </c>
      <c r="J4379" s="564">
        <v>0</v>
      </c>
      <c r="K4379" s="564">
        <v>0</v>
      </c>
      <c r="L4379" s="564">
        <v>0</v>
      </c>
      <c r="M4379" s="564">
        <v>0</v>
      </c>
      <c r="N4379" s="564">
        <v>1</v>
      </c>
      <c r="O4379" s="564">
        <v>0</v>
      </c>
      <c r="P4379" s="564">
        <v>1</v>
      </c>
      <c r="Q4379" s="564">
        <v>0</v>
      </c>
      <c r="R4379" s="564">
        <v>0</v>
      </c>
      <c r="S4379" s="564">
        <v>1</v>
      </c>
      <c r="T4379" s="564">
        <v>0</v>
      </c>
      <c r="U4379" s="564">
        <v>0</v>
      </c>
      <c r="V4379" s="564">
        <v>0</v>
      </c>
      <c r="W4379" s="564">
        <v>0</v>
      </c>
      <c r="X4379" s="564">
        <v>0</v>
      </c>
      <c r="Y4379" s="564">
        <v>0</v>
      </c>
      <c r="Z4379" s="564">
        <v>1</v>
      </c>
      <c r="AA4379" s="564">
        <v>1</v>
      </c>
      <c r="AB4379" s="564">
        <v>1</v>
      </c>
      <c r="AC4379" s="564">
        <v>0</v>
      </c>
      <c r="AD4379" s="564">
        <v>1</v>
      </c>
      <c r="AE4379" s="564">
        <v>1</v>
      </c>
      <c r="AF4379" s="564">
        <v>0</v>
      </c>
      <c r="AG4379" s="564">
        <v>0</v>
      </c>
      <c r="AH4379" s="564">
        <v>0</v>
      </c>
      <c r="AI4379" s="564">
        <v>0</v>
      </c>
      <c r="AJ4379" s="564">
        <v>1</v>
      </c>
      <c r="AK4379" s="564">
        <v>1</v>
      </c>
    </row>
    <row r="4380" spans="1:37">
      <c r="A4380">
        <v>4376</v>
      </c>
      <c r="B4380" s="564">
        <f t="shared" ca="1" si="414"/>
        <v>16</v>
      </c>
      <c r="C4380" s="564">
        <f t="shared" ca="1" si="409"/>
        <v>256</v>
      </c>
      <c r="D4380" s="564">
        <f t="shared" ca="1" si="412"/>
        <v>16</v>
      </c>
      <c r="E4380" s="564">
        <f t="shared" ca="1" si="410"/>
        <v>3.1999999999999993</v>
      </c>
      <c r="F4380" s="564">
        <f t="shared" ca="1" si="413"/>
        <v>0.66315789473684217</v>
      </c>
      <c r="G4380" s="564">
        <f t="shared" ca="1" si="411"/>
        <v>-1.2796103313095224</v>
      </c>
      <c r="H4380" s="564">
        <v>1</v>
      </c>
      <c r="I4380" s="564">
        <v>0</v>
      </c>
      <c r="J4380" s="564">
        <v>0</v>
      </c>
      <c r="K4380" s="564">
        <v>1</v>
      </c>
      <c r="L4380" s="564">
        <v>1</v>
      </c>
      <c r="M4380" s="564">
        <v>1</v>
      </c>
      <c r="N4380" s="564">
        <v>1</v>
      </c>
      <c r="O4380" s="564">
        <v>1</v>
      </c>
      <c r="P4380" s="564">
        <v>1</v>
      </c>
      <c r="Q4380" s="564">
        <v>1</v>
      </c>
      <c r="R4380" s="564">
        <v>1</v>
      </c>
      <c r="S4380" s="564">
        <v>0</v>
      </c>
      <c r="T4380" s="564">
        <v>1</v>
      </c>
      <c r="U4380" s="564">
        <v>1</v>
      </c>
      <c r="V4380" s="564">
        <v>1</v>
      </c>
      <c r="W4380" s="564">
        <v>1</v>
      </c>
      <c r="X4380" s="564">
        <v>1</v>
      </c>
      <c r="Y4380" s="564">
        <v>1</v>
      </c>
      <c r="Z4380" s="564">
        <v>0</v>
      </c>
      <c r="AA4380" s="564">
        <v>1</v>
      </c>
      <c r="AB4380" s="564">
        <v>1</v>
      </c>
      <c r="AC4380" s="564">
        <v>0</v>
      </c>
      <c r="AD4380" s="564">
        <v>1</v>
      </c>
      <c r="AE4380" s="564">
        <v>1</v>
      </c>
      <c r="AF4380" s="564">
        <v>1</v>
      </c>
      <c r="AG4380" s="564">
        <v>1</v>
      </c>
      <c r="AH4380" s="564">
        <v>1</v>
      </c>
      <c r="AI4380" s="564">
        <v>1</v>
      </c>
      <c r="AJ4380" s="564">
        <v>1</v>
      </c>
      <c r="AK4380" s="564">
        <v>1</v>
      </c>
    </row>
    <row r="4381" spans="1:37">
      <c r="A4381">
        <v>4377</v>
      </c>
      <c r="B4381" s="564">
        <f t="shared" ca="1" si="414"/>
        <v>0</v>
      </c>
      <c r="C4381" s="564">
        <f t="shared" ca="1" si="409"/>
        <v>0</v>
      </c>
      <c r="D4381" s="564">
        <f t="shared" ca="1" si="412"/>
        <v>0</v>
      </c>
      <c r="E4381" s="564">
        <f t="shared" ca="1" si="410"/>
        <v>0</v>
      </c>
      <c r="F4381" s="564">
        <f t="shared" ca="1" si="413"/>
        <v>1</v>
      </c>
      <c r="G4381" s="564">
        <f t="shared" ca="1" si="411"/>
        <v>1.0849187765194168</v>
      </c>
      <c r="H4381" s="564">
        <v>0</v>
      </c>
      <c r="I4381" s="564">
        <v>0</v>
      </c>
      <c r="J4381" s="564">
        <v>0</v>
      </c>
      <c r="K4381" s="564">
        <v>0</v>
      </c>
      <c r="L4381" s="564">
        <v>0</v>
      </c>
      <c r="M4381" s="564">
        <v>0</v>
      </c>
      <c r="N4381" s="564">
        <v>0</v>
      </c>
      <c r="O4381" s="564">
        <v>0</v>
      </c>
      <c r="P4381" s="564">
        <v>0</v>
      </c>
      <c r="Q4381" s="564">
        <v>0</v>
      </c>
      <c r="R4381" s="564">
        <v>0</v>
      </c>
      <c r="S4381" s="564">
        <v>0</v>
      </c>
      <c r="T4381" s="564">
        <v>0</v>
      </c>
      <c r="U4381" s="564">
        <v>0</v>
      </c>
      <c r="V4381" s="564">
        <v>0</v>
      </c>
      <c r="W4381" s="564">
        <v>0</v>
      </c>
      <c r="X4381" s="564">
        <v>0</v>
      </c>
      <c r="Y4381" s="564">
        <v>0</v>
      </c>
      <c r="Z4381" s="564">
        <v>0</v>
      </c>
      <c r="AA4381" s="564">
        <v>0</v>
      </c>
      <c r="AB4381" s="564">
        <v>0</v>
      </c>
      <c r="AC4381" s="564">
        <v>0</v>
      </c>
      <c r="AD4381" s="564">
        <v>0</v>
      </c>
      <c r="AE4381" s="564">
        <v>0</v>
      </c>
      <c r="AF4381" s="564">
        <v>0</v>
      </c>
      <c r="AG4381" s="564">
        <v>0</v>
      </c>
      <c r="AH4381" s="564">
        <v>0</v>
      </c>
      <c r="AI4381" s="564">
        <v>0</v>
      </c>
      <c r="AJ4381" s="564">
        <v>0</v>
      </c>
      <c r="AK4381" s="564">
        <v>0</v>
      </c>
    </row>
    <row r="4382" spans="1:37">
      <c r="A4382">
        <v>4378</v>
      </c>
      <c r="B4382" s="564">
        <f t="shared" ca="1" si="414"/>
        <v>0</v>
      </c>
      <c r="C4382" s="564">
        <f t="shared" ca="1" si="409"/>
        <v>0</v>
      </c>
      <c r="D4382" s="564">
        <f t="shared" ca="1" si="412"/>
        <v>0</v>
      </c>
      <c r="E4382" s="564">
        <f t="shared" ca="1" si="410"/>
        <v>0</v>
      </c>
      <c r="F4382" s="564">
        <f t="shared" ca="1" si="413"/>
        <v>1</v>
      </c>
      <c r="G4382" s="564">
        <f t="shared" ca="1" si="411"/>
        <v>4.0776501122532203</v>
      </c>
      <c r="H4382" s="564">
        <v>0</v>
      </c>
      <c r="I4382" s="564">
        <v>0</v>
      </c>
      <c r="J4382" s="564">
        <v>0</v>
      </c>
      <c r="K4382" s="564">
        <v>0</v>
      </c>
      <c r="L4382" s="564">
        <v>0</v>
      </c>
      <c r="M4382" s="564">
        <v>0</v>
      </c>
      <c r="N4382" s="564">
        <v>0</v>
      </c>
      <c r="O4382" s="564">
        <v>0</v>
      </c>
      <c r="P4382" s="564">
        <v>0</v>
      </c>
      <c r="Q4382" s="564">
        <v>0</v>
      </c>
      <c r="R4382" s="564">
        <v>0</v>
      </c>
      <c r="S4382" s="564">
        <v>0</v>
      </c>
      <c r="T4382" s="564">
        <v>0</v>
      </c>
      <c r="U4382" s="564">
        <v>0</v>
      </c>
      <c r="V4382" s="564">
        <v>0</v>
      </c>
      <c r="W4382" s="564">
        <v>0</v>
      </c>
      <c r="X4382" s="564">
        <v>0</v>
      </c>
      <c r="Y4382" s="564">
        <v>0</v>
      </c>
      <c r="Z4382" s="564">
        <v>0</v>
      </c>
      <c r="AA4382" s="564">
        <v>0</v>
      </c>
      <c r="AB4382" s="564">
        <v>0</v>
      </c>
      <c r="AC4382" s="564">
        <v>0</v>
      </c>
      <c r="AD4382" s="564">
        <v>0</v>
      </c>
      <c r="AE4382" s="564">
        <v>0</v>
      </c>
      <c r="AF4382" s="564">
        <v>0</v>
      </c>
      <c r="AG4382" s="564">
        <v>0</v>
      </c>
      <c r="AH4382" s="564">
        <v>0</v>
      </c>
      <c r="AI4382" s="564">
        <v>0</v>
      </c>
      <c r="AJ4382" s="564">
        <v>0</v>
      </c>
      <c r="AK4382" s="564">
        <v>0</v>
      </c>
    </row>
    <row r="4383" spans="1:37">
      <c r="A4383">
        <v>4379</v>
      </c>
      <c r="B4383" s="564">
        <f t="shared" ca="1" si="414"/>
        <v>20</v>
      </c>
      <c r="C4383" s="564">
        <f t="shared" ca="1" si="409"/>
        <v>400</v>
      </c>
      <c r="D4383" s="564">
        <f t="shared" ca="1" si="412"/>
        <v>20</v>
      </c>
      <c r="E4383" s="564">
        <f t="shared" ca="1" si="410"/>
        <v>0</v>
      </c>
      <c r="F4383" s="564">
        <f t="shared" ca="1" si="413"/>
        <v>1</v>
      </c>
      <c r="G4383" s="564">
        <f t="shared" ca="1" si="411"/>
        <v>-5.4767389265163722</v>
      </c>
      <c r="H4383" s="564">
        <v>1</v>
      </c>
      <c r="I4383" s="564">
        <v>1</v>
      </c>
      <c r="J4383" s="564">
        <v>1</v>
      </c>
      <c r="K4383" s="564">
        <v>1</v>
      </c>
      <c r="L4383" s="564">
        <v>1</v>
      </c>
      <c r="M4383" s="564">
        <v>1</v>
      </c>
      <c r="N4383" s="564">
        <v>1</v>
      </c>
      <c r="O4383" s="564">
        <v>1</v>
      </c>
      <c r="P4383" s="564">
        <v>1</v>
      </c>
      <c r="Q4383" s="564">
        <v>1</v>
      </c>
      <c r="R4383" s="564">
        <v>1</v>
      </c>
      <c r="S4383" s="564">
        <v>1</v>
      </c>
      <c r="T4383" s="564">
        <v>1</v>
      </c>
      <c r="U4383" s="564">
        <v>1</v>
      </c>
      <c r="V4383" s="564">
        <v>1</v>
      </c>
      <c r="W4383" s="564">
        <v>1</v>
      </c>
      <c r="X4383" s="564">
        <v>1</v>
      </c>
      <c r="Y4383" s="564">
        <v>1</v>
      </c>
      <c r="Z4383" s="564">
        <v>1</v>
      </c>
      <c r="AA4383" s="564">
        <v>1</v>
      </c>
      <c r="AB4383" s="564">
        <v>1</v>
      </c>
      <c r="AC4383" s="564">
        <v>1</v>
      </c>
      <c r="AD4383" s="564">
        <v>1</v>
      </c>
      <c r="AE4383" s="564">
        <v>1</v>
      </c>
      <c r="AF4383" s="564">
        <v>1</v>
      </c>
      <c r="AG4383" s="564">
        <v>1</v>
      </c>
      <c r="AH4383" s="564">
        <v>1</v>
      </c>
      <c r="AI4383" s="564">
        <v>1</v>
      </c>
      <c r="AJ4383" s="564">
        <v>1</v>
      </c>
      <c r="AK4383" s="564">
        <v>1</v>
      </c>
    </row>
    <row r="4384" spans="1:37">
      <c r="A4384">
        <v>4380</v>
      </c>
      <c r="B4384" s="564">
        <f t="shared" ca="1" si="414"/>
        <v>20</v>
      </c>
      <c r="C4384" s="564">
        <f t="shared" ca="1" si="409"/>
        <v>400</v>
      </c>
      <c r="D4384" s="564">
        <f t="shared" ca="1" si="412"/>
        <v>20</v>
      </c>
      <c r="E4384" s="564">
        <f t="shared" ca="1" si="410"/>
        <v>0</v>
      </c>
      <c r="F4384" s="564">
        <f t="shared" ca="1" si="413"/>
        <v>1</v>
      </c>
      <c r="G4384" s="564">
        <f t="shared" ca="1" si="411"/>
        <v>5.091102709592878</v>
      </c>
      <c r="H4384" s="564">
        <v>1</v>
      </c>
      <c r="I4384" s="564">
        <v>1</v>
      </c>
      <c r="J4384" s="564">
        <v>1</v>
      </c>
      <c r="K4384" s="564">
        <v>1</v>
      </c>
      <c r="L4384" s="564">
        <v>1</v>
      </c>
      <c r="M4384" s="564">
        <v>1</v>
      </c>
      <c r="N4384" s="564">
        <v>1</v>
      </c>
      <c r="O4384" s="564">
        <v>1</v>
      </c>
      <c r="P4384" s="564">
        <v>1</v>
      </c>
      <c r="Q4384" s="564">
        <v>1</v>
      </c>
      <c r="R4384" s="564">
        <v>1</v>
      </c>
      <c r="S4384" s="564">
        <v>1</v>
      </c>
      <c r="T4384" s="564">
        <v>1</v>
      </c>
      <c r="U4384" s="564">
        <v>1</v>
      </c>
      <c r="V4384" s="564">
        <v>1</v>
      </c>
      <c r="W4384" s="564">
        <v>1</v>
      </c>
      <c r="X4384" s="564">
        <v>1</v>
      </c>
      <c r="Y4384" s="564">
        <v>1</v>
      </c>
      <c r="Z4384" s="564">
        <v>1</v>
      </c>
      <c r="AA4384" s="564">
        <v>1</v>
      </c>
      <c r="AB4384" s="564">
        <v>1</v>
      </c>
      <c r="AC4384" s="564">
        <v>1</v>
      </c>
      <c r="AD4384" s="564">
        <v>1</v>
      </c>
      <c r="AE4384" s="564">
        <v>1</v>
      </c>
      <c r="AF4384" s="564">
        <v>1</v>
      </c>
      <c r="AG4384" s="564">
        <v>1</v>
      </c>
      <c r="AH4384" s="564">
        <v>1</v>
      </c>
      <c r="AI4384" s="564">
        <v>1</v>
      </c>
      <c r="AJ4384" s="564">
        <v>1</v>
      </c>
      <c r="AK4384" s="564">
        <v>1</v>
      </c>
    </row>
    <row r="4385" spans="1:37">
      <c r="A4385">
        <v>4381</v>
      </c>
      <c r="B4385" s="564">
        <f t="shared" ca="1" si="414"/>
        <v>20</v>
      </c>
      <c r="C4385" s="564">
        <f t="shared" ca="1" si="409"/>
        <v>400</v>
      </c>
      <c r="D4385" s="564">
        <f t="shared" ca="1" si="412"/>
        <v>20</v>
      </c>
      <c r="E4385" s="564">
        <f t="shared" ca="1" si="410"/>
        <v>0</v>
      </c>
      <c r="F4385" s="564">
        <f t="shared" ca="1" si="413"/>
        <v>1</v>
      </c>
      <c r="G4385" s="564">
        <f t="shared" ca="1" si="411"/>
        <v>2.8341568273330329</v>
      </c>
      <c r="H4385" s="564">
        <v>1</v>
      </c>
      <c r="I4385" s="564">
        <v>1</v>
      </c>
      <c r="J4385" s="564">
        <v>1</v>
      </c>
      <c r="K4385" s="564">
        <v>1</v>
      </c>
      <c r="L4385" s="564">
        <v>1</v>
      </c>
      <c r="M4385" s="564">
        <v>1</v>
      </c>
      <c r="N4385" s="564">
        <v>1</v>
      </c>
      <c r="O4385" s="564">
        <v>1</v>
      </c>
      <c r="P4385" s="564">
        <v>1</v>
      </c>
      <c r="Q4385" s="564">
        <v>1</v>
      </c>
      <c r="R4385" s="564">
        <v>1</v>
      </c>
      <c r="S4385" s="564">
        <v>1</v>
      </c>
      <c r="T4385" s="564">
        <v>1</v>
      </c>
      <c r="U4385" s="564">
        <v>1</v>
      </c>
      <c r="V4385" s="564">
        <v>1</v>
      </c>
      <c r="W4385" s="564">
        <v>1</v>
      </c>
      <c r="X4385" s="564">
        <v>1</v>
      </c>
      <c r="Y4385" s="564">
        <v>1</v>
      </c>
      <c r="Z4385" s="564">
        <v>1</v>
      </c>
      <c r="AA4385" s="564">
        <v>1</v>
      </c>
      <c r="AB4385" s="564">
        <v>1</v>
      </c>
      <c r="AC4385" s="564">
        <v>1</v>
      </c>
      <c r="AD4385" s="564">
        <v>1</v>
      </c>
      <c r="AE4385" s="564">
        <v>1</v>
      </c>
      <c r="AF4385" s="564">
        <v>1</v>
      </c>
      <c r="AG4385" s="564">
        <v>1</v>
      </c>
      <c r="AH4385" s="564">
        <v>1</v>
      </c>
      <c r="AI4385" s="564">
        <v>1</v>
      </c>
      <c r="AJ4385" s="564">
        <v>1</v>
      </c>
      <c r="AK4385" s="564">
        <v>1</v>
      </c>
    </row>
    <row r="4386" spans="1:37">
      <c r="A4386">
        <v>4382</v>
      </c>
      <c r="B4386" s="564">
        <f t="shared" ca="1" si="414"/>
        <v>0</v>
      </c>
      <c r="C4386" s="564">
        <f t="shared" ca="1" si="409"/>
        <v>0</v>
      </c>
      <c r="D4386" s="564">
        <f t="shared" ca="1" si="412"/>
        <v>0</v>
      </c>
      <c r="E4386" s="564">
        <f t="shared" ca="1" si="410"/>
        <v>0</v>
      </c>
      <c r="F4386" s="564">
        <f t="shared" ca="1" si="413"/>
        <v>1</v>
      </c>
      <c r="G4386" s="564">
        <f t="shared" ca="1" si="411"/>
        <v>11.042146994089501</v>
      </c>
      <c r="H4386" s="564">
        <v>0</v>
      </c>
      <c r="I4386" s="564">
        <v>0</v>
      </c>
      <c r="J4386" s="564">
        <v>0</v>
      </c>
      <c r="K4386" s="564">
        <v>0</v>
      </c>
      <c r="L4386" s="564">
        <v>0</v>
      </c>
      <c r="M4386" s="564">
        <v>0</v>
      </c>
      <c r="N4386" s="564">
        <v>0</v>
      </c>
      <c r="O4386" s="564">
        <v>0</v>
      </c>
      <c r="P4386" s="564">
        <v>0</v>
      </c>
      <c r="Q4386" s="564">
        <v>0</v>
      </c>
      <c r="R4386" s="564">
        <v>0</v>
      </c>
      <c r="S4386" s="564">
        <v>0</v>
      </c>
      <c r="T4386" s="564">
        <v>0</v>
      </c>
      <c r="U4386" s="564">
        <v>0</v>
      </c>
      <c r="V4386" s="564">
        <v>0</v>
      </c>
      <c r="W4386" s="564">
        <v>0</v>
      </c>
      <c r="X4386" s="564">
        <v>0</v>
      </c>
      <c r="Y4386" s="564">
        <v>0</v>
      </c>
      <c r="Z4386" s="564">
        <v>0</v>
      </c>
      <c r="AA4386" s="564">
        <v>0</v>
      </c>
      <c r="AB4386" s="564">
        <v>0</v>
      </c>
      <c r="AC4386" s="564">
        <v>0</v>
      </c>
      <c r="AD4386" s="564">
        <v>0</v>
      </c>
      <c r="AE4386" s="564">
        <v>0</v>
      </c>
      <c r="AF4386" s="564">
        <v>0</v>
      </c>
      <c r="AG4386" s="564">
        <v>0</v>
      </c>
      <c r="AH4386" s="564">
        <v>0</v>
      </c>
      <c r="AI4386" s="564">
        <v>0</v>
      </c>
      <c r="AJ4386" s="564">
        <v>0</v>
      </c>
      <c r="AK4386" s="564">
        <v>0</v>
      </c>
    </row>
    <row r="4387" spans="1:37">
      <c r="A4387">
        <v>4383</v>
      </c>
      <c r="B4387" s="564">
        <f t="shared" ca="1" si="414"/>
        <v>0</v>
      </c>
      <c r="C4387" s="564">
        <f t="shared" ca="1" si="409"/>
        <v>0</v>
      </c>
      <c r="D4387" s="564">
        <f t="shared" ca="1" si="412"/>
        <v>0</v>
      </c>
      <c r="E4387" s="564">
        <f t="shared" ca="1" si="410"/>
        <v>0</v>
      </c>
      <c r="F4387" s="564">
        <f t="shared" ca="1" si="413"/>
        <v>1</v>
      </c>
      <c r="G4387" s="564">
        <f t="shared" ca="1" si="411"/>
        <v>-5.7863603556684531</v>
      </c>
      <c r="H4387" s="564">
        <v>0</v>
      </c>
      <c r="I4387" s="564">
        <v>0</v>
      </c>
      <c r="J4387" s="564">
        <v>0</v>
      </c>
      <c r="K4387" s="564">
        <v>0</v>
      </c>
      <c r="L4387" s="564">
        <v>0</v>
      </c>
      <c r="M4387" s="564">
        <v>0</v>
      </c>
      <c r="N4387" s="564">
        <v>0</v>
      </c>
      <c r="O4387" s="564">
        <v>0</v>
      </c>
      <c r="P4387" s="564">
        <v>0</v>
      </c>
      <c r="Q4387" s="564">
        <v>0</v>
      </c>
      <c r="R4387" s="564">
        <v>0</v>
      </c>
      <c r="S4387" s="564">
        <v>0</v>
      </c>
      <c r="T4387" s="564">
        <v>0</v>
      </c>
      <c r="U4387" s="564">
        <v>0</v>
      </c>
      <c r="V4387" s="564">
        <v>0</v>
      </c>
      <c r="W4387" s="564">
        <v>0</v>
      </c>
      <c r="X4387" s="564">
        <v>0</v>
      </c>
      <c r="Y4387" s="564">
        <v>0</v>
      </c>
      <c r="Z4387" s="564">
        <v>0</v>
      </c>
      <c r="AA4387" s="564">
        <v>0</v>
      </c>
      <c r="AB4387" s="564">
        <v>0</v>
      </c>
      <c r="AC4387" s="564">
        <v>0</v>
      </c>
      <c r="AD4387" s="564">
        <v>0</v>
      </c>
      <c r="AE4387" s="564">
        <v>0</v>
      </c>
      <c r="AF4387" s="564">
        <v>0</v>
      </c>
      <c r="AG4387" s="564">
        <v>0</v>
      </c>
      <c r="AH4387" s="564">
        <v>0</v>
      </c>
      <c r="AI4387" s="564">
        <v>0</v>
      </c>
      <c r="AJ4387" s="564">
        <v>0</v>
      </c>
      <c r="AK4387" s="564">
        <v>0</v>
      </c>
    </row>
    <row r="4388" spans="1:37">
      <c r="A4388">
        <v>4384</v>
      </c>
      <c r="B4388" s="564">
        <f t="shared" ca="1" si="414"/>
        <v>0</v>
      </c>
      <c r="C4388" s="564">
        <f t="shared" ca="1" si="409"/>
        <v>0</v>
      </c>
      <c r="D4388" s="564">
        <f t="shared" ca="1" si="412"/>
        <v>0</v>
      </c>
      <c r="E4388" s="564">
        <f t="shared" ca="1" si="410"/>
        <v>0</v>
      </c>
      <c r="F4388" s="564">
        <f t="shared" ca="1" si="413"/>
        <v>1</v>
      </c>
      <c r="G4388" s="564">
        <f t="shared" ca="1" si="411"/>
        <v>-0.46047686077409167</v>
      </c>
      <c r="H4388" s="564">
        <v>0</v>
      </c>
      <c r="I4388" s="564">
        <v>0</v>
      </c>
      <c r="J4388" s="564">
        <v>0</v>
      </c>
      <c r="K4388" s="564">
        <v>0</v>
      </c>
      <c r="L4388" s="564">
        <v>0</v>
      </c>
      <c r="M4388" s="564">
        <v>0</v>
      </c>
      <c r="N4388" s="564">
        <v>0</v>
      </c>
      <c r="O4388" s="564">
        <v>0</v>
      </c>
      <c r="P4388" s="564">
        <v>0</v>
      </c>
      <c r="Q4388" s="564">
        <v>0</v>
      </c>
      <c r="R4388" s="564">
        <v>0</v>
      </c>
      <c r="S4388" s="564">
        <v>0</v>
      </c>
      <c r="T4388" s="564">
        <v>0</v>
      </c>
      <c r="U4388" s="564">
        <v>0</v>
      </c>
      <c r="V4388" s="564">
        <v>0</v>
      </c>
      <c r="W4388" s="564">
        <v>0</v>
      </c>
      <c r="X4388" s="564">
        <v>0</v>
      </c>
      <c r="Y4388" s="564">
        <v>0</v>
      </c>
      <c r="Z4388" s="564">
        <v>0</v>
      </c>
      <c r="AA4388" s="564">
        <v>0</v>
      </c>
      <c r="AB4388" s="564">
        <v>0</v>
      </c>
      <c r="AC4388" s="564">
        <v>0</v>
      </c>
      <c r="AD4388" s="564">
        <v>0</v>
      </c>
      <c r="AE4388" s="564">
        <v>0</v>
      </c>
      <c r="AF4388" s="564">
        <v>0</v>
      </c>
      <c r="AG4388" s="564">
        <v>0</v>
      </c>
      <c r="AH4388" s="564">
        <v>0</v>
      </c>
      <c r="AI4388" s="564">
        <v>0</v>
      </c>
      <c r="AJ4388" s="564">
        <v>0</v>
      </c>
      <c r="AK4388" s="564">
        <v>0</v>
      </c>
    </row>
    <row r="4389" spans="1:37">
      <c r="A4389">
        <v>4385</v>
      </c>
      <c r="B4389" s="564">
        <f t="shared" ca="1" si="414"/>
        <v>20</v>
      </c>
      <c r="C4389" s="564">
        <f t="shared" ca="1" si="409"/>
        <v>400</v>
      </c>
      <c r="D4389" s="564">
        <f t="shared" ca="1" si="412"/>
        <v>20</v>
      </c>
      <c r="E4389" s="564">
        <f t="shared" ca="1" si="410"/>
        <v>0</v>
      </c>
      <c r="F4389" s="564">
        <f t="shared" ca="1" si="413"/>
        <v>1</v>
      </c>
      <c r="G4389" s="564">
        <f t="shared" ca="1" si="411"/>
        <v>4.0410529500777983</v>
      </c>
      <c r="H4389" s="564">
        <v>1</v>
      </c>
      <c r="I4389" s="564">
        <v>1</v>
      </c>
      <c r="J4389" s="564">
        <v>1</v>
      </c>
      <c r="K4389" s="564">
        <v>1</v>
      </c>
      <c r="L4389" s="564">
        <v>1</v>
      </c>
      <c r="M4389" s="564">
        <v>1</v>
      </c>
      <c r="N4389" s="564">
        <v>1</v>
      </c>
      <c r="O4389" s="564">
        <v>1</v>
      </c>
      <c r="P4389" s="564">
        <v>1</v>
      </c>
      <c r="Q4389" s="564">
        <v>1</v>
      </c>
      <c r="R4389" s="564">
        <v>1</v>
      </c>
      <c r="S4389" s="564">
        <v>1</v>
      </c>
      <c r="T4389" s="564">
        <v>1</v>
      </c>
      <c r="U4389" s="564">
        <v>1</v>
      </c>
      <c r="V4389" s="564">
        <v>1</v>
      </c>
      <c r="W4389" s="564">
        <v>1</v>
      </c>
      <c r="X4389" s="564">
        <v>1</v>
      </c>
      <c r="Y4389" s="564">
        <v>1</v>
      </c>
      <c r="Z4389" s="564">
        <v>1</v>
      </c>
      <c r="AA4389" s="564">
        <v>1</v>
      </c>
      <c r="AB4389" s="564">
        <v>1</v>
      </c>
      <c r="AC4389" s="564">
        <v>1</v>
      </c>
      <c r="AD4389" s="564">
        <v>1</v>
      </c>
      <c r="AE4389" s="564">
        <v>1</v>
      </c>
      <c r="AF4389" s="564">
        <v>1</v>
      </c>
      <c r="AG4389" s="564">
        <v>1</v>
      </c>
      <c r="AH4389" s="564">
        <v>1</v>
      </c>
      <c r="AI4389" s="564">
        <v>1</v>
      </c>
      <c r="AJ4389" s="564">
        <v>1</v>
      </c>
      <c r="AK4389" s="564">
        <v>1</v>
      </c>
    </row>
    <row r="4390" spans="1:37">
      <c r="A4390">
        <v>4386</v>
      </c>
      <c r="B4390" s="564">
        <f t="shared" ca="1" si="414"/>
        <v>0</v>
      </c>
      <c r="C4390" s="564">
        <f t="shared" ca="1" si="409"/>
        <v>0</v>
      </c>
      <c r="D4390" s="564">
        <f t="shared" ca="1" si="412"/>
        <v>0</v>
      </c>
      <c r="E4390" s="564">
        <f t="shared" ca="1" si="410"/>
        <v>0</v>
      </c>
      <c r="F4390" s="564">
        <f t="shared" ca="1" si="413"/>
        <v>1</v>
      </c>
      <c r="G4390" s="564">
        <f t="shared" ca="1" si="411"/>
        <v>3.9921946695691952</v>
      </c>
      <c r="H4390" s="564">
        <v>0</v>
      </c>
      <c r="I4390" s="564">
        <v>0</v>
      </c>
      <c r="J4390" s="564">
        <v>0</v>
      </c>
      <c r="K4390" s="564">
        <v>0</v>
      </c>
      <c r="L4390" s="564">
        <v>0</v>
      </c>
      <c r="M4390" s="564">
        <v>0</v>
      </c>
      <c r="N4390" s="564">
        <v>0</v>
      </c>
      <c r="O4390" s="564">
        <v>0</v>
      </c>
      <c r="P4390" s="564">
        <v>0</v>
      </c>
      <c r="Q4390" s="564">
        <v>0</v>
      </c>
      <c r="R4390" s="564">
        <v>0</v>
      </c>
      <c r="S4390" s="564">
        <v>0</v>
      </c>
      <c r="T4390" s="564">
        <v>0</v>
      </c>
      <c r="U4390" s="564">
        <v>0</v>
      </c>
      <c r="V4390" s="564">
        <v>0</v>
      </c>
      <c r="W4390" s="564">
        <v>0</v>
      </c>
      <c r="X4390" s="564">
        <v>0</v>
      </c>
      <c r="Y4390" s="564">
        <v>0</v>
      </c>
      <c r="Z4390" s="564">
        <v>0</v>
      </c>
      <c r="AA4390" s="564">
        <v>0</v>
      </c>
      <c r="AB4390" s="564">
        <v>0</v>
      </c>
      <c r="AC4390" s="564">
        <v>0</v>
      </c>
      <c r="AD4390" s="564">
        <v>0</v>
      </c>
      <c r="AE4390" s="564">
        <v>0</v>
      </c>
      <c r="AF4390" s="564">
        <v>0</v>
      </c>
      <c r="AG4390" s="564">
        <v>0</v>
      </c>
      <c r="AH4390" s="564">
        <v>0</v>
      </c>
      <c r="AI4390" s="564">
        <v>0</v>
      </c>
      <c r="AJ4390" s="564">
        <v>0</v>
      </c>
      <c r="AK4390" s="564">
        <v>0</v>
      </c>
    </row>
    <row r="4391" spans="1:37">
      <c r="A4391">
        <v>4387</v>
      </c>
      <c r="B4391" s="564">
        <f t="shared" ca="1" si="414"/>
        <v>20</v>
      </c>
      <c r="C4391" s="564">
        <f t="shared" ca="1" si="409"/>
        <v>400</v>
      </c>
      <c r="D4391" s="564">
        <f t="shared" ca="1" si="412"/>
        <v>20</v>
      </c>
      <c r="E4391" s="564">
        <f t="shared" ca="1" si="410"/>
        <v>0</v>
      </c>
      <c r="F4391" s="564">
        <f t="shared" ca="1" si="413"/>
        <v>1</v>
      </c>
      <c r="G4391" s="564">
        <f t="shared" ca="1" si="411"/>
        <v>4.196145941594029</v>
      </c>
      <c r="H4391" s="564">
        <v>1</v>
      </c>
      <c r="I4391" s="564">
        <v>1</v>
      </c>
      <c r="J4391" s="564">
        <v>1</v>
      </c>
      <c r="K4391" s="564">
        <v>1</v>
      </c>
      <c r="L4391" s="564">
        <v>1</v>
      </c>
      <c r="M4391" s="564">
        <v>1</v>
      </c>
      <c r="N4391" s="564">
        <v>1</v>
      </c>
      <c r="O4391" s="564">
        <v>1</v>
      </c>
      <c r="P4391" s="564">
        <v>1</v>
      </c>
      <c r="Q4391" s="564">
        <v>1</v>
      </c>
      <c r="R4391" s="564">
        <v>1</v>
      </c>
      <c r="S4391" s="564">
        <v>1</v>
      </c>
      <c r="T4391" s="564">
        <v>1</v>
      </c>
      <c r="U4391" s="564">
        <v>1</v>
      </c>
      <c r="V4391" s="564">
        <v>1</v>
      </c>
      <c r="W4391" s="564">
        <v>1</v>
      </c>
      <c r="X4391" s="564">
        <v>1</v>
      </c>
      <c r="Y4391" s="564">
        <v>1</v>
      </c>
      <c r="Z4391" s="564">
        <v>1</v>
      </c>
      <c r="AA4391" s="564">
        <v>1</v>
      </c>
      <c r="AB4391" s="564">
        <v>1</v>
      </c>
      <c r="AC4391" s="564">
        <v>1</v>
      </c>
      <c r="AD4391" s="564">
        <v>1</v>
      </c>
      <c r="AE4391" s="564">
        <v>1</v>
      </c>
      <c r="AF4391" s="564">
        <v>1</v>
      </c>
      <c r="AG4391" s="564">
        <v>1</v>
      </c>
      <c r="AH4391" s="564">
        <v>1</v>
      </c>
      <c r="AI4391" s="564">
        <v>1</v>
      </c>
      <c r="AJ4391" s="564">
        <v>1</v>
      </c>
      <c r="AK4391" s="564">
        <v>1</v>
      </c>
    </row>
    <row r="4392" spans="1:37">
      <c r="A4392">
        <v>4388</v>
      </c>
      <c r="B4392" s="564">
        <f t="shared" ca="1" si="414"/>
        <v>20</v>
      </c>
      <c r="C4392" s="564">
        <f t="shared" ca="1" si="409"/>
        <v>400</v>
      </c>
      <c r="D4392" s="564">
        <f t="shared" ca="1" si="412"/>
        <v>20</v>
      </c>
      <c r="E4392" s="564">
        <f t="shared" ca="1" si="410"/>
        <v>0</v>
      </c>
      <c r="F4392" s="564">
        <f t="shared" ca="1" si="413"/>
        <v>1</v>
      </c>
      <c r="G4392" s="564">
        <f t="shared" ca="1" si="411"/>
        <v>-1.6286331552108515</v>
      </c>
      <c r="H4392" s="564">
        <v>1</v>
      </c>
      <c r="I4392" s="564">
        <v>1</v>
      </c>
      <c r="J4392" s="564">
        <v>1</v>
      </c>
      <c r="K4392" s="564">
        <v>1</v>
      </c>
      <c r="L4392" s="564">
        <v>1</v>
      </c>
      <c r="M4392" s="564">
        <v>1</v>
      </c>
      <c r="N4392" s="564">
        <v>1</v>
      </c>
      <c r="O4392" s="564">
        <v>1</v>
      </c>
      <c r="P4392" s="564">
        <v>1</v>
      </c>
      <c r="Q4392" s="564">
        <v>1</v>
      </c>
      <c r="R4392" s="564">
        <v>1</v>
      </c>
      <c r="S4392" s="564">
        <v>1</v>
      </c>
      <c r="T4392" s="564">
        <v>1</v>
      </c>
      <c r="U4392" s="564">
        <v>1</v>
      </c>
      <c r="V4392" s="564">
        <v>1</v>
      </c>
      <c r="W4392" s="564">
        <v>1</v>
      </c>
      <c r="X4392" s="564">
        <v>1</v>
      </c>
      <c r="Y4392" s="564">
        <v>1</v>
      </c>
      <c r="Z4392" s="564">
        <v>1</v>
      </c>
      <c r="AA4392" s="564">
        <v>1</v>
      </c>
      <c r="AB4392" s="564">
        <v>1</v>
      </c>
      <c r="AC4392" s="564">
        <v>1</v>
      </c>
      <c r="AD4392" s="564">
        <v>1</v>
      </c>
      <c r="AE4392" s="564">
        <v>1</v>
      </c>
      <c r="AF4392" s="564">
        <v>1</v>
      </c>
      <c r="AG4392" s="564">
        <v>1</v>
      </c>
      <c r="AH4392" s="564">
        <v>1</v>
      </c>
      <c r="AI4392" s="564">
        <v>1</v>
      </c>
      <c r="AJ4392" s="564">
        <v>1</v>
      </c>
      <c r="AK4392" s="564">
        <v>1</v>
      </c>
    </row>
    <row r="4393" spans="1:37">
      <c r="A4393">
        <v>4389</v>
      </c>
      <c r="B4393" s="564">
        <f t="shared" ca="1" si="414"/>
        <v>20</v>
      </c>
      <c r="C4393" s="564">
        <f t="shared" ca="1" si="409"/>
        <v>400</v>
      </c>
      <c r="D4393" s="564">
        <f t="shared" ca="1" si="412"/>
        <v>20</v>
      </c>
      <c r="E4393" s="564">
        <f t="shared" ca="1" si="410"/>
        <v>0</v>
      </c>
      <c r="F4393" s="564">
        <f t="shared" ca="1" si="413"/>
        <v>1</v>
      </c>
      <c r="G4393" s="564">
        <f t="shared" ca="1" si="411"/>
        <v>-3.2391952042415606</v>
      </c>
      <c r="H4393" s="564">
        <v>1</v>
      </c>
      <c r="I4393" s="564">
        <v>1</v>
      </c>
      <c r="J4393" s="564">
        <v>1</v>
      </c>
      <c r="K4393" s="564">
        <v>1</v>
      </c>
      <c r="L4393" s="564">
        <v>1</v>
      </c>
      <c r="M4393" s="564">
        <v>1</v>
      </c>
      <c r="N4393" s="564">
        <v>1</v>
      </c>
      <c r="O4393" s="564">
        <v>1</v>
      </c>
      <c r="P4393" s="564">
        <v>1</v>
      </c>
      <c r="Q4393" s="564">
        <v>1</v>
      </c>
      <c r="R4393" s="564">
        <v>1</v>
      </c>
      <c r="S4393" s="564">
        <v>1</v>
      </c>
      <c r="T4393" s="564">
        <v>1</v>
      </c>
      <c r="U4393" s="564">
        <v>1</v>
      </c>
      <c r="V4393" s="564">
        <v>1</v>
      </c>
      <c r="W4393" s="564">
        <v>1</v>
      </c>
      <c r="X4393" s="564">
        <v>1</v>
      </c>
      <c r="Y4393" s="564">
        <v>1</v>
      </c>
      <c r="Z4393" s="564">
        <v>1</v>
      </c>
      <c r="AA4393" s="564">
        <v>1</v>
      </c>
      <c r="AB4393" s="564">
        <v>1</v>
      </c>
      <c r="AC4393" s="564">
        <v>1</v>
      </c>
      <c r="AD4393" s="564">
        <v>1</v>
      </c>
      <c r="AE4393" s="564">
        <v>1</v>
      </c>
      <c r="AF4393" s="564">
        <v>1</v>
      </c>
      <c r="AG4393" s="564">
        <v>1</v>
      </c>
      <c r="AH4393" s="564">
        <v>1</v>
      </c>
      <c r="AI4393" s="564">
        <v>1</v>
      </c>
      <c r="AJ4393" s="564">
        <v>1</v>
      </c>
      <c r="AK4393" s="564">
        <v>1</v>
      </c>
    </row>
    <row r="4394" spans="1:37">
      <c r="A4394">
        <v>4390</v>
      </c>
      <c r="B4394" s="564">
        <f t="shared" ca="1" si="414"/>
        <v>0</v>
      </c>
      <c r="C4394" s="564">
        <f t="shared" ca="1" si="409"/>
        <v>0</v>
      </c>
      <c r="D4394" s="564">
        <f t="shared" ca="1" si="412"/>
        <v>0</v>
      </c>
      <c r="E4394" s="564">
        <f t="shared" ca="1" si="410"/>
        <v>0</v>
      </c>
      <c r="F4394" s="564">
        <f t="shared" ca="1" si="413"/>
        <v>1</v>
      </c>
      <c r="G4394" s="564">
        <f t="shared" ca="1" si="411"/>
        <v>2.8843889335934341</v>
      </c>
      <c r="H4394" s="564">
        <v>0</v>
      </c>
      <c r="I4394" s="564">
        <v>0</v>
      </c>
      <c r="J4394" s="564">
        <v>0</v>
      </c>
      <c r="K4394" s="564">
        <v>0</v>
      </c>
      <c r="L4394" s="564">
        <v>0</v>
      </c>
      <c r="M4394" s="564">
        <v>0</v>
      </c>
      <c r="N4394" s="564">
        <v>0</v>
      </c>
      <c r="O4394" s="564">
        <v>0</v>
      </c>
      <c r="P4394" s="564">
        <v>0</v>
      </c>
      <c r="Q4394" s="564">
        <v>0</v>
      </c>
      <c r="R4394" s="564">
        <v>0</v>
      </c>
      <c r="S4394" s="564">
        <v>0</v>
      </c>
      <c r="T4394" s="564">
        <v>0</v>
      </c>
      <c r="U4394" s="564">
        <v>0</v>
      </c>
      <c r="V4394" s="564">
        <v>0</v>
      </c>
      <c r="W4394" s="564">
        <v>0</v>
      </c>
      <c r="X4394" s="564">
        <v>0</v>
      </c>
      <c r="Y4394" s="564">
        <v>0</v>
      </c>
      <c r="Z4394" s="564">
        <v>0</v>
      </c>
      <c r="AA4394" s="564">
        <v>0</v>
      </c>
      <c r="AB4394" s="564">
        <v>0</v>
      </c>
      <c r="AC4394" s="564">
        <v>0</v>
      </c>
      <c r="AD4394" s="564">
        <v>0</v>
      </c>
      <c r="AE4394" s="564">
        <v>0</v>
      </c>
      <c r="AF4394" s="564">
        <v>0</v>
      </c>
      <c r="AG4394" s="564">
        <v>0</v>
      </c>
      <c r="AH4394" s="564">
        <v>0</v>
      </c>
      <c r="AI4394" s="564">
        <v>0</v>
      </c>
      <c r="AJ4394" s="564">
        <v>0</v>
      </c>
      <c r="AK4394" s="564">
        <v>0</v>
      </c>
    </row>
    <row r="4395" spans="1:37">
      <c r="A4395">
        <v>4391</v>
      </c>
      <c r="B4395" s="564">
        <f t="shared" ca="1" si="414"/>
        <v>0</v>
      </c>
      <c r="C4395" s="564">
        <f t="shared" ca="1" si="409"/>
        <v>0</v>
      </c>
      <c r="D4395" s="564">
        <f t="shared" ca="1" si="412"/>
        <v>0</v>
      </c>
      <c r="E4395" s="564">
        <f t="shared" ca="1" si="410"/>
        <v>0</v>
      </c>
      <c r="F4395" s="564">
        <f t="shared" ca="1" si="413"/>
        <v>1</v>
      </c>
      <c r="G4395" s="564">
        <f t="shared" ca="1" si="411"/>
        <v>-9.3717990593283638</v>
      </c>
      <c r="H4395" s="564">
        <v>0</v>
      </c>
      <c r="I4395" s="564">
        <v>0</v>
      </c>
      <c r="J4395" s="564">
        <v>0</v>
      </c>
      <c r="K4395" s="564">
        <v>0</v>
      </c>
      <c r="L4395" s="564">
        <v>0</v>
      </c>
      <c r="M4395" s="564">
        <v>0</v>
      </c>
      <c r="N4395" s="564">
        <v>0</v>
      </c>
      <c r="O4395" s="564">
        <v>0</v>
      </c>
      <c r="P4395" s="564">
        <v>0</v>
      </c>
      <c r="Q4395" s="564">
        <v>0</v>
      </c>
      <c r="R4395" s="564">
        <v>0</v>
      </c>
      <c r="S4395" s="564">
        <v>0</v>
      </c>
      <c r="T4395" s="564">
        <v>0</v>
      </c>
      <c r="U4395" s="564">
        <v>0</v>
      </c>
      <c r="V4395" s="564">
        <v>0</v>
      </c>
      <c r="W4395" s="564">
        <v>0</v>
      </c>
      <c r="X4395" s="564">
        <v>0</v>
      </c>
      <c r="Y4395" s="564">
        <v>0</v>
      </c>
      <c r="Z4395" s="564">
        <v>0</v>
      </c>
      <c r="AA4395" s="564">
        <v>0</v>
      </c>
      <c r="AB4395" s="564">
        <v>0</v>
      </c>
      <c r="AC4395" s="564">
        <v>0</v>
      </c>
      <c r="AD4395" s="564">
        <v>0</v>
      </c>
      <c r="AE4395" s="564">
        <v>0</v>
      </c>
      <c r="AF4395" s="564">
        <v>0</v>
      </c>
      <c r="AG4395" s="564">
        <v>0</v>
      </c>
      <c r="AH4395" s="564">
        <v>0</v>
      </c>
      <c r="AI4395" s="564">
        <v>0</v>
      </c>
      <c r="AJ4395" s="564">
        <v>0</v>
      </c>
      <c r="AK4395" s="564">
        <v>0</v>
      </c>
    </row>
    <row r="4396" spans="1:37">
      <c r="A4396">
        <v>4392</v>
      </c>
      <c r="B4396" s="564">
        <f t="shared" ca="1" si="414"/>
        <v>0</v>
      </c>
      <c r="C4396" s="564">
        <f t="shared" ca="1" si="409"/>
        <v>0</v>
      </c>
      <c r="D4396" s="564">
        <f t="shared" ca="1" si="412"/>
        <v>0</v>
      </c>
      <c r="E4396" s="564">
        <f t="shared" ca="1" si="410"/>
        <v>0</v>
      </c>
      <c r="F4396" s="564">
        <f t="shared" ca="1" si="413"/>
        <v>1</v>
      </c>
      <c r="G4396" s="564">
        <f t="shared" ca="1" si="411"/>
        <v>0.19854273562774361</v>
      </c>
      <c r="H4396" s="564">
        <v>0</v>
      </c>
      <c r="I4396" s="564">
        <v>0</v>
      </c>
      <c r="J4396" s="564">
        <v>0</v>
      </c>
      <c r="K4396" s="564">
        <v>0</v>
      </c>
      <c r="L4396" s="564">
        <v>0</v>
      </c>
      <c r="M4396" s="564">
        <v>0</v>
      </c>
      <c r="N4396" s="564">
        <v>0</v>
      </c>
      <c r="O4396" s="564">
        <v>0</v>
      </c>
      <c r="P4396" s="564">
        <v>0</v>
      </c>
      <c r="Q4396" s="564">
        <v>0</v>
      </c>
      <c r="R4396" s="564">
        <v>0</v>
      </c>
      <c r="S4396" s="564">
        <v>0</v>
      </c>
      <c r="T4396" s="564">
        <v>0</v>
      </c>
      <c r="U4396" s="564">
        <v>0</v>
      </c>
      <c r="V4396" s="564">
        <v>0</v>
      </c>
      <c r="W4396" s="564">
        <v>0</v>
      </c>
      <c r="X4396" s="564">
        <v>0</v>
      </c>
      <c r="Y4396" s="564">
        <v>0</v>
      </c>
      <c r="Z4396" s="564">
        <v>0</v>
      </c>
      <c r="AA4396" s="564">
        <v>0</v>
      </c>
      <c r="AB4396" s="564">
        <v>0</v>
      </c>
      <c r="AC4396" s="564">
        <v>0</v>
      </c>
      <c r="AD4396" s="564">
        <v>0</v>
      </c>
      <c r="AE4396" s="564">
        <v>0</v>
      </c>
      <c r="AF4396" s="564">
        <v>0</v>
      </c>
      <c r="AG4396" s="564">
        <v>0</v>
      </c>
      <c r="AH4396" s="564">
        <v>0</v>
      </c>
      <c r="AI4396" s="564">
        <v>0</v>
      </c>
      <c r="AJ4396" s="564">
        <v>0</v>
      </c>
      <c r="AK4396" s="564">
        <v>0</v>
      </c>
    </row>
    <row r="4397" spans="1:37">
      <c r="A4397">
        <v>4393</v>
      </c>
      <c r="B4397" s="564">
        <f t="shared" ca="1" si="414"/>
        <v>12</v>
      </c>
      <c r="C4397" s="564">
        <f t="shared" ca="1" si="409"/>
        <v>144</v>
      </c>
      <c r="D4397" s="564">
        <f t="shared" ca="1" si="412"/>
        <v>12</v>
      </c>
      <c r="E4397" s="564">
        <f t="shared" ca="1" si="410"/>
        <v>4.8</v>
      </c>
      <c r="F4397" s="564">
        <f t="shared" ca="1" si="413"/>
        <v>0.49473684210526314</v>
      </c>
      <c r="G4397" s="564">
        <f t="shared" ca="1" si="411"/>
        <v>-1.345931539025969</v>
      </c>
      <c r="H4397" s="564">
        <v>1</v>
      </c>
      <c r="I4397" s="564">
        <v>0</v>
      </c>
      <c r="J4397" s="564">
        <v>1</v>
      </c>
      <c r="K4397" s="564">
        <v>1</v>
      </c>
      <c r="L4397" s="564">
        <v>0</v>
      </c>
      <c r="M4397" s="564">
        <v>0</v>
      </c>
      <c r="N4397" s="564">
        <v>1</v>
      </c>
      <c r="O4397" s="564">
        <v>0</v>
      </c>
      <c r="P4397" s="564">
        <v>1</v>
      </c>
      <c r="Q4397" s="564">
        <v>0</v>
      </c>
      <c r="R4397" s="564">
        <v>1</v>
      </c>
      <c r="S4397" s="564">
        <v>0</v>
      </c>
      <c r="T4397" s="564">
        <v>1</v>
      </c>
      <c r="U4397" s="564">
        <v>1</v>
      </c>
      <c r="V4397" s="564">
        <v>1</v>
      </c>
      <c r="W4397" s="564">
        <v>1</v>
      </c>
      <c r="X4397" s="564">
        <v>0</v>
      </c>
      <c r="Y4397" s="564">
        <v>1</v>
      </c>
      <c r="Z4397" s="564">
        <v>1</v>
      </c>
      <c r="AA4397" s="564">
        <v>0</v>
      </c>
      <c r="AB4397" s="564">
        <v>1</v>
      </c>
      <c r="AC4397" s="564">
        <v>1</v>
      </c>
      <c r="AD4397" s="564">
        <v>1</v>
      </c>
      <c r="AE4397" s="564">
        <v>1</v>
      </c>
      <c r="AF4397" s="564">
        <v>0</v>
      </c>
      <c r="AG4397" s="564">
        <v>0</v>
      </c>
      <c r="AH4397" s="564">
        <v>0</v>
      </c>
      <c r="AI4397" s="564">
        <v>0</v>
      </c>
      <c r="AJ4397" s="564">
        <v>0</v>
      </c>
      <c r="AK4397" s="564">
        <v>0</v>
      </c>
    </row>
    <row r="4398" spans="1:37">
      <c r="A4398">
        <v>4394</v>
      </c>
      <c r="B4398" s="564">
        <f t="shared" ca="1" si="414"/>
        <v>20</v>
      </c>
      <c r="C4398" s="564">
        <f t="shared" ca="1" si="409"/>
        <v>400</v>
      </c>
      <c r="D4398" s="564">
        <f t="shared" ca="1" si="412"/>
        <v>20</v>
      </c>
      <c r="E4398" s="564">
        <f t="shared" ca="1" si="410"/>
        <v>0</v>
      </c>
      <c r="F4398" s="564">
        <f t="shared" ca="1" si="413"/>
        <v>1</v>
      </c>
      <c r="G4398" s="564">
        <f t="shared" ca="1" si="411"/>
        <v>-0.80944745920961014</v>
      </c>
      <c r="H4398" s="564">
        <v>1</v>
      </c>
      <c r="I4398" s="564">
        <v>1</v>
      </c>
      <c r="J4398" s="564">
        <v>1</v>
      </c>
      <c r="K4398" s="564">
        <v>1</v>
      </c>
      <c r="L4398" s="564">
        <v>1</v>
      </c>
      <c r="M4398" s="564">
        <v>1</v>
      </c>
      <c r="N4398" s="564">
        <v>1</v>
      </c>
      <c r="O4398" s="564">
        <v>1</v>
      </c>
      <c r="P4398" s="564">
        <v>1</v>
      </c>
      <c r="Q4398" s="564">
        <v>1</v>
      </c>
      <c r="R4398" s="564">
        <v>1</v>
      </c>
      <c r="S4398" s="564">
        <v>1</v>
      </c>
      <c r="T4398" s="564">
        <v>1</v>
      </c>
      <c r="U4398" s="564">
        <v>1</v>
      </c>
      <c r="V4398" s="564">
        <v>1</v>
      </c>
      <c r="W4398" s="564">
        <v>1</v>
      </c>
      <c r="X4398" s="564">
        <v>1</v>
      </c>
      <c r="Y4398" s="564">
        <v>1</v>
      </c>
      <c r="Z4398" s="564">
        <v>1</v>
      </c>
      <c r="AA4398" s="564">
        <v>1</v>
      </c>
      <c r="AB4398" s="564">
        <v>1</v>
      </c>
      <c r="AC4398" s="564">
        <v>1</v>
      </c>
      <c r="AD4398" s="564">
        <v>1</v>
      </c>
      <c r="AE4398" s="564">
        <v>1</v>
      </c>
      <c r="AF4398" s="564">
        <v>1</v>
      </c>
      <c r="AG4398" s="564">
        <v>1</v>
      </c>
      <c r="AH4398" s="564">
        <v>1</v>
      </c>
      <c r="AI4398" s="564">
        <v>1</v>
      </c>
      <c r="AJ4398" s="564">
        <v>1</v>
      </c>
      <c r="AK4398" s="564">
        <v>1</v>
      </c>
    </row>
    <row r="4399" spans="1:37">
      <c r="A4399">
        <v>4395</v>
      </c>
      <c r="B4399" s="564">
        <f t="shared" ca="1" si="414"/>
        <v>20</v>
      </c>
      <c r="C4399" s="564">
        <f t="shared" ca="1" si="409"/>
        <v>400</v>
      </c>
      <c r="D4399" s="564">
        <f t="shared" ca="1" si="412"/>
        <v>20</v>
      </c>
      <c r="E4399" s="564">
        <f t="shared" ca="1" si="410"/>
        <v>0</v>
      </c>
      <c r="F4399" s="564">
        <f t="shared" ca="1" si="413"/>
        <v>1</v>
      </c>
      <c r="G4399" s="564">
        <f t="shared" ca="1" si="411"/>
        <v>-3.1547493777845372</v>
      </c>
      <c r="H4399" s="564">
        <v>1</v>
      </c>
      <c r="I4399" s="564">
        <v>1</v>
      </c>
      <c r="J4399" s="564">
        <v>1</v>
      </c>
      <c r="K4399" s="564">
        <v>1</v>
      </c>
      <c r="L4399" s="564">
        <v>1</v>
      </c>
      <c r="M4399" s="564">
        <v>1</v>
      </c>
      <c r="N4399" s="564">
        <v>1</v>
      </c>
      <c r="O4399" s="564">
        <v>1</v>
      </c>
      <c r="P4399" s="564">
        <v>1</v>
      </c>
      <c r="Q4399" s="564">
        <v>1</v>
      </c>
      <c r="R4399" s="564">
        <v>1</v>
      </c>
      <c r="S4399" s="564">
        <v>1</v>
      </c>
      <c r="T4399" s="564">
        <v>1</v>
      </c>
      <c r="U4399" s="564">
        <v>1</v>
      </c>
      <c r="V4399" s="564">
        <v>1</v>
      </c>
      <c r="W4399" s="564">
        <v>1</v>
      </c>
      <c r="X4399" s="564">
        <v>1</v>
      </c>
      <c r="Y4399" s="564">
        <v>1</v>
      </c>
      <c r="Z4399" s="564">
        <v>1</v>
      </c>
      <c r="AA4399" s="564">
        <v>1</v>
      </c>
      <c r="AB4399" s="564">
        <v>1</v>
      </c>
      <c r="AC4399" s="564">
        <v>1</v>
      </c>
      <c r="AD4399" s="564">
        <v>1</v>
      </c>
      <c r="AE4399" s="564">
        <v>1</v>
      </c>
      <c r="AF4399" s="564">
        <v>1</v>
      </c>
      <c r="AG4399" s="564">
        <v>1</v>
      </c>
      <c r="AH4399" s="564">
        <v>1</v>
      </c>
      <c r="AI4399" s="564">
        <v>1</v>
      </c>
      <c r="AJ4399" s="564">
        <v>1</v>
      </c>
      <c r="AK4399" s="564">
        <v>1</v>
      </c>
    </row>
    <row r="4400" spans="1:37">
      <c r="A4400">
        <v>4396</v>
      </c>
      <c r="B4400" s="564">
        <f t="shared" ca="1" si="414"/>
        <v>0</v>
      </c>
      <c r="C4400" s="564">
        <f t="shared" ca="1" si="409"/>
        <v>0</v>
      </c>
      <c r="D4400" s="564">
        <f t="shared" ca="1" si="412"/>
        <v>0</v>
      </c>
      <c r="E4400" s="564">
        <f t="shared" ca="1" si="410"/>
        <v>0</v>
      </c>
      <c r="F4400" s="564">
        <f t="shared" ca="1" si="413"/>
        <v>1</v>
      </c>
      <c r="G4400" s="564">
        <f t="shared" ca="1" si="411"/>
        <v>-1.2385544871950889</v>
      </c>
      <c r="H4400" s="564">
        <v>0</v>
      </c>
      <c r="I4400" s="564">
        <v>0</v>
      </c>
      <c r="J4400" s="564">
        <v>0</v>
      </c>
      <c r="K4400" s="564">
        <v>0</v>
      </c>
      <c r="L4400" s="564">
        <v>0</v>
      </c>
      <c r="M4400" s="564">
        <v>0</v>
      </c>
      <c r="N4400" s="564">
        <v>0</v>
      </c>
      <c r="O4400" s="564">
        <v>0</v>
      </c>
      <c r="P4400" s="564">
        <v>0</v>
      </c>
      <c r="Q4400" s="564">
        <v>0</v>
      </c>
      <c r="R4400" s="564">
        <v>0</v>
      </c>
      <c r="S4400" s="564">
        <v>0</v>
      </c>
      <c r="T4400" s="564">
        <v>0</v>
      </c>
      <c r="U4400" s="564">
        <v>0</v>
      </c>
      <c r="V4400" s="564">
        <v>0</v>
      </c>
      <c r="W4400" s="564">
        <v>0</v>
      </c>
      <c r="X4400" s="564">
        <v>0</v>
      </c>
      <c r="Y4400" s="564">
        <v>0</v>
      </c>
      <c r="Z4400" s="564">
        <v>0</v>
      </c>
      <c r="AA4400" s="564">
        <v>0</v>
      </c>
      <c r="AB4400" s="564">
        <v>0</v>
      </c>
      <c r="AC4400" s="564">
        <v>0</v>
      </c>
      <c r="AD4400" s="564">
        <v>0</v>
      </c>
      <c r="AE4400" s="564">
        <v>0</v>
      </c>
      <c r="AF4400" s="564">
        <v>0</v>
      </c>
      <c r="AG4400" s="564">
        <v>0</v>
      </c>
      <c r="AH4400" s="564">
        <v>0</v>
      </c>
      <c r="AI4400" s="564">
        <v>0</v>
      </c>
      <c r="AJ4400" s="564">
        <v>0</v>
      </c>
      <c r="AK4400" s="564">
        <v>0</v>
      </c>
    </row>
    <row r="4401" spans="1:37">
      <c r="A4401">
        <v>4397</v>
      </c>
      <c r="B4401" s="564">
        <f t="shared" ca="1" si="414"/>
        <v>19</v>
      </c>
      <c r="C4401" s="564">
        <f t="shared" ca="1" si="409"/>
        <v>361</v>
      </c>
      <c r="D4401" s="564">
        <f t="shared" ca="1" si="412"/>
        <v>19</v>
      </c>
      <c r="E4401" s="564">
        <f t="shared" ca="1" si="410"/>
        <v>0.94999999999999929</v>
      </c>
      <c r="F4401" s="564">
        <f t="shared" ca="1" si="413"/>
        <v>0.9</v>
      </c>
      <c r="G4401" s="564">
        <f t="shared" ca="1" si="411"/>
        <v>2.9752745264889953</v>
      </c>
      <c r="H4401" s="564">
        <v>1</v>
      </c>
      <c r="I4401" s="564">
        <v>1</v>
      </c>
      <c r="J4401" s="564">
        <v>1</v>
      </c>
      <c r="K4401" s="564">
        <v>1</v>
      </c>
      <c r="L4401" s="564">
        <v>1</v>
      </c>
      <c r="M4401" s="564">
        <v>1</v>
      </c>
      <c r="N4401" s="564">
        <v>1</v>
      </c>
      <c r="O4401" s="564">
        <v>1</v>
      </c>
      <c r="P4401" s="564">
        <v>1</v>
      </c>
      <c r="Q4401" s="564">
        <v>1</v>
      </c>
      <c r="R4401" s="564">
        <v>1</v>
      </c>
      <c r="S4401" s="564">
        <v>0</v>
      </c>
      <c r="T4401" s="564">
        <v>1</v>
      </c>
      <c r="U4401" s="564">
        <v>1</v>
      </c>
      <c r="V4401" s="564">
        <v>1</v>
      </c>
      <c r="W4401" s="564">
        <v>1</v>
      </c>
      <c r="X4401" s="564">
        <v>1</v>
      </c>
      <c r="Y4401" s="564">
        <v>1</v>
      </c>
      <c r="Z4401" s="564">
        <v>1</v>
      </c>
      <c r="AA4401" s="564">
        <v>1</v>
      </c>
      <c r="AB4401" s="564">
        <v>1</v>
      </c>
      <c r="AC4401" s="564">
        <v>1</v>
      </c>
      <c r="AD4401" s="564">
        <v>1</v>
      </c>
      <c r="AE4401" s="564">
        <v>1</v>
      </c>
      <c r="AF4401" s="564">
        <v>1</v>
      </c>
      <c r="AG4401" s="564">
        <v>0</v>
      </c>
      <c r="AH4401" s="564">
        <v>1</v>
      </c>
      <c r="AI4401" s="564">
        <v>1</v>
      </c>
      <c r="AJ4401" s="564">
        <v>1</v>
      </c>
      <c r="AK4401" s="564">
        <v>1</v>
      </c>
    </row>
    <row r="4402" spans="1:37">
      <c r="A4402">
        <v>4398</v>
      </c>
      <c r="B4402" s="564">
        <f t="shared" ca="1" si="414"/>
        <v>20</v>
      </c>
      <c r="C4402" s="564">
        <f t="shared" ca="1" si="409"/>
        <v>400</v>
      </c>
      <c r="D4402" s="564">
        <f t="shared" ca="1" si="412"/>
        <v>20</v>
      </c>
      <c r="E4402" s="564">
        <f t="shared" ca="1" si="410"/>
        <v>0</v>
      </c>
      <c r="F4402" s="564">
        <f t="shared" ca="1" si="413"/>
        <v>1</v>
      </c>
      <c r="G4402" s="564">
        <f t="shared" ca="1" si="411"/>
        <v>-3.5721295975888023</v>
      </c>
      <c r="H4402" s="564">
        <v>1</v>
      </c>
      <c r="I4402" s="564">
        <v>1</v>
      </c>
      <c r="J4402" s="564">
        <v>1</v>
      </c>
      <c r="K4402" s="564">
        <v>1</v>
      </c>
      <c r="L4402" s="564">
        <v>1</v>
      </c>
      <c r="M4402" s="564">
        <v>1</v>
      </c>
      <c r="N4402" s="564">
        <v>1</v>
      </c>
      <c r="O4402" s="564">
        <v>1</v>
      </c>
      <c r="P4402" s="564">
        <v>1</v>
      </c>
      <c r="Q4402" s="564">
        <v>1</v>
      </c>
      <c r="R4402" s="564">
        <v>1</v>
      </c>
      <c r="S4402" s="564">
        <v>1</v>
      </c>
      <c r="T4402" s="564">
        <v>1</v>
      </c>
      <c r="U4402" s="564">
        <v>1</v>
      </c>
      <c r="V4402" s="564">
        <v>1</v>
      </c>
      <c r="W4402" s="564">
        <v>1</v>
      </c>
      <c r="X4402" s="564">
        <v>1</v>
      </c>
      <c r="Y4402" s="564">
        <v>1</v>
      </c>
      <c r="Z4402" s="564">
        <v>1</v>
      </c>
      <c r="AA4402" s="564">
        <v>1</v>
      </c>
      <c r="AB4402" s="564">
        <v>1</v>
      </c>
      <c r="AC4402" s="564">
        <v>1</v>
      </c>
      <c r="AD4402" s="564">
        <v>1</v>
      </c>
      <c r="AE4402" s="564">
        <v>1</v>
      </c>
      <c r="AF4402" s="564">
        <v>1</v>
      </c>
      <c r="AG4402" s="564">
        <v>1</v>
      </c>
      <c r="AH4402" s="564">
        <v>1</v>
      </c>
      <c r="AI4402" s="564">
        <v>1</v>
      </c>
      <c r="AJ4402" s="564">
        <v>1</v>
      </c>
      <c r="AK4402" s="564">
        <v>1</v>
      </c>
    </row>
    <row r="4403" spans="1:37">
      <c r="A4403">
        <v>4399</v>
      </c>
      <c r="B4403" s="564">
        <f t="shared" ca="1" si="414"/>
        <v>20</v>
      </c>
      <c r="C4403" s="564">
        <f t="shared" ca="1" si="409"/>
        <v>400</v>
      </c>
      <c r="D4403" s="564">
        <f t="shared" ca="1" si="412"/>
        <v>20</v>
      </c>
      <c r="E4403" s="564">
        <f t="shared" ca="1" si="410"/>
        <v>0</v>
      </c>
      <c r="F4403" s="564">
        <f t="shared" ca="1" si="413"/>
        <v>1</v>
      </c>
      <c r="G4403" s="564">
        <f t="shared" ca="1" si="411"/>
        <v>6.02814813195317</v>
      </c>
      <c r="H4403" s="564">
        <v>1</v>
      </c>
      <c r="I4403" s="564">
        <v>1</v>
      </c>
      <c r="J4403" s="564">
        <v>1</v>
      </c>
      <c r="K4403" s="564">
        <v>1</v>
      </c>
      <c r="L4403" s="564">
        <v>1</v>
      </c>
      <c r="M4403" s="564">
        <v>1</v>
      </c>
      <c r="N4403" s="564">
        <v>1</v>
      </c>
      <c r="O4403" s="564">
        <v>1</v>
      </c>
      <c r="P4403" s="564">
        <v>1</v>
      </c>
      <c r="Q4403" s="564">
        <v>1</v>
      </c>
      <c r="R4403" s="564">
        <v>1</v>
      </c>
      <c r="S4403" s="564">
        <v>1</v>
      </c>
      <c r="T4403" s="564">
        <v>1</v>
      </c>
      <c r="U4403" s="564">
        <v>1</v>
      </c>
      <c r="V4403" s="564">
        <v>1</v>
      </c>
      <c r="W4403" s="564">
        <v>1</v>
      </c>
      <c r="X4403" s="564">
        <v>1</v>
      </c>
      <c r="Y4403" s="564">
        <v>1</v>
      </c>
      <c r="Z4403" s="564">
        <v>1</v>
      </c>
      <c r="AA4403" s="564">
        <v>1</v>
      </c>
      <c r="AB4403" s="564">
        <v>1</v>
      </c>
      <c r="AC4403" s="564">
        <v>1</v>
      </c>
      <c r="AD4403" s="564">
        <v>1</v>
      </c>
      <c r="AE4403" s="564">
        <v>1</v>
      </c>
      <c r="AF4403" s="564">
        <v>1</v>
      </c>
      <c r="AG4403" s="564">
        <v>1</v>
      </c>
      <c r="AH4403" s="564">
        <v>1</v>
      </c>
      <c r="AI4403" s="564">
        <v>1</v>
      </c>
      <c r="AJ4403" s="564">
        <v>1</v>
      </c>
      <c r="AK4403" s="564">
        <v>1</v>
      </c>
    </row>
    <row r="4404" spans="1:37">
      <c r="A4404">
        <v>4400</v>
      </c>
      <c r="B4404" s="564">
        <f t="shared" ca="1" si="414"/>
        <v>20</v>
      </c>
      <c r="C4404" s="564">
        <f t="shared" ca="1" si="409"/>
        <v>400</v>
      </c>
      <c r="D4404" s="564">
        <f t="shared" ca="1" si="412"/>
        <v>20</v>
      </c>
      <c r="E4404" s="564">
        <f t="shared" ca="1" si="410"/>
        <v>0</v>
      </c>
      <c r="F4404" s="564">
        <f t="shared" ca="1" si="413"/>
        <v>1</v>
      </c>
      <c r="G4404" s="564">
        <f t="shared" ca="1" si="411"/>
        <v>2.1694715124890349</v>
      </c>
      <c r="H4404" s="564">
        <v>1</v>
      </c>
      <c r="I4404" s="564">
        <v>1</v>
      </c>
      <c r="J4404" s="564">
        <v>1</v>
      </c>
      <c r="K4404" s="564">
        <v>1</v>
      </c>
      <c r="L4404" s="564">
        <v>1</v>
      </c>
      <c r="M4404" s="564">
        <v>1</v>
      </c>
      <c r="N4404" s="564">
        <v>1</v>
      </c>
      <c r="O4404" s="564">
        <v>1</v>
      </c>
      <c r="P4404" s="564">
        <v>1</v>
      </c>
      <c r="Q4404" s="564">
        <v>1</v>
      </c>
      <c r="R4404" s="564">
        <v>1</v>
      </c>
      <c r="S4404" s="564">
        <v>1</v>
      </c>
      <c r="T4404" s="564">
        <v>1</v>
      </c>
      <c r="U4404" s="564">
        <v>1</v>
      </c>
      <c r="V4404" s="564">
        <v>1</v>
      </c>
      <c r="W4404" s="564">
        <v>1</v>
      </c>
      <c r="X4404" s="564">
        <v>1</v>
      </c>
      <c r="Y4404" s="564">
        <v>1</v>
      </c>
      <c r="Z4404" s="564">
        <v>1</v>
      </c>
      <c r="AA4404" s="564">
        <v>1</v>
      </c>
      <c r="AB4404" s="564">
        <v>1</v>
      </c>
      <c r="AC4404" s="564">
        <v>1</v>
      </c>
      <c r="AD4404" s="564">
        <v>1</v>
      </c>
      <c r="AE4404" s="564">
        <v>1</v>
      </c>
      <c r="AF4404" s="564">
        <v>1</v>
      </c>
      <c r="AG4404" s="564">
        <v>1</v>
      </c>
      <c r="AH4404" s="564">
        <v>1</v>
      </c>
      <c r="AI4404" s="564">
        <v>1</v>
      </c>
      <c r="AJ4404" s="564">
        <v>1</v>
      </c>
      <c r="AK4404" s="564">
        <v>1</v>
      </c>
    </row>
    <row r="4405" spans="1:37">
      <c r="A4405">
        <v>4401</v>
      </c>
      <c r="B4405" s="564">
        <f t="shared" ca="1" si="414"/>
        <v>20</v>
      </c>
      <c r="C4405" s="564">
        <f t="shared" ca="1" si="409"/>
        <v>400</v>
      </c>
      <c r="D4405" s="564">
        <f t="shared" ca="1" si="412"/>
        <v>20</v>
      </c>
      <c r="E4405" s="564">
        <f t="shared" ca="1" si="410"/>
        <v>0</v>
      </c>
      <c r="F4405" s="564">
        <f t="shared" ca="1" si="413"/>
        <v>1</v>
      </c>
      <c r="G4405" s="564">
        <f t="shared" ca="1" si="411"/>
        <v>0.94725821634269214</v>
      </c>
      <c r="H4405" s="564">
        <v>1</v>
      </c>
      <c r="I4405" s="564">
        <v>1</v>
      </c>
      <c r="J4405" s="564">
        <v>1</v>
      </c>
      <c r="K4405" s="564">
        <v>1</v>
      </c>
      <c r="L4405" s="564">
        <v>1</v>
      </c>
      <c r="M4405" s="564">
        <v>1</v>
      </c>
      <c r="N4405" s="564">
        <v>1</v>
      </c>
      <c r="O4405" s="564">
        <v>1</v>
      </c>
      <c r="P4405" s="564">
        <v>1</v>
      </c>
      <c r="Q4405" s="564">
        <v>1</v>
      </c>
      <c r="R4405" s="564">
        <v>1</v>
      </c>
      <c r="S4405" s="564">
        <v>1</v>
      </c>
      <c r="T4405" s="564">
        <v>1</v>
      </c>
      <c r="U4405" s="564">
        <v>1</v>
      </c>
      <c r="V4405" s="564">
        <v>1</v>
      </c>
      <c r="W4405" s="564">
        <v>1</v>
      </c>
      <c r="X4405" s="564">
        <v>1</v>
      </c>
      <c r="Y4405" s="564">
        <v>1</v>
      </c>
      <c r="Z4405" s="564">
        <v>1</v>
      </c>
      <c r="AA4405" s="564">
        <v>1</v>
      </c>
      <c r="AB4405" s="564">
        <v>1</v>
      </c>
      <c r="AC4405" s="564">
        <v>1</v>
      </c>
      <c r="AD4405" s="564">
        <v>1</v>
      </c>
      <c r="AE4405" s="564">
        <v>1</v>
      </c>
      <c r="AF4405" s="564">
        <v>1</v>
      </c>
      <c r="AG4405" s="564">
        <v>1</v>
      </c>
      <c r="AH4405" s="564">
        <v>1</v>
      </c>
      <c r="AI4405" s="564">
        <v>1</v>
      </c>
      <c r="AJ4405" s="564">
        <v>1</v>
      </c>
      <c r="AK4405" s="564">
        <v>1</v>
      </c>
    </row>
    <row r="4406" spans="1:37">
      <c r="A4406">
        <v>4402</v>
      </c>
      <c r="B4406" s="564">
        <f t="shared" ca="1" si="414"/>
        <v>0</v>
      </c>
      <c r="C4406" s="564">
        <f t="shared" ca="1" si="409"/>
        <v>0</v>
      </c>
      <c r="D4406" s="564">
        <f t="shared" ca="1" si="412"/>
        <v>0</v>
      </c>
      <c r="E4406" s="564">
        <f t="shared" ca="1" si="410"/>
        <v>0</v>
      </c>
      <c r="F4406" s="564">
        <f t="shared" ca="1" si="413"/>
        <v>1</v>
      </c>
      <c r="G4406" s="564">
        <f t="shared" ca="1" si="411"/>
        <v>-4.7616310864764486</v>
      </c>
      <c r="H4406" s="564">
        <v>0</v>
      </c>
      <c r="I4406" s="564">
        <v>0</v>
      </c>
      <c r="J4406" s="564">
        <v>0</v>
      </c>
      <c r="K4406" s="564">
        <v>0</v>
      </c>
      <c r="L4406" s="564">
        <v>0</v>
      </c>
      <c r="M4406" s="564">
        <v>0</v>
      </c>
      <c r="N4406" s="564">
        <v>0</v>
      </c>
      <c r="O4406" s="564">
        <v>0</v>
      </c>
      <c r="P4406" s="564">
        <v>0</v>
      </c>
      <c r="Q4406" s="564">
        <v>0</v>
      </c>
      <c r="R4406" s="564">
        <v>0</v>
      </c>
      <c r="S4406" s="564">
        <v>0</v>
      </c>
      <c r="T4406" s="564">
        <v>0</v>
      </c>
      <c r="U4406" s="564">
        <v>0</v>
      </c>
      <c r="V4406" s="564">
        <v>0</v>
      </c>
      <c r="W4406" s="564">
        <v>0</v>
      </c>
      <c r="X4406" s="564">
        <v>0</v>
      </c>
      <c r="Y4406" s="564">
        <v>0</v>
      </c>
      <c r="Z4406" s="564">
        <v>0</v>
      </c>
      <c r="AA4406" s="564">
        <v>0</v>
      </c>
      <c r="AB4406" s="564">
        <v>0</v>
      </c>
      <c r="AC4406" s="564">
        <v>0</v>
      </c>
      <c r="AD4406" s="564">
        <v>0</v>
      </c>
      <c r="AE4406" s="564">
        <v>0</v>
      </c>
      <c r="AF4406" s="564">
        <v>0</v>
      </c>
      <c r="AG4406" s="564">
        <v>0</v>
      </c>
      <c r="AH4406" s="564">
        <v>0</v>
      </c>
      <c r="AI4406" s="564">
        <v>0</v>
      </c>
      <c r="AJ4406" s="564">
        <v>0</v>
      </c>
      <c r="AK4406" s="564">
        <v>0</v>
      </c>
    </row>
    <row r="4407" spans="1:37">
      <c r="A4407">
        <v>4403</v>
      </c>
      <c r="B4407" s="564">
        <f t="shared" ca="1" si="414"/>
        <v>20</v>
      </c>
      <c r="C4407" s="564">
        <f t="shared" ca="1" si="409"/>
        <v>400</v>
      </c>
      <c r="D4407" s="564">
        <f t="shared" ca="1" si="412"/>
        <v>20</v>
      </c>
      <c r="E4407" s="564">
        <f t="shared" ca="1" si="410"/>
        <v>0</v>
      </c>
      <c r="F4407" s="564">
        <f t="shared" ca="1" si="413"/>
        <v>1</v>
      </c>
      <c r="G4407" s="564">
        <f t="shared" ca="1" si="411"/>
        <v>1.1141840832890813</v>
      </c>
      <c r="H4407" s="564">
        <v>1</v>
      </c>
      <c r="I4407" s="564">
        <v>1</v>
      </c>
      <c r="J4407" s="564">
        <v>1</v>
      </c>
      <c r="K4407" s="564">
        <v>1</v>
      </c>
      <c r="L4407" s="564">
        <v>1</v>
      </c>
      <c r="M4407" s="564">
        <v>1</v>
      </c>
      <c r="N4407" s="564">
        <v>1</v>
      </c>
      <c r="O4407" s="564">
        <v>1</v>
      </c>
      <c r="P4407" s="564">
        <v>1</v>
      </c>
      <c r="Q4407" s="564">
        <v>1</v>
      </c>
      <c r="R4407" s="564">
        <v>1</v>
      </c>
      <c r="S4407" s="564">
        <v>1</v>
      </c>
      <c r="T4407" s="564">
        <v>1</v>
      </c>
      <c r="U4407" s="564">
        <v>1</v>
      </c>
      <c r="V4407" s="564">
        <v>1</v>
      </c>
      <c r="W4407" s="564">
        <v>1</v>
      </c>
      <c r="X4407" s="564">
        <v>1</v>
      </c>
      <c r="Y4407" s="564">
        <v>1</v>
      </c>
      <c r="Z4407" s="564">
        <v>1</v>
      </c>
      <c r="AA4407" s="564">
        <v>1</v>
      </c>
      <c r="AB4407" s="564">
        <v>1</v>
      </c>
      <c r="AC4407" s="564">
        <v>1</v>
      </c>
      <c r="AD4407" s="564">
        <v>1</v>
      </c>
      <c r="AE4407" s="564">
        <v>1</v>
      </c>
      <c r="AF4407" s="564">
        <v>1</v>
      </c>
      <c r="AG4407" s="564">
        <v>1</v>
      </c>
      <c r="AH4407" s="564">
        <v>1</v>
      </c>
      <c r="AI4407" s="564">
        <v>1</v>
      </c>
      <c r="AJ4407" s="564">
        <v>1</v>
      </c>
      <c r="AK4407" s="564">
        <v>1</v>
      </c>
    </row>
    <row r="4408" spans="1:37">
      <c r="A4408">
        <v>4404</v>
      </c>
      <c r="B4408" s="564">
        <f t="shared" ca="1" si="414"/>
        <v>20</v>
      </c>
      <c r="C4408" s="564">
        <f t="shared" ca="1" si="409"/>
        <v>400</v>
      </c>
      <c r="D4408" s="564">
        <f t="shared" ca="1" si="412"/>
        <v>20</v>
      </c>
      <c r="E4408" s="564">
        <f t="shared" ca="1" si="410"/>
        <v>0</v>
      </c>
      <c r="F4408" s="564">
        <f t="shared" ca="1" si="413"/>
        <v>1</v>
      </c>
      <c r="G4408" s="564">
        <f t="shared" ca="1" si="411"/>
        <v>5.8265565439448022</v>
      </c>
      <c r="H4408" s="564">
        <v>1</v>
      </c>
      <c r="I4408" s="564">
        <v>1</v>
      </c>
      <c r="J4408" s="564">
        <v>1</v>
      </c>
      <c r="K4408" s="564">
        <v>1</v>
      </c>
      <c r="L4408" s="564">
        <v>1</v>
      </c>
      <c r="M4408" s="564">
        <v>1</v>
      </c>
      <c r="N4408" s="564">
        <v>1</v>
      </c>
      <c r="O4408" s="564">
        <v>1</v>
      </c>
      <c r="P4408" s="564">
        <v>1</v>
      </c>
      <c r="Q4408" s="564">
        <v>1</v>
      </c>
      <c r="R4408" s="564">
        <v>1</v>
      </c>
      <c r="S4408" s="564">
        <v>1</v>
      </c>
      <c r="T4408" s="564">
        <v>1</v>
      </c>
      <c r="U4408" s="564">
        <v>1</v>
      </c>
      <c r="V4408" s="564">
        <v>1</v>
      </c>
      <c r="W4408" s="564">
        <v>1</v>
      </c>
      <c r="X4408" s="564">
        <v>1</v>
      </c>
      <c r="Y4408" s="564">
        <v>1</v>
      </c>
      <c r="Z4408" s="564">
        <v>1</v>
      </c>
      <c r="AA4408" s="564">
        <v>1</v>
      </c>
      <c r="AB4408" s="564">
        <v>1</v>
      </c>
      <c r="AC4408" s="564">
        <v>1</v>
      </c>
      <c r="AD4408" s="564">
        <v>1</v>
      </c>
      <c r="AE4408" s="564">
        <v>1</v>
      </c>
      <c r="AF4408" s="564">
        <v>1</v>
      </c>
      <c r="AG4408" s="564">
        <v>1</v>
      </c>
      <c r="AH4408" s="564">
        <v>1</v>
      </c>
      <c r="AI4408" s="564">
        <v>1</v>
      </c>
      <c r="AJ4408" s="564">
        <v>1</v>
      </c>
      <c r="AK4408" s="564">
        <v>1</v>
      </c>
    </row>
    <row r="4409" spans="1:37">
      <c r="A4409">
        <v>4405</v>
      </c>
      <c r="B4409" s="564">
        <f t="shared" ca="1" si="414"/>
        <v>0</v>
      </c>
      <c r="C4409" s="564">
        <f t="shared" ca="1" si="409"/>
        <v>0</v>
      </c>
      <c r="D4409" s="564">
        <f t="shared" ca="1" si="412"/>
        <v>0</v>
      </c>
      <c r="E4409" s="564">
        <f t="shared" ca="1" si="410"/>
        <v>0</v>
      </c>
      <c r="F4409" s="564">
        <f t="shared" ca="1" si="413"/>
        <v>1</v>
      </c>
      <c r="G4409" s="564">
        <f t="shared" ca="1" si="411"/>
        <v>1.1958599464297766</v>
      </c>
      <c r="H4409" s="564">
        <v>0</v>
      </c>
      <c r="I4409" s="564">
        <v>0</v>
      </c>
      <c r="J4409" s="564">
        <v>0</v>
      </c>
      <c r="K4409" s="564">
        <v>0</v>
      </c>
      <c r="L4409" s="564">
        <v>0</v>
      </c>
      <c r="M4409" s="564">
        <v>0</v>
      </c>
      <c r="N4409" s="564">
        <v>0</v>
      </c>
      <c r="O4409" s="564">
        <v>0</v>
      </c>
      <c r="P4409" s="564">
        <v>0</v>
      </c>
      <c r="Q4409" s="564">
        <v>0</v>
      </c>
      <c r="R4409" s="564">
        <v>0</v>
      </c>
      <c r="S4409" s="564">
        <v>0</v>
      </c>
      <c r="T4409" s="564">
        <v>0</v>
      </c>
      <c r="U4409" s="564">
        <v>0</v>
      </c>
      <c r="V4409" s="564">
        <v>0</v>
      </c>
      <c r="W4409" s="564">
        <v>0</v>
      </c>
      <c r="X4409" s="564">
        <v>0</v>
      </c>
      <c r="Y4409" s="564">
        <v>0</v>
      </c>
      <c r="Z4409" s="564">
        <v>0</v>
      </c>
      <c r="AA4409" s="564">
        <v>0</v>
      </c>
      <c r="AB4409" s="564">
        <v>0</v>
      </c>
      <c r="AC4409" s="564">
        <v>0</v>
      </c>
      <c r="AD4409" s="564">
        <v>0</v>
      </c>
      <c r="AE4409" s="564">
        <v>0</v>
      </c>
      <c r="AF4409" s="564">
        <v>0</v>
      </c>
      <c r="AG4409" s="564">
        <v>0</v>
      </c>
      <c r="AH4409" s="564">
        <v>0</v>
      </c>
      <c r="AI4409" s="564">
        <v>0</v>
      </c>
      <c r="AJ4409" s="564">
        <v>0</v>
      </c>
      <c r="AK4409" s="564">
        <v>0</v>
      </c>
    </row>
    <row r="4410" spans="1:37">
      <c r="A4410">
        <v>4406</v>
      </c>
      <c r="B4410" s="564">
        <f t="shared" ca="1" si="414"/>
        <v>0</v>
      </c>
      <c r="C4410" s="564">
        <f t="shared" ca="1" si="409"/>
        <v>0</v>
      </c>
      <c r="D4410" s="564">
        <f t="shared" ca="1" si="412"/>
        <v>0</v>
      </c>
      <c r="E4410" s="564">
        <f t="shared" ca="1" si="410"/>
        <v>0</v>
      </c>
      <c r="F4410" s="564">
        <f t="shared" ca="1" si="413"/>
        <v>1</v>
      </c>
      <c r="G4410" s="564">
        <f t="shared" ca="1" si="411"/>
        <v>2.2591368383303148</v>
      </c>
      <c r="H4410" s="564">
        <v>0</v>
      </c>
      <c r="I4410" s="564">
        <v>0</v>
      </c>
      <c r="J4410" s="564">
        <v>0</v>
      </c>
      <c r="K4410" s="564">
        <v>0</v>
      </c>
      <c r="L4410" s="564">
        <v>0</v>
      </c>
      <c r="M4410" s="564">
        <v>0</v>
      </c>
      <c r="N4410" s="564">
        <v>0</v>
      </c>
      <c r="O4410" s="564">
        <v>0</v>
      </c>
      <c r="P4410" s="564">
        <v>0</v>
      </c>
      <c r="Q4410" s="564">
        <v>0</v>
      </c>
      <c r="R4410" s="564">
        <v>0</v>
      </c>
      <c r="S4410" s="564">
        <v>0</v>
      </c>
      <c r="T4410" s="564">
        <v>0</v>
      </c>
      <c r="U4410" s="564">
        <v>0</v>
      </c>
      <c r="V4410" s="564">
        <v>0</v>
      </c>
      <c r="W4410" s="564">
        <v>0</v>
      </c>
      <c r="X4410" s="564">
        <v>0</v>
      </c>
      <c r="Y4410" s="564">
        <v>0</v>
      </c>
      <c r="Z4410" s="564">
        <v>0</v>
      </c>
      <c r="AA4410" s="564">
        <v>0</v>
      </c>
      <c r="AB4410" s="564">
        <v>0</v>
      </c>
      <c r="AC4410" s="564">
        <v>0</v>
      </c>
      <c r="AD4410" s="564">
        <v>0</v>
      </c>
      <c r="AE4410" s="564">
        <v>0</v>
      </c>
      <c r="AF4410" s="564">
        <v>0</v>
      </c>
      <c r="AG4410" s="564">
        <v>0</v>
      </c>
      <c r="AH4410" s="564">
        <v>0</v>
      </c>
      <c r="AI4410" s="564">
        <v>0</v>
      </c>
      <c r="AJ4410" s="564">
        <v>0</v>
      </c>
      <c r="AK4410" s="564">
        <v>0</v>
      </c>
    </row>
    <row r="4411" spans="1:37">
      <c r="A4411">
        <v>4407</v>
      </c>
      <c r="B4411" s="564">
        <f t="shared" ca="1" si="414"/>
        <v>20</v>
      </c>
      <c r="C4411" s="564">
        <f t="shared" ca="1" si="409"/>
        <v>400</v>
      </c>
      <c r="D4411" s="564">
        <f t="shared" ca="1" si="412"/>
        <v>20</v>
      </c>
      <c r="E4411" s="564">
        <f t="shared" ca="1" si="410"/>
        <v>0</v>
      </c>
      <c r="F4411" s="564">
        <f t="shared" ca="1" si="413"/>
        <v>1</v>
      </c>
      <c r="G4411" s="564">
        <f t="shared" ca="1" si="411"/>
        <v>-3.0483567947675136</v>
      </c>
      <c r="H4411" s="564">
        <v>1</v>
      </c>
      <c r="I4411" s="564">
        <v>1</v>
      </c>
      <c r="J4411" s="564">
        <v>1</v>
      </c>
      <c r="K4411" s="564">
        <v>1</v>
      </c>
      <c r="L4411" s="564">
        <v>1</v>
      </c>
      <c r="M4411" s="564">
        <v>1</v>
      </c>
      <c r="N4411" s="564">
        <v>1</v>
      </c>
      <c r="O4411" s="564">
        <v>1</v>
      </c>
      <c r="P4411" s="564">
        <v>1</v>
      </c>
      <c r="Q4411" s="564">
        <v>1</v>
      </c>
      <c r="R4411" s="564">
        <v>1</v>
      </c>
      <c r="S4411" s="564">
        <v>1</v>
      </c>
      <c r="T4411" s="564">
        <v>1</v>
      </c>
      <c r="U4411" s="564">
        <v>1</v>
      </c>
      <c r="V4411" s="564">
        <v>1</v>
      </c>
      <c r="W4411" s="564">
        <v>1</v>
      </c>
      <c r="X4411" s="564">
        <v>1</v>
      </c>
      <c r="Y4411" s="564">
        <v>1</v>
      </c>
      <c r="Z4411" s="564">
        <v>1</v>
      </c>
      <c r="AA4411" s="564">
        <v>1</v>
      </c>
      <c r="AB4411" s="564">
        <v>1</v>
      </c>
      <c r="AC4411" s="564">
        <v>1</v>
      </c>
      <c r="AD4411" s="564">
        <v>1</v>
      </c>
      <c r="AE4411" s="564">
        <v>1</v>
      </c>
      <c r="AF4411" s="564">
        <v>1</v>
      </c>
      <c r="AG4411" s="564">
        <v>1</v>
      </c>
      <c r="AH4411" s="564">
        <v>1</v>
      </c>
      <c r="AI4411" s="564">
        <v>1</v>
      </c>
      <c r="AJ4411" s="564">
        <v>1</v>
      </c>
      <c r="AK4411" s="564">
        <v>1</v>
      </c>
    </row>
    <row r="4412" spans="1:37">
      <c r="A4412">
        <v>4408</v>
      </c>
      <c r="B4412" s="564">
        <f t="shared" ca="1" si="414"/>
        <v>20</v>
      </c>
      <c r="C4412" s="564">
        <f t="shared" ca="1" si="409"/>
        <v>400</v>
      </c>
      <c r="D4412" s="564">
        <f t="shared" ca="1" si="412"/>
        <v>20</v>
      </c>
      <c r="E4412" s="564">
        <f t="shared" ca="1" si="410"/>
        <v>0</v>
      </c>
      <c r="F4412" s="564">
        <f t="shared" ca="1" si="413"/>
        <v>1</v>
      </c>
      <c r="G4412" s="564">
        <f t="shared" ca="1" si="411"/>
        <v>2.8069612643449293</v>
      </c>
      <c r="H4412" s="564">
        <v>1</v>
      </c>
      <c r="I4412" s="564">
        <v>1</v>
      </c>
      <c r="J4412" s="564">
        <v>1</v>
      </c>
      <c r="K4412" s="564">
        <v>1</v>
      </c>
      <c r="L4412" s="564">
        <v>1</v>
      </c>
      <c r="M4412" s="564">
        <v>1</v>
      </c>
      <c r="N4412" s="564">
        <v>1</v>
      </c>
      <c r="O4412" s="564">
        <v>1</v>
      </c>
      <c r="P4412" s="564">
        <v>1</v>
      </c>
      <c r="Q4412" s="564">
        <v>1</v>
      </c>
      <c r="R4412" s="564">
        <v>1</v>
      </c>
      <c r="S4412" s="564">
        <v>1</v>
      </c>
      <c r="T4412" s="564">
        <v>1</v>
      </c>
      <c r="U4412" s="564">
        <v>1</v>
      </c>
      <c r="V4412" s="564">
        <v>1</v>
      </c>
      <c r="W4412" s="564">
        <v>1</v>
      </c>
      <c r="X4412" s="564">
        <v>1</v>
      </c>
      <c r="Y4412" s="564">
        <v>1</v>
      </c>
      <c r="Z4412" s="564">
        <v>1</v>
      </c>
      <c r="AA4412" s="564">
        <v>1</v>
      </c>
      <c r="AB4412" s="564">
        <v>1</v>
      </c>
      <c r="AC4412" s="564">
        <v>1</v>
      </c>
      <c r="AD4412" s="564">
        <v>1</v>
      </c>
      <c r="AE4412" s="564">
        <v>1</v>
      </c>
      <c r="AF4412" s="564">
        <v>1</v>
      </c>
      <c r="AG4412" s="564">
        <v>1</v>
      </c>
      <c r="AH4412" s="564">
        <v>1</v>
      </c>
      <c r="AI4412" s="564">
        <v>1</v>
      </c>
      <c r="AJ4412" s="564">
        <v>1</v>
      </c>
      <c r="AK4412" s="564">
        <v>1</v>
      </c>
    </row>
    <row r="4413" spans="1:37">
      <c r="A4413">
        <v>4409</v>
      </c>
      <c r="B4413" s="564">
        <f t="shared" ca="1" si="414"/>
        <v>20</v>
      </c>
      <c r="C4413" s="564">
        <f t="shared" ca="1" si="409"/>
        <v>400</v>
      </c>
      <c r="D4413" s="564">
        <f t="shared" ca="1" si="412"/>
        <v>20</v>
      </c>
      <c r="E4413" s="564">
        <f t="shared" ca="1" si="410"/>
        <v>0</v>
      </c>
      <c r="F4413" s="564">
        <f t="shared" ca="1" si="413"/>
        <v>1</v>
      </c>
      <c r="G4413" s="564">
        <f t="shared" ca="1" si="411"/>
        <v>1.0259910950155617</v>
      </c>
      <c r="H4413" s="564">
        <v>1</v>
      </c>
      <c r="I4413" s="564">
        <v>1</v>
      </c>
      <c r="J4413" s="564">
        <v>1</v>
      </c>
      <c r="K4413" s="564">
        <v>1</v>
      </c>
      <c r="L4413" s="564">
        <v>1</v>
      </c>
      <c r="M4413" s="564">
        <v>1</v>
      </c>
      <c r="N4413" s="564">
        <v>1</v>
      </c>
      <c r="O4413" s="564">
        <v>1</v>
      </c>
      <c r="P4413" s="564">
        <v>1</v>
      </c>
      <c r="Q4413" s="564">
        <v>1</v>
      </c>
      <c r="R4413" s="564">
        <v>1</v>
      </c>
      <c r="S4413" s="564">
        <v>1</v>
      </c>
      <c r="T4413" s="564">
        <v>1</v>
      </c>
      <c r="U4413" s="564">
        <v>1</v>
      </c>
      <c r="V4413" s="564">
        <v>1</v>
      </c>
      <c r="W4413" s="564">
        <v>1</v>
      </c>
      <c r="X4413" s="564">
        <v>1</v>
      </c>
      <c r="Y4413" s="564">
        <v>1</v>
      </c>
      <c r="Z4413" s="564">
        <v>1</v>
      </c>
      <c r="AA4413" s="564">
        <v>1</v>
      </c>
      <c r="AB4413" s="564">
        <v>1</v>
      </c>
      <c r="AC4413" s="564">
        <v>1</v>
      </c>
      <c r="AD4413" s="564">
        <v>1</v>
      </c>
      <c r="AE4413" s="564">
        <v>1</v>
      </c>
      <c r="AF4413" s="564">
        <v>1</v>
      </c>
      <c r="AG4413" s="564">
        <v>1</v>
      </c>
      <c r="AH4413" s="564">
        <v>1</v>
      </c>
      <c r="AI4413" s="564">
        <v>1</v>
      </c>
      <c r="AJ4413" s="564">
        <v>1</v>
      </c>
      <c r="AK4413" s="564">
        <v>1</v>
      </c>
    </row>
    <row r="4414" spans="1:37">
      <c r="A4414">
        <v>4410</v>
      </c>
      <c r="B4414" s="564">
        <f t="shared" ca="1" si="414"/>
        <v>20</v>
      </c>
      <c r="C4414" s="564">
        <f t="shared" ca="1" si="409"/>
        <v>400</v>
      </c>
      <c r="D4414" s="564">
        <f t="shared" ca="1" si="412"/>
        <v>20</v>
      </c>
      <c r="E4414" s="564">
        <f t="shared" ca="1" si="410"/>
        <v>0</v>
      </c>
      <c r="F4414" s="564">
        <f t="shared" ca="1" si="413"/>
        <v>1</v>
      </c>
      <c r="G4414" s="564">
        <f t="shared" ca="1" si="411"/>
        <v>-0.89864492502538007</v>
      </c>
      <c r="H4414" s="564">
        <v>1</v>
      </c>
      <c r="I4414" s="564">
        <v>1</v>
      </c>
      <c r="J4414" s="564">
        <v>1</v>
      </c>
      <c r="K4414" s="564">
        <v>1</v>
      </c>
      <c r="L4414" s="564">
        <v>1</v>
      </c>
      <c r="M4414" s="564">
        <v>1</v>
      </c>
      <c r="N4414" s="564">
        <v>1</v>
      </c>
      <c r="O4414" s="564">
        <v>1</v>
      </c>
      <c r="P4414" s="564">
        <v>1</v>
      </c>
      <c r="Q4414" s="564">
        <v>1</v>
      </c>
      <c r="R4414" s="564">
        <v>1</v>
      </c>
      <c r="S4414" s="564">
        <v>1</v>
      </c>
      <c r="T4414" s="564">
        <v>1</v>
      </c>
      <c r="U4414" s="564">
        <v>1</v>
      </c>
      <c r="V4414" s="564">
        <v>1</v>
      </c>
      <c r="W4414" s="564">
        <v>1</v>
      </c>
      <c r="X4414" s="564">
        <v>1</v>
      </c>
      <c r="Y4414" s="564">
        <v>1</v>
      </c>
      <c r="Z4414" s="564">
        <v>1</v>
      </c>
      <c r="AA4414" s="564">
        <v>1</v>
      </c>
      <c r="AB4414" s="564">
        <v>1</v>
      </c>
      <c r="AC4414" s="564">
        <v>1</v>
      </c>
      <c r="AD4414" s="564">
        <v>1</v>
      </c>
      <c r="AE4414" s="564">
        <v>1</v>
      </c>
      <c r="AF4414" s="564">
        <v>1</v>
      </c>
      <c r="AG4414" s="564">
        <v>1</v>
      </c>
      <c r="AH4414" s="564">
        <v>1</v>
      </c>
      <c r="AI4414" s="564">
        <v>1</v>
      </c>
      <c r="AJ4414" s="564">
        <v>1</v>
      </c>
      <c r="AK4414" s="564">
        <v>1</v>
      </c>
    </row>
    <row r="4415" spans="1:37">
      <c r="A4415">
        <v>4411</v>
      </c>
      <c r="B4415" s="564">
        <f t="shared" ca="1" si="414"/>
        <v>20</v>
      </c>
      <c r="C4415" s="564">
        <f t="shared" ca="1" si="409"/>
        <v>400</v>
      </c>
      <c r="D4415" s="564">
        <f t="shared" ca="1" si="412"/>
        <v>20</v>
      </c>
      <c r="E4415" s="564">
        <f t="shared" ca="1" si="410"/>
        <v>0</v>
      </c>
      <c r="F4415" s="564">
        <f t="shared" ca="1" si="413"/>
        <v>1</v>
      </c>
      <c r="G4415" s="564">
        <f t="shared" ca="1" si="411"/>
        <v>-0.29974358940285573</v>
      </c>
      <c r="H4415" s="564">
        <v>1</v>
      </c>
      <c r="I4415" s="564">
        <v>1</v>
      </c>
      <c r="J4415" s="564">
        <v>1</v>
      </c>
      <c r="K4415" s="564">
        <v>1</v>
      </c>
      <c r="L4415" s="564">
        <v>1</v>
      </c>
      <c r="M4415" s="564">
        <v>1</v>
      </c>
      <c r="N4415" s="564">
        <v>1</v>
      </c>
      <c r="O4415" s="564">
        <v>1</v>
      </c>
      <c r="P4415" s="564">
        <v>1</v>
      </c>
      <c r="Q4415" s="564">
        <v>1</v>
      </c>
      <c r="R4415" s="564">
        <v>1</v>
      </c>
      <c r="S4415" s="564">
        <v>1</v>
      </c>
      <c r="T4415" s="564">
        <v>1</v>
      </c>
      <c r="U4415" s="564">
        <v>1</v>
      </c>
      <c r="V4415" s="564">
        <v>1</v>
      </c>
      <c r="W4415" s="564">
        <v>1</v>
      </c>
      <c r="X4415" s="564">
        <v>1</v>
      </c>
      <c r="Y4415" s="564">
        <v>1</v>
      </c>
      <c r="Z4415" s="564">
        <v>1</v>
      </c>
      <c r="AA4415" s="564">
        <v>1</v>
      </c>
      <c r="AB4415" s="564">
        <v>1</v>
      </c>
      <c r="AC4415" s="564">
        <v>1</v>
      </c>
      <c r="AD4415" s="564">
        <v>1</v>
      </c>
      <c r="AE4415" s="564">
        <v>1</v>
      </c>
      <c r="AF4415" s="564">
        <v>1</v>
      </c>
      <c r="AG4415" s="564">
        <v>1</v>
      </c>
      <c r="AH4415" s="564">
        <v>1</v>
      </c>
      <c r="AI4415" s="564">
        <v>1</v>
      </c>
      <c r="AJ4415" s="564">
        <v>1</v>
      </c>
      <c r="AK4415" s="564">
        <v>1</v>
      </c>
    </row>
    <row r="4416" spans="1:37">
      <c r="A4416">
        <v>4412</v>
      </c>
      <c r="B4416" s="564">
        <f t="shared" ca="1" si="414"/>
        <v>20</v>
      </c>
      <c r="C4416" s="564">
        <f t="shared" ca="1" si="409"/>
        <v>400</v>
      </c>
      <c r="D4416" s="564">
        <f t="shared" ca="1" si="412"/>
        <v>20</v>
      </c>
      <c r="E4416" s="564">
        <f t="shared" ca="1" si="410"/>
        <v>0</v>
      </c>
      <c r="F4416" s="564">
        <f t="shared" ca="1" si="413"/>
        <v>1</v>
      </c>
      <c r="G4416" s="564">
        <f t="shared" ca="1" si="411"/>
        <v>-4.5673934185550529</v>
      </c>
      <c r="H4416" s="564">
        <v>1</v>
      </c>
      <c r="I4416" s="564">
        <v>1</v>
      </c>
      <c r="J4416" s="564">
        <v>1</v>
      </c>
      <c r="K4416" s="564">
        <v>1</v>
      </c>
      <c r="L4416" s="564">
        <v>1</v>
      </c>
      <c r="M4416" s="564">
        <v>1</v>
      </c>
      <c r="N4416" s="564">
        <v>1</v>
      </c>
      <c r="O4416" s="564">
        <v>1</v>
      </c>
      <c r="P4416" s="564">
        <v>1</v>
      </c>
      <c r="Q4416" s="564">
        <v>1</v>
      </c>
      <c r="R4416" s="564">
        <v>1</v>
      </c>
      <c r="S4416" s="564">
        <v>1</v>
      </c>
      <c r="T4416" s="564">
        <v>1</v>
      </c>
      <c r="U4416" s="564">
        <v>1</v>
      </c>
      <c r="V4416" s="564">
        <v>1</v>
      </c>
      <c r="W4416" s="564">
        <v>1</v>
      </c>
      <c r="X4416" s="564">
        <v>1</v>
      </c>
      <c r="Y4416" s="564">
        <v>1</v>
      </c>
      <c r="Z4416" s="564">
        <v>1</v>
      </c>
      <c r="AA4416" s="564">
        <v>1</v>
      </c>
      <c r="AB4416" s="564">
        <v>1</v>
      </c>
      <c r="AC4416" s="564">
        <v>1</v>
      </c>
      <c r="AD4416" s="564">
        <v>1</v>
      </c>
      <c r="AE4416" s="564">
        <v>1</v>
      </c>
      <c r="AF4416" s="564">
        <v>1</v>
      </c>
      <c r="AG4416" s="564">
        <v>1</v>
      </c>
      <c r="AH4416" s="564">
        <v>1</v>
      </c>
      <c r="AI4416" s="564">
        <v>1</v>
      </c>
      <c r="AJ4416" s="564">
        <v>1</v>
      </c>
      <c r="AK4416" s="564">
        <v>1</v>
      </c>
    </row>
    <row r="4417" spans="1:37">
      <c r="A4417">
        <v>4413</v>
      </c>
      <c r="B4417" s="564">
        <f t="shared" ca="1" si="414"/>
        <v>0</v>
      </c>
      <c r="C4417" s="564">
        <f t="shared" ca="1" si="409"/>
        <v>0</v>
      </c>
      <c r="D4417" s="564">
        <f t="shared" ca="1" si="412"/>
        <v>0</v>
      </c>
      <c r="E4417" s="564">
        <f t="shared" ca="1" si="410"/>
        <v>0</v>
      </c>
      <c r="F4417" s="564">
        <f t="shared" ca="1" si="413"/>
        <v>1</v>
      </c>
      <c r="G4417" s="564">
        <f t="shared" ca="1" si="411"/>
        <v>-0.56332543232152821</v>
      </c>
      <c r="H4417" s="564">
        <v>0</v>
      </c>
      <c r="I4417" s="564">
        <v>0</v>
      </c>
      <c r="J4417" s="564">
        <v>0</v>
      </c>
      <c r="K4417" s="564">
        <v>0</v>
      </c>
      <c r="L4417" s="564">
        <v>0</v>
      </c>
      <c r="M4417" s="564">
        <v>0</v>
      </c>
      <c r="N4417" s="564">
        <v>0</v>
      </c>
      <c r="O4417" s="564">
        <v>0</v>
      </c>
      <c r="P4417" s="564">
        <v>0</v>
      </c>
      <c r="Q4417" s="564">
        <v>0</v>
      </c>
      <c r="R4417" s="564">
        <v>0</v>
      </c>
      <c r="S4417" s="564">
        <v>0</v>
      </c>
      <c r="T4417" s="564">
        <v>0</v>
      </c>
      <c r="U4417" s="564">
        <v>0</v>
      </c>
      <c r="V4417" s="564">
        <v>0</v>
      </c>
      <c r="W4417" s="564">
        <v>0</v>
      </c>
      <c r="X4417" s="564">
        <v>0</v>
      </c>
      <c r="Y4417" s="564">
        <v>0</v>
      </c>
      <c r="Z4417" s="564">
        <v>0</v>
      </c>
      <c r="AA4417" s="564">
        <v>0</v>
      </c>
      <c r="AB4417" s="564">
        <v>0</v>
      </c>
      <c r="AC4417" s="564">
        <v>0</v>
      </c>
      <c r="AD4417" s="564">
        <v>1</v>
      </c>
      <c r="AE4417" s="564">
        <v>0</v>
      </c>
      <c r="AF4417" s="564">
        <v>0</v>
      </c>
      <c r="AG4417" s="564">
        <v>0</v>
      </c>
      <c r="AH4417" s="564">
        <v>0</v>
      </c>
      <c r="AI4417" s="564">
        <v>0</v>
      </c>
      <c r="AJ4417" s="564">
        <v>0</v>
      </c>
      <c r="AK4417" s="564">
        <v>0</v>
      </c>
    </row>
    <row r="4418" spans="1:37">
      <c r="A4418">
        <v>4414</v>
      </c>
      <c r="B4418" s="564">
        <f t="shared" ca="1" si="414"/>
        <v>0</v>
      </c>
      <c r="C4418" s="564">
        <f t="shared" ca="1" si="409"/>
        <v>0</v>
      </c>
      <c r="D4418" s="564">
        <f t="shared" ca="1" si="412"/>
        <v>0</v>
      </c>
      <c r="E4418" s="564">
        <f t="shared" ca="1" si="410"/>
        <v>0</v>
      </c>
      <c r="F4418" s="564">
        <f t="shared" ca="1" si="413"/>
        <v>1</v>
      </c>
      <c r="G4418" s="564">
        <f t="shared" ca="1" si="411"/>
        <v>2.6377827105077407</v>
      </c>
      <c r="H4418" s="564">
        <v>0</v>
      </c>
      <c r="I4418" s="564">
        <v>0</v>
      </c>
      <c r="J4418" s="564">
        <v>0</v>
      </c>
      <c r="K4418" s="564">
        <v>0</v>
      </c>
      <c r="L4418" s="564">
        <v>0</v>
      </c>
      <c r="M4418" s="564">
        <v>0</v>
      </c>
      <c r="N4418" s="564">
        <v>0</v>
      </c>
      <c r="O4418" s="564">
        <v>0</v>
      </c>
      <c r="P4418" s="564">
        <v>0</v>
      </c>
      <c r="Q4418" s="564">
        <v>0</v>
      </c>
      <c r="R4418" s="564">
        <v>0</v>
      </c>
      <c r="S4418" s="564">
        <v>0</v>
      </c>
      <c r="T4418" s="564">
        <v>0</v>
      </c>
      <c r="U4418" s="564">
        <v>0</v>
      </c>
      <c r="V4418" s="564">
        <v>0</v>
      </c>
      <c r="W4418" s="564">
        <v>0</v>
      </c>
      <c r="X4418" s="564">
        <v>0</v>
      </c>
      <c r="Y4418" s="564">
        <v>0</v>
      </c>
      <c r="Z4418" s="564">
        <v>0</v>
      </c>
      <c r="AA4418" s="564">
        <v>0</v>
      </c>
      <c r="AB4418" s="564">
        <v>0</v>
      </c>
      <c r="AC4418" s="564">
        <v>0</v>
      </c>
      <c r="AD4418" s="564">
        <v>0</v>
      </c>
      <c r="AE4418" s="564">
        <v>0</v>
      </c>
      <c r="AF4418" s="564">
        <v>0</v>
      </c>
      <c r="AG4418" s="564">
        <v>0</v>
      </c>
      <c r="AH4418" s="564">
        <v>0</v>
      </c>
      <c r="AI4418" s="564">
        <v>0</v>
      </c>
      <c r="AJ4418" s="564">
        <v>0</v>
      </c>
      <c r="AK4418" s="564">
        <v>0</v>
      </c>
    </row>
    <row r="4419" spans="1:37">
      <c r="A4419">
        <v>4415</v>
      </c>
      <c r="B4419" s="564">
        <f t="shared" ca="1" si="414"/>
        <v>0</v>
      </c>
      <c r="C4419" s="564">
        <f t="shared" ca="1" si="409"/>
        <v>0</v>
      </c>
      <c r="D4419" s="564">
        <f t="shared" ca="1" si="412"/>
        <v>0</v>
      </c>
      <c r="E4419" s="564">
        <f t="shared" ca="1" si="410"/>
        <v>0</v>
      </c>
      <c r="F4419" s="564">
        <f t="shared" ca="1" si="413"/>
        <v>1</v>
      </c>
      <c r="G4419" s="564">
        <f t="shared" ca="1" si="411"/>
        <v>0.97521183745806317</v>
      </c>
      <c r="H4419" s="564">
        <v>0</v>
      </c>
      <c r="I4419" s="564">
        <v>0</v>
      </c>
      <c r="J4419" s="564">
        <v>0</v>
      </c>
      <c r="K4419" s="564">
        <v>0</v>
      </c>
      <c r="L4419" s="564">
        <v>0</v>
      </c>
      <c r="M4419" s="564">
        <v>0</v>
      </c>
      <c r="N4419" s="564">
        <v>0</v>
      </c>
      <c r="O4419" s="564">
        <v>0</v>
      </c>
      <c r="P4419" s="564">
        <v>0</v>
      </c>
      <c r="Q4419" s="564">
        <v>0</v>
      </c>
      <c r="R4419" s="564">
        <v>0</v>
      </c>
      <c r="S4419" s="564">
        <v>0</v>
      </c>
      <c r="T4419" s="564">
        <v>0</v>
      </c>
      <c r="U4419" s="564">
        <v>0</v>
      </c>
      <c r="V4419" s="564">
        <v>0</v>
      </c>
      <c r="W4419" s="564">
        <v>0</v>
      </c>
      <c r="X4419" s="564">
        <v>0</v>
      </c>
      <c r="Y4419" s="564">
        <v>0</v>
      </c>
      <c r="Z4419" s="564">
        <v>0</v>
      </c>
      <c r="AA4419" s="564">
        <v>0</v>
      </c>
      <c r="AB4419" s="564">
        <v>0</v>
      </c>
      <c r="AC4419" s="564">
        <v>0</v>
      </c>
      <c r="AD4419" s="564">
        <v>0</v>
      </c>
      <c r="AE4419" s="564">
        <v>0</v>
      </c>
      <c r="AF4419" s="564">
        <v>0</v>
      </c>
      <c r="AG4419" s="564">
        <v>0</v>
      </c>
      <c r="AH4419" s="564">
        <v>0</v>
      </c>
      <c r="AI4419" s="564">
        <v>0</v>
      </c>
      <c r="AJ4419" s="564">
        <v>0</v>
      </c>
      <c r="AK4419" s="564">
        <v>0</v>
      </c>
    </row>
    <row r="4420" spans="1:37">
      <c r="A4420">
        <v>4416</v>
      </c>
      <c r="B4420" s="564">
        <f t="shared" ca="1" si="414"/>
        <v>20</v>
      </c>
      <c r="C4420" s="564">
        <f t="shared" ca="1" si="409"/>
        <v>400</v>
      </c>
      <c r="D4420" s="564">
        <f t="shared" ca="1" si="412"/>
        <v>20</v>
      </c>
      <c r="E4420" s="564">
        <f t="shared" ca="1" si="410"/>
        <v>0</v>
      </c>
      <c r="F4420" s="564">
        <f t="shared" ca="1" si="413"/>
        <v>1</v>
      </c>
      <c r="G4420" s="564">
        <f t="shared" ca="1" si="411"/>
        <v>1.8337096309200156</v>
      </c>
      <c r="H4420" s="564">
        <v>1</v>
      </c>
      <c r="I4420" s="564">
        <v>1</v>
      </c>
      <c r="J4420" s="564">
        <v>1</v>
      </c>
      <c r="K4420" s="564">
        <v>1</v>
      </c>
      <c r="L4420" s="564">
        <v>1</v>
      </c>
      <c r="M4420" s="564">
        <v>1</v>
      </c>
      <c r="N4420" s="564">
        <v>1</v>
      </c>
      <c r="O4420" s="564">
        <v>1</v>
      </c>
      <c r="P4420" s="564">
        <v>1</v>
      </c>
      <c r="Q4420" s="564">
        <v>1</v>
      </c>
      <c r="R4420" s="564">
        <v>1</v>
      </c>
      <c r="S4420" s="564">
        <v>1</v>
      </c>
      <c r="T4420" s="564">
        <v>1</v>
      </c>
      <c r="U4420" s="564">
        <v>1</v>
      </c>
      <c r="V4420" s="564">
        <v>1</v>
      </c>
      <c r="W4420" s="564">
        <v>1</v>
      </c>
      <c r="X4420" s="564">
        <v>1</v>
      </c>
      <c r="Y4420" s="564">
        <v>1</v>
      </c>
      <c r="Z4420" s="564">
        <v>1</v>
      </c>
      <c r="AA4420" s="564">
        <v>1</v>
      </c>
      <c r="AB4420" s="564">
        <v>1</v>
      </c>
      <c r="AC4420" s="564">
        <v>1</v>
      </c>
      <c r="AD4420" s="564">
        <v>1</v>
      </c>
      <c r="AE4420" s="564">
        <v>1</v>
      </c>
      <c r="AF4420" s="564">
        <v>1</v>
      </c>
      <c r="AG4420" s="564">
        <v>1</v>
      </c>
      <c r="AH4420" s="564">
        <v>1</v>
      </c>
      <c r="AI4420" s="564">
        <v>1</v>
      </c>
      <c r="AJ4420" s="564">
        <v>1</v>
      </c>
      <c r="AK4420" s="564">
        <v>1</v>
      </c>
    </row>
    <row r="4421" spans="1:37">
      <c r="A4421">
        <v>4417</v>
      </c>
      <c r="B4421" s="564">
        <f t="shared" ca="1" si="414"/>
        <v>0</v>
      </c>
      <c r="C4421" s="564">
        <f t="shared" ref="C4421:C4484" ca="1" si="415">B4421^2</f>
        <v>0</v>
      </c>
      <c r="D4421" s="564">
        <f t="shared" ca="1" si="412"/>
        <v>0</v>
      </c>
      <c r="E4421" s="564">
        <f t="shared" ref="E4421:E4484" ca="1" si="416">D4421-((B4421^2)/H$1)</f>
        <v>0</v>
      </c>
      <c r="F4421" s="564">
        <f t="shared" ca="1" si="413"/>
        <v>1</v>
      </c>
      <c r="G4421" s="564">
        <f t="shared" ref="G4421:G4484" ca="1" si="417">I$2+NORMSINV(RAND())*K$2</f>
        <v>2.5453519203323025</v>
      </c>
      <c r="H4421" s="564">
        <v>0</v>
      </c>
      <c r="I4421" s="564">
        <v>0</v>
      </c>
      <c r="J4421" s="564">
        <v>0</v>
      </c>
      <c r="K4421" s="564">
        <v>0</v>
      </c>
      <c r="L4421" s="564">
        <v>0</v>
      </c>
      <c r="M4421" s="564">
        <v>0</v>
      </c>
      <c r="N4421" s="564">
        <v>0</v>
      </c>
      <c r="O4421" s="564">
        <v>0</v>
      </c>
      <c r="P4421" s="564">
        <v>0</v>
      </c>
      <c r="Q4421" s="564">
        <v>0</v>
      </c>
      <c r="R4421" s="564">
        <v>0</v>
      </c>
      <c r="S4421" s="564">
        <v>0</v>
      </c>
      <c r="T4421" s="564">
        <v>0</v>
      </c>
      <c r="U4421" s="564">
        <v>0</v>
      </c>
      <c r="V4421" s="564">
        <v>0</v>
      </c>
      <c r="W4421" s="564">
        <v>0</v>
      </c>
      <c r="X4421" s="564">
        <v>0</v>
      </c>
      <c r="Y4421" s="564">
        <v>0</v>
      </c>
      <c r="Z4421" s="564">
        <v>0</v>
      </c>
      <c r="AA4421" s="564">
        <v>0</v>
      </c>
      <c r="AB4421" s="564">
        <v>0</v>
      </c>
      <c r="AC4421" s="564">
        <v>0</v>
      </c>
      <c r="AD4421" s="564">
        <v>0</v>
      </c>
      <c r="AE4421" s="564">
        <v>0</v>
      </c>
      <c r="AF4421" s="564">
        <v>0</v>
      </c>
      <c r="AG4421" s="564">
        <v>0</v>
      </c>
      <c r="AH4421" s="564">
        <v>0</v>
      </c>
      <c r="AI4421" s="564">
        <v>0</v>
      </c>
      <c r="AJ4421" s="564">
        <v>0</v>
      </c>
      <c r="AK4421" s="564">
        <v>0</v>
      </c>
    </row>
    <row r="4422" spans="1:37">
      <c r="A4422">
        <v>4418</v>
      </c>
      <c r="B4422" s="564">
        <f t="shared" ca="1" si="414"/>
        <v>20</v>
      </c>
      <c r="C4422" s="564">
        <f t="shared" ca="1" si="415"/>
        <v>400</v>
      </c>
      <c r="D4422" s="564">
        <f t="shared" ref="D4422:D4485" ca="1" si="418">B4422</f>
        <v>20</v>
      </c>
      <c r="E4422" s="564">
        <f t="shared" ca="1" si="416"/>
        <v>0</v>
      </c>
      <c r="F4422" s="564">
        <f t="shared" ref="F4422:F4485" ca="1" si="419">1-(2*B4422*(H$1-B4422)/(H$1*(H$1-1)))</f>
        <v>1</v>
      </c>
      <c r="G4422" s="564">
        <f t="shared" ca="1" si="417"/>
        <v>-2.1315964336743156</v>
      </c>
      <c r="H4422" s="564">
        <v>1</v>
      </c>
      <c r="I4422" s="564">
        <v>1</v>
      </c>
      <c r="J4422" s="564">
        <v>1</v>
      </c>
      <c r="K4422" s="564">
        <v>1</v>
      </c>
      <c r="L4422" s="564">
        <v>1</v>
      </c>
      <c r="M4422" s="564">
        <v>1</v>
      </c>
      <c r="N4422" s="564">
        <v>1</v>
      </c>
      <c r="O4422" s="564">
        <v>1</v>
      </c>
      <c r="P4422" s="564">
        <v>1</v>
      </c>
      <c r="Q4422" s="564">
        <v>1</v>
      </c>
      <c r="R4422" s="564">
        <v>1</v>
      </c>
      <c r="S4422" s="564">
        <v>1</v>
      </c>
      <c r="T4422" s="564">
        <v>1</v>
      </c>
      <c r="U4422" s="564">
        <v>1</v>
      </c>
      <c r="V4422" s="564">
        <v>1</v>
      </c>
      <c r="W4422" s="564">
        <v>1</v>
      </c>
      <c r="X4422" s="564">
        <v>1</v>
      </c>
      <c r="Y4422" s="564">
        <v>1</v>
      </c>
      <c r="Z4422" s="564">
        <v>1</v>
      </c>
      <c r="AA4422" s="564">
        <v>1</v>
      </c>
      <c r="AB4422" s="564">
        <v>1</v>
      </c>
      <c r="AC4422" s="564">
        <v>1</v>
      </c>
      <c r="AD4422" s="564">
        <v>1</v>
      </c>
      <c r="AE4422" s="564">
        <v>1</v>
      </c>
      <c r="AF4422" s="564">
        <v>1</v>
      </c>
      <c r="AG4422" s="564">
        <v>1</v>
      </c>
      <c r="AH4422" s="564">
        <v>1</v>
      </c>
      <c r="AI4422" s="564">
        <v>1</v>
      </c>
      <c r="AJ4422" s="564">
        <v>1</v>
      </c>
      <c r="AK4422" s="564">
        <v>1</v>
      </c>
    </row>
    <row r="4423" spans="1:37">
      <c r="A4423">
        <v>4419</v>
      </c>
      <c r="B4423" s="564">
        <f t="shared" ref="B4423:B4486" ca="1" si="420">SUM(INDIRECT("H"&amp;A4423+4&amp;":"&amp;HLOOKUP(H$1,$AA$1:$BD$2,2,0)&amp;A4423+4))</f>
        <v>0</v>
      </c>
      <c r="C4423" s="564">
        <f t="shared" ca="1" si="415"/>
        <v>0</v>
      </c>
      <c r="D4423" s="564">
        <f t="shared" ca="1" si="418"/>
        <v>0</v>
      </c>
      <c r="E4423" s="564">
        <f t="shared" ca="1" si="416"/>
        <v>0</v>
      </c>
      <c r="F4423" s="564">
        <f t="shared" ca="1" si="419"/>
        <v>1</v>
      </c>
      <c r="G4423" s="564">
        <f t="shared" ca="1" si="417"/>
        <v>7.2561514885746821</v>
      </c>
      <c r="H4423" s="564">
        <v>0</v>
      </c>
      <c r="I4423" s="564">
        <v>0</v>
      </c>
      <c r="J4423" s="564">
        <v>0</v>
      </c>
      <c r="K4423" s="564">
        <v>0</v>
      </c>
      <c r="L4423" s="564">
        <v>0</v>
      </c>
      <c r="M4423" s="564">
        <v>0</v>
      </c>
      <c r="N4423" s="564">
        <v>0</v>
      </c>
      <c r="O4423" s="564">
        <v>0</v>
      </c>
      <c r="P4423" s="564">
        <v>0</v>
      </c>
      <c r="Q4423" s="564">
        <v>0</v>
      </c>
      <c r="R4423" s="564">
        <v>0</v>
      </c>
      <c r="S4423" s="564">
        <v>0</v>
      </c>
      <c r="T4423" s="564">
        <v>0</v>
      </c>
      <c r="U4423" s="564">
        <v>0</v>
      </c>
      <c r="V4423" s="564">
        <v>0</v>
      </c>
      <c r="W4423" s="564">
        <v>0</v>
      </c>
      <c r="X4423" s="564">
        <v>0</v>
      </c>
      <c r="Y4423" s="564">
        <v>0</v>
      </c>
      <c r="Z4423" s="564">
        <v>0</v>
      </c>
      <c r="AA4423" s="564">
        <v>0</v>
      </c>
      <c r="AB4423" s="564">
        <v>0</v>
      </c>
      <c r="AC4423" s="564">
        <v>0</v>
      </c>
      <c r="AD4423" s="564">
        <v>0</v>
      </c>
      <c r="AE4423" s="564">
        <v>0</v>
      </c>
      <c r="AF4423" s="564">
        <v>0</v>
      </c>
      <c r="AG4423" s="564">
        <v>0</v>
      </c>
      <c r="AH4423" s="564">
        <v>0</v>
      </c>
      <c r="AI4423" s="564">
        <v>0</v>
      </c>
      <c r="AJ4423" s="564">
        <v>0</v>
      </c>
      <c r="AK4423" s="564">
        <v>0</v>
      </c>
    </row>
    <row r="4424" spans="1:37">
      <c r="A4424">
        <v>4420</v>
      </c>
      <c r="B4424" s="564">
        <f t="shared" ca="1" si="420"/>
        <v>20</v>
      </c>
      <c r="C4424" s="564">
        <f t="shared" ca="1" si="415"/>
        <v>400</v>
      </c>
      <c r="D4424" s="564">
        <f t="shared" ca="1" si="418"/>
        <v>20</v>
      </c>
      <c r="E4424" s="564">
        <f t="shared" ca="1" si="416"/>
        <v>0</v>
      </c>
      <c r="F4424" s="564">
        <f t="shared" ca="1" si="419"/>
        <v>1</v>
      </c>
      <c r="G4424" s="564">
        <f t="shared" ca="1" si="417"/>
        <v>-3.1893213848576534</v>
      </c>
      <c r="H4424" s="564">
        <v>1</v>
      </c>
      <c r="I4424" s="564">
        <v>1</v>
      </c>
      <c r="J4424" s="564">
        <v>1</v>
      </c>
      <c r="K4424" s="564">
        <v>1</v>
      </c>
      <c r="L4424" s="564">
        <v>1</v>
      </c>
      <c r="M4424" s="564">
        <v>1</v>
      </c>
      <c r="N4424" s="564">
        <v>1</v>
      </c>
      <c r="O4424" s="564">
        <v>1</v>
      </c>
      <c r="P4424" s="564">
        <v>1</v>
      </c>
      <c r="Q4424" s="564">
        <v>1</v>
      </c>
      <c r="R4424" s="564">
        <v>1</v>
      </c>
      <c r="S4424" s="564">
        <v>1</v>
      </c>
      <c r="T4424" s="564">
        <v>1</v>
      </c>
      <c r="U4424" s="564">
        <v>1</v>
      </c>
      <c r="V4424" s="564">
        <v>1</v>
      </c>
      <c r="W4424" s="564">
        <v>1</v>
      </c>
      <c r="X4424" s="564">
        <v>1</v>
      </c>
      <c r="Y4424" s="564">
        <v>1</v>
      </c>
      <c r="Z4424" s="564">
        <v>1</v>
      </c>
      <c r="AA4424" s="564">
        <v>1</v>
      </c>
      <c r="AB4424" s="564">
        <v>1</v>
      </c>
      <c r="AC4424" s="564">
        <v>1</v>
      </c>
      <c r="AD4424" s="564">
        <v>1</v>
      </c>
      <c r="AE4424" s="564">
        <v>1</v>
      </c>
      <c r="AF4424" s="564">
        <v>1</v>
      </c>
      <c r="AG4424" s="564">
        <v>1</v>
      </c>
      <c r="AH4424" s="564">
        <v>1</v>
      </c>
      <c r="AI4424" s="564">
        <v>1</v>
      </c>
      <c r="AJ4424" s="564">
        <v>1</v>
      </c>
      <c r="AK4424" s="564">
        <v>1</v>
      </c>
    </row>
    <row r="4425" spans="1:37">
      <c r="A4425">
        <v>4421</v>
      </c>
      <c r="B4425" s="564">
        <f t="shared" ca="1" si="420"/>
        <v>14</v>
      </c>
      <c r="C4425" s="564">
        <f t="shared" ca="1" si="415"/>
        <v>196</v>
      </c>
      <c r="D4425" s="564">
        <f t="shared" ca="1" si="418"/>
        <v>14</v>
      </c>
      <c r="E4425" s="564">
        <f t="shared" ca="1" si="416"/>
        <v>4.1999999999999993</v>
      </c>
      <c r="F4425" s="564">
        <f t="shared" ca="1" si="419"/>
        <v>0.55789473684210522</v>
      </c>
      <c r="G4425" s="564">
        <f t="shared" ca="1" si="417"/>
        <v>-7.3785829656285955</v>
      </c>
      <c r="H4425" s="564">
        <v>1</v>
      </c>
      <c r="I4425" s="564">
        <v>1</v>
      </c>
      <c r="J4425" s="564">
        <v>1</v>
      </c>
      <c r="K4425" s="564">
        <v>0</v>
      </c>
      <c r="L4425" s="564">
        <v>1</v>
      </c>
      <c r="M4425" s="564">
        <v>1</v>
      </c>
      <c r="N4425" s="564">
        <v>1</v>
      </c>
      <c r="O4425" s="564">
        <v>1</v>
      </c>
      <c r="P4425" s="564">
        <v>1</v>
      </c>
      <c r="Q4425" s="564">
        <v>1</v>
      </c>
      <c r="R4425" s="564">
        <v>1</v>
      </c>
      <c r="S4425" s="564">
        <v>0</v>
      </c>
      <c r="T4425" s="564">
        <v>0</v>
      </c>
      <c r="U4425" s="564">
        <v>0</v>
      </c>
      <c r="V4425" s="564">
        <v>1</v>
      </c>
      <c r="W4425" s="564">
        <v>0</v>
      </c>
      <c r="X4425" s="564">
        <v>0</v>
      </c>
      <c r="Y4425" s="564">
        <v>1</v>
      </c>
      <c r="Z4425" s="564">
        <v>1</v>
      </c>
      <c r="AA4425" s="564">
        <v>1</v>
      </c>
      <c r="AB4425" s="564">
        <v>1</v>
      </c>
      <c r="AC4425" s="564">
        <v>1</v>
      </c>
      <c r="AD4425" s="564">
        <v>1</v>
      </c>
      <c r="AE4425" s="564">
        <v>1</v>
      </c>
      <c r="AF4425" s="564">
        <v>1</v>
      </c>
      <c r="AG4425" s="564">
        <v>1</v>
      </c>
      <c r="AH4425" s="564">
        <v>1</v>
      </c>
      <c r="AI4425" s="564">
        <v>1</v>
      </c>
      <c r="AJ4425" s="564">
        <v>0</v>
      </c>
      <c r="AK4425" s="564">
        <v>1</v>
      </c>
    </row>
    <row r="4426" spans="1:37">
      <c r="A4426">
        <v>4422</v>
      </c>
      <c r="B4426" s="564">
        <f t="shared" ca="1" si="420"/>
        <v>20</v>
      </c>
      <c r="C4426" s="564">
        <f t="shared" ca="1" si="415"/>
        <v>400</v>
      </c>
      <c r="D4426" s="564">
        <f t="shared" ca="1" si="418"/>
        <v>20</v>
      </c>
      <c r="E4426" s="564">
        <f t="shared" ca="1" si="416"/>
        <v>0</v>
      </c>
      <c r="F4426" s="564">
        <f t="shared" ca="1" si="419"/>
        <v>1</v>
      </c>
      <c r="G4426" s="564">
        <f t="shared" ca="1" si="417"/>
        <v>-2.5758717524976911</v>
      </c>
      <c r="H4426" s="564">
        <v>1</v>
      </c>
      <c r="I4426" s="564">
        <v>1</v>
      </c>
      <c r="J4426" s="564">
        <v>1</v>
      </c>
      <c r="K4426" s="564">
        <v>1</v>
      </c>
      <c r="L4426" s="564">
        <v>1</v>
      </c>
      <c r="M4426" s="564">
        <v>1</v>
      </c>
      <c r="N4426" s="564">
        <v>1</v>
      </c>
      <c r="O4426" s="564">
        <v>1</v>
      </c>
      <c r="P4426" s="564">
        <v>1</v>
      </c>
      <c r="Q4426" s="564">
        <v>1</v>
      </c>
      <c r="R4426" s="564">
        <v>1</v>
      </c>
      <c r="S4426" s="564">
        <v>1</v>
      </c>
      <c r="T4426" s="564">
        <v>1</v>
      </c>
      <c r="U4426" s="564">
        <v>1</v>
      </c>
      <c r="V4426" s="564">
        <v>1</v>
      </c>
      <c r="W4426" s="564">
        <v>1</v>
      </c>
      <c r="X4426" s="564">
        <v>1</v>
      </c>
      <c r="Y4426" s="564">
        <v>1</v>
      </c>
      <c r="Z4426" s="564">
        <v>1</v>
      </c>
      <c r="AA4426" s="564">
        <v>1</v>
      </c>
      <c r="AB4426" s="564">
        <v>1</v>
      </c>
      <c r="AC4426" s="564">
        <v>1</v>
      </c>
      <c r="AD4426" s="564">
        <v>1</v>
      </c>
      <c r="AE4426" s="564">
        <v>1</v>
      </c>
      <c r="AF4426" s="564">
        <v>1</v>
      </c>
      <c r="AG4426" s="564">
        <v>1</v>
      </c>
      <c r="AH4426" s="564">
        <v>1</v>
      </c>
      <c r="AI4426" s="564">
        <v>1</v>
      </c>
      <c r="AJ4426" s="564">
        <v>1</v>
      </c>
      <c r="AK4426" s="564">
        <v>1</v>
      </c>
    </row>
    <row r="4427" spans="1:37">
      <c r="A4427">
        <v>4423</v>
      </c>
      <c r="B4427" s="564">
        <f t="shared" ca="1" si="420"/>
        <v>20</v>
      </c>
      <c r="C4427" s="564">
        <f t="shared" ca="1" si="415"/>
        <v>400</v>
      </c>
      <c r="D4427" s="564">
        <f t="shared" ca="1" si="418"/>
        <v>20</v>
      </c>
      <c r="E4427" s="564">
        <f t="shared" ca="1" si="416"/>
        <v>0</v>
      </c>
      <c r="F4427" s="564">
        <f t="shared" ca="1" si="419"/>
        <v>1</v>
      </c>
      <c r="G4427" s="564">
        <f t="shared" ca="1" si="417"/>
        <v>-9.138874004459363E-2</v>
      </c>
      <c r="H4427" s="564">
        <v>1</v>
      </c>
      <c r="I4427" s="564">
        <v>1</v>
      </c>
      <c r="J4427" s="564">
        <v>1</v>
      </c>
      <c r="K4427" s="564">
        <v>1</v>
      </c>
      <c r="L4427" s="564">
        <v>1</v>
      </c>
      <c r="M4427" s="564">
        <v>1</v>
      </c>
      <c r="N4427" s="564">
        <v>1</v>
      </c>
      <c r="O4427" s="564">
        <v>1</v>
      </c>
      <c r="P4427" s="564">
        <v>1</v>
      </c>
      <c r="Q4427" s="564">
        <v>1</v>
      </c>
      <c r="R4427" s="564">
        <v>1</v>
      </c>
      <c r="S4427" s="564">
        <v>1</v>
      </c>
      <c r="T4427" s="564">
        <v>1</v>
      </c>
      <c r="U4427" s="564">
        <v>1</v>
      </c>
      <c r="V4427" s="564">
        <v>1</v>
      </c>
      <c r="W4427" s="564">
        <v>1</v>
      </c>
      <c r="X4427" s="564">
        <v>1</v>
      </c>
      <c r="Y4427" s="564">
        <v>1</v>
      </c>
      <c r="Z4427" s="564">
        <v>1</v>
      </c>
      <c r="AA4427" s="564">
        <v>1</v>
      </c>
      <c r="AB4427" s="564">
        <v>1</v>
      </c>
      <c r="AC4427" s="564">
        <v>1</v>
      </c>
      <c r="AD4427" s="564">
        <v>1</v>
      </c>
      <c r="AE4427" s="564">
        <v>1</v>
      </c>
      <c r="AF4427" s="564">
        <v>1</v>
      </c>
      <c r="AG4427" s="564">
        <v>1</v>
      </c>
      <c r="AH4427" s="564">
        <v>1</v>
      </c>
      <c r="AI4427" s="564">
        <v>1</v>
      </c>
      <c r="AJ4427" s="564">
        <v>1</v>
      </c>
      <c r="AK4427" s="564">
        <v>1</v>
      </c>
    </row>
    <row r="4428" spans="1:37">
      <c r="A4428">
        <v>4424</v>
      </c>
      <c r="B4428" s="564">
        <f t="shared" ca="1" si="420"/>
        <v>20</v>
      </c>
      <c r="C4428" s="564">
        <f t="shared" ca="1" si="415"/>
        <v>400</v>
      </c>
      <c r="D4428" s="564">
        <f t="shared" ca="1" si="418"/>
        <v>20</v>
      </c>
      <c r="E4428" s="564">
        <f t="shared" ca="1" si="416"/>
        <v>0</v>
      </c>
      <c r="F4428" s="564">
        <f t="shared" ca="1" si="419"/>
        <v>1</v>
      </c>
      <c r="G4428" s="564">
        <f t="shared" ca="1" si="417"/>
        <v>2.9609595845830667</v>
      </c>
      <c r="H4428" s="564">
        <v>1</v>
      </c>
      <c r="I4428" s="564">
        <v>1</v>
      </c>
      <c r="J4428" s="564">
        <v>1</v>
      </c>
      <c r="K4428" s="564">
        <v>1</v>
      </c>
      <c r="L4428" s="564">
        <v>1</v>
      </c>
      <c r="M4428" s="564">
        <v>1</v>
      </c>
      <c r="N4428" s="564">
        <v>1</v>
      </c>
      <c r="O4428" s="564">
        <v>1</v>
      </c>
      <c r="P4428" s="564">
        <v>1</v>
      </c>
      <c r="Q4428" s="564">
        <v>1</v>
      </c>
      <c r="R4428" s="564">
        <v>1</v>
      </c>
      <c r="S4428" s="564">
        <v>1</v>
      </c>
      <c r="T4428" s="564">
        <v>1</v>
      </c>
      <c r="U4428" s="564">
        <v>1</v>
      </c>
      <c r="V4428" s="564">
        <v>1</v>
      </c>
      <c r="W4428" s="564">
        <v>1</v>
      </c>
      <c r="X4428" s="564">
        <v>1</v>
      </c>
      <c r="Y4428" s="564">
        <v>1</v>
      </c>
      <c r="Z4428" s="564">
        <v>1</v>
      </c>
      <c r="AA4428" s="564">
        <v>1</v>
      </c>
      <c r="AB4428" s="564">
        <v>1</v>
      </c>
      <c r="AC4428" s="564">
        <v>1</v>
      </c>
      <c r="AD4428" s="564">
        <v>1</v>
      </c>
      <c r="AE4428" s="564">
        <v>1</v>
      </c>
      <c r="AF4428" s="564">
        <v>1</v>
      </c>
      <c r="AG4428" s="564">
        <v>1</v>
      </c>
      <c r="AH4428" s="564">
        <v>1</v>
      </c>
      <c r="AI4428" s="564">
        <v>1</v>
      </c>
      <c r="AJ4428" s="564">
        <v>1</v>
      </c>
      <c r="AK4428" s="564">
        <v>1</v>
      </c>
    </row>
    <row r="4429" spans="1:37">
      <c r="A4429">
        <v>4425</v>
      </c>
      <c r="B4429" s="564">
        <f t="shared" ca="1" si="420"/>
        <v>0</v>
      </c>
      <c r="C4429" s="564">
        <f t="shared" ca="1" si="415"/>
        <v>0</v>
      </c>
      <c r="D4429" s="564">
        <f t="shared" ca="1" si="418"/>
        <v>0</v>
      </c>
      <c r="E4429" s="564">
        <f t="shared" ca="1" si="416"/>
        <v>0</v>
      </c>
      <c r="F4429" s="564">
        <f t="shared" ca="1" si="419"/>
        <v>1</v>
      </c>
      <c r="G4429" s="564">
        <f t="shared" ca="1" si="417"/>
        <v>1.9315728759164275</v>
      </c>
      <c r="H4429" s="564">
        <v>0</v>
      </c>
      <c r="I4429" s="564">
        <v>0</v>
      </c>
      <c r="J4429" s="564">
        <v>0</v>
      </c>
      <c r="K4429" s="564">
        <v>0</v>
      </c>
      <c r="L4429" s="564">
        <v>0</v>
      </c>
      <c r="M4429" s="564">
        <v>0</v>
      </c>
      <c r="N4429" s="564">
        <v>0</v>
      </c>
      <c r="O4429" s="564">
        <v>0</v>
      </c>
      <c r="P4429" s="564">
        <v>0</v>
      </c>
      <c r="Q4429" s="564">
        <v>0</v>
      </c>
      <c r="R4429" s="564">
        <v>0</v>
      </c>
      <c r="S4429" s="564">
        <v>0</v>
      </c>
      <c r="T4429" s="564">
        <v>0</v>
      </c>
      <c r="U4429" s="564">
        <v>0</v>
      </c>
      <c r="V4429" s="564">
        <v>0</v>
      </c>
      <c r="W4429" s="564">
        <v>0</v>
      </c>
      <c r="X4429" s="564">
        <v>0</v>
      </c>
      <c r="Y4429" s="564">
        <v>0</v>
      </c>
      <c r="Z4429" s="564">
        <v>0</v>
      </c>
      <c r="AA4429" s="564">
        <v>0</v>
      </c>
      <c r="AB4429" s="564">
        <v>0</v>
      </c>
      <c r="AC4429" s="564">
        <v>0</v>
      </c>
      <c r="AD4429" s="564">
        <v>0</v>
      </c>
      <c r="AE4429" s="564">
        <v>0</v>
      </c>
      <c r="AF4429" s="564">
        <v>0</v>
      </c>
      <c r="AG4429" s="564">
        <v>0</v>
      </c>
      <c r="AH4429" s="564">
        <v>0</v>
      </c>
      <c r="AI4429" s="564">
        <v>0</v>
      </c>
      <c r="AJ4429" s="564">
        <v>0</v>
      </c>
      <c r="AK4429" s="564">
        <v>0</v>
      </c>
    </row>
    <row r="4430" spans="1:37">
      <c r="A4430">
        <v>4426</v>
      </c>
      <c r="B4430" s="564">
        <f t="shared" ca="1" si="420"/>
        <v>0</v>
      </c>
      <c r="C4430" s="564">
        <f t="shared" ca="1" si="415"/>
        <v>0</v>
      </c>
      <c r="D4430" s="564">
        <f t="shared" ca="1" si="418"/>
        <v>0</v>
      </c>
      <c r="E4430" s="564">
        <f t="shared" ca="1" si="416"/>
        <v>0</v>
      </c>
      <c r="F4430" s="564">
        <f t="shared" ca="1" si="419"/>
        <v>1</v>
      </c>
      <c r="G4430" s="564">
        <f t="shared" ca="1" si="417"/>
        <v>4.4793697751466128</v>
      </c>
      <c r="H4430" s="564">
        <v>0</v>
      </c>
      <c r="I4430" s="564">
        <v>0</v>
      </c>
      <c r="J4430" s="564">
        <v>0</v>
      </c>
      <c r="K4430" s="564">
        <v>0</v>
      </c>
      <c r="L4430" s="564">
        <v>0</v>
      </c>
      <c r="M4430" s="564">
        <v>0</v>
      </c>
      <c r="N4430" s="564">
        <v>0</v>
      </c>
      <c r="O4430" s="564">
        <v>0</v>
      </c>
      <c r="P4430" s="564">
        <v>0</v>
      </c>
      <c r="Q4430" s="564">
        <v>0</v>
      </c>
      <c r="R4430" s="564">
        <v>0</v>
      </c>
      <c r="S4430" s="564">
        <v>0</v>
      </c>
      <c r="T4430" s="564">
        <v>0</v>
      </c>
      <c r="U4430" s="564">
        <v>0</v>
      </c>
      <c r="V4430" s="564">
        <v>0</v>
      </c>
      <c r="W4430" s="564">
        <v>0</v>
      </c>
      <c r="X4430" s="564">
        <v>0</v>
      </c>
      <c r="Y4430" s="564">
        <v>0</v>
      </c>
      <c r="Z4430" s="564">
        <v>0</v>
      </c>
      <c r="AA4430" s="564">
        <v>0</v>
      </c>
      <c r="AB4430" s="564">
        <v>0</v>
      </c>
      <c r="AC4430" s="564">
        <v>0</v>
      </c>
      <c r="AD4430" s="564">
        <v>0</v>
      </c>
      <c r="AE4430" s="564">
        <v>0</v>
      </c>
      <c r="AF4430" s="564">
        <v>0</v>
      </c>
      <c r="AG4430" s="564">
        <v>0</v>
      </c>
      <c r="AH4430" s="564">
        <v>0</v>
      </c>
      <c r="AI4430" s="564">
        <v>0</v>
      </c>
      <c r="AJ4430" s="564">
        <v>0</v>
      </c>
      <c r="AK4430" s="564">
        <v>0</v>
      </c>
    </row>
    <row r="4431" spans="1:37">
      <c r="A4431">
        <v>4427</v>
      </c>
      <c r="B4431" s="564">
        <f t="shared" ca="1" si="420"/>
        <v>0</v>
      </c>
      <c r="C4431" s="564">
        <f t="shared" ca="1" si="415"/>
        <v>0</v>
      </c>
      <c r="D4431" s="564">
        <f t="shared" ca="1" si="418"/>
        <v>0</v>
      </c>
      <c r="E4431" s="564">
        <f t="shared" ca="1" si="416"/>
        <v>0</v>
      </c>
      <c r="F4431" s="564">
        <f t="shared" ca="1" si="419"/>
        <v>1</v>
      </c>
      <c r="G4431" s="564">
        <f t="shared" ca="1" si="417"/>
        <v>6.2032038234242979</v>
      </c>
      <c r="H4431" s="564">
        <v>0</v>
      </c>
      <c r="I4431" s="564">
        <v>0</v>
      </c>
      <c r="J4431" s="564">
        <v>0</v>
      </c>
      <c r="K4431" s="564">
        <v>0</v>
      </c>
      <c r="L4431" s="564">
        <v>0</v>
      </c>
      <c r="M4431" s="564">
        <v>0</v>
      </c>
      <c r="N4431" s="564">
        <v>0</v>
      </c>
      <c r="O4431" s="564">
        <v>0</v>
      </c>
      <c r="P4431" s="564">
        <v>0</v>
      </c>
      <c r="Q4431" s="564">
        <v>0</v>
      </c>
      <c r="R4431" s="564">
        <v>0</v>
      </c>
      <c r="S4431" s="564">
        <v>0</v>
      </c>
      <c r="T4431" s="564">
        <v>0</v>
      </c>
      <c r="U4431" s="564">
        <v>0</v>
      </c>
      <c r="V4431" s="564">
        <v>0</v>
      </c>
      <c r="W4431" s="564">
        <v>0</v>
      </c>
      <c r="X4431" s="564">
        <v>0</v>
      </c>
      <c r="Y4431" s="564">
        <v>0</v>
      </c>
      <c r="Z4431" s="564">
        <v>0</v>
      </c>
      <c r="AA4431" s="564">
        <v>0</v>
      </c>
      <c r="AB4431" s="564">
        <v>0</v>
      </c>
      <c r="AC4431" s="564">
        <v>0</v>
      </c>
      <c r="AD4431" s="564">
        <v>0</v>
      </c>
      <c r="AE4431" s="564">
        <v>0</v>
      </c>
      <c r="AF4431" s="564">
        <v>0</v>
      </c>
      <c r="AG4431" s="564">
        <v>0</v>
      </c>
      <c r="AH4431" s="564">
        <v>0</v>
      </c>
      <c r="AI4431" s="564">
        <v>0</v>
      </c>
      <c r="AJ4431" s="564">
        <v>0</v>
      </c>
      <c r="AK4431" s="564">
        <v>0</v>
      </c>
    </row>
    <row r="4432" spans="1:37">
      <c r="A4432">
        <v>4428</v>
      </c>
      <c r="B4432" s="564">
        <f t="shared" ca="1" si="420"/>
        <v>0</v>
      </c>
      <c r="C4432" s="564">
        <f t="shared" ca="1" si="415"/>
        <v>0</v>
      </c>
      <c r="D4432" s="564">
        <f t="shared" ca="1" si="418"/>
        <v>0</v>
      </c>
      <c r="E4432" s="564">
        <f t="shared" ca="1" si="416"/>
        <v>0</v>
      </c>
      <c r="F4432" s="564">
        <f t="shared" ca="1" si="419"/>
        <v>1</v>
      </c>
      <c r="G4432" s="564">
        <f t="shared" ca="1" si="417"/>
        <v>4.2799419475783935</v>
      </c>
      <c r="H4432" s="564">
        <v>0</v>
      </c>
      <c r="I4432" s="564">
        <v>0</v>
      </c>
      <c r="J4432" s="564">
        <v>0</v>
      </c>
      <c r="K4432" s="564">
        <v>0</v>
      </c>
      <c r="L4432" s="564">
        <v>0</v>
      </c>
      <c r="M4432" s="564">
        <v>0</v>
      </c>
      <c r="N4432" s="564">
        <v>0</v>
      </c>
      <c r="O4432" s="564">
        <v>0</v>
      </c>
      <c r="P4432" s="564">
        <v>0</v>
      </c>
      <c r="Q4432" s="564">
        <v>0</v>
      </c>
      <c r="R4432" s="564">
        <v>0</v>
      </c>
      <c r="S4432" s="564">
        <v>0</v>
      </c>
      <c r="T4432" s="564">
        <v>0</v>
      </c>
      <c r="U4432" s="564">
        <v>0</v>
      </c>
      <c r="V4432" s="564">
        <v>0</v>
      </c>
      <c r="W4432" s="564">
        <v>0</v>
      </c>
      <c r="X4432" s="564">
        <v>0</v>
      </c>
      <c r="Y4432" s="564">
        <v>0</v>
      </c>
      <c r="Z4432" s="564">
        <v>0</v>
      </c>
      <c r="AA4432" s="564">
        <v>0</v>
      </c>
      <c r="AB4432" s="564">
        <v>0</v>
      </c>
      <c r="AC4432" s="564">
        <v>0</v>
      </c>
      <c r="AD4432" s="564">
        <v>0</v>
      </c>
      <c r="AE4432" s="564">
        <v>0</v>
      </c>
      <c r="AF4432" s="564">
        <v>0</v>
      </c>
      <c r="AG4432" s="564">
        <v>0</v>
      </c>
      <c r="AH4432" s="564">
        <v>0</v>
      </c>
      <c r="AI4432" s="564">
        <v>0</v>
      </c>
      <c r="AJ4432" s="564">
        <v>0</v>
      </c>
      <c r="AK4432" s="564">
        <v>0</v>
      </c>
    </row>
    <row r="4433" spans="1:37">
      <c r="A4433">
        <v>4429</v>
      </c>
      <c r="B4433" s="564">
        <f t="shared" ca="1" si="420"/>
        <v>20</v>
      </c>
      <c r="C4433" s="564">
        <f t="shared" ca="1" si="415"/>
        <v>400</v>
      </c>
      <c r="D4433" s="564">
        <f t="shared" ca="1" si="418"/>
        <v>20</v>
      </c>
      <c r="E4433" s="564">
        <f t="shared" ca="1" si="416"/>
        <v>0</v>
      </c>
      <c r="F4433" s="564">
        <f t="shared" ca="1" si="419"/>
        <v>1</v>
      </c>
      <c r="G4433" s="564">
        <f t="shared" ca="1" si="417"/>
        <v>-3.653557508084782</v>
      </c>
      <c r="H4433" s="564">
        <v>1</v>
      </c>
      <c r="I4433" s="564">
        <v>1</v>
      </c>
      <c r="J4433" s="564">
        <v>1</v>
      </c>
      <c r="K4433" s="564">
        <v>1</v>
      </c>
      <c r="L4433" s="564">
        <v>1</v>
      </c>
      <c r="M4433" s="564">
        <v>1</v>
      </c>
      <c r="N4433" s="564">
        <v>1</v>
      </c>
      <c r="O4433" s="564">
        <v>1</v>
      </c>
      <c r="P4433" s="564">
        <v>1</v>
      </c>
      <c r="Q4433" s="564">
        <v>1</v>
      </c>
      <c r="R4433" s="564">
        <v>1</v>
      </c>
      <c r="S4433" s="564">
        <v>1</v>
      </c>
      <c r="T4433" s="564">
        <v>1</v>
      </c>
      <c r="U4433" s="564">
        <v>1</v>
      </c>
      <c r="V4433" s="564">
        <v>1</v>
      </c>
      <c r="W4433" s="564">
        <v>1</v>
      </c>
      <c r="X4433" s="564">
        <v>1</v>
      </c>
      <c r="Y4433" s="564">
        <v>1</v>
      </c>
      <c r="Z4433" s="564">
        <v>1</v>
      </c>
      <c r="AA4433" s="564">
        <v>1</v>
      </c>
      <c r="AB4433" s="564">
        <v>1</v>
      </c>
      <c r="AC4433" s="564">
        <v>1</v>
      </c>
      <c r="AD4433" s="564">
        <v>1</v>
      </c>
      <c r="AE4433" s="564">
        <v>1</v>
      </c>
      <c r="AF4433" s="564">
        <v>1</v>
      </c>
      <c r="AG4433" s="564">
        <v>1</v>
      </c>
      <c r="AH4433" s="564">
        <v>1</v>
      </c>
      <c r="AI4433" s="564">
        <v>1</v>
      </c>
      <c r="AJ4433" s="564">
        <v>1</v>
      </c>
      <c r="AK4433" s="564">
        <v>1</v>
      </c>
    </row>
    <row r="4434" spans="1:37">
      <c r="A4434">
        <v>4430</v>
      </c>
      <c r="B4434" s="564">
        <f t="shared" ca="1" si="420"/>
        <v>20</v>
      </c>
      <c r="C4434" s="564">
        <f t="shared" ca="1" si="415"/>
        <v>400</v>
      </c>
      <c r="D4434" s="564">
        <f t="shared" ca="1" si="418"/>
        <v>20</v>
      </c>
      <c r="E4434" s="564">
        <f t="shared" ca="1" si="416"/>
        <v>0</v>
      </c>
      <c r="F4434" s="564">
        <f t="shared" ca="1" si="419"/>
        <v>1</v>
      </c>
      <c r="G4434" s="564">
        <f t="shared" ca="1" si="417"/>
        <v>-1.9445487400095232</v>
      </c>
      <c r="H4434" s="564">
        <v>1</v>
      </c>
      <c r="I4434" s="564">
        <v>1</v>
      </c>
      <c r="J4434" s="564">
        <v>1</v>
      </c>
      <c r="K4434" s="564">
        <v>1</v>
      </c>
      <c r="L4434" s="564">
        <v>1</v>
      </c>
      <c r="M4434" s="564">
        <v>1</v>
      </c>
      <c r="N4434" s="564">
        <v>1</v>
      </c>
      <c r="O4434" s="564">
        <v>1</v>
      </c>
      <c r="P4434" s="564">
        <v>1</v>
      </c>
      <c r="Q4434" s="564">
        <v>1</v>
      </c>
      <c r="R4434" s="564">
        <v>1</v>
      </c>
      <c r="S4434" s="564">
        <v>1</v>
      </c>
      <c r="T4434" s="564">
        <v>1</v>
      </c>
      <c r="U4434" s="564">
        <v>1</v>
      </c>
      <c r="V4434" s="564">
        <v>1</v>
      </c>
      <c r="W4434" s="564">
        <v>1</v>
      </c>
      <c r="X4434" s="564">
        <v>1</v>
      </c>
      <c r="Y4434" s="564">
        <v>1</v>
      </c>
      <c r="Z4434" s="564">
        <v>1</v>
      </c>
      <c r="AA4434" s="564">
        <v>1</v>
      </c>
      <c r="AB4434" s="564">
        <v>1</v>
      </c>
      <c r="AC4434" s="564">
        <v>1</v>
      </c>
      <c r="AD4434" s="564">
        <v>1</v>
      </c>
      <c r="AE4434" s="564">
        <v>1</v>
      </c>
      <c r="AF4434" s="564">
        <v>1</v>
      </c>
      <c r="AG4434" s="564">
        <v>1</v>
      </c>
      <c r="AH4434" s="564">
        <v>1</v>
      </c>
      <c r="AI4434" s="564">
        <v>1</v>
      </c>
      <c r="AJ4434" s="564">
        <v>1</v>
      </c>
      <c r="AK4434" s="564">
        <v>1</v>
      </c>
    </row>
    <row r="4435" spans="1:37">
      <c r="A4435">
        <v>4431</v>
      </c>
      <c r="B4435" s="564">
        <f t="shared" ca="1" si="420"/>
        <v>20</v>
      </c>
      <c r="C4435" s="564">
        <f t="shared" ca="1" si="415"/>
        <v>400</v>
      </c>
      <c r="D4435" s="564">
        <f t="shared" ca="1" si="418"/>
        <v>20</v>
      </c>
      <c r="E4435" s="564">
        <f t="shared" ca="1" si="416"/>
        <v>0</v>
      </c>
      <c r="F4435" s="564">
        <f t="shared" ca="1" si="419"/>
        <v>1</v>
      </c>
      <c r="G4435" s="564">
        <f t="shared" ca="1" si="417"/>
        <v>-4.3967533466334157</v>
      </c>
      <c r="H4435" s="564">
        <v>1</v>
      </c>
      <c r="I4435" s="564">
        <v>1</v>
      </c>
      <c r="J4435" s="564">
        <v>1</v>
      </c>
      <c r="K4435" s="564">
        <v>1</v>
      </c>
      <c r="L4435" s="564">
        <v>1</v>
      </c>
      <c r="M4435" s="564">
        <v>1</v>
      </c>
      <c r="N4435" s="564">
        <v>1</v>
      </c>
      <c r="O4435" s="564">
        <v>1</v>
      </c>
      <c r="P4435" s="564">
        <v>1</v>
      </c>
      <c r="Q4435" s="564">
        <v>1</v>
      </c>
      <c r="R4435" s="564">
        <v>1</v>
      </c>
      <c r="S4435" s="564">
        <v>1</v>
      </c>
      <c r="T4435" s="564">
        <v>1</v>
      </c>
      <c r="U4435" s="564">
        <v>1</v>
      </c>
      <c r="V4435" s="564">
        <v>1</v>
      </c>
      <c r="W4435" s="564">
        <v>1</v>
      </c>
      <c r="X4435" s="564">
        <v>1</v>
      </c>
      <c r="Y4435" s="564">
        <v>1</v>
      </c>
      <c r="Z4435" s="564">
        <v>1</v>
      </c>
      <c r="AA4435" s="564">
        <v>1</v>
      </c>
      <c r="AB4435" s="564">
        <v>1</v>
      </c>
      <c r="AC4435" s="564">
        <v>1</v>
      </c>
      <c r="AD4435" s="564">
        <v>1</v>
      </c>
      <c r="AE4435" s="564">
        <v>1</v>
      </c>
      <c r="AF4435" s="564">
        <v>1</v>
      </c>
      <c r="AG4435" s="564">
        <v>1</v>
      </c>
      <c r="AH4435" s="564">
        <v>1</v>
      </c>
      <c r="AI4435" s="564">
        <v>1</v>
      </c>
      <c r="AJ4435" s="564">
        <v>1</v>
      </c>
      <c r="AK4435" s="564">
        <v>1</v>
      </c>
    </row>
    <row r="4436" spans="1:37">
      <c r="A4436">
        <v>4432</v>
      </c>
      <c r="B4436" s="564">
        <f t="shared" ca="1" si="420"/>
        <v>20</v>
      </c>
      <c r="C4436" s="564">
        <f t="shared" ca="1" si="415"/>
        <v>400</v>
      </c>
      <c r="D4436" s="564">
        <f t="shared" ca="1" si="418"/>
        <v>20</v>
      </c>
      <c r="E4436" s="564">
        <f t="shared" ca="1" si="416"/>
        <v>0</v>
      </c>
      <c r="F4436" s="564">
        <f t="shared" ca="1" si="419"/>
        <v>1</v>
      </c>
      <c r="G4436" s="564">
        <f t="shared" ca="1" si="417"/>
        <v>3.1156914449331858</v>
      </c>
      <c r="H4436" s="564">
        <v>1</v>
      </c>
      <c r="I4436" s="564">
        <v>1</v>
      </c>
      <c r="J4436" s="564">
        <v>1</v>
      </c>
      <c r="K4436" s="564">
        <v>1</v>
      </c>
      <c r="L4436" s="564">
        <v>1</v>
      </c>
      <c r="M4436" s="564">
        <v>1</v>
      </c>
      <c r="N4436" s="564">
        <v>1</v>
      </c>
      <c r="O4436" s="564">
        <v>1</v>
      </c>
      <c r="P4436" s="564">
        <v>1</v>
      </c>
      <c r="Q4436" s="564">
        <v>1</v>
      </c>
      <c r="R4436" s="564">
        <v>1</v>
      </c>
      <c r="S4436" s="564">
        <v>1</v>
      </c>
      <c r="T4436" s="564">
        <v>1</v>
      </c>
      <c r="U4436" s="564">
        <v>1</v>
      </c>
      <c r="V4436" s="564">
        <v>1</v>
      </c>
      <c r="W4436" s="564">
        <v>1</v>
      </c>
      <c r="X4436" s="564">
        <v>1</v>
      </c>
      <c r="Y4436" s="564">
        <v>1</v>
      </c>
      <c r="Z4436" s="564">
        <v>1</v>
      </c>
      <c r="AA4436" s="564">
        <v>1</v>
      </c>
      <c r="AB4436" s="564">
        <v>1</v>
      </c>
      <c r="AC4436" s="564">
        <v>1</v>
      </c>
      <c r="AD4436" s="564">
        <v>1</v>
      </c>
      <c r="AE4436" s="564">
        <v>1</v>
      </c>
      <c r="AF4436" s="564">
        <v>1</v>
      </c>
      <c r="AG4436" s="564">
        <v>1</v>
      </c>
      <c r="AH4436" s="564">
        <v>1</v>
      </c>
      <c r="AI4436" s="564">
        <v>1</v>
      </c>
      <c r="AJ4436" s="564">
        <v>1</v>
      </c>
      <c r="AK4436" s="564">
        <v>1</v>
      </c>
    </row>
    <row r="4437" spans="1:37">
      <c r="A4437">
        <v>4433</v>
      </c>
      <c r="B4437" s="564">
        <f t="shared" ca="1" si="420"/>
        <v>0</v>
      </c>
      <c r="C4437" s="564">
        <f t="shared" ca="1" si="415"/>
        <v>0</v>
      </c>
      <c r="D4437" s="564">
        <f t="shared" ca="1" si="418"/>
        <v>0</v>
      </c>
      <c r="E4437" s="564">
        <f t="shared" ca="1" si="416"/>
        <v>0</v>
      </c>
      <c r="F4437" s="564">
        <f t="shared" ca="1" si="419"/>
        <v>1</v>
      </c>
      <c r="G4437" s="564">
        <f t="shared" ca="1" si="417"/>
        <v>1.3269959678353631</v>
      </c>
      <c r="H4437" s="564">
        <v>0</v>
      </c>
      <c r="I4437" s="564">
        <v>0</v>
      </c>
      <c r="J4437" s="564">
        <v>0</v>
      </c>
      <c r="K4437" s="564">
        <v>0</v>
      </c>
      <c r="L4437" s="564">
        <v>0</v>
      </c>
      <c r="M4437" s="564">
        <v>0</v>
      </c>
      <c r="N4437" s="564">
        <v>0</v>
      </c>
      <c r="O4437" s="564">
        <v>0</v>
      </c>
      <c r="P4437" s="564">
        <v>0</v>
      </c>
      <c r="Q4437" s="564">
        <v>0</v>
      </c>
      <c r="R4437" s="564">
        <v>0</v>
      </c>
      <c r="S4437" s="564">
        <v>0</v>
      </c>
      <c r="T4437" s="564">
        <v>0</v>
      </c>
      <c r="U4437" s="564">
        <v>0</v>
      </c>
      <c r="V4437" s="564">
        <v>0</v>
      </c>
      <c r="W4437" s="564">
        <v>0</v>
      </c>
      <c r="X4437" s="564">
        <v>0</v>
      </c>
      <c r="Y4437" s="564">
        <v>0</v>
      </c>
      <c r="Z4437" s="564">
        <v>0</v>
      </c>
      <c r="AA4437" s="564">
        <v>0</v>
      </c>
      <c r="AB4437" s="564">
        <v>0</v>
      </c>
      <c r="AC4437" s="564">
        <v>0</v>
      </c>
      <c r="AD4437" s="564">
        <v>0</v>
      </c>
      <c r="AE4437" s="564">
        <v>0</v>
      </c>
      <c r="AF4437" s="564">
        <v>0</v>
      </c>
      <c r="AG4437" s="564">
        <v>0</v>
      </c>
      <c r="AH4437" s="564">
        <v>0</v>
      </c>
      <c r="AI4437" s="564">
        <v>0</v>
      </c>
      <c r="AJ4437" s="564">
        <v>0</v>
      </c>
      <c r="AK4437" s="564">
        <v>0</v>
      </c>
    </row>
    <row r="4438" spans="1:37">
      <c r="A4438">
        <v>4434</v>
      </c>
      <c r="B4438" s="564">
        <f t="shared" ca="1" si="420"/>
        <v>0</v>
      </c>
      <c r="C4438" s="564">
        <f t="shared" ca="1" si="415"/>
        <v>0</v>
      </c>
      <c r="D4438" s="564">
        <f t="shared" ca="1" si="418"/>
        <v>0</v>
      </c>
      <c r="E4438" s="564">
        <f t="shared" ca="1" si="416"/>
        <v>0</v>
      </c>
      <c r="F4438" s="564">
        <f t="shared" ca="1" si="419"/>
        <v>1</v>
      </c>
      <c r="G4438" s="564">
        <f t="shared" ca="1" si="417"/>
        <v>-2.5001615317716763</v>
      </c>
      <c r="H4438" s="564">
        <v>0</v>
      </c>
      <c r="I4438" s="564">
        <v>0</v>
      </c>
      <c r="J4438" s="564">
        <v>0</v>
      </c>
      <c r="K4438" s="564">
        <v>0</v>
      </c>
      <c r="L4438" s="564">
        <v>0</v>
      </c>
      <c r="M4438" s="564">
        <v>0</v>
      </c>
      <c r="N4438" s="564">
        <v>0</v>
      </c>
      <c r="O4438" s="564">
        <v>0</v>
      </c>
      <c r="P4438" s="564">
        <v>0</v>
      </c>
      <c r="Q4438" s="564">
        <v>0</v>
      </c>
      <c r="R4438" s="564">
        <v>0</v>
      </c>
      <c r="S4438" s="564">
        <v>0</v>
      </c>
      <c r="T4438" s="564">
        <v>0</v>
      </c>
      <c r="U4438" s="564">
        <v>0</v>
      </c>
      <c r="V4438" s="564">
        <v>0</v>
      </c>
      <c r="W4438" s="564">
        <v>0</v>
      </c>
      <c r="X4438" s="564">
        <v>0</v>
      </c>
      <c r="Y4438" s="564">
        <v>0</v>
      </c>
      <c r="Z4438" s="564">
        <v>0</v>
      </c>
      <c r="AA4438" s="564">
        <v>0</v>
      </c>
      <c r="AB4438" s="564">
        <v>0</v>
      </c>
      <c r="AC4438" s="564">
        <v>0</v>
      </c>
      <c r="AD4438" s="564">
        <v>0</v>
      </c>
      <c r="AE4438" s="564">
        <v>0</v>
      </c>
      <c r="AF4438" s="564">
        <v>0</v>
      </c>
      <c r="AG4438" s="564">
        <v>0</v>
      </c>
      <c r="AH4438" s="564">
        <v>0</v>
      </c>
      <c r="AI4438" s="564">
        <v>0</v>
      </c>
      <c r="AJ4438" s="564">
        <v>0</v>
      </c>
      <c r="AK4438" s="564">
        <v>0</v>
      </c>
    </row>
    <row r="4439" spans="1:37">
      <c r="A4439">
        <v>4435</v>
      </c>
      <c r="B4439" s="564">
        <f t="shared" ca="1" si="420"/>
        <v>20</v>
      </c>
      <c r="C4439" s="564">
        <f t="shared" ca="1" si="415"/>
        <v>400</v>
      </c>
      <c r="D4439" s="564">
        <f t="shared" ca="1" si="418"/>
        <v>20</v>
      </c>
      <c r="E4439" s="564">
        <f t="shared" ca="1" si="416"/>
        <v>0</v>
      </c>
      <c r="F4439" s="564">
        <f t="shared" ca="1" si="419"/>
        <v>1</v>
      </c>
      <c r="G4439" s="564">
        <f t="shared" ca="1" si="417"/>
        <v>-2.2580406706449403</v>
      </c>
      <c r="H4439" s="564">
        <v>1</v>
      </c>
      <c r="I4439" s="564">
        <v>1</v>
      </c>
      <c r="J4439" s="564">
        <v>1</v>
      </c>
      <c r="K4439" s="564">
        <v>1</v>
      </c>
      <c r="L4439" s="564">
        <v>1</v>
      </c>
      <c r="M4439" s="564">
        <v>1</v>
      </c>
      <c r="N4439" s="564">
        <v>1</v>
      </c>
      <c r="O4439" s="564">
        <v>1</v>
      </c>
      <c r="P4439" s="564">
        <v>1</v>
      </c>
      <c r="Q4439" s="564">
        <v>1</v>
      </c>
      <c r="R4439" s="564">
        <v>1</v>
      </c>
      <c r="S4439" s="564">
        <v>1</v>
      </c>
      <c r="T4439" s="564">
        <v>1</v>
      </c>
      <c r="U4439" s="564">
        <v>1</v>
      </c>
      <c r="V4439" s="564">
        <v>1</v>
      </c>
      <c r="W4439" s="564">
        <v>1</v>
      </c>
      <c r="X4439" s="564">
        <v>1</v>
      </c>
      <c r="Y4439" s="564">
        <v>1</v>
      </c>
      <c r="Z4439" s="564">
        <v>1</v>
      </c>
      <c r="AA4439" s="564">
        <v>1</v>
      </c>
      <c r="AB4439" s="564">
        <v>1</v>
      </c>
      <c r="AC4439" s="564">
        <v>1</v>
      </c>
      <c r="AD4439" s="564">
        <v>1</v>
      </c>
      <c r="AE4439" s="564">
        <v>1</v>
      </c>
      <c r="AF4439" s="564">
        <v>1</v>
      </c>
      <c r="AG4439" s="564">
        <v>1</v>
      </c>
      <c r="AH4439" s="564">
        <v>1</v>
      </c>
      <c r="AI4439" s="564">
        <v>1</v>
      </c>
      <c r="AJ4439" s="564">
        <v>1</v>
      </c>
      <c r="AK4439" s="564">
        <v>1</v>
      </c>
    </row>
    <row r="4440" spans="1:37">
      <c r="A4440">
        <v>4436</v>
      </c>
      <c r="B4440" s="564">
        <f t="shared" ca="1" si="420"/>
        <v>0</v>
      </c>
      <c r="C4440" s="564">
        <f t="shared" ca="1" si="415"/>
        <v>0</v>
      </c>
      <c r="D4440" s="564">
        <f t="shared" ca="1" si="418"/>
        <v>0</v>
      </c>
      <c r="E4440" s="564">
        <f t="shared" ca="1" si="416"/>
        <v>0</v>
      </c>
      <c r="F4440" s="564">
        <f t="shared" ca="1" si="419"/>
        <v>1</v>
      </c>
      <c r="G4440" s="564">
        <f t="shared" ca="1" si="417"/>
        <v>-2.1373653309653351E-2</v>
      </c>
      <c r="H4440" s="564">
        <v>0</v>
      </c>
      <c r="I4440" s="564">
        <v>0</v>
      </c>
      <c r="J4440" s="564">
        <v>0</v>
      </c>
      <c r="K4440" s="564">
        <v>0</v>
      </c>
      <c r="L4440" s="564">
        <v>0</v>
      </c>
      <c r="M4440" s="564">
        <v>0</v>
      </c>
      <c r="N4440" s="564">
        <v>0</v>
      </c>
      <c r="O4440" s="564">
        <v>0</v>
      </c>
      <c r="P4440" s="564">
        <v>0</v>
      </c>
      <c r="Q4440" s="564">
        <v>0</v>
      </c>
      <c r="R4440" s="564">
        <v>0</v>
      </c>
      <c r="S4440" s="564">
        <v>0</v>
      </c>
      <c r="T4440" s="564">
        <v>0</v>
      </c>
      <c r="U4440" s="564">
        <v>0</v>
      </c>
      <c r="V4440" s="564">
        <v>0</v>
      </c>
      <c r="W4440" s="564">
        <v>0</v>
      </c>
      <c r="X4440" s="564">
        <v>0</v>
      </c>
      <c r="Y4440" s="564">
        <v>0</v>
      </c>
      <c r="Z4440" s="564">
        <v>0</v>
      </c>
      <c r="AA4440" s="564">
        <v>0</v>
      </c>
      <c r="AB4440" s="564">
        <v>0</v>
      </c>
      <c r="AC4440" s="564">
        <v>0</v>
      </c>
      <c r="AD4440" s="564">
        <v>0</v>
      </c>
      <c r="AE4440" s="564">
        <v>0</v>
      </c>
      <c r="AF4440" s="564">
        <v>0</v>
      </c>
      <c r="AG4440" s="564">
        <v>0</v>
      </c>
      <c r="AH4440" s="564">
        <v>0</v>
      </c>
      <c r="AI4440" s="564">
        <v>0</v>
      </c>
      <c r="AJ4440" s="564">
        <v>0</v>
      </c>
      <c r="AK4440" s="564">
        <v>0</v>
      </c>
    </row>
    <row r="4441" spans="1:37">
      <c r="A4441">
        <v>4437</v>
      </c>
      <c r="B4441" s="564">
        <f t="shared" ca="1" si="420"/>
        <v>0</v>
      </c>
      <c r="C4441" s="564">
        <f t="shared" ca="1" si="415"/>
        <v>0</v>
      </c>
      <c r="D4441" s="564">
        <f t="shared" ca="1" si="418"/>
        <v>0</v>
      </c>
      <c r="E4441" s="564">
        <f t="shared" ca="1" si="416"/>
        <v>0</v>
      </c>
      <c r="F4441" s="564">
        <f t="shared" ca="1" si="419"/>
        <v>1</v>
      </c>
      <c r="G4441" s="564">
        <f t="shared" ca="1" si="417"/>
        <v>-3.6325799140255239</v>
      </c>
      <c r="H4441" s="564">
        <v>0</v>
      </c>
      <c r="I4441" s="564">
        <v>0</v>
      </c>
      <c r="J4441" s="564">
        <v>0</v>
      </c>
      <c r="K4441" s="564">
        <v>0</v>
      </c>
      <c r="L4441" s="564">
        <v>0</v>
      </c>
      <c r="M4441" s="564">
        <v>0</v>
      </c>
      <c r="N4441" s="564">
        <v>0</v>
      </c>
      <c r="O4441" s="564">
        <v>0</v>
      </c>
      <c r="P4441" s="564">
        <v>0</v>
      </c>
      <c r="Q4441" s="564">
        <v>0</v>
      </c>
      <c r="R4441" s="564">
        <v>0</v>
      </c>
      <c r="S4441" s="564">
        <v>0</v>
      </c>
      <c r="T4441" s="564">
        <v>0</v>
      </c>
      <c r="U4441" s="564">
        <v>0</v>
      </c>
      <c r="V4441" s="564">
        <v>0</v>
      </c>
      <c r="W4441" s="564">
        <v>0</v>
      </c>
      <c r="X4441" s="564">
        <v>0</v>
      </c>
      <c r="Y4441" s="564">
        <v>0</v>
      </c>
      <c r="Z4441" s="564">
        <v>0</v>
      </c>
      <c r="AA4441" s="564">
        <v>0</v>
      </c>
      <c r="AB4441" s="564">
        <v>0</v>
      </c>
      <c r="AC4441" s="564">
        <v>0</v>
      </c>
      <c r="AD4441" s="564">
        <v>0</v>
      </c>
      <c r="AE4441" s="564">
        <v>0</v>
      </c>
      <c r="AF4441" s="564">
        <v>0</v>
      </c>
      <c r="AG4441" s="564">
        <v>0</v>
      </c>
      <c r="AH4441" s="564">
        <v>0</v>
      </c>
      <c r="AI4441" s="564">
        <v>0</v>
      </c>
      <c r="AJ4441" s="564">
        <v>0</v>
      </c>
      <c r="AK4441" s="564">
        <v>0</v>
      </c>
    </row>
    <row r="4442" spans="1:37">
      <c r="A4442">
        <v>4438</v>
      </c>
      <c r="B4442" s="564">
        <f t="shared" ca="1" si="420"/>
        <v>11</v>
      </c>
      <c r="C4442" s="564">
        <f t="shared" ca="1" si="415"/>
        <v>121</v>
      </c>
      <c r="D4442" s="564">
        <f t="shared" ca="1" si="418"/>
        <v>11</v>
      </c>
      <c r="E4442" s="564">
        <f t="shared" ca="1" si="416"/>
        <v>4.95</v>
      </c>
      <c r="F4442" s="564">
        <f t="shared" ca="1" si="419"/>
        <v>0.47894736842105268</v>
      </c>
      <c r="G4442" s="564">
        <f t="shared" ca="1" si="417"/>
        <v>4.3525799547887871</v>
      </c>
      <c r="H4442" s="564">
        <v>1</v>
      </c>
      <c r="I4442" s="564">
        <v>1</v>
      </c>
      <c r="J4442" s="564">
        <v>1</v>
      </c>
      <c r="K4442" s="564">
        <v>1</v>
      </c>
      <c r="L4442" s="564">
        <v>1</v>
      </c>
      <c r="M4442" s="564">
        <v>0</v>
      </c>
      <c r="N4442" s="564">
        <v>1</v>
      </c>
      <c r="O4442" s="564">
        <v>1</v>
      </c>
      <c r="P4442" s="564">
        <v>1</v>
      </c>
      <c r="Q4442" s="564">
        <v>0</v>
      </c>
      <c r="R4442" s="564">
        <v>0</v>
      </c>
      <c r="S4442" s="564">
        <v>0</v>
      </c>
      <c r="T4442" s="564">
        <v>1</v>
      </c>
      <c r="U4442" s="564">
        <v>0</v>
      </c>
      <c r="V4442" s="564">
        <v>0</v>
      </c>
      <c r="W4442" s="564">
        <v>1</v>
      </c>
      <c r="X4442" s="564">
        <v>0</v>
      </c>
      <c r="Y4442" s="564">
        <v>0</v>
      </c>
      <c r="Z4442" s="564">
        <v>1</v>
      </c>
      <c r="AA4442" s="564">
        <v>0</v>
      </c>
      <c r="AB4442" s="564">
        <v>1</v>
      </c>
      <c r="AC4442" s="564">
        <v>0</v>
      </c>
      <c r="AD4442" s="564">
        <v>1</v>
      </c>
      <c r="AE4442" s="564">
        <v>1</v>
      </c>
      <c r="AF4442" s="564">
        <v>1</v>
      </c>
      <c r="AG4442" s="564">
        <v>0</v>
      </c>
      <c r="AH4442" s="564">
        <v>1</v>
      </c>
      <c r="AI4442" s="564">
        <v>0</v>
      </c>
      <c r="AJ4442" s="564">
        <v>1</v>
      </c>
      <c r="AK4442" s="564">
        <v>1</v>
      </c>
    </row>
    <row r="4443" spans="1:37">
      <c r="A4443">
        <v>4439</v>
      </c>
      <c r="B4443" s="564">
        <f t="shared" ca="1" si="420"/>
        <v>20</v>
      </c>
      <c r="C4443" s="564">
        <f t="shared" ca="1" si="415"/>
        <v>400</v>
      </c>
      <c r="D4443" s="564">
        <f t="shared" ca="1" si="418"/>
        <v>20</v>
      </c>
      <c r="E4443" s="564">
        <f t="shared" ca="1" si="416"/>
        <v>0</v>
      </c>
      <c r="F4443" s="564">
        <f t="shared" ca="1" si="419"/>
        <v>1</v>
      </c>
      <c r="G4443" s="564">
        <f t="shared" ca="1" si="417"/>
        <v>2.6940758624176953</v>
      </c>
      <c r="H4443" s="564">
        <v>1</v>
      </c>
      <c r="I4443" s="564">
        <v>1</v>
      </c>
      <c r="J4443" s="564">
        <v>1</v>
      </c>
      <c r="K4443" s="564">
        <v>1</v>
      </c>
      <c r="L4443" s="564">
        <v>1</v>
      </c>
      <c r="M4443" s="564">
        <v>1</v>
      </c>
      <c r="N4443" s="564">
        <v>1</v>
      </c>
      <c r="O4443" s="564">
        <v>1</v>
      </c>
      <c r="P4443" s="564">
        <v>1</v>
      </c>
      <c r="Q4443" s="564">
        <v>1</v>
      </c>
      <c r="R4443" s="564">
        <v>1</v>
      </c>
      <c r="S4443" s="564">
        <v>1</v>
      </c>
      <c r="T4443" s="564">
        <v>1</v>
      </c>
      <c r="U4443" s="564">
        <v>1</v>
      </c>
      <c r="V4443" s="564">
        <v>1</v>
      </c>
      <c r="W4443" s="564">
        <v>1</v>
      </c>
      <c r="X4443" s="564">
        <v>1</v>
      </c>
      <c r="Y4443" s="564">
        <v>1</v>
      </c>
      <c r="Z4443" s="564">
        <v>1</v>
      </c>
      <c r="AA4443" s="564">
        <v>1</v>
      </c>
      <c r="AB4443" s="564">
        <v>1</v>
      </c>
      <c r="AC4443" s="564">
        <v>1</v>
      </c>
      <c r="AD4443" s="564">
        <v>1</v>
      </c>
      <c r="AE4443" s="564">
        <v>1</v>
      </c>
      <c r="AF4443" s="564">
        <v>1</v>
      </c>
      <c r="AG4443" s="564">
        <v>1</v>
      </c>
      <c r="AH4443" s="564">
        <v>1</v>
      </c>
      <c r="AI4443" s="564">
        <v>1</v>
      </c>
      <c r="AJ4443" s="564">
        <v>1</v>
      </c>
      <c r="AK4443" s="564">
        <v>1</v>
      </c>
    </row>
    <row r="4444" spans="1:37">
      <c r="A4444">
        <v>4440</v>
      </c>
      <c r="B4444" s="564">
        <f t="shared" ca="1" si="420"/>
        <v>20</v>
      </c>
      <c r="C4444" s="564">
        <f t="shared" ca="1" si="415"/>
        <v>400</v>
      </c>
      <c r="D4444" s="564">
        <f t="shared" ca="1" si="418"/>
        <v>20</v>
      </c>
      <c r="E4444" s="564">
        <f t="shared" ca="1" si="416"/>
        <v>0</v>
      </c>
      <c r="F4444" s="564">
        <f t="shared" ca="1" si="419"/>
        <v>1</v>
      </c>
      <c r="G4444" s="564">
        <f t="shared" ca="1" si="417"/>
        <v>0.29784174782383099</v>
      </c>
      <c r="H4444" s="564">
        <v>1</v>
      </c>
      <c r="I4444" s="564">
        <v>1</v>
      </c>
      <c r="J4444" s="564">
        <v>1</v>
      </c>
      <c r="K4444" s="564">
        <v>1</v>
      </c>
      <c r="L4444" s="564">
        <v>1</v>
      </c>
      <c r="M4444" s="564">
        <v>1</v>
      </c>
      <c r="N4444" s="564">
        <v>1</v>
      </c>
      <c r="O4444" s="564">
        <v>1</v>
      </c>
      <c r="P4444" s="564">
        <v>1</v>
      </c>
      <c r="Q4444" s="564">
        <v>1</v>
      </c>
      <c r="R4444" s="564">
        <v>1</v>
      </c>
      <c r="S4444" s="564">
        <v>1</v>
      </c>
      <c r="T4444" s="564">
        <v>1</v>
      </c>
      <c r="U4444" s="564">
        <v>1</v>
      </c>
      <c r="V4444" s="564">
        <v>1</v>
      </c>
      <c r="W4444" s="564">
        <v>1</v>
      </c>
      <c r="X4444" s="564">
        <v>1</v>
      </c>
      <c r="Y4444" s="564">
        <v>1</v>
      </c>
      <c r="Z4444" s="564">
        <v>1</v>
      </c>
      <c r="AA4444" s="564">
        <v>1</v>
      </c>
      <c r="AB4444" s="564">
        <v>1</v>
      </c>
      <c r="AC4444" s="564">
        <v>1</v>
      </c>
      <c r="AD4444" s="564">
        <v>1</v>
      </c>
      <c r="AE4444" s="564">
        <v>1</v>
      </c>
      <c r="AF4444" s="564">
        <v>1</v>
      </c>
      <c r="AG4444" s="564">
        <v>1</v>
      </c>
      <c r="AH4444" s="564">
        <v>1</v>
      </c>
      <c r="AI4444" s="564">
        <v>1</v>
      </c>
      <c r="AJ4444" s="564">
        <v>1</v>
      </c>
      <c r="AK4444" s="564">
        <v>1</v>
      </c>
    </row>
    <row r="4445" spans="1:37">
      <c r="A4445">
        <v>4441</v>
      </c>
      <c r="B4445" s="564">
        <f t="shared" ca="1" si="420"/>
        <v>20</v>
      </c>
      <c r="C4445" s="564">
        <f t="shared" ca="1" si="415"/>
        <v>400</v>
      </c>
      <c r="D4445" s="564">
        <f t="shared" ca="1" si="418"/>
        <v>20</v>
      </c>
      <c r="E4445" s="564">
        <f t="shared" ca="1" si="416"/>
        <v>0</v>
      </c>
      <c r="F4445" s="564">
        <f t="shared" ca="1" si="419"/>
        <v>1</v>
      </c>
      <c r="G4445" s="564">
        <f t="shared" ca="1" si="417"/>
        <v>7.2892045178669829</v>
      </c>
      <c r="H4445" s="564">
        <v>1</v>
      </c>
      <c r="I4445" s="564">
        <v>1</v>
      </c>
      <c r="J4445" s="564">
        <v>1</v>
      </c>
      <c r="K4445" s="564">
        <v>1</v>
      </c>
      <c r="L4445" s="564">
        <v>1</v>
      </c>
      <c r="M4445" s="564">
        <v>1</v>
      </c>
      <c r="N4445" s="564">
        <v>1</v>
      </c>
      <c r="O4445" s="564">
        <v>1</v>
      </c>
      <c r="P4445" s="564">
        <v>1</v>
      </c>
      <c r="Q4445" s="564">
        <v>1</v>
      </c>
      <c r="R4445" s="564">
        <v>1</v>
      </c>
      <c r="S4445" s="564">
        <v>1</v>
      </c>
      <c r="T4445" s="564">
        <v>1</v>
      </c>
      <c r="U4445" s="564">
        <v>1</v>
      </c>
      <c r="V4445" s="564">
        <v>1</v>
      </c>
      <c r="W4445" s="564">
        <v>1</v>
      </c>
      <c r="X4445" s="564">
        <v>1</v>
      </c>
      <c r="Y4445" s="564">
        <v>1</v>
      </c>
      <c r="Z4445" s="564">
        <v>1</v>
      </c>
      <c r="AA4445" s="564">
        <v>1</v>
      </c>
      <c r="AB4445" s="564">
        <v>1</v>
      </c>
      <c r="AC4445" s="564">
        <v>1</v>
      </c>
      <c r="AD4445" s="564">
        <v>1</v>
      </c>
      <c r="AE4445" s="564">
        <v>1</v>
      </c>
      <c r="AF4445" s="564">
        <v>1</v>
      </c>
      <c r="AG4445" s="564">
        <v>1</v>
      </c>
      <c r="AH4445" s="564">
        <v>1</v>
      </c>
      <c r="AI4445" s="564">
        <v>1</v>
      </c>
      <c r="AJ4445" s="564">
        <v>1</v>
      </c>
      <c r="AK4445" s="564">
        <v>1</v>
      </c>
    </row>
    <row r="4446" spans="1:37">
      <c r="A4446">
        <v>4442</v>
      </c>
      <c r="B4446" s="564">
        <f t="shared" ca="1" si="420"/>
        <v>3</v>
      </c>
      <c r="C4446" s="564">
        <f t="shared" ca="1" si="415"/>
        <v>9</v>
      </c>
      <c r="D4446" s="564">
        <f t="shared" ca="1" si="418"/>
        <v>3</v>
      </c>
      <c r="E4446" s="564">
        <f t="shared" ca="1" si="416"/>
        <v>2.5499999999999998</v>
      </c>
      <c r="F4446" s="564">
        <f t="shared" ca="1" si="419"/>
        <v>0.73157894736842111</v>
      </c>
      <c r="G4446" s="564">
        <f t="shared" ca="1" si="417"/>
        <v>-0.31916954072372339</v>
      </c>
      <c r="H4446" s="564">
        <v>1</v>
      </c>
      <c r="I4446" s="564">
        <v>0</v>
      </c>
      <c r="J4446" s="564">
        <v>0</v>
      </c>
      <c r="K4446" s="564">
        <v>0</v>
      </c>
      <c r="L4446" s="564">
        <v>1</v>
      </c>
      <c r="M4446" s="564">
        <v>0</v>
      </c>
      <c r="N4446" s="564">
        <v>0</v>
      </c>
      <c r="O4446" s="564">
        <v>0</v>
      </c>
      <c r="P4446" s="564">
        <v>0</v>
      </c>
      <c r="Q4446" s="564">
        <v>0</v>
      </c>
      <c r="R4446" s="564">
        <v>0</v>
      </c>
      <c r="S4446" s="564">
        <v>0</v>
      </c>
      <c r="T4446" s="564">
        <v>0</v>
      </c>
      <c r="U4446" s="564">
        <v>0</v>
      </c>
      <c r="V4446" s="564">
        <v>0</v>
      </c>
      <c r="W4446" s="564">
        <v>0</v>
      </c>
      <c r="X4446" s="564">
        <v>0</v>
      </c>
      <c r="Y4446" s="564">
        <v>0</v>
      </c>
      <c r="Z4446" s="564">
        <v>1</v>
      </c>
      <c r="AA4446" s="564">
        <v>0</v>
      </c>
      <c r="AB4446" s="564">
        <v>0</v>
      </c>
      <c r="AC4446" s="564">
        <v>0</v>
      </c>
      <c r="AD4446" s="564">
        <v>0</v>
      </c>
      <c r="AE4446" s="564">
        <v>0</v>
      </c>
      <c r="AF4446" s="564">
        <v>0</v>
      </c>
      <c r="AG4446" s="564">
        <v>0</v>
      </c>
      <c r="AH4446" s="564">
        <v>0</v>
      </c>
      <c r="AI4446" s="564">
        <v>0</v>
      </c>
      <c r="AJ4446" s="564">
        <v>0</v>
      </c>
      <c r="AK4446" s="564">
        <v>0</v>
      </c>
    </row>
    <row r="4447" spans="1:37">
      <c r="A4447">
        <v>4443</v>
      </c>
      <c r="B4447" s="564">
        <f t="shared" ca="1" si="420"/>
        <v>3</v>
      </c>
      <c r="C4447" s="564">
        <f t="shared" ca="1" si="415"/>
        <v>9</v>
      </c>
      <c r="D4447" s="564">
        <f t="shared" ca="1" si="418"/>
        <v>3</v>
      </c>
      <c r="E4447" s="564">
        <f t="shared" ca="1" si="416"/>
        <v>2.5499999999999998</v>
      </c>
      <c r="F4447" s="564">
        <f t="shared" ca="1" si="419"/>
        <v>0.73157894736842111</v>
      </c>
      <c r="G4447" s="564">
        <f t="shared" ca="1" si="417"/>
        <v>3.9850734314709562</v>
      </c>
      <c r="H4447" s="564">
        <v>0</v>
      </c>
      <c r="I4447" s="564">
        <v>0</v>
      </c>
      <c r="J4447" s="564">
        <v>0</v>
      </c>
      <c r="K4447" s="564">
        <v>0</v>
      </c>
      <c r="L4447" s="564">
        <v>0</v>
      </c>
      <c r="M4447" s="564">
        <v>1</v>
      </c>
      <c r="N4447" s="564">
        <v>0</v>
      </c>
      <c r="O4447" s="564">
        <v>0</v>
      </c>
      <c r="P4447" s="564">
        <v>0</v>
      </c>
      <c r="Q4447" s="564">
        <v>1</v>
      </c>
      <c r="R4447" s="564">
        <v>0</v>
      </c>
      <c r="S4447" s="564">
        <v>0</v>
      </c>
      <c r="T4447" s="564">
        <v>0</v>
      </c>
      <c r="U4447" s="564">
        <v>0</v>
      </c>
      <c r="V4447" s="564">
        <v>0</v>
      </c>
      <c r="W4447" s="564">
        <v>0</v>
      </c>
      <c r="X4447" s="564">
        <v>0</v>
      </c>
      <c r="Y4447" s="564">
        <v>1</v>
      </c>
      <c r="Z4447" s="564">
        <v>0</v>
      </c>
      <c r="AA4447" s="564">
        <v>0</v>
      </c>
      <c r="AB4447" s="564">
        <v>0</v>
      </c>
      <c r="AC4447" s="564">
        <v>0</v>
      </c>
      <c r="AD4447" s="564">
        <v>0</v>
      </c>
      <c r="AE4447" s="564">
        <v>0</v>
      </c>
      <c r="AF4447" s="564">
        <v>0</v>
      </c>
      <c r="AG4447" s="564">
        <v>0</v>
      </c>
      <c r="AH4447" s="564">
        <v>0</v>
      </c>
      <c r="AI4447" s="564">
        <v>0</v>
      </c>
      <c r="AJ4447" s="564">
        <v>0</v>
      </c>
      <c r="AK4447" s="564">
        <v>0</v>
      </c>
    </row>
    <row r="4448" spans="1:37">
      <c r="A4448">
        <v>4444</v>
      </c>
      <c r="B4448" s="564">
        <f t="shared" ca="1" si="420"/>
        <v>0</v>
      </c>
      <c r="C4448" s="564">
        <f t="shared" ca="1" si="415"/>
        <v>0</v>
      </c>
      <c r="D4448" s="564">
        <f t="shared" ca="1" si="418"/>
        <v>0</v>
      </c>
      <c r="E4448" s="564">
        <f t="shared" ca="1" si="416"/>
        <v>0</v>
      </c>
      <c r="F4448" s="564">
        <f t="shared" ca="1" si="419"/>
        <v>1</v>
      </c>
      <c r="G4448" s="564">
        <f t="shared" ca="1" si="417"/>
        <v>0.9281326189125414</v>
      </c>
      <c r="H4448" s="564">
        <v>0</v>
      </c>
      <c r="I4448" s="564">
        <v>0</v>
      </c>
      <c r="J4448" s="564">
        <v>0</v>
      </c>
      <c r="K4448" s="564">
        <v>0</v>
      </c>
      <c r="L4448" s="564">
        <v>0</v>
      </c>
      <c r="M4448" s="564">
        <v>0</v>
      </c>
      <c r="N4448" s="564">
        <v>0</v>
      </c>
      <c r="O4448" s="564">
        <v>0</v>
      </c>
      <c r="P4448" s="564">
        <v>0</v>
      </c>
      <c r="Q4448" s="564">
        <v>0</v>
      </c>
      <c r="R4448" s="564">
        <v>0</v>
      </c>
      <c r="S4448" s="564">
        <v>0</v>
      </c>
      <c r="T4448" s="564">
        <v>0</v>
      </c>
      <c r="U4448" s="564">
        <v>0</v>
      </c>
      <c r="V4448" s="564">
        <v>0</v>
      </c>
      <c r="W4448" s="564">
        <v>0</v>
      </c>
      <c r="X4448" s="564">
        <v>0</v>
      </c>
      <c r="Y4448" s="564">
        <v>0</v>
      </c>
      <c r="Z4448" s="564">
        <v>0</v>
      </c>
      <c r="AA4448" s="564">
        <v>0</v>
      </c>
      <c r="AB4448" s="564">
        <v>0</v>
      </c>
      <c r="AC4448" s="564">
        <v>0</v>
      </c>
      <c r="AD4448" s="564">
        <v>0</v>
      </c>
      <c r="AE4448" s="564">
        <v>0</v>
      </c>
      <c r="AF4448" s="564">
        <v>0</v>
      </c>
      <c r="AG4448" s="564">
        <v>0</v>
      </c>
      <c r="AH4448" s="564">
        <v>0</v>
      </c>
      <c r="AI4448" s="564">
        <v>0</v>
      </c>
      <c r="AJ4448" s="564">
        <v>0</v>
      </c>
      <c r="AK4448" s="564">
        <v>0</v>
      </c>
    </row>
    <row r="4449" spans="1:37">
      <c r="A4449">
        <v>4445</v>
      </c>
      <c r="B4449" s="564">
        <f t="shared" ca="1" si="420"/>
        <v>20</v>
      </c>
      <c r="C4449" s="564">
        <f t="shared" ca="1" si="415"/>
        <v>400</v>
      </c>
      <c r="D4449" s="564">
        <f t="shared" ca="1" si="418"/>
        <v>20</v>
      </c>
      <c r="E4449" s="564">
        <f t="shared" ca="1" si="416"/>
        <v>0</v>
      </c>
      <c r="F4449" s="564">
        <f t="shared" ca="1" si="419"/>
        <v>1</v>
      </c>
      <c r="G4449" s="564">
        <f t="shared" ca="1" si="417"/>
        <v>1.2138369297485347</v>
      </c>
      <c r="H4449" s="564">
        <v>1</v>
      </c>
      <c r="I4449" s="564">
        <v>1</v>
      </c>
      <c r="J4449" s="564">
        <v>1</v>
      </c>
      <c r="K4449" s="564">
        <v>1</v>
      </c>
      <c r="L4449" s="564">
        <v>1</v>
      </c>
      <c r="M4449" s="564">
        <v>1</v>
      </c>
      <c r="N4449" s="564">
        <v>1</v>
      </c>
      <c r="O4449" s="564">
        <v>1</v>
      </c>
      <c r="P4449" s="564">
        <v>1</v>
      </c>
      <c r="Q4449" s="564">
        <v>1</v>
      </c>
      <c r="R4449" s="564">
        <v>1</v>
      </c>
      <c r="S4449" s="564">
        <v>1</v>
      </c>
      <c r="T4449" s="564">
        <v>1</v>
      </c>
      <c r="U4449" s="564">
        <v>1</v>
      </c>
      <c r="V4449" s="564">
        <v>1</v>
      </c>
      <c r="W4449" s="564">
        <v>1</v>
      </c>
      <c r="X4449" s="564">
        <v>1</v>
      </c>
      <c r="Y4449" s="564">
        <v>1</v>
      </c>
      <c r="Z4449" s="564">
        <v>1</v>
      </c>
      <c r="AA4449" s="564">
        <v>1</v>
      </c>
      <c r="AB4449" s="564">
        <v>1</v>
      </c>
      <c r="AC4449" s="564">
        <v>1</v>
      </c>
      <c r="AD4449" s="564">
        <v>1</v>
      </c>
      <c r="AE4449" s="564">
        <v>1</v>
      </c>
      <c r="AF4449" s="564">
        <v>1</v>
      </c>
      <c r="AG4449" s="564">
        <v>1</v>
      </c>
      <c r="AH4449" s="564">
        <v>1</v>
      </c>
      <c r="AI4449" s="564">
        <v>1</v>
      </c>
      <c r="AJ4449" s="564">
        <v>1</v>
      </c>
      <c r="AK4449" s="564">
        <v>1</v>
      </c>
    </row>
    <row r="4450" spans="1:37">
      <c r="A4450">
        <v>4446</v>
      </c>
      <c r="B4450" s="564">
        <f t="shared" ca="1" si="420"/>
        <v>20</v>
      </c>
      <c r="C4450" s="564">
        <f t="shared" ca="1" si="415"/>
        <v>400</v>
      </c>
      <c r="D4450" s="564">
        <f t="shared" ca="1" si="418"/>
        <v>20</v>
      </c>
      <c r="E4450" s="564">
        <f t="shared" ca="1" si="416"/>
        <v>0</v>
      </c>
      <c r="F4450" s="564">
        <f t="shared" ca="1" si="419"/>
        <v>1</v>
      </c>
      <c r="G4450" s="564">
        <f t="shared" ca="1" si="417"/>
        <v>4.9687569591849732</v>
      </c>
      <c r="H4450" s="564">
        <v>1</v>
      </c>
      <c r="I4450" s="564">
        <v>1</v>
      </c>
      <c r="J4450" s="564">
        <v>1</v>
      </c>
      <c r="K4450" s="564">
        <v>1</v>
      </c>
      <c r="L4450" s="564">
        <v>1</v>
      </c>
      <c r="M4450" s="564">
        <v>1</v>
      </c>
      <c r="N4450" s="564">
        <v>1</v>
      </c>
      <c r="O4450" s="564">
        <v>1</v>
      </c>
      <c r="P4450" s="564">
        <v>1</v>
      </c>
      <c r="Q4450" s="564">
        <v>1</v>
      </c>
      <c r="R4450" s="564">
        <v>1</v>
      </c>
      <c r="S4450" s="564">
        <v>1</v>
      </c>
      <c r="T4450" s="564">
        <v>1</v>
      </c>
      <c r="U4450" s="564">
        <v>1</v>
      </c>
      <c r="V4450" s="564">
        <v>1</v>
      </c>
      <c r="W4450" s="564">
        <v>1</v>
      </c>
      <c r="X4450" s="564">
        <v>1</v>
      </c>
      <c r="Y4450" s="564">
        <v>1</v>
      </c>
      <c r="Z4450" s="564">
        <v>1</v>
      </c>
      <c r="AA4450" s="564">
        <v>1</v>
      </c>
      <c r="AB4450" s="564">
        <v>1</v>
      </c>
      <c r="AC4450" s="564">
        <v>1</v>
      </c>
      <c r="AD4450" s="564">
        <v>1</v>
      </c>
      <c r="AE4450" s="564">
        <v>1</v>
      </c>
      <c r="AF4450" s="564">
        <v>1</v>
      </c>
      <c r="AG4450" s="564">
        <v>1</v>
      </c>
      <c r="AH4450" s="564">
        <v>1</v>
      </c>
      <c r="AI4450" s="564">
        <v>1</v>
      </c>
      <c r="AJ4450" s="564">
        <v>1</v>
      </c>
      <c r="AK4450" s="564">
        <v>1</v>
      </c>
    </row>
    <row r="4451" spans="1:37">
      <c r="A4451">
        <v>4447</v>
      </c>
      <c r="B4451" s="564">
        <f t="shared" ca="1" si="420"/>
        <v>20</v>
      </c>
      <c r="C4451" s="564">
        <f t="shared" ca="1" si="415"/>
        <v>400</v>
      </c>
      <c r="D4451" s="564">
        <f t="shared" ca="1" si="418"/>
        <v>20</v>
      </c>
      <c r="E4451" s="564">
        <f t="shared" ca="1" si="416"/>
        <v>0</v>
      </c>
      <c r="F4451" s="564">
        <f t="shared" ca="1" si="419"/>
        <v>1</v>
      </c>
      <c r="G4451" s="564">
        <f t="shared" ca="1" si="417"/>
        <v>1.0005248410122707</v>
      </c>
      <c r="H4451" s="564">
        <v>1</v>
      </c>
      <c r="I4451" s="564">
        <v>1</v>
      </c>
      <c r="J4451" s="564">
        <v>1</v>
      </c>
      <c r="K4451" s="564">
        <v>1</v>
      </c>
      <c r="L4451" s="564">
        <v>1</v>
      </c>
      <c r="M4451" s="564">
        <v>1</v>
      </c>
      <c r="N4451" s="564">
        <v>1</v>
      </c>
      <c r="O4451" s="564">
        <v>1</v>
      </c>
      <c r="P4451" s="564">
        <v>1</v>
      </c>
      <c r="Q4451" s="564">
        <v>1</v>
      </c>
      <c r="R4451" s="564">
        <v>1</v>
      </c>
      <c r="S4451" s="564">
        <v>1</v>
      </c>
      <c r="T4451" s="564">
        <v>1</v>
      </c>
      <c r="U4451" s="564">
        <v>1</v>
      </c>
      <c r="V4451" s="564">
        <v>1</v>
      </c>
      <c r="W4451" s="564">
        <v>1</v>
      </c>
      <c r="X4451" s="564">
        <v>1</v>
      </c>
      <c r="Y4451" s="564">
        <v>1</v>
      </c>
      <c r="Z4451" s="564">
        <v>1</v>
      </c>
      <c r="AA4451" s="564">
        <v>1</v>
      </c>
      <c r="AB4451" s="564">
        <v>1</v>
      </c>
      <c r="AC4451" s="564">
        <v>1</v>
      </c>
      <c r="AD4451" s="564">
        <v>1</v>
      </c>
      <c r="AE4451" s="564">
        <v>1</v>
      </c>
      <c r="AF4451" s="564">
        <v>1</v>
      </c>
      <c r="AG4451" s="564">
        <v>1</v>
      </c>
      <c r="AH4451" s="564">
        <v>1</v>
      </c>
      <c r="AI4451" s="564">
        <v>1</v>
      </c>
      <c r="AJ4451" s="564">
        <v>1</v>
      </c>
      <c r="AK4451" s="564">
        <v>1</v>
      </c>
    </row>
    <row r="4452" spans="1:37">
      <c r="A4452">
        <v>4448</v>
      </c>
      <c r="B4452" s="564">
        <f t="shared" ca="1" si="420"/>
        <v>0</v>
      </c>
      <c r="C4452" s="564">
        <f t="shared" ca="1" si="415"/>
        <v>0</v>
      </c>
      <c r="D4452" s="564">
        <f t="shared" ca="1" si="418"/>
        <v>0</v>
      </c>
      <c r="E4452" s="564">
        <f t="shared" ca="1" si="416"/>
        <v>0</v>
      </c>
      <c r="F4452" s="564">
        <f t="shared" ca="1" si="419"/>
        <v>1</v>
      </c>
      <c r="G4452" s="564">
        <f t="shared" ca="1" si="417"/>
        <v>1.3007828574476339</v>
      </c>
      <c r="H4452" s="564">
        <v>0</v>
      </c>
      <c r="I4452" s="564">
        <v>0</v>
      </c>
      <c r="J4452" s="564">
        <v>0</v>
      </c>
      <c r="K4452" s="564">
        <v>0</v>
      </c>
      <c r="L4452" s="564">
        <v>0</v>
      </c>
      <c r="M4452" s="564">
        <v>0</v>
      </c>
      <c r="N4452" s="564">
        <v>0</v>
      </c>
      <c r="O4452" s="564">
        <v>0</v>
      </c>
      <c r="P4452" s="564">
        <v>0</v>
      </c>
      <c r="Q4452" s="564">
        <v>0</v>
      </c>
      <c r="R4452" s="564">
        <v>0</v>
      </c>
      <c r="S4452" s="564">
        <v>0</v>
      </c>
      <c r="T4452" s="564">
        <v>0</v>
      </c>
      <c r="U4452" s="564">
        <v>0</v>
      </c>
      <c r="V4452" s="564">
        <v>0</v>
      </c>
      <c r="W4452" s="564">
        <v>0</v>
      </c>
      <c r="X4452" s="564">
        <v>0</v>
      </c>
      <c r="Y4452" s="564">
        <v>0</v>
      </c>
      <c r="Z4452" s="564">
        <v>0</v>
      </c>
      <c r="AA4452" s="564">
        <v>0</v>
      </c>
      <c r="AB4452" s="564">
        <v>0</v>
      </c>
      <c r="AC4452" s="564">
        <v>0</v>
      </c>
      <c r="AD4452" s="564">
        <v>0</v>
      </c>
      <c r="AE4452" s="564">
        <v>0</v>
      </c>
      <c r="AF4452" s="564">
        <v>0</v>
      </c>
      <c r="AG4452" s="564">
        <v>0</v>
      </c>
      <c r="AH4452" s="564">
        <v>0</v>
      </c>
      <c r="AI4452" s="564">
        <v>0</v>
      </c>
      <c r="AJ4452" s="564">
        <v>0</v>
      </c>
      <c r="AK4452" s="564">
        <v>0</v>
      </c>
    </row>
    <row r="4453" spans="1:37">
      <c r="A4453">
        <v>4449</v>
      </c>
      <c r="B4453" s="564">
        <f t="shared" ca="1" si="420"/>
        <v>20</v>
      </c>
      <c r="C4453" s="564">
        <f t="shared" ca="1" si="415"/>
        <v>400</v>
      </c>
      <c r="D4453" s="564">
        <f t="shared" ca="1" si="418"/>
        <v>20</v>
      </c>
      <c r="E4453" s="564">
        <f t="shared" ca="1" si="416"/>
        <v>0</v>
      </c>
      <c r="F4453" s="564">
        <f t="shared" ca="1" si="419"/>
        <v>1</v>
      </c>
      <c r="G4453" s="564">
        <f t="shared" ca="1" si="417"/>
        <v>0.45683105675564439</v>
      </c>
      <c r="H4453" s="564">
        <v>1</v>
      </c>
      <c r="I4453" s="564">
        <v>1</v>
      </c>
      <c r="J4453" s="564">
        <v>1</v>
      </c>
      <c r="K4453" s="564">
        <v>1</v>
      </c>
      <c r="L4453" s="564">
        <v>1</v>
      </c>
      <c r="M4453" s="564">
        <v>1</v>
      </c>
      <c r="N4453" s="564">
        <v>1</v>
      </c>
      <c r="O4453" s="564">
        <v>1</v>
      </c>
      <c r="P4453" s="564">
        <v>1</v>
      </c>
      <c r="Q4453" s="564">
        <v>1</v>
      </c>
      <c r="R4453" s="564">
        <v>1</v>
      </c>
      <c r="S4453" s="564">
        <v>1</v>
      </c>
      <c r="T4453" s="564">
        <v>1</v>
      </c>
      <c r="U4453" s="564">
        <v>1</v>
      </c>
      <c r="V4453" s="564">
        <v>1</v>
      </c>
      <c r="W4453" s="564">
        <v>1</v>
      </c>
      <c r="X4453" s="564">
        <v>1</v>
      </c>
      <c r="Y4453" s="564">
        <v>1</v>
      </c>
      <c r="Z4453" s="564">
        <v>1</v>
      </c>
      <c r="AA4453" s="564">
        <v>1</v>
      </c>
      <c r="AB4453" s="564">
        <v>1</v>
      </c>
      <c r="AC4453" s="564">
        <v>1</v>
      </c>
      <c r="AD4453" s="564">
        <v>1</v>
      </c>
      <c r="AE4453" s="564">
        <v>1</v>
      </c>
      <c r="AF4453" s="564">
        <v>1</v>
      </c>
      <c r="AG4453" s="564">
        <v>1</v>
      </c>
      <c r="AH4453" s="564">
        <v>1</v>
      </c>
      <c r="AI4453" s="564">
        <v>1</v>
      </c>
      <c r="AJ4453" s="564">
        <v>1</v>
      </c>
      <c r="AK4453" s="564">
        <v>1</v>
      </c>
    </row>
    <row r="4454" spans="1:37">
      <c r="A4454">
        <v>4450</v>
      </c>
      <c r="B4454" s="564">
        <f t="shared" ca="1" si="420"/>
        <v>20</v>
      </c>
      <c r="C4454" s="564">
        <f t="shared" ca="1" si="415"/>
        <v>400</v>
      </c>
      <c r="D4454" s="564">
        <f t="shared" ca="1" si="418"/>
        <v>20</v>
      </c>
      <c r="E4454" s="564">
        <f t="shared" ca="1" si="416"/>
        <v>0</v>
      </c>
      <c r="F4454" s="564">
        <f t="shared" ca="1" si="419"/>
        <v>1</v>
      </c>
      <c r="G4454" s="564">
        <f t="shared" ca="1" si="417"/>
        <v>2.4352711005954282</v>
      </c>
      <c r="H4454" s="564">
        <v>1</v>
      </c>
      <c r="I4454" s="564">
        <v>1</v>
      </c>
      <c r="J4454" s="564">
        <v>1</v>
      </c>
      <c r="K4454" s="564">
        <v>1</v>
      </c>
      <c r="L4454" s="564">
        <v>1</v>
      </c>
      <c r="M4454" s="564">
        <v>1</v>
      </c>
      <c r="N4454" s="564">
        <v>1</v>
      </c>
      <c r="O4454" s="564">
        <v>1</v>
      </c>
      <c r="P4454" s="564">
        <v>1</v>
      </c>
      <c r="Q4454" s="564">
        <v>1</v>
      </c>
      <c r="R4454" s="564">
        <v>1</v>
      </c>
      <c r="S4454" s="564">
        <v>1</v>
      </c>
      <c r="T4454" s="564">
        <v>1</v>
      </c>
      <c r="U4454" s="564">
        <v>1</v>
      </c>
      <c r="V4454" s="564">
        <v>1</v>
      </c>
      <c r="W4454" s="564">
        <v>1</v>
      </c>
      <c r="X4454" s="564">
        <v>1</v>
      </c>
      <c r="Y4454" s="564">
        <v>1</v>
      </c>
      <c r="Z4454" s="564">
        <v>1</v>
      </c>
      <c r="AA4454" s="564">
        <v>1</v>
      </c>
      <c r="AB4454" s="564">
        <v>1</v>
      </c>
      <c r="AC4454" s="564">
        <v>1</v>
      </c>
      <c r="AD4454" s="564">
        <v>1</v>
      </c>
      <c r="AE4454" s="564">
        <v>1</v>
      </c>
      <c r="AF4454" s="564">
        <v>1</v>
      </c>
      <c r="AG4454" s="564">
        <v>1</v>
      </c>
      <c r="AH4454" s="564">
        <v>1</v>
      </c>
      <c r="AI4454" s="564">
        <v>1</v>
      </c>
      <c r="AJ4454" s="564">
        <v>1</v>
      </c>
      <c r="AK4454" s="564">
        <v>1</v>
      </c>
    </row>
    <row r="4455" spans="1:37">
      <c r="A4455">
        <v>4451</v>
      </c>
      <c r="B4455" s="564">
        <f t="shared" ca="1" si="420"/>
        <v>0</v>
      </c>
      <c r="C4455" s="564">
        <f t="shared" ca="1" si="415"/>
        <v>0</v>
      </c>
      <c r="D4455" s="564">
        <f t="shared" ca="1" si="418"/>
        <v>0</v>
      </c>
      <c r="E4455" s="564">
        <f t="shared" ca="1" si="416"/>
        <v>0</v>
      </c>
      <c r="F4455" s="564">
        <f t="shared" ca="1" si="419"/>
        <v>1</v>
      </c>
      <c r="G4455" s="564">
        <f t="shared" ca="1" si="417"/>
        <v>-3.9125665313356293</v>
      </c>
      <c r="H4455" s="564">
        <v>0</v>
      </c>
      <c r="I4455" s="564">
        <v>0</v>
      </c>
      <c r="J4455" s="564">
        <v>0</v>
      </c>
      <c r="K4455" s="564">
        <v>0</v>
      </c>
      <c r="L4455" s="564">
        <v>0</v>
      </c>
      <c r="M4455" s="564">
        <v>0</v>
      </c>
      <c r="N4455" s="564">
        <v>0</v>
      </c>
      <c r="O4455" s="564">
        <v>0</v>
      </c>
      <c r="P4455" s="564">
        <v>0</v>
      </c>
      <c r="Q4455" s="564">
        <v>0</v>
      </c>
      <c r="R4455" s="564">
        <v>0</v>
      </c>
      <c r="S4455" s="564">
        <v>0</v>
      </c>
      <c r="T4455" s="564">
        <v>0</v>
      </c>
      <c r="U4455" s="564">
        <v>0</v>
      </c>
      <c r="V4455" s="564">
        <v>0</v>
      </c>
      <c r="W4455" s="564">
        <v>0</v>
      </c>
      <c r="X4455" s="564">
        <v>0</v>
      </c>
      <c r="Y4455" s="564">
        <v>0</v>
      </c>
      <c r="Z4455" s="564">
        <v>0</v>
      </c>
      <c r="AA4455" s="564">
        <v>0</v>
      </c>
      <c r="AB4455" s="564">
        <v>0</v>
      </c>
      <c r="AC4455" s="564">
        <v>0</v>
      </c>
      <c r="AD4455" s="564">
        <v>0</v>
      </c>
      <c r="AE4455" s="564">
        <v>0</v>
      </c>
      <c r="AF4455" s="564">
        <v>0</v>
      </c>
      <c r="AG4455" s="564">
        <v>0</v>
      </c>
      <c r="AH4455" s="564">
        <v>0</v>
      </c>
      <c r="AI4455" s="564">
        <v>0</v>
      </c>
      <c r="AJ4455" s="564">
        <v>0</v>
      </c>
      <c r="AK4455" s="564">
        <v>0</v>
      </c>
    </row>
    <row r="4456" spans="1:37">
      <c r="A4456">
        <v>4452</v>
      </c>
      <c r="B4456" s="564">
        <f t="shared" ca="1" si="420"/>
        <v>0</v>
      </c>
      <c r="C4456" s="564">
        <f t="shared" ca="1" si="415"/>
        <v>0</v>
      </c>
      <c r="D4456" s="564">
        <f t="shared" ca="1" si="418"/>
        <v>0</v>
      </c>
      <c r="E4456" s="564">
        <f t="shared" ca="1" si="416"/>
        <v>0</v>
      </c>
      <c r="F4456" s="564">
        <f t="shared" ca="1" si="419"/>
        <v>1</v>
      </c>
      <c r="G4456" s="564">
        <f t="shared" ca="1" si="417"/>
        <v>3.3147478504025591</v>
      </c>
      <c r="H4456" s="564">
        <v>0</v>
      </c>
      <c r="I4456" s="564">
        <v>0</v>
      </c>
      <c r="J4456" s="564">
        <v>0</v>
      </c>
      <c r="K4456" s="564">
        <v>0</v>
      </c>
      <c r="L4456" s="564">
        <v>0</v>
      </c>
      <c r="M4456" s="564">
        <v>0</v>
      </c>
      <c r="N4456" s="564">
        <v>0</v>
      </c>
      <c r="O4456" s="564">
        <v>0</v>
      </c>
      <c r="P4456" s="564">
        <v>0</v>
      </c>
      <c r="Q4456" s="564">
        <v>0</v>
      </c>
      <c r="R4456" s="564">
        <v>0</v>
      </c>
      <c r="S4456" s="564">
        <v>0</v>
      </c>
      <c r="T4456" s="564">
        <v>0</v>
      </c>
      <c r="U4456" s="564">
        <v>0</v>
      </c>
      <c r="V4456" s="564">
        <v>0</v>
      </c>
      <c r="W4456" s="564">
        <v>0</v>
      </c>
      <c r="X4456" s="564">
        <v>0</v>
      </c>
      <c r="Y4456" s="564">
        <v>0</v>
      </c>
      <c r="Z4456" s="564">
        <v>0</v>
      </c>
      <c r="AA4456" s="564">
        <v>0</v>
      </c>
      <c r="AB4456" s="564">
        <v>0</v>
      </c>
      <c r="AC4456" s="564">
        <v>0</v>
      </c>
      <c r="AD4456" s="564">
        <v>0</v>
      </c>
      <c r="AE4456" s="564">
        <v>0</v>
      </c>
      <c r="AF4456" s="564">
        <v>0</v>
      </c>
      <c r="AG4456" s="564">
        <v>0</v>
      </c>
      <c r="AH4456" s="564">
        <v>0</v>
      </c>
      <c r="AI4456" s="564">
        <v>0</v>
      </c>
      <c r="AJ4456" s="564">
        <v>0</v>
      </c>
      <c r="AK4456" s="564">
        <v>0</v>
      </c>
    </row>
    <row r="4457" spans="1:37">
      <c r="A4457">
        <v>4453</v>
      </c>
      <c r="B4457" s="564">
        <f t="shared" ca="1" si="420"/>
        <v>20</v>
      </c>
      <c r="C4457" s="564">
        <f t="shared" ca="1" si="415"/>
        <v>400</v>
      </c>
      <c r="D4457" s="564">
        <f t="shared" ca="1" si="418"/>
        <v>20</v>
      </c>
      <c r="E4457" s="564">
        <f t="shared" ca="1" si="416"/>
        <v>0</v>
      </c>
      <c r="F4457" s="564">
        <f t="shared" ca="1" si="419"/>
        <v>1</v>
      </c>
      <c r="G4457" s="564">
        <f t="shared" ca="1" si="417"/>
        <v>0.337743020966076</v>
      </c>
      <c r="H4457" s="564">
        <v>1</v>
      </c>
      <c r="I4457" s="564">
        <v>1</v>
      </c>
      <c r="J4457" s="564">
        <v>1</v>
      </c>
      <c r="K4457" s="564">
        <v>1</v>
      </c>
      <c r="L4457" s="564">
        <v>1</v>
      </c>
      <c r="M4457" s="564">
        <v>1</v>
      </c>
      <c r="N4457" s="564">
        <v>1</v>
      </c>
      <c r="O4457" s="564">
        <v>1</v>
      </c>
      <c r="P4457" s="564">
        <v>1</v>
      </c>
      <c r="Q4457" s="564">
        <v>1</v>
      </c>
      <c r="R4457" s="564">
        <v>1</v>
      </c>
      <c r="S4457" s="564">
        <v>1</v>
      </c>
      <c r="T4457" s="564">
        <v>1</v>
      </c>
      <c r="U4457" s="564">
        <v>1</v>
      </c>
      <c r="V4457" s="564">
        <v>1</v>
      </c>
      <c r="W4457" s="564">
        <v>1</v>
      </c>
      <c r="X4457" s="564">
        <v>1</v>
      </c>
      <c r="Y4457" s="564">
        <v>1</v>
      </c>
      <c r="Z4457" s="564">
        <v>1</v>
      </c>
      <c r="AA4457" s="564">
        <v>1</v>
      </c>
      <c r="AB4457" s="564">
        <v>1</v>
      </c>
      <c r="AC4457" s="564">
        <v>1</v>
      </c>
      <c r="AD4457" s="564">
        <v>1</v>
      </c>
      <c r="AE4457" s="564">
        <v>1</v>
      </c>
      <c r="AF4457" s="564">
        <v>1</v>
      </c>
      <c r="AG4457" s="564">
        <v>1</v>
      </c>
      <c r="AH4457" s="564">
        <v>1</v>
      </c>
      <c r="AI4457" s="564">
        <v>1</v>
      </c>
      <c r="AJ4457" s="564">
        <v>1</v>
      </c>
      <c r="AK4457" s="564">
        <v>1</v>
      </c>
    </row>
    <row r="4458" spans="1:37">
      <c r="A4458">
        <v>4454</v>
      </c>
      <c r="B4458" s="564">
        <f t="shared" ca="1" si="420"/>
        <v>0</v>
      </c>
      <c r="C4458" s="564">
        <f t="shared" ca="1" si="415"/>
        <v>0</v>
      </c>
      <c r="D4458" s="564">
        <f t="shared" ca="1" si="418"/>
        <v>0</v>
      </c>
      <c r="E4458" s="564">
        <f t="shared" ca="1" si="416"/>
        <v>0</v>
      </c>
      <c r="F4458" s="564">
        <f t="shared" ca="1" si="419"/>
        <v>1</v>
      </c>
      <c r="G4458" s="564">
        <f t="shared" ca="1" si="417"/>
        <v>1.2023469233511854</v>
      </c>
      <c r="H4458" s="564">
        <v>0</v>
      </c>
      <c r="I4458" s="564">
        <v>0</v>
      </c>
      <c r="J4458" s="564">
        <v>0</v>
      </c>
      <c r="K4458" s="564">
        <v>0</v>
      </c>
      <c r="L4458" s="564">
        <v>0</v>
      </c>
      <c r="M4458" s="564">
        <v>0</v>
      </c>
      <c r="N4458" s="564">
        <v>0</v>
      </c>
      <c r="O4458" s="564">
        <v>0</v>
      </c>
      <c r="P4458" s="564">
        <v>0</v>
      </c>
      <c r="Q4458" s="564">
        <v>0</v>
      </c>
      <c r="R4458" s="564">
        <v>0</v>
      </c>
      <c r="S4458" s="564">
        <v>0</v>
      </c>
      <c r="T4458" s="564">
        <v>0</v>
      </c>
      <c r="U4458" s="564">
        <v>0</v>
      </c>
      <c r="V4458" s="564">
        <v>0</v>
      </c>
      <c r="W4458" s="564">
        <v>0</v>
      </c>
      <c r="X4458" s="564">
        <v>0</v>
      </c>
      <c r="Y4458" s="564">
        <v>0</v>
      </c>
      <c r="Z4458" s="564">
        <v>0</v>
      </c>
      <c r="AA4458" s="564">
        <v>0</v>
      </c>
      <c r="AB4458" s="564">
        <v>0</v>
      </c>
      <c r="AC4458" s="564">
        <v>0</v>
      </c>
      <c r="AD4458" s="564">
        <v>0</v>
      </c>
      <c r="AE4458" s="564">
        <v>0</v>
      </c>
      <c r="AF4458" s="564">
        <v>0</v>
      </c>
      <c r="AG4458" s="564">
        <v>0</v>
      </c>
      <c r="AH4458" s="564">
        <v>0</v>
      </c>
      <c r="AI4458" s="564">
        <v>0</v>
      </c>
      <c r="AJ4458" s="564">
        <v>0</v>
      </c>
      <c r="AK4458" s="564">
        <v>0</v>
      </c>
    </row>
    <row r="4459" spans="1:37">
      <c r="A4459">
        <v>4455</v>
      </c>
      <c r="B4459" s="564">
        <f t="shared" ca="1" si="420"/>
        <v>20</v>
      </c>
      <c r="C4459" s="564">
        <f t="shared" ca="1" si="415"/>
        <v>400</v>
      </c>
      <c r="D4459" s="564">
        <f t="shared" ca="1" si="418"/>
        <v>20</v>
      </c>
      <c r="E4459" s="564">
        <f t="shared" ca="1" si="416"/>
        <v>0</v>
      </c>
      <c r="F4459" s="564">
        <f t="shared" ca="1" si="419"/>
        <v>1</v>
      </c>
      <c r="G4459" s="564">
        <f t="shared" ca="1" si="417"/>
        <v>4.4505806484258619</v>
      </c>
      <c r="H4459" s="564">
        <v>1</v>
      </c>
      <c r="I4459" s="564">
        <v>1</v>
      </c>
      <c r="J4459" s="564">
        <v>1</v>
      </c>
      <c r="K4459" s="564">
        <v>1</v>
      </c>
      <c r="L4459" s="564">
        <v>1</v>
      </c>
      <c r="M4459" s="564">
        <v>1</v>
      </c>
      <c r="N4459" s="564">
        <v>1</v>
      </c>
      <c r="O4459" s="564">
        <v>1</v>
      </c>
      <c r="P4459" s="564">
        <v>1</v>
      </c>
      <c r="Q4459" s="564">
        <v>1</v>
      </c>
      <c r="R4459" s="564">
        <v>1</v>
      </c>
      <c r="S4459" s="564">
        <v>1</v>
      </c>
      <c r="T4459" s="564">
        <v>1</v>
      </c>
      <c r="U4459" s="564">
        <v>1</v>
      </c>
      <c r="V4459" s="564">
        <v>1</v>
      </c>
      <c r="W4459" s="564">
        <v>1</v>
      </c>
      <c r="X4459" s="564">
        <v>1</v>
      </c>
      <c r="Y4459" s="564">
        <v>1</v>
      </c>
      <c r="Z4459" s="564">
        <v>1</v>
      </c>
      <c r="AA4459" s="564">
        <v>1</v>
      </c>
      <c r="AB4459" s="564">
        <v>1</v>
      </c>
      <c r="AC4459" s="564">
        <v>1</v>
      </c>
      <c r="AD4459" s="564">
        <v>1</v>
      </c>
      <c r="AE4459" s="564">
        <v>1</v>
      </c>
      <c r="AF4459" s="564">
        <v>1</v>
      </c>
      <c r="AG4459" s="564">
        <v>1</v>
      </c>
      <c r="AH4459" s="564">
        <v>1</v>
      </c>
      <c r="AI4459" s="564">
        <v>1</v>
      </c>
      <c r="AJ4459" s="564">
        <v>1</v>
      </c>
      <c r="AK4459" s="564">
        <v>1</v>
      </c>
    </row>
    <row r="4460" spans="1:37">
      <c r="A4460">
        <v>4456</v>
      </c>
      <c r="B4460" s="564">
        <f t="shared" ca="1" si="420"/>
        <v>0</v>
      </c>
      <c r="C4460" s="564">
        <f t="shared" ca="1" si="415"/>
        <v>0</v>
      </c>
      <c r="D4460" s="564">
        <f t="shared" ca="1" si="418"/>
        <v>0</v>
      </c>
      <c r="E4460" s="564">
        <f t="shared" ca="1" si="416"/>
        <v>0</v>
      </c>
      <c r="F4460" s="564">
        <f t="shared" ca="1" si="419"/>
        <v>1</v>
      </c>
      <c r="G4460" s="564">
        <f t="shared" ca="1" si="417"/>
        <v>5.8226024318058869</v>
      </c>
      <c r="H4460" s="564">
        <v>0</v>
      </c>
      <c r="I4460" s="564">
        <v>0</v>
      </c>
      <c r="J4460" s="564">
        <v>0</v>
      </c>
      <c r="K4460" s="564">
        <v>0</v>
      </c>
      <c r="L4460" s="564">
        <v>0</v>
      </c>
      <c r="M4460" s="564">
        <v>0</v>
      </c>
      <c r="N4460" s="564">
        <v>0</v>
      </c>
      <c r="O4460" s="564">
        <v>0</v>
      </c>
      <c r="P4460" s="564">
        <v>0</v>
      </c>
      <c r="Q4460" s="564">
        <v>0</v>
      </c>
      <c r="R4460" s="564">
        <v>0</v>
      </c>
      <c r="S4460" s="564">
        <v>0</v>
      </c>
      <c r="T4460" s="564">
        <v>0</v>
      </c>
      <c r="U4460" s="564">
        <v>0</v>
      </c>
      <c r="V4460" s="564">
        <v>0</v>
      </c>
      <c r="W4460" s="564">
        <v>0</v>
      </c>
      <c r="X4460" s="564">
        <v>0</v>
      </c>
      <c r="Y4460" s="564">
        <v>0</v>
      </c>
      <c r="Z4460" s="564">
        <v>0</v>
      </c>
      <c r="AA4460" s="564">
        <v>0</v>
      </c>
      <c r="AB4460" s="564">
        <v>0</v>
      </c>
      <c r="AC4460" s="564">
        <v>0</v>
      </c>
      <c r="AD4460" s="564">
        <v>0</v>
      </c>
      <c r="AE4460" s="564">
        <v>0</v>
      </c>
      <c r="AF4460" s="564">
        <v>0</v>
      </c>
      <c r="AG4460" s="564">
        <v>0</v>
      </c>
      <c r="AH4460" s="564">
        <v>0</v>
      </c>
      <c r="AI4460" s="564">
        <v>0</v>
      </c>
      <c r="AJ4460" s="564">
        <v>0</v>
      </c>
      <c r="AK4460" s="564">
        <v>0</v>
      </c>
    </row>
    <row r="4461" spans="1:37">
      <c r="A4461">
        <v>4457</v>
      </c>
      <c r="B4461" s="564">
        <f t="shared" ca="1" si="420"/>
        <v>20</v>
      </c>
      <c r="C4461" s="564">
        <f t="shared" ca="1" si="415"/>
        <v>400</v>
      </c>
      <c r="D4461" s="564">
        <f t="shared" ca="1" si="418"/>
        <v>20</v>
      </c>
      <c r="E4461" s="564">
        <f t="shared" ca="1" si="416"/>
        <v>0</v>
      </c>
      <c r="F4461" s="564">
        <f t="shared" ca="1" si="419"/>
        <v>1</v>
      </c>
      <c r="G4461" s="564">
        <f t="shared" ca="1" si="417"/>
        <v>-7.4454837637353783</v>
      </c>
      <c r="H4461" s="564">
        <v>1</v>
      </c>
      <c r="I4461" s="564">
        <v>1</v>
      </c>
      <c r="J4461" s="564">
        <v>1</v>
      </c>
      <c r="K4461" s="564">
        <v>1</v>
      </c>
      <c r="L4461" s="564">
        <v>1</v>
      </c>
      <c r="M4461" s="564">
        <v>1</v>
      </c>
      <c r="N4461" s="564">
        <v>1</v>
      </c>
      <c r="O4461" s="564">
        <v>1</v>
      </c>
      <c r="P4461" s="564">
        <v>1</v>
      </c>
      <c r="Q4461" s="564">
        <v>1</v>
      </c>
      <c r="R4461" s="564">
        <v>1</v>
      </c>
      <c r="S4461" s="564">
        <v>1</v>
      </c>
      <c r="T4461" s="564">
        <v>1</v>
      </c>
      <c r="U4461" s="564">
        <v>1</v>
      </c>
      <c r="V4461" s="564">
        <v>1</v>
      </c>
      <c r="W4461" s="564">
        <v>1</v>
      </c>
      <c r="X4461" s="564">
        <v>1</v>
      </c>
      <c r="Y4461" s="564">
        <v>1</v>
      </c>
      <c r="Z4461" s="564">
        <v>1</v>
      </c>
      <c r="AA4461" s="564">
        <v>1</v>
      </c>
      <c r="AB4461" s="564">
        <v>1</v>
      </c>
      <c r="AC4461" s="564">
        <v>1</v>
      </c>
      <c r="AD4461" s="564">
        <v>1</v>
      </c>
      <c r="AE4461" s="564">
        <v>1</v>
      </c>
      <c r="AF4461" s="564">
        <v>1</v>
      </c>
      <c r="AG4461" s="564">
        <v>1</v>
      </c>
      <c r="AH4461" s="564">
        <v>1</v>
      </c>
      <c r="AI4461" s="564">
        <v>1</v>
      </c>
      <c r="AJ4461" s="564">
        <v>1</v>
      </c>
      <c r="AK4461" s="564">
        <v>1</v>
      </c>
    </row>
    <row r="4462" spans="1:37">
      <c r="A4462">
        <v>4458</v>
      </c>
      <c r="B4462" s="564">
        <f t="shared" ca="1" si="420"/>
        <v>20</v>
      </c>
      <c r="C4462" s="564">
        <f t="shared" ca="1" si="415"/>
        <v>400</v>
      </c>
      <c r="D4462" s="564">
        <f t="shared" ca="1" si="418"/>
        <v>20</v>
      </c>
      <c r="E4462" s="564">
        <f t="shared" ca="1" si="416"/>
        <v>0</v>
      </c>
      <c r="F4462" s="564">
        <f t="shared" ca="1" si="419"/>
        <v>1</v>
      </c>
      <c r="G4462" s="564">
        <f t="shared" ca="1" si="417"/>
        <v>-1.1064596944338767</v>
      </c>
      <c r="H4462" s="564">
        <v>1</v>
      </c>
      <c r="I4462" s="564">
        <v>1</v>
      </c>
      <c r="J4462" s="564">
        <v>1</v>
      </c>
      <c r="K4462" s="564">
        <v>1</v>
      </c>
      <c r="L4462" s="564">
        <v>1</v>
      </c>
      <c r="M4462" s="564">
        <v>1</v>
      </c>
      <c r="N4462" s="564">
        <v>1</v>
      </c>
      <c r="O4462" s="564">
        <v>1</v>
      </c>
      <c r="P4462" s="564">
        <v>1</v>
      </c>
      <c r="Q4462" s="564">
        <v>1</v>
      </c>
      <c r="R4462" s="564">
        <v>1</v>
      </c>
      <c r="S4462" s="564">
        <v>1</v>
      </c>
      <c r="T4462" s="564">
        <v>1</v>
      </c>
      <c r="U4462" s="564">
        <v>1</v>
      </c>
      <c r="V4462" s="564">
        <v>1</v>
      </c>
      <c r="W4462" s="564">
        <v>1</v>
      </c>
      <c r="X4462" s="564">
        <v>1</v>
      </c>
      <c r="Y4462" s="564">
        <v>1</v>
      </c>
      <c r="Z4462" s="564">
        <v>1</v>
      </c>
      <c r="AA4462" s="564">
        <v>1</v>
      </c>
      <c r="AB4462" s="564">
        <v>1</v>
      </c>
      <c r="AC4462" s="564">
        <v>1</v>
      </c>
      <c r="AD4462" s="564">
        <v>1</v>
      </c>
      <c r="AE4462" s="564">
        <v>1</v>
      </c>
      <c r="AF4462" s="564">
        <v>1</v>
      </c>
      <c r="AG4462" s="564">
        <v>1</v>
      </c>
      <c r="AH4462" s="564">
        <v>1</v>
      </c>
      <c r="AI4462" s="564">
        <v>1</v>
      </c>
      <c r="AJ4462" s="564">
        <v>1</v>
      </c>
      <c r="AK4462" s="564">
        <v>1</v>
      </c>
    </row>
    <row r="4463" spans="1:37">
      <c r="A4463">
        <v>4459</v>
      </c>
      <c r="B4463" s="564">
        <f t="shared" ca="1" si="420"/>
        <v>0</v>
      </c>
      <c r="C4463" s="564">
        <f t="shared" ca="1" si="415"/>
        <v>0</v>
      </c>
      <c r="D4463" s="564">
        <f t="shared" ca="1" si="418"/>
        <v>0</v>
      </c>
      <c r="E4463" s="564">
        <f t="shared" ca="1" si="416"/>
        <v>0</v>
      </c>
      <c r="F4463" s="564">
        <f t="shared" ca="1" si="419"/>
        <v>1</v>
      </c>
      <c r="G4463" s="564">
        <f t="shared" ca="1" si="417"/>
        <v>3.9070681837368197</v>
      </c>
      <c r="H4463" s="564">
        <v>0</v>
      </c>
      <c r="I4463" s="564">
        <v>0</v>
      </c>
      <c r="J4463" s="564">
        <v>0</v>
      </c>
      <c r="K4463" s="564">
        <v>0</v>
      </c>
      <c r="L4463" s="564">
        <v>0</v>
      </c>
      <c r="M4463" s="564">
        <v>0</v>
      </c>
      <c r="N4463" s="564">
        <v>0</v>
      </c>
      <c r="O4463" s="564">
        <v>0</v>
      </c>
      <c r="P4463" s="564">
        <v>0</v>
      </c>
      <c r="Q4463" s="564">
        <v>0</v>
      </c>
      <c r="R4463" s="564">
        <v>0</v>
      </c>
      <c r="S4463" s="564">
        <v>0</v>
      </c>
      <c r="T4463" s="564">
        <v>0</v>
      </c>
      <c r="U4463" s="564">
        <v>0</v>
      </c>
      <c r="V4463" s="564">
        <v>0</v>
      </c>
      <c r="W4463" s="564">
        <v>0</v>
      </c>
      <c r="X4463" s="564">
        <v>0</v>
      </c>
      <c r="Y4463" s="564">
        <v>0</v>
      </c>
      <c r="Z4463" s="564">
        <v>0</v>
      </c>
      <c r="AA4463" s="564">
        <v>0</v>
      </c>
      <c r="AB4463" s="564">
        <v>0</v>
      </c>
      <c r="AC4463" s="564">
        <v>0</v>
      </c>
      <c r="AD4463" s="564">
        <v>0</v>
      </c>
      <c r="AE4463" s="564">
        <v>0</v>
      </c>
      <c r="AF4463" s="564">
        <v>0</v>
      </c>
      <c r="AG4463" s="564">
        <v>0</v>
      </c>
      <c r="AH4463" s="564">
        <v>0</v>
      </c>
      <c r="AI4463" s="564">
        <v>0</v>
      </c>
      <c r="AJ4463" s="564">
        <v>0</v>
      </c>
      <c r="AK4463" s="564">
        <v>0</v>
      </c>
    </row>
    <row r="4464" spans="1:37">
      <c r="A4464">
        <v>4460</v>
      </c>
      <c r="B4464" s="564">
        <f t="shared" ca="1" si="420"/>
        <v>20</v>
      </c>
      <c r="C4464" s="564">
        <f t="shared" ca="1" si="415"/>
        <v>400</v>
      </c>
      <c r="D4464" s="564">
        <f t="shared" ca="1" si="418"/>
        <v>20</v>
      </c>
      <c r="E4464" s="564">
        <f t="shared" ca="1" si="416"/>
        <v>0</v>
      </c>
      <c r="F4464" s="564">
        <f t="shared" ca="1" si="419"/>
        <v>1</v>
      </c>
      <c r="G4464" s="564">
        <f t="shared" ca="1" si="417"/>
        <v>4.3962081833767979</v>
      </c>
      <c r="H4464" s="564">
        <v>1</v>
      </c>
      <c r="I4464" s="564">
        <v>1</v>
      </c>
      <c r="J4464" s="564">
        <v>1</v>
      </c>
      <c r="K4464" s="564">
        <v>1</v>
      </c>
      <c r="L4464" s="564">
        <v>1</v>
      </c>
      <c r="M4464" s="564">
        <v>1</v>
      </c>
      <c r="N4464" s="564">
        <v>1</v>
      </c>
      <c r="O4464" s="564">
        <v>1</v>
      </c>
      <c r="P4464" s="564">
        <v>1</v>
      </c>
      <c r="Q4464" s="564">
        <v>1</v>
      </c>
      <c r="R4464" s="564">
        <v>1</v>
      </c>
      <c r="S4464" s="564">
        <v>1</v>
      </c>
      <c r="T4464" s="564">
        <v>1</v>
      </c>
      <c r="U4464" s="564">
        <v>1</v>
      </c>
      <c r="V4464" s="564">
        <v>1</v>
      </c>
      <c r="W4464" s="564">
        <v>1</v>
      </c>
      <c r="X4464" s="564">
        <v>1</v>
      </c>
      <c r="Y4464" s="564">
        <v>1</v>
      </c>
      <c r="Z4464" s="564">
        <v>1</v>
      </c>
      <c r="AA4464" s="564">
        <v>1</v>
      </c>
      <c r="AB4464" s="564">
        <v>1</v>
      </c>
      <c r="AC4464" s="564">
        <v>1</v>
      </c>
      <c r="AD4464" s="564">
        <v>1</v>
      </c>
      <c r="AE4464" s="564">
        <v>1</v>
      </c>
      <c r="AF4464" s="564">
        <v>1</v>
      </c>
      <c r="AG4464" s="564">
        <v>1</v>
      </c>
      <c r="AH4464" s="564">
        <v>1</v>
      </c>
      <c r="AI4464" s="564">
        <v>1</v>
      </c>
      <c r="AJ4464" s="564">
        <v>1</v>
      </c>
      <c r="AK4464" s="564">
        <v>1</v>
      </c>
    </row>
    <row r="4465" spans="1:37">
      <c r="A4465">
        <v>4461</v>
      </c>
      <c r="B4465" s="564">
        <f t="shared" ca="1" si="420"/>
        <v>0</v>
      </c>
      <c r="C4465" s="564">
        <f t="shared" ca="1" si="415"/>
        <v>0</v>
      </c>
      <c r="D4465" s="564">
        <f t="shared" ca="1" si="418"/>
        <v>0</v>
      </c>
      <c r="E4465" s="564">
        <f t="shared" ca="1" si="416"/>
        <v>0</v>
      </c>
      <c r="F4465" s="564">
        <f t="shared" ca="1" si="419"/>
        <v>1</v>
      </c>
      <c r="G4465" s="564">
        <f t="shared" ca="1" si="417"/>
        <v>-2.0646029455372119</v>
      </c>
      <c r="H4465" s="564">
        <v>0</v>
      </c>
      <c r="I4465" s="564">
        <v>0</v>
      </c>
      <c r="J4465" s="564">
        <v>0</v>
      </c>
      <c r="K4465" s="564">
        <v>0</v>
      </c>
      <c r="L4465" s="564">
        <v>0</v>
      </c>
      <c r="M4465" s="564">
        <v>0</v>
      </c>
      <c r="N4465" s="564">
        <v>0</v>
      </c>
      <c r="O4465" s="564">
        <v>0</v>
      </c>
      <c r="P4465" s="564">
        <v>0</v>
      </c>
      <c r="Q4465" s="564">
        <v>0</v>
      </c>
      <c r="R4465" s="564">
        <v>0</v>
      </c>
      <c r="S4465" s="564">
        <v>0</v>
      </c>
      <c r="T4465" s="564">
        <v>0</v>
      </c>
      <c r="U4465" s="564">
        <v>0</v>
      </c>
      <c r="V4465" s="564">
        <v>0</v>
      </c>
      <c r="W4465" s="564">
        <v>0</v>
      </c>
      <c r="X4465" s="564">
        <v>0</v>
      </c>
      <c r="Y4465" s="564">
        <v>0</v>
      </c>
      <c r="Z4465" s="564">
        <v>0</v>
      </c>
      <c r="AA4465" s="564">
        <v>0</v>
      </c>
      <c r="AB4465" s="564">
        <v>0</v>
      </c>
      <c r="AC4465" s="564">
        <v>0</v>
      </c>
      <c r="AD4465" s="564">
        <v>0</v>
      </c>
      <c r="AE4465" s="564">
        <v>0</v>
      </c>
      <c r="AF4465" s="564">
        <v>0</v>
      </c>
      <c r="AG4465" s="564">
        <v>0</v>
      </c>
      <c r="AH4465" s="564">
        <v>0</v>
      </c>
      <c r="AI4465" s="564">
        <v>0</v>
      </c>
      <c r="AJ4465" s="564">
        <v>0</v>
      </c>
      <c r="AK4465" s="564">
        <v>0</v>
      </c>
    </row>
    <row r="4466" spans="1:37">
      <c r="A4466">
        <v>4462</v>
      </c>
      <c r="B4466" s="564">
        <f t="shared" ca="1" si="420"/>
        <v>9</v>
      </c>
      <c r="C4466" s="564">
        <f t="shared" ca="1" si="415"/>
        <v>81</v>
      </c>
      <c r="D4466" s="564">
        <f t="shared" ca="1" si="418"/>
        <v>9</v>
      </c>
      <c r="E4466" s="564">
        <f t="shared" ca="1" si="416"/>
        <v>4.95</v>
      </c>
      <c r="F4466" s="564">
        <f t="shared" ca="1" si="419"/>
        <v>0.47894736842105268</v>
      </c>
      <c r="G4466" s="564">
        <f t="shared" ca="1" si="417"/>
        <v>0.61470108480278829</v>
      </c>
      <c r="H4466" s="564">
        <v>1</v>
      </c>
      <c r="I4466" s="564">
        <v>0</v>
      </c>
      <c r="J4466" s="564">
        <v>0</v>
      </c>
      <c r="K4466" s="564">
        <v>1</v>
      </c>
      <c r="L4466" s="564">
        <v>0</v>
      </c>
      <c r="M4466" s="564">
        <v>0</v>
      </c>
      <c r="N4466" s="564">
        <v>1</v>
      </c>
      <c r="O4466" s="564">
        <v>1</v>
      </c>
      <c r="P4466" s="564">
        <v>0</v>
      </c>
      <c r="Q4466" s="564">
        <v>0</v>
      </c>
      <c r="R4466" s="564">
        <v>1</v>
      </c>
      <c r="S4466" s="564">
        <v>0</v>
      </c>
      <c r="T4466" s="564">
        <v>0</v>
      </c>
      <c r="U4466" s="564">
        <v>1</v>
      </c>
      <c r="V4466" s="564">
        <v>1</v>
      </c>
      <c r="W4466" s="564">
        <v>1</v>
      </c>
      <c r="X4466" s="564">
        <v>0</v>
      </c>
      <c r="Y4466" s="564">
        <v>0</v>
      </c>
      <c r="Z4466" s="564">
        <v>1</v>
      </c>
      <c r="AA4466" s="564">
        <v>0</v>
      </c>
      <c r="AB4466" s="564">
        <v>1</v>
      </c>
      <c r="AC4466" s="564">
        <v>0</v>
      </c>
      <c r="AD4466" s="564">
        <v>1</v>
      </c>
      <c r="AE4466" s="564">
        <v>1</v>
      </c>
      <c r="AF4466" s="564">
        <v>1</v>
      </c>
      <c r="AG4466" s="564">
        <v>0</v>
      </c>
      <c r="AH4466" s="564">
        <v>1</v>
      </c>
      <c r="AI4466" s="564">
        <v>0</v>
      </c>
      <c r="AJ4466" s="564">
        <v>0</v>
      </c>
      <c r="AK4466" s="564">
        <v>0</v>
      </c>
    </row>
    <row r="4467" spans="1:37">
      <c r="A4467">
        <v>4463</v>
      </c>
      <c r="B4467" s="564">
        <f t="shared" ca="1" si="420"/>
        <v>20</v>
      </c>
      <c r="C4467" s="564">
        <f t="shared" ca="1" si="415"/>
        <v>400</v>
      </c>
      <c r="D4467" s="564">
        <f t="shared" ca="1" si="418"/>
        <v>20</v>
      </c>
      <c r="E4467" s="564">
        <f t="shared" ca="1" si="416"/>
        <v>0</v>
      </c>
      <c r="F4467" s="564">
        <f t="shared" ca="1" si="419"/>
        <v>1</v>
      </c>
      <c r="G4467" s="564">
        <f t="shared" ca="1" si="417"/>
        <v>0.22545596638238785</v>
      </c>
      <c r="H4467" s="564">
        <v>1</v>
      </c>
      <c r="I4467" s="564">
        <v>1</v>
      </c>
      <c r="J4467" s="564">
        <v>1</v>
      </c>
      <c r="K4467" s="564">
        <v>1</v>
      </c>
      <c r="L4467" s="564">
        <v>1</v>
      </c>
      <c r="M4467" s="564">
        <v>1</v>
      </c>
      <c r="N4467" s="564">
        <v>1</v>
      </c>
      <c r="O4467" s="564">
        <v>1</v>
      </c>
      <c r="P4467" s="564">
        <v>1</v>
      </c>
      <c r="Q4467" s="564">
        <v>1</v>
      </c>
      <c r="R4467" s="564">
        <v>1</v>
      </c>
      <c r="S4467" s="564">
        <v>1</v>
      </c>
      <c r="T4467" s="564">
        <v>1</v>
      </c>
      <c r="U4467" s="564">
        <v>1</v>
      </c>
      <c r="V4467" s="564">
        <v>1</v>
      </c>
      <c r="W4467" s="564">
        <v>1</v>
      </c>
      <c r="X4467" s="564">
        <v>1</v>
      </c>
      <c r="Y4467" s="564">
        <v>1</v>
      </c>
      <c r="Z4467" s="564">
        <v>1</v>
      </c>
      <c r="AA4467" s="564">
        <v>1</v>
      </c>
      <c r="AB4467" s="564">
        <v>1</v>
      </c>
      <c r="AC4467" s="564">
        <v>1</v>
      </c>
      <c r="AD4467" s="564">
        <v>1</v>
      </c>
      <c r="AE4467" s="564">
        <v>1</v>
      </c>
      <c r="AF4467" s="564">
        <v>1</v>
      </c>
      <c r="AG4467" s="564">
        <v>1</v>
      </c>
      <c r="AH4467" s="564">
        <v>1</v>
      </c>
      <c r="AI4467" s="564">
        <v>1</v>
      </c>
      <c r="AJ4467" s="564">
        <v>1</v>
      </c>
      <c r="AK4467" s="564">
        <v>1</v>
      </c>
    </row>
    <row r="4468" spans="1:37">
      <c r="A4468">
        <v>4464</v>
      </c>
      <c r="B4468" s="564">
        <f t="shared" ca="1" si="420"/>
        <v>0</v>
      </c>
      <c r="C4468" s="564">
        <f t="shared" ca="1" si="415"/>
        <v>0</v>
      </c>
      <c r="D4468" s="564">
        <f t="shared" ca="1" si="418"/>
        <v>0</v>
      </c>
      <c r="E4468" s="564">
        <f t="shared" ca="1" si="416"/>
        <v>0</v>
      </c>
      <c r="F4468" s="564">
        <f t="shared" ca="1" si="419"/>
        <v>1</v>
      </c>
      <c r="G4468" s="564">
        <f t="shared" ca="1" si="417"/>
        <v>-5.7066122577678335</v>
      </c>
      <c r="H4468" s="564">
        <v>0</v>
      </c>
      <c r="I4468" s="564">
        <v>0</v>
      </c>
      <c r="J4468" s="564">
        <v>0</v>
      </c>
      <c r="K4468" s="564">
        <v>0</v>
      </c>
      <c r="L4468" s="564">
        <v>0</v>
      </c>
      <c r="M4468" s="564">
        <v>0</v>
      </c>
      <c r="N4468" s="564">
        <v>0</v>
      </c>
      <c r="O4468" s="564">
        <v>0</v>
      </c>
      <c r="P4468" s="564">
        <v>0</v>
      </c>
      <c r="Q4468" s="564">
        <v>0</v>
      </c>
      <c r="R4468" s="564">
        <v>0</v>
      </c>
      <c r="S4468" s="564">
        <v>0</v>
      </c>
      <c r="T4468" s="564">
        <v>0</v>
      </c>
      <c r="U4468" s="564">
        <v>0</v>
      </c>
      <c r="V4468" s="564">
        <v>0</v>
      </c>
      <c r="W4468" s="564">
        <v>0</v>
      </c>
      <c r="X4468" s="564">
        <v>0</v>
      </c>
      <c r="Y4468" s="564">
        <v>0</v>
      </c>
      <c r="Z4468" s="564">
        <v>0</v>
      </c>
      <c r="AA4468" s="564">
        <v>0</v>
      </c>
      <c r="AB4468" s="564">
        <v>0</v>
      </c>
      <c r="AC4468" s="564">
        <v>0</v>
      </c>
      <c r="AD4468" s="564">
        <v>0</v>
      </c>
      <c r="AE4468" s="564">
        <v>0</v>
      </c>
      <c r="AF4468" s="564">
        <v>0</v>
      </c>
      <c r="AG4468" s="564">
        <v>0</v>
      </c>
      <c r="AH4468" s="564">
        <v>0</v>
      </c>
      <c r="AI4468" s="564">
        <v>0</v>
      </c>
      <c r="AJ4468" s="564">
        <v>0</v>
      </c>
      <c r="AK4468" s="564">
        <v>0</v>
      </c>
    </row>
    <row r="4469" spans="1:37">
      <c r="A4469">
        <v>4465</v>
      </c>
      <c r="B4469" s="564">
        <f t="shared" ca="1" si="420"/>
        <v>20</v>
      </c>
      <c r="C4469" s="564">
        <f t="shared" ca="1" si="415"/>
        <v>400</v>
      </c>
      <c r="D4469" s="564">
        <f t="shared" ca="1" si="418"/>
        <v>20</v>
      </c>
      <c r="E4469" s="564">
        <f t="shared" ca="1" si="416"/>
        <v>0</v>
      </c>
      <c r="F4469" s="564">
        <f t="shared" ca="1" si="419"/>
        <v>1</v>
      </c>
      <c r="G4469" s="564">
        <f t="shared" ca="1" si="417"/>
        <v>3.0524097437834734</v>
      </c>
      <c r="H4469" s="564">
        <v>1</v>
      </c>
      <c r="I4469" s="564">
        <v>1</v>
      </c>
      <c r="J4469" s="564">
        <v>1</v>
      </c>
      <c r="K4469" s="564">
        <v>1</v>
      </c>
      <c r="L4469" s="564">
        <v>1</v>
      </c>
      <c r="M4469" s="564">
        <v>1</v>
      </c>
      <c r="N4469" s="564">
        <v>1</v>
      </c>
      <c r="O4469" s="564">
        <v>1</v>
      </c>
      <c r="P4469" s="564">
        <v>1</v>
      </c>
      <c r="Q4469" s="564">
        <v>1</v>
      </c>
      <c r="R4469" s="564">
        <v>1</v>
      </c>
      <c r="S4469" s="564">
        <v>1</v>
      </c>
      <c r="T4469" s="564">
        <v>1</v>
      </c>
      <c r="U4469" s="564">
        <v>1</v>
      </c>
      <c r="V4469" s="564">
        <v>1</v>
      </c>
      <c r="W4469" s="564">
        <v>1</v>
      </c>
      <c r="X4469" s="564">
        <v>1</v>
      </c>
      <c r="Y4469" s="564">
        <v>1</v>
      </c>
      <c r="Z4469" s="564">
        <v>1</v>
      </c>
      <c r="AA4469" s="564">
        <v>1</v>
      </c>
      <c r="AB4469" s="564">
        <v>1</v>
      </c>
      <c r="AC4469" s="564">
        <v>1</v>
      </c>
      <c r="AD4469" s="564">
        <v>1</v>
      </c>
      <c r="AE4469" s="564">
        <v>1</v>
      </c>
      <c r="AF4469" s="564">
        <v>1</v>
      </c>
      <c r="AG4469" s="564">
        <v>1</v>
      </c>
      <c r="AH4469" s="564">
        <v>1</v>
      </c>
      <c r="AI4469" s="564">
        <v>1</v>
      </c>
      <c r="AJ4469" s="564">
        <v>1</v>
      </c>
      <c r="AK4469" s="564">
        <v>1</v>
      </c>
    </row>
    <row r="4470" spans="1:37">
      <c r="A4470">
        <v>4466</v>
      </c>
      <c r="B4470" s="564">
        <f t="shared" ca="1" si="420"/>
        <v>0</v>
      </c>
      <c r="C4470" s="564">
        <f t="shared" ca="1" si="415"/>
        <v>0</v>
      </c>
      <c r="D4470" s="564">
        <f t="shared" ca="1" si="418"/>
        <v>0</v>
      </c>
      <c r="E4470" s="564">
        <f t="shared" ca="1" si="416"/>
        <v>0</v>
      </c>
      <c r="F4470" s="564">
        <f t="shared" ca="1" si="419"/>
        <v>1</v>
      </c>
      <c r="G4470" s="564">
        <f t="shared" ca="1" si="417"/>
        <v>-8.8767459321520104</v>
      </c>
      <c r="H4470" s="564">
        <v>0</v>
      </c>
      <c r="I4470" s="564">
        <v>0</v>
      </c>
      <c r="J4470" s="564">
        <v>0</v>
      </c>
      <c r="K4470" s="564">
        <v>0</v>
      </c>
      <c r="L4470" s="564">
        <v>0</v>
      </c>
      <c r="M4470" s="564">
        <v>0</v>
      </c>
      <c r="N4470" s="564">
        <v>0</v>
      </c>
      <c r="O4470" s="564">
        <v>0</v>
      </c>
      <c r="P4470" s="564">
        <v>0</v>
      </c>
      <c r="Q4470" s="564">
        <v>0</v>
      </c>
      <c r="R4470" s="564">
        <v>0</v>
      </c>
      <c r="S4470" s="564">
        <v>0</v>
      </c>
      <c r="T4470" s="564">
        <v>0</v>
      </c>
      <c r="U4470" s="564">
        <v>0</v>
      </c>
      <c r="V4470" s="564">
        <v>0</v>
      </c>
      <c r="W4470" s="564">
        <v>0</v>
      </c>
      <c r="X4470" s="564">
        <v>0</v>
      </c>
      <c r="Y4470" s="564">
        <v>0</v>
      </c>
      <c r="Z4470" s="564">
        <v>0</v>
      </c>
      <c r="AA4470" s="564">
        <v>0</v>
      </c>
      <c r="AB4470" s="564">
        <v>0</v>
      </c>
      <c r="AC4470" s="564">
        <v>0</v>
      </c>
      <c r="AD4470" s="564">
        <v>0</v>
      </c>
      <c r="AE4470" s="564">
        <v>0</v>
      </c>
      <c r="AF4470" s="564">
        <v>0</v>
      </c>
      <c r="AG4470" s="564">
        <v>0</v>
      </c>
      <c r="AH4470" s="564">
        <v>0</v>
      </c>
      <c r="AI4470" s="564">
        <v>0</v>
      </c>
      <c r="AJ4470" s="564">
        <v>0</v>
      </c>
      <c r="AK4470" s="564">
        <v>0</v>
      </c>
    </row>
    <row r="4471" spans="1:37">
      <c r="A4471">
        <v>4467</v>
      </c>
      <c r="B4471" s="564">
        <f t="shared" ca="1" si="420"/>
        <v>0</v>
      </c>
      <c r="C4471" s="564">
        <f t="shared" ca="1" si="415"/>
        <v>0</v>
      </c>
      <c r="D4471" s="564">
        <f t="shared" ca="1" si="418"/>
        <v>0</v>
      </c>
      <c r="E4471" s="564">
        <f t="shared" ca="1" si="416"/>
        <v>0</v>
      </c>
      <c r="F4471" s="564">
        <f t="shared" ca="1" si="419"/>
        <v>1</v>
      </c>
      <c r="G4471" s="564">
        <f t="shared" ca="1" si="417"/>
        <v>-6.5559711475837119</v>
      </c>
      <c r="H4471" s="564">
        <v>0</v>
      </c>
      <c r="I4471" s="564">
        <v>0</v>
      </c>
      <c r="J4471" s="564">
        <v>0</v>
      </c>
      <c r="K4471" s="564">
        <v>0</v>
      </c>
      <c r="L4471" s="564">
        <v>0</v>
      </c>
      <c r="M4471" s="564">
        <v>0</v>
      </c>
      <c r="N4471" s="564">
        <v>0</v>
      </c>
      <c r="O4471" s="564">
        <v>0</v>
      </c>
      <c r="P4471" s="564">
        <v>0</v>
      </c>
      <c r="Q4471" s="564">
        <v>0</v>
      </c>
      <c r="R4471" s="564">
        <v>0</v>
      </c>
      <c r="S4471" s="564">
        <v>0</v>
      </c>
      <c r="T4471" s="564">
        <v>0</v>
      </c>
      <c r="U4471" s="564">
        <v>0</v>
      </c>
      <c r="V4471" s="564">
        <v>0</v>
      </c>
      <c r="W4471" s="564">
        <v>0</v>
      </c>
      <c r="X4471" s="564">
        <v>0</v>
      </c>
      <c r="Y4471" s="564">
        <v>0</v>
      </c>
      <c r="Z4471" s="564">
        <v>0</v>
      </c>
      <c r="AA4471" s="564">
        <v>0</v>
      </c>
      <c r="AB4471" s="564">
        <v>0</v>
      </c>
      <c r="AC4471" s="564">
        <v>0</v>
      </c>
      <c r="AD4471" s="564">
        <v>0</v>
      </c>
      <c r="AE4471" s="564">
        <v>0</v>
      </c>
      <c r="AF4471" s="564">
        <v>0</v>
      </c>
      <c r="AG4471" s="564">
        <v>0</v>
      </c>
      <c r="AH4471" s="564">
        <v>0</v>
      </c>
      <c r="AI4471" s="564">
        <v>0</v>
      </c>
      <c r="AJ4471" s="564">
        <v>0</v>
      </c>
      <c r="AK4471" s="564">
        <v>0</v>
      </c>
    </row>
    <row r="4472" spans="1:37">
      <c r="A4472">
        <v>4468</v>
      </c>
      <c r="B4472" s="564">
        <f t="shared" ca="1" si="420"/>
        <v>0</v>
      </c>
      <c r="C4472" s="564">
        <f t="shared" ca="1" si="415"/>
        <v>0</v>
      </c>
      <c r="D4472" s="564">
        <f t="shared" ca="1" si="418"/>
        <v>0</v>
      </c>
      <c r="E4472" s="564">
        <f t="shared" ca="1" si="416"/>
        <v>0</v>
      </c>
      <c r="F4472" s="564">
        <f t="shared" ca="1" si="419"/>
        <v>1</v>
      </c>
      <c r="G4472" s="564">
        <f t="shared" ca="1" si="417"/>
        <v>-6.4718652049767211</v>
      </c>
      <c r="H4472" s="564">
        <v>0</v>
      </c>
      <c r="I4472" s="564">
        <v>0</v>
      </c>
      <c r="J4472" s="564">
        <v>0</v>
      </c>
      <c r="K4472" s="564">
        <v>0</v>
      </c>
      <c r="L4472" s="564">
        <v>0</v>
      </c>
      <c r="M4472" s="564">
        <v>0</v>
      </c>
      <c r="N4472" s="564">
        <v>0</v>
      </c>
      <c r="O4472" s="564">
        <v>0</v>
      </c>
      <c r="P4472" s="564">
        <v>0</v>
      </c>
      <c r="Q4472" s="564">
        <v>0</v>
      </c>
      <c r="R4472" s="564">
        <v>0</v>
      </c>
      <c r="S4472" s="564">
        <v>0</v>
      </c>
      <c r="T4472" s="564">
        <v>0</v>
      </c>
      <c r="U4472" s="564">
        <v>0</v>
      </c>
      <c r="V4472" s="564">
        <v>0</v>
      </c>
      <c r="W4472" s="564">
        <v>0</v>
      </c>
      <c r="X4472" s="564">
        <v>0</v>
      </c>
      <c r="Y4472" s="564">
        <v>0</v>
      </c>
      <c r="Z4472" s="564">
        <v>0</v>
      </c>
      <c r="AA4472" s="564">
        <v>0</v>
      </c>
      <c r="AB4472" s="564">
        <v>0</v>
      </c>
      <c r="AC4472" s="564">
        <v>0</v>
      </c>
      <c r="AD4472" s="564">
        <v>0</v>
      </c>
      <c r="AE4472" s="564">
        <v>0</v>
      </c>
      <c r="AF4472" s="564">
        <v>0</v>
      </c>
      <c r="AG4472" s="564">
        <v>0</v>
      </c>
      <c r="AH4472" s="564">
        <v>0</v>
      </c>
      <c r="AI4472" s="564">
        <v>0</v>
      </c>
      <c r="AJ4472" s="564">
        <v>0</v>
      </c>
      <c r="AK4472" s="564">
        <v>0</v>
      </c>
    </row>
    <row r="4473" spans="1:37">
      <c r="A4473">
        <v>4469</v>
      </c>
      <c r="B4473" s="564">
        <f t="shared" ca="1" si="420"/>
        <v>16</v>
      </c>
      <c r="C4473" s="564">
        <f t="shared" ca="1" si="415"/>
        <v>256</v>
      </c>
      <c r="D4473" s="564">
        <f t="shared" ca="1" si="418"/>
        <v>16</v>
      </c>
      <c r="E4473" s="564">
        <f t="shared" ca="1" si="416"/>
        <v>3.1999999999999993</v>
      </c>
      <c r="F4473" s="564">
        <f t="shared" ca="1" si="419"/>
        <v>0.66315789473684217</v>
      </c>
      <c r="G4473" s="564">
        <f t="shared" ca="1" si="417"/>
        <v>1.4786014235322062</v>
      </c>
      <c r="H4473" s="564">
        <v>1</v>
      </c>
      <c r="I4473" s="564">
        <v>1</v>
      </c>
      <c r="J4473" s="564">
        <v>1</v>
      </c>
      <c r="K4473" s="564">
        <v>0</v>
      </c>
      <c r="L4473" s="564">
        <v>0</v>
      </c>
      <c r="M4473" s="564">
        <v>1</v>
      </c>
      <c r="N4473" s="564">
        <v>1</v>
      </c>
      <c r="O4473" s="564">
        <v>1</v>
      </c>
      <c r="P4473" s="564">
        <v>1</v>
      </c>
      <c r="Q4473" s="564">
        <v>1</v>
      </c>
      <c r="R4473" s="564">
        <v>1</v>
      </c>
      <c r="S4473" s="564">
        <v>1</v>
      </c>
      <c r="T4473" s="564">
        <v>1</v>
      </c>
      <c r="U4473" s="564">
        <v>1</v>
      </c>
      <c r="V4473" s="564">
        <v>1</v>
      </c>
      <c r="W4473" s="564">
        <v>1</v>
      </c>
      <c r="X4473" s="564">
        <v>0</v>
      </c>
      <c r="Y4473" s="564">
        <v>1</v>
      </c>
      <c r="Z4473" s="564">
        <v>0</v>
      </c>
      <c r="AA4473" s="564">
        <v>1</v>
      </c>
      <c r="AB4473" s="564">
        <v>1</v>
      </c>
      <c r="AC4473" s="564">
        <v>1</v>
      </c>
      <c r="AD4473" s="564">
        <v>1</v>
      </c>
      <c r="AE4473" s="564">
        <v>1</v>
      </c>
      <c r="AF4473" s="564">
        <v>1</v>
      </c>
      <c r="AG4473" s="564">
        <v>1</v>
      </c>
      <c r="AH4473" s="564">
        <v>1</v>
      </c>
      <c r="AI4473" s="564">
        <v>1</v>
      </c>
      <c r="AJ4473" s="564">
        <v>1</v>
      </c>
      <c r="AK4473" s="564">
        <v>1</v>
      </c>
    </row>
    <row r="4474" spans="1:37">
      <c r="A4474">
        <v>4470</v>
      </c>
      <c r="B4474" s="564">
        <f t="shared" ca="1" si="420"/>
        <v>20</v>
      </c>
      <c r="C4474" s="564">
        <f t="shared" ca="1" si="415"/>
        <v>400</v>
      </c>
      <c r="D4474" s="564">
        <f t="shared" ca="1" si="418"/>
        <v>20</v>
      </c>
      <c r="E4474" s="564">
        <f t="shared" ca="1" si="416"/>
        <v>0</v>
      </c>
      <c r="F4474" s="564">
        <f t="shared" ca="1" si="419"/>
        <v>1</v>
      </c>
      <c r="G4474" s="564">
        <f t="shared" ca="1" si="417"/>
        <v>-5.6632278224062755</v>
      </c>
      <c r="H4474" s="564">
        <v>1</v>
      </c>
      <c r="I4474" s="564">
        <v>1</v>
      </c>
      <c r="J4474" s="564">
        <v>1</v>
      </c>
      <c r="K4474" s="564">
        <v>1</v>
      </c>
      <c r="L4474" s="564">
        <v>1</v>
      </c>
      <c r="M4474" s="564">
        <v>1</v>
      </c>
      <c r="N4474" s="564">
        <v>1</v>
      </c>
      <c r="O4474" s="564">
        <v>1</v>
      </c>
      <c r="P4474" s="564">
        <v>1</v>
      </c>
      <c r="Q4474" s="564">
        <v>1</v>
      </c>
      <c r="R4474" s="564">
        <v>1</v>
      </c>
      <c r="S4474" s="564">
        <v>1</v>
      </c>
      <c r="T4474" s="564">
        <v>1</v>
      </c>
      <c r="U4474" s="564">
        <v>1</v>
      </c>
      <c r="V4474" s="564">
        <v>1</v>
      </c>
      <c r="W4474" s="564">
        <v>1</v>
      </c>
      <c r="X4474" s="564">
        <v>1</v>
      </c>
      <c r="Y4474" s="564">
        <v>1</v>
      </c>
      <c r="Z4474" s="564">
        <v>1</v>
      </c>
      <c r="AA4474" s="564">
        <v>1</v>
      </c>
      <c r="AB4474" s="564">
        <v>1</v>
      </c>
      <c r="AC4474" s="564">
        <v>1</v>
      </c>
      <c r="AD4474" s="564">
        <v>1</v>
      </c>
      <c r="AE4474" s="564">
        <v>1</v>
      </c>
      <c r="AF4474" s="564">
        <v>1</v>
      </c>
      <c r="AG4474" s="564">
        <v>1</v>
      </c>
      <c r="AH4474" s="564">
        <v>1</v>
      </c>
      <c r="AI4474" s="564">
        <v>1</v>
      </c>
      <c r="AJ4474" s="564">
        <v>1</v>
      </c>
      <c r="AK4474" s="564">
        <v>1</v>
      </c>
    </row>
    <row r="4475" spans="1:37">
      <c r="A4475">
        <v>4471</v>
      </c>
      <c r="B4475" s="564">
        <f t="shared" ca="1" si="420"/>
        <v>20</v>
      </c>
      <c r="C4475" s="564">
        <f t="shared" ca="1" si="415"/>
        <v>400</v>
      </c>
      <c r="D4475" s="564">
        <f t="shared" ca="1" si="418"/>
        <v>20</v>
      </c>
      <c r="E4475" s="564">
        <f t="shared" ca="1" si="416"/>
        <v>0</v>
      </c>
      <c r="F4475" s="564">
        <f t="shared" ca="1" si="419"/>
        <v>1</v>
      </c>
      <c r="G4475" s="564">
        <f t="shared" ca="1" si="417"/>
        <v>-6.3907138265943022</v>
      </c>
      <c r="H4475" s="564">
        <v>1</v>
      </c>
      <c r="I4475" s="564">
        <v>1</v>
      </c>
      <c r="J4475" s="564">
        <v>1</v>
      </c>
      <c r="K4475" s="564">
        <v>1</v>
      </c>
      <c r="L4475" s="564">
        <v>1</v>
      </c>
      <c r="M4475" s="564">
        <v>1</v>
      </c>
      <c r="N4475" s="564">
        <v>1</v>
      </c>
      <c r="O4475" s="564">
        <v>1</v>
      </c>
      <c r="P4475" s="564">
        <v>1</v>
      </c>
      <c r="Q4475" s="564">
        <v>1</v>
      </c>
      <c r="R4475" s="564">
        <v>1</v>
      </c>
      <c r="S4475" s="564">
        <v>1</v>
      </c>
      <c r="T4475" s="564">
        <v>1</v>
      </c>
      <c r="U4475" s="564">
        <v>1</v>
      </c>
      <c r="V4475" s="564">
        <v>1</v>
      </c>
      <c r="W4475" s="564">
        <v>1</v>
      </c>
      <c r="X4475" s="564">
        <v>1</v>
      </c>
      <c r="Y4475" s="564">
        <v>1</v>
      </c>
      <c r="Z4475" s="564">
        <v>1</v>
      </c>
      <c r="AA4475" s="564">
        <v>1</v>
      </c>
      <c r="AB4475" s="564">
        <v>1</v>
      </c>
      <c r="AC4475" s="564">
        <v>1</v>
      </c>
      <c r="AD4475" s="564">
        <v>1</v>
      </c>
      <c r="AE4475" s="564">
        <v>1</v>
      </c>
      <c r="AF4475" s="564">
        <v>1</v>
      </c>
      <c r="AG4475" s="564">
        <v>1</v>
      </c>
      <c r="AH4475" s="564">
        <v>1</v>
      </c>
      <c r="AI4475" s="564">
        <v>1</v>
      </c>
      <c r="AJ4475" s="564">
        <v>1</v>
      </c>
      <c r="AK4475" s="564">
        <v>1</v>
      </c>
    </row>
    <row r="4476" spans="1:37">
      <c r="A4476">
        <v>4472</v>
      </c>
      <c r="B4476" s="564">
        <f t="shared" ca="1" si="420"/>
        <v>20</v>
      </c>
      <c r="C4476" s="564">
        <f t="shared" ca="1" si="415"/>
        <v>400</v>
      </c>
      <c r="D4476" s="564">
        <f t="shared" ca="1" si="418"/>
        <v>20</v>
      </c>
      <c r="E4476" s="564">
        <f t="shared" ca="1" si="416"/>
        <v>0</v>
      </c>
      <c r="F4476" s="564">
        <f t="shared" ca="1" si="419"/>
        <v>1</v>
      </c>
      <c r="G4476" s="564">
        <f t="shared" ca="1" si="417"/>
        <v>0.37387238113594312</v>
      </c>
      <c r="H4476" s="564">
        <v>1</v>
      </c>
      <c r="I4476" s="564">
        <v>1</v>
      </c>
      <c r="J4476" s="564">
        <v>1</v>
      </c>
      <c r="K4476" s="564">
        <v>1</v>
      </c>
      <c r="L4476" s="564">
        <v>1</v>
      </c>
      <c r="M4476" s="564">
        <v>1</v>
      </c>
      <c r="N4476" s="564">
        <v>1</v>
      </c>
      <c r="O4476" s="564">
        <v>1</v>
      </c>
      <c r="P4476" s="564">
        <v>1</v>
      </c>
      <c r="Q4476" s="564">
        <v>1</v>
      </c>
      <c r="R4476" s="564">
        <v>1</v>
      </c>
      <c r="S4476" s="564">
        <v>1</v>
      </c>
      <c r="T4476" s="564">
        <v>1</v>
      </c>
      <c r="U4476" s="564">
        <v>1</v>
      </c>
      <c r="V4476" s="564">
        <v>1</v>
      </c>
      <c r="W4476" s="564">
        <v>1</v>
      </c>
      <c r="X4476" s="564">
        <v>1</v>
      </c>
      <c r="Y4476" s="564">
        <v>1</v>
      </c>
      <c r="Z4476" s="564">
        <v>1</v>
      </c>
      <c r="AA4476" s="564">
        <v>1</v>
      </c>
      <c r="AB4476" s="564">
        <v>1</v>
      </c>
      <c r="AC4476" s="564">
        <v>1</v>
      </c>
      <c r="AD4476" s="564">
        <v>1</v>
      </c>
      <c r="AE4476" s="564">
        <v>1</v>
      </c>
      <c r="AF4476" s="564">
        <v>1</v>
      </c>
      <c r="AG4476" s="564">
        <v>1</v>
      </c>
      <c r="AH4476" s="564">
        <v>1</v>
      </c>
      <c r="AI4476" s="564">
        <v>1</v>
      </c>
      <c r="AJ4476" s="564">
        <v>1</v>
      </c>
      <c r="AK4476" s="564">
        <v>1</v>
      </c>
    </row>
    <row r="4477" spans="1:37">
      <c r="A4477">
        <v>4473</v>
      </c>
      <c r="B4477" s="564">
        <f t="shared" ca="1" si="420"/>
        <v>0</v>
      </c>
      <c r="C4477" s="564">
        <f t="shared" ca="1" si="415"/>
        <v>0</v>
      </c>
      <c r="D4477" s="564">
        <f t="shared" ca="1" si="418"/>
        <v>0</v>
      </c>
      <c r="E4477" s="564">
        <f t="shared" ca="1" si="416"/>
        <v>0</v>
      </c>
      <c r="F4477" s="564">
        <f t="shared" ca="1" si="419"/>
        <v>1</v>
      </c>
      <c r="G4477" s="564">
        <f t="shared" ca="1" si="417"/>
        <v>2.0180044227263174</v>
      </c>
      <c r="H4477" s="564">
        <v>0</v>
      </c>
      <c r="I4477" s="564">
        <v>0</v>
      </c>
      <c r="J4477" s="564">
        <v>0</v>
      </c>
      <c r="K4477" s="564">
        <v>0</v>
      </c>
      <c r="L4477" s="564">
        <v>0</v>
      </c>
      <c r="M4477" s="564">
        <v>0</v>
      </c>
      <c r="N4477" s="564">
        <v>0</v>
      </c>
      <c r="O4477" s="564">
        <v>0</v>
      </c>
      <c r="P4477" s="564">
        <v>0</v>
      </c>
      <c r="Q4477" s="564">
        <v>0</v>
      </c>
      <c r="R4477" s="564">
        <v>0</v>
      </c>
      <c r="S4477" s="564">
        <v>0</v>
      </c>
      <c r="T4477" s="564">
        <v>0</v>
      </c>
      <c r="U4477" s="564">
        <v>0</v>
      </c>
      <c r="V4477" s="564">
        <v>0</v>
      </c>
      <c r="W4477" s="564">
        <v>0</v>
      </c>
      <c r="X4477" s="564">
        <v>0</v>
      </c>
      <c r="Y4477" s="564">
        <v>0</v>
      </c>
      <c r="Z4477" s="564">
        <v>0</v>
      </c>
      <c r="AA4477" s="564">
        <v>0</v>
      </c>
      <c r="AB4477" s="564">
        <v>0</v>
      </c>
      <c r="AC4477" s="564">
        <v>0</v>
      </c>
      <c r="AD4477" s="564">
        <v>0</v>
      </c>
      <c r="AE4477" s="564">
        <v>0</v>
      </c>
      <c r="AF4477" s="564">
        <v>0</v>
      </c>
      <c r="AG4477" s="564">
        <v>0</v>
      </c>
      <c r="AH4477" s="564">
        <v>0</v>
      </c>
      <c r="AI4477" s="564">
        <v>0</v>
      </c>
      <c r="AJ4477" s="564">
        <v>0</v>
      </c>
      <c r="AK4477" s="564">
        <v>0</v>
      </c>
    </row>
    <row r="4478" spans="1:37">
      <c r="A4478">
        <v>4474</v>
      </c>
      <c r="B4478" s="564">
        <f t="shared" ca="1" si="420"/>
        <v>20</v>
      </c>
      <c r="C4478" s="564">
        <f t="shared" ca="1" si="415"/>
        <v>400</v>
      </c>
      <c r="D4478" s="564">
        <f t="shared" ca="1" si="418"/>
        <v>20</v>
      </c>
      <c r="E4478" s="564">
        <f t="shared" ca="1" si="416"/>
        <v>0</v>
      </c>
      <c r="F4478" s="564">
        <f t="shared" ca="1" si="419"/>
        <v>1</v>
      </c>
      <c r="G4478" s="564">
        <f t="shared" ca="1" si="417"/>
        <v>-0.96606804302115679</v>
      </c>
      <c r="H4478" s="564">
        <v>1</v>
      </c>
      <c r="I4478" s="564">
        <v>1</v>
      </c>
      <c r="J4478" s="564">
        <v>1</v>
      </c>
      <c r="K4478" s="564">
        <v>1</v>
      </c>
      <c r="L4478" s="564">
        <v>1</v>
      </c>
      <c r="M4478" s="564">
        <v>1</v>
      </c>
      <c r="N4478" s="564">
        <v>1</v>
      </c>
      <c r="O4478" s="564">
        <v>1</v>
      </c>
      <c r="P4478" s="564">
        <v>1</v>
      </c>
      <c r="Q4478" s="564">
        <v>1</v>
      </c>
      <c r="R4478" s="564">
        <v>1</v>
      </c>
      <c r="S4478" s="564">
        <v>1</v>
      </c>
      <c r="T4478" s="564">
        <v>1</v>
      </c>
      <c r="U4478" s="564">
        <v>1</v>
      </c>
      <c r="V4478" s="564">
        <v>1</v>
      </c>
      <c r="W4478" s="564">
        <v>1</v>
      </c>
      <c r="X4478" s="564">
        <v>1</v>
      </c>
      <c r="Y4478" s="564">
        <v>1</v>
      </c>
      <c r="Z4478" s="564">
        <v>1</v>
      </c>
      <c r="AA4478" s="564">
        <v>1</v>
      </c>
      <c r="AB4478" s="564">
        <v>1</v>
      </c>
      <c r="AC4478" s="564">
        <v>1</v>
      </c>
      <c r="AD4478" s="564">
        <v>1</v>
      </c>
      <c r="AE4478" s="564">
        <v>1</v>
      </c>
      <c r="AF4478" s="564">
        <v>1</v>
      </c>
      <c r="AG4478" s="564">
        <v>1</v>
      </c>
      <c r="AH4478" s="564">
        <v>1</v>
      </c>
      <c r="AI4478" s="564">
        <v>1</v>
      </c>
      <c r="AJ4478" s="564">
        <v>1</v>
      </c>
      <c r="AK4478" s="564">
        <v>1</v>
      </c>
    </row>
    <row r="4479" spans="1:37">
      <c r="A4479">
        <v>4475</v>
      </c>
      <c r="B4479" s="564">
        <f t="shared" ca="1" si="420"/>
        <v>0</v>
      </c>
      <c r="C4479" s="564">
        <f t="shared" ca="1" si="415"/>
        <v>0</v>
      </c>
      <c r="D4479" s="564">
        <f t="shared" ca="1" si="418"/>
        <v>0</v>
      </c>
      <c r="E4479" s="564">
        <f t="shared" ca="1" si="416"/>
        <v>0</v>
      </c>
      <c r="F4479" s="564">
        <f t="shared" ca="1" si="419"/>
        <v>1</v>
      </c>
      <c r="G4479" s="564">
        <f t="shared" ca="1" si="417"/>
        <v>1.6461950624770882</v>
      </c>
      <c r="H4479" s="564">
        <v>0</v>
      </c>
      <c r="I4479" s="564">
        <v>0</v>
      </c>
      <c r="J4479" s="564">
        <v>0</v>
      </c>
      <c r="K4479" s="564">
        <v>0</v>
      </c>
      <c r="L4479" s="564">
        <v>0</v>
      </c>
      <c r="M4479" s="564">
        <v>0</v>
      </c>
      <c r="N4479" s="564">
        <v>0</v>
      </c>
      <c r="O4479" s="564">
        <v>0</v>
      </c>
      <c r="P4479" s="564">
        <v>0</v>
      </c>
      <c r="Q4479" s="564">
        <v>0</v>
      </c>
      <c r="R4479" s="564">
        <v>0</v>
      </c>
      <c r="S4479" s="564">
        <v>0</v>
      </c>
      <c r="T4479" s="564">
        <v>0</v>
      </c>
      <c r="U4479" s="564">
        <v>0</v>
      </c>
      <c r="V4479" s="564">
        <v>0</v>
      </c>
      <c r="W4479" s="564">
        <v>0</v>
      </c>
      <c r="X4479" s="564">
        <v>0</v>
      </c>
      <c r="Y4479" s="564">
        <v>0</v>
      </c>
      <c r="Z4479" s="564">
        <v>0</v>
      </c>
      <c r="AA4479" s="564">
        <v>0</v>
      </c>
      <c r="AB4479" s="564">
        <v>0</v>
      </c>
      <c r="AC4479" s="564">
        <v>0</v>
      </c>
      <c r="AD4479" s="564">
        <v>0</v>
      </c>
      <c r="AE4479" s="564">
        <v>0</v>
      </c>
      <c r="AF4479" s="564">
        <v>0</v>
      </c>
      <c r="AG4479" s="564">
        <v>0</v>
      </c>
      <c r="AH4479" s="564">
        <v>0</v>
      </c>
      <c r="AI4479" s="564">
        <v>0</v>
      </c>
      <c r="AJ4479" s="564">
        <v>0</v>
      </c>
      <c r="AK4479" s="564">
        <v>0</v>
      </c>
    </row>
    <row r="4480" spans="1:37">
      <c r="A4480">
        <v>4476</v>
      </c>
      <c r="B4480" s="564">
        <f t="shared" ca="1" si="420"/>
        <v>0</v>
      </c>
      <c r="C4480" s="564">
        <f t="shared" ca="1" si="415"/>
        <v>0</v>
      </c>
      <c r="D4480" s="564">
        <f t="shared" ca="1" si="418"/>
        <v>0</v>
      </c>
      <c r="E4480" s="564">
        <f t="shared" ca="1" si="416"/>
        <v>0</v>
      </c>
      <c r="F4480" s="564">
        <f t="shared" ca="1" si="419"/>
        <v>1</v>
      </c>
      <c r="G4480" s="564">
        <f t="shared" ca="1" si="417"/>
        <v>1.5460918107872188</v>
      </c>
      <c r="H4480" s="564">
        <v>0</v>
      </c>
      <c r="I4480" s="564">
        <v>0</v>
      </c>
      <c r="J4480" s="564">
        <v>0</v>
      </c>
      <c r="K4480" s="564">
        <v>0</v>
      </c>
      <c r="L4480" s="564">
        <v>0</v>
      </c>
      <c r="M4480" s="564">
        <v>0</v>
      </c>
      <c r="N4480" s="564">
        <v>0</v>
      </c>
      <c r="O4480" s="564">
        <v>0</v>
      </c>
      <c r="P4480" s="564">
        <v>0</v>
      </c>
      <c r="Q4480" s="564">
        <v>0</v>
      </c>
      <c r="R4480" s="564">
        <v>0</v>
      </c>
      <c r="S4480" s="564">
        <v>0</v>
      </c>
      <c r="T4480" s="564">
        <v>0</v>
      </c>
      <c r="U4480" s="564">
        <v>0</v>
      </c>
      <c r="V4480" s="564">
        <v>0</v>
      </c>
      <c r="W4480" s="564">
        <v>0</v>
      </c>
      <c r="X4480" s="564">
        <v>0</v>
      </c>
      <c r="Y4480" s="564">
        <v>0</v>
      </c>
      <c r="Z4480" s="564">
        <v>0</v>
      </c>
      <c r="AA4480" s="564">
        <v>0</v>
      </c>
      <c r="AB4480" s="564">
        <v>0</v>
      </c>
      <c r="AC4480" s="564">
        <v>0</v>
      </c>
      <c r="AD4480" s="564">
        <v>0</v>
      </c>
      <c r="AE4480" s="564">
        <v>0</v>
      </c>
      <c r="AF4480" s="564">
        <v>0</v>
      </c>
      <c r="AG4480" s="564">
        <v>0</v>
      </c>
      <c r="AH4480" s="564">
        <v>0</v>
      </c>
      <c r="AI4480" s="564">
        <v>0</v>
      </c>
      <c r="AJ4480" s="564">
        <v>0</v>
      </c>
      <c r="AK4480" s="564">
        <v>0</v>
      </c>
    </row>
    <row r="4481" spans="1:37">
      <c r="A4481">
        <v>4477</v>
      </c>
      <c r="B4481" s="564">
        <f t="shared" ca="1" si="420"/>
        <v>20</v>
      </c>
      <c r="C4481" s="564">
        <f t="shared" ca="1" si="415"/>
        <v>400</v>
      </c>
      <c r="D4481" s="564">
        <f t="shared" ca="1" si="418"/>
        <v>20</v>
      </c>
      <c r="E4481" s="564">
        <f t="shared" ca="1" si="416"/>
        <v>0</v>
      </c>
      <c r="F4481" s="564">
        <f t="shared" ca="1" si="419"/>
        <v>1</v>
      </c>
      <c r="G4481" s="564">
        <f t="shared" ca="1" si="417"/>
        <v>9.0895207126576931</v>
      </c>
      <c r="H4481" s="564">
        <v>1</v>
      </c>
      <c r="I4481" s="564">
        <v>1</v>
      </c>
      <c r="J4481" s="564">
        <v>1</v>
      </c>
      <c r="K4481" s="564">
        <v>1</v>
      </c>
      <c r="L4481" s="564">
        <v>1</v>
      </c>
      <c r="M4481" s="564">
        <v>1</v>
      </c>
      <c r="N4481" s="564">
        <v>1</v>
      </c>
      <c r="O4481" s="564">
        <v>1</v>
      </c>
      <c r="P4481" s="564">
        <v>1</v>
      </c>
      <c r="Q4481" s="564">
        <v>1</v>
      </c>
      <c r="R4481" s="564">
        <v>1</v>
      </c>
      <c r="S4481" s="564">
        <v>1</v>
      </c>
      <c r="T4481" s="564">
        <v>1</v>
      </c>
      <c r="U4481" s="564">
        <v>1</v>
      </c>
      <c r="V4481" s="564">
        <v>1</v>
      </c>
      <c r="W4481" s="564">
        <v>1</v>
      </c>
      <c r="X4481" s="564">
        <v>1</v>
      </c>
      <c r="Y4481" s="564">
        <v>1</v>
      </c>
      <c r="Z4481" s="564">
        <v>1</v>
      </c>
      <c r="AA4481" s="564">
        <v>1</v>
      </c>
      <c r="AB4481" s="564">
        <v>1</v>
      </c>
      <c r="AC4481" s="564">
        <v>1</v>
      </c>
      <c r="AD4481" s="564">
        <v>1</v>
      </c>
      <c r="AE4481" s="564">
        <v>1</v>
      </c>
      <c r="AF4481" s="564">
        <v>1</v>
      </c>
      <c r="AG4481" s="564">
        <v>1</v>
      </c>
      <c r="AH4481" s="564">
        <v>1</v>
      </c>
      <c r="AI4481" s="564">
        <v>1</v>
      </c>
      <c r="AJ4481" s="564">
        <v>1</v>
      </c>
      <c r="AK4481" s="564">
        <v>1</v>
      </c>
    </row>
    <row r="4482" spans="1:37">
      <c r="A4482">
        <v>4478</v>
      </c>
      <c r="B4482" s="564">
        <f t="shared" ca="1" si="420"/>
        <v>20</v>
      </c>
      <c r="C4482" s="564">
        <f t="shared" ca="1" si="415"/>
        <v>400</v>
      </c>
      <c r="D4482" s="564">
        <f t="shared" ca="1" si="418"/>
        <v>20</v>
      </c>
      <c r="E4482" s="564">
        <f t="shared" ca="1" si="416"/>
        <v>0</v>
      </c>
      <c r="F4482" s="564">
        <f t="shared" ca="1" si="419"/>
        <v>1</v>
      </c>
      <c r="G4482" s="564">
        <f t="shared" ca="1" si="417"/>
        <v>-4.6403919400322984</v>
      </c>
      <c r="H4482" s="564">
        <v>1</v>
      </c>
      <c r="I4482" s="564">
        <v>1</v>
      </c>
      <c r="J4482" s="564">
        <v>1</v>
      </c>
      <c r="K4482" s="564">
        <v>1</v>
      </c>
      <c r="L4482" s="564">
        <v>1</v>
      </c>
      <c r="M4482" s="564">
        <v>1</v>
      </c>
      <c r="N4482" s="564">
        <v>1</v>
      </c>
      <c r="O4482" s="564">
        <v>1</v>
      </c>
      <c r="P4482" s="564">
        <v>1</v>
      </c>
      <c r="Q4482" s="564">
        <v>1</v>
      </c>
      <c r="R4482" s="564">
        <v>1</v>
      </c>
      <c r="S4482" s="564">
        <v>1</v>
      </c>
      <c r="T4482" s="564">
        <v>1</v>
      </c>
      <c r="U4482" s="564">
        <v>1</v>
      </c>
      <c r="V4482" s="564">
        <v>1</v>
      </c>
      <c r="W4482" s="564">
        <v>1</v>
      </c>
      <c r="X4482" s="564">
        <v>1</v>
      </c>
      <c r="Y4482" s="564">
        <v>1</v>
      </c>
      <c r="Z4482" s="564">
        <v>1</v>
      </c>
      <c r="AA4482" s="564">
        <v>1</v>
      </c>
      <c r="AB4482" s="564">
        <v>1</v>
      </c>
      <c r="AC4482" s="564">
        <v>1</v>
      </c>
      <c r="AD4482" s="564">
        <v>1</v>
      </c>
      <c r="AE4482" s="564">
        <v>1</v>
      </c>
      <c r="AF4482" s="564">
        <v>1</v>
      </c>
      <c r="AG4482" s="564">
        <v>1</v>
      </c>
      <c r="AH4482" s="564">
        <v>1</v>
      </c>
      <c r="AI4482" s="564">
        <v>1</v>
      </c>
      <c r="AJ4482" s="564">
        <v>1</v>
      </c>
      <c r="AK4482" s="564">
        <v>1</v>
      </c>
    </row>
    <row r="4483" spans="1:37">
      <c r="A4483">
        <v>4479</v>
      </c>
      <c r="B4483" s="564">
        <f t="shared" ca="1" si="420"/>
        <v>20</v>
      </c>
      <c r="C4483" s="564">
        <f t="shared" ca="1" si="415"/>
        <v>400</v>
      </c>
      <c r="D4483" s="564">
        <f t="shared" ca="1" si="418"/>
        <v>20</v>
      </c>
      <c r="E4483" s="564">
        <f t="shared" ca="1" si="416"/>
        <v>0</v>
      </c>
      <c r="F4483" s="564">
        <f t="shared" ca="1" si="419"/>
        <v>1</v>
      </c>
      <c r="G4483" s="564">
        <f t="shared" ca="1" si="417"/>
        <v>1.6583521829675814</v>
      </c>
      <c r="H4483" s="564">
        <v>1</v>
      </c>
      <c r="I4483" s="564">
        <v>1</v>
      </c>
      <c r="J4483" s="564">
        <v>1</v>
      </c>
      <c r="K4483" s="564">
        <v>1</v>
      </c>
      <c r="L4483" s="564">
        <v>1</v>
      </c>
      <c r="M4483" s="564">
        <v>1</v>
      </c>
      <c r="N4483" s="564">
        <v>1</v>
      </c>
      <c r="O4483" s="564">
        <v>1</v>
      </c>
      <c r="P4483" s="564">
        <v>1</v>
      </c>
      <c r="Q4483" s="564">
        <v>1</v>
      </c>
      <c r="R4483" s="564">
        <v>1</v>
      </c>
      <c r="S4483" s="564">
        <v>1</v>
      </c>
      <c r="T4483" s="564">
        <v>1</v>
      </c>
      <c r="U4483" s="564">
        <v>1</v>
      </c>
      <c r="V4483" s="564">
        <v>1</v>
      </c>
      <c r="W4483" s="564">
        <v>1</v>
      </c>
      <c r="X4483" s="564">
        <v>1</v>
      </c>
      <c r="Y4483" s="564">
        <v>1</v>
      </c>
      <c r="Z4483" s="564">
        <v>1</v>
      </c>
      <c r="AA4483" s="564">
        <v>1</v>
      </c>
      <c r="AB4483" s="564">
        <v>1</v>
      </c>
      <c r="AC4483" s="564">
        <v>1</v>
      </c>
      <c r="AD4483" s="564">
        <v>1</v>
      </c>
      <c r="AE4483" s="564">
        <v>1</v>
      </c>
      <c r="AF4483" s="564">
        <v>1</v>
      </c>
      <c r="AG4483" s="564">
        <v>1</v>
      </c>
      <c r="AH4483" s="564">
        <v>1</v>
      </c>
      <c r="AI4483" s="564">
        <v>1</v>
      </c>
      <c r="AJ4483" s="564">
        <v>1</v>
      </c>
      <c r="AK4483" s="564">
        <v>1</v>
      </c>
    </row>
    <row r="4484" spans="1:37">
      <c r="A4484">
        <v>4480</v>
      </c>
      <c r="B4484" s="564">
        <f t="shared" ca="1" si="420"/>
        <v>0</v>
      </c>
      <c r="C4484" s="564">
        <f t="shared" ca="1" si="415"/>
        <v>0</v>
      </c>
      <c r="D4484" s="564">
        <f t="shared" ca="1" si="418"/>
        <v>0</v>
      </c>
      <c r="E4484" s="564">
        <f t="shared" ca="1" si="416"/>
        <v>0</v>
      </c>
      <c r="F4484" s="564">
        <f t="shared" ca="1" si="419"/>
        <v>1</v>
      </c>
      <c r="G4484" s="564">
        <f t="shared" ca="1" si="417"/>
        <v>-5.5576593512933083</v>
      </c>
      <c r="H4484" s="564">
        <v>0</v>
      </c>
      <c r="I4484" s="564">
        <v>0</v>
      </c>
      <c r="J4484" s="564">
        <v>0</v>
      </c>
      <c r="K4484" s="564">
        <v>0</v>
      </c>
      <c r="L4484" s="564">
        <v>0</v>
      </c>
      <c r="M4484" s="564">
        <v>0</v>
      </c>
      <c r="N4484" s="564">
        <v>0</v>
      </c>
      <c r="O4484" s="564">
        <v>0</v>
      </c>
      <c r="P4484" s="564">
        <v>0</v>
      </c>
      <c r="Q4484" s="564">
        <v>0</v>
      </c>
      <c r="R4484" s="564">
        <v>0</v>
      </c>
      <c r="S4484" s="564">
        <v>0</v>
      </c>
      <c r="T4484" s="564">
        <v>0</v>
      </c>
      <c r="U4484" s="564">
        <v>0</v>
      </c>
      <c r="V4484" s="564">
        <v>0</v>
      </c>
      <c r="W4484" s="564">
        <v>0</v>
      </c>
      <c r="X4484" s="564">
        <v>0</v>
      </c>
      <c r="Y4484" s="564">
        <v>0</v>
      </c>
      <c r="Z4484" s="564">
        <v>0</v>
      </c>
      <c r="AA4484" s="564">
        <v>0</v>
      </c>
      <c r="AB4484" s="564">
        <v>0</v>
      </c>
      <c r="AC4484" s="564">
        <v>0</v>
      </c>
      <c r="AD4484" s="564">
        <v>0</v>
      </c>
      <c r="AE4484" s="564">
        <v>0</v>
      </c>
      <c r="AF4484" s="564">
        <v>0</v>
      </c>
      <c r="AG4484" s="564">
        <v>0</v>
      </c>
      <c r="AH4484" s="564">
        <v>0</v>
      </c>
      <c r="AI4484" s="564">
        <v>0</v>
      </c>
      <c r="AJ4484" s="564">
        <v>0</v>
      </c>
      <c r="AK4484" s="564">
        <v>0</v>
      </c>
    </row>
    <row r="4485" spans="1:37">
      <c r="A4485">
        <v>4481</v>
      </c>
      <c r="B4485" s="564">
        <f t="shared" ca="1" si="420"/>
        <v>0</v>
      </c>
      <c r="C4485" s="564">
        <f t="shared" ref="C4485:C4548" ca="1" si="421">B4485^2</f>
        <v>0</v>
      </c>
      <c r="D4485" s="564">
        <f t="shared" ca="1" si="418"/>
        <v>0</v>
      </c>
      <c r="E4485" s="564">
        <f t="shared" ref="E4485:E4548" ca="1" si="422">D4485-((B4485^2)/H$1)</f>
        <v>0</v>
      </c>
      <c r="F4485" s="564">
        <f t="shared" ca="1" si="419"/>
        <v>1</v>
      </c>
      <c r="G4485" s="564">
        <f t="shared" ref="G4485:G4548" ca="1" si="423">I$2+NORMSINV(RAND())*K$2</f>
        <v>4.8843933593603381</v>
      </c>
      <c r="H4485" s="564">
        <v>0</v>
      </c>
      <c r="I4485" s="564">
        <v>0</v>
      </c>
      <c r="J4485" s="564">
        <v>0</v>
      </c>
      <c r="K4485" s="564">
        <v>0</v>
      </c>
      <c r="L4485" s="564">
        <v>0</v>
      </c>
      <c r="M4485" s="564">
        <v>0</v>
      </c>
      <c r="N4485" s="564">
        <v>0</v>
      </c>
      <c r="O4485" s="564">
        <v>0</v>
      </c>
      <c r="P4485" s="564">
        <v>0</v>
      </c>
      <c r="Q4485" s="564">
        <v>0</v>
      </c>
      <c r="R4485" s="564">
        <v>0</v>
      </c>
      <c r="S4485" s="564">
        <v>0</v>
      </c>
      <c r="T4485" s="564">
        <v>0</v>
      </c>
      <c r="U4485" s="564">
        <v>0</v>
      </c>
      <c r="V4485" s="564">
        <v>0</v>
      </c>
      <c r="W4485" s="564">
        <v>0</v>
      </c>
      <c r="X4485" s="564">
        <v>0</v>
      </c>
      <c r="Y4485" s="564">
        <v>0</v>
      </c>
      <c r="Z4485" s="564">
        <v>0</v>
      </c>
      <c r="AA4485" s="564">
        <v>0</v>
      </c>
      <c r="AB4485" s="564">
        <v>0</v>
      </c>
      <c r="AC4485" s="564">
        <v>0</v>
      </c>
      <c r="AD4485" s="564">
        <v>0</v>
      </c>
      <c r="AE4485" s="564">
        <v>0</v>
      </c>
      <c r="AF4485" s="564">
        <v>0</v>
      </c>
      <c r="AG4485" s="564">
        <v>0</v>
      </c>
      <c r="AH4485" s="564">
        <v>0</v>
      </c>
      <c r="AI4485" s="564">
        <v>0</v>
      </c>
      <c r="AJ4485" s="564">
        <v>0</v>
      </c>
      <c r="AK4485" s="564">
        <v>0</v>
      </c>
    </row>
    <row r="4486" spans="1:37">
      <c r="A4486">
        <v>4482</v>
      </c>
      <c r="B4486" s="564">
        <f t="shared" ca="1" si="420"/>
        <v>0</v>
      </c>
      <c r="C4486" s="564">
        <f t="shared" ca="1" si="421"/>
        <v>0</v>
      </c>
      <c r="D4486" s="564">
        <f t="shared" ref="D4486:D4549" ca="1" si="424">B4486</f>
        <v>0</v>
      </c>
      <c r="E4486" s="564">
        <f t="shared" ca="1" si="422"/>
        <v>0</v>
      </c>
      <c r="F4486" s="564">
        <f t="shared" ref="F4486:F4549" ca="1" si="425">1-(2*B4486*(H$1-B4486)/(H$1*(H$1-1)))</f>
        <v>1</v>
      </c>
      <c r="G4486" s="564">
        <f t="shared" ca="1" si="423"/>
        <v>-2.7400299887233794</v>
      </c>
      <c r="H4486" s="564">
        <v>0</v>
      </c>
      <c r="I4486" s="564">
        <v>0</v>
      </c>
      <c r="J4486" s="564">
        <v>0</v>
      </c>
      <c r="K4486" s="564">
        <v>0</v>
      </c>
      <c r="L4486" s="564">
        <v>0</v>
      </c>
      <c r="M4486" s="564">
        <v>0</v>
      </c>
      <c r="N4486" s="564">
        <v>0</v>
      </c>
      <c r="O4486" s="564">
        <v>0</v>
      </c>
      <c r="P4486" s="564">
        <v>0</v>
      </c>
      <c r="Q4486" s="564">
        <v>0</v>
      </c>
      <c r="R4486" s="564">
        <v>0</v>
      </c>
      <c r="S4486" s="564">
        <v>0</v>
      </c>
      <c r="T4486" s="564">
        <v>0</v>
      </c>
      <c r="U4486" s="564">
        <v>0</v>
      </c>
      <c r="V4486" s="564">
        <v>0</v>
      </c>
      <c r="W4486" s="564">
        <v>0</v>
      </c>
      <c r="X4486" s="564">
        <v>0</v>
      </c>
      <c r="Y4486" s="564">
        <v>0</v>
      </c>
      <c r="Z4486" s="564">
        <v>0</v>
      </c>
      <c r="AA4486" s="564">
        <v>0</v>
      </c>
      <c r="AB4486" s="564">
        <v>0</v>
      </c>
      <c r="AC4486" s="564">
        <v>0</v>
      </c>
      <c r="AD4486" s="564">
        <v>0</v>
      </c>
      <c r="AE4486" s="564">
        <v>0</v>
      </c>
      <c r="AF4486" s="564">
        <v>0</v>
      </c>
      <c r="AG4486" s="564">
        <v>0</v>
      </c>
      <c r="AH4486" s="564">
        <v>0</v>
      </c>
      <c r="AI4486" s="564">
        <v>0</v>
      </c>
      <c r="AJ4486" s="564">
        <v>0</v>
      </c>
      <c r="AK4486" s="564">
        <v>0</v>
      </c>
    </row>
    <row r="4487" spans="1:37">
      <c r="A4487">
        <v>4483</v>
      </c>
      <c r="B4487" s="564">
        <f t="shared" ref="B4487:B4550" ca="1" si="426">SUM(INDIRECT("H"&amp;A4487+4&amp;":"&amp;HLOOKUP(H$1,$AA$1:$BD$2,2,0)&amp;A4487+4))</f>
        <v>0</v>
      </c>
      <c r="C4487" s="564">
        <f t="shared" ca="1" si="421"/>
        <v>0</v>
      </c>
      <c r="D4487" s="564">
        <f t="shared" ca="1" si="424"/>
        <v>0</v>
      </c>
      <c r="E4487" s="564">
        <f t="shared" ca="1" si="422"/>
        <v>0</v>
      </c>
      <c r="F4487" s="564">
        <f t="shared" ca="1" si="425"/>
        <v>1</v>
      </c>
      <c r="G4487" s="564">
        <f t="shared" ca="1" si="423"/>
        <v>3.8435996239539683</v>
      </c>
      <c r="H4487" s="564">
        <v>0</v>
      </c>
      <c r="I4487" s="564">
        <v>0</v>
      </c>
      <c r="J4487" s="564">
        <v>0</v>
      </c>
      <c r="K4487" s="564">
        <v>0</v>
      </c>
      <c r="L4487" s="564">
        <v>0</v>
      </c>
      <c r="M4487" s="564">
        <v>0</v>
      </c>
      <c r="N4487" s="564">
        <v>0</v>
      </c>
      <c r="O4487" s="564">
        <v>0</v>
      </c>
      <c r="P4487" s="564">
        <v>0</v>
      </c>
      <c r="Q4487" s="564">
        <v>0</v>
      </c>
      <c r="R4487" s="564">
        <v>0</v>
      </c>
      <c r="S4487" s="564">
        <v>0</v>
      </c>
      <c r="T4487" s="564">
        <v>0</v>
      </c>
      <c r="U4487" s="564">
        <v>0</v>
      </c>
      <c r="V4487" s="564">
        <v>0</v>
      </c>
      <c r="W4487" s="564">
        <v>0</v>
      </c>
      <c r="X4487" s="564">
        <v>0</v>
      </c>
      <c r="Y4487" s="564">
        <v>0</v>
      </c>
      <c r="Z4487" s="564">
        <v>0</v>
      </c>
      <c r="AA4487" s="564">
        <v>0</v>
      </c>
      <c r="AB4487" s="564">
        <v>0</v>
      </c>
      <c r="AC4487" s="564">
        <v>0</v>
      </c>
      <c r="AD4487" s="564">
        <v>0</v>
      </c>
      <c r="AE4487" s="564">
        <v>0</v>
      </c>
      <c r="AF4487" s="564">
        <v>0</v>
      </c>
      <c r="AG4487" s="564">
        <v>0</v>
      </c>
      <c r="AH4487" s="564">
        <v>0</v>
      </c>
      <c r="AI4487" s="564">
        <v>0</v>
      </c>
      <c r="AJ4487" s="564">
        <v>0</v>
      </c>
      <c r="AK4487" s="564">
        <v>0</v>
      </c>
    </row>
    <row r="4488" spans="1:37">
      <c r="A4488">
        <v>4484</v>
      </c>
      <c r="B4488" s="564">
        <f t="shared" ca="1" si="426"/>
        <v>0</v>
      </c>
      <c r="C4488" s="564">
        <f t="shared" ca="1" si="421"/>
        <v>0</v>
      </c>
      <c r="D4488" s="564">
        <f t="shared" ca="1" si="424"/>
        <v>0</v>
      </c>
      <c r="E4488" s="564">
        <f t="shared" ca="1" si="422"/>
        <v>0</v>
      </c>
      <c r="F4488" s="564">
        <f t="shared" ca="1" si="425"/>
        <v>1</v>
      </c>
      <c r="G4488" s="564">
        <f t="shared" ca="1" si="423"/>
        <v>-0.97948401091412518</v>
      </c>
      <c r="H4488" s="564">
        <v>0</v>
      </c>
      <c r="I4488" s="564">
        <v>0</v>
      </c>
      <c r="J4488" s="564">
        <v>0</v>
      </c>
      <c r="K4488" s="564">
        <v>0</v>
      </c>
      <c r="L4488" s="564">
        <v>0</v>
      </c>
      <c r="M4488" s="564">
        <v>0</v>
      </c>
      <c r="N4488" s="564">
        <v>0</v>
      </c>
      <c r="O4488" s="564">
        <v>0</v>
      </c>
      <c r="P4488" s="564">
        <v>0</v>
      </c>
      <c r="Q4488" s="564">
        <v>0</v>
      </c>
      <c r="R4488" s="564">
        <v>0</v>
      </c>
      <c r="S4488" s="564">
        <v>0</v>
      </c>
      <c r="T4488" s="564">
        <v>0</v>
      </c>
      <c r="U4488" s="564">
        <v>0</v>
      </c>
      <c r="V4488" s="564">
        <v>0</v>
      </c>
      <c r="W4488" s="564">
        <v>0</v>
      </c>
      <c r="X4488" s="564">
        <v>0</v>
      </c>
      <c r="Y4488" s="564">
        <v>0</v>
      </c>
      <c r="Z4488" s="564">
        <v>0</v>
      </c>
      <c r="AA4488" s="564">
        <v>0</v>
      </c>
      <c r="AB4488" s="564">
        <v>0</v>
      </c>
      <c r="AC4488" s="564">
        <v>0</v>
      </c>
      <c r="AD4488" s="564">
        <v>0</v>
      </c>
      <c r="AE4488" s="564">
        <v>0</v>
      </c>
      <c r="AF4488" s="564">
        <v>0</v>
      </c>
      <c r="AG4488" s="564">
        <v>0</v>
      </c>
      <c r="AH4488" s="564">
        <v>0</v>
      </c>
      <c r="AI4488" s="564">
        <v>0</v>
      </c>
      <c r="AJ4488" s="564">
        <v>0</v>
      </c>
      <c r="AK4488" s="564">
        <v>0</v>
      </c>
    </row>
    <row r="4489" spans="1:37">
      <c r="A4489">
        <v>4485</v>
      </c>
      <c r="B4489" s="564">
        <f t="shared" ca="1" si="426"/>
        <v>0</v>
      </c>
      <c r="C4489" s="564">
        <f t="shared" ca="1" si="421"/>
        <v>0</v>
      </c>
      <c r="D4489" s="564">
        <f t="shared" ca="1" si="424"/>
        <v>0</v>
      </c>
      <c r="E4489" s="564">
        <f t="shared" ca="1" si="422"/>
        <v>0</v>
      </c>
      <c r="F4489" s="564">
        <f t="shared" ca="1" si="425"/>
        <v>1</v>
      </c>
      <c r="G4489" s="564">
        <f t="shared" ca="1" si="423"/>
        <v>-2.6276261138826973</v>
      </c>
      <c r="H4489" s="564">
        <v>0</v>
      </c>
      <c r="I4489" s="564">
        <v>0</v>
      </c>
      <c r="J4489" s="564">
        <v>0</v>
      </c>
      <c r="K4489" s="564">
        <v>0</v>
      </c>
      <c r="L4489" s="564">
        <v>0</v>
      </c>
      <c r="M4489" s="564">
        <v>0</v>
      </c>
      <c r="N4489" s="564">
        <v>0</v>
      </c>
      <c r="O4489" s="564">
        <v>0</v>
      </c>
      <c r="P4489" s="564">
        <v>0</v>
      </c>
      <c r="Q4489" s="564">
        <v>0</v>
      </c>
      <c r="R4489" s="564">
        <v>0</v>
      </c>
      <c r="S4489" s="564">
        <v>0</v>
      </c>
      <c r="T4489" s="564">
        <v>0</v>
      </c>
      <c r="U4489" s="564">
        <v>0</v>
      </c>
      <c r="V4489" s="564">
        <v>0</v>
      </c>
      <c r="W4489" s="564">
        <v>0</v>
      </c>
      <c r="X4489" s="564">
        <v>0</v>
      </c>
      <c r="Y4489" s="564">
        <v>0</v>
      </c>
      <c r="Z4489" s="564">
        <v>0</v>
      </c>
      <c r="AA4489" s="564">
        <v>0</v>
      </c>
      <c r="AB4489" s="564">
        <v>0</v>
      </c>
      <c r="AC4489" s="564">
        <v>0</v>
      </c>
      <c r="AD4489" s="564">
        <v>0</v>
      </c>
      <c r="AE4489" s="564">
        <v>0</v>
      </c>
      <c r="AF4489" s="564">
        <v>0</v>
      </c>
      <c r="AG4489" s="564">
        <v>0</v>
      </c>
      <c r="AH4489" s="564">
        <v>0</v>
      </c>
      <c r="AI4489" s="564">
        <v>0</v>
      </c>
      <c r="AJ4489" s="564">
        <v>0</v>
      </c>
      <c r="AK4489" s="564">
        <v>0</v>
      </c>
    </row>
    <row r="4490" spans="1:37">
      <c r="A4490">
        <v>4486</v>
      </c>
      <c r="B4490" s="564">
        <f t="shared" ca="1" si="426"/>
        <v>20</v>
      </c>
      <c r="C4490" s="564">
        <f t="shared" ca="1" si="421"/>
        <v>400</v>
      </c>
      <c r="D4490" s="564">
        <f t="shared" ca="1" si="424"/>
        <v>20</v>
      </c>
      <c r="E4490" s="564">
        <f t="shared" ca="1" si="422"/>
        <v>0</v>
      </c>
      <c r="F4490" s="564">
        <f t="shared" ca="1" si="425"/>
        <v>1</v>
      </c>
      <c r="G4490" s="564">
        <f t="shared" ca="1" si="423"/>
        <v>-6.1086113125807842</v>
      </c>
      <c r="H4490" s="564">
        <v>1</v>
      </c>
      <c r="I4490" s="564">
        <v>1</v>
      </c>
      <c r="J4490" s="564">
        <v>1</v>
      </c>
      <c r="K4490" s="564">
        <v>1</v>
      </c>
      <c r="L4490" s="564">
        <v>1</v>
      </c>
      <c r="M4490" s="564">
        <v>1</v>
      </c>
      <c r="N4490" s="564">
        <v>1</v>
      </c>
      <c r="O4490" s="564">
        <v>1</v>
      </c>
      <c r="P4490" s="564">
        <v>1</v>
      </c>
      <c r="Q4490" s="564">
        <v>1</v>
      </c>
      <c r="R4490" s="564">
        <v>1</v>
      </c>
      <c r="S4490" s="564">
        <v>1</v>
      </c>
      <c r="T4490" s="564">
        <v>1</v>
      </c>
      <c r="U4490" s="564">
        <v>1</v>
      </c>
      <c r="V4490" s="564">
        <v>1</v>
      </c>
      <c r="W4490" s="564">
        <v>1</v>
      </c>
      <c r="X4490" s="564">
        <v>1</v>
      </c>
      <c r="Y4490" s="564">
        <v>1</v>
      </c>
      <c r="Z4490" s="564">
        <v>1</v>
      </c>
      <c r="AA4490" s="564">
        <v>1</v>
      </c>
      <c r="AB4490" s="564">
        <v>1</v>
      </c>
      <c r="AC4490" s="564">
        <v>1</v>
      </c>
      <c r="AD4490" s="564">
        <v>1</v>
      </c>
      <c r="AE4490" s="564">
        <v>1</v>
      </c>
      <c r="AF4490" s="564">
        <v>1</v>
      </c>
      <c r="AG4490" s="564">
        <v>1</v>
      </c>
      <c r="AH4490" s="564">
        <v>1</v>
      </c>
      <c r="AI4490" s="564">
        <v>1</v>
      </c>
      <c r="AJ4490" s="564">
        <v>1</v>
      </c>
      <c r="AK4490" s="564">
        <v>1</v>
      </c>
    </row>
    <row r="4491" spans="1:37">
      <c r="A4491">
        <v>4487</v>
      </c>
      <c r="B4491" s="564">
        <f t="shared" ca="1" si="426"/>
        <v>0</v>
      </c>
      <c r="C4491" s="564">
        <f t="shared" ca="1" si="421"/>
        <v>0</v>
      </c>
      <c r="D4491" s="564">
        <f t="shared" ca="1" si="424"/>
        <v>0</v>
      </c>
      <c r="E4491" s="564">
        <f t="shared" ca="1" si="422"/>
        <v>0</v>
      </c>
      <c r="F4491" s="564">
        <f t="shared" ca="1" si="425"/>
        <v>1</v>
      </c>
      <c r="G4491" s="564">
        <f t="shared" ca="1" si="423"/>
        <v>0.23115347776643824</v>
      </c>
      <c r="H4491" s="564">
        <v>0</v>
      </c>
      <c r="I4491" s="564">
        <v>0</v>
      </c>
      <c r="J4491" s="564">
        <v>0</v>
      </c>
      <c r="K4491" s="564">
        <v>0</v>
      </c>
      <c r="L4491" s="564">
        <v>0</v>
      </c>
      <c r="M4491" s="564">
        <v>0</v>
      </c>
      <c r="N4491" s="564">
        <v>0</v>
      </c>
      <c r="O4491" s="564">
        <v>0</v>
      </c>
      <c r="P4491" s="564">
        <v>0</v>
      </c>
      <c r="Q4491" s="564">
        <v>0</v>
      </c>
      <c r="R4491" s="564">
        <v>0</v>
      </c>
      <c r="S4491" s="564">
        <v>0</v>
      </c>
      <c r="T4491" s="564">
        <v>0</v>
      </c>
      <c r="U4491" s="564">
        <v>0</v>
      </c>
      <c r="V4491" s="564">
        <v>0</v>
      </c>
      <c r="W4491" s="564">
        <v>0</v>
      </c>
      <c r="X4491" s="564">
        <v>0</v>
      </c>
      <c r="Y4491" s="564">
        <v>0</v>
      </c>
      <c r="Z4491" s="564">
        <v>0</v>
      </c>
      <c r="AA4491" s="564">
        <v>0</v>
      </c>
      <c r="AB4491" s="564">
        <v>0</v>
      </c>
      <c r="AC4491" s="564">
        <v>0</v>
      </c>
      <c r="AD4491" s="564">
        <v>0</v>
      </c>
      <c r="AE4491" s="564">
        <v>0</v>
      </c>
      <c r="AF4491" s="564">
        <v>0</v>
      </c>
      <c r="AG4491" s="564">
        <v>0</v>
      </c>
      <c r="AH4491" s="564">
        <v>0</v>
      </c>
      <c r="AI4491" s="564">
        <v>0</v>
      </c>
      <c r="AJ4491" s="564">
        <v>0</v>
      </c>
      <c r="AK4491" s="564">
        <v>0</v>
      </c>
    </row>
    <row r="4492" spans="1:37">
      <c r="A4492">
        <v>4488</v>
      </c>
      <c r="B4492" s="564">
        <f t="shared" ca="1" si="426"/>
        <v>6</v>
      </c>
      <c r="C4492" s="564">
        <f t="shared" ca="1" si="421"/>
        <v>36</v>
      </c>
      <c r="D4492" s="564">
        <f t="shared" ca="1" si="424"/>
        <v>6</v>
      </c>
      <c r="E4492" s="564">
        <f t="shared" ca="1" si="422"/>
        <v>4.2</v>
      </c>
      <c r="F4492" s="564">
        <f t="shared" ca="1" si="425"/>
        <v>0.55789473684210522</v>
      </c>
      <c r="G4492" s="564">
        <f t="shared" ca="1" si="423"/>
        <v>-1.4877151349852902E-2</v>
      </c>
      <c r="H4492" s="564">
        <v>1</v>
      </c>
      <c r="I4492" s="564">
        <v>0</v>
      </c>
      <c r="J4492" s="564">
        <v>1</v>
      </c>
      <c r="K4492" s="564">
        <v>1</v>
      </c>
      <c r="L4492" s="564">
        <v>0</v>
      </c>
      <c r="M4492" s="564">
        <v>0</v>
      </c>
      <c r="N4492" s="564">
        <v>0</v>
      </c>
      <c r="O4492" s="564">
        <v>0</v>
      </c>
      <c r="P4492" s="564">
        <v>0</v>
      </c>
      <c r="Q4492" s="564">
        <v>0</v>
      </c>
      <c r="R4492" s="564">
        <v>1</v>
      </c>
      <c r="S4492" s="564">
        <v>1</v>
      </c>
      <c r="T4492" s="564">
        <v>0</v>
      </c>
      <c r="U4492" s="564">
        <v>0</v>
      </c>
      <c r="V4492" s="564">
        <v>0</v>
      </c>
      <c r="W4492" s="564">
        <v>0</v>
      </c>
      <c r="X4492" s="564">
        <v>0</v>
      </c>
      <c r="Y4492" s="564">
        <v>0</v>
      </c>
      <c r="Z4492" s="564">
        <v>1</v>
      </c>
      <c r="AA4492" s="564">
        <v>0</v>
      </c>
      <c r="AB4492" s="564">
        <v>0</v>
      </c>
      <c r="AC4492" s="564">
        <v>0</v>
      </c>
      <c r="AD4492" s="564">
        <v>0</v>
      </c>
      <c r="AE4492" s="564">
        <v>0</v>
      </c>
      <c r="AF4492" s="564">
        <v>0</v>
      </c>
      <c r="AG4492" s="564">
        <v>0</v>
      </c>
      <c r="AH4492" s="564">
        <v>0</v>
      </c>
      <c r="AI4492" s="564">
        <v>0</v>
      </c>
      <c r="AJ4492" s="564">
        <v>0</v>
      </c>
      <c r="AK4492" s="564">
        <v>1</v>
      </c>
    </row>
    <row r="4493" spans="1:37">
      <c r="A4493">
        <v>4489</v>
      </c>
      <c r="B4493" s="564">
        <f t="shared" ca="1" si="426"/>
        <v>0</v>
      </c>
      <c r="C4493" s="564">
        <f t="shared" ca="1" si="421"/>
        <v>0</v>
      </c>
      <c r="D4493" s="564">
        <f t="shared" ca="1" si="424"/>
        <v>0</v>
      </c>
      <c r="E4493" s="564">
        <f t="shared" ca="1" si="422"/>
        <v>0</v>
      </c>
      <c r="F4493" s="564">
        <f t="shared" ca="1" si="425"/>
        <v>1</v>
      </c>
      <c r="G4493" s="564">
        <f t="shared" ca="1" si="423"/>
        <v>3.5145654660945445</v>
      </c>
      <c r="H4493" s="564">
        <v>0</v>
      </c>
      <c r="I4493" s="564">
        <v>0</v>
      </c>
      <c r="J4493" s="564">
        <v>0</v>
      </c>
      <c r="K4493" s="564">
        <v>0</v>
      </c>
      <c r="L4493" s="564">
        <v>0</v>
      </c>
      <c r="M4493" s="564">
        <v>0</v>
      </c>
      <c r="N4493" s="564">
        <v>0</v>
      </c>
      <c r="O4493" s="564">
        <v>0</v>
      </c>
      <c r="P4493" s="564">
        <v>0</v>
      </c>
      <c r="Q4493" s="564">
        <v>0</v>
      </c>
      <c r="R4493" s="564">
        <v>0</v>
      </c>
      <c r="S4493" s="564">
        <v>0</v>
      </c>
      <c r="T4493" s="564">
        <v>0</v>
      </c>
      <c r="U4493" s="564">
        <v>0</v>
      </c>
      <c r="V4493" s="564">
        <v>0</v>
      </c>
      <c r="W4493" s="564">
        <v>0</v>
      </c>
      <c r="X4493" s="564">
        <v>0</v>
      </c>
      <c r="Y4493" s="564">
        <v>0</v>
      </c>
      <c r="Z4493" s="564">
        <v>0</v>
      </c>
      <c r="AA4493" s="564">
        <v>0</v>
      </c>
      <c r="AB4493" s="564">
        <v>0</v>
      </c>
      <c r="AC4493" s="564">
        <v>0</v>
      </c>
      <c r="AD4493" s="564">
        <v>0</v>
      </c>
      <c r="AE4493" s="564">
        <v>0</v>
      </c>
      <c r="AF4493" s="564">
        <v>0</v>
      </c>
      <c r="AG4493" s="564">
        <v>0</v>
      </c>
      <c r="AH4493" s="564">
        <v>0</v>
      </c>
      <c r="AI4493" s="564">
        <v>0</v>
      </c>
      <c r="AJ4493" s="564">
        <v>0</v>
      </c>
      <c r="AK4493" s="564">
        <v>0</v>
      </c>
    </row>
    <row r="4494" spans="1:37">
      <c r="A4494">
        <v>4490</v>
      </c>
      <c r="B4494" s="564">
        <f t="shared" ca="1" si="426"/>
        <v>0</v>
      </c>
      <c r="C4494" s="564">
        <f t="shared" ca="1" si="421"/>
        <v>0</v>
      </c>
      <c r="D4494" s="564">
        <f t="shared" ca="1" si="424"/>
        <v>0</v>
      </c>
      <c r="E4494" s="564">
        <f t="shared" ca="1" si="422"/>
        <v>0</v>
      </c>
      <c r="F4494" s="564">
        <f t="shared" ca="1" si="425"/>
        <v>1</v>
      </c>
      <c r="G4494" s="564">
        <f t="shared" ca="1" si="423"/>
        <v>-1.6071455441423645</v>
      </c>
      <c r="H4494" s="564">
        <v>0</v>
      </c>
      <c r="I4494" s="564">
        <v>0</v>
      </c>
      <c r="J4494" s="564">
        <v>0</v>
      </c>
      <c r="K4494" s="564">
        <v>0</v>
      </c>
      <c r="L4494" s="564">
        <v>0</v>
      </c>
      <c r="M4494" s="564">
        <v>0</v>
      </c>
      <c r="N4494" s="564">
        <v>0</v>
      </c>
      <c r="O4494" s="564">
        <v>0</v>
      </c>
      <c r="P4494" s="564">
        <v>0</v>
      </c>
      <c r="Q4494" s="564">
        <v>0</v>
      </c>
      <c r="R4494" s="564">
        <v>0</v>
      </c>
      <c r="S4494" s="564">
        <v>0</v>
      </c>
      <c r="T4494" s="564">
        <v>0</v>
      </c>
      <c r="U4494" s="564">
        <v>0</v>
      </c>
      <c r="V4494" s="564">
        <v>0</v>
      </c>
      <c r="W4494" s="564">
        <v>0</v>
      </c>
      <c r="X4494" s="564">
        <v>0</v>
      </c>
      <c r="Y4494" s="564">
        <v>0</v>
      </c>
      <c r="Z4494" s="564">
        <v>0</v>
      </c>
      <c r="AA4494" s="564">
        <v>0</v>
      </c>
      <c r="AB4494" s="564">
        <v>0</v>
      </c>
      <c r="AC4494" s="564">
        <v>0</v>
      </c>
      <c r="AD4494" s="564">
        <v>0</v>
      </c>
      <c r="AE4494" s="564">
        <v>0</v>
      </c>
      <c r="AF4494" s="564">
        <v>0</v>
      </c>
      <c r="AG4494" s="564">
        <v>0</v>
      </c>
      <c r="AH4494" s="564">
        <v>0</v>
      </c>
      <c r="AI4494" s="564">
        <v>0</v>
      </c>
      <c r="AJ4494" s="564">
        <v>0</v>
      </c>
      <c r="AK4494" s="564">
        <v>0</v>
      </c>
    </row>
    <row r="4495" spans="1:37">
      <c r="A4495">
        <v>4491</v>
      </c>
      <c r="B4495" s="564">
        <f t="shared" ca="1" si="426"/>
        <v>0</v>
      </c>
      <c r="C4495" s="564">
        <f t="shared" ca="1" si="421"/>
        <v>0</v>
      </c>
      <c r="D4495" s="564">
        <f t="shared" ca="1" si="424"/>
        <v>0</v>
      </c>
      <c r="E4495" s="564">
        <f t="shared" ca="1" si="422"/>
        <v>0</v>
      </c>
      <c r="F4495" s="564">
        <f t="shared" ca="1" si="425"/>
        <v>1</v>
      </c>
      <c r="G4495" s="564">
        <f t="shared" ca="1" si="423"/>
        <v>0.45229059848336806</v>
      </c>
      <c r="H4495" s="564">
        <v>0</v>
      </c>
      <c r="I4495" s="564">
        <v>0</v>
      </c>
      <c r="J4495" s="564">
        <v>0</v>
      </c>
      <c r="K4495" s="564">
        <v>0</v>
      </c>
      <c r="L4495" s="564">
        <v>0</v>
      </c>
      <c r="M4495" s="564">
        <v>0</v>
      </c>
      <c r="N4495" s="564">
        <v>0</v>
      </c>
      <c r="O4495" s="564">
        <v>0</v>
      </c>
      <c r="P4495" s="564">
        <v>0</v>
      </c>
      <c r="Q4495" s="564">
        <v>0</v>
      </c>
      <c r="R4495" s="564">
        <v>0</v>
      </c>
      <c r="S4495" s="564">
        <v>0</v>
      </c>
      <c r="T4495" s="564">
        <v>0</v>
      </c>
      <c r="U4495" s="564">
        <v>0</v>
      </c>
      <c r="V4495" s="564">
        <v>0</v>
      </c>
      <c r="W4495" s="564">
        <v>0</v>
      </c>
      <c r="X4495" s="564">
        <v>0</v>
      </c>
      <c r="Y4495" s="564">
        <v>0</v>
      </c>
      <c r="Z4495" s="564">
        <v>0</v>
      </c>
      <c r="AA4495" s="564">
        <v>0</v>
      </c>
      <c r="AB4495" s="564">
        <v>0</v>
      </c>
      <c r="AC4495" s="564">
        <v>0</v>
      </c>
      <c r="AD4495" s="564">
        <v>0</v>
      </c>
      <c r="AE4495" s="564">
        <v>0</v>
      </c>
      <c r="AF4495" s="564">
        <v>0</v>
      </c>
      <c r="AG4495" s="564">
        <v>0</v>
      </c>
      <c r="AH4495" s="564">
        <v>0</v>
      </c>
      <c r="AI4495" s="564">
        <v>0</v>
      </c>
      <c r="AJ4495" s="564">
        <v>0</v>
      </c>
      <c r="AK4495" s="564">
        <v>0</v>
      </c>
    </row>
    <row r="4496" spans="1:37">
      <c r="A4496">
        <v>4492</v>
      </c>
      <c r="B4496" s="564">
        <f t="shared" ca="1" si="426"/>
        <v>20</v>
      </c>
      <c r="C4496" s="564">
        <f t="shared" ca="1" si="421"/>
        <v>400</v>
      </c>
      <c r="D4496" s="564">
        <f t="shared" ca="1" si="424"/>
        <v>20</v>
      </c>
      <c r="E4496" s="564">
        <f t="shared" ca="1" si="422"/>
        <v>0</v>
      </c>
      <c r="F4496" s="564">
        <f t="shared" ca="1" si="425"/>
        <v>1</v>
      </c>
      <c r="G4496" s="564">
        <f t="shared" ca="1" si="423"/>
        <v>1.6872136000470197</v>
      </c>
      <c r="H4496" s="564">
        <v>1</v>
      </c>
      <c r="I4496" s="564">
        <v>1</v>
      </c>
      <c r="J4496" s="564">
        <v>1</v>
      </c>
      <c r="K4496" s="564">
        <v>1</v>
      </c>
      <c r="L4496" s="564">
        <v>1</v>
      </c>
      <c r="M4496" s="564">
        <v>1</v>
      </c>
      <c r="N4496" s="564">
        <v>1</v>
      </c>
      <c r="O4496" s="564">
        <v>1</v>
      </c>
      <c r="P4496" s="564">
        <v>1</v>
      </c>
      <c r="Q4496" s="564">
        <v>1</v>
      </c>
      <c r="R4496" s="564">
        <v>1</v>
      </c>
      <c r="S4496" s="564">
        <v>1</v>
      </c>
      <c r="T4496" s="564">
        <v>1</v>
      </c>
      <c r="U4496" s="564">
        <v>1</v>
      </c>
      <c r="V4496" s="564">
        <v>1</v>
      </c>
      <c r="W4496" s="564">
        <v>1</v>
      </c>
      <c r="X4496" s="564">
        <v>1</v>
      </c>
      <c r="Y4496" s="564">
        <v>1</v>
      </c>
      <c r="Z4496" s="564">
        <v>1</v>
      </c>
      <c r="AA4496" s="564">
        <v>1</v>
      </c>
      <c r="AB4496" s="564">
        <v>1</v>
      </c>
      <c r="AC4496" s="564">
        <v>1</v>
      </c>
      <c r="AD4496" s="564">
        <v>1</v>
      </c>
      <c r="AE4496" s="564">
        <v>1</v>
      </c>
      <c r="AF4496" s="564">
        <v>1</v>
      </c>
      <c r="AG4496" s="564">
        <v>1</v>
      </c>
      <c r="AH4496" s="564">
        <v>1</v>
      </c>
      <c r="AI4496" s="564">
        <v>1</v>
      </c>
      <c r="AJ4496" s="564">
        <v>1</v>
      </c>
      <c r="AK4496" s="564">
        <v>1</v>
      </c>
    </row>
    <row r="4497" spans="1:37">
      <c r="A4497">
        <v>4493</v>
      </c>
      <c r="B4497" s="564">
        <f t="shared" ca="1" si="426"/>
        <v>20</v>
      </c>
      <c r="C4497" s="564">
        <f t="shared" ca="1" si="421"/>
        <v>400</v>
      </c>
      <c r="D4497" s="564">
        <f t="shared" ca="1" si="424"/>
        <v>20</v>
      </c>
      <c r="E4497" s="564">
        <f t="shared" ca="1" si="422"/>
        <v>0</v>
      </c>
      <c r="F4497" s="564">
        <f t="shared" ca="1" si="425"/>
        <v>1</v>
      </c>
      <c r="G4497" s="564">
        <f t="shared" ca="1" si="423"/>
        <v>-1.601484173362647</v>
      </c>
      <c r="H4497" s="564">
        <v>1</v>
      </c>
      <c r="I4497" s="564">
        <v>1</v>
      </c>
      <c r="J4497" s="564">
        <v>1</v>
      </c>
      <c r="K4497" s="564">
        <v>1</v>
      </c>
      <c r="L4497" s="564">
        <v>1</v>
      </c>
      <c r="M4497" s="564">
        <v>1</v>
      </c>
      <c r="N4497" s="564">
        <v>1</v>
      </c>
      <c r="O4497" s="564">
        <v>1</v>
      </c>
      <c r="P4497" s="564">
        <v>1</v>
      </c>
      <c r="Q4497" s="564">
        <v>1</v>
      </c>
      <c r="R4497" s="564">
        <v>1</v>
      </c>
      <c r="S4497" s="564">
        <v>1</v>
      </c>
      <c r="T4497" s="564">
        <v>1</v>
      </c>
      <c r="U4497" s="564">
        <v>1</v>
      </c>
      <c r="V4497" s="564">
        <v>1</v>
      </c>
      <c r="W4497" s="564">
        <v>1</v>
      </c>
      <c r="X4497" s="564">
        <v>1</v>
      </c>
      <c r="Y4497" s="564">
        <v>1</v>
      </c>
      <c r="Z4497" s="564">
        <v>1</v>
      </c>
      <c r="AA4497" s="564">
        <v>1</v>
      </c>
      <c r="AB4497" s="564">
        <v>1</v>
      </c>
      <c r="AC4497" s="564">
        <v>1</v>
      </c>
      <c r="AD4497" s="564">
        <v>1</v>
      </c>
      <c r="AE4497" s="564">
        <v>1</v>
      </c>
      <c r="AF4497" s="564">
        <v>1</v>
      </c>
      <c r="AG4497" s="564">
        <v>1</v>
      </c>
      <c r="AH4497" s="564">
        <v>1</v>
      </c>
      <c r="AI4497" s="564">
        <v>1</v>
      </c>
      <c r="AJ4497" s="564">
        <v>1</v>
      </c>
      <c r="AK4497" s="564">
        <v>1</v>
      </c>
    </row>
    <row r="4498" spans="1:37">
      <c r="A4498">
        <v>4494</v>
      </c>
      <c r="B4498" s="564">
        <f t="shared" ca="1" si="426"/>
        <v>20</v>
      </c>
      <c r="C4498" s="564">
        <f t="shared" ca="1" si="421"/>
        <v>400</v>
      </c>
      <c r="D4498" s="564">
        <f t="shared" ca="1" si="424"/>
        <v>20</v>
      </c>
      <c r="E4498" s="564">
        <f t="shared" ca="1" si="422"/>
        <v>0</v>
      </c>
      <c r="F4498" s="564">
        <f t="shared" ca="1" si="425"/>
        <v>1</v>
      </c>
      <c r="G4498" s="564">
        <f t="shared" ca="1" si="423"/>
        <v>3.4829545848178531</v>
      </c>
      <c r="H4498" s="564">
        <v>1</v>
      </c>
      <c r="I4498" s="564">
        <v>1</v>
      </c>
      <c r="J4498" s="564">
        <v>1</v>
      </c>
      <c r="K4498" s="564">
        <v>1</v>
      </c>
      <c r="L4498" s="564">
        <v>1</v>
      </c>
      <c r="M4498" s="564">
        <v>1</v>
      </c>
      <c r="N4498" s="564">
        <v>1</v>
      </c>
      <c r="O4498" s="564">
        <v>1</v>
      </c>
      <c r="P4498" s="564">
        <v>1</v>
      </c>
      <c r="Q4498" s="564">
        <v>1</v>
      </c>
      <c r="R4498" s="564">
        <v>1</v>
      </c>
      <c r="S4498" s="564">
        <v>1</v>
      </c>
      <c r="T4498" s="564">
        <v>1</v>
      </c>
      <c r="U4498" s="564">
        <v>1</v>
      </c>
      <c r="V4498" s="564">
        <v>1</v>
      </c>
      <c r="W4498" s="564">
        <v>1</v>
      </c>
      <c r="X4498" s="564">
        <v>1</v>
      </c>
      <c r="Y4498" s="564">
        <v>1</v>
      </c>
      <c r="Z4498" s="564">
        <v>1</v>
      </c>
      <c r="AA4498" s="564">
        <v>1</v>
      </c>
      <c r="AB4498" s="564">
        <v>1</v>
      </c>
      <c r="AC4498" s="564">
        <v>1</v>
      </c>
      <c r="AD4498" s="564">
        <v>1</v>
      </c>
      <c r="AE4498" s="564">
        <v>1</v>
      </c>
      <c r="AF4498" s="564">
        <v>1</v>
      </c>
      <c r="AG4498" s="564">
        <v>1</v>
      </c>
      <c r="AH4498" s="564">
        <v>1</v>
      </c>
      <c r="AI4498" s="564">
        <v>1</v>
      </c>
      <c r="AJ4498" s="564">
        <v>1</v>
      </c>
      <c r="AK4498" s="564">
        <v>1</v>
      </c>
    </row>
    <row r="4499" spans="1:37">
      <c r="A4499">
        <v>4495</v>
      </c>
      <c r="B4499" s="564">
        <f t="shared" ca="1" si="426"/>
        <v>20</v>
      </c>
      <c r="C4499" s="564">
        <f t="shared" ca="1" si="421"/>
        <v>400</v>
      </c>
      <c r="D4499" s="564">
        <f t="shared" ca="1" si="424"/>
        <v>20</v>
      </c>
      <c r="E4499" s="564">
        <f t="shared" ca="1" si="422"/>
        <v>0</v>
      </c>
      <c r="F4499" s="564">
        <f t="shared" ca="1" si="425"/>
        <v>1</v>
      </c>
      <c r="G4499" s="564">
        <f t="shared" ca="1" si="423"/>
        <v>2.9827937054901748</v>
      </c>
      <c r="H4499" s="564">
        <v>1</v>
      </c>
      <c r="I4499" s="564">
        <v>1</v>
      </c>
      <c r="J4499" s="564">
        <v>1</v>
      </c>
      <c r="K4499" s="564">
        <v>1</v>
      </c>
      <c r="L4499" s="564">
        <v>1</v>
      </c>
      <c r="M4499" s="564">
        <v>1</v>
      </c>
      <c r="N4499" s="564">
        <v>1</v>
      </c>
      <c r="O4499" s="564">
        <v>1</v>
      </c>
      <c r="P4499" s="564">
        <v>1</v>
      </c>
      <c r="Q4499" s="564">
        <v>1</v>
      </c>
      <c r="R4499" s="564">
        <v>1</v>
      </c>
      <c r="S4499" s="564">
        <v>1</v>
      </c>
      <c r="T4499" s="564">
        <v>1</v>
      </c>
      <c r="U4499" s="564">
        <v>1</v>
      </c>
      <c r="V4499" s="564">
        <v>1</v>
      </c>
      <c r="W4499" s="564">
        <v>1</v>
      </c>
      <c r="X4499" s="564">
        <v>1</v>
      </c>
      <c r="Y4499" s="564">
        <v>1</v>
      </c>
      <c r="Z4499" s="564">
        <v>1</v>
      </c>
      <c r="AA4499" s="564">
        <v>1</v>
      </c>
      <c r="AB4499" s="564">
        <v>1</v>
      </c>
      <c r="AC4499" s="564">
        <v>1</v>
      </c>
      <c r="AD4499" s="564">
        <v>1</v>
      </c>
      <c r="AE4499" s="564">
        <v>1</v>
      </c>
      <c r="AF4499" s="564">
        <v>1</v>
      </c>
      <c r="AG4499" s="564">
        <v>1</v>
      </c>
      <c r="AH4499" s="564">
        <v>1</v>
      </c>
      <c r="AI4499" s="564">
        <v>1</v>
      </c>
      <c r="AJ4499" s="564">
        <v>1</v>
      </c>
      <c r="AK4499" s="564">
        <v>1</v>
      </c>
    </row>
    <row r="4500" spans="1:37">
      <c r="A4500">
        <v>4496</v>
      </c>
      <c r="B4500" s="564">
        <f t="shared" ca="1" si="426"/>
        <v>0</v>
      </c>
      <c r="C4500" s="564">
        <f t="shared" ca="1" si="421"/>
        <v>0</v>
      </c>
      <c r="D4500" s="564">
        <f t="shared" ca="1" si="424"/>
        <v>0</v>
      </c>
      <c r="E4500" s="564">
        <f t="shared" ca="1" si="422"/>
        <v>0</v>
      </c>
      <c r="F4500" s="564">
        <f t="shared" ca="1" si="425"/>
        <v>1</v>
      </c>
      <c r="G4500" s="564">
        <f t="shared" ca="1" si="423"/>
        <v>-1.1561636508385438</v>
      </c>
      <c r="H4500" s="564">
        <v>0</v>
      </c>
      <c r="I4500" s="564">
        <v>0</v>
      </c>
      <c r="J4500" s="564">
        <v>0</v>
      </c>
      <c r="K4500" s="564">
        <v>0</v>
      </c>
      <c r="L4500" s="564">
        <v>0</v>
      </c>
      <c r="M4500" s="564">
        <v>0</v>
      </c>
      <c r="N4500" s="564">
        <v>0</v>
      </c>
      <c r="O4500" s="564">
        <v>0</v>
      </c>
      <c r="P4500" s="564">
        <v>0</v>
      </c>
      <c r="Q4500" s="564">
        <v>0</v>
      </c>
      <c r="R4500" s="564">
        <v>0</v>
      </c>
      <c r="S4500" s="564">
        <v>0</v>
      </c>
      <c r="T4500" s="564">
        <v>0</v>
      </c>
      <c r="U4500" s="564">
        <v>0</v>
      </c>
      <c r="V4500" s="564">
        <v>0</v>
      </c>
      <c r="W4500" s="564">
        <v>0</v>
      </c>
      <c r="X4500" s="564">
        <v>0</v>
      </c>
      <c r="Y4500" s="564">
        <v>0</v>
      </c>
      <c r="Z4500" s="564">
        <v>0</v>
      </c>
      <c r="AA4500" s="564">
        <v>0</v>
      </c>
      <c r="AB4500" s="564">
        <v>0</v>
      </c>
      <c r="AC4500" s="564">
        <v>0</v>
      </c>
      <c r="AD4500" s="564">
        <v>0</v>
      </c>
      <c r="AE4500" s="564">
        <v>0</v>
      </c>
      <c r="AF4500" s="564">
        <v>0</v>
      </c>
      <c r="AG4500" s="564">
        <v>0</v>
      </c>
      <c r="AH4500" s="564">
        <v>0</v>
      </c>
      <c r="AI4500" s="564">
        <v>0</v>
      </c>
      <c r="AJ4500" s="564">
        <v>0</v>
      </c>
      <c r="AK4500" s="564">
        <v>0</v>
      </c>
    </row>
    <row r="4501" spans="1:37">
      <c r="A4501">
        <v>4497</v>
      </c>
      <c r="B4501" s="564">
        <f t="shared" ca="1" si="426"/>
        <v>0</v>
      </c>
      <c r="C4501" s="564">
        <f t="shared" ca="1" si="421"/>
        <v>0</v>
      </c>
      <c r="D4501" s="564">
        <f t="shared" ca="1" si="424"/>
        <v>0</v>
      </c>
      <c r="E4501" s="564">
        <f t="shared" ca="1" si="422"/>
        <v>0</v>
      </c>
      <c r="F4501" s="564">
        <f t="shared" ca="1" si="425"/>
        <v>1</v>
      </c>
      <c r="G4501" s="564">
        <f t="shared" ca="1" si="423"/>
        <v>0.25797169586358615</v>
      </c>
      <c r="H4501" s="564">
        <v>0</v>
      </c>
      <c r="I4501" s="564">
        <v>0</v>
      </c>
      <c r="J4501" s="564">
        <v>0</v>
      </c>
      <c r="K4501" s="564">
        <v>0</v>
      </c>
      <c r="L4501" s="564">
        <v>0</v>
      </c>
      <c r="M4501" s="564">
        <v>0</v>
      </c>
      <c r="N4501" s="564">
        <v>0</v>
      </c>
      <c r="O4501" s="564">
        <v>0</v>
      </c>
      <c r="P4501" s="564">
        <v>0</v>
      </c>
      <c r="Q4501" s="564">
        <v>0</v>
      </c>
      <c r="R4501" s="564">
        <v>0</v>
      </c>
      <c r="S4501" s="564">
        <v>0</v>
      </c>
      <c r="T4501" s="564">
        <v>0</v>
      </c>
      <c r="U4501" s="564">
        <v>0</v>
      </c>
      <c r="V4501" s="564">
        <v>0</v>
      </c>
      <c r="W4501" s="564">
        <v>0</v>
      </c>
      <c r="X4501" s="564">
        <v>0</v>
      </c>
      <c r="Y4501" s="564">
        <v>0</v>
      </c>
      <c r="Z4501" s="564">
        <v>0</v>
      </c>
      <c r="AA4501" s="564">
        <v>0</v>
      </c>
      <c r="AB4501" s="564">
        <v>0</v>
      </c>
      <c r="AC4501" s="564">
        <v>0</v>
      </c>
      <c r="AD4501" s="564">
        <v>0</v>
      </c>
      <c r="AE4501" s="564">
        <v>0</v>
      </c>
      <c r="AF4501" s="564">
        <v>0</v>
      </c>
      <c r="AG4501" s="564">
        <v>0</v>
      </c>
      <c r="AH4501" s="564">
        <v>0</v>
      </c>
      <c r="AI4501" s="564">
        <v>0</v>
      </c>
      <c r="AJ4501" s="564">
        <v>0</v>
      </c>
      <c r="AK4501" s="564">
        <v>0</v>
      </c>
    </row>
    <row r="4502" spans="1:37">
      <c r="A4502">
        <v>4498</v>
      </c>
      <c r="B4502" s="564">
        <f t="shared" ca="1" si="426"/>
        <v>0</v>
      </c>
      <c r="C4502" s="564">
        <f t="shared" ca="1" si="421"/>
        <v>0</v>
      </c>
      <c r="D4502" s="564">
        <f t="shared" ca="1" si="424"/>
        <v>0</v>
      </c>
      <c r="E4502" s="564">
        <f t="shared" ca="1" si="422"/>
        <v>0</v>
      </c>
      <c r="F4502" s="564">
        <f t="shared" ca="1" si="425"/>
        <v>1</v>
      </c>
      <c r="G4502" s="564">
        <f t="shared" ca="1" si="423"/>
        <v>3.2099855631485563</v>
      </c>
      <c r="H4502" s="564">
        <v>0</v>
      </c>
      <c r="I4502" s="564">
        <v>0</v>
      </c>
      <c r="J4502" s="564">
        <v>0</v>
      </c>
      <c r="K4502" s="564">
        <v>0</v>
      </c>
      <c r="L4502" s="564">
        <v>0</v>
      </c>
      <c r="M4502" s="564">
        <v>0</v>
      </c>
      <c r="N4502" s="564">
        <v>0</v>
      </c>
      <c r="O4502" s="564">
        <v>0</v>
      </c>
      <c r="P4502" s="564">
        <v>0</v>
      </c>
      <c r="Q4502" s="564">
        <v>0</v>
      </c>
      <c r="R4502" s="564">
        <v>0</v>
      </c>
      <c r="S4502" s="564">
        <v>0</v>
      </c>
      <c r="T4502" s="564">
        <v>0</v>
      </c>
      <c r="U4502" s="564">
        <v>0</v>
      </c>
      <c r="V4502" s="564">
        <v>0</v>
      </c>
      <c r="W4502" s="564">
        <v>0</v>
      </c>
      <c r="X4502" s="564">
        <v>0</v>
      </c>
      <c r="Y4502" s="564">
        <v>0</v>
      </c>
      <c r="Z4502" s="564">
        <v>0</v>
      </c>
      <c r="AA4502" s="564">
        <v>0</v>
      </c>
      <c r="AB4502" s="564">
        <v>0</v>
      </c>
      <c r="AC4502" s="564">
        <v>0</v>
      </c>
      <c r="AD4502" s="564">
        <v>0</v>
      </c>
      <c r="AE4502" s="564">
        <v>0</v>
      </c>
      <c r="AF4502" s="564">
        <v>0</v>
      </c>
      <c r="AG4502" s="564">
        <v>0</v>
      </c>
      <c r="AH4502" s="564">
        <v>0</v>
      </c>
      <c r="AI4502" s="564">
        <v>0</v>
      </c>
      <c r="AJ4502" s="564">
        <v>0</v>
      </c>
      <c r="AK4502" s="564">
        <v>0</v>
      </c>
    </row>
    <row r="4503" spans="1:37">
      <c r="A4503">
        <v>4499</v>
      </c>
      <c r="B4503" s="564">
        <f t="shared" ca="1" si="426"/>
        <v>0</v>
      </c>
      <c r="C4503" s="564">
        <f t="shared" ca="1" si="421"/>
        <v>0</v>
      </c>
      <c r="D4503" s="564">
        <f t="shared" ca="1" si="424"/>
        <v>0</v>
      </c>
      <c r="E4503" s="564">
        <f t="shared" ca="1" si="422"/>
        <v>0</v>
      </c>
      <c r="F4503" s="564">
        <f t="shared" ca="1" si="425"/>
        <v>1</v>
      </c>
      <c r="G4503" s="564">
        <f t="shared" ca="1" si="423"/>
        <v>1.0285746805101987</v>
      </c>
      <c r="H4503" s="564">
        <v>0</v>
      </c>
      <c r="I4503" s="564">
        <v>0</v>
      </c>
      <c r="J4503" s="564">
        <v>0</v>
      </c>
      <c r="K4503" s="564">
        <v>0</v>
      </c>
      <c r="L4503" s="564">
        <v>0</v>
      </c>
      <c r="M4503" s="564">
        <v>0</v>
      </c>
      <c r="N4503" s="564">
        <v>0</v>
      </c>
      <c r="O4503" s="564">
        <v>0</v>
      </c>
      <c r="P4503" s="564">
        <v>0</v>
      </c>
      <c r="Q4503" s="564">
        <v>0</v>
      </c>
      <c r="R4503" s="564">
        <v>0</v>
      </c>
      <c r="S4503" s="564">
        <v>0</v>
      </c>
      <c r="T4503" s="564">
        <v>0</v>
      </c>
      <c r="U4503" s="564">
        <v>0</v>
      </c>
      <c r="V4503" s="564">
        <v>0</v>
      </c>
      <c r="W4503" s="564">
        <v>0</v>
      </c>
      <c r="X4503" s="564">
        <v>0</v>
      </c>
      <c r="Y4503" s="564">
        <v>0</v>
      </c>
      <c r="Z4503" s="564">
        <v>0</v>
      </c>
      <c r="AA4503" s="564">
        <v>0</v>
      </c>
      <c r="AB4503" s="564">
        <v>0</v>
      </c>
      <c r="AC4503" s="564">
        <v>0</v>
      </c>
      <c r="AD4503" s="564">
        <v>0</v>
      </c>
      <c r="AE4503" s="564">
        <v>0</v>
      </c>
      <c r="AF4503" s="564">
        <v>0</v>
      </c>
      <c r="AG4503" s="564">
        <v>0</v>
      </c>
      <c r="AH4503" s="564">
        <v>0</v>
      </c>
      <c r="AI4503" s="564">
        <v>0</v>
      </c>
      <c r="AJ4503" s="564">
        <v>0</v>
      </c>
      <c r="AK4503" s="564">
        <v>0</v>
      </c>
    </row>
    <row r="4504" spans="1:37">
      <c r="A4504">
        <v>4500</v>
      </c>
      <c r="B4504" s="564">
        <f t="shared" ca="1" si="426"/>
        <v>0</v>
      </c>
      <c r="C4504" s="564">
        <f t="shared" ca="1" si="421"/>
        <v>0</v>
      </c>
      <c r="D4504" s="564">
        <f t="shared" ca="1" si="424"/>
        <v>0</v>
      </c>
      <c r="E4504" s="564">
        <f t="shared" ca="1" si="422"/>
        <v>0</v>
      </c>
      <c r="F4504" s="564">
        <f t="shared" ca="1" si="425"/>
        <v>1</v>
      </c>
      <c r="G4504" s="564">
        <f t="shared" ca="1" si="423"/>
        <v>2.4080049470030702</v>
      </c>
      <c r="H4504" s="564">
        <v>0</v>
      </c>
      <c r="I4504" s="564">
        <v>0</v>
      </c>
      <c r="J4504" s="564">
        <v>0</v>
      </c>
      <c r="K4504" s="564">
        <v>0</v>
      </c>
      <c r="L4504" s="564">
        <v>0</v>
      </c>
      <c r="M4504" s="564">
        <v>0</v>
      </c>
      <c r="N4504" s="564">
        <v>0</v>
      </c>
      <c r="O4504" s="564">
        <v>0</v>
      </c>
      <c r="P4504" s="564">
        <v>0</v>
      </c>
      <c r="Q4504" s="564">
        <v>0</v>
      </c>
      <c r="R4504" s="564">
        <v>0</v>
      </c>
      <c r="S4504" s="564">
        <v>0</v>
      </c>
      <c r="T4504" s="564">
        <v>0</v>
      </c>
      <c r="U4504" s="564">
        <v>0</v>
      </c>
      <c r="V4504" s="564">
        <v>0</v>
      </c>
      <c r="W4504" s="564">
        <v>0</v>
      </c>
      <c r="X4504" s="564">
        <v>0</v>
      </c>
      <c r="Y4504" s="564">
        <v>0</v>
      </c>
      <c r="Z4504" s="564">
        <v>0</v>
      </c>
      <c r="AA4504" s="564">
        <v>0</v>
      </c>
      <c r="AB4504" s="564">
        <v>0</v>
      </c>
      <c r="AC4504" s="564">
        <v>0</v>
      </c>
      <c r="AD4504" s="564">
        <v>0</v>
      </c>
      <c r="AE4504" s="564">
        <v>0</v>
      </c>
      <c r="AF4504" s="564">
        <v>0</v>
      </c>
      <c r="AG4504" s="564">
        <v>0</v>
      </c>
      <c r="AH4504" s="564">
        <v>0</v>
      </c>
      <c r="AI4504" s="564">
        <v>0</v>
      </c>
      <c r="AJ4504" s="564">
        <v>0</v>
      </c>
      <c r="AK4504" s="564">
        <v>0</v>
      </c>
    </row>
    <row r="4505" spans="1:37">
      <c r="A4505">
        <v>4501</v>
      </c>
      <c r="B4505" s="564">
        <f t="shared" ca="1" si="426"/>
        <v>20</v>
      </c>
      <c r="C4505" s="564">
        <f t="shared" ca="1" si="421"/>
        <v>400</v>
      </c>
      <c r="D4505" s="564">
        <f t="shared" ca="1" si="424"/>
        <v>20</v>
      </c>
      <c r="E4505" s="564">
        <f t="shared" ca="1" si="422"/>
        <v>0</v>
      </c>
      <c r="F4505" s="564">
        <f t="shared" ca="1" si="425"/>
        <v>1</v>
      </c>
      <c r="G4505" s="564">
        <f t="shared" ca="1" si="423"/>
        <v>1.1476444367637182</v>
      </c>
      <c r="H4505" s="564">
        <v>1</v>
      </c>
      <c r="I4505" s="564">
        <v>1</v>
      </c>
      <c r="J4505" s="564">
        <v>1</v>
      </c>
      <c r="K4505" s="564">
        <v>1</v>
      </c>
      <c r="L4505" s="564">
        <v>1</v>
      </c>
      <c r="M4505" s="564">
        <v>1</v>
      </c>
      <c r="N4505" s="564">
        <v>1</v>
      </c>
      <c r="O4505" s="564">
        <v>1</v>
      </c>
      <c r="P4505" s="564">
        <v>1</v>
      </c>
      <c r="Q4505" s="564">
        <v>1</v>
      </c>
      <c r="R4505" s="564">
        <v>1</v>
      </c>
      <c r="S4505" s="564">
        <v>1</v>
      </c>
      <c r="T4505" s="564">
        <v>1</v>
      </c>
      <c r="U4505" s="564">
        <v>1</v>
      </c>
      <c r="V4505" s="564">
        <v>1</v>
      </c>
      <c r="W4505" s="564">
        <v>1</v>
      </c>
      <c r="X4505" s="564">
        <v>1</v>
      </c>
      <c r="Y4505" s="564">
        <v>1</v>
      </c>
      <c r="Z4505" s="564">
        <v>1</v>
      </c>
      <c r="AA4505" s="564">
        <v>1</v>
      </c>
      <c r="AB4505" s="564">
        <v>1</v>
      </c>
      <c r="AC4505" s="564">
        <v>1</v>
      </c>
      <c r="AD4505" s="564">
        <v>1</v>
      </c>
      <c r="AE4505" s="564">
        <v>1</v>
      </c>
      <c r="AF4505" s="564">
        <v>1</v>
      </c>
      <c r="AG4505" s="564">
        <v>1</v>
      </c>
      <c r="AH4505" s="564">
        <v>1</v>
      </c>
      <c r="AI4505" s="564">
        <v>1</v>
      </c>
      <c r="AJ4505" s="564">
        <v>1</v>
      </c>
      <c r="AK4505" s="564">
        <v>1</v>
      </c>
    </row>
    <row r="4506" spans="1:37">
      <c r="A4506">
        <v>4502</v>
      </c>
      <c r="B4506" s="564">
        <f t="shared" ca="1" si="426"/>
        <v>0</v>
      </c>
      <c r="C4506" s="564">
        <f t="shared" ca="1" si="421"/>
        <v>0</v>
      </c>
      <c r="D4506" s="564">
        <f t="shared" ca="1" si="424"/>
        <v>0</v>
      </c>
      <c r="E4506" s="564">
        <f t="shared" ca="1" si="422"/>
        <v>0</v>
      </c>
      <c r="F4506" s="564">
        <f t="shared" ca="1" si="425"/>
        <v>1</v>
      </c>
      <c r="G4506" s="564">
        <f t="shared" ca="1" si="423"/>
        <v>1.374913978658026</v>
      </c>
      <c r="H4506" s="564">
        <v>0</v>
      </c>
      <c r="I4506" s="564">
        <v>0</v>
      </c>
      <c r="J4506" s="564">
        <v>0</v>
      </c>
      <c r="K4506" s="564">
        <v>0</v>
      </c>
      <c r="L4506" s="564">
        <v>0</v>
      </c>
      <c r="M4506" s="564">
        <v>0</v>
      </c>
      <c r="N4506" s="564">
        <v>0</v>
      </c>
      <c r="O4506" s="564">
        <v>0</v>
      </c>
      <c r="P4506" s="564">
        <v>0</v>
      </c>
      <c r="Q4506" s="564">
        <v>0</v>
      </c>
      <c r="R4506" s="564">
        <v>0</v>
      </c>
      <c r="S4506" s="564">
        <v>0</v>
      </c>
      <c r="T4506" s="564">
        <v>0</v>
      </c>
      <c r="U4506" s="564">
        <v>0</v>
      </c>
      <c r="V4506" s="564">
        <v>0</v>
      </c>
      <c r="W4506" s="564">
        <v>0</v>
      </c>
      <c r="X4506" s="564">
        <v>0</v>
      </c>
      <c r="Y4506" s="564">
        <v>0</v>
      </c>
      <c r="Z4506" s="564">
        <v>0</v>
      </c>
      <c r="AA4506" s="564">
        <v>0</v>
      </c>
      <c r="AB4506" s="564">
        <v>0</v>
      </c>
      <c r="AC4506" s="564">
        <v>0</v>
      </c>
      <c r="AD4506" s="564">
        <v>0</v>
      </c>
      <c r="AE4506" s="564">
        <v>0</v>
      </c>
      <c r="AF4506" s="564">
        <v>0</v>
      </c>
      <c r="AG4506" s="564">
        <v>0</v>
      </c>
      <c r="AH4506" s="564">
        <v>0</v>
      </c>
      <c r="AI4506" s="564">
        <v>0</v>
      </c>
      <c r="AJ4506" s="564">
        <v>0</v>
      </c>
      <c r="AK4506" s="564">
        <v>0</v>
      </c>
    </row>
    <row r="4507" spans="1:37">
      <c r="A4507">
        <v>4503</v>
      </c>
      <c r="B4507" s="564">
        <f t="shared" ca="1" si="426"/>
        <v>20</v>
      </c>
      <c r="C4507" s="564">
        <f t="shared" ca="1" si="421"/>
        <v>400</v>
      </c>
      <c r="D4507" s="564">
        <f t="shared" ca="1" si="424"/>
        <v>20</v>
      </c>
      <c r="E4507" s="564">
        <f t="shared" ca="1" si="422"/>
        <v>0</v>
      </c>
      <c r="F4507" s="564">
        <f t="shared" ca="1" si="425"/>
        <v>1</v>
      </c>
      <c r="G4507" s="564">
        <f t="shared" ca="1" si="423"/>
        <v>-1.8662017499451595</v>
      </c>
      <c r="H4507" s="564">
        <v>1</v>
      </c>
      <c r="I4507" s="564">
        <v>1</v>
      </c>
      <c r="J4507" s="564">
        <v>1</v>
      </c>
      <c r="K4507" s="564">
        <v>1</v>
      </c>
      <c r="L4507" s="564">
        <v>1</v>
      </c>
      <c r="M4507" s="564">
        <v>1</v>
      </c>
      <c r="N4507" s="564">
        <v>1</v>
      </c>
      <c r="O4507" s="564">
        <v>1</v>
      </c>
      <c r="P4507" s="564">
        <v>1</v>
      </c>
      <c r="Q4507" s="564">
        <v>1</v>
      </c>
      <c r="R4507" s="564">
        <v>1</v>
      </c>
      <c r="S4507" s="564">
        <v>1</v>
      </c>
      <c r="T4507" s="564">
        <v>1</v>
      </c>
      <c r="U4507" s="564">
        <v>1</v>
      </c>
      <c r="V4507" s="564">
        <v>1</v>
      </c>
      <c r="W4507" s="564">
        <v>1</v>
      </c>
      <c r="X4507" s="564">
        <v>1</v>
      </c>
      <c r="Y4507" s="564">
        <v>1</v>
      </c>
      <c r="Z4507" s="564">
        <v>1</v>
      </c>
      <c r="AA4507" s="564">
        <v>1</v>
      </c>
      <c r="AB4507" s="564">
        <v>1</v>
      </c>
      <c r="AC4507" s="564">
        <v>1</v>
      </c>
      <c r="AD4507" s="564">
        <v>1</v>
      </c>
      <c r="AE4507" s="564">
        <v>1</v>
      </c>
      <c r="AF4507" s="564">
        <v>1</v>
      </c>
      <c r="AG4507" s="564">
        <v>1</v>
      </c>
      <c r="AH4507" s="564">
        <v>1</v>
      </c>
      <c r="AI4507" s="564">
        <v>1</v>
      </c>
      <c r="AJ4507" s="564">
        <v>1</v>
      </c>
      <c r="AK4507" s="564">
        <v>1</v>
      </c>
    </row>
    <row r="4508" spans="1:37">
      <c r="A4508">
        <v>4504</v>
      </c>
      <c r="B4508" s="564">
        <f t="shared" ca="1" si="426"/>
        <v>20</v>
      </c>
      <c r="C4508" s="564">
        <f t="shared" ca="1" si="421"/>
        <v>400</v>
      </c>
      <c r="D4508" s="564">
        <f t="shared" ca="1" si="424"/>
        <v>20</v>
      </c>
      <c r="E4508" s="564">
        <f t="shared" ca="1" si="422"/>
        <v>0</v>
      </c>
      <c r="F4508" s="564">
        <f t="shared" ca="1" si="425"/>
        <v>1</v>
      </c>
      <c r="G4508" s="564">
        <f t="shared" ca="1" si="423"/>
        <v>3.2234323089701724</v>
      </c>
      <c r="H4508" s="564">
        <v>1</v>
      </c>
      <c r="I4508" s="564">
        <v>1</v>
      </c>
      <c r="J4508" s="564">
        <v>1</v>
      </c>
      <c r="K4508" s="564">
        <v>1</v>
      </c>
      <c r="L4508" s="564">
        <v>1</v>
      </c>
      <c r="M4508" s="564">
        <v>1</v>
      </c>
      <c r="N4508" s="564">
        <v>1</v>
      </c>
      <c r="O4508" s="564">
        <v>1</v>
      </c>
      <c r="P4508" s="564">
        <v>1</v>
      </c>
      <c r="Q4508" s="564">
        <v>1</v>
      </c>
      <c r="R4508" s="564">
        <v>1</v>
      </c>
      <c r="S4508" s="564">
        <v>1</v>
      </c>
      <c r="T4508" s="564">
        <v>1</v>
      </c>
      <c r="U4508" s="564">
        <v>1</v>
      </c>
      <c r="V4508" s="564">
        <v>1</v>
      </c>
      <c r="W4508" s="564">
        <v>1</v>
      </c>
      <c r="X4508" s="564">
        <v>1</v>
      </c>
      <c r="Y4508" s="564">
        <v>1</v>
      </c>
      <c r="Z4508" s="564">
        <v>1</v>
      </c>
      <c r="AA4508" s="564">
        <v>1</v>
      </c>
      <c r="AB4508" s="564">
        <v>1</v>
      </c>
      <c r="AC4508" s="564">
        <v>1</v>
      </c>
      <c r="AD4508" s="564">
        <v>1</v>
      </c>
      <c r="AE4508" s="564">
        <v>1</v>
      </c>
      <c r="AF4508" s="564">
        <v>1</v>
      </c>
      <c r="AG4508" s="564">
        <v>1</v>
      </c>
      <c r="AH4508" s="564">
        <v>1</v>
      </c>
      <c r="AI4508" s="564">
        <v>1</v>
      </c>
      <c r="AJ4508" s="564">
        <v>1</v>
      </c>
      <c r="AK4508" s="564">
        <v>1</v>
      </c>
    </row>
    <row r="4509" spans="1:37">
      <c r="A4509">
        <v>4505</v>
      </c>
      <c r="B4509" s="564">
        <f t="shared" ca="1" si="426"/>
        <v>2</v>
      </c>
      <c r="C4509" s="564">
        <f t="shared" ca="1" si="421"/>
        <v>4</v>
      </c>
      <c r="D4509" s="564">
        <f t="shared" ca="1" si="424"/>
        <v>2</v>
      </c>
      <c r="E4509" s="564">
        <f t="shared" ca="1" si="422"/>
        <v>1.8</v>
      </c>
      <c r="F4509" s="564">
        <f t="shared" ca="1" si="425"/>
        <v>0.81052631578947365</v>
      </c>
      <c r="G4509" s="564">
        <f t="shared" ca="1" si="423"/>
        <v>-3.0712404619480229</v>
      </c>
      <c r="H4509" s="564">
        <v>0</v>
      </c>
      <c r="I4509" s="564">
        <v>0</v>
      </c>
      <c r="J4509" s="564">
        <v>0</v>
      </c>
      <c r="K4509" s="564">
        <v>1</v>
      </c>
      <c r="L4509" s="564">
        <v>0</v>
      </c>
      <c r="M4509" s="564">
        <v>0</v>
      </c>
      <c r="N4509" s="564">
        <v>0</v>
      </c>
      <c r="O4509" s="564">
        <v>0</v>
      </c>
      <c r="P4509" s="564">
        <v>1</v>
      </c>
      <c r="Q4509" s="564">
        <v>0</v>
      </c>
      <c r="R4509" s="564">
        <v>0</v>
      </c>
      <c r="S4509" s="564">
        <v>0</v>
      </c>
      <c r="T4509" s="564">
        <v>0</v>
      </c>
      <c r="U4509" s="564">
        <v>0</v>
      </c>
      <c r="V4509" s="564">
        <v>0</v>
      </c>
      <c r="W4509" s="564">
        <v>0</v>
      </c>
      <c r="X4509" s="564">
        <v>0</v>
      </c>
      <c r="Y4509" s="564">
        <v>0</v>
      </c>
      <c r="Z4509" s="564">
        <v>0</v>
      </c>
      <c r="AA4509" s="564">
        <v>0</v>
      </c>
      <c r="AB4509" s="564">
        <v>0</v>
      </c>
      <c r="AC4509" s="564">
        <v>0</v>
      </c>
      <c r="AD4509" s="564">
        <v>1</v>
      </c>
      <c r="AE4509" s="564">
        <v>0</v>
      </c>
      <c r="AF4509" s="564">
        <v>0</v>
      </c>
      <c r="AG4509" s="564">
        <v>0</v>
      </c>
      <c r="AH4509" s="564">
        <v>0</v>
      </c>
      <c r="AI4509" s="564">
        <v>0</v>
      </c>
      <c r="AJ4509" s="564">
        <v>0</v>
      </c>
      <c r="AK4509" s="564">
        <v>0</v>
      </c>
    </row>
    <row r="4510" spans="1:37">
      <c r="A4510">
        <v>4506</v>
      </c>
      <c r="B4510" s="564">
        <f t="shared" ca="1" si="426"/>
        <v>20</v>
      </c>
      <c r="C4510" s="564">
        <f t="shared" ca="1" si="421"/>
        <v>400</v>
      </c>
      <c r="D4510" s="564">
        <f t="shared" ca="1" si="424"/>
        <v>20</v>
      </c>
      <c r="E4510" s="564">
        <f t="shared" ca="1" si="422"/>
        <v>0</v>
      </c>
      <c r="F4510" s="564">
        <f t="shared" ca="1" si="425"/>
        <v>1</v>
      </c>
      <c r="G4510" s="564">
        <f t="shared" ca="1" si="423"/>
        <v>1.4885154570472721</v>
      </c>
      <c r="H4510" s="564">
        <v>1</v>
      </c>
      <c r="I4510" s="564">
        <v>1</v>
      </c>
      <c r="J4510" s="564">
        <v>1</v>
      </c>
      <c r="K4510" s="564">
        <v>1</v>
      </c>
      <c r="L4510" s="564">
        <v>1</v>
      </c>
      <c r="M4510" s="564">
        <v>1</v>
      </c>
      <c r="N4510" s="564">
        <v>1</v>
      </c>
      <c r="O4510" s="564">
        <v>1</v>
      </c>
      <c r="P4510" s="564">
        <v>1</v>
      </c>
      <c r="Q4510" s="564">
        <v>1</v>
      </c>
      <c r="R4510" s="564">
        <v>1</v>
      </c>
      <c r="S4510" s="564">
        <v>1</v>
      </c>
      <c r="T4510" s="564">
        <v>1</v>
      </c>
      <c r="U4510" s="564">
        <v>1</v>
      </c>
      <c r="V4510" s="564">
        <v>1</v>
      </c>
      <c r="W4510" s="564">
        <v>1</v>
      </c>
      <c r="X4510" s="564">
        <v>1</v>
      </c>
      <c r="Y4510" s="564">
        <v>1</v>
      </c>
      <c r="Z4510" s="564">
        <v>1</v>
      </c>
      <c r="AA4510" s="564">
        <v>1</v>
      </c>
      <c r="AB4510" s="564">
        <v>1</v>
      </c>
      <c r="AC4510" s="564">
        <v>1</v>
      </c>
      <c r="AD4510" s="564">
        <v>1</v>
      </c>
      <c r="AE4510" s="564">
        <v>1</v>
      </c>
      <c r="AF4510" s="564">
        <v>1</v>
      </c>
      <c r="AG4510" s="564">
        <v>1</v>
      </c>
      <c r="AH4510" s="564">
        <v>1</v>
      </c>
      <c r="AI4510" s="564">
        <v>1</v>
      </c>
      <c r="AJ4510" s="564">
        <v>1</v>
      </c>
      <c r="AK4510" s="564">
        <v>1</v>
      </c>
    </row>
    <row r="4511" spans="1:37">
      <c r="A4511">
        <v>4507</v>
      </c>
      <c r="B4511" s="564">
        <f t="shared" ca="1" si="426"/>
        <v>8</v>
      </c>
      <c r="C4511" s="564">
        <f t="shared" ca="1" si="421"/>
        <v>64</v>
      </c>
      <c r="D4511" s="564">
        <f t="shared" ca="1" si="424"/>
        <v>8</v>
      </c>
      <c r="E4511" s="564">
        <f t="shared" ca="1" si="422"/>
        <v>4.8</v>
      </c>
      <c r="F4511" s="564">
        <f t="shared" ca="1" si="425"/>
        <v>0.49473684210526314</v>
      </c>
      <c r="G4511" s="564">
        <f t="shared" ca="1" si="423"/>
        <v>7.4792828495188939</v>
      </c>
      <c r="H4511" s="564">
        <v>0</v>
      </c>
      <c r="I4511" s="564">
        <v>0</v>
      </c>
      <c r="J4511" s="564">
        <v>1</v>
      </c>
      <c r="K4511" s="564">
        <v>1</v>
      </c>
      <c r="L4511" s="564">
        <v>0</v>
      </c>
      <c r="M4511" s="564">
        <v>0</v>
      </c>
      <c r="N4511" s="564">
        <v>0</v>
      </c>
      <c r="O4511" s="564">
        <v>1</v>
      </c>
      <c r="P4511" s="564">
        <v>0</v>
      </c>
      <c r="Q4511" s="564">
        <v>0</v>
      </c>
      <c r="R4511" s="564">
        <v>0</v>
      </c>
      <c r="S4511" s="564">
        <v>1</v>
      </c>
      <c r="T4511" s="564">
        <v>0</v>
      </c>
      <c r="U4511" s="564">
        <v>0</v>
      </c>
      <c r="V4511" s="564">
        <v>0</v>
      </c>
      <c r="W4511" s="564">
        <v>1</v>
      </c>
      <c r="X4511" s="564">
        <v>1</v>
      </c>
      <c r="Y4511" s="564">
        <v>1</v>
      </c>
      <c r="Z4511" s="564">
        <v>1</v>
      </c>
      <c r="AA4511" s="564">
        <v>0</v>
      </c>
      <c r="AB4511" s="564">
        <v>0</v>
      </c>
      <c r="AC4511" s="564">
        <v>0</v>
      </c>
      <c r="AD4511" s="564">
        <v>0</v>
      </c>
      <c r="AE4511" s="564">
        <v>0</v>
      </c>
      <c r="AF4511" s="564">
        <v>0</v>
      </c>
      <c r="AG4511" s="564">
        <v>0</v>
      </c>
      <c r="AH4511" s="564">
        <v>0</v>
      </c>
      <c r="AI4511" s="564">
        <v>0</v>
      </c>
      <c r="AJ4511" s="564">
        <v>0</v>
      </c>
      <c r="AK4511" s="564">
        <v>0</v>
      </c>
    </row>
    <row r="4512" spans="1:37">
      <c r="A4512">
        <v>4508</v>
      </c>
      <c r="B4512" s="564">
        <f t="shared" ca="1" si="426"/>
        <v>0</v>
      </c>
      <c r="C4512" s="564">
        <f t="shared" ca="1" si="421"/>
        <v>0</v>
      </c>
      <c r="D4512" s="564">
        <f t="shared" ca="1" si="424"/>
        <v>0</v>
      </c>
      <c r="E4512" s="564">
        <f t="shared" ca="1" si="422"/>
        <v>0</v>
      </c>
      <c r="F4512" s="564">
        <f t="shared" ca="1" si="425"/>
        <v>1</v>
      </c>
      <c r="G4512" s="564">
        <f t="shared" ca="1" si="423"/>
        <v>6.1817753436230376</v>
      </c>
      <c r="H4512" s="564">
        <v>0</v>
      </c>
      <c r="I4512" s="564">
        <v>0</v>
      </c>
      <c r="J4512" s="564">
        <v>0</v>
      </c>
      <c r="K4512" s="564">
        <v>0</v>
      </c>
      <c r="L4512" s="564">
        <v>0</v>
      </c>
      <c r="M4512" s="564">
        <v>0</v>
      </c>
      <c r="N4512" s="564">
        <v>0</v>
      </c>
      <c r="O4512" s="564">
        <v>0</v>
      </c>
      <c r="P4512" s="564">
        <v>0</v>
      </c>
      <c r="Q4512" s="564">
        <v>0</v>
      </c>
      <c r="R4512" s="564">
        <v>0</v>
      </c>
      <c r="S4512" s="564">
        <v>0</v>
      </c>
      <c r="T4512" s="564">
        <v>0</v>
      </c>
      <c r="U4512" s="564">
        <v>0</v>
      </c>
      <c r="V4512" s="564">
        <v>0</v>
      </c>
      <c r="W4512" s="564">
        <v>0</v>
      </c>
      <c r="X4512" s="564">
        <v>0</v>
      </c>
      <c r="Y4512" s="564">
        <v>0</v>
      </c>
      <c r="Z4512" s="564">
        <v>0</v>
      </c>
      <c r="AA4512" s="564">
        <v>0</v>
      </c>
      <c r="AB4512" s="564">
        <v>0</v>
      </c>
      <c r="AC4512" s="564">
        <v>0</v>
      </c>
      <c r="AD4512" s="564">
        <v>0</v>
      </c>
      <c r="AE4512" s="564">
        <v>0</v>
      </c>
      <c r="AF4512" s="564">
        <v>0</v>
      </c>
      <c r="AG4512" s="564">
        <v>0</v>
      </c>
      <c r="AH4512" s="564">
        <v>0</v>
      </c>
      <c r="AI4512" s="564">
        <v>0</v>
      </c>
      <c r="AJ4512" s="564">
        <v>0</v>
      </c>
      <c r="AK4512" s="564">
        <v>0</v>
      </c>
    </row>
    <row r="4513" spans="1:37">
      <c r="A4513">
        <v>4509</v>
      </c>
      <c r="B4513" s="564">
        <f t="shared" ca="1" si="426"/>
        <v>0</v>
      </c>
      <c r="C4513" s="564">
        <f t="shared" ca="1" si="421"/>
        <v>0</v>
      </c>
      <c r="D4513" s="564">
        <f t="shared" ca="1" si="424"/>
        <v>0</v>
      </c>
      <c r="E4513" s="564">
        <f t="shared" ca="1" si="422"/>
        <v>0</v>
      </c>
      <c r="F4513" s="564">
        <f t="shared" ca="1" si="425"/>
        <v>1</v>
      </c>
      <c r="G4513" s="564">
        <f t="shared" ca="1" si="423"/>
        <v>-2.6309302415177842</v>
      </c>
      <c r="H4513" s="564">
        <v>0</v>
      </c>
      <c r="I4513" s="564">
        <v>0</v>
      </c>
      <c r="J4513" s="564">
        <v>0</v>
      </c>
      <c r="K4513" s="564">
        <v>0</v>
      </c>
      <c r="L4513" s="564">
        <v>0</v>
      </c>
      <c r="M4513" s="564">
        <v>0</v>
      </c>
      <c r="N4513" s="564">
        <v>0</v>
      </c>
      <c r="O4513" s="564">
        <v>0</v>
      </c>
      <c r="P4513" s="564">
        <v>0</v>
      </c>
      <c r="Q4513" s="564">
        <v>0</v>
      </c>
      <c r="R4513" s="564">
        <v>0</v>
      </c>
      <c r="S4513" s="564">
        <v>0</v>
      </c>
      <c r="T4513" s="564">
        <v>0</v>
      </c>
      <c r="U4513" s="564">
        <v>0</v>
      </c>
      <c r="V4513" s="564">
        <v>0</v>
      </c>
      <c r="W4513" s="564">
        <v>0</v>
      </c>
      <c r="X4513" s="564">
        <v>0</v>
      </c>
      <c r="Y4513" s="564">
        <v>0</v>
      </c>
      <c r="Z4513" s="564">
        <v>0</v>
      </c>
      <c r="AA4513" s="564">
        <v>0</v>
      </c>
      <c r="AB4513" s="564">
        <v>0</v>
      </c>
      <c r="AC4513" s="564">
        <v>0</v>
      </c>
      <c r="AD4513" s="564">
        <v>0</v>
      </c>
      <c r="AE4513" s="564">
        <v>0</v>
      </c>
      <c r="AF4513" s="564">
        <v>0</v>
      </c>
      <c r="AG4513" s="564">
        <v>0</v>
      </c>
      <c r="AH4513" s="564">
        <v>0</v>
      </c>
      <c r="AI4513" s="564">
        <v>0</v>
      </c>
      <c r="AJ4513" s="564">
        <v>0</v>
      </c>
      <c r="AK4513" s="564">
        <v>0</v>
      </c>
    </row>
    <row r="4514" spans="1:37">
      <c r="A4514">
        <v>4510</v>
      </c>
      <c r="B4514" s="564">
        <f t="shared" ca="1" si="426"/>
        <v>0</v>
      </c>
      <c r="C4514" s="564">
        <f t="shared" ca="1" si="421"/>
        <v>0</v>
      </c>
      <c r="D4514" s="564">
        <f t="shared" ca="1" si="424"/>
        <v>0</v>
      </c>
      <c r="E4514" s="564">
        <f t="shared" ca="1" si="422"/>
        <v>0</v>
      </c>
      <c r="F4514" s="564">
        <f t="shared" ca="1" si="425"/>
        <v>1</v>
      </c>
      <c r="G4514" s="564">
        <f t="shared" ca="1" si="423"/>
        <v>0.89641061457938587</v>
      </c>
      <c r="H4514" s="564">
        <v>0</v>
      </c>
      <c r="I4514" s="564">
        <v>0</v>
      </c>
      <c r="J4514" s="564">
        <v>0</v>
      </c>
      <c r="K4514" s="564">
        <v>0</v>
      </c>
      <c r="L4514" s="564">
        <v>0</v>
      </c>
      <c r="M4514" s="564">
        <v>0</v>
      </c>
      <c r="N4514" s="564">
        <v>0</v>
      </c>
      <c r="O4514" s="564">
        <v>0</v>
      </c>
      <c r="P4514" s="564">
        <v>0</v>
      </c>
      <c r="Q4514" s="564">
        <v>0</v>
      </c>
      <c r="R4514" s="564">
        <v>0</v>
      </c>
      <c r="S4514" s="564">
        <v>0</v>
      </c>
      <c r="T4514" s="564">
        <v>0</v>
      </c>
      <c r="U4514" s="564">
        <v>0</v>
      </c>
      <c r="V4514" s="564">
        <v>0</v>
      </c>
      <c r="W4514" s="564">
        <v>0</v>
      </c>
      <c r="X4514" s="564">
        <v>0</v>
      </c>
      <c r="Y4514" s="564">
        <v>0</v>
      </c>
      <c r="Z4514" s="564">
        <v>0</v>
      </c>
      <c r="AA4514" s="564">
        <v>0</v>
      </c>
      <c r="AB4514" s="564">
        <v>0</v>
      </c>
      <c r="AC4514" s="564">
        <v>0</v>
      </c>
      <c r="AD4514" s="564">
        <v>0</v>
      </c>
      <c r="AE4514" s="564">
        <v>0</v>
      </c>
      <c r="AF4514" s="564">
        <v>0</v>
      </c>
      <c r="AG4514" s="564">
        <v>0</v>
      </c>
      <c r="AH4514" s="564">
        <v>0</v>
      </c>
      <c r="AI4514" s="564">
        <v>0</v>
      </c>
      <c r="AJ4514" s="564">
        <v>0</v>
      </c>
      <c r="AK4514" s="564">
        <v>0</v>
      </c>
    </row>
    <row r="4515" spans="1:37">
      <c r="A4515">
        <v>4511</v>
      </c>
      <c r="B4515" s="564">
        <f t="shared" ca="1" si="426"/>
        <v>0</v>
      </c>
      <c r="C4515" s="564">
        <f t="shared" ca="1" si="421"/>
        <v>0</v>
      </c>
      <c r="D4515" s="564">
        <f t="shared" ca="1" si="424"/>
        <v>0</v>
      </c>
      <c r="E4515" s="564">
        <f t="shared" ca="1" si="422"/>
        <v>0</v>
      </c>
      <c r="F4515" s="564">
        <f t="shared" ca="1" si="425"/>
        <v>1</v>
      </c>
      <c r="G4515" s="564">
        <f t="shared" ca="1" si="423"/>
        <v>5.223683673340016</v>
      </c>
      <c r="H4515" s="564">
        <v>0</v>
      </c>
      <c r="I4515" s="564">
        <v>0</v>
      </c>
      <c r="J4515" s="564">
        <v>0</v>
      </c>
      <c r="K4515" s="564">
        <v>0</v>
      </c>
      <c r="L4515" s="564">
        <v>0</v>
      </c>
      <c r="M4515" s="564">
        <v>0</v>
      </c>
      <c r="N4515" s="564">
        <v>0</v>
      </c>
      <c r="O4515" s="564">
        <v>0</v>
      </c>
      <c r="P4515" s="564">
        <v>0</v>
      </c>
      <c r="Q4515" s="564">
        <v>0</v>
      </c>
      <c r="R4515" s="564">
        <v>0</v>
      </c>
      <c r="S4515" s="564">
        <v>0</v>
      </c>
      <c r="T4515" s="564">
        <v>0</v>
      </c>
      <c r="U4515" s="564">
        <v>0</v>
      </c>
      <c r="V4515" s="564">
        <v>0</v>
      </c>
      <c r="W4515" s="564">
        <v>0</v>
      </c>
      <c r="X4515" s="564">
        <v>0</v>
      </c>
      <c r="Y4515" s="564">
        <v>0</v>
      </c>
      <c r="Z4515" s="564">
        <v>0</v>
      </c>
      <c r="AA4515" s="564">
        <v>0</v>
      </c>
      <c r="AB4515" s="564">
        <v>0</v>
      </c>
      <c r="AC4515" s="564">
        <v>0</v>
      </c>
      <c r="AD4515" s="564">
        <v>0</v>
      </c>
      <c r="AE4515" s="564">
        <v>0</v>
      </c>
      <c r="AF4515" s="564">
        <v>0</v>
      </c>
      <c r="AG4515" s="564">
        <v>0</v>
      </c>
      <c r="AH4515" s="564">
        <v>0</v>
      </c>
      <c r="AI4515" s="564">
        <v>0</v>
      </c>
      <c r="AJ4515" s="564">
        <v>0</v>
      </c>
      <c r="AK4515" s="564">
        <v>0</v>
      </c>
    </row>
    <row r="4516" spans="1:37">
      <c r="A4516">
        <v>4512</v>
      </c>
      <c r="B4516" s="564">
        <f t="shared" ca="1" si="426"/>
        <v>0</v>
      </c>
      <c r="C4516" s="564">
        <f t="shared" ca="1" si="421"/>
        <v>0</v>
      </c>
      <c r="D4516" s="564">
        <f t="shared" ca="1" si="424"/>
        <v>0</v>
      </c>
      <c r="E4516" s="564">
        <f t="shared" ca="1" si="422"/>
        <v>0</v>
      </c>
      <c r="F4516" s="564">
        <f t="shared" ca="1" si="425"/>
        <v>1</v>
      </c>
      <c r="G4516" s="564">
        <f t="shared" ca="1" si="423"/>
        <v>1.5138218753597443</v>
      </c>
      <c r="H4516" s="564">
        <v>0</v>
      </c>
      <c r="I4516" s="564">
        <v>0</v>
      </c>
      <c r="J4516" s="564">
        <v>0</v>
      </c>
      <c r="K4516" s="564">
        <v>0</v>
      </c>
      <c r="L4516" s="564">
        <v>0</v>
      </c>
      <c r="M4516" s="564">
        <v>0</v>
      </c>
      <c r="N4516" s="564">
        <v>0</v>
      </c>
      <c r="O4516" s="564">
        <v>0</v>
      </c>
      <c r="P4516" s="564">
        <v>0</v>
      </c>
      <c r="Q4516" s="564">
        <v>0</v>
      </c>
      <c r="R4516" s="564">
        <v>0</v>
      </c>
      <c r="S4516" s="564">
        <v>0</v>
      </c>
      <c r="T4516" s="564">
        <v>0</v>
      </c>
      <c r="U4516" s="564">
        <v>0</v>
      </c>
      <c r="V4516" s="564">
        <v>0</v>
      </c>
      <c r="W4516" s="564">
        <v>0</v>
      </c>
      <c r="X4516" s="564">
        <v>0</v>
      </c>
      <c r="Y4516" s="564">
        <v>0</v>
      </c>
      <c r="Z4516" s="564">
        <v>0</v>
      </c>
      <c r="AA4516" s="564">
        <v>0</v>
      </c>
      <c r="AB4516" s="564">
        <v>0</v>
      </c>
      <c r="AC4516" s="564">
        <v>0</v>
      </c>
      <c r="AD4516" s="564">
        <v>0</v>
      </c>
      <c r="AE4516" s="564">
        <v>0</v>
      </c>
      <c r="AF4516" s="564">
        <v>0</v>
      </c>
      <c r="AG4516" s="564">
        <v>0</v>
      </c>
      <c r="AH4516" s="564">
        <v>0</v>
      </c>
      <c r="AI4516" s="564">
        <v>0</v>
      </c>
      <c r="AJ4516" s="564">
        <v>0</v>
      </c>
      <c r="AK4516" s="564">
        <v>0</v>
      </c>
    </row>
    <row r="4517" spans="1:37">
      <c r="A4517">
        <v>4513</v>
      </c>
      <c r="B4517" s="564">
        <f t="shared" ca="1" si="426"/>
        <v>0</v>
      </c>
      <c r="C4517" s="564">
        <f t="shared" ca="1" si="421"/>
        <v>0</v>
      </c>
      <c r="D4517" s="564">
        <f t="shared" ca="1" si="424"/>
        <v>0</v>
      </c>
      <c r="E4517" s="564">
        <f t="shared" ca="1" si="422"/>
        <v>0</v>
      </c>
      <c r="F4517" s="564">
        <f t="shared" ca="1" si="425"/>
        <v>1</v>
      </c>
      <c r="G4517" s="564">
        <f t="shared" ca="1" si="423"/>
        <v>-2.6015365026217929</v>
      </c>
      <c r="H4517" s="564">
        <v>0</v>
      </c>
      <c r="I4517" s="564">
        <v>0</v>
      </c>
      <c r="J4517" s="564">
        <v>0</v>
      </c>
      <c r="K4517" s="564">
        <v>0</v>
      </c>
      <c r="L4517" s="564">
        <v>0</v>
      </c>
      <c r="M4517" s="564">
        <v>0</v>
      </c>
      <c r="N4517" s="564">
        <v>0</v>
      </c>
      <c r="O4517" s="564">
        <v>0</v>
      </c>
      <c r="P4517" s="564">
        <v>0</v>
      </c>
      <c r="Q4517" s="564">
        <v>0</v>
      </c>
      <c r="R4517" s="564">
        <v>0</v>
      </c>
      <c r="S4517" s="564">
        <v>0</v>
      </c>
      <c r="T4517" s="564">
        <v>0</v>
      </c>
      <c r="U4517" s="564">
        <v>0</v>
      </c>
      <c r="V4517" s="564">
        <v>0</v>
      </c>
      <c r="W4517" s="564">
        <v>0</v>
      </c>
      <c r="X4517" s="564">
        <v>0</v>
      </c>
      <c r="Y4517" s="564">
        <v>0</v>
      </c>
      <c r="Z4517" s="564">
        <v>0</v>
      </c>
      <c r="AA4517" s="564">
        <v>0</v>
      </c>
      <c r="AB4517" s="564">
        <v>0</v>
      </c>
      <c r="AC4517" s="564">
        <v>0</v>
      </c>
      <c r="AD4517" s="564">
        <v>0</v>
      </c>
      <c r="AE4517" s="564">
        <v>0</v>
      </c>
      <c r="AF4517" s="564">
        <v>0</v>
      </c>
      <c r="AG4517" s="564">
        <v>0</v>
      </c>
      <c r="AH4517" s="564">
        <v>0</v>
      </c>
      <c r="AI4517" s="564">
        <v>0</v>
      </c>
      <c r="AJ4517" s="564">
        <v>0</v>
      </c>
      <c r="AK4517" s="564">
        <v>0</v>
      </c>
    </row>
    <row r="4518" spans="1:37">
      <c r="A4518">
        <v>4514</v>
      </c>
      <c r="B4518" s="564">
        <f t="shared" ca="1" si="426"/>
        <v>20</v>
      </c>
      <c r="C4518" s="564">
        <f t="shared" ca="1" si="421"/>
        <v>400</v>
      </c>
      <c r="D4518" s="564">
        <f t="shared" ca="1" si="424"/>
        <v>20</v>
      </c>
      <c r="E4518" s="564">
        <f t="shared" ca="1" si="422"/>
        <v>0</v>
      </c>
      <c r="F4518" s="564">
        <f t="shared" ca="1" si="425"/>
        <v>1</v>
      </c>
      <c r="G4518" s="564">
        <f t="shared" ca="1" si="423"/>
        <v>1.6706761507638195</v>
      </c>
      <c r="H4518" s="564">
        <v>1</v>
      </c>
      <c r="I4518" s="564">
        <v>1</v>
      </c>
      <c r="J4518" s="564">
        <v>1</v>
      </c>
      <c r="K4518" s="564">
        <v>1</v>
      </c>
      <c r="L4518" s="564">
        <v>1</v>
      </c>
      <c r="M4518" s="564">
        <v>1</v>
      </c>
      <c r="N4518" s="564">
        <v>1</v>
      </c>
      <c r="O4518" s="564">
        <v>1</v>
      </c>
      <c r="P4518" s="564">
        <v>1</v>
      </c>
      <c r="Q4518" s="564">
        <v>1</v>
      </c>
      <c r="R4518" s="564">
        <v>1</v>
      </c>
      <c r="S4518" s="564">
        <v>1</v>
      </c>
      <c r="T4518" s="564">
        <v>1</v>
      </c>
      <c r="U4518" s="564">
        <v>1</v>
      </c>
      <c r="V4518" s="564">
        <v>1</v>
      </c>
      <c r="W4518" s="564">
        <v>1</v>
      </c>
      <c r="X4518" s="564">
        <v>1</v>
      </c>
      <c r="Y4518" s="564">
        <v>1</v>
      </c>
      <c r="Z4518" s="564">
        <v>1</v>
      </c>
      <c r="AA4518" s="564">
        <v>1</v>
      </c>
      <c r="AB4518" s="564">
        <v>1</v>
      </c>
      <c r="AC4518" s="564">
        <v>1</v>
      </c>
      <c r="AD4518" s="564">
        <v>1</v>
      </c>
      <c r="AE4518" s="564">
        <v>1</v>
      </c>
      <c r="AF4518" s="564">
        <v>1</v>
      </c>
      <c r="AG4518" s="564">
        <v>1</v>
      </c>
      <c r="AH4518" s="564">
        <v>1</v>
      </c>
      <c r="AI4518" s="564">
        <v>1</v>
      </c>
      <c r="AJ4518" s="564">
        <v>1</v>
      </c>
      <c r="AK4518" s="564">
        <v>1</v>
      </c>
    </row>
    <row r="4519" spans="1:37">
      <c r="A4519">
        <v>4515</v>
      </c>
      <c r="B4519" s="564">
        <f t="shared" ca="1" si="426"/>
        <v>20</v>
      </c>
      <c r="C4519" s="564">
        <f t="shared" ca="1" si="421"/>
        <v>400</v>
      </c>
      <c r="D4519" s="564">
        <f t="shared" ca="1" si="424"/>
        <v>20</v>
      </c>
      <c r="E4519" s="564">
        <f t="shared" ca="1" si="422"/>
        <v>0</v>
      </c>
      <c r="F4519" s="564">
        <f t="shared" ca="1" si="425"/>
        <v>1</v>
      </c>
      <c r="G4519" s="564">
        <f t="shared" ca="1" si="423"/>
        <v>6.2610147752912653</v>
      </c>
      <c r="H4519" s="564">
        <v>1</v>
      </c>
      <c r="I4519" s="564">
        <v>1</v>
      </c>
      <c r="J4519" s="564">
        <v>1</v>
      </c>
      <c r="K4519" s="564">
        <v>1</v>
      </c>
      <c r="L4519" s="564">
        <v>1</v>
      </c>
      <c r="M4519" s="564">
        <v>1</v>
      </c>
      <c r="N4519" s="564">
        <v>1</v>
      </c>
      <c r="O4519" s="564">
        <v>1</v>
      </c>
      <c r="P4519" s="564">
        <v>1</v>
      </c>
      <c r="Q4519" s="564">
        <v>1</v>
      </c>
      <c r="R4519" s="564">
        <v>1</v>
      </c>
      <c r="S4519" s="564">
        <v>1</v>
      </c>
      <c r="T4519" s="564">
        <v>1</v>
      </c>
      <c r="U4519" s="564">
        <v>1</v>
      </c>
      <c r="V4519" s="564">
        <v>1</v>
      </c>
      <c r="W4519" s="564">
        <v>1</v>
      </c>
      <c r="X4519" s="564">
        <v>1</v>
      </c>
      <c r="Y4519" s="564">
        <v>1</v>
      </c>
      <c r="Z4519" s="564">
        <v>1</v>
      </c>
      <c r="AA4519" s="564">
        <v>1</v>
      </c>
      <c r="AB4519" s="564">
        <v>1</v>
      </c>
      <c r="AC4519" s="564">
        <v>1</v>
      </c>
      <c r="AD4519" s="564">
        <v>1</v>
      </c>
      <c r="AE4519" s="564">
        <v>1</v>
      </c>
      <c r="AF4519" s="564">
        <v>1</v>
      </c>
      <c r="AG4519" s="564">
        <v>1</v>
      </c>
      <c r="AH4519" s="564">
        <v>1</v>
      </c>
      <c r="AI4519" s="564">
        <v>1</v>
      </c>
      <c r="AJ4519" s="564">
        <v>1</v>
      </c>
      <c r="AK4519" s="564">
        <v>1</v>
      </c>
    </row>
    <row r="4520" spans="1:37">
      <c r="A4520">
        <v>4516</v>
      </c>
      <c r="B4520" s="564">
        <f t="shared" ca="1" si="426"/>
        <v>20</v>
      </c>
      <c r="C4520" s="564">
        <f t="shared" ca="1" si="421"/>
        <v>400</v>
      </c>
      <c r="D4520" s="564">
        <f t="shared" ca="1" si="424"/>
        <v>20</v>
      </c>
      <c r="E4520" s="564">
        <f t="shared" ca="1" si="422"/>
        <v>0</v>
      </c>
      <c r="F4520" s="564">
        <f t="shared" ca="1" si="425"/>
        <v>1</v>
      </c>
      <c r="G4520" s="564">
        <f t="shared" ca="1" si="423"/>
        <v>-2.1270690544169066</v>
      </c>
      <c r="H4520" s="564">
        <v>1</v>
      </c>
      <c r="I4520" s="564">
        <v>1</v>
      </c>
      <c r="J4520" s="564">
        <v>1</v>
      </c>
      <c r="K4520" s="564">
        <v>1</v>
      </c>
      <c r="L4520" s="564">
        <v>1</v>
      </c>
      <c r="M4520" s="564">
        <v>1</v>
      </c>
      <c r="N4520" s="564">
        <v>1</v>
      </c>
      <c r="O4520" s="564">
        <v>1</v>
      </c>
      <c r="P4520" s="564">
        <v>1</v>
      </c>
      <c r="Q4520" s="564">
        <v>1</v>
      </c>
      <c r="R4520" s="564">
        <v>1</v>
      </c>
      <c r="S4520" s="564">
        <v>1</v>
      </c>
      <c r="T4520" s="564">
        <v>1</v>
      </c>
      <c r="U4520" s="564">
        <v>1</v>
      </c>
      <c r="V4520" s="564">
        <v>1</v>
      </c>
      <c r="W4520" s="564">
        <v>1</v>
      </c>
      <c r="X4520" s="564">
        <v>1</v>
      </c>
      <c r="Y4520" s="564">
        <v>1</v>
      </c>
      <c r="Z4520" s="564">
        <v>1</v>
      </c>
      <c r="AA4520" s="564">
        <v>1</v>
      </c>
      <c r="AB4520" s="564">
        <v>1</v>
      </c>
      <c r="AC4520" s="564">
        <v>1</v>
      </c>
      <c r="AD4520" s="564">
        <v>1</v>
      </c>
      <c r="AE4520" s="564">
        <v>1</v>
      </c>
      <c r="AF4520" s="564">
        <v>1</v>
      </c>
      <c r="AG4520" s="564">
        <v>1</v>
      </c>
      <c r="AH4520" s="564">
        <v>1</v>
      </c>
      <c r="AI4520" s="564">
        <v>1</v>
      </c>
      <c r="AJ4520" s="564">
        <v>1</v>
      </c>
      <c r="AK4520" s="564">
        <v>1</v>
      </c>
    </row>
    <row r="4521" spans="1:37">
      <c r="A4521">
        <v>4517</v>
      </c>
      <c r="B4521" s="564">
        <f t="shared" ca="1" si="426"/>
        <v>20</v>
      </c>
      <c r="C4521" s="564">
        <f t="shared" ca="1" si="421"/>
        <v>400</v>
      </c>
      <c r="D4521" s="564">
        <f t="shared" ca="1" si="424"/>
        <v>20</v>
      </c>
      <c r="E4521" s="564">
        <f t="shared" ca="1" si="422"/>
        <v>0</v>
      </c>
      <c r="F4521" s="564">
        <f t="shared" ca="1" si="425"/>
        <v>1</v>
      </c>
      <c r="G4521" s="564">
        <f t="shared" ca="1" si="423"/>
        <v>-3.6263800593607063</v>
      </c>
      <c r="H4521" s="564">
        <v>1</v>
      </c>
      <c r="I4521" s="564">
        <v>1</v>
      </c>
      <c r="J4521" s="564">
        <v>1</v>
      </c>
      <c r="K4521" s="564">
        <v>1</v>
      </c>
      <c r="L4521" s="564">
        <v>1</v>
      </c>
      <c r="M4521" s="564">
        <v>1</v>
      </c>
      <c r="N4521" s="564">
        <v>1</v>
      </c>
      <c r="O4521" s="564">
        <v>1</v>
      </c>
      <c r="P4521" s="564">
        <v>1</v>
      </c>
      <c r="Q4521" s="564">
        <v>1</v>
      </c>
      <c r="R4521" s="564">
        <v>1</v>
      </c>
      <c r="S4521" s="564">
        <v>1</v>
      </c>
      <c r="T4521" s="564">
        <v>1</v>
      </c>
      <c r="U4521" s="564">
        <v>1</v>
      </c>
      <c r="V4521" s="564">
        <v>1</v>
      </c>
      <c r="W4521" s="564">
        <v>1</v>
      </c>
      <c r="X4521" s="564">
        <v>1</v>
      </c>
      <c r="Y4521" s="564">
        <v>1</v>
      </c>
      <c r="Z4521" s="564">
        <v>1</v>
      </c>
      <c r="AA4521" s="564">
        <v>1</v>
      </c>
      <c r="AB4521" s="564">
        <v>1</v>
      </c>
      <c r="AC4521" s="564">
        <v>1</v>
      </c>
      <c r="AD4521" s="564">
        <v>1</v>
      </c>
      <c r="AE4521" s="564">
        <v>1</v>
      </c>
      <c r="AF4521" s="564">
        <v>1</v>
      </c>
      <c r="AG4521" s="564">
        <v>1</v>
      </c>
      <c r="AH4521" s="564">
        <v>1</v>
      </c>
      <c r="AI4521" s="564">
        <v>1</v>
      </c>
      <c r="AJ4521" s="564">
        <v>1</v>
      </c>
      <c r="AK4521" s="564">
        <v>1</v>
      </c>
    </row>
    <row r="4522" spans="1:37">
      <c r="A4522">
        <v>4518</v>
      </c>
      <c r="B4522" s="564">
        <f t="shared" ca="1" si="426"/>
        <v>15</v>
      </c>
      <c r="C4522" s="564">
        <f t="shared" ca="1" si="421"/>
        <v>225</v>
      </c>
      <c r="D4522" s="564">
        <f t="shared" ca="1" si="424"/>
        <v>15</v>
      </c>
      <c r="E4522" s="564">
        <f t="shared" ca="1" si="422"/>
        <v>3.75</v>
      </c>
      <c r="F4522" s="564">
        <f t="shared" ca="1" si="425"/>
        <v>0.60526315789473684</v>
      </c>
      <c r="G4522" s="564">
        <f t="shared" ca="1" si="423"/>
        <v>-2.9685346930227965</v>
      </c>
      <c r="H4522" s="564">
        <v>1</v>
      </c>
      <c r="I4522" s="564">
        <v>1</v>
      </c>
      <c r="J4522" s="564">
        <v>0</v>
      </c>
      <c r="K4522" s="564">
        <v>1</v>
      </c>
      <c r="L4522" s="564">
        <v>1</v>
      </c>
      <c r="M4522" s="564">
        <v>1</v>
      </c>
      <c r="N4522" s="564">
        <v>1</v>
      </c>
      <c r="O4522" s="564">
        <v>1</v>
      </c>
      <c r="P4522" s="564">
        <v>0</v>
      </c>
      <c r="Q4522" s="564">
        <v>1</v>
      </c>
      <c r="R4522" s="564">
        <v>0</v>
      </c>
      <c r="S4522" s="564">
        <v>1</v>
      </c>
      <c r="T4522" s="564">
        <v>1</v>
      </c>
      <c r="U4522" s="564">
        <v>1</v>
      </c>
      <c r="V4522" s="564">
        <v>1</v>
      </c>
      <c r="W4522" s="564">
        <v>1</v>
      </c>
      <c r="X4522" s="564">
        <v>1</v>
      </c>
      <c r="Y4522" s="564">
        <v>0</v>
      </c>
      <c r="Z4522" s="564">
        <v>1</v>
      </c>
      <c r="AA4522" s="564">
        <v>0</v>
      </c>
      <c r="AB4522" s="564">
        <v>0</v>
      </c>
      <c r="AC4522" s="564">
        <v>0</v>
      </c>
      <c r="AD4522" s="564">
        <v>1</v>
      </c>
      <c r="AE4522" s="564">
        <v>1</v>
      </c>
      <c r="AF4522" s="564">
        <v>1</v>
      </c>
      <c r="AG4522" s="564">
        <v>1</v>
      </c>
      <c r="AH4522" s="564">
        <v>0</v>
      </c>
      <c r="AI4522" s="564">
        <v>1</v>
      </c>
      <c r="AJ4522" s="564">
        <v>1</v>
      </c>
      <c r="AK4522" s="564">
        <v>0</v>
      </c>
    </row>
    <row r="4523" spans="1:37">
      <c r="A4523">
        <v>4519</v>
      </c>
      <c r="B4523" s="564">
        <f t="shared" ca="1" si="426"/>
        <v>0</v>
      </c>
      <c r="C4523" s="564">
        <f t="shared" ca="1" si="421"/>
        <v>0</v>
      </c>
      <c r="D4523" s="564">
        <f t="shared" ca="1" si="424"/>
        <v>0</v>
      </c>
      <c r="E4523" s="564">
        <f t="shared" ca="1" si="422"/>
        <v>0</v>
      </c>
      <c r="F4523" s="564">
        <f t="shared" ca="1" si="425"/>
        <v>1</v>
      </c>
      <c r="G4523" s="564">
        <f t="shared" ca="1" si="423"/>
        <v>6.6491573663975476</v>
      </c>
      <c r="H4523" s="564">
        <v>0</v>
      </c>
      <c r="I4523" s="564">
        <v>0</v>
      </c>
      <c r="J4523" s="564">
        <v>0</v>
      </c>
      <c r="K4523" s="564">
        <v>0</v>
      </c>
      <c r="L4523" s="564">
        <v>0</v>
      </c>
      <c r="M4523" s="564">
        <v>0</v>
      </c>
      <c r="N4523" s="564">
        <v>0</v>
      </c>
      <c r="O4523" s="564">
        <v>0</v>
      </c>
      <c r="P4523" s="564">
        <v>0</v>
      </c>
      <c r="Q4523" s="564">
        <v>0</v>
      </c>
      <c r="R4523" s="564">
        <v>0</v>
      </c>
      <c r="S4523" s="564">
        <v>0</v>
      </c>
      <c r="T4523" s="564">
        <v>0</v>
      </c>
      <c r="U4523" s="564">
        <v>0</v>
      </c>
      <c r="V4523" s="564">
        <v>0</v>
      </c>
      <c r="W4523" s="564">
        <v>0</v>
      </c>
      <c r="X4523" s="564">
        <v>0</v>
      </c>
      <c r="Y4523" s="564">
        <v>0</v>
      </c>
      <c r="Z4523" s="564">
        <v>0</v>
      </c>
      <c r="AA4523" s="564">
        <v>0</v>
      </c>
      <c r="AB4523" s="564">
        <v>0</v>
      </c>
      <c r="AC4523" s="564">
        <v>0</v>
      </c>
      <c r="AD4523" s="564">
        <v>0</v>
      </c>
      <c r="AE4523" s="564">
        <v>0</v>
      </c>
      <c r="AF4523" s="564">
        <v>0</v>
      </c>
      <c r="AG4523" s="564">
        <v>0</v>
      </c>
      <c r="AH4523" s="564">
        <v>0</v>
      </c>
      <c r="AI4523" s="564">
        <v>0</v>
      </c>
      <c r="AJ4523" s="564">
        <v>0</v>
      </c>
      <c r="AK4523" s="564">
        <v>0</v>
      </c>
    </row>
    <row r="4524" spans="1:37">
      <c r="A4524">
        <v>4520</v>
      </c>
      <c r="B4524" s="564">
        <f t="shared" ca="1" si="426"/>
        <v>11</v>
      </c>
      <c r="C4524" s="564">
        <f t="shared" ca="1" si="421"/>
        <v>121</v>
      </c>
      <c r="D4524" s="564">
        <f t="shared" ca="1" si="424"/>
        <v>11</v>
      </c>
      <c r="E4524" s="564">
        <f t="shared" ca="1" si="422"/>
        <v>4.95</v>
      </c>
      <c r="F4524" s="564">
        <f t="shared" ca="1" si="425"/>
        <v>0.47894736842105268</v>
      </c>
      <c r="G4524" s="564">
        <f t="shared" ca="1" si="423"/>
        <v>0.44871941247618663</v>
      </c>
      <c r="H4524" s="564">
        <v>0</v>
      </c>
      <c r="I4524" s="564">
        <v>0</v>
      </c>
      <c r="J4524" s="564">
        <v>1</v>
      </c>
      <c r="K4524" s="564">
        <v>1</v>
      </c>
      <c r="L4524" s="564">
        <v>1</v>
      </c>
      <c r="M4524" s="564">
        <v>0</v>
      </c>
      <c r="N4524" s="564">
        <v>1</v>
      </c>
      <c r="O4524" s="564">
        <v>1</v>
      </c>
      <c r="P4524" s="564">
        <v>0</v>
      </c>
      <c r="Q4524" s="564">
        <v>0</v>
      </c>
      <c r="R4524" s="564">
        <v>0</v>
      </c>
      <c r="S4524" s="564">
        <v>0</v>
      </c>
      <c r="T4524" s="564">
        <v>1</v>
      </c>
      <c r="U4524" s="564">
        <v>1</v>
      </c>
      <c r="V4524" s="564">
        <v>1</v>
      </c>
      <c r="W4524" s="564">
        <v>1</v>
      </c>
      <c r="X4524" s="564">
        <v>1</v>
      </c>
      <c r="Y4524" s="564">
        <v>0</v>
      </c>
      <c r="Z4524" s="564">
        <v>1</v>
      </c>
      <c r="AA4524" s="564">
        <v>0</v>
      </c>
      <c r="AB4524" s="564">
        <v>1</v>
      </c>
      <c r="AC4524" s="564">
        <v>1</v>
      </c>
      <c r="AD4524" s="564">
        <v>1</v>
      </c>
      <c r="AE4524" s="564">
        <v>0</v>
      </c>
      <c r="AF4524" s="564">
        <v>1</v>
      </c>
      <c r="AG4524" s="564">
        <v>0</v>
      </c>
      <c r="AH4524" s="564">
        <v>1</v>
      </c>
      <c r="AI4524" s="564">
        <v>1</v>
      </c>
      <c r="AJ4524" s="564">
        <v>0</v>
      </c>
      <c r="AK4524" s="564">
        <v>1</v>
      </c>
    </row>
    <row r="4525" spans="1:37">
      <c r="A4525">
        <v>4521</v>
      </c>
      <c r="B4525" s="564">
        <f t="shared" ca="1" si="426"/>
        <v>20</v>
      </c>
      <c r="C4525" s="564">
        <f t="shared" ca="1" si="421"/>
        <v>400</v>
      </c>
      <c r="D4525" s="564">
        <f t="shared" ca="1" si="424"/>
        <v>20</v>
      </c>
      <c r="E4525" s="564">
        <f t="shared" ca="1" si="422"/>
        <v>0</v>
      </c>
      <c r="F4525" s="564">
        <f t="shared" ca="1" si="425"/>
        <v>1</v>
      </c>
      <c r="G4525" s="564">
        <f t="shared" ca="1" si="423"/>
        <v>-5.1089405808824262E-2</v>
      </c>
      <c r="H4525" s="564">
        <v>1</v>
      </c>
      <c r="I4525" s="564">
        <v>1</v>
      </c>
      <c r="J4525" s="564">
        <v>1</v>
      </c>
      <c r="K4525" s="564">
        <v>1</v>
      </c>
      <c r="L4525" s="564">
        <v>1</v>
      </c>
      <c r="M4525" s="564">
        <v>1</v>
      </c>
      <c r="N4525" s="564">
        <v>1</v>
      </c>
      <c r="O4525" s="564">
        <v>1</v>
      </c>
      <c r="P4525" s="564">
        <v>1</v>
      </c>
      <c r="Q4525" s="564">
        <v>1</v>
      </c>
      <c r="R4525" s="564">
        <v>1</v>
      </c>
      <c r="S4525" s="564">
        <v>1</v>
      </c>
      <c r="T4525" s="564">
        <v>1</v>
      </c>
      <c r="U4525" s="564">
        <v>1</v>
      </c>
      <c r="V4525" s="564">
        <v>1</v>
      </c>
      <c r="W4525" s="564">
        <v>1</v>
      </c>
      <c r="X4525" s="564">
        <v>1</v>
      </c>
      <c r="Y4525" s="564">
        <v>1</v>
      </c>
      <c r="Z4525" s="564">
        <v>1</v>
      </c>
      <c r="AA4525" s="564">
        <v>1</v>
      </c>
      <c r="AB4525" s="564">
        <v>1</v>
      </c>
      <c r="AC4525" s="564">
        <v>1</v>
      </c>
      <c r="AD4525" s="564">
        <v>1</v>
      </c>
      <c r="AE4525" s="564">
        <v>1</v>
      </c>
      <c r="AF4525" s="564">
        <v>1</v>
      </c>
      <c r="AG4525" s="564">
        <v>1</v>
      </c>
      <c r="AH4525" s="564">
        <v>1</v>
      </c>
      <c r="AI4525" s="564">
        <v>1</v>
      </c>
      <c r="AJ4525" s="564">
        <v>1</v>
      </c>
      <c r="AK4525" s="564">
        <v>1</v>
      </c>
    </row>
    <row r="4526" spans="1:37">
      <c r="A4526">
        <v>4522</v>
      </c>
      <c r="B4526" s="564">
        <f t="shared" ca="1" si="426"/>
        <v>20</v>
      </c>
      <c r="C4526" s="564">
        <f t="shared" ca="1" si="421"/>
        <v>400</v>
      </c>
      <c r="D4526" s="564">
        <f t="shared" ca="1" si="424"/>
        <v>20</v>
      </c>
      <c r="E4526" s="564">
        <f t="shared" ca="1" si="422"/>
        <v>0</v>
      </c>
      <c r="F4526" s="564">
        <f t="shared" ca="1" si="425"/>
        <v>1</v>
      </c>
      <c r="G4526" s="564">
        <f t="shared" ca="1" si="423"/>
        <v>4.0285821538515387</v>
      </c>
      <c r="H4526" s="564">
        <v>1</v>
      </c>
      <c r="I4526" s="564">
        <v>1</v>
      </c>
      <c r="J4526" s="564">
        <v>1</v>
      </c>
      <c r="K4526" s="564">
        <v>1</v>
      </c>
      <c r="L4526" s="564">
        <v>1</v>
      </c>
      <c r="M4526" s="564">
        <v>1</v>
      </c>
      <c r="N4526" s="564">
        <v>1</v>
      </c>
      <c r="O4526" s="564">
        <v>1</v>
      </c>
      <c r="P4526" s="564">
        <v>1</v>
      </c>
      <c r="Q4526" s="564">
        <v>1</v>
      </c>
      <c r="R4526" s="564">
        <v>1</v>
      </c>
      <c r="S4526" s="564">
        <v>1</v>
      </c>
      <c r="T4526" s="564">
        <v>1</v>
      </c>
      <c r="U4526" s="564">
        <v>1</v>
      </c>
      <c r="V4526" s="564">
        <v>1</v>
      </c>
      <c r="W4526" s="564">
        <v>1</v>
      </c>
      <c r="X4526" s="564">
        <v>1</v>
      </c>
      <c r="Y4526" s="564">
        <v>1</v>
      </c>
      <c r="Z4526" s="564">
        <v>1</v>
      </c>
      <c r="AA4526" s="564">
        <v>1</v>
      </c>
      <c r="AB4526" s="564">
        <v>1</v>
      </c>
      <c r="AC4526" s="564">
        <v>1</v>
      </c>
      <c r="AD4526" s="564">
        <v>1</v>
      </c>
      <c r="AE4526" s="564">
        <v>1</v>
      </c>
      <c r="AF4526" s="564">
        <v>1</v>
      </c>
      <c r="AG4526" s="564">
        <v>1</v>
      </c>
      <c r="AH4526" s="564">
        <v>1</v>
      </c>
      <c r="AI4526" s="564">
        <v>1</v>
      </c>
      <c r="AJ4526" s="564">
        <v>1</v>
      </c>
      <c r="AK4526" s="564">
        <v>1</v>
      </c>
    </row>
    <row r="4527" spans="1:37">
      <c r="A4527">
        <v>4523</v>
      </c>
      <c r="B4527" s="564">
        <f t="shared" ca="1" si="426"/>
        <v>0</v>
      </c>
      <c r="C4527" s="564">
        <f t="shared" ca="1" si="421"/>
        <v>0</v>
      </c>
      <c r="D4527" s="564">
        <f t="shared" ca="1" si="424"/>
        <v>0</v>
      </c>
      <c r="E4527" s="564">
        <f t="shared" ca="1" si="422"/>
        <v>0</v>
      </c>
      <c r="F4527" s="564">
        <f t="shared" ca="1" si="425"/>
        <v>1</v>
      </c>
      <c r="G4527" s="564">
        <f t="shared" ca="1" si="423"/>
        <v>-0.27926506940623597</v>
      </c>
      <c r="H4527" s="564">
        <v>0</v>
      </c>
      <c r="I4527" s="564">
        <v>0</v>
      </c>
      <c r="J4527" s="564">
        <v>0</v>
      </c>
      <c r="K4527" s="564">
        <v>0</v>
      </c>
      <c r="L4527" s="564">
        <v>0</v>
      </c>
      <c r="M4527" s="564">
        <v>0</v>
      </c>
      <c r="N4527" s="564">
        <v>0</v>
      </c>
      <c r="O4527" s="564">
        <v>0</v>
      </c>
      <c r="P4527" s="564">
        <v>0</v>
      </c>
      <c r="Q4527" s="564">
        <v>0</v>
      </c>
      <c r="R4527" s="564">
        <v>0</v>
      </c>
      <c r="S4527" s="564">
        <v>0</v>
      </c>
      <c r="T4527" s="564">
        <v>0</v>
      </c>
      <c r="U4527" s="564">
        <v>0</v>
      </c>
      <c r="V4527" s="564">
        <v>0</v>
      </c>
      <c r="W4527" s="564">
        <v>0</v>
      </c>
      <c r="X4527" s="564">
        <v>0</v>
      </c>
      <c r="Y4527" s="564">
        <v>0</v>
      </c>
      <c r="Z4527" s="564">
        <v>0</v>
      </c>
      <c r="AA4527" s="564">
        <v>0</v>
      </c>
      <c r="AB4527" s="564">
        <v>0</v>
      </c>
      <c r="AC4527" s="564">
        <v>0</v>
      </c>
      <c r="AD4527" s="564">
        <v>0</v>
      </c>
      <c r="AE4527" s="564">
        <v>0</v>
      </c>
      <c r="AF4527" s="564">
        <v>0</v>
      </c>
      <c r="AG4527" s="564">
        <v>0</v>
      </c>
      <c r="AH4527" s="564">
        <v>0</v>
      </c>
      <c r="AI4527" s="564">
        <v>0</v>
      </c>
      <c r="AJ4527" s="564">
        <v>0</v>
      </c>
      <c r="AK4527" s="564">
        <v>0</v>
      </c>
    </row>
    <row r="4528" spans="1:37">
      <c r="A4528">
        <v>4524</v>
      </c>
      <c r="B4528" s="564">
        <f t="shared" ca="1" si="426"/>
        <v>0</v>
      </c>
      <c r="C4528" s="564">
        <f t="shared" ca="1" si="421"/>
        <v>0</v>
      </c>
      <c r="D4528" s="564">
        <f t="shared" ca="1" si="424"/>
        <v>0</v>
      </c>
      <c r="E4528" s="564">
        <f t="shared" ca="1" si="422"/>
        <v>0</v>
      </c>
      <c r="F4528" s="564">
        <f t="shared" ca="1" si="425"/>
        <v>1</v>
      </c>
      <c r="G4528" s="564">
        <f t="shared" ca="1" si="423"/>
        <v>2.8382626358550009</v>
      </c>
      <c r="H4528" s="564">
        <v>0</v>
      </c>
      <c r="I4528" s="564">
        <v>0</v>
      </c>
      <c r="J4528" s="564">
        <v>0</v>
      </c>
      <c r="K4528" s="564">
        <v>0</v>
      </c>
      <c r="L4528" s="564">
        <v>0</v>
      </c>
      <c r="M4528" s="564">
        <v>0</v>
      </c>
      <c r="N4528" s="564">
        <v>0</v>
      </c>
      <c r="O4528" s="564">
        <v>0</v>
      </c>
      <c r="P4528" s="564">
        <v>0</v>
      </c>
      <c r="Q4528" s="564">
        <v>0</v>
      </c>
      <c r="R4528" s="564">
        <v>0</v>
      </c>
      <c r="S4528" s="564">
        <v>0</v>
      </c>
      <c r="T4528" s="564">
        <v>0</v>
      </c>
      <c r="U4528" s="564">
        <v>0</v>
      </c>
      <c r="V4528" s="564">
        <v>0</v>
      </c>
      <c r="W4528" s="564">
        <v>0</v>
      </c>
      <c r="X4528" s="564">
        <v>0</v>
      </c>
      <c r="Y4528" s="564">
        <v>0</v>
      </c>
      <c r="Z4528" s="564">
        <v>0</v>
      </c>
      <c r="AA4528" s="564">
        <v>0</v>
      </c>
      <c r="AB4528" s="564">
        <v>0</v>
      </c>
      <c r="AC4528" s="564">
        <v>0</v>
      </c>
      <c r="AD4528" s="564">
        <v>0</v>
      </c>
      <c r="AE4528" s="564">
        <v>0</v>
      </c>
      <c r="AF4528" s="564">
        <v>0</v>
      </c>
      <c r="AG4528" s="564">
        <v>0</v>
      </c>
      <c r="AH4528" s="564">
        <v>0</v>
      </c>
      <c r="AI4528" s="564">
        <v>0</v>
      </c>
      <c r="AJ4528" s="564">
        <v>0</v>
      </c>
      <c r="AK4528" s="564">
        <v>0</v>
      </c>
    </row>
    <row r="4529" spans="1:37">
      <c r="A4529">
        <v>4525</v>
      </c>
      <c r="B4529" s="564">
        <f t="shared" ca="1" si="426"/>
        <v>17</v>
      </c>
      <c r="C4529" s="564">
        <f t="shared" ca="1" si="421"/>
        <v>289</v>
      </c>
      <c r="D4529" s="564">
        <f t="shared" ca="1" si="424"/>
        <v>17</v>
      </c>
      <c r="E4529" s="564">
        <f t="shared" ca="1" si="422"/>
        <v>2.5500000000000007</v>
      </c>
      <c r="F4529" s="564">
        <f t="shared" ca="1" si="425"/>
        <v>0.73157894736842111</v>
      </c>
      <c r="G4529" s="564">
        <f t="shared" ca="1" si="423"/>
        <v>8.1507085335197349E-3</v>
      </c>
      <c r="H4529" s="564">
        <v>1</v>
      </c>
      <c r="I4529" s="564">
        <v>1</v>
      </c>
      <c r="J4529" s="564">
        <v>1</v>
      </c>
      <c r="K4529" s="564">
        <v>1</v>
      </c>
      <c r="L4529" s="564">
        <v>0</v>
      </c>
      <c r="M4529" s="564">
        <v>1</v>
      </c>
      <c r="N4529" s="564">
        <v>1</v>
      </c>
      <c r="O4529" s="564">
        <v>1</v>
      </c>
      <c r="P4529" s="564">
        <v>0</v>
      </c>
      <c r="Q4529" s="564">
        <v>1</v>
      </c>
      <c r="R4529" s="564">
        <v>1</v>
      </c>
      <c r="S4529" s="564">
        <v>1</v>
      </c>
      <c r="T4529" s="564">
        <v>1</v>
      </c>
      <c r="U4529" s="564">
        <v>1</v>
      </c>
      <c r="V4529" s="564">
        <v>1</v>
      </c>
      <c r="W4529" s="564">
        <v>1</v>
      </c>
      <c r="X4529" s="564">
        <v>1</v>
      </c>
      <c r="Y4529" s="564">
        <v>1</v>
      </c>
      <c r="Z4529" s="564">
        <v>0</v>
      </c>
      <c r="AA4529" s="564">
        <v>1</v>
      </c>
      <c r="AB4529" s="564">
        <v>1</v>
      </c>
      <c r="AC4529" s="564">
        <v>1</v>
      </c>
      <c r="AD4529" s="564">
        <v>0</v>
      </c>
      <c r="AE4529" s="564">
        <v>1</v>
      </c>
      <c r="AF4529" s="564">
        <v>1</v>
      </c>
      <c r="AG4529" s="564">
        <v>1</v>
      </c>
      <c r="AH4529" s="564">
        <v>1</v>
      </c>
      <c r="AI4529" s="564">
        <v>1</v>
      </c>
      <c r="AJ4529" s="564">
        <v>1</v>
      </c>
      <c r="AK4529" s="564">
        <v>1</v>
      </c>
    </row>
    <row r="4530" spans="1:37">
      <c r="A4530">
        <v>4526</v>
      </c>
      <c r="B4530" s="564">
        <f t="shared" ca="1" si="426"/>
        <v>0</v>
      </c>
      <c r="C4530" s="564">
        <f t="shared" ca="1" si="421"/>
        <v>0</v>
      </c>
      <c r="D4530" s="564">
        <f t="shared" ca="1" si="424"/>
        <v>0</v>
      </c>
      <c r="E4530" s="564">
        <f t="shared" ca="1" si="422"/>
        <v>0</v>
      </c>
      <c r="F4530" s="564">
        <f t="shared" ca="1" si="425"/>
        <v>1</v>
      </c>
      <c r="G4530" s="564">
        <f t="shared" ca="1" si="423"/>
        <v>1.2603979085552517</v>
      </c>
      <c r="H4530" s="564">
        <v>0</v>
      </c>
      <c r="I4530" s="564">
        <v>0</v>
      </c>
      <c r="J4530" s="564">
        <v>0</v>
      </c>
      <c r="K4530" s="564">
        <v>0</v>
      </c>
      <c r="L4530" s="564">
        <v>0</v>
      </c>
      <c r="M4530" s="564">
        <v>0</v>
      </c>
      <c r="N4530" s="564">
        <v>0</v>
      </c>
      <c r="O4530" s="564">
        <v>0</v>
      </c>
      <c r="P4530" s="564">
        <v>0</v>
      </c>
      <c r="Q4530" s="564">
        <v>0</v>
      </c>
      <c r="R4530" s="564">
        <v>0</v>
      </c>
      <c r="S4530" s="564">
        <v>0</v>
      </c>
      <c r="T4530" s="564">
        <v>0</v>
      </c>
      <c r="U4530" s="564">
        <v>0</v>
      </c>
      <c r="V4530" s="564">
        <v>0</v>
      </c>
      <c r="W4530" s="564">
        <v>0</v>
      </c>
      <c r="X4530" s="564">
        <v>0</v>
      </c>
      <c r="Y4530" s="564">
        <v>0</v>
      </c>
      <c r="Z4530" s="564">
        <v>0</v>
      </c>
      <c r="AA4530" s="564">
        <v>0</v>
      </c>
      <c r="AB4530" s="564">
        <v>0</v>
      </c>
      <c r="AC4530" s="564">
        <v>0</v>
      </c>
      <c r="AD4530" s="564">
        <v>0</v>
      </c>
      <c r="AE4530" s="564">
        <v>0</v>
      </c>
      <c r="AF4530" s="564">
        <v>0</v>
      </c>
      <c r="AG4530" s="564">
        <v>0</v>
      </c>
      <c r="AH4530" s="564">
        <v>0</v>
      </c>
      <c r="AI4530" s="564">
        <v>0</v>
      </c>
      <c r="AJ4530" s="564">
        <v>0</v>
      </c>
      <c r="AK4530" s="564">
        <v>0</v>
      </c>
    </row>
    <row r="4531" spans="1:37">
      <c r="A4531">
        <v>4527</v>
      </c>
      <c r="B4531" s="564">
        <f t="shared" ca="1" si="426"/>
        <v>20</v>
      </c>
      <c r="C4531" s="564">
        <f t="shared" ca="1" si="421"/>
        <v>400</v>
      </c>
      <c r="D4531" s="564">
        <f t="shared" ca="1" si="424"/>
        <v>20</v>
      </c>
      <c r="E4531" s="564">
        <f t="shared" ca="1" si="422"/>
        <v>0</v>
      </c>
      <c r="F4531" s="564">
        <f t="shared" ca="1" si="425"/>
        <v>1</v>
      </c>
      <c r="G4531" s="564">
        <f t="shared" ca="1" si="423"/>
        <v>5.6926097389235064</v>
      </c>
      <c r="H4531" s="564">
        <v>1</v>
      </c>
      <c r="I4531" s="564">
        <v>1</v>
      </c>
      <c r="J4531" s="564">
        <v>1</v>
      </c>
      <c r="K4531" s="564">
        <v>1</v>
      </c>
      <c r="L4531" s="564">
        <v>1</v>
      </c>
      <c r="M4531" s="564">
        <v>1</v>
      </c>
      <c r="N4531" s="564">
        <v>1</v>
      </c>
      <c r="O4531" s="564">
        <v>1</v>
      </c>
      <c r="P4531" s="564">
        <v>1</v>
      </c>
      <c r="Q4531" s="564">
        <v>1</v>
      </c>
      <c r="R4531" s="564">
        <v>1</v>
      </c>
      <c r="S4531" s="564">
        <v>1</v>
      </c>
      <c r="T4531" s="564">
        <v>1</v>
      </c>
      <c r="U4531" s="564">
        <v>1</v>
      </c>
      <c r="V4531" s="564">
        <v>1</v>
      </c>
      <c r="W4531" s="564">
        <v>1</v>
      </c>
      <c r="X4531" s="564">
        <v>1</v>
      </c>
      <c r="Y4531" s="564">
        <v>1</v>
      </c>
      <c r="Z4531" s="564">
        <v>1</v>
      </c>
      <c r="AA4531" s="564">
        <v>1</v>
      </c>
      <c r="AB4531" s="564">
        <v>1</v>
      </c>
      <c r="AC4531" s="564">
        <v>1</v>
      </c>
      <c r="AD4531" s="564">
        <v>1</v>
      </c>
      <c r="AE4531" s="564">
        <v>1</v>
      </c>
      <c r="AF4531" s="564">
        <v>1</v>
      </c>
      <c r="AG4531" s="564">
        <v>1</v>
      </c>
      <c r="AH4531" s="564">
        <v>1</v>
      </c>
      <c r="AI4531" s="564">
        <v>1</v>
      </c>
      <c r="AJ4531" s="564">
        <v>1</v>
      </c>
      <c r="AK4531" s="564">
        <v>1</v>
      </c>
    </row>
    <row r="4532" spans="1:37">
      <c r="A4532">
        <v>4528</v>
      </c>
      <c r="B4532" s="564">
        <f t="shared" ca="1" si="426"/>
        <v>0</v>
      </c>
      <c r="C4532" s="564">
        <f t="shared" ca="1" si="421"/>
        <v>0</v>
      </c>
      <c r="D4532" s="564">
        <f t="shared" ca="1" si="424"/>
        <v>0</v>
      </c>
      <c r="E4532" s="564">
        <f t="shared" ca="1" si="422"/>
        <v>0</v>
      </c>
      <c r="F4532" s="564">
        <f t="shared" ca="1" si="425"/>
        <v>1</v>
      </c>
      <c r="G4532" s="564">
        <f t="shared" ca="1" si="423"/>
        <v>-2.7605832573800053</v>
      </c>
      <c r="H4532" s="564">
        <v>0</v>
      </c>
      <c r="I4532" s="564">
        <v>0</v>
      </c>
      <c r="J4532" s="564">
        <v>0</v>
      </c>
      <c r="K4532" s="564">
        <v>0</v>
      </c>
      <c r="L4532" s="564">
        <v>0</v>
      </c>
      <c r="M4532" s="564">
        <v>0</v>
      </c>
      <c r="N4532" s="564">
        <v>0</v>
      </c>
      <c r="O4532" s="564">
        <v>0</v>
      </c>
      <c r="P4532" s="564">
        <v>0</v>
      </c>
      <c r="Q4532" s="564">
        <v>0</v>
      </c>
      <c r="R4532" s="564">
        <v>0</v>
      </c>
      <c r="S4532" s="564">
        <v>0</v>
      </c>
      <c r="T4532" s="564">
        <v>0</v>
      </c>
      <c r="U4532" s="564">
        <v>0</v>
      </c>
      <c r="V4532" s="564">
        <v>0</v>
      </c>
      <c r="W4532" s="564">
        <v>0</v>
      </c>
      <c r="X4532" s="564">
        <v>0</v>
      </c>
      <c r="Y4532" s="564">
        <v>0</v>
      </c>
      <c r="Z4532" s="564">
        <v>0</v>
      </c>
      <c r="AA4532" s="564">
        <v>0</v>
      </c>
      <c r="AB4532" s="564">
        <v>0</v>
      </c>
      <c r="AC4532" s="564">
        <v>0</v>
      </c>
      <c r="AD4532" s="564">
        <v>0</v>
      </c>
      <c r="AE4532" s="564">
        <v>0</v>
      </c>
      <c r="AF4532" s="564">
        <v>0</v>
      </c>
      <c r="AG4532" s="564">
        <v>0</v>
      </c>
      <c r="AH4532" s="564">
        <v>0</v>
      </c>
      <c r="AI4532" s="564">
        <v>0</v>
      </c>
      <c r="AJ4532" s="564">
        <v>0</v>
      </c>
      <c r="AK4532" s="564">
        <v>0</v>
      </c>
    </row>
    <row r="4533" spans="1:37">
      <c r="A4533">
        <v>4529</v>
      </c>
      <c r="B4533" s="564">
        <f t="shared" ca="1" si="426"/>
        <v>0</v>
      </c>
      <c r="C4533" s="564">
        <f t="shared" ca="1" si="421"/>
        <v>0</v>
      </c>
      <c r="D4533" s="564">
        <f t="shared" ca="1" si="424"/>
        <v>0</v>
      </c>
      <c r="E4533" s="564">
        <f t="shared" ca="1" si="422"/>
        <v>0</v>
      </c>
      <c r="F4533" s="564">
        <f t="shared" ca="1" si="425"/>
        <v>1</v>
      </c>
      <c r="G4533" s="564">
        <f t="shared" ca="1" si="423"/>
        <v>5.443235351675197</v>
      </c>
      <c r="H4533" s="564">
        <v>0</v>
      </c>
      <c r="I4533" s="564">
        <v>0</v>
      </c>
      <c r="J4533" s="564">
        <v>0</v>
      </c>
      <c r="K4533" s="564">
        <v>0</v>
      </c>
      <c r="L4533" s="564">
        <v>0</v>
      </c>
      <c r="M4533" s="564">
        <v>0</v>
      </c>
      <c r="N4533" s="564">
        <v>0</v>
      </c>
      <c r="O4533" s="564">
        <v>0</v>
      </c>
      <c r="P4533" s="564">
        <v>0</v>
      </c>
      <c r="Q4533" s="564">
        <v>0</v>
      </c>
      <c r="R4533" s="564">
        <v>0</v>
      </c>
      <c r="S4533" s="564">
        <v>0</v>
      </c>
      <c r="T4533" s="564">
        <v>0</v>
      </c>
      <c r="U4533" s="564">
        <v>0</v>
      </c>
      <c r="V4533" s="564">
        <v>0</v>
      </c>
      <c r="W4533" s="564">
        <v>0</v>
      </c>
      <c r="X4533" s="564">
        <v>0</v>
      </c>
      <c r="Y4533" s="564">
        <v>0</v>
      </c>
      <c r="Z4533" s="564">
        <v>0</v>
      </c>
      <c r="AA4533" s="564">
        <v>0</v>
      </c>
      <c r="AB4533" s="564">
        <v>0</v>
      </c>
      <c r="AC4533" s="564">
        <v>0</v>
      </c>
      <c r="AD4533" s="564">
        <v>0</v>
      </c>
      <c r="AE4533" s="564">
        <v>0</v>
      </c>
      <c r="AF4533" s="564">
        <v>0</v>
      </c>
      <c r="AG4533" s="564">
        <v>0</v>
      </c>
      <c r="AH4533" s="564">
        <v>0</v>
      </c>
      <c r="AI4533" s="564">
        <v>0</v>
      </c>
      <c r="AJ4533" s="564">
        <v>0</v>
      </c>
      <c r="AK4533" s="564">
        <v>0</v>
      </c>
    </row>
    <row r="4534" spans="1:37">
      <c r="A4534">
        <v>4530</v>
      </c>
      <c r="B4534" s="564">
        <f t="shared" ca="1" si="426"/>
        <v>20</v>
      </c>
      <c r="C4534" s="564">
        <f t="shared" ca="1" si="421"/>
        <v>400</v>
      </c>
      <c r="D4534" s="564">
        <f t="shared" ca="1" si="424"/>
        <v>20</v>
      </c>
      <c r="E4534" s="564">
        <f t="shared" ca="1" si="422"/>
        <v>0</v>
      </c>
      <c r="F4534" s="564">
        <f t="shared" ca="1" si="425"/>
        <v>1</v>
      </c>
      <c r="G4534" s="564">
        <f t="shared" ca="1" si="423"/>
        <v>-3.3554063849803364</v>
      </c>
      <c r="H4534" s="564">
        <v>1</v>
      </c>
      <c r="I4534" s="564">
        <v>1</v>
      </c>
      <c r="J4534" s="564">
        <v>1</v>
      </c>
      <c r="K4534" s="564">
        <v>1</v>
      </c>
      <c r="L4534" s="564">
        <v>1</v>
      </c>
      <c r="M4534" s="564">
        <v>1</v>
      </c>
      <c r="N4534" s="564">
        <v>1</v>
      </c>
      <c r="O4534" s="564">
        <v>1</v>
      </c>
      <c r="P4534" s="564">
        <v>1</v>
      </c>
      <c r="Q4534" s="564">
        <v>1</v>
      </c>
      <c r="R4534" s="564">
        <v>1</v>
      </c>
      <c r="S4534" s="564">
        <v>1</v>
      </c>
      <c r="T4534" s="564">
        <v>1</v>
      </c>
      <c r="U4534" s="564">
        <v>1</v>
      </c>
      <c r="V4534" s="564">
        <v>1</v>
      </c>
      <c r="W4534" s="564">
        <v>1</v>
      </c>
      <c r="X4534" s="564">
        <v>1</v>
      </c>
      <c r="Y4534" s="564">
        <v>1</v>
      </c>
      <c r="Z4534" s="564">
        <v>1</v>
      </c>
      <c r="AA4534" s="564">
        <v>1</v>
      </c>
      <c r="AB4534" s="564">
        <v>1</v>
      </c>
      <c r="AC4534" s="564">
        <v>1</v>
      </c>
      <c r="AD4534" s="564">
        <v>1</v>
      </c>
      <c r="AE4534" s="564">
        <v>1</v>
      </c>
      <c r="AF4534" s="564">
        <v>1</v>
      </c>
      <c r="AG4534" s="564">
        <v>1</v>
      </c>
      <c r="AH4534" s="564">
        <v>1</v>
      </c>
      <c r="AI4534" s="564">
        <v>1</v>
      </c>
      <c r="AJ4534" s="564">
        <v>1</v>
      </c>
      <c r="AK4534" s="564">
        <v>1</v>
      </c>
    </row>
    <row r="4535" spans="1:37">
      <c r="A4535">
        <v>4531</v>
      </c>
      <c r="B4535" s="564">
        <f t="shared" ca="1" si="426"/>
        <v>0</v>
      </c>
      <c r="C4535" s="564">
        <f t="shared" ca="1" si="421"/>
        <v>0</v>
      </c>
      <c r="D4535" s="564">
        <f t="shared" ca="1" si="424"/>
        <v>0</v>
      </c>
      <c r="E4535" s="564">
        <f t="shared" ca="1" si="422"/>
        <v>0</v>
      </c>
      <c r="F4535" s="564">
        <f t="shared" ca="1" si="425"/>
        <v>1</v>
      </c>
      <c r="G4535" s="564">
        <f t="shared" ca="1" si="423"/>
        <v>4.0712178476075946</v>
      </c>
      <c r="H4535" s="564">
        <v>0</v>
      </c>
      <c r="I4535" s="564">
        <v>0</v>
      </c>
      <c r="J4535" s="564">
        <v>0</v>
      </c>
      <c r="K4535" s="564">
        <v>0</v>
      </c>
      <c r="L4535" s="564">
        <v>0</v>
      </c>
      <c r="M4535" s="564">
        <v>0</v>
      </c>
      <c r="N4535" s="564">
        <v>0</v>
      </c>
      <c r="O4535" s="564">
        <v>0</v>
      </c>
      <c r="P4535" s="564">
        <v>0</v>
      </c>
      <c r="Q4535" s="564">
        <v>0</v>
      </c>
      <c r="R4535" s="564">
        <v>0</v>
      </c>
      <c r="S4535" s="564">
        <v>0</v>
      </c>
      <c r="T4535" s="564">
        <v>0</v>
      </c>
      <c r="U4535" s="564">
        <v>0</v>
      </c>
      <c r="V4535" s="564">
        <v>0</v>
      </c>
      <c r="W4535" s="564">
        <v>0</v>
      </c>
      <c r="X4535" s="564">
        <v>0</v>
      </c>
      <c r="Y4535" s="564">
        <v>0</v>
      </c>
      <c r="Z4535" s="564">
        <v>0</v>
      </c>
      <c r="AA4535" s="564">
        <v>0</v>
      </c>
      <c r="AB4535" s="564">
        <v>0</v>
      </c>
      <c r="AC4535" s="564">
        <v>0</v>
      </c>
      <c r="AD4535" s="564">
        <v>0</v>
      </c>
      <c r="AE4535" s="564">
        <v>0</v>
      </c>
      <c r="AF4535" s="564">
        <v>0</v>
      </c>
      <c r="AG4535" s="564">
        <v>0</v>
      </c>
      <c r="AH4535" s="564">
        <v>0</v>
      </c>
      <c r="AI4535" s="564">
        <v>0</v>
      </c>
      <c r="AJ4535" s="564">
        <v>0</v>
      </c>
      <c r="AK4535" s="564">
        <v>0</v>
      </c>
    </row>
    <row r="4536" spans="1:37">
      <c r="A4536">
        <v>4532</v>
      </c>
      <c r="B4536" s="564">
        <f t="shared" ca="1" si="426"/>
        <v>0</v>
      </c>
      <c r="C4536" s="564">
        <f t="shared" ca="1" si="421"/>
        <v>0</v>
      </c>
      <c r="D4536" s="564">
        <f t="shared" ca="1" si="424"/>
        <v>0</v>
      </c>
      <c r="E4536" s="564">
        <f t="shared" ca="1" si="422"/>
        <v>0</v>
      </c>
      <c r="F4536" s="564">
        <f t="shared" ca="1" si="425"/>
        <v>1</v>
      </c>
      <c r="G4536" s="564">
        <f t="shared" ca="1" si="423"/>
        <v>1.0905556808442136</v>
      </c>
      <c r="H4536" s="564">
        <v>0</v>
      </c>
      <c r="I4536" s="564">
        <v>0</v>
      </c>
      <c r="J4536" s="564">
        <v>0</v>
      </c>
      <c r="K4536" s="564">
        <v>0</v>
      </c>
      <c r="L4536" s="564">
        <v>0</v>
      </c>
      <c r="M4536" s="564">
        <v>0</v>
      </c>
      <c r="N4536" s="564">
        <v>0</v>
      </c>
      <c r="O4536" s="564">
        <v>0</v>
      </c>
      <c r="P4536" s="564">
        <v>0</v>
      </c>
      <c r="Q4536" s="564">
        <v>0</v>
      </c>
      <c r="R4536" s="564">
        <v>0</v>
      </c>
      <c r="S4536" s="564">
        <v>0</v>
      </c>
      <c r="T4536" s="564">
        <v>0</v>
      </c>
      <c r="U4536" s="564">
        <v>0</v>
      </c>
      <c r="V4536" s="564">
        <v>0</v>
      </c>
      <c r="W4536" s="564">
        <v>0</v>
      </c>
      <c r="X4536" s="564">
        <v>0</v>
      </c>
      <c r="Y4536" s="564">
        <v>0</v>
      </c>
      <c r="Z4536" s="564">
        <v>0</v>
      </c>
      <c r="AA4536" s="564">
        <v>0</v>
      </c>
      <c r="AB4536" s="564">
        <v>0</v>
      </c>
      <c r="AC4536" s="564">
        <v>0</v>
      </c>
      <c r="AD4536" s="564">
        <v>0</v>
      </c>
      <c r="AE4536" s="564">
        <v>0</v>
      </c>
      <c r="AF4536" s="564">
        <v>0</v>
      </c>
      <c r="AG4536" s="564">
        <v>0</v>
      </c>
      <c r="AH4536" s="564">
        <v>0</v>
      </c>
      <c r="AI4536" s="564">
        <v>0</v>
      </c>
      <c r="AJ4536" s="564">
        <v>0</v>
      </c>
      <c r="AK4536" s="564">
        <v>0</v>
      </c>
    </row>
    <row r="4537" spans="1:37">
      <c r="A4537">
        <v>4533</v>
      </c>
      <c r="B4537" s="564">
        <f t="shared" ca="1" si="426"/>
        <v>0</v>
      </c>
      <c r="C4537" s="564">
        <f t="shared" ca="1" si="421"/>
        <v>0</v>
      </c>
      <c r="D4537" s="564">
        <f t="shared" ca="1" si="424"/>
        <v>0</v>
      </c>
      <c r="E4537" s="564">
        <f t="shared" ca="1" si="422"/>
        <v>0</v>
      </c>
      <c r="F4537" s="564">
        <f t="shared" ca="1" si="425"/>
        <v>1</v>
      </c>
      <c r="G4537" s="564">
        <f t="shared" ca="1" si="423"/>
        <v>3.1176632840238425</v>
      </c>
      <c r="H4537" s="564">
        <v>0</v>
      </c>
      <c r="I4537" s="564">
        <v>0</v>
      </c>
      <c r="J4537" s="564">
        <v>0</v>
      </c>
      <c r="K4537" s="564">
        <v>0</v>
      </c>
      <c r="L4537" s="564">
        <v>0</v>
      </c>
      <c r="M4537" s="564">
        <v>0</v>
      </c>
      <c r="N4537" s="564">
        <v>0</v>
      </c>
      <c r="O4537" s="564">
        <v>0</v>
      </c>
      <c r="P4537" s="564">
        <v>0</v>
      </c>
      <c r="Q4537" s="564">
        <v>0</v>
      </c>
      <c r="R4537" s="564">
        <v>0</v>
      </c>
      <c r="S4537" s="564">
        <v>0</v>
      </c>
      <c r="T4537" s="564">
        <v>0</v>
      </c>
      <c r="U4537" s="564">
        <v>0</v>
      </c>
      <c r="V4537" s="564">
        <v>0</v>
      </c>
      <c r="W4537" s="564">
        <v>0</v>
      </c>
      <c r="X4537" s="564">
        <v>0</v>
      </c>
      <c r="Y4537" s="564">
        <v>0</v>
      </c>
      <c r="Z4537" s="564">
        <v>0</v>
      </c>
      <c r="AA4537" s="564">
        <v>0</v>
      </c>
      <c r="AB4537" s="564">
        <v>0</v>
      </c>
      <c r="AC4537" s="564">
        <v>0</v>
      </c>
      <c r="AD4537" s="564">
        <v>0</v>
      </c>
      <c r="AE4537" s="564">
        <v>0</v>
      </c>
      <c r="AF4537" s="564">
        <v>0</v>
      </c>
      <c r="AG4537" s="564">
        <v>0</v>
      </c>
      <c r="AH4537" s="564">
        <v>0</v>
      </c>
      <c r="AI4537" s="564">
        <v>0</v>
      </c>
      <c r="AJ4537" s="564">
        <v>0</v>
      </c>
      <c r="AK4537" s="564">
        <v>0</v>
      </c>
    </row>
    <row r="4538" spans="1:37">
      <c r="A4538">
        <v>4534</v>
      </c>
      <c r="B4538" s="564">
        <f t="shared" ca="1" si="426"/>
        <v>20</v>
      </c>
      <c r="C4538" s="564">
        <f t="shared" ca="1" si="421"/>
        <v>400</v>
      </c>
      <c r="D4538" s="564">
        <f t="shared" ca="1" si="424"/>
        <v>20</v>
      </c>
      <c r="E4538" s="564">
        <f t="shared" ca="1" si="422"/>
        <v>0</v>
      </c>
      <c r="F4538" s="564">
        <f t="shared" ca="1" si="425"/>
        <v>1</v>
      </c>
      <c r="G4538" s="564">
        <f t="shared" ca="1" si="423"/>
        <v>-3.5407028968085874</v>
      </c>
      <c r="H4538" s="564">
        <v>1</v>
      </c>
      <c r="I4538" s="564">
        <v>1</v>
      </c>
      <c r="J4538" s="564">
        <v>1</v>
      </c>
      <c r="K4538" s="564">
        <v>1</v>
      </c>
      <c r="L4538" s="564">
        <v>1</v>
      </c>
      <c r="M4538" s="564">
        <v>1</v>
      </c>
      <c r="N4538" s="564">
        <v>1</v>
      </c>
      <c r="O4538" s="564">
        <v>1</v>
      </c>
      <c r="P4538" s="564">
        <v>1</v>
      </c>
      <c r="Q4538" s="564">
        <v>1</v>
      </c>
      <c r="R4538" s="564">
        <v>1</v>
      </c>
      <c r="S4538" s="564">
        <v>1</v>
      </c>
      <c r="T4538" s="564">
        <v>1</v>
      </c>
      <c r="U4538" s="564">
        <v>1</v>
      </c>
      <c r="V4538" s="564">
        <v>1</v>
      </c>
      <c r="W4538" s="564">
        <v>1</v>
      </c>
      <c r="X4538" s="564">
        <v>1</v>
      </c>
      <c r="Y4538" s="564">
        <v>1</v>
      </c>
      <c r="Z4538" s="564">
        <v>1</v>
      </c>
      <c r="AA4538" s="564">
        <v>1</v>
      </c>
      <c r="AB4538" s="564">
        <v>1</v>
      </c>
      <c r="AC4538" s="564">
        <v>1</v>
      </c>
      <c r="AD4538" s="564">
        <v>1</v>
      </c>
      <c r="AE4538" s="564">
        <v>1</v>
      </c>
      <c r="AF4538" s="564">
        <v>1</v>
      </c>
      <c r="AG4538" s="564">
        <v>1</v>
      </c>
      <c r="AH4538" s="564">
        <v>1</v>
      </c>
      <c r="AI4538" s="564">
        <v>1</v>
      </c>
      <c r="AJ4538" s="564">
        <v>1</v>
      </c>
      <c r="AK4538" s="564">
        <v>1</v>
      </c>
    </row>
    <row r="4539" spans="1:37">
      <c r="A4539">
        <v>4535</v>
      </c>
      <c r="B4539" s="564">
        <f t="shared" ca="1" si="426"/>
        <v>20</v>
      </c>
      <c r="C4539" s="564">
        <f t="shared" ca="1" si="421"/>
        <v>400</v>
      </c>
      <c r="D4539" s="564">
        <f t="shared" ca="1" si="424"/>
        <v>20</v>
      </c>
      <c r="E4539" s="564">
        <f t="shared" ca="1" si="422"/>
        <v>0</v>
      </c>
      <c r="F4539" s="564">
        <f t="shared" ca="1" si="425"/>
        <v>1</v>
      </c>
      <c r="G4539" s="564">
        <f t="shared" ca="1" si="423"/>
        <v>-0.5418401471740848</v>
      </c>
      <c r="H4539" s="564">
        <v>1</v>
      </c>
      <c r="I4539" s="564">
        <v>1</v>
      </c>
      <c r="J4539" s="564">
        <v>1</v>
      </c>
      <c r="K4539" s="564">
        <v>1</v>
      </c>
      <c r="L4539" s="564">
        <v>1</v>
      </c>
      <c r="M4539" s="564">
        <v>1</v>
      </c>
      <c r="N4539" s="564">
        <v>1</v>
      </c>
      <c r="O4539" s="564">
        <v>1</v>
      </c>
      <c r="P4539" s="564">
        <v>1</v>
      </c>
      <c r="Q4539" s="564">
        <v>1</v>
      </c>
      <c r="R4539" s="564">
        <v>1</v>
      </c>
      <c r="S4539" s="564">
        <v>1</v>
      </c>
      <c r="T4539" s="564">
        <v>1</v>
      </c>
      <c r="U4539" s="564">
        <v>1</v>
      </c>
      <c r="V4539" s="564">
        <v>1</v>
      </c>
      <c r="W4539" s="564">
        <v>1</v>
      </c>
      <c r="X4539" s="564">
        <v>1</v>
      </c>
      <c r="Y4539" s="564">
        <v>1</v>
      </c>
      <c r="Z4539" s="564">
        <v>1</v>
      </c>
      <c r="AA4539" s="564">
        <v>1</v>
      </c>
      <c r="AB4539" s="564">
        <v>1</v>
      </c>
      <c r="AC4539" s="564">
        <v>1</v>
      </c>
      <c r="AD4539" s="564">
        <v>1</v>
      </c>
      <c r="AE4539" s="564">
        <v>1</v>
      </c>
      <c r="AF4539" s="564">
        <v>1</v>
      </c>
      <c r="AG4539" s="564">
        <v>1</v>
      </c>
      <c r="AH4539" s="564">
        <v>1</v>
      </c>
      <c r="AI4539" s="564">
        <v>1</v>
      </c>
      <c r="AJ4539" s="564">
        <v>1</v>
      </c>
      <c r="AK4539" s="564">
        <v>1</v>
      </c>
    </row>
    <row r="4540" spans="1:37">
      <c r="A4540">
        <v>4536</v>
      </c>
      <c r="B4540" s="564">
        <f t="shared" ca="1" si="426"/>
        <v>20</v>
      </c>
      <c r="C4540" s="564">
        <f t="shared" ca="1" si="421"/>
        <v>400</v>
      </c>
      <c r="D4540" s="564">
        <f t="shared" ca="1" si="424"/>
        <v>20</v>
      </c>
      <c r="E4540" s="564">
        <f t="shared" ca="1" si="422"/>
        <v>0</v>
      </c>
      <c r="F4540" s="564">
        <f t="shared" ca="1" si="425"/>
        <v>1</v>
      </c>
      <c r="G4540" s="564">
        <f t="shared" ca="1" si="423"/>
        <v>-0.53683280113223608</v>
      </c>
      <c r="H4540" s="564">
        <v>1</v>
      </c>
      <c r="I4540" s="564">
        <v>1</v>
      </c>
      <c r="J4540" s="564">
        <v>1</v>
      </c>
      <c r="K4540" s="564">
        <v>1</v>
      </c>
      <c r="L4540" s="564">
        <v>1</v>
      </c>
      <c r="M4540" s="564">
        <v>1</v>
      </c>
      <c r="N4540" s="564">
        <v>1</v>
      </c>
      <c r="O4540" s="564">
        <v>1</v>
      </c>
      <c r="P4540" s="564">
        <v>1</v>
      </c>
      <c r="Q4540" s="564">
        <v>1</v>
      </c>
      <c r="R4540" s="564">
        <v>1</v>
      </c>
      <c r="S4540" s="564">
        <v>1</v>
      </c>
      <c r="T4540" s="564">
        <v>1</v>
      </c>
      <c r="U4540" s="564">
        <v>1</v>
      </c>
      <c r="V4540" s="564">
        <v>1</v>
      </c>
      <c r="W4540" s="564">
        <v>1</v>
      </c>
      <c r="X4540" s="564">
        <v>1</v>
      </c>
      <c r="Y4540" s="564">
        <v>1</v>
      </c>
      <c r="Z4540" s="564">
        <v>1</v>
      </c>
      <c r="AA4540" s="564">
        <v>1</v>
      </c>
      <c r="AB4540" s="564">
        <v>1</v>
      </c>
      <c r="AC4540" s="564">
        <v>1</v>
      </c>
      <c r="AD4540" s="564">
        <v>1</v>
      </c>
      <c r="AE4540" s="564">
        <v>1</v>
      </c>
      <c r="AF4540" s="564">
        <v>1</v>
      </c>
      <c r="AG4540" s="564">
        <v>1</v>
      </c>
      <c r="AH4540" s="564">
        <v>1</v>
      </c>
      <c r="AI4540" s="564">
        <v>1</v>
      </c>
      <c r="AJ4540" s="564">
        <v>1</v>
      </c>
      <c r="AK4540" s="564">
        <v>1</v>
      </c>
    </row>
    <row r="4541" spans="1:37">
      <c r="A4541">
        <v>4537</v>
      </c>
      <c r="B4541" s="564">
        <f t="shared" ca="1" si="426"/>
        <v>20</v>
      </c>
      <c r="C4541" s="564">
        <f t="shared" ca="1" si="421"/>
        <v>400</v>
      </c>
      <c r="D4541" s="564">
        <f t="shared" ca="1" si="424"/>
        <v>20</v>
      </c>
      <c r="E4541" s="564">
        <f t="shared" ca="1" si="422"/>
        <v>0</v>
      </c>
      <c r="F4541" s="564">
        <f t="shared" ca="1" si="425"/>
        <v>1</v>
      </c>
      <c r="G4541" s="564">
        <f t="shared" ca="1" si="423"/>
        <v>4.8866632355652895</v>
      </c>
      <c r="H4541" s="564">
        <v>1</v>
      </c>
      <c r="I4541" s="564">
        <v>1</v>
      </c>
      <c r="J4541" s="564">
        <v>1</v>
      </c>
      <c r="K4541" s="564">
        <v>1</v>
      </c>
      <c r="L4541" s="564">
        <v>1</v>
      </c>
      <c r="M4541" s="564">
        <v>1</v>
      </c>
      <c r="N4541" s="564">
        <v>1</v>
      </c>
      <c r="O4541" s="564">
        <v>1</v>
      </c>
      <c r="P4541" s="564">
        <v>1</v>
      </c>
      <c r="Q4541" s="564">
        <v>1</v>
      </c>
      <c r="R4541" s="564">
        <v>1</v>
      </c>
      <c r="S4541" s="564">
        <v>1</v>
      </c>
      <c r="T4541" s="564">
        <v>1</v>
      </c>
      <c r="U4541" s="564">
        <v>1</v>
      </c>
      <c r="V4541" s="564">
        <v>1</v>
      </c>
      <c r="W4541" s="564">
        <v>1</v>
      </c>
      <c r="X4541" s="564">
        <v>1</v>
      </c>
      <c r="Y4541" s="564">
        <v>1</v>
      </c>
      <c r="Z4541" s="564">
        <v>1</v>
      </c>
      <c r="AA4541" s="564">
        <v>1</v>
      </c>
      <c r="AB4541" s="564">
        <v>1</v>
      </c>
      <c r="AC4541" s="564">
        <v>1</v>
      </c>
      <c r="AD4541" s="564">
        <v>1</v>
      </c>
      <c r="AE4541" s="564">
        <v>1</v>
      </c>
      <c r="AF4541" s="564">
        <v>1</v>
      </c>
      <c r="AG4541" s="564">
        <v>1</v>
      </c>
      <c r="AH4541" s="564">
        <v>1</v>
      </c>
      <c r="AI4541" s="564">
        <v>1</v>
      </c>
      <c r="AJ4541" s="564">
        <v>1</v>
      </c>
      <c r="AK4541" s="564">
        <v>1</v>
      </c>
    </row>
    <row r="4542" spans="1:37">
      <c r="A4542">
        <v>4538</v>
      </c>
      <c r="B4542" s="564">
        <f t="shared" ca="1" si="426"/>
        <v>20</v>
      </c>
      <c r="C4542" s="564">
        <f t="shared" ca="1" si="421"/>
        <v>400</v>
      </c>
      <c r="D4542" s="564">
        <f t="shared" ca="1" si="424"/>
        <v>20</v>
      </c>
      <c r="E4542" s="564">
        <f t="shared" ca="1" si="422"/>
        <v>0</v>
      </c>
      <c r="F4542" s="564">
        <f t="shared" ca="1" si="425"/>
        <v>1</v>
      </c>
      <c r="G4542" s="564">
        <f t="shared" ca="1" si="423"/>
        <v>5.6293758215055547</v>
      </c>
      <c r="H4542" s="564">
        <v>1</v>
      </c>
      <c r="I4542" s="564">
        <v>1</v>
      </c>
      <c r="J4542" s="564">
        <v>1</v>
      </c>
      <c r="K4542" s="564">
        <v>1</v>
      </c>
      <c r="L4542" s="564">
        <v>1</v>
      </c>
      <c r="M4542" s="564">
        <v>1</v>
      </c>
      <c r="N4542" s="564">
        <v>1</v>
      </c>
      <c r="O4542" s="564">
        <v>1</v>
      </c>
      <c r="P4542" s="564">
        <v>1</v>
      </c>
      <c r="Q4542" s="564">
        <v>1</v>
      </c>
      <c r="R4542" s="564">
        <v>1</v>
      </c>
      <c r="S4542" s="564">
        <v>1</v>
      </c>
      <c r="T4542" s="564">
        <v>1</v>
      </c>
      <c r="U4542" s="564">
        <v>1</v>
      </c>
      <c r="V4542" s="564">
        <v>1</v>
      </c>
      <c r="W4542" s="564">
        <v>1</v>
      </c>
      <c r="X4542" s="564">
        <v>1</v>
      </c>
      <c r="Y4542" s="564">
        <v>1</v>
      </c>
      <c r="Z4542" s="564">
        <v>1</v>
      </c>
      <c r="AA4542" s="564">
        <v>1</v>
      </c>
      <c r="AB4542" s="564">
        <v>1</v>
      </c>
      <c r="AC4542" s="564">
        <v>1</v>
      </c>
      <c r="AD4542" s="564">
        <v>1</v>
      </c>
      <c r="AE4542" s="564">
        <v>1</v>
      </c>
      <c r="AF4542" s="564">
        <v>1</v>
      </c>
      <c r="AG4542" s="564">
        <v>1</v>
      </c>
      <c r="AH4542" s="564">
        <v>1</v>
      </c>
      <c r="AI4542" s="564">
        <v>1</v>
      </c>
      <c r="AJ4542" s="564">
        <v>1</v>
      </c>
      <c r="AK4542" s="564">
        <v>1</v>
      </c>
    </row>
    <row r="4543" spans="1:37">
      <c r="A4543">
        <v>4539</v>
      </c>
      <c r="B4543" s="564">
        <f t="shared" ca="1" si="426"/>
        <v>20</v>
      </c>
      <c r="C4543" s="564">
        <f t="shared" ca="1" si="421"/>
        <v>400</v>
      </c>
      <c r="D4543" s="564">
        <f t="shared" ca="1" si="424"/>
        <v>20</v>
      </c>
      <c r="E4543" s="564">
        <f t="shared" ca="1" si="422"/>
        <v>0</v>
      </c>
      <c r="F4543" s="564">
        <f t="shared" ca="1" si="425"/>
        <v>1</v>
      </c>
      <c r="G4543" s="564">
        <f t="shared" ca="1" si="423"/>
        <v>1.7757066133308297</v>
      </c>
      <c r="H4543" s="564">
        <v>1</v>
      </c>
      <c r="I4543" s="564">
        <v>1</v>
      </c>
      <c r="J4543" s="564">
        <v>1</v>
      </c>
      <c r="K4543" s="564">
        <v>1</v>
      </c>
      <c r="L4543" s="564">
        <v>1</v>
      </c>
      <c r="M4543" s="564">
        <v>1</v>
      </c>
      <c r="N4543" s="564">
        <v>1</v>
      </c>
      <c r="O4543" s="564">
        <v>1</v>
      </c>
      <c r="P4543" s="564">
        <v>1</v>
      </c>
      <c r="Q4543" s="564">
        <v>1</v>
      </c>
      <c r="R4543" s="564">
        <v>1</v>
      </c>
      <c r="S4543" s="564">
        <v>1</v>
      </c>
      <c r="T4543" s="564">
        <v>1</v>
      </c>
      <c r="U4543" s="564">
        <v>1</v>
      </c>
      <c r="V4543" s="564">
        <v>1</v>
      </c>
      <c r="W4543" s="564">
        <v>1</v>
      </c>
      <c r="X4543" s="564">
        <v>1</v>
      </c>
      <c r="Y4543" s="564">
        <v>1</v>
      </c>
      <c r="Z4543" s="564">
        <v>1</v>
      </c>
      <c r="AA4543" s="564">
        <v>1</v>
      </c>
      <c r="AB4543" s="564">
        <v>1</v>
      </c>
      <c r="AC4543" s="564">
        <v>1</v>
      </c>
      <c r="AD4543" s="564">
        <v>1</v>
      </c>
      <c r="AE4543" s="564">
        <v>1</v>
      </c>
      <c r="AF4543" s="564">
        <v>1</v>
      </c>
      <c r="AG4543" s="564">
        <v>1</v>
      </c>
      <c r="AH4543" s="564">
        <v>1</v>
      </c>
      <c r="AI4543" s="564">
        <v>1</v>
      </c>
      <c r="AJ4543" s="564">
        <v>1</v>
      </c>
      <c r="AK4543" s="564">
        <v>1</v>
      </c>
    </row>
    <row r="4544" spans="1:37">
      <c r="A4544">
        <v>4540</v>
      </c>
      <c r="B4544" s="564">
        <f t="shared" ca="1" si="426"/>
        <v>20</v>
      </c>
      <c r="C4544" s="564">
        <f t="shared" ca="1" si="421"/>
        <v>400</v>
      </c>
      <c r="D4544" s="564">
        <f t="shared" ca="1" si="424"/>
        <v>20</v>
      </c>
      <c r="E4544" s="564">
        <f t="shared" ca="1" si="422"/>
        <v>0</v>
      </c>
      <c r="F4544" s="564">
        <f t="shared" ca="1" si="425"/>
        <v>1</v>
      </c>
      <c r="G4544" s="564">
        <f t="shared" ca="1" si="423"/>
        <v>6.8623449974929116</v>
      </c>
      <c r="H4544" s="564">
        <v>1</v>
      </c>
      <c r="I4544" s="564">
        <v>1</v>
      </c>
      <c r="J4544" s="564">
        <v>1</v>
      </c>
      <c r="K4544" s="564">
        <v>1</v>
      </c>
      <c r="L4544" s="564">
        <v>1</v>
      </c>
      <c r="M4544" s="564">
        <v>1</v>
      </c>
      <c r="N4544" s="564">
        <v>1</v>
      </c>
      <c r="O4544" s="564">
        <v>1</v>
      </c>
      <c r="P4544" s="564">
        <v>1</v>
      </c>
      <c r="Q4544" s="564">
        <v>1</v>
      </c>
      <c r="R4544" s="564">
        <v>1</v>
      </c>
      <c r="S4544" s="564">
        <v>1</v>
      </c>
      <c r="T4544" s="564">
        <v>1</v>
      </c>
      <c r="U4544" s="564">
        <v>1</v>
      </c>
      <c r="V4544" s="564">
        <v>1</v>
      </c>
      <c r="W4544" s="564">
        <v>1</v>
      </c>
      <c r="X4544" s="564">
        <v>1</v>
      </c>
      <c r="Y4544" s="564">
        <v>1</v>
      </c>
      <c r="Z4544" s="564">
        <v>1</v>
      </c>
      <c r="AA4544" s="564">
        <v>1</v>
      </c>
      <c r="AB4544" s="564">
        <v>1</v>
      </c>
      <c r="AC4544" s="564">
        <v>1</v>
      </c>
      <c r="AD4544" s="564">
        <v>1</v>
      </c>
      <c r="AE4544" s="564">
        <v>1</v>
      </c>
      <c r="AF4544" s="564">
        <v>1</v>
      </c>
      <c r="AG4544" s="564">
        <v>1</v>
      </c>
      <c r="AH4544" s="564">
        <v>1</v>
      </c>
      <c r="AI4544" s="564">
        <v>1</v>
      </c>
      <c r="AJ4544" s="564">
        <v>1</v>
      </c>
      <c r="AK4544" s="564">
        <v>1</v>
      </c>
    </row>
    <row r="4545" spans="1:37">
      <c r="A4545">
        <v>4541</v>
      </c>
      <c r="B4545" s="564">
        <f t="shared" ca="1" si="426"/>
        <v>0</v>
      </c>
      <c r="C4545" s="564">
        <f t="shared" ca="1" si="421"/>
        <v>0</v>
      </c>
      <c r="D4545" s="564">
        <f t="shared" ca="1" si="424"/>
        <v>0</v>
      </c>
      <c r="E4545" s="564">
        <f t="shared" ca="1" si="422"/>
        <v>0</v>
      </c>
      <c r="F4545" s="564">
        <f t="shared" ca="1" si="425"/>
        <v>1</v>
      </c>
      <c r="G4545" s="564">
        <f t="shared" ca="1" si="423"/>
        <v>-3.4872144623769636</v>
      </c>
      <c r="H4545" s="564">
        <v>0</v>
      </c>
      <c r="I4545" s="564">
        <v>0</v>
      </c>
      <c r="J4545" s="564">
        <v>0</v>
      </c>
      <c r="K4545" s="564">
        <v>0</v>
      </c>
      <c r="L4545" s="564">
        <v>0</v>
      </c>
      <c r="M4545" s="564">
        <v>0</v>
      </c>
      <c r="N4545" s="564">
        <v>0</v>
      </c>
      <c r="O4545" s="564">
        <v>0</v>
      </c>
      <c r="P4545" s="564">
        <v>0</v>
      </c>
      <c r="Q4545" s="564">
        <v>0</v>
      </c>
      <c r="R4545" s="564">
        <v>0</v>
      </c>
      <c r="S4545" s="564">
        <v>0</v>
      </c>
      <c r="T4545" s="564">
        <v>0</v>
      </c>
      <c r="U4545" s="564">
        <v>0</v>
      </c>
      <c r="V4545" s="564">
        <v>0</v>
      </c>
      <c r="W4545" s="564">
        <v>0</v>
      </c>
      <c r="X4545" s="564">
        <v>0</v>
      </c>
      <c r="Y4545" s="564">
        <v>0</v>
      </c>
      <c r="Z4545" s="564">
        <v>0</v>
      </c>
      <c r="AA4545" s="564">
        <v>0</v>
      </c>
      <c r="AB4545" s="564">
        <v>0</v>
      </c>
      <c r="AC4545" s="564">
        <v>0</v>
      </c>
      <c r="AD4545" s="564">
        <v>0</v>
      </c>
      <c r="AE4545" s="564">
        <v>0</v>
      </c>
      <c r="AF4545" s="564">
        <v>0</v>
      </c>
      <c r="AG4545" s="564">
        <v>0</v>
      </c>
      <c r="AH4545" s="564">
        <v>0</v>
      </c>
      <c r="AI4545" s="564">
        <v>0</v>
      </c>
      <c r="AJ4545" s="564">
        <v>0</v>
      </c>
      <c r="AK4545" s="564">
        <v>0</v>
      </c>
    </row>
    <row r="4546" spans="1:37">
      <c r="A4546">
        <v>4542</v>
      </c>
      <c r="B4546" s="564">
        <f t="shared" ca="1" si="426"/>
        <v>20</v>
      </c>
      <c r="C4546" s="564">
        <f t="shared" ca="1" si="421"/>
        <v>400</v>
      </c>
      <c r="D4546" s="564">
        <f t="shared" ca="1" si="424"/>
        <v>20</v>
      </c>
      <c r="E4546" s="564">
        <f t="shared" ca="1" si="422"/>
        <v>0</v>
      </c>
      <c r="F4546" s="564">
        <f t="shared" ca="1" si="425"/>
        <v>1</v>
      </c>
      <c r="G4546" s="564">
        <f t="shared" ca="1" si="423"/>
        <v>7.0224542794488176</v>
      </c>
      <c r="H4546" s="564">
        <v>1</v>
      </c>
      <c r="I4546" s="564">
        <v>1</v>
      </c>
      <c r="J4546" s="564">
        <v>1</v>
      </c>
      <c r="K4546" s="564">
        <v>1</v>
      </c>
      <c r="L4546" s="564">
        <v>1</v>
      </c>
      <c r="M4546" s="564">
        <v>1</v>
      </c>
      <c r="N4546" s="564">
        <v>1</v>
      </c>
      <c r="O4546" s="564">
        <v>1</v>
      </c>
      <c r="P4546" s="564">
        <v>1</v>
      </c>
      <c r="Q4546" s="564">
        <v>1</v>
      </c>
      <c r="R4546" s="564">
        <v>1</v>
      </c>
      <c r="S4546" s="564">
        <v>1</v>
      </c>
      <c r="T4546" s="564">
        <v>1</v>
      </c>
      <c r="U4546" s="564">
        <v>1</v>
      </c>
      <c r="V4546" s="564">
        <v>1</v>
      </c>
      <c r="W4546" s="564">
        <v>1</v>
      </c>
      <c r="X4546" s="564">
        <v>1</v>
      </c>
      <c r="Y4546" s="564">
        <v>1</v>
      </c>
      <c r="Z4546" s="564">
        <v>1</v>
      </c>
      <c r="AA4546" s="564">
        <v>1</v>
      </c>
      <c r="AB4546" s="564">
        <v>1</v>
      </c>
      <c r="AC4546" s="564">
        <v>1</v>
      </c>
      <c r="AD4546" s="564">
        <v>1</v>
      </c>
      <c r="AE4546" s="564">
        <v>1</v>
      </c>
      <c r="AF4546" s="564">
        <v>1</v>
      </c>
      <c r="AG4546" s="564">
        <v>1</v>
      </c>
      <c r="AH4546" s="564">
        <v>1</v>
      </c>
      <c r="AI4546" s="564">
        <v>1</v>
      </c>
      <c r="AJ4546" s="564">
        <v>1</v>
      </c>
      <c r="AK4546" s="564">
        <v>1</v>
      </c>
    </row>
    <row r="4547" spans="1:37">
      <c r="A4547">
        <v>4543</v>
      </c>
      <c r="B4547" s="564">
        <f t="shared" ca="1" si="426"/>
        <v>20</v>
      </c>
      <c r="C4547" s="564">
        <f t="shared" ca="1" si="421"/>
        <v>400</v>
      </c>
      <c r="D4547" s="564">
        <f t="shared" ca="1" si="424"/>
        <v>20</v>
      </c>
      <c r="E4547" s="564">
        <f t="shared" ca="1" si="422"/>
        <v>0</v>
      </c>
      <c r="F4547" s="564">
        <f t="shared" ca="1" si="425"/>
        <v>1</v>
      </c>
      <c r="G4547" s="564">
        <f t="shared" ca="1" si="423"/>
        <v>2.8815824166769985</v>
      </c>
      <c r="H4547" s="564">
        <v>1</v>
      </c>
      <c r="I4547" s="564">
        <v>1</v>
      </c>
      <c r="J4547" s="564">
        <v>1</v>
      </c>
      <c r="K4547" s="564">
        <v>1</v>
      </c>
      <c r="L4547" s="564">
        <v>1</v>
      </c>
      <c r="M4547" s="564">
        <v>1</v>
      </c>
      <c r="N4547" s="564">
        <v>1</v>
      </c>
      <c r="O4547" s="564">
        <v>1</v>
      </c>
      <c r="P4547" s="564">
        <v>1</v>
      </c>
      <c r="Q4547" s="564">
        <v>1</v>
      </c>
      <c r="R4547" s="564">
        <v>1</v>
      </c>
      <c r="S4547" s="564">
        <v>1</v>
      </c>
      <c r="T4547" s="564">
        <v>1</v>
      </c>
      <c r="U4547" s="564">
        <v>1</v>
      </c>
      <c r="V4547" s="564">
        <v>1</v>
      </c>
      <c r="W4547" s="564">
        <v>1</v>
      </c>
      <c r="X4547" s="564">
        <v>1</v>
      </c>
      <c r="Y4547" s="564">
        <v>1</v>
      </c>
      <c r="Z4547" s="564">
        <v>1</v>
      </c>
      <c r="AA4547" s="564">
        <v>1</v>
      </c>
      <c r="AB4547" s="564">
        <v>1</v>
      </c>
      <c r="AC4547" s="564">
        <v>1</v>
      </c>
      <c r="AD4547" s="564">
        <v>1</v>
      </c>
      <c r="AE4547" s="564">
        <v>1</v>
      </c>
      <c r="AF4547" s="564">
        <v>1</v>
      </c>
      <c r="AG4547" s="564">
        <v>1</v>
      </c>
      <c r="AH4547" s="564">
        <v>1</v>
      </c>
      <c r="AI4547" s="564">
        <v>1</v>
      </c>
      <c r="AJ4547" s="564">
        <v>1</v>
      </c>
      <c r="AK4547" s="564">
        <v>1</v>
      </c>
    </row>
    <row r="4548" spans="1:37">
      <c r="A4548">
        <v>4544</v>
      </c>
      <c r="B4548" s="564">
        <f t="shared" ca="1" si="426"/>
        <v>20</v>
      </c>
      <c r="C4548" s="564">
        <f t="shared" ca="1" si="421"/>
        <v>400</v>
      </c>
      <c r="D4548" s="564">
        <f t="shared" ca="1" si="424"/>
        <v>20</v>
      </c>
      <c r="E4548" s="564">
        <f t="shared" ca="1" si="422"/>
        <v>0</v>
      </c>
      <c r="F4548" s="564">
        <f t="shared" ca="1" si="425"/>
        <v>1</v>
      </c>
      <c r="G4548" s="564">
        <f t="shared" ca="1" si="423"/>
        <v>-7.5896476202629337</v>
      </c>
      <c r="H4548" s="564">
        <v>1</v>
      </c>
      <c r="I4548" s="564">
        <v>1</v>
      </c>
      <c r="J4548" s="564">
        <v>1</v>
      </c>
      <c r="K4548" s="564">
        <v>1</v>
      </c>
      <c r="L4548" s="564">
        <v>1</v>
      </c>
      <c r="M4548" s="564">
        <v>1</v>
      </c>
      <c r="N4548" s="564">
        <v>1</v>
      </c>
      <c r="O4548" s="564">
        <v>1</v>
      </c>
      <c r="P4548" s="564">
        <v>1</v>
      </c>
      <c r="Q4548" s="564">
        <v>1</v>
      </c>
      <c r="R4548" s="564">
        <v>1</v>
      </c>
      <c r="S4548" s="564">
        <v>1</v>
      </c>
      <c r="T4548" s="564">
        <v>1</v>
      </c>
      <c r="U4548" s="564">
        <v>1</v>
      </c>
      <c r="V4548" s="564">
        <v>1</v>
      </c>
      <c r="W4548" s="564">
        <v>1</v>
      </c>
      <c r="X4548" s="564">
        <v>1</v>
      </c>
      <c r="Y4548" s="564">
        <v>1</v>
      </c>
      <c r="Z4548" s="564">
        <v>1</v>
      </c>
      <c r="AA4548" s="564">
        <v>1</v>
      </c>
      <c r="AB4548" s="564">
        <v>1</v>
      </c>
      <c r="AC4548" s="564">
        <v>1</v>
      </c>
      <c r="AD4548" s="564">
        <v>1</v>
      </c>
      <c r="AE4548" s="564">
        <v>1</v>
      </c>
      <c r="AF4548" s="564">
        <v>1</v>
      </c>
      <c r="AG4548" s="564">
        <v>1</v>
      </c>
      <c r="AH4548" s="564">
        <v>1</v>
      </c>
      <c r="AI4548" s="564">
        <v>1</v>
      </c>
      <c r="AJ4548" s="564">
        <v>1</v>
      </c>
      <c r="AK4548" s="564">
        <v>1</v>
      </c>
    </row>
    <row r="4549" spans="1:37">
      <c r="A4549">
        <v>4545</v>
      </c>
      <c r="B4549" s="564">
        <f t="shared" ca="1" si="426"/>
        <v>20</v>
      </c>
      <c r="C4549" s="564">
        <f t="shared" ref="C4549:C4612" ca="1" si="427">B4549^2</f>
        <v>400</v>
      </c>
      <c r="D4549" s="564">
        <f t="shared" ca="1" si="424"/>
        <v>20</v>
      </c>
      <c r="E4549" s="564">
        <f t="shared" ref="E4549:E4612" ca="1" si="428">D4549-((B4549^2)/H$1)</f>
        <v>0</v>
      </c>
      <c r="F4549" s="564">
        <f t="shared" ca="1" si="425"/>
        <v>1</v>
      </c>
      <c r="G4549" s="564">
        <f t="shared" ref="G4549:G4612" ca="1" si="429">I$2+NORMSINV(RAND())*K$2</f>
        <v>-5.4837020637049285</v>
      </c>
      <c r="H4549" s="564">
        <v>1</v>
      </c>
      <c r="I4549" s="564">
        <v>1</v>
      </c>
      <c r="J4549" s="564">
        <v>1</v>
      </c>
      <c r="K4549" s="564">
        <v>1</v>
      </c>
      <c r="L4549" s="564">
        <v>1</v>
      </c>
      <c r="M4549" s="564">
        <v>1</v>
      </c>
      <c r="N4549" s="564">
        <v>1</v>
      </c>
      <c r="O4549" s="564">
        <v>1</v>
      </c>
      <c r="P4549" s="564">
        <v>1</v>
      </c>
      <c r="Q4549" s="564">
        <v>1</v>
      </c>
      <c r="R4549" s="564">
        <v>1</v>
      </c>
      <c r="S4549" s="564">
        <v>1</v>
      </c>
      <c r="T4549" s="564">
        <v>1</v>
      </c>
      <c r="U4549" s="564">
        <v>1</v>
      </c>
      <c r="V4549" s="564">
        <v>1</v>
      </c>
      <c r="W4549" s="564">
        <v>1</v>
      </c>
      <c r="X4549" s="564">
        <v>1</v>
      </c>
      <c r="Y4549" s="564">
        <v>1</v>
      </c>
      <c r="Z4549" s="564">
        <v>1</v>
      </c>
      <c r="AA4549" s="564">
        <v>1</v>
      </c>
      <c r="AB4549" s="564">
        <v>1</v>
      </c>
      <c r="AC4549" s="564">
        <v>1</v>
      </c>
      <c r="AD4549" s="564">
        <v>1</v>
      </c>
      <c r="AE4549" s="564">
        <v>1</v>
      </c>
      <c r="AF4549" s="564">
        <v>1</v>
      </c>
      <c r="AG4549" s="564">
        <v>1</v>
      </c>
      <c r="AH4549" s="564">
        <v>1</v>
      </c>
      <c r="AI4549" s="564">
        <v>1</v>
      </c>
      <c r="AJ4549" s="564">
        <v>1</v>
      </c>
      <c r="AK4549" s="564">
        <v>1</v>
      </c>
    </row>
    <row r="4550" spans="1:37">
      <c r="A4550">
        <v>4546</v>
      </c>
      <c r="B4550" s="564">
        <f t="shared" ca="1" si="426"/>
        <v>0</v>
      </c>
      <c r="C4550" s="564">
        <f t="shared" ca="1" si="427"/>
        <v>0</v>
      </c>
      <c r="D4550" s="564">
        <f t="shared" ref="D4550:D4613" ca="1" si="430">B4550</f>
        <v>0</v>
      </c>
      <c r="E4550" s="564">
        <f t="shared" ca="1" si="428"/>
        <v>0</v>
      </c>
      <c r="F4550" s="564">
        <f t="shared" ref="F4550:F4613" ca="1" si="431">1-(2*B4550*(H$1-B4550)/(H$1*(H$1-1)))</f>
        <v>1</v>
      </c>
      <c r="G4550" s="564">
        <f t="shared" ca="1" si="429"/>
        <v>-0.89336217718099276</v>
      </c>
      <c r="H4550" s="564">
        <v>0</v>
      </c>
      <c r="I4550" s="564">
        <v>0</v>
      </c>
      <c r="J4550" s="564">
        <v>0</v>
      </c>
      <c r="K4550" s="564">
        <v>0</v>
      </c>
      <c r="L4550" s="564">
        <v>0</v>
      </c>
      <c r="M4550" s="564">
        <v>0</v>
      </c>
      <c r="N4550" s="564">
        <v>0</v>
      </c>
      <c r="O4550" s="564">
        <v>0</v>
      </c>
      <c r="P4550" s="564">
        <v>0</v>
      </c>
      <c r="Q4550" s="564">
        <v>0</v>
      </c>
      <c r="R4550" s="564">
        <v>0</v>
      </c>
      <c r="S4550" s="564">
        <v>0</v>
      </c>
      <c r="T4550" s="564">
        <v>0</v>
      </c>
      <c r="U4550" s="564">
        <v>0</v>
      </c>
      <c r="V4550" s="564">
        <v>0</v>
      </c>
      <c r="W4550" s="564">
        <v>0</v>
      </c>
      <c r="X4550" s="564">
        <v>0</v>
      </c>
      <c r="Y4550" s="564">
        <v>0</v>
      </c>
      <c r="Z4550" s="564">
        <v>0</v>
      </c>
      <c r="AA4550" s="564">
        <v>0</v>
      </c>
      <c r="AB4550" s="564">
        <v>0</v>
      </c>
      <c r="AC4550" s="564">
        <v>0</v>
      </c>
      <c r="AD4550" s="564">
        <v>0</v>
      </c>
      <c r="AE4550" s="564">
        <v>0</v>
      </c>
      <c r="AF4550" s="564">
        <v>0</v>
      </c>
      <c r="AG4550" s="564">
        <v>0</v>
      </c>
      <c r="AH4550" s="564">
        <v>0</v>
      </c>
      <c r="AI4550" s="564">
        <v>0</v>
      </c>
      <c r="AJ4550" s="564">
        <v>0</v>
      </c>
      <c r="AK4550" s="564">
        <v>0</v>
      </c>
    </row>
    <row r="4551" spans="1:37">
      <c r="A4551">
        <v>4547</v>
      </c>
      <c r="B4551" s="564">
        <f t="shared" ref="B4551:B4614" ca="1" si="432">SUM(INDIRECT("H"&amp;A4551+4&amp;":"&amp;HLOOKUP(H$1,$AA$1:$BD$2,2,0)&amp;A4551+4))</f>
        <v>18</v>
      </c>
      <c r="C4551" s="564">
        <f t="shared" ca="1" si="427"/>
        <v>324</v>
      </c>
      <c r="D4551" s="564">
        <f t="shared" ca="1" si="430"/>
        <v>18</v>
      </c>
      <c r="E4551" s="564">
        <f t="shared" ca="1" si="428"/>
        <v>1.8000000000000007</v>
      </c>
      <c r="F4551" s="564">
        <f t="shared" ca="1" si="431"/>
        <v>0.81052631578947365</v>
      </c>
      <c r="G4551" s="564">
        <f t="shared" ca="1" si="429"/>
        <v>-9.5478786893104193</v>
      </c>
      <c r="H4551" s="564">
        <v>1</v>
      </c>
      <c r="I4551" s="564">
        <v>1</v>
      </c>
      <c r="J4551" s="564">
        <v>1</v>
      </c>
      <c r="K4551" s="564">
        <v>1</v>
      </c>
      <c r="L4551" s="564">
        <v>1</v>
      </c>
      <c r="M4551" s="564">
        <v>1</v>
      </c>
      <c r="N4551" s="564">
        <v>1</v>
      </c>
      <c r="O4551" s="564">
        <v>0</v>
      </c>
      <c r="P4551" s="564">
        <v>1</v>
      </c>
      <c r="Q4551" s="564">
        <v>1</v>
      </c>
      <c r="R4551" s="564">
        <v>1</v>
      </c>
      <c r="S4551" s="564">
        <v>1</v>
      </c>
      <c r="T4551" s="564">
        <v>0</v>
      </c>
      <c r="U4551" s="564">
        <v>1</v>
      </c>
      <c r="V4551" s="564">
        <v>1</v>
      </c>
      <c r="W4551" s="564">
        <v>1</v>
      </c>
      <c r="X4551" s="564">
        <v>1</v>
      </c>
      <c r="Y4551" s="564">
        <v>1</v>
      </c>
      <c r="Z4551" s="564">
        <v>1</v>
      </c>
      <c r="AA4551" s="564">
        <v>1</v>
      </c>
      <c r="AB4551" s="564">
        <v>1</v>
      </c>
      <c r="AC4551" s="564">
        <v>1</v>
      </c>
      <c r="AD4551" s="564">
        <v>1</v>
      </c>
      <c r="AE4551" s="564">
        <v>1</v>
      </c>
      <c r="AF4551" s="564">
        <v>1</v>
      </c>
      <c r="AG4551" s="564">
        <v>1</v>
      </c>
      <c r="AH4551" s="564">
        <v>0</v>
      </c>
      <c r="AI4551" s="564">
        <v>1</v>
      </c>
      <c r="AJ4551" s="564">
        <v>0</v>
      </c>
      <c r="AK4551" s="564">
        <v>1</v>
      </c>
    </row>
    <row r="4552" spans="1:37">
      <c r="A4552">
        <v>4548</v>
      </c>
      <c r="B4552" s="564">
        <f t="shared" ca="1" si="432"/>
        <v>20</v>
      </c>
      <c r="C4552" s="564">
        <f t="shared" ca="1" si="427"/>
        <v>400</v>
      </c>
      <c r="D4552" s="564">
        <f t="shared" ca="1" si="430"/>
        <v>20</v>
      </c>
      <c r="E4552" s="564">
        <f t="shared" ca="1" si="428"/>
        <v>0</v>
      </c>
      <c r="F4552" s="564">
        <f t="shared" ca="1" si="431"/>
        <v>1</v>
      </c>
      <c r="G4552" s="564">
        <f t="shared" ca="1" si="429"/>
        <v>4.7919133562290135</v>
      </c>
      <c r="H4552" s="564">
        <v>1</v>
      </c>
      <c r="I4552" s="564">
        <v>1</v>
      </c>
      <c r="J4552" s="564">
        <v>1</v>
      </c>
      <c r="K4552" s="564">
        <v>1</v>
      </c>
      <c r="L4552" s="564">
        <v>1</v>
      </c>
      <c r="M4552" s="564">
        <v>1</v>
      </c>
      <c r="N4552" s="564">
        <v>1</v>
      </c>
      <c r="O4552" s="564">
        <v>1</v>
      </c>
      <c r="P4552" s="564">
        <v>1</v>
      </c>
      <c r="Q4552" s="564">
        <v>1</v>
      </c>
      <c r="R4552" s="564">
        <v>1</v>
      </c>
      <c r="S4552" s="564">
        <v>1</v>
      </c>
      <c r="T4552" s="564">
        <v>1</v>
      </c>
      <c r="U4552" s="564">
        <v>1</v>
      </c>
      <c r="V4552" s="564">
        <v>1</v>
      </c>
      <c r="W4552" s="564">
        <v>1</v>
      </c>
      <c r="X4552" s="564">
        <v>1</v>
      </c>
      <c r="Y4552" s="564">
        <v>1</v>
      </c>
      <c r="Z4552" s="564">
        <v>1</v>
      </c>
      <c r="AA4552" s="564">
        <v>1</v>
      </c>
      <c r="AB4552" s="564">
        <v>1</v>
      </c>
      <c r="AC4552" s="564">
        <v>1</v>
      </c>
      <c r="AD4552" s="564">
        <v>1</v>
      </c>
      <c r="AE4552" s="564">
        <v>1</v>
      </c>
      <c r="AF4552" s="564">
        <v>1</v>
      </c>
      <c r="AG4552" s="564">
        <v>1</v>
      </c>
      <c r="AH4552" s="564">
        <v>1</v>
      </c>
      <c r="AI4552" s="564">
        <v>1</v>
      </c>
      <c r="AJ4552" s="564">
        <v>1</v>
      </c>
      <c r="AK4552" s="564">
        <v>1</v>
      </c>
    </row>
    <row r="4553" spans="1:37">
      <c r="A4553">
        <v>4549</v>
      </c>
      <c r="B4553" s="564">
        <f t="shared" ca="1" si="432"/>
        <v>20</v>
      </c>
      <c r="C4553" s="564">
        <f t="shared" ca="1" si="427"/>
        <v>400</v>
      </c>
      <c r="D4553" s="564">
        <f t="shared" ca="1" si="430"/>
        <v>20</v>
      </c>
      <c r="E4553" s="564">
        <f t="shared" ca="1" si="428"/>
        <v>0</v>
      </c>
      <c r="F4553" s="564">
        <f t="shared" ca="1" si="431"/>
        <v>1</v>
      </c>
      <c r="G4553" s="564">
        <f t="shared" ca="1" si="429"/>
        <v>7.7060936628751744</v>
      </c>
      <c r="H4553" s="564">
        <v>1</v>
      </c>
      <c r="I4553" s="564">
        <v>1</v>
      </c>
      <c r="J4553" s="564">
        <v>1</v>
      </c>
      <c r="K4553" s="564">
        <v>1</v>
      </c>
      <c r="L4553" s="564">
        <v>1</v>
      </c>
      <c r="M4553" s="564">
        <v>1</v>
      </c>
      <c r="N4553" s="564">
        <v>1</v>
      </c>
      <c r="O4553" s="564">
        <v>1</v>
      </c>
      <c r="P4553" s="564">
        <v>1</v>
      </c>
      <c r="Q4553" s="564">
        <v>1</v>
      </c>
      <c r="R4553" s="564">
        <v>1</v>
      </c>
      <c r="S4553" s="564">
        <v>1</v>
      </c>
      <c r="T4553" s="564">
        <v>1</v>
      </c>
      <c r="U4553" s="564">
        <v>1</v>
      </c>
      <c r="V4553" s="564">
        <v>1</v>
      </c>
      <c r="W4553" s="564">
        <v>1</v>
      </c>
      <c r="X4553" s="564">
        <v>1</v>
      </c>
      <c r="Y4553" s="564">
        <v>1</v>
      </c>
      <c r="Z4553" s="564">
        <v>1</v>
      </c>
      <c r="AA4553" s="564">
        <v>1</v>
      </c>
      <c r="AB4553" s="564">
        <v>1</v>
      </c>
      <c r="AC4553" s="564">
        <v>1</v>
      </c>
      <c r="AD4553" s="564">
        <v>1</v>
      </c>
      <c r="AE4553" s="564">
        <v>1</v>
      </c>
      <c r="AF4553" s="564">
        <v>1</v>
      </c>
      <c r="AG4553" s="564">
        <v>1</v>
      </c>
      <c r="AH4553" s="564">
        <v>1</v>
      </c>
      <c r="AI4553" s="564">
        <v>1</v>
      </c>
      <c r="AJ4553" s="564">
        <v>1</v>
      </c>
      <c r="AK4553" s="564">
        <v>1</v>
      </c>
    </row>
    <row r="4554" spans="1:37">
      <c r="A4554">
        <v>4550</v>
      </c>
      <c r="B4554" s="564">
        <f t="shared" ca="1" si="432"/>
        <v>0</v>
      </c>
      <c r="C4554" s="564">
        <f t="shared" ca="1" si="427"/>
        <v>0</v>
      </c>
      <c r="D4554" s="564">
        <f t="shared" ca="1" si="430"/>
        <v>0</v>
      </c>
      <c r="E4554" s="564">
        <f t="shared" ca="1" si="428"/>
        <v>0</v>
      </c>
      <c r="F4554" s="564">
        <f t="shared" ca="1" si="431"/>
        <v>1</v>
      </c>
      <c r="G4554" s="564">
        <f t="shared" ca="1" si="429"/>
        <v>3.1929216555676869</v>
      </c>
      <c r="H4554" s="564">
        <v>0</v>
      </c>
      <c r="I4554" s="564">
        <v>0</v>
      </c>
      <c r="J4554" s="564">
        <v>0</v>
      </c>
      <c r="K4554" s="564">
        <v>0</v>
      </c>
      <c r="L4554" s="564">
        <v>0</v>
      </c>
      <c r="M4554" s="564">
        <v>0</v>
      </c>
      <c r="N4554" s="564">
        <v>0</v>
      </c>
      <c r="O4554" s="564">
        <v>0</v>
      </c>
      <c r="P4554" s="564">
        <v>0</v>
      </c>
      <c r="Q4554" s="564">
        <v>0</v>
      </c>
      <c r="R4554" s="564">
        <v>0</v>
      </c>
      <c r="S4554" s="564">
        <v>0</v>
      </c>
      <c r="T4554" s="564">
        <v>0</v>
      </c>
      <c r="U4554" s="564">
        <v>0</v>
      </c>
      <c r="V4554" s="564">
        <v>0</v>
      </c>
      <c r="W4554" s="564">
        <v>0</v>
      </c>
      <c r="X4554" s="564">
        <v>0</v>
      </c>
      <c r="Y4554" s="564">
        <v>0</v>
      </c>
      <c r="Z4554" s="564">
        <v>0</v>
      </c>
      <c r="AA4554" s="564">
        <v>0</v>
      </c>
      <c r="AB4554" s="564">
        <v>0</v>
      </c>
      <c r="AC4554" s="564">
        <v>0</v>
      </c>
      <c r="AD4554" s="564">
        <v>0</v>
      </c>
      <c r="AE4554" s="564">
        <v>0</v>
      </c>
      <c r="AF4554" s="564">
        <v>0</v>
      </c>
      <c r="AG4554" s="564">
        <v>0</v>
      </c>
      <c r="AH4554" s="564">
        <v>0</v>
      </c>
      <c r="AI4554" s="564">
        <v>0</v>
      </c>
      <c r="AJ4554" s="564">
        <v>0</v>
      </c>
      <c r="AK4554" s="564">
        <v>0</v>
      </c>
    </row>
    <row r="4555" spans="1:37">
      <c r="A4555">
        <v>4551</v>
      </c>
      <c r="B4555" s="564">
        <f t="shared" ca="1" si="432"/>
        <v>12</v>
      </c>
      <c r="C4555" s="564">
        <f t="shared" ca="1" si="427"/>
        <v>144</v>
      </c>
      <c r="D4555" s="564">
        <f t="shared" ca="1" si="430"/>
        <v>12</v>
      </c>
      <c r="E4555" s="564">
        <f t="shared" ca="1" si="428"/>
        <v>4.8</v>
      </c>
      <c r="F4555" s="564">
        <f t="shared" ca="1" si="431"/>
        <v>0.49473684210526314</v>
      </c>
      <c r="G4555" s="564">
        <f t="shared" ca="1" si="429"/>
        <v>-3.6423044900641997</v>
      </c>
      <c r="H4555" s="564">
        <v>1</v>
      </c>
      <c r="I4555" s="564">
        <v>0</v>
      </c>
      <c r="J4555" s="564">
        <v>1</v>
      </c>
      <c r="K4555" s="564">
        <v>1</v>
      </c>
      <c r="L4555" s="564">
        <v>0</v>
      </c>
      <c r="M4555" s="564">
        <v>1</v>
      </c>
      <c r="N4555" s="564">
        <v>1</v>
      </c>
      <c r="O4555" s="564">
        <v>1</v>
      </c>
      <c r="P4555" s="564">
        <v>0</v>
      </c>
      <c r="Q4555" s="564">
        <v>0</v>
      </c>
      <c r="R4555" s="564">
        <v>1</v>
      </c>
      <c r="S4555" s="564">
        <v>0</v>
      </c>
      <c r="T4555" s="564">
        <v>1</v>
      </c>
      <c r="U4555" s="564">
        <v>0</v>
      </c>
      <c r="V4555" s="564">
        <v>0</v>
      </c>
      <c r="W4555" s="564">
        <v>1</v>
      </c>
      <c r="X4555" s="564">
        <v>1</v>
      </c>
      <c r="Y4555" s="564">
        <v>0</v>
      </c>
      <c r="Z4555" s="564">
        <v>1</v>
      </c>
      <c r="AA4555" s="564">
        <v>1</v>
      </c>
      <c r="AB4555" s="564">
        <v>1</v>
      </c>
      <c r="AC4555" s="564">
        <v>1</v>
      </c>
      <c r="AD4555" s="564">
        <v>1</v>
      </c>
      <c r="AE4555" s="564">
        <v>0</v>
      </c>
      <c r="AF4555" s="564">
        <v>0</v>
      </c>
      <c r="AG4555" s="564">
        <v>1</v>
      </c>
      <c r="AH4555" s="564">
        <v>1</v>
      </c>
      <c r="AI4555" s="564">
        <v>0</v>
      </c>
      <c r="AJ4555" s="564">
        <v>1</v>
      </c>
      <c r="AK4555" s="564">
        <v>1</v>
      </c>
    </row>
    <row r="4556" spans="1:37">
      <c r="A4556">
        <v>4552</v>
      </c>
      <c r="B4556" s="564">
        <f t="shared" ca="1" si="432"/>
        <v>20</v>
      </c>
      <c r="C4556" s="564">
        <f t="shared" ca="1" si="427"/>
        <v>400</v>
      </c>
      <c r="D4556" s="564">
        <f t="shared" ca="1" si="430"/>
        <v>20</v>
      </c>
      <c r="E4556" s="564">
        <f t="shared" ca="1" si="428"/>
        <v>0</v>
      </c>
      <c r="F4556" s="564">
        <f t="shared" ca="1" si="431"/>
        <v>1</v>
      </c>
      <c r="G4556" s="564">
        <f t="shared" ca="1" si="429"/>
        <v>-2.9366381131448001</v>
      </c>
      <c r="H4556" s="564">
        <v>1</v>
      </c>
      <c r="I4556" s="564">
        <v>1</v>
      </c>
      <c r="J4556" s="564">
        <v>1</v>
      </c>
      <c r="K4556" s="564">
        <v>1</v>
      </c>
      <c r="L4556" s="564">
        <v>1</v>
      </c>
      <c r="M4556" s="564">
        <v>1</v>
      </c>
      <c r="N4556" s="564">
        <v>1</v>
      </c>
      <c r="O4556" s="564">
        <v>1</v>
      </c>
      <c r="P4556" s="564">
        <v>1</v>
      </c>
      <c r="Q4556" s="564">
        <v>1</v>
      </c>
      <c r="R4556" s="564">
        <v>1</v>
      </c>
      <c r="S4556" s="564">
        <v>1</v>
      </c>
      <c r="T4556" s="564">
        <v>1</v>
      </c>
      <c r="U4556" s="564">
        <v>1</v>
      </c>
      <c r="V4556" s="564">
        <v>1</v>
      </c>
      <c r="W4556" s="564">
        <v>1</v>
      </c>
      <c r="X4556" s="564">
        <v>1</v>
      </c>
      <c r="Y4556" s="564">
        <v>1</v>
      </c>
      <c r="Z4556" s="564">
        <v>1</v>
      </c>
      <c r="AA4556" s="564">
        <v>1</v>
      </c>
      <c r="AB4556" s="564">
        <v>1</v>
      </c>
      <c r="AC4556" s="564">
        <v>1</v>
      </c>
      <c r="AD4556" s="564">
        <v>1</v>
      </c>
      <c r="AE4556" s="564">
        <v>1</v>
      </c>
      <c r="AF4556" s="564">
        <v>1</v>
      </c>
      <c r="AG4556" s="564">
        <v>1</v>
      </c>
      <c r="AH4556" s="564">
        <v>1</v>
      </c>
      <c r="AI4556" s="564">
        <v>1</v>
      </c>
      <c r="AJ4556" s="564">
        <v>1</v>
      </c>
      <c r="AK4556" s="564">
        <v>1</v>
      </c>
    </row>
    <row r="4557" spans="1:37">
      <c r="A4557">
        <v>4553</v>
      </c>
      <c r="B4557" s="564">
        <f t="shared" ca="1" si="432"/>
        <v>20</v>
      </c>
      <c r="C4557" s="564">
        <f t="shared" ca="1" si="427"/>
        <v>400</v>
      </c>
      <c r="D4557" s="564">
        <f t="shared" ca="1" si="430"/>
        <v>20</v>
      </c>
      <c r="E4557" s="564">
        <f t="shared" ca="1" si="428"/>
        <v>0</v>
      </c>
      <c r="F4557" s="564">
        <f t="shared" ca="1" si="431"/>
        <v>1</v>
      </c>
      <c r="G4557" s="564">
        <f t="shared" ca="1" si="429"/>
        <v>6.4071764355833434</v>
      </c>
      <c r="H4557" s="564">
        <v>1</v>
      </c>
      <c r="I4557" s="564">
        <v>1</v>
      </c>
      <c r="J4557" s="564">
        <v>1</v>
      </c>
      <c r="K4557" s="564">
        <v>1</v>
      </c>
      <c r="L4557" s="564">
        <v>1</v>
      </c>
      <c r="M4557" s="564">
        <v>1</v>
      </c>
      <c r="N4557" s="564">
        <v>1</v>
      </c>
      <c r="O4557" s="564">
        <v>1</v>
      </c>
      <c r="P4557" s="564">
        <v>1</v>
      </c>
      <c r="Q4557" s="564">
        <v>1</v>
      </c>
      <c r="R4557" s="564">
        <v>1</v>
      </c>
      <c r="S4557" s="564">
        <v>1</v>
      </c>
      <c r="T4557" s="564">
        <v>1</v>
      </c>
      <c r="U4557" s="564">
        <v>1</v>
      </c>
      <c r="V4557" s="564">
        <v>1</v>
      </c>
      <c r="W4557" s="564">
        <v>1</v>
      </c>
      <c r="X4557" s="564">
        <v>1</v>
      </c>
      <c r="Y4557" s="564">
        <v>1</v>
      </c>
      <c r="Z4557" s="564">
        <v>1</v>
      </c>
      <c r="AA4557" s="564">
        <v>1</v>
      </c>
      <c r="AB4557" s="564">
        <v>1</v>
      </c>
      <c r="AC4557" s="564">
        <v>1</v>
      </c>
      <c r="AD4557" s="564">
        <v>1</v>
      </c>
      <c r="AE4557" s="564">
        <v>1</v>
      </c>
      <c r="AF4557" s="564">
        <v>1</v>
      </c>
      <c r="AG4557" s="564">
        <v>1</v>
      </c>
      <c r="AH4557" s="564">
        <v>1</v>
      </c>
      <c r="AI4557" s="564">
        <v>1</v>
      </c>
      <c r="AJ4557" s="564">
        <v>1</v>
      </c>
      <c r="AK4557" s="564">
        <v>1</v>
      </c>
    </row>
    <row r="4558" spans="1:37">
      <c r="A4558">
        <v>4554</v>
      </c>
      <c r="B4558" s="564">
        <f t="shared" ca="1" si="432"/>
        <v>20</v>
      </c>
      <c r="C4558" s="564">
        <f t="shared" ca="1" si="427"/>
        <v>400</v>
      </c>
      <c r="D4558" s="564">
        <f t="shared" ca="1" si="430"/>
        <v>20</v>
      </c>
      <c r="E4558" s="564">
        <f t="shared" ca="1" si="428"/>
        <v>0</v>
      </c>
      <c r="F4558" s="564">
        <f t="shared" ca="1" si="431"/>
        <v>1</v>
      </c>
      <c r="G4558" s="564">
        <f t="shared" ca="1" si="429"/>
        <v>-5.8084548976901189</v>
      </c>
      <c r="H4558" s="564">
        <v>1</v>
      </c>
      <c r="I4558" s="564">
        <v>1</v>
      </c>
      <c r="J4558" s="564">
        <v>1</v>
      </c>
      <c r="K4558" s="564">
        <v>1</v>
      </c>
      <c r="L4558" s="564">
        <v>1</v>
      </c>
      <c r="M4558" s="564">
        <v>1</v>
      </c>
      <c r="N4558" s="564">
        <v>1</v>
      </c>
      <c r="O4558" s="564">
        <v>1</v>
      </c>
      <c r="P4558" s="564">
        <v>1</v>
      </c>
      <c r="Q4558" s="564">
        <v>1</v>
      </c>
      <c r="R4558" s="564">
        <v>1</v>
      </c>
      <c r="S4558" s="564">
        <v>1</v>
      </c>
      <c r="T4558" s="564">
        <v>1</v>
      </c>
      <c r="U4558" s="564">
        <v>1</v>
      </c>
      <c r="V4558" s="564">
        <v>1</v>
      </c>
      <c r="W4558" s="564">
        <v>1</v>
      </c>
      <c r="X4558" s="564">
        <v>1</v>
      </c>
      <c r="Y4558" s="564">
        <v>1</v>
      </c>
      <c r="Z4558" s="564">
        <v>1</v>
      </c>
      <c r="AA4558" s="564">
        <v>1</v>
      </c>
      <c r="AB4558" s="564">
        <v>1</v>
      </c>
      <c r="AC4558" s="564">
        <v>1</v>
      </c>
      <c r="AD4558" s="564">
        <v>1</v>
      </c>
      <c r="AE4558" s="564">
        <v>1</v>
      </c>
      <c r="AF4558" s="564">
        <v>1</v>
      </c>
      <c r="AG4558" s="564">
        <v>1</v>
      </c>
      <c r="AH4558" s="564">
        <v>1</v>
      </c>
      <c r="AI4558" s="564">
        <v>1</v>
      </c>
      <c r="AJ4558" s="564">
        <v>1</v>
      </c>
      <c r="AK4558" s="564">
        <v>1</v>
      </c>
    </row>
    <row r="4559" spans="1:37">
      <c r="A4559">
        <v>4555</v>
      </c>
      <c r="B4559" s="564">
        <f t="shared" ca="1" si="432"/>
        <v>0</v>
      </c>
      <c r="C4559" s="564">
        <f t="shared" ca="1" si="427"/>
        <v>0</v>
      </c>
      <c r="D4559" s="564">
        <f t="shared" ca="1" si="430"/>
        <v>0</v>
      </c>
      <c r="E4559" s="564">
        <f t="shared" ca="1" si="428"/>
        <v>0</v>
      </c>
      <c r="F4559" s="564">
        <f t="shared" ca="1" si="431"/>
        <v>1</v>
      </c>
      <c r="G4559" s="564">
        <f t="shared" ca="1" si="429"/>
        <v>2.3752088207304904</v>
      </c>
      <c r="H4559" s="564">
        <v>0</v>
      </c>
      <c r="I4559" s="564">
        <v>0</v>
      </c>
      <c r="J4559" s="564">
        <v>0</v>
      </c>
      <c r="K4559" s="564">
        <v>0</v>
      </c>
      <c r="L4559" s="564">
        <v>0</v>
      </c>
      <c r="M4559" s="564">
        <v>0</v>
      </c>
      <c r="N4559" s="564">
        <v>0</v>
      </c>
      <c r="O4559" s="564">
        <v>0</v>
      </c>
      <c r="P4559" s="564">
        <v>0</v>
      </c>
      <c r="Q4559" s="564">
        <v>0</v>
      </c>
      <c r="R4559" s="564">
        <v>0</v>
      </c>
      <c r="S4559" s="564">
        <v>0</v>
      </c>
      <c r="T4559" s="564">
        <v>0</v>
      </c>
      <c r="U4559" s="564">
        <v>0</v>
      </c>
      <c r="V4559" s="564">
        <v>0</v>
      </c>
      <c r="W4559" s="564">
        <v>0</v>
      </c>
      <c r="X4559" s="564">
        <v>0</v>
      </c>
      <c r="Y4559" s="564">
        <v>0</v>
      </c>
      <c r="Z4559" s="564">
        <v>0</v>
      </c>
      <c r="AA4559" s="564">
        <v>0</v>
      </c>
      <c r="AB4559" s="564">
        <v>0</v>
      </c>
      <c r="AC4559" s="564">
        <v>0</v>
      </c>
      <c r="AD4559" s="564">
        <v>0</v>
      </c>
      <c r="AE4559" s="564">
        <v>0</v>
      </c>
      <c r="AF4559" s="564">
        <v>0</v>
      </c>
      <c r="AG4559" s="564">
        <v>0</v>
      </c>
      <c r="AH4559" s="564">
        <v>0</v>
      </c>
      <c r="AI4559" s="564">
        <v>0</v>
      </c>
      <c r="AJ4559" s="564">
        <v>0</v>
      </c>
      <c r="AK4559" s="564">
        <v>0</v>
      </c>
    </row>
    <row r="4560" spans="1:37">
      <c r="A4560">
        <v>4556</v>
      </c>
      <c r="B4560" s="564">
        <f t="shared" ca="1" si="432"/>
        <v>10</v>
      </c>
      <c r="C4560" s="564">
        <f t="shared" ca="1" si="427"/>
        <v>100</v>
      </c>
      <c r="D4560" s="564">
        <f t="shared" ca="1" si="430"/>
        <v>10</v>
      </c>
      <c r="E4560" s="564">
        <f t="shared" ca="1" si="428"/>
        <v>5</v>
      </c>
      <c r="F4560" s="564">
        <f t="shared" ca="1" si="431"/>
        <v>0.47368421052631582</v>
      </c>
      <c r="G4560" s="564">
        <f t="shared" ca="1" si="429"/>
        <v>-1.9453331278361019</v>
      </c>
      <c r="H4560" s="564">
        <v>1</v>
      </c>
      <c r="I4560" s="564">
        <v>0</v>
      </c>
      <c r="J4560" s="564">
        <v>1</v>
      </c>
      <c r="K4560" s="564">
        <v>0</v>
      </c>
      <c r="L4560" s="564">
        <v>0</v>
      </c>
      <c r="M4560" s="564">
        <v>0</v>
      </c>
      <c r="N4560" s="564">
        <v>0</v>
      </c>
      <c r="O4560" s="564">
        <v>1</v>
      </c>
      <c r="P4560" s="564">
        <v>0</v>
      </c>
      <c r="Q4560" s="564">
        <v>1</v>
      </c>
      <c r="R4560" s="564">
        <v>1</v>
      </c>
      <c r="S4560" s="564">
        <v>1</v>
      </c>
      <c r="T4560" s="564">
        <v>1</v>
      </c>
      <c r="U4560" s="564">
        <v>0</v>
      </c>
      <c r="V4560" s="564">
        <v>0</v>
      </c>
      <c r="W4560" s="564">
        <v>0</v>
      </c>
      <c r="X4560" s="564">
        <v>1</v>
      </c>
      <c r="Y4560" s="564">
        <v>1</v>
      </c>
      <c r="Z4560" s="564">
        <v>1</v>
      </c>
      <c r="AA4560" s="564">
        <v>0</v>
      </c>
      <c r="AB4560" s="564">
        <v>0</v>
      </c>
      <c r="AC4560" s="564">
        <v>0</v>
      </c>
      <c r="AD4560" s="564">
        <v>1</v>
      </c>
      <c r="AE4560" s="564">
        <v>1</v>
      </c>
      <c r="AF4560" s="564">
        <v>1</v>
      </c>
      <c r="AG4560" s="564">
        <v>0</v>
      </c>
      <c r="AH4560" s="564">
        <v>0</v>
      </c>
      <c r="AI4560" s="564">
        <v>0</v>
      </c>
      <c r="AJ4560" s="564">
        <v>1</v>
      </c>
      <c r="AK4560" s="564">
        <v>1</v>
      </c>
    </row>
    <row r="4561" spans="1:37">
      <c r="A4561">
        <v>4557</v>
      </c>
      <c r="B4561" s="564">
        <f t="shared" ca="1" si="432"/>
        <v>0</v>
      </c>
      <c r="C4561" s="564">
        <f t="shared" ca="1" si="427"/>
        <v>0</v>
      </c>
      <c r="D4561" s="564">
        <f t="shared" ca="1" si="430"/>
        <v>0</v>
      </c>
      <c r="E4561" s="564">
        <f t="shared" ca="1" si="428"/>
        <v>0</v>
      </c>
      <c r="F4561" s="564">
        <f t="shared" ca="1" si="431"/>
        <v>1</v>
      </c>
      <c r="G4561" s="564">
        <f t="shared" ca="1" si="429"/>
        <v>7.8453740677360688</v>
      </c>
      <c r="H4561" s="564">
        <v>0</v>
      </c>
      <c r="I4561" s="564">
        <v>0</v>
      </c>
      <c r="J4561" s="564">
        <v>0</v>
      </c>
      <c r="K4561" s="564">
        <v>0</v>
      </c>
      <c r="L4561" s="564">
        <v>0</v>
      </c>
      <c r="M4561" s="564">
        <v>0</v>
      </c>
      <c r="N4561" s="564">
        <v>0</v>
      </c>
      <c r="O4561" s="564">
        <v>0</v>
      </c>
      <c r="P4561" s="564">
        <v>0</v>
      </c>
      <c r="Q4561" s="564">
        <v>0</v>
      </c>
      <c r="R4561" s="564">
        <v>0</v>
      </c>
      <c r="S4561" s="564">
        <v>0</v>
      </c>
      <c r="T4561" s="564">
        <v>0</v>
      </c>
      <c r="U4561" s="564">
        <v>0</v>
      </c>
      <c r="V4561" s="564">
        <v>0</v>
      </c>
      <c r="W4561" s="564">
        <v>0</v>
      </c>
      <c r="X4561" s="564">
        <v>0</v>
      </c>
      <c r="Y4561" s="564">
        <v>0</v>
      </c>
      <c r="Z4561" s="564">
        <v>0</v>
      </c>
      <c r="AA4561" s="564">
        <v>0</v>
      </c>
      <c r="AB4561" s="564">
        <v>0</v>
      </c>
      <c r="AC4561" s="564">
        <v>0</v>
      </c>
      <c r="AD4561" s="564">
        <v>0</v>
      </c>
      <c r="AE4561" s="564">
        <v>0</v>
      </c>
      <c r="AF4561" s="564">
        <v>0</v>
      </c>
      <c r="AG4561" s="564">
        <v>0</v>
      </c>
      <c r="AH4561" s="564">
        <v>0</v>
      </c>
      <c r="AI4561" s="564">
        <v>0</v>
      </c>
      <c r="AJ4561" s="564">
        <v>0</v>
      </c>
      <c r="AK4561" s="564">
        <v>0</v>
      </c>
    </row>
    <row r="4562" spans="1:37">
      <c r="A4562">
        <v>4558</v>
      </c>
      <c r="B4562" s="564">
        <f t="shared" ca="1" si="432"/>
        <v>0</v>
      </c>
      <c r="C4562" s="564">
        <f t="shared" ca="1" si="427"/>
        <v>0</v>
      </c>
      <c r="D4562" s="564">
        <f t="shared" ca="1" si="430"/>
        <v>0</v>
      </c>
      <c r="E4562" s="564">
        <f t="shared" ca="1" si="428"/>
        <v>0</v>
      </c>
      <c r="F4562" s="564">
        <f t="shared" ca="1" si="431"/>
        <v>1</v>
      </c>
      <c r="G4562" s="564">
        <f t="shared" ca="1" si="429"/>
        <v>1.2539026562752407</v>
      </c>
      <c r="H4562" s="564">
        <v>0</v>
      </c>
      <c r="I4562" s="564">
        <v>0</v>
      </c>
      <c r="J4562" s="564">
        <v>0</v>
      </c>
      <c r="K4562" s="564">
        <v>0</v>
      </c>
      <c r="L4562" s="564">
        <v>0</v>
      </c>
      <c r="M4562" s="564">
        <v>0</v>
      </c>
      <c r="N4562" s="564">
        <v>0</v>
      </c>
      <c r="O4562" s="564">
        <v>0</v>
      </c>
      <c r="P4562" s="564">
        <v>0</v>
      </c>
      <c r="Q4562" s="564">
        <v>0</v>
      </c>
      <c r="R4562" s="564">
        <v>0</v>
      </c>
      <c r="S4562" s="564">
        <v>0</v>
      </c>
      <c r="T4562" s="564">
        <v>0</v>
      </c>
      <c r="U4562" s="564">
        <v>0</v>
      </c>
      <c r="V4562" s="564">
        <v>0</v>
      </c>
      <c r="W4562" s="564">
        <v>0</v>
      </c>
      <c r="X4562" s="564">
        <v>0</v>
      </c>
      <c r="Y4562" s="564">
        <v>0</v>
      </c>
      <c r="Z4562" s="564">
        <v>0</v>
      </c>
      <c r="AA4562" s="564">
        <v>0</v>
      </c>
      <c r="AB4562" s="564">
        <v>0</v>
      </c>
      <c r="AC4562" s="564">
        <v>0</v>
      </c>
      <c r="AD4562" s="564">
        <v>0</v>
      </c>
      <c r="AE4562" s="564">
        <v>0</v>
      </c>
      <c r="AF4562" s="564">
        <v>0</v>
      </c>
      <c r="AG4562" s="564">
        <v>0</v>
      </c>
      <c r="AH4562" s="564">
        <v>0</v>
      </c>
      <c r="AI4562" s="564">
        <v>0</v>
      </c>
      <c r="AJ4562" s="564">
        <v>0</v>
      </c>
      <c r="AK4562" s="564">
        <v>0</v>
      </c>
    </row>
    <row r="4563" spans="1:37">
      <c r="A4563">
        <v>4559</v>
      </c>
      <c r="B4563" s="564">
        <f t="shared" ca="1" si="432"/>
        <v>20</v>
      </c>
      <c r="C4563" s="564">
        <f t="shared" ca="1" si="427"/>
        <v>400</v>
      </c>
      <c r="D4563" s="564">
        <f t="shared" ca="1" si="430"/>
        <v>20</v>
      </c>
      <c r="E4563" s="564">
        <f t="shared" ca="1" si="428"/>
        <v>0</v>
      </c>
      <c r="F4563" s="564">
        <f t="shared" ca="1" si="431"/>
        <v>1</v>
      </c>
      <c r="G4563" s="564">
        <f t="shared" ca="1" si="429"/>
        <v>-0.46832486475230395</v>
      </c>
      <c r="H4563" s="564">
        <v>1</v>
      </c>
      <c r="I4563" s="564">
        <v>1</v>
      </c>
      <c r="J4563" s="564">
        <v>1</v>
      </c>
      <c r="K4563" s="564">
        <v>1</v>
      </c>
      <c r="L4563" s="564">
        <v>1</v>
      </c>
      <c r="M4563" s="564">
        <v>1</v>
      </c>
      <c r="N4563" s="564">
        <v>1</v>
      </c>
      <c r="O4563" s="564">
        <v>1</v>
      </c>
      <c r="P4563" s="564">
        <v>1</v>
      </c>
      <c r="Q4563" s="564">
        <v>1</v>
      </c>
      <c r="R4563" s="564">
        <v>1</v>
      </c>
      <c r="S4563" s="564">
        <v>1</v>
      </c>
      <c r="T4563" s="564">
        <v>1</v>
      </c>
      <c r="U4563" s="564">
        <v>1</v>
      </c>
      <c r="V4563" s="564">
        <v>1</v>
      </c>
      <c r="W4563" s="564">
        <v>1</v>
      </c>
      <c r="X4563" s="564">
        <v>1</v>
      </c>
      <c r="Y4563" s="564">
        <v>1</v>
      </c>
      <c r="Z4563" s="564">
        <v>1</v>
      </c>
      <c r="AA4563" s="564">
        <v>1</v>
      </c>
      <c r="AB4563" s="564">
        <v>1</v>
      </c>
      <c r="AC4563" s="564">
        <v>1</v>
      </c>
      <c r="AD4563" s="564">
        <v>1</v>
      </c>
      <c r="AE4563" s="564">
        <v>1</v>
      </c>
      <c r="AF4563" s="564">
        <v>1</v>
      </c>
      <c r="AG4563" s="564">
        <v>1</v>
      </c>
      <c r="AH4563" s="564">
        <v>1</v>
      </c>
      <c r="AI4563" s="564">
        <v>1</v>
      </c>
      <c r="AJ4563" s="564">
        <v>1</v>
      </c>
      <c r="AK4563" s="564">
        <v>1</v>
      </c>
    </row>
    <row r="4564" spans="1:37">
      <c r="A4564">
        <v>4560</v>
      </c>
      <c r="B4564" s="564">
        <f t="shared" ca="1" si="432"/>
        <v>20</v>
      </c>
      <c r="C4564" s="564">
        <f t="shared" ca="1" si="427"/>
        <v>400</v>
      </c>
      <c r="D4564" s="564">
        <f t="shared" ca="1" si="430"/>
        <v>20</v>
      </c>
      <c r="E4564" s="564">
        <f t="shared" ca="1" si="428"/>
        <v>0</v>
      </c>
      <c r="F4564" s="564">
        <f t="shared" ca="1" si="431"/>
        <v>1</v>
      </c>
      <c r="G4564" s="564">
        <f t="shared" ca="1" si="429"/>
        <v>0.13520407107720278</v>
      </c>
      <c r="H4564" s="564">
        <v>1</v>
      </c>
      <c r="I4564" s="564">
        <v>1</v>
      </c>
      <c r="J4564" s="564">
        <v>1</v>
      </c>
      <c r="K4564" s="564">
        <v>1</v>
      </c>
      <c r="L4564" s="564">
        <v>1</v>
      </c>
      <c r="M4564" s="564">
        <v>1</v>
      </c>
      <c r="N4564" s="564">
        <v>1</v>
      </c>
      <c r="O4564" s="564">
        <v>1</v>
      </c>
      <c r="P4564" s="564">
        <v>1</v>
      </c>
      <c r="Q4564" s="564">
        <v>1</v>
      </c>
      <c r="R4564" s="564">
        <v>1</v>
      </c>
      <c r="S4564" s="564">
        <v>1</v>
      </c>
      <c r="T4564" s="564">
        <v>1</v>
      </c>
      <c r="U4564" s="564">
        <v>1</v>
      </c>
      <c r="V4564" s="564">
        <v>1</v>
      </c>
      <c r="W4564" s="564">
        <v>1</v>
      </c>
      <c r="X4564" s="564">
        <v>1</v>
      </c>
      <c r="Y4564" s="564">
        <v>1</v>
      </c>
      <c r="Z4564" s="564">
        <v>1</v>
      </c>
      <c r="AA4564" s="564">
        <v>1</v>
      </c>
      <c r="AB4564" s="564">
        <v>1</v>
      </c>
      <c r="AC4564" s="564">
        <v>1</v>
      </c>
      <c r="AD4564" s="564">
        <v>1</v>
      </c>
      <c r="AE4564" s="564">
        <v>1</v>
      </c>
      <c r="AF4564" s="564">
        <v>1</v>
      </c>
      <c r="AG4564" s="564">
        <v>1</v>
      </c>
      <c r="AH4564" s="564">
        <v>1</v>
      </c>
      <c r="AI4564" s="564">
        <v>1</v>
      </c>
      <c r="AJ4564" s="564">
        <v>1</v>
      </c>
      <c r="AK4564" s="564">
        <v>1</v>
      </c>
    </row>
    <row r="4565" spans="1:37">
      <c r="A4565">
        <v>4561</v>
      </c>
      <c r="B4565" s="564">
        <f t="shared" ca="1" si="432"/>
        <v>20</v>
      </c>
      <c r="C4565" s="564">
        <f t="shared" ca="1" si="427"/>
        <v>400</v>
      </c>
      <c r="D4565" s="564">
        <f t="shared" ca="1" si="430"/>
        <v>20</v>
      </c>
      <c r="E4565" s="564">
        <f t="shared" ca="1" si="428"/>
        <v>0</v>
      </c>
      <c r="F4565" s="564">
        <f t="shared" ca="1" si="431"/>
        <v>1</v>
      </c>
      <c r="G4565" s="564">
        <f t="shared" ca="1" si="429"/>
        <v>-1.9410173747499546</v>
      </c>
      <c r="H4565" s="564">
        <v>1</v>
      </c>
      <c r="I4565" s="564">
        <v>1</v>
      </c>
      <c r="J4565" s="564">
        <v>1</v>
      </c>
      <c r="K4565" s="564">
        <v>1</v>
      </c>
      <c r="L4565" s="564">
        <v>1</v>
      </c>
      <c r="M4565" s="564">
        <v>1</v>
      </c>
      <c r="N4565" s="564">
        <v>1</v>
      </c>
      <c r="O4565" s="564">
        <v>1</v>
      </c>
      <c r="P4565" s="564">
        <v>1</v>
      </c>
      <c r="Q4565" s="564">
        <v>1</v>
      </c>
      <c r="R4565" s="564">
        <v>1</v>
      </c>
      <c r="S4565" s="564">
        <v>1</v>
      </c>
      <c r="T4565" s="564">
        <v>1</v>
      </c>
      <c r="U4565" s="564">
        <v>1</v>
      </c>
      <c r="V4565" s="564">
        <v>1</v>
      </c>
      <c r="W4565" s="564">
        <v>1</v>
      </c>
      <c r="X4565" s="564">
        <v>1</v>
      </c>
      <c r="Y4565" s="564">
        <v>1</v>
      </c>
      <c r="Z4565" s="564">
        <v>1</v>
      </c>
      <c r="AA4565" s="564">
        <v>1</v>
      </c>
      <c r="AB4565" s="564">
        <v>1</v>
      </c>
      <c r="AC4565" s="564">
        <v>1</v>
      </c>
      <c r="AD4565" s="564">
        <v>1</v>
      </c>
      <c r="AE4565" s="564">
        <v>1</v>
      </c>
      <c r="AF4565" s="564">
        <v>1</v>
      </c>
      <c r="AG4565" s="564">
        <v>1</v>
      </c>
      <c r="AH4565" s="564">
        <v>1</v>
      </c>
      <c r="AI4565" s="564">
        <v>1</v>
      </c>
      <c r="AJ4565" s="564">
        <v>1</v>
      </c>
      <c r="AK4565" s="564">
        <v>1</v>
      </c>
    </row>
    <row r="4566" spans="1:37">
      <c r="A4566">
        <v>4562</v>
      </c>
      <c r="B4566" s="564">
        <f t="shared" ca="1" si="432"/>
        <v>0</v>
      </c>
      <c r="C4566" s="564">
        <f t="shared" ca="1" si="427"/>
        <v>0</v>
      </c>
      <c r="D4566" s="564">
        <f t="shared" ca="1" si="430"/>
        <v>0</v>
      </c>
      <c r="E4566" s="564">
        <f t="shared" ca="1" si="428"/>
        <v>0</v>
      </c>
      <c r="F4566" s="564">
        <f t="shared" ca="1" si="431"/>
        <v>1</v>
      </c>
      <c r="G4566" s="564">
        <f t="shared" ca="1" si="429"/>
        <v>7.5155993353610526</v>
      </c>
      <c r="H4566" s="564">
        <v>0</v>
      </c>
      <c r="I4566" s="564">
        <v>0</v>
      </c>
      <c r="J4566" s="564">
        <v>0</v>
      </c>
      <c r="K4566" s="564">
        <v>0</v>
      </c>
      <c r="L4566" s="564">
        <v>0</v>
      </c>
      <c r="M4566" s="564">
        <v>0</v>
      </c>
      <c r="N4566" s="564">
        <v>0</v>
      </c>
      <c r="O4566" s="564">
        <v>0</v>
      </c>
      <c r="P4566" s="564">
        <v>0</v>
      </c>
      <c r="Q4566" s="564">
        <v>0</v>
      </c>
      <c r="R4566" s="564">
        <v>0</v>
      </c>
      <c r="S4566" s="564">
        <v>0</v>
      </c>
      <c r="T4566" s="564">
        <v>0</v>
      </c>
      <c r="U4566" s="564">
        <v>0</v>
      </c>
      <c r="V4566" s="564">
        <v>0</v>
      </c>
      <c r="W4566" s="564">
        <v>0</v>
      </c>
      <c r="X4566" s="564">
        <v>0</v>
      </c>
      <c r="Y4566" s="564">
        <v>0</v>
      </c>
      <c r="Z4566" s="564">
        <v>0</v>
      </c>
      <c r="AA4566" s="564">
        <v>0</v>
      </c>
      <c r="AB4566" s="564">
        <v>0</v>
      </c>
      <c r="AC4566" s="564">
        <v>0</v>
      </c>
      <c r="AD4566" s="564">
        <v>0</v>
      </c>
      <c r="AE4566" s="564">
        <v>0</v>
      </c>
      <c r="AF4566" s="564">
        <v>0</v>
      </c>
      <c r="AG4566" s="564">
        <v>0</v>
      </c>
      <c r="AH4566" s="564">
        <v>0</v>
      </c>
      <c r="AI4566" s="564">
        <v>0</v>
      </c>
      <c r="AJ4566" s="564">
        <v>0</v>
      </c>
      <c r="AK4566" s="564">
        <v>0</v>
      </c>
    </row>
    <row r="4567" spans="1:37">
      <c r="A4567">
        <v>4563</v>
      </c>
      <c r="B4567" s="564">
        <f t="shared" ca="1" si="432"/>
        <v>6</v>
      </c>
      <c r="C4567" s="564">
        <f t="shared" ca="1" si="427"/>
        <v>36</v>
      </c>
      <c r="D4567" s="564">
        <f t="shared" ca="1" si="430"/>
        <v>6</v>
      </c>
      <c r="E4567" s="564">
        <f t="shared" ca="1" si="428"/>
        <v>4.2</v>
      </c>
      <c r="F4567" s="564">
        <f t="shared" ca="1" si="431"/>
        <v>0.55789473684210522</v>
      </c>
      <c r="G4567" s="564">
        <f t="shared" ca="1" si="429"/>
        <v>12.063688482795262</v>
      </c>
      <c r="H4567" s="564">
        <v>0</v>
      </c>
      <c r="I4567" s="564">
        <v>0</v>
      </c>
      <c r="J4567" s="564">
        <v>0</v>
      </c>
      <c r="K4567" s="564">
        <v>0</v>
      </c>
      <c r="L4567" s="564">
        <v>1</v>
      </c>
      <c r="M4567" s="564">
        <v>0</v>
      </c>
      <c r="N4567" s="564">
        <v>0</v>
      </c>
      <c r="O4567" s="564">
        <v>0</v>
      </c>
      <c r="P4567" s="564">
        <v>1</v>
      </c>
      <c r="Q4567" s="564">
        <v>0</v>
      </c>
      <c r="R4567" s="564">
        <v>0</v>
      </c>
      <c r="S4567" s="564">
        <v>0</v>
      </c>
      <c r="T4567" s="564">
        <v>1</v>
      </c>
      <c r="U4567" s="564">
        <v>0</v>
      </c>
      <c r="V4567" s="564">
        <v>0</v>
      </c>
      <c r="W4567" s="564">
        <v>1</v>
      </c>
      <c r="X4567" s="564">
        <v>0</v>
      </c>
      <c r="Y4567" s="564">
        <v>0</v>
      </c>
      <c r="Z4567" s="564">
        <v>1</v>
      </c>
      <c r="AA4567" s="564">
        <v>1</v>
      </c>
      <c r="AB4567" s="564">
        <v>0</v>
      </c>
      <c r="AC4567" s="564">
        <v>0</v>
      </c>
      <c r="AD4567" s="564">
        <v>0</v>
      </c>
      <c r="AE4567" s="564">
        <v>0</v>
      </c>
      <c r="AF4567" s="564">
        <v>0</v>
      </c>
      <c r="AG4567" s="564">
        <v>1</v>
      </c>
      <c r="AH4567" s="564">
        <v>0</v>
      </c>
      <c r="AI4567" s="564">
        <v>0</v>
      </c>
      <c r="AJ4567" s="564">
        <v>0</v>
      </c>
      <c r="AK4567" s="564">
        <v>0</v>
      </c>
    </row>
    <row r="4568" spans="1:37">
      <c r="A4568">
        <v>4564</v>
      </c>
      <c r="B4568" s="564">
        <f t="shared" ca="1" si="432"/>
        <v>0</v>
      </c>
      <c r="C4568" s="564">
        <f t="shared" ca="1" si="427"/>
        <v>0</v>
      </c>
      <c r="D4568" s="564">
        <f t="shared" ca="1" si="430"/>
        <v>0</v>
      </c>
      <c r="E4568" s="564">
        <f t="shared" ca="1" si="428"/>
        <v>0</v>
      </c>
      <c r="F4568" s="564">
        <f t="shared" ca="1" si="431"/>
        <v>1</v>
      </c>
      <c r="G4568" s="564">
        <f t="shared" ca="1" si="429"/>
        <v>-5.8173583715062609</v>
      </c>
      <c r="H4568" s="564">
        <v>0</v>
      </c>
      <c r="I4568" s="564">
        <v>0</v>
      </c>
      <c r="J4568" s="564">
        <v>0</v>
      </c>
      <c r="K4568" s="564">
        <v>0</v>
      </c>
      <c r="L4568" s="564">
        <v>0</v>
      </c>
      <c r="M4568" s="564">
        <v>0</v>
      </c>
      <c r="N4568" s="564">
        <v>0</v>
      </c>
      <c r="O4568" s="564">
        <v>0</v>
      </c>
      <c r="P4568" s="564">
        <v>0</v>
      </c>
      <c r="Q4568" s="564">
        <v>0</v>
      </c>
      <c r="R4568" s="564">
        <v>0</v>
      </c>
      <c r="S4568" s="564">
        <v>0</v>
      </c>
      <c r="T4568" s="564">
        <v>0</v>
      </c>
      <c r="U4568" s="564">
        <v>0</v>
      </c>
      <c r="V4568" s="564">
        <v>0</v>
      </c>
      <c r="W4568" s="564">
        <v>0</v>
      </c>
      <c r="X4568" s="564">
        <v>0</v>
      </c>
      <c r="Y4568" s="564">
        <v>0</v>
      </c>
      <c r="Z4568" s="564">
        <v>0</v>
      </c>
      <c r="AA4568" s="564">
        <v>0</v>
      </c>
      <c r="AB4568" s="564">
        <v>0</v>
      </c>
      <c r="AC4568" s="564">
        <v>0</v>
      </c>
      <c r="AD4568" s="564">
        <v>0</v>
      </c>
      <c r="AE4568" s="564">
        <v>0</v>
      </c>
      <c r="AF4568" s="564">
        <v>0</v>
      </c>
      <c r="AG4568" s="564">
        <v>0</v>
      </c>
      <c r="AH4568" s="564">
        <v>0</v>
      </c>
      <c r="AI4568" s="564">
        <v>0</v>
      </c>
      <c r="AJ4568" s="564">
        <v>0</v>
      </c>
      <c r="AK4568" s="564">
        <v>0</v>
      </c>
    </row>
    <row r="4569" spans="1:37">
      <c r="A4569">
        <v>4565</v>
      </c>
      <c r="B4569" s="564">
        <f t="shared" ca="1" si="432"/>
        <v>20</v>
      </c>
      <c r="C4569" s="564">
        <f t="shared" ca="1" si="427"/>
        <v>400</v>
      </c>
      <c r="D4569" s="564">
        <f t="shared" ca="1" si="430"/>
        <v>20</v>
      </c>
      <c r="E4569" s="564">
        <f t="shared" ca="1" si="428"/>
        <v>0</v>
      </c>
      <c r="F4569" s="564">
        <f t="shared" ca="1" si="431"/>
        <v>1</v>
      </c>
      <c r="G4569" s="564">
        <f t="shared" ca="1" si="429"/>
        <v>-3.8737286881766466</v>
      </c>
      <c r="H4569" s="564">
        <v>1</v>
      </c>
      <c r="I4569" s="564">
        <v>1</v>
      </c>
      <c r="J4569" s="564">
        <v>1</v>
      </c>
      <c r="K4569" s="564">
        <v>1</v>
      </c>
      <c r="L4569" s="564">
        <v>1</v>
      </c>
      <c r="M4569" s="564">
        <v>1</v>
      </c>
      <c r="N4569" s="564">
        <v>1</v>
      </c>
      <c r="O4569" s="564">
        <v>1</v>
      </c>
      <c r="P4569" s="564">
        <v>1</v>
      </c>
      <c r="Q4569" s="564">
        <v>1</v>
      </c>
      <c r="R4569" s="564">
        <v>1</v>
      </c>
      <c r="S4569" s="564">
        <v>1</v>
      </c>
      <c r="T4569" s="564">
        <v>1</v>
      </c>
      <c r="U4569" s="564">
        <v>1</v>
      </c>
      <c r="V4569" s="564">
        <v>1</v>
      </c>
      <c r="W4569" s="564">
        <v>1</v>
      </c>
      <c r="X4569" s="564">
        <v>1</v>
      </c>
      <c r="Y4569" s="564">
        <v>1</v>
      </c>
      <c r="Z4569" s="564">
        <v>1</v>
      </c>
      <c r="AA4569" s="564">
        <v>1</v>
      </c>
      <c r="AB4569" s="564">
        <v>1</v>
      </c>
      <c r="AC4569" s="564">
        <v>1</v>
      </c>
      <c r="AD4569" s="564">
        <v>1</v>
      </c>
      <c r="AE4569" s="564">
        <v>1</v>
      </c>
      <c r="AF4569" s="564">
        <v>1</v>
      </c>
      <c r="AG4569" s="564">
        <v>1</v>
      </c>
      <c r="AH4569" s="564">
        <v>1</v>
      </c>
      <c r="AI4569" s="564">
        <v>1</v>
      </c>
      <c r="AJ4569" s="564">
        <v>1</v>
      </c>
      <c r="AK4569" s="564">
        <v>1</v>
      </c>
    </row>
    <row r="4570" spans="1:37">
      <c r="A4570">
        <v>4566</v>
      </c>
      <c r="B4570" s="564">
        <f t="shared" ca="1" si="432"/>
        <v>20</v>
      </c>
      <c r="C4570" s="564">
        <f t="shared" ca="1" si="427"/>
        <v>400</v>
      </c>
      <c r="D4570" s="564">
        <f t="shared" ca="1" si="430"/>
        <v>20</v>
      </c>
      <c r="E4570" s="564">
        <f t="shared" ca="1" si="428"/>
        <v>0</v>
      </c>
      <c r="F4570" s="564">
        <f t="shared" ca="1" si="431"/>
        <v>1</v>
      </c>
      <c r="G4570" s="564">
        <f t="shared" ca="1" si="429"/>
        <v>9.6180032745424615</v>
      </c>
      <c r="H4570" s="564">
        <v>1</v>
      </c>
      <c r="I4570" s="564">
        <v>1</v>
      </c>
      <c r="J4570" s="564">
        <v>1</v>
      </c>
      <c r="K4570" s="564">
        <v>1</v>
      </c>
      <c r="L4570" s="564">
        <v>1</v>
      </c>
      <c r="M4570" s="564">
        <v>1</v>
      </c>
      <c r="N4570" s="564">
        <v>1</v>
      </c>
      <c r="O4570" s="564">
        <v>1</v>
      </c>
      <c r="P4570" s="564">
        <v>1</v>
      </c>
      <c r="Q4570" s="564">
        <v>1</v>
      </c>
      <c r="R4570" s="564">
        <v>1</v>
      </c>
      <c r="S4570" s="564">
        <v>1</v>
      </c>
      <c r="T4570" s="564">
        <v>1</v>
      </c>
      <c r="U4570" s="564">
        <v>1</v>
      </c>
      <c r="V4570" s="564">
        <v>1</v>
      </c>
      <c r="W4570" s="564">
        <v>1</v>
      </c>
      <c r="X4570" s="564">
        <v>1</v>
      </c>
      <c r="Y4570" s="564">
        <v>1</v>
      </c>
      <c r="Z4570" s="564">
        <v>1</v>
      </c>
      <c r="AA4570" s="564">
        <v>1</v>
      </c>
      <c r="AB4570" s="564">
        <v>1</v>
      </c>
      <c r="AC4570" s="564">
        <v>1</v>
      </c>
      <c r="AD4570" s="564">
        <v>1</v>
      </c>
      <c r="AE4570" s="564">
        <v>1</v>
      </c>
      <c r="AF4570" s="564">
        <v>1</v>
      </c>
      <c r="AG4570" s="564">
        <v>1</v>
      </c>
      <c r="AH4570" s="564">
        <v>1</v>
      </c>
      <c r="AI4570" s="564">
        <v>1</v>
      </c>
      <c r="AJ4570" s="564">
        <v>1</v>
      </c>
      <c r="AK4570" s="564">
        <v>1</v>
      </c>
    </row>
    <row r="4571" spans="1:37">
      <c r="A4571">
        <v>4567</v>
      </c>
      <c r="B4571" s="564">
        <f t="shared" ca="1" si="432"/>
        <v>20</v>
      </c>
      <c r="C4571" s="564">
        <f t="shared" ca="1" si="427"/>
        <v>400</v>
      </c>
      <c r="D4571" s="564">
        <f t="shared" ca="1" si="430"/>
        <v>20</v>
      </c>
      <c r="E4571" s="564">
        <f t="shared" ca="1" si="428"/>
        <v>0</v>
      </c>
      <c r="F4571" s="564">
        <f t="shared" ca="1" si="431"/>
        <v>1</v>
      </c>
      <c r="G4571" s="564">
        <f t="shared" ca="1" si="429"/>
        <v>-1.6069748250698201</v>
      </c>
      <c r="H4571" s="564">
        <v>1</v>
      </c>
      <c r="I4571" s="564">
        <v>1</v>
      </c>
      <c r="J4571" s="564">
        <v>1</v>
      </c>
      <c r="K4571" s="564">
        <v>1</v>
      </c>
      <c r="L4571" s="564">
        <v>1</v>
      </c>
      <c r="M4571" s="564">
        <v>1</v>
      </c>
      <c r="N4571" s="564">
        <v>1</v>
      </c>
      <c r="O4571" s="564">
        <v>1</v>
      </c>
      <c r="P4571" s="564">
        <v>1</v>
      </c>
      <c r="Q4571" s="564">
        <v>1</v>
      </c>
      <c r="R4571" s="564">
        <v>1</v>
      </c>
      <c r="S4571" s="564">
        <v>1</v>
      </c>
      <c r="T4571" s="564">
        <v>1</v>
      </c>
      <c r="U4571" s="564">
        <v>1</v>
      </c>
      <c r="V4571" s="564">
        <v>1</v>
      </c>
      <c r="W4571" s="564">
        <v>1</v>
      </c>
      <c r="X4571" s="564">
        <v>1</v>
      </c>
      <c r="Y4571" s="564">
        <v>1</v>
      </c>
      <c r="Z4571" s="564">
        <v>1</v>
      </c>
      <c r="AA4571" s="564">
        <v>1</v>
      </c>
      <c r="AB4571" s="564">
        <v>1</v>
      </c>
      <c r="AC4571" s="564">
        <v>1</v>
      </c>
      <c r="AD4571" s="564">
        <v>1</v>
      </c>
      <c r="AE4571" s="564">
        <v>1</v>
      </c>
      <c r="AF4571" s="564">
        <v>1</v>
      </c>
      <c r="AG4571" s="564">
        <v>1</v>
      </c>
      <c r="AH4571" s="564">
        <v>1</v>
      </c>
      <c r="AI4571" s="564">
        <v>1</v>
      </c>
      <c r="AJ4571" s="564">
        <v>1</v>
      </c>
      <c r="AK4571" s="564">
        <v>1</v>
      </c>
    </row>
    <row r="4572" spans="1:37">
      <c r="A4572">
        <v>4568</v>
      </c>
      <c r="B4572" s="564">
        <f t="shared" ca="1" si="432"/>
        <v>20</v>
      </c>
      <c r="C4572" s="564">
        <f t="shared" ca="1" si="427"/>
        <v>400</v>
      </c>
      <c r="D4572" s="564">
        <f t="shared" ca="1" si="430"/>
        <v>20</v>
      </c>
      <c r="E4572" s="564">
        <f t="shared" ca="1" si="428"/>
        <v>0</v>
      </c>
      <c r="F4572" s="564">
        <f t="shared" ca="1" si="431"/>
        <v>1</v>
      </c>
      <c r="G4572" s="564">
        <f t="shared" ca="1" si="429"/>
        <v>-3.1375873294610837</v>
      </c>
      <c r="H4572" s="564">
        <v>1</v>
      </c>
      <c r="I4572" s="564">
        <v>1</v>
      </c>
      <c r="J4572" s="564">
        <v>1</v>
      </c>
      <c r="K4572" s="564">
        <v>1</v>
      </c>
      <c r="L4572" s="564">
        <v>1</v>
      </c>
      <c r="M4572" s="564">
        <v>1</v>
      </c>
      <c r="N4572" s="564">
        <v>1</v>
      </c>
      <c r="O4572" s="564">
        <v>1</v>
      </c>
      <c r="P4572" s="564">
        <v>1</v>
      </c>
      <c r="Q4572" s="564">
        <v>1</v>
      </c>
      <c r="R4572" s="564">
        <v>1</v>
      </c>
      <c r="S4572" s="564">
        <v>1</v>
      </c>
      <c r="T4572" s="564">
        <v>1</v>
      </c>
      <c r="U4572" s="564">
        <v>1</v>
      </c>
      <c r="V4572" s="564">
        <v>1</v>
      </c>
      <c r="W4572" s="564">
        <v>1</v>
      </c>
      <c r="X4572" s="564">
        <v>1</v>
      </c>
      <c r="Y4572" s="564">
        <v>1</v>
      </c>
      <c r="Z4572" s="564">
        <v>1</v>
      </c>
      <c r="AA4572" s="564">
        <v>1</v>
      </c>
      <c r="AB4572" s="564">
        <v>1</v>
      </c>
      <c r="AC4572" s="564">
        <v>1</v>
      </c>
      <c r="AD4572" s="564">
        <v>1</v>
      </c>
      <c r="AE4572" s="564">
        <v>1</v>
      </c>
      <c r="AF4572" s="564">
        <v>1</v>
      </c>
      <c r="AG4572" s="564">
        <v>1</v>
      </c>
      <c r="AH4572" s="564">
        <v>1</v>
      </c>
      <c r="AI4572" s="564">
        <v>1</v>
      </c>
      <c r="AJ4572" s="564">
        <v>1</v>
      </c>
      <c r="AK4572" s="564">
        <v>1</v>
      </c>
    </row>
    <row r="4573" spans="1:37">
      <c r="A4573">
        <v>4569</v>
      </c>
      <c r="B4573" s="564">
        <f t="shared" ca="1" si="432"/>
        <v>0</v>
      </c>
      <c r="C4573" s="564">
        <f t="shared" ca="1" si="427"/>
        <v>0</v>
      </c>
      <c r="D4573" s="564">
        <f t="shared" ca="1" si="430"/>
        <v>0</v>
      </c>
      <c r="E4573" s="564">
        <f t="shared" ca="1" si="428"/>
        <v>0</v>
      </c>
      <c r="F4573" s="564">
        <f t="shared" ca="1" si="431"/>
        <v>1</v>
      </c>
      <c r="G4573" s="564">
        <f t="shared" ca="1" si="429"/>
        <v>-1.0156991960314827</v>
      </c>
      <c r="H4573" s="564">
        <v>0</v>
      </c>
      <c r="I4573" s="564">
        <v>0</v>
      </c>
      <c r="J4573" s="564">
        <v>0</v>
      </c>
      <c r="K4573" s="564">
        <v>0</v>
      </c>
      <c r="L4573" s="564">
        <v>0</v>
      </c>
      <c r="M4573" s="564">
        <v>0</v>
      </c>
      <c r="N4573" s="564">
        <v>0</v>
      </c>
      <c r="O4573" s="564">
        <v>0</v>
      </c>
      <c r="P4573" s="564">
        <v>0</v>
      </c>
      <c r="Q4573" s="564">
        <v>0</v>
      </c>
      <c r="R4573" s="564">
        <v>0</v>
      </c>
      <c r="S4573" s="564">
        <v>0</v>
      </c>
      <c r="T4573" s="564">
        <v>0</v>
      </c>
      <c r="U4573" s="564">
        <v>0</v>
      </c>
      <c r="V4573" s="564">
        <v>0</v>
      </c>
      <c r="W4573" s="564">
        <v>0</v>
      </c>
      <c r="X4573" s="564">
        <v>0</v>
      </c>
      <c r="Y4573" s="564">
        <v>0</v>
      </c>
      <c r="Z4573" s="564">
        <v>0</v>
      </c>
      <c r="AA4573" s="564">
        <v>0</v>
      </c>
      <c r="AB4573" s="564">
        <v>0</v>
      </c>
      <c r="AC4573" s="564">
        <v>0</v>
      </c>
      <c r="AD4573" s="564">
        <v>0</v>
      </c>
      <c r="AE4573" s="564">
        <v>0</v>
      </c>
      <c r="AF4573" s="564">
        <v>0</v>
      </c>
      <c r="AG4573" s="564">
        <v>0</v>
      </c>
      <c r="AH4573" s="564">
        <v>0</v>
      </c>
      <c r="AI4573" s="564">
        <v>0</v>
      </c>
      <c r="AJ4573" s="564">
        <v>0</v>
      </c>
      <c r="AK4573" s="564">
        <v>0</v>
      </c>
    </row>
    <row r="4574" spans="1:37">
      <c r="A4574">
        <v>4570</v>
      </c>
      <c r="B4574" s="564">
        <f t="shared" ca="1" si="432"/>
        <v>20</v>
      </c>
      <c r="C4574" s="564">
        <f t="shared" ca="1" si="427"/>
        <v>400</v>
      </c>
      <c r="D4574" s="564">
        <f t="shared" ca="1" si="430"/>
        <v>20</v>
      </c>
      <c r="E4574" s="564">
        <f t="shared" ca="1" si="428"/>
        <v>0</v>
      </c>
      <c r="F4574" s="564">
        <f t="shared" ca="1" si="431"/>
        <v>1</v>
      </c>
      <c r="G4574" s="564">
        <f t="shared" ca="1" si="429"/>
        <v>-2.8733912341004277</v>
      </c>
      <c r="H4574" s="564">
        <v>1</v>
      </c>
      <c r="I4574" s="564">
        <v>1</v>
      </c>
      <c r="J4574" s="564">
        <v>1</v>
      </c>
      <c r="K4574" s="564">
        <v>1</v>
      </c>
      <c r="L4574" s="564">
        <v>1</v>
      </c>
      <c r="M4574" s="564">
        <v>1</v>
      </c>
      <c r="N4574" s="564">
        <v>1</v>
      </c>
      <c r="O4574" s="564">
        <v>1</v>
      </c>
      <c r="P4574" s="564">
        <v>1</v>
      </c>
      <c r="Q4574" s="564">
        <v>1</v>
      </c>
      <c r="R4574" s="564">
        <v>1</v>
      </c>
      <c r="S4574" s="564">
        <v>1</v>
      </c>
      <c r="T4574" s="564">
        <v>1</v>
      </c>
      <c r="U4574" s="564">
        <v>1</v>
      </c>
      <c r="V4574" s="564">
        <v>1</v>
      </c>
      <c r="W4574" s="564">
        <v>1</v>
      </c>
      <c r="X4574" s="564">
        <v>1</v>
      </c>
      <c r="Y4574" s="564">
        <v>1</v>
      </c>
      <c r="Z4574" s="564">
        <v>1</v>
      </c>
      <c r="AA4574" s="564">
        <v>1</v>
      </c>
      <c r="AB4574" s="564">
        <v>1</v>
      </c>
      <c r="AC4574" s="564">
        <v>1</v>
      </c>
      <c r="AD4574" s="564">
        <v>1</v>
      </c>
      <c r="AE4574" s="564">
        <v>1</v>
      </c>
      <c r="AF4574" s="564">
        <v>1</v>
      </c>
      <c r="AG4574" s="564">
        <v>1</v>
      </c>
      <c r="AH4574" s="564">
        <v>1</v>
      </c>
      <c r="AI4574" s="564">
        <v>1</v>
      </c>
      <c r="AJ4574" s="564">
        <v>1</v>
      </c>
      <c r="AK4574" s="564">
        <v>1</v>
      </c>
    </row>
    <row r="4575" spans="1:37">
      <c r="A4575">
        <v>4571</v>
      </c>
      <c r="B4575" s="564">
        <f t="shared" ca="1" si="432"/>
        <v>4</v>
      </c>
      <c r="C4575" s="564">
        <f t="shared" ca="1" si="427"/>
        <v>16</v>
      </c>
      <c r="D4575" s="564">
        <f t="shared" ca="1" si="430"/>
        <v>4</v>
      </c>
      <c r="E4575" s="564">
        <f t="shared" ca="1" si="428"/>
        <v>3.2</v>
      </c>
      <c r="F4575" s="564">
        <f t="shared" ca="1" si="431"/>
        <v>0.66315789473684217</v>
      </c>
      <c r="G4575" s="564">
        <f t="shared" ca="1" si="429"/>
        <v>3.3730173230952678</v>
      </c>
      <c r="H4575" s="564">
        <v>0</v>
      </c>
      <c r="I4575" s="564">
        <v>0</v>
      </c>
      <c r="J4575" s="564">
        <v>0</v>
      </c>
      <c r="K4575" s="564">
        <v>0</v>
      </c>
      <c r="L4575" s="564">
        <v>0</v>
      </c>
      <c r="M4575" s="564">
        <v>0</v>
      </c>
      <c r="N4575" s="564">
        <v>1</v>
      </c>
      <c r="O4575" s="564">
        <v>0</v>
      </c>
      <c r="P4575" s="564">
        <v>0</v>
      </c>
      <c r="Q4575" s="564">
        <v>0</v>
      </c>
      <c r="R4575" s="564">
        <v>1</v>
      </c>
      <c r="S4575" s="564">
        <v>0</v>
      </c>
      <c r="T4575" s="564">
        <v>0</v>
      </c>
      <c r="U4575" s="564">
        <v>0</v>
      </c>
      <c r="V4575" s="564">
        <v>0</v>
      </c>
      <c r="W4575" s="564">
        <v>0</v>
      </c>
      <c r="X4575" s="564">
        <v>0</v>
      </c>
      <c r="Y4575" s="564">
        <v>1</v>
      </c>
      <c r="Z4575" s="564">
        <v>0</v>
      </c>
      <c r="AA4575" s="564">
        <v>1</v>
      </c>
      <c r="AB4575" s="564">
        <v>0</v>
      </c>
      <c r="AC4575" s="564">
        <v>0</v>
      </c>
      <c r="AD4575" s="564">
        <v>1</v>
      </c>
      <c r="AE4575" s="564">
        <v>0</v>
      </c>
      <c r="AF4575" s="564">
        <v>1</v>
      </c>
      <c r="AG4575" s="564">
        <v>1</v>
      </c>
      <c r="AH4575" s="564">
        <v>0</v>
      </c>
      <c r="AI4575" s="564">
        <v>0</v>
      </c>
      <c r="AJ4575" s="564">
        <v>0</v>
      </c>
      <c r="AK4575" s="564">
        <v>0</v>
      </c>
    </row>
    <row r="4576" spans="1:37">
      <c r="A4576">
        <v>4572</v>
      </c>
      <c r="B4576" s="564">
        <f t="shared" ca="1" si="432"/>
        <v>20</v>
      </c>
      <c r="C4576" s="564">
        <f t="shared" ca="1" si="427"/>
        <v>400</v>
      </c>
      <c r="D4576" s="564">
        <f t="shared" ca="1" si="430"/>
        <v>20</v>
      </c>
      <c r="E4576" s="564">
        <f t="shared" ca="1" si="428"/>
        <v>0</v>
      </c>
      <c r="F4576" s="564">
        <f t="shared" ca="1" si="431"/>
        <v>1</v>
      </c>
      <c r="G4576" s="564">
        <f t="shared" ca="1" si="429"/>
        <v>2.6982965876988878</v>
      </c>
      <c r="H4576" s="564">
        <v>1</v>
      </c>
      <c r="I4576" s="564">
        <v>1</v>
      </c>
      <c r="J4576" s="564">
        <v>1</v>
      </c>
      <c r="K4576" s="564">
        <v>1</v>
      </c>
      <c r="L4576" s="564">
        <v>1</v>
      </c>
      <c r="M4576" s="564">
        <v>1</v>
      </c>
      <c r="N4576" s="564">
        <v>1</v>
      </c>
      <c r="O4576" s="564">
        <v>1</v>
      </c>
      <c r="P4576" s="564">
        <v>1</v>
      </c>
      <c r="Q4576" s="564">
        <v>1</v>
      </c>
      <c r="R4576" s="564">
        <v>1</v>
      </c>
      <c r="S4576" s="564">
        <v>1</v>
      </c>
      <c r="T4576" s="564">
        <v>1</v>
      </c>
      <c r="U4576" s="564">
        <v>1</v>
      </c>
      <c r="V4576" s="564">
        <v>1</v>
      </c>
      <c r="W4576" s="564">
        <v>1</v>
      </c>
      <c r="X4576" s="564">
        <v>1</v>
      </c>
      <c r="Y4576" s="564">
        <v>1</v>
      </c>
      <c r="Z4576" s="564">
        <v>1</v>
      </c>
      <c r="AA4576" s="564">
        <v>1</v>
      </c>
      <c r="AB4576" s="564">
        <v>1</v>
      </c>
      <c r="AC4576" s="564">
        <v>1</v>
      </c>
      <c r="AD4576" s="564">
        <v>1</v>
      </c>
      <c r="AE4576" s="564">
        <v>1</v>
      </c>
      <c r="AF4576" s="564">
        <v>1</v>
      </c>
      <c r="AG4576" s="564">
        <v>1</v>
      </c>
      <c r="AH4576" s="564">
        <v>1</v>
      </c>
      <c r="AI4576" s="564">
        <v>1</v>
      </c>
      <c r="AJ4576" s="564">
        <v>1</v>
      </c>
      <c r="AK4576" s="564">
        <v>1</v>
      </c>
    </row>
    <row r="4577" spans="1:37">
      <c r="A4577">
        <v>4573</v>
      </c>
      <c r="B4577" s="564">
        <f t="shared" ca="1" si="432"/>
        <v>0</v>
      </c>
      <c r="C4577" s="564">
        <f t="shared" ca="1" si="427"/>
        <v>0</v>
      </c>
      <c r="D4577" s="564">
        <f t="shared" ca="1" si="430"/>
        <v>0</v>
      </c>
      <c r="E4577" s="564">
        <f t="shared" ca="1" si="428"/>
        <v>0</v>
      </c>
      <c r="F4577" s="564">
        <f t="shared" ca="1" si="431"/>
        <v>1</v>
      </c>
      <c r="G4577" s="564">
        <f t="shared" ca="1" si="429"/>
        <v>-0.38298609152785557</v>
      </c>
      <c r="H4577" s="564">
        <v>0</v>
      </c>
      <c r="I4577" s="564">
        <v>0</v>
      </c>
      <c r="J4577" s="564">
        <v>0</v>
      </c>
      <c r="K4577" s="564">
        <v>0</v>
      </c>
      <c r="L4577" s="564">
        <v>0</v>
      </c>
      <c r="M4577" s="564">
        <v>0</v>
      </c>
      <c r="N4577" s="564">
        <v>0</v>
      </c>
      <c r="O4577" s="564">
        <v>0</v>
      </c>
      <c r="P4577" s="564">
        <v>0</v>
      </c>
      <c r="Q4577" s="564">
        <v>0</v>
      </c>
      <c r="R4577" s="564">
        <v>0</v>
      </c>
      <c r="S4577" s="564">
        <v>0</v>
      </c>
      <c r="T4577" s="564">
        <v>0</v>
      </c>
      <c r="U4577" s="564">
        <v>0</v>
      </c>
      <c r="V4577" s="564">
        <v>0</v>
      </c>
      <c r="W4577" s="564">
        <v>0</v>
      </c>
      <c r="X4577" s="564">
        <v>0</v>
      </c>
      <c r="Y4577" s="564">
        <v>0</v>
      </c>
      <c r="Z4577" s="564">
        <v>0</v>
      </c>
      <c r="AA4577" s="564">
        <v>0</v>
      </c>
      <c r="AB4577" s="564">
        <v>0</v>
      </c>
      <c r="AC4577" s="564">
        <v>0</v>
      </c>
      <c r="AD4577" s="564">
        <v>0</v>
      </c>
      <c r="AE4577" s="564">
        <v>0</v>
      </c>
      <c r="AF4577" s="564">
        <v>0</v>
      </c>
      <c r="AG4577" s="564">
        <v>0</v>
      </c>
      <c r="AH4577" s="564">
        <v>0</v>
      </c>
      <c r="AI4577" s="564">
        <v>0</v>
      </c>
      <c r="AJ4577" s="564">
        <v>0</v>
      </c>
      <c r="AK4577" s="564">
        <v>0</v>
      </c>
    </row>
    <row r="4578" spans="1:37">
      <c r="A4578">
        <v>4574</v>
      </c>
      <c r="B4578" s="564">
        <f t="shared" ca="1" si="432"/>
        <v>0</v>
      </c>
      <c r="C4578" s="564">
        <f t="shared" ca="1" si="427"/>
        <v>0</v>
      </c>
      <c r="D4578" s="564">
        <f t="shared" ca="1" si="430"/>
        <v>0</v>
      </c>
      <c r="E4578" s="564">
        <f t="shared" ca="1" si="428"/>
        <v>0</v>
      </c>
      <c r="F4578" s="564">
        <f t="shared" ca="1" si="431"/>
        <v>1</v>
      </c>
      <c r="G4578" s="564">
        <f t="shared" ca="1" si="429"/>
        <v>2.5188265475281337</v>
      </c>
      <c r="H4578" s="564">
        <v>0</v>
      </c>
      <c r="I4578" s="564">
        <v>0</v>
      </c>
      <c r="J4578" s="564">
        <v>0</v>
      </c>
      <c r="K4578" s="564">
        <v>0</v>
      </c>
      <c r="L4578" s="564">
        <v>0</v>
      </c>
      <c r="M4578" s="564">
        <v>0</v>
      </c>
      <c r="N4578" s="564">
        <v>0</v>
      </c>
      <c r="O4578" s="564">
        <v>0</v>
      </c>
      <c r="P4578" s="564">
        <v>0</v>
      </c>
      <c r="Q4578" s="564">
        <v>0</v>
      </c>
      <c r="R4578" s="564">
        <v>0</v>
      </c>
      <c r="S4578" s="564">
        <v>0</v>
      </c>
      <c r="T4578" s="564">
        <v>0</v>
      </c>
      <c r="U4578" s="564">
        <v>0</v>
      </c>
      <c r="V4578" s="564">
        <v>0</v>
      </c>
      <c r="W4578" s="564">
        <v>0</v>
      </c>
      <c r="X4578" s="564">
        <v>0</v>
      </c>
      <c r="Y4578" s="564">
        <v>0</v>
      </c>
      <c r="Z4578" s="564">
        <v>0</v>
      </c>
      <c r="AA4578" s="564">
        <v>0</v>
      </c>
      <c r="AB4578" s="564">
        <v>0</v>
      </c>
      <c r="AC4578" s="564">
        <v>0</v>
      </c>
      <c r="AD4578" s="564">
        <v>0</v>
      </c>
      <c r="AE4578" s="564">
        <v>0</v>
      </c>
      <c r="AF4578" s="564">
        <v>0</v>
      </c>
      <c r="AG4578" s="564">
        <v>0</v>
      </c>
      <c r="AH4578" s="564">
        <v>0</v>
      </c>
      <c r="AI4578" s="564">
        <v>0</v>
      </c>
      <c r="AJ4578" s="564">
        <v>0</v>
      </c>
      <c r="AK4578" s="564">
        <v>0</v>
      </c>
    </row>
    <row r="4579" spans="1:37">
      <c r="A4579">
        <v>4575</v>
      </c>
      <c r="B4579" s="564">
        <f t="shared" ca="1" si="432"/>
        <v>20</v>
      </c>
      <c r="C4579" s="564">
        <f t="shared" ca="1" si="427"/>
        <v>400</v>
      </c>
      <c r="D4579" s="564">
        <f t="shared" ca="1" si="430"/>
        <v>20</v>
      </c>
      <c r="E4579" s="564">
        <f t="shared" ca="1" si="428"/>
        <v>0</v>
      </c>
      <c r="F4579" s="564">
        <f t="shared" ca="1" si="431"/>
        <v>1</v>
      </c>
      <c r="G4579" s="564">
        <f t="shared" ca="1" si="429"/>
        <v>8.7268825458438766</v>
      </c>
      <c r="H4579" s="564">
        <v>1</v>
      </c>
      <c r="I4579" s="564">
        <v>1</v>
      </c>
      <c r="J4579" s="564">
        <v>1</v>
      </c>
      <c r="K4579" s="564">
        <v>1</v>
      </c>
      <c r="L4579" s="564">
        <v>1</v>
      </c>
      <c r="M4579" s="564">
        <v>1</v>
      </c>
      <c r="N4579" s="564">
        <v>1</v>
      </c>
      <c r="O4579" s="564">
        <v>1</v>
      </c>
      <c r="P4579" s="564">
        <v>1</v>
      </c>
      <c r="Q4579" s="564">
        <v>1</v>
      </c>
      <c r="R4579" s="564">
        <v>1</v>
      </c>
      <c r="S4579" s="564">
        <v>1</v>
      </c>
      <c r="T4579" s="564">
        <v>1</v>
      </c>
      <c r="U4579" s="564">
        <v>1</v>
      </c>
      <c r="V4579" s="564">
        <v>1</v>
      </c>
      <c r="W4579" s="564">
        <v>1</v>
      </c>
      <c r="X4579" s="564">
        <v>1</v>
      </c>
      <c r="Y4579" s="564">
        <v>1</v>
      </c>
      <c r="Z4579" s="564">
        <v>1</v>
      </c>
      <c r="AA4579" s="564">
        <v>1</v>
      </c>
      <c r="AB4579" s="564">
        <v>1</v>
      </c>
      <c r="AC4579" s="564">
        <v>1</v>
      </c>
      <c r="AD4579" s="564">
        <v>1</v>
      </c>
      <c r="AE4579" s="564">
        <v>1</v>
      </c>
      <c r="AF4579" s="564">
        <v>1</v>
      </c>
      <c r="AG4579" s="564">
        <v>1</v>
      </c>
      <c r="AH4579" s="564">
        <v>1</v>
      </c>
      <c r="AI4579" s="564">
        <v>1</v>
      </c>
      <c r="AJ4579" s="564">
        <v>1</v>
      </c>
      <c r="AK4579" s="564">
        <v>1</v>
      </c>
    </row>
    <row r="4580" spans="1:37">
      <c r="A4580">
        <v>4576</v>
      </c>
      <c r="B4580" s="564">
        <f t="shared" ca="1" si="432"/>
        <v>0</v>
      </c>
      <c r="C4580" s="564">
        <f t="shared" ca="1" si="427"/>
        <v>0</v>
      </c>
      <c r="D4580" s="564">
        <f t="shared" ca="1" si="430"/>
        <v>0</v>
      </c>
      <c r="E4580" s="564">
        <f t="shared" ca="1" si="428"/>
        <v>0</v>
      </c>
      <c r="F4580" s="564">
        <f t="shared" ca="1" si="431"/>
        <v>1</v>
      </c>
      <c r="G4580" s="564">
        <f t="shared" ca="1" si="429"/>
        <v>-4.4487222652048715</v>
      </c>
      <c r="H4580" s="564">
        <v>0</v>
      </c>
      <c r="I4580" s="564">
        <v>0</v>
      </c>
      <c r="J4580" s="564">
        <v>0</v>
      </c>
      <c r="K4580" s="564">
        <v>0</v>
      </c>
      <c r="L4580" s="564">
        <v>0</v>
      </c>
      <c r="M4580" s="564">
        <v>0</v>
      </c>
      <c r="N4580" s="564">
        <v>0</v>
      </c>
      <c r="O4580" s="564">
        <v>0</v>
      </c>
      <c r="P4580" s="564">
        <v>0</v>
      </c>
      <c r="Q4580" s="564">
        <v>0</v>
      </c>
      <c r="R4580" s="564">
        <v>0</v>
      </c>
      <c r="S4580" s="564">
        <v>0</v>
      </c>
      <c r="T4580" s="564">
        <v>0</v>
      </c>
      <c r="U4580" s="564">
        <v>0</v>
      </c>
      <c r="V4580" s="564">
        <v>0</v>
      </c>
      <c r="W4580" s="564">
        <v>0</v>
      </c>
      <c r="X4580" s="564">
        <v>0</v>
      </c>
      <c r="Y4580" s="564">
        <v>0</v>
      </c>
      <c r="Z4580" s="564">
        <v>0</v>
      </c>
      <c r="AA4580" s="564">
        <v>0</v>
      </c>
      <c r="AB4580" s="564">
        <v>0</v>
      </c>
      <c r="AC4580" s="564">
        <v>0</v>
      </c>
      <c r="AD4580" s="564">
        <v>0</v>
      </c>
      <c r="AE4580" s="564">
        <v>0</v>
      </c>
      <c r="AF4580" s="564">
        <v>0</v>
      </c>
      <c r="AG4580" s="564">
        <v>0</v>
      </c>
      <c r="AH4580" s="564">
        <v>0</v>
      </c>
      <c r="AI4580" s="564">
        <v>0</v>
      </c>
      <c r="AJ4580" s="564">
        <v>0</v>
      </c>
      <c r="AK4580" s="564">
        <v>0</v>
      </c>
    </row>
    <row r="4581" spans="1:37">
      <c r="A4581">
        <v>4577</v>
      </c>
      <c r="B4581" s="564">
        <f t="shared" ca="1" si="432"/>
        <v>20</v>
      </c>
      <c r="C4581" s="564">
        <f t="shared" ca="1" si="427"/>
        <v>400</v>
      </c>
      <c r="D4581" s="564">
        <f t="shared" ca="1" si="430"/>
        <v>20</v>
      </c>
      <c r="E4581" s="564">
        <f t="shared" ca="1" si="428"/>
        <v>0</v>
      </c>
      <c r="F4581" s="564">
        <f t="shared" ca="1" si="431"/>
        <v>1</v>
      </c>
      <c r="G4581" s="564">
        <f t="shared" ca="1" si="429"/>
        <v>0.7847537785759362</v>
      </c>
      <c r="H4581" s="564">
        <v>1</v>
      </c>
      <c r="I4581" s="564">
        <v>1</v>
      </c>
      <c r="J4581" s="564">
        <v>1</v>
      </c>
      <c r="K4581" s="564">
        <v>1</v>
      </c>
      <c r="L4581" s="564">
        <v>1</v>
      </c>
      <c r="M4581" s="564">
        <v>1</v>
      </c>
      <c r="N4581" s="564">
        <v>1</v>
      </c>
      <c r="O4581" s="564">
        <v>1</v>
      </c>
      <c r="P4581" s="564">
        <v>1</v>
      </c>
      <c r="Q4581" s="564">
        <v>1</v>
      </c>
      <c r="R4581" s="564">
        <v>1</v>
      </c>
      <c r="S4581" s="564">
        <v>1</v>
      </c>
      <c r="T4581" s="564">
        <v>1</v>
      </c>
      <c r="U4581" s="564">
        <v>1</v>
      </c>
      <c r="V4581" s="564">
        <v>1</v>
      </c>
      <c r="W4581" s="564">
        <v>1</v>
      </c>
      <c r="X4581" s="564">
        <v>1</v>
      </c>
      <c r="Y4581" s="564">
        <v>1</v>
      </c>
      <c r="Z4581" s="564">
        <v>1</v>
      </c>
      <c r="AA4581" s="564">
        <v>1</v>
      </c>
      <c r="AB4581" s="564">
        <v>1</v>
      </c>
      <c r="AC4581" s="564">
        <v>1</v>
      </c>
      <c r="AD4581" s="564">
        <v>1</v>
      </c>
      <c r="AE4581" s="564">
        <v>1</v>
      </c>
      <c r="AF4581" s="564">
        <v>1</v>
      </c>
      <c r="AG4581" s="564">
        <v>1</v>
      </c>
      <c r="AH4581" s="564">
        <v>1</v>
      </c>
      <c r="AI4581" s="564">
        <v>1</v>
      </c>
      <c r="AJ4581" s="564">
        <v>1</v>
      </c>
      <c r="AK4581" s="564">
        <v>1</v>
      </c>
    </row>
    <row r="4582" spans="1:37">
      <c r="A4582">
        <v>4578</v>
      </c>
      <c r="B4582" s="564">
        <f t="shared" ca="1" si="432"/>
        <v>20</v>
      </c>
      <c r="C4582" s="564">
        <f t="shared" ca="1" si="427"/>
        <v>400</v>
      </c>
      <c r="D4582" s="564">
        <f t="shared" ca="1" si="430"/>
        <v>20</v>
      </c>
      <c r="E4582" s="564">
        <f t="shared" ca="1" si="428"/>
        <v>0</v>
      </c>
      <c r="F4582" s="564">
        <f t="shared" ca="1" si="431"/>
        <v>1</v>
      </c>
      <c r="G4582" s="564">
        <f t="shared" ca="1" si="429"/>
        <v>-3.6248354838798691</v>
      </c>
      <c r="H4582" s="564">
        <v>1</v>
      </c>
      <c r="I4582" s="564">
        <v>1</v>
      </c>
      <c r="J4582" s="564">
        <v>1</v>
      </c>
      <c r="K4582" s="564">
        <v>1</v>
      </c>
      <c r="L4582" s="564">
        <v>1</v>
      </c>
      <c r="M4582" s="564">
        <v>1</v>
      </c>
      <c r="N4582" s="564">
        <v>1</v>
      </c>
      <c r="O4582" s="564">
        <v>1</v>
      </c>
      <c r="P4582" s="564">
        <v>1</v>
      </c>
      <c r="Q4582" s="564">
        <v>1</v>
      </c>
      <c r="R4582" s="564">
        <v>1</v>
      </c>
      <c r="S4582" s="564">
        <v>1</v>
      </c>
      <c r="T4582" s="564">
        <v>1</v>
      </c>
      <c r="U4582" s="564">
        <v>1</v>
      </c>
      <c r="V4582" s="564">
        <v>1</v>
      </c>
      <c r="W4582" s="564">
        <v>1</v>
      </c>
      <c r="X4582" s="564">
        <v>1</v>
      </c>
      <c r="Y4582" s="564">
        <v>1</v>
      </c>
      <c r="Z4582" s="564">
        <v>1</v>
      </c>
      <c r="AA4582" s="564">
        <v>1</v>
      </c>
      <c r="AB4582" s="564">
        <v>1</v>
      </c>
      <c r="AC4582" s="564">
        <v>1</v>
      </c>
      <c r="AD4582" s="564">
        <v>1</v>
      </c>
      <c r="AE4582" s="564">
        <v>1</v>
      </c>
      <c r="AF4582" s="564">
        <v>1</v>
      </c>
      <c r="AG4582" s="564">
        <v>1</v>
      </c>
      <c r="AH4582" s="564">
        <v>1</v>
      </c>
      <c r="AI4582" s="564">
        <v>1</v>
      </c>
      <c r="AJ4582" s="564">
        <v>1</v>
      </c>
      <c r="AK4582" s="564">
        <v>1</v>
      </c>
    </row>
    <row r="4583" spans="1:37">
      <c r="A4583">
        <v>4579</v>
      </c>
      <c r="B4583" s="564">
        <f t="shared" ca="1" si="432"/>
        <v>20</v>
      </c>
      <c r="C4583" s="564">
        <f t="shared" ca="1" si="427"/>
        <v>400</v>
      </c>
      <c r="D4583" s="564">
        <f t="shared" ca="1" si="430"/>
        <v>20</v>
      </c>
      <c r="E4583" s="564">
        <f t="shared" ca="1" si="428"/>
        <v>0</v>
      </c>
      <c r="F4583" s="564">
        <f t="shared" ca="1" si="431"/>
        <v>1</v>
      </c>
      <c r="G4583" s="564">
        <f t="shared" ca="1" si="429"/>
        <v>-2.1489360938777748</v>
      </c>
      <c r="H4583" s="564">
        <v>1</v>
      </c>
      <c r="I4583" s="564">
        <v>1</v>
      </c>
      <c r="J4583" s="564">
        <v>1</v>
      </c>
      <c r="K4583" s="564">
        <v>1</v>
      </c>
      <c r="L4583" s="564">
        <v>1</v>
      </c>
      <c r="M4583" s="564">
        <v>1</v>
      </c>
      <c r="N4583" s="564">
        <v>1</v>
      </c>
      <c r="O4583" s="564">
        <v>1</v>
      </c>
      <c r="P4583" s="564">
        <v>1</v>
      </c>
      <c r="Q4583" s="564">
        <v>1</v>
      </c>
      <c r="R4583" s="564">
        <v>1</v>
      </c>
      <c r="S4583" s="564">
        <v>1</v>
      </c>
      <c r="T4583" s="564">
        <v>1</v>
      </c>
      <c r="U4583" s="564">
        <v>1</v>
      </c>
      <c r="V4583" s="564">
        <v>1</v>
      </c>
      <c r="W4583" s="564">
        <v>1</v>
      </c>
      <c r="X4583" s="564">
        <v>1</v>
      </c>
      <c r="Y4583" s="564">
        <v>1</v>
      </c>
      <c r="Z4583" s="564">
        <v>1</v>
      </c>
      <c r="AA4583" s="564">
        <v>1</v>
      </c>
      <c r="AB4583" s="564">
        <v>1</v>
      </c>
      <c r="AC4583" s="564">
        <v>1</v>
      </c>
      <c r="AD4583" s="564">
        <v>1</v>
      </c>
      <c r="AE4583" s="564">
        <v>1</v>
      </c>
      <c r="AF4583" s="564">
        <v>1</v>
      </c>
      <c r="AG4583" s="564">
        <v>1</v>
      </c>
      <c r="AH4583" s="564">
        <v>1</v>
      </c>
      <c r="AI4583" s="564">
        <v>1</v>
      </c>
      <c r="AJ4583" s="564">
        <v>1</v>
      </c>
      <c r="AK4583" s="564">
        <v>1</v>
      </c>
    </row>
    <row r="4584" spans="1:37">
      <c r="A4584">
        <v>4580</v>
      </c>
      <c r="B4584" s="564">
        <f t="shared" ca="1" si="432"/>
        <v>0</v>
      </c>
      <c r="C4584" s="564">
        <f t="shared" ca="1" si="427"/>
        <v>0</v>
      </c>
      <c r="D4584" s="564">
        <f t="shared" ca="1" si="430"/>
        <v>0</v>
      </c>
      <c r="E4584" s="564">
        <f t="shared" ca="1" si="428"/>
        <v>0</v>
      </c>
      <c r="F4584" s="564">
        <f t="shared" ca="1" si="431"/>
        <v>1</v>
      </c>
      <c r="G4584" s="564">
        <f t="shared" ca="1" si="429"/>
        <v>3.2806883733872065</v>
      </c>
      <c r="H4584" s="564">
        <v>0</v>
      </c>
      <c r="I4584" s="564">
        <v>0</v>
      </c>
      <c r="J4584" s="564">
        <v>0</v>
      </c>
      <c r="K4584" s="564">
        <v>0</v>
      </c>
      <c r="L4584" s="564">
        <v>0</v>
      </c>
      <c r="M4584" s="564">
        <v>0</v>
      </c>
      <c r="N4584" s="564">
        <v>0</v>
      </c>
      <c r="O4584" s="564">
        <v>0</v>
      </c>
      <c r="P4584" s="564">
        <v>0</v>
      </c>
      <c r="Q4584" s="564">
        <v>0</v>
      </c>
      <c r="R4584" s="564">
        <v>0</v>
      </c>
      <c r="S4584" s="564">
        <v>0</v>
      </c>
      <c r="T4584" s="564">
        <v>0</v>
      </c>
      <c r="U4584" s="564">
        <v>0</v>
      </c>
      <c r="V4584" s="564">
        <v>0</v>
      </c>
      <c r="W4584" s="564">
        <v>0</v>
      </c>
      <c r="X4584" s="564">
        <v>0</v>
      </c>
      <c r="Y4584" s="564">
        <v>0</v>
      </c>
      <c r="Z4584" s="564">
        <v>0</v>
      </c>
      <c r="AA4584" s="564">
        <v>0</v>
      </c>
      <c r="AB4584" s="564">
        <v>0</v>
      </c>
      <c r="AC4584" s="564">
        <v>0</v>
      </c>
      <c r="AD4584" s="564">
        <v>0</v>
      </c>
      <c r="AE4584" s="564">
        <v>0</v>
      </c>
      <c r="AF4584" s="564">
        <v>0</v>
      </c>
      <c r="AG4584" s="564">
        <v>0</v>
      </c>
      <c r="AH4584" s="564">
        <v>0</v>
      </c>
      <c r="AI4584" s="564">
        <v>0</v>
      </c>
      <c r="AJ4584" s="564">
        <v>0</v>
      </c>
      <c r="AK4584" s="564">
        <v>0</v>
      </c>
    </row>
    <row r="4585" spans="1:37">
      <c r="A4585">
        <v>4581</v>
      </c>
      <c r="B4585" s="564">
        <f t="shared" ca="1" si="432"/>
        <v>0</v>
      </c>
      <c r="C4585" s="564">
        <f t="shared" ca="1" si="427"/>
        <v>0</v>
      </c>
      <c r="D4585" s="564">
        <f t="shared" ca="1" si="430"/>
        <v>0</v>
      </c>
      <c r="E4585" s="564">
        <f t="shared" ca="1" si="428"/>
        <v>0</v>
      </c>
      <c r="F4585" s="564">
        <f t="shared" ca="1" si="431"/>
        <v>1</v>
      </c>
      <c r="G4585" s="564">
        <f t="shared" ca="1" si="429"/>
        <v>-9.3051038006816578E-2</v>
      </c>
      <c r="H4585" s="564">
        <v>0</v>
      </c>
      <c r="I4585" s="564">
        <v>0</v>
      </c>
      <c r="J4585" s="564">
        <v>0</v>
      </c>
      <c r="K4585" s="564">
        <v>0</v>
      </c>
      <c r="L4585" s="564">
        <v>0</v>
      </c>
      <c r="M4585" s="564">
        <v>0</v>
      </c>
      <c r="N4585" s="564">
        <v>0</v>
      </c>
      <c r="O4585" s="564">
        <v>0</v>
      </c>
      <c r="P4585" s="564">
        <v>0</v>
      </c>
      <c r="Q4585" s="564">
        <v>0</v>
      </c>
      <c r="R4585" s="564">
        <v>0</v>
      </c>
      <c r="S4585" s="564">
        <v>0</v>
      </c>
      <c r="T4585" s="564">
        <v>0</v>
      </c>
      <c r="U4585" s="564">
        <v>0</v>
      </c>
      <c r="V4585" s="564">
        <v>0</v>
      </c>
      <c r="W4585" s="564">
        <v>0</v>
      </c>
      <c r="X4585" s="564">
        <v>0</v>
      </c>
      <c r="Y4585" s="564">
        <v>0</v>
      </c>
      <c r="Z4585" s="564">
        <v>0</v>
      </c>
      <c r="AA4585" s="564">
        <v>0</v>
      </c>
      <c r="AB4585" s="564">
        <v>0</v>
      </c>
      <c r="AC4585" s="564">
        <v>0</v>
      </c>
      <c r="AD4585" s="564">
        <v>0</v>
      </c>
      <c r="AE4585" s="564">
        <v>0</v>
      </c>
      <c r="AF4585" s="564">
        <v>0</v>
      </c>
      <c r="AG4585" s="564">
        <v>0</v>
      </c>
      <c r="AH4585" s="564">
        <v>0</v>
      </c>
      <c r="AI4585" s="564">
        <v>0</v>
      </c>
      <c r="AJ4585" s="564">
        <v>0</v>
      </c>
      <c r="AK4585" s="564">
        <v>0</v>
      </c>
    </row>
    <row r="4586" spans="1:37">
      <c r="A4586">
        <v>4582</v>
      </c>
      <c r="B4586" s="564">
        <f t="shared" ca="1" si="432"/>
        <v>20</v>
      </c>
      <c r="C4586" s="564">
        <f t="shared" ca="1" si="427"/>
        <v>400</v>
      </c>
      <c r="D4586" s="564">
        <f t="shared" ca="1" si="430"/>
        <v>20</v>
      </c>
      <c r="E4586" s="564">
        <f t="shared" ca="1" si="428"/>
        <v>0</v>
      </c>
      <c r="F4586" s="564">
        <f t="shared" ca="1" si="431"/>
        <v>1</v>
      </c>
      <c r="G4586" s="564">
        <f t="shared" ca="1" si="429"/>
        <v>1.4567386469423564</v>
      </c>
      <c r="H4586" s="564">
        <v>1</v>
      </c>
      <c r="I4586" s="564">
        <v>1</v>
      </c>
      <c r="J4586" s="564">
        <v>1</v>
      </c>
      <c r="K4586" s="564">
        <v>1</v>
      </c>
      <c r="L4586" s="564">
        <v>1</v>
      </c>
      <c r="M4586" s="564">
        <v>1</v>
      </c>
      <c r="N4586" s="564">
        <v>1</v>
      </c>
      <c r="O4586" s="564">
        <v>1</v>
      </c>
      <c r="P4586" s="564">
        <v>1</v>
      </c>
      <c r="Q4586" s="564">
        <v>1</v>
      </c>
      <c r="R4586" s="564">
        <v>1</v>
      </c>
      <c r="S4586" s="564">
        <v>1</v>
      </c>
      <c r="T4586" s="564">
        <v>1</v>
      </c>
      <c r="U4586" s="564">
        <v>1</v>
      </c>
      <c r="V4586" s="564">
        <v>1</v>
      </c>
      <c r="W4586" s="564">
        <v>1</v>
      </c>
      <c r="X4586" s="564">
        <v>1</v>
      </c>
      <c r="Y4586" s="564">
        <v>1</v>
      </c>
      <c r="Z4586" s="564">
        <v>1</v>
      </c>
      <c r="AA4586" s="564">
        <v>1</v>
      </c>
      <c r="AB4586" s="564">
        <v>1</v>
      </c>
      <c r="AC4586" s="564">
        <v>1</v>
      </c>
      <c r="AD4586" s="564">
        <v>1</v>
      </c>
      <c r="AE4586" s="564">
        <v>1</v>
      </c>
      <c r="AF4586" s="564">
        <v>1</v>
      </c>
      <c r="AG4586" s="564">
        <v>1</v>
      </c>
      <c r="AH4586" s="564">
        <v>1</v>
      </c>
      <c r="AI4586" s="564">
        <v>1</v>
      </c>
      <c r="AJ4586" s="564">
        <v>1</v>
      </c>
      <c r="AK4586" s="564">
        <v>1</v>
      </c>
    </row>
    <row r="4587" spans="1:37">
      <c r="A4587">
        <v>4583</v>
      </c>
      <c r="B4587" s="564">
        <f t="shared" ca="1" si="432"/>
        <v>20</v>
      </c>
      <c r="C4587" s="564">
        <f t="shared" ca="1" si="427"/>
        <v>400</v>
      </c>
      <c r="D4587" s="564">
        <f t="shared" ca="1" si="430"/>
        <v>20</v>
      </c>
      <c r="E4587" s="564">
        <f t="shared" ca="1" si="428"/>
        <v>0</v>
      </c>
      <c r="F4587" s="564">
        <f t="shared" ca="1" si="431"/>
        <v>1</v>
      </c>
      <c r="G4587" s="564">
        <f t="shared" ca="1" si="429"/>
        <v>3.6340956087730207</v>
      </c>
      <c r="H4587" s="564">
        <v>1</v>
      </c>
      <c r="I4587" s="564">
        <v>1</v>
      </c>
      <c r="J4587" s="564">
        <v>1</v>
      </c>
      <c r="K4587" s="564">
        <v>1</v>
      </c>
      <c r="L4587" s="564">
        <v>1</v>
      </c>
      <c r="M4587" s="564">
        <v>1</v>
      </c>
      <c r="N4587" s="564">
        <v>1</v>
      </c>
      <c r="O4587" s="564">
        <v>1</v>
      </c>
      <c r="P4587" s="564">
        <v>1</v>
      </c>
      <c r="Q4587" s="564">
        <v>1</v>
      </c>
      <c r="R4587" s="564">
        <v>1</v>
      </c>
      <c r="S4587" s="564">
        <v>1</v>
      </c>
      <c r="T4587" s="564">
        <v>1</v>
      </c>
      <c r="U4587" s="564">
        <v>1</v>
      </c>
      <c r="V4587" s="564">
        <v>1</v>
      </c>
      <c r="W4587" s="564">
        <v>1</v>
      </c>
      <c r="X4587" s="564">
        <v>1</v>
      </c>
      <c r="Y4587" s="564">
        <v>1</v>
      </c>
      <c r="Z4587" s="564">
        <v>1</v>
      </c>
      <c r="AA4587" s="564">
        <v>1</v>
      </c>
      <c r="AB4587" s="564">
        <v>1</v>
      </c>
      <c r="AC4587" s="564">
        <v>1</v>
      </c>
      <c r="AD4587" s="564">
        <v>1</v>
      </c>
      <c r="AE4587" s="564">
        <v>1</v>
      </c>
      <c r="AF4587" s="564">
        <v>1</v>
      </c>
      <c r="AG4587" s="564">
        <v>1</v>
      </c>
      <c r="AH4587" s="564">
        <v>1</v>
      </c>
      <c r="AI4587" s="564">
        <v>1</v>
      </c>
      <c r="AJ4587" s="564">
        <v>1</v>
      </c>
      <c r="AK4587" s="564">
        <v>1</v>
      </c>
    </row>
    <row r="4588" spans="1:37">
      <c r="A4588">
        <v>4584</v>
      </c>
      <c r="B4588" s="564">
        <f t="shared" ca="1" si="432"/>
        <v>20</v>
      </c>
      <c r="C4588" s="564">
        <f t="shared" ca="1" si="427"/>
        <v>400</v>
      </c>
      <c r="D4588" s="564">
        <f t="shared" ca="1" si="430"/>
        <v>20</v>
      </c>
      <c r="E4588" s="564">
        <f t="shared" ca="1" si="428"/>
        <v>0</v>
      </c>
      <c r="F4588" s="564">
        <f t="shared" ca="1" si="431"/>
        <v>1</v>
      </c>
      <c r="G4588" s="564">
        <f t="shared" ca="1" si="429"/>
        <v>0.9561038454963724</v>
      </c>
      <c r="H4588" s="564">
        <v>1</v>
      </c>
      <c r="I4588" s="564">
        <v>1</v>
      </c>
      <c r="J4588" s="564">
        <v>1</v>
      </c>
      <c r="K4588" s="564">
        <v>1</v>
      </c>
      <c r="L4588" s="564">
        <v>1</v>
      </c>
      <c r="M4588" s="564">
        <v>1</v>
      </c>
      <c r="N4588" s="564">
        <v>1</v>
      </c>
      <c r="O4588" s="564">
        <v>1</v>
      </c>
      <c r="P4588" s="564">
        <v>1</v>
      </c>
      <c r="Q4588" s="564">
        <v>1</v>
      </c>
      <c r="R4588" s="564">
        <v>1</v>
      </c>
      <c r="S4588" s="564">
        <v>1</v>
      </c>
      <c r="T4588" s="564">
        <v>1</v>
      </c>
      <c r="U4588" s="564">
        <v>1</v>
      </c>
      <c r="V4588" s="564">
        <v>1</v>
      </c>
      <c r="W4588" s="564">
        <v>1</v>
      </c>
      <c r="X4588" s="564">
        <v>1</v>
      </c>
      <c r="Y4588" s="564">
        <v>1</v>
      </c>
      <c r="Z4588" s="564">
        <v>1</v>
      </c>
      <c r="AA4588" s="564">
        <v>1</v>
      </c>
      <c r="AB4588" s="564">
        <v>1</v>
      </c>
      <c r="AC4588" s="564">
        <v>1</v>
      </c>
      <c r="AD4588" s="564">
        <v>1</v>
      </c>
      <c r="AE4588" s="564">
        <v>1</v>
      </c>
      <c r="AF4588" s="564">
        <v>1</v>
      </c>
      <c r="AG4588" s="564">
        <v>1</v>
      </c>
      <c r="AH4588" s="564">
        <v>1</v>
      </c>
      <c r="AI4588" s="564">
        <v>1</v>
      </c>
      <c r="AJ4588" s="564">
        <v>1</v>
      </c>
      <c r="AK4588" s="564">
        <v>1</v>
      </c>
    </row>
    <row r="4589" spans="1:37">
      <c r="A4589">
        <v>4585</v>
      </c>
      <c r="B4589" s="564">
        <f t="shared" ca="1" si="432"/>
        <v>0</v>
      </c>
      <c r="C4589" s="564">
        <f t="shared" ca="1" si="427"/>
        <v>0</v>
      </c>
      <c r="D4589" s="564">
        <f t="shared" ca="1" si="430"/>
        <v>0</v>
      </c>
      <c r="E4589" s="564">
        <f t="shared" ca="1" si="428"/>
        <v>0</v>
      </c>
      <c r="F4589" s="564">
        <f t="shared" ca="1" si="431"/>
        <v>1</v>
      </c>
      <c r="G4589" s="564">
        <f t="shared" ca="1" si="429"/>
        <v>4.7327874164065413</v>
      </c>
      <c r="H4589" s="564">
        <v>0</v>
      </c>
      <c r="I4589" s="564">
        <v>0</v>
      </c>
      <c r="J4589" s="564">
        <v>0</v>
      </c>
      <c r="K4589" s="564">
        <v>0</v>
      </c>
      <c r="L4589" s="564">
        <v>0</v>
      </c>
      <c r="M4589" s="564">
        <v>0</v>
      </c>
      <c r="N4589" s="564">
        <v>0</v>
      </c>
      <c r="O4589" s="564">
        <v>0</v>
      </c>
      <c r="P4589" s="564">
        <v>0</v>
      </c>
      <c r="Q4589" s="564">
        <v>0</v>
      </c>
      <c r="R4589" s="564">
        <v>0</v>
      </c>
      <c r="S4589" s="564">
        <v>0</v>
      </c>
      <c r="T4589" s="564">
        <v>0</v>
      </c>
      <c r="U4589" s="564">
        <v>0</v>
      </c>
      <c r="V4589" s="564">
        <v>0</v>
      </c>
      <c r="W4589" s="564">
        <v>0</v>
      </c>
      <c r="X4589" s="564">
        <v>0</v>
      </c>
      <c r="Y4589" s="564">
        <v>0</v>
      </c>
      <c r="Z4589" s="564">
        <v>0</v>
      </c>
      <c r="AA4589" s="564">
        <v>0</v>
      </c>
      <c r="AB4589" s="564">
        <v>0</v>
      </c>
      <c r="AC4589" s="564">
        <v>0</v>
      </c>
      <c r="AD4589" s="564">
        <v>0</v>
      </c>
      <c r="AE4589" s="564">
        <v>0</v>
      </c>
      <c r="AF4589" s="564">
        <v>0</v>
      </c>
      <c r="AG4589" s="564">
        <v>0</v>
      </c>
      <c r="AH4589" s="564">
        <v>0</v>
      </c>
      <c r="AI4589" s="564">
        <v>0</v>
      </c>
      <c r="AJ4589" s="564">
        <v>0</v>
      </c>
      <c r="AK4589" s="564">
        <v>0</v>
      </c>
    </row>
    <row r="4590" spans="1:37">
      <c r="A4590">
        <v>4586</v>
      </c>
      <c r="B4590" s="564">
        <f t="shared" ca="1" si="432"/>
        <v>20</v>
      </c>
      <c r="C4590" s="564">
        <f t="shared" ca="1" si="427"/>
        <v>400</v>
      </c>
      <c r="D4590" s="564">
        <f t="shared" ca="1" si="430"/>
        <v>20</v>
      </c>
      <c r="E4590" s="564">
        <f t="shared" ca="1" si="428"/>
        <v>0</v>
      </c>
      <c r="F4590" s="564">
        <f t="shared" ca="1" si="431"/>
        <v>1</v>
      </c>
      <c r="G4590" s="564">
        <f t="shared" ca="1" si="429"/>
        <v>-1.3407776478678346</v>
      </c>
      <c r="H4590" s="564">
        <v>1</v>
      </c>
      <c r="I4590" s="564">
        <v>1</v>
      </c>
      <c r="J4590" s="564">
        <v>1</v>
      </c>
      <c r="K4590" s="564">
        <v>1</v>
      </c>
      <c r="L4590" s="564">
        <v>1</v>
      </c>
      <c r="M4590" s="564">
        <v>1</v>
      </c>
      <c r="N4590" s="564">
        <v>1</v>
      </c>
      <c r="O4590" s="564">
        <v>1</v>
      </c>
      <c r="P4590" s="564">
        <v>1</v>
      </c>
      <c r="Q4590" s="564">
        <v>1</v>
      </c>
      <c r="R4590" s="564">
        <v>1</v>
      </c>
      <c r="S4590" s="564">
        <v>1</v>
      </c>
      <c r="T4590" s="564">
        <v>1</v>
      </c>
      <c r="U4590" s="564">
        <v>1</v>
      </c>
      <c r="V4590" s="564">
        <v>1</v>
      </c>
      <c r="W4590" s="564">
        <v>1</v>
      </c>
      <c r="X4590" s="564">
        <v>1</v>
      </c>
      <c r="Y4590" s="564">
        <v>1</v>
      </c>
      <c r="Z4590" s="564">
        <v>1</v>
      </c>
      <c r="AA4590" s="564">
        <v>1</v>
      </c>
      <c r="AB4590" s="564">
        <v>1</v>
      </c>
      <c r="AC4590" s="564">
        <v>1</v>
      </c>
      <c r="AD4590" s="564">
        <v>1</v>
      </c>
      <c r="AE4590" s="564">
        <v>1</v>
      </c>
      <c r="AF4590" s="564">
        <v>1</v>
      </c>
      <c r="AG4590" s="564">
        <v>1</v>
      </c>
      <c r="AH4590" s="564">
        <v>1</v>
      </c>
      <c r="AI4590" s="564">
        <v>1</v>
      </c>
      <c r="AJ4590" s="564">
        <v>1</v>
      </c>
      <c r="AK4590" s="564">
        <v>1</v>
      </c>
    </row>
    <row r="4591" spans="1:37">
      <c r="A4591">
        <v>4587</v>
      </c>
      <c r="B4591" s="564">
        <f t="shared" ca="1" si="432"/>
        <v>0</v>
      </c>
      <c r="C4591" s="564">
        <f t="shared" ca="1" si="427"/>
        <v>0</v>
      </c>
      <c r="D4591" s="564">
        <f t="shared" ca="1" si="430"/>
        <v>0</v>
      </c>
      <c r="E4591" s="564">
        <f t="shared" ca="1" si="428"/>
        <v>0</v>
      </c>
      <c r="F4591" s="564">
        <f t="shared" ca="1" si="431"/>
        <v>1</v>
      </c>
      <c r="G4591" s="564">
        <f t="shared" ca="1" si="429"/>
        <v>-1.6171316275081997</v>
      </c>
      <c r="H4591" s="564">
        <v>0</v>
      </c>
      <c r="I4591" s="564">
        <v>0</v>
      </c>
      <c r="J4591" s="564">
        <v>0</v>
      </c>
      <c r="K4591" s="564">
        <v>0</v>
      </c>
      <c r="L4591" s="564">
        <v>0</v>
      </c>
      <c r="M4591" s="564">
        <v>0</v>
      </c>
      <c r="N4591" s="564">
        <v>0</v>
      </c>
      <c r="O4591" s="564">
        <v>0</v>
      </c>
      <c r="P4591" s="564">
        <v>0</v>
      </c>
      <c r="Q4591" s="564">
        <v>0</v>
      </c>
      <c r="R4591" s="564">
        <v>0</v>
      </c>
      <c r="S4591" s="564">
        <v>0</v>
      </c>
      <c r="T4591" s="564">
        <v>0</v>
      </c>
      <c r="U4591" s="564">
        <v>0</v>
      </c>
      <c r="V4591" s="564">
        <v>0</v>
      </c>
      <c r="W4591" s="564">
        <v>0</v>
      </c>
      <c r="X4591" s="564">
        <v>0</v>
      </c>
      <c r="Y4591" s="564">
        <v>0</v>
      </c>
      <c r="Z4591" s="564">
        <v>0</v>
      </c>
      <c r="AA4591" s="564">
        <v>0</v>
      </c>
      <c r="AB4591" s="564">
        <v>0</v>
      </c>
      <c r="AC4591" s="564">
        <v>0</v>
      </c>
      <c r="AD4591" s="564">
        <v>0</v>
      </c>
      <c r="AE4591" s="564">
        <v>0</v>
      </c>
      <c r="AF4591" s="564">
        <v>0</v>
      </c>
      <c r="AG4591" s="564">
        <v>0</v>
      </c>
      <c r="AH4591" s="564">
        <v>0</v>
      </c>
      <c r="AI4591" s="564">
        <v>0</v>
      </c>
      <c r="AJ4591" s="564">
        <v>0</v>
      </c>
      <c r="AK4591" s="564">
        <v>0</v>
      </c>
    </row>
    <row r="4592" spans="1:37">
      <c r="A4592">
        <v>4588</v>
      </c>
      <c r="B4592" s="564">
        <f t="shared" ca="1" si="432"/>
        <v>20</v>
      </c>
      <c r="C4592" s="564">
        <f t="shared" ca="1" si="427"/>
        <v>400</v>
      </c>
      <c r="D4592" s="564">
        <f t="shared" ca="1" si="430"/>
        <v>20</v>
      </c>
      <c r="E4592" s="564">
        <f t="shared" ca="1" si="428"/>
        <v>0</v>
      </c>
      <c r="F4592" s="564">
        <f t="shared" ca="1" si="431"/>
        <v>1</v>
      </c>
      <c r="G4592" s="564">
        <f t="shared" ca="1" si="429"/>
        <v>0.70346789163495271</v>
      </c>
      <c r="H4592" s="564">
        <v>1</v>
      </c>
      <c r="I4592" s="564">
        <v>1</v>
      </c>
      <c r="J4592" s="564">
        <v>1</v>
      </c>
      <c r="K4592" s="564">
        <v>1</v>
      </c>
      <c r="L4592" s="564">
        <v>1</v>
      </c>
      <c r="M4592" s="564">
        <v>1</v>
      </c>
      <c r="N4592" s="564">
        <v>1</v>
      </c>
      <c r="O4592" s="564">
        <v>1</v>
      </c>
      <c r="P4592" s="564">
        <v>1</v>
      </c>
      <c r="Q4592" s="564">
        <v>1</v>
      </c>
      <c r="R4592" s="564">
        <v>1</v>
      </c>
      <c r="S4592" s="564">
        <v>1</v>
      </c>
      <c r="T4592" s="564">
        <v>1</v>
      </c>
      <c r="U4592" s="564">
        <v>1</v>
      </c>
      <c r="V4592" s="564">
        <v>1</v>
      </c>
      <c r="W4592" s="564">
        <v>1</v>
      </c>
      <c r="X4592" s="564">
        <v>1</v>
      </c>
      <c r="Y4592" s="564">
        <v>1</v>
      </c>
      <c r="Z4592" s="564">
        <v>1</v>
      </c>
      <c r="AA4592" s="564">
        <v>1</v>
      </c>
      <c r="AB4592" s="564">
        <v>1</v>
      </c>
      <c r="AC4592" s="564">
        <v>1</v>
      </c>
      <c r="AD4592" s="564">
        <v>1</v>
      </c>
      <c r="AE4592" s="564">
        <v>1</v>
      </c>
      <c r="AF4592" s="564">
        <v>1</v>
      </c>
      <c r="AG4592" s="564">
        <v>1</v>
      </c>
      <c r="AH4592" s="564">
        <v>1</v>
      </c>
      <c r="AI4592" s="564">
        <v>1</v>
      </c>
      <c r="AJ4592" s="564">
        <v>1</v>
      </c>
      <c r="AK4592" s="564">
        <v>1</v>
      </c>
    </row>
    <row r="4593" spans="1:37">
      <c r="A4593">
        <v>4589</v>
      </c>
      <c r="B4593" s="564">
        <f t="shared" ca="1" si="432"/>
        <v>20</v>
      </c>
      <c r="C4593" s="564">
        <f t="shared" ca="1" si="427"/>
        <v>400</v>
      </c>
      <c r="D4593" s="564">
        <f t="shared" ca="1" si="430"/>
        <v>20</v>
      </c>
      <c r="E4593" s="564">
        <f t="shared" ca="1" si="428"/>
        <v>0</v>
      </c>
      <c r="F4593" s="564">
        <f t="shared" ca="1" si="431"/>
        <v>1</v>
      </c>
      <c r="G4593" s="564">
        <f t="shared" ca="1" si="429"/>
        <v>4.305287246858871</v>
      </c>
      <c r="H4593" s="564">
        <v>1</v>
      </c>
      <c r="I4593" s="564">
        <v>1</v>
      </c>
      <c r="J4593" s="564">
        <v>1</v>
      </c>
      <c r="K4593" s="564">
        <v>1</v>
      </c>
      <c r="L4593" s="564">
        <v>1</v>
      </c>
      <c r="M4593" s="564">
        <v>1</v>
      </c>
      <c r="N4593" s="564">
        <v>1</v>
      </c>
      <c r="O4593" s="564">
        <v>1</v>
      </c>
      <c r="P4593" s="564">
        <v>1</v>
      </c>
      <c r="Q4593" s="564">
        <v>1</v>
      </c>
      <c r="R4593" s="564">
        <v>1</v>
      </c>
      <c r="S4593" s="564">
        <v>1</v>
      </c>
      <c r="T4593" s="564">
        <v>1</v>
      </c>
      <c r="U4593" s="564">
        <v>1</v>
      </c>
      <c r="V4593" s="564">
        <v>1</v>
      </c>
      <c r="W4593" s="564">
        <v>1</v>
      </c>
      <c r="X4593" s="564">
        <v>1</v>
      </c>
      <c r="Y4593" s="564">
        <v>1</v>
      </c>
      <c r="Z4593" s="564">
        <v>1</v>
      </c>
      <c r="AA4593" s="564">
        <v>1</v>
      </c>
      <c r="AB4593" s="564">
        <v>1</v>
      </c>
      <c r="AC4593" s="564">
        <v>1</v>
      </c>
      <c r="AD4593" s="564">
        <v>1</v>
      </c>
      <c r="AE4593" s="564">
        <v>1</v>
      </c>
      <c r="AF4593" s="564">
        <v>1</v>
      </c>
      <c r="AG4593" s="564">
        <v>1</v>
      </c>
      <c r="AH4593" s="564">
        <v>1</v>
      </c>
      <c r="AI4593" s="564">
        <v>1</v>
      </c>
      <c r="AJ4593" s="564">
        <v>1</v>
      </c>
      <c r="AK4593" s="564">
        <v>1</v>
      </c>
    </row>
    <row r="4594" spans="1:37">
      <c r="A4594">
        <v>4590</v>
      </c>
      <c r="B4594" s="564">
        <f t="shared" ca="1" si="432"/>
        <v>15</v>
      </c>
      <c r="C4594" s="564">
        <f t="shared" ca="1" si="427"/>
        <v>225</v>
      </c>
      <c r="D4594" s="564">
        <f t="shared" ca="1" si="430"/>
        <v>15</v>
      </c>
      <c r="E4594" s="564">
        <f t="shared" ca="1" si="428"/>
        <v>3.75</v>
      </c>
      <c r="F4594" s="564">
        <f t="shared" ca="1" si="431"/>
        <v>0.60526315789473684</v>
      </c>
      <c r="G4594" s="564">
        <f t="shared" ca="1" si="429"/>
        <v>-5.3327760646128883</v>
      </c>
      <c r="H4594" s="564">
        <v>1</v>
      </c>
      <c r="I4594" s="564">
        <v>1</v>
      </c>
      <c r="J4594" s="564">
        <v>0</v>
      </c>
      <c r="K4594" s="564">
        <v>1</v>
      </c>
      <c r="L4594" s="564">
        <v>0</v>
      </c>
      <c r="M4594" s="564">
        <v>1</v>
      </c>
      <c r="N4594" s="564">
        <v>1</v>
      </c>
      <c r="O4594" s="564">
        <v>0</v>
      </c>
      <c r="P4594" s="564">
        <v>0</v>
      </c>
      <c r="Q4594" s="564">
        <v>1</v>
      </c>
      <c r="R4594" s="564">
        <v>1</v>
      </c>
      <c r="S4594" s="564">
        <v>1</v>
      </c>
      <c r="T4594" s="564">
        <v>1</v>
      </c>
      <c r="U4594" s="564">
        <v>1</v>
      </c>
      <c r="V4594" s="564">
        <v>1</v>
      </c>
      <c r="W4594" s="564">
        <v>1</v>
      </c>
      <c r="X4594" s="564">
        <v>0</v>
      </c>
      <c r="Y4594" s="564">
        <v>1</v>
      </c>
      <c r="Z4594" s="564">
        <v>1</v>
      </c>
      <c r="AA4594" s="564">
        <v>1</v>
      </c>
      <c r="AB4594" s="564">
        <v>1</v>
      </c>
      <c r="AC4594" s="564">
        <v>1</v>
      </c>
      <c r="AD4594" s="564">
        <v>0</v>
      </c>
      <c r="AE4594" s="564">
        <v>0</v>
      </c>
      <c r="AF4594" s="564">
        <v>1</v>
      </c>
      <c r="AG4594" s="564">
        <v>1</v>
      </c>
      <c r="AH4594" s="564">
        <v>1</v>
      </c>
      <c r="AI4594" s="564">
        <v>1</v>
      </c>
      <c r="AJ4594" s="564">
        <v>1</v>
      </c>
      <c r="AK4594" s="564">
        <v>0</v>
      </c>
    </row>
    <row r="4595" spans="1:37">
      <c r="A4595">
        <v>4591</v>
      </c>
      <c r="B4595" s="564">
        <f t="shared" ca="1" si="432"/>
        <v>20</v>
      </c>
      <c r="C4595" s="564">
        <f t="shared" ca="1" si="427"/>
        <v>400</v>
      </c>
      <c r="D4595" s="564">
        <f t="shared" ca="1" si="430"/>
        <v>20</v>
      </c>
      <c r="E4595" s="564">
        <f t="shared" ca="1" si="428"/>
        <v>0</v>
      </c>
      <c r="F4595" s="564">
        <f t="shared" ca="1" si="431"/>
        <v>1</v>
      </c>
      <c r="G4595" s="564">
        <f t="shared" ca="1" si="429"/>
        <v>-4.0848511567907266</v>
      </c>
      <c r="H4595" s="564">
        <v>1</v>
      </c>
      <c r="I4595" s="564">
        <v>1</v>
      </c>
      <c r="J4595" s="564">
        <v>1</v>
      </c>
      <c r="K4595" s="564">
        <v>1</v>
      </c>
      <c r="L4595" s="564">
        <v>1</v>
      </c>
      <c r="M4595" s="564">
        <v>1</v>
      </c>
      <c r="N4595" s="564">
        <v>1</v>
      </c>
      <c r="O4595" s="564">
        <v>1</v>
      </c>
      <c r="P4595" s="564">
        <v>1</v>
      </c>
      <c r="Q4595" s="564">
        <v>1</v>
      </c>
      <c r="R4595" s="564">
        <v>1</v>
      </c>
      <c r="S4595" s="564">
        <v>1</v>
      </c>
      <c r="T4595" s="564">
        <v>1</v>
      </c>
      <c r="U4595" s="564">
        <v>1</v>
      </c>
      <c r="V4595" s="564">
        <v>1</v>
      </c>
      <c r="W4595" s="564">
        <v>1</v>
      </c>
      <c r="X4595" s="564">
        <v>1</v>
      </c>
      <c r="Y4595" s="564">
        <v>1</v>
      </c>
      <c r="Z4595" s="564">
        <v>1</v>
      </c>
      <c r="AA4595" s="564">
        <v>1</v>
      </c>
      <c r="AB4595" s="564">
        <v>1</v>
      </c>
      <c r="AC4595" s="564">
        <v>1</v>
      </c>
      <c r="AD4595" s="564">
        <v>1</v>
      </c>
      <c r="AE4595" s="564">
        <v>1</v>
      </c>
      <c r="AF4595" s="564">
        <v>1</v>
      </c>
      <c r="AG4595" s="564">
        <v>1</v>
      </c>
      <c r="AH4595" s="564">
        <v>1</v>
      </c>
      <c r="AI4595" s="564">
        <v>1</v>
      </c>
      <c r="AJ4595" s="564">
        <v>1</v>
      </c>
      <c r="AK4595" s="564">
        <v>1</v>
      </c>
    </row>
    <row r="4596" spans="1:37">
      <c r="A4596">
        <v>4592</v>
      </c>
      <c r="B4596" s="564">
        <f t="shared" ca="1" si="432"/>
        <v>5</v>
      </c>
      <c r="C4596" s="564">
        <f t="shared" ca="1" si="427"/>
        <v>25</v>
      </c>
      <c r="D4596" s="564">
        <f t="shared" ca="1" si="430"/>
        <v>5</v>
      </c>
      <c r="E4596" s="564">
        <f t="shared" ca="1" si="428"/>
        <v>3.75</v>
      </c>
      <c r="F4596" s="564">
        <f t="shared" ca="1" si="431"/>
        <v>0.60526315789473684</v>
      </c>
      <c r="G4596" s="564">
        <f t="shared" ca="1" si="429"/>
        <v>-12.276464361828003</v>
      </c>
      <c r="H4596" s="564">
        <v>1</v>
      </c>
      <c r="I4596" s="564">
        <v>0</v>
      </c>
      <c r="J4596" s="564">
        <v>1</v>
      </c>
      <c r="K4596" s="564">
        <v>0</v>
      </c>
      <c r="L4596" s="564">
        <v>0</v>
      </c>
      <c r="M4596" s="564">
        <v>0</v>
      </c>
      <c r="N4596" s="564">
        <v>1</v>
      </c>
      <c r="O4596" s="564">
        <v>1</v>
      </c>
      <c r="P4596" s="564">
        <v>0</v>
      </c>
      <c r="Q4596" s="564">
        <v>0</v>
      </c>
      <c r="R4596" s="564">
        <v>0</v>
      </c>
      <c r="S4596" s="564">
        <v>0</v>
      </c>
      <c r="T4596" s="564">
        <v>0</v>
      </c>
      <c r="U4596" s="564">
        <v>0</v>
      </c>
      <c r="V4596" s="564">
        <v>0</v>
      </c>
      <c r="W4596" s="564">
        <v>1</v>
      </c>
      <c r="X4596" s="564">
        <v>0</v>
      </c>
      <c r="Y4596" s="564">
        <v>0</v>
      </c>
      <c r="Z4596" s="564">
        <v>0</v>
      </c>
      <c r="AA4596" s="564">
        <v>0</v>
      </c>
      <c r="AB4596" s="564">
        <v>1</v>
      </c>
      <c r="AC4596" s="564">
        <v>0</v>
      </c>
      <c r="AD4596" s="564">
        <v>0</v>
      </c>
      <c r="AE4596" s="564">
        <v>1</v>
      </c>
      <c r="AF4596" s="564">
        <v>0</v>
      </c>
      <c r="AG4596" s="564">
        <v>0</v>
      </c>
      <c r="AH4596" s="564">
        <v>0</v>
      </c>
      <c r="AI4596" s="564">
        <v>0</v>
      </c>
      <c r="AJ4596" s="564">
        <v>1</v>
      </c>
      <c r="AK4596" s="564">
        <v>0</v>
      </c>
    </row>
    <row r="4597" spans="1:37">
      <c r="A4597">
        <v>4593</v>
      </c>
      <c r="B4597" s="564">
        <f t="shared" ca="1" si="432"/>
        <v>20</v>
      </c>
      <c r="C4597" s="564">
        <f t="shared" ca="1" si="427"/>
        <v>400</v>
      </c>
      <c r="D4597" s="564">
        <f t="shared" ca="1" si="430"/>
        <v>20</v>
      </c>
      <c r="E4597" s="564">
        <f t="shared" ca="1" si="428"/>
        <v>0</v>
      </c>
      <c r="F4597" s="564">
        <f t="shared" ca="1" si="431"/>
        <v>1</v>
      </c>
      <c r="G4597" s="564">
        <f t="shared" ca="1" si="429"/>
        <v>1.6960908848120997</v>
      </c>
      <c r="H4597" s="564">
        <v>1</v>
      </c>
      <c r="I4597" s="564">
        <v>1</v>
      </c>
      <c r="J4597" s="564">
        <v>1</v>
      </c>
      <c r="K4597" s="564">
        <v>1</v>
      </c>
      <c r="L4597" s="564">
        <v>1</v>
      </c>
      <c r="M4597" s="564">
        <v>1</v>
      </c>
      <c r="N4597" s="564">
        <v>1</v>
      </c>
      <c r="O4597" s="564">
        <v>1</v>
      </c>
      <c r="P4597" s="564">
        <v>1</v>
      </c>
      <c r="Q4597" s="564">
        <v>1</v>
      </c>
      <c r="R4597" s="564">
        <v>1</v>
      </c>
      <c r="S4597" s="564">
        <v>1</v>
      </c>
      <c r="T4597" s="564">
        <v>1</v>
      </c>
      <c r="U4597" s="564">
        <v>1</v>
      </c>
      <c r="V4597" s="564">
        <v>1</v>
      </c>
      <c r="W4597" s="564">
        <v>1</v>
      </c>
      <c r="X4597" s="564">
        <v>1</v>
      </c>
      <c r="Y4597" s="564">
        <v>1</v>
      </c>
      <c r="Z4597" s="564">
        <v>1</v>
      </c>
      <c r="AA4597" s="564">
        <v>1</v>
      </c>
      <c r="AB4597" s="564">
        <v>1</v>
      </c>
      <c r="AC4597" s="564">
        <v>1</v>
      </c>
      <c r="AD4597" s="564">
        <v>1</v>
      </c>
      <c r="AE4597" s="564">
        <v>1</v>
      </c>
      <c r="AF4597" s="564">
        <v>1</v>
      </c>
      <c r="AG4597" s="564">
        <v>1</v>
      </c>
      <c r="AH4597" s="564">
        <v>1</v>
      </c>
      <c r="AI4597" s="564">
        <v>1</v>
      </c>
      <c r="AJ4597" s="564">
        <v>1</v>
      </c>
      <c r="AK4597" s="564">
        <v>1</v>
      </c>
    </row>
    <row r="4598" spans="1:37">
      <c r="A4598">
        <v>4594</v>
      </c>
      <c r="B4598" s="564">
        <f t="shared" ca="1" si="432"/>
        <v>20</v>
      </c>
      <c r="C4598" s="564">
        <f t="shared" ca="1" si="427"/>
        <v>400</v>
      </c>
      <c r="D4598" s="564">
        <f t="shared" ca="1" si="430"/>
        <v>20</v>
      </c>
      <c r="E4598" s="564">
        <f t="shared" ca="1" si="428"/>
        <v>0</v>
      </c>
      <c r="F4598" s="564">
        <f t="shared" ca="1" si="431"/>
        <v>1</v>
      </c>
      <c r="G4598" s="564">
        <f t="shared" ca="1" si="429"/>
        <v>-2.2383814625699681</v>
      </c>
      <c r="H4598" s="564">
        <v>1</v>
      </c>
      <c r="I4598" s="564">
        <v>1</v>
      </c>
      <c r="J4598" s="564">
        <v>1</v>
      </c>
      <c r="K4598" s="564">
        <v>1</v>
      </c>
      <c r="L4598" s="564">
        <v>1</v>
      </c>
      <c r="M4598" s="564">
        <v>1</v>
      </c>
      <c r="N4598" s="564">
        <v>1</v>
      </c>
      <c r="O4598" s="564">
        <v>1</v>
      </c>
      <c r="P4598" s="564">
        <v>1</v>
      </c>
      <c r="Q4598" s="564">
        <v>1</v>
      </c>
      <c r="R4598" s="564">
        <v>1</v>
      </c>
      <c r="S4598" s="564">
        <v>1</v>
      </c>
      <c r="T4598" s="564">
        <v>1</v>
      </c>
      <c r="U4598" s="564">
        <v>1</v>
      </c>
      <c r="V4598" s="564">
        <v>1</v>
      </c>
      <c r="W4598" s="564">
        <v>1</v>
      </c>
      <c r="X4598" s="564">
        <v>1</v>
      </c>
      <c r="Y4598" s="564">
        <v>1</v>
      </c>
      <c r="Z4598" s="564">
        <v>1</v>
      </c>
      <c r="AA4598" s="564">
        <v>1</v>
      </c>
      <c r="AB4598" s="564">
        <v>1</v>
      </c>
      <c r="AC4598" s="564">
        <v>1</v>
      </c>
      <c r="AD4598" s="564">
        <v>1</v>
      </c>
      <c r="AE4598" s="564">
        <v>1</v>
      </c>
      <c r="AF4598" s="564">
        <v>1</v>
      </c>
      <c r="AG4598" s="564">
        <v>1</v>
      </c>
      <c r="AH4598" s="564">
        <v>1</v>
      </c>
      <c r="AI4598" s="564">
        <v>1</v>
      </c>
      <c r="AJ4598" s="564">
        <v>1</v>
      </c>
      <c r="AK4598" s="564">
        <v>1</v>
      </c>
    </row>
    <row r="4599" spans="1:37">
      <c r="A4599">
        <v>4595</v>
      </c>
      <c r="B4599" s="564">
        <f t="shared" ca="1" si="432"/>
        <v>0</v>
      </c>
      <c r="C4599" s="564">
        <f t="shared" ca="1" si="427"/>
        <v>0</v>
      </c>
      <c r="D4599" s="564">
        <f t="shared" ca="1" si="430"/>
        <v>0</v>
      </c>
      <c r="E4599" s="564">
        <f t="shared" ca="1" si="428"/>
        <v>0</v>
      </c>
      <c r="F4599" s="564">
        <f t="shared" ca="1" si="431"/>
        <v>1</v>
      </c>
      <c r="G4599" s="564">
        <f t="shared" ca="1" si="429"/>
        <v>-1.3435019995495341</v>
      </c>
      <c r="H4599" s="564">
        <v>0</v>
      </c>
      <c r="I4599" s="564">
        <v>0</v>
      </c>
      <c r="J4599" s="564">
        <v>0</v>
      </c>
      <c r="K4599" s="564">
        <v>0</v>
      </c>
      <c r="L4599" s="564">
        <v>0</v>
      </c>
      <c r="M4599" s="564">
        <v>0</v>
      </c>
      <c r="N4599" s="564">
        <v>0</v>
      </c>
      <c r="O4599" s="564">
        <v>0</v>
      </c>
      <c r="P4599" s="564">
        <v>0</v>
      </c>
      <c r="Q4599" s="564">
        <v>0</v>
      </c>
      <c r="R4599" s="564">
        <v>0</v>
      </c>
      <c r="S4599" s="564">
        <v>0</v>
      </c>
      <c r="T4599" s="564">
        <v>0</v>
      </c>
      <c r="U4599" s="564">
        <v>0</v>
      </c>
      <c r="V4599" s="564">
        <v>0</v>
      </c>
      <c r="W4599" s="564">
        <v>0</v>
      </c>
      <c r="X4599" s="564">
        <v>0</v>
      </c>
      <c r="Y4599" s="564">
        <v>0</v>
      </c>
      <c r="Z4599" s="564">
        <v>0</v>
      </c>
      <c r="AA4599" s="564">
        <v>0</v>
      </c>
      <c r="AB4599" s="564">
        <v>0</v>
      </c>
      <c r="AC4599" s="564">
        <v>0</v>
      </c>
      <c r="AD4599" s="564">
        <v>0</v>
      </c>
      <c r="AE4599" s="564">
        <v>0</v>
      </c>
      <c r="AF4599" s="564">
        <v>0</v>
      </c>
      <c r="AG4599" s="564">
        <v>0</v>
      </c>
      <c r="AH4599" s="564">
        <v>0</v>
      </c>
      <c r="AI4599" s="564">
        <v>0</v>
      </c>
      <c r="AJ4599" s="564">
        <v>0</v>
      </c>
      <c r="AK4599" s="564">
        <v>0</v>
      </c>
    </row>
    <row r="4600" spans="1:37">
      <c r="A4600">
        <v>4596</v>
      </c>
      <c r="B4600" s="564">
        <f t="shared" ca="1" si="432"/>
        <v>0</v>
      </c>
      <c r="C4600" s="564">
        <f t="shared" ca="1" si="427"/>
        <v>0</v>
      </c>
      <c r="D4600" s="564">
        <f t="shared" ca="1" si="430"/>
        <v>0</v>
      </c>
      <c r="E4600" s="564">
        <f t="shared" ca="1" si="428"/>
        <v>0</v>
      </c>
      <c r="F4600" s="564">
        <f t="shared" ca="1" si="431"/>
        <v>1</v>
      </c>
      <c r="G4600" s="564">
        <f t="shared" ca="1" si="429"/>
        <v>-2.2656099711402544</v>
      </c>
      <c r="H4600" s="564">
        <v>0</v>
      </c>
      <c r="I4600" s="564">
        <v>0</v>
      </c>
      <c r="J4600" s="564">
        <v>0</v>
      </c>
      <c r="K4600" s="564">
        <v>0</v>
      </c>
      <c r="L4600" s="564">
        <v>0</v>
      </c>
      <c r="M4600" s="564">
        <v>0</v>
      </c>
      <c r="N4600" s="564">
        <v>0</v>
      </c>
      <c r="O4600" s="564">
        <v>0</v>
      </c>
      <c r="P4600" s="564">
        <v>0</v>
      </c>
      <c r="Q4600" s="564">
        <v>0</v>
      </c>
      <c r="R4600" s="564">
        <v>0</v>
      </c>
      <c r="S4600" s="564">
        <v>0</v>
      </c>
      <c r="T4600" s="564">
        <v>0</v>
      </c>
      <c r="U4600" s="564">
        <v>0</v>
      </c>
      <c r="V4600" s="564">
        <v>0</v>
      </c>
      <c r="W4600" s="564">
        <v>0</v>
      </c>
      <c r="X4600" s="564">
        <v>0</v>
      </c>
      <c r="Y4600" s="564">
        <v>0</v>
      </c>
      <c r="Z4600" s="564">
        <v>0</v>
      </c>
      <c r="AA4600" s="564">
        <v>0</v>
      </c>
      <c r="AB4600" s="564">
        <v>0</v>
      </c>
      <c r="AC4600" s="564">
        <v>0</v>
      </c>
      <c r="AD4600" s="564">
        <v>0</v>
      </c>
      <c r="AE4600" s="564">
        <v>0</v>
      </c>
      <c r="AF4600" s="564">
        <v>0</v>
      </c>
      <c r="AG4600" s="564">
        <v>0</v>
      </c>
      <c r="AH4600" s="564">
        <v>0</v>
      </c>
      <c r="AI4600" s="564">
        <v>0</v>
      </c>
      <c r="AJ4600" s="564">
        <v>0</v>
      </c>
      <c r="AK4600" s="564">
        <v>0</v>
      </c>
    </row>
    <row r="4601" spans="1:37">
      <c r="A4601">
        <v>4597</v>
      </c>
      <c r="B4601" s="564">
        <f t="shared" ca="1" si="432"/>
        <v>20</v>
      </c>
      <c r="C4601" s="564">
        <f t="shared" ca="1" si="427"/>
        <v>400</v>
      </c>
      <c r="D4601" s="564">
        <f t="shared" ca="1" si="430"/>
        <v>20</v>
      </c>
      <c r="E4601" s="564">
        <f t="shared" ca="1" si="428"/>
        <v>0</v>
      </c>
      <c r="F4601" s="564">
        <f t="shared" ca="1" si="431"/>
        <v>1</v>
      </c>
      <c r="G4601" s="564">
        <f t="shared" ca="1" si="429"/>
        <v>-3.6955445823649495</v>
      </c>
      <c r="H4601" s="564">
        <v>1</v>
      </c>
      <c r="I4601" s="564">
        <v>1</v>
      </c>
      <c r="J4601" s="564">
        <v>1</v>
      </c>
      <c r="K4601" s="564">
        <v>1</v>
      </c>
      <c r="L4601" s="564">
        <v>1</v>
      </c>
      <c r="M4601" s="564">
        <v>1</v>
      </c>
      <c r="N4601" s="564">
        <v>1</v>
      </c>
      <c r="O4601" s="564">
        <v>1</v>
      </c>
      <c r="P4601" s="564">
        <v>1</v>
      </c>
      <c r="Q4601" s="564">
        <v>1</v>
      </c>
      <c r="R4601" s="564">
        <v>1</v>
      </c>
      <c r="S4601" s="564">
        <v>1</v>
      </c>
      <c r="T4601" s="564">
        <v>1</v>
      </c>
      <c r="U4601" s="564">
        <v>1</v>
      </c>
      <c r="V4601" s="564">
        <v>1</v>
      </c>
      <c r="W4601" s="564">
        <v>1</v>
      </c>
      <c r="X4601" s="564">
        <v>1</v>
      </c>
      <c r="Y4601" s="564">
        <v>1</v>
      </c>
      <c r="Z4601" s="564">
        <v>1</v>
      </c>
      <c r="AA4601" s="564">
        <v>1</v>
      </c>
      <c r="AB4601" s="564">
        <v>1</v>
      </c>
      <c r="AC4601" s="564">
        <v>1</v>
      </c>
      <c r="AD4601" s="564">
        <v>1</v>
      </c>
      <c r="AE4601" s="564">
        <v>1</v>
      </c>
      <c r="AF4601" s="564">
        <v>1</v>
      </c>
      <c r="AG4601" s="564">
        <v>1</v>
      </c>
      <c r="AH4601" s="564">
        <v>1</v>
      </c>
      <c r="AI4601" s="564">
        <v>1</v>
      </c>
      <c r="AJ4601" s="564">
        <v>1</v>
      </c>
      <c r="AK4601" s="564">
        <v>1</v>
      </c>
    </row>
    <row r="4602" spans="1:37">
      <c r="A4602">
        <v>4598</v>
      </c>
      <c r="B4602" s="564">
        <f t="shared" ca="1" si="432"/>
        <v>0</v>
      </c>
      <c r="C4602" s="564">
        <f t="shared" ca="1" si="427"/>
        <v>0</v>
      </c>
      <c r="D4602" s="564">
        <f t="shared" ca="1" si="430"/>
        <v>0</v>
      </c>
      <c r="E4602" s="564">
        <f t="shared" ca="1" si="428"/>
        <v>0</v>
      </c>
      <c r="F4602" s="564">
        <f t="shared" ca="1" si="431"/>
        <v>1</v>
      </c>
      <c r="G4602" s="564">
        <f t="shared" ca="1" si="429"/>
        <v>-1.5737782351922629</v>
      </c>
      <c r="H4602" s="564">
        <v>0</v>
      </c>
      <c r="I4602" s="564">
        <v>0</v>
      </c>
      <c r="J4602" s="564">
        <v>0</v>
      </c>
      <c r="K4602" s="564">
        <v>0</v>
      </c>
      <c r="L4602" s="564">
        <v>0</v>
      </c>
      <c r="M4602" s="564">
        <v>0</v>
      </c>
      <c r="N4602" s="564">
        <v>0</v>
      </c>
      <c r="O4602" s="564">
        <v>0</v>
      </c>
      <c r="P4602" s="564">
        <v>0</v>
      </c>
      <c r="Q4602" s="564">
        <v>0</v>
      </c>
      <c r="R4602" s="564">
        <v>0</v>
      </c>
      <c r="S4602" s="564">
        <v>0</v>
      </c>
      <c r="T4602" s="564">
        <v>0</v>
      </c>
      <c r="U4602" s="564">
        <v>0</v>
      </c>
      <c r="V4602" s="564">
        <v>0</v>
      </c>
      <c r="W4602" s="564">
        <v>0</v>
      </c>
      <c r="X4602" s="564">
        <v>0</v>
      </c>
      <c r="Y4602" s="564">
        <v>0</v>
      </c>
      <c r="Z4602" s="564">
        <v>0</v>
      </c>
      <c r="AA4602" s="564">
        <v>0</v>
      </c>
      <c r="AB4602" s="564">
        <v>0</v>
      </c>
      <c r="AC4602" s="564">
        <v>0</v>
      </c>
      <c r="AD4602" s="564">
        <v>0</v>
      </c>
      <c r="AE4602" s="564">
        <v>0</v>
      </c>
      <c r="AF4602" s="564">
        <v>0</v>
      </c>
      <c r="AG4602" s="564">
        <v>0</v>
      </c>
      <c r="AH4602" s="564">
        <v>0</v>
      </c>
      <c r="AI4602" s="564">
        <v>0</v>
      </c>
      <c r="AJ4602" s="564">
        <v>0</v>
      </c>
      <c r="AK4602" s="564">
        <v>0</v>
      </c>
    </row>
    <row r="4603" spans="1:37">
      <c r="A4603">
        <v>4599</v>
      </c>
      <c r="B4603" s="564">
        <f t="shared" ca="1" si="432"/>
        <v>0</v>
      </c>
      <c r="C4603" s="564">
        <f t="shared" ca="1" si="427"/>
        <v>0</v>
      </c>
      <c r="D4603" s="564">
        <f t="shared" ca="1" si="430"/>
        <v>0</v>
      </c>
      <c r="E4603" s="564">
        <f t="shared" ca="1" si="428"/>
        <v>0</v>
      </c>
      <c r="F4603" s="564">
        <f t="shared" ca="1" si="431"/>
        <v>1</v>
      </c>
      <c r="G4603" s="564">
        <f t="shared" ca="1" si="429"/>
        <v>6.896376774897055</v>
      </c>
      <c r="H4603" s="564">
        <v>0</v>
      </c>
      <c r="I4603" s="564">
        <v>0</v>
      </c>
      <c r="J4603" s="564">
        <v>0</v>
      </c>
      <c r="K4603" s="564">
        <v>0</v>
      </c>
      <c r="L4603" s="564">
        <v>0</v>
      </c>
      <c r="M4603" s="564">
        <v>0</v>
      </c>
      <c r="N4603" s="564">
        <v>0</v>
      </c>
      <c r="O4603" s="564">
        <v>0</v>
      </c>
      <c r="P4603" s="564">
        <v>0</v>
      </c>
      <c r="Q4603" s="564">
        <v>0</v>
      </c>
      <c r="R4603" s="564">
        <v>0</v>
      </c>
      <c r="S4603" s="564">
        <v>0</v>
      </c>
      <c r="T4603" s="564">
        <v>0</v>
      </c>
      <c r="U4603" s="564">
        <v>0</v>
      </c>
      <c r="V4603" s="564">
        <v>0</v>
      </c>
      <c r="W4603" s="564">
        <v>0</v>
      </c>
      <c r="X4603" s="564">
        <v>0</v>
      </c>
      <c r="Y4603" s="564">
        <v>0</v>
      </c>
      <c r="Z4603" s="564">
        <v>0</v>
      </c>
      <c r="AA4603" s="564">
        <v>0</v>
      </c>
      <c r="AB4603" s="564">
        <v>0</v>
      </c>
      <c r="AC4603" s="564">
        <v>0</v>
      </c>
      <c r="AD4603" s="564">
        <v>0</v>
      </c>
      <c r="AE4603" s="564">
        <v>0</v>
      </c>
      <c r="AF4603" s="564">
        <v>0</v>
      </c>
      <c r="AG4603" s="564">
        <v>0</v>
      </c>
      <c r="AH4603" s="564">
        <v>0</v>
      </c>
      <c r="AI4603" s="564">
        <v>0</v>
      </c>
      <c r="AJ4603" s="564">
        <v>0</v>
      </c>
      <c r="AK4603" s="564">
        <v>0</v>
      </c>
    </row>
    <row r="4604" spans="1:37">
      <c r="A4604">
        <v>4600</v>
      </c>
      <c r="B4604" s="564">
        <f t="shared" ca="1" si="432"/>
        <v>0</v>
      </c>
      <c r="C4604" s="564">
        <f t="shared" ca="1" si="427"/>
        <v>0</v>
      </c>
      <c r="D4604" s="564">
        <f t="shared" ca="1" si="430"/>
        <v>0</v>
      </c>
      <c r="E4604" s="564">
        <f t="shared" ca="1" si="428"/>
        <v>0</v>
      </c>
      <c r="F4604" s="564">
        <f t="shared" ca="1" si="431"/>
        <v>1</v>
      </c>
      <c r="G4604" s="564">
        <f t="shared" ca="1" si="429"/>
        <v>3.4585553050101066</v>
      </c>
      <c r="H4604" s="564">
        <v>0</v>
      </c>
      <c r="I4604" s="564">
        <v>0</v>
      </c>
      <c r="J4604" s="564">
        <v>0</v>
      </c>
      <c r="K4604" s="564">
        <v>0</v>
      </c>
      <c r="L4604" s="564">
        <v>0</v>
      </c>
      <c r="M4604" s="564">
        <v>0</v>
      </c>
      <c r="N4604" s="564">
        <v>0</v>
      </c>
      <c r="O4604" s="564">
        <v>0</v>
      </c>
      <c r="P4604" s="564">
        <v>0</v>
      </c>
      <c r="Q4604" s="564">
        <v>0</v>
      </c>
      <c r="R4604" s="564">
        <v>0</v>
      </c>
      <c r="S4604" s="564">
        <v>0</v>
      </c>
      <c r="T4604" s="564">
        <v>0</v>
      </c>
      <c r="U4604" s="564">
        <v>0</v>
      </c>
      <c r="V4604" s="564">
        <v>0</v>
      </c>
      <c r="W4604" s="564">
        <v>0</v>
      </c>
      <c r="X4604" s="564">
        <v>0</v>
      </c>
      <c r="Y4604" s="564">
        <v>0</v>
      </c>
      <c r="Z4604" s="564">
        <v>0</v>
      </c>
      <c r="AA4604" s="564">
        <v>0</v>
      </c>
      <c r="AB4604" s="564">
        <v>0</v>
      </c>
      <c r="AC4604" s="564">
        <v>0</v>
      </c>
      <c r="AD4604" s="564">
        <v>0</v>
      </c>
      <c r="AE4604" s="564">
        <v>0</v>
      </c>
      <c r="AF4604" s="564">
        <v>0</v>
      </c>
      <c r="AG4604" s="564">
        <v>0</v>
      </c>
      <c r="AH4604" s="564">
        <v>0</v>
      </c>
      <c r="AI4604" s="564">
        <v>0</v>
      </c>
      <c r="AJ4604" s="564">
        <v>0</v>
      </c>
      <c r="AK4604" s="564">
        <v>0</v>
      </c>
    </row>
    <row r="4605" spans="1:37">
      <c r="A4605">
        <v>4601</v>
      </c>
      <c r="B4605" s="564">
        <f t="shared" ca="1" si="432"/>
        <v>0</v>
      </c>
      <c r="C4605" s="564">
        <f t="shared" ca="1" si="427"/>
        <v>0</v>
      </c>
      <c r="D4605" s="564">
        <f t="shared" ca="1" si="430"/>
        <v>0</v>
      </c>
      <c r="E4605" s="564">
        <f t="shared" ca="1" si="428"/>
        <v>0</v>
      </c>
      <c r="F4605" s="564">
        <f t="shared" ca="1" si="431"/>
        <v>1</v>
      </c>
      <c r="G4605" s="564">
        <f t="shared" ca="1" si="429"/>
        <v>6.1264604266397491</v>
      </c>
      <c r="H4605" s="564">
        <v>0</v>
      </c>
      <c r="I4605" s="564">
        <v>0</v>
      </c>
      <c r="J4605" s="564">
        <v>0</v>
      </c>
      <c r="K4605" s="564">
        <v>0</v>
      </c>
      <c r="L4605" s="564">
        <v>0</v>
      </c>
      <c r="M4605" s="564">
        <v>0</v>
      </c>
      <c r="N4605" s="564">
        <v>0</v>
      </c>
      <c r="O4605" s="564">
        <v>0</v>
      </c>
      <c r="P4605" s="564">
        <v>0</v>
      </c>
      <c r="Q4605" s="564">
        <v>0</v>
      </c>
      <c r="R4605" s="564">
        <v>0</v>
      </c>
      <c r="S4605" s="564">
        <v>0</v>
      </c>
      <c r="T4605" s="564">
        <v>0</v>
      </c>
      <c r="U4605" s="564">
        <v>0</v>
      </c>
      <c r="V4605" s="564">
        <v>0</v>
      </c>
      <c r="W4605" s="564">
        <v>0</v>
      </c>
      <c r="X4605" s="564">
        <v>0</v>
      </c>
      <c r="Y4605" s="564">
        <v>0</v>
      </c>
      <c r="Z4605" s="564">
        <v>0</v>
      </c>
      <c r="AA4605" s="564">
        <v>0</v>
      </c>
      <c r="AB4605" s="564">
        <v>0</v>
      </c>
      <c r="AC4605" s="564">
        <v>0</v>
      </c>
      <c r="AD4605" s="564">
        <v>0</v>
      </c>
      <c r="AE4605" s="564">
        <v>0</v>
      </c>
      <c r="AF4605" s="564">
        <v>0</v>
      </c>
      <c r="AG4605" s="564">
        <v>0</v>
      </c>
      <c r="AH4605" s="564">
        <v>0</v>
      </c>
      <c r="AI4605" s="564">
        <v>0</v>
      </c>
      <c r="AJ4605" s="564">
        <v>0</v>
      </c>
      <c r="AK4605" s="564">
        <v>0</v>
      </c>
    </row>
    <row r="4606" spans="1:37">
      <c r="A4606">
        <v>4602</v>
      </c>
      <c r="B4606" s="564">
        <f t="shared" ca="1" si="432"/>
        <v>20</v>
      </c>
      <c r="C4606" s="564">
        <f t="shared" ca="1" si="427"/>
        <v>400</v>
      </c>
      <c r="D4606" s="564">
        <f t="shared" ca="1" si="430"/>
        <v>20</v>
      </c>
      <c r="E4606" s="564">
        <f t="shared" ca="1" si="428"/>
        <v>0</v>
      </c>
      <c r="F4606" s="564">
        <f t="shared" ca="1" si="431"/>
        <v>1</v>
      </c>
      <c r="G4606" s="564">
        <f t="shared" ca="1" si="429"/>
        <v>7.9875271203644278</v>
      </c>
      <c r="H4606" s="564">
        <v>1</v>
      </c>
      <c r="I4606" s="564">
        <v>1</v>
      </c>
      <c r="J4606" s="564">
        <v>1</v>
      </c>
      <c r="K4606" s="564">
        <v>1</v>
      </c>
      <c r="L4606" s="564">
        <v>1</v>
      </c>
      <c r="M4606" s="564">
        <v>1</v>
      </c>
      <c r="N4606" s="564">
        <v>1</v>
      </c>
      <c r="O4606" s="564">
        <v>1</v>
      </c>
      <c r="P4606" s="564">
        <v>1</v>
      </c>
      <c r="Q4606" s="564">
        <v>1</v>
      </c>
      <c r="R4606" s="564">
        <v>1</v>
      </c>
      <c r="S4606" s="564">
        <v>1</v>
      </c>
      <c r="T4606" s="564">
        <v>1</v>
      </c>
      <c r="U4606" s="564">
        <v>1</v>
      </c>
      <c r="V4606" s="564">
        <v>1</v>
      </c>
      <c r="W4606" s="564">
        <v>1</v>
      </c>
      <c r="X4606" s="564">
        <v>1</v>
      </c>
      <c r="Y4606" s="564">
        <v>1</v>
      </c>
      <c r="Z4606" s="564">
        <v>1</v>
      </c>
      <c r="AA4606" s="564">
        <v>1</v>
      </c>
      <c r="AB4606" s="564">
        <v>1</v>
      </c>
      <c r="AC4606" s="564">
        <v>1</v>
      </c>
      <c r="AD4606" s="564">
        <v>1</v>
      </c>
      <c r="AE4606" s="564">
        <v>1</v>
      </c>
      <c r="AF4606" s="564">
        <v>1</v>
      </c>
      <c r="AG4606" s="564">
        <v>1</v>
      </c>
      <c r="AH4606" s="564">
        <v>1</v>
      </c>
      <c r="AI4606" s="564">
        <v>1</v>
      </c>
      <c r="AJ4606" s="564">
        <v>1</v>
      </c>
      <c r="AK4606" s="564">
        <v>1</v>
      </c>
    </row>
    <row r="4607" spans="1:37">
      <c r="A4607">
        <v>4603</v>
      </c>
      <c r="B4607" s="564">
        <f t="shared" ca="1" si="432"/>
        <v>20</v>
      </c>
      <c r="C4607" s="564">
        <f t="shared" ca="1" si="427"/>
        <v>400</v>
      </c>
      <c r="D4607" s="564">
        <f t="shared" ca="1" si="430"/>
        <v>20</v>
      </c>
      <c r="E4607" s="564">
        <f t="shared" ca="1" si="428"/>
        <v>0</v>
      </c>
      <c r="F4607" s="564">
        <f t="shared" ca="1" si="431"/>
        <v>1</v>
      </c>
      <c r="G4607" s="564">
        <f t="shared" ca="1" si="429"/>
        <v>2.4680688834130806</v>
      </c>
      <c r="H4607" s="564">
        <v>1</v>
      </c>
      <c r="I4607" s="564">
        <v>1</v>
      </c>
      <c r="J4607" s="564">
        <v>1</v>
      </c>
      <c r="K4607" s="564">
        <v>1</v>
      </c>
      <c r="L4607" s="564">
        <v>1</v>
      </c>
      <c r="M4607" s="564">
        <v>1</v>
      </c>
      <c r="N4607" s="564">
        <v>1</v>
      </c>
      <c r="O4607" s="564">
        <v>1</v>
      </c>
      <c r="P4607" s="564">
        <v>1</v>
      </c>
      <c r="Q4607" s="564">
        <v>1</v>
      </c>
      <c r="R4607" s="564">
        <v>1</v>
      </c>
      <c r="S4607" s="564">
        <v>1</v>
      </c>
      <c r="T4607" s="564">
        <v>1</v>
      </c>
      <c r="U4607" s="564">
        <v>1</v>
      </c>
      <c r="V4607" s="564">
        <v>1</v>
      </c>
      <c r="W4607" s="564">
        <v>1</v>
      </c>
      <c r="X4607" s="564">
        <v>1</v>
      </c>
      <c r="Y4607" s="564">
        <v>1</v>
      </c>
      <c r="Z4607" s="564">
        <v>1</v>
      </c>
      <c r="AA4607" s="564">
        <v>1</v>
      </c>
      <c r="AB4607" s="564">
        <v>1</v>
      </c>
      <c r="AC4607" s="564">
        <v>1</v>
      </c>
      <c r="AD4607" s="564">
        <v>1</v>
      </c>
      <c r="AE4607" s="564">
        <v>1</v>
      </c>
      <c r="AF4607" s="564">
        <v>1</v>
      </c>
      <c r="AG4607" s="564">
        <v>1</v>
      </c>
      <c r="AH4607" s="564">
        <v>1</v>
      </c>
      <c r="AI4607" s="564">
        <v>1</v>
      </c>
      <c r="AJ4607" s="564">
        <v>1</v>
      </c>
      <c r="AK4607" s="564">
        <v>1</v>
      </c>
    </row>
    <row r="4608" spans="1:37">
      <c r="A4608">
        <v>4604</v>
      </c>
      <c r="B4608" s="564">
        <f t="shared" ca="1" si="432"/>
        <v>20</v>
      </c>
      <c r="C4608" s="564">
        <f t="shared" ca="1" si="427"/>
        <v>400</v>
      </c>
      <c r="D4608" s="564">
        <f t="shared" ca="1" si="430"/>
        <v>20</v>
      </c>
      <c r="E4608" s="564">
        <f t="shared" ca="1" si="428"/>
        <v>0</v>
      </c>
      <c r="F4608" s="564">
        <f t="shared" ca="1" si="431"/>
        <v>1</v>
      </c>
      <c r="G4608" s="564">
        <f t="shared" ca="1" si="429"/>
        <v>-2.7456814567837111</v>
      </c>
      <c r="H4608" s="564">
        <v>1</v>
      </c>
      <c r="I4608" s="564">
        <v>1</v>
      </c>
      <c r="J4608" s="564">
        <v>1</v>
      </c>
      <c r="K4608" s="564">
        <v>1</v>
      </c>
      <c r="L4608" s="564">
        <v>1</v>
      </c>
      <c r="M4608" s="564">
        <v>1</v>
      </c>
      <c r="N4608" s="564">
        <v>1</v>
      </c>
      <c r="O4608" s="564">
        <v>1</v>
      </c>
      <c r="P4608" s="564">
        <v>1</v>
      </c>
      <c r="Q4608" s="564">
        <v>1</v>
      </c>
      <c r="R4608" s="564">
        <v>1</v>
      </c>
      <c r="S4608" s="564">
        <v>1</v>
      </c>
      <c r="T4608" s="564">
        <v>1</v>
      </c>
      <c r="U4608" s="564">
        <v>1</v>
      </c>
      <c r="V4608" s="564">
        <v>1</v>
      </c>
      <c r="W4608" s="564">
        <v>1</v>
      </c>
      <c r="X4608" s="564">
        <v>1</v>
      </c>
      <c r="Y4608" s="564">
        <v>1</v>
      </c>
      <c r="Z4608" s="564">
        <v>1</v>
      </c>
      <c r="AA4608" s="564">
        <v>1</v>
      </c>
      <c r="AB4608" s="564">
        <v>1</v>
      </c>
      <c r="AC4608" s="564">
        <v>1</v>
      </c>
      <c r="AD4608" s="564">
        <v>1</v>
      </c>
      <c r="AE4608" s="564">
        <v>1</v>
      </c>
      <c r="AF4608" s="564">
        <v>1</v>
      </c>
      <c r="AG4608" s="564">
        <v>1</v>
      </c>
      <c r="AH4608" s="564">
        <v>1</v>
      </c>
      <c r="AI4608" s="564">
        <v>1</v>
      </c>
      <c r="AJ4608" s="564">
        <v>1</v>
      </c>
      <c r="AK4608" s="564">
        <v>1</v>
      </c>
    </row>
    <row r="4609" spans="1:37">
      <c r="A4609">
        <v>4605</v>
      </c>
      <c r="B4609" s="564">
        <f t="shared" ca="1" si="432"/>
        <v>0</v>
      </c>
      <c r="C4609" s="564">
        <f t="shared" ca="1" si="427"/>
        <v>0</v>
      </c>
      <c r="D4609" s="564">
        <f t="shared" ca="1" si="430"/>
        <v>0</v>
      </c>
      <c r="E4609" s="564">
        <f t="shared" ca="1" si="428"/>
        <v>0</v>
      </c>
      <c r="F4609" s="564">
        <f t="shared" ca="1" si="431"/>
        <v>1</v>
      </c>
      <c r="G4609" s="564">
        <f t="shared" ca="1" si="429"/>
        <v>0.90396668300967109</v>
      </c>
      <c r="H4609" s="564">
        <v>0</v>
      </c>
      <c r="I4609" s="564">
        <v>0</v>
      </c>
      <c r="J4609" s="564">
        <v>0</v>
      </c>
      <c r="K4609" s="564">
        <v>0</v>
      </c>
      <c r="L4609" s="564">
        <v>0</v>
      </c>
      <c r="M4609" s="564">
        <v>0</v>
      </c>
      <c r="N4609" s="564">
        <v>0</v>
      </c>
      <c r="O4609" s="564">
        <v>0</v>
      </c>
      <c r="P4609" s="564">
        <v>0</v>
      </c>
      <c r="Q4609" s="564">
        <v>0</v>
      </c>
      <c r="R4609" s="564">
        <v>0</v>
      </c>
      <c r="S4609" s="564">
        <v>0</v>
      </c>
      <c r="T4609" s="564">
        <v>0</v>
      </c>
      <c r="U4609" s="564">
        <v>0</v>
      </c>
      <c r="V4609" s="564">
        <v>0</v>
      </c>
      <c r="W4609" s="564">
        <v>0</v>
      </c>
      <c r="X4609" s="564">
        <v>0</v>
      </c>
      <c r="Y4609" s="564">
        <v>0</v>
      </c>
      <c r="Z4609" s="564">
        <v>0</v>
      </c>
      <c r="AA4609" s="564">
        <v>0</v>
      </c>
      <c r="AB4609" s="564">
        <v>0</v>
      </c>
      <c r="AC4609" s="564">
        <v>0</v>
      </c>
      <c r="AD4609" s="564">
        <v>0</v>
      </c>
      <c r="AE4609" s="564">
        <v>0</v>
      </c>
      <c r="AF4609" s="564">
        <v>0</v>
      </c>
      <c r="AG4609" s="564">
        <v>0</v>
      </c>
      <c r="AH4609" s="564">
        <v>0</v>
      </c>
      <c r="AI4609" s="564">
        <v>0</v>
      </c>
      <c r="AJ4609" s="564">
        <v>0</v>
      </c>
      <c r="AK4609" s="564">
        <v>0</v>
      </c>
    </row>
    <row r="4610" spans="1:37">
      <c r="A4610">
        <v>4606</v>
      </c>
      <c r="B4610" s="564">
        <f t="shared" ca="1" si="432"/>
        <v>20</v>
      </c>
      <c r="C4610" s="564">
        <f t="shared" ca="1" si="427"/>
        <v>400</v>
      </c>
      <c r="D4610" s="564">
        <f t="shared" ca="1" si="430"/>
        <v>20</v>
      </c>
      <c r="E4610" s="564">
        <f t="shared" ca="1" si="428"/>
        <v>0</v>
      </c>
      <c r="F4610" s="564">
        <f t="shared" ca="1" si="431"/>
        <v>1</v>
      </c>
      <c r="G4610" s="564">
        <f t="shared" ca="1" si="429"/>
        <v>2.7627349905092635</v>
      </c>
      <c r="H4610" s="564">
        <v>1</v>
      </c>
      <c r="I4610" s="564">
        <v>1</v>
      </c>
      <c r="J4610" s="564">
        <v>1</v>
      </c>
      <c r="K4610" s="564">
        <v>1</v>
      </c>
      <c r="L4610" s="564">
        <v>1</v>
      </c>
      <c r="M4610" s="564">
        <v>1</v>
      </c>
      <c r="N4610" s="564">
        <v>1</v>
      </c>
      <c r="O4610" s="564">
        <v>1</v>
      </c>
      <c r="P4610" s="564">
        <v>1</v>
      </c>
      <c r="Q4610" s="564">
        <v>1</v>
      </c>
      <c r="R4610" s="564">
        <v>1</v>
      </c>
      <c r="S4610" s="564">
        <v>1</v>
      </c>
      <c r="T4610" s="564">
        <v>1</v>
      </c>
      <c r="U4610" s="564">
        <v>1</v>
      </c>
      <c r="V4610" s="564">
        <v>1</v>
      </c>
      <c r="W4610" s="564">
        <v>1</v>
      </c>
      <c r="X4610" s="564">
        <v>1</v>
      </c>
      <c r="Y4610" s="564">
        <v>1</v>
      </c>
      <c r="Z4610" s="564">
        <v>1</v>
      </c>
      <c r="AA4610" s="564">
        <v>1</v>
      </c>
      <c r="AB4610" s="564">
        <v>1</v>
      </c>
      <c r="AC4610" s="564">
        <v>1</v>
      </c>
      <c r="AD4610" s="564">
        <v>1</v>
      </c>
      <c r="AE4610" s="564">
        <v>1</v>
      </c>
      <c r="AF4610" s="564">
        <v>1</v>
      </c>
      <c r="AG4610" s="564">
        <v>1</v>
      </c>
      <c r="AH4610" s="564">
        <v>1</v>
      </c>
      <c r="AI4610" s="564">
        <v>1</v>
      </c>
      <c r="AJ4610" s="564">
        <v>1</v>
      </c>
      <c r="AK4610" s="564">
        <v>1</v>
      </c>
    </row>
    <row r="4611" spans="1:37">
      <c r="A4611">
        <v>4607</v>
      </c>
      <c r="B4611" s="564">
        <f t="shared" ca="1" si="432"/>
        <v>0</v>
      </c>
      <c r="C4611" s="564">
        <f t="shared" ca="1" si="427"/>
        <v>0</v>
      </c>
      <c r="D4611" s="564">
        <f t="shared" ca="1" si="430"/>
        <v>0</v>
      </c>
      <c r="E4611" s="564">
        <f t="shared" ca="1" si="428"/>
        <v>0</v>
      </c>
      <c r="F4611" s="564">
        <f t="shared" ca="1" si="431"/>
        <v>1</v>
      </c>
      <c r="G4611" s="564">
        <f t="shared" ca="1" si="429"/>
        <v>-1.2954501431894907</v>
      </c>
      <c r="H4611" s="564">
        <v>0</v>
      </c>
      <c r="I4611" s="564">
        <v>0</v>
      </c>
      <c r="J4611" s="564">
        <v>0</v>
      </c>
      <c r="K4611" s="564">
        <v>0</v>
      </c>
      <c r="L4611" s="564">
        <v>0</v>
      </c>
      <c r="M4611" s="564">
        <v>0</v>
      </c>
      <c r="N4611" s="564">
        <v>0</v>
      </c>
      <c r="O4611" s="564">
        <v>0</v>
      </c>
      <c r="P4611" s="564">
        <v>0</v>
      </c>
      <c r="Q4611" s="564">
        <v>0</v>
      </c>
      <c r="R4611" s="564">
        <v>0</v>
      </c>
      <c r="S4611" s="564">
        <v>0</v>
      </c>
      <c r="T4611" s="564">
        <v>0</v>
      </c>
      <c r="U4611" s="564">
        <v>0</v>
      </c>
      <c r="V4611" s="564">
        <v>0</v>
      </c>
      <c r="W4611" s="564">
        <v>0</v>
      </c>
      <c r="X4611" s="564">
        <v>0</v>
      </c>
      <c r="Y4611" s="564">
        <v>0</v>
      </c>
      <c r="Z4611" s="564">
        <v>0</v>
      </c>
      <c r="AA4611" s="564">
        <v>0</v>
      </c>
      <c r="AB4611" s="564">
        <v>0</v>
      </c>
      <c r="AC4611" s="564">
        <v>0</v>
      </c>
      <c r="AD4611" s="564">
        <v>0</v>
      </c>
      <c r="AE4611" s="564">
        <v>0</v>
      </c>
      <c r="AF4611" s="564">
        <v>0</v>
      </c>
      <c r="AG4611" s="564">
        <v>0</v>
      </c>
      <c r="AH4611" s="564">
        <v>0</v>
      </c>
      <c r="AI4611" s="564">
        <v>0</v>
      </c>
      <c r="AJ4611" s="564">
        <v>0</v>
      </c>
      <c r="AK4611" s="564">
        <v>0</v>
      </c>
    </row>
    <row r="4612" spans="1:37">
      <c r="A4612">
        <v>4608</v>
      </c>
      <c r="B4612" s="564">
        <f t="shared" ca="1" si="432"/>
        <v>20</v>
      </c>
      <c r="C4612" s="564">
        <f t="shared" ca="1" si="427"/>
        <v>400</v>
      </c>
      <c r="D4612" s="564">
        <f t="shared" ca="1" si="430"/>
        <v>20</v>
      </c>
      <c r="E4612" s="564">
        <f t="shared" ca="1" si="428"/>
        <v>0</v>
      </c>
      <c r="F4612" s="564">
        <f t="shared" ca="1" si="431"/>
        <v>1</v>
      </c>
      <c r="G4612" s="564">
        <f t="shared" ca="1" si="429"/>
        <v>-0.72350728676745635</v>
      </c>
      <c r="H4612" s="564">
        <v>1</v>
      </c>
      <c r="I4612" s="564">
        <v>1</v>
      </c>
      <c r="J4612" s="564">
        <v>1</v>
      </c>
      <c r="K4612" s="564">
        <v>1</v>
      </c>
      <c r="L4612" s="564">
        <v>1</v>
      </c>
      <c r="M4612" s="564">
        <v>1</v>
      </c>
      <c r="N4612" s="564">
        <v>1</v>
      </c>
      <c r="O4612" s="564">
        <v>1</v>
      </c>
      <c r="P4612" s="564">
        <v>1</v>
      </c>
      <c r="Q4612" s="564">
        <v>1</v>
      </c>
      <c r="R4612" s="564">
        <v>1</v>
      </c>
      <c r="S4612" s="564">
        <v>1</v>
      </c>
      <c r="T4612" s="564">
        <v>1</v>
      </c>
      <c r="U4612" s="564">
        <v>1</v>
      </c>
      <c r="V4612" s="564">
        <v>1</v>
      </c>
      <c r="W4612" s="564">
        <v>1</v>
      </c>
      <c r="X4612" s="564">
        <v>1</v>
      </c>
      <c r="Y4612" s="564">
        <v>1</v>
      </c>
      <c r="Z4612" s="564">
        <v>1</v>
      </c>
      <c r="AA4612" s="564">
        <v>1</v>
      </c>
      <c r="AB4612" s="564">
        <v>1</v>
      </c>
      <c r="AC4612" s="564">
        <v>1</v>
      </c>
      <c r="AD4612" s="564">
        <v>1</v>
      </c>
      <c r="AE4612" s="564">
        <v>1</v>
      </c>
      <c r="AF4612" s="564">
        <v>1</v>
      </c>
      <c r="AG4612" s="564">
        <v>1</v>
      </c>
      <c r="AH4612" s="564">
        <v>1</v>
      </c>
      <c r="AI4612" s="564">
        <v>1</v>
      </c>
      <c r="AJ4612" s="564">
        <v>1</v>
      </c>
      <c r="AK4612" s="564">
        <v>1</v>
      </c>
    </row>
    <row r="4613" spans="1:37">
      <c r="A4613">
        <v>4609</v>
      </c>
      <c r="B4613" s="564">
        <f t="shared" ca="1" si="432"/>
        <v>20</v>
      </c>
      <c r="C4613" s="564">
        <f t="shared" ref="C4613:C4676" ca="1" si="433">B4613^2</f>
        <v>400</v>
      </c>
      <c r="D4613" s="564">
        <f t="shared" ca="1" si="430"/>
        <v>20</v>
      </c>
      <c r="E4613" s="564">
        <f t="shared" ref="E4613:E4676" ca="1" si="434">D4613-((B4613^2)/H$1)</f>
        <v>0</v>
      </c>
      <c r="F4613" s="564">
        <f t="shared" ca="1" si="431"/>
        <v>1</v>
      </c>
      <c r="G4613" s="564">
        <f t="shared" ref="G4613:G4676" ca="1" si="435">I$2+NORMSINV(RAND())*K$2</f>
        <v>5.304805333688325</v>
      </c>
      <c r="H4613" s="564">
        <v>1</v>
      </c>
      <c r="I4613" s="564">
        <v>1</v>
      </c>
      <c r="J4613" s="564">
        <v>1</v>
      </c>
      <c r="K4613" s="564">
        <v>1</v>
      </c>
      <c r="L4613" s="564">
        <v>1</v>
      </c>
      <c r="M4613" s="564">
        <v>1</v>
      </c>
      <c r="N4613" s="564">
        <v>1</v>
      </c>
      <c r="O4613" s="564">
        <v>1</v>
      </c>
      <c r="P4613" s="564">
        <v>1</v>
      </c>
      <c r="Q4613" s="564">
        <v>1</v>
      </c>
      <c r="R4613" s="564">
        <v>1</v>
      </c>
      <c r="S4613" s="564">
        <v>1</v>
      </c>
      <c r="T4613" s="564">
        <v>1</v>
      </c>
      <c r="U4613" s="564">
        <v>1</v>
      </c>
      <c r="V4613" s="564">
        <v>1</v>
      </c>
      <c r="W4613" s="564">
        <v>1</v>
      </c>
      <c r="X4613" s="564">
        <v>1</v>
      </c>
      <c r="Y4613" s="564">
        <v>1</v>
      </c>
      <c r="Z4613" s="564">
        <v>1</v>
      </c>
      <c r="AA4613" s="564">
        <v>1</v>
      </c>
      <c r="AB4613" s="564">
        <v>1</v>
      </c>
      <c r="AC4613" s="564">
        <v>1</v>
      </c>
      <c r="AD4613" s="564">
        <v>1</v>
      </c>
      <c r="AE4613" s="564">
        <v>1</v>
      </c>
      <c r="AF4613" s="564">
        <v>1</v>
      </c>
      <c r="AG4613" s="564">
        <v>1</v>
      </c>
      <c r="AH4613" s="564">
        <v>1</v>
      </c>
      <c r="AI4613" s="564">
        <v>1</v>
      </c>
      <c r="AJ4613" s="564">
        <v>1</v>
      </c>
      <c r="AK4613" s="564">
        <v>1</v>
      </c>
    </row>
    <row r="4614" spans="1:37">
      <c r="A4614">
        <v>4610</v>
      </c>
      <c r="B4614" s="564">
        <f t="shared" ca="1" si="432"/>
        <v>20</v>
      </c>
      <c r="C4614" s="564">
        <f t="shared" ca="1" si="433"/>
        <v>400</v>
      </c>
      <c r="D4614" s="564">
        <f t="shared" ref="D4614:D4677" ca="1" si="436">B4614</f>
        <v>20</v>
      </c>
      <c r="E4614" s="564">
        <f t="shared" ca="1" si="434"/>
        <v>0</v>
      </c>
      <c r="F4614" s="564">
        <f t="shared" ref="F4614:F4677" ca="1" si="437">1-(2*B4614*(H$1-B4614)/(H$1*(H$1-1)))</f>
        <v>1</v>
      </c>
      <c r="G4614" s="564">
        <f t="shared" ca="1" si="435"/>
        <v>0.16885217168880762</v>
      </c>
      <c r="H4614" s="564">
        <v>1</v>
      </c>
      <c r="I4614" s="564">
        <v>1</v>
      </c>
      <c r="J4614" s="564">
        <v>1</v>
      </c>
      <c r="K4614" s="564">
        <v>1</v>
      </c>
      <c r="L4614" s="564">
        <v>1</v>
      </c>
      <c r="M4614" s="564">
        <v>1</v>
      </c>
      <c r="N4614" s="564">
        <v>1</v>
      </c>
      <c r="O4614" s="564">
        <v>1</v>
      </c>
      <c r="P4614" s="564">
        <v>1</v>
      </c>
      <c r="Q4614" s="564">
        <v>1</v>
      </c>
      <c r="R4614" s="564">
        <v>1</v>
      </c>
      <c r="S4614" s="564">
        <v>1</v>
      </c>
      <c r="T4614" s="564">
        <v>1</v>
      </c>
      <c r="U4614" s="564">
        <v>1</v>
      </c>
      <c r="V4614" s="564">
        <v>1</v>
      </c>
      <c r="W4614" s="564">
        <v>1</v>
      </c>
      <c r="X4614" s="564">
        <v>1</v>
      </c>
      <c r="Y4614" s="564">
        <v>1</v>
      </c>
      <c r="Z4614" s="564">
        <v>1</v>
      </c>
      <c r="AA4614" s="564">
        <v>1</v>
      </c>
      <c r="AB4614" s="564">
        <v>1</v>
      </c>
      <c r="AC4614" s="564">
        <v>1</v>
      </c>
      <c r="AD4614" s="564">
        <v>1</v>
      </c>
      <c r="AE4614" s="564">
        <v>1</v>
      </c>
      <c r="AF4614" s="564">
        <v>1</v>
      </c>
      <c r="AG4614" s="564">
        <v>1</v>
      </c>
      <c r="AH4614" s="564">
        <v>1</v>
      </c>
      <c r="AI4614" s="564">
        <v>1</v>
      </c>
      <c r="AJ4614" s="564">
        <v>1</v>
      </c>
      <c r="AK4614" s="564">
        <v>1</v>
      </c>
    </row>
    <row r="4615" spans="1:37">
      <c r="A4615">
        <v>4611</v>
      </c>
      <c r="B4615" s="564">
        <f t="shared" ref="B4615:B4678" ca="1" si="438">SUM(INDIRECT("H"&amp;A4615+4&amp;":"&amp;HLOOKUP(H$1,$AA$1:$BD$2,2,0)&amp;A4615+4))</f>
        <v>0</v>
      </c>
      <c r="C4615" s="564">
        <f t="shared" ca="1" si="433"/>
        <v>0</v>
      </c>
      <c r="D4615" s="564">
        <f t="shared" ca="1" si="436"/>
        <v>0</v>
      </c>
      <c r="E4615" s="564">
        <f t="shared" ca="1" si="434"/>
        <v>0</v>
      </c>
      <c r="F4615" s="564">
        <f t="shared" ca="1" si="437"/>
        <v>1</v>
      </c>
      <c r="G4615" s="564">
        <f t="shared" ca="1" si="435"/>
        <v>4.7570618747548323</v>
      </c>
      <c r="H4615" s="564">
        <v>0</v>
      </c>
      <c r="I4615" s="564">
        <v>0</v>
      </c>
      <c r="J4615" s="564">
        <v>0</v>
      </c>
      <c r="K4615" s="564">
        <v>0</v>
      </c>
      <c r="L4615" s="564">
        <v>0</v>
      </c>
      <c r="M4615" s="564">
        <v>0</v>
      </c>
      <c r="N4615" s="564">
        <v>0</v>
      </c>
      <c r="O4615" s="564">
        <v>0</v>
      </c>
      <c r="P4615" s="564">
        <v>0</v>
      </c>
      <c r="Q4615" s="564">
        <v>0</v>
      </c>
      <c r="R4615" s="564">
        <v>0</v>
      </c>
      <c r="S4615" s="564">
        <v>0</v>
      </c>
      <c r="T4615" s="564">
        <v>0</v>
      </c>
      <c r="U4615" s="564">
        <v>0</v>
      </c>
      <c r="V4615" s="564">
        <v>0</v>
      </c>
      <c r="W4615" s="564">
        <v>0</v>
      </c>
      <c r="X4615" s="564">
        <v>0</v>
      </c>
      <c r="Y4615" s="564">
        <v>0</v>
      </c>
      <c r="Z4615" s="564">
        <v>0</v>
      </c>
      <c r="AA4615" s="564">
        <v>0</v>
      </c>
      <c r="AB4615" s="564">
        <v>0</v>
      </c>
      <c r="AC4615" s="564">
        <v>0</v>
      </c>
      <c r="AD4615" s="564">
        <v>0</v>
      </c>
      <c r="AE4615" s="564">
        <v>0</v>
      </c>
      <c r="AF4615" s="564">
        <v>0</v>
      </c>
      <c r="AG4615" s="564">
        <v>0</v>
      </c>
      <c r="AH4615" s="564">
        <v>0</v>
      </c>
      <c r="AI4615" s="564">
        <v>0</v>
      </c>
      <c r="AJ4615" s="564">
        <v>0</v>
      </c>
      <c r="AK4615" s="564">
        <v>0</v>
      </c>
    </row>
    <row r="4616" spans="1:37">
      <c r="A4616">
        <v>4612</v>
      </c>
      <c r="B4616" s="564">
        <f t="shared" ca="1" si="438"/>
        <v>0</v>
      </c>
      <c r="C4616" s="564">
        <f t="shared" ca="1" si="433"/>
        <v>0</v>
      </c>
      <c r="D4616" s="564">
        <f t="shared" ca="1" si="436"/>
        <v>0</v>
      </c>
      <c r="E4616" s="564">
        <f t="shared" ca="1" si="434"/>
        <v>0</v>
      </c>
      <c r="F4616" s="564">
        <f t="shared" ca="1" si="437"/>
        <v>1</v>
      </c>
      <c r="G4616" s="564">
        <f t="shared" ca="1" si="435"/>
        <v>9.9949497168901829</v>
      </c>
      <c r="H4616" s="564">
        <v>0</v>
      </c>
      <c r="I4616" s="564">
        <v>0</v>
      </c>
      <c r="J4616" s="564">
        <v>0</v>
      </c>
      <c r="K4616" s="564">
        <v>0</v>
      </c>
      <c r="L4616" s="564">
        <v>0</v>
      </c>
      <c r="M4616" s="564">
        <v>0</v>
      </c>
      <c r="N4616" s="564">
        <v>0</v>
      </c>
      <c r="O4616" s="564">
        <v>0</v>
      </c>
      <c r="P4616" s="564">
        <v>0</v>
      </c>
      <c r="Q4616" s="564">
        <v>0</v>
      </c>
      <c r="R4616" s="564">
        <v>0</v>
      </c>
      <c r="S4616" s="564">
        <v>0</v>
      </c>
      <c r="T4616" s="564">
        <v>0</v>
      </c>
      <c r="U4616" s="564">
        <v>0</v>
      </c>
      <c r="V4616" s="564">
        <v>0</v>
      </c>
      <c r="W4616" s="564">
        <v>0</v>
      </c>
      <c r="X4616" s="564">
        <v>0</v>
      </c>
      <c r="Y4616" s="564">
        <v>0</v>
      </c>
      <c r="Z4616" s="564">
        <v>0</v>
      </c>
      <c r="AA4616" s="564">
        <v>0</v>
      </c>
      <c r="AB4616" s="564">
        <v>0</v>
      </c>
      <c r="AC4616" s="564">
        <v>0</v>
      </c>
      <c r="AD4616" s="564">
        <v>0</v>
      </c>
      <c r="AE4616" s="564">
        <v>0</v>
      </c>
      <c r="AF4616" s="564">
        <v>0</v>
      </c>
      <c r="AG4616" s="564">
        <v>0</v>
      </c>
      <c r="AH4616" s="564">
        <v>0</v>
      </c>
      <c r="AI4616" s="564">
        <v>0</v>
      </c>
      <c r="AJ4616" s="564">
        <v>0</v>
      </c>
      <c r="AK4616" s="564">
        <v>0</v>
      </c>
    </row>
    <row r="4617" spans="1:37">
      <c r="A4617">
        <v>4613</v>
      </c>
      <c r="B4617" s="564">
        <f t="shared" ca="1" si="438"/>
        <v>20</v>
      </c>
      <c r="C4617" s="564">
        <f t="shared" ca="1" si="433"/>
        <v>400</v>
      </c>
      <c r="D4617" s="564">
        <f t="shared" ca="1" si="436"/>
        <v>20</v>
      </c>
      <c r="E4617" s="564">
        <f t="shared" ca="1" si="434"/>
        <v>0</v>
      </c>
      <c r="F4617" s="564">
        <f t="shared" ca="1" si="437"/>
        <v>1</v>
      </c>
      <c r="G4617" s="564">
        <f t="shared" ca="1" si="435"/>
        <v>-1.9387107197118709</v>
      </c>
      <c r="H4617" s="564">
        <v>1</v>
      </c>
      <c r="I4617" s="564">
        <v>1</v>
      </c>
      <c r="J4617" s="564">
        <v>1</v>
      </c>
      <c r="K4617" s="564">
        <v>1</v>
      </c>
      <c r="L4617" s="564">
        <v>1</v>
      </c>
      <c r="M4617" s="564">
        <v>1</v>
      </c>
      <c r="N4617" s="564">
        <v>1</v>
      </c>
      <c r="O4617" s="564">
        <v>1</v>
      </c>
      <c r="P4617" s="564">
        <v>1</v>
      </c>
      <c r="Q4617" s="564">
        <v>1</v>
      </c>
      <c r="R4617" s="564">
        <v>1</v>
      </c>
      <c r="S4617" s="564">
        <v>1</v>
      </c>
      <c r="T4617" s="564">
        <v>1</v>
      </c>
      <c r="U4617" s="564">
        <v>1</v>
      </c>
      <c r="V4617" s="564">
        <v>1</v>
      </c>
      <c r="W4617" s="564">
        <v>1</v>
      </c>
      <c r="X4617" s="564">
        <v>1</v>
      </c>
      <c r="Y4617" s="564">
        <v>1</v>
      </c>
      <c r="Z4617" s="564">
        <v>1</v>
      </c>
      <c r="AA4617" s="564">
        <v>1</v>
      </c>
      <c r="AB4617" s="564">
        <v>1</v>
      </c>
      <c r="AC4617" s="564">
        <v>1</v>
      </c>
      <c r="AD4617" s="564">
        <v>1</v>
      </c>
      <c r="AE4617" s="564">
        <v>1</v>
      </c>
      <c r="AF4617" s="564">
        <v>1</v>
      </c>
      <c r="AG4617" s="564">
        <v>1</v>
      </c>
      <c r="AH4617" s="564">
        <v>1</v>
      </c>
      <c r="AI4617" s="564">
        <v>1</v>
      </c>
      <c r="AJ4617" s="564">
        <v>1</v>
      </c>
      <c r="AK4617" s="564">
        <v>1</v>
      </c>
    </row>
    <row r="4618" spans="1:37">
      <c r="A4618">
        <v>4614</v>
      </c>
      <c r="B4618" s="564">
        <f t="shared" ca="1" si="438"/>
        <v>0</v>
      </c>
      <c r="C4618" s="564">
        <f t="shared" ca="1" si="433"/>
        <v>0</v>
      </c>
      <c r="D4618" s="564">
        <f t="shared" ca="1" si="436"/>
        <v>0</v>
      </c>
      <c r="E4618" s="564">
        <f t="shared" ca="1" si="434"/>
        <v>0</v>
      </c>
      <c r="F4618" s="564">
        <f t="shared" ca="1" si="437"/>
        <v>1</v>
      </c>
      <c r="G4618" s="564">
        <f t="shared" ca="1" si="435"/>
        <v>1.5059977009063052</v>
      </c>
      <c r="H4618" s="564">
        <v>0</v>
      </c>
      <c r="I4618" s="564">
        <v>0</v>
      </c>
      <c r="J4618" s="564">
        <v>0</v>
      </c>
      <c r="K4618" s="564">
        <v>0</v>
      </c>
      <c r="L4618" s="564">
        <v>0</v>
      </c>
      <c r="M4618" s="564">
        <v>0</v>
      </c>
      <c r="N4618" s="564">
        <v>0</v>
      </c>
      <c r="O4618" s="564">
        <v>0</v>
      </c>
      <c r="P4618" s="564">
        <v>0</v>
      </c>
      <c r="Q4618" s="564">
        <v>0</v>
      </c>
      <c r="R4618" s="564">
        <v>0</v>
      </c>
      <c r="S4618" s="564">
        <v>0</v>
      </c>
      <c r="T4618" s="564">
        <v>0</v>
      </c>
      <c r="U4618" s="564">
        <v>0</v>
      </c>
      <c r="V4618" s="564">
        <v>0</v>
      </c>
      <c r="W4618" s="564">
        <v>0</v>
      </c>
      <c r="X4618" s="564">
        <v>0</v>
      </c>
      <c r="Y4618" s="564">
        <v>0</v>
      </c>
      <c r="Z4618" s="564">
        <v>0</v>
      </c>
      <c r="AA4618" s="564">
        <v>0</v>
      </c>
      <c r="AB4618" s="564">
        <v>0</v>
      </c>
      <c r="AC4618" s="564">
        <v>0</v>
      </c>
      <c r="AD4618" s="564">
        <v>0</v>
      </c>
      <c r="AE4618" s="564">
        <v>0</v>
      </c>
      <c r="AF4618" s="564">
        <v>0</v>
      </c>
      <c r="AG4618" s="564">
        <v>0</v>
      </c>
      <c r="AH4618" s="564">
        <v>0</v>
      </c>
      <c r="AI4618" s="564">
        <v>0</v>
      </c>
      <c r="AJ4618" s="564">
        <v>0</v>
      </c>
      <c r="AK4618" s="564">
        <v>0</v>
      </c>
    </row>
    <row r="4619" spans="1:37">
      <c r="A4619">
        <v>4615</v>
      </c>
      <c r="B4619" s="564">
        <f t="shared" ca="1" si="438"/>
        <v>0</v>
      </c>
      <c r="C4619" s="564">
        <f t="shared" ca="1" si="433"/>
        <v>0</v>
      </c>
      <c r="D4619" s="564">
        <f t="shared" ca="1" si="436"/>
        <v>0</v>
      </c>
      <c r="E4619" s="564">
        <f t="shared" ca="1" si="434"/>
        <v>0</v>
      </c>
      <c r="F4619" s="564">
        <f t="shared" ca="1" si="437"/>
        <v>1</v>
      </c>
      <c r="G4619" s="564">
        <f t="shared" ca="1" si="435"/>
        <v>-4.8290409783207728</v>
      </c>
      <c r="H4619" s="564">
        <v>0</v>
      </c>
      <c r="I4619" s="564">
        <v>0</v>
      </c>
      <c r="J4619" s="564">
        <v>0</v>
      </c>
      <c r="K4619" s="564">
        <v>0</v>
      </c>
      <c r="L4619" s="564">
        <v>0</v>
      </c>
      <c r="M4619" s="564">
        <v>0</v>
      </c>
      <c r="N4619" s="564">
        <v>0</v>
      </c>
      <c r="O4619" s="564">
        <v>0</v>
      </c>
      <c r="P4619" s="564">
        <v>0</v>
      </c>
      <c r="Q4619" s="564">
        <v>0</v>
      </c>
      <c r="R4619" s="564">
        <v>0</v>
      </c>
      <c r="S4619" s="564">
        <v>0</v>
      </c>
      <c r="T4619" s="564">
        <v>0</v>
      </c>
      <c r="U4619" s="564">
        <v>0</v>
      </c>
      <c r="V4619" s="564">
        <v>0</v>
      </c>
      <c r="W4619" s="564">
        <v>0</v>
      </c>
      <c r="X4619" s="564">
        <v>0</v>
      </c>
      <c r="Y4619" s="564">
        <v>0</v>
      </c>
      <c r="Z4619" s="564">
        <v>0</v>
      </c>
      <c r="AA4619" s="564">
        <v>0</v>
      </c>
      <c r="AB4619" s="564">
        <v>0</v>
      </c>
      <c r="AC4619" s="564">
        <v>0</v>
      </c>
      <c r="AD4619" s="564">
        <v>0</v>
      </c>
      <c r="AE4619" s="564">
        <v>0</v>
      </c>
      <c r="AF4619" s="564">
        <v>0</v>
      </c>
      <c r="AG4619" s="564">
        <v>0</v>
      </c>
      <c r="AH4619" s="564">
        <v>0</v>
      </c>
      <c r="AI4619" s="564">
        <v>0</v>
      </c>
      <c r="AJ4619" s="564">
        <v>0</v>
      </c>
      <c r="AK4619" s="564">
        <v>0</v>
      </c>
    </row>
    <row r="4620" spans="1:37">
      <c r="A4620">
        <v>4616</v>
      </c>
      <c r="B4620" s="564">
        <f t="shared" ca="1" si="438"/>
        <v>0</v>
      </c>
      <c r="C4620" s="564">
        <f t="shared" ca="1" si="433"/>
        <v>0</v>
      </c>
      <c r="D4620" s="564">
        <f t="shared" ca="1" si="436"/>
        <v>0</v>
      </c>
      <c r="E4620" s="564">
        <f t="shared" ca="1" si="434"/>
        <v>0</v>
      </c>
      <c r="F4620" s="564">
        <f t="shared" ca="1" si="437"/>
        <v>1</v>
      </c>
      <c r="G4620" s="564">
        <f t="shared" ca="1" si="435"/>
        <v>5.3472180441168469</v>
      </c>
      <c r="H4620" s="564">
        <v>0</v>
      </c>
      <c r="I4620" s="564">
        <v>0</v>
      </c>
      <c r="J4620" s="564">
        <v>0</v>
      </c>
      <c r="K4620" s="564">
        <v>0</v>
      </c>
      <c r="L4620" s="564">
        <v>0</v>
      </c>
      <c r="M4620" s="564">
        <v>0</v>
      </c>
      <c r="N4620" s="564">
        <v>0</v>
      </c>
      <c r="O4620" s="564">
        <v>0</v>
      </c>
      <c r="P4620" s="564">
        <v>0</v>
      </c>
      <c r="Q4620" s="564">
        <v>0</v>
      </c>
      <c r="R4620" s="564">
        <v>0</v>
      </c>
      <c r="S4620" s="564">
        <v>0</v>
      </c>
      <c r="T4620" s="564">
        <v>0</v>
      </c>
      <c r="U4620" s="564">
        <v>0</v>
      </c>
      <c r="V4620" s="564">
        <v>0</v>
      </c>
      <c r="W4620" s="564">
        <v>0</v>
      </c>
      <c r="X4620" s="564">
        <v>0</v>
      </c>
      <c r="Y4620" s="564">
        <v>0</v>
      </c>
      <c r="Z4620" s="564">
        <v>0</v>
      </c>
      <c r="AA4620" s="564">
        <v>0</v>
      </c>
      <c r="AB4620" s="564">
        <v>0</v>
      </c>
      <c r="AC4620" s="564">
        <v>0</v>
      </c>
      <c r="AD4620" s="564">
        <v>0</v>
      </c>
      <c r="AE4620" s="564">
        <v>0</v>
      </c>
      <c r="AF4620" s="564">
        <v>0</v>
      </c>
      <c r="AG4620" s="564">
        <v>0</v>
      </c>
      <c r="AH4620" s="564">
        <v>0</v>
      </c>
      <c r="AI4620" s="564">
        <v>0</v>
      </c>
      <c r="AJ4620" s="564">
        <v>0</v>
      </c>
      <c r="AK4620" s="564">
        <v>0</v>
      </c>
    </row>
    <row r="4621" spans="1:37">
      <c r="A4621">
        <v>4617</v>
      </c>
      <c r="B4621" s="564">
        <f t="shared" ca="1" si="438"/>
        <v>0</v>
      </c>
      <c r="C4621" s="564">
        <f t="shared" ca="1" si="433"/>
        <v>0</v>
      </c>
      <c r="D4621" s="564">
        <f t="shared" ca="1" si="436"/>
        <v>0</v>
      </c>
      <c r="E4621" s="564">
        <f t="shared" ca="1" si="434"/>
        <v>0</v>
      </c>
      <c r="F4621" s="564">
        <f t="shared" ca="1" si="437"/>
        <v>1</v>
      </c>
      <c r="G4621" s="564">
        <f t="shared" ca="1" si="435"/>
        <v>10.147112577113015</v>
      </c>
      <c r="H4621" s="564">
        <v>0</v>
      </c>
      <c r="I4621" s="564">
        <v>0</v>
      </c>
      <c r="J4621" s="564">
        <v>0</v>
      </c>
      <c r="K4621" s="564">
        <v>0</v>
      </c>
      <c r="L4621" s="564">
        <v>0</v>
      </c>
      <c r="M4621" s="564">
        <v>0</v>
      </c>
      <c r="N4621" s="564">
        <v>0</v>
      </c>
      <c r="O4621" s="564">
        <v>0</v>
      </c>
      <c r="P4621" s="564">
        <v>0</v>
      </c>
      <c r="Q4621" s="564">
        <v>0</v>
      </c>
      <c r="R4621" s="564">
        <v>0</v>
      </c>
      <c r="S4621" s="564">
        <v>0</v>
      </c>
      <c r="T4621" s="564">
        <v>0</v>
      </c>
      <c r="U4621" s="564">
        <v>0</v>
      </c>
      <c r="V4621" s="564">
        <v>0</v>
      </c>
      <c r="W4621" s="564">
        <v>0</v>
      </c>
      <c r="X4621" s="564">
        <v>0</v>
      </c>
      <c r="Y4621" s="564">
        <v>0</v>
      </c>
      <c r="Z4621" s="564">
        <v>0</v>
      </c>
      <c r="AA4621" s="564">
        <v>0</v>
      </c>
      <c r="AB4621" s="564">
        <v>0</v>
      </c>
      <c r="AC4621" s="564">
        <v>0</v>
      </c>
      <c r="AD4621" s="564">
        <v>0</v>
      </c>
      <c r="AE4621" s="564">
        <v>0</v>
      </c>
      <c r="AF4621" s="564">
        <v>0</v>
      </c>
      <c r="AG4621" s="564">
        <v>0</v>
      </c>
      <c r="AH4621" s="564">
        <v>0</v>
      </c>
      <c r="AI4621" s="564">
        <v>0</v>
      </c>
      <c r="AJ4621" s="564">
        <v>0</v>
      </c>
      <c r="AK4621" s="564">
        <v>0</v>
      </c>
    </row>
    <row r="4622" spans="1:37">
      <c r="A4622">
        <v>4618</v>
      </c>
      <c r="B4622" s="564">
        <f t="shared" ca="1" si="438"/>
        <v>0</v>
      </c>
      <c r="C4622" s="564">
        <f t="shared" ca="1" si="433"/>
        <v>0</v>
      </c>
      <c r="D4622" s="564">
        <f t="shared" ca="1" si="436"/>
        <v>0</v>
      </c>
      <c r="E4622" s="564">
        <f t="shared" ca="1" si="434"/>
        <v>0</v>
      </c>
      <c r="F4622" s="564">
        <f t="shared" ca="1" si="437"/>
        <v>1</v>
      </c>
      <c r="G4622" s="564">
        <f t="shared" ca="1" si="435"/>
        <v>-3.0175186502989324</v>
      </c>
      <c r="H4622" s="564">
        <v>0</v>
      </c>
      <c r="I4622" s="564">
        <v>0</v>
      </c>
      <c r="J4622" s="564">
        <v>0</v>
      </c>
      <c r="K4622" s="564">
        <v>0</v>
      </c>
      <c r="L4622" s="564">
        <v>0</v>
      </c>
      <c r="M4622" s="564">
        <v>0</v>
      </c>
      <c r="N4622" s="564">
        <v>0</v>
      </c>
      <c r="O4622" s="564">
        <v>0</v>
      </c>
      <c r="P4622" s="564">
        <v>0</v>
      </c>
      <c r="Q4622" s="564">
        <v>0</v>
      </c>
      <c r="R4622" s="564">
        <v>0</v>
      </c>
      <c r="S4622" s="564">
        <v>0</v>
      </c>
      <c r="T4622" s="564">
        <v>0</v>
      </c>
      <c r="U4622" s="564">
        <v>0</v>
      </c>
      <c r="V4622" s="564">
        <v>0</v>
      </c>
      <c r="W4622" s="564">
        <v>0</v>
      </c>
      <c r="X4622" s="564">
        <v>0</v>
      </c>
      <c r="Y4622" s="564">
        <v>0</v>
      </c>
      <c r="Z4622" s="564">
        <v>0</v>
      </c>
      <c r="AA4622" s="564">
        <v>0</v>
      </c>
      <c r="AB4622" s="564">
        <v>0</v>
      </c>
      <c r="AC4622" s="564">
        <v>0</v>
      </c>
      <c r="AD4622" s="564">
        <v>0</v>
      </c>
      <c r="AE4622" s="564">
        <v>0</v>
      </c>
      <c r="AF4622" s="564">
        <v>0</v>
      </c>
      <c r="AG4622" s="564">
        <v>0</v>
      </c>
      <c r="AH4622" s="564">
        <v>0</v>
      </c>
      <c r="AI4622" s="564">
        <v>0</v>
      </c>
      <c r="AJ4622" s="564">
        <v>0</v>
      </c>
      <c r="AK4622" s="564">
        <v>0</v>
      </c>
    </row>
    <row r="4623" spans="1:37">
      <c r="A4623">
        <v>4619</v>
      </c>
      <c r="B4623" s="564">
        <f t="shared" ca="1" si="438"/>
        <v>20</v>
      </c>
      <c r="C4623" s="564">
        <f t="shared" ca="1" si="433"/>
        <v>400</v>
      </c>
      <c r="D4623" s="564">
        <f t="shared" ca="1" si="436"/>
        <v>20</v>
      </c>
      <c r="E4623" s="564">
        <f t="shared" ca="1" si="434"/>
        <v>0</v>
      </c>
      <c r="F4623" s="564">
        <f t="shared" ca="1" si="437"/>
        <v>1</v>
      </c>
      <c r="G4623" s="564">
        <f t="shared" ca="1" si="435"/>
        <v>1.1751384358736925</v>
      </c>
      <c r="H4623" s="564">
        <v>1</v>
      </c>
      <c r="I4623" s="564">
        <v>1</v>
      </c>
      <c r="J4623" s="564">
        <v>1</v>
      </c>
      <c r="K4623" s="564">
        <v>1</v>
      </c>
      <c r="L4623" s="564">
        <v>1</v>
      </c>
      <c r="M4623" s="564">
        <v>1</v>
      </c>
      <c r="N4623" s="564">
        <v>1</v>
      </c>
      <c r="O4623" s="564">
        <v>1</v>
      </c>
      <c r="P4623" s="564">
        <v>1</v>
      </c>
      <c r="Q4623" s="564">
        <v>1</v>
      </c>
      <c r="R4623" s="564">
        <v>1</v>
      </c>
      <c r="S4623" s="564">
        <v>1</v>
      </c>
      <c r="T4623" s="564">
        <v>1</v>
      </c>
      <c r="U4623" s="564">
        <v>1</v>
      </c>
      <c r="V4623" s="564">
        <v>1</v>
      </c>
      <c r="W4623" s="564">
        <v>1</v>
      </c>
      <c r="X4623" s="564">
        <v>1</v>
      </c>
      <c r="Y4623" s="564">
        <v>1</v>
      </c>
      <c r="Z4623" s="564">
        <v>1</v>
      </c>
      <c r="AA4623" s="564">
        <v>1</v>
      </c>
      <c r="AB4623" s="564">
        <v>1</v>
      </c>
      <c r="AC4623" s="564">
        <v>1</v>
      </c>
      <c r="AD4623" s="564">
        <v>1</v>
      </c>
      <c r="AE4623" s="564">
        <v>1</v>
      </c>
      <c r="AF4623" s="564">
        <v>1</v>
      </c>
      <c r="AG4623" s="564">
        <v>1</v>
      </c>
      <c r="AH4623" s="564">
        <v>1</v>
      </c>
      <c r="AI4623" s="564">
        <v>1</v>
      </c>
      <c r="AJ4623" s="564">
        <v>1</v>
      </c>
      <c r="AK4623" s="564">
        <v>1</v>
      </c>
    </row>
    <row r="4624" spans="1:37">
      <c r="A4624">
        <v>4620</v>
      </c>
      <c r="B4624" s="564">
        <f t="shared" ca="1" si="438"/>
        <v>20</v>
      </c>
      <c r="C4624" s="564">
        <f t="shared" ca="1" si="433"/>
        <v>400</v>
      </c>
      <c r="D4624" s="564">
        <f t="shared" ca="1" si="436"/>
        <v>20</v>
      </c>
      <c r="E4624" s="564">
        <f t="shared" ca="1" si="434"/>
        <v>0</v>
      </c>
      <c r="F4624" s="564">
        <f t="shared" ca="1" si="437"/>
        <v>1</v>
      </c>
      <c r="G4624" s="564">
        <f t="shared" ca="1" si="435"/>
        <v>1.6472032248949637</v>
      </c>
      <c r="H4624" s="564">
        <v>1</v>
      </c>
      <c r="I4624" s="564">
        <v>1</v>
      </c>
      <c r="J4624" s="564">
        <v>1</v>
      </c>
      <c r="K4624" s="564">
        <v>1</v>
      </c>
      <c r="L4624" s="564">
        <v>1</v>
      </c>
      <c r="M4624" s="564">
        <v>1</v>
      </c>
      <c r="N4624" s="564">
        <v>1</v>
      </c>
      <c r="O4624" s="564">
        <v>1</v>
      </c>
      <c r="P4624" s="564">
        <v>1</v>
      </c>
      <c r="Q4624" s="564">
        <v>1</v>
      </c>
      <c r="R4624" s="564">
        <v>1</v>
      </c>
      <c r="S4624" s="564">
        <v>1</v>
      </c>
      <c r="T4624" s="564">
        <v>1</v>
      </c>
      <c r="U4624" s="564">
        <v>1</v>
      </c>
      <c r="V4624" s="564">
        <v>1</v>
      </c>
      <c r="W4624" s="564">
        <v>1</v>
      </c>
      <c r="X4624" s="564">
        <v>1</v>
      </c>
      <c r="Y4624" s="564">
        <v>1</v>
      </c>
      <c r="Z4624" s="564">
        <v>1</v>
      </c>
      <c r="AA4624" s="564">
        <v>1</v>
      </c>
      <c r="AB4624" s="564">
        <v>1</v>
      </c>
      <c r="AC4624" s="564">
        <v>1</v>
      </c>
      <c r="AD4624" s="564">
        <v>1</v>
      </c>
      <c r="AE4624" s="564">
        <v>1</v>
      </c>
      <c r="AF4624" s="564">
        <v>1</v>
      </c>
      <c r="AG4624" s="564">
        <v>1</v>
      </c>
      <c r="AH4624" s="564">
        <v>1</v>
      </c>
      <c r="AI4624" s="564">
        <v>1</v>
      </c>
      <c r="AJ4624" s="564">
        <v>1</v>
      </c>
      <c r="AK4624" s="564">
        <v>1</v>
      </c>
    </row>
    <row r="4625" spans="1:37">
      <c r="A4625">
        <v>4621</v>
      </c>
      <c r="B4625" s="564">
        <f t="shared" ca="1" si="438"/>
        <v>20</v>
      </c>
      <c r="C4625" s="564">
        <f t="shared" ca="1" si="433"/>
        <v>400</v>
      </c>
      <c r="D4625" s="564">
        <f t="shared" ca="1" si="436"/>
        <v>20</v>
      </c>
      <c r="E4625" s="564">
        <f t="shared" ca="1" si="434"/>
        <v>0</v>
      </c>
      <c r="F4625" s="564">
        <f t="shared" ca="1" si="437"/>
        <v>1</v>
      </c>
      <c r="G4625" s="564">
        <f t="shared" ca="1" si="435"/>
        <v>1.4859983819529916</v>
      </c>
      <c r="H4625" s="564">
        <v>1</v>
      </c>
      <c r="I4625" s="564">
        <v>1</v>
      </c>
      <c r="J4625" s="564">
        <v>1</v>
      </c>
      <c r="K4625" s="564">
        <v>1</v>
      </c>
      <c r="L4625" s="564">
        <v>1</v>
      </c>
      <c r="M4625" s="564">
        <v>1</v>
      </c>
      <c r="N4625" s="564">
        <v>1</v>
      </c>
      <c r="O4625" s="564">
        <v>1</v>
      </c>
      <c r="P4625" s="564">
        <v>1</v>
      </c>
      <c r="Q4625" s="564">
        <v>1</v>
      </c>
      <c r="R4625" s="564">
        <v>1</v>
      </c>
      <c r="S4625" s="564">
        <v>1</v>
      </c>
      <c r="T4625" s="564">
        <v>1</v>
      </c>
      <c r="U4625" s="564">
        <v>1</v>
      </c>
      <c r="V4625" s="564">
        <v>1</v>
      </c>
      <c r="W4625" s="564">
        <v>1</v>
      </c>
      <c r="X4625" s="564">
        <v>1</v>
      </c>
      <c r="Y4625" s="564">
        <v>1</v>
      </c>
      <c r="Z4625" s="564">
        <v>1</v>
      </c>
      <c r="AA4625" s="564">
        <v>1</v>
      </c>
      <c r="AB4625" s="564">
        <v>1</v>
      </c>
      <c r="AC4625" s="564">
        <v>1</v>
      </c>
      <c r="AD4625" s="564">
        <v>1</v>
      </c>
      <c r="AE4625" s="564">
        <v>1</v>
      </c>
      <c r="AF4625" s="564">
        <v>1</v>
      </c>
      <c r="AG4625" s="564">
        <v>1</v>
      </c>
      <c r="AH4625" s="564">
        <v>1</v>
      </c>
      <c r="AI4625" s="564">
        <v>1</v>
      </c>
      <c r="AJ4625" s="564">
        <v>1</v>
      </c>
      <c r="AK4625" s="564">
        <v>1</v>
      </c>
    </row>
    <row r="4626" spans="1:37">
      <c r="A4626">
        <v>4622</v>
      </c>
      <c r="B4626" s="564">
        <f t="shared" ca="1" si="438"/>
        <v>0</v>
      </c>
      <c r="C4626" s="564">
        <f t="shared" ca="1" si="433"/>
        <v>0</v>
      </c>
      <c r="D4626" s="564">
        <f t="shared" ca="1" si="436"/>
        <v>0</v>
      </c>
      <c r="E4626" s="564">
        <f t="shared" ca="1" si="434"/>
        <v>0</v>
      </c>
      <c r="F4626" s="564">
        <f t="shared" ca="1" si="437"/>
        <v>1</v>
      </c>
      <c r="G4626" s="564">
        <f t="shared" ca="1" si="435"/>
        <v>3.7797600903909618</v>
      </c>
      <c r="H4626" s="564">
        <v>0</v>
      </c>
      <c r="I4626" s="564">
        <v>0</v>
      </c>
      <c r="J4626" s="564">
        <v>0</v>
      </c>
      <c r="K4626" s="564">
        <v>0</v>
      </c>
      <c r="L4626" s="564">
        <v>0</v>
      </c>
      <c r="M4626" s="564">
        <v>0</v>
      </c>
      <c r="N4626" s="564">
        <v>0</v>
      </c>
      <c r="O4626" s="564">
        <v>0</v>
      </c>
      <c r="P4626" s="564">
        <v>0</v>
      </c>
      <c r="Q4626" s="564">
        <v>0</v>
      </c>
      <c r="R4626" s="564">
        <v>0</v>
      </c>
      <c r="S4626" s="564">
        <v>0</v>
      </c>
      <c r="T4626" s="564">
        <v>0</v>
      </c>
      <c r="U4626" s="564">
        <v>0</v>
      </c>
      <c r="V4626" s="564">
        <v>0</v>
      </c>
      <c r="W4626" s="564">
        <v>0</v>
      </c>
      <c r="X4626" s="564">
        <v>0</v>
      </c>
      <c r="Y4626" s="564">
        <v>0</v>
      </c>
      <c r="Z4626" s="564">
        <v>0</v>
      </c>
      <c r="AA4626" s="564">
        <v>0</v>
      </c>
      <c r="AB4626" s="564">
        <v>0</v>
      </c>
      <c r="AC4626" s="564">
        <v>0</v>
      </c>
      <c r="AD4626" s="564">
        <v>0</v>
      </c>
      <c r="AE4626" s="564">
        <v>0</v>
      </c>
      <c r="AF4626" s="564">
        <v>0</v>
      </c>
      <c r="AG4626" s="564">
        <v>0</v>
      </c>
      <c r="AH4626" s="564">
        <v>0</v>
      </c>
      <c r="AI4626" s="564">
        <v>0</v>
      </c>
      <c r="AJ4626" s="564">
        <v>0</v>
      </c>
      <c r="AK4626" s="564">
        <v>0</v>
      </c>
    </row>
    <row r="4627" spans="1:37">
      <c r="A4627">
        <v>4623</v>
      </c>
      <c r="B4627" s="564">
        <f t="shared" ca="1" si="438"/>
        <v>0</v>
      </c>
      <c r="C4627" s="564">
        <f t="shared" ca="1" si="433"/>
        <v>0</v>
      </c>
      <c r="D4627" s="564">
        <f t="shared" ca="1" si="436"/>
        <v>0</v>
      </c>
      <c r="E4627" s="564">
        <f t="shared" ca="1" si="434"/>
        <v>0</v>
      </c>
      <c r="F4627" s="564">
        <f t="shared" ca="1" si="437"/>
        <v>1</v>
      </c>
      <c r="G4627" s="564">
        <f t="shared" ca="1" si="435"/>
        <v>2.8362735993552946</v>
      </c>
      <c r="H4627" s="564">
        <v>0</v>
      </c>
      <c r="I4627" s="564">
        <v>0</v>
      </c>
      <c r="J4627" s="564">
        <v>0</v>
      </c>
      <c r="K4627" s="564">
        <v>0</v>
      </c>
      <c r="L4627" s="564">
        <v>0</v>
      </c>
      <c r="M4627" s="564">
        <v>0</v>
      </c>
      <c r="N4627" s="564">
        <v>0</v>
      </c>
      <c r="O4627" s="564">
        <v>0</v>
      </c>
      <c r="P4627" s="564">
        <v>0</v>
      </c>
      <c r="Q4627" s="564">
        <v>0</v>
      </c>
      <c r="R4627" s="564">
        <v>0</v>
      </c>
      <c r="S4627" s="564">
        <v>0</v>
      </c>
      <c r="T4627" s="564">
        <v>0</v>
      </c>
      <c r="U4627" s="564">
        <v>0</v>
      </c>
      <c r="V4627" s="564">
        <v>0</v>
      </c>
      <c r="W4627" s="564">
        <v>0</v>
      </c>
      <c r="X4627" s="564">
        <v>0</v>
      </c>
      <c r="Y4627" s="564">
        <v>0</v>
      </c>
      <c r="Z4627" s="564">
        <v>0</v>
      </c>
      <c r="AA4627" s="564">
        <v>0</v>
      </c>
      <c r="AB4627" s="564">
        <v>0</v>
      </c>
      <c r="AC4627" s="564">
        <v>0</v>
      </c>
      <c r="AD4627" s="564">
        <v>0</v>
      </c>
      <c r="AE4627" s="564">
        <v>0</v>
      </c>
      <c r="AF4627" s="564">
        <v>0</v>
      </c>
      <c r="AG4627" s="564">
        <v>0</v>
      </c>
      <c r="AH4627" s="564">
        <v>0</v>
      </c>
      <c r="AI4627" s="564">
        <v>0</v>
      </c>
      <c r="AJ4627" s="564">
        <v>0</v>
      </c>
      <c r="AK4627" s="564">
        <v>0</v>
      </c>
    </row>
    <row r="4628" spans="1:37">
      <c r="A4628">
        <v>4624</v>
      </c>
      <c r="B4628" s="564">
        <f t="shared" ca="1" si="438"/>
        <v>0</v>
      </c>
      <c r="C4628" s="564">
        <f t="shared" ca="1" si="433"/>
        <v>0</v>
      </c>
      <c r="D4628" s="564">
        <f t="shared" ca="1" si="436"/>
        <v>0</v>
      </c>
      <c r="E4628" s="564">
        <f t="shared" ca="1" si="434"/>
        <v>0</v>
      </c>
      <c r="F4628" s="564">
        <f t="shared" ca="1" si="437"/>
        <v>1</v>
      </c>
      <c r="G4628" s="564">
        <f t="shared" ca="1" si="435"/>
        <v>1.4149966153840678</v>
      </c>
      <c r="H4628" s="564">
        <v>0</v>
      </c>
      <c r="I4628" s="564">
        <v>0</v>
      </c>
      <c r="J4628" s="564">
        <v>0</v>
      </c>
      <c r="K4628" s="564">
        <v>0</v>
      </c>
      <c r="L4628" s="564">
        <v>0</v>
      </c>
      <c r="M4628" s="564">
        <v>0</v>
      </c>
      <c r="N4628" s="564">
        <v>0</v>
      </c>
      <c r="O4628" s="564">
        <v>0</v>
      </c>
      <c r="P4628" s="564">
        <v>0</v>
      </c>
      <c r="Q4628" s="564">
        <v>0</v>
      </c>
      <c r="R4628" s="564">
        <v>0</v>
      </c>
      <c r="S4628" s="564">
        <v>0</v>
      </c>
      <c r="T4628" s="564">
        <v>0</v>
      </c>
      <c r="U4628" s="564">
        <v>0</v>
      </c>
      <c r="V4628" s="564">
        <v>0</v>
      </c>
      <c r="W4628" s="564">
        <v>0</v>
      </c>
      <c r="X4628" s="564">
        <v>0</v>
      </c>
      <c r="Y4628" s="564">
        <v>0</v>
      </c>
      <c r="Z4628" s="564">
        <v>0</v>
      </c>
      <c r="AA4628" s="564">
        <v>0</v>
      </c>
      <c r="AB4628" s="564">
        <v>0</v>
      </c>
      <c r="AC4628" s="564">
        <v>0</v>
      </c>
      <c r="AD4628" s="564">
        <v>0</v>
      </c>
      <c r="AE4628" s="564">
        <v>0</v>
      </c>
      <c r="AF4628" s="564">
        <v>0</v>
      </c>
      <c r="AG4628" s="564">
        <v>0</v>
      </c>
      <c r="AH4628" s="564">
        <v>0</v>
      </c>
      <c r="AI4628" s="564">
        <v>0</v>
      </c>
      <c r="AJ4628" s="564">
        <v>0</v>
      </c>
      <c r="AK4628" s="564">
        <v>0</v>
      </c>
    </row>
    <row r="4629" spans="1:37">
      <c r="A4629">
        <v>4625</v>
      </c>
      <c r="B4629" s="564">
        <f t="shared" ca="1" si="438"/>
        <v>0</v>
      </c>
      <c r="C4629" s="564">
        <f t="shared" ca="1" si="433"/>
        <v>0</v>
      </c>
      <c r="D4629" s="564">
        <f t="shared" ca="1" si="436"/>
        <v>0</v>
      </c>
      <c r="E4629" s="564">
        <f t="shared" ca="1" si="434"/>
        <v>0</v>
      </c>
      <c r="F4629" s="564">
        <f t="shared" ca="1" si="437"/>
        <v>1</v>
      </c>
      <c r="G4629" s="564">
        <f t="shared" ca="1" si="435"/>
        <v>-2.9003079487367516</v>
      </c>
      <c r="H4629" s="564">
        <v>0</v>
      </c>
      <c r="I4629" s="564">
        <v>0</v>
      </c>
      <c r="J4629" s="564">
        <v>0</v>
      </c>
      <c r="K4629" s="564">
        <v>0</v>
      </c>
      <c r="L4629" s="564">
        <v>0</v>
      </c>
      <c r="M4629" s="564">
        <v>0</v>
      </c>
      <c r="N4629" s="564">
        <v>0</v>
      </c>
      <c r="O4629" s="564">
        <v>0</v>
      </c>
      <c r="P4629" s="564">
        <v>0</v>
      </c>
      <c r="Q4629" s="564">
        <v>0</v>
      </c>
      <c r="R4629" s="564">
        <v>0</v>
      </c>
      <c r="S4629" s="564">
        <v>0</v>
      </c>
      <c r="T4629" s="564">
        <v>0</v>
      </c>
      <c r="U4629" s="564">
        <v>0</v>
      </c>
      <c r="V4629" s="564">
        <v>0</v>
      </c>
      <c r="W4629" s="564">
        <v>0</v>
      </c>
      <c r="X4629" s="564">
        <v>0</v>
      </c>
      <c r="Y4629" s="564">
        <v>0</v>
      </c>
      <c r="Z4629" s="564">
        <v>0</v>
      </c>
      <c r="AA4629" s="564">
        <v>0</v>
      </c>
      <c r="AB4629" s="564">
        <v>0</v>
      </c>
      <c r="AC4629" s="564">
        <v>0</v>
      </c>
      <c r="AD4629" s="564">
        <v>0</v>
      </c>
      <c r="AE4629" s="564">
        <v>0</v>
      </c>
      <c r="AF4629" s="564">
        <v>0</v>
      </c>
      <c r="AG4629" s="564">
        <v>0</v>
      </c>
      <c r="AH4629" s="564">
        <v>0</v>
      </c>
      <c r="AI4629" s="564">
        <v>0</v>
      </c>
      <c r="AJ4629" s="564">
        <v>0</v>
      </c>
      <c r="AK4629" s="564">
        <v>0</v>
      </c>
    </row>
    <row r="4630" spans="1:37">
      <c r="A4630">
        <v>4626</v>
      </c>
      <c r="B4630" s="564">
        <f t="shared" ca="1" si="438"/>
        <v>20</v>
      </c>
      <c r="C4630" s="564">
        <f t="shared" ca="1" si="433"/>
        <v>400</v>
      </c>
      <c r="D4630" s="564">
        <f t="shared" ca="1" si="436"/>
        <v>20</v>
      </c>
      <c r="E4630" s="564">
        <f t="shared" ca="1" si="434"/>
        <v>0</v>
      </c>
      <c r="F4630" s="564">
        <f t="shared" ca="1" si="437"/>
        <v>1</v>
      </c>
      <c r="G4630" s="564">
        <f t="shared" ca="1" si="435"/>
        <v>3.9956822400435406</v>
      </c>
      <c r="H4630" s="564">
        <v>1</v>
      </c>
      <c r="I4630" s="564">
        <v>1</v>
      </c>
      <c r="J4630" s="564">
        <v>1</v>
      </c>
      <c r="K4630" s="564">
        <v>1</v>
      </c>
      <c r="L4630" s="564">
        <v>1</v>
      </c>
      <c r="M4630" s="564">
        <v>1</v>
      </c>
      <c r="N4630" s="564">
        <v>1</v>
      </c>
      <c r="O4630" s="564">
        <v>1</v>
      </c>
      <c r="P4630" s="564">
        <v>1</v>
      </c>
      <c r="Q4630" s="564">
        <v>1</v>
      </c>
      <c r="R4630" s="564">
        <v>1</v>
      </c>
      <c r="S4630" s="564">
        <v>1</v>
      </c>
      <c r="T4630" s="564">
        <v>1</v>
      </c>
      <c r="U4630" s="564">
        <v>1</v>
      </c>
      <c r="V4630" s="564">
        <v>1</v>
      </c>
      <c r="W4630" s="564">
        <v>1</v>
      </c>
      <c r="X4630" s="564">
        <v>1</v>
      </c>
      <c r="Y4630" s="564">
        <v>1</v>
      </c>
      <c r="Z4630" s="564">
        <v>1</v>
      </c>
      <c r="AA4630" s="564">
        <v>1</v>
      </c>
      <c r="AB4630" s="564">
        <v>1</v>
      </c>
      <c r="AC4630" s="564">
        <v>1</v>
      </c>
      <c r="AD4630" s="564">
        <v>1</v>
      </c>
      <c r="AE4630" s="564">
        <v>1</v>
      </c>
      <c r="AF4630" s="564">
        <v>1</v>
      </c>
      <c r="AG4630" s="564">
        <v>1</v>
      </c>
      <c r="AH4630" s="564">
        <v>1</v>
      </c>
      <c r="AI4630" s="564">
        <v>1</v>
      </c>
      <c r="AJ4630" s="564">
        <v>1</v>
      </c>
      <c r="AK4630" s="564">
        <v>1</v>
      </c>
    </row>
    <row r="4631" spans="1:37">
      <c r="A4631">
        <v>4627</v>
      </c>
      <c r="B4631" s="564">
        <f t="shared" ca="1" si="438"/>
        <v>20</v>
      </c>
      <c r="C4631" s="564">
        <f t="shared" ca="1" si="433"/>
        <v>400</v>
      </c>
      <c r="D4631" s="564">
        <f t="shared" ca="1" si="436"/>
        <v>20</v>
      </c>
      <c r="E4631" s="564">
        <f t="shared" ca="1" si="434"/>
        <v>0</v>
      </c>
      <c r="F4631" s="564">
        <f t="shared" ca="1" si="437"/>
        <v>1</v>
      </c>
      <c r="G4631" s="564">
        <f t="shared" ca="1" si="435"/>
        <v>0.37548682310862447</v>
      </c>
      <c r="H4631" s="564">
        <v>1</v>
      </c>
      <c r="I4631" s="564">
        <v>1</v>
      </c>
      <c r="J4631" s="564">
        <v>1</v>
      </c>
      <c r="K4631" s="564">
        <v>1</v>
      </c>
      <c r="L4631" s="564">
        <v>1</v>
      </c>
      <c r="M4631" s="564">
        <v>1</v>
      </c>
      <c r="N4631" s="564">
        <v>1</v>
      </c>
      <c r="O4631" s="564">
        <v>1</v>
      </c>
      <c r="P4631" s="564">
        <v>1</v>
      </c>
      <c r="Q4631" s="564">
        <v>1</v>
      </c>
      <c r="R4631" s="564">
        <v>1</v>
      </c>
      <c r="S4631" s="564">
        <v>1</v>
      </c>
      <c r="T4631" s="564">
        <v>1</v>
      </c>
      <c r="U4631" s="564">
        <v>1</v>
      </c>
      <c r="V4631" s="564">
        <v>1</v>
      </c>
      <c r="W4631" s="564">
        <v>1</v>
      </c>
      <c r="X4631" s="564">
        <v>1</v>
      </c>
      <c r="Y4631" s="564">
        <v>1</v>
      </c>
      <c r="Z4631" s="564">
        <v>1</v>
      </c>
      <c r="AA4631" s="564">
        <v>1</v>
      </c>
      <c r="AB4631" s="564">
        <v>1</v>
      </c>
      <c r="AC4631" s="564">
        <v>1</v>
      </c>
      <c r="AD4631" s="564">
        <v>1</v>
      </c>
      <c r="AE4631" s="564">
        <v>1</v>
      </c>
      <c r="AF4631" s="564">
        <v>1</v>
      </c>
      <c r="AG4631" s="564">
        <v>1</v>
      </c>
      <c r="AH4631" s="564">
        <v>1</v>
      </c>
      <c r="AI4631" s="564">
        <v>1</v>
      </c>
      <c r="AJ4631" s="564">
        <v>1</v>
      </c>
      <c r="AK4631" s="564">
        <v>1</v>
      </c>
    </row>
    <row r="4632" spans="1:37">
      <c r="A4632">
        <v>4628</v>
      </c>
      <c r="B4632" s="564">
        <f t="shared" ca="1" si="438"/>
        <v>20</v>
      </c>
      <c r="C4632" s="564">
        <f t="shared" ca="1" si="433"/>
        <v>400</v>
      </c>
      <c r="D4632" s="564">
        <f t="shared" ca="1" si="436"/>
        <v>20</v>
      </c>
      <c r="E4632" s="564">
        <f t="shared" ca="1" si="434"/>
        <v>0</v>
      </c>
      <c r="F4632" s="564">
        <f t="shared" ca="1" si="437"/>
        <v>1</v>
      </c>
      <c r="G4632" s="564">
        <f t="shared" ca="1" si="435"/>
        <v>10.170141700153115</v>
      </c>
      <c r="H4632" s="564">
        <v>1</v>
      </c>
      <c r="I4632" s="564">
        <v>1</v>
      </c>
      <c r="J4632" s="564">
        <v>1</v>
      </c>
      <c r="K4632" s="564">
        <v>1</v>
      </c>
      <c r="L4632" s="564">
        <v>1</v>
      </c>
      <c r="M4632" s="564">
        <v>1</v>
      </c>
      <c r="N4632" s="564">
        <v>1</v>
      </c>
      <c r="O4632" s="564">
        <v>1</v>
      </c>
      <c r="P4632" s="564">
        <v>1</v>
      </c>
      <c r="Q4632" s="564">
        <v>1</v>
      </c>
      <c r="R4632" s="564">
        <v>1</v>
      </c>
      <c r="S4632" s="564">
        <v>1</v>
      </c>
      <c r="T4632" s="564">
        <v>1</v>
      </c>
      <c r="U4632" s="564">
        <v>1</v>
      </c>
      <c r="V4632" s="564">
        <v>1</v>
      </c>
      <c r="W4632" s="564">
        <v>1</v>
      </c>
      <c r="X4632" s="564">
        <v>1</v>
      </c>
      <c r="Y4632" s="564">
        <v>1</v>
      </c>
      <c r="Z4632" s="564">
        <v>1</v>
      </c>
      <c r="AA4632" s="564">
        <v>1</v>
      </c>
      <c r="AB4632" s="564">
        <v>1</v>
      </c>
      <c r="AC4632" s="564">
        <v>1</v>
      </c>
      <c r="AD4632" s="564">
        <v>1</v>
      </c>
      <c r="AE4632" s="564">
        <v>1</v>
      </c>
      <c r="AF4632" s="564">
        <v>1</v>
      </c>
      <c r="AG4632" s="564">
        <v>1</v>
      </c>
      <c r="AH4632" s="564">
        <v>1</v>
      </c>
      <c r="AI4632" s="564">
        <v>1</v>
      </c>
      <c r="AJ4632" s="564">
        <v>1</v>
      </c>
      <c r="AK4632" s="564">
        <v>1</v>
      </c>
    </row>
    <row r="4633" spans="1:37">
      <c r="A4633">
        <v>4629</v>
      </c>
      <c r="B4633" s="564">
        <f t="shared" ca="1" si="438"/>
        <v>20</v>
      </c>
      <c r="C4633" s="564">
        <f t="shared" ca="1" si="433"/>
        <v>400</v>
      </c>
      <c r="D4633" s="564">
        <f t="shared" ca="1" si="436"/>
        <v>20</v>
      </c>
      <c r="E4633" s="564">
        <f t="shared" ca="1" si="434"/>
        <v>0</v>
      </c>
      <c r="F4633" s="564">
        <f t="shared" ca="1" si="437"/>
        <v>1</v>
      </c>
      <c r="G4633" s="564">
        <f t="shared" ca="1" si="435"/>
        <v>-8.4720191660602513</v>
      </c>
      <c r="H4633" s="564">
        <v>1</v>
      </c>
      <c r="I4633" s="564">
        <v>1</v>
      </c>
      <c r="J4633" s="564">
        <v>1</v>
      </c>
      <c r="K4633" s="564">
        <v>1</v>
      </c>
      <c r="L4633" s="564">
        <v>1</v>
      </c>
      <c r="M4633" s="564">
        <v>1</v>
      </c>
      <c r="N4633" s="564">
        <v>1</v>
      </c>
      <c r="O4633" s="564">
        <v>1</v>
      </c>
      <c r="P4633" s="564">
        <v>1</v>
      </c>
      <c r="Q4633" s="564">
        <v>1</v>
      </c>
      <c r="R4633" s="564">
        <v>1</v>
      </c>
      <c r="S4633" s="564">
        <v>1</v>
      </c>
      <c r="T4633" s="564">
        <v>1</v>
      </c>
      <c r="U4633" s="564">
        <v>1</v>
      </c>
      <c r="V4633" s="564">
        <v>1</v>
      </c>
      <c r="W4633" s="564">
        <v>1</v>
      </c>
      <c r="X4633" s="564">
        <v>1</v>
      </c>
      <c r="Y4633" s="564">
        <v>1</v>
      </c>
      <c r="Z4633" s="564">
        <v>1</v>
      </c>
      <c r="AA4633" s="564">
        <v>1</v>
      </c>
      <c r="AB4633" s="564">
        <v>1</v>
      </c>
      <c r="AC4633" s="564">
        <v>1</v>
      </c>
      <c r="AD4633" s="564">
        <v>1</v>
      </c>
      <c r="AE4633" s="564">
        <v>1</v>
      </c>
      <c r="AF4633" s="564">
        <v>1</v>
      </c>
      <c r="AG4633" s="564">
        <v>1</v>
      </c>
      <c r="AH4633" s="564">
        <v>1</v>
      </c>
      <c r="AI4633" s="564">
        <v>1</v>
      </c>
      <c r="AJ4633" s="564">
        <v>1</v>
      </c>
      <c r="AK4633" s="564">
        <v>1</v>
      </c>
    </row>
    <row r="4634" spans="1:37">
      <c r="A4634">
        <v>4630</v>
      </c>
      <c r="B4634" s="564">
        <f t="shared" ca="1" si="438"/>
        <v>20</v>
      </c>
      <c r="C4634" s="564">
        <f t="shared" ca="1" si="433"/>
        <v>400</v>
      </c>
      <c r="D4634" s="564">
        <f t="shared" ca="1" si="436"/>
        <v>20</v>
      </c>
      <c r="E4634" s="564">
        <f t="shared" ca="1" si="434"/>
        <v>0</v>
      </c>
      <c r="F4634" s="564">
        <f t="shared" ca="1" si="437"/>
        <v>1</v>
      </c>
      <c r="G4634" s="564">
        <f t="shared" ca="1" si="435"/>
        <v>4.2532020920188982</v>
      </c>
      <c r="H4634" s="564">
        <v>1</v>
      </c>
      <c r="I4634" s="564">
        <v>1</v>
      </c>
      <c r="J4634" s="564">
        <v>1</v>
      </c>
      <c r="K4634" s="564">
        <v>1</v>
      </c>
      <c r="L4634" s="564">
        <v>1</v>
      </c>
      <c r="M4634" s="564">
        <v>1</v>
      </c>
      <c r="N4634" s="564">
        <v>1</v>
      </c>
      <c r="O4634" s="564">
        <v>1</v>
      </c>
      <c r="P4634" s="564">
        <v>1</v>
      </c>
      <c r="Q4634" s="564">
        <v>1</v>
      </c>
      <c r="R4634" s="564">
        <v>1</v>
      </c>
      <c r="S4634" s="564">
        <v>1</v>
      </c>
      <c r="T4634" s="564">
        <v>1</v>
      </c>
      <c r="U4634" s="564">
        <v>1</v>
      </c>
      <c r="V4634" s="564">
        <v>1</v>
      </c>
      <c r="W4634" s="564">
        <v>1</v>
      </c>
      <c r="X4634" s="564">
        <v>1</v>
      </c>
      <c r="Y4634" s="564">
        <v>1</v>
      </c>
      <c r="Z4634" s="564">
        <v>1</v>
      </c>
      <c r="AA4634" s="564">
        <v>1</v>
      </c>
      <c r="AB4634" s="564">
        <v>1</v>
      </c>
      <c r="AC4634" s="564">
        <v>1</v>
      </c>
      <c r="AD4634" s="564">
        <v>1</v>
      </c>
      <c r="AE4634" s="564">
        <v>1</v>
      </c>
      <c r="AF4634" s="564">
        <v>1</v>
      </c>
      <c r="AG4634" s="564">
        <v>1</v>
      </c>
      <c r="AH4634" s="564">
        <v>1</v>
      </c>
      <c r="AI4634" s="564">
        <v>1</v>
      </c>
      <c r="AJ4634" s="564">
        <v>1</v>
      </c>
      <c r="AK4634" s="564">
        <v>1</v>
      </c>
    </row>
    <row r="4635" spans="1:37">
      <c r="A4635">
        <v>4631</v>
      </c>
      <c r="B4635" s="564">
        <f t="shared" ca="1" si="438"/>
        <v>20</v>
      </c>
      <c r="C4635" s="564">
        <f t="shared" ca="1" si="433"/>
        <v>400</v>
      </c>
      <c r="D4635" s="564">
        <f t="shared" ca="1" si="436"/>
        <v>20</v>
      </c>
      <c r="E4635" s="564">
        <f t="shared" ca="1" si="434"/>
        <v>0</v>
      </c>
      <c r="F4635" s="564">
        <f t="shared" ca="1" si="437"/>
        <v>1</v>
      </c>
      <c r="G4635" s="564">
        <f t="shared" ca="1" si="435"/>
        <v>-1.4414973074572139</v>
      </c>
      <c r="H4635" s="564">
        <v>1</v>
      </c>
      <c r="I4635" s="564">
        <v>1</v>
      </c>
      <c r="J4635" s="564">
        <v>1</v>
      </c>
      <c r="K4635" s="564">
        <v>1</v>
      </c>
      <c r="L4635" s="564">
        <v>1</v>
      </c>
      <c r="M4635" s="564">
        <v>1</v>
      </c>
      <c r="N4635" s="564">
        <v>1</v>
      </c>
      <c r="O4635" s="564">
        <v>1</v>
      </c>
      <c r="P4635" s="564">
        <v>1</v>
      </c>
      <c r="Q4635" s="564">
        <v>1</v>
      </c>
      <c r="R4635" s="564">
        <v>1</v>
      </c>
      <c r="S4635" s="564">
        <v>1</v>
      </c>
      <c r="T4635" s="564">
        <v>1</v>
      </c>
      <c r="U4635" s="564">
        <v>1</v>
      </c>
      <c r="V4635" s="564">
        <v>1</v>
      </c>
      <c r="W4635" s="564">
        <v>1</v>
      </c>
      <c r="X4635" s="564">
        <v>1</v>
      </c>
      <c r="Y4635" s="564">
        <v>1</v>
      </c>
      <c r="Z4635" s="564">
        <v>1</v>
      </c>
      <c r="AA4635" s="564">
        <v>1</v>
      </c>
      <c r="AB4635" s="564">
        <v>1</v>
      </c>
      <c r="AC4635" s="564">
        <v>1</v>
      </c>
      <c r="AD4635" s="564">
        <v>1</v>
      </c>
      <c r="AE4635" s="564">
        <v>1</v>
      </c>
      <c r="AF4635" s="564">
        <v>1</v>
      </c>
      <c r="AG4635" s="564">
        <v>1</v>
      </c>
      <c r="AH4635" s="564">
        <v>1</v>
      </c>
      <c r="AI4635" s="564">
        <v>1</v>
      </c>
      <c r="AJ4635" s="564">
        <v>1</v>
      </c>
      <c r="AK4635" s="564">
        <v>1</v>
      </c>
    </row>
    <row r="4636" spans="1:37">
      <c r="A4636">
        <v>4632</v>
      </c>
      <c r="B4636" s="564">
        <f t="shared" ca="1" si="438"/>
        <v>9</v>
      </c>
      <c r="C4636" s="564">
        <f t="shared" ca="1" si="433"/>
        <v>81</v>
      </c>
      <c r="D4636" s="564">
        <f t="shared" ca="1" si="436"/>
        <v>9</v>
      </c>
      <c r="E4636" s="564">
        <f t="shared" ca="1" si="434"/>
        <v>4.95</v>
      </c>
      <c r="F4636" s="564">
        <f t="shared" ca="1" si="437"/>
        <v>0.47894736842105268</v>
      </c>
      <c r="G4636" s="564">
        <f t="shared" ca="1" si="435"/>
        <v>4.7336949119546414</v>
      </c>
      <c r="H4636" s="564">
        <v>0</v>
      </c>
      <c r="I4636" s="564">
        <v>1</v>
      </c>
      <c r="J4636" s="564">
        <v>1</v>
      </c>
      <c r="K4636" s="564">
        <v>0</v>
      </c>
      <c r="L4636" s="564">
        <v>1</v>
      </c>
      <c r="M4636" s="564">
        <v>1</v>
      </c>
      <c r="N4636" s="564">
        <v>1</v>
      </c>
      <c r="O4636" s="564">
        <v>0</v>
      </c>
      <c r="P4636" s="564">
        <v>1</v>
      </c>
      <c r="Q4636" s="564">
        <v>0</v>
      </c>
      <c r="R4636" s="564">
        <v>0</v>
      </c>
      <c r="S4636" s="564">
        <v>0</v>
      </c>
      <c r="T4636" s="564">
        <v>0</v>
      </c>
      <c r="U4636" s="564">
        <v>0</v>
      </c>
      <c r="V4636" s="564">
        <v>0</v>
      </c>
      <c r="W4636" s="564">
        <v>1</v>
      </c>
      <c r="X4636" s="564">
        <v>0</v>
      </c>
      <c r="Y4636" s="564">
        <v>1</v>
      </c>
      <c r="Z4636" s="564">
        <v>1</v>
      </c>
      <c r="AA4636" s="564">
        <v>0</v>
      </c>
      <c r="AB4636" s="564">
        <v>1</v>
      </c>
      <c r="AC4636" s="564">
        <v>1</v>
      </c>
      <c r="AD4636" s="564">
        <v>0</v>
      </c>
      <c r="AE4636" s="564">
        <v>0</v>
      </c>
      <c r="AF4636" s="564">
        <v>0</v>
      </c>
      <c r="AG4636" s="564">
        <v>1</v>
      </c>
      <c r="AH4636" s="564">
        <v>0</v>
      </c>
      <c r="AI4636" s="564">
        <v>0</v>
      </c>
      <c r="AJ4636" s="564">
        <v>1</v>
      </c>
      <c r="AK4636" s="564">
        <v>0</v>
      </c>
    </row>
    <row r="4637" spans="1:37">
      <c r="A4637">
        <v>4633</v>
      </c>
      <c r="B4637" s="564">
        <f t="shared" ca="1" si="438"/>
        <v>0</v>
      </c>
      <c r="C4637" s="564">
        <f t="shared" ca="1" si="433"/>
        <v>0</v>
      </c>
      <c r="D4637" s="564">
        <f t="shared" ca="1" si="436"/>
        <v>0</v>
      </c>
      <c r="E4637" s="564">
        <f t="shared" ca="1" si="434"/>
        <v>0</v>
      </c>
      <c r="F4637" s="564">
        <f t="shared" ca="1" si="437"/>
        <v>1</v>
      </c>
      <c r="G4637" s="564">
        <f t="shared" ca="1" si="435"/>
        <v>0.75157726993700624</v>
      </c>
      <c r="H4637" s="564">
        <v>0</v>
      </c>
      <c r="I4637" s="564">
        <v>0</v>
      </c>
      <c r="J4637" s="564">
        <v>0</v>
      </c>
      <c r="K4637" s="564">
        <v>0</v>
      </c>
      <c r="L4637" s="564">
        <v>0</v>
      </c>
      <c r="M4637" s="564">
        <v>0</v>
      </c>
      <c r="N4637" s="564">
        <v>0</v>
      </c>
      <c r="O4637" s="564">
        <v>0</v>
      </c>
      <c r="P4637" s="564">
        <v>0</v>
      </c>
      <c r="Q4637" s="564">
        <v>0</v>
      </c>
      <c r="R4637" s="564">
        <v>0</v>
      </c>
      <c r="S4637" s="564">
        <v>0</v>
      </c>
      <c r="T4637" s="564">
        <v>0</v>
      </c>
      <c r="U4637" s="564">
        <v>0</v>
      </c>
      <c r="V4637" s="564">
        <v>0</v>
      </c>
      <c r="W4637" s="564">
        <v>0</v>
      </c>
      <c r="X4637" s="564">
        <v>0</v>
      </c>
      <c r="Y4637" s="564">
        <v>0</v>
      </c>
      <c r="Z4637" s="564">
        <v>0</v>
      </c>
      <c r="AA4637" s="564">
        <v>0</v>
      </c>
      <c r="AB4637" s="564">
        <v>0</v>
      </c>
      <c r="AC4637" s="564">
        <v>0</v>
      </c>
      <c r="AD4637" s="564">
        <v>0</v>
      </c>
      <c r="AE4637" s="564">
        <v>0</v>
      </c>
      <c r="AF4637" s="564">
        <v>0</v>
      </c>
      <c r="AG4637" s="564">
        <v>0</v>
      </c>
      <c r="AH4637" s="564">
        <v>0</v>
      </c>
      <c r="AI4637" s="564">
        <v>0</v>
      </c>
      <c r="AJ4637" s="564">
        <v>0</v>
      </c>
      <c r="AK4637" s="564">
        <v>0</v>
      </c>
    </row>
    <row r="4638" spans="1:37">
      <c r="A4638">
        <v>4634</v>
      </c>
      <c r="B4638" s="564">
        <f t="shared" ca="1" si="438"/>
        <v>0</v>
      </c>
      <c r="C4638" s="564">
        <f t="shared" ca="1" si="433"/>
        <v>0</v>
      </c>
      <c r="D4638" s="564">
        <f t="shared" ca="1" si="436"/>
        <v>0</v>
      </c>
      <c r="E4638" s="564">
        <f t="shared" ca="1" si="434"/>
        <v>0</v>
      </c>
      <c r="F4638" s="564">
        <f t="shared" ca="1" si="437"/>
        <v>1</v>
      </c>
      <c r="G4638" s="564">
        <f t="shared" ca="1" si="435"/>
        <v>-2.8635978058127596</v>
      </c>
      <c r="H4638" s="564">
        <v>0</v>
      </c>
      <c r="I4638" s="564">
        <v>0</v>
      </c>
      <c r="J4638" s="564">
        <v>0</v>
      </c>
      <c r="K4638" s="564">
        <v>0</v>
      </c>
      <c r="L4638" s="564">
        <v>0</v>
      </c>
      <c r="M4638" s="564">
        <v>0</v>
      </c>
      <c r="N4638" s="564">
        <v>0</v>
      </c>
      <c r="O4638" s="564">
        <v>0</v>
      </c>
      <c r="P4638" s="564">
        <v>0</v>
      </c>
      <c r="Q4638" s="564">
        <v>0</v>
      </c>
      <c r="R4638" s="564">
        <v>0</v>
      </c>
      <c r="S4638" s="564">
        <v>0</v>
      </c>
      <c r="T4638" s="564">
        <v>0</v>
      </c>
      <c r="U4638" s="564">
        <v>0</v>
      </c>
      <c r="V4638" s="564">
        <v>0</v>
      </c>
      <c r="W4638" s="564">
        <v>0</v>
      </c>
      <c r="X4638" s="564">
        <v>0</v>
      </c>
      <c r="Y4638" s="564">
        <v>0</v>
      </c>
      <c r="Z4638" s="564">
        <v>0</v>
      </c>
      <c r="AA4638" s="564">
        <v>0</v>
      </c>
      <c r="AB4638" s="564">
        <v>0</v>
      </c>
      <c r="AC4638" s="564">
        <v>0</v>
      </c>
      <c r="AD4638" s="564">
        <v>0</v>
      </c>
      <c r="AE4638" s="564">
        <v>0</v>
      </c>
      <c r="AF4638" s="564">
        <v>0</v>
      </c>
      <c r="AG4638" s="564">
        <v>0</v>
      </c>
      <c r="AH4638" s="564">
        <v>0</v>
      </c>
      <c r="AI4638" s="564">
        <v>0</v>
      </c>
      <c r="AJ4638" s="564">
        <v>0</v>
      </c>
      <c r="AK4638" s="564">
        <v>0</v>
      </c>
    </row>
    <row r="4639" spans="1:37">
      <c r="A4639">
        <v>4635</v>
      </c>
      <c r="B4639" s="564">
        <f t="shared" ca="1" si="438"/>
        <v>20</v>
      </c>
      <c r="C4639" s="564">
        <f t="shared" ca="1" si="433"/>
        <v>400</v>
      </c>
      <c r="D4639" s="564">
        <f t="shared" ca="1" si="436"/>
        <v>20</v>
      </c>
      <c r="E4639" s="564">
        <f t="shared" ca="1" si="434"/>
        <v>0</v>
      </c>
      <c r="F4639" s="564">
        <f t="shared" ca="1" si="437"/>
        <v>1</v>
      </c>
      <c r="G4639" s="564">
        <f t="shared" ca="1" si="435"/>
        <v>-3.4851113295341061</v>
      </c>
      <c r="H4639" s="564">
        <v>1</v>
      </c>
      <c r="I4639" s="564">
        <v>1</v>
      </c>
      <c r="J4639" s="564">
        <v>1</v>
      </c>
      <c r="K4639" s="564">
        <v>1</v>
      </c>
      <c r="L4639" s="564">
        <v>1</v>
      </c>
      <c r="M4639" s="564">
        <v>1</v>
      </c>
      <c r="N4639" s="564">
        <v>1</v>
      </c>
      <c r="O4639" s="564">
        <v>1</v>
      </c>
      <c r="P4639" s="564">
        <v>1</v>
      </c>
      <c r="Q4639" s="564">
        <v>1</v>
      </c>
      <c r="R4639" s="564">
        <v>1</v>
      </c>
      <c r="S4639" s="564">
        <v>1</v>
      </c>
      <c r="T4639" s="564">
        <v>1</v>
      </c>
      <c r="U4639" s="564">
        <v>1</v>
      </c>
      <c r="V4639" s="564">
        <v>1</v>
      </c>
      <c r="W4639" s="564">
        <v>1</v>
      </c>
      <c r="X4639" s="564">
        <v>1</v>
      </c>
      <c r="Y4639" s="564">
        <v>1</v>
      </c>
      <c r="Z4639" s="564">
        <v>1</v>
      </c>
      <c r="AA4639" s="564">
        <v>1</v>
      </c>
      <c r="AB4639" s="564">
        <v>1</v>
      </c>
      <c r="AC4639" s="564">
        <v>1</v>
      </c>
      <c r="AD4639" s="564">
        <v>1</v>
      </c>
      <c r="AE4639" s="564">
        <v>1</v>
      </c>
      <c r="AF4639" s="564">
        <v>1</v>
      </c>
      <c r="AG4639" s="564">
        <v>1</v>
      </c>
      <c r="AH4639" s="564">
        <v>1</v>
      </c>
      <c r="AI4639" s="564">
        <v>1</v>
      </c>
      <c r="AJ4639" s="564">
        <v>1</v>
      </c>
      <c r="AK4639" s="564">
        <v>1</v>
      </c>
    </row>
    <row r="4640" spans="1:37">
      <c r="A4640">
        <v>4636</v>
      </c>
      <c r="B4640" s="564">
        <f t="shared" ca="1" si="438"/>
        <v>20</v>
      </c>
      <c r="C4640" s="564">
        <f t="shared" ca="1" si="433"/>
        <v>400</v>
      </c>
      <c r="D4640" s="564">
        <f t="shared" ca="1" si="436"/>
        <v>20</v>
      </c>
      <c r="E4640" s="564">
        <f t="shared" ca="1" si="434"/>
        <v>0</v>
      </c>
      <c r="F4640" s="564">
        <f t="shared" ca="1" si="437"/>
        <v>1</v>
      </c>
      <c r="G4640" s="564">
        <f t="shared" ca="1" si="435"/>
        <v>2.7136628552694368</v>
      </c>
      <c r="H4640" s="564">
        <v>1</v>
      </c>
      <c r="I4640" s="564">
        <v>1</v>
      </c>
      <c r="J4640" s="564">
        <v>1</v>
      </c>
      <c r="K4640" s="564">
        <v>1</v>
      </c>
      <c r="L4640" s="564">
        <v>1</v>
      </c>
      <c r="M4640" s="564">
        <v>1</v>
      </c>
      <c r="N4640" s="564">
        <v>1</v>
      </c>
      <c r="O4640" s="564">
        <v>1</v>
      </c>
      <c r="P4640" s="564">
        <v>1</v>
      </c>
      <c r="Q4640" s="564">
        <v>1</v>
      </c>
      <c r="R4640" s="564">
        <v>1</v>
      </c>
      <c r="S4640" s="564">
        <v>1</v>
      </c>
      <c r="T4640" s="564">
        <v>1</v>
      </c>
      <c r="U4640" s="564">
        <v>1</v>
      </c>
      <c r="V4640" s="564">
        <v>1</v>
      </c>
      <c r="W4640" s="564">
        <v>1</v>
      </c>
      <c r="X4640" s="564">
        <v>1</v>
      </c>
      <c r="Y4640" s="564">
        <v>1</v>
      </c>
      <c r="Z4640" s="564">
        <v>1</v>
      </c>
      <c r="AA4640" s="564">
        <v>1</v>
      </c>
      <c r="AB4640" s="564">
        <v>1</v>
      </c>
      <c r="AC4640" s="564">
        <v>1</v>
      </c>
      <c r="AD4640" s="564">
        <v>1</v>
      </c>
      <c r="AE4640" s="564">
        <v>1</v>
      </c>
      <c r="AF4640" s="564">
        <v>1</v>
      </c>
      <c r="AG4640" s="564">
        <v>1</v>
      </c>
      <c r="AH4640" s="564">
        <v>1</v>
      </c>
      <c r="AI4640" s="564">
        <v>1</v>
      </c>
      <c r="AJ4640" s="564">
        <v>1</v>
      </c>
      <c r="AK4640" s="564">
        <v>1</v>
      </c>
    </row>
    <row r="4641" spans="1:37">
      <c r="A4641">
        <v>4637</v>
      </c>
      <c r="B4641" s="564">
        <f t="shared" ca="1" si="438"/>
        <v>20</v>
      </c>
      <c r="C4641" s="564">
        <f t="shared" ca="1" si="433"/>
        <v>400</v>
      </c>
      <c r="D4641" s="564">
        <f t="shared" ca="1" si="436"/>
        <v>20</v>
      </c>
      <c r="E4641" s="564">
        <f t="shared" ca="1" si="434"/>
        <v>0</v>
      </c>
      <c r="F4641" s="564">
        <f t="shared" ca="1" si="437"/>
        <v>1</v>
      </c>
      <c r="G4641" s="564">
        <f t="shared" ca="1" si="435"/>
        <v>-0.9531420552867087</v>
      </c>
      <c r="H4641" s="564">
        <v>1</v>
      </c>
      <c r="I4641" s="564">
        <v>1</v>
      </c>
      <c r="J4641" s="564">
        <v>1</v>
      </c>
      <c r="K4641" s="564">
        <v>1</v>
      </c>
      <c r="L4641" s="564">
        <v>1</v>
      </c>
      <c r="M4641" s="564">
        <v>1</v>
      </c>
      <c r="N4641" s="564">
        <v>1</v>
      </c>
      <c r="O4641" s="564">
        <v>1</v>
      </c>
      <c r="P4641" s="564">
        <v>1</v>
      </c>
      <c r="Q4641" s="564">
        <v>1</v>
      </c>
      <c r="R4641" s="564">
        <v>1</v>
      </c>
      <c r="S4641" s="564">
        <v>1</v>
      </c>
      <c r="T4641" s="564">
        <v>1</v>
      </c>
      <c r="U4641" s="564">
        <v>1</v>
      </c>
      <c r="V4641" s="564">
        <v>1</v>
      </c>
      <c r="W4641" s="564">
        <v>1</v>
      </c>
      <c r="X4641" s="564">
        <v>1</v>
      </c>
      <c r="Y4641" s="564">
        <v>1</v>
      </c>
      <c r="Z4641" s="564">
        <v>1</v>
      </c>
      <c r="AA4641" s="564">
        <v>1</v>
      </c>
      <c r="AB4641" s="564">
        <v>1</v>
      </c>
      <c r="AC4641" s="564">
        <v>1</v>
      </c>
      <c r="AD4641" s="564">
        <v>1</v>
      </c>
      <c r="AE4641" s="564">
        <v>1</v>
      </c>
      <c r="AF4641" s="564">
        <v>1</v>
      </c>
      <c r="AG4641" s="564">
        <v>1</v>
      </c>
      <c r="AH4641" s="564">
        <v>1</v>
      </c>
      <c r="AI4641" s="564">
        <v>1</v>
      </c>
      <c r="AJ4641" s="564">
        <v>1</v>
      </c>
      <c r="AK4641" s="564">
        <v>1</v>
      </c>
    </row>
    <row r="4642" spans="1:37">
      <c r="A4642">
        <v>4638</v>
      </c>
      <c r="B4642" s="564">
        <f t="shared" ca="1" si="438"/>
        <v>0</v>
      </c>
      <c r="C4642" s="564">
        <f t="shared" ca="1" si="433"/>
        <v>0</v>
      </c>
      <c r="D4642" s="564">
        <f t="shared" ca="1" si="436"/>
        <v>0</v>
      </c>
      <c r="E4642" s="564">
        <f t="shared" ca="1" si="434"/>
        <v>0</v>
      </c>
      <c r="F4642" s="564">
        <f t="shared" ca="1" si="437"/>
        <v>1</v>
      </c>
      <c r="G4642" s="564">
        <f t="shared" ca="1" si="435"/>
        <v>1.8850440274665399</v>
      </c>
      <c r="H4642" s="564">
        <v>0</v>
      </c>
      <c r="I4642" s="564">
        <v>0</v>
      </c>
      <c r="J4642" s="564">
        <v>0</v>
      </c>
      <c r="K4642" s="564">
        <v>0</v>
      </c>
      <c r="L4642" s="564">
        <v>0</v>
      </c>
      <c r="M4642" s="564">
        <v>0</v>
      </c>
      <c r="N4642" s="564">
        <v>0</v>
      </c>
      <c r="O4642" s="564">
        <v>0</v>
      </c>
      <c r="P4642" s="564">
        <v>0</v>
      </c>
      <c r="Q4642" s="564">
        <v>0</v>
      </c>
      <c r="R4642" s="564">
        <v>0</v>
      </c>
      <c r="S4642" s="564">
        <v>0</v>
      </c>
      <c r="T4642" s="564">
        <v>0</v>
      </c>
      <c r="U4642" s="564">
        <v>0</v>
      </c>
      <c r="V4642" s="564">
        <v>0</v>
      </c>
      <c r="W4642" s="564">
        <v>0</v>
      </c>
      <c r="X4642" s="564">
        <v>0</v>
      </c>
      <c r="Y4642" s="564">
        <v>0</v>
      </c>
      <c r="Z4642" s="564">
        <v>0</v>
      </c>
      <c r="AA4642" s="564">
        <v>0</v>
      </c>
      <c r="AB4642" s="564">
        <v>0</v>
      </c>
      <c r="AC4642" s="564">
        <v>0</v>
      </c>
      <c r="AD4642" s="564">
        <v>0</v>
      </c>
      <c r="AE4642" s="564">
        <v>0</v>
      </c>
      <c r="AF4642" s="564">
        <v>0</v>
      </c>
      <c r="AG4642" s="564">
        <v>0</v>
      </c>
      <c r="AH4642" s="564">
        <v>0</v>
      </c>
      <c r="AI4642" s="564">
        <v>0</v>
      </c>
      <c r="AJ4642" s="564">
        <v>0</v>
      </c>
      <c r="AK4642" s="564">
        <v>0</v>
      </c>
    </row>
    <row r="4643" spans="1:37">
      <c r="A4643">
        <v>4639</v>
      </c>
      <c r="B4643" s="564">
        <f t="shared" ca="1" si="438"/>
        <v>20</v>
      </c>
      <c r="C4643" s="564">
        <f t="shared" ca="1" si="433"/>
        <v>400</v>
      </c>
      <c r="D4643" s="564">
        <f t="shared" ca="1" si="436"/>
        <v>20</v>
      </c>
      <c r="E4643" s="564">
        <f t="shared" ca="1" si="434"/>
        <v>0</v>
      </c>
      <c r="F4643" s="564">
        <f t="shared" ca="1" si="437"/>
        <v>1</v>
      </c>
      <c r="G4643" s="564">
        <f t="shared" ca="1" si="435"/>
        <v>-1.0924956452184325</v>
      </c>
      <c r="H4643" s="564">
        <v>1</v>
      </c>
      <c r="I4643" s="564">
        <v>1</v>
      </c>
      <c r="J4643" s="564">
        <v>1</v>
      </c>
      <c r="K4643" s="564">
        <v>1</v>
      </c>
      <c r="L4643" s="564">
        <v>1</v>
      </c>
      <c r="M4643" s="564">
        <v>1</v>
      </c>
      <c r="N4643" s="564">
        <v>1</v>
      </c>
      <c r="O4643" s="564">
        <v>1</v>
      </c>
      <c r="P4643" s="564">
        <v>1</v>
      </c>
      <c r="Q4643" s="564">
        <v>1</v>
      </c>
      <c r="R4643" s="564">
        <v>1</v>
      </c>
      <c r="S4643" s="564">
        <v>1</v>
      </c>
      <c r="T4643" s="564">
        <v>1</v>
      </c>
      <c r="U4643" s="564">
        <v>1</v>
      </c>
      <c r="V4643" s="564">
        <v>1</v>
      </c>
      <c r="W4643" s="564">
        <v>1</v>
      </c>
      <c r="X4643" s="564">
        <v>1</v>
      </c>
      <c r="Y4643" s="564">
        <v>1</v>
      </c>
      <c r="Z4643" s="564">
        <v>1</v>
      </c>
      <c r="AA4643" s="564">
        <v>1</v>
      </c>
      <c r="AB4643" s="564">
        <v>1</v>
      </c>
      <c r="AC4643" s="564">
        <v>1</v>
      </c>
      <c r="AD4643" s="564">
        <v>1</v>
      </c>
      <c r="AE4643" s="564">
        <v>1</v>
      </c>
      <c r="AF4643" s="564">
        <v>1</v>
      </c>
      <c r="AG4643" s="564">
        <v>1</v>
      </c>
      <c r="AH4643" s="564">
        <v>1</v>
      </c>
      <c r="AI4643" s="564">
        <v>1</v>
      </c>
      <c r="AJ4643" s="564">
        <v>1</v>
      </c>
      <c r="AK4643" s="564">
        <v>1</v>
      </c>
    </row>
    <row r="4644" spans="1:37">
      <c r="A4644">
        <v>4640</v>
      </c>
      <c r="B4644" s="564">
        <f t="shared" ca="1" si="438"/>
        <v>0</v>
      </c>
      <c r="C4644" s="564">
        <f t="shared" ca="1" si="433"/>
        <v>0</v>
      </c>
      <c r="D4644" s="564">
        <f t="shared" ca="1" si="436"/>
        <v>0</v>
      </c>
      <c r="E4644" s="564">
        <f t="shared" ca="1" si="434"/>
        <v>0</v>
      </c>
      <c r="F4644" s="564">
        <f t="shared" ca="1" si="437"/>
        <v>1</v>
      </c>
      <c r="G4644" s="564">
        <f t="shared" ca="1" si="435"/>
        <v>-2.0307736965021839</v>
      </c>
      <c r="H4644" s="564">
        <v>0</v>
      </c>
      <c r="I4644" s="564">
        <v>0</v>
      </c>
      <c r="J4644" s="564">
        <v>0</v>
      </c>
      <c r="K4644" s="564">
        <v>0</v>
      </c>
      <c r="L4644" s="564">
        <v>0</v>
      </c>
      <c r="M4644" s="564">
        <v>0</v>
      </c>
      <c r="N4644" s="564">
        <v>0</v>
      </c>
      <c r="O4644" s="564">
        <v>0</v>
      </c>
      <c r="P4644" s="564">
        <v>0</v>
      </c>
      <c r="Q4644" s="564">
        <v>0</v>
      </c>
      <c r="R4644" s="564">
        <v>0</v>
      </c>
      <c r="S4644" s="564">
        <v>0</v>
      </c>
      <c r="T4644" s="564">
        <v>0</v>
      </c>
      <c r="U4644" s="564">
        <v>0</v>
      </c>
      <c r="V4644" s="564">
        <v>0</v>
      </c>
      <c r="W4644" s="564">
        <v>0</v>
      </c>
      <c r="X4644" s="564">
        <v>0</v>
      </c>
      <c r="Y4644" s="564">
        <v>0</v>
      </c>
      <c r="Z4644" s="564">
        <v>0</v>
      </c>
      <c r="AA4644" s="564">
        <v>0</v>
      </c>
      <c r="AB4644" s="564">
        <v>0</v>
      </c>
      <c r="AC4644" s="564">
        <v>0</v>
      </c>
      <c r="AD4644" s="564">
        <v>0</v>
      </c>
      <c r="AE4644" s="564">
        <v>0</v>
      </c>
      <c r="AF4644" s="564">
        <v>0</v>
      </c>
      <c r="AG4644" s="564">
        <v>0</v>
      </c>
      <c r="AH4644" s="564">
        <v>0</v>
      </c>
      <c r="AI4644" s="564">
        <v>0</v>
      </c>
      <c r="AJ4644" s="564">
        <v>0</v>
      </c>
      <c r="AK4644" s="564">
        <v>0</v>
      </c>
    </row>
    <row r="4645" spans="1:37">
      <c r="A4645">
        <v>4641</v>
      </c>
      <c r="B4645" s="564">
        <f t="shared" ca="1" si="438"/>
        <v>0</v>
      </c>
      <c r="C4645" s="564">
        <f t="shared" ca="1" si="433"/>
        <v>0</v>
      </c>
      <c r="D4645" s="564">
        <f t="shared" ca="1" si="436"/>
        <v>0</v>
      </c>
      <c r="E4645" s="564">
        <f t="shared" ca="1" si="434"/>
        <v>0</v>
      </c>
      <c r="F4645" s="564">
        <f t="shared" ca="1" si="437"/>
        <v>1</v>
      </c>
      <c r="G4645" s="564">
        <f t="shared" ca="1" si="435"/>
        <v>0.56832372911273421</v>
      </c>
      <c r="H4645" s="564">
        <v>0</v>
      </c>
      <c r="I4645" s="564">
        <v>0</v>
      </c>
      <c r="J4645" s="564">
        <v>0</v>
      </c>
      <c r="K4645" s="564">
        <v>0</v>
      </c>
      <c r="L4645" s="564">
        <v>0</v>
      </c>
      <c r="M4645" s="564">
        <v>0</v>
      </c>
      <c r="N4645" s="564">
        <v>0</v>
      </c>
      <c r="O4645" s="564">
        <v>0</v>
      </c>
      <c r="P4645" s="564">
        <v>0</v>
      </c>
      <c r="Q4645" s="564">
        <v>0</v>
      </c>
      <c r="R4645" s="564">
        <v>0</v>
      </c>
      <c r="S4645" s="564">
        <v>0</v>
      </c>
      <c r="T4645" s="564">
        <v>0</v>
      </c>
      <c r="U4645" s="564">
        <v>0</v>
      </c>
      <c r="V4645" s="564">
        <v>0</v>
      </c>
      <c r="W4645" s="564">
        <v>0</v>
      </c>
      <c r="X4645" s="564">
        <v>0</v>
      </c>
      <c r="Y4645" s="564">
        <v>0</v>
      </c>
      <c r="Z4645" s="564">
        <v>0</v>
      </c>
      <c r="AA4645" s="564">
        <v>0</v>
      </c>
      <c r="AB4645" s="564">
        <v>0</v>
      </c>
      <c r="AC4645" s="564">
        <v>0</v>
      </c>
      <c r="AD4645" s="564">
        <v>0</v>
      </c>
      <c r="AE4645" s="564">
        <v>0</v>
      </c>
      <c r="AF4645" s="564">
        <v>0</v>
      </c>
      <c r="AG4645" s="564">
        <v>0</v>
      </c>
      <c r="AH4645" s="564">
        <v>0</v>
      </c>
      <c r="AI4645" s="564">
        <v>0</v>
      </c>
      <c r="AJ4645" s="564">
        <v>0</v>
      </c>
      <c r="AK4645" s="564">
        <v>0</v>
      </c>
    </row>
    <row r="4646" spans="1:37">
      <c r="A4646">
        <v>4642</v>
      </c>
      <c r="B4646" s="564">
        <f t="shared" ca="1" si="438"/>
        <v>3</v>
      </c>
      <c r="C4646" s="564">
        <f t="shared" ca="1" si="433"/>
        <v>9</v>
      </c>
      <c r="D4646" s="564">
        <f t="shared" ca="1" si="436"/>
        <v>3</v>
      </c>
      <c r="E4646" s="564">
        <f t="shared" ca="1" si="434"/>
        <v>2.5499999999999998</v>
      </c>
      <c r="F4646" s="564">
        <f t="shared" ca="1" si="437"/>
        <v>0.73157894736842111</v>
      </c>
      <c r="G4646" s="564">
        <f t="shared" ca="1" si="435"/>
        <v>3.3157862273877674</v>
      </c>
      <c r="H4646" s="564">
        <v>0</v>
      </c>
      <c r="I4646" s="564">
        <v>1</v>
      </c>
      <c r="J4646" s="564">
        <v>0</v>
      </c>
      <c r="K4646" s="564">
        <v>0</v>
      </c>
      <c r="L4646" s="564">
        <v>0</v>
      </c>
      <c r="M4646" s="564">
        <v>0</v>
      </c>
      <c r="N4646" s="564">
        <v>0</v>
      </c>
      <c r="O4646" s="564">
        <v>1</v>
      </c>
      <c r="P4646" s="564">
        <v>0</v>
      </c>
      <c r="Q4646" s="564">
        <v>0</v>
      </c>
      <c r="R4646" s="564">
        <v>0</v>
      </c>
      <c r="S4646" s="564">
        <v>0</v>
      </c>
      <c r="T4646" s="564">
        <v>0</v>
      </c>
      <c r="U4646" s="564">
        <v>0</v>
      </c>
      <c r="V4646" s="564">
        <v>0</v>
      </c>
      <c r="W4646" s="564">
        <v>0</v>
      </c>
      <c r="X4646" s="564">
        <v>1</v>
      </c>
      <c r="Y4646" s="564">
        <v>0</v>
      </c>
      <c r="Z4646" s="564">
        <v>0</v>
      </c>
      <c r="AA4646" s="564">
        <v>0</v>
      </c>
      <c r="AB4646" s="564">
        <v>0</v>
      </c>
      <c r="AC4646" s="564">
        <v>1</v>
      </c>
      <c r="AD4646" s="564">
        <v>1</v>
      </c>
      <c r="AE4646" s="564">
        <v>0</v>
      </c>
      <c r="AF4646" s="564">
        <v>0</v>
      </c>
      <c r="AG4646" s="564">
        <v>0</v>
      </c>
      <c r="AH4646" s="564">
        <v>1</v>
      </c>
      <c r="AI4646" s="564">
        <v>0</v>
      </c>
      <c r="AJ4646" s="564">
        <v>0</v>
      </c>
      <c r="AK4646" s="564">
        <v>0</v>
      </c>
    </row>
    <row r="4647" spans="1:37">
      <c r="A4647">
        <v>4643</v>
      </c>
      <c r="B4647" s="564">
        <f t="shared" ca="1" si="438"/>
        <v>20</v>
      </c>
      <c r="C4647" s="564">
        <f t="shared" ca="1" si="433"/>
        <v>400</v>
      </c>
      <c r="D4647" s="564">
        <f t="shared" ca="1" si="436"/>
        <v>20</v>
      </c>
      <c r="E4647" s="564">
        <f t="shared" ca="1" si="434"/>
        <v>0</v>
      </c>
      <c r="F4647" s="564">
        <f t="shared" ca="1" si="437"/>
        <v>1</v>
      </c>
      <c r="G4647" s="564">
        <f t="shared" ca="1" si="435"/>
        <v>10.739995820544333</v>
      </c>
      <c r="H4647" s="564">
        <v>1</v>
      </c>
      <c r="I4647" s="564">
        <v>1</v>
      </c>
      <c r="J4647" s="564">
        <v>1</v>
      </c>
      <c r="K4647" s="564">
        <v>1</v>
      </c>
      <c r="L4647" s="564">
        <v>1</v>
      </c>
      <c r="M4647" s="564">
        <v>1</v>
      </c>
      <c r="N4647" s="564">
        <v>1</v>
      </c>
      <c r="O4647" s="564">
        <v>1</v>
      </c>
      <c r="P4647" s="564">
        <v>1</v>
      </c>
      <c r="Q4647" s="564">
        <v>1</v>
      </c>
      <c r="R4647" s="564">
        <v>1</v>
      </c>
      <c r="S4647" s="564">
        <v>1</v>
      </c>
      <c r="T4647" s="564">
        <v>1</v>
      </c>
      <c r="U4647" s="564">
        <v>1</v>
      </c>
      <c r="V4647" s="564">
        <v>1</v>
      </c>
      <c r="W4647" s="564">
        <v>1</v>
      </c>
      <c r="X4647" s="564">
        <v>1</v>
      </c>
      <c r="Y4647" s="564">
        <v>1</v>
      </c>
      <c r="Z4647" s="564">
        <v>1</v>
      </c>
      <c r="AA4647" s="564">
        <v>1</v>
      </c>
      <c r="AB4647" s="564">
        <v>1</v>
      </c>
      <c r="AC4647" s="564">
        <v>1</v>
      </c>
      <c r="AD4647" s="564">
        <v>1</v>
      </c>
      <c r="AE4647" s="564">
        <v>1</v>
      </c>
      <c r="AF4647" s="564">
        <v>1</v>
      </c>
      <c r="AG4647" s="564">
        <v>1</v>
      </c>
      <c r="AH4647" s="564">
        <v>1</v>
      </c>
      <c r="AI4647" s="564">
        <v>1</v>
      </c>
      <c r="AJ4647" s="564">
        <v>1</v>
      </c>
      <c r="AK4647" s="564">
        <v>1</v>
      </c>
    </row>
    <row r="4648" spans="1:37">
      <c r="A4648">
        <v>4644</v>
      </c>
      <c r="B4648" s="564">
        <f t="shared" ca="1" si="438"/>
        <v>0</v>
      </c>
      <c r="C4648" s="564">
        <f t="shared" ca="1" si="433"/>
        <v>0</v>
      </c>
      <c r="D4648" s="564">
        <f t="shared" ca="1" si="436"/>
        <v>0</v>
      </c>
      <c r="E4648" s="564">
        <f t="shared" ca="1" si="434"/>
        <v>0</v>
      </c>
      <c r="F4648" s="564">
        <f t="shared" ca="1" si="437"/>
        <v>1</v>
      </c>
      <c r="G4648" s="564">
        <f t="shared" ca="1" si="435"/>
        <v>4.6251303980870144</v>
      </c>
      <c r="H4648" s="564">
        <v>0</v>
      </c>
      <c r="I4648" s="564">
        <v>0</v>
      </c>
      <c r="J4648" s="564">
        <v>0</v>
      </c>
      <c r="K4648" s="564">
        <v>0</v>
      </c>
      <c r="L4648" s="564">
        <v>0</v>
      </c>
      <c r="M4648" s="564">
        <v>0</v>
      </c>
      <c r="N4648" s="564">
        <v>0</v>
      </c>
      <c r="O4648" s="564">
        <v>0</v>
      </c>
      <c r="P4648" s="564">
        <v>0</v>
      </c>
      <c r="Q4648" s="564">
        <v>0</v>
      </c>
      <c r="R4648" s="564">
        <v>0</v>
      </c>
      <c r="S4648" s="564">
        <v>0</v>
      </c>
      <c r="T4648" s="564">
        <v>0</v>
      </c>
      <c r="U4648" s="564">
        <v>0</v>
      </c>
      <c r="V4648" s="564">
        <v>0</v>
      </c>
      <c r="W4648" s="564">
        <v>0</v>
      </c>
      <c r="X4648" s="564">
        <v>0</v>
      </c>
      <c r="Y4648" s="564">
        <v>0</v>
      </c>
      <c r="Z4648" s="564">
        <v>0</v>
      </c>
      <c r="AA4648" s="564">
        <v>0</v>
      </c>
      <c r="AB4648" s="564">
        <v>0</v>
      </c>
      <c r="AC4648" s="564">
        <v>0</v>
      </c>
      <c r="AD4648" s="564">
        <v>0</v>
      </c>
      <c r="AE4648" s="564">
        <v>0</v>
      </c>
      <c r="AF4648" s="564">
        <v>0</v>
      </c>
      <c r="AG4648" s="564">
        <v>0</v>
      </c>
      <c r="AH4648" s="564">
        <v>0</v>
      </c>
      <c r="AI4648" s="564">
        <v>0</v>
      </c>
      <c r="AJ4648" s="564">
        <v>0</v>
      </c>
      <c r="AK4648" s="564">
        <v>0</v>
      </c>
    </row>
    <row r="4649" spans="1:37">
      <c r="A4649">
        <v>4645</v>
      </c>
      <c r="B4649" s="564">
        <f t="shared" ca="1" si="438"/>
        <v>20</v>
      </c>
      <c r="C4649" s="564">
        <f t="shared" ca="1" si="433"/>
        <v>400</v>
      </c>
      <c r="D4649" s="564">
        <f t="shared" ca="1" si="436"/>
        <v>20</v>
      </c>
      <c r="E4649" s="564">
        <f t="shared" ca="1" si="434"/>
        <v>0</v>
      </c>
      <c r="F4649" s="564">
        <f t="shared" ca="1" si="437"/>
        <v>1</v>
      </c>
      <c r="G4649" s="564">
        <f t="shared" ca="1" si="435"/>
        <v>-2.2587870014532663</v>
      </c>
      <c r="H4649" s="564">
        <v>1</v>
      </c>
      <c r="I4649" s="564">
        <v>1</v>
      </c>
      <c r="J4649" s="564">
        <v>1</v>
      </c>
      <c r="K4649" s="564">
        <v>1</v>
      </c>
      <c r="L4649" s="564">
        <v>1</v>
      </c>
      <c r="M4649" s="564">
        <v>1</v>
      </c>
      <c r="N4649" s="564">
        <v>1</v>
      </c>
      <c r="O4649" s="564">
        <v>1</v>
      </c>
      <c r="P4649" s="564">
        <v>1</v>
      </c>
      <c r="Q4649" s="564">
        <v>1</v>
      </c>
      <c r="R4649" s="564">
        <v>1</v>
      </c>
      <c r="S4649" s="564">
        <v>1</v>
      </c>
      <c r="T4649" s="564">
        <v>1</v>
      </c>
      <c r="U4649" s="564">
        <v>1</v>
      </c>
      <c r="V4649" s="564">
        <v>1</v>
      </c>
      <c r="W4649" s="564">
        <v>1</v>
      </c>
      <c r="X4649" s="564">
        <v>1</v>
      </c>
      <c r="Y4649" s="564">
        <v>1</v>
      </c>
      <c r="Z4649" s="564">
        <v>1</v>
      </c>
      <c r="AA4649" s="564">
        <v>1</v>
      </c>
      <c r="AB4649" s="564">
        <v>1</v>
      </c>
      <c r="AC4649" s="564">
        <v>1</v>
      </c>
      <c r="AD4649" s="564">
        <v>1</v>
      </c>
      <c r="AE4649" s="564">
        <v>1</v>
      </c>
      <c r="AF4649" s="564">
        <v>1</v>
      </c>
      <c r="AG4649" s="564">
        <v>1</v>
      </c>
      <c r="AH4649" s="564">
        <v>1</v>
      </c>
      <c r="AI4649" s="564">
        <v>1</v>
      </c>
      <c r="AJ4649" s="564">
        <v>1</v>
      </c>
      <c r="AK4649" s="564">
        <v>1</v>
      </c>
    </row>
    <row r="4650" spans="1:37">
      <c r="A4650">
        <v>4646</v>
      </c>
      <c r="B4650" s="564">
        <f t="shared" ca="1" si="438"/>
        <v>20</v>
      </c>
      <c r="C4650" s="564">
        <f t="shared" ca="1" si="433"/>
        <v>400</v>
      </c>
      <c r="D4650" s="564">
        <f t="shared" ca="1" si="436"/>
        <v>20</v>
      </c>
      <c r="E4650" s="564">
        <f t="shared" ca="1" si="434"/>
        <v>0</v>
      </c>
      <c r="F4650" s="564">
        <f t="shared" ca="1" si="437"/>
        <v>1</v>
      </c>
      <c r="G4650" s="564">
        <f t="shared" ca="1" si="435"/>
        <v>1.4127249277377356</v>
      </c>
      <c r="H4650" s="564">
        <v>1</v>
      </c>
      <c r="I4650" s="564">
        <v>1</v>
      </c>
      <c r="J4650" s="564">
        <v>1</v>
      </c>
      <c r="K4650" s="564">
        <v>1</v>
      </c>
      <c r="L4650" s="564">
        <v>1</v>
      </c>
      <c r="M4650" s="564">
        <v>1</v>
      </c>
      <c r="N4650" s="564">
        <v>1</v>
      </c>
      <c r="O4650" s="564">
        <v>1</v>
      </c>
      <c r="P4650" s="564">
        <v>1</v>
      </c>
      <c r="Q4650" s="564">
        <v>1</v>
      </c>
      <c r="R4650" s="564">
        <v>1</v>
      </c>
      <c r="S4650" s="564">
        <v>1</v>
      </c>
      <c r="T4650" s="564">
        <v>1</v>
      </c>
      <c r="U4650" s="564">
        <v>1</v>
      </c>
      <c r="V4650" s="564">
        <v>1</v>
      </c>
      <c r="W4650" s="564">
        <v>1</v>
      </c>
      <c r="X4650" s="564">
        <v>1</v>
      </c>
      <c r="Y4650" s="564">
        <v>1</v>
      </c>
      <c r="Z4650" s="564">
        <v>1</v>
      </c>
      <c r="AA4650" s="564">
        <v>1</v>
      </c>
      <c r="AB4650" s="564">
        <v>1</v>
      </c>
      <c r="AC4650" s="564">
        <v>1</v>
      </c>
      <c r="AD4650" s="564">
        <v>1</v>
      </c>
      <c r="AE4650" s="564">
        <v>1</v>
      </c>
      <c r="AF4650" s="564">
        <v>1</v>
      </c>
      <c r="AG4650" s="564">
        <v>1</v>
      </c>
      <c r="AH4650" s="564">
        <v>1</v>
      </c>
      <c r="AI4650" s="564">
        <v>1</v>
      </c>
      <c r="AJ4650" s="564">
        <v>1</v>
      </c>
      <c r="AK4650" s="564">
        <v>1</v>
      </c>
    </row>
    <row r="4651" spans="1:37">
      <c r="A4651">
        <v>4647</v>
      </c>
      <c r="B4651" s="564">
        <f t="shared" ca="1" si="438"/>
        <v>20</v>
      </c>
      <c r="C4651" s="564">
        <f t="shared" ca="1" si="433"/>
        <v>400</v>
      </c>
      <c r="D4651" s="564">
        <f t="shared" ca="1" si="436"/>
        <v>20</v>
      </c>
      <c r="E4651" s="564">
        <f t="shared" ca="1" si="434"/>
        <v>0</v>
      </c>
      <c r="F4651" s="564">
        <f t="shared" ca="1" si="437"/>
        <v>1</v>
      </c>
      <c r="G4651" s="564">
        <f t="shared" ca="1" si="435"/>
        <v>6.1030421370422872</v>
      </c>
      <c r="H4651" s="564">
        <v>1</v>
      </c>
      <c r="I4651" s="564">
        <v>1</v>
      </c>
      <c r="J4651" s="564">
        <v>1</v>
      </c>
      <c r="K4651" s="564">
        <v>1</v>
      </c>
      <c r="L4651" s="564">
        <v>1</v>
      </c>
      <c r="M4651" s="564">
        <v>1</v>
      </c>
      <c r="N4651" s="564">
        <v>1</v>
      </c>
      <c r="O4651" s="564">
        <v>1</v>
      </c>
      <c r="P4651" s="564">
        <v>1</v>
      </c>
      <c r="Q4651" s="564">
        <v>1</v>
      </c>
      <c r="R4651" s="564">
        <v>1</v>
      </c>
      <c r="S4651" s="564">
        <v>1</v>
      </c>
      <c r="T4651" s="564">
        <v>1</v>
      </c>
      <c r="U4651" s="564">
        <v>1</v>
      </c>
      <c r="V4651" s="564">
        <v>1</v>
      </c>
      <c r="W4651" s="564">
        <v>1</v>
      </c>
      <c r="X4651" s="564">
        <v>1</v>
      </c>
      <c r="Y4651" s="564">
        <v>1</v>
      </c>
      <c r="Z4651" s="564">
        <v>1</v>
      </c>
      <c r="AA4651" s="564">
        <v>1</v>
      </c>
      <c r="AB4651" s="564">
        <v>1</v>
      </c>
      <c r="AC4651" s="564">
        <v>1</v>
      </c>
      <c r="AD4651" s="564">
        <v>1</v>
      </c>
      <c r="AE4651" s="564">
        <v>1</v>
      </c>
      <c r="AF4651" s="564">
        <v>1</v>
      </c>
      <c r="AG4651" s="564">
        <v>1</v>
      </c>
      <c r="AH4651" s="564">
        <v>1</v>
      </c>
      <c r="AI4651" s="564">
        <v>1</v>
      </c>
      <c r="AJ4651" s="564">
        <v>1</v>
      </c>
      <c r="AK4651" s="564">
        <v>1</v>
      </c>
    </row>
    <row r="4652" spans="1:37">
      <c r="A4652">
        <v>4648</v>
      </c>
      <c r="B4652" s="564">
        <f t="shared" ca="1" si="438"/>
        <v>0</v>
      </c>
      <c r="C4652" s="564">
        <f t="shared" ca="1" si="433"/>
        <v>0</v>
      </c>
      <c r="D4652" s="564">
        <f t="shared" ca="1" si="436"/>
        <v>0</v>
      </c>
      <c r="E4652" s="564">
        <f t="shared" ca="1" si="434"/>
        <v>0</v>
      </c>
      <c r="F4652" s="564">
        <f t="shared" ca="1" si="437"/>
        <v>1</v>
      </c>
      <c r="G4652" s="564">
        <f t="shared" ca="1" si="435"/>
        <v>5.5682060193950136</v>
      </c>
      <c r="H4652" s="564">
        <v>0</v>
      </c>
      <c r="I4652" s="564">
        <v>0</v>
      </c>
      <c r="J4652" s="564">
        <v>0</v>
      </c>
      <c r="K4652" s="564">
        <v>0</v>
      </c>
      <c r="L4652" s="564">
        <v>0</v>
      </c>
      <c r="M4652" s="564">
        <v>0</v>
      </c>
      <c r="N4652" s="564">
        <v>0</v>
      </c>
      <c r="O4652" s="564">
        <v>0</v>
      </c>
      <c r="P4652" s="564">
        <v>0</v>
      </c>
      <c r="Q4652" s="564">
        <v>0</v>
      </c>
      <c r="R4652" s="564">
        <v>0</v>
      </c>
      <c r="S4652" s="564">
        <v>0</v>
      </c>
      <c r="T4652" s="564">
        <v>0</v>
      </c>
      <c r="U4652" s="564">
        <v>0</v>
      </c>
      <c r="V4652" s="564">
        <v>0</v>
      </c>
      <c r="W4652" s="564">
        <v>0</v>
      </c>
      <c r="X4652" s="564">
        <v>0</v>
      </c>
      <c r="Y4652" s="564">
        <v>0</v>
      </c>
      <c r="Z4652" s="564">
        <v>0</v>
      </c>
      <c r="AA4652" s="564">
        <v>0</v>
      </c>
      <c r="AB4652" s="564">
        <v>0</v>
      </c>
      <c r="AC4652" s="564">
        <v>0</v>
      </c>
      <c r="AD4652" s="564">
        <v>0</v>
      </c>
      <c r="AE4652" s="564">
        <v>0</v>
      </c>
      <c r="AF4652" s="564">
        <v>0</v>
      </c>
      <c r="AG4652" s="564">
        <v>0</v>
      </c>
      <c r="AH4652" s="564">
        <v>0</v>
      </c>
      <c r="AI4652" s="564">
        <v>0</v>
      </c>
      <c r="AJ4652" s="564">
        <v>0</v>
      </c>
      <c r="AK4652" s="564">
        <v>0</v>
      </c>
    </row>
    <row r="4653" spans="1:37">
      <c r="A4653">
        <v>4649</v>
      </c>
      <c r="B4653" s="564">
        <f t="shared" ca="1" si="438"/>
        <v>0</v>
      </c>
      <c r="C4653" s="564">
        <f t="shared" ca="1" si="433"/>
        <v>0</v>
      </c>
      <c r="D4653" s="564">
        <f t="shared" ca="1" si="436"/>
        <v>0</v>
      </c>
      <c r="E4653" s="564">
        <f t="shared" ca="1" si="434"/>
        <v>0</v>
      </c>
      <c r="F4653" s="564">
        <f t="shared" ca="1" si="437"/>
        <v>1</v>
      </c>
      <c r="G4653" s="564">
        <f t="shared" ca="1" si="435"/>
        <v>-4.8249987081629566</v>
      </c>
      <c r="H4653" s="564">
        <v>0</v>
      </c>
      <c r="I4653" s="564">
        <v>0</v>
      </c>
      <c r="J4653" s="564">
        <v>0</v>
      </c>
      <c r="K4653" s="564">
        <v>0</v>
      </c>
      <c r="L4653" s="564">
        <v>0</v>
      </c>
      <c r="M4653" s="564">
        <v>0</v>
      </c>
      <c r="N4653" s="564">
        <v>0</v>
      </c>
      <c r="O4653" s="564">
        <v>0</v>
      </c>
      <c r="P4653" s="564">
        <v>0</v>
      </c>
      <c r="Q4653" s="564">
        <v>0</v>
      </c>
      <c r="R4653" s="564">
        <v>0</v>
      </c>
      <c r="S4653" s="564">
        <v>0</v>
      </c>
      <c r="T4653" s="564">
        <v>0</v>
      </c>
      <c r="U4653" s="564">
        <v>0</v>
      </c>
      <c r="V4653" s="564">
        <v>0</v>
      </c>
      <c r="W4653" s="564">
        <v>0</v>
      </c>
      <c r="X4653" s="564">
        <v>0</v>
      </c>
      <c r="Y4653" s="564">
        <v>0</v>
      </c>
      <c r="Z4653" s="564">
        <v>0</v>
      </c>
      <c r="AA4653" s="564">
        <v>0</v>
      </c>
      <c r="AB4653" s="564">
        <v>0</v>
      </c>
      <c r="AC4653" s="564">
        <v>0</v>
      </c>
      <c r="AD4653" s="564">
        <v>0</v>
      </c>
      <c r="AE4653" s="564">
        <v>0</v>
      </c>
      <c r="AF4653" s="564">
        <v>0</v>
      </c>
      <c r="AG4653" s="564">
        <v>0</v>
      </c>
      <c r="AH4653" s="564">
        <v>0</v>
      </c>
      <c r="AI4653" s="564">
        <v>0</v>
      </c>
      <c r="AJ4653" s="564">
        <v>0</v>
      </c>
      <c r="AK4653" s="564">
        <v>0</v>
      </c>
    </row>
    <row r="4654" spans="1:37">
      <c r="A4654">
        <v>4650</v>
      </c>
      <c r="B4654" s="564">
        <f t="shared" ca="1" si="438"/>
        <v>20</v>
      </c>
      <c r="C4654" s="564">
        <f t="shared" ca="1" si="433"/>
        <v>400</v>
      </c>
      <c r="D4654" s="564">
        <f t="shared" ca="1" si="436"/>
        <v>20</v>
      </c>
      <c r="E4654" s="564">
        <f t="shared" ca="1" si="434"/>
        <v>0</v>
      </c>
      <c r="F4654" s="564">
        <f t="shared" ca="1" si="437"/>
        <v>1</v>
      </c>
      <c r="G4654" s="564">
        <f t="shared" ca="1" si="435"/>
        <v>-0.572477035916237</v>
      </c>
      <c r="H4654" s="564">
        <v>1</v>
      </c>
      <c r="I4654" s="564">
        <v>1</v>
      </c>
      <c r="J4654" s="564">
        <v>1</v>
      </c>
      <c r="K4654" s="564">
        <v>1</v>
      </c>
      <c r="L4654" s="564">
        <v>1</v>
      </c>
      <c r="M4654" s="564">
        <v>1</v>
      </c>
      <c r="N4654" s="564">
        <v>1</v>
      </c>
      <c r="O4654" s="564">
        <v>1</v>
      </c>
      <c r="P4654" s="564">
        <v>1</v>
      </c>
      <c r="Q4654" s="564">
        <v>1</v>
      </c>
      <c r="R4654" s="564">
        <v>1</v>
      </c>
      <c r="S4654" s="564">
        <v>1</v>
      </c>
      <c r="T4654" s="564">
        <v>1</v>
      </c>
      <c r="U4654" s="564">
        <v>1</v>
      </c>
      <c r="V4654" s="564">
        <v>1</v>
      </c>
      <c r="W4654" s="564">
        <v>1</v>
      </c>
      <c r="X4654" s="564">
        <v>1</v>
      </c>
      <c r="Y4654" s="564">
        <v>1</v>
      </c>
      <c r="Z4654" s="564">
        <v>1</v>
      </c>
      <c r="AA4654" s="564">
        <v>1</v>
      </c>
      <c r="AB4654" s="564">
        <v>1</v>
      </c>
      <c r="AC4654" s="564">
        <v>1</v>
      </c>
      <c r="AD4654" s="564">
        <v>1</v>
      </c>
      <c r="AE4654" s="564">
        <v>1</v>
      </c>
      <c r="AF4654" s="564">
        <v>1</v>
      </c>
      <c r="AG4654" s="564">
        <v>1</v>
      </c>
      <c r="AH4654" s="564">
        <v>1</v>
      </c>
      <c r="AI4654" s="564">
        <v>1</v>
      </c>
      <c r="AJ4654" s="564">
        <v>1</v>
      </c>
      <c r="AK4654" s="564">
        <v>1</v>
      </c>
    </row>
    <row r="4655" spans="1:37">
      <c r="A4655">
        <v>4651</v>
      </c>
      <c r="B4655" s="564">
        <f t="shared" ca="1" si="438"/>
        <v>0</v>
      </c>
      <c r="C4655" s="564">
        <f t="shared" ca="1" si="433"/>
        <v>0</v>
      </c>
      <c r="D4655" s="564">
        <f t="shared" ca="1" si="436"/>
        <v>0</v>
      </c>
      <c r="E4655" s="564">
        <f t="shared" ca="1" si="434"/>
        <v>0</v>
      </c>
      <c r="F4655" s="564">
        <f t="shared" ca="1" si="437"/>
        <v>1</v>
      </c>
      <c r="G4655" s="564">
        <f t="shared" ca="1" si="435"/>
        <v>3.1981319231761161</v>
      </c>
      <c r="H4655" s="564">
        <v>0</v>
      </c>
      <c r="I4655" s="564">
        <v>0</v>
      </c>
      <c r="J4655" s="564">
        <v>0</v>
      </c>
      <c r="K4655" s="564">
        <v>0</v>
      </c>
      <c r="L4655" s="564">
        <v>0</v>
      </c>
      <c r="M4655" s="564">
        <v>0</v>
      </c>
      <c r="N4655" s="564">
        <v>0</v>
      </c>
      <c r="O4655" s="564">
        <v>0</v>
      </c>
      <c r="P4655" s="564">
        <v>0</v>
      </c>
      <c r="Q4655" s="564">
        <v>0</v>
      </c>
      <c r="R4655" s="564">
        <v>0</v>
      </c>
      <c r="S4655" s="564">
        <v>0</v>
      </c>
      <c r="T4655" s="564">
        <v>0</v>
      </c>
      <c r="U4655" s="564">
        <v>0</v>
      </c>
      <c r="V4655" s="564">
        <v>0</v>
      </c>
      <c r="W4655" s="564">
        <v>0</v>
      </c>
      <c r="X4655" s="564">
        <v>0</v>
      </c>
      <c r="Y4655" s="564">
        <v>0</v>
      </c>
      <c r="Z4655" s="564">
        <v>0</v>
      </c>
      <c r="AA4655" s="564">
        <v>0</v>
      </c>
      <c r="AB4655" s="564">
        <v>0</v>
      </c>
      <c r="AC4655" s="564">
        <v>0</v>
      </c>
      <c r="AD4655" s="564">
        <v>0</v>
      </c>
      <c r="AE4655" s="564">
        <v>0</v>
      </c>
      <c r="AF4655" s="564">
        <v>0</v>
      </c>
      <c r="AG4655" s="564">
        <v>0</v>
      </c>
      <c r="AH4655" s="564">
        <v>0</v>
      </c>
      <c r="AI4655" s="564">
        <v>0</v>
      </c>
      <c r="AJ4655" s="564">
        <v>0</v>
      </c>
      <c r="AK4655" s="564">
        <v>0</v>
      </c>
    </row>
    <row r="4656" spans="1:37">
      <c r="A4656">
        <v>4652</v>
      </c>
      <c r="B4656" s="564">
        <f t="shared" ca="1" si="438"/>
        <v>0</v>
      </c>
      <c r="C4656" s="564">
        <f t="shared" ca="1" si="433"/>
        <v>0</v>
      </c>
      <c r="D4656" s="564">
        <f t="shared" ca="1" si="436"/>
        <v>0</v>
      </c>
      <c r="E4656" s="564">
        <f t="shared" ca="1" si="434"/>
        <v>0</v>
      </c>
      <c r="F4656" s="564">
        <f t="shared" ca="1" si="437"/>
        <v>1</v>
      </c>
      <c r="G4656" s="564">
        <f t="shared" ca="1" si="435"/>
        <v>3.1294061607761905</v>
      </c>
      <c r="H4656" s="564">
        <v>0</v>
      </c>
      <c r="I4656" s="564">
        <v>0</v>
      </c>
      <c r="J4656" s="564">
        <v>0</v>
      </c>
      <c r="K4656" s="564">
        <v>0</v>
      </c>
      <c r="L4656" s="564">
        <v>0</v>
      </c>
      <c r="M4656" s="564">
        <v>0</v>
      </c>
      <c r="N4656" s="564">
        <v>0</v>
      </c>
      <c r="O4656" s="564">
        <v>0</v>
      </c>
      <c r="P4656" s="564">
        <v>0</v>
      </c>
      <c r="Q4656" s="564">
        <v>0</v>
      </c>
      <c r="R4656" s="564">
        <v>0</v>
      </c>
      <c r="S4656" s="564">
        <v>0</v>
      </c>
      <c r="T4656" s="564">
        <v>0</v>
      </c>
      <c r="U4656" s="564">
        <v>0</v>
      </c>
      <c r="V4656" s="564">
        <v>0</v>
      </c>
      <c r="W4656" s="564">
        <v>0</v>
      </c>
      <c r="X4656" s="564">
        <v>0</v>
      </c>
      <c r="Y4656" s="564">
        <v>0</v>
      </c>
      <c r="Z4656" s="564">
        <v>0</v>
      </c>
      <c r="AA4656" s="564">
        <v>0</v>
      </c>
      <c r="AB4656" s="564">
        <v>0</v>
      </c>
      <c r="AC4656" s="564">
        <v>0</v>
      </c>
      <c r="AD4656" s="564">
        <v>0</v>
      </c>
      <c r="AE4656" s="564">
        <v>0</v>
      </c>
      <c r="AF4656" s="564">
        <v>0</v>
      </c>
      <c r="AG4656" s="564">
        <v>0</v>
      </c>
      <c r="AH4656" s="564">
        <v>0</v>
      </c>
      <c r="AI4656" s="564">
        <v>0</v>
      </c>
      <c r="AJ4656" s="564">
        <v>0</v>
      </c>
      <c r="AK4656" s="564">
        <v>0</v>
      </c>
    </row>
    <row r="4657" spans="1:37">
      <c r="A4657">
        <v>4653</v>
      </c>
      <c r="B4657" s="564">
        <f t="shared" ca="1" si="438"/>
        <v>0</v>
      </c>
      <c r="C4657" s="564">
        <f t="shared" ca="1" si="433"/>
        <v>0</v>
      </c>
      <c r="D4657" s="564">
        <f t="shared" ca="1" si="436"/>
        <v>0</v>
      </c>
      <c r="E4657" s="564">
        <f t="shared" ca="1" si="434"/>
        <v>0</v>
      </c>
      <c r="F4657" s="564">
        <f t="shared" ca="1" si="437"/>
        <v>1</v>
      </c>
      <c r="G4657" s="564">
        <f t="shared" ca="1" si="435"/>
        <v>2.4781233739774997</v>
      </c>
      <c r="H4657" s="564">
        <v>0</v>
      </c>
      <c r="I4657" s="564">
        <v>0</v>
      </c>
      <c r="J4657" s="564">
        <v>0</v>
      </c>
      <c r="K4657" s="564">
        <v>0</v>
      </c>
      <c r="L4657" s="564">
        <v>0</v>
      </c>
      <c r="M4657" s="564">
        <v>0</v>
      </c>
      <c r="N4657" s="564">
        <v>0</v>
      </c>
      <c r="O4657" s="564">
        <v>0</v>
      </c>
      <c r="P4657" s="564">
        <v>0</v>
      </c>
      <c r="Q4657" s="564">
        <v>0</v>
      </c>
      <c r="R4657" s="564">
        <v>0</v>
      </c>
      <c r="S4657" s="564">
        <v>0</v>
      </c>
      <c r="T4657" s="564">
        <v>0</v>
      </c>
      <c r="U4657" s="564">
        <v>0</v>
      </c>
      <c r="V4657" s="564">
        <v>0</v>
      </c>
      <c r="W4657" s="564">
        <v>0</v>
      </c>
      <c r="X4657" s="564">
        <v>0</v>
      </c>
      <c r="Y4657" s="564">
        <v>0</v>
      </c>
      <c r="Z4657" s="564">
        <v>0</v>
      </c>
      <c r="AA4657" s="564">
        <v>0</v>
      </c>
      <c r="AB4657" s="564">
        <v>0</v>
      </c>
      <c r="AC4657" s="564">
        <v>0</v>
      </c>
      <c r="AD4657" s="564">
        <v>0</v>
      </c>
      <c r="AE4657" s="564">
        <v>0</v>
      </c>
      <c r="AF4657" s="564">
        <v>0</v>
      </c>
      <c r="AG4657" s="564">
        <v>1</v>
      </c>
      <c r="AH4657" s="564">
        <v>0</v>
      </c>
      <c r="AI4657" s="564">
        <v>0</v>
      </c>
      <c r="AJ4657" s="564">
        <v>0</v>
      </c>
      <c r="AK4657" s="564">
        <v>1</v>
      </c>
    </row>
    <row r="4658" spans="1:37">
      <c r="A4658">
        <v>4654</v>
      </c>
      <c r="B4658" s="564">
        <f t="shared" ca="1" si="438"/>
        <v>20</v>
      </c>
      <c r="C4658" s="564">
        <f t="shared" ca="1" si="433"/>
        <v>400</v>
      </c>
      <c r="D4658" s="564">
        <f t="shared" ca="1" si="436"/>
        <v>20</v>
      </c>
      <c r="E4658" s="564">
        <f t="shared" ca="1" si="434"/>
        <v>0</v>
      </c>
      <c r="F4658" s="564">
        <f t="shared" ca="1" si="437"/>
        <v>1</v>
      </c>
      <c r="G4658" s="564">
        <f t="shared" ca="1" si="435"/>
        <v>5.0519194075998346</v>
      </c>
      <c r="H4658" s="564">
        <v>1</v>
      </c>
      <c r="I4658" s="564">
        <v>1</v>
      </c>
      <c r="J4658" s="564">
        <v>1</v>
      </c>
      <c r="K4658" s="564">
        <v>1</v>
      </c>
      <c r="L4658" s="564">
        <v>1</v>
      </c>
      <c r="M4658" s="564">
        <v>1</v>
      </c>
      <c r="N4658" s="564">
        <v>1</v>
      </c>
      <c r="O4658" s="564">
        <v>1</v>
      </c>
      <c r="P4658" s="564">
        <v>1</v>
      </c>
      <c r="Q4658" s="564">
        <v>1</v>
      </c>
      <c r="R4658" s="564">
        <v>1</v>
      </c>
      <c r="S4658" s="564">
        <v>1</v>
      </c>
      <c r="T4658" s="564">
        <v>1</v>
      </c>
      <c r="U4658" s="564">
        <v>1</v>
      </c>
      <c r="V4658" s="564">
        <v>1</v>
      </c>
      <c r="W4658" s="564">
        <v>1</v>
      </c>
      <c r="X4658" s="564">
        <v>1</v>
      </c>
      <c r="Y4658" s="564">
        <v>1</v>
      </c>
      <c r="Z4658" s="564">
        <v>1</v>
      </c>
      <c r="AA4658" s="564">
        <v>1</v>
      </c>
      <c r="AB4658" s="564">
        <v>1</v>
      </c>
      <c r="AC4658" s="564">
        <v>1</v>
      </c>
      <c r="AD4658" s="564">
        <v>1</v>
      </c>
      <c r="AE4658" s="564">
        <v>1</v>
      </c>
      <c r="AF4658" s="564">
        <v>1</v>
      </c>
      <c r="AG4658" s="564">
        <v>1</v>
      </c>
      <c r="AH4658" s="564">
        <v>1</v>
      </c>
      <c r="AI4658" s="564">
        <v>1</v>
      </c>
      <c r="AJ4658" s="564">
        <v>1</v>
      </c>
      <c r="AK4658" s="564">
        <v>1</v>
      </c>
    </row>
    <row r="4659" spans="1:37">
      <c r="A4659">
        <v>4655</v>
      </c>
      <c r="B4659" s="564">
        <f t="shared" ca="1" si="438"/>
        <v>0</v>
      </c>
      <c r="C4659" s="564">
        <f t="shared" ca="1" si="433"/>
        <v>0</v>
      </c>
      <c r="D4659" s="564">
        <f t="shared" ca="1" si="436"/>
        <v>0</v>
      </c>
      <c r="E4659" s="564">
        <f t="shared" ca="1" si="434"/>
        <v>0</v>
      </c>
      <c r="F4659" s="564">
        <f t="shared" ca="1" si="437"/>
        <v>1</v>
      </c>
      <c r="G4659" s="564">
        <f t="shared" ca="1" si="435"/>
        <v>2.7632014681528156</v>
      </c>
      <c r="H4659" s="564">
        <v>0</v>
      </c>
      <c r="I4659" s="564">
        <v>0</v>
      </c>
      <c r="J4659" s="564">
        <v>0</v>
      </c>
      <c r="K4659" s="564">
        <v>0</v>
      </c>
      <c r="L4659" s="564">
        <v>0</v>
      </c>
      <c r="M4659" s="564">
        <v>0</v>
      </c>
      <c r="N4659" s="564">
        <v>0</v>
      </c>
      <c r="O4659" s="564">
        <v>0</v>
      </c>
      <c r="P4659" s="564">
        <v>0</v>
      </c>
      <c r="Q4659" s="564">
        <v>0</v>
      </c>
      <c r="R4659" s="564">
        <v>0</v>
      </c>
      <c r="S4659" s="564">
        <v>0</v>
      </c>
      <c r="T4659" s="564">
        <v>0</v>
      </c>
      <c r="U4659" s="564">
        <v>0</v>
      </c>
      <c r="V4659" s="564">
        <v>0</v>
      </c>
      <c r="W4659" s="564">
        <v>0</v>
      </c>
      <c r="X4659" s="564">
        <v>0</v>
      </c>
      <c r="Y4659" s="564">
        <v>0</v>
      </c>
      <c r="Z4659" s="564">
        <v>0</v>
      </c>
      <c r="AA4659" s="564">
        <v>0</v>
      </c>
      <c r="AB4659" s="564">
        <v>0</v>
      </c>
      <c r="AC4659" s="564">
        <v>0</v>
      </c>
      <c r="AD4659" s="564">
        <v>0</v>
      </c>
      <c r="AE4659" s="564">
        <v>0</v>
      </c>
      <c r="AF4659" s="564">
        <v>0</v>
      </c>
      <c r="AG4659" s="564">
        <v>0</v>
      </c>
      <c r="AH4659" s="564">
        <v>0</v>
      </c>
      <c r="AI4659" s="564">
        <v>0</v>
      </c>
      <c r="AJ4659" s="564">
        <v>0</v>
      </c>
      <c r="AK4659" s="564">
        <v>0</v>
      </c>
    </row>
    <row r="4660" spans="1:37">
      <c r="A4660">
        <v>4656</v>
      </c>
      <c r="B4660" s="564">
        <f t="shared" ca="1" si="438"/>
        <v>0</v>
      </c>
      <c r="C4660" s="564">
        <f t="shared" ca="1" si="433"/>
        <v>0</v>
      </c>
      <c r="D4660" s="564">
        <f t="shared" ca="1" si="436"/>
        <v>0</v>
      </c>
      <c r="E4660" s="564">
        <f t="shared" ca="1" si="434"/>
        <v>0</v>
      </c>
      <c r="F4660" s="564">
        <f t="shared" ca="1" si="437"/>
        <v>1</v>
      </c>
      <c r="G4660" s="564">
        <f t="shared" ca="1" si="435"/>
        <v>4.4519674745894759</v>
      </c>
      <c r="H4660" s="564">
        <v>0</v>
      </c>
      <c r="I4660" s="564">
        <v>0</v>
      </c>
      <c r="J4660" s="564">
        <v>0</v>
      </c>
      <c r="K4660" s="564">
        <v>0</v>
      </c>
      <c r="L4660" s="564">
        <v>0</v>
      </c>
      <c r="M4660" s="564">
        <v>0</v>
      </c>
      <c r="N4660" s="564">
        <v>0</v>
      </c>
      <c r="O4660" s="564">
        <v>0</v>
      </c>
      <c r="P4660" s="564">
        <v>0</v>
      </c>
      <c r="Q4660" s="564">
        <v>0</v>
      </c>
      <c r="R4660" s="564">
        <v>0</v>
      </c>
      <c r="S4660" s="564">
        <v>0</v>
      </c>
      <c r="T4660" s="564">
        <v>0</v>
      </c>
      <c r="U4660" s="564">
        <v>0</v>
      </c>
      <c r="V4660" s="564">
        <v>0</v>
      </c>
      <c r="W4660" s="564">
        <v>0</v>
      </c>
      <c r="X4660" s="564">
        <v>0</v>
      </c>
      <c r="Y4660" s="564">
        <v>0</v>
      </c>
      <c r="Z4660" s="564">
        <v>0</v>
      </c>
      <c r="AA4660" s="564">
        <v>0</v>
      </c>
      <c r="AB4660" s="564">
        <v>0</v>
      </c>
      <c r="AC4660" s="564">
        <v>0</v>
      </c>
      <c r="AD4660" s="564">
        <v>0</v>
      </c>
      <c r="AE4660" s="564">
        <v>0</v>
      </c>
      <c r="AF4660" s="564">
        <v>0</v>
      </c>
      <c r="AG4660" s="564">
        <v>0</v>
      </c>
      <c r="AH4660" s="564">
        <v>0</v>
      </c>
      <c r="AI4660" s="564">
        <v>0</v>
      </c>
      <c r="AJ4660" s="564">
        <v>0</v>
      </c>
      <c r="AK4660" s="564">
        <v>0</v>
      </c>
    </row>
    <row r="4661" spans="1:37">
      <c r="A4661">
        <v>4657</v>
      </c>
      <c r="B4661" s="564">
        <f t="shared" ca="1" si="438"/>
        <v>20</v>
      </c>
      <c r="C4661" s="564">
        <f t="shared" ca="1" si="433"/>
        <v>400</v>
      </c>
      <c r="D4661" s="564">
        <f t="shared" ca="1" si="436"/>
        <v>20</v>
      </c>
      <c r="E4661" s="564">
        <f t="shared" ca="1" si="434"/>
        <v>0</v>
      </c>
      <c r="F4661" s="564">
        <f t="shared" ca="1" si="437"/>
        <v>1</v>
      </c>
      <c r="G4661" s="564">
        <f t="shared" ca="1" si="435"/>
        <v>0.50192613837621836</v>
      </c>
      <c r="H4661" s="564">
        <v>1</v>
      </c>
      <c r="I4661" s="564">
        <v>1</v>
      </c>
      <c r="J4661" s="564">
        <v>1</v>
      </c>
      <c r="K4661" s="564">
        <v>1</v>
      </c>
      <c r="L4661" s="564">
        <v>1</v>
      </c>
      <c r="M4661" s="564">
        <v>1</v>
      </c>
      <c r="N4661" s="564">
        <v>1</v>
      </c>
      <c r="O4661" s="564">
        <v>1</v>
      </c>
      <c r="P4661" s="564">
        <v>1</v>
      </c>
      <c r="Q4661" s="564">
        <v>1</v>
      </c>
      <c r="R4661" s="564">
        <v>1</v>
      </c>
      <c r="S4661" s="564">
        <v>1</v>
      </c>
      <c r="T4661" s="564">
        <v>1</v>
      </c>
      <c r="U4661" s="564">
        <v>1</v>
      </c>
      <c r="V4661" s="564">
        <v>1</v>
      </c>
      <c r="W4661" s="564">
        <v>1</v>
      </c>
      <c r="X4661" s="564">
        <v>1</v>
      </c>
      <c r="Y4661" s="564">
        <v>1</v>
      </c>
      <c r="Z4661" s="564">
        <v>1</v>
      </c>
      <c r="AA4661" s="564">
        <v>1</v>
      </c>
      <c r="AB4661" s="564">
        <v>1</v>
      </c>
      <c r="AC4661" s="564">
        <v>1</v>
      </c>
      <c r="AD4661" s="564">
        <v>1</v>
      </c>
      <c r="AE4661" s="564">
        <v>1</v>
      </c>
      <c r="AF4661" s="564">
        <v>1</v>
      </c>
      <c r="AG4661" s="564">
        <v>1</v>
      </c>
      <c r="AH4661" s="564">
        <v>1</v>
      </c>
      <c r="AI4661" s="564">
        <v>1</v>
      </c>
      <c r="AJ4661" s="564">
        <v>1</v>
      </c>
      <c r="AK4661" s="564">
        <v>1</v>
      </c>
    </row>
    <row r="4662" spans="1:37">
      <c r="A4662">
        <v>4658</v>
      </c>
      <c r="B4662" s="564">
        <f t="shared" ca="1" si="438"/>
        <v>20</v>
      </c>
      <c r="C4662" s="564">
        <f t="shared" ca="1" si="433"/>
        <v>400</v>
      </c>
      <c r="D4662" s="564">
        <f t="shared" ca="1" si="436"/>
        <v>20</v>
      </c>
      <c r="E4662" s="564">
        <f t="shared" ca="1" si="434"/>
        <v>0</v>
      </c>
      <c r="F4662" s="564">
        <f t="shared" ca="1" si="437"/>
        <v>1</v>
      </c>
      <c r="G4662" s="564">
        <f t="shared" ca="1" si="435"/>
        <v>4.9549091124368854</v>
      </c>
      <c r="H4662" s="564">
        <v>1</v>
      </c>
      <c r="I4662" s="564">
        <v>1</v>
      </c>
      <c r="J4662" s="564">
        <v>1</v>
      </c>
      <c r="K4662" s="564">
        <v>1</v>
      </c>
      <c r="L4662" s="564">
        <v>1</v>
      </c>
      <c r="M4662" s="564">
        <v>1</v>
      </c>
      <c r="N4662" s="564">
        <v>1</v>
      </c>
      <c r="O4662" s="564">
        <v>1</v>
      </c>
      <c r="P4662" s="564">
        <v>1</v>
      </c>
      <c r="Q4662" s="564">
        <v>1</v>
      </c>
      <c r="R4662" s="564">
        <v>1</v>
      </c>
      <c r="S4662" s="564">
        <v>1</v>
      </c>
      <c r="T4662" s="564">
        <v>1</v>
      </c>
      <c r="U4662" s="564">
        <v>1</v>
      </c>
      <c r="V4662" s="564">
        <v>1</v>
      </c>
      <c r="W4662" s="564">
        <v>1</v>
      </c>
      <c r="X4662" s="564">
        <v>1</v>
      </c>
      <c r="Y4662" s="564">
        <v>1</v>
      </c>
      <c r="Z4662" s="564">
        <v>1</v>
      </c>
      <c r="AA4662" s="564">
        <v>1</v>
      </c>
      <c r="AB4662" s="564">
        <v>1</v>
      </c>
      <c r="AC4662" s="564">
        <v>1</v>
      </c>
      <c r="AD4662" s="564">
        <v>1</v>
      </c>
      <c r="AE4662" s="564">
        <v>1</v>
      </c>
      <c r="AF4662" s="564">
        <v>1</v>
      </c>
      <c r="AG4662" s="564">
        <v>1</v>
      </c>
      <c r="AH4662" s="564">
        <v>1</v>
      </c>
      <c r="AI4662" s="564">
        <v>1</v>
      </c>
      <c r="AJ4662" s="564">
        <v>1</v>
      </c>
      <c r="AK4662" s="564">
        <v>1</v>
      </c>
    </row>
    <row r="4663" spans="1:37">
      <c r="A4663">
        <v>4659</v>
      </c>
      <c r="B4663" s="564">
        <f t="shared" ca="1" si="438"/>
        <v>0</v>
      </c>
      <c r="C4663" s="564">
        <f t="shared" ca="1" si="433"/>
        <v>0</v>
      </c>
      <c r="D4663" s="564">
        <f t="shared" ca="1" si="436"/>
        <v>0</v>
      </c>
      <c r="E4663" s="564">
        <f t="shared" ca="1" si="434"/>
        <v>0</v>
      </c>
      <c r="F4663" s="564">
        <f t="shared" ca="1" si="437"/>
        <v>1</v>
      </c>
      <c r="G4663" s="564">
        <f t="shared" ca="1" si="435"/>
        <v>5.1915984598406393</v>
      </c>
      <c r="H4663" s="564">
        <v>0</v>
      </c>
      <c r="I4663" s="564">
        <v>0</v>
      </c>
      <c r="J4663" s="564">
        <v>0</v>
      </c>
      <c r="K4663" s="564">
        <v>0</v>
      </c>
      <c r="L4663" s="564">
        <v>0</v>
      </c>
      <c r="M4663" s="564">
        <v>0</v>
      </c>
      <c r="N4663" s="564">
        <v>0</v>
      </c>
      <c r="O4663" s="564">
        <v>0</v>
      </c>
      <c r="P4663" s="564">
        <v>0</v>
      </c>
      <c r="Q4663" s="564">
        <v>0</v>
      </c>
      <c r="R4663" s="564">
        <v>0</v>
      </c>
      <c r="S4663" s="564">
        <v>0</v>
      </c>
      <c r="T4663" s="564">
        <v>0</v>
      </c>
      <c r="U4663" s="564">
        <v>0</v>
      </c>
      <c r="V4663" s="564">
        <v>0</v>
      </c>
      <c r="W4663" s="564">
        <v>0</v>
      </c>
      <c r="X4663" s="564">
        <v>0</v>
      </c>
      <c r="Y4663" s="564">
        <v>0</v>
      </c>
      <c r="Z4663" s="564">
        <v>0</v>
      </c>
      <c r="AA4663" s="564">
        <v>0</v>
      </c>
      <c r="AB4663" s="564">
        <v>0</v>
      </c>
      <c r="AC4663" s="564">
        <v>0</v>
      </c>
      <c r="AD4663" s="564">
        <v>0</v>
      </c>
      <c r="AE4663" s="564">
        <v>0</v>
      </c>
      <c r="AF4663" s="564">
        <v>0</v>
      </c>
      <c r="AG4663" s="564">
        <v>0</v>
      </c>
      <c r="AH4663" s="564">
        <v>0</v>
      </c>
      <c r="AI4663" s="564">
        <v>0</v>
      </c>
      <c r="AJ4663" s="564">
        <v>0</v>
      </c>
      <c r="AK4663" s="564">
        <v>0</v>
      </c>
    </row>
    <row r="4664" spans="1:37">
      <c r="A4664">
        <v>4660</v>
      </c>
      <c r="B4664" s="564">
        <f t="shared" ca="1" si="438"/>
        <v>20</v>
      </c>
      <c r="C4664" s="564">
        <f t="shared" ca="1" si="433"/>
        <v>400</v>
      </c>
      <c r="D4664" s="564">
        <f t="shared" ca="1" si="436"/>
        <v>20</v>
      </c>
      <c r="E4664" s="564">
        <f t="shared" ca="1" si="434"/>
        <v>0</v>
      </c>
      <c r="F4664" s="564">
        <f t="shared" ca="1" si="437"/>
        <v>1</v>
      </c>
      <c r="G4664" s="564">
        <f t="shared" ca="1" si="435"/>
        <v>0.14215826826163602</v>
      </c>
      <c r="H4664" s="564">
        <v>1</v>
      </c>
      <c r="I4664" s="564">
        <v>1</v>
      </c>
      <c r="J4664" s="564">
        <v>1</v>
      </c>
      <c r="K4664" s="564">
        <v>1</v>
      </c>
      <c r="L4664" s="564">
        <v>1</v>
      </c>
      <c r="M4664" s="564">
        <v>1</v>
      </c>
      <c r="N4664" s="564">
        <v>1</v>
      </c>
      <c r="O4664" s="564">
        <v>1</v>
      </c>
      <c r="P4664" s="564">
        <v>1</v>
      </c>
      <c r="Q4664" s="564">
        <v>1</v>
      </c>
      <c r="R4664" s="564">
        <v>1</v>
      </c>
      <c r="S4664" s="564">
        <v>1</v>
      </c>
      <c r="T4664" s="564">
        <v>1</v>
      </c>
      <c r="U4664" s="564">
        <v>1</v>
      </c>
      <c r="V4664" s="564">
        <v>1</v>
      </c>
      <c r="W4664" s="564">
        <v>1</v>
      </c>
      <c r="X4664" s="564">
        <v>1</v>
      </c>
      <c r="Y4664" s="564">
        <v>1</v>
      </c>
      <c r="Z4664" s="564">
        <v>1</v>
      </c>
      <c r="AA4664" s="564">
        <v>1</v>
      </c>
      <c r="AB4664" s="564">
        <v>1</v>
      </c>
      <c r="AC4664" s="564">
        <v>1</v>
      </c>
      <c r="AD4664" s="564">
        <v>1</v>
      </c>
      <c r="AE4664" s="564">
        <v>1</v>
      </c>
      <c r="AF4664" s="564">
        <v>1</v>
      </c>
      <c r="AG4664" s="564">
        <v>1</v>
      </c>
      <c r="AH4664" s="564">
        <v>1</v>
      </c>
      <c r="AI4664" s="564">
        <v>1</v>
      </c>
      <c r="AJ4664" s="564">
        <v>1</v>
      </c>
      <c r="AK4664" s="564">
        <v>1</v>
      </c>
    </row>
    <row r="4665" spans="1:37">
      <c r="A4665">
        <v>4661</v>
      </c>
      <c r="B4665" s="564">
        <f t="shared" ca="1" si="438"/>
        <v>0</v>
      </c>
      <c r="C4665" s="564">
        <f t="shared" ca="1" si="433"/>
        <v>0</v>
      </c>
      <c r="D4665" s="564">
        <f t="shared" ca="1" si="436"/>
        <v>0</v>
      </c>
      <c r="E4665" s="564">
        <f t="shared" ca="1" si="434"/>
        <v>0</v>
      </c>
      <c r="F4665" s="564">
        <f t="shared" ca="1" si="437"/>
        <v>1</v>
      </c>
      <c r="G4665" s="564">
        <f t="shared" ca="1" si="435"/>
        <v>1.1928615723630538</v>
      </c>
      <c r="H4665" s="564">
        <v>0</v>
      </c>
      <c r="I4665" s="564">
        <v>0</v>
      </c>
      <c r="J4665" s="564">
        <v>0</v>
      </c>
      <c r="K4665" s="564">
        <v>0</v>
      </c>
      <c r="L4665" s="564">
        <v>0</v>
      </c>
      <c r="M4665" s="564">
        <v>0</v>
      </c>
      <c r="N4665" s="564">
        <v>0</v>
      </c>
      <c r="O4665" s="564">
        <v>0</v>
      </c>
      <c r="P4665" s="564">
        <v>0</v>
      </c>
      <c r="Q4665" s="564">
        <v>0</v>
      </c>
      <c r="R4665" s="564">
        <v>0</v>
      </c>
      <c r="S4665" s="564">
        <v>0</v>
      </c>
      <c r="T4665" s="564">
        <v>0</v>
      </c>
      <c r="U4665" s="564">
        <v>0</v>
      </c>
      <c r="V4665" s="564">
        <v>0</v>
      </c>
      <c r="W4665" s="564">
        <v>0</v>
      </c>
      <c r="X4665" s="564">
        <v>0</v>
      </c>
      <c r="Y4665" s="564">
        <v>0</v>
      </c>
      <c r="Z4665" s="564">
        <v>0</v>
      </c>
      <c r="AA4665" s="564">
        <v>0</v>
      </c>
      <c r="AB4665" s="564">
        <v>0</v>
      </c>
      <c r="AC4665" s="564">
        <v>0</v>
      </c>
      <c r="AD4665" s="564">
        <v>0</v>
      </c>
      <c r="AE4665" s="564">
        <v>0</v>
      </c>
      <c r="AF4665" s="564">
        <v>0</v>
      </c>
      <c r="AG4665" s="564">
        <v>0</v>
      </c>
      <c r="AH4665" s="564">
        <v>0</v>
      </c>
      <c r="AI4665" s="564">
        <v>0</v>
      </c>
      <c r="AJ4665" s="564">
        <v>0</v>
      </c>
      <c r="AK4665" s="564">
        <v>0</v>
      </c>
    </row>
    <row r="4666" spans="1:37">
      <c r="A4666">
        <v>4662</v>
      </c>
      <c r="B4666" s="564">
        <f t="shared" ca="1" si="438"/>
        <v>0</v>
      </c>
      <c r="C4666" s="564">
        <f t="shared" ca="1" si="433"/>
        <v>0</v>
      </c>
      <c r="D4666" s="564">
        <f t="shared" ca="1" si="436"/>
        <v>0</v>
      </c>
      <c r="E4666" s="564">
        <f t="shared" ca="1" si="434"/>
        <v>0</v>
      </c>
      <c r="F4666" s="564">
        <f t="shared" ca="1" si="437"/>
        <v>1</v>
      </c>
      <c r="G4666" s="564">
        <f t="shared" ca="1" si="435"/>
        <v>6.7205785978345589E-2</v>
      </c>
      <c r="H4666" s="564">
        <v>0</v>
      </c>
      <c r="I4666" s="564">
        <v>0</v>
      </c>
      <c r="J4666" s="564">
        <v>0</v>
      </c>
      <c r="K4666" s="564">
        <v>0</v>
      </c>
      <c r="L4666" s="564">
        <v>0</v>
      </c>
      <c r="M4666" s="564">
        <v>0</v>
      </c>
      <c r="N4666" s="564">
        <v>0</v>
      </c>
      <c r="O4666" s="564">
        <v>0</v>
      </c>
      <c r="P4666" s="564">
        <v>0</v>
      </c>
      <c r="Q4666" s="564">
        <v>0</v>
      </c>
      <c r="R4666" s="564">
        <v>0</v>
      </c>
      <c r="S4666" s="564">
        <v>0</v>
      </c>
      <c r="T4666" s="564">
        <v>0</v>
      </c>
      <c r="U4666" s="564">
        <v>0</v>
      </c>
      <c r="V4666" s="564">
        <v>0</v>
      </c>
      <c r="W4666" s="564">
        <v>0</v>
      </c>
      <c r="X4666" s="564">
        <v>0</v>
      </c>
      <c r="Y4666" s="564">
        <v>0</v>
      </c>
      <c r="Z4666" s="564">
        <v>0</v>
      </c>
      <c r="AA4666" s="564">
        <v>0</v>
      </c>
      <c r="AB4666" s="564">
        <v>0</v>
      </c>
      <c r="AC4666" s="564">
        <v>0</v>
      </c>
      <c r="AD4666" s="564">
        <v>0</v>
      </c>
      <c r="AE4666" s="564">
        <v>0</v>
      </c>
      <c r="AF4666" s="564">
        <v>0</v>
      </c>
      <c r="AG4666" s="564">
        <v>0</v>
      </c>
      <c r="AH4666" s="564">
        <v>0</v>
      </c>
      <c r="AI4666" s="564">
        <v>0</v>
      </c>
      <c r="AJ4666" s="564">
        <v>0</v>
      </c>
      <c r="AK4666" s="564">
        <v>0</v>
      </c>
    </row>
    <row r="4667" spans="1:37">
      <c r="A4667">
        <v>4663</v>
      </c>
      <c r="B4667" s="564">
        <f t="shared" ca="1" si="438"/>
        <v>20</v>
      </c>
      <c r="C4667" s="564">
        <f t="shared" ca="1" si="433"/>
        <v>400</v>
      </c>
      <c r="D4667" s="564">
        <f t="shared" ca="1" si="436"/>
        <v>20</v>
      </c>
      <c r="E4667" s="564">
        <f t="shared" ca="1" si="434"/>
        <v>0</v>
      </c>
      <c r="F4667" s="564">
        <f t="shared" ca="1" si="437"/>
        <v>1</v>
      </c>
      <c r="G4667" s="564">
        <f t="shared" ca="1" si="435"/>
        <v>4.0443013742829983</v>
      </c>
      <c r="H4667" s="564">
        <v>1</v>
      </c>
      <c r="I4667" s="564">
        <v>1</v>
      </c>
      <c r="J4667" s="564">
        <v>1</v>
      </c>
      <c r="K4667" s="564">
        <v>1</v>
      </c>
      <c r="L4667" s="564">
        <v>1</v>
      </c>
      <c r="M4667" s="564">
        <v>1</v>
      </c>
      <c r="N4667" s="564">
        <v>1</v>
      </c>
      <c r="O4667" s="564">
        <v>1</v>
      </c>
      <c r="P4667" s="564">
        <v>1</v>
      </c>
      <c r="Q4667" s="564">
        <v>1</v>
      </c>
      <c r="R4667" s="564">
        <v>1</v>
      </c>
      <c r="S4667" s="564">
        <v>1</v>
      </c>
      <c r="T4667" s="564">
        <v>1</v>
      </c>
      <c r="U4667" s="564">
        <v>1</v>
      </c>
      <c r="V4667" s="564">
        <v>1</v>
      </c>
      <c r="W4667" s="564">
        <v>1</v>
      </c>
      <c r="X4667" s="564">
        <v>1</v>
      </c>
      <c r="Y4667" s="564">
        <v>1</v>
      </c>
      <c r="Z4667" s="564">
        <v>1</v>
      </c>
      <c r="AA4667" s="564">
        <v>1</v>
      </c>
      <c r="AB4667" s="564">
        <v>1</v>
      </c>
      <c r="AC4667" s="564">
        <v>1</v>
      </c>
      <c r="AD4667" s="564">
        <v>1</v>
      </c>
      <c r="AE4667" s="564">
        <v>1</v>
      </c>
      <c r="AF4667" s="564">
        <v>1</v>
      </c>
      <c r="AG4667" s="564">
        <v>1</v>
      </c>
      <c r="AH4667" s="564">
        <v>1</v>
      </c>
      <c r="AI4667" s="564">
        <v>1</v>
      </c>
      <c r="AJ4667" s="564">
        <v>1</v>
      </c>
      <c r="AK4667" s="564">
        <v>1</v>
      </c>
    </row>
    <row r="4668" spans="1:37">
      <c r="A4668">
        <v>4664</v>
      </c>
      <c r="B4668" s="564">
        <f t="shared" ca="1" si="438"/>
        <v>20</v>
      </c>
      <c r="C4668" s="564">
        <f t="shared" ca="1" si="433"/>
        <v>400</v>
      </c>
      <c r="D4668" s="564">
        <f t="shared" ca="1" si="436"/>
        <v>20</v>
      </c>
      <c r="E4668" s="564">
        <f t="shared" ca="1" si="434"/>
        <v>0</v>
      </c>
      <c r="F4668" s="564">
        <f t="shared" ca="1" si="437"/>
        <v>1</v>
      </c>
      <c r="G4668" s="564">
        <f t="shared" ca="1" si="435"/>
        <v>-1.0498814276855422</v>
      </c>
      <c r="H4668" s="564">
        <v>1</v>
      </c>
      <c r="I4668" s="564">
        <v>1</v>
      </c>
      <c r="J4668" s="564">
        <v>1</v>
      </c>
      <c r="K4668" s="564">
        <v>1</v>
      </c>
      <c r="L4668" s="564">
        <v>1</v>
      </c>
      <c r="M4668" s="564">
        <v>1</v>
      </c>
      <c r="N4668" s="564">
        <v>1</v>
      </c>
      <c r="O4668" s="564">
        <v>1</v>
      </c>
      <c r="P4668" s="564">
        <v>1</v>
      </c>
      <c r="Q4668" s="564">
        <v>1</v>
      </c>
      <c r="R4668" s="564">
        <v>1</v>
      </c>
      <c r="S4668" s="564">
        <v>1</v>
      </c>
      <c r="T4668" s="564">
        <v>1</v>
      </c>
      <c r="U4668" s="564">
        <v>1</v>
      </c>
      <c r="V4668" s="564">
        <v>1</v>
      </c>
      <c r="W4668" s="564">
        <v>1</v>
      </c>
      <c r="X4668" s="564">
        <v>1</v>
      </c>
      <c r="Y4668" s="564">
        <v>1</v>
      </c>
      <c r="Z4668" s="564">
        <v>1</v>
      </c>
      <c r="AA4668" s="564">
        <v>1</v>
      </c>
      <c r="AB4668" s="564">
        <v>1</v>
      </c>
      <c r="AC4668" s="564">
        <v>1</v>
      </c>
      <c r="AD4668" s="564">
        <v>1</v>
      </c>
      <c r="AE4668" s="564">
        <v>1</v>
      </c>
      <c r="AF4668" s="564">
        <v>1</v>
      </c>
      <c r="AG4668" s="564">
        <v>1</v>
      </c>
      <c r="AH4668" s="564">
        <v>1</v>
      </c>
      <c r="AI4668" s="564">
        <v>1</v>
      </c>
      <c r="AJ4668" s="564">
        <v>1</v>
      </c>
      <c r="AK4668" s="564">
        <v>1</v>
      </c>
    </row>
    <row r="4669" spans="1:37">
      <c r="A4669">
        <v>4665</v>
      </c>
      <c r="B4669" s="564">
        <f t="shared" ca="1" si="438"/>
        <v>0</v>
      </c>
      <c r="C4669" s="564">
        <f t="shared" ca="1" si="433"/>
        <v>0</v>
      </c>
      <c r="D4669" s="564">
        <f t="shared" ca="1" si="436"/>
        <v>0</v>
      </c>
      <c r="E4669" s="564">
        <f t="shared" ca="1" si="434"/>
        <v>0</v>
      </c>
      <c r="F4669" s="564">
        <f t="shared" ca="1" si="437"/>
        <v>1</v>
      </c>
      <c r="G4669" s="564">
        <f t="shared" ca="1" si="435"/>
        <v>8.3126787355752931</v>
      </c>
      <c r="H4669" s="564">
        <v>0</v>
      </c>
      <c r="I4669" s="564">
        <v>0</v>
      </c>
      <c r="J4669" s="564">
        <v>0</v>
      </c>
      <c r="K4669" s="564">
        <v>0</v>
      </c>
      <c r="L4669" s="564">
        <v>0</v>
      </c>
      <c r="M4669" s="564">
        <v>0</v>
      </c>
      <c r="N4669" s="564">
        <v>0</v>
      </c>
      <c r="O4669" s="564">
        <v>0</v>
      </c>
      <c r="P4669" s="564">
        <v>0</v>
      </c>
      <c r="Q4669" s="564">
        <v>0</v>
      </c>
      <c r="R4669" s="564">
        <v>0</v>
      </c>
      <c r="S4669" s="564">
        <v>0</v>
      </c>
      <c r="T4669" s="564">
        <v>0</v>
      </c>
      <c r="U4669" s="564">
        <v>0</v>
      </c>
      <c r="V4669" s="564">
        <v>0</v>
      </c>
      <c r="W4669" s="564">
        <v>0</v>
      </c>
      <c r="X4669" s="564">
        <v>0</v>
      </c>
      <c r="Y4669" s="564">
        <v>0</v>
      </c>
      <c r="Z4669" s="564">
        <v>0</v>
      </c>
      <c r="AA4669" s="564">
        <v>0</v>
      </c>
      <c r="AB4669" s="564">
        <v>0</v>
      </c>
      <c r="AC4669" s="564">
        <v>0</v>
      </c>
      <c r="AD4669" s="564">
        <v>0</v>
      </c>
      <c r="AE4669" s="564">
        <v>0</v>
      </c>
      <c r="AF4669" s="564">
        <v>0</v>
      </c>
      <c r="AG4669" s="564">
        <v>0</v>
      </c>
      <c r="AH4669" s="564">
        <v>0</v>
      </c>
      <c r="AI4669" s="564">
        <v>0</v>
      </c>
      <c r="AJ4669" s="564">
        <v>0</v>
      </c>
      <c r="AK4669" s="564">
        <v>0</v>
      </c>
    </row>
    <row r="4670" spans="1:37">
      <c r="A4670">
        <v>4666</v>
      </c>
      <c r="B4670" s="564">
        <f t="shared" ca="1" si="438"/>
        <v>17</v>
      </c>
      <c r="C4670" s="564">
        <f t="shared" ca="1" si="433"/>
        <v>289</v>
      </c>
      <c r="D4670" s="564">
        <f t="shared" ca="1" si="436"/>
        <v>17</v>
      </c>
      <c r="E4670" s="564">
        <f t="shared" ca="1" si="434"/>
        <v>2.5500000000000007</v>
      </c>
      <c r="F4670" s="564">
        <f t="shared" ca="1" si="437"/>
        <v>0.73157894736842111</v>
      </c>
      <c r="G4670" s="564">
        <f t="shared" ca="1" si="435"/>
        <v>-2.1479763945638592</v>
      </c>
      <c r="H4670" s="564">
        <v>1</v>
      </c>
      <c r="I4670" s="564">
        <v>1</v>
      </c>
      <c r="J4670" s="564">
        <v>0</v>
      </c>
      <c r="K4670" s="564">
        <v>1</v>
      </c>
      <c r="L4670" s="564">
        <v>1</v>
      </c>
      <c r="M4670" s="564">
        <v>1</v>
      </c>
      <c r="N4670" s="564">
        <v>1</v>
      </c>
      <c r="O4670" s="564">
        <v>1</v>
      </c>
      <c r="P4670" s="564">
        <v>1</v>
      </c>
      <c r="Q4670" s="564">
        <v>0</v>
      </c>
      <c r="R4670" s="564">
        <v>1</v>
      </c>
      <c r="S4670" s="564">
        <v>1</v>
      </c>
      <c r="T4670" s="564">
        <v>1</v>
      </c>
      <c r="U4670" s="564">
        <v>1</v>
      </c>
      <c r="V4670" s="564">
        <v>1</v>
      </c>
      <c r="W4670" s="564">
        <v>1</v>
      </c>
      <c r="X4670" s="564">
        <v>1</v>
      </c>
      <c r="Y4670" s="564">
        <v>0</v>
      </c>
      <c r="Z4670" s="564">
        <v>1</v>
      </c>
      <c r="AA4670" s="564">
        <v>1</v>
      </c>
      <c r="AB4670" s="564">
        <v>1</v>
      </c>
      <c r="AC4670" s="564">
        <v>1</v>
      </c>
      <c r="AD4670" s="564">
        <v>1</v>
      </c>
      <c r="AE4670" s="564">
        <v>1</v>
      </c>
      <c r="AF4670" s="564">
        <v>1</v>
      </c>
      <c r="AG4670" s="564">
        <v>1</v>
      </c>
      <c r="AH4670" s="564">
        <v>1</v>
      </c>
      <c r="AI4670" s="564">
        <v>1</v>
      </c>
      <c r="AJ4670" s="564">
        <v>1</v>
      </c>
      <c r="AK4670" s="564">
        <v>1</v>
      </c>
    </row>
    <row r="4671" spans="1:37">
      <c r="A4671">
        <v>4667</v>
      </c>
      <c r="B4671" s="564">
        <f t="shared" ca="1" si="438"/>
        <v>19</v>
      </c>
      <c r="C4671" s="564">
        <f t="shared" ca="1" si="433"/>
        <v>361</v>
      </c>
      <c r="D4671" s="564">
        <f t="shared" ca="1" si="436"/>
        <v>19</v>
      </c>
      <c r="E4671" s="564">
        <f t="shared" ca="1" si="434"/>
        <v>0.94999999999999929</v>
      </c>
      <c r="F4671" s="564">
        <f t="shared" ca="1" si="437"/>
        <v>0.9</v>
      </c>
      <c r="G4671" s="564">
        <f t="shared" ca="1" si="435"/>
        <v>1.1511898015938582</v>
      </c>
      <c r="H4671" s="564">
        <v>1</v>
      </c>
      <c r="I4671" s="564">
        <v>1</v>
      </c>
      <c r="J4671" s="564">
        <v>1</v>
      </c>
      <c r="K4671" s="564">
        <v>1</v>
      </c>
      <c r="L4671" s="564">
        <v>1</v>
      </c>
      <c r="M4671" s="564">
        <v>1</v>
      </c>
      <c r="N4671" s="564">
        <v>1</v>
      </c>
      <c r="O4671" s="564">
        <v>1</v>
      </c>
      <c r="P4671" s="564">
        <v>1</v>
      </c>
      <c r="Q4671" s="564">
        <v>1</v>
      </c>
      <c r="R4671" s="564">
        <v>1</v>
      </c>
      <c r="S4671" s="564">
        <v>1</v>
      </c>
      <c r="T4671" s="564">
        <v>1</v>
      </c>
      <c r="U4671" s="564">
        <v>1</v>
      </c>
      <c r="V4671" s="564">
        <v>1</v>
      </c>
      <c r="W4671" s="564">
        <v>1</v>
      </c>
      <c r="X4671" s="564">
        <v>1</v>
      </c>
      <c r="Y4671" s="564">
        <v>1</v>
      </c>
      <c r="Z4671" s="564">
        <v>1</v>
      </c>
      <c r="AA4671" s="564">
        <v>0</v>
      </c>
      <c r="AB4671" s="564">
        <v>1</v>
      </c>
      <c r="AC4671" s="564">
        <v>1</v>
      </c>
      <c r="AD4671" s="564">
        <v>1</v>
      </c>
      <c r="AE4671" s="564">
        <v>1</v>
      </c>
      <c r="AF4671" s="564">
        <v>1</v>
      </c>
      <c r="AG4671" s="564">
        <v>1</v>
      </c>
      <c r="AH4671" s="564">
        <v>1</v>
      </c>
      <c r="AI4671" s="564">
        <v>0</v>
      </c>
      <c r="AJ4671" s="564">
        <v>1</v>
      </c>
      <c r="AK4671" s="564">
        <v>1</v>
      </c>
    </row>
    <row r="4672" spans="1:37">
      <c r="A4672">
        <v>4668</v>
      </c>
      <c r="B4672" s="564">
        <f t="shared" ca="1" si="438"/>
        <v>20</v>
      </c>
      <c r="C4672" s="564">
        <f t="shared" ca="1" si="433"/>
        <v>400</v>
      </c>
      <c r="D4672" s="564">
        <f t="shared" ca="1" si="436"/>
        <v>20</v>
      </c>
      <c r="E4672" s="564">
        <f t="shared" ca="1" si="434"/>
        <v>0</v>
      </c>
      <c r="F4672" s="564">
        <f t="shared" ca="1" si="437"/>
        <v>1</v>
      </c>
      <c r="G4672" s="564">
        <f t="shared" ca="1" si="435"/>
        <v>-3.1845978671231818</v>
      </c>
      <c r="H4672" s="564">
        <v>1</v>
      </c>
      <c r="I4672" s="564">
        <v>1</v>
      </c>
      <c r="J4672" s="564">
        <v>1</v>
      </c>
      <c r="K4672" s="564">
        <v>1</v>
      </c>
      <c r="L4672" s="564">
        <v>1</v>
      </c>
      <c r="M4672" s="564">
        <v>1</v>
      </c>
      <c r="N4672" s="564">
        <v>1</v>
      </c>
      <c r="O4672" s="564">
        <v>1</v>
      </c>
      <c r="P4672" s="564">
        <v>1</v>
      </c>
      <c r="Q4672" s="564">
        <v>1</v>
      </c>
      <c r="R4672" s="564">
        <v>1</v>
      </c>
      <c r="S4672" s="564">
        <v>1</v>
      </c>
      <c r="T4672" s="564">
        <v>1</v>
      </c>
      <c r="U4672" s="564">
        <v>1</v>
      </c>
      <c r="V4672" s="564">
        <v>1</v>
      </c>
      <c r="W4672" s="564">
        <v>1</v>
      </c>
      <c r="X4672" s="564">
        <v>1</v>
      </c>
      <c r="Y4672" s="564">
        <v>1</v>
      </c>
      <c r="Z4672" s="564">
        <v>1</v>
      </c>
      <c r="AA4672" s="564">
        <v>1</v>
      </c>
      <c r="AB4672" s="564">
        <v>1</v>
      </c>
      <c r="AC4672" s="564">
        <v>1</v>
      </c>
      <c r="AD4672" s="564">
        <v>1</v>
      </c>
      <c r="AE4672" s="564">
        <v>1</v>
      </c>
      <c r="AF4672" s="564">
        <v>1</v>
      </c>
      <c r="AG4672" s="564">
        <v>1</v>
      </c>
      <c r="AH4672" s="564">
        <v>1</v>
      </c>
      <c r="AI4672" s="564">
        <v>1</v>
      </c>
      <c r="AJ4672" s="564">
        <v>1</v>
      </c>
      <c r="AK4672" s="564">
        <v>1</v>
      </c>
    </row>
    <row r="4673" spans="1:37">
      <c r="A4673">
        <v>4669</v>
      </c>
      <c r="B4673" s="564">
        <f t="shared" ca="1" si="438"/>
        <v>0</v>
      </c>
      <c r="C4673" s="564">
        <f t="shared" ca="1" si="433"/>
        <v>0</v>
      </c>
      <c r="D4673" s="564">
        <f t="shared" ca="1" si="436"/>
        <v>0</v>
      </c>
      <c r="E4673" s="564">
        <f t="shared" ca="1" si="434"/>
        <v>0</v>
      </c>
      <c r="F4673" s="564">
        <f t="shared" ca="1" si="437"/>
        <v>1</v>
      </c>
      <c r="G4673" s="564">
        <f t="shared" ca="1" si="435"/>
        <v>2.9191577862060742</v>
      </c>
      <c r="H4673" s="564">
        <v>0</v>
      </c>
      <c r="I4673" s="564">
        <v>0</v>
      </c>
      <c r="J4673" s="564">
        <v>0</v>
      </c>
      <c r="K4673" s="564">
        <v>0</v>
      </c>
      <c r="L4673" s="564">
        <v>0</v>
      </c>
      <c r="M4673" s="564">
        <v>0</v>
      </c>
      <c r="N4673" s="564">
        <v>0</v>
      </c>
      <c r="O4673" s="564">
        <v>0</v>
      </c>
      <c r="P4673" s="564">
        <v>0</v>
      </c>
      <c r="Q4673" s="564">
        <v>0</v>
      </c>
      <c r="R4673" s="564">
        <v>0</v>
      </c>
      <c r="S4673" s="564">
        <v>0</v>
      </c>
      <c r="T4673" s="564">
        <v>0</v>
      </c>
      <c r="U4673" s="564">
        <v>0</v>
      </c>
      <c r="V4673" s="564">
        <v>0</v>
      </c>
      <c r="W4673" s="564">
        <v>0</v>
      </c>
      <c r="X4673" s="564">
        <v>0</v>
      </c>
      <c r="Y4673" s="564">
        <v>0</v>
      </c>
      <c r="Z4673" s="564">
        <v>0</v>
      </c>
      <c r="AA4673" s="564">
        <v>0</v>
      </c>
      <c r="AB4673" s="564">
        <v>0</v>
      </c>
      <c r="AC4673" s="564">
        <v>0</v>
      </c>
      <c r="AD4673" s="564">
        <v>0</v>
      </c>
      <c r="AE4673" s="564">
        <v>0</v>
      </c>
      <c r="AF4673" s="564">
        <v>0</v>
      </c>
      <c r="AG4673" s="564">
        <v>0</v>
      </c>
      <c r="AH4673" s="564">
        <v>0</v>
      </c>
      <c r="AI4673" s="564">
        <v>0</v>
      </c>
      <c r="AJ4673" s="564">
        <v>0</v>
      </c>
      <c r="AK4673" s="564">
        <v>0</v>
      </c>
    </row>
    <row r="4674" spans="1:37">
      <c r="A4674">
        <v>4670</v>
      </c>
      <c r="B4674" s="564">
        <f t="shared" ca="1" si="438"/>
        <v>0</v>
      </c>
      <c r="C4674" s="564">
        <f t="shared" ca="1" si="433"/>
        <v>0</v>
      </c>
      <c r="D4674" s="564">
        <f t="shared" ca="1" si="436"/>
        <v>0</v>
      </c>
      <c r="E4674" s="564">
        <f t="shared" ca="1" si="434"/>
        <v>0</v>
      </c>
      <c r="F4674" s="564">
        <f t="shared" ca="1" si="437"/>
        <v>1</v>
      </c>
      <c r="G4674" s="564">
        <f t="shared" ca="1" si="435"/>
        <v>-0.52598214242567942</v>
      </c>
      <c r="H4674" s="564">
        <v>0</v>
      </c>
      <c r="I4674" s="564">
        <v>0</v>
      </c>
      <c r="J4674" s="564">
        <v>0</v>
      </c>
      <c r="K4674" s="564">
        <v>0</v>
      </c>
      <c r="L4674" s="564">
        <v>0</v>
      </c>
      <c r="M4674" s="564">
        <v>0</v>
      </c>
      <c r="N4674" s="564">
        <v>0</v>
      </c>
      <c r="O4674" s="564">
        <v>0</v>
      </c>
      <c r="P4674" s="564">
        <v>0</v>
      </c>
      <c r="Q4674" s="564">
        <v>0</v>
      </c>
      <c r="R4674" s="564">
        <v>0</v>
      </c>
      <c r="S4674" s="564">
        <v>0</v>
      </c>
      <c r="T4674" s="564">
        <v>0</v>
      </c>
      <c r="U4674" s="564">
        <v>0</v>
      </c>
      <c r="V4674" s="564">
        <v>0</v>
      </c>
      <c r="W4674" s="564">
        <v>0</v>
      </c>
      <c r="X4674" s="564">
        <v>0</v>
      </c>
      <c r="Y4674" s="564">
        <v>0</v>
      </c>
      <c r="Z4674" s="564">
        <v>0</v>
      </c>
      <c r="AA4674" s="564">
        <v>0</v>
      </c>
      <c r="AB4674" s="564">
        <v>0</v>
      </c>
      <c r="AC4674" s="564">
        <v>0</v>
      </c>
      <c r="AD4674" s="564">
        <v>0</v>
      </c>
      <c r="AE4674" s="564">
        <v>0</v>
      </c>
      <c r="AF4674" s="564">
        <v>0</v>
      </c>
      <c r="AG4674" s="564">
        <v>0</v>
      </c>
      <c r="AH4674" s="564">
        <v>0</v>
      </c>
      <c r="AI4674" s="564">
        <v>0</v>
      </c>
      <c r="AJ4674" s="564">
        <v>0</v>
      </c>
      <c r="AK4674" s="564">
        <v>0</v>
      </c>
    </row>
    <row r="4675" spans="1:37">
      <c r="A4675">
        <v>4671</v>
      </c>
      <c r="B4675" s="564">
        <f t="shared" ca="1" si="438"/>
        <v>0</v>
      </c>
      <c r="C4675" s="564">
        <f t="shared" ca="1" si="433"/>
        <v>0</v>
      </c>
      <c r="D4675" s="564">
        <f t="shared" ca="1" si="436"/>
        <v>0</v>
      </c>
      <c r="E4675" s="564">
        <f t="shared" ca="1" si="434"/>
        <v>0</v>
      </c>
      <c r="F4675" s="564">
        <f t="shared" ca="1" si="437"/>
        <v>1</v>
      </c>
      <c r="G4675" s="564">
        <f t="shared" ca="1" si="435"/>
        <v>-1.5969240571028673</v>
      </c>
      <c r="H4675" s="564">
        <v>0</v>
      </c>
      <c r="I4675" s="564">
        <v>0</v>
      </c>
      <c r="J4675" s="564">
        <v>0</v>
      </c>
      <c r="K4675" s="564">
        <v>0</v>
      </c>
      <c r="L4675" s="564">
        <v>0</v>
      </c>
      <c r="M4675" s="564">
        <v>0</v>
      </c>
      <c r="N4675" s="564">
        <v>0</v>
      </c>
      <c r="O4675" s="564">
        <v>0</v>
      </c>
      <c r="P4675" s="564">
        <v>0</v>
      </c>
      <c r="Q4675" s="564">
        <v>0</v>
      </c>
      <c r="R4675" s="564">
        <v>0</v>
      </c>
      <c r="S4675" s="564">
        <v>0</v>
      </c>
      <c r="T4675" s="564">
        <v>0</v>
      </c>
      <c r="U4675" s="564">
        <v>0</v>
      </c>
      <c r="V4675" s="564">
        <v>0</v>
      </c>
      <c r="W4675" s="564">
        <v>0</v>
      </c>
      <c r="X4675" s="564">
        <v>0</v>
      </c>
      <c r="Y4675" s="564">
        <v>0</v>
      </c>
      <c r="Z4675" s="564">
        <v>0</v>
      </c>
      <c r="AA4675" s="564">
        <v>0</v>
      </c>
      <c r="AB4675" s="564">
        <v>0</v>
      </c>
      <c r="AC4675" s="564">
        <v>0</v>
      </c>
      <c r="AD4675" s="564">
        <v>0</v>
      </c>
      <c r="AE4675" s="564">
        <v>0</v>
      </c>
      <c r="AF4675" s="564">
        <v>0</v>
      </c>
      <c r="AG4675" s="564">
        <v>0</v>
      </c>
      <c r="AH4675" s="564">
        <v>0</v>
      </c>
      <c r="AI4675" s="564">
        <v>0</v>
      </c>
      <c r="AJ4675" s="564">
        <v>0</v>
      </c>
      <c r="AK4675" s="564">
        <v>0</v>
      </c>
    </row>
    <row r="4676" spans="1:37">
      <c r="A4676">
        <v>4672</v>
      </c>
      <c r="B4676" s="564">
        <f t="shared" ca="1" si="438"/>
        <v>0</v>
      </c>
      <c r="C4676" s="564">
        <f t="shared" ca="1" si="433"/>
        <v>0</v>
      </c>
      <c r="D4676" s="564">
        <f t="shared" ca="1" si="436"/>
        <v>0</v>
      </c>
      <c r="E4676" s="564">
        <f t="shared" ca="1" si="434"/>
        <v>0</v>
      </c>
      <c r="F4676" s="564">
        <f t="shared" ca="1" si="437"/>
        <v>1</v>
      </c>
      <c r="G4676" s="564">
        <f t="shared" ca="1" si="435"/>
        <v>-0.57936375280867458</v>
      </c>
      <c r="H4676" s="564">
        <v>0</v>
      </c>
      <c r="I4676" s="564">
        <v>0</v>
      </c>
      <c r="J4676" s="564">
        <v>0</v>
      </c>
      <c r="K4676" s="564">
        <v>0</v>
      </c>
      <c r="L4676" s="564">
        <v>0</v>
      </c>
      <c r="M4676" s="564">
        <v>0</v>
      </c>
      <c r="N4676" s="564">
        <v>0</v>
      </c>
      <c r="O4676" s="564">
        <v>0</v>
      </c>
      <c r="P4676" s="564">
        <v>0</v>
      </c>
      <c r="Q4676" s="564">
        <v>0</v>
      </c>
      <c r="R4676" s="564">
        <v>0</v>
      </c>
      <c r="S4676" s="564">
        <v>0</v>
      </c>
      <c r="T4676" s="564">
        <v>0</v>
      </c>
      <c r="U4676" s="564">
        <v>0</v>
      </c>
      <c r="V4676" s="564">
        <v>0</v>
      </c>
      <c r="W4676" s="564">
        <v>0</v>
      </c>
      <c r="X4676" s="564">
        <v>0</v>
      </c>
      <c r="Y4676" s="564">
        <v>0</v>
      </c>
      <c r="Z4676" s="564">
        <v>0</v>
      </c>
      <c r="AA4676" s="564">
        <v>0</v>
      </c>
      <c r="AB4676" s="564">
        <v>0</v>
      </c>
      <c r="AC4676" s="564">
        <v>0</v>
      </c>
      <c r="AD4676" s="564">
        <v>0</v>
      </c>
      <c r="AE4676" s="564">
        <v>0</v>
      </c>
      <c r="AF4676" s="564">
        <v>0</v>
      </c>
      <c r="AG4676" s="564">
        <v>0</v>
      </c>
      <c r="AH4676" s="564">
        <v>0</v>
      </c>
      <c r="AI4676" s="564">
        <v>0</v>
      </c>
      <c r="AJ4676" s="564">
        <v>0</v>
      </c>
      <c r="AK4676" s="564">
        <v>0</v>
      </c>
    </row>
    <row r="4677" spans="1:37">
      <c r="A4677">
        <v>4673</v>
      </c>
      <c r="B4677" s="564">
        <f t="shared" ca="1" si="438"/>
        <v>15</v>
      </c>
      <c r="C4677" s="564">
        <f t="shared" ref="C4677:C4740" ca="1" si="439">B4677^2</f>
        <v>225</v>
      </c>
      <c r="D4677" s="564">
        <f t="shared" ca="1" si="436"/>
        <v>15</v>
      </c>
      <c r="E4677" s="564">
        <f t="shared" ref="E4677:E4740" ca="1" si="440">D4677-((B4677^2)/H$1)</f>
        <v>3.75</v>
      </c>
      <c r="F4677" s="564">
        <f t="shared" ca="1" si="437"/>
        <v>0.60526315789473684</v>
      </c>
      <c r="G4677" s="564">
        <f t="shared" ref="G4677:G4740" ca="1" si="441">I$2+NORMSINV(RAND())*K$2</f>
        <v>-0.70484822753012644</v>
      </c>
      <c r="H4677" s="564">
        <v>1</v>
      </c>
      <c r="I4677" s="564">
        <v>1</v>
      </c>
      <c r="J4677" s="564">
        <v>1</v>
      </c>
      <c r="K4677" s="564">
        <v>1</v>
      </c>
      <c r="L4677" s="564">
        <v>1</v>
      </c>
      <c r="M4677" s="564">
        <v>1</v>
      </c>
      <c r="N4677" s="564">
        <v>0</v>
      </c>
      <c r="O4677" s="564">
        <v>1</v>
      </c>
      <c r="P4677" s="564">
        <v>0</v>
      </c>
      <c r="Q4677" s="564">
        <v>1</v>
      </c>
      <c r="R4677" s="564">
        <v>0</v>
      </c>
      <c r="S4677" s="564">
        <v>1</v>
      </c>
      <c r="T4677" s="564">
        <v>0</v>
      </c>
      <c r="U4677" s="564">
        <v>1</v>
      </c>
      <c r="V4677" s="564">
        <v>1</v>
      </c>
      <c r="W4677" s="564">
        <v>1</v>
      </c>
      <c r="X4677" s="564">
        <v>1</v>
      </c>
      <c r="Y4677" s="564">
        <v>1</v>
      </c>
      <c r="Z4677" s="564">
        <v>0</v>
      </c>
      <c r="AA4677" s="564">
        <v>1</v>
      </c>
      <c r="AB4677" s="564">
        <v>1</v>
      </c>
      <c r="AC4677" s="564">
        <v>0</v>
      </c>
      <c r="AD4677" s="564">
        <v>1</v>
      </c>
      <c r="AE4677" s="564">
        <v>1</v>
      </c>
      <c r="AF4677" s="564">
        <v>1</v>
      </c>
      <c r="AG4677" s="564">
        <v>0</v>
      </c>
      <c r="AH4677" s="564">
        <v>1</v>
      </c>
      <c r="AI4677" s="564">
        <v>1</v>
      </c>
      <c r="AJ4677" s="564">
        <v>1</v>
      </c>
      <c r="AK4677" s="564">
        <v>0</v>
      </c>
    </row>
    <row r="4678" spans="1:37">
      <c r="A4678">
        <v>4674</v>
      </c>
      <c r="B4678" s="564">
        <f t="shared" ca="1" si="438"/>
        <v>0</v>
      </c>
      <c r="C4678" s="564">
        <f t="shared" ca="1" si="439"/>
        <v>0</v>
      </c>
      <c r="D4678" s="564">
        <f t="shared" ref="D4678:D4741" ca="1" si="442">B4678</f>
        <v>0</v>
      </c>
      <c r="E4678" s="564">
        <f t="shared" ca="1" si="440"/>
        <v>0</v>
      </c>
      <c r="F4678" s="564">
        <f t="shared" ref="F4678:F4741" ca="1" si="443">1-(2*B4678*(H$1-B4678)/(H$1*(H$1-1)))</f>
        <v>1</v>
      </c>
      <c r="G4678" s="564">
        <f t="shared" ca="1" si="441"/>
        <v>-0.21279085868423531</v>
      </c>
      <c r="H4678" s="564">
        <v>0</v>
      </c>
      <c r="I4678" s="564">
        <v>0</v>
      </c>
      <c r="J4678" s="564">
        <v>0</v>
      </c>
      <c r="K4678" s="564">
        <v>0</v>
      </c>
      <c r="L4678" s="564">
        <v>0</v>
      </c>
      <c r="M4678" s="564">
        <v>0</v>
      </c>
      <c r="N4678" s="564">
        <v>0</v>
      </c>
      <c r="O4678" s="564">
        <v>0</v>
      </c>
      <c r="P4678" s="564">
        <v>0</v>
      </c>
      <c r="Q4678" s="564">
        <v>0</v>
      </c>
      <c r="R4678" s="564">
        <v>0</v>
      </c>
      <c r="S4678" s="564">
        <v>0</v>
      </c>
      <c r="T4678" s="564">
        <v>0</v>
      </c>
      <c r="U4678" s="564">
        <v>0</v>
      </c>
      <c r="V4678" s="564">
        <v>0</v>
      </c>
      <c r="W4678" s="564">
        <v>0</v>
      </c>
      <c r="X4678" s="564">
        <v>0</v>
      </c>
      <c r="Y4678" s="564">
        <v>0</v>
      </c>
      <c r="Z4678" s="564">
        <v>0</v>
      </c>
      <c r="AA4678" s="564">
        <v>0</v>
      </c>
      <c r="AB4678" s="564">
        <v>0</v>
      </c>
      <c r="AC4678" s="564">
        <v>0</v>
      </c>
      <c r="AD4678" s="564">
        <v>0</v>
      </c>
      <c r="AE4678" s="564">
        <v>0</v>
      </c>
      <c r="AF4678" s="564">
        <v>0</v>
      </c>
      <c r="AG4678" s="564">
        <v>0</v>
      </c>
      <c r="AH4678" s="564">
        <v>0</v>
      </c>
      <c r="AI4678" s="564">
        <v>0</v>
      </c>
      <c r="AJ4678" s="564">
        <v>0</v>
      </c>
      <c r="AK4678" s="564">
        <v>0</v>
      </c>
    </row>
    <row r="4679" spans="1:37">
      <c r="A4679">
        <v>4675</v>
      </c>
      <c r="B4679" s="564">
        <f t="shared" ref="B4679:B4742" ca="1" si="444">SUM(INDIRECT("H"&amp;A4679+4&amp;":"&amp;HLOOKUP(H$1,$AA$1:$BD$2,2,0)&amp;A4679+4))</f>
        <v>0</v>
      </c>
      <c r="C4679" s="564">
        <f t="shared" ca="1" si="439"/>
        <v>0</v>
      </c>
      <c r="D4679" s="564">
        <f t="shared" ca="1" si="442"/>
        <v>0</v>
      </c>
      <c r="E4679" s="564">
        <f t="shared" ca="1" si="440"/>
        <v>0</v>
      </c>
      <c r="F4679" s="564">
        <f t="shared" ca="1" si="443"/>
        <v>1</v>
      </c>
      <c r="G4679" s="564">
        <f t="shared" ca="1" si="441"/>
        <v>-9.2647297744679378</v>
      </c>
      <c r="H4679" s="564">
        <v>0</v>
      </c>
      <c r="I4679" s="564">
        <v>0</v>
      </c>
      <c r="J4679" s="564">
        <v>0</v>
      </c>
      <c r="K4679" s="564">
        <v>0</v>
      </c>
      <c r="L4679" s="564">
        <v>0</v>
      </c>
      <c r="M4679" s="564">
        <v>0</v>
      </c>
      <c r="N4679" s="564">
        <v>0</v>
      </c>
      <c r="O4679" s="564">
        <v>0</v>
      </c>
      <c r="P4679" s="564">
        <v>0</v>
      </c>
      <c r="Q4679" s="564">
        <v>0</v>
      </c>
      <c r="R4679" s="564">
        <v>0</v>
      </c>
      <c r="S4679" s="564">
        <v>0</v>
      </c>
      <c r="T4679" s="564">
        <v>0</v>
      </c>
      <c r="U4679" s="564">
        <v>0</v>
      </c>
      <c r="V4679" s="564">
        <v>0</v>
      </c>
      <c r="W4679" s="564">
        <v>0</v>
      </c>
      <c r="X4679" s="564">
        <v>0</v>
      </c>
      <c r="Y4679" s="564">
        <v>0</v>
      </c>
      <c r="Z4679" s="564">
        <v>0</v>
      </c>
      <c r="AA4679" s="564">
        <v>0</v>
      </c>
      <c r="AB4679" s="564">
        <v>0</v>
      </c>
      <c r="AC4679" s="564">
        <v>0</v>
      </c>
      <c r="AD4679" s="564">
        <v>0</v>
      </c>
      <c r="AE4679" s="564">
        <v>0</v>
      </c>
      <c r="AF4679" s="564">
        <v>0</v>
      </c>
      <c r="AG4679" s="564">
        <v>0</v>
      </c>
      <c r="AH4679" s="564">
        <v>0</v>
      </c>
      <c r="AI4679" s="564">
        <v>0</v>
      </c>
      <c r="AJ4679" s="564">
        <v>0</v>
      </c>
      <c r="AK4679" s="564">
        <v>0</v>
      </c>
    </row>
    <row r="4680" spans="1:37">
      <c r="A4680">
        <v>4676</v>
      </c>
      <c r="B4680" s="564">
        <f t="shared" ca="1" si="444"/>
        <v>0</v>
      </c>
      <c r="C4680" s="564">
        <f t="shared" ca="1" si="439"/>
        <v>0</v>
      </c>
      <c r="D4680" s="564">
        <f t="shared" ca="1" si="442"/>
        <v>0</v>
      </c>
      <c r="E4680" s="564">
        <f t="shared" ca="1" si="440"/>
        <v>0</v>
      </c>
      <c r="F4680" s="564">
        <f t="shared" ca="1" si="443"/>
        <v>1</v>
      </c>
      <c r="G4680" s="564">
        <f t="shared" ca="1" si="441"/>
        <v>-3.1897954442326113</v>
      </c>
      <c r="H4680" s="564">
        <v>0</v>
      </c>
      <c r="I4680" s="564">
        <v>0</v>
      </c>
      <c r="J4680" s="564">
        <v>0</v>
      </c>
      <c r="K4680" s="564">
        <v>0</v>
      </c>
      <c r="L4680" s="564">
        <v>0</v>
      </c>
      <c r="M4680" s="564">
        <v>0</v>
      </c>
      <c r="N4680" s="564">
        <v>0</v>
      </c>
      <c r="O4680" s="564">
        <v>0</v>
      </c>
      <c r="P4680" s="564">
        <v>0</v>
      </c>
      <c r="Q4680" s="564">
        <v>0</v>
      </c>
      <c r="R4680" s="564">
        <v>0</v>
      </c>
      <c r="S4680" s="564">
        <v>0</v>
      </c>
      <c r="T4680" s="564">
        <v>0</v>
      </c>
      <c r="U4680" s="564">
        <v>0</v>
      </c>
      <c r="V4680" s="564">
        <v>0</v>
      </c>
      <c r="W4680" s="564">
        <v>0</v>
      </c>
      <c r="X4680" s="564">
        <v>0</v>
      </c>
      <c r="Y4680" s="564">
        <v>0</v>
      </c>
      <c r="Z4680" s="564">
        <v>0</v>
      </c>
      <c r="AA4680" s="564">
        <v>0</v>
      </c>
      <c r="AB4680" s="564">
        <v>0</v>
      </c>
      <c r="AC4680" s="564">
        <v>0</v>
      </c>
      <c r="AD4680" s="564">
        <v>0</v>
      </c>
      <c r="AE4680" s="564">
        <v>0</v>
      </c>
      <c r="AF4680" s="564">
        <v>0</v>
      </c>
      <c r="AG4680" s="564">
        <v>0</v>
      </c>
      <c r="AH4680" s="564">
        <v>0</v>
      </c>
      <c r="AI4680" s="564">
        <v>0</v>
      </c>
      <c r="AJ4680" s="564">
        <v>0</v>
      </c>
      <c r="AK4680" s="564">
        <v>0</v>
      </c>
    </row>
    <row r="4681" spans="1:37">
      <c r="A4681">
        <v>4677</v>
      </c>
      <c r="B4681" s="564">
        <f t="shared" ca="1" si="444"/>
        <v>13</v>
      </c>
      <c r="C4681" s="564">
        <f t="shared" ca="1" si="439"/>
        <v>169</v>
      </c>
      <c r="D4681" s="564">
        <f t="shared" ca="1" si="442"/>
        <v>13</v>
      </c>
      <c r="E4681" s="564">
        <f t="shared" ca="1" si="440"/>
        <v>4.5500000000000007</v>
      </c>
      <c r="F4681" s="564">
        <f t="shared" ca="1" si="443"/>
        <v>0.52105263157894743</v>
      </c>
      <c r="G4681" s="564">
        <f t="shared" ca="1" si="441"/>
        <v>-6.6724538264357349</v>
      </c>
      <c r="H4681" s="564">
        <v>1</v>
      </c>
      <c r="I4681" s="564">
        <v>0</v>
      </c>
      <c r="J4681" s="564">
        <v>1</v>
      </c>
      <c r="K4681" s="564">
        <v>0</v>
      </c>
      <c r="L4681" s="564">
        <v>0</v>
      </c>
      <c r="M4681" s="564">
        <v>1</v>
      </c>
      <c r="N4681" s="564">
        <v>1</v>
      </c>
      <c r="O4681" s="564">
        <v>1</v>
      </c>
      <c r="P4681" s="564">
        <v>1</v>
      </c>
      <c r="Q4681" s="564">
        <v>1</v>
      </c>
      <c r="R4681" s="564">
        <v>1</v>
      </c>
      <c r="S4681" s="564">
        <v>0</v>
      </c>
      <c r="T4681" s="564">
        <v>1</v>
      </c>
      <c r="U4681" s="564">
        <v>1</v>
      </c>
      <c r="V4681" s="564">
        <v>1</v>
      </c>
      <c r="W4681" s="564">
        <v>0</v>
      </c>
      <c r="X4681" s="564">
        <v>0</v>
      </c>
      <c r="Y4681" s="564">
        <v>1</v>
      </c>
      <c r="Z4681" s="564">
        <v>0</v>
      </c>
      <c r="AA4681" s="564">
        <v>1</v>
      </c>
      <c r="AB4681" s="564">
        <v>0</v>
      </c>
      <c r="AC4681" s="564">
        <v>0</v>
      </c>
      <c r="AD4681" s="564">
        <v>1</v>
      </c>
      <c r="AE4681" s="564">
        <v>1</v>
      </c>
      <c r="AF4681" s="564">
        <v>1</v>
      </c>
      <c r="AG4681" s="564">
        <v>1</v>
      </c>
      <c r="AH4681" s="564">
        <v>0</v>
      </c>
      <c r="AI4681" s="564">
        <v>1</v>
      </c>
      <c r="AJ4681" s="564">
        <v>0</v>
      </c>
      <c r="AK4681" s="564">
        <v>0</v>
      </c>
    </row>
    <row r="4682" spans="1:37">
      <c r="A4682">
        <v>4678</v>
      </c>
      <c r="B4682" s="564">
        <f t="shared" ca="1" si="444"/>
        <v>20</v>
      </c>
      <c r="C4682" s="564">
        <f t="shared" ca="1" si="439"/>
        <v>400</v>
      </c>
      <c r="D4682" s="564">
        <f t="shared" ca="1" si="442"/>
        <v>20</v>
      </c>
      <c r="E4682" s="564">
        <f t="shared" ca="1" si="440"/>
        <v>0</v>
      </c>
      <c r="F4682" s="564">
        <f t="shared" ca="1" si="443"/>
        <v>1</v>
      </c>
      <c r="G4682" s="564">
        <f t="shared" ca="1" si="441"/>
        <v>5.5661056760434988</v>
      </c>
      <c r="H4682" s="564">
        <v>1</v>
      </c>
      <c r="I4682" s="564">
        <v>1</v>
      </c>
      <c r="J4682" s="564">
        <v>1</v>
      </c>
      <c r="K4682" s="564">
        <v>1</v>
      </c>
      <c r="L4682" s="564">
        <v>1</v>
      </c>
      <c r="M4682" s="564">
        <v>1</v>
      </c>
      <c r="N4682" s="564">
        <v>1</v>
      </c>
      <c r="O4682" s="564">
        <v>1</v>
      </c>
      <c r="P4682" s="564">
        <v>1</v>
      </c>
      <c r="Q4682" s="564">
        <v>1</v>
      </c>
      <c r="R4682" s="564">
        <v>1</v>
      </c>
      <c r="S4682" s="564">
        <v>1</v>
      </c>
      <c r="T4682" s="564">
        <v>1</v>
      </c>
      <c r="U4682" s="564">
        <v>1</v>
      </c>
      <c r="V4682" s="564">
        <v>1</v>
      </c>
      <c r="W4682" s="564">
        <v>1</v>
      </c>
      <c r="X4682" s="564">
        <v>1</v>
      </c>
      <c r="Y4682" s="564">
        <v>1</v>
      </c>
      <c r="Z4682" s="564">
        <v>1</v>
      </c>
      <c r="AA4682" s="564">
        <v>1</v>
      </c>
      <c r="AB4682" s="564">
        <v>1</v>
      </c>
      <c r="AC4682" s="564">
        <v>1</v>
      </c>
      <c r="AD4682" s="564">
        <v>1</v>
      </c>
      <c r="AE4682" s="564">
        <v>1</v>
      </c>
      <c r="AF4682" s="564">
        <v>1</v>
      </c>
      <c r="AG4682" s="564">
        <v>1</v>
      </c>
      <c r="AH4682" s="564">
        <v>1</v>
      </c>
      <c r="AI4682" s="564">
        <v>1</v>
      </c>
      <c r="AJ4682" s="564">
        <v>1</v>
      </c>
      <c r="AK4682" s="564">
        <v>1</v>
      </c>
    </row>
    <row r="4683" spans="1:37">
      <c r="A4683">
        <v>4679</v>
      </c>
      <c r="B4683" s="564">
        <f t="shared" ca="1" si="444"/>
        <v>19</v>
      </c>
      <c r="C4683" s="564">
        <f t="shared" ca="1" si="439"/>
        <v>361</v>
      </c>
      <c r="D4683" s="564">
        <f t="shared" ca="1" si="442"/>
        <v>19</v>
      </c>
      <c r="E4683" s="564">
        <f t="shared" ca="1" si="440"/>
        <v>0.94999999999999929</v>
      </c>
      <c r="F4683" s="564">
        <f t="shared" ca="1" si="443"/>
        <v>0.9</v>
      </c>
      <c r="G4683" s="564">
        <f t="shared" ca="1" si="441"/>
        <v>6.9670045673368772</v>
      </c>
      <c r="H4683" s="564">
        <v>1</v>
      </c>
      <c r="I4683" s="564">
        <v>1</v>
      </c>
      <c r="J4683" s="564">
        <v>1</v>
      </c>
      <c r="K4683" s="564">
        <v>1</v>
      </c>
      <c r="L4683" s="564">
        <v>1</v>
      </c>
      <c r="M4683" s="564">
        <v>0</v>
      </c>
      <c r="N4683" s="564">
        <v>1</v>
      </c>
      <c r="O4683" s="564">
        <v>1</v>
      </c>
      <c r="P4683" s="564">
        <v>1</v>
      </c>
      <c r="Q4683" s="564">
        <v>1</v>
      </c>
      <c r="R4683" s="564">
        <v>1</v>
      </c>
      <c r="S4683" s="564">
        <v>1</v>
      </c>
      <c r="T4683" s="564">
        <v>1</v>
      </c>
      <c r="U4683" s="564">
        <v>1</v>
      </c>
      <c r="V4683" s="564">
        <v>1</v>
      </c>
      <c r="W4683" s="564">
        <v>1</v>
      </c>
      <c r="X4683" s="564">
        <v>1</v>
      </c>
      <c r="Y4683" s="564">
        <v>1</v>
      </c>
      <c r="Z4683" s="564">
        <v>1</v>
      </c>
      <c r="AA4683" s="564">
        <v>1</v>
      </c>
      <c r="AB4683" s="564">
        <v>1</v>
      </c>
      <c r="AC4683" s="564">
        <v>0</v>
      </c>
      <c r="AD4683" s="564">
        <v>1</v>
      </c>
      <c r="AE4683" s="564">
        <v>1</v>
      </c>
      <c r="AF4683" s="564">
        <v>1</v>
      </c>
      <c r="AG4683" s="564">
        <v>1</v>
      </c>
      <c r="AH4683" s="564">
        <v>1</v>
      </c>
      <c r="AI4683" s="564">
        <v>1</v>
      </c>
      <c r="AJ4683" s="564">
        <v>1</v>
      </c>
      <c r="AK4683" s="564">
        <v>0</v>
      </c>
    </row>
    <row r="4684" spans="1:37">
      <c r="A4684">
        <v>4680</v>
      </c>
      <c r="B4684" s="564">
        <f t="shared" ca="1" si="444"/>
        <v>20</v>
      </c>
      <c r="C4684" s="564">
        <f t="shared" ca="1" si="439"/>
        <v>400</v>
      </c>
      <c r="D4684" s="564">
        <f t="shared" ca="1" si="442"/>
        <v>20</v>
      </c>
      <c r="E4684" s="564">
        <f t="shared" ca="1" si="440"/>
        <v>0</v>
      </c>
      <c r="F4684" s="564">
        <f t="shared" ca="1" si="443"/>
        <v>1</v>
      </c>
      <c r="G4684" s="564">
        <f t="shared" ca="1" si="441"/>
        <v>5.2525098840540565</v>
      </c>
      <c r="H4684" s="564">
        <v>1</v>
      </c>
      <c r="I4684" s="564">
        <v>1</v>
      </c>
      <c r="J4684" s="564">
        <v>1</v>
      </c>
      <c r="K4684" s="564">
        <v>1</v>
      </c>
      <c r="L4684" s="564">
        <v>1</v>
      </c>
      <c r="M4684" s="564">
        <v>1</v>
      </c>
      <c r="N4684" s="564">
        <v>1</v>
      </c>
      <c r="O4684" s="564">
        <v>1</v>
      </c>
      <c r="P4684" s="564">
        <v>1</v>
      </c>
      <c r="Q4684" s="564">
        <v>1</v>
      </c>
      <c r="R4684" s="564">
        <v>1</v>
      </c>
      <c r="S4684" s="564">
        <v>1</v>
      </c>
      <c r="T4684" s="564">
        <v>1</v>
      </c>
      <c r="U4684" s="564">
        <v>1</v>
      </c>
      <c r="V4684" s="564">
        <v>1</v>
      </c>
      <c r="W4684" s="564">
        <v>1</v>
      </c>
      <c r="X4684" s="564">
        <v>1</v>
      </c>
      <c r="Y4684" s="564">
        <v>1</v>
      </c>
      <c r="Z4684" s="564">
        <v>1</v>
      </c>
      <c r="AA4684" s="564">
        <v>1</v>
      </c>
      <c r="AB4684" s="564">
        <v>1</v>
      </c>
      <c r="AC4684" s="564">
        <v>1</v>
      </c>
      <c r="AD4684" s="564">
        <v>1</v>
      </c>
      <c r="AE4684" s="564">
        <v>1</v>
      </c>
      <c r="AF4684" s="564">
        <v>1</v>
      </c>
      <c r="AG4684" s="564">
        <v>1</v>
      </c>
      <c r="AH4684" s="564">
        <v>1</v>
      </c>
      <c r="AI4684" s="564">
        <v>1</v>
      </c>
      <c r="AJ4684" s="564">
        <v>1</v>
      </c>
      <c r="AK4684" s="564">
        <v>1</v>
      </c>
    </row>
    <row r="4685" spans="1:37">
      <c r="A4685">
        <v>4681</v>
      </c>
      <c r="B4685" s="564">
        <f t="shared" ca="1" si="444"/>
        <v>0</v>
      </c>
      <c r="C4685" s="564">
        <f t="shared" ca="1" si="439"/>
        <v>0</v>
      </c>
      <c r="D4685" s="564">
        <f t="shared" ca="1" si="442"/>
        <v>0</v>
      </c>
      <c r="E4685" s="564">
        <f t="shared" ca="1" si="440"/>
        <v>0</v>
      </c>
      <c r="F4685" s="564">
        <f t="shared" ca="1" si="443"/>
        <v>1</v>
      </c>
      <c r="G4685" s="564">
        <f t="shared" ca="1" si="441"/>
        <v>1.3513606275677721</v>
      </c>
      <c r="H4685" s="564">
        <v>0</v>
      </c>
      <c r="I4685" s="564">
        <v>0</v>
      </c>
      <c r="J4685" s="564">
        <v>0</v>
      </c>
      <c r="K4685" s="564">
        <v>0</v>
      </c>
      <c r="L4685" s="564">
        <v>0</v>
      </c>
      <c r="M4685" s="564">
        <v>0</v>
      </c>
      <c r="N4685" s="564">
        <v>0</v>
      </c>
      <c r="O4685" s="564">
        <v>0</v>
      </c>
      <c r="P4685" s="564">
        <v>0</v>
      </c>
      <c r="Q4685" s="564">
        <v>0</v>
      </c>
      <c r="R4685" s="564">
        <v>0</v>
      </c>
      <c r="S4685" s="564">
        <v>0</v>
      </c>
      <c r="T4685" s="564">
        <v>0</v>
      </c>
      <c r="U4685" s="564">
        <v>0</v>
      </c>
      <c r="V4685" s="564">
        <v>0</v>
      </c>
      <c r="W4685" s="564">
        <v>0</v>
      </c>
      <c r="X4685" s="564">
        <v>0</v>
      </c>
      <c r="Y4685" s="564">
        <v>0</v>
      </c>
      <c r="Z4685" s="564">
        <v>0</v>
      </c>
      <c r="AA4685" s="564">
        <v>0</v>
      </c>
      <c r="AB4685" s="564">
        <v>0</v>
      </c>
      <c r="AC4685" s="564">
        <v>0</v>
      </c>
      <c r="AD4685" s="564">
        <v>0</v>
      </c>
      <c r="AE4685" s="564">
        <v>0</v>
      </c>
      <c r="AF4685" s="564">
        <v>0</v>
      </c>
      <c r="AG4685" s="564">
        <v>0</v>
      </c>
      <c r="AH4685" s="564">
        <v>0</v>
      </c>
      <c r="AI4685" s="564">
        <v>0</v>
      </c>
      <c r="AJ4685" s="564">
        <v>0</v>
      </c>
      <c r="AK4685" s="564">
        <v>0</v>
      </c>
    </row>
    <row r="4686" spans="1:37">
      <c r="A4686">
        <v>4682</v>
      </c>
      <c r="B4686" s="564">
        <f t="shared" ca="1" si="444"/>
        <v>0</v>
      </c>
      <c r="C4686" s="564">
        <f t="shared" ca="1" si="439"/>
        <v>0</v>
      </c>
      <c r="D4686" s="564">
        <f t="shared" ca="1" si="442"/>
        <v>0</v>
      </c>
      <c r="E4686" s="564">
        <f t="shared" ca="1" si="440"/>
        <v>0</v>
      </c>
      <c r="F4686" s="564">
        <f t="shared" ca="1" si="443"/>
        <v>1</v>
      </c>
      <c r="G4686" s="564">
        <f t="shared" ca="1" si="441"/>
        <v>-0.706634714627419</v>
      </c>
      <c r="H4686" s="564">
        <v>0</v>
      </c>
      <c r="I4686" s="564">
        <v>0</v>
      </c>
      <c r="J4686" s="564">
        <v>0</v>
      </c>
      <c r="K4686" s="564">
        <v>0</v>
      </c>
      <c r="L4686" s="564">
        <v>0</v>
      </c>
      <c r="M4686" s="564">
        <v>0</v>
      </c>
      <c r="N4686" s="564">
        <v>0</v>
      </c>
      <c r="O4686" s="564">
        <v>0</v>
      </c>
      <c r="P4686" s="564">
        <v>0</v>
      </c>
      <c r="Q4686" s="564">
        <v>0</v>
      </c>
      <c r="R4686" s="564">
        <v>0</v>
      </c>
      <c r="S4686" s="564">
        <v>0</v>
      </c>
      <c r="T4686" s="564">
        <v>0</v>
      </c>
      <c r="U4686" s="564">
        <v>0</v>
      </c>
      <c r="V4686" s="564">
        <v>0</v>
      </c>
      <c r="W4686" s="564">
        <v>0</v>
      </c>
      <c r="X4686" s="564">
        <v>0</v>
      </c>
      <c r="Y4686" s="564">
        <v>0</v>
      </c>
      <c r="Z4686" s="564">
        <v>0</v>
      </c>
      <c r="AA4686" s="564">
        <v>0</v>
      </c>
      <c r="AB4686" s="564">
        <v>0</v>
      </c>
      <c r="AC4686" s="564">
        <v>0</v>
      </c>
      <c r="AD4686" s="564">
        <v>0</v>
      </c>
      <c r="AE4686" s="564">
        <v>0</v>
      </c>
      <c r="AF4686" s="564">
        <v>0</v>
      </c>
      <c r="AG4686" s="564">
        <v>0</v>
      </c>
      <c r="AH4686" s="564">
        <v>0</v>
      </c>
      <c r="AI4686" s="564">
        <v>0</v>
      </c>
      <c r="AJ4686" s="564">
        <v>0</v>
      </c>
      <c r="AK4686" s="564">
        <v>0</v>
      </c>
    </row>
    <row r="4687" spans="1:37">
      <c r="A4687">
        <v>4683</v>
      </c>
      <c r="B4687" s="564">
        <f t="shared" ca="1" si="444"/>
        <v>20</v>
      </c>
      <c r="C4687" s="564">
        <f t="shared" ca="1" si="439"/>
        <v>400</v>
      </c>
      <c r="D4687" s="564">
        <f t="shared" ca="1" si="442"/>
        <v>20</v>
      </c>
      <c r="E4687" s="564">
        <f t="shared" ca="1" si="440"/>
        <v>0</v>
      </c>
      <c r="F4687" s="564">
        <f t="shared" ca="1" si="443"/>
        <v>1</v>
      </c>
      <c r="G4687" s="564">
        <f t="shared" ca="1" si="441"/>
        <v>2.0494618938626221</v>
      </c>
      <c r="H4687" s="564">
        <v>1</v>
      </c>
      <c r="I4687" s="564">
        <v>1</v>
      </c>
      <c r="J4687" s="564">
        <v>1</v>
      </c>
      <c r="K4687" s="564">
        <v>1</v>
      </c>
      <c r="L4687" s="564">
        <v>1</v>
      </c>
      <c r="M4687" s="564">
        <v>1</v>
      </c>
      <c r="N4687" s="564">
        <v>1</v>
      </c>
      <c r="O4687" s="564">
        <v>1</v>
      </c>
      <c r="P4687" s="564">
        <v>1</v>
      </c>
      <c r="Q4687" s="564">
        <v>1</v>
      </c>
      <c r="R4687" s="564">
        <v>1</v>
      </c>
      <c r="S4687" s="564">
        <v>1</v>
      </c>
      <c r="T4687" s="564">
        <v>1</v>
      </c>
      <c r="U4687" s="564">
        <v>1</v>
      </c>
      <c r="V4687" s="564">
        <v>1</v>
      </c>
      <c r="W4687" s="564">
        <v>1</v>
      </c>
      <c r="X4687" s="564">
        <v>1</v>
      </c>
      <c r="Y4687" s="564">
        <v>1</v>
      </c>
      <c r="Z4687" s="564">
        <v>1</v>
      </c>
      <c r="AA4687" s="564">
        <v>1</v>
      </c>
      <c r="AB4687" s="564">
        <v>1</v>
      </c>
      <c r="AC4687" s="564">
        <v>1</v>
      </c>
      <c r="AD4687" s="564">
        <v>1</v>
      </c>
      <c r="AE4687" s="564">
        <v>1</v>
      </c>
      <c r="AF4687" s="564">
        <v>1</v>
      </c>
      <c r="AG4687" s="564">
        <v>1</v>
      </c>
      <c r="AH4687" s="564">
        <v>1</v>
      </c>
      <c r="AI4687" s="564">
        <v>1</v>
      </c>
      <c r="AJ4687" s="564">
        <v>1</v>
      </c>
      <c r="AK4687" s="564">
        <v>1</v>
      </c>
    </row>
    <row r="4688" spans="1:37">
      <c r="A4688">
        <v>4684</v>
      </c>
      <c r="B4688" s="564">
        <f t="shared" ca="1" si="444"/>
        <v>0</v>
      </c>
      <c r="C4688" s="564">
        <f t="shared" ca="1" si="439"/>
        <v>0</v>
      </c>
      <c r="D4688" s="564">
        <f t="shared" ca="1" si="442"/>
        <v>0</v>
      </c>
      <c r="E4688" s="564">
        <f t="shared" ca="1" si="440"/>
        <v>0</v>
      </c>
      <c r="F4688" s="564">
        <f t="shared" ca="1" si="443"/>
        <v>1</v>
      </c>
      <c r="G4688" s="564">
        <f t="shared" ca="1" si="441"/>
        <v>-7.1829981897415607</v>
      </c>
      <c r="H4688" s="564">
        <v>0</v>
      </c>
      <c r="I4688" s="564">
        <v>0</v>
      </c>
      <c r="J4688" s="564">
        <v>0</v>
      </c>
      <c r="K4688" s="564">
        <v>0</v>
      </c>
      <c r="L4688" s="564">
        <v>0</v>
      </c>
      <c r="M4688" s="564">
        <v>0</v>
      </c>
      <c r="N4688" s="564">
        <v>0</v>
      </c>
      <c r="O4688" s="564">
        <v>0</v>
      </c>
      <c r="P4688" s="564">
        <v>0</v>
      </c>
      <c r="Q4688" s="564">
        <v>0</v>
      </c>
      <c r="R4688" s="564">
        <v>0</v>
      </c>
      <c r="S4688" s="564">
        <v>0</v>
      </c>
      <c r="T4688" s="564">
        <v>0</v>
      </c>
      <c r="U4688" s="564">
        <v>0</v>
      </c>
      <c r="V4688" s="564">
        <v>0</v>
      </c>
      <c r="W4688" s="564">
        <v>0</v>
      </c>
      <c r="X4688" s="564">
        <v>0</v>
      </c>
      <c r="Y4688" s="564">
        <v>0</v>
      </c>
      <c r="Z4688" s="564">
        <v>0</v>
      </c>
      <c r="AA4688" s="564">
        <v>0</v>
      </c>
      <c r="AB4688" s="564">
        <v>0</v>
      </c>
      <c r="AC4688" s="564">
        <v>0</v>
      </c>
      <c r="AD4688" s="564">
        <v>0</v>
      </c>
      <c r="AE4688" s="564">
        <v>0</v>
      </c>
      <c r="AF4688" s="564">
        <v>0</v>
      </c>
      <c r="AG4688" s="564">
        <v>0</v>
      </c>
      <c r="AH4688" s="564">
        <v>0</v>
      </c>
      <c r="AI4688" s="564">
        <v>0</v>
      </c>
      <c r="AJ4688" s="564">
        <v>0</v>
      </c>
      <c r="AK4688" s="564">
        <v>0</v>
      </c>
    </row>
    <row r="4689" spans="1:37">
      <c r="A4689">
        <v>4685</v>
      </c>
      <c r="B4689" s="564">
        <f t="shared" ca="1" si="444"/>
        <v>0</v>
      </c>
      <c r="C4689" s="564">
        <f t="shared" ca="1" si="439"/>
        <v>0</v>
      </c>
      <c r="D4689" s="564">
        <f t="shared" ca="1" si="442"/>
        <v>0</v>
      </c>
      <c r="E4689" s="564">
        <f t="shared" ca="1" si="440"/>
        <v>0</v>
      </c>
      <c r="F4689" s="564">
        <f t="shared" ca="1" si="443"/>
        <v>1</v>
      </c>
      <c r="G4689" s="564">
        <f t="shared" ca="1" si="441"/>
        <v>3.6397294125429505</v>
      </c>
      <c r="H4689" s="564">
        <v>0</v>
      </c>
      <c r="I4689" s="564">
        <v>0</v>
      </c>
      <c r="J4689" s="564">
        <v>0</v>
      </c>
      <c r="K4689" s="564">
        <v>0</v>
      </c>
      <c r="L4689" s="564">
        <v>0</v>
      </c>
      <c r="M4689" s="564">
        <v>0</v>
      </c>
      <c r="N4689" s="564">
        <v>0</v>
      </c>
      <c r="O4689" s="564">
        <v>0</v>
      </c>
      <c r="P4689" s="564">
        <v>0</v>
      </c>
      <c r="Q4689" s="564">
        <v>0</v>
      </c>
      <c r="R4689" s="564">
        <v>0</v>
      </c>
      <c r="S4689" s="564">
        <v>0</v>
      </c>
      <c r="T4689" s="564">
        <v>0</v>
      </c>
      <c r="U4689" s="564">
        <v>0</v>
      </c>
      <c r="V4689" s="564">
        <v>0</v>
      </c>
      <c r="W4689" s="564">
        <v>0</v>
      </c>
      <c r="X4689" s="564">
        <v>0</v>
      </c>
      <c r="Y4689" s="564">
        <v>0</v>
      </c>
      <c r="Z4689" s="564">
        <v>0</v>
      </c>
      <c r="AA4689" s="564">
        <v>0</v>
      </c>
      <c r="AB4689" s="564">
        <v>0</v>
      </c>
      <c r="AC4689" s="564">
        <v>0</v>
      </c>
      <c r="AD4689" s="564">
        <v>0</v>
      </c>
      <c r="AE4689" s="564">
        <v>0</v>
      </c>
      <c r="AF4689" s="564">
        <v>0</v>
      </c>
      <c r="AG4689" s="564">
        <v>0</v>
      </c>
      <c r="AH4689" s="564">
        <v>0</v>
      </c>
      <c r="AI4689" s="564">
        <v>0</v>
      </c>
      <c r="AJ4689" s="564">
        <v>0</v>
      </c>
      <c r="AK4689" s="564">
        <v>0</v>
      </c>
    </row>
    <row r="4690" spans="1:37">
      <c r="A4690">
        <v>4686</v>
      </c>
      <c r="B4690" s="564">
        <f t="shared" ca="1" si="444"/>
        <v>20</v>
      </c>
      <c r="C4690" s="564">
        <f t="shared" ca="1" si="439"/>
        <v>400</v>
      </c>
      <c r="D4690" s="564">
        <f t="shared" ca="1" si="442"/>
        <v>20</v>
      </c>
      <c r="E4690" s="564">
        <f t="shared" ca="1" si="440"/>
        <v>0</v>
      </c>
      <c r="F4690" s="564">
        <f t="shared" ca="1" si="443"/>
        <v>1</v>
      </c>
      <c r="G4690" s="564">
        <f t="shared" ca="1" si="441"/>
        <v>3.6487442154597893</v>
      </c>
      <c r="H4690" s="564">
        <v>1</v>
      </c>
      <c r="I4690" s="564">
        <v>1</v>
      </c>
      <c r="J4690" s="564">
        <v>1</v>
      </c>
      <c r="K4690" s="564">
        <v>1</v>
      </c>
      <c r="L4690" s="564">
        <v>1</v>
      </c>
      <c r="M4690" s="564">
        <v>1</v>
      </c>
      <c r="N4690" s="564">
        <v>1</v>
      </c>
      <c r="O4690" s="564">
        <v>1</v>
      </c>
      <c r="P4690" s="564">
        <v>1</v>
      </c>
      <c r="Q4690" s="564">
        <v>1</v>
      </c>
      <c r="R4690" s="564">
        <v>1</v>
      </c>
      <c r="S4690" s="564">
        <v>1</v>
      </c>
      <c r="T4690" s="564">
        <v>1</v>
      </c>
      <c r="U4690" s="564">
        <v>1</v>
      </c>
      <c r="V4690" s="564">
        <v>1</v>
      </c>
      <c r="W4690" s="564">
        <v>1</v>
      </c>
      <c r="X4690" s="564">
        <v>1</v>
      </c>
      <c r="Y4690" s="564">
        <v>1</v>
      </c>
      <c r="Z4690" s="564">
        <v>1</v>
      </c>
      <c r="AA4690" s="564">
        <v>1</v>
      </c>
      <c r="AB4690" s="564">
        <v>1</v>
      </c>
      <c r="AC4690" s="564">
        <v>1</v>
      </c>
      <c r="AD4690" s="564">
        <v>1</v>
      </c>
      <c r="AE4690" s="564">
        <v>1</v>
      </c>
      <c r="AF4690" s="564">
        <v>1</v>
      </c>
      <c r="AG4690" s="564">
        <v>1</v>
      </c>
      <c r="AH4690" s="564">
        <v>1</v>
      </c>
      <c r="AI4690" s="564">
        <v>1</v>
      </c>
      <c r="AJ4690" s="564">
        <v>1</v>
      </c>
      <c r="AK4690" s="564">
        <v>1</v>
      </c>
    </row>
    <row r="4691" spans="1:37">
      <c r="A4691">
        <v>4687</v>
      </c>
      <c r="B4691" s="564">
        <f t="shared" ca="1" si="444"/>
        <v>20</v>
      </c>
      <c r="C4691" s="564">
        <f t="shared" ca="1" si="439"/>
        <v>400</v>
      </c>
      <c r="D4691" s="564">
        <f t="shared" ca="1" si="442"/>
        <v>20</v>
      </c>
      <c r="E4691" s="564">
        <f t="shared" ca="1" si="440"/>
        <v>0</v>
      </c>
      <c r="F4691" s="564">
        <f t="shared" ca="1" si="443"/>
        <v>1</v>
      </c>
      <c r="G4691" s="564">
        <f t="shared" ca="1" si="441"/>
        <v>1.6775015188979503E-2</v>
      </c>
      <c r="H4691" s="564">
        <v>1</v>
      </c>
      <c r="I4691" s="564">
        <v>1</v>
      </c>
      <c r="J4691" s="564">
        <v>1</v>
      </c>
      <c r="K4691" s="564">
        <v>1</v>
      </c>
      <c r="L4691" s="564">
        <v>1</v>
      </c>
      <c r="M4691" s="564">
        <v>1</v>
      </c>
      <c r="N4691" s="564">
        <v>1</v>
      </c>
      <c r="O4691" s="564">
        <v>1</v>
      </c>
      <c r="P4691" s="564">
        <v>1</v>
      </c>
      <c r="Q4691" s="564">
        <v>1</v>
      </c>
      <c r="R4691" s="564">
        <v>1</v>
      </c>
      <c r="S4691" s="564">
        <v>1</v>
      </c>
      <c r="T4691" s="564">
        <v>1</v>
      </c>
      <c r="U4691" s="564">
        <v>1</v>
      </c>
      <c r="V4691" s="564">
        <v>1</v>
      </c>
      <c r="W4691" s="564">
        <v>1</v>
      </c>
      <c r="X4691" s="564">
        <v>1</v>
      </c>
      <c r="Y4691" s="564">
        <v>1</v>
      </c>
      <c r="Z4691" s="564">
        <v>1</v>
      </c>
      <c r="AA4691" s="564">
        <v>1</v>
      </c>
      <c r="AB4691" s="564">
        <v>1</v>
      </c>
      <c r="AC4691" s="564">
        <v>1</v>
      </c>
      <c r="AD4691" s="564">
        <v>1</v>
      </c>
      <c r="AE4691" s="564">
        <v>1</v>
      </c>
      <c r="AF4691" s="564">
        <v>1</v>
      </c>
      <c r="AG4691" s="564">
        <v>1</v>
      </c>
      <c r="AH4691" s="564">
        <v>1</v>
      </c>
      <c r="AI4691" s="564">
        <v>1</v>
      </c>
      <c r="AJ4691" s="564">
        <v>1</v>
      </c>
      <c r="AK4691" s="564">
        <v>1</v>
      </c>
    </row>
    <row r="4692" spans="1:37">
      <c r="A4692">
        <v>4688</v>
      </c>
      <c r="B4692" s="564">
        <f t="shared" ca="1" si="444"/>
        <v>20</v>
      </c>
      <c r="C4692" s="564">
        <f t="shared" ca="1" si="439"/>
        <v>400</v>
      </c>
      <c r="D4692" s="564">
        <f t="shared" ca="1" si="442"/>
        <v>20</v>
      </c>
      <c r="E4692" s="564">
        <f t="shared" ca="1" si="440"/>
        <v>0</v>
      </c>
      <c r="F4692" s="564">
        <f t="shared" ca="1" si="443"/>
        <v>1</v>
      </c>
      <c r="G4692" s="564">
        <f t="shared" ca="1" si="441"/>
        <v>8.4023365997333279</v>
      </c>
      <c r="H4692" s="564">
        <v>1</v>
      </c>
      <c r="I4692" s="564">
        <v>1</v>
      </c>
      <c r="J4692" s="564">
        <v>1</v>
      </c>
      <c r="K4692" s="564">
        <v>1</v>
      </c>
      <c r="L4692" s="564">
        <v>1</v>
      </c>
      <c r="M4692" s="564">
        <v>1</v>
      </c>
      <c r="N4692" s="564">
        <v>1</v>
      </c>
      <c r="O4692" s="564">
        <v>1</v>
      </c>
      <c r="P4692" s="564">
        <v>1</v>
      </c>
      <c r="Q4692" s="564">
        <v>1</v>
      </c>
      <c r="R4692" s="564">
        <v>1</v>
      </c>
      <c r="S4692" s="564">
        <v>1</v>
      </c>
      <c r="T4692" s="564">
        <v>1</v>
      </c>
      <c r="U4692" s="564">
        <v>1</v>
      </c>
      <c r="V4692" s="564">
        <v>1</v>
      </c>
      <c r="W4692" s="564">
        <v>1</v>
      </c>
      <c r="X4692" s="564">
        <v>1</v>
      </c>
      <c r="Y4692" s="564">
        <v>1</v>
      </c>
      <c r="Z4692" s="564">
        <v>1</v>
      </c>
      <c r="AA4692" s="564">
        <v>1</v>
      </c>
      <c r="AB4692" s="564">
        <v>1</v>
      </c>
      <c r="AC4692" s="564">
        <v>1</v>
      </c>
      <c r="AD4692" s="564">
        <v>1</v>
      </c>
      <c r="AE4692" s="564">
        <v>1</v>
      </c>
      <c r="AF4692" s="564">
        <v>1</v>
      </c>
      <c r="AG4692" s="564">
        <v>1</v>
      </c>
      <c r="AH4692" s="564">
        <v>1</v>
      </c>
      <c r="AI4692" s="564">
        <v>1</v>
      </c>
      <c r="AJ4692" s="564">
        <v>1</v>
      </c>
      <c r="AK4692" s="564">
        <v>1</v>
      </c>
    </row>
    <row r="4693" spans="1:37">
      <c r="A4693">
        <v>4689</v>
      </c>
      <c r="B4693" s="564">
        <f t="shared" ca="1" si="444"/>
        <v>20</v>
      </c>
      <c r="C4693" s="564">
        <f t="shared" ca="1" si="439"/>
        <v>400</v>
      </c>
      <c r="D4693" s="564">
        <f t="shared" ca="1" si="442"/>
        <v>20</v>
      </c>
      <c r="E4693" s="564">
        <f t="shared" ca="1" si="440"/>
        <v>0</v>
      </c>
      <c r="F4693" s="564">
        <f t="shared" ca="1" si="443"/>
        <v>1</v>
      </c>
      <c r="G4693" s="564">
        <f t="shared" ca="1" si="441"/>
        <v>-1.2567716783558045</v>
      </c>
      <c r="H4693" s="564">
        <v>1</v>
      </c>
      <c r="I4693" s="564">
        <v>1</v>
      </c>
      <c r="J4693" s="564">
        <v>1</v>
      </c>
      <c r="K4693" s="564">
        <v>1</v>
      </c>
      <c r="L4693" s="564">
        <v>1</v>
      </c>
      <c r="M4693" s="564">
        <v>1</v>
      </c>
      <c r="N4693" s="564">
        <v>1</v>
      </c>
      <c r="O4693" s="564">
        <v>1</v>
      </c>
      <c r="P4693" s="564">
        <v>1</v>
      </c>
      <c r="Q4693" s="564">
        <v>1</v>
      </c>
      <c r="R4693" s="564">
        <v>1</v>
      </c>
      <c r="S4693" s="564">
        <v>1</v>
      </c>
      <c r="T4693" s="564">
        <v>1</v>
      </c>
      <c r="U4693" s="564">
        <v>1</v>
      </c>
      <c r="V4693" s="564">
        <v>1</v>
      </c>
      <c r="W4693" s="564">
        <v>1</v>
      </c>
      <c r="X4693" s="564">
        <v>1</v>
      </c>
      <c r="Y4693" s="564">
        <v>1</v>
      </c>
      <c r="Z4693" s="564">
        <v>1</v>
      </c>
      <c r="AA4693" s="564">
        <v>1</v>
      </c>
      <c r="AB4693" s="564">
        <v>1</v>
      </c>
      <c r="AC4693" s="564">
        <v>1</v>
      </c>
      <c r="AD4693" s="564">
        <v>1</v>
      </c>
      <c r="AE4693" s="564">
        <v>1</v>
      </c>
      <c r="AF4693" s="564">
        <v>1</v>
      </c>
      <c r="AG4693" s="564">
        <v>1</v>
      </c>
      <c r="AH4693" s="564">
        <v>1</v>
      </c>
      <c r="AI4693" s="564">
        <v>1</v>
      </c>
      <c r="AJ4693" s="564">
        <v>1</v>
      </c>
      <c r="AK4693" s="564">
        <v>1</v>
      </c>
    </row>
    <row r="4694" spans="1:37">
      <c r="A4694">
        <v>4690</v>
      </c>
      <c r="B4694" s="564">
        <f t="shared" ca="1" si="444"/>
        <v>0</v>
      </c>
      <c r="C4694" s="564">
        <f t="shared" ca="1" si="439"/>
        <v>0</v>
      </c>
      <c r="D4694" s="564">
        <f t="shared" ca="1" si="442"/>
        <v>0</v>
      </c>
      <c r="E4694" s="564">
        <f t="shared" ca="1" si="440"/>
        <v>0</v>
      </c>
      <c r="F4694" s="564">
        <f t="shared" ca="1" si="443"/>
        <v>1</v>
      </c>
      <c r="G4694" s="564">
        <f t="shared" ca="1" si="441"/>
        <v>0.2593585179162945</v>
      </c>
      <c r="H4694" s="564">
        <v>0</v>
      </c>
      <c r="I4694" s="564">
        <v>0</v>
      </c>
      <c r="J4694" s="564">
        <v>0</v>
      </c>
      <c r="K4694" s="564">
        <v>0</v>
      </c>
      <c r="L4694" s="564">
        <v>0</v>
      </c>
      <c r="M4694" s="564">
        <v>0</v>
      </c>
      <c r="N4694" s="564">
        <v>0</v>
      </c>
      <c r="O4694" s="564">
        <v>0</v>
      </c>
      <c r="P4694" s="564">
        <v>0</v>
      </c>
      <c r="Q4694" s="564">
        <v>0</v>
      </c>
      <c r="R4694" s="564">
        <v>0</v>
      </c>
      <c r="S4694" s="564">
        <v>0</v>
      </c>
      <c r="T4694" s="564">
        <v>0</v>
      </c>
      <c r="U4694" s="564">
        <v>0</v>
      </c>
      <c r="V4694" s="564">
        <v>0</v>
      </c>
      <c r="W4694" s="564">
        <v>0</v>
      </c>
      <c r="X4694" s="564">
        <v>0</v>
      </c>
      <c r="Y4694" s="564">
        <v>0</v>
      </c>
      <c r="Z4694" s="564">
        <v>0</v>
      </c>
      <c r="AA4694" s="564">
        <v>0</v>
      </c>
      <c r="AB4694" s="564">
        <v>0</v>
      </c>
      <c r="AC4694" s="564">
        <v>0</v>
      </c>
      <c r="AD4694" s="564">
        <v>0</v>
      </c>
      <c r="AE4694" s="564">
        <v>0</v>
      </c>
      <c r="AF4694" s="564">
        <v>0</v>
      </c>
      <c r="AG4694" s="564">
        <v>0</v>
      </c>
      <c r="AH4694" s="564">
        <v>0</v>
      </c>
      <c r="AI4694" s="564">
        <v>0</v>
      </c>
      <c r="AJ4694" s="564">
        <v>0</v>
      </c>
      <c r="AK4694" s="564">
        <v>0</v>
      </c>
    </row>
    <row r="4695" spans="1:37">
      <c r="A4695">
        <v>4691</v>
      </c>
      <c r="B4695" s="564">
        <f t="shared" ca="1" si="444"/>
        <v>20</v>
      </c>
      <c r="C4695" s="564">
        <f t="shared" ca="1" si="439"/>
        <v>400</v>
      </c>
      <c r="D4695" s="564">
        <f t="shared" ca="1" si="442"/>
        <v>20</v>
      </c>
      <c r="E4695" s="564">
        <f t="shared" ca="1" si="440"/>
        <v>0</v>
      </c>
      <c r="F4695" s="564">
        <f t="shared" ca="1" si="443"/>
        <v>1</v>
      </c>
      <c r="G4695" s="564">
        <f t="shared" ca="1" si="441"/>
        <v>1.1324451044040837</v>
      </c>
      <c r="H4695" s="564">
        <v>1</v>
      </c>
      <c r="I4695" s="564">
        <v>1</v>
      </c>
      <c r="J4695" s="564">
        <v>1</v>
      </c>
      <c r="K4695" s="564">
        <v>1</v>
      </c>
      <c r="L4695" s="564">
        <v>1</v>
      </c>
      <c r="M4695" s="564">
        <v>1</v>
      </c>
      <c r="N4695" s="564">
        <v>1</v>
      </c>
      <c r="O4695" s="564">
        <v>1</v>
      </c>
      <c r="P4695" s="564">
        <v>1</v>
      </c>
      <c r="Q4695" s="564">
        <v>1</v>
      </c>
      <c r="R4695" s="564">
        <v>1</v>
      </c>
      <c r="S4695" s="564">
        <v>1</v>
      </c>
      <c r="T4695" s="564">
        <v>1</v>
      </c>
      <c r="U4695" s="564">
        <v>1</v>
      </c>
      <c r="V4695" s="564">
        <v>1</v>
      </c>
      <c r="W4695" s="564">
        <v>1</v>
      </c>
      <c r="X4695" s="564">
        <v>1</v>
      </c>
      <c r="Y4695" s="564">
        <v>1</v>
      </c>
      <c r="Z4695" s="564">
        <v>1</v>
      </c>
      <c r="AA4695" s="564">
        <v>1</v>
      </c>
      <c r="AB4695" s="564">
        <v>1</v>
      </c>
      <c r="AC4695" s="564">
        <v>1</v>
      </c>
      <c r="AD4695" s="564">
        <v>1</v>
      </c>
      <c r="AE4695" s="564">
        <v>1</v>
      </c>
      <c r="AF4695" s="564">
        <v>1</v>
      </c>
      <c r="AG4695" s="564">
        <v>1</v>
      </c>
      <c r="AH4695" s="564">
        <v>1</v>
      </c>
      <c r="AI4695" s="564">
        <v>1</v>
      </c>
      <c r="AJ4695" s="564">
        <v>1</v>
      </c>
      <c r="AK4695" s="564">
        <v>1</v>
      </c>
    </row>
    <row r="4696" spans="1:37">
      <c r="A4696">
        <v>4692</v>
      </c>
      <c r="B4696" s="564">
        <f t="shared" ca="1" si="444"/>
        <v>20</v>
      </c>
      <c r="C4696" s="564">
        <f t="shared" ca="1" si="439"/>
        <v>400</v>
      </c>
      <c r="D4696" s="564">
        <f t="shared" ca="1" si="442"/>
        <v>20</v>
      </c>
      <c r="E4696" s="564">
        <f t="shared" ca="1" si="440"/>
        <v>0</v>
      </c>
      <c r="F4696" s="564">
        <f t="shared" ca="1" si="443"/>
        <v>1</v>
      </c>
      <c r="G4696" s="564">
        <f t="shared" ca="1" si="441"/>
        <v>-6.7358841093788087</v>
      </c>
      <c r="H4696" s="564">
        <v>1</v>
      </c>
      <c r="I4696" s="564">
        <v>1</v>
      </c>
      <c r="J4696" s="564">
        <v>1</v>
      </c>
      <c r="K4696" s="564">
        <v>1</v>
      </c>
      <c r="L4696" s="564">
        <v>1</v>
      </c>
      <c r="M4696" s="564">
        <v>1</v>
      </c>
      <c r="N4696" s="564">
        <v>1</v>
      </c>
      <c r="O4696" s="564">
        <v>1</v>
      </c>
      <c r="P4696" s="564">
        <v>1</v>
      </c>
      <c r="Q4696" s="564">
        <v>1</v>
      </c>
      <c r="R4696" s="564">
        <v>1</v>
      </c>
      <c r="S4696" s="564">
        <v>1</v>
      </c>
      <c r="T4696" s="564">
        <v>1</v>
      </c>
      <c r="U4696" s="564">
        <v>1</v>
      </c>
      <c r="V4696" s="564">
        <v>1</v>
      </c>
      <c r="W4696" s="564">
        <v>1</v>
      </c>
      <c r="X4696" s="564">
        <v>1</v>
      </c>
      <c r="Y4696" s="564">
        <v>1</v>
      </c>
      <c r="Z4696" s="564">
        <v>1</v>
      </c>
      <c r="AA4696" s="564">
        <v>1</v>
      </c>
      <c r="AB4696" s="564">
        <v>1</v>
      </c>
      <c r="AC4696" s="564">
        <v>1</v>
      </c>
      <c r="AD4696" s="564">
        <v>1</v>
      </c>
      <c r="AE4696" s="564">
        <v>1</v>
      </c>
      <c r="AF4696" s="564">
        <v>1</v>
      </c>
      <c r="AG4696" s="564">
        <v>1</v>
      </c>
      <c r="AH4696" s="564">
        <v>1</v>
      </c>
      <c r="AI4696" s="564">
        <v>1</v>
      </c>
      <c r="AJ4696" s="564">
        <v>1</v>
      </c>
      <c r="AK4696" s="564">
        <v>1</v>
      </c>
    </row>
    <row r="4697" spans="1:37">
      <c r="A4697">
        <v>4693</v>
      </c>
      <c r="B4697" s="564">
        <f t="shared" ca="1" si="444"/>
        <v>0</v>
      </c>
      <c r="C4697" s="564">
        <f t="shared" ca="1" si="439"/>
        <v>0</v>
      </c>
      <c r="D4697" s="564">
        <f t="shared" ca="1" si="442"/>
        <v>0</v>
      </c>
      <c r="E4697" s="564">
        <f t="shared" ca="1" si="440"/>
        <v>0</v>
      </c>
      <c r="F4697" s="564">
        <f t="shared" ca="1" si="443"/>
        <v>1</v>
      </c>
      <c r="G4697" s="564">
        <f t="shared" ca="1" si="441"/>
        <v>1.4795326999563707</v>
      </c>
      <c r="H4697" s="564">
        <v>0</v>
      </c>
      <c r="I4697" s="564">
        <v>0</v>
      </c>
      <c r="J4697" s="564">
        <v>0</v>
      </c>
      <c r="K4697" s="564">
        <v>0</v>
      </c>
      <c r="L4697" s="564">
        <v>0</v>
      </c>
      <c r="M4697" s="564">
        <v>0</v>
      </c>
      <c r="N4697" s="564">
        <v>0</v>
      </c>
      <c r="O4697" s="564">
        <v>0</v>
      </c>
      <c r="P4697" s="564">
        <v>0</v>
      </c>
      <c r="Q4697" s="564">
        <v>0</v>
      </c>
      <c r="R4697" s="564">
        <v>0</v>
      </c>
      <c r="S4697" s="564">
        <v>0</v>
      </c>
      <c r="T4697" s="564">
        <v>0</v>
      </c>
      <c r="U4697" s="564">
        <v>0</v>
      </c>
      <c r="V4697" s="564">
        <v>0</v>
      </c>
      <c r="W4697" s="564">
        <v>0</v>
      </c>
      <c r="X4697" s="564">
        <v>0</v>
      </c>
      <c r="Y4697" s="564">
        <v>0</v>
      </c>
      <c r="Z4697" s="564">
        <v>0</v>
      </c>
      <c r="AA4697" s="564">
        <v>0</v>
      </c>
      <c r="AB4697" s="564">
        <v>0</v>
      </c>
      <c r="AC4697" s="564">
        <v>0</v>
      </c>
      <c r="AD4697" s="564">
        <v>0</v>
      </c>
      <c r="AE4697" s="564">
        <v>0</v>
      </c>
      <c r="AF4697" s="564">
        <v>0</v>
      </c>
      <c r="AG4697" s="564">
        <v>0</v>
      </c>
      <c r="AH4697" s="564">
        <v>0</v>
      </c>
      <c r="AI4697" s="564">
        <v>0</v>
      </c>
      <c r="AJ4697" s="564">
        <v>0</v>
      </c>
      <c r="AK4697" s="564">
        <v>0</v>
      </c>
    </row>
    <row r="4698" spans="1:37">
      <c r="A4698">
        <v>4694</v>
      </c>
      <c r="B4698" s="564">
        <f t="shared" ca="1" si="444"/>
        <v>20</v>
      </c>
      <c r="C4698" s="564">
        <f t="shared" ca="1" si="439"/>
        <v>400</v>
      </c>
      <c r="D4698" s="564">
        <f t="shared" ca="1" si="442"/>
        <v>20</v>
      </c>
      <c r="E4698" s="564">
        <f t="shared" ca="1" si="440"/>
        <v>0</v>
      </c>
      <c r="F4698" s="564">
        <f t="shared" ca="1" si="443"/>
        <v>1</v>
      </c>
      <c r="G4698" s="564">
        <f t="shared" ca="1" si="441"/>
        <v>3.1971563283703603</v>
      </c>
      <c r="H4698" s="564">
        <v>1</v>
      </c>
      <c r="I4698" s="564">
        <v>1</v>
      </c>
      <c r="J4698" s="564">
        <v>1</v>
      </c>
      <c r="K4698" s="564">
        <v>1</v>
      </c>
      <c r="L4698" s="564">
        <v>1</v>
      </c>
      <c r="M4698" s="564">
        <v>1</v>
      </c>
      <c r="N4698" s="564">
        <v>1</v>
      </c>
      <c r="O4698" s="564">
        <v>1</v>
      </c>
      <c r="P4698" s="564">
        <v>1</v>
      </c>
      <c r="Q4698" s="564">
        <v>1</v>
      </c>
      <c r="R4698" s="564">
        <v>1</v>
      </c>
      <c r="S4698" s="564">
        <v>1</v>
      </c>
      <c r="T4698" s="564">
        <v>1</v>
      </c>
      <c r="U4698" s="564">
        <v>1</v>
      </c>
      <c r="V4698" s="564">
        <v>1</v>
      </c>
      <c r="W4698" s="564">
        <v>1</v>
      </c>
      <c r="X4698" s="564">
        <v>1</v>
      </c>
      <c r="Y4698" s="564">
        <v>1</v>
      </c>
      <c r="Z4698" s="564">
        <v>1</v>
      </c>
      <c r="AA4698" s="564">
        <v>1</v>
      </c>
      <c r="AB4698" s="564">
        <v>1</v>
      </c>
      <c r="AC4698" s="564">
        <v>1</v>
      </c>
      <c r="AD4698" s="564">
        <v>1</v>
      </c>
      <c r="AE4698" s="564">
        <v>1</v>
      </c>
      <c r="AF4698" s="564">
        <v>1</v>
      </c>
      <c r="AG4698" s="564">
        <v>1</v>
      </c>
      <c r="AH4698" s="564">
        <v>1</v>
      </c>
      <c r="AI4698" s="564">
        <v>1</v>
      </c>
      <c r="AJ4698" s="564">
        <v>1</v>
      </c>
      <c r="AK4698" s="564">
        <v>1</v>
      </c>
    </row>
    <row r="4699" spans="1:37">
      <c r="A4699">
        <v>4695</v>
      </c>
      <c r="B4699" s="564">
        <f t="shared" ca="1" si="444"/>
        <v>20</v>
      </c>
      <c r="C4699" s="564">
        <f t="shared" ca="1" si="439"/>
        <v>400</v>
      </c>
      <c r="D4699" s="564">
        <f t="shared" ca="1" si="442"/>
        <v>20</v>
      </c>
      <c r="E4699" s="564">
        <f t="shared" ca="1" si="440"/>
        <v>0</v>
      </c>
      <c r="F4699" s="564">
        <f t="shared" ca="1" si="443"/>
        <v>1</v>
      </c>
      <c r="G4699" s="564">
        <f t="shared" ca="1" si="441"/>
        <v>-1.2975123614834563</v>
      </c>
      <c r="H4699" s="564">
        <v>1</v>
      </c>
      <c r="I4699" s="564">
        <v>1</v>
      </c>
      <c r="J4699" s="564">
        <v>1</v>
      </c>
      <c r="K4699" s="564">
        <v>1</v>
      </c>
      <c r="L4699" s="564">
        <v>1</v>
      </c>
      <c r="M4699" s="564">
        <v>1</v>
      </c>
      <c r="N4699" s="564">
        <v>1</v>
      </c>
      <c r="O4699" s="564">
        <v>1</v>
      </c>
      <c r="P4699" s="564">
        <v>1</v>
      </c>
      <c r="Q4699" s="564">
        <v>1</v>
      </c>
      <c r="R4699" s="564">
        <v>1</v>
      </c>
      <c r="S4699" s="564">
        <v>1</v>
      </c>
      <c r="T4699" s="564">
        <v>1</v>
      </c>
      <c r="U4699" s="564">
        <v>1</v>
      </c>
      <c r="V4699" s="564">
        <v>1</v>
      </c>
      <c r="W4699" s="564">
        <v>1</v>
      </c>
      <c r="X4699" s="564">
        <v>1</v>
      </c>
      <c r="Y4699" s="564">
        <v>1</v>
      </c>
      <c r="Z4699" s="564">
        <v>1</v>
      </c>
      <c r="AA4699" s="564">
        <v>1</v>
      </c>
      <c r="AB4699" s="564">
        <v>1</v>
      </c>
      <c r="AC4699" s="564">
        <v>1</v>
      </c>
      <c r="AD4699" s="564">
        <v>1</v>
      </c>
      <c r="AE4699" s="564">
        <v>1</v>
      </c>
      <c r="AF4699" s="564">
        <v>1</v>
      </c>
      <c r="AG4699" s="564">
        <v>1</v>
      </c>
      <c r="AH4699" s="564">
        <v>1</v>
      </c>
      <c r="AI4699" s="564">
        <v>1</v>
      </c>
      <c r="AJ4699" s="564">
        <v>1</v>
      </c>
      <c r="AK4699" s="564">
        <v>1</v>
      </c>
    </row>
    <row r="4700" spans="1:37">
      <c r="A4700">
        <v>4696</v>
      </c>
      <c r="B4700" s="564">
        <f t="shared" ca="1" si="444"/>
        <v>0</v>
      </c>
      <c r="C4700" s="564">
        <f t="shared" ca="1" si="439"/>
        <v>0</v>
      </c>
      <c r="D4700" s="564">
        <f t="shared" ca="1" si="442"/>
        <v>0</v>
      </c>
      <c r="E4700" s="564">
        <f t="shared" ca="1" si="440"/>
        <v>0</v>
      </c>
      <c r="F4700" s="564">
        <f t="shared" ca="1" si="443"/>
        <v>1</v>
      </c>
      <c r="G4700" s="564">
        <f t="shared" ca="1" si="441"/>
        <v>2.929310004190171</v>
      </c>
      <c r="H4700" s="564">
        <v>0</v>
      </c>
      <c r="I4700" s="564">
        <v>0</v>
      </c>
      <c r="J4700" s="564">
        <v>0</v>
      </c>
      <c r="K4700" s="564">
        <v>0</v>
      </c>
      <c r="L4700" s="564">
        <v>0</v>
      </c>
      <c r="M4700" s="564">
        <v>0</v>
      </c>
      <c r="N4700" s="564">
        <v>0</v>
      </c>
      <c r="O4700" s="564">
        <v>0</v>
      </c>
      <c r="P4700" s="564">
        <v>0</v>
      </c>
      <c r="Q4700" s="564">
        <v>0</v>
      </c>
      <c r="R4700" s="564">
        <v>0</v>
      </c>
      <c r="S4700" s="564">
        <v>0</v>
      </c>
      <c r="T4700" s="564">
        <v>0</v>
      </c>
      <c r="U4700" s="564">
        <v>0</v>
      </c>
      <c r="V4700" s="564">
        <v>0</v>
      </c>
      <c r="W4700" s="564">
        <v>0</v>
      </c>
      <c r="X4700" s="564">
        <v>0</v>
      </c>
      <c r="Y4700" s="564">
        <v>0</v>
      </c>
      <c r="Z4700" s="564">
        <v>0</v>
      </c>
      <c r="AA4700" s="564">
        <v>0</v>
      </c>
      <c r="AB4700" s="564">
        <v>0</v>
      </c>
      <c r="AC4700" s="564">
        <v>0</v>
      </c>
      <c r="AD4700" s="564">
        <v>0</v>
      </c>
      <c r="AE4700" s="564">
        <v>0</v>
      </c>
      <c r="AF4700" s="564">
        <v>0</v>
      </c>
      <c r="AG4700" s="564">
        <v>0</v>
      </c>
      <c r="AH4700" s="564">
        <v>0</v>
      </c>
      <c r="AI4700" s="564">
        <v>0</v>
      </c>
      <c r="AJ4700" s="564">
        <v>0</v>
      </c>
      <c r="AK4700" s="564">
        <v>0</v>
      </c>
    </row>
    <row r="4701" spans="1:37">
      <c r="A4701">
        <v>4697</v>
      </c>
      <c r="B4701" s="564">
        <f t="shared" ca="1" si="444"/>
        <v>20</v>
      </c>
      <c r="C4701" s="564">
        <f t="shared" ca="1" si="439"/>
        <v>400</v>
      </c>
      <c r="D4701" s="564">
        <f t="shared" ca="1" si="442"/>
        <v>20</v>
      </c>
      <c r="E4701" s="564">
        <f t="shared" ca="1" si="440"/>
        <v>0</v>
      </c>
      <c r="F4701" s="564">
        <f t="shared" ca="1" si="443"/>
        <v>1</v>
      </c>
      <c r="G4701" s="564">
        <f t="shared" ca="1" si="441"/>
        <v>-2.8592383946624844</v>
      </c>
      <c r="H4701" s="564">
        <v>1</v>
      </c>
      <c r="I4701" s="564">
        <v>1</v>
      </c>
      <c r="J4701" s="564">
        <v>1</v>
      </c>
      <c r="K4701" s="564">
        <v>1</v>
      </c>
      <c r="L4701" s="564">
        <v>1</v>
      </c>
      <c r="M4701" s="564">
        <v>1</v>
      </c>
      <c r="N4701" s="564">
        <v>1</v>
      </c>
      <c r="O4701" s="564">
        <v>1</v>
      </c>
      <c r="P4701" s="564">
        <v>1</v>
      </c>
      <c r="Q4701" s="564">
        <v>1</v>
      </c>
      <c r="R4701" s="564">
        <v>1</v>
      </c>
      <c r="S4701" s="564">
        <v>1</v>
      </c>
      <c r="T4701" s="564">
        <v>1</v>
      </c>
      <c r="U4701" s="564">
        <v>1</v>
      </c>
      <c r="V4701" s="564">
        <v>1</v>
      </c>
      <c r="W4701" s="564">
        <v>1</v>
      </c>
      <c r="X4701" s="564">
        <v>1</v>
      </c>
      <c r="Y4701" s="564">
        <v>1</v>
      </c>
      <c r="Z4701" s="564">
        <v>1</v>
      </c>
      <c r="AA4701" s="564">
        <v>1</v>
      </c>
      <c r="AB4701" s="564">
        <v>1</v>
      </c>
      <c r="AC4701" s="564">
        <v>1</v>
      </c>
      <c r="AD4701" s="564">
        <v>1</v>
      </c>
      <c r="AE4701" s="564">
        <v>1</v>
      </c>
      <c r="AF4701" s="564">
        <v>1</v>
      </c>
      <c r="AG4701" s="564">
        <v>1</v>
      </c>
      <c r="AH4701" s="564">
        <v>1</v>
      </c>
      <c r="AI4701" s="564">
        <v>1</v>
      </c>
      <c r="AJ4701" s="564">
        <v>1</v>
      </c>
      <c r="AK4701" s="564">
        <v>1</v>
      </c>
    </row>
    <row r="4702" spans="1:37">
      <c r="A4702">
        <v>4698</v>
      </c>
      <c r="B4702" s="564">
        <f t="shared" ca="1" si="444"/>
        <v>20</v>
      </c>
      <c r="C4702" s="564">
        <f t="shared" ca="1" si="439"/>
        <v>400</v>
      </c>
      <c r="D4702" s="564">
        <f t="shared" ca="1" si="442"/>
        <v>20</v>
      </c>
      <c r="E4702" s="564">
        <f t="shared" ca="1" si="440"/>
        <v>0</v>
      </c>
      <c r="F4702" s="564">
        <f t="shared" ca="1" si="443"/>
        <v>1</v>
      </c>
      <c r="G4702" s="564">
        <f t="shared" ca="1" si="441"/>
        <v>-4.6334300573375593</v>
      </c>
      <c r="H4702" s="564">
        <v>1</v>
      </c>
      <c r="I4702" s="564">
        <v>1</v>
      </c>
      <c r="J4702" s="564">
        <v>1</v>
      </c>
      <c r="K4702" s="564">
        <v>1</v>
      </c>
      <c r="L4702" s="564">
        <v>1</v>
      </c>
      <c r="M4702" s="564">
        <v>1</v>
      </c>
      <c r="N4702" s="564">
        <v>1</v>
      </c>
      <c r="O4702" s="564">
        <v>1</v>
      </c>
      <c r="P4702" s="564">
        <v>1</v>
      </c>
      <c r="Q4702" s="564">
        <v>1</v>
      </c>
      <c r="R4702" s="564">
        <v>1</v>
      </c>
      <c r="S4702" s="564">
        <v>1</v>
      </c>
      <c r="T4702" s="564">
        <v>1</v>
      </c>
      <c r="U4702" s="564">
        <v>1</v>
      </c>
      <c r="V4702" s="564">
        <v>1</v>
      </c>
      <c r="W4702" s="564">
        <v>1</v>
      </c>
      <c r="X4702" s="564">
        <v>1</v>
      </c>
      <c r="Y4702" s="564">
        <v>1</v>
      </c>
      <c r="Z4702" s="564">
        <v>1</v>
      </c>
      <c r="AA4702" s="564">
        <v>1</v>
      </c>
      <c r="AB4702" s="564">
        <v>1</v>
      </c>
      <c r="AC4702" s="564">
        <v>1</v>
      </c>
      <c r="AD4702" s="564">
        <v>1</v>
      </c>
      <c r="AE4702" s="564">
        <v>1</v>
      </c>
      <c r="AF4702" s="564">
        <v>1</v>
      </c>
      <c r="AG4702" s="564">
        <v>1</v>
      </c>
      <c r="AH4702" s="564">
        <v>1</v>
      </c>
      <c r="AI4702" s="564">
        <v>1</v>
      </c>
      <c r="AJ4702" s="564">
        <v>1</v>
      </c>
      <c r="AK4702" s="564">
        <v>1</v>
      </c>
    </row>
    <row r="4703" spans="1:37">
      <c r="A4703">
        <v>4699</v>
      </c>
      <c r="B4703" s="564">
        <f t="shared" ca="1" si="444"/>
        <v>20</v>
      </c>
      <c r="C4703" s="564">
        <f t="shared" ca="1" si="439"/>
        <v>400</v>
      </c>
      <c r="D4703" s="564">
        <f t="shared" ca="1" si="442"/>
        <v>20</v>
      </c>
      <c r="E4703" s="564">
        <f t="shared" ca="1" si="440"/>
        <v>0</v>
      </c>
      <c r="F4703" s="564">
        <f t="shared" ca="1" si="443"/>
        <v>1</v>
      </c>
      <c r="G4703" s="564">
        <f t="shared" ca="1" si="441"/>
        <v>-3.0158557101386765</v>
      </c>
      <c r="H4703" s="564">
        <v>1</v>
      </c>
      <c r="I4703" s="564">
        <v>1</v>
      </c>
      <c r="J4703" s="564">
        <v>1</v>
      </c>
      <c r="K4703" s="564">
        <v>1</v>
      </c>
      <c r="L4703" s="564">
        <v>1</v>
      </c>
      <c r="M4703" s="564">
        <v>1</v>
      </c>
      <c r="N4703" s="564">
        <v>1</v>
      </c>
      <c r="O4703" s="564">
        <v>1</v>
      </c>
      <c r="P4703" s="564">
        <v>1</v>
      </c>
      <c r="Q4703" s="564">
        <v>1</v>
      </c>
      <c r="R4703" s="564">
        <v>1</v>
      </c>
      <c r="S4703" s="564">
        <v>1</v>
      </c>
      <c r="T4703" s="564">
        <v>1</v>
      </c>
      <c r="U4703" s="564">
        <v>1</v>
      </c>
      <c r="V4703" s="564">
        <v>1</v>
      </c>
      <c r="W4703" s="564">
        <v>1</v>
      </c>
      <c r="X4703" s="564">
        <v>1</v>
      </c>
      <c r="Y4703" s="564">
        <v>1</v>
      </c>
      <c r="Z4703" s="564">
        <v>1</v>
      </c>
      <c r="AA4703" s="564">
        <v>1</v>
      </c>
      <c r="AB4703" s="564">
        <v>1</v>
      </c>
      <c r="AC4703" s="564">
        <v>1</v>
      </c>
      <c r="AD4703" s="564">
        <v>1</v>
      </c>
      <c r="AE4703" s="564">
        <v>1</v>
      </c>
      <c r="AF4703" s="564">
        <v>1</v>
      </c>
      <c r="AG4703" s="564">
        <v>1</v>
      </c>
      <c r="AH4703" s="564">
        <v>1</v>
      </c>
      <c r="AI4703" s="564">
        <v>1</v>
      </c>
      <c r="AJ4703" s="564">
        <v>1</v>
      </c>
      <c r="AK4703" s="564">
        <v>1</v>
      </c>
    </row>
    <row r="4704" spans="1:37">
      <c r="A4704">
        <v>4700</v>
      </c>
      <c r="B4704" s="564">
        <f t="shared" ca="1" si="444"/>
        <v>0</v>
      </c>
      <c r="C4704" s="564">
        <f t="shared" ca="1" si="439"/>
        <v>0</v>
      </c>
      <c r="D4704" s="564">
        <f t="shared" ca="1" si="442"/>
        <v>0</v>
      </c>
      <c r="E4704" s="564">
        <f t="shared" ca="1" si="440"/>
        <v>0</v>
      </c>
      <c r="F4704" s="564">
        <f t="shared" ca="1" si="443"/>
        <v>1</v>
      </c>
      <c r="G4704" s="564">
        <f t="shared" ca="1" si="441"/>
        <v>-3.9095097291318566</v>
      </c>
      <c r="H4704" s="564">
        <v>0</v>
      </c>
      <c r="I4704" s="564">
        <v>0</v>
      </c>
      <c r="J4704" s="564">
        <v>0</v>
      </c>
      <c r="K4704" s="564">
        <v>0</v>
      </c>
      <c r="L4704" s="564">
        <v>0</v>
      </c>
      <c r="M4704" s="564">
        <v>0</v>
      </c>
      <c r="N4704" s="564">
        <v>0</v>
      </c>
      <c r="O4704" s="564">
        <v>0</v>
      </c>
      <c r="P4704" s="564">
        <v>0</v>
      </c>
      <c r="Q4704" s="564">
        <v>0</v>
      </c>
      <c r="R4704" s="564">
        <v>0</v>
      </c>
      <c r="S4704" s="564">
        <v>0</v>
      </c>
      <c r="T4704" s="564">
        <v>0</v>
      </c>
      <c r="U4704" s="564">
        <v>0</v>
      </c>
      <c r="V4704" s="564">
        <v>0</v>
      </c>
      <c r="W4704" s="564">
        <v>0</v>
      </c>
      <c r="X4704" s="564">
        <v>0</v>
      </c>
      <c r="Y4704" s="564">
        <v>0</v>
      </c>
      <c r="Z4704" s="564">
        <v>0</v>
      </c>
      <c r="AA4704" s="564">
        <v>0</v>
      </c>
      <c r="AB4704" s="564">
        <v>0</v>
      </c>
      <c r="AC4704" s="564">
        <v>0</v>
      </c>
      <c r="AD4704" s="564">
        <v>0</v>
      </c>
      <c r="AE4704" s="564">
        <v>0</v>
      </c>
      <c r="AF4704" s="564">
        <v>0</v>
      </c>
      <c r="AG4704" s="564">
        <v>0</v>
      </c>
      <c r="AH4704" s="564">
        <v>0</v>
      </c>
      <c r="AI4704" s="564">
        <v>0</v>
      </c>
      <c r="AJ4704" s="564">
        <v>0</v>
      </c>
      <c r="AK4704" s="564">
        <v>0</v>
      </c>
    </row>
    <row r="4705" spans="1:37">
      <c r="A4705">
        <v>4701</v>
      </c>
      <c r="B4705" s="564">
        <f t="shared" ca="1" si="444"/>
        <v>0</v>
      </c>
      <c r="C4705" s="564">
        <f t="shared" ca="1" si="439"/>
        <v>0</v>
      </c>
      <c r="D4705" s="564">
        <f t="shared" ca="1" si="442"/>
        <v>0</v>
      </c>
      <c r="E4705" s="564">
        <f t="shared" ca="1" si="440"/>
        <v>0</v>
      </c>
      <c r="F4705" s="564">
        <f t="shared" ca="1" si="443"/>
        <v>1</v>
      </c>
      <c r="G4705" s="564">
        <f t="shared" ca="1" si="441"/>
        <v>3.9090237590731092</v>
      </c>
      <c r="H4705" s="564">
        <v>0</v>
      </c>
      <c r="I4705" s="564">
        <v>0</v>
      </c>
      <c r="J4705" s="564">
        <v>0</v>
      </c>
      <c r="K4705" s="564">
        <v>0</v>
      </c>
      <c r="L4705" s="564">
        <v>0</v>
      </c>
      <c r="M4705" s="564">
        <v>0</v>
      </c>
      <c r="N4705" s="564">
        <v>0</v>
      </c>
      <c r="O4705" s="564">
        <v>0</v>
      </c>
      <c r="P4705" s="564">
        <v>0</v>
      </c>
      <c r="Q4705" s="564">
        <v>0</v>
      </c>
      <c r="R4705" s="564">
        <v>0</v>
      </c>
      <c r="S4705" s="564">
        <v>0</v>
      </c>
      <c r="T4705" s="564">
        <v>0</v>
      </c>
      <c r="U4705" s="564">
        <v>0</v>
      </c>
      <c r="V4705" s="564">
        <v>0</v>
      </c>
      <c r="W4705" s="564">
        <v>0</v>
      </c>
      <c r="X4705" s="564">
        <v>0</v>
      </c>
      <c r="Y4705" s="564">
        <v>0</v>
      </c>
      <c r="Z4705" s="564">
        <v>0</v>
      </c>
      <c r="AA4705" s="564">
        <v>0</v>
      </c>
      <c r="AB4705" s="564">
        <v>0</v>
      </c>
      <c r="AC4705" s="564">
        <v>0</v>
      </c>
      <c r="AD4705" s="564">
        <v>0</v>
      </c>
      <c r="AE4705" s="564">
        <v>0</v>
      </c>
      <c r="AF4705" s="564">
        <v>0</v>
      </c>
      <c r="AG4705" s="564">
        <v>0</v>
      </c>
      <c r="AH4705" s="564">
        <v>0</v>
      </c>
      <c r="AI4705" s="564">
        <v>0</v>
      </c>
      <c r="AJ4705" s="564">
        <v>0</v>
      </c>
      <c r="AK4705" s="564">
        <v>0</v>
      </c>
    </row>
    <row r="4706" spans="1:37">
      <c r="A4706">
        <v>4702</v>
      </c>
      <c r="B4706" s="564">
        <f t="shared" ca="1" si="444"/>
        <v>20</v>
      </c>
      <c r="C4706" s="564">
        <f t="shared" ca="1" si="439"/>
        <v>400</v>
      </c>
      <c r="D4706" s="564">
        <f t="shared" ca="1" si="442"/>
        <v>20</v>
      </c>
      <c r="E4706" s="564">
        <f t="shared" ca="1" si="440"/>
        <v>0</v>
      </c>
      <c r="F4706" s="564">
        <f t="shared" ca="1" si="443"/>
        <v>1</v>
      </c>
      <c r="G4706" s="564">
        <f t="shared" ca="1" si="441"/>
        <v>-1.0230608792237947</v>
      </c>
      <c r="H4706" s="564">
        <v>1</v>
      </c>
      <c r="I4706" s="564">
        <v>1</v>
      </c>
      <c r="J4706" s="564">
        <v>1</v>
      </c>
      <c r="K4706" s="564">
        <v>1</v>
      </c>
      <c r="L4706" s="564">
        <v>1</v>
      </c>
      <c r="M4706" s="564">
        <v>1</v>
      </c>
      <c r="N4706" s="564">
        <v>1</v>
      </c>
      <c r="O4706" s="564">
        <v>1</v>
      </c>
      <c r="P4706" s="564">
        <v>1</v>
      </c>
      <c r="Q4706" s="564">
        <v>1</v>
      </c>
      <c r="R4706" s="564">
        <v>1</v>
      </c>
      <c r="S4706" s="564">
        <v>1</v>
      </c>
      <c r="T4706" s="564">
        <v>1</v>
      </c>
      <c r="U4706" s="564">
        <v>1</v>
      </c>
      <c r="V4706" s="564">
        <v>1</v>
      </c>
      <c r="W4706" s="564">
        <v>1</v>
      </c>
      <c r="X4706" s="564">
        <v>1</v>
      </c>
      <c r="Y4706" s="564">
        <v>1</v>
      </c>
      <c r="Z4706" s="564">
        <v>1</v>
      </c>
      <c r="AA4706" s="564">
        <v>1</v>
      </c>
      <c r="AB4706" s="564">
        <v>1</v>
      </c>
      <c r="AC4706" s="564">
        <v>1</v>
      </c>
      <c r="AD4706" s="564">
        <v>1</v>
      </c>
      <c r="AE4706" s="564">
        <v>1</v>
      </c>
      <c r="AF4706" s="564">
        <v>1</v>
      </c>
      <c r="AG4706" s="564">
        <v>1</v>
      </c>
      <c r="AH4706" s="564">
        <v>1</v>
      </c>
      <c r="AI4706" s="564">
        <v>1</v>
      </c>
      <c r="AJ4706" s="564">
        <v>1</v>
      </c>
      <c r="AK4706" s="564">
        <v>1</v>
      </c>
    </row>
    <row r="4707" spans="1:37">
      <c r="A4707">
        <v>4703</v>
      </c>
      <c r="B4707" s="564">
        <f t="shared" ca="1" si="444"/>
        <v>20</v>
      </c>
      <c r="C4707" s="564">
        <f t="shared" ca="1" si="439"/>
        <v>400</v>
      </c>
      <c r="D4707" s="564">
        <f t="shared" ca="1" si="442"/>
        <v>20</v>
      </c>
      <c r="E4707" s="564">
        <f t="shared" ca="1" si="440"/>
        <v>0</v>
      </c>
      <c r="F4707" s="564">
        <f t="shared" ca="1" si="443"/>
        <v>1</v>
      </c>
      <c r="G4707" s="564">
        <f t="shared" ca="1" si="441"/>
        <v>0.70370230893835006</v>
      </c>
      <c r="H4707" s="564">
        <v>1</v>
      </c>
      <c r="I4707" s="564">
        <v>1</v>
      </c>
      <c r="J4707" s="564">
        <v>1</v>
      </c>
      <c r="K4707" s="564">
        <v>1</v>
      </c>
      <c r="L4707" s="564">
        <v>1</v>
      </c>
      <c r="M4707" s="564">
        <v>1</v>
      </c>
      <c r="N4707" s="564">
        <v>1</v>
      </c>
      <c r="O4707" s="564">
        <v>1</v>
      </c>
      <c r="P4707" s="564">
        <v>1</v>
      </c>
      <c r="Q4707" s="564">
        <v>1</v>
      </c>
      <c r="R4707" s="564">
        <v>1</v>
      </c>
      <c r="S4707" s="564">
        <v>1</v>
      </c>
      <c r="T4707" s="564">
        <v>1</v>
      </c>
      <c r="U4707" s="564">
        <v>1</v>
      </c>
      <c r="V4707" s="564">
        <v>1</v>
      </c>
      <c r="W4707" s="564">
        <v>1</v>
      </c>
      <c r="X4707" s="564">
        <v>1</v>
      </c>
      <c r="Y4707" s="564">
        <v>1</v>
      </c>
      <c r="Z4707" s="564">
        <v>1</v>
      </c>
      <c r="AA4707" s="564">
        <v>1</v>
      </c>
      <c r="AB4707" s="564">
        <v>1</v>
      </c>
      <c r="AC4707" s="564">
        <v>1</v>
      </c>
      <c r="AD4707" s="564">
        <v>1</v>
      </c>
      <c r="AE4707" s="564">
        <v>1</v>
      </c>
      <c r="AF4707" s="564">
        <v>1</v>
      </c>
      <c r="AG4707" s="564">
        <v>1</v>
      </c>
      <c r="AH4707" s="564">
        <v>1</v>
      </c>
      <c r="AI4707" s="564">
        <v>1</v>
      </c>
      <c r="AJ4707" s="564">
        <v>1</v>
      </c>
      <c r="AK4707" s="564">
        <v>1</v>
      </c>
    </row>
    <row r="4708" spans="1:37">
      <c r="A4708">
        <v>4704</v>
      </c>
      <c r="B4708" s="564">
        <f t="shared" ca="1" si="444"/>
        <v>20</v>
      </c>
      <c r="C4708" s="564">
        <f t="shared" ca="1" si="439"/>
        <v>400</v>
      </c>
      <c r="D4708" s="564">
        <f t="shared" ca="1" si="442"/>
        <v>20</v>
      </c>
      <c r="E4708" s="564">
        <f t="shared" ca="1" si="440"/>
        <v>0</v>
      </c>
      <c r="F4708" s="564">
        <f t="shared" ca="1" si="443"/>
        <v>1</v>
      </c>
      <c r="G4708" s="564">
        <f t="shared" ca="1" si="441"/>
        <v>-0.99530320114888093</v>
      </c>
      <c r="H4708" s="564">
        <v>1</v>
      </c>
      <c r="I4708" s="564">
        <v>1</v>
      </c>
      <c r="J4708" s="564">
        <v>1</v>
      </c>
      <c r="K4708" s="564">
        <v>1</v>
      </c>
      <c r="L4708" s="564">
        <v>1</v>
      </c>
      <c r="M4708" s="564">
        <v>1</v>
      </c>
      <c r="N4708" s="564">
        <v>1</v>
      </c>
      <c r="O4708" s="564">
        <v>1</v>
      </c>
      <c r="P4708" s="564">
        <v>1</v>
      </c>
      <c r="Q4708" s="564">
        <v>1</v>
      </c>
      <c r="R4708" s="564">
        <v>1</v>
      </c>
      <c r="S4708" s="564">
        <v>1</v>
      </c>
      <c r="T4708" s="564">
        <v>1</v>
      </c>
      <c r="U4708" s="564">
        <v>1</v>
      </c>
      <c r="V4708" s="564">
        <v>1</v>
      </c>
      <c r="W4708" s="564">
        <v>1</v>
      </c>
      <c r="X4708" s="564">
        <v>1</v>
      </c>
      <c r="Y4708" s="564">
        <v>1</v>
      </c>
      <c r="Z4708" s="564">
        <v>1</v>
      </c>
      <c r="AA4708" s="564">
        <v>1</v>
      </c>
      <c r="AB4708" s="564">
        <v>1</v>
      </c>
      <c r="AC4708" s="564">
        <v>1</v>
      </c>
      <c r="AD4708" s="564">
        <v>1</v>
      </c>
      <c r="AE4708" s="564">
        <v>1</v>
      </c>
      <c r="AF4708" s="564">
        <v>1</v>
      </c>
      <c r="AG4708" s="564">
        <v>1</v>
      </c>
      <c r="AH4708" s="564">
        <v>1</v>
      </c>
      <c r="AI4708" s="564">
        <v>1</v>
      </c>
      <c r="AJ4708" s="564">
        <v>1</v>
      </c>
      <c r="AK4708" s="564">
        <v>1</v>
      </c>
    </row>
    <row r="4709" spans="1:37">
      <c r="A4709">
        <v>4705</v>
      </c>
      <c r="B4709" s="564">
        <f t="shared" ca="1" si="444"/>
        <v>0</v>
      </c>
      <c r="C4709" s="564">
        <f t="shared" ca="1" si="439"/>
        <v>0</v>
      </c>
      <c r="D4709" s="564">
        <f t="shared" ca="1" si="442"/>
        <v>0</v>
      </c>
      <c r="E4709" s="564">
        <f t="shared" ca="1" si="440"/>
        <v>0</v>
      </c>
      <c r="F4709" s="564">
        <f t="shared" ca="1" si="443"/>
        <v>1</v>
      </c>
      <c r="G4709" s="564">
        <f t="shared" ca="1" si="441"/>
        <v>-0.60378623498802475</v>
      </c>
      <c r="H4709" s="564">
        <v>0</v>
      </c>
      <c r="I4709" s="564">
        <v>0</v>
      </c>
      <c r="J4709" s="564">
        <v>0</v>
      </c>
      <c r="K4709" s="564">
        <v>0</v>
      </c>
      <c r="L4709" s="564">
        <v>0</v>
      </c>
      <c r="M4709" s="564">
        <v>0</v>
      </c>
      <c r="N4709" s="564">
        <v>0</v>
      </c>
      <c r="O4709" s="564">
        <v>0</v>
      </c>
      <c r="P4709" s="564">
        <v>0</v>
      </c>
      <c r="Q4709" s="564">
        <v>0</v>
      </c>
      <c r="R4709" s="564">
        <v>0</v>
      </c>
      <c r="S4709" s="564">
        <v>0</v>
      </c>
      <c r="T4709" s="564">
        <v>0</v>
      </c>
      <c r="U4709" s="564">
        <v>0</v>
      </c>
      <c r="V4709" s="564">
        <v>0</v>
      </c>
      <c r="W4709" s="564">
        <v>0</v>
      </c>
      <c r="X4709" s="564">
        <v>0</v>
      </c>
      <c r="Y4709" s="564">
        <v>0</v>
      </c>
      <c r="Z4709" s="564">
        <v>0</v>
      </c>
      <c r="AA4709" s="564">
        <v>0</v>
      </c>
      <c r="AB4709" s="564">
        <v>0</v>
      </c>
      <c r="AC4709" s="564">
        <v>0</v>
      </c>
      <c r="AD4709" s="564">
        <v>0</v>
      </c>
      <c r="AE4709" s="564">
        <v>0</v>
      </c>
      <c r="AF4709" s="564">
        <v>0</v>
      </c>
      <c r="AG4709" s="564">
        <v>0</v>
      </c>
      <c r="AH4709" s="564">
        <v>0</v>
      </c>
      <c r="AI4709" s="564">
        <v>0</v>
      </c>
      <c r="AJ4709" s="564">
        <v>0</v>
      </c>
      <c r="AK4709" s="564">
        <v>0</v>
      </c>
    </row>
    <row r="4710" spans="1:37">
      <c r="A4710">
        <v>4706</v>
      </c>
      <c r="B4710" s="564">
        <f t="shared" ca="1" si="444"/>
        <v>20</v>
      </c>
      <c r="C4710" s="564">
        <f t="shared" ca="1" si="439"/>
        <v>400</v>
      </c>
      <c r="D4710" s="564">
        <f t="shared" ca="1" si="442"/>
        <v>20</v>
      </c>
      <c r="E4710" s="564">
        <f t="shared" ca="1" si="440"/>
        <v>0</v>
      </c>
      <c r="F4710" s="564">
        <f t="shared" ca="1" si="443"/>
        <v>1</v>
      </c>
      <c r="G4710" s="564">
        <f t="shared" ca="1" si="441"/>
        <v>-5.6967007047329048</v>
      </c>
      <c r="H4710" s="564">
        <v>1</v>
      </c>
      <c r="I4710" s="564">
        <v>1</v>
      </c>
      <c r="J4710" s="564">
        <v>1</v>
      </c>
      <c r="K4710" s="564">
        <v>1</v>
      </c>
      <c r="L4710" s="564">
        <v>1</v>
      </c>
      <c r="M4710" s="564">
        <v>1</v>
      </c>
      <c r="N4710" s="564">
        <v>1</v>
      </c>
      <c r="O4710" s="564">
        <v>1</v>
      </c>
      <c r="P4710" s="564">
        <v>1</v>
      </c>
      <c r="Q4710" s="564">
        <v>1</v>
      </c>
      <c r="R4710" s="564">
        <v>1</v>
      </c>
      <c r="S4710" s="564">
        <v>1</v>
      </c>
      <c r="T4710" s="564">
        <v>1</v>
      </c>
      <c r="U4710" s="564">
        <v>1</v>
      </c>
      <c r="V4710" s="564">
        <v>1</v>
      </c>
      <c r="W4710" s="564">
        <v>1</v>
      </c>
      <c r="X4710" s="564">
        <v>1</v>
      </c>
      <c r="Y4710" s="564">
        <v>1</v>
      </c>
      <c r="Z4710" s="564">
        <v>1</v>
      </c>
      <c r="AA4710" s="564">
        <v>1</v>
      </c>
      <c r="AB4710" s="564">
        <v>1</v>
      </c>
      <c r="AC4710" s="564">
        <v>1</v>
      </c>
      <c r="AD4710" s="564">
        <v>1</v>
      </c>
      <c r="AE4710" s="564">
        <v>1</v>
      </c>
      <c r="AF4710" s="564">
        <v>1</v>
      </c>
      <c r="AG4710" s="564">
        <v>1</v>
      </c>
      <c r="AH4710" s="564">
        <v>1</v>
      </c>
      <c r="AI4710" s="564">
        <v>1</v>
      </c>
      <c r="AJ4710" s="564">
        <v>1</v>
      </c>
      <c r="AK4710" s="564">
        <v>1</v>
      </c>
    </row>
    <row r="4711" spans="1:37">
      <c r="A4711">
        <v>4707</v>
      </c>
      <c r="B4711" s="564">
        <f t="shared" ca="1" si="444"/>
        <v>0</v>
      </c>
      <c r="C4711" s="564">
        <f t="shared" ca="1" si="439"/>
        <v>0</v>
      </c>
      <c r="D4711" s="564">
        <f t="shared" ca="1" si="442"/>
        <v>0</v>
      </c>
      <c r="E4711" s="564">
        <f t="shared" ca="1" si="440"/>
        <v>0</v>
      </c>
      <c r="F4711" s="564">
        <f t="shared" ca="1" si="443"/>
        <v>1</v>
      </c>
      <c r="G4711" s="564">
        <f t="shared" ca="1" si="441"/>
        <v>2.1465181271703453</v>
      </c>
      <c r="H4711" s="564">
        <v>0</v>
      </c>
      <c r="I4711" s="564">
        <v>0</v>
      </c>
      <c r="J4711" s="564">
        <v>0</v>
      </c>
      <c r="K4711" s="564">
        <v>0</v>
      </c>
      <c r="L4711" s="564">
        <v>0</v>
      </c>
      <c r="M4711" s="564">
        <v>0</v>
      </c>
      <c r="N4711" s="564">
        <v>0</v>
      </c>
      <c r="O4711" s="564">
        <v>0</v>
      </c>
      <c r="P4711" s="564">
        <v>0</v>
      </c>
      <c r="Q4711" s="564">
        <v>0</v>
      </c>
      <c r="R4711" s="564">
        <v>0</v>
      </c>
      <c r="S4711" s="564">
        <v>0</v>
      </c>
      <c r="T4711" s="564">
        <v>0</v>
      </c>
      <c r="U4711" s="564">
        <v>0</v>
      </c>
      <c r="V4711" s="564">
        <v>0</v>
      </c>
      <c r="W4711" s="564">
        <v>0</v>
      </c>
      <c r="X4711" s="564">
        <v>0</v>
      </c>
      <c r="Y4711" s="564">
        <v>0</v>
      </c>
      <c r="Z4711" s="564">
        <v>0</v>
      </c>
      <c r="AA4711" s="564">
        <v>0</v>
      </c>
      <c r="AB4711" s="564">
        <v>0</v>
      </c>
      <c r="AC4711" s="564">
        <v>0</v>
      </c>
      <c r="AD4711" s="564">
        <v>0</v>
      </c>
      <c r="AE4711" s="564">
        <v>0</v>
      </c>
      <c r="AF4711" s="564">
        <v>0</v>
      </c>
      <c r="AG4711" s="564">
        <v>0</v>
      </c>
      <c r="AH4711" s="564">
        <v>0</v>
      </c>
      <c r="AI4711" s="564">
        <v>0</v>
      </c>
      <c r="AJ4711" s="564">
        <v>0</v>
      </c>
      <c r="AK4711" s="564">
        <v>0</v>
      </c>
    </row>
    <row r="4712" spans="1:37">
      <c r="A4712">
        <v>4708</v>
      </c>
      <c r="B4712" s="564">
        <f t="shared" ca="1" si="444"/>
        <v>20</v>
      </c>
      <c r="C4712" s="564">
        <f t="shared" ca="1" si="439"/>
        <v>400</v>
      </c>
      <c r="D4712" s="564">
        <f t="shared" ca="1" si="442"/>
        <v>20</v>
      </c>
      <c r="E4712" s="564">
        <f t="shared" ca="1" si="440"/>
        <v>0</v>
      </c>
      <c r="F4712" s="564">
        <f t="shared" ca="1" si="443"/>
        <v>1</v>
      </c>
      <c r="G4712" s="564">
        <f t="shared" ca="1" si="441"/>
        <v>2.5900983679000094</v>
      </c>
      <c r="H4712" s="564">
        <v>1</v>
      </c>
      <c r="I4712" s="564">
        <v>1</v>
      </c>
      <c r="J4712" s="564">
        <v>1</v>
      </c>
      <c r="K4712" s="564">
        <v>1</v>
      </c>
      <c r="L4712" s="564">
        <v>1</v>
      </c>
      <c r="M4712" s="564">
        <v>1</v>
      </c>
      <c r="N4712" s="564">
        <v>1</v>
      </c>
      <c r="O4712" s="564">
        <v>1</v>
      </c>
      <c r="P4712" s="564">
        <v>1</v>
      </c>
      <c r="Q4712" s="564">
        <v>1</v>
      </c>
      <c r="R4712" s="564">
        <v>1</v>
      </c>
      <c r="S4712" s="564">
        <v>1</v>
      </c>
      <c r="T4712" s="564">
        <v>1</v>
      </c>
      <c r="U4712" s="564">
        <v>1</v>
      </c>
      <c r="V4712" s="564">
        <v>1</v>
      </c>
      <c r="W4712" s="564">
        <v>1</v>
      </c>
      <c r="X4712" s="564">
        <v>1</v>
      </c>
      <c r="Y4712" s="564">
        <v>1</v>
      </c>
      <c r="Z4712" s="564">
        <v>1</v>
      </c>
      <c r="AA4712" s="564">
        <v>1</v>
      </c>
      <c r="AB4712" s="564">
        <v>1</v>
      </c>
      <c r="AC4712" s="564">
        <v>1</v>
      </c>
      <c r="AD4712" s="564">
        <v>1</v>
      </c>
      <c r="AE4712" s="564">
        <v>1</v>
      </c>
      <c r="AF4712" s="564">
        <v>1</v>
      </c>
      <c r="AG4712" s="564">
        <v>1</v>
      </c>
      <c r="AH4712" s="564">
        <v>1</v>
      </c>
      <c r="AI4712" s="564">
        <v>1</v>
      </c>
      <c r="AJ4712" s="564">
        <v>1</v>
      </c>
      <c r="AK4712" s="564">
        <v>1</v>
      </c>
    </row>
    <row r="4713" spans="1:37">
      <c r="A4713">
        <v>4709</v>
      </c>
      <c r="B4713" s="564">
        <f t="shared" ca="1" si="444"/>
        <v>20</v>
      </c>
      <c r="C4713" s="564">
        <f t="shared" ca="1" si="439"/>
        <v>400</v>
      </c>
      <c r="D4713" s="564">
        <f t="shared" ca="1" si="442"/>
        <v>20</v>
      </c>
      <c r="E4713" s="564">
        <f t="shared" ca="1" si="440"/>
        <v>0</v>
      </c>
      <c r="F4713" s="564">
        <f t="shared" ca="1" si="443"/>
        <v>1</v>
      </c>
      <c r="G4713" s="564">
        <f t="shared" ca="1" si="441"/>
        <v>-0.43243511158262771</v>
      </c>
      <c r="H4713" s="564">
        <v>1</v>
      </c>
      <c r="I4713" s="564">
        <v>1</v>
      </c>
      <c r="J4713" s="564">
        <v>1</v>
      </c>
      <c r="K4713" s="564">
        <v>1</v>
      </c>
      <c r="L4713" s="564">
        <v>1</v>
      </c>
      <c r="M4713" s="564">
        <v>1</v>
      </c>
      <c r="N4713" s="564">
        <v>1</v>
      </c>
      <c r="O4713" s="564">
        <v>1</v>
      </c>
      <c r="P4713" s="564">
        <v>1</v>
      </c>
      <c r="Q4713" s="564">
        <v>1</v>
      </c>
      <c r="R4713" s="564">
        <v>1</v>
      </c>
      <c r="S4713" s="564">
        <v>1</v>
      </c>
      <c r="T4713" s="564">
        <v>1</v>
      </c>
      <c r="U4713" s="564">
        <v>1</v>
      </c>
      <c r="V4713" s="564">
        <v>1</v>
      </c>
      <c r="W4713" s="564">
        <v>1</v>
      </c>
      <c r="X4713" s="564">
        <v>1</v>
      </c>
      <c r="Y4713" s="564">
        <v>1</v>
      </c>
      <c r="Z4713" s="564">
        <v>1</v>
      </c>
      <c r="AA4713" s="564">
        <v>1</v>
      </c>
      <c r="AB4713" s="564">
        <v>1</v>
      </c>
      <c r="AC4713" s="564">
        <v>1</v>
      </c>
      <c r="AD4713" s="564">
        <v>1</v>
      </c>
      <c r="AE4713" s="564">
        <v>1</v>
      </c>
      <c r="AF4713" s="564">
        <v>1</v>
      </c>
      <c r="AG4713" s="564">
        <v>1</v>
      </c>
      <c r="AH4713" s="564">
        <v>1</v>
      </c>
      <c r="AI4713" s="564">
        <v>1</v>
      </c>
      <c r="AJ4713" s="564">
        <v>1</v>
      </c>
      <c r="AK4713" s="564">
        <v>1</v>
      </c>
    </row>
    <row r="4714" spans="1:37">
      <c r="A4714">
        <v>4710</v>
      </c>
      <c r="B4714" s="564">
        <f t="shared" ca="1" si="444"/>
        <v>2</v>
      </c>
      <c r="C4714" s="564">
        <f t="shared" ca="1" si="439"/>
        <v>4</v>
      </c>
      <c r="D4714" s="564">
        <f t="shared" ca="1" si="442"/>
        <v>2</v>
      </c>
      <c r="E4714" s="564">
        <f t="shared" ca="1" si="440"/>
        <v>1.8</v>
      </c>
      <c r="F4714" s="564">
        <f t="shared" ca="1" si="443"/>
        <v>0.81052631578947365</v>
      </c>
      <c r="G4714" s="564">
        <f t="shared" ca="1" si="441"/>
        <v>-0.67556110195798391</v>
      </c>
      <c r="H4714" s="564">
        <v>0</v>
      </c>
      <c r="I4714" s="564">
        <v>0</v>
      </c>
      <c r="J4714" s="564">
        <v>0</v>
      </c>
      <c r="K4714" s="564">
        <v>0</v>
      </c>
      <c r="L4714" s="564">
        <v>0</v>
      </c>
      <c r="M4714" s="564">
        <v>0</v>
      </c>
      <c r="N4714" s="564">
        <v>1</v>
      </c>
      <c r="O4714" s="564">
        <v>0</v>
      </c>
      <c r="P4714" s="564">
        <v>0</v>
      </c>
      <c r="Q4714" s="564">
        <v>0</v>
      </c>
      <c r="R4714" s="564">
        <v>0</v>
      </c>
      <c r="S4714" s="564">
        <v>0</v>
      </c>
      <c r="T4714" s="564">
        <v>1</v>
      </c>
      <c r="U4714" s="564">
        <v>0</v>
      </c>
      <c r="V4714" s="564">
        <v>0</v>
      </c>
      <c r="W4714" s="564">
        <v>0</v>
      </c>
      <c r="X4714" s="564">
        <v>0</v>
      </c>
      <c r="Y4714" s="564">
        <v>0</v>
      </c>
      <c r="Z4714" s="564">
        <v>0</v>
      </c>
      <c r="AA4714" s="564">
        <v>0</v>
      </c>
      <c r="AB4714" s="564">
        <v>0</v>
      </c>
      <c r="AC4714" s="564">
        <v>0</v>
      </c>
      <c r="AD4714" s="564">
        <v>0</v>
      </c>
      <c r="AE4714" s="564">
        <v>0</v>
      </c>
      <c r="AF4714" s="564">
        <v>0</v>
      </c>
      <c r="AG4714" s="564">
        <v>0</v>
      </c>
      <c r="AH4714" s="564">
        <v>0</v>
      </c>
      <c r="AI4714" s="564">
        <v>0</v>
      </c>
      <c r="AJ4714" s="564">
        <v>0</v>
      </c>
      <c r="AK4714" s="564">
        <v>0</v>
      </c>
    </row>
    <row r="4715" spans="1:37">
      <c r="A4715">
        <v>4711</v>
      </c>
      <c r="B4715" s="564">
        <f t="shared" ca="1" si="444"/>
        <v>0</v>
      </c>
      <c r="C4715" s="564">
        <f t="shared" ca="1" si="439"/>
        <v>0</v>
      </c>
      <c r="D4715" s="564">
        <f t="shared" ca="1" si="442"/>
        <v>0</v>
      </c>
      <c r="E4715" s="564">
        <f t="shared" ca="1" si="440"/>
        <v>0</v>
      </c>
      <c r="F4715" s="564">
        <f t="shared" ca="1" si="443"/>
        <v>1</v>
      </c>
      <c r="G4715" s="564">
        <f t="shared" ca="1" si="441"/>
        <v>1.1771255806237506</v>
      </c>
      <c r="H4715" s="564">
        <v>0</v>
      </c>
      <c r="I4715" s="564">
        <v>0</v>
      </c>
      <c r="J4715" s="564">
        <v>0</v>
      </c>
      <c r="K4715" s="564">
        <v>0</v>
      </c>
      <c r="L4715" s="564">
        <v>0</v>
      </c>
      <c r="M4715" s="564">
        <v>0</v>
      </c>
      <c r="N4715" s="564">
        <v>0</v>
      </c>
      <c r="O4715" s="564">
        <v>0</v>
      </c>
      <c r="P4715" s="564">
        <v>0</v>
      </c>
      <c r="Q4715" s="564">
        <v>0</v>
      </c>
      <c r="R4715" s="564">
        <v>0</v>
      </c>
      <c r="S4715" s="564">
        <v>0</v>
      </c>
      <c r="T4715" s="564">
        <v>0</v>
      </c>
      <c r="U4715" s="564">
        <v>0</v>
      </c>
      <c r="V4715" s="564">
        <v>0</v>
      </c>
      <c r="W4715" s="564">
        <v>0</v>
      </c>
      <c r="X4715" s="564">
        <v>0</v>
      </c>
      <c r="Y4715" s="564">
        <v>0</v>
      </c>
      <c r="Z4715" s="564">
        <v>0</v>
      </c>
      <c r="AA4715" s="564">
        <v>0</v>
      </c>
      <c r="AB4715" s="564">
        <v>0</v>
      </c>
      <c r="AC4715" s="564">
        <v>0</v>
      </c>
      <c r="AD4715" s="564">
        <v>0</v>
      </c>
      <c r="AE4715" s="564">
        <v>0</v>
      </c>
      <c r="AF4715" s="564">
        <v>0</v>
      </c>
      <c r="AG4715" s="564">
        <v>0</v>
      </c>
      <c r="AH4715" s="564">
        <v>0</v>
      </c>
      <c r="AI4715" s="564">
        <v>0</v>
      </c>
      <c r="AJ4715" s="564">
        <v>0</v>
      </c>
      <c r="AK4715" s="564">
        <v>0</v>
      </c>
    </row>
    <row r="4716" spans="1:37">
      <c r="A4716">
        <v>4712</v>
      </c>
      <c r="B4716" s="564">
        <f t="shared" ca="1" si="444"/>
        <v>0</v>
      </c>
      <c r="C4716" s="564">
        <f t="shared" ca="1" si="439"/>
        <v>0</v>
      </c>
      <c r="D4716" s="564">
        <f t="shared" ca="1" si="442"/>
        <v>0</v>
      </c>
      <c r="E4716" s="564">
        <f t="shared" ca="1" si="440"/>
        <v>0</v>
      </c>
      <c r="F4716" s="564">
        <f t="shared" ca="1" si="443"/>
        <v>1</v>
      </c>
      <c r="G4716" s="564">
        <f t="shared" ca="1" si="441"/>
        <v>-0.70939172950759466</v>
      </c>
      <c r="H4716" s="564">
        <v>0</v>
      </c>
      <c r="I4716" s="564">
        <v>0</v>
      </c>
      <c r="J4716" s="564">
        <v>0</v>
      </c>
      <c r="K4716" s="564">
        <v>0</v>
      </c>
      <c r="L4716" s="564">
        <v>0</v>
      </c>
      <c r="M4716" s="564">
        <v>0</v>
      </c>
      <c r="N4716" s="564">
        <v>0</v>
      </c>
      <c r="O4716" s="564">
        <v>0</v>
      </c>
      <c r="P4716" s="564">
        <v>0</v>
      </c>
      <c r="Q4716" s="564">
        <v>0</v>
      </c>
      <c r="R4716" s="564">
        <v>0</v>
      </c>
      <c r="S4716" s="564">
        <v>0</v>
      </c>
      <c r="T4716" s="564">
        <v>0</v>
      </c>
      <c r="U4716" s="564">
        <v>0</v>
      </c>
      <c r="V4716" s="564">
        <v>0</v>
      </c>
      <c r="W4716" s="564">
        <v>0</v>
      </c>
      <c r="X4716" s="564">
        <v>0</v>
      </c>
      <c r="Y4716" s="564">
        <v>0</v>
      </c>
      <c r="Z4716" s="564">
        <v>0</v>
      </c>
      <c r="AA4716" s="564">
        <v>0</v>
      </c>
      <c r="AB4716" s="564">
        <v>0</v>
      </c>
      <c r="AC4716" s="564">
        <v>0</v>
      </c>
      <c r="AD4716" s="564">
        <v>0</v>
      </c>
      <c r="AE4716" s="564">
        <v>0</v>
      </c>
      <c r="AF4716" s="564">
        <v>0</v>
      </c>
      <c r="AG4716" s="564">
        <v>0</v>
      </c>
      <c r="AH4716" s="564">
        <v>0</v>
      </c>
      <c r="AI4716" s="564">
        <v>0</v>
      </c>
      <c r="AJ4716" s="564">
        <v>0</v>
      </c>
      <c r="AK4716" s="564">
        <v>0</v>
      </c>
    </row>
    <row r="4717" spans="1:37">
      <c r="A4717">
        <v>4713</v>
      </c>
      <c r="B4717" s="564">
        <f t="shared" ca="1" si="444"/>
        <v>5</v>
      </c>
      <c r="C4717" s="564">
        <f t="shared" ca="1" si="439"/>
        <v>25</v>
      </c>
      <c r="D4717" s="564">
        <f t="shared" ca="1" si="442"/>
        <v>5</v>
      </c>
      <c r="E4717" s="564">
        <f t="shared" ca="1" si="440"/>
        <v>3.75</v>
      </c>
      <c r="F4717" s="564">
        <f t="shared" ca="1" si="443"/>
        <v>0.60526315789473684</v>
      </c>
      <c r="G4717" s="564">
        <f t="shared" ca="1" si="441"/>
        <v>6.9371989587366141</v>
      </c>
      <c r="H4717" s="564">
        <v>0</v>
      </c>
      <c r="I4717" s="564">
        <v>0</v>
      </c>
      <c r="J4717" s="564">
        <v>0</v>
      </c>
      <c r="K4717" s="564">
        <v>0</v>
      </c>
      <c r="L4717" s="564">
        <v>0</v>
      </c>
      <c r="M4717" s="564">
        <v>0</v>
      </c>
      <c r="N4717" s="564">
        <v>0</v>
      </c>
      <c r="O4717" s="564">
        <v>0</v>
      </c>
      <c r="P4717" s="564">
        <v>0</v>
      </c>
      <c r="Q4717" s="564">
        <v>1</v>
      </c>
      <c r="R4717" s="564">
        <v>0</v>
      </c>
      <c r="S4717" s="564">
        <v>0</v>
      </c>
      <c r="T4717" s="564">
        <v>1</v>
      </c>
      <c r="U4717" s="564">
        <v>1</v>
      </c>
      <c r="V4717" s="564">
        <v>0</v>
      </c>
      <c r="W4717" s="564">
        <v>0</v>
      </c>
      <c r="X4717" s="564">
        <v>0</v>
      </c>
      <c r="Y4717" s="564">
        <v>1</v>
      </c>
      <c r="Z4717" s="564">
        <v>1</v>
      </c>
      <c r="AA4717" s="564">
        <v>0</v>
      </c>
      <c r="AB4717" s="564">
        <v>1</v>
      </c>
      <c r="AC4717" s="564">
        <v>0</v>
      </c>
      <c r="AD4717" s="564">
        <v>0</v>
      </c>
      <c r="AE4717" s="564">
        <v>0</v>
      </c>
      <c r="AF4717" s="564">
        <v>1</v>
      </c>
      <c r="AG4717" s="564">
        <v>1</v>
      </c>
      <c r="AH4717" s="564">
        <v>0</v>
      </c>
      <c r="AI4717" s="564">
        <v>1</v>
      </c>
      <c r="AJ4717" s="564">
        <v>0</v>
      </c>
      <c r="AK4717" s="564">
        <v>0</v>
      </c>
    </row>
    <row r="4718" spans="1:37">
      <c r="A4718">
        <v>4714</v>
      </c>
      <c r="B4718" s="564">
        <f t="shared" ca="1" si="444"/>
        <v>0</v>
      </c>
      <c r="C4718" s="564">
        <f t="shared" ca="1" si="439"/>
        <v>0</v>
      </c>
      <c r="D4718" s="564">
        <f t="shared" ca="1" si="442"/>
        <v>0</v>
      </c>
      <c r="E4718" s="564">
        <f t="shared" ca="1" si="440"/>
        <v>0</v>
      </c>
      <c r="F4718" s="564">
        <f t="shared" ca="1" si="443"/>
        <v>1</v>
      </c>
      <c r="G4718" s="564">
        <f t="shared" ca="1" si="441"/>
        <v>2.0202642115789682</v>
      </c>
      <c r="H4718" s="564">
        <v>0</v>
      </c>
      <c r="I4718" s="564">
        <v>0</v>
      </c>
      <c r="J4718" s="564">
        <v>0</v>
      </c>
      <c r="K4718" s="564">
        <v>0</v>
      </c>
      <c r="L4718" s="564">
        <v>0</v>
      </c>
      <c r="M4718" s="564">
        <v>0</v>
      </c>
      <c r="N4718" s="564">
        <v>0</v>
      </c>
      <c r="O4718" s="564">
        <v>0</v>
      </c>
      <c r="P4718" s="564">
        <v>0</v>
      </c>
      <c r="Q4718" s="564">
        <v>0</v>
      </c>
      <c r="R4718" s="564">
        <v>0</v>
      </c>
      <c r="S4718" s="564">
        <v>0</v>
      </c>
      <c r="T4718" s="564">
        <v>0</v>
      </c>
      <c r="U4718" s="564">
        <v>0</v>
      </c>
      <c r="V4718" s="564">
        <v>0</v>
      </c>
      <c r="W4718" s="564">
        <v>0</v>
      </c>
      <c r="X4718" s="564">
        <v>0</v>
      </c>
      <c r="Y4718" s="564">
        <v>0</v>
      </c>
      <c r="Z4718" s="564">
        <v>0</v>
      </c>
      <c r="AA4718" s="564">
        <v>0</v>
      </c>
      <c r="AB4718" s="564">
        <v>0</v>
      </c>
      <c r="AC4718" s="564">
        <v>0</v>
      </c>
      <c r="AD4718" s="564">
        <v>0</v>
      </c>
      <c r="AE4718" s="564">
        <v>0</v>
      </c>
      <c r="AF4718" s="564">
        <v>0</v>
      </c>
      <c r="AG4718" s="564">
        <v>0</v>
      </c>
      <c r="AH4718" s="564">
        <v>0</v>
      </c>
      <c r="AI4718" s="564">
        <v>0</v>
      </c>
      <c r="AJ4718" s="564">
        <v>0</v>
      </c>
      <c r="AK4718" s="564">
        <v>0</v>
      </c>
    </row>
    <row r="4719" spans="1:37">
      <c r="A4719">
        <v>4715</v>
      </c>
      <c r="B4719" s="564">
        <f t="shared" ca="1" si="444"/>
        <v>20</v>
      </c>
      <c r="C4719" s="564">
        <f t="shared" ca="1" si="439"/>
        <v>400</v>
      </c>
      <c r="D4719" s="564">
        <f t="shared" ca="1" si="442"/>
        <v>20</v>
      </c>
      <c r="E4719" s="564">
        <f t="shared" ca="1" si="440"/>
        <v>0</v>
      </c>
      <c r="F4719" s="564">
        <f t="shared" ca="1" si="443"/>
        <v>1</v>
      </c>
      <c r="G4719" s="564">
        <f t="shared" ca="1" si="441"/>
        <v>1.7381124779014514</v>
      </c>
      <c r="H4719" s="564">
        <v>1</v>
      </c>
      <c r="I4719" s="564">
        <v>1</v>
      </c>
      <c r="J4719" s="564">
        <v>1</v>
      </c>
      <c r="K4719" s="564">
        <v>1</v>
      </c>
      <c r="L4719" s="564">
        <v>1</v>
      </c>
      <c r="M4719" s="564">
        <v>1</v>
      </c>
      <c r="N4719" s="564">
        <v>1</v>
      </c>
      <c r="O4719" s="564">
        <v>1</v>
      </c>
      <c r="P4719" s="564">
        <v>1</v>
      </c>
      <c r="Q4719" s="564">
        <v>1</v>
      </c>
      <c r="R4719" s="564">
        <v>1</v>
      </c>
      <c r="S4719" s="564">
        <v>1</v>
      </c>
      <c r="T4719" s="564">
        <v>1</v>
      </c>
      <c r="U4719" s="564">
        <v>1</v>
      </c>
      <c r="V4719" s="564">
        <v>1</v>
      </c>
      <c r="W4719" s="564">
        <v>1</v>
      </c>
      <c r="X4719" s="564">
        <v>1</v>
      </c>
      <c r="Y4719" s="564">
        <v>1</v>
      </c>
      <c r="Z4719" s="564">
        <v>1</v>
      </c>
      <c r="AA4719" s="564">
        <v>1</v>
      </c>
      <c r="AB4719" s="564">
        <v>1</v>
      </c>
      <c r="AC4719" s="564">
        <v>1</v>
      </c>
      <c r="AD4719" s="564">
        <v>1</v>
      </c>
      <c r="AE4719" s="564">
        <v>1</v>
      </c>
      <c r="AF4719" s="564">
        <v>1</v>
      </c>
      <c r="AG4719" s="564">
        <v>1</v>
      </c>
      <c r="AH4719" s="564">
        <v>1</v>
      </c>
      <c r="AI4719" s="564">
        <v>1</v>
      </c>
      <c r="AJ4719" s="564">
        <v>1</v>
      </c>
      <c r="AK4719" s="564">
        <v>1</v>
      </c>
    </row>
    <row r="4720" spans="1:37">
      <c r="A4720">
        <v>4716</v>
      </c>
      <c r="B4720" s="564">
        <f t="shared" ca="1" si="444"/>
        <v>0</v>
      </c>
      <c r="C4720" s="564">
        <f t="shared" ca="1" si="439"/>
        <v>0</v>
      </c>
      <c r="D4720" s="564">
        <f t="shared" ca="1" si="442"/>
        <v>0</v>
      </c>
      <c r="E4720" s="564">
        <f t="shared" ca="1" si="440"/>
        <v>0</v>
      </c>
      <c r="F4720" s="564">
        <f t="shared" ca="1" si="443"/>
        <v>1</v>
      </c>
      <c r="G4720" s="564">
        <f t="shared" ca="1" si="441"/>
        <v>1.5964966366429874</v>
      </c>
      <c r="H4720" s="564">
        <v>0</v>
      </c>
      <c r="I4720" s="564">
        <v>0</v>
      </c>
      <c r="J4720" s="564">
        <v>0</v>
      </c>
      <c r="K4720" s="564">
        <v>0</v>
      </c>
      <c r="L4720" s="564">
        <v>0</v>
      </c>
      <c r="M4720" s="564">
        <v>0</v>
      </c>
      <c r="N4720" s="564">
        <v>0</v>
      </c>
      <c r="O4720" s="564">
        <v>0</v>
      </c>
      <c r="P4720" s="564">
        <v>0</v>
      </c>
      <c r="Q4720" s="564">
        <v>0</v>
      </c>
      <c r="R4720" s="564">
        <v>0</v>
      </c>
      <c r="S4720" s="564">
        <v>0</v>
      </c>
      <c r="T4720" s="564">
        <v>0</v>
      </c>
      <c r="U4720" s="564">
        <v>0</v>
      </c>
      <c r="V4720" s="564">
        <v>0</v>
      </c>
      <c r="W4720" s="564">
        <v>0</v>
      </c>
      <c r="X4720" s="564">
        <v>0</v>
      </c>
      <c r="Y4720" s="564">
        <v>0</v>
      </c>
      <c r="Z4720" s="564">
        <v>0</v>
      </c>
      <c r="AA4720" s="564">
        <v>0</v>
      </c>
      <c r="AB4720" s="564">
        <v>0</v>
      </c>
      <c r="AC4720" s="564">
        <v>0</v>
      </c>
      <c r="AD4720" s="564">
        <v>0</v>
      </c>
      <c r="AE4720" s="564">
        <v>0</v>
      </c>
      <c r="AF4720" s="564">
        <v>0</v>
      </c>
      <c r="AG4720" s="564">
        <v>0</v>
      </c>
      <c r="AH4720" s="564">
        <v>0</v>
      </c>
      <c r="AI4720" s="564">
        <v>0</v>
      </c>
      <c r="AJ4720" s="564">
        <v>0</v>
      </c>
      <c r="AK4720" s="564">
        <v>0</v>
      </c>
    </row>
    <row r="4721" spans="1:37">
      <c r="A4721">
        <v>4717</v>
      </c>
      <c r="B4721" s="564">
        <f t="shared" ca="1" si="444"/>
        <v>20</v>
      </c>
      <c r="C4721" s="564">
        <f t="shared" ca="1" si="439"/>
        <v>400</v>
      </c>
      <c r="D4721" s="564">
        <f t="shared" ca="1" si="442"/>
        <v>20</v>
      </c>
      <c r="E4721" s="564">
        <f t="shared" ca="1" si="440"/>
        <v>0</v>
      </c>
      <c r="F4721" s="564">
        <f t="shared" ca="1" si="443"/>
        <v>1</v>
      </c>
      <c r="G4721" s="564">
        <f t="shared" ca="1" si="441"/>
        <v>-7.5391364376451779</v>
      </c>
      <c r="H4721" s="564">
        <v>1</v>
      </c>
      <c r="I4721" s="564">
        <v>1</v>
      </c>
      <c r="J4721" s="564">
        <v>1</v>
      </c>
      <c r="K4721" s="564">
        <v>1</v>
      </c>
      <c r="L4721" s="564">
        <v>1</v>
      </c>
      <c r="M4721" s="564">
        <v>1</v>
      </c>
      <c r="N4721" s="564">
        <v>1</v>
      </c>
      <c r="O4721" s="564">
        <v>1</v>
      </c>
      <c r="P4721" s="564">
        <v>1</v>
      </c>
      <c r="Q4721" s="564">
        <v>1</v>
      </c>
      <c r="R4721" s="564">
        <v>1</v>
      </c>
      <c r="S4721" s="564">
        <v>1</v>
      </c>
      <c r="T4721" s="564">
        <v>1</v>
      </c>
      <c r="U4721" s="564">
        <v>1</v>
      </c>
      <c r="V4721" s="564">
        <v>1</v>
      </c>
      <c r="W4721" s="564">
        <v>1</v>
      </c>
      <c r="X4721" s="564">
        <v>1</v>
      </c>
      <c r="Y4721" s="564">
        <v>1</v>
      </c>
      <c r="Z4721" s="564">
        <v>1</v>
      </c>
      <c r="AA4721" s="564">
        <v>1</v>
      </c>
      <c r="AB4721" s="564">
        <v>1</v>
      </c>
      <c r="AC4721" s="564">
        <v>1</v>
      </c>
      <c r="AD4721" s="564">
        <v>1</v>
      </c>
      <c r="AE4721" s="564">
        <v>1</v>
      </c>
      <c r="AF4721" s="564">
        <v>1</v>
      </c>
      <c r="AG4721" s="564">
        <v>1</v>
      </c>
      <c r="AH4721" s="564">
        <v>1</v>
      </c>
      <c r="AI4721" s="564">
        <v>1</v>
      </c>
      <c r="AJ4721" s="564">
        <v>1</v>
      </c>
      <c r="AK4721" s="564">
        <v>1</v>
      </c>
    </row>
    <row r="4722" spans="1:37">
      <c r="A4722">
        <v>4718</v>
      </c>
      <c r="B4722" s="564">
        <f t="shared" ca="1" si="444"/>
        <v>0</v>
      </c>
      <c r="C4722" s="564">
        <f t="shared" ca="1" si="439"/>
        <v>0</v>
      </c>
      <c r="D4722" s="564">
        <f t="shared" ca="1" si="442"/>
        <v>0</v>
      </c>
      <c r="E4722" s="564">
        <f t="shared" ca="1" si="440"/>
        <v>0</v>
      </c>
      <c r="F4722" s="564">
        <f t="shared" ca="1" si="443"/>
        <v>1</v>
      </c>
      <c r="G4722" s="564">
        <f t="shared" ca="1" si="441"/>
        <v>3.1903610207061956</v>
      </c>
      <c r="H4722" s="564">
        <v>0</v>
      </c>
      <c r="I4722" s="564">
        <v>0</v>
      </c>
      <c r="J4722" s="564">
        <v>0</v>
      </c>
      <c r="K4722" s="564">
        <v>0</v>
      </c>
      <c r="L4722" s="564">
        <v>0</v>
      </c>
      <c r="M4722" s="564">
        <v>0</v>
      </c>
      <c r="N4722" s="564">
        <v>0</v>
      </c>
      <c r="O4722" s="564">
        <v>0</v>
      </c>
      <c r="P4722" s="564">
        <v>0</v>
      </c>
      <c r="Q4722" s="564">
        <v>0</v>
      </c>
      <c r="R4722" s="564">
        <v>0</v>
      </c>
      <c r="S4722" s="564">
        <v>0</v>
      </c>
      <c r="T4722" s="564">
        <v>0</v>
      </c>
      <c r="U4722" s="564">
        <v>0</v>
      </c>
      <c r="V4722" s="564">
        <v>0</v>
      </c>
      <c r="W4722" s="564">
        <v>0</v>
      </c>
      <c r="X4722" s="564">
        <v>0</v>
      </c>
      <c r="Y4722" s="564">
        <v>0</v>
      </c>
      <c r="Z4722" s="564">
        <v>0</v>
      </c>
      <c r="AA4722" s="564">
        <v>0</v>
      </c>
      <c r="AB4722" s="564">
        <v>0</v>
      </c>
      <c r="AC4722" s="564">
        <v>0</v>
      </c>
      <c r="AD4722" s="564">
        <v>0</v>
      </c>
      <c r="AE4722" s="564">
        <v>0</v>
      </c>
      <c r="AF4722" s="564">
        <v>0</v>
      </c>
      <c r="AG4722" s="564">
        <v>0</v>
      </c>
      <c r="AH4722" s="564">
        <v>0</v>
      </c>
      <c r="AI4722" s="564">
        <v>0</v>
      </c>
      <c r="AJ4722" s="564">
        <v>0</v>
      </c>
      <c r="AK4722" s="564">
        <v>0</v>
      </c>
    </row>
    <row r="4723" spans="1:37">
      <c r="A4723">
        <v>4719</v>
      </c>
      <c r="B4723" s="564">
        <f t="shared" ca="1" si="444"/>
        <v>0</v>
      </c>
      <c r="C4723" s="564">
        <f t="shared" ca="1" si="439"/>
        <v>0</v>
      </c>
      <c r="D4723" s="564">
        <f t="shared" ca="1" si="442"/>
        <v>0</v>
      </c>
      <c r="E4723" s="564">
        <f t="shared" ca="1" si="440"/>
        <v>0</v>
      </c>
      <c r="F4723" s="564">
        <f t="shared" ca="1" si="443"/>
        <v>1</v>
      </c>
      <c r="G4723" s="564">
        <f t="shared" ca="1" si="441"/>
        <v>-6.1710085030174362</v>
      </c>
      <c r="H4723" s="564">
        <v>0</v>
      </c>
      <c r="I4723" s="564">
        <v>0</v>
      </c>
      <c r="J4723" s="564">
        <v>0</v>
      </c>
      <c r="K4723" s="564">
        <v>0</v>
      </c>
      <c r="L4723" s="564">
        <v>0</v>
      </c>
      <c r="M4723" s="564">
        <v>0</v>
      </c>
      <c r="N4723" s="564">
        <v>0</v>
      </c>
      <c r="O4723" s="564">
        <v>0</v>
      </c>
      <c r="P4723" s="564">
        <v>0</v>
      </c>
      <c r="Q4723" s="564">
        <v>0</v>
      </c>
      <c r="R4723" s="564">
        <v>0</v>
      </c>
      <c r="S4723" s="564">
        <v>0</v>
      </c>
      <c r="T4723" s="564">
        <v>0</v>
      </c>
      <c r="U4723" s="564">
        <v>0</v>
      </c>
      <c r="V4723" s="564">
        <v>0</v>
      </c>
      <c r="W4723" s="564">
        <v>0</v>
      </c>
      <c r="X4723" s="564">
        <v>0</v>
      </c>
      <c r="Y4723" s="564">
        <v>0</v>
      </c>
      <c r="Z4723" s="564">
        <v>0</v>
      </c>
      <c r="AA4723" s="564">
        <v>0</v>
      </c>
      <c r="AB4723" s="564">
        <v>0</v>
      </c>
      <c r="AC4723" s="564">
        <v>0</v>
      </c>
      <c r="AD4723" s="564">
        <v>0</v>
      </c>
      <c r="AE4723" s="564">
        <v>0</v>
      </c>
      <c r="AF4723" s="564">
        <v>0</v>
      </c>
      <c r="AG4723" s="564">
        <v>0</v>
      </c>
      <c r="AH4723" s="564">
        <v>0</v>
      </c>
      <c r="AI4723" s="564">
        <v>0</v>
      </c>
      <c r="AJ4723" s="564">
        <v>0</v>
      </c>
      <c r="AK4723" s="564">
        <v>0</v>
      </c>
    </row>
    <row r="4724" spans="1:37">
      <c r="A4724">
        <v>4720</v>
      </c>
      <c r="B4724" s="564">
        <f t="shared" ca="1" si="444"/>
        <v>0</v>
      </c>
      <c r="C4724" s="564">
        <f t="shared" ca="1" si="439"/>
        <v>0</v>
      </c>
      <c r="D4724" s="564">
        <f t="shared" ca="1" si="442"/>
        <v>0</v>
      </c>
      <c r="E4724" s="564">
        <f t="shared" ca="1" si="440"/>
        <v>0</v>
      </c>
      <c r="F4724" s="564">
        <f t="shared" ca="1" si="443"/>
        <v>1</v>
      </c>
      <c r="G4724" s="564">
        <f t="shared" ca="1" si="441"/>
        <v>-1.9422121799215737</v>
      </c>
      <c r="H4724" s="564">
        <v>0</v>
      </c>
      <c r="I4724" s="564">
        <v>0</v>
      </c>
      <c r="J4724" s="564">
        <v>0</v>
      </c>
      <c r="K4724" s="564">
        <v>0</v>
      </c>
      <c r="L4724" s="564">
        <v>0</v>
      </c>
      <c r="M4724" s="564">
        <v>0</v>
      </c>
      <c r="N4724" s="564">
        <v>0</v>
      </c>
      <c r="O4724" s="564">
        <v>0</v>
      </c>
      <c r="P4724" s="564">
        <v>0</v>
      </c>
      <c r="Q4724" s="564">
        <v>0</v>
      </c>
      <c r="R4724" s="564">
        <v>0</v>
      </c>
      <c r="S4724" s="564">
        <v>0</v>
      </c>
      <c r="T4724" s="564">
        <v>0</v>
      </c>
      <c r="U4724" s="564">
        <v>0</v>
      </c>
      <c r="V4724" s="564">
        <v>0</v>
      </c>
      <c r="W4724" s="564">
        <v>0</v>
      </c>
      <c r="X4724" s="564">
        <v>0</v>
      </c>
      <c r="Y4724" s="564">
        <v>0</v>
      </c>
      <c r="Z4724" s="564">
        <v>0</v>
      </c>
      <c r="AA4724" s="564">
        <v>0</v>
      </c>
      <c r="AB4724" s="564">
        <v>0</v>
      </c>
      <c r="AC4724" s="564">
        <v>0</v>
      </c>
      <c r="AD4724" s="564">
        <v>0</v>
      </c>
      <c r="AE4724" s="564">
        <v>0</v>
      </c>
      <c r="AF4724" s="564">
        <v>0</v>
      </c>
      <c r="AG4724" s="564">
        <v>0</v>
      </c>
      <c r="AH4724" s="564">
        <v>0</v>
      </c>
      <c r="AI4724" s="564">
        <v>0</v>
      </c>
      <c r="AJ4724" s="564">
        <v>0</v>
      </c>
      <c r="AK4724" s="564">
        <v>0</v>
      </c>
    </row>
    <row r="4725" spans="1:37">
      <c r="A4725">
        <v>4721</v>
      </c>
      <c r="B4725" s="564">
        <f t="shared" ca="1" si="444"/>
        <v>20</v>
      </c>
      <c r="C4725" s="564">
        <f t="shared" ca="1" si="439"/>
        <v>400</v>
      </c>
      <c r="D4725" s="564">
        <f t="shared" ca="1" si="442"/>
        <v>20</v>
      </c>
      <c r="E4725" s="564">
        <f t="shared" ca="1" si="440"/>
        <v>0</v>
      </c>
      <c r="F4725" s="564">
        <f t="shared" ca="1" si="443"/>
        <v>1</v>
      </c>
      <c r="G4725" s="564">
        <f t="shared" ca="1" si="441"/>
        <v>3.6460199820501007</v>
      </c>
      <c r="H4725" s="564">
        <v>1</v>
      </c>
      <c r="I4725" s="564">
        <v>1</v>
      </c>
      <c r="J4725" s="564">
        <v>1</v>
      </c>
      <c r="K4725" s="564">
        <v>1</v>
      </c>
      <c r="L4725" s="564">
        <v>1</v>
      </c>
      <c r="M4725" s="564">
        <v>1</v>
      </c>
      <c r="N4725" s="564">
        <v>1</v>
      </c>
      <c r="O4725" s="564">
        <v>1</v>
      </c>
      <c r="P4725" s="564">
        <v>1</v>
      </c>
      <c r="Q4725" s="564">
        <v>1</v>
      </c>
      <c r="R4725" s="564">
        <v>1</v>
      </c>
      <c r="S4725" s="564">
        <v>1</v>
      </c>
      <c r="T4725" s="564">
        <v>1</v>
      </c>
      <c r="U4725" s="564">
        <v>1</v>
      </c>
      <c r="V4725" s="564">
        <v>1</v>
      </c>
      <c r="W4725" s="564">
        <v>1</v>
      </c>
      <c r="X4725" s="564">
        <v>1</v>
      </c>
      <c r="Y4725" s="564">
        <v>1</v>
      </c>
      <c r="Z4725" s="564">
        <v>1</v>
      </c>
      <c r="AA4725" s="564">
        <v>1</v>
      </c>
      <c r="AB4725" s="564">
        <v>1</v>
      </c>
      <c r="AC4725" s="564">
        <v>1</v>
      </c>
      <c r="AD4725" s="564">
        <v>1</v>
      </c>
      <c r="AE4725" s="564">
        <v>1</v>
      </c>
      <c r="AF4725" s="564">
        <v>1</v>
      </c>
      <c r="AG4725" s="564">
        <v>1</v>
      </c>
      <c r="AH4725" s="564">
        <v>1</v>
      </c>
      <c r="AI4725" s="564">
        <v>1</v>
      </c>
      <c r="AJ4725" s="564">
        <v>1</v>
      </c>
      <c r="AK4725" s="564">
        <v>1</v>
      </c>
    </row>
    <row r="4726" spans="1:37">
      <c r="A4726">
        <v>4722</v>
      </c>
      <c r="B4726" s="564">
        <f t="shared" ca="1" si="444"/>
        <v>0</v>
      </c>
      <c r="C4726" s="564">
        <f t="shared" ca="1" si="439"/>
        <v>0</v>
      </c>
      <c r="D4726" s="564">
        <f t="shared" ca="1" si="442"/>
        <v>0</v>
      </c>
      <c r="E4726" s="564">
        <f t="shared" ca="1" si="440"/>
        <v>0</v>
      </c>
      <c r="F4726" s="564">
        <f t="shared" ca="1" si="443"/>
        <v>1</v>
      </c>
      <c r="G4726" s="564">
        <f t="shared" ca="1" si="441"/>
        <v>0.27736897181208631</v>
      </c>
      <c r="H4726" s="564">
        <v>0</v>
      </c>
      <c r="I4726" s="564">
        <v>0</v>
      </c>
      <c r="J4726" s="564">
        <v>0</v>
      </c>
      <c r="K4726" s="564">
        <v>0</v>
      </c>
      <c r="L4726" s="564">
        <v>0</v>
      </c>
      <c r="M4726" s="564">
        <v>0</v>
      </c>
      <c r="N4726" s="564">
        <v>0</v>
      </c>
      <c r="O4726" s="564">
        <v>0</v>
      </c>
      <c r="P4726" s="564">
        <v>0</v>
      </c>
      <c r="Q4726" s="564">
        <v>0</v>
      </c>
      <c r="R4726" s="564">
        <v>0</v>
      </c>
      <c r="S4726" s="564">
        <v>0</v>
      </c>
      <c r="T4726" s="564">
        <v>0</v>
      </c>
      <c r="U4726" s="564">
        <v>0</v>
      </c>
      <c r="V4726" s="564">
        <v>0</v>
      </c>
      <c r="W4726" s="564">
        <v>0</v>
      </c>
      <c r="X4726" s="564">
        <v>0</v>
      </c>
      <c r="Y4726" s="564">
        <v>0</v>
      </c>
      <c r="Z4726" s="564">
        <v>0</v>
      </c>
      <c r="AA4726" s="564">
        <v>0</v>
      </c>
      <c r="AB4726" s="564">
        <v>0</v>
      </c>
      <c r="AC4726" s="564">
        <v>0</v>
      </c>
      <c r="AD4726" s="564">
        <v>0</v>
      </c>
      <c r="AE4726" s="564">
        <v>0</v>
      </c>
      <c r="AF4726" s="564">
        <v>0</v>
      </c>
      <c r="AG4726" s="564">
        <v>0</v>
      </c>
      <c r="AH4726" s="564">
        <v>0</v>
      </c>
      <c r="AI4726" s="564">
        <v>0</v>
      </c>
      <c r="AJ4726" s="564">
        <v>0</v>
      </c>
      <c r="AK4726" s="564">
        <v>0</v>
      </c>
    </row>
    <row r="4727" spans="1:37">
      <c r="A4727">
        <v>4723</v>
      </c>
      <c r="B4727" s="564">
        <f t="shared" ca="1" si="444"/>
        <v>0</v>
      </c>
      <c r="C4727" s="564">
        <f t="shared" ca="1" si="439"/>
        <v>0</v>
      </c>
      <c r="D4727" s="564">
        <f t="shared" ca="1" si="442"/>
        <v>0</v>
      </c>
      <c r="E4727" s="564">
        <f t="shared" ca="1" si="440"/>
        <v>0</v>
      </c>
      <c r="F4727" s="564">
        <f t="shared" ca="1" si="443"/>
        <v>1</v>
      </c>
      <c r="G4727" s="564">
        <f t="shared" ca="1" si="441"/>
        <v>5.1546136920920453</v>
      </c>
      <c r="H4727" s="564">
        <v>0</v>
      </c>
      <c r="I4727" s="564">
        <v>0</v>
      </c>
      <c r="J4727" s="564">
        <v>0</v>
      </c>
      <c r="K4727" s="564">
        <v>0</v>
      </c>
      <c r="L4727" s="564">
        <v>0</v>
      </c>
      <c r="M4727" s="564">
        <v>0</v>
      </c>
      <c r="N4727" s="564">
        <v>0</v>
      </c>
      <c r="O4727" s="564">
        <v>0</v>
      </c>
      <c r="P4727" s="564">
        <v>0</v>
      </c>
      <c r="Q4727" s="564">
        <v>0</v>
      </c>
      <c r="R4727" s="564">
        <v>0</v>
      </c>
      <c r="S4727" s="564">
        <v>0</v>
      </c>
      <c r="T4727" s="564">
        <v>0</v>
      </c>
      <c r="U4727" s="564">
        <v>0</v>
      </c>
      <c r="V4727" s="564">
        <v>0</v>
      </c>
      <c r="W4727" s="564">
        <v>0</v>
      </c>
      <c r="X4727" s="564">
        <v>0</v>
      </c>
      <c r="Y4727" s="564">
        <v>0</v>
      </c>
      <c r="Z4727" s="564">
        <v>0</v>
      </c>
      <c r="AA4727" s="564">
        <v>0</v>
      </c>
      <c r="AB4727" s="564">
        <v>0</v>
      </c>
      <c r="AC4727" s="564">
        <v>0</v>
      </c>
      <c r="AD4727" s="564">
        <v>0</v>
      </c>
      <c r="AE4727" s="564">
        <v>0</v>
      </c>
      <c r="AF4727" s="564">
        <v>0</v>
      </c>
      <c r="AG4727" s="564">
        <v>0</v>
      </c>
      <c r="AH4727" s="564">
        <v>0</v>
      </c>
      <c r="AI4727" s="564">
        <v>0</v>
      </c>
      <c r="AJ4727" s="564">
        <v>0</v>
      </c>
      <c r="AK4727" s="564">
        <v>0</v>
      </c>
    </row>
    <row r="4728" spans="1:37">
      <c r="A4728">
        <v>4724</v>
      </c>
      <c r="B4728" s="564">
        <f t="shared" ca="1" si="444"/>
        <v>20</v>
      </c>
      <c r="C4728" s="564">
        <f t="shared" ca="1" si="439"/>
        <v>400</v>
      </c>
      <c r="D4728" s="564">
        <f t="shared" ca="1" si="442"/>
        <v>20</v>
      </c>
      <c r="E4728" s="564">
        <f t="shared" ca="1" si="440"/>
        <v>0</v>
      </c>
      <c r="F4728" s="564">
        <f t="shared" ca="1" si="443"/>
        <v>1</v>
      </c>
      <c r="G4728" s="564">
        <f t="shared" ca="1" si="441"/>
        <v>-1.4494065996448127</v>
      </c>
      <c r="H4728" s="564">
        <v>1</v>
      </c>
      <c r="I4728" s="564">
        <v>1</v>
      </c>
      <c r="J4728" s="564">
        <v>1</v>
      </c>
      <c r="K4728" s="564">
        <v>1</v>
      </c>
      <c r="L4728" s="564">
        <v>1</v>
      </c>
      <c r="M4728" s="564">
        <v>1</v>
      </c>
      <c r="N4728" s="564">
        <v>1</v>
      </c>
      <c r="O4728" s="564">
        <v>1</v>
      </c>
      <c r="P4728" s="564">
        <v>1</v>
      </c>
      <c r="Q4728" s="564">
        <v>1</v>
      </c>
      <c r="R4728" s="564">
        <v>1</v>
      </c>
      <c r="S4728" s="564">
        <v>1</v>
      </c>
      <c r="T4728" s="564">
        <v>1</v>
      </c>
      <c r="U4728" s="564">
        <v>1</v>
      </c>
      <c r="V4728" s="564">
        <v>1</v>
      </c>
      <c r="W4728" s="564">
        <v>1</v>
      </c>
      <c r="X4728" s="564">
        <v>1</v>
      </c>
      <c r="Y4728" s="564">
        <v>1</v>
      </c>
      <c r="Z4728" s="564">
        <v>1</v>
      </c>
      <c r="AA4728" s="564">
        <v>1</v>
      </c>
      <c r="AB4728" s="564">
        <v>1</v>
      </c>
      <c r="AC4728" s="564">
        <v>1</v>
      </c>
      <c r="AD4728" s="564">
        <v>1</v>
      </c>
      <c r="AE4728" s="564">
        <v>1</v>
      </c>
      <c r="AF4728" s="564">
        <v>1</v>
      </c>
      <c r="AG4728" s="564">
        <v>1</v>
      </c>
      <c r="AH4728" s="564">
        <v>1</v>
      </c>
      <c r="AI4728" s="564">
        <v>1</v>
      </c>
      <c r="AJ4728" s="564">
        <v>1</v>
      </c>
      <c r="AK4728" s="564">
        <v>1</v>
      </c>
    </row>
    <row r="4729" spans="1:37">
      <c r="A4729">
        <v>4725</v>
      </c>
      <c r="B4729" s="564">
        <f t="shared" ca="1" si="444"/>
        <v>20</v>
      </c>
      <c r="C4729" s="564">
        <f t="shared" ca="1" si="439"/>
        <v>400</v>
      </c>
      <c r="D4729" s="564">
        <f t="shared" ca="1" si="442"/>
        <v>20</v>
      </c>
      <c r="E4729" s="564">
        <f t="shared" ca="1" si="440"/>
        <v>0</v>
      </c>
      <c r="F4729" s="564">
        <f t="shared" ca="1" si="443"/>
        <v>1</v>
      </c>
      <c r="G4729" s="564">
        <f t="shared" ca="1" si="441"/>
        <v>12.028501154680454</v>
      </c>
      <c r="H4729" s="564">
        <v>1</v>
      </c>
      <c r="I4729" s="564">
        <v>1</v>
      </c>
      <c r="J4729" s="564">
        <v>1</v>
      </c>
      <c r="K4729" s="564">
        <v>1</v>
      </c>
      <c r="L4729" s="564">
        <v>1</v>
      </c>
      <c r="M4729" s="564">
        <v>1</v>
      </c>
      <c r="N4729" s="564">
        <v>1</v>
      </c>
      <c r="O4729" s="564">
        <v>1</v>
      </c>
      <c r="P4729" s="564">
        <v>1</v>
      </c>
      <c r="Q4729" s="564">
        <v>1</v>
      </c>
      <c r="R4729" s="564">
        <v>1</v>
      </c>
      <c r="S4729" s="564">
        <v>1</v>
      </c>
      <c r="T4729" s="564">
        <v>1</v>
      </c>
      <c r="U4729" s="564">
        <v>1</v>
      </c>
      <c r="V4729" s="564">
        <v>1</v>
      </c>
      <c r="W4729" s="564">
        <v>1</v>
      </c>
      <c r="X4729" s="564">
        <v>1</v>
      </c>
      <c r="Y4729" s="564">
        <v>1</v>
      </c>
      <c r="Z4729" s="564">
        <v>1</v>
      </c>
      <c r="AA4729" s="564">
        <v>1</v>
      </c>
      <c r="AB4729" s="564">
        <v>1</v>
      </c>
      <c r="AC4729" s="564">
        <v>1</v>
      </c>
      <c r="AD4729" s="564">
        <v>1</v>
      </c>
      <c r="AE4729" s="564">
        <v>1</v>
      </c>
      <c r="AF4729" s="564">
        <v>1</v>
      </c>
      <c r="AG4729" s="564">
        <v>1</v>
      </c>
      <c r="AH4729" s="564">
        <v>1</v>
      </c>
      <c r="AI4729" s="564">
        <v>1</v>
      </c>
      <c r="AJ4729" s="564">
        <v>1</v>
      </c>
      <c r="AK4729" s="564">
        <v>1</v>
      </c>
    </row>
    <row r="4730" spans="1:37">
      <c r="A4730">
        <v>4726</v>
      </c>
      <c r="B4730" s="564">
        <f t="shared" ca="1" si="444"/>
        <v>0</v>
      </c>
      <c r="C4730" s="564">
        <f t="shared" ca="1" si="439"/>
        <v>0</v>
      </c>
      <c r="D4730" s="564">
        <f t="shared" ca="1" si="442"/>
        <v>0</v>
      </c>
      <c r="E4730" s="564">
        <f t="shared" ca="1" si="440"/>
        <v>0</v>
      </c>
      <c r="F4730" s="564">
        <f t="shared" ca="1" si="443"/>
        <v>1</v>
      </c>
      <c r="G4730" s="564">
        <f t="shared" ca="1" si="441"/>
        <v>-1.9358555853413759</v>
      </c>
      <c r="H4730" s="564">
        <v>0</v>
      </c>
      <c r="I4730" s="564">
        <v>0</v>
      </c>
      <c r="J4730" s="564">
        <v>0</v>
      </c>
      <c r="K4730" s="564">
        <v>0</v>
      </c>
      <c r="L4730" s="564">
        <v>0</v>
      </c>
      <c r="M4730" s="564">
        <v>0</v>
      </c>
      <c r="N4730" s="564">
        <v>0</v>
      </c>
      <c r="O4730" s="564">
        <v>0</v>
      </c>
      <c r="P4730" s="564">
        <v>0</v>
      </c>
      <c r="Q4730" s="564">
        <v>0</v>
      </c>
      <c r="R4730" s="564">
        <v>0</v>
      </c>
      <c r="S4730" s="564">
        <v>0</v>
      </c>
      <c r="T4730" s="564">
        <v>0</v>
      </c>
      <c r="U4730" s="564">
        <v>0</v>
      </c>
      <c r="V4730" s="564">
        <v>0</v>
      </c>
      <c r="W4730" s="564">
        <v>0</v>
      </c>
      <c r="X4730" s="564">
        <v>0</v>
      </c>
      <c r="Y4730" s="564">
        <v>0</v>
      </c>
      <c r="Z4730" s="564">
        <v>0</v>
      </c>
      <c r="AA4730" s="564">
        <v>0</v>
      </c>
      <c r="AB4730" s="564">
        <v>0</v>
      </c>
      <c r="AC4730" s="564">
        <v>0</v>
      </c>
      <c r="AD4730" s="564">
        <v>0</v>
      </c>
      <c r="AE4730" s="564">
        <v>0</v>
      </c>
      <c r="AF4730" s="564">
        <v>0</v>
      </c>
      <c r="AG4730" s="564">
        <v>0</v>
      </c>
      <c r="AH4730" s="564">
        <v>0</v>
      </c>
      <c r="AI4730" s="564">
        <v>0</v>
      </c>
      <c r="AJ4730" s="564">
        <v>0</v>
      </c>
      <c r="AK4730" s="564">
        <v>0</v>
      </c>
    </row>
    <row r="4731" spans="1:37">
      <c r="A4731">
        <v>4727</v>
      </c>
      <c r="B4731" s="564">
        <f t="shared" ca="1" si="444"/>
        <v>15</v>
      </c>
      <c r="C4731" s="564">
        <f t="shared" ca="1" si="439"/>
        <v>225</v>
      </c>
      <c r="D4731" s="564">
        <f t="shared" ca="1" si="442"/>
        <v>15</v>
      </c>
      <c r="E4731" s="564">
        <f t="shared" ca="1" si="440"/>
        <v>3.75</v>
      </c>
      <c r="F4731" s="564">
        <f t="shared" ca="1" si="443"/>
        <v>0.60526315789473684</v>
      </c>
      <c r="G4731" s="564">
        <f t="shared" ca="1" si="441"/>
        <v>0.12643780367638269</v>
      </c>
      <c r="H4731" s="564">
        <v>1</v>
      </c>
      <c r="I4731" s="564">
        <v>1</v>
      </c>
      <c r="J4731" s="564">
        <v>1</v>
      </c>
      <c r="K4731" s="564">
        <v>1</v>
      </c>
      <c r="L4731" s="564">
        <v>1</v>
      </c>
      <c r="M4731" s="564">
        <v>1</v>
      </c>
      <c r="N4731" s="564">
        <v>0</v>
      </c>
      <c r="O4731" s="564">
        <v>1</v>
      </c>
      <c r="P4731" s="564">
        <v>1</v>
      </c>
      <c r="Q4731" s="564">
        <v>1</v>
      </c>
      <c r="R4731" s="564">
        <v>1</v>
      </c>
      <c r="S4731" s="564">
        <v>1</v>
      </c>
      <c r="T4731" s="564">
        <v>1</v>
      </c>
      <c r="U4731" s="564">
        <v>0</v>
      </c>
      <c r="V4731" s="564">
        <v>1</v>
      </c>
      <c r="W4731" s="564">
        <v>1</v>
      </c>
      <c r="X4731" s="564">
        <v>1</v>
      </c>
      <c r="Y4731" s="564">
        <v>0</v>
      </c>
      <c r="Z4731" s="564">
        <v>0</v>
      </c>
      <c r="AA4731" s="564">
        <v>0</v>
      </c>
      <c r="AB4731" s="564">
        <v>1</v>
      </c>
      <c r="AC4731" s="564">
        <v>1</v>
      </c>
      <c r="AD4731" s="564">
        <v>1</v>
      </c>
      <c r="AE4731" s="564">
        <v>1</v>
      </c>
      <c r="AF4731" s="564">
        <v>1</v>
      </c>
      <c r="AG4731" s="564">
        <v>0</v>
      </c>
      <c r="AH4731" s="564">
        <v>1</v>
      </c>
      <c r="AI4731" s="564">
        <v>0</v>
      </c>
      <c r="AJ4731" s="564">
        <v>1</v>
      </c>
      <c r="AK4731" s="564">
        <v>0</v>
      </c>
    </row>
    <row r="4732" spans="1:37">
      <c r="A4732">
        <v>4728</v>
      </c>
      <c r="B4732" s="564">
        <f t="shared" ca="1" si="444"/>
        <v>0</v>
      </c>
      <c r="C4732" s="564">
        <f t="shared" ca="1" si="439"/>
        <v>0</v>
      </c>
      <c r="D4732" s="564">
        <f t="shared" ca="1" si="442"/>
        <v>0</v>
      </c>
      <c r="E4732" s="564">
        <f t="shared" ca="1" si="440"/>
        <v>0</v>
      </c>
      <c r="F4732" s="564">
        <f t="shared" ca="1" si="443"/>
        <v>1</v>
      </c>
      <c r="G4732" s="564">
        <f t="shared" ca="1" si="441"/>
        <v>6.2020097503951916</v>
      </c>
      <c r="H4732" s="564">
        <v>0</v>
      </c>
      <c r="I4732" s="564">
        <v>0</v>
      </c>
      <c r="J4732" s="564">
        <v>0</v>
      </c>
      <c r="K4732" s="564">
        <v>0</v>
      </c>
      <c r="L4732" s="564">
        <v>0</v>
      </c>
      <c r="M4732" s="564">
        <v>0</v>
      </c>
      <c r="N4732" s="564">
        <v>0</v>
      </c>
      <c r="O4732" s="564">
        <v>0</v>
      </c>
      <c r="P4732" s="564">
        <v>0</v>
      </c>
      <c r="Q4732" s="564">
        <v>0</v>
      </c>
      <c r="R4732" s="564">
        <v>0</v>
      </c>
      <c r="S4732" s="564">
        <v>0</v>
      </c>
      <c r="T4732" s="564">
        <v>0</v>
      </c>
      <c r="U4732" s="564">
        <v>0</v>
      </c>
      <c r="V4732" s="564">
        <v>0</v>
      </c>
      <c r="W4732" s="564">
        <v>0</v>
      </c>
      <c r="X4732" s="564">
        <v>0</v>
      </c>
      <c r="Y4732" s="564">
        <v>0</v>
      </c>
      <c r="Z4732" s="564">
        <v>0</v>
      </c>
      <c r="AA4732" s="564">
        <v>0</v>
      </c>
      <c r="AB4732" s="564">
        <v>0</v>
      </c>
      <c r="AC4732" s="564">
        <v>0</v>
      </c>
      <c r="AD4732" s="564">
        <v>0</v>
      </c>
      <c r="AE4732" s="564">
        <v>0</v>
      </c>
      <c r="AF4732" s="564">
        <v>0</v>
      </c>
      <c r="AG4732" s="564">
        <v>0</v>
      </c>
      <c r="AH4732" s="564">
        <v>0</v>
      </c>
      <c r="AI4732" s="564">
        <v>0</v>
      </c>
      <c r="AJ4732" s="564">
        <v>0</v>
      </c>
      <c r="AK4732" s="564">
        <v>0</v>
      </c>
    </row>
    <row r="4733" spans="1:37">
      <c r="A4733">
        <v>4729</v>
      </c>
      <c r="B4733" s="564">
        <f t="shared" ca="1" si="444"/>
        <v>20</v>
      </c>
      <c r="C4733" s="564">
        <f t="shared" ca="1" si="439"/>
        <v>400</v>
      </c>
      <c r="D4733" s="564">
        <f t="shared" ca="1" si="442"/>
        <v>20</v>
      </c>
      <c r="E4733" s="564">
        <f t="shared" ca="1" si="440"/>
        <v>0</v>
      </c>
      <c r="F4733" s="564">
        <f t="shared" ca="1" si="443"/>
        <v>1</v>
      </c>
      <c r="G4733" s="564">
        <f t="shared" ca="1" si="441"/>
        <v>5.7930658895263303</v>
      </c>
      <c r="H4733" s="564">
        <v>1</v>
      </c>
      <c r="I4733" s="564">
        <v>1</v>
      </c>
      <c r="J4733" s="564">
        <v>1</v>
      </c>
      <c r="K4733" s="564">
        <v>1</v>
      </c>
      <c r="L4733" s="564">
        <v>1</v>
      </c>
      <c r="M4733" s="564">
        <v>1</v>
      </c>
      <c r="N4733" s="564">
        <v>1</v>
      </c>
      <c r="O4733" s="564">
        <v>1</v>
      </c>
      <c r="P4733" s="564">
        <v>1</v>
      </c>
      <c r="Q4733" s="564">
        <v>1</v>
      </c>
      <c r="R4733" s="564">
        <v>1</v>
      </c>
      <c r="S4733" s="564">
        <v>1</v>
      </c>
      <c r="T4733" s="564">
        <v>1</v>
      </c>
      <c r="U4733" s="564">
        <v>1</v>
      </c>
      <c r="V4733" s="564">
        <v>1</v>
      </c>
      <c r="W4733" s="564">
        <v>1</v>
      </c>
      <c r="X4733" s="564">
        <v>1</v>
      </c>
      <c r="Y4733" s="564">
        <v>1</v>
      </c>
      <c r="Z4733" s="564">
        <v>1</v>
      </c>
      <c r="AA4733" s="564">
        <v>1</v>
      </c>
      <c r="AB4733" s="564">
        <v>1</v>
      </c>
      <c r="AC4733" s="564">
        <v>1</v>
      </c>
      <c r="AD4733" s="564">
        <v>1</v>
      </c>
      <c r="AE4733" s="564">
        <v>1</v>
      </c>
      <c r="AF4733" s="564">
        <v>1</v>
      </c>
      <c r="AG4733" s="564">
        <v>1</v>
      </c>
      <c r="AH4733" s="564">
        <v>1</v>
      </c>
      <c r="AI4733" s="564">
        <v>1</v>
      </c>
      <c r="AJ4733" s="564">
        <v>1</v>
      </c>
      <c r="AK4733" s="564">
        <v>1</v>
      </c>
    </row>
    <row r="4734" spans="1:37">
      <c r="A4734">
        <v>4730</v>
      </c>
      <c r="B4734" s="564">
        <f t="shared" ca="1" si="444"/>
        <v>10</v>
      </c>
      <c r="C4734" s="564">
        <f t="shared" ca="1" si="439"/>
        <v>100</v>
      </c>
      <c r="D4734" s="564">
        <f t="shared" ca="1" si="442"/>
        <v>10</v>
      </c>
      <c r="E4734" s="564">
        <f t="shared" ca="1" si="440"/>
        <v>5</v>
      </c>
      <c r="F4734" s="564">
        <f t="shared" ca="1" si="443"/>
        <v>0.47368421052631582</v>
      </c>
      <c r="G4734" s="564">
        <f t="shared" ca="1" si="441"/>
        <v>-12.39916892573997</v>
      </c>
      <c r="H4734" s="564">
        <v>0</v>
      </c>
      <c r="I4734" s="564">
        <v>0</v>
      </c>
      <c r="J4734" s="564">
        <v>1</v>
      </c>
      <c r="K4734" s="564">
        <v>0</v>
      </c>
      <c r="L4734" s="564">
        <v>1</v>
      </c>
      <c r="M4734" s="564">
        <v>0</v>
      </c>
      <c r="N4734" s="564">
        <v>1</v>
      </c>
      <c r="O4734" s="564">
        <v>1</v>
      </c>
      <c r="P4734" s="564">
        <v>0</v>
      </c>
      <c r="Q4734" s="564">
        <v>0</v>
      </c>
      <c r="R4734" s="564">
        <v>1</v>
      </c>
      <c r="S4734" s="564">
        <v>0</v>
      </c>
      <c r="T4734" s="564">
        <v>1</v>
      </c>
      <c r="U4734" s="564">
        <v>1</v>
      </c>
      <c r="V4734" s="564">
        <v>1</v>
      </c>
      <c r="W4734" s="564">
        <v>0</v>
      </c>
      <c r="X4734" s="564">
        <v>0</v>
      </c>
      <c r="Y4734" s="564">
        <v>1</v>
      </c>
      <c r="Z4734" s="564">
        <v>0</v>
      </c>
      <c r="AA4734" s="564">
        <v>1</v>
      </c>
      <c r="AB4734" s="564">
        <v>0</v>
      </c>
      <c r="AC4734" s="564">
        <v>0</v>
      </c>
      <c r="AD4734" s="564">
        <v>0</v>
      </c>
      <c r="AE4734" s="564">
        <v>0</v>
      </c>
      <c r="AF4734" s="564">
        <v>0</v>
      </c>
      <c r="AG4734" s="564">
        <v>1</v>
      </c>
      <c r="AH4734" s="564">
        <v>0</v>
      </c>
      <c r="AI4734" s="564">
        <v>1</v>
      </c>
      <c r="AJ4734" s="564">
        <v>1</v>
      </c>
      <c r="AK4734" s="564">
        <v>0</v>
      </c>
    </row>
    <row r="4735" spans="1:37">
      <c r="A4735">
        <v>4731</v>
      </c>
      <c r="B4735" s="564">
        <f t="shared" ca="1" si="444"/>
        <v>10</v>
      </c>
      <c r="C4735" s="564">
        <f t="shared" ca="1" si="439"/>
        <v>100</v>
      </c>
      <c r="D4735" s="564">
        <f t="shared" ca="1" si="442"/>
        <v>10</v>
      </c>
      <c r="E4735" s="564">
        <f t="shared" ca="1" si="440"/>
        <v>5</v>
      </c>
      <c r="F4735" s="564">
        <f t="shared" ca="1" si="443"/>
        <v>0.47368421052631582</v>
      </c>
      <c r="G4735" s="564">
        <f t="shared" ca="1" si="441"/>
        <v>2.5316842628842342</v>
      </c>
      <c r="H4735" s="564">
        <v>1</v>
      </c>
      <c r="I4735" s="564">
        <v>0</v>
      </c>
      <c r="J4735" s="564">
        <v>0</v>
      </c>
      <c r="K4735" s="564">
        <v>1</v>
      </c>
      <c r="L4735" s="564">
        <v>1</v>
      </c>
      <c r="M4735" s="564">
        <v>0</v>
      </c>
      <c r="N4735" s="564">
        <v>0</v>
      </c>
      <c r="O4735" s="564">
        <v>1</v>
      </c>
      <c r="P4735" s="564">
        <v>1</v>
      </c>
      <c r="Q4735" s="564">
        <v>1</v>
      </c>
      <c r="R4735" s="564">
        <v>1</v>
      </c>
      <c r="S4735" s="564">
        <v>0</v>
      </c>
      <c r="T4735" s="564">
        <v>0</v>
      </c>
      <c r="U4735" s="564">
        <v>0</v>
      </c>
      <c r="V4735" s="564">
        <v>0</v>
      </c>
      <c r="W4735" s="564">
        <v>1</v>
      </c>
      <c r="X4735" s="564">
        <v>1</v>
      </c>
      <c r="Y4735" s="564">
        <v>1</v>
      </c>
      <c r="Z4735" s="564">
        <v>0</v>
      </c>
      <c r="AA4735" s="564">
        <v>0</v>
      </c>
      <c r="AB4735" s="564">
        <v>0</v>
      </c>
      <c r="AC4735" s="564">
        <v>1</v>
      </c>
      <c r="AD4735" s="564">
        <v>0</v>
      </c>
      <c r="AE4735" s="564">
        <v>1</v>
      </c>
      <c r="AF4735" s="564">
        <v>0</v>
      </c>
      <c r="AG4735" s="564">
        <v>0</v>
      </c>
      <c r="AH4735" s="564">
        <v>1</v>
      </c>
      <c r="AI4735" s="564">
        <v>0</v>
      </c>
      <c r="AJ4735" s="564">
        <v>1</v>
      </c>
      <c r="AK4735" s="564">
        <v>0</v>
      </c>
    </row>
    <row r="4736" spans="1:37">
      <c r="A4736">
        <v>4732</v>
      </c>
      <c r="B4736" s="564">
        <f t="shared" ca="1" si="444"/>
        <v>0</v>
      </c>
      <c r="C4736" s="564">
        <f t="shared" ca="1" si="439"/>
        <v>0</v>
      </c>
      <c r="D4736" s="564">
        <f t="shared" ca="1" si="442"/>
        <v>0</v>
      </c>
      <c r="E4736" s="564">
        <f t="shared" ca="1" si="440"/>
        <v>0</v>
      </c>
      <c r="F4736" s="564">
        <f t="shared" ca="1" si="443"/>
        <v>1</v>
      </c>
      <c r="G4736" s="564">
        <f t="shared" ca="1" si="441"/>
        <v>-8.3092841214313804</v>
      </c>
      <c r="H4736" s="564">
        <v>0</v>
      </c>
      <c r="I4736" s="564">
        <v>0</v>
      </c>
      <c r="J4736" s="564">
        <v>0</v>
      </c>
      <c r="K4736" s="564">
        <v>0</v>
      </c>
      <c r="L4736" s="564">
        <v>0</v>
      </c>
      <c r="M4736" s="564">
        <v>0</v>
      </c>
      <c r="N4736" s="564">
        <v>0</v>
      </c>
      <c r="O4736" s="564">
        <v>0</v>
      </c>
      <c r="P4736" s="564">
        <v>0</v>
      </c>
      <c r="Q4736" s="564">
        <v>0</v>
      </c>
      <c r="R4736" s="564">
        <v>0</v>
      </c>
      <c r="S4736" s="564">
        <v>0</v>
      </c>
      <c r="T4736" s="564">
        <v>0</v>
      </c>
      <c r="U4736" s="564">
        <v>0</v>
      </c>
      <c r="V4736" s="564">
        <v>0</v>
      </c>
      <c r="W4736" s="564">
        <v>0</v>
      </c>
      <c r="X4736" s="564">
        <v>0</v>
      </c>
      <c r="Y4736" s="564">
        <v>0</v>
      </c>
      <c r="Z4736" s="564">
        <v>0</v>
      </c>
      <c r="AA4736" s="564">
        <v>0</v>
      </c>
      <c r="AB4736" s="564">
        <v>0</v>
      </c>
      <c r="AC4736" s="564">
        <v>0</v>
      </c>
      <c r="AD4736" s="564">
        <v>0</v>
      </c>
      <c r="AE4736" s="564">
        <v>0</v>
      </c>
      <c r="AF4736" s="564">
        <v>0</v>
      </c>
      <c r="AG4736" s="564">
        <v>0</v>
      </c>
      <c r="AH4736" s="564">
        <v>0</v>
      </c>
      <c r="AI4736" s="564">
        <v>0</v>
      </c>
      <c r="AJ4736" s="564">
        <v>0</v>
      </c>
      <c r="AK4736" s="564">
        <v>0</v>
      </c>
    </row>
    <row r="4737" spans="1:37">
      <c r="A4737">
        <v>4733</v>
      </c>
      <c r="B4737" s="564">
        <f t="shared" ca="1" si="444"/>
        <v>0</v>
      </c>
      <c r="C4737" s="564">
        <f t="shared" ca="1" si="439"/>
        <v>0</v>
      </c>
      <c r="D4737" s="564">
        <f t="shared" ca="1" si="442"/>
        <v>0</v>
      </c>
      <c r="E4737" s="564">
        <f t="shared" ca="1" si="440"/>
        <v>0</v>
      </c>
      <c r="F4737" s="564">
        <f t="shared" ca="1" si="443"/>
        <v>1</v>
      </c>
      <c r="G4737" s="564">
        <f t="shared" ca="1" si="441"/>
        <v>-5.2178310441029581</v>
      </c>
      <c r="H4737" s="564">
        <v>0</v>
      </c>
      <c r="I4737" s="564">
        <v>0</v>
      </c>
      <c r="J4737" s="564">
        <v>0</v>
      </c>
      <c r="K4737" s="564">
        <v>0</v>
      </c>
      <c r="L4737" s="564">
        <v>0</v>
      </c>
      <c r="M4737" s="564">
        <v>0</v>
      </c>
      <c r="N4737" s="564">
        <v>0</v>
      </c>
      <c r="O4737" s="564">
        <v>0</v>
      </c>
      <c r="P4737" s="564">
        <v>0</v>
      </c>
      <c r="Q4737" s="564">
        <v>0</v>
      </c>
      <c r="R4737" s="564">
        <v>0</v>
      </c>
      <c r="S4737" s="564">
        <v>0</v>
      </c>
      <c r="T4737" s="564">
        <v>0</v>
      </c>
      <c r="U4737" s="564">
        <v>0</v>
      </c>
      <c r="V4737" s="564">
        <v>0</v>
      </c>
      <c r="W4737" s="564">
        <v>0</v>
      </c>
      <c r="X4737" s="564">
        <v>0</v>
      </c>
      <c r="Y4737" s="564">
        <v>0</v>
      </c>
      <c r="Z4737" s="564">
        <v>0</v>
      </c>
      <c r="AA4737" s="564">
        <v>0</v>
      </c>
      <c r="AB4737" s="564">
        <v>0</v>
      </c>
      <c r="AC4737" s="564">
        <v>0</v>
      </c>
      <c r="AD4737" s="564">
        <v>0</v>
      </c>
      <c r="AE4737" s="564">
        <v>0</v>
      </c>
      <c r="AF4737" s="564">
        <v>0</v>
      </c>
      <c r="AG4737" s="564">
        <v>0</v>
      </c>
      <c r="AH4737" s="564">
        <v>0</v>
      </c>
      <c r="AI4737" s="564">
        <v>0</v>
      </c>
      <c r="AJ4737" s="564">
        <v>0</v>
      </c>
      <c r="AK4737" s="564">
        <v>0</v>
      </c>
    </row>
    <row r="4738" spans="1:37">
      <c r="A4738">
        <v>4734</v>
      </c>
      <c r="B4738" s="564">
        <f t="shared" ca="1" si="444"/>
        <v>0</v>
      </c>
      <c r="C4738" s="564">
        <f t="shared" ca="1" si="439"/>
        <v>0</v>
      </c>
      <c r="D4738" s="564">
        <f t="shared" ca="1" si="442"/>
        <v>0</v>
      </c>
      <c r="E4738" s="564">
        <f t="shared" ca="1" si="440"/>
        <v>0</v>
      </c>
      <c r="F4738" s="564">
        <f t="shared" ca="1" si="443"/>
        <v>1</v>
      </c>
      <c r="G4738" s="564">
        <f t="shared" ca="1" si="441"/>
        <v>5.1719215571882931</v>
      </c>
      <c r="H4738" s="564">
        <v>0</v>
      </c>
      <c r="I4738" s="564">
        <v>0</v>
      </c>
      <c r="J4738" s="564">
        <v>0</v>
      </c>
      <c r="K4738" s="564">
        <v>0</v>
      </c>
      <c r="L4738" s="564">
        <v>0</v>
      </c>
      <c r="M4738" s="564">
        <v>0</v>
      </c>
      <c r="N4738" s="564">
        <v>0</v>
      </c>
      <c r="O4738" s="564">
        <v>0</v>
      </c>
      <c r="P4738" s="564">
        <v>0</v>
      </c>
      <c r="Q4738" s="564">
        <v>0</v>
      </c>
      <c r="R4738" s="564">
        <v>0</v>
      </c>
      <c r="S4738" s="564">
        <v>0</v>
      </c>
      <c r="T4738" s="564">
        <v>0</v>
      </c>
      <c r="U4738" s="564">
        <v>0</v>
      </c>
      <c r="V4738" s="564">
        <v>0</v>
      </c>
      <c r="W4738" s="564">
        <v>0</v>
      </c>
      <c r="X4738" s="564">
        <v>0</v>
      </c>
      <c r="Y4738" s="564">
        <v>0</v>
      </c>
      <c r="Z4738" s="564">
        <v>0</v>
      </c>
      <c r="AA4738" s="564">
        <v>0</v>
      </c>
      <c r="AB4738" s="564">
        <v>0</v>
      </c>
      <c r="AC4738" s="564">
        <v>0</v>
      </c>
      <c r="AD4738" s="564">
        <v>0</v>
      </c>
      <c r="AE4738" s="564">
        <v>0</v>
      </c>
      <c r="AF4738" s="564">
        <v>0</v>
      </c>
      <c r="AG4738" s="564">
        <v>0</v>
      </c>
      <c r="AH4738" s="564">
        <v>0</v>
      </c>
      <c r="AI4738" s="564">
        <v>0</v>
      </c>
      <c r="AJ4738" s="564">
        <v>0</v>
      </c>
      <c r="AK4738" s="564">
        <v>0</v>
      </c>
    </row>
    <row r="4739" spans="1:37">
      <c r="A4739">
        <v>4735</v>
      </c>
      <c r="B4739" s="564">
        <f t="shared" ca="1" si="444"/>
        <v>20</v>
      </c>
      <c r="C4739" s="564">
        <f t="shared" ca="1" si="439"/>
        <v>400</v>
      </c>
      <c r="D4739" s="564">
        <f t="shared" ca="1" si="442"/>
        <v>20</v>
      </c>
      <c r="E4739" s="564">
        <f t="shared" ca="1" si="440"/>
        <v>0</v>
      </c>
      <c r="F4739" s="564">
        <f t="shared" ca="1" si="443"/>
        <v>1</v>
      </c>
      <c r="G4739" s="564">
        <f t="shared" ca="1" si="441"/>
        <v>4.4154203061410744</v>
      </c>
      <c r="H4739" s="564">
        <v>1</v>
      </c>
      <c r="I4739" s="564">
        <v>1</v>
      </c>
      <c r="J4739" s="564">
        <v>1</v>
      </c>
      <c r="K4739" s="564">
        <v>1</v>
      </c>
      <c r="L4739" s="564">
        <v>1</v>
      </c>
      <c r="M4739" s="564">
        <v>1</v>
      </c>
      <c r="N4739" s="564">
        <v>1</v>
      </c>
      <c r="O4739" s="564">
        <v>1</v>
      </c>
      <c r="P4739" s="564">
        <v>1</v>
      </c>
      <c r="Q4739" s="564">
        <v>1</v>
      </c>
      <c r="R4739" s="564">
        <v>1</v>
      </c>
      <c r="S4739" s="564">
        <v>1</v>
      </c>
      <c r="T4739" s="564">
        <v>1</v>
      </c>
      <c r="U4739" s="564">
        <v>1</v>
      </c>
      <c r="V4739" s="564">
        <v>1</v>
      </c>
      <c r="W4739" s="564">
        <v>1</v>
      </c>
      <c r="X4739" s="564">
        <v>1</v>
      </c>
      <c r="Y4739" s="564">
        <v>1</v>
      </c>
      <c r="Z4739" s="564">
        <v>1</v>
      </c>
      <c r="AA4739" s="564">
        <v>1</v>
      </c>
      <c r="AB4739" s="564">
        <v>1</v>
      </c>
      <c r="AC4739" s="564">
        <v>1</v>
      </c>
      <c r="AD4739" s="564">
        <v>1</v>
      </c>
      <c r="AE4739" s="564">
        <v>1</v>
      </c>
      <c r="AF4739" s="564">
        <v>1</v>
      </c>
      <c r="AG4739" s="564">
        <v>1</v>
      </c>
      <c r="AH4739" s="564">
        <v>1</v>
      </c>
      <c r="AI4739" s="564">
        <v>1</v>
      </c>
      <c r="AJ4739" s="564">
        <v>1</v>
      </c>
      <c r="AK4739" s="564">
        <v>1</v>
      </c>
    </row>
    <row r="4740" spans="1:37">
      <c r="A4740">
        <v>4736</v>
      </c>
      <c r="B4740" s="564">
        <f t="shared" ca="1" si="444"/>
        <v>0</v>
      </c>
      <c r="C4740" s="564">
        <f t="shared" ca="1" si="439"/>
        <v>0</v>
      </c>
      <c r="D4740" s="564">
        <f t="shared" ca="1" si="442"/>
        <v>0</v>
      </c>
      <c r="E4740" s="564">
        <f t="shared" ca="1" si="440"/>
        <v>0</v>
      </c>
      <c r="F4740" s="564">
        <f t="shared" ca="1" si="443"/>
        <v>1</v>
      </c>
      <c r="G4740" s="564">
        <f t="shared" ca="1" si="441"/>
        <v>9.2704820822098082</v>
      </c>
      <c r="H4740" s="564">
        <v>0</v>
      </c>
      <c r="I4740" s="564">
        <v>0</v>
      </c>
      <c r="J4740" s="564">
        <v>0</v>
      </c>
      <c r="K4740" s="564">
        <v>0</v>
      </c>
      <c r="L4740" s="564">
        <v>0</v>
      </c>
      <c r="M4740" s="564">
        <v>0</v>
      </c>
      <c r="N4740" s="564">
        <v>0</v>
      </c>
      <c r="O4740" s="564">
        <v>0</v>
      </c>
      <c r="P4740" s="564">
        <v>0</v>
      </c>
      <c r="Q4740" s="564">
        <v>0</v>
      </c>
      <c r="R4740" s="564">
        <v>0</v>
      </c>
      <c r="S4740" s="564">
        <v>0</v>
      </c>
      <c r="T4740" s="564">
        <v>0</v>
      </c>
      <c r="U4740" s="564">
        <v>0</v>
      </c>
      <c r="V4740" s="564">
        <v>0</v>
      </c>
      <c r="W4740" s="564">
        <v>0</v>
      </c>
      <c r="X4740" s="564">
        <v>0</v>
      </c>
      <c r="Y4740" s="564">
        <v>0</v>
      </c>
      <c r="Z4740" s="564">
        <v>0</v>
      </c>
      <c r="AA4740" s="564">
        <v>0</v>
      </c>
      <c r="AB4740" s="564">
        <v>0</v>
      </c>
      <c r="AC4740" s="564">
        <v>0</v>
      </c>
      <c r="AD4740" s="564">
        <v>0</v>
      </c>
      <c r="AE4740" s="564">
        <v>0</v>
      </c>
      <c r="AF4740" s="564">
        <v>0</v>
      </c>
      <c r="AG4740" s="564">
        <v>0</v>
      </c>
      <c r="AH4740" s="564">
        <v>0</v>
      </c>
      <c r="AI4740" s="564">
        <v>0</v>
      </c>
      <c r="AJ4740" s="564">
        <v>0</v>
      </c>
      <c r="AK4740" s="564">
        <v>0</v>
      </c>
    </row>
    <row r="4741" spans="1:37">
      <c r="A4741">
        <v>4737</v>
      </c>
      <c r="B4741" s="564">
        <f t="shared" ca="1" si="444"/>
        <v>0</v>
      </c>
      <c r="C4741" s="564">
        <f t="shared" ref="C4741:C4804" ca="1" si="445">B4741^2</f>
        <v>0</v>
      </c>
      <c r="D4741" s="564">
        <f t="shared" ca="1" si="442"/>
        <v>0</v>
      </c>
      <c r="E4741" s="564">
        <f t="shared" ref="E4741:E4804" ca="1" si="446">D4741-((B4741^2)/H$1)</f>
        <v>0</v>
      </c>
      <c r="F4741" s="564">
        <f t="shared" ca="1" si="443"/>
        <v>1</v>
      </c>
      <c r="G4741" s="564">
        <f t="shared" ref="G4741:G4804" ca="1" si="447">I$2+NORMSINV(RAND())*K$2</f>
        <v>4.5482753608941895</v>
      </c>
      <c r="H4741" s="564">
        <v>0</v>
      </c>
      <c r="I4741" s="564">
        <v>0</v>
      </c>
      <c r="J4741" s="564">
        <v>0</v>
      </c>
      <c r="K4741" s="564">
        <v>0</v>
      </c>
      <c r="L4741" s="564">
        <v>0</v>
      </c>
      <c r="M4741" s="564">
        <v>0</v>
      </c>
      <c r="N4741" s="564">
        <v>0</v>
      </c>
      <c r="O4741" s="564">
        <v>0</v>
      </c>
      <c r="P4741" s="564">
        <v>0</v>
      </c>
      <c r="Q4741" s="564">
        <v>0</v>
      </c>
      <c r="R4741" s="564">
        <v>0</v>
      </c>
      <c r="S4741" s="564">
        <v>0</v>
      </c>
      <c r="T4741" s="564">
        <v>0</v>
      </c>
      <c r="U4741" s="564">
        <v>0</v>
      </c>
      <c r="V4741" s="564">
        <v>0</v>
      </c>
      <c r="W4741" s="564">
        <v>0</v>
      </c>
      <c r="X4741" s="564">
        <v>0</v>
      </c>
      <c r="Y4741" s="564">
        <v>0</v>
      </c>
      <c r="Z4741" s="564">
        <v>0</v>
      </c>
      <c r="AA4741" s="564">
        <v>0</v>
      </c>
      <c r="AB4741" s="564">
        <v>0</v>
      </c>
      <c r="AC4741" s="564">
        <v>0</v>
      </c>
      <c r="AD4741" s="564">
        <v>0</v>
      </c>
      <c r="AE4741" s="564">
        <v>0</v>
      </c>
      <c r="AF4741" s="564">
        <v>0</v>
      </c>
      <c r="AG4741" s="564">
        <v>0</v>
      </c>
      <c r="AH4741" s="564">
        <v>0</v>
      </c>
      <c r="AI4741" s="564">
        <v>0</v>
      </c>
      <c r="AJ4741" s="564">
        <v>0</v>
      </c>
      <c r="AK4741" s="564">
        <v>0</v>
      </c>
    </row>
    <row r="4742" spans="1:37">
      <c r="A4742">
        <v>4738</v>
      </c>
      <c r="B4742" s="564">
        <f t="shared" ca="1" si="444"/>
        <v>20</v>
      </c>
      <c r="C4742" s="564">
        <f t="shared" ca="1" si="445"/>
        <v>400</v>
      </c>
      <c r="D4742" s="564">
        <f t="shared" ref="D4742:D4805" ca="1" si="448">B4742</f>
        <v>20</v>
      </c>
      <c r="E4742" s="564">
        <f t="shared" ca="1" si="446"/>
        <v>0</v>
      </c>
      <c r="F4742" s="564">
        <f t="shared" ref="F4742:F4805" ca="1" si="449">1-(2*B4742*(H$1-B4742)/(H$1*(H$1-1)))</f>
        <v>1</v>
      </c>
      <c r="G4742" s="564">
        <f t="shared" ca="1" si="447"/>
        <v>3.9196952380374421</v>
      </c>
      <c r="H4742" s="564">
        <v>1</v>
      </c>
      <c r="I4742" s="564">
        <v>1</v>
      </c>
      <c r="J4742" s="564">
        <v>1</v>
      </c>
      <c r="K4742" s="564">
        <v>1</v>
      </c>
      <c r="L4742" s="564">
        <v>1</v>
      </c>
      <c r="M4742" s="564">
        <v>1</v>
      </c>
      <c r="N4742" s="564">
        <v>1</v>
      </c>
      <c r="O4742" s="564">
        <v>1</v>
      </c>
      <c r="P4742" s="564">
        <v>1</v>
      </c>
      <c r="Q4742" s="564">
        <v>1</v>
      </c>
      <c r="R4742" s="564">
        <v>1</v>
      </c>
      <c r="S4742" s="564">
        <v>1</v>
      </c>
      <c r="T4742" s="564">
        <v>1</v>
      </c>
      <c r="U4742" s="564">
        <v>1</v>
      </c>
      <c r="V4742" s="564">
        <v>1</v>
      </c>
      <c r="W4742" s="564">
        <v>1</v>
      </c>
      <c r="X4742" s="564">
        <v>1</v>
      </c>
      <c r="Y4742" s="564">
        <v>1</v>
      </c>
      <c r="Z4742" s="564">
        <v>1</v>
      </c>
      <c r="AA4742" s="564">
        <v>1</v>
      </c>
      <c r="AB4742" s="564">
        <v>1</v>
      </c>
      <c r="AC4742" s="564">
        <v>1</v>
      </c>
      <c r="AD4742" s="564">
        <v>1</v>
      </c>
      <c r="AE4742" s="564">
        <v>1</v>
      </c>
      <c r="AF4742" s="564">
        <v>1</v>
      </c>
      <c r="AG4742" s="564">
        <v>1</v>
      </c>
      <c r="AH4742" s="564">
        <v>1</v>
      </c>
      <c r="AI4742" s="564">
        <v>1</v>
      </c>
      <c r="AJ4742" s="564">
        <v>1</v>
      </c>
      <c r="AK4742" s="564">
        <v>1</v>
      </c>
    </row>
    <row r="4743" spans="1:37">
      <c r="A4743">
        <v>4739</v>
      </c>
      <c r="B4743" s="564">
        <f t="shared" ref="B4743:B4806" ca="1" si="450">SUM(INDIRECT("H"&amp;A4743+4&amp;":"&amp;HLOOKUP(H$1,$AA$1:$BD$2,2,0)&amp;A4743+4))</f>
        <v>0</v>
      </c>
      <c r="C4743" s="564">
        <f t="shared" ca="1" si="445"/>
        <v>0</v>
      </c>
      <c r="D4743" s="564">
        <f t="shared" ca="1" si="448"/>
        <v>0</v>
      </c>
      <c r="E4743" s="564">
        <f t="shared" ca="1" si="446"/>
        <v>0</v>
      </c>
      <c r="F4743" s="564">
        <f t="shared" ca="1" si="449"/>
        <v>1</v>
      </c>
      <c r="G4743" s="564">
        <f t="shared" ca="1" si="447"/>
        <v>0.39012487202743773</v>
      </c>
      <c r="H4743" s="564">
        <v>0</v>
      </c>
      <c r="I4743" s="564">
        <v>0</v>
      </c>
      <c r="J4743" s="564">
        <v>0</v>
      </c>
      <c r="K4743" s="564">
        <v>0</v>
      </c>
      <c r="L4743" s="564">
        <v>0</v>
      </c>
      <c r="M4743" s="564">
        <v>0</v>
      </c>
      <c r="N4743" s="564">
        <v>0</v>
      </c>
      <c r="O4743" s="564">
        <v>0</v>
      </c>
      <c r="P4743" s="564">
        <v>0</v>
      </c>
      <c r="Q4743" s="564">
        <v>0</v>
      </c>
      <c r="R4743" s="564">
        <v>0</v>
      </c>
      <c r="S4743" s="564">
        <v>0</v>
      </c>
      <c r="T4743" s="564">
        <v>0</v>
      </c>
      <c r="U4743" s="564">
        <v>0</v>
      </c>
      <c r="V4743" s="564">
        <v>0</v>
      </c>
      <c r="W4743" s="564">
        <v>0</v>
      </c>
      <c r="X4743" s="564">
        <v>0</v>
      </c>
      <c r="Y4743" s="564">
        <v>0</v>
      </c>
      <c r="Z4743" s="564">
        <v>0</v>
      </c>
      <c r="AA4743" s="564">
        <v>0</v>
      </c>
      <c r="AB4743" s="564">
        <v>0</v>
      </c>
      <c r="AC4743" s="564">
        <v>0</v>
      </c>
      <c r="AD4743" s="564">
        <v>0</v>
      </c>
      <c r="AE4743" s="564">
        <v>0</v>
      </c>
      <c r="AF4743" s="564">
        <v>0</v>
      </c>
      <c r="AG4743" s="564">
        <v>0</v>
      </c>
      <c r="AH4743" s="564">
        <v>0</v>
      </c>
      <c r="AI4743" s="564">
        <v>0</v>
      </c>
      <c r="AJ4743" s="564">
        <v>0</v>
      </c>
      <c r="AK4743" s="564">
        <v>0</v>
      </c>
    </row>
    <row r="4744" spans="1:37">
      <c r="A4744">
        <v>4740</v>
      </c>
      <c r="B4744" s="564">
        <f t="shared" ca="1" si="450"/>
        <v>20</v>
      </c>
      <c r="C4744" s="564">
        <f t="shared" ca="1" si="445"/>
        <v>400</v>
      </c>
      <c r="D4744" s="564">
        <f t="shared" ca="1" si="448"/>
        <v>20</v>
      </c>
      <c r="E4744" s="564">
        <f t="shared" ca="1" si="446"/>
        <v>0</v>
      </c>
      <c r="F4744" s="564">
        <f t="shared" ca="1" si="449"/>
        <v>1</v>
      </c>
      <c r="G4744" s="564">
        <f t="shared" ca="1" si="447"/>
        <v>-0.41162599115083331</v>
      </c>
      <c r="H4744" s="564">
        <v>1</v>
      </c>
      <c r="I4744" s="564">
        <v>1</v>
      </c>
      <c r="J4744" s="564">
        <v>1</v>
      </c>
      <c r="K4744" s="564">
        <v>1</v>
      </c>
      <c r="L4744" s="564">
        <v>1</v>
      </c>
      <c r="M4744" s="564">
        <v>1</v>
      </c>
      <c r="N4744" s="564">
        <v>1</v>
      </c>
      <c r="O4744" s="564">
        <v>1</v>
      </c>
      <c r="P4744" s="564">
        <v>1</v>
      </c>
      <c r="Q4744" s="564">
        <v>1</v>
      </c>
      <c r="R4744" s="564">
        <v>1</v>
      </c>
      <c r="S4744" s="564">
        <v>1</v>
      </c>
      <c r="T4744" s="564">
        <v>1</v>
      </c>
      <c r="U4744" s="564">
        <v>1</v>
      </c>
      <c r="V4744" s="564">
        <v>1</v>
      </c>
      <c r="W4744" s="564">
        <v>1</v>
      </c>
      <c r="X4744" s="564">
        <v>1</v>
      </c>
      <c r="Y4744" s="564">
        <v>1</v>
      </c>
      <c r="Z4744" s="564">
        <v>1</v>
      </c>
      <c r="AA4744" s="564">
        <v>1</v>
      </c>
      <c r="AB4744" s="564">
        <v>1</v>
      </c>
      <c r="AC4744" s="564">
        <v>1</v>
      </c>
      <c r="AD4744" s="564">
        <v>1</v>
      </c>
      <c r="AE4744" s="564">
        <v>1</v>
      </c>
      <c r="AF4744" s="564">
        <v>1</v>
      </c>
      <c r="AG4744" s="564">
        <v>1</v>
      </c>
      <c r="AH4744" s="564">
        <v>1</v>
      </c>
      <c r="AI4744" s="564">
        <v>1</v>
      </c>
      <c r="AJ4744" s="564">
        <v>1</v>
      </c>
      <c r="AK4744" s="564">
        <v>1</v>
      </c>
    </row>
    <row r="4745" spans="1:37">
      <c r="A4745">
        <v>4741</v>
      </c>
      <c r="B4745" s="564">
        <f t="shared" ca="1" si="450"/>
        <v>0</v>
      </c>
      <c r="C4745" s="564">
        <f t="shared" ca="1" si="445"/>
        <v>0</v>
      </c>
      <c r="D4745" s="564">
        <f t="shared" ca="1" si="448"/>
        <v>0</v>
      </c>
      <c r="E4745" s="564">
        <f t="shared" ca="1" si="446"/>
        <v>0</v>
      </c>
      <c r="F4745" s="564">
        <f t="shared" ca="1" si="449"/>
        <v>1</v>
      </c>
      <c r="G4745" s="564">
        <f t="shared" ca="1" si="447"/>
        <v>2.1605119046074952</v>
      </c>
      <c r="H4745" s="564">
        <v>0</v>
      </c>
      <c r="I4745" s="564">
        <v>0</v>
      </c>
      <c r="J4745" s="564">
        <v>0</v>
      </c>
      <c r="K4745" s="564">
        <v>0</v>
      </c>
      <c r="L4745" s="564">
        <v>0</v>
      </c>
      <c r="M4745" s="564">
        <v>0</v>
      </c>
      <c r="N4745" s="564">
        <v>0</v>
      </c>
      <c r="O4745" s="564">
        <v>0</v>
      </c>
      <c r="P4745" s="564">
        <v>0</v>
      </c>
      <c r="Q4745" s="564">
        <v>0</v>
      </c>
      <c r="R4745" s="564">
        <v>0</v>
      </c>
      <c r="S4745" s="564">
        <v>0</v>
      </c>
      <c r="T4745" s="564">
        <v>0</v>
      </c>
      <c r="U4745" s="564">
        <v>0</v>
      </c>
      <c r="V4745" s="564">
        <v>0</v>
      </c>
      <c r="W4745" s="564">
        <v>0</v>
      </c>
      <c r="X4745" s="564">
        <v>0</v>
      </c>
      <c r="Y4745" s="564">
        <v>0</v>
      </c>
      <c r="Z4745" s="564">
        <v>0</v>
      </c>
      <c r="AA4745" s="564">
        <v>0</v>
      </c>
      <c r="AB4745" s="564">
        <v>0</v>
      </c>
      <c r="AC4745" s="564">
        <v>0</v>
      </c>
      <c r="AD4745" s="564">
        <v>0</v>
      </c>
      <c r="AE4745" s="564">
        <v>0</v>
      </c>
      <c r="AF4745" s="564">
        <v>0</v>
      </c>
      <c r="AG4745" s="564">
        <v>0</v>
      </c>
      <c r="AH4745" s="564">
        <v>0</v>
      </c>
      <c r="AI4745" s="564">
        <v>0</v>
      </c>
      <c r="AJ4745" s="564">
        <v>0</v>
      </c>
      <c r="AK4745" s="564">
        <v>0</v>
      </c>
    </row>
    <row r="4746" spans="1:37">
      <c r="A4746">
        <v>4742</v>
      </c>
      <c r="B4746" s="564">
        <f t="shared" ca="1" si="450"/>
        <v>0</v>
      </c>
      <c r="C4746" s="564">
        <f t="shared" ca="1" si="445"/>
        <v>0</v>
      </c>
      <c r="D4746" s="564">
        <f t="shared" ca="1" si="448"/>
        <v>0</v>
      </c>
      <c r="E4746" s="564">
        <f t="shared" ca="1" si="446"/>
        <v>0</v>
      </c>
      <c r="F4746" s="564">
        <f t="shared" ca="1" si="449"/>
        <v>1</v>
      </c>
      <c r="G4746" s="564">
        <f t="shared" ca="1" si="447"/>
        <v>-2.2366600292286152</v>
      </c>
      <c r="H4746" s="564">
        <v>0</v>
      </c>
      <c r="I4746" s="564">
        <v>0</v>
      </c>
      <c r="J4746" s="564">
        <v>0</v>
      </c>
      <c r="K4746" s="564">
        <v>0</v>
      </c>
      <c r="L4746" s="564">
        <v>0</v>
      </c>
      <c r="M4746" s="564">
        <v>0</v>
      </c>
      <c r="N4746" s="564">
        <v>0</v>
      </c>
      <c r="O4746" s="564">
        <v>0</v>
      </c>
      <c r="P4746" s="564">
        <v>0</v>
      </c>
      <c r="Q4746" s="564">
        <v>0</v>
      </c>
      <c r="R4746" s="564">
        <v>0</v>
      </c>
      <c r="S4746" s="564">
        <v>0</v>
      </c>
      <c r="T4746" s="564">
        <v>0</v>
      </c>
      <c r="U4746" s="564">
        <v>0</v>
      </c>
      <c r="V4746" s="564">
        <v>0</v>
      </c>
      <c r="W4746" s="564">
        <v>0</v>
      </c>
      <c r="X4746" s="564">
        <v>0</v>
      </c>
      <c r="Y4746" s="564">
        <v>0</v>
      </c>
      <c r="Z4746" s="564">
        <v>0</v>
      </c>
      <c r="AA4746" s="564">
        <v>0</v>
      </c>
      <c r="AB4746" s="564">
        <v>0</v>
      </c>
      <c r="AC4746" s="564">
        <v>0</v>
      </c>
      <c r="AD4746" s="564">
        <v>0</v>
      </c>
      <c r="AE4746" s="564">
        <v>0</v>
      </c>
      <c r="AF4746" s="564">
        <v>0</v>
      </c>
      <c r="AG4746" s="564">
        <v>0</v>
      </c>
      <c r="AH4746" s="564">
        <v>0</v>
      </c>
      <c r="AI4746" s="564">
        <v>0</v>
      </c>
      <c r="AJ4746" s="564">
        <v>0</v>
      </c>
      <c r="AK4746" s="564">
        <v>0</v>
      </c>
    </row>
    <row r="4747" spans="1:37">
      <c r="A4747">
        <v>4743</v>
      </c>
      <c r="B4747" s="564">
        <f t="shared" ca="1" si="450"/>
        <v>0</v>
      </c>
      <c r="C4747" s="564">
        <f t="shared" ca="1" si="445"/>
        <v>0</v>
      </c>
      <c r="D4747" s="564">
        <f t="shared" ca="1" si="448"/>
        <v>0</v>
      </c>
      <c r="E4747" s="564">
        <f t="shared" ca="1" si="446"/>
        <v>0</v>
      </c>
      <c r="F4747" s="564">
        <f t="shared" ca="1" si="449"/>
        <v>1</v>
      </c>
      <c r="G4747" s="564">
        <f t="shared" ca="1" si="447"/>
        <v>6.7307228215056529</v>
      </c>
      <c r="H4747" s="564">
        <v>0</v>
      </c>
      <c r="I4747" s="564">
        <v>0</v>
      </c>
      <c r="J4747" s="564">
        <v>0</v>
      </c>
      <c r="K4747" s="564">
        <v>0</v>
      </c>
      <c r="L4747" s="564">
        <v>0</v>
      </c>
      <c r="M4747" s="564">
        <v>0</v>
      </c>
      <c r="N4747" s="564">
        <v>0</v>
      </c>
      <c r="O4747" s="564">
        <v>0</v>
      </c>
      <c r="P4747" s="564">
        <v>0</v>
      </c>
      <c r="Q4747" s="564">
        <v>0</v>
      </c>
      <c r="R4747" s="564">
        <v>0</v>
      </c>
      <c r="S4747" s="564">
        <v>0</v>
      </c>
      <c r="T4747" s="564">
        <v>0</v>
      </c>
      <c r="U4747" s="564">
        <v>0</v>
      </c>
      <c r="V4747" s="564">
        <v>0</v>
      </c>
      <c r="W4747" s="564">
        <v>0</v>
      </c>
      <c r="X4747" s="564">
        <v>0</v>
      </c>
      <c r="Y4747" s="564">
        <v>0</v>
      </c>
      <c r="Z4747" s="564">
        <v>0</v>
      </c>
      <c r="AA4747" s="564">
        <v>0</v>
      </c>
      <c r="AB4747" s="564">
        <v>0</v>
      </c>
      <c r="AC4747" s="564">
        <v>0</v>
      </c>
      <c r="AD4747" s="564">
        <v>0</v>
      </c>
      <c r="AE4747" s="564">
        <v>0</v>
      </c>
      <c r="AF4747" s="564">
        <v>0</v>
      </c>
      <c r="AG4747" s="564">
        <v>0</v>
      </c>
      <c r="AH4747" s="564">
        <v>0</v>
      </c>
      <c r="AI4747" s="564">
        <v>0</v>
      </c>
      <c r="AJ4747" s="564">
        <v>0</v>
      </c>
      <c r="AK4747" s="564">
        <v>0</v>
      </c>
    </row>
    <row r="4748" spans="1:37">
      <c r="A4748">
        <v>4744</v>
      </c>
      <c r="B4748" s="564">
        <f t="shared" ca="1" si="450"/>
        <v>20</v>
      </c>
      <c r="C4748" s="564">
        <f t="shared" ca="1" si="445"/>
        <v>400</v>
      </c>
      <c r="D4748" s="564">
        <f t="shared" ca="1" si="448"/>
        <v>20</v>
      </c>
      <c r="E4748" s="564">
        <f t="shared" ca="1" si="446"/>
        <v>0</v>
      </c>
      <c r="F4748" s="564">
        <f t="shared" ca="1" si="449"/>
        <v>1</v>
      </c>
      <c r="G4748" s="564">
        <f t="shared" ca="1" si="447"/>
        <v>-3.2853982977190053</v>
      </c>
      <c r="H4748" s="564">
        <v>1</v>
      </c>
      <c r="I4748" s="564">
        <v>1</v>
      </c>
      <c r="J4748" s="564">
        <v>1</v>
      </c>
      <c r="K4748" s="564">
        <v>1</v>
      </c>
      <c r="L4748" s="564">
        <v>1</v>
      </c>
      <c r="M4748" s="564">
        <v>1</v>
      </c>
      <c r="N4748" s="564">
        <v>1</v>
      </c>
      <c r="O4748" s="564">
        <v>1</v>
      </c>
      <c r="P4748" s="564">
        <v>1</v>
      </c>
      <c r="Q4748" s="564">
        <v>1</v>
      </c>
      <c r="R4748" s="564">
        <v>1</v>
      </c>
      <c r="S4748" s="564">
        <v>1</v>
      </c>
      <c r="T4748" s="564">
        <v>1</v>
      </c>
      <c r="U4748" s="564">
        <v>1</v>
      </c>
      <c r="V4748" s="564">
        <v>1</v>
      </c>
      <c r="W4748" s="564">
        <v>1</v>
      </c>
      <c r="X4748" s="564">
        <v>1</v>
      </c>
      <c r="Y4748" s="564">
        <v>1</v>
      </c>
      <c r="Z4748" s="564">
        <v>1</v>
      </c>
      <c r="AA4748" s="564">
        <v>1</v>
      </c>
      <c r="AB4748" s="564">
        <v>1</v>
      </c>
      <c r="AC4748" s="564">
        <v>1</v>
      </c>
      <c r="AD4748" s="564">
        <v>1</v>
      </c>
      <c r="AE4748" s="564">
        <v>1</v>
      </c>
      <c r="AF4748" s="564">
        <v>1</v>
      </c>
      <c r="AG4748" s="564">
        <v>1</v>
      </c>
      <c r="AH4748" s="564">
        <v>1</v>
      </c>
      <c r="AI4748" s="564">
        <v>1</v>
      </c>
      <c r="AJ4748" s="564">
        <v>1</v>
      </c>
      <c r="AK4748" s="564">
        <v>1</v>
      </c>
    </row>
    <row r="4749" spans="1:37">
      <c r="A4749">
        <v>4745</v>
      </c>
      <c r="B4749" s="564">
        <f t="shared" ca="1" si="450"/>
        <v>20</v>
      </c>
      <c r="C4749" s="564">
        <f t="shared" ca="1" si="445"/>
        <v>400</v>
      </c>
      <c r="D4749" s="564">
        <f t="shared" ca="1" si="448"/>
        <v>20</v>
      </c>
      <c r="E4749" s="564">
        <f t="shared" ca="1" si="446"/>
        <v>0</v>
      </c>
      <c r="F4749" s="564">
        <f t="shared" ca="1" si="449"/>
        <v>1</v>
      </c>
      <c r="G4749" s="564">
        <f t="shared" ca="1" si="447"/>
        <v>-3.6493627444784642</v>
      </c>
      <c r="H4749" s="564">
        <v>1</v>
      </c>
      <c r="I4749" s="564">
        <v>1</v>
      </c>
      <c r="J4749" s="564">
        <v>1</v>
      </c>
      <c r="K4749" s="564">
        <v>1</v>
      </c>
      <c r="L4749" s="564">
        <v>1</v>
      </c>
      <c r="M4749" s="564">
        <v>1</v>
      </c>
      <c r="N4749" s="564">
        <v>1</v>
      </c>
      <c r="O4749" s="564">
        <v>1</v>
      </c>
      <c r="P4749" s="564">
        <v>1</v>
      </c>
      <c r="Q4749" s="564">
        <v>1</v>
      </c>
      <c r="R4749" s="564">
        <v>1</v>
      </c>
      <c r="S4749" s="564">
        <v>1</v>
      </c>
      <c r="T4749" s="564">
        <v>1</v>
      </c>
      <c r="U4749" s="564">
        <v>1</v>
      </c>
      <c r="V4749" s="564">
        <v>1</v>
      </c>
      <c r="W4749" s="564">
        <v>1</v>
      </c>
      <c r="X4749" s="564">
        <v>1</v>
      </c>
      <c r="Y4749" s="564">
        <v>1</v>
      </c>
      <c r="Z4749" s="564">
        <v>1</v>
      </c>
      <c r="AA4749" s="564">
        <v>1</v>
      </c>
      <c r="AB4749" s="564">
        <v>1</v>
      </c>
      <c r="AC4749" s="564">
        <v>1</v>
      </c>
      <c r="AD4749" s="564">
        <v>1</v>
      </c>
      <c r="AE4749" s="564">
        <v>1</v>
      </c>
      <c r="AF4749" s="564">
        <v>1</v>
      </c>
      <c r="AG4749" s="564">
        <v>1</v>
      </c>
      <c r="AH4749" s="564">
        <v>1</v>
      </c>
      <c r="AI4749" s="564">
        <v>1</v>
      </c>
      <c r="AJ4749" s="564">
        <v>1</v>
      </c>
      <c r="AK4749" s="564">
        <v>1</v>
      </c>
    </row>
    <row r="4750" spans="1:37">
      <c r="A4750">
        <v>4746</v>
      </c>
      <c r="B4750" s="564">
        <f t="shared" ca="1" si="450"/>
        <v>0</v>
      </c>
      <c r="C4750" s="564">
        <f t="shared" ca="1" si="445"/>
        <v>0</v>
      </c>
      <c r="D4750" s="564">
        <f t="shared" ca="1" si="448"/>
        <v>0</v>
      </c>
      <c r="E4750" s="564">
        <f t="shared" ca="1" si="446"/>
        <v>0</v>
      </c>
      <c r="F4750" s="564">
        <f t="shared" ca="1" si="449"/>
        <v>1</v>
      </c>
      <c r="G4750" s="564">
        <f t="shared" ca="1" si="447"/>
        <v>0.69046197533251585</v>
      </c>
      <c r="H4750" s="564">
        <v>0</v>
      </c>
      <c r="I4750" s="564">
        <v>0</v>
      </c>
      <c r="J4750" s="564">
        <v>0</v>
      </c>
      <c r="K4750" s="564">
        <v>0</v>
      </c>
      <c r="L4750" s="564">
        <v>0</v>
      </c>
      <c r="M4750" s="564">
        <v>0</v>
      </c>
      <c r="N4750" s="564">
        <v>0</v>
      </c>
      <c r="O4750" s="564">
        <v>0</v>
      </c>
      <c r="P4750" s="564">
        <v>0</v>
      </c>
      <c r="Q4750" s="564">
        <v>0</v>
      </c>
      <c r="R4750" s="564">
        <v>0</v>
      </c>
      <c r="S4750" s="564">
        <v>0</v>
      </c>
      <c r="T4750" s="564">
        <v>0</v>
      </c>
      <c r="U4750" s="564">
        <v>0</v>
      </c>
      <c r="V4750" s="564">
        <v>0</v>
      </c>
      <c r="W4750" s="564">
        <v>0</v>
      </c>
      <c r="X4750" s="564">
        <v>0</v>
      </c>
      <c r="Y4750" s="564">
        <v>0</v>
      </c>
      <c r="Z4750" s="564">
        <v>0</v>
      </c>
      <c r="AA4750" s="564">
        <v>0</v>
      </c>
      <c r="AB4750" s="564">
        <v>0</v>
      </c>
      <c r="AC4750" s="564">
        <v>0</v>
      </c>
      <c r="AD4750" s="564">
        <v>0</v>
      </c>
      <c r="AE4750" s="564">
        <v>0</v>
      </c>
      <c r="AF4750" s="564">
        <v>0</v>
      </c>
      <c r="AG4750" s="564">
        <v>0</v>
      </c>
      <c r="AH4750" s="564">
        <v>0</v>
      </c>
      <c r="AI4750" s="564">
        <v>0</v>
      </c>
      <c r="AJ4750" s="564">
        <v>0</v>
      </c>
      <c r="AK4750" s="564">
        <v>0</v>
      </c>
    </row>
    <row r="4751" spans="1:37">
      <c r="A4751">
        <v>4747</v>
      </c>
      <c r="B4751" s="564">
        <f t="shared" ca="1" si="450"/>
        <v>20</v>
      </c>
      <c r="C4751" s="564">
        <f t="shared" ca="1" si="445"/>
        <v>400</v>
      </c>
      <c r="D4751" s="564">
        <f t="shared" ca="1" si="448"/>
        <v>20</v>
      </c>
      <c r="E4751" s="564">
        <f t="shared" ca="1" si="446"/>
        <v>0</v>
      </c>
      <c r="F4751" s="564">
        <f t="shared" ca="1" si="449"/>
        <v>1</v>
      </c>
      <c r="G4751" s="564">
        <f t="shared" ca="1" si="447"/>
        <v>4.4201803284490548</v>
      </c>
      <c r="H4751" s="564">
        <v>1</v>
      </c>
      <c r="I4751" s="564">
        <v>1</v>
      </c>
      <c r="J4751" s="564">
        <v>1</v>
      </c>
      <c r="K4751" s="564">
        <v>1</v>
      </c>
      <c r="L4751" s="564">
        <v>1</v>
      </c>
      <c r="M4751" s="564">
        <v>1</v>
      </c>
      <c r="N4751" s="564">
        <v>1</v>
      </c>
      <c r="O4751" s="564">
        <v>1</v>
      </c>
      <c r="P4751" s="564">
        <v>1</v>
      </c>
      <c r="Q4751" s="564">
        <v>1</v>
      </c>
      <c r="R4751" s="564">
        <v>1</v>
      </c>
      <c r="S4751" s="564">
        <v>1</v>
      </c>
      <c r="T4751" s="564">
        <v>1</v>
      </c>
      <c r="U4751" s="564">
        <v>1</v>
      </c>
      <c r="V4751" s="564">
        <v>1</v>
      </c>
      <c r="W4751" s="564">
        <v>1</v>
      </c>
      <c r="X4751" s="564">
        <v>1</v>
      </c>
      <c r="Y4751" s="564">
        <v>1</v>
      </c>
      <c r="Z4751" s="564">
        <v>1</v>
      </c>
      <c r="AA4751" s="564">
        <v>1</v>
      </c>
      <c r="AB4751" s="564">
        <v>1</v>
      </c>
      <c r="AC4751" s="564">
        <v>1</v>
      </c>
      <c r="AD4751" s="564">
        <v>1</v>
      </c>
      <c r="AE4751" s="564">
        <v>1</v>
      </c>
      <c r="AF4751" s="564">
        <v>1</v>
      </c>
      <c r="AG4751" s="564">
        <v>1</v>
      </c>
      <c r="AH4751" s="564">
        <v>1</v>
      </c>
      <c r="AI4751" s="564">
        <v>1</v>
      </c>
      <c r="AJ4751" s="564">
        <v>1</v>
      </c>
      <c r="AK4751" s="564">
        <v>1</v>
      </c>
    </row>
    <row r="4752" spans="1:37">
      <c r="A4752">
        <v>4748</v>
      </c>
      <c r="B4752" s="564">
        <f t="shared" ca="1" si="450"/>
        <v>20</v>
      </c>
      <c r="C4752" s="564">
        <f t="shared" ca="1" si="445"/>
        <v>400</v>
      </c>
      <c r="D4752" s="564">
        <f t="shared" ca="1" si="448"/>
        <v>20</v>
      </c>
      <c r="E4752" s="564">
        <f t="shared" ca="1" si="446"/>
        <v>0</v>
      </c>
      <c r="F4752" s="564">
        <f t="shared" ca="1" si="449"/>
        <v>1</v>
      </c>
      <c r="G4752" s="564">
        <f t="shared" ca="1" si="447"/>
        <v>0.45643667990232462</v>
      </c>
      <c r="H4752" s="564">
        <v>1</v>
      </c>
      <c r="I4752" s="564">
        <v>1</v>
      </c>
      <c r="J4752" s="564">
        <v>1</v>
      </c>
      <c r="K4752" s="564">
        <v>1</v>
      </c>
      <c r="L4752" s="564">
        <v>1</v>
      </c>
      <c r="M4752" s="564">
        <v>1</v>
      </c>
      <c r="N4752" s="564">
        <v>1</v>
      </c>
      <c r="O4752" s="564">
        <v>1</v>
      </c>
      <c r="P4752" s="564">
        <v>1</v>
      </c>
      <c r="Q4752" s="564">
        <v>1</v>
      </c>
      <c r="R4752" s="564">
        <v>1</v>
      </c>
      <c r="S4752" s="564">
        <v>1</v>
      </c>
      <c r="T4752" s="564">
        <v>1</v>
      </c>
      <c r="U4752" s="564">
        <v>1</v>
      </c>
      <c r="V4752" s="564">
        <v>1</v>
      </c>
      <c r="W4752" s="564">
        <v>1</v>
      </c>
      <c r="X4752" s="564">
        <v>1</v>
      </c>
      <c r="Y4752" s="564">
        <v>1</v>
      </c>
      <c r="Z4752" s="564">
        <v>1</v>
      </c>
      <c r="AA4752" s="564">
        <v>1</v>
      </c>
      <c r="AB4752" s="564">
        <v>1</v>
      </c>
      <c r="AC4752" s="564">
        <v>1</v>
      </c>
      <c r="AD4752" s="564">
        <v>1</v>
      </c>
      <c r="AE4752" s="564">
        <v>1</v>
      </c>
      <c r="AF4752" s="564">
        <v>1</v>
      </c>
      <c r="AG4752" s="564">
        <v>1</v>
      </c>
      <c r="AH4752" s="564">
        <v>1</v>
      </c>
      <c r="AI4752" s="564">
        <v>1</v>
      </c>
      <c r="AJ4752" s="564">
        <v>1</v>
      </c>
      <c r="AK4752" s="564">
        <v>1</v>
      </c>
    </row>
    <row r="4753" spans="1:37">
      <c r="A4753">
        <v>4749</v>
      </c>
      <c r="B4753" s="564">
        <f t="shared" ca="1" si="450"/>
        <v>20</v>
      </c>
      <c r="C4753" s="564">
        <f t="shared" ca="1" si="445"/>
        <v>400</v>
      </c>
      <c r="D4753" s="564">
        <f t="shared" ca="1" si="448"/>
        <v>20</v>
      </c>
      <c r="E4753" s="564">
        <f t="shared" ca="1" si="446"/>
        <v>0</v>
      </c>
      <c r="F4753" s="564">
        <f t="shared" ca="1" si="449"/>
        <v>1</v>
      </c>
      <c r="G4753" s="564">
        <f t="shared" ca="1" si="447"/>
        <v>-1.8426563319080334</v>
      </c>
      <c r="H4753" s="564">
        <v>1</v>
      </c>
      <c r="I4753" s="564">
        <v>1</v>
      </c>
      <c r="J4753" s="564">
        <v>1</v>
      </c>
      <c r="K4753" s="564">
        <v>1</v>
      </c>
      <c r="L4753" s="564">
        <v>1</v>
      </c>
      <c r="M4753" s="564">
        <v>1</v>
      </c>
      <c r="N4753" s="564">
        <v>1</v>
      </c>
      <c r="O4753" s="564">
        <v>1</v>
      </c>
      <c r="P4753" s="564">
        <v>1</v>
      </c>
      <c r="Q4753" s="564">
        <v>1</v>
      </c>
      <c r="R4753" s="564">
        <v>1</v>
      </c>
      <c r="S4753" s="564">
        <v>1</v>
      </c>
      <c r="T4753" s="564">
        <v>1</v>
      </c>
      <c r="U4753" s="564">
        <v>1</v>
      </c>
      <c r="V4753" s="564">
        <v>1</v>
      </c>
      <c r="W4753" s="564">
        <v>1</v>
      </c>
      <c r="X4753" s="564">
        <v>1</v>
      </c>
      <c r="Y4753" s="564">
        <v>1</v>
      </c>
      <c r="Z4753" s="564">
        <v>1</v>
      </c>
      <c r="AA4753" s="564">
        <v>1</v>
      </c>
      <c r="AB4753" s="564">
        <v>1</v>
      </c>
      <c r="AC4753" s="564">
        <v>1</v>
      </c>
      <c r="AD4753" s="564">
        <v>1</v>
      </c>
      <c r="AE4753" s="564">
        <v>1</v>
      </c>
      <c r="AF4753" s="564">
        <v>1</v>
      </c>
      <c r="AG4753" s="564">
        <v>1</v>
      </c>
      <c r="AH4753" s="564">
        <v>1</v>
      </c>
      <c r="AI4753" s="564">
        <v>1</v>
      </c>
      <c r="AJ4753" s="564">
        <v>1</v>
      </c>
      <c r="AK4753" s="564">
        <v>1</v>
      </c>
    </row>
    <row r="4754" spans="1:37">
      <c r="A4754">
        <v>4750</v>
      </c>
      <c r="B4754" s="564">
        <f t="shared" ca="1" si="450"/>
        <v>20</v>
      </c>
      <c r="C4754" s="564">
        <f t="shared" ca="1" si="445"/>
        <v>400</v>
      </c>
      <c r="D4754" s="564">
        <f t="shared" ca="1" si="448"/>
        <v>20</v>
      </c>
      <c r="E4754" s="564">
        <f t="shared" ca="1" si="446"/>
        <v>0</v>
      </c>
      <c r="F4754" s="564">
        <f t="shared" ca="1" si="449"/>
        <v>1</v>
      </c>
      <c r="G4754" s="564">
        <f t="shared" ca="1" si="447"/>
        <v>4.2606371012945692</v>
      </c>
      <c r="H4754" s="564">
        <v>1</v>
      </c>
      <c r="I4754" s="564">
        <v>1</v>
      </c>
      <c r="J4754" s="564">
        <v>1</v>
      </c>
      <c r="K4754" s="564">
        <v>1</v>
      </c>
      <c r="L4754" s="564">
        <v>1</v>
      </c>
      <c r="M4754" s="564">
        <v>1</v>
      </c>
      <c r="N4754" s="564">
        <v>1</v>
      </c>
      <c r="O4754" s="564">
        <v>1</v>
      </c>
      <c r="P4754" s="564">
        <v>1</v>
      </c>
      <c r="Q4754" s="564">
        <v>1</v>
      </c>
      <c r="R4754" s="564">
        <v>1</v>
      </c>
      <c r="S4754" s="564">
        <v>1</v>
      </c>
      <c r="T4754" s="564">
        <v>1</v>
      </c>
      <c r="U4754" s="564">
        <v>1</v>
      </c>
      <c r="V4754" s="564">
        <v>1</v>
      </c>
      <c r="W4754" s="564">
        <v>1</v>
      </c>
      <c r="X4754" s="564">
        <v>1</v>
      </c>
      <c r="Y4754" s="564">
        <v>1</v>
      </c>
      <c r="Z4754" s="564">
        <v>1</v>
      </c>
      <c r="AA4754" s="564">
        <v>1</v>
      </c>
      <c r="AB4754" s="564">
        <v>1</v>
      </c>
      <c r="AC4754" s="564">
        <v>1</v>
      </c>
      <c r="AD4754" s="564">
        <v>1</v>
      </c>
      <c r="AE4754" s="564">
        <v>1</v>
      </c>
      <c r="AF4754" s="564">
        <v>1</v>
      </c>
      <c r="AG4754" s="564">
        <v>1</v>
      </c>
      <c r="AH4754" s="564">
        <v>1</v>
      </c>
      <c r="AI4754" s="564">
        <v>1</v>
      </c>
      <c r="AJ4754" s="564">
        <v>1</v>
      </c>
      <c r="AK4754" s="564">
        <v>1</v>
      </c>
    </row>
    <row r="4755" spans="1:37">
      <c r="A4755">
        <v>4751</v>
      </c>
      <c r="B4755" s="564">
        <f t="shared" ca="1" si="450"/>
        <v>0</v>
      </c>
      <c r="C4755" s="564">
        <f t="shared" ca="1" si="445"/>
        <v>0</v>
      </c>
      <c r="D4755" s="564">
        <f t="shared" ca="1" si="448"/>
        <v>0</v>
      </c>
      <c r="E4755" s="564">
        <f t="shared" ca="1" si="446"/>
        <v>0</v>
      </c>
      <c r="F4755" s="564">
        <f t="shared" ca="1" si="449"/>
        <v>1</v>
      </c>
      <c r="G4755" s="564">
        <f t="shared" ca="1" si="447"/>
        <v>-1.4138944181732009</v>
      </c>
      <c r="H4755" s="564">
        <v>0</v>
      </c>
      <c r="I4755" s="564">
        <v>0</v>
      </c>
      <c r="J4755" s="564">
        <v>0</v>
      </c>
      <c r="K4755" s="564">
        <v>0</v>
      </c>
      <c r="L4755" s="564">
        <v>0</v>
      </c>
      <c r="M4755" s="564">
        <v>0</v>
      </c>
      <c r="N4755" s="564">
        <v>0</v>
      </c>
      <c r="O4755" s="564">
        <v>0</v>
      </c>
      <c r="P4755" s="564">
        <v>0</v>
      </c>
      <c r="Q4755" s="564">
        <v>0</v>
      </c>
      <c r="R4755" s="564">
        <v>0</v>
      </c>
      <c r="S4755" s="564">
        <v>0</v>
      </c>
      <c r="T4755" s="564">
        <v>0</v>
      </c>
      <c r="U4755" s="564">
        <v>0</v>
      </c>
      <c r="V4755" s="564">
        <v>0</v>
      </c>
      <c r="W4755" s="564">
        <v>0</v>
      </c>
      <c r="X4755" s="564">
        <v>0</v>
      </c>
      <c r="Y4755" s="564">
        <v>0</v>
      </c>
      <c r="Z4755" s="564">
        <v>0</v>
      </c>
      <c r="AA4755" s="564">
        <v>0</v>
      </c>
      <c r="AB4755" s="564">
        <v>0</v>
      </c>
      <c r="AC4755" s="564">
        <v>0</v>
      </c>
      <c r="AD4755" s="564">
        <v>0</v>
      </c>
      <c r="AE4755" s="564">
        <v>0</v>
      </c>
      <c r="AF4755" s="564">
        <v>0</v>
      </c>
      <c r="AG4755" s="564">
        <v>0</v>
      </c>
      <c r="AH4755" s="564">
        <v>0</v>
      </c>
      <c r="AI4755" s="564">
        <v>0</v>
      </c>
      <c r="AJ4755" s="564">
        <v>0</v>
      </c>
      <c r="AK4755" s="564">
        <v>0</v>
      </c>
    </row>
    <row r="4756" spans="1:37">
      <c r="A4756">
        <v>4752</v>
      </c>
      <c r="B4756" s="564">
        <f t="shared" ca="1" si="450"/>
        <v>5</v>
      </c>
      <c r="C4756" s="564">
        <f t="shared" ca="1" si="445"/>
        <v>25</v>
      </c>
      <c r="D4756" s="564">
        <f t="shared" ca="1" si="448"/>
        <v>5</v>
      </c>
      <c r="E4756" s="564">
        <f t="shared" ca="1" si="446"/>
        <v>3.75</v>
      </c>
      <c r="F4756" s="564">
        <f t="shared" ca="1" si="449"/>
        <v>0.60526315789473684</v>
      </c>
      <c r="G4756" s="564">
        <f t="shared" ca="1" si="447"/>
        <v>2.2156342471679942</v>
      </c>
      <c r="H4756" s="564">
        <v>0</v>
      </c>
      <c r="I4756" s="564">
        <v>0</v>
      </c>
      <c r="J4756" s="564">
        <v>0</v>
      </c>
      <c r="K4756" s="564">
        <v>0</v>
      </c>
      <c r="L4756" s="564">
        <v>1</v>
      </c>
      <c r="M4756" s="564">
        <v>1</v>
      </c>
      <c r="N4756" s="564">
        <v>0</v>
      </c>
      <c r="O4756" s="564">
        <v>0</v>
      </c>
      <c r="P4756" s="564">
        <v>0</v>
      </c>
      <c r="Q4756" s="564">
        <v>0</v>
      </c>
      <c r="R4756" s="564">
        <v>0</v>
      </c>
      <c r="S4756" s="564">
        <v>0</v>
      </c>
      <c r="T4756" s="564">
        <v>1</v>
      </c>
      <c r="U4756" s="564">
        <v>0</v>
      </c>
      <c r="V4756" s="564">
        <v>0</v>
      </c>
      <c r="W4756" s="564">
        <v>1</v>
      </c>
      <c r="X4756" s="564">
        <v>1</v>
      </c>
      <c r="Y4756" s="564">
        <v>0</v>
      </c>
      <c r="Z4756" s="564">
        <v>0</v>
      </c>
      <c r="AA4756" s="564">
        <v>0</v>
      </c>
      <c r="AB4756" s="564">
        <v>0</v>
      </c>
      <c r="AC4756" s="564">
        <v>0</v>
      </c>
      <c r="AD4756" s="564">
        <v>0</v>
      </c>
      <c r="AE4756" s="564">
        <v>0</v>
      </c>
      <c r="AF4756" s="564">
        <v>1</v>
      </c>
      <c r="AG4756" s="564">
        <v>0</v>
      </c>
      <c r="AH4756" s="564">
        <v>0</v>
      </c>
      <c r="AI4756" s="564">
        <v>0</v>
      </c>
      <c r="AJ4756" s="564">
        <v>1</v>
      </c>
      <c r="AK4756" s="564">
        <v>0</v>
      </c>
    </row>
    <row r="4757" spans="1:37">
      <c r="A4757">
        <v>4753</v>
      </c>
      <c r="B4757" s="564">
        <f t="shared" ca="1" si="450"/>
        <v>20</v>
      </c>
      <c r="C4757" s="564">
        <f t="shared" ca="1" si="445"/>
        <v>400</v>
      </c>
      <c r="D4757" s="564">
        <f t="shared" ca="1" si="448"/>
        <v>20</v>
      </c>
      <c r="E4757" s="564">
        <f t="shared" ca="1" si="446"/>
        <v>0</v>
      </c>
      <c r="F4757" s="564">
        <f t="shared" ca="1" si="449"/>
        <v>1</v>
      </c>
      <c r="G4757" s="564">
        <f t="shared" ca="1" si="447"/>
        <v>-10.665947439554946</v>
      </c>
      <c r="H4757" s="564">
        <v>1</v>
      </c>
      <c r="I4757" s="564">
        <v>1</v>
      </c>
      <c r="J4757" s="564">
        <v>1</v>
      </c>
      <c r="K4757" s="564">
        <v>1</v>
      </c>
      <c r="L4757" s="564">
        <v>1</v>
      </c>
      <c r="M4757" s="564">
        <v>1</v>
      </c>
      <c r="N4757" s="564">
        <v>1</v>
      </c>
      <c r="O4757" s="564">
        <v>1</v>
      </c>
      <c r="P4757" s="564">
        <v>1</v>
      </c>
      <c r="Q4757" s="564">
        <v>1</v>
      </c>
      <c r="R4757" s="564">
        <v>1</v>
      </c>
      <c r="S4757" s="564">
        <v>1</v>
      </c>
      <c r="T4757" s="564">
        <v>1</v>
      </c>
      <c r="U4757" s="564">
        <v>1</v>
      </c>
      <c r="V4757" s="564">
        <v>1</v>
      </c>
      <c r="W4757" s="564">
        <v>1</v>
      </c>
      <c r="X4757" s="564">
        <v>1</v>
      </c>
      <c r="Y4757" s="564">
        <v>1</v>
      </c>
      <c r="Z4757" s="564">
        <v>1</v>
      </c>
      <c r="AA4757" s="564">
        <v>1</v>
      </c>
      <c r="AB4757" s="564">
        <v>1</v>
      </c>
      <c r="AC4757" s="564">
        <v>1</v>
      </c>
      <c r="AD4757" s="564">
        <v>1</v>
      </c>
      <c r="AE4757" s="564">
        <v>1</v>
      </c>
      <c r="AF4757" s="564">
        <v>1</v>
      </c>
      <c r="AG4757" s="564">
        <v>1</v>
      </c>
      <c r="AH4757" s="564">
        <v>1</v>
      </c>
      <c r="AI4757" s="564">
        <v>1</v>
      </c>
      <c r="AJ4757" s="564">
        <v>1</v>
      </c>
      <c r="AK4757" s="564">
        <v>1</v>
      </c>
    </row>
    <row r="4758" spans="1:37">
      <c r="A4758">
        <v>4754</v>
      </c>
      <c r="B4758" s="564">
        <f t="shared" ca="1" si="450"/>
        <v>0</v>
      </c>
      <c r="C4758" s="564">
        <f t="shared" ca="1" si="445"/>
        <v>0</v>
      </c>
      <c r="D4758" s="564">
        <f t="shared" ca="1" si="448"/>
        <v>0</v>
      </c>
      <c r="E4758" s="564">
        <f t="shared" ca="1" si="446"/>
        <v>0</v>
      </c>
      <c r="F4758" s="564">
        <f t="shared" ca="1" si="449"/>
        <v>1</v>
      </c>
      <c r="G4758" s="564">
        <f t="shared" ca="1" si="447"/>
        <v>-3.2822411881455085</v>
      </c>
      <c r="H4758" s="564">
        <v>0</v>
      </c>
      <c r="I4758" s="564">
        <v>0</v>
      </c>
      <c r="J4758" s="564">
        <v>0</v>
      </c>
      <c r="K4758" s="564">
        <v>0</v>
      </c>
      <c r="L4758" s="564">
        <v>0</v>
      </c>
      <c r="M4758" s="564">
        <v>0</v>
      </c>
      <c r="N4758" s="564">
        <v>0</v>
      </c>
      <c r="O4758" s="564">
        <v>0</v>
      </c>
      <c r="P4758" s="564">
        <v>0</v>
      </c>
      <c r="Q4758" s="564">
        <v>0</v>
      </c>
      <c r="R4758" s="564">
        <v>0</v>
      </c>
      <c r="S4758" s="564">
        <v>0</v>
      </c>
      <c r="T4758" s="564">
        <v>0</v>
      </c>
      <c r="U4758" s="564">
        <v>0</v>
      </c>
      <c r="V4758" s="564">
        <v>0</v>
      </c>
      <c r="W4758" s="564">
        <v>0</v>
      </c>
      <c r="X4758" s="564">
        <v>0</v>
      </c>
      <c r="Y4758" s="564">
        <v>0</v>
      </c>
      <c r="Z4758" s="564">
        <v>0</v>
      </c>
      <c r="AA4758" s="564">
        <v>0</v>
      </c>
      <c r="AB4758" s="564">
        <v>0</v>
      </c>
      <c r="AC4758" s="564">
        <v>0</v>
      </c>
      <c r="AD4758" s="564">
        <v>0</v>
      </c>
      <c r="AE4758" s="564">
        <v>0</v>
      </c>
      <c r="AF4758" s="564">
        <v>0</v>
      </c>
      <c r="AG4758" s="564">
        <v>0</v>
      </c>
      <c r="AH4758" s="564">
        <v>0</v>
      </c>
      <c r="AI4758" s="564">
        <v>0</v>
      </c>
      <c r="AJ4758" s="564">
        <v>0</v>
      </c>
      <c r="AK4758" s="564">
        <v>0</v>
      </c>
    </row>
    <row r="4759" spans="1:37">
      <c r="A4759">
        <v>4755</v>
      </c>
      <c r="B4759" s="564">
        <f t="shared" ca="1" si="450"/>
        <v>20</v>
      </c>
      <c r="C4759" s="564">
        <f t="shared" ca="1" si="445"/>
        <v>400</v>
      </c>
      <c r="D4759" s="564">
        <f t="shared" ca="1" si="448"/>
        <v>20</v>
      </c>
      <c r="E4759" s="564">
        <f t="shared" ca="1" si="446"/>
        <v>0</v>
      </c>
      <c r="F4759" s="564">
        <f t="shared" ca="1" si="449"/>
        <v>1</v>
      </c>
      <c r="G4759" s="564">
        <f t="shared" ca="1" si="447"/>
        <v>2.0664458311181324</v>
      </c>
      <c r="H4759" s="564">
        <v>1</v>
      </c>
      <c r="I4759" s="564">
        <v>1</v>
      </c>
      <c r="J4759" s="564">
        <v>1</v>
      </c>
      <c r="K4759" s="564">
        <v>1</v>
      </c>
      <c r="L4759" s="564">
        <v>1</v>
      </c>
      <c r="M4759" s="564">
        <v>1</v>
      </c>
      <c r="N4759" s="564">
        <v>1</v>
      </c>
      <c r="O4759" s="564">
        <v>1</v>
      </c>
      <c r="P4759" s="564">
        <v>1</v>
      </c>
      <c r="Q4759" s="564">
        <v>1</v>
      </c>
      <c r="R4759" s="564">
        <v>1</v>
      </c>
      <c r="S4759" s="564">
        <v>1</v>
      </c>
      <c r="T4759" s="564">
        <v>1</v>
      </c>
      <c r="U4759" s="564">
        <v>1</v>
      </c>
      <c r="V4759" s="564">
        <v>1</v>
      </c>
      <c r="W4759" s="564">
        <v>1</v>
      </c>
      <c r="X4759" s="564">
        <v>1</v>
      </c>
      <c r="Y4759" s="564">
        <v>1</v>
      </c>
      <c r="Z4759" s="564">
        <v>1</v>
      </c>
      <c r="AA4759" s="564">
        <v>1</v>
      </c>
      <c r="AB4759" s="564">
        <v>1</v>
      </c>
      <c r="AC4759" s="564">
        <v>1</v>
      </c>
      <c r="AD4759" s="564">
        <v>1</v>
      </c>
      <c r="AE4759" s="564">
        <v>1</v>
      </c>
      <c r="AF4759" s="564">
        <v>1</v>
      </c>
      <c r="AG4759" s="564">
        <v>1</v>
      </c>
      <c r="AH4759" s="564">
        <v>1</v>
      </c>
      <c r="AI4759" s="564">
        <v>1</v>
      </c>
      <c r="AJ4759" s="564">
        <v>1</v>
      </c>
      <c r="AK4759" s="564">
        <v>1</v>
      </c>
    </row>
    <row r="4760" spans="1:37">
      <c r="A4760">
        <v>4756</v>
      </c>
      <c r="B4760" s="564">
        <f t="shared" ca="1" si="450"/>
        <v>20</v>
      </c>
      <c r="C4760" s="564">
        <f t="shared" ca="1" si="445"/>
        <v>400</v>
      </c>
      <c r="D4760" s="564">
        <f t="shared" ca="1" si="448"/>
        <v>20</v>
      </c>
      <c r="E4760" s="564">
        <f t="shared" ca="1" si="446"/>
        <v>0</v>
      </c>
      <c r="F4760" s="564">
        <f t="shared" ca="1" si="449"/>
        <v>1</v>
      </c>
      <c r="G4760" s="564">
        <f t="shared" ca="1" si="447"/>
        <v>6.6539873347345502</v>
      </c>
      <c r="H4760" s="564">
        <v>1</v>
      </c>
      <c r="I4760" s="564">
        <v>1</v>
      </c>
      <c r="J4760" s="564">
        <v>1</v>
      </c>
      <c r="K4760" s="564">
        <v>1</v>
      </c>
      <c r="L4760" s="564">
        <v>1</v>
      </c>
      <c r="M4760" s="564">
        <v>1</v>
      </c>
      <c r="N4760" s="564">
        <v>1</v>
      </c>
      <c r="O4760" s="564">
        <v>1</v>
      </c>
      <c r="P4760" s="564">
        <v>1</v>
      </c>
      <c r="Q4760" s="564">
        <v>1</v>
      </c>
      <c r="R4760" s="564">
        <v>1</v>
      </c>
      <c r="S4760" s="564">
        <v>1</v>
      </c>
      <c r="T4760" s="564">
        <v>1</v>
      </c>
      <c r="U4760" s="564">
        <v>1</v>
      </c>
      <c r="V4760" s="564">
        <v>1</v>
      </c>
      <c r="W4760" s="564">
        <v>1</v>
      </c>
      <c r="X4760" s="564">
        <v>1</v>
      </c>
      <c r="Y4760" s="564">
        <v>1</v>
      </c>
      <c r="Z4760" s="564">
        <v>1</v>
      </c>
      <c r="AA4760" s="564">
        <v>1</v>
      </c>
      <c r="AB4760" s="564">
        <v>1</v>
      </c>
      <c r="AC4760" s="564">
        <v>1</v>
      </c>
      <c r="AD4760" s="564">
        <v>1</v>
      </c>
      <c r="AE4760" s="564">
        <v>1</v>
      </c>
      <c r="AF4760" s="564">
        <v>1</v>
      </c>
      <c r="AG4760" s="564">
        <v>1</v>
      </c>
      <c r="AH4760" s="564">
        <v>1</v>
      </c>
      <c r="AI4760" s="564">
        <v>1</v>
      </c>
      <c r="AJ4760" s="564">
        <v>1</v>
      </c>
      <c r="AK4760" s="564">
        <v>1</v>
      </c>
    </row>
    <row r="4761" spans="1:37">
      <c r="A4761">
        <v>4757</v>
      </c>
      <c r="B4761" s="564">
        <f t="shared" ca="1" si="450"/>
        <v>0</v>
      </c>
      <c r="C4761" s="564">
        <f t="shared" ca="1" si="445"/>
        <v>0</v>
      </c>
      <c r="D4761" s="564">
        <f t="shared" ca="1" si="448"/>
        <v>0</v>
      </c>
      <c r="E4761" s="564">
        <f t="shared" ca="1" si="446"/>
        <v>0</v>
      </c>
      <c r="F4761" s="564">
        <f t="shared" ca="1" si="449"/>
        <v>1</v>
      </c>
      <c r="G4761" s="564">
        <f t="shared" ca="1" si="447"/>
        <v>6.2247176754931459</v>
      </c>
      <c r="H4761" s="564">
        <v>0</v>
      </c>
      <c r="I4761" s="564">
        <v>0</v>
      </c>
      <c r="J4761" s="564">
        <v>0</v>
      </c>
      <c r="K4761" s="564">
        <v>0</v>
      </c>
      <c r="L4761" s="564">
        <v>0</v>
      </c>
      <c r="M4761" s="564">
        <v>0</v>
      </c>
      <c r="N4761" s="564">
        <v>0</v>
      </c>
      <c r="O4761" s="564">
        <v>0</v>
      </c>
      <c r="P4761" s="564">
        <v>0</v>
      </c>
      <c r="Q4761" s="564">
        <v>0</v>
      </c>
      <c r="R4761" s="564">
        <v>0</v>
      </c>
      <c r="S4761" s="564">
        <v>0</v>
      </c>
      <c r="T4761" s="564">
        <v>0</v>
      </c>
      <c r="U4761" s="564">
        <v>0</v>
      </c>
      <c r="V4761" s="564">
        <v>0</v>
      </c>
      <c r="W4761" s="564">
        <v>0</v>
      </c>
      <c r="X4761" s="564">
        <v>0</v>
      </c>
      <c r="Y4761" s="564">
        <v>0</v>
      </c>
      <c r="Z4761" s="564">
        <v>0</v>
      </c>
      <c r="AA4761" s="564">
        <v>0</v>
      </c>
      <c r="AB4761" s="564">
        <v>0</v>
      </c>
      <c r="AC4761" s="564">
        <v>0</v>
      </c>
      <c r="AD4761" s="564">
        <v>0</v>
      </c>
      <c r="AE4761" s="564">
        <v>0</v>
      </c>
      <c r="AF4761" s="564">
        <v>0</v>
      </c>
      <c r="AG4761" s="564">
        <v>0</v>
      </c>
      <c r="AH4761" s="564">
        <v>0</v>
      </c>
      <c r="AI4761" s="564">
        <v>0</v>
      </c>
      <c r="AJ4761" s="564">
        <v>0</v>
      </c>
      <c r="AK4761" s="564">
        <v>0</v>
      </c>
    </row>
    <row r="4762" spans="1:37">
      <c r="A4762">
        <v>4758</v>
      </c>
      <c r="B4762" s="564">
        <f t="shared" ca="1" si="450"/>
        <v>20</v>
      </c>
      <c r="C4762" s="564">
        <f t="shared" ca="1" si="445"/>
        <v>400</v>
      </c>
      <c r="D4762" s="564">
        <f t="shared" ca="1" si="448"/>
        <v>20</v>
      </c>
      <c r="E4762" s="564">
        <f t="shared" ca="1" si="446"/>
        <v>0</v>
      </c>
      <c r="F4762" s="564">
        <f t="shared" ca="1" si="449"/>
        <v>1</v>
      </c>
      <c r="G4762" s="564">
        <f t="shared" ca="1" si="447"/>
        <v>4.2070364994438609</v>
      </c>
      <c r="H4762" s="564">
        <v>1</v>
      </c>
      <c r="I4762" s="564">
        <v>1</v>
      </c>
      <c r="J4762" s="564">
        <v>1</v>
      </c>
      <c r="K4762" s="564">
        <v>1</v>
      </c>
      <c r="L4762" s="564">
        <v>1</v>
      </c>
      <c r="M4762" s="564">
        <v>1</v>
      </c>
      <c r="N4762" s="564">
        <v>1</v>
      </c>
      <c r="O4762" s="564">
        <v>1</v>
      </c>
      <c r="P4762" s="564">
        <v>1</v>
      </c>
      <c r="Q4762" s="564">
        <v>1</v>
      </c>
      <c r="R4762" s="564">
        <v>1</v>
      </c>
      <c r="S4762" s="564">
        <v>1</v>
      </c>
      <c r="T4762" s="564">
        <v>1</v>
      </c>
      <c r="U4762" s="564">
        <v>1</v>
      </c>
      <c r="V4762" s="564">
        <v>1</v>
      </c>
      <c r="W4762" s="564">
        <v>1</v>
      </c>
      <c r="X4762" s="564">
        <v>1</v>
      </c>
      <c r="Y4762" s="564">
        <v>1</v>
      </c>
      <c r="Z4762" s="564">
        <v>1</v>
      </c>
      <c r="AA4762" s="564">
        <v>1</v>
      </c>
      <c r="AB4762" s="564">
        <v>1</v>
      </c>
      <c r="AC4762" s="564">
        <v>1</v>
      </c>
      <c r="AD4762" s="564">
        <v>1</v>
      </c>
      <c r="AE4762" s="564">
        <v>1</v>
      </c>
      <c r="AF4762" s="564">
        <v>1</v>
      </c>
      <c r="AG4762" s="564">
        <v>1</v>
      </c>
      <c r="AH4762" s="564">
        <v>1</v>
      </c>
      <c r="AI4762" s="564">
        <v>1</v>
      </c>
      <c r="AJ4762" s="564">
        <v>1</v>
      </c>
      <c r="AK4762" s="564">
        <v>1</v>
      </c>
    </row>
    <row r="4763" spans="1:37">
      <c r="A4763">
        <v>4759</v>
      </c>
      <c r="B4763" s="564">
        <f t="shared" ca="1" si="450"/>
        <v>20</v>
      </c>
      <c r="C4763" s="564">
        <f t="shared" ca="1" si="445"/>
        <v>400</v>
      </c>
      <c r="D4763" s="564">
        <f t="shared" ca="1" si="448"/>
        <v>20</v>
      </c>
      <c r="E4763" s="564">
        <f t="shared" ca="1" si="446"/>
        <v>0</v>
      </c>
      <c r="F4763" s="564">
        <f t="shared" ca="1" si="449"/>
        <v>1</v>
      </c>
      <c r="G4763" s="564">
        <f t="shared" ca="1" si="447"/>
        <v>0.40207065553259858</v>
      </c>
      <c r="H4763" s="564">
        <v>1</v>
      </c>
      <c r="I4763" s="564">
        <v>1</v>
      </c>
      <c r="J4763" s="564">
        <v>1</v>
      </c>
      <c r="K4763" s="564">
        <v>1</v>
      </c>
      <c r="L4763" s="564">
        <v>1</v>
      </c>
      <c r="M4763" s="564">
        <v>1</v>
      </c>
      <c r="N4763" s="564">
        <v>1</v>
      </c>
      <c r="O4763" s="564">
        <v>1</v>
      </c>
      <c r="P4763" s="564">
        <v>1</v>
      </c>
      <c r="Q4763" s="564">
        <v>1</v>
      </c>
      <c r="R4763" s="564">
        <v>1</v>
      </c>
      <c r="S4763" s="564">
        <v>1</v>
      </c>
      <c r="T4763" s="564">
        <v>1</v>
      </c>
      <c r="U4763" s="564">
        <v>1</v>
      </c>
      <c r="V4763" s="564">
        <v>1</v>
      </c>
      <c r="W4763" s="564">
        <v>1</v>
      </c>
      <c r="X4763" s="564">
        <v>1</v>
      </c>
      <c r="Y4763" s="564">
        <v>1</v>
      </c>
      <c r="Z4763" s="564">
        <v>1</v>
      </c>
      <c r="AA4763" s="564">
        <v>1</v>
      </c>
      <c r="AB4763" s="564">
        <v>1</v>
      </c>
      <c r="AC4763" s="564">
        <v>1</v>
      </c>
      <c r="AD4763" s="564">
        <v>1</v>
      </c>
      <c r="AE4763" s="564">
        <v>1</v>
      </c>
      <c r="AF4763" s="564">
        <v>1</v>
      </c>
      <c r="AG4763" s="564">
        <v>1</v>
      </c>
      <c r="AH4763" s="564">
        <v>1</v>
      </c>
      <c r="AI4763" s="564">
        <v>1</v>
      </c>
      <c r="AJ4763" s="564">
        <v>1</v>
      </c>
      <c r="AK4763" s="564">
        <v>1</v>
      </c>
    </row>
    <row r="4764" spans="1:37">
      <c r="A4764">
        <v>4760</v>
      </c>
      <c r="B4764" s="564">
        <f t="shared" ca="1" si="450"/>
        <v>20</v>
      </c>
      <c r="C4764" s="564">
        <f t="shared" ca="1" si="445"/>
        <v>400</v>
      </c>
      <c r="D4764" s="564">
        <f t="shared" ca="1" si="448"/>
        <v>20</v>
      </c>
      <c r="E4764" s="564">
        <f t="shared" ca="1" si="446"/>
        <v>0</v>
      </c>
      <c r="F4764" s="564">
        <f t="shared" ca="1" si="449"/>
        <v>1</v>
      </c>
      <c r="G4764" s="564">
        <f t="shared" ca="1" si="447"/>
        <v>-0.13440097362622794</v>
      </c>
      <c r="H4764" s="564">
        <v>1</v>
      </c>
      <c r="I4764" s="564">
        <v>1</v>
      </c>
      <c r="J4764" s="564">
        <v>1</v>
      </c>
      <c r="K4764" s="564">
        <v>1</v>
      </c>
      <c r="L4764" s="564">
        <v>1</v>
      </c>
      <c r="M4764" s="564">
        <v>1</v>
      </c>
      <c r="N4764" s="564">
        <v>1</v>
      </c>
      <c r="O4764" s="564">
        <v>1</v>
      </c>
      <c r="P4764" s="564">
        <v>1</v>
      </c>
      <c r="Q4764" s="564">
        <v>1</v>
      </c>
      <c r="R4764" s="564">
        <v>1</v>
      </c>
      <c r="S4764" s="564">
        <v>1</v>
      </c>
      <c r="T4764" s="564">
        <v>1</v>
      </c>
      <c r="U4764" s="564">
        <v>1</v>
      </c>
      <c r="V4764" s="564">
        <v>1</v>
      </c>
      <c r="W4764" s="564">
        <v>1</v>
      </c>
      <c r="X4764" s="564">
        <v>1</v>
      </c>
      <c r="Y4764" s="564">
        <v>1</v>
      </c>
      <c r="Z4764" s="564">
        <v>1</v>
      </c>
      <c r="AA4764" s="564">
        <v>1</v>
      </c>
      <c r="AB4764" s="564">
        <v>1</v>
      </c>
      <c r="AC4764" s="564">
        <v>1</v>
      </c>
      <c r="AD4764" s="564">
        <v>1</v>
      </c>
      <c r="AE4764" s="564">
        <v>1</v>
      </c>
      <c r="AF4764" s="564">
        <v>1</v>
      </c>
      <c r="AG4764" s="564">
        <v>1</v>
      </c>
      <c r="AH4764" s="564">
        <v>1</v>
      </c>
      <c r="AI4764" s="564">
        <v>1</v>
      </c>
      <c r="AJ4764" s="564">
        <v>1</v>
      </c>
      <c r="AK4764" s="564">
        <v>1</v>
      </c>
    </row>
    <row r="4765" spans="1:37">
      <c r="A4765">
        <v>4761</v>
      </c>
      <c r="B4765" s="564">
        <f t="shared" ca="1" si="450"/>
        <v>20</v>
      </c>
      <c r="C4765" s="564">
        <f t="shared" ca="1" si="445"/>
        <v>400</v>
      </c>
      <c r="D4765" s="564">
        <f t="shared" ca="1" si="448"/>
        <v>20</v>
      </c>
      <c r="E4765" s="564">
        <f t="shared" ca="1" si="446"/>
        <v>0</v>
      </c>
      <c r="F4765" s="564">
        <f t="shared" ca="1" si="449"/>
        <v>1</v>
      </c>
      <c r="G4765" s="564">
        <f t="shared" ca="1" si="447"/>
        <v>-6.8065000247308394</v>
      </c>
      <c r="H4765" s="564">
        <v>1</v>
      </c>
      <c r="I4765" s="564">
        <v>1</v>
      </c>
      <c r="J4765" s="564">
        <v>1</v>
      </c>
      <c r="K4765" s="564">
        <v>1</v>
      </c>
      <c r="L4765" s="564">
        <v>1</v>
      </c>
      <c r="M4765" s="564">
        <v>1</v>
      </c>
      <c r="N4765" s="564">
        <v>1</v>
      </c>
      <c r="O4765" s="564">
        <v>1</v>
      </c>
      <c r="P4765" s="564">
        <v>1</v>
      </c>
      <c r="Q4765" s="564">
        <v>1</v>
      </c>
      <c r="R4765" s="564">
        <v>1</v>
      </c>
      <c r="S4765" s="564">
        <v>1</v>
      </c>
      <c r="T4765" s="564">
        <v>1</v>
      </c>
      <c r="U4765" s="564">
        <v>1</v>
      </c>
      <c r="V4765" s="564">
        <v>1</v>
      </c>
      <c r="W4765" s="564">
        <v>1</v>
      </c>
      <c r="X4765" s="564">
        <v>1</v>
      </c>
      <c r="Y4765" s="564">
        <v>1</v>
      </c>
      <c r="Z4765" s="564">
        <v>1</v>
      </c>
      <c r="AA4765" s="564">
        <v>1</v>
      </c>
      <c r="AB4765" s="564">
        <v>1</v>
      </c>
      <c r="AC4765" s="564">
        <v>1</v>
      </c>
      <c r="AD4765" s="564">
        <v>1</v>
      </c>
      <c r="AE4765" s="564">
        <v>1</v>
      </c>
      <c r="AF4765" s="564">
        <v>1</v>
      </c>
      <c r="AG4765" s="564">
        <v>1</v>
      </c>
      <c r="AH4765" s="564">
        <v>1</v>
      </c>
      <c r="AI4765" s="564">
        <v>1</v>
      </c>
      <c r="AJ4765" s="564">
        <v>1</v>
      </c>
      <c r="AK4765" s="564">
        <v>1</v>
      </c>
    </row>
    <row r="4766" spans="1:37">
      <c r="A4766">
        <v>4762</v>
      </c>
      <c r="B4766" s="564">
        <f t="shared" ca="1" si="450"/>
        <v>18</v>
      </c>
      <c r="C4766" s="564">
        <f t="shared" ca="1" si="445"/>
        <v>324</v>
      </c>
      <c r="D4766" s="564">
        <f t="shared" ca="1" si="448"/>
        <v>18</v>
      </c>
      <c r="E4766" s="564">
        <f t="shared" ca="1" si="446"/>
        <v>1.8000000000000007</v>
      </c>
      <c r="F4766" s="564">
        <f t="shared" ca="1" si="449"/>
        <v>0.81052631578947365</v>
      </c>
      <c r="G4766" s="564">
        <f t="shared" ca="1" si="447"/>
        <v>5.7000624875300456</v>
      </c>
      <c r="H4766" s="564">
        <v>1</v>
      </c>
      <c r="I4766" s="564">
        <v>1</v>
      </c>
      <c r="J4766" s="564">
        <v>1</v>
      </c>
      <c r="K4766" s="564">
        <v>1</v>
      </c>
      <c r="L4766" s="564">
        <v>1</v>
      </c>
      <c r="M4766" s="564">
        <v>1</v>
      </c>
      <c r="N4766" s="564">
        <v>1</v>
      </c>
      <c r="O4766" s="564">
        <v>1</v>
      </c>
      <c r="P4766" s="564">
        <v>1</v>
      </c>
      <c r="Q4766" s="564">
        <v>1</v>
      </c>
      <c r="R4766" s="564">
        <v>1</v>
      </c>
      <c r="S4766" s="564">
        <v>1</v>
      </c>
      <c r="T4766" s="564">
        <v>0</v>
      </c>
      <c r="U4766" s="564">
        <v>1</v>
      </c>
      <c r="V4766" s="564">
        <v>1</v>
      </c>
      <c r="W4766" s="564">
        <v>1</v>
      </c>
      <c r="X4766" s="564">
        <v>1</v>
      </c>
      <c r="Y4766" s="564">
        <v>1</v>
      </c>
      <c r="Z4766" s="564">
        <v>0</v>
      </c>
      <c r="AA4766" s="564">
        <v>1</v>
      </c>
      <c r="AB4766" s="564">
        <v>0</v>
      </c>
      <c r="AC4766" s="564">
        <v>0</v>
      </c>
      <c r="AD4766" s="564">
        <v>1</v>
      </c>
      <c r="AE4766" s="564">
        <v>1</v>
      </c>
      <c r="AF4766" s="564">
        <v>1</v>
      </c>
      <c r="AG4766" s="564">
        <v>1</v>
      </c>
      <c r="AH4766" s="564">
        <v>1</v>
      </c>
      <c r="AI4766" s="564">
        <v>1</v>
      </c>
      <c r="AJ4766" s="564">
        <v>0</v>
      </c>
      <c r="AK4766" s="564">
        <v>1</v>
      </c>
    </row>
    <row r="4767" spans="1:37">
      <c r="A4767">
        <v>4763</v>
      </c>
      <c r="B4767" s="564">
        <f t="shared" ca="1" si="450"/>
        <v>20</v>
      </c>
      <c r="C4767" s="564">
        <f t="shared" ca="1" si="445"/>
        <v>400</v>
      </c>
      <c r="D4767" s="564">
        <f t="shared" ca="1" si="448"/>
        <v>20</v>
      </c>
      <c r="E4767" s="564">
        <f t="shared" ca="1" si="446"/>
        <v>0</v>
      </c>
      <c r="F4767" s="564">
        <f t="shared" ca="1" si="449"/>
        <v>1</v>
      </c>
      <c r="G4767" s="564">
        <f t="shared" ca="1" si="447"/>
        <v>1.0496745615783893</v>
      </c>
      <c r="H4767" s="564">
        <v>1</v>
      </c>
      <c r="I4767" s="564">
        <v>1</v>
      </c>
      <c r="J4767" s="564">
        <v>1</v>
      </c>
      <c r="K4767" s="564">
        <v>1</v>
      </c>
      <c r="L4767" s="564">
        <v>1</v>
      </c>
      <c r="M4767" s="564">
        <v>1</v>
      </c>
      <c r="N4767" s="564">
        <v>1</v>
      </c>
      <c r="O4767" s="564">
        <v>1</v>
      </c>
      <c r="P4767" s="564">
        <v>1</v>
      </c>
      <c r="Q4767" s="564">
        <v>1</v>
      </c>
      <c r="R4767" s="564">
        <v>1</v>
      </c>
      <c r="S4767" s="564">
        <v>1</v>
      </c>
      <c r="T4767" s="564">
        <v>1</v>
      </c>
      <c r="U4767" s="564">
        <v>1</v>
      </c>
      <c r="V4767" s="564">
        <v>1</v>
      </c>
      <c r="W4767" s="564">
        <v>1</v>
      </c>
      <c r="X4767" s="564">
        <v>1</v>
      </c>
      <c r="Y4767" s="564">
        <v>1</v>
      </c>
      <c r="Z4767" s="564">
        <v>1</v>
      </c>
      <c r="AA4767" s="564">
        <v>1</v>
      </c>
      <c r="AB4767" s="564">
        <v>1</v>
      </c>
      <c r="AC4767" s="564">
        <v>1</v>
      </c>
      <c r="AD4767" s="564">
        <v>1</v>
      </c>
      <c r="AE4767" s="564">
        <v>1</v>
      </c>
      <c r="AF4767" s="564">
        <v>1</v>
      </c>
      <c r="AG4767" s="564">
        <v>1</v>
      </c>
      <c r="AH4767" s="564">
        <v>1</v>
      </c>
      <c r="AI4767" s="564">
        <v>1</v>
      </c>
      <c r="AJ4767" s="564">
        <v>1</v>
      </c>
      <c r="AK4767" s="564">
        <v>1</v>
      </c>
    </row>
    <row r="4768" spans="1:37">
      <c r="A4768">
        <v>4764</v>
      </c>
      <c r="B4768" s="564">
        <f t="shared" ca="1" si="450"/>
        <v>20</v>
      </c>
      <c r="C4768" s="564">
        <f t="shared" ca="1" si="445"/>
        <v>400</v>
      </c>
      <c r="D4768" s="564">
        <f t="shared" ca="1" si="448"/>
        <v>20</v>
      </c>
      <c r="E4768" s="564">
        <f t="shared" ca="1" si="446"/>
        <v>0</v>
      </c>
      <c r="F4768" s="564">
        <f t="shared" ca="1" si="449"/>
        <v>1</v>
      </c>
      <c r="G4768" s="564">
        <f t="shared" ca="1" si="447"/>
        <v>-1.288518767196662</v>
      </c>
      <c r="H4768" s="564">
        <v>1</v>
      </c>
      <c r="I4768" s="564">
        <v>1</v>
      </c>
      <c r="J4768" s="564">
        <v>1</v>
      </c>
      <c r="K4768" s="564">
        <v>1</v>
      </c>
      <c r="L4768" s="564">
        <v>1</v>
      </c>
      <c r="M4768" s="564">
        <v>1</v>
      </c>
      <c r="N4768" s="564">
        <v>1</v>
      </c>
      <c r="O4768" s="564">
        <v>1</v>
      </c>
      <c r="P4768" s="564">
        <v>1</v>
      </c>
      <c r="Q4768" s="564">
        <v>1</v>
      </c>
      <c r="R4768" s="564">
        <v>1</v>
      </c>
      <c r="S4768" s="564">
        <v>1</v>
      </c>
      <c r="T4768" s="564">
        <v>1</v>
      </c>
      <c r="U4768" s="564">
        <v>1</v>
      </c>
      <c r="V4768" s="564">
        <v>1</v>
      </c>
      <c r="W4768" s="564">
        <v>1</v>
      </c>
      <c r="X4768" s="564">
        <v>1</v>
      </c>
      <c r="Y4768" s="564">
        <v>1</v>
      </c>
      <c r="Z4768" s="564">
        <v>1</v>
      </c>
      <c r="AA4768" s="564">
        <v>1</v>
      </c>
      <c r="AB4768" s="564">
        <v>1</v>
      </c>
      <c r="AC4768" s="564">
        <v>1</v>
      </c>
      <c r="AD4768" s="564">
        <v>1</v>
      </c>
      <c r="AE4768" s="564">
        <v>1</v>
      </c>
      <c r="AF4768" s="564">
        <v>1</v>
      </c>
      <c r="AG4768" s="564">
        <v>1</v>
      </c>
      <c r="AH4768" s="564">
        <v>1</v>
      </c>
      <c r="AI4768" s="564">
        <v>1</v>
      </c>
      <c r="AJ4768" s="564">
        <v>1</v>
      </c>
      <c r="AK4768" s="564">
        <v>1</v>
      </c>
    </row>
    <row r="4769" spans="1:37">
      <c r="A4769">
        <v>4765</v>
      </c>
      <c r="B4769" s="564">
        <f t="shared" ca="1" si="450"/>
        <v>0</v>
      </c>
      <c r="C4769" s="564">
        <f t="shared" ca="1" si="445"/>
        <v>0</v>
      </c>
      <c r="D4769" s="564">
        <f t="shared" ca="1" si="448"/>
        <v>0</v>
      </c>
      <c r="E4769" s="564">
        <f t="shared" ca="1" si="446"/>
        <v>0</v>
      </c>
      <c r="F4769" s="564">
        <f t="shared" ca="1" si="449"/>
        <v>1</v>
      </c>
      <c r="G4769" s="564">
        <f t="shared" ca="1" si="447"/>
        <v>-2.1138942578424147</v>
      </c>
      <c r="H4769" s="564">
        <v>0</v>
      </c>
      <c r="I4769" s="564">
        <v>0</v>
      </c>
      <c r="J4769" s="564">
        <v>0</v>
      </c>
      <c r="K4769" s="564">
        <v>0</v>
      </c>
      <c r="L4769" s="564">
        <v>0</v>
      </c>
      <c r="M4769" s="564">
        <v>0</v>
      </c>
      <c r="N4769" s="564">
        <v>0</v>
      </c>
      <c r="O4769" s="564">
        <v>0</v>
      </c>
      <c r="P4769" s="564">
        <v>0</v>
      </c>
      <c r="Q4769" s="564">
        <v>0</v>
      </c>
      <c r="R4769" s="564">
        <v>0</v>
      </c>
      <c r="S4769" s="564">
        <v>0</v>
      </c>
      <c r="T4769" s="564">
        <v>0</v>
      </c>
      <c r="U4769" s="564">
        <v>0</v>
      </c>
      <c r="V4769" s="564">
        <v>0</v>
      </c>
      <c r="W4769" s="564">
        <v>0</v>
      </c>
      <c r="X4769" s="564">
        <v>0</v>
      </c>
      <c r="Y4769" s="564">
        <v>0</v>
      </c>
      <c r="Z4769" s="564">
        <v>0</v>
      </c>
      <c r="AA4769" s="564">
        <v>0</v>
      </c>
      <c r="AB4769" s="564">
        <v>0</v>
      </c>
      <c r="AC4769" s="564">
        <v>0</v>
      </c>
      <c r="AD4769" s="564">
        <v>0</v>
      </c>
      <c r="AE4769" s="564">
        <v>0</v>
      </c>
      <c r="AF4769" s="564">
        <v>0</v>
      </c>
      <c r="AG4769" s="564">
        <v>0</v>
      </c>
      <c r="AH4769" s="564">
        <v>0</v>
      </c>
      <c r="AI4769" s="564">
        <v>0</v>
      </c>
      <c r="AJ4769" s="564">
        <v>0</v>
      </c>
      <c r="AK4769" s="564">
        <v>0</v>
      </c>
    </row>
    <row r="4770" spans="1:37">
      <c r="A4770">
        <v>4766</v>
      </c>
      <c r="B4770" s="564">
        <f t="shared" ca="1" si="450"/>
        <v>0</v>
      </c>
      <c r="C4770" s="564">
        <f t="shared" ca="1" si="445"/>
        <v>0</v>
      </c>
      <c r="D4770" s="564">
        <f t="shared" ca="1" si="448"/>
        <v>0</v>
      </c>
      <c r="E4770" s="564">
        <f t="shared" ca="1" si="446"/>
        <v>0</v>
      </c>
      <c r="F4770" s="564">
        <f t="shared" ca="1" si="449"/>
        <v>1</v>
      </c>
      <c r="G4770" s="564">
        <f t="shared" ca="1" si="447"/>
        <v>13.006927412033402</v>
      </c>
      <c r="H4770" s="564">
        <v>0</v>
      </c>
      <c r="I4770" s="564">
        <v>0</v>
      </c>
      <c r="J4770" s="564">
        <v>0</v>
      </c>
      <c r="K4770" s="564">
        <v>0</v>
      </c>
      <c r="L4770" s="564">
        <v>0</v>
      </c>
      <c r="M4770" s="564">
        <v>0</v>
      </c>
      <c r="N4770" s="564">
        <v>0</v>
      </c>
      <c r="O4770" s="564">
        <v>0</v>
      </c>
      <c r="P4770" s="564">
        <v>0</v>
      </c>
      <c r="Q4770" s="564">
        <v>0</v>
      </c>
      <c r="R4770" s="564">
        <v>0</v>
      </c>
      <c r="S4770" s="564">
        <v>0</v>
      </c>
      <c r="T4770" s="564">
        <v>0</v>
      </c>
      <c r="U4770" s="564">
        <v>0</v>
      </c>
      <c r="V4770" s="564">
        <v>0</v>
      </c>
      <c r="W4770" s="564">
        <v>0</v>
      </c>
      <c r="X4770" s="564">
        <v>0</v>
      </c>
      <c r="Y4770" s="564">
        <v>0</v>
      </c>
      <c r="Z4770" s="564">
        <v>0</v>
      </c>
      <c r="AA4770" s="564">
        <v>0</v>
      </c>
      <c r="AB4770" s="564">
        <v>0</v>
      </c>
      <c r="AC4770" s="564">
        <v>0</v>
      </c>
      <c r="AD4770" s="564">
        <v>0</v>
      </c>
      <c r="AE4770" s="564">
        <v>0</v>
      </c>
      <c r="AF4770" s="564">
        <v>0</v>
      </c>
      <c r="AG4770" s="564">
        <v>0</v>
      </c>
      <c r="AH4770" s="564">
        <v>0</v>
      </c>
      <c r="AI4770" s="564">
        <v>0</v>
      </c>
      <c r="AJ4770" s="564">
        <v>0</v>
      </c>
      <c r="AK4770" s="564">
        <v>0</v>
      </c>
    </row>
    <row r="4771" spans="1:37">
      <c r="A4771">
        <v>4767</v>
      </c>
      <c r="B4771" s="564">
        <f t="shared" ca="1" si="450"/>
        <v>0</v>
      </c>
      <c r="C4771" s="564">
        <f t="shared" ca="1" si="445"/>
        <v>0</v>
      </c>
      <c r="D4771" s="564">
        <f t="shared" ca="1" si="448"/>
        <v>0</v>
      </c>
      <c r="E4771" s="564">
        <f t="shared" ca="1" si="446"/>
        <v>0</v>
      </c>
      <c r="F4771" s="564">
        <f t="shared" ca="1" si="449"/>
        <v>1</v>
      </c>
      <c r="G4771" s="564">
        <f t="shared" ca="1" si="447"/>
        <v>-4.8610401812493222</v>
      </c>
      <c r="H4771" s="564">
        <v>0</v>
      </c>
      <c r="I4771" s="564">
        <v>0</v>
      </c>
      <c r="J4771" s="564">
        <v>0</v>
      </c>
      <c r="K4771" s="564">
        <v>0</v>
      </c>
      <c r="L4771" s="564">
        <v>0</v>
      </c>
      <c r="M4771" s="564">
        <v>0</v>
      </c>
      <c r="N4771" s="564">
        <v>0</v>
      </c>
      <c r="O4771" s="564">
        <v>0</v>
      </c>
      <c r="P4771" s="564">
        <v>0</v>
      </c>
      <c r="Q4771" s="564">
        <v>0</v>
      </c>
      <c r="R4771" s="564">
        <v>0</v>
      </c>
      <c r="S4771" s="564">
        <v>0</v>
      </c>
      <c r="T4771" s="564">
        <v>0</v>
      </c>
      <c r="U4771" s="564">
        <v>0</v>
      </c>
      <c r="V4771" s="564">
        <v>0</v>
      </c>
      <c r="W4771" s="564">
        <v>0</v>
      </c>
      <c r="X4771" s="564">
        <v>0</v>
      </c>
      <c r="Y4771" s="564">
        <v>0</v>
      </c>
      <c r="Z4771" s="564">
        <v>0</v>
      </c>
      <c r="AA4771" s="564">
        <v>0</v>
      </c>
      <c r="AB4771" s="564">
        <v>0</v>
      </c>
      <c r="AC4771" s="564">
        <v>0</v>
      </c>
      <c r="AD4771" s="564">
        <v>0</v>
      </c>
      <c r="AE4771" s="564">
        <v>0</v>
      </c>
      <c r="AF4771" s="564">
        <v>0</v>
      </c>
      <c r="AG4771" s="564">
        <v>0</v>
      </c>
      <c r="AH4771" s="564">
        <v>0</v>
      </c>
      <c r="AI4771" s="564">
        <v>0</v>
      </c>
      <c r="AJ4771" s="564">
        <v>0</v>
      </c>
      <c r="AK4771" s="564">
        <v>0</v>
      </c>
    </row>
    <row r="4772" spans="1:37">
      <c r="A4772">
        <v>4768</v>
      </c>
      <c r="B4772" s="564">
        <f t="shared" ca="1" si="450"/>
        <v>20</v>
      </c>
      <c r="C4772" s="564">
        <f t="shared" ca="1" si="445"/>
        <v>400</v>
      </c>
      <c r="D4772" s="564">
        <f t="shared" ca="1" si="448"/>
        <v>20</v>
      </c>
      <c r="E4772" s="564">
        <f t="shared" ca="1" si="446"/>
        <v>0</v>
      </c>
      <c r="F4772" s="564">
        <f t="shared" ca="1" si="449"/>
        <v>1</v>
      </c>
      <c r="G4772" s="564">
        <f t="shared" ca="1" si="447"/>
        <v>2.2655719045007983</v>
      </c>
      <c r="H4772" s="564">
        <v>1</v>
      </c>
      <c r="I4772" s="564">
        <v>1</v>
      </c>
      <c r="J4772" s="564">
        <v>1</v>
      </c>
      <c r="K4772" s="564">
        <v>1</v>
      </c>
      <c r="L4772" s="564">
        <v>1</v>
      </c>
      <c r="M4772" s="564">
        <v>1</v>
      </c>
      <c r="N4772" s="564">
        <v>1</v>
      </c>
      <c r="O4772" s="564">
        <v>1</v>
      </c>
      <c r="P4772" s="564">
        <v>1</v>
      </c>
      <c r="Q4772" s="564">
        <v>1</v>
      </c>
      <c r="R4772" s="564">
        <v>1</v>
      </c>
      <c r="S4772" s="564">
        <v>1</v>
      </c>
      <c r="T4772" s="564">
        <v>1</v>
      </c>
      <c r="U4772" s="564">
        <v>1</v>
      </c>
      <c r="V4772" s="564">
        <v>1</v>
      </c>
      <c r="W4772" s="564">
        <v>1</v>
      </c>
      <c r="X4772" s="564">
        <v>1</v>
      </c>
      <c r="Y4772" s="564">
        <v>1</v>
      </c>
      <c r="Z4772" s="564">
        <v>1</v>
      </c>
      <c r="AA4772" s="564">
        <v>1</v>
      </c>
      <c r="AB4772" s="564">
        <v>1</v>
      </c>
      <c r="AC4772" s="564">
        <v>1</v>
      </c>
      <c r="AD4772" s="564">
        <v>1</v>
      </c>
      <c r="AE4772" s="564">
        <v>1</v>
      </c>
      <c r="AF4772" s="564">
        <v>1</v>
      </c>
      <c r="AG4772" s="564">
        <v>1</v>
      </c>
      <c r="AH4772" s="564">
        <v>1</v>
      </c>
      <c r="AI4772" s="564">
        <v>1</v>
      </c>
      <c r="AJ4772" s="564">
        <v>1</v>
      </c>
      <c r="AK4772" s="564">
        <v>1</v>
      </c>
    </row>
    <row r="4773" spans="1:37">
      <c r="A4773">
        <v>4769</v>
      </c>
      <c r="B4773" s="564">
        <f t="shared" ca="1" si="450"/>
        <v>20</v>
      </c>
      <c r="C4773" s="564">
        <f t="shared" ca="1" si="445"/>
        <v>400</v>
      </c>
      <c r="D4773" s="564">
        <f t="shared" ca="1" si="448"/>
        <v>20</v>
      </c>
      <c r="E4773" s="564">
        <f t="shared" ca="1" si="446"/>
        <v>0</v>
      </c>
      <c r="F4773" s="564">
        <f t="shared" ca="1" si="449"/>
        <v>1</v>
      </c>
      <c r="G4773" s="564">
        <f t="shared" ca="1" si="447"/>
        <v>-2.7496044196329597</v>
      </c>
      <c r="H4773" s="564">
        <v>1</v>
      </c>
      <c r="I4773" s="564">
        <v>1</v>
      </c>
      <c r="J4773" s="564">
        <v>1</v>
      </c>
      <c r="K4773" s="564">
        <v>1</v>
      </c>
      <c r="L4773" s="564">
        <v>1</v>
      </c>
      <c r="M4773" s="564">
        <v>1</v>
      </c>
      <c r="N4773" s="564">
        <v>1</v>
      </c>
      <c r="O4773" s="564">
        <v>1</v>
      </c>
      <c r="P4773" s="564">
        <v>1</v>
      </c>
      <c r="Q4773" s="564">
        <v>1</v>
      </c>
      <c r="R4773" s="564">
        <v>1</v>
      </c>
      <c r="S4773" s="564">
        <v>1</v>
      </c>
      <c r="T4773" s="564">
        <v>1</v>
      </c>
      <c r="U4773" s="564">
        <v>1</v>
      </c>
      <c r="V4773" s="564">
        <v>1</v>
      </c>
      <c r="W4773" s="564">
        <v>1</v>
      </c>
      <c r="X4773" s="564">
        <v>1</v>
      </c>
      <c r="Y4773" s="564">
        <v>1</v>
      </c>
      <c r="Z4773" s="564">
        <v>1</v>
      </c>
      <c r="AA4773" s="564">
        <v>1</v>
      </c>
      <c r="AB4773" s="564">
        <v>1</v>
      </c>
      <c r="AC4773" s="564">
        <v>0</v>
      </c>
      <c r="AD4773" s="564">
        <v>1</v>
      </c>
      <c r="AE4773" s="564">
        <v>1</v>
      </c>
      <c r="AF4773" s="564">
        <v>1</v>
      </c>
      <c r="AG4773" s="564">
        <v>1</v>
      </c>
      <c r="AH4773" s="564">
        <v>1</v>
      </c>
      <c r="AI4773" s="564">
        <v>1</v>
      </c>
      <c r="AJ4773" s="564">
        <v>1</v>
      </c>
      <c r="AK4773" s="564">
        <v>1</v>
      </c>
    </row>
    <row r="4774" spans="1:37">
      <c r="A4774">
        <v>4770</v>
      </c>
      <c r="B4774" s="564">
        <f t="shared" ca="1" si="450"/>
        <v>20</v>
      </c>
      <c r="C4774" s="564">
        <f t="shared" ca="1" si="445"/>
        <v>400</v>
      </c>
      <c r="D4774" s="564">
        <f t="shared" ca="1" si="448"/>
        <v>20</v>
      </c>
      <c r="E4774" s="564">
        <f t="shared" ca="1" si="446"/>
        <v>0</v>
      </c>
      <c r="F4774" s="564">
        <f t="shared" ca="1" si="449"/>
        <v>1</v>
      </c>
      <c r="G4774" s="564">
        <f t="shared" ca="1" si="447"/>
        <v>-3.1721703927891904</v>
      </c>
      <c r="H4774" s="564">
        <v>1</v>
      </c>
      <c r="I4774" s="564">
        <v>1</v>
      </c>
      <c r="J4774" s="564">
        <v>1</v>
      </c>
      <c r="K4774" s="564">
        <v>1</v>
      </c>
      <c r="L4774" s="564">
        <v>1</v>
      </c>
      <c r="M4774" s="564">
        <v>1</v>
      </c>
      <c r="N4774" s="564">
        <v>1</v>
      </c>
      <c r="O4774" s="564">
        <v>1</v>
      </c>
      <c r="P4774" s="564">
        <v>1</v>
      </c>
      <c r="Q4774" s="564">
        <v>1</v>
      </c>
      <c r="R4774" s="564">
        <v>1</v>
      </c>
      <c r="S4774" s="564">
        <v>1</v>
      </c>
      <c r="T4774" s="564">
        <v>1</v>
      </c>
      <c r="U4774" s="564">
        <v>1</v>
      </c>
      <c r="V4774" s="564">
        <v>1</v>
      </c>
      <c r="W4774" s="564">
        <v>1</v>
      </c>
      <c r="X4774" s="564">
        <v>1</v>
      </c>
      <c r="Y4774" s="564">
        <v>1</v>
      </c>
      <c r="Z4774" s="564">
        <v>1</v>
      </c>
      <c r="AA4774" s="564">
        <v>1</v>
      </c>
      <c r="AB4774" s="564">
        <v>1</v>
      </c>
      <c r="AC4774" s="564">
        <v>1</v>
      </c>
      <c r="AD4774" s="564">
        <v>1</v>
      </c>
      <c r="AE4774" s="564">
        <v>1</v>
      </c>
      <c r="AF4774" s="564">
        <v>1</v>
      </c>
      <c r="AG4774" s="564">
        <v>1</v>
      </c>
      <c r="AH4774" s="564">
        <v>1</v>
      </c>
      <c r="AI4774" s="564">
        <v>1</v>
      </c>
      <c r="AJ4774" s="564">
        <v>1</v>
      </c>
      <c r="AK4774" s="564">
        <v>1</v>
      </c>
    </row>
    <row r="4775" spans="1:37">
      <c r="A4775">
        <v>4771</v>
      </c>
      <c r="B4775" s="564">
        <f t="shared" ca="1" si="450"/>
        <v>20</v>
      </c>
      <c r="C4775" s="564">
        <f t="shared" ca="1" si="445"/>
        <v>400</v>
      </c>
      <c r="D4775" s="564">
        <f t="shared" ca="1" si="448"/>
        <v>20</v>
      </c>
      <c r="E4775" s="564">
        <f t="shared" ca="1" si="446"/>
        <v>0</v>
      </c>
      <c r="F4775" s="564">
        <f t="shared" ca="1" si="449"/>
        <v>1</v>
      </c>
      <c r="G4775" s="564">
        <f t="shared" ca="1" si="447"/>
        <v>-1.1478177099248006</v>
      </c>
      <c r="H4775" s="564">
        <v>1</v>
      </c>
      <c r="I4775" s="564">
        <v>1</v>
      </c>
      <c r="J4775" s="564">
        <v>1</v>
      </c>
      <c r="K4775" s="564">
        <v>1</v>
      </c>
      <c r="L4775" s="564">
        <v>1</v>
      </c>
      <c r="M4775" s="564">
        <v>1</v>
      </c>
      <c r="N4775" s="564">
        <v>1</v>
      </c>
      <c r="O4775" s="564">
        <v>1</v>
      </c>
      <c r="P4775" s="564">
        <v>1</v>
      </c>
      <c r="Q4775" s="564">
        <v>1</v>
      </c>
      <c r="R4775" s="564">
        <v>1</v>
      </c>
      <c r="S4775" s="564">
        <v>1</v>
      </c>
      <c r="T4775" s="564">
        <v>1</v>
      </c>
      <c r="U4775" s="564">
        <v>1</v>
      </c>
      <c r="V4775" s="564">
        <v>1</v>
      </c>
      <c r="W4775" s="564">
        <v>1</v>
      </c>
      <c r="X4775" s="564">
        <v>1</v>
      </c>
      <c r="Y4775" s="564">
        <v>1</v>
      </c>
      <c r="Z4775" s="564">
        <v>1</v>
      </c>
      <c r="AA4775" s="564">
        <v>1</v>
      </c>
      <c r="AB4775" s="564">
        <v>1</v>
      </c>
      <c r="AC4775" s="564">
        <v>1</v>
      </c>
      <c r="AD4775" s="564">
        <v>1</v>
      </c>
      <c r="AE4775" s="564">
        <v>1</v>
      </c>
      <c r="AF4775" s="564">
        <v>1</v>
      </c>
      <c r="AG4775" s="564">
        <v>1</v>
      </c>
      <c r="AH4775" s="564">
        <v>1</v>
      </c>
      <c r="AI4775" s="564">
        <v>1</v>
      </c>
      <c r="AJ4775" s="564">
        <v>1</v>
      </c>
      <c r="AK4775" s="564">
        <v>1</v>
      </c>
    </row>
    <row r="4776" spans="1:37">
      <c r="A4776">
        <v>4772</v>
      </c>
      <c r="B4776" s="564">
        <f t="shared" ca="1" si="450"/>
        <v>20</v>
      </c>
      <c r="C4776" s="564">
        <f t="shared" ca="1" si="445"/>
        <v>400</v>
      </c>
      <c r="D4776" s="564">
        <f t="shared" ca="1" si="448"/>
        <v>20</v>
      </c>
      <c r="E4776" s="564">
        <f t="shared" ca="1" si="446"/>
        <v>0</v>
      </c>
      <c r="F4776" s="564">
        <f t="shared" ca="1" si="449"/>
        <v>1</v>
      </c>
      <c r="G4776" s="564">
        <f t="shared" ca="1" si="447"/>
        <v>8.2460652857449883</v>
      </c>
      <c r="H4776" s="564">
        <v>1</v>
      </c>
      <c r="I4776" s="564">
        <v>1</v>
      </c>
      <c r="J4776" s="564">
        <v>1</v>
      </c>
      <c r="K4776" s="564">
        <v>1</v>
      </c>
      <c r="L4776" s="564">
        <v>1</v>
      </c>
      <c r="M4776" s="564">
        <v>1</v>
      </c>
      <c r="N4776" s="564">
        <v>1</v>
      </c>
      <c r="O4776" s="564">
        <v>1</v>
      </c>
      <c r="P4776" s="564">
        <v>1</v>
      </c>
      <c r="Q4776" s="564">
        <v>1</v>
      </c>
      <c r="R4776" s="564">
        <v>1</v>
      </c>
      <c r="S4776" s="564">
        <v>1</v>
      </c>
      <c r="T4776" s="564">
        <v>1</v>
      </c>
      <c r="U4776" s="564">
        <v>1</v>
      </c>
      <c r="V4776" s="564">
        <v>1</v>
      </c>
      <c r="W4776" s="564">
        <v>1</v>
      </c>
      <c r="X4776" s="564">
        <v>1</v>
      </c>
      <c r="Y4776" s="564">
        <v>1</v>
      </c>
      <c r="Z4776" s="564">
        <v>1</v>
      </c>
      <c r="AA4776" s="564">
        <v>1</v>
      </c>
      <c r="AB4776" s="564">
        <v>1</v>
      </c>
      <c r="AC4776" s="564">
        <v>1</v>
      </c>
      <c r="AD4776" s="564">
        <v>1</v>
      </c>
      <c r="AE4776" s="564">
        <v>1</v>
      </c>
      <c r="AF4776" s="564">
        <v>1</v>
      </c>
      <c r="AG4776" s="564">
        <v>1</v>
      </c>
      <c r="AH4776" s="564">
        <v>1</v>
      </c>
      <c r="AI4776" s="564">
        <v>1</v>
      </c>
      <c r="AJ4776" s="564">
        <v>1</v>
      </c>
      <c r="AK4776" s="564">
        <v>1</v>
      </c>
    </row>
    <row r="4777" spans="1:37">
      <c r="A4777">
        <v>4773</v>
      </c>
      <c r="B4777" s="564">
        <f t="shared" ca="1" si="450"/>
        <v>20</v>
      </c>
      <c r="C4777" s="564">
        <f t="shared" ca="1" si="445"/>
        <v>400</v>
      </c>
      <c r="D4777" s="564">
        <f t="shared" ca="1" si="448"/>
        <v>20</v>
      </c>
      <c r="E4777" s="564">
        <f t="shared" ca="1" si="446"/>
        <v>0</v>
      </c>
      <c r="F4777" s="564">
        <f t="shared" ca="1" si="449"/>
        <v>1</v>
      </c>
      <c r="G4777" s="564">
        <f t="shared" ca="1" si="447"/>
        <v>-4.6588123276048936</v>
      </c>
      <c r="H4777" s="564">
        <v>1</v>
      </c>
      <c r="I4777" s="564">
        <v>1</v>
      </c>
      <c r="J4777" s="564">
        <v>1</v>
      </c>
      <c r="K4777" s="564">
        <v>1</v>
      </c>
      <c r="L4777" s="564">
        <v>1</v>
      </c>
      <c r="M4777" s="564">
        <v>1</v>
      </c>
      <c r="N4777" s="564">
        <v>1</v>
      </c>
      <c r="O4777" s="564">
        <v>1</v>
      </c>
      <c r="P4777" s="564">
        <v>1</v>
      </c>
      <c r="Q4777" s="564">
        <v>1</v>
      </c>
      <c r="R4777" s="564">
        <v>1</v>
      </c>
      <c r="S4777" s="564">
        <v>1</v>
      </c>
      <c r="T4777" s="564">
        <v>1</v>
      </c>
      <c r="U4777" s="564">
        <v>1</v>
      </c>
      <c r="V4777" s="564">
        <v>1</v>
      </c>
      <c r="W4777" s="564">
        <v>1</v>
      </c>
      <c r="X4777" s="564">
        <v>1</v>
      </c>
      <c r="Y4777" s="564">
        <v>1</v>
      </c>
      <c r="Z4777" s="564">
        <v>1</v>
      </c>
      <c r="AA4777" s="564">
        <v>1</v>
      </c>
      <c r="AB4777" s="564">
        <v>1</v>
      </c>
      <c r="AC4777" s="564">
        <v>1</v>
      </c>
      <c r="AD4777" s="564">
        <v>1</v>
      </c>
      <c r="AE4777" s="564">
        <v>1</v>
      </c>
      <c r="AF4777" s="564">
        <v>1</v>
      </c>
      <c r="AG4777" s="564">
        <v>1</v>
      </c>
      <c r="AH4777" s="564">
        <v>1</v>
      </c>
      <c r="AI4777" s="564">
        <v>1</v>
      </c>
      <c r="AJ4777" s="564">
        <v>1</v>
      </c>
      <c r="AK4777" s="564">
        <v>1</v>
      </c>
    </row>
    <row r="4778" spans="1:37">
      <c r="A4778">
        <v>4774</v>
      </c>
      <c r="B4778" s="564">
        <f t="shared" ca="1" si="450"/>
        <v>0</v>
      </c>
      <c r="C4778" s="564">
        <f t="shared" ca="1" si="445"/>
        <v>0</v>
      </c>
      <c r="D4778" s="564">
        <f t="shared" ca="1" si="448"/>
        <v>0</v>
      </c>
      <c r="E4778" s="564">
        <f t="shared" ca="1" si="446"/>
        <v>0</v>
      </c>
      <c r="F4778" s="564">
        <f t="shared" ca="1" si="449"/>
        <v>1</v>
      </c>
      <c r="G4778" s="564">
        <f t="shared" ca="1" si="447"/>
        <v>6.5061660873834075</v>
      </c>
      <c r="H4778" s="564">
        <v>0</v>
      </c>
      <c r="I4778" s="564">
        <v>0</v>
      </c>
      <c r="J4778" s="564">
        <v>0</v>
      </c>
      <c r="K4778" s="564">
        <v>0</v>
      </c>
      <c r="L4778" s="564">
        <v>0</v>
      </c>
      <c r="M4778" s="564">
        <v>0</v>
      </c>
      <c r="N4778" s="564">
        <v>0</v>
      </c>
      <c r="O4778" s="564">
        <v>0</v>
      </c>
      <c r="P4778" s="564">
        <v>0</v>
      </c>
      <c r="Q4778" s="564">
        <v>0</v>
      </c>
      <c r="R4778" s="564">
        <v>0</v>
      </c>
      <c r="S4778" s="564">
        <v>0</v>
      </c>
      <c r="T4778" s="564">
        <v>0</v>
      </c>
      <c r="U4778" s="564">
        <v>0</v>
      </c>
      <c r="V4778" s="564">
        <v>0</v>
      </c>
      <c r="W4778" s="564">
        <v>0</v>
      </c>
      <c r="X4778" s="564">
        <v>0</v>
      </c>
      <c r="Y4778" s="564">
        <v>0</v>
      </c>
      <c r="Z4778" s="564">
        <v>0</v>
      </c>
      <c r="AA4778" s="564">
        <v>0</v>
      </c>
      <c r="AB4778" s="564">
        <v>0</v>
      </c>
      <c r="AC4778" s="564">
        <v>0</v>
      </c>
      <c r="AD4778" s="564">
        <v>0</v>
      </c>
      <c r="AE4778" s="564">
        <v>0</v>
      </c>
      <c r="AF4778" s="564">
        <v>0</v>
      </c>
      <c r="AG4778" s="564">
        <v>0</v>
      </c>
      <c r="AH4778" s="564">
        <v>0</v>
      </c>
      <c r="AI4778" s="564">
        <v>0</v>
      </c>
      <c r="AJ4778" s="564">
        <v>0</v>
      </c>
      <c r="AK4778" s="564">
        <v>0</v>
      </c>
    </row>
    <row r="4779" spans="1:37">
      <c r="A4779">
        <v>4775</v>
      </c>
      <c r="B4779" s="564">
        <f t="shared" ca="1" si="450"/>
        <v>20</v>
      </c>
      <c r="C4779" s="564">
        <f t="shared" ca="1" si="445"/>
        <v>400</v>
      </c>
      <c r="D4779" s="564">
        <f t="shared" ca="1" si="448"/>
        <v>20</v>
      </c>
      <c r="E4779" s="564">
        <f t="shared" ca="1" si="446"/>
        <v>0</v>
      </c>
      <c r="F4779" s="564">
        <f t="shared" ca="1" si="449"/>
        <v>1</v>
      </c>
      <c r="G4779" s="564">
        <f t="shared" ca="1" si="447"/>
        <v>6.4522612543167668</v>
      </c>
      <c r="H4779" s="564">
        <v>1</v>
      </c>
      <c r="I4779" s="564">
        <v>1</v>
      </c>
      <c r="J4779" s="564">
        <v>1</v>
      </c>
      <c r="K4779" s="564">
        <v>1</v>
      </c>
      <c r="L4779" s="564">
        <v>1</v>
      </c>
      <c r="M4779" s="564">
        <v>1</v>
      </c>
      <c r="N4779" s="564">
        <v>1</v>
      </c>
      <c r="O4779" s="564">
        <v>1</v>
      </c>
      <c r="P4779" s="564">
        <v>1</v>
      </c>
      <c r="Q4779" s="564">
        <v>1</v>
      </c>
      <c r="R4779" s="564">
        <v>1</v>
      </c>
      <c r="S4779" s="564">
        <v>1</v>
      </c>
      <c r="T4779" s="564">
        <v>1</v>
      </c>
      <c r="U4779" s="564">
        <v>1</v>
      </c>
      <c r="V4779" s="564">
        <v>1</v>
      </c>
      <c r="W4779" s="564">
        <v>1</v>
      </c>
      <c r="X4779" s="564">
        <v>1</v>
      </c>
      <c r="Y4779" s="564">
        <v>1</v>
      </c>
      <c r="Z4779" s="564">
        <v>1</v>
      </c>
      <c r="AA4779" s="564">
        <v>1</v>
      </c>
      <c r="AB4779" s="564">
        <v>1</v>
      </c>
      <c r="AC4779" s="564">
        <v>1</v>
      </c>
      <c r="AD4779" s="564">
        <v>1</v>
      </c>
      <c r="AE4779" s="564">
        <v>1</v>
      </c>
      <c r="AF4779" s="564">
        <v>1</v>
      </c>
      <c r="AG4779" s="564">
        <v>1</v>
      </c>
      <c r="AH4779" s="564">
        <v>1</v>
      </c>
      <c r="AI4779" s="564">
        <v>1</v>
      </c>
      <c r="AJ4779" s="564">
        <v>1</v>
      </c>
      <c r="AK4779" s="564">
        <v>1</v>
      </c>
    </row>
    <row r="4780" spans="1:37">
      <c r="A4780">
        <v>4776</v>
      </c>
      <c r="B4780" s="564">
        <f t="shared" ca="1" si="450"/>
        <v>20</v>
      </c>
      <c r="C4780" s="564">
        <f t="shared" ca="1" si="445"/>
        <v>400</v>
      </c>
      <c r="D4780" s="564">
        <f t="shared" ca="1" si="448"/>
        <v>20</v>
      </c>
      <c r="E4780" s="564">
        <f t="shared" ca="1" si="446"/>
        <v>0</v>
      </c>
      <c r="F4780" s="564">
        <f t="shared" ca="1" si="449"/>
        <v>1</v>
      </c>
      <c r="G4780" s="564">
        <f t="shared" ca="1" si="447"/>
        <v>-1.3568269729042601</v>
      </c>
      <c r="H4780" s="564">
        <v>1</v>
      </c>
      <c r="I4780" s="564">
        <v>1</v>
      </c>
      <c r="J4780" s="564">
        <v>1</v>
      </c>
      <c r="K4780" s="564">
        <v>1</v>
      </c>
      <c r="L4780" s="564">
        <v>1</v>
      </c>
      <c r="M4780" s="564">
        <v>1</v>
      </c>
      <c r="N4780" s="564">
        <v>1</v>
      </c>
      <c r="O4780" s="564">
        <v>1</v>
      </c>
      <c r="P4780" s="564">
        <v>1</v>
      </c>
      <c r="Q4780" s="564">
        <v>1</v>
      </c>
      <c r="R4780" s="564">
        <v>1</v>
      </c>
      <c r="S4780" s="564">
        <v>1</v>
      </c>
      <c r="T4780" s="564">
        <v>1</v>
      </c>
      <c r="U4780" s="564">
        <v>1</v>
      </c>
      <c r="V4780" s="564">
        <v>1</v>
      </c>
      <c r="W4780" s="564">
        <v>1</v>
      </c>
      <c r="X4780" s="564">
        <v>1</v>
      </c>
      <c r="Y4780" s="564">
        <v>1</v>
      </c>
      <c r="Z4780" s="564">
        <v>1</v>
      </c>
      <c r="AA4780" s="564">
        <v>1</v>
      </c>
      <c r="AB4780" s="564">
        <v>1</v>
      </c>
      <c r="AC4780" s="564">
        <v>1</v>
      </c>
      <c r="AD4780" s="564">
        <v>1</v>
      </c>
      <c r="AE4780" s="564">
        <v>1</v>
      </c>
      <c r="AF4780" s="564">
        <v>1</v>
      </c>
      <c r="AG4780" s="564">
        <v>1</v>
      </c>
      <c r="AH4780" s="564">
        <v>1</v>
      </c>
      <c r="AI4780" s="564">
        <v>1</v>
      </c>
      <c r="AJ4780" s="564">
        <v>1</v>
      </c>
      <c r="AK4780" s="564">
        <v>1</v>
      </c>
    </row>
    <row r="4781" spans="1:37">
      <c r="A4781">
        <v>4777</v>
      </c>
      <c r="B4781" s="564">
        <f t="shared" ca="1" si="450"/>
        <v>0</v>
      </c>
      <c r="C4781" s="564">
        <f t="shared" ca="1" si="445"/>
        <v>0</v>
      </c>
      <c r="D4781" s="564">
        <f t="shared" ca="1" si="448"/>
        <v>0</v>
      </c>
      <c r="E4781" s="564">
        <f t="shared" ca="1" si="446"/>
        <v>0</v>
      </c>
      <c r="F4781" s="564">
        <f t="shared" ca="1" si="449"/>
        <v>1</v>
      </c>
      <c r="G4781" s="564">
        <f t="shared" ca="1" si="447"/>
        <v>3.6333120338021296</v>
      </c>
      <c r="H4781" s="564">
        <v>0</v>
      </c>
      <c r="I4781" s="564">
        <v>0</v>
      </c>
      <c r="J4781" s="564">
        <v>0</v>
      </c>
      <c r="K4781" s="564">
        <v>0</v>
      </c>
      <c r="L4781" s="564">
        <v>0</v>
      </c>
      <c r="M4781" s="564">
        <v>0</v>
      </c>
      <c r="N4781" s="564">
        <v>0</v>
      </c>
      <c r="O4781" s="564">
        <v>0</v>
      </c>
      <c r="P4781" s="564">
        <v>0</v>
      </c>
      <c r="Q4781" s="564">
        <v>0</v>
      </c>
      <c r="R4781" s="564">
        <v>0</v>
      </c>
      <c r="S4781" s="564">
        <v>0</v>
      </c>
      <c r="T4781" s="564">
        <v>0</v>
      </c>
      <c r="U4781" s="564">
        <v>0</v>
      </c>
      <c r="V4781" s="564">
        <v>0</v>
      </c>
      <c r="W4781" s="564">
        <v>0</v>
      </c>
      <c r="X4781" s="564">
        <v>0</v>
      </c>
      <c r="Y4781" s="564">
        <v>0</v>
      </c>
      <c r="Z4781" s="564">
        <v>0</v>
      </c>
      <c r="AA4781" s="564">
        <v>0</v>
      </c>
      <c r="AB4781" s="564">
        <v>0</v>
      </c>
      <c r="AC4781" s="564">
        <v>0</v>
      </c>
      <c r="AD4781" s="564">
        <v>0</v>
      </c>
      <c r="AE4781" s="564">
        <v>0</v>
      </c>
      <c r="AF4781" s="564">
        <v>0</v>
      </c>
      <c r="AG4781" s="564">
        <v>0</v>
      </c>
      <c r="AH4781" s="564">
        <v>0</v>
      </c>
      <c r="AI4781" s="564">
        <v>0</v>
      </c>
      <c r="AJ4781" s="564">
        <v>0</v>
      </c>
      <c r="AK4781" s="564">
        <v>0</v>
      </c>
    </row>
    <row r="4782" spans="1:37">
      <c r="A4782">
        <v>4778</v>
      </c>
      <c r="B4782" s="564">
        <f t="shared" ca="1" si="450"/>
        <v>0</v>
      </c>
      <c r="C4782" s="564">
        <f t="shared" ca="1" si="445"/>
        <v>0</v>
      </c>
      <c r="D4782" s="564">
        <f t="shared" ca="1" si="448"/>
        <v>0</v>
      </c>
      <c r="E4782" s="564">
        <f t="shared" ca="1" si="446"/>
        <v>0</v>
      </c>
      <c r="F4782" s="564">
        <f t="shared" ca="1" si="449"/>
        <v>1</v>
      </c>
      <c r="G4782" s="564">
        <f t="shared" ca="1" si="447"/>
        <v>2.9180558711357976</v>
      </c>
      <c r="H4782" s="564">
        <v>0</v>
      </c>
      <c r="I4782" s="564">
        <v>0</v>
      </c>
      <c r="J4782" s="564">
        <v>0</v>
      </c>
      <c r="K4782" s="564">
        <v>0</v>
      </c>
      <c r="L4782" s="564">
        <v>0</v>
      </c>
      <c r="M4782" s="564">
        <v>0</v>
      </c>
      <c r="N4782" s="564">
        <v>0</v>
      </c>
      <c r="O4782" s="564">
        <v>0</v>
      </c>
      <c r="P4782" s="564">
        <v>0</v>
      </c>
      <c r="Q4782" s="564">
        <v>0</v>
      </c>
      <c r="R4782" s="564">
        <v>0</v>
      </c>
      <c r="S4782" s="564">
        <v>0</v>
      </c>
      <c r="T4782" s="564">
        <v>0</v>
      </c>
      <c r="U4782" s="564">
        <v>0</v>
      </c>
      <c r="V4782" s="564">
        <v>0</v>
      </c>
      <c r="W4782" s="564">
        <v>0</v>
      </c>
      <c r="X4782" s="564">
        <v>0</v>
      </c>
      <c r="Y4782" s="564">
        <v>0</v>
      </c>
      <c r="Z4782" s="564">
        <v>0</v>
      </c>
      <c r="AA4782" s="564">
        <v>0</v>
      </c>
      <c r="AB4782" s="564">
        <v>0</v>
      </c>
      <c r="AC4782" s="564">
        <v>0</v>
      </c>
      <c r="AD4782" s="564">
        <v>0</v>
      </c>
      <c r="AE4782" s="564">
        <v>0</v>
      </c>
      <c r="AF4782" s="564">
        <v>0</v>
      </c>
      <c r="AG4782" s="564">
        <v>0</v>
      </c>
      <c r="AH4782" s="564">
        <v>0</v>
      </c>
      <c r="AI4782" s="564">
        <v>0</v>
      </c>
      <c r="AJ4782" s="564">
        <v>0</v>
      </c>
      <c r="AK4782" s="564">
        <v>0</v>
      </c>
    </row>
    <row r="4783" spans="1:37">
      <c r="A4783">
        <v>4779</v>
      </c>
      <c r="B4783" s="564">
        <f t="shared" ca="1" si="450"/>
        <v>0</v>
      </c>
      <c r="C4783" s="564">
        <f t="shared" ca="1" si="445"/>
        <v>0</v>
      </c>
      <c r="D4783" s="564">
        <f t="shared" ca="1" si="448"/>
        <v>0</v>
      </c>
      <c r="E4783" s="564">
        <f t="shared" ca="1" si="446"/>
        <v>0</v>
      </c>
      <c r="F4783" s="564">
        <f t="shared" ca="1" si="449"/>
        <v>1</v>
      </c>
      <c r="G4783" s="564">
        <f t="shared" ca="1" si="447"/>
        <v>9.6008792656257054</v>
      </c>
      <c r="H4783" s="564">
        <v>0</v>
      </c>
      <c r="I4783" s="564">
        <v>0</v>
      </c>
      <c r="J4783" s="564">
        <v>0</v>
      </c>
      <c r="K4783" s="564">
        <v>0</v>
      </c>
      <c r="L4783" s="564">
        <v>0</v>
      </c>
      <c r="M4783" s="564">
        <v>0</v>
      </c>
      <c r="N4783" s="564">
        <v>0</v>
      </c>
      <c r="O4783" s="564">
        <v>0</v>
      </c>
      <c r="P4783" s="564">
        <v>0</v>
      </c>
      <c r="Q4783" s="564">
        <v>0</v>
      </c>
      <c r="R4783" s="564">
        <v>0</v>
      </c>
      <c r="S4783" s="564">
        <v>0</v>
      </c>
      <c r="T4783" s="564">
        <v>0</v>
      </c>
      <c r="U4783" s="564">
        <v>0</v>
      </c>
      <c r="V4783" s="564">
        <v>0</v>
      </c>
      <c r="W4783" s="564">
        <v>0</v>
      </c>
      <c r="X4783" s="564">
        <v>0</v>
      </c>
      <c r="Y4783" s="564">
        <v>0</v>
      </c>
      <c r="Z4783" s="564">
        <v>0</v>
      </c>
      <c r="AA4783" s="564">
        <v>0</v>
      </c>
      <c r="AB4783" s="564">
        <v>0</v>
      </c>
      <c r="AC4783" s="564">
        <v>0</v>
      </c>
      <c r="AD4783" s="564">
        <v>0</v>
      </c>
      <c r="AE4783" s="564">
        <v>0</v>
      </c>
      <c r="AF4783" s="564">
        <v>0</v>
      </c>
      <c r="AG4783" s="564">
        <v>0</v>
      </c>
      <c r="AH4783" s="564">
        <v>0</v>
      </c>
      <c r="AI4783" s="564">
        <v>0</v>
      </c>
      <c r="AJ4783" s="564">
        <v>0</v>
      </c>
      <c r="AK4783" s="564">
        <v>0</v>
      </c>
    </row>
    <row r="4784" spans="1:37">
      <c r="A4784">
        <v>4780</v>
      </c>
      <c r="B4784" s="564">
        <f t="shared" ca="1" si="450"/>
        <v>0</v>
      </c>
      <c r="C4784" s="564">
        <f t="shared" ca="1" si="445"/>
        <v>0</v>
      </c>
      <c r="D4784" s="564">
        <f t="shared" ca="1" si="448"/>
        <v>0</v>
      </c>
      <c r="E4784" s="564">
        <f t="shared" ca="1" si="446"/>
        <v>0</v>
      </c>
      <c r="F4784" s="564">
        <f t="shared" ca="1" si="449"/>
        <v>1</v>
      </c>
      <c r="G4784" s="564">
        <f t="shared" ca="1" si="447"/>
        <v>-0.30459238165493852</v>
      </c>
      <c r="H4784" s="564">
        <v>0</v>
      </c>
      <c r="I4784" s="564">
        <v>0</v>
      </c>
      <c r="J4784" s="564">
        <v>0</v>
      </c>
      <c r="K4784" s="564">
        <v>0</v>
      </c>
      <c r="L4784" s="564">
        <v>0</v>
      </c>
      <c r="M4784" s="564">
        <v>0</v>
      </c>
      <c r="N4784" s="564">
        <v>0</v>
      </c>
      <c r="O4784" s="564">
        <v>0</v>
      </c>
      <c r="P4784" s="564">
        <v>0</v>
      </c>
      <c r="Q4784" s="564">
        <v>0</v>
      </c>
      <c r="R4784" s="564">
        <v>0</v>
      </c>
      <c r="S4784" s="564">
        <v>0</v>
      </c>
      <c r="T4784" s="564">
        <v>0</v>
      </c>
      <c r="U4784" s="564">
        <v>0</v>
      </c>
      <c r="V4784" s="564">
        <v>0</v>
      </c>
      <c r="W4784" s="564">
        <v>0</v>
      </c>
      <c r="X4784" s="564">
        <v>0</v>
      </c>
      <c r="Y4784" s="564">
        <v>0</v>
      </c>
      <c r="Z4784" s="564">
        <v>0</v>
      </c>
      <c r="AA4784" s="564">
        <v>0</v>
      </c>
      <c r="AB4784" s="564">
        <v>0</v>
      </c>
      <c r="AC4784" s="564">
        <v>0</v>
      </c>
      <c r="AD4784" s="564">
        <v>0</v>
      </c>
      <c r="AE4784" s="564">
        <v>0</v>
      </c>
      <c r="AF4784" s="564">
        <v>0</v>
      </c>
      <c r="AG4784" s="564">
        <v>0</v>
      </c>
      <c r="AH4784" s="564">
        <v>0</v>
      </c>
      <c r="AI4784" s="564">
        <v>0</v>
      </c>
      <c r="AJ4784" s="564">
        <v>0</v>
      </c>
      <c r="AK4784" s="564">
        <v>0</v>
      </c>
    </row>
    <row r="4785" spans="1:37">
      <c r="A4785">
        <v>4781</v>
      </c>
      <c r="B4785" s="564">
        <f t="shared" ca="1" si="450"/>
        <v>17</v>
      </c>
      <c r="C4785" s="564">
        <f t="shared" ca="1" si="445"/>
        <v>289</v>
      </c>
      <c r="D4785" s="564">
        <f t="shared" ca="1" si="448"/>
        <v>17</v>
      </c>
      <c r="E4785" s="564">
        <f t="shared" ca="1" si="446"/>
        <v>2.5500000000000007</v>
      </c>
      <c r="F4785" s="564">
        <f t="shared" ca="1" si="449"/>
        <v>0.73157894736842111</v>
      </c>
      <c r="G4785" s="564">
        <f t="shared" ca="1" si="447"/>
        <v>-4.1429883228290514</v>
      </c>
      <c r="H4785" s="564">
        <v>1</v>
      </c>
      <c r="I4785" s="564">
        <v>1</v>
      </c>
      <c r="J4785" s="564">
        <v>1</v>
      </c>
      <c r="K4785" s="564">
        <v>1</v>
      </c>
      <c r="L4785" s="564">
        <v>1</v>
      </c>
      <c r="M4785" s="564">
        <v>1</v>
      </c>
      <c r="N4785" s="564">
        <v>1</v>
      </c>
      <c r="O4785" s="564">
        <v>1</v>
      </c>
      <c r="P4785" s="564">
        <v>1</v>
      </c>
      <c r="Q4785" s="564">
        <v>1</v>
      </c>
      <c r="R4785" s="564">
        <v>1</v>
      </c>
      <c r="S4785" s="564">
        <v>1</v>
      </c>
      <c r="T4785" s="564">
        <v>1</v>
      </c>
      <c r="U4785" s="564">
        <v>1</v>
      </c>
      <c r="V4785" s="564">
        <v>1</v>
      </c>
      <c r="W4785" s="564">
        <v>0</v>
      </c>
      <c r="X4785" s="564">
        <v>1</v>
      </c>
      <c r="Y4785" s="564">
        <v>1</v>
      </c>
      <c r="Z4785" s="564">
        <v>0</v>
      </c>
      <c r="AA4785" s="564">
        <v>0</v>
      </c>
      <c r="AB4785" s="564">
        <v>1</v>
      </c>
      <c r="AC4785" s="564">
        <v>1</v>
      </c>
      <c r="AD4785" s="564">
        <v>1</v>
      </c>
      <c r="AE4785" s="564">
        <v>1</v>
      </c>
      <c r="AF4785" s="564">
        <v>1</v>
      </c>
      <c r="AG4785" s="564">
        <v>1</v>
      </c>
      <c r="AH4785" s="564">
        <v>1</v>
      </c>
      <c r="AI4785" s="564">
        <v>1</v>
      </c>
      <c r="AJ4785" s="564">
        <v>1</v>
      </c>
      <c r="AK4785" s="564">
        <v>1</v>
      </c>
    </row>
    <row r="4786" spans="1:37">
      <c r="A4786">
        <v>4782</v>
      </c>
      <c r="B4786" s="564">
        <f t="shared" ca="1" si="450"/>
        <v>20</v>
      </c>
      <c r="C4786" s="564">
        <f t="shared" ca="1" si="445"/>
        <v>400</v>
      </c>
      <c r="D4786" s="564">
        <f t="shared" ca="1" si="448"/>
        <v>20</v>
      </c>
      <c r="E4786" s="564">
        <f t="shared" ca="1" si="446"/>
        <v>0</v>
      </c>
      <c r="F4786" s="564">
        <f t="shared" ca="1" si="449"/>
        <v>1</v>
      </c>
      <c r="G4786" s="564">
        <f t="shared" ca="1" si="447"/>
        <v>0.64165033928499127</v>
      </c>
      <c r="H4786" s="564">
        <v>1</v>
      </c>
      <c r="I4786" s="564">
        <v>1</v>
      </c>
      <c r="J4786" s="564">
        <v>1</v>
      </c>
      <c r="K4786" s="564">
        <v>1</v>
      </c>
      <c r="L4786" s="564">
        <v>1</v>
      </c>
      <c r="M4786" s="564">
        <v>1</v>
      </c>
      <c r="N4786" s="564">
        <v>1</v>
      </c>
      <c r="O4786" s="564">
        <v>1</v>
      </c>
      <c r="P4786" s="564">
        <v>1</v>
      </c>
      <c r="Q4786" s="564">
        <v>1</v>
      </c>
      <c r="R4786" s="564">
        <v>1</v>
      </c>
      <c r="S4786" s="564">
        <v>1</v>
      </c>
      <c r="T4786" s="564">
        <v>1</v>
      </c>
      <c r="U4786" s="564">
        <v>1</v>
      </c>
      <c r="V4786" s="564">
        <v>1</v>
      </c>
      <c r="W4786" s="564">
        <v>1</v>
      </c>
      <c r="X4786" s="564">
        <v>1</v>
      </c>
      <c r="Y4786" s="564">
        <v>1</v>
      </c>
      <c r="Z4786" s="564">
        <v>1</v>
      </c>
      <c r="AA4786" s="564">
        <v>1</v>
      </c>
      <c r="AB4786" s="564">
        <v>1</v>
      </c>
      <c r="AC4786" s="564">
        <v>1</v>
      </c>
      <c r="AD4786" s="564">
        <v>1</v>
      </c>
      <c r="AE4786" s="564">
        <v>1</v>
      </c>
      <c r="AF4786" s="564">
        <v>1</v>
      </c>
      <c r="AG4786" s="564">
        <v>1</v>
      </c>
      <c r="AH4786" s="564">
        <v>1</v>
      </c>
      <c r="AI4786" s="564">
        <v>1</v>
      </c>
      <c r="AJ4786" s="564">
        <v>1</v>
      </c>
      <c r="AK4786" s="564">
        <v>1</v>
      </c>
    </row>
    <row r="4787" spans="1:37">
      <c r="A4787">
        <v>4783</v>
      </c>
      <c r="B4787" s="564">
        <f t="shared" ca="1" si="450"/>
        <v>20</v>
      </c>
      <c r="C4787" s="564">
        <f t="shared" ca="1" si="445"/>
        <v>400</v>
      </c>
      <c r="D4787" s="564">
        <f t="shared" ca="1" si="448"/>
        <v>20</v>
      </c>
      <c r="E4787" s="564">
        <f t="shared" ca="1" si="446"/>
        <v>0</v>
      </c>
      <c r="F4787" s="564">
        <f t="shared" ca="1" si="449"/>
        <v>1</v>
      </c>
      <c r="G4787" s="564">
        <f t="shared" ca="1" si="447"/>
        <v>10.608582693952471</v>
      </c>
      <c r="H4787" s="564">
        <v>1</v>
      </c>
      <c r="I4787" s="564">
        <v>1</v>
      </c>
      <c r="J4787" s="564">
        <v>1</v>
      </c>
      <c r="K4787" s="564">
        <v>1</v>
      </c>
      <c r="L4787" s="564">
        <v>1</v>
      </c>
      <c r="M4787" s="564">
        <v>1</v>
      </c>
      <c r="N4787" s="564">
        <v>1</v>
      </c>
      <c r="O4787" s="564">
        <v>1</v>
      </c>
      <c r="P4787" s="564">
        <v>1</v>
      </c>
      <c r="Q4787" s="564">
        <v>1</v>
      </c>
      <c r="R4787" s="564">
        <v>1</v>
      </c>
      <c r="S4787" s="564">
        <v>1</v>
      </c>
      <c r="T4787" s="564">
        <v>1</v>
      </c>
      <c r="U4787" s="564">
        <v>1</v>
      </c>
      <c r="V4787" s="564">
        <v>1</v>
      </c>
      <c r="W4787" s="564">
        <v>1</v>
      </c>
      <c r="X4787" s="564">
        <v>1</v>
      </c>
      <c r="Y4787" s="564">
        <v>1</v>
      </c>
      <c r="Z4787" s="564">
        <v>1</v>
      </c>
      <c r="AA4787" s="564">
        <v>1</v>
      </c>
      <c r="AB4787" s="564">
        <v>1</v>
      </c>
      <c r="AC4787" s="564">
        <v>1</v>
      </c>
      <c r="AD4787" s="564">
        <v>1</v>
      </c>
      <c r="AE4787" s="564">
        <v>1</v>
      </c>
      <c r="AF4787" s="564">
        <v>1</v>
      </c>
      <c r="AG4787" s="564">
        <v>1</v>
      </c>
      <c r="AH4787" s="564">
        <v>1</v>
      </c>
      <c r="AI4787" s="564">
        <v>1</v>
      </c>
      <c r="AJ4787" s="564">
        <v>1</v>
      </c>
      <c r="AK4787" s="564">
        <v>1</v>
      </c>
    </row>
    <row r="4788" spans="1:37">
      <c r="A4788">
        <v>4784</v>
      </c>
      <c r="B4788" s="564">
        <f t="shared" ca="1" si="450"/>
        <v>2</v>
      </c>
      <c r="C4788" s="564">
        <f t="shared" ca="1" si="445"/>
        <v>4</v>
      </c>
      <c r="D4788" s="564">
        <f t="shared" ca="1" si="448"/>
        <v>2</v>
      </c>
      <c r="E4788" s="564">
        <f t="shared" ca="1" si="446"/>
        <v>1.8</v>
      </c>
      <c r="F4788" s="564">
        <f t="shared" ca="1" si="449"/>
        <v>0.81052631578947365</v>
      </c>
      <c r="G4788" s="564">
        <f t="shared" ca="1" si="447"/>
        <v>-5.1303617616628117</v>
      </c>
      <c r="H4788" s="564">
        <v>0</v>
      </c>
      <c r="I4788" s="564">
        <v>1</v>
      </c>
      <c r="J4788" s="564">
        <v>0</v>
      </c>
      <c r="K4788" s="564">
        <v>0</v>
      </c>
      <c r="L4788" s="564">
        <v>0</v>
      </c>
      <c r="M4788" s="564">
        <v>0</v>
      </c>
      <c r="N4788" s="564">
        <v>0</v>
      </c>
      <c r="O4788" s="564">
        <v>0</v>
      </c>
      <c r="P4788" s="564">
        <v>0</v>
      </c>
      <c r="Q4788" s="564">
        <v>0</v>
      </c>
      <c r="R4788" s="564">
        <v>0</v>
      </c>
      <c r="S4788" s="564">
        <v>0</v>
      </c>
      <c r="T4788" s="564">
        <v>0</v>
      </c>
      <c r="U4788" s="564">
        <v>0</v>
      </c>
      <c r="V4788" s="564">
        <v>0</v>
      </c>
      <c r="W4788" s="564">
        <v>1</v>
      </c>
      <c r="X4788" s="564">
        <v>0</v>
      </c>
      <c r="Y4788" s="564">
        <v>0</v>
      </c>
      <c r="Z4788" s="564">
        <v>0</v>
      </c>
      <c r="AA4788" s="564">
        <v>0</v>
      </c>
      <c r="AB4788" s="564">
        <v>1</v>
      </c>
      <c r="AC4788" s="564">
        <v>1</v>
      </c>
      <c r="AD4788" s="564">
        <v>0</v>
      </c>
      <c r="AE4788" s="564">
        <v>0</v>
      </c>
      <c r="AF4788" s="564">
        <v>1</v>
      </c>
      <c r="AG4788" s="564">
        <v>0</v>
      </c>
      <c r="AH4788" s="564">
        <v>1</v>
      </c>
      <c r="AI4788" s="564">
        <v>0</v>
      </c>
      <c r="AJ4788" s="564">
        <v>0</v>
      </c>
      <c r="AK4788" s="564">
        <v>1</v>
      </c>
    </row>
    <row r="4789" spans="1:37">
      <c r="A4789">
        <v>4785</v>
      </c>
      <c r="B4789" s="564">
        <f t="shared" ca="1" si="450"/>
        <v>0</v>
      </c>
      <c r="C4789" s="564">
        <f t="shared" ca="1" si="445"/>
        <v>0</v>
      </c>
      <c r="D4789" s="564">
        <f t="shared" ca="1" si="448"/>
        <v>0</v>
      </c>
      <c r="E4789" s="564">
        <f t="shared" ca="1" si="446"/>
        <v>0</v>
      </c>
      <c r="F4789" s="564">
        <f t="shared" ca="1" si="449"/>
        <v>1</v>
      </c>
      <c r="G4789" s="564">
        <f t="shared" ca="1" si="447"/>
        <v>6.6131564763491095</v>
      </c>
      <c r="H4789" s="564">
        <v>0</v>
      </c>
      <c r="I4789" s="564">
        <v>0</v>
      </c>
      <c r="J4789" s="564">
        <v>0</v>
      </c>
      <c r="K4789" s="564">
        <v>0</v>
      </c>
      <c r="L4789" s="564">
        <v>0</v>
      </c>
      <c r="M4789" s="564">
        <v>0</v>
      </c>
      <c r="N4789" s="564">
        <v>0</v>
      </c>
      <c r="O4789" s="564">
        <v>0</v>
      </c>
      <c r="P4789" s="564">
        <v>0</v>
      </c>
      <c r="Q4789" s="564">
        <v>0</v>
      </c>
      <c r="R4789" s="564">
        <v>0</v>
      </c>
      <c r="S4789" s="564">
        <v>0</v>
      </c>
      <c r="T4789" s="564">
        <v>0</v>
      </c>
      <c r="U4789" s="564">
        <v>0</v>
      </c>
      <c r="V4789" s="564">
        <v>0</v>
      </c>
      <c r="W4789" s="564">
        <v>0</v>
      </c>
      <c r="X4789" s="564">
        <v>0</v>
      </c>
      <c r="Y4789" s="564">
        <v>0</v>
      </c>
      <c r="Z4789" s="564">
        <v>0</v>
      </c>
      <c r="AA4789" s="564">
        <v>0</v>
      </c>
      <c r="AB4789" s="564">
        <v>0</v>
      </c>
      <c r="AC4789" s="564">
        <v>0</v>
      </c>
      <c r="AD4789" s="564">
        <v>0</v>
      </c>
      <c r="AE4789" s="564">
        <v>0</v>
      </c>
      <c r="AF4789" s="564">
        <v>0</v>
      </c>
      <c r="AG4789" s="564">
        <v>0</v>
      </c>
      <c r="AH4789" s="564">
        <v>0</v>
      </c>
      <c r="AI4789" s="564">
        <v>0</v>
      </c>
      <c r="AJ4789" s="564">
        <v>0</v>
      </c>
      <c r="AK4789" s="564">
        <v>0</v>
      </c>
    </row>
    <row r="4790" spans="1:37">
      <c r="A4790">
        <v>4786</v>
      </c>
      <c r="B4790" s="564">
        <f t="shared" ca="1" si="450"/>
        <v>20</v>
      </c>
      <c r="C4790" s="564">
        <f t="shared" ca="1" si="445"/>
        <v>400</v>
      </c>
      <c r="D4790" s="564">
        <f t="shared" ca="1" si="448"/>
        <v>20</v>
      </c>
      <c r="E4790" s="564">
        <f t="shared" ca="1" si="446"/>
        <v>0</v>
      </c>
      <c r="F4790" s="564">
        <f t="shared" ca="1" si="449"/>
        <v>1</v>
      </c>
      <c r="G4790" s="564">
        <f t="shared" ca="1" si="447"/>
        <v>5.0884408248701121</v>
      </c>
      <c r="H4790" s="564">
        <v>1</v>
      </c>
      <c r="I4790" s="564">
        <v>1</v>
      </c>
      <c r="J4790" s="564">
        <v>1</v>
      </c>
      <c r="K4790" s="564">
        <v>1</v>
      </c>
      <c r="L4790" s="564">
        <v>1</v>
      </c>
      <c r="M4790" s="564">
        <v>1</v>
      </c>
      <c r="N4790" s="564">
        <v>1</v>
      </c>
      <c r="O4790" s="564">
        <v>1</v>
      </c>
      <c r="P4790" s="564">
        <v>1</v>
      </c>
      <c r="Q4790" s="564">
        <v>1</v>
      </c>
      <c r="R4790" s="564">
        <v>1</v>
      </c>
      <c r="S4790" s="564">
        <v>1</v>
      </c>
      <c r="T4790" s="564">
        <v>1</v>
      </c>
      <c r="U4790" s="564">
        <v>1</v>
      </c>
      <c r="V4790" s="564">
        <v>1</v>
      </c>
      <c r="W4790" s="564">
        <v>1</v>
      </c>
      <c r="X4790" s="564">
        <v>1</v>
      </c>
      <c r="Y4790" s="564">
        <v>1</v>
      </c>
      <c r="Z4790" s="564">
        <v>1</v>
      </c>
      <c r="AA4790" s="564">
        <v>1</v>
      </c>
      <c r="AB4790" s="564">
        <v>1</v>
      </c>
      <c r="AC4790" s="564">
        <v>1</v>
      </c>
      <c r="AD4790" s="564">
        <v>1</v>
      </c>
      <c r="AE4790" s="564">
        <v>1</v>
      </c>
      <c r="AF4790" s="564">
        <v>1</v>
      </c>
      <c r="AG4790" s="564">
        <v>1</v>
      </c>
      <c r="AH4790" s="564">
        <v>1</v>
      </c>
      <c r="AI4790" s="564">
        <v>1</v>
      </c>
      <c r="AJ4790" s="564">
        <v>1</v>
      </c>
      <c r="AK4790" s="564">
        <v>1</v>
      </c>
    </row>
    <row r="4791" spans="1:37">
      <c r="A4791">
        <v>4787</v>
      </c>
      <c r="B4791" s="564">
        <f t="shared" ca="1" si="450"/>
        <v>0</v>
      </c>
      <c r="C4791" s="564">
        <f t="shared" ca="1" si="445"/>
        <v>0</v>
      </c>
      <c r="D4791" s="564">
        <f t="shared" ca="1" si="448"/>
        <v>0</v>
      </c>
      <c r="E4791" s="564">
        <f t="shared" ca="1" si="446"/>
        <v>0</v>
      </c>
      <c r="F4791" s="564">
        <f t="shared" ca="1" si="449"/>
        <v>1</v>
      </c>
      <c r="G4791" s="564">
        <f t="shared" ca="1" si="447"/>
        <v>2.0539851373089002</v>
      </c>
      <c r="H4791" s="564">
        <v>0</v>
      </c>
      <c r="I4791" s="564">
        <v>0</v>
      </c>
      <c r="J4791" s="564">
        <v>0</v>
      </c>
      <c r="K4791" s="564">
        <v>0</v>
      </c>
      <c r="L4791" s="564">
        <v>0</v>
      </c>
      <c r="M4791" s="564">
        <v>0</v>
      </c>
      <c r="N4791" s="564">
        <v>0</v>
      </c>
      <c r="O4791" s="564">
        <v>0</v>
      </c>
      <c r="P4791" s="564">
        <v>0</v>
      </c>
      <c r="Q4791" s="564">
        <v>0</v>
      </c>
      <c r="R4791" s="564">
        <v>0</v>
      </c>
      <c r="S4791" s="564">
        <v>0</v>
      </c>
      <c r="T4791" s="564">
        <v>0</v>
      </c>
      <c r="U4791" s="564">
        <v>0</v>
      </c>
      <c r="V4791" s="564">
        <v>0</v>
      </c>
      <c r="W4791" s="564">
        <v>0</v>
      </c>
      <c r="X4791" s="564">
        <v>0</v>
      </c>
      <c r="Y4791" s="564">
        <v>0</v>
      </c>
      <c r="Z4791" s="564">
        <v>0</v>
      </c>
      <c r="AA4791" s="564">
        <v>0</v>
      </c>
      <c r="AB4791" s="564">
        <v>0</v>
      </c>
      <c r="AC4791" s="564">
        <v>0</v>
      </c>
      <c r="AD4791" s="564">
        <v>0</v>
      </c>
      <c r="AE4791" s="564">
        <v>0</v>
      </c>
      <c r="AF4791" s="564">
        <v>0</v>
      </c>
      <c r="AG4791" s="564">
        <v>0</v>
      </c>
      <c r="AH4791" s="564">
        <v>0</v>
      </c>
      <c r="AI4791" s="564">
        <v>0</v>
      </c>
      <c r="AJ4791" s="564">
        <v>0</v>
      </c>
      <c r="AK4791" s="564">
        <v>0</v>
      </c>
    </row>
    <row r="4792" spans="1:37">
      <c r="A4792">
        <v>4788</v>
      </c>
      <c r="B4792" s="564">
        <f t="shared" ca="1" si="450"/>
        <v>0</v>
      </c>
      <c r="C4792" s="564">
        <f t="shared" ca="1" si="445"/>
        <v>0</v>
      </c>
      <c r="D4792" s="564">
        <f t="shared" ca="1" si="448"/>
        <v>0</v>
      </c>
      <c r="E4792" s="564">
        <f t="shared" ca="1" si="446"/>
        <v>0</v>
      </c>
      <c r="F4792" s="564">
        <f t="shared" ca="1" si="449"/>
        <v>1</v>
      </c>
      <c r="G4792" s="564">
        <f t="shared" ca="1" si="447"/>
        <v>-0.81073026961052852</v>
      </c>
      <c r="H4792" s="564">
        <v>0</v>
      </c>
      <c r="I4792" s="564">
        <v>0</v>
      </c>
      <c r="J4792" s="564">
        <v>0</v>
      </c>
      <c r="K4792" s="564">
        <v>0</v>
      </c>
      <c r="L4792" s="564">
        <v>0</v>
      </c>
      <c r="M4792" s="564">
        <v>0</v>
      </c>
      <c r="N4792" s="564">
        <v>0</v>
      </c>
      <c r="O4792" s="564">
        <v>0</v>
      </c>
      <c r="P4792" s="564">
        <v>0</v>
      </c>
      <c r="Q4792" s="564">
        <v>0</v>
      </c>
      <c r="R4792" s="564">
        <v>0</v>
      </c>
      <c r="S4792" s="564">
        <v>0</v>
      </c>
      <c r="T4792" s="564">
        <v>0</v>
      </c>
      <c r="U4792" s="564">
        <v>0</v>
      </c>
      <c r="V4792" s="564">
        <v>0</v>
      </c>
      <c r="W4792" s="564">
        <v>0</v>
      </c>
      <c r="X4792" s="564">
        <v>0</v>
      </c>
      <c r="Y4792" s="564">
        <v>0</v>
      </c>
      <c r="Z4792" s="564">
        <v>0</v>
      </c>
      <c r="AA4792" s="564">
        <v>0</v>
      </c>
      <c r="AB4792" s="564">
        <v>0</v>
      </c>
      <c r="AC4792" s="564">
        <v>0</v>
      </c>
      <c r="AD4792" s="564">
        <v>0</v>
      </c>
      <c r="AE4792" s="564">
        <v>0</v>
      </c>
      <c r="AF4792" s="564">
        <v>0</v>
      </c>
      <c r="AG4792" s="564">
        <v>0</v>
      </c>
      <c r="AH4792" s="564">
        <v>0</v>
      </c>
      <c r="AI4792" s="564">
        <v>0</v>
      </c>
      <c r="AJ4792" s="564">
        <v>0</v>
      </c>
      <c r="AK4792" s="564">
        <v>0</v>
      </c>
    </row>
    <row r="4793" spans="1:37">
      <c r="A4793">
        <v>4789</v>
      </c>
      <c r="B4793" s="564">
        <f t="shared" ca="1" si="450"/>
        <v>20</v>
      </c>
      <c r="C4793" s="564">
        <f t="shared" ca="1" si="445"/>
        <v>400</v>
      </c>
      <c r="D4793" s="564">
        <f t="shared" ca="1" si="448"/>
        <v>20</v>
      </c>
      <c r="E4793" s="564">
        <f t="shared" ca="1" si="446"/>
        <v>0</v>
      </c>
      <c r="F4793" s="564">
        <f t="shared" ca="1" si="449"/>
        <v>1</v>
      </c>
      <c r="G4793" s="564">
        <f t="shared" ca="1" si="447"/>
        <v>5.2142116337781665</v>
      </c>
      <c r="H4793" s="564">
        <v>1</v>
      </c>
      <c r="I4793" s="564">
        <v>1</v>
      </c>
      <c r="J4793" s="564">
        <v>1</v>
      </c>
      <c r="K4793" s="564">
        <v>1</v>
      </c>
      <c r="L4793" s="564">
        <v>1</v>
      </c>
      <c r="M4793" s="564">
        <v>1</v>
      </c>
      <c r="N4793" s="564">
        <v>1</v>
      </c>
      <c r="O4793" s="564">
        <v>1</v>
      </c>
      <c r="P4793" s="564">
        <v>1</v>
      </c>
      <c r="Q4793" s="564">
        <v>1</v>
      </c>
      <c r="R4793" s="564">
        <v>1</v>
      </c>
      <c r="S4793" s="564">
        <v>1</v>
      </c>
      <c r="T4793" s="564">
        <v>1</v>
      </c>
      <c r="U4793" s="564">
        <v>1</v>
      </c>
      <c r="V4793" s="564">
        <v>1</v>
      </c>
      <c r="W4793" s="564">
        <v>1</v>
      </c>
      <c r="X4793" s="564">
        <v>1</v>
      </c>
      <c r="Y4793" s="564">
        <v>1</v>
      </c>
      <c r="Z4793" s="564">
        <v>1</v>
      </c>
      <c r="AA4793" s="564">
        <v>1</v>
      </c>
      <c r="AB4793" s="564">
        <v>1</v>
      </c>
      <c r="AC4793" s="564">
        <v>1</v>
      </c>
      <c r="AD4793" s="564">
        <v>1</v>
      </c>
      <c r="AE4793" s="564">
        <v>1</v>
      </c>
      <c r="AF4793" s="564">
        <v>1</v>
      </c>
      <c r="AG4793" s="564">
        <v>1</v>
      </c>
      <c r="AH4793" s="564">
        <v>1</v>
      </c>
      <c r="AI4793" s="564">
        <v>1</v>
      </c>
      <c r="AJ4793" s="564">
        <v>1</v>
      </c>
      <c r="AK4793" s="564">
        <v>1</v>
      </c>
    </row>
    <row r="4794" spans="1:37">
      <c r="A4794">
        <v>4790</v>
      </c>
      <c r="B4794" s="564">
        <f t="shared" ca="1" si="450"/>
        <v>20</v>
      </c>
      <c r="C4794" s="564">
        <f t="shared" ca="1" si="445"/>
        <v>400</v>
      </c>
      <c r="D4794" s="564">
        <f t="shared" ca="1" si="448"/>
        <v>20</v>
      </c>
      <c r="E4794" s="564">
        <f t="shared" ca="1" si="446"/>
        <v>0</v>
      </c>
      <c r="F4794" s="564">
        <f t="shared" ca="1" si="449"/>
        <v>1</v>
      </c>
      <c r="G4794" s="564">
        <f t="shared" ca="1" si="447"/>
        <v>-1.1881707139269988</v>
      </c>
      <c r="H4794" s="564">
        <v>1</v>
      </c>
      <c r="I4794" s="564">
        <v>1</v>
      </c>
      <c r="J4794" s="564">
        <v>1</v>
      </c>
      <c r="K4794" s="564">
        <v>1</v>
      </c>
      <c r="L4794" s="564">
        <v>1</v>
      </c>
      <c r="M4794" s="564">
        <v>1</v>
      </c>
      <c r="N4794" s="564">
        <v>1</v>
      </c>
      <c r="O4794" s="564">
        <v>1</v>
      </c>
      <c r="P4794" s="564">
        <v>1</v>
      </c>
      <c r="Q4794" s="564">
        <v>1</v>
      </c>
      <c r="R4794" s="564">
        <v>1</v>
      </c>
      <c r="S4794" s="564">
        <v>1</v>
      </c>
      <c r="T4794" s="564">
        <v>1</v>
      </c>
      <c r="U4794" s="564">
        <v>1</v>
      </c>
      <c r="V4794" s="564">
        <v>1</v>
      </c>
      <c r="W4794" s="564">
        <v>1</v>
      </c>
      <c r="X4794" s="564">
        <v>1</v>
      </c>
      <c r="Y4794" s="564">
        <v>1</v>
      </c>
      <c r="Z4794" s="564">
        <v>1</v>
      </c>
      <c r="AA4794" s="564">
        <v>1</v>
      </c>
      <c r="AB4794" s="564">
        <v>1</v>
      </c>
      <c r="AC4794" s="564">
        <v>1</v>
      </c>
      <c r="AD4794" s="564">
        <v>1</v>
      </c>
      <c r="AE4794" s="564">
        <v>1</v>
      </c>
      <c r="AF4794" s="564">
        <v>1</v>
      </c>
      <c r="AG4794" s="564">
        <v>1</v>
      </c>
      <c r="AH4794" s="564">
        <v>1</v>
      </c>
      <c r="AI4794" s="564">
        <v>1</v>
      </c>
      <c r="AJ4794" s="564">
        <v>1</v>
      </c>
      <c r="AK4794" s="564">
        <v>1</v>
      </c>
    </row>
    <row r="4795" spans="1:37">
      <c r="A4795">
        <v>4791</v>
      </c>
      <c r="B4795" s="564">
        <f t="shared" ca="1" si="450"/>
        <v>20</v>
      </c>
      <c r="C4795" s="564">
        <f t="shared" ca="1" si="445"/>
        <v>400</v>
      </c>
      <c r="D4795" s="564">
        <f t="shared" ca="1" si="448"/>
        <v>20</v>
      </c>
      <c r="E4795" s="564">
        <f t="shared" ca="1" si="446"/>
        <v>0</v>
      </c>
      <c r="F4795" s="564">
        <f t="shared" ca="1" si="449"/>
        <v>1</v>
      </c>
      <c r="G4795" s="564">
        <f t="shared" ca="1" si="447"/>
        <v>-2.9489473080754136</v>
      </c>
      <c r="H4795" s="564">
        <v>1</v>
      </c>
      <c r="I4795" s="564">
        <v>1</v>
      </c>
      <c r="J4795" s="564">
        <v>1</v>
      </c>
      <c r="K4795" s="564">
        <v>1</v>
      </c>
      <c r="L4795" s="564">
        <v>1</v>
      </c>
      <c r="M4795" s="564">
        <v>1</v>
      </c>
      <c r="N4795" s="564">
        <v>1</v>
      </c>
      <c r="O4795" s="564">
        <v>1</v>
      </c>
      <c r="P4795" s="564">
        <v>1</v>
      </c>
      <c r="Q4795" s="564">
        <v>1</v>
      </c>
      <c r="R4795" s="564">
        <v>1</v>
      </c>
      <c r="S4795" s="564">
        <v>1</v>
      </c>
      <c r="T4795" s="564">
        <v>1</v>
      </c>
      <c r="U4795" s="564">
        <v>1</v>
      </c>
      <c r="V4795" s="564">
        <v>1</v>
      </c>
      <c r="W4795" s="564">
        <v>1</v>
      </c>
      <c r="X4795" s="564">
        <v>1</v>
      </c>
      <c r="Y4795" s="564">
        <v>1</v>
      </c>
      <c r="Z4795" s="564">
        <v>1</v>
      </c>
      <c r="AA4795" s="564">
        <v>1</v>
      </c>
      <c r="AB4795" s="564">
        <v>1</v>
      </c>
      <c r="AC4795" s="564">
        <v>1</v>
      </c>
      <c r="AD4795" s="564">
        <v>1</v>
      </c>
      <c r="AE4795" s="564">
        <v>1</v>
      </c>
      <c r="AF4795" s="564">
        <v>1</v>
      </c>
      <c r="AG4795" s="564">
        <v>1</v>
      </c>
      <c r="AH4795" s="564">
        <v>1</v>
      </c>
      <c r="AI4795" s="564">
        <v>1</v>
      </c>
      <c r="AJ4795" s="564">
        <v>1</v>
      </c>
      <c r="AK4795" s="564">
        <v>1</v>
      </c>
    </row>
    <row r="4796" spans="1:37">
      <c r="A4796">
        <v>4792</v>
      </c>
      <c r="B4796" s="564">
        <f t="shared" ca="1" si="450"/>
        <v>20</v>
      </c>
      <c r="C4796" s="564">
        <f t="shared" ca="1" si="445"/>
        <v>400</v>
      </c>
      <c r="D4796" s="564">
        <f t="shared" ca="1" si="448"/>
        <v>20</v>
      </c>
      <c r="E4796" s="564">
        <f t="shared" ca="1" si="446"/>
        <v>0</v>
      </c>
      <c r="F4796" s="564">
        <f t="shared" ca="1" si="449"/>
        <v>1</v>
      </c>
      <c r="G4796" s="564">
        <f t="shared" ca="1" si="447"/>
        <v>2.8045415493788095</v>
      </c>
      <c r="H4796" s="564">
        <v>1</v>
      </c>
      <c r="I4796" s="564">
        <v>1</v>
      </c>
      <c r="J4796" s="564">
        <v>1</v>
      </c>
      <c r="K4796" s="564">
        <v>1</v>
      </c>
      <c r="L4796" s="564">
        <v>1</v>
      </c>
      <c r="M4796" s="564">
        <v>1</v>
      </c>
      <c r="N4796" s="564">
        <v>1</v>
      </c>
      <c r="O4796" s="564">
        <v>1</v>
      </c>
      <c r="P4796" s="564">
        <v>1</v>
      </c>
      <c r="Q4796" s="564">
        <v>1</v>
      </c>
      <c r="R4796" s="564">
        <v>1</v>
      </c>
      <c r="S4796" s="564">
        <v>1</v>
      </c>
      <c r="T4796" s="564">
        <v>1</v>
      </c>
      <c r="U4796" s="564">
        <v>1</v>
      </c>
      <c r="V4796" s="564">
        <v>1</v>
      </c>
      <c r="W4796" s="564">
        <v>1</v>
      </c>
      <c r="X4796" s="564">
        <v>1</v>
      </c>
      <c r="Y4796" s="564">
        <v>1</v>
      </c>
      <c r="Z4796" s="564">
        <v>1</v>
      </c>
      <c r="AA4796" s="564">
        <v>1</v>
      </c>
      <c r="AB4796" s="564">
        <v>1</v>
      </c>
      <c r="AC4796" s="564">
        <v>1</v>
      </c>
      <c r="AD4796" s="564">
        <v>1</v>
      </c>
      <c r="AE4796" s="564">
        <v>1</v>
      </c>
      <c r="AF4796" s="564">
        <v>1</v>
      </c>
      <c r="AG4796" s="564">
        <v>1</v>
      </c>
      <c r="AH4796" s="564">
        <v>1</v>
      </c>
      <c r="AI4796" s="564">
        <v>1</v>
      </c>
      <c r="AJ4796" s="564">
        <v>1</v>
      </c>
      <c r="AK4796" s="564">
        <v>1</v>
      </c>
    </row>
    <row r="4797" spans="1:37">
      <c r="A4797">
        <v>4793</v>
      </c>
      <c r="B4797" s="564">
        <f t="shared" ca="1" si="450"/>
        <v>20</v>
      </c>
      <c r="C4797" s="564">
        <f t="shared" ca="1" si="445"/>
        <v>400</v>
      </c>
      <c r="D4797" s="564">
        <f t="shared" ca="1" si="448"/>
        <v>20</v>
      </c>
      <c r="E4797" s="564">
        <f t="shared" ca="1" si="446"/>
        <v>0</v>
      </c>
      <c r="F4797" s="564">
        <f t="shared" ca="1" si="449"/>
        <v>1</v>
      </c>
      <c r="G4797" s="564">
        <f t="shared" ca="1" si="447"/>
        <v>9.5810670703254903</v>
      </c>
      <c r="H4797" s="564">
        <v>1</v>
      </c>
      <c r="I4797" s="564">
        <v>1</v>
      </c>
      <c r="J4797" s="564">
        <v>1</v>
      </c>
      <c r="K4797" s="564">
        <v>1</v>
      </c>
      <c r="L4797" s="564">
        <v>1</v>
      </c>
      <c r="M4797" s="564">
        <v>1</v>
      </c>
      <c r="N4797" s="564">
        <v>1</v>
      </c>
      <c r="O4797" s="564">
        <v>1</v>
      </c>
      <c r="P4797" s="564">
        <v>1</v>
      </c>
      <c r="Q4797" s="564">
        <v>1</v>
      </c>
      <c r="R4797" s="564">
        <v>1</v>
      </c>
      <c r="S4797" s="564">
        <v>1</v>
      </c>
      <c r="T4797" s="564">
        <v>1</v>
      </c>
      <c r="U4797" s="564">
        <v>1</v>
      </c>
      <c r="V4797" s="564">
        <v>1</v>
      </c>
      <c r="W4797" s="564">
        <v>1</v>
      </c>
      <c r="X4797" s="564">
        <v>1</v>
      </c>
      <c r="Y4797" s="564">
        <v>1</v>
      </c>
      <c r="Z4797" s="564">
        <v>1</v>
      </c>
      <c r="AA4797" s="564">
        <v>1</v>
      </c>
      <c r="AB4797" s="564">
        <v>1</v>
      </c>
      <c r="AC4797" s="564">
        <v>1</v>
      </c>
      <c r="AD4797" s="564">
        <v>1</v>
      </c>
      <c r="AE4797" s="564">
        <v>1</v>
      </c>
      <c r="AF4797" s="564">
        <v>1</v>
      </c>
      <c r="AG4797" s="564">
        <v>1</v>
      </c>
      <c r="AH4797" s="564">
        <v>1</v>
      </c>
      <c r="AI4797" s="564">
        <v>1</v>
      </c>
      <c r="AJ4797" s="564">
        <v>1</v>
      </c>
      <c r="AK4797" s="564">
        <v>1</v>
      </c>
    </row>
    <row r="4798" spans="1:37">
      <c r="A4798">
        <v>4794</v>
      </c>
      <c r="B4798" s="564">
        <f t="shared" ca="1" si="450"/>
        <v>20</v>
      </c>
      <c r="C4798" s="564">
        <f t="shared" ca="1" si="445"/>
        <v>400</v>
      </c>
      <c r="D4798" s="564">
        <f t="shared" ca="1" si="448"/>
        <v>20</v>
      </c>
      <c r="E4798" s="564">
        <f t="shared" ca="1" si="446"/>
        <v>0</v>
      </c>
      <c r="F4798" s="564">
        <f t="shared" ca="1" si="449"/>
        <v>1</v>
      </c>
      <c r="G4798" s="564">
        <f t="shared" ca="1" si="447"/>
        <v>-5.6801617656687782</v>
      </c>
      <c r="H4798" s="564">
        <v>1</v>
      </c>
      <c r="I4798" s="564">
        <v>1</v>
      </c>
      <c r="J4798" s="564">
        <v>1</v>
      </c>
      <c r="K4798" s="564">
        <v>1</v>
      </c>
      <c r="L4798" s="564">
        <v>1</v>
      </c>
      <c r="M4798" s="564">
        <v>1</v>
      </c>
      <c r="N4798" s="564">
        <v>1</v>
      </c>
      <c r="O4798" s="564">
        <v>1</v>
      </c>
      <c r="P4798" s="564">
        <v>1</v>
      </c>
      <c r="Q4798" s="564">
        <v>1</v>
      </c>
      <c r="R4798" s="564">
        <v>1</v>
      </c>
      <c r="S4798" s="564">
        <v>1</v>
      </c>
      <c r="T4798" s="564">
        <v>1</v>
      </c>
      <c r="U4798" s="564">
        <v>1</v>
      </c>
      <c r="V4798" s="564">
        <v>1</v>
      </c>
      <c r="W4798" s="564">
        <v>1</v>
      </c>
      <c r="X4798" s="564">
        <v>1</v>
      </c>
      <c r="Y4798" s="564">
        <v>1</v>
      </c>
      <c r="Z4798" s="564">
        <v>1</v>
      </c>
      <c r="AA4798" s="564">
        <v>1</v>
      </c>
      <c r="AB4798" s="564">
        <v>1</v>
      </c>
      <c r="AC4798" s="564">
        <v>1</v>
      </c>
      <c r="AD4798" s="564">
        <v>1</v>
      </c>
      <c r="AE4798" s="564">
        <v>1</v>
      </c>
      <c r="AF4798" s="564">
        <v>1</v>
      </c>
      <c r="AG4798" s="564">
        <v>1</v>
      </c>
      <c r="AH4798" s="564">
        <v>1</v>
      </c>
      <c r="AI4798" s="564">
        <v>1</v>
      </c>
      <c r="AJ4798" s="564">
        <v>1</v>
      </c>
      <c r="AK4798" s="564">
        <v>1</v>
      </c>
    </row>
    <row r="4799" spans="1:37">
      <c r="A4799">
        <v>4795</v>
      </c>
      <c r="B4799" s="564">
        <f t="shared" ca="1" si="450"/>
        <v>0</v>
      </c>
      <c r="C4799" s="564">
        <f t="shared" ca="1" si="445"/>
        <v>0</v>
      </c>
      <c r="D4799" s="564">
        <f t="shared" ca="1" si="448"/>
        <v>0</v>
      </c>
      <c r="E4799" s="564">
        <f t="shared" ca="1" si="446"/>
        <v>0</v>
      </c>
      <c r="F4799" s="564">
        <f t="shared" ca="1" si="449"/>
        <v>1</v>
      </c>
      <c r="G4799" s="564">
        <f t="shared" ca="1" si="447"/>
        <v>10.4272672898199</v>
      </c>
      <c r="H4799" s="564">
        <v>0</v>
      </c>
      <c r="I4799" s="564">
        <v>0</v>
      </c>
      <c r="J4799" s="564">
        <v>0</v>
      </c>
      <c r="K4799" s="564">
        <v>0</v>
      </c>
      <c r="L4799" s="564">
        <v>0</v>
      </c>
      <c r="M4799" s="564">
        <v>0</v>
      </c>
      <c r="N4799" s="564">
        <v>0</v>
      </c>
      <c r="O4799" s="564">
        <v>0</v>
      </c>
      <c r="P4799" s="564">
        <v>0</v>
      </c>
      <c r="Q4799" s="564">
        <v>0</v>
      </c>
      <c r="R4799" s="564">
        <v>0</v>
      </c>
      <c r="S4799" s="564">
        <v>0</v>
      </c>
      <c r="T4799" s="564">
        <v>0</v>
      </c>
      <c r="U4799" s="564">
        <v>0</v>
      </c>
      <c r="V4799" s="564">
        <v>0</v>
      </c>
      <c r="W4799" s="564">
        <v>0</v>
      </c>
      <c r="X4799" s="564">
        <v>0</v>
      </c>
      <c r="Y4799" s="564">
        <v>0</v>
      </c>
      <c r="Z4799" s="564">
        <v>0</v>
      </c>
      <c r="AA4799" s="564">
        <v>0</v>
      </c>
      <c r="AB4799" s="564">
        <v>0</v>
      </c>
      <c r="AC4799" s="564">
        <v>0</v>
      </c>
      <c r="AD4799" s="564">
        <v>0</v>
      </c>
      <c r="AE4799" s="564">
        <v>0</v>
      </c>
      <c r="AF4799" s="564">
        <v>0</v>
      </c>
      <c r="AG4799" s="564">
        <v>0</v>
      </c>
      <c r="AH4799" s="564">
        <v>0</v>
      </c>
      <c r="AI4799" s="564">
        <v>0</v>
      </c>
      <c r="AJ4799" s="564">
        <v>0</v>
      </c>
      <c r="AK4799" s="564">
        <v>0</v>
      </c>
    </row>
    <row r="4800" spans="1:37">
      <c r="A4800">
        <v>4796</v>
      </c>
      <c r="B4800" s="564">
        <f t="shared" ca="1" si="450"/>
        <v>12</v>
      </c>
      <c r="C4800" s="564">
        <f t="shared" ca="1" si="445"/>
        <v>144</v>
      </c>
      <c r="D4800" s="564">
        <f t="shared" ca="1" si="448"/>
        <v>12</v>
      </c>
      <c r="E4800" s="564">
        <f t="shared" ca="1" si="446"/>
        <v>4.8</v>
      </c>
      <c r="F4800" s="564">
        <f t="shared" ca="1" si="449"/>
        <v>0.49473684210526314</v>
      </c>
      <c r="G4800" s="564">
        <f t="shared" ca="1" si="447"/>
        <v>5.8855081182537461</v>
      </c>
      <c r="H4800" s="564">
        <v>0</v>
      </c>
      <c r="I4800" s="564">
        <v>1</v>
      </c>
      <c r="J4800" s="564">
        <v>0</v>
      </c>
      <c r="K4800" s="564">
        <v>1</v>
      </c>
      <c r="L4800" s="564">
        <v>1</v>
      </c>
      <c r="M4800" s="564">
        <v>1</v>
      </c>
      <c r="N4800" s="564">
        <v>1</v>
      </c>
      <c r="O4800" s="564">
        <v>1</v>
      </c>
      <c r="P4800" s="564">
        <v>1</v>
      </c>
      <c r="Q4800" s="564">
        <v>0</v>
      </c>
      <c r="R4800" s="564">
        <v>0</v>
      </c>
      <c r="S4800" s="564">
        <v>1</v>
      </c>
      <c r="T4800" s="564">
        <v>1</v>
      </c>
      <c r="U4800" s="564">
        <v>0</v>
      </c>
      <c r="V4800" s="564">
        <v>1</v>
      </c>
      <c r="W4800" s="564">
        <v>0</v>
      </c>
      <c r="X4800" s="564">
        <v>0</v>
      </c>
      <c r="Y4800" s="564">
        <v>1</v>
      </c>
      <c r="Z4800" s="564">
        <v>0</v>
      </c>
      <c r="AA4800" s="564">
        <v>1</v>
      </c>
      <c r="AB4800" s="564">
        <v>1</v>
      </c>
      <c r="AC4800" s="564">
        <v>0</v>
      </c>
      <c r="AD4800" s="564">
        <v>1</v>
      </c>
      <c r="AE4800" s="564">
        <v>1</v>
      </c>
      <c r="AF4800" s="564">
        <v>1</v>
      </c>
      <c r="AG4800" s="564">
        <v>1</v>
      </c>
      <c r="AH4800" s="564">
        <v>1</v>
      </c>
      <c r="AI4800" s="564">
        <v>0</v>
      </c>
      <c r="AJ4800" s="564">
        <v>1</v>
      </c>
      <c r="AK4800" s="564">
        <v>1</v>
      </c>
    </row>
    <row r="4801" spans="1:37">
      <c r="A4801">
        <v>4797</v>
      </c>
      <c r="B4801" s="564">
        <f t="shared" ca="1" si="450"/>
        <v>20</v>
      </c>
      <c r="C4801" s="564">
        <f t="shared" ca="1" si="445"/>
        <v>400</v>
      </c>
      <c r="D4801" s="564">
        <f t="shared" ca="1" si="448"/>
        <v>20</v>
      </c>
      <c r="E4801" s="564">
        <f t="shared" ca="1" si="446"/>
        <v>0</v>
      </c>
      <c r="F4801" s="564">
        <f t="shared" ca="1" si="449"/>
        <v>1</v>
      </c>
      <c r="G4801" s="564">
        <f t="shared" ca="1" si="447"/>
        <v>1.0315705979146166</v>
      </c>
      <c r="H4801" s="564">
        <v>1</v>
      </c>
      <c r="I4801" s="564">
        <v>1</v>
      </c>
      <c r="J4801" s="564">
        <v>1</v>
      </c>
      <c r="K4801" s="564">
        <v>1</v>
      </c>
      <c r="L4801" s="564">
        <v>1</v>
      </c>
      <c r="M4801" s="564">
        <v>1</v>
      </c>
      <c r="N4801" s="564">
        <v>1</v>
      </c>
      <c r="O4801" s="564">
        <v>1</v>
      </c>
      <c r="P4801" s="564">
        <v>1</v>
      </c>
      <c r="Q4801" s="564">
        <v>1</v>
      </c>
      <c r="R4801" s="564">
        <v>1</v>
      </c>
      <c r="S4801" s="564">
        <v>1</v>
      </c>
      <c r="T4801" s="564">
        <v>1</v>
      </c>
      <c r="U4801" s="564">
        <v>1</v>
      </c>
      <c r="V4801" s="564">
        <v>1</v>
      </c>
      <c r="W4801" s="564">
        <v>1</v>
      </c>
      <c r="X4801" s="564">
        <v>1</v>
      </c>
      <c r="Y4801" s="564">
        <v>1</v>
      </c>
      <c r="Z4801" s="564">
        <v>1</v>
      </c>
      <c r="AA4801" s="564">
        <v>1</v>
      </c>
      <c r="AB4801" s="564">
        <v>1</v>
      </c>
      <c r="AC4801" s="564">
        <v>1</v>
      </c>
      <c r="AD4801" s="564">
        <v>1</v>
      </c>
      <c r="AE4801" s="564">
        <v>1</v>
      </c>
      <c r="AF4801" s="564">
        <v>1</v>
      </c>
      <c r="AG4801" s="564">
        <v>1</v>
      </c>
      <c r="AH4801" s="564">
        <v>1</v>
      </c>
      <c r="AI4801" s="564">
        <v>1</v>
      </c>
      <c r="AJ4801" s="564">
        <v>1</v>
      </c>
      <c r="AK4801" s="564">
        <v>1</v>
      </c>
    </row>
    <row r="4802" spans="1:37">
      <c r="A4802">
        <v>4798</v>
      </c>
      <c r="B4802" s="564">
        <f t="shared" ca="1" si="450"/>
        <v>0</v>
      </c>
      <c r="C4802" s="564">
        <f t="shared" ca="1" si="445"/>
        <v>0</v>
      </c>
      <c r="D4802" s="564">
        <f t="shared" ca="1" si="448"/>
        <v>0</v>
      </c>
      <c r="E4802" s="564">
        <f t="shared" ca="1" si="446"/>
        <v>0</v>
      </c>
      <c r="F4802" s="564">
        <f t="shared" ca="1" si="449"/>
        <v>1</v>
      </c>
      <c r="G4802" s="564">
        <f t="shared" ca="1" si="447"/>
        <v>-2.9458520899960274</v>
      </c>
      <c r="H4802" s="564">
        <v>0</v>
      </c>
      <c r="I4802" s="564">
        <v>0</v>
      </c>
      <c r="J4802" s="564">
        <v>0</v>
      </c>
      <c r="K4802" s="564">
        <v>0</v>
      </c>
      <c r="L4802" s="564">
        <v>0</v>
      </c>
      <c r="M4802" s="564">
        <v>0</v>
      </c>
      <c r="N4802" s="564">
        <v>0</v>
      </c>
      <c r="O4802" s="564">
        <v>0</v>
      </c>
      <c r="P4802" s="564">
        <v>0</v>
      </c>
      <c r="Q4802" s="564">
        <v>0</v>
      </c>
      <c r="R4802" s="564">
        <v>0</v>
      </c>
      <c r="S4802" s="564">
        <v>0</v>
      </c>
      <c r="T4802" s="564">
        <v>0</v>
      </c>
      <c r="U4802" s="564">
        <v>0</v>
      </c>
      <c r="V4802" s="564">
        <v>0</v>
      </c>
      <c r="W4802" s="564">
        <v>0</v>
      </c>
      <c r="X4802" s="564">
        <v>0</v>
      </c>
      <c r="Y4802" s="564">
        <v>0</v>
      </c>
      <c r="Z4802" s="564">
        <v>0</v>
      </c>
      <c r="AA4802" s="564">
        <v>0</v>
      </c>
      <c r="AB4802" s="564">
        <v>0</v>
      </c>
      <c r="AC4802" s="564">
        <v>0</v>
      </c>
      <c r="AD4802" s="564">
        <v>0</v>
      </c>
      <c r="AE4802" s="564">
        <v>0</v>
      </c>
      <c r="AF4802" s="564">
        <v>0</v>
      </c>
      <c r="AG4802" s="564">
        <v>0</v>
      </c>
      <c r="AH4802" s="564">
        <v>0</v>
      </c>
      <c r="AI4802" s="564">
        <v>0</v>
      </c>
      <c r="AJ4802" s="564">
        <v>0</v>
      </c>
      <c r="AK4802" s="564">
        <v>0</v>
      </c>
    </row>
    <row r="4803" spans="1:37">
      <c r="A4803">
        <v>4799</v>
      </c>
      <c r="B4803" s="564">
        <f t="shared" ca="1" si="450"/>
        <v>20</v>
      </c>
      <c r="C4803" s="564">
        <f t="shared" ca="1" si="445"/>
        <v>400</v>
      </c>
      <c r="D4803" s="564">
        <f t="shared" ca="1" si="448"/>
        <v>20</v>
      </c>
      <c r="E4803" s="564">
        <f t="shared" ca="1" si="446"/>
        <v>0</v>
      </c>
      <c r="F4803" s="564">
        <f t="shared" ca="1" si="449"/>
        <v>1</v>
      </c>
      <c r="G4803" s="564">
        <f t="shared" ca="1" si="447"/>
        <v>3.4513406399288264</v>
      </c>
      <c r="H4803" s="564">
        <v>1</v>
      </c>
      <c r="I4803" s="564">
        <v>1</v>
      </c>
      <c r="J4803" s="564">
        <v>1</v>
      </c>
      <c r="K4803" s="564">
        <v>1</v>
      </c>
      <c r="L4803" s="564">
        <v>1</v>
      </c>
      <c r="M4803" s="564">
        <v>1</v>
      </c>
      <c r="N4803" s="564">
        <v>1</v>
      </c>
      <c r="O4803" s="564">
        <v>1</v>
      </c>
      <c r="P4803" s="564">
        <v>1</v>
      </c>
      <c r="Q4803" s="564">
        <v>1</v>
      </c>
      <c r="R4803" s="564">
        <v>1</v>
      </c>
      <c r="S4803" s="564">
        <v>1</v>
      </c>
      <c r="T4803" s="564">
        <v>1</v>
      </c>
      <c r="U4803" s="564">
        <v>1</v>
      </c>
      <c r="V4803" s="564">
        <v>1</v>
      </c>
      <c r="W4803" s="564">
        <v>1</v>
      </c>
      <c r="X4803" s="564">
        <v>1</v>
      </c>
      <c r="Y4803" s="564">
        <v>1</v>
      </c>
      <c r="Z4803" s="564">
        <v>1</v>
      </c>
      <c r="AA4803" s="564">
        <v>1</v>
      </c>
      <c r="AB4803" s="564">
        <v>1</v>
      </c>
      <c r="AC4803" s="564">
        <v>1</v>
      </c>
      <c r="AD4803" s="564">
        <v>1</v>
      </c>
      <c r="AE4803" s="564">
        <v>1</v>
      </c>
      <c r="AF4803" s="564">
        <v>1</v>
      </c>
      <c r="AG4803" s="564">
        <v>1</v>
      </c>
      <c r="AH4803" s="564">
        <v>1</v>
      </c>
      <c r="AI4803" s="564">
        <v>1</v>
      </c>
      <c r="AJ4803" s="564">
        <v>1</v>
      </c>
      <c r="AK4803" s="564">
        <v>1</v>
      </c>
    </row>
    <row r="4804" spans="1:37">
      <c r="A4804">
        <v>4800</v>
      </c>
      <c r="B4804" s="564">
        <f t="shared" ca="1" si="450"/>
        <v>20</v>
      </c>
      <c r="C4804" s="564">
        <f t="shared" ca="1" si="445"/>
        <v>400</v>
      </c>
      <c r="D4804" s="564">
        <f t="shared" ca="1" si="448"/>
        <v>20</v>
      </c>
      <c r="E4804" s="564">
        <f t="shared" ca="1" si="446"/>
        <v>0</v>
      </c>
      <c r="F4804" s="564">
        <f t="shared" ca="1" si="449"/>
        <v>1</v>
      </c>
      <c r="G4804" s="564">
        <f t="shared" ca="1" si="447"/>
        <v>9.8331614217099403</v>
      </c>
      <c r="H4804" s="564">
        <v>1</v>
      </c>
      <c r="I4804" s="564">
        <v>1</v>
      </c>
      <c r="J4804" s="564">
        <v>1</v>
      </c>
      <c r="K4804" s="564">
        <v>1</v>
      </c>
      <c r="L4804" s="564">
        <v>1</v>
      </c>
      <c r="M4804" s="564">
        <v>1</v>
      </c>
      <c r="N4804" s="564">
        <v>1</v>
      </c>
      <c r="O4804" s="564">
        <v>1</v>
      </c>
      <c r="P4804" s="564">
        <v>1</v>
      </c>
      <c r="Q4804" s="564">
        <v>1</v>
      </c>
      <c r="R4804" s="564">
        <v>1</v>
      </c>
      <c r="S4804" s="564">
        <v>1</v>
      </c>
      <c r="T4804" s="564">
        <v>1</v>
      </c>
      <c r="U4804" s="564">
        <v>1</v>
      </c>
      <c r="V4804" s="564">
        <v>1</v>
      </c>
      <c r="W4804" s="564">
        <v>1</v>
      </c>
      <c r="X4804" s="564">
        <v>1</v>
      </c>
      <c r="Y4804" s="564">
        <v>1</v>
      </c>
      <c r="Z4804" s="564">
        <v>1</v>
      </c>
      <c r="AA4804" s="564">
        <v>1</v>
      </c>
      <c r="AB4804" s="564">
        <v>1</v>
      </c>
      <c r="AC4804" s="564">
        <v>1</v>
      </c>
      <c r="AD4804" s="564">
        <v>1</v>
      </c>
      <c r="AE4804" s="564">
        <v>1</v>
      </c>
      <c r="AF4804" s="564">
        <v>1</v>
      </c>
      <c r="AG4804" s="564">
        <v>1</v>
      </c>
      <c r="AH4804" s="564">
        <v>1</v>
      </c>
      <c r="AI4804" s="564">
        <v>1</v>
      </c>
      <c r="AJ4804" s="564">
        <v>1</v>
      </c>
      <c r="AK4804" s="564">
        <v>1</v>
      </c>
    </row>
    <row r="4805" spans="1:37">
      <c r="A4805">
        <v>4801</v>
      </c>
      <c r="B4805" s="564">
        <f t="shared" ca="1" si="450"/>
        <v>0</v>
      </c>
      <c r="C4805" s="564">
        <f t="shared" ref="C4805:C4868" ca="1" si="451">B4805^2</f>
        <v>0</v>
      </c>
      <c r="D4805" s="564">
        <f t="shared" ca="1" si="448"/>
        <v>0</v>
      </c>
      <c r="E4805" s="564">
        <f t="shared" ref="E4805:E4868" ca="1" si="452">D4805-((B4805^2)/H$1)</f>
        <v>0</v>
      </c>
      <c r="F4805" s="564">
        <f t="shared" ca="1" si="449"/>
        <v>1</v>
      </c>
      <c r="G4805" s="564">
        <f t="shared" ref="G4805:G4868" ca="1" si="453">I$2+NORMSINV(RAND())*K$2</f>
        <v>-3.5923362762552444</v>
      </c>
      <c r="H4805" s="564">
        <v>0</v>
      </c>
      <c r="I4805" s="564">
        <v>0</v>
      </c>
      <c r="J4805" s="564">
        <v>0</v>
      </c>
      <c r="K4805" s="564">
        <v>0</v>
      </c>
      <c r="L4805" s="564">
        <v>0</v>
      </c>
      <c r="M4805" s="564">
        <v>0</v>
      </c>
      <c r="N4805" s="564">
        <v>0</v>
      </c>
      <c r="O4805" s="564">
        <v>0</v>
      </c>
      <c r="P4805" s="564">
        <v>0</v>
      </c>
      <c r="Q4805" s="564">
        <v>0</v>
      </c>
      <c r="R4805" s="564">
        <v>0</v>
      </c>
      <c r="S4805" s="564">
        <v>0</v>
      </c>
      <c r="T4805" s="564">
        <v>0</v>
      </c>
      <c r="U4805" s="564">
        <v>0</v>
      </c>
      <c r="V4805" s="564">
        <v>0</v>
      </c>
      <c r="W4805" s="564">
        <v>0</v>
      </c>
      <c r="X4805" s="564">
        <v>0</v>
      </c>
      <c r="Y4805" s="564">
        <v>0</v>
      </c>
      <c r="Z4805" s="564">
        <v>0</v>
      </c>
      <c r="AA4805" s="564">
        <v>0</v>
      </c>
      <c r="AB4805" s="564">
        <v>0</v>
      </c>
      <c r="AC4805" s="564">
        <v>0</v>
      </c>
      <c r="AD4805" s="564">
        <v>0</v>
      </c>
      <c r="AE4805" s="564">
        <v>0</v>
      </c>
      <c r="AF4805" s="564">
        <v>0</v>
      </c>
      <c r="AG4805" s="564">
        <v>0</v>
      </c>
      <c r="AH4805" s="564">
        <v>0</v>
      </c>
      <c r="AI4805" s="564">
        <v>0</v>
      </c>
      <c r="AJ4805" s="564">
        <v>0</v>
      </c>
      <c r="AK4805" s="564">
        <v>0</v>
      </c>
    </row>
    <row r="4806" spans="1:37">
      <c r="A4806">
        <v>4802</v>
      </c>
      <c r="B4806" s="564">
        <f t="shared" ca="1" si="450"/>
        <v>20</v>
      </c>
      <c r="C4806" s="564">
        <f t="shared" ca="1" si="451"/>
        <v>400</v>
      </c>
      <c r="D4806" s="564">
        <f t="shared" ref="D4806:D4869" ca="1" si="454">B4806</f>
        <v>20</v>
      </c>
      <c r="E4806" s="564">
        <f t="shared" ca="1" si="452"/>
        <v>0</v>
      </c>
      <c r="F4806" s="564">
        <f t="shared" ref="F4806:F4869" ca="1" si="455">1-(2*B4806*(H$1-B4806)/(H$1*(H$1-1)))</f>
        <v>1</v>
      </c>
      <c r="G4806" s="564">
        <f t="shared" ca="1" si="453"/>
        <v>3.6657949221022164</v>
      </c>
      <c r="H4806" s="564">
        <v>1</v>
      </c>
      <c r="I4806" s="564">
        <v>1</v>
      </c>
      <c r="J4806" s="564">
        <v>1</v>
      </c>
      <c r="K4806" s="564">
        <v>1</v>
      </c>
      <c r="L4806" s="564">
        <v>1</v>
      </c>
      <c r="M4806" s="564">
        <v>1</v>
      </c>
      <c r="N4806" s="564">
        <v>1</v>
      </c>
      <c r="O4806" s="564">
        <v>1</v>
      </c>
      <c r="P4806" s="564">
        <v>1</v>
      </c>
      <c r="Q4806" s="564">
        <v>1</v>
      </c>
      <c r="R4806" s="564">
        <v>1</v>
      </c>
      <c r="S4806" s="564">
        <v>1</v>
      </c>
      <c r="T4806" s="564">
        <v>1</v>
      </c>
      <c r="U4806" s="564">
        <v>1</v>
      </c>
      <c r="V4806" s="564">
        <v>1</v>
      </c>
      <c r="W4806" s="564">
        <v>1</v>
      </c>
      <c r="X4806" s="564">
        <v>1</v>
      </c>
      <c r="Y4806" s="564">
        <v>1</v>
      </c>
      <c r="Z4806" s="564">
        <v>1</v>
      </c>
      <c r="AA4806" s="564">
        <v>1</v>
      </c>
      <c r="AB4806" s="564">
        <v>1</v>
      </c>
      <c r="AC4806" s="564">
        <v>1</v>
      </c>
      <c r="AD4806" s="564">
        <v>1</v>
      </c>
      <c r="AE4806" s="564">
        <v>1</v>
      </c>
      <c r="AF4806" s="564">
        <v>1</v>
      </c>
      <c r="AG4806" s="564">
        <v>1</v>
      </c>
      <c r="AH4806" s="564">
        <v>1</v>
      </c>
      <c r="AI4806" s="564">
        <v>1</v>
      </c>
      <c r="AJ4806" s="564">
        <v>1</v>
      </c>
      <c r="AK4806" s="564">
        <v>1</v>
      </c>
    </row>
    <row r="4807" spans="1:37">
      <c r="A4807">
        <v>4803</v>
      </c>
      <c r="B4807" s="564">
        <f t="shared" ref="B4807:B4870" ca="1" si="456">SUM(INDIRECT("H"&amp;A4807+4&amp;":"&amp;HLOOKUP(H$1,$AA$1:$BD$2,2,0)&amp;A4807+4))</f>
        <v>0</v>
      </c>
      <c r="C4807" s="564">
        <f t="shared" ca="1" si="451"/>
        <v>0</v>
      </c>
      <c r="D4807" s="564">
        <f t="shared" ca="1" si="454"/>
        <v>0</v>
      </c>
      <c r="E4807" s="564">
        <f t="shared" ca="1" si="452"/>
        <v>0</v>
      </c>
      <c r="F4807" s="564">
        <f t="shared" ca="1" si="455"/>
        <v>1</v>
      </c>
      <c r="G4807" s="564">
        <f t="shared" ca="1" si="453"/>
        <v>-0.84057878322082358</v>
      </c>
      <c r="H4807" s="564">
        <v>0</v>
      </c>
      <c r="I4807" s="564">
        <v>0</v>
      </c>
      <c r="J4807" s="564">
        <v>0</v>
      </c>
      <c r="K4807" s="564">
        <v>0</v>
      </c>
      <c r="L4807" s="564">
        <v>0</v>
      </c>
      <c r="M4807" s="564">
        <v>0</v>
      </c>
      <c r="N4807" s="564">
        <v>0</v>
      </c>
      <c r="O4807" s="564">
        <v>0</v>
      </c>
      <c r="P4807" s="564">
        <v>0</v>
      </c>
      <c r="Q4807" s="564">
        <v>0</v>
      </c>
      <c r="R4807" s="564">
        <v>0</v>
      </c>
      <c r="S4807" s="564">
        <v>0</v>
      </c>
      <c r="T4807" s="564">
        <v>0</v>
      </c>
      <c r="U4807" s="564">
        <v>0</v>
      </c>
      <c r="V4807" s="564">
        <v>0</v>
      </c>
      <c r="W4807" s="564">
        <v>0</v>
      </c>
      <c r="X4807" s="564">
        <v>0</v>
      </c>
      <c r="Y4807" s="564">
        <v>0</v>
      </c>
      <c r="Z4807" s="564">
        <v>0</v>
      </c>
      <c r="AA4807" s="564">
        <v>0</v>
      </c>
      <c r="AB4807" s="564">
        <v>0</v>
      </c>
      <c r="AC4807" s="564">
        <v>0</v>
      </c>
      <c r="AD4807" s="564">
        <v>0</v>
      </c>
      <c r="AE4807" s="564">
        <v>0</v>
      </c>
      <c r="AF4807" s="564">
        <v>0</v>
      </c>
      <c r="AG4807" s="564">
        <v>0</v>
      </c>
      <c r="AH4807" s="564">
        <v>0</v>
      </c>
      <c r="AI4807" s="564">
        <v>0</v>
      </c>
      <c r="AJ4807" s="564">
        <v>0</v>
      </c>
      <c r="AK4807" s="564">
        <v>0</v>
      </c>
    </row>
    <row r="4808" spans="1:37">
      <c r="A4808">
        <v>4804</v>
      </c>
      <c r="B4808" s="564">
        <f t="shared" ca="1" si="456"/>
        <v>9</v>
      </c>
      <c r="C4808" s="564">
        <f t="shared" ca="1" si="451"/>
        <v>81</v>
      </c>
      <c r="D4808" s="564">
        <f t="shared" ca="1" si="454"/>
        <v>9</v>
      </c>
      <c r="E4808" s="564">
        <f t="shared" ca="1" si="452"/>
        <v>4.95</v>
      </c>
      <c r="F4808" s="564">
        <f t="shared" ca="1" si="455"/>
        <v>0.47894736842105268</v>
      </c>
      <c r="G4808" s="564">
        <f t="shared" ca="1" si="453"/>
        <v>-1.2465108856554483</v>
      </c>
      <c r="H4808" s="564">
        <v>0</v>
      </c>
      <c r="I4808" s="564">
        <v>1</v>
      </c>
      <c r="J4808" s="564">
        <v>1</v>
      </c>
      <c r="K4808" s="564">
        <v>0</v>
      </c>
      <c r="L4808" s="564">
        <v>0</v>
      </c>
      <c r="M4808" s="564">
        <v>0</v>
      </c>
      <c r="N4808" s="564">
        <v>1</v>
      </c>
      <c r="O4808" s="564">
        <v>1</v>
      </c>
      <c r="P4808" s="564">
        <v>1</v>
      </c>
      <c r="Q4808" s="564">
        <v>1</v>
      </c>
      <c r="R4808" s="564">
        <v>1</v>
      </c>
      <c r="S4808" s="564">
        <v>1</v>
      </c>
      <c r="T4808" s="564">
        <v>0</v>
      </c>
      <c r="U4808" s="564">
        <v>0</v>
      </c>
      <c r="V4808" s="564">
        <v>0</v>
      </c>
      <c r="W4808" s="564">
        <v>1</v>
      </c>
      <c r="X4808" s="564">
        <v>0</v>
      </c>
      <c r="Y4808" s="564">
        <v>0</v>
      </c>
      <c r="Z4808" s="564">
        <v>0</v>
      </c>
      <c r="AA4808" s="564">
        <v>0</v>
      </c>
      <c r="AB4808" s="564">
        <v>0</v>
      </c>
      <c r="AC4808" s="564">
        <v>0</v>
      </c>
      <c r="AD4808" s="564">
        <v>1</v>
      </c>
      <c r="AE4808" s="564">
        <v>1</v>
      </c>
      <c r="AF4808" s="564">
        <v>1</v>
      </c>
      <c r="AG4808" s="564">
        <v>1</v>
      </c>
      <c r="AH4808" s="564">
        <v>0</v>
      </c>
      <c r="AI4808" s="564">
        <v>0</v>
      </c>
      <c r="AJ4808" s="564">
        <v>0</v>
      </c>
      <c r="AK4808" s="564">
        <v>1</v>
      </c>
    </row>
    <row r="4809" spans="1:37">
      <c r="A4809">
        <v>4805</v>
      </c>
      <c r="B4809" s="564">
        <f t="shared" ca="1" si="456"/>
        <v>0</v>
      </c>
      <c r="C4809" s="564">
        <f t="shared" ca="1" si="451"/>
        <v>0</v>
      </c>
      <c r="D4809" s="564">
        <f t="shared" ca="1" si="454"/>
        <v>0</v>
      </c>
      <c r="E4809" s="564">
        <f t="shared" ca="1" si="452"/>
        <v>0</v>
      </c>
      <c r="F4809" s="564">
        <f t="shared" ca="1" si="455"/>
        <v>1</v>
      </c>
      <c r="G4809" s="564">
        <f t="shared" ca="1" si="453"/>
        <v>6.1922879755604701</v>
      </c>
      <c r="H4809" s="564">
        <v>0</v>
      </c>
      <c r="I4809" s="564">
        <v>0</v>
      </c>
      <c r="J4809" s="564">
        <v>0</v>
      </c>
      <c r="K4809" s="564">
        <v>0</v>
      </c>
      <c r="L4809" s="564">
        <v>0</v>
      </c>
      <c r="M4809" s="564">
        <v>0</v>
      </c>
      <c r="N4809" s="564">
        <v>0</v>
      </c>
      <c r="O4809" s="564">
        <v>0</v>
      </c>
      <c r="P4809" s="564">
        <v>0</v>
      </c>
      <c r="Q4809" s="564">
        <v>0</v>
      </c>
      <c r="R4809" s="564">
        <v>0</v>
      </c>
      <c r="S4809" s="564">
        <v>0</v>
      </c>
      <c r="T4809" s="564">
        <v>0</v>
      </c>
      <c r="U4809" s="564">
        <v>0</v>
      </c>
      <c r="V4809" s="564">
        <v>0</v>
      </c>
      <c r="W4809" s="564">
        <v>0</v>
      </c>
      <c r="X4809" s="564">
        <v>0</v>
      </c>
      <c r="Y4809" s="564">
        <v>0</v>
      </c>
      <c r="Z4809" s="564">
        <v>0</v>
      </c>
      <c r="AA4809" s="564">
        <v>0</v>
      </c>
      <c r="AB4809" s="564">
        <v>0</v>
      </c>
      <c r="AC4809" s="564">
        <v>0</v>
      </c>
      <c r="AD4809" s="564">
        <v>0</v>
      </c>
      <c r="AE4809" s="564">
        <v>0</v>
      </c>
      <c r="AF4809" s="564">
        <v>0</v>
      </c>
      <c r="AG4809" s="564">
        <v>0</v>
      </c>
      <c r="AH4809" s="564">
        <v>0</v>
      </c>
      <c r="AI4809" s="564">
        <v>0</v>
      </c>
      <c r="AJ4809" s="564">
        <v>0</v>
      </c>
      <c r="AK4809" s="564">
        <v>0</v>
      </c>
    </row>
    <row r="4810" spans="1:37">
      <c r="A4810">
        <v>4806</v>
      </c>
      <c r="B4810" s="564">
        <f t="shared" ca="1" si="456"/>
        <v>0</v>
      </c>
      <c r="C4810" s="564">
        <f t="shared" ca="1" si="451"/>
        <v>0</v>
      </c>
      <c r="D4810" s="564">
        <f t="shared" ca="1" si="454"/>
        <v>0</v>
      </c>
      <c r="E4810" s="564">
        <f t="shared" ca="1" si="452"/>
        <v>0</v>
      </c>
      <c r="F4810" s="564">
        <f t="shared" ca="1" si="455"/>
        <v>1</v>
      </c>
      <c r="G4810" s="564">
        <f t="shared" ca="1" si="453"/>
        <v>0.42435208962555082</v>
      </c>
      <c r="H4810" s="564">
        <v>0</v>
      </c>
      <c r="I4810" s="564">
        <v>0</v>
      </c>
      <c r="J4810" s="564">
        <v>0</v>
      </c>
      <c r="K4810" s="564">
        <v>0</v>
      </c>
      <c r="L4810" s="564">
        <v>0</v>
      </c>
      <c r="M4810" s="564">
        <v>0</v>
      </c>
      <c r="N4810" s="564">
        <v>0</v>
      </c>
      <c r="O4810" s="564">
        <v>0</v>
      </c>
      <c r="P4810" s="564">
        <v>0</v>
      </c>
      <c r="Q4810" s="564">
        <v>0</v>
      </c>
      <c r="R4810" s="564">
        <v>0</v>
      </c>
      <c r="S4810" s="564">
        <v>0</v>
      </c>
      <c r="T4810" s="564">
        <v>0</v>
      </c>
      <c r="U4810" s="564">
        <v>0</v>
      </c>
      <c r="V4810" s="564">
        <v>0</v>
      </c>
      <c r="W4810" s="564">
        <v>0</v>
      </c>
      <c r="X4810" s="564">
        <v>0</v>
      </c>
      <c r="Y4810" s="564">
        <v>0</v>
      </c>
      <c r="Z4810" s="564">
        <v>0</v>
      </c>
      <c r="AA4810" s="564">
        <v>0</v>
      </c>
      <c r="AB4810" s="564">
        <v>0</v>
      </c>
      <c r="AC4810" s="564">
        <v>0</v>
      </c>
      <c r="AD4810" s="564">
        <v>0</v>
      </c>
      <c r="AE4810" s="564">
        <v>0</v>
      </c>
      <c r="AF4810" s="564">
        <v>0</v>
      </c>
      <c r="AG4810" s="564">
        <v>0</v>
      </c>
      <c r="AH4810" s="564">
        <v>0</v>
      </c>
      <c r="AI4810" s="564">
        <v>0</v>
      </c>
      <c r="AJ4810" s="564">
        <v>0</v>
      </c>
      <c r="AK4810" s="564">
        <v>0</v>
      </c>
    </row>
    <row r="4811" spans="1:37">
      <c r="A4811">
        <v>4807</v>
      </c>
      <c r="B4811" s="564">
        <f t="shared" ca="1" si="456"/>
        <v>20</v>
      </c>
      <c r="C4811" s="564">
        <f t="shared" ca="1" si="451"/>
        <v>400</v>
      </c>
      <c r="D4811" s="564">
        <f t="shared" ca="1" si="454"/>
        <v>20</v>
      </c>
      <c r="E4811" s="564">
        <f t="shared" ca="1" si="452"/>
        <v>0</v>
      </c>
      <c r="F4811" s="564">
        <f t="shared" ca="1" si="455"/>
        <v>1</v>
      </c>
      <c r="G4811" s="564">
        <f t="shared" ca="1" si="453"/>
        <v>-3.4906220504966492</v>
      </c>
      <c r="H4811" s="564">
        <v>1</v>
      </c>
      <c r="I4811" s="564">
        <v>1</v>
      </c>
      <c r="J4811" s="564">
        <v>1</v>
      </c>
      <c r="K4811" s="564">
        <v>1</v>
      </c>
      <c r="L4811" s="564">
        <v>1</v>
      </c>
      <c r="M4811" s="564">
        <v>1</v>
      </c>
      <c r="N4811" s="564">
        <v>1</v>
      </c>
      <c r="O4811" s="564">
        <v>1</v>
      </c>
      <c r="P4811" s="564">
        <v>1</v>
      </c>
      <c r="Q4811" s="564">
        <v>1</v>
      </c>
      <c r="R4811" s="564">
        <v>1</v>
      </c>
      <c r="S4811" s="564">
        <v>1</v>
      </c>
      <c r="T4811" s="564">
        <v>1</v>
      </c>
      <c r="U4811" s="564">
        <v>1</v>
      </c>
      <c r="V4811" s="564">
        <v>1</v>
      </c>
      <c r="W4811" s="564">
        <v>1</v>
      </c>
      <c r="X4811" s="564">
        <v>1</v>
      </c>
      <c r="Y4811" s="564">
        <v>1</v>
      </c>
      <c r="Z4811" s="564">
        <v>1</v>
      </c>
      <c r="AA4811" s="564">
        <v>1</v>
      </c>
      <c r="AB4811" s="564">
        <v>1</v>
      </c>
      <c r="AC4811" s="564">
        <v>1</v>
      </c>
      <c r="AD4811" s="564">
        <v>1</v>
      </c>
      <c r="AE4811" s="564">
        <v>1</v>
      </c>
      <c r="AF4811" s="564">
        <v>1</v>
      </c>
      <c r="AG4811" s="564">
        <v>1</v>
      </c>
      <c r="AH4811" s="564">
        <v>1</v>
      </c>
      <c r="AI4811" s="564">
        <v>1</v>
      </c>
      <c r="AJ4811" s="564">
        <v>1</v>
      </c>
      <c r="AK4811" s="564">
        <v>1</v>
      </c>
    </row>
    <row r="4812" spans="1:37">
      <c r="A4812">
        <v>4808</v>
      </c>
      <c r="B4812" s="564">
        <f t="shared" ca="1" si="456"/>
        <v>20</v>
      </c>
      <c r="C4812" s="564">
        <f t="shared" ca="1" si="451"/>
        <v>400</v>
      </c>
      <c r="D4812" s="564">
        <f t="shared" ca="1" si="454"/>
        <v>20</v>
      </c>
      <c r="E4812" s="564">
        <f t="shared" ca="1" si="452"/>
        <v>0</v>
      </c>
      <c r="F4812" s="564">
        <f t="shared" ca="1" si="455"/>
        <v>1</v>
      </c>
      <c r="G4812" s="564">
        <f t="shared" ca="1" si="453"/>
        <v>3.3303508458711448</v>
      </c>
      <c r="H4812" s="564">
        <v>1</v>
      </c>
      <c r="I4812" s="564">
        <v>1</v>
      </c>
      <c r="J4812" s="564">
        <v>1</v>
      </c>
      <c r="K4812" s="564">
        <v>1</v>
      </c>
      <c r="L4812" s="564">
        <v>1</v>
      </c>
      <c r="M4812" s="564">
        <v>1</v>
      </c>
      <c r="N4812" s="564">
        <v>1</v>
      </c>
      <c r="O4812" s="564">
        <v>1</v>
      </c>
      <c r="P4812" s="564">
        <v>1</v>
      </c>
      <c r="Q4812" s="564">
        <v>1</v>
      </c>
      <c r="R4812" s="564">
        <v>1</v>
      </c>
      <c r="S4812" s="564">
        <v>1</v>
      </c>
      <c r="T4812" s="564">
        <v>1</v>
      </c>
      <c r="U4812" s="564">
        <v>1</v>
      </c>
      <c r="V4812" s="564">
        <v>1</v>
      </c>
      <c r="W4812" s="564">
        <v>1</v>
      </c>
      <c r="X4812" s="564">
        <v>1</v>
      </c>
      <c r="Y4812" s="564">
        <v>1</v>
      </c>
      <c r="Z4812" s="564">
        <v>1</v>
      </c>
      <c r="AA4812" s="564">
        <v>1</v>
      </c>
      <c r="AB4812" s="564">
        <v>1</v>
      </c>
      <c r="AC4812" s="564">
        <v>1</v>
      </c>
      <c r="AD4812" s="564">
        <v>1</v>
      </c>
      <c r="AE4812" s="564">
        <v>1</v>
      </c>
      <c r="AF4812" s="564">
        <v>1</v>
      </c>
      <c r="AG4812" s="564">
        <v>1</v>
      </c>
      <c r="AH4812" s="564">
        <v>1</v>
      </c>
      <c r="AI4812" s="564">
        <v>1</v>
      </c>
      <c r="AJ4812" s="564">
        <v>1</v>
      </c>
      <c r="AK4812" s="564">
        <v>1</v>
      </c>
    </row>
    <row r="4813" spans="1:37">
      <c r="A4813">
        <v>4809</v>
      </c>
      <c r="B4813" s="564">
        <f t="shared" ca="1" si="456"/>
        <v>0</v>
      </c>
      <c r="C4813" s="564">
        <f t="shared" ca="1" si="451"/>
        <v>0</v>
      </c>
      <c r="D4813" s="564">
        <f t="shared" ca="1" si="454"/>
        <v>0</v>
      </c>
      <c r="E4813" s="564">
        <f t="shared" ca="1" si="452"/>
        <v>0</v>
      </c>
      <c r="F4813" s="564">
        <f t="shared" ca="1" si="455"/>
        <v>1</v>
      </c>
      <c r="G4813" s="564">
        <f t="shared" ca="1" si="453"/>
        <v>0.32028088020293621</v>
      </c>
      <c r="H4813" s="564">
        <v>0</v>
      </c>
      <c r="I4813" s="564">
        <v>0</v>
      </c>
      <c r="J4813" s="564">
        <v>0</v>
      </c>
      <c r="K4813" s="564">
        <v>0</v>
      </c>
      <c r="L4813" s="564">
        <v>0</v>
      </c>
      <c r="M4813" s="564">
        <v>0</v>
      </c>
      <c r="N4813" s="564">
        <v>0</v>
      </c>
      <c r="O4813" s="564">
        <v>0</v>
      </c>
      <c r="P4813" s="564">
        <v>0</v>
      </c>
      <c r="Q4813" s="564">
        <v>0</v>
      </c>
      <c r="R4813" s="564">
        <v>0</v>
      </c>
      <c r="S4813" s="564">
        <v>0</v>
      </c>
      <c r="T4813" s="564">
        <v>0</v>
      </c>
      <c r="U4813" s="564">
        <v>0</v>
      </c>
      <c r="V4813" s="564">
        <v>0</v>
      </c>
      <c r="W4813" s="564">
        <v>0</v>
      </c>
      <c r="X4813" s="564">
        <v>0</v>
      </c>
      <c r="Y4813" s="564">
        <v>0</v>
      </c>
      <c r="Z4813" s="564">
        <v>0</v>
      </c>
      <c r="AA4813" s="564">
        <v>0</v>
      </c>
      <c r="AB4813" s="564">
        <v>0</v>
      </c>
      <c r="AC4813" s="564">
        <v>0</v>
      </c>
      <c r="AD4813" s="564">
        <v>0</v>
      </c>
      <c r="AE4813" s="564">
        <v>0</v>
      </c>
      <c r="AF4813" s="564">
        <v>0</v>
      </c>
      <c r="AG4813" s="564">
        <v>0</v>
      </c>
      <c r="AH4813" s="564">
        <v>0</v>
      </c>
      <c r="AI4813" s="564">
        <v>0</v>
      </c>
      <c r="AJ4813" s="564">
        <v>0</v>
      </c>
      <c r="AK4813" s="564">
        <v>0</v>
      </c>
    </row>
    <row r="4814" spans="1:37">
      <c r="A4814">
        <v>4810</v>
      </c>
      <c r="B4814" s="564">
        <f t="shared" ca="1" si="456"/>
        <v>0</v>
      </c>
      <c r="C4814" s="564">
        <f t="shared" ca="1" si="451"/>
        <v>0</v>
      </c>
      <c r="D4814" s="564">
        <f t="shared" ca="1" si="454"/>
        <v>0</v>
      </c>
      <c r="E4814" s="564">
        <f t="shared" ca="1" si="452"/>
        <v>0</v>
      </c>
      <c r="F4814" s="564">
        <f t="shared" ca="1" si="455"/>
        <v>1</v>
      </c>
      <c r="G4814" s="564">
        <f t="shared" ca="1" si="453"/>
        <v>-7.002456666588305</v>
      </c>
      <c r="H4814" s="564">
        <v>0</v>
      </c>
      <c r="I4814" s="564">
        <v>0</v>
      </c>
      <c r="J4814" s="564">
        <v>0</v>
      </c>
      <c r="K4814" s="564">
        <v>0</v>
      </c>
      <c r="L4814" s="564">
        <v>0</v>
      </c>
      <c r="M4814" s="564">
        <v>0</v>
      </c>
      <c r="N4814" s="564">
        <v>0</v>
      </c>
      <c r="O4814" s="564">
        <v>0</v>
      </c>
      <c r="P4814" s="564">
        <v>0</v>
      </c>
      <c r="Q4814" s="564">
        <v>0</v>
      </c>
      <c r="R4814" s="564">
        <v>0</v>
      </c>
      <c r="S4814" s="564">
        <v>0</v>
      </c>
      <c r="T4814" s="564">
        <v>0</v>
      </c>
      <c r="U4814" s="564">
        <v>0</v>
      </c>
      <c r="V4814" s="564">
        <v>0</v>
      </c>
      <c r="W4814" s="564">
        <v>0</v>
      </c>
      <c r="X4814" s="564">
        <v>0</v>
      </c>
      <c r="Y4814" s="564">
        <v>0</v>
      </c>
      <c r="Z4814" s="564">
        <v>0</v>
      </c>
      <c r="AA4814" s="564">
        <v>0</v>
      </c>
      <c r="AB4814" s="564">
        <v>0</v>
      </c>
      <c r="AC4814" s="564">
        <v>0</v>
      </c>
      <c r="AD4814" s="564">
        <v>0</v>
      </c>
      <c r="AE4814" s="564">
        <v>0</v>
      </c>
      <c r="AF4814" s="564">
        <v>0</v>
      </c>
      <c r="AG4814" s="564">
        <v>0</v>
      </c>
      <c r="AH4814" s="564">
        <v>0</v>
      </c>
      <c r="AI4814" s="564">
        <v>0</v>
      </c>
      <c r="AJ4814" s="564">
        <v>0</v>
      </c>
      <c r="AK4814" s="564">
        <v>0</v>
      </c>
    </row>
    <row r="4815" spans="1:37">
      <c r="A4815">
        <v>4811</v>
      </c>
      <c r="B4815" s="564">
        <f t="shared" ca="1" si="456"/>
        <v>20</v>
      </c>
      <c r="C4815" s="564">
        <f t="shared" ca="1" si="451"/>
        <v>400</v>
      </c>
      <c r="D4815" s="564">
        <f t="shared" ca="1" si="454"/>
        <v>20</v>
      </c>
      <c r="E4815" s="564">
        <f t="shared" ca="1" si="452"/>
        <v>0</v>
      </c>
      <c r="F4815" s="564">
        <f t="shared" ca="1" si="455"/>
        <v>1</v>
      </c>
      <c r="G4815" s="564">
        <f t="shared" ca="1" si="453"/>
        <v>-3.6505749149694275</v>
      </c>
      <c r="H4815" s="564">
        <v>1</v>
      </c>
      <c r="I4815" s="564">
        <v>1</v>
      </c>
      <c r="J4815" s="564">
        <v>1</v>
      </c>
      <c r="K4815" s="564">
        <v>1</v>
      </c>
      <c r="L4815" s="564">
        <v>1</v>
      </c>
      <c r="M4815" s="564">
        <v>1</v>
      </c>
      <c r="N4815" s="564">
        <v>1</v>
      </c>
      <c r="O4815" s="564">
        <v>1</v>
      </c>
      <c r="P4815" s="564">
        <v>1</v>
      </c>
      <c r="Q4815" s="564">
        <v>1</v>
      </c>
      <c r="R4815" s="564">
        <v>1</v>
      </c>
      <c r="S4815" s="564">
        <v>1</v>
      </c>
      <c r="T4815" s="564">
        <v>1</v>
      </c>
      <c r="U4815" s="564">
        <v>1</v>
      </c>
      <c r="V4815" s="564">
        <v>1</v>
      </c>
      <c r="W4815" s="564">
        <v>1</v>
      </c>
      <c r="X4815" s="564">
        <v>1</v>
      </c>
      <c r="Y4815" s="564">
        <v>1</v>
      </c>
      <c r="Z4815" s="564">
        <v>1</v>
      </c>
      <c r="AA4815" s="564">
        <v>1</v>
      </c>
      <c r="AB4815" s="564">
        <v>1</v>
      </c>
      <c r="AC4815" s="564">
        <v>1</v>
      </c>
      <c r="AD4815" s="564">
        <v>1</v>
      </c>
      <c r="AE4815" s="564">
        <v>1</v>
      </c>
      <c r="AF4815" s="564">
        <v>1</v>
      </c>
      <c r="AG4815" s="564">
        <v>1</v>
      </c>
      <c r="AH4815" s="564">
        <v>1</v>
      </c>
      <c r="AI4815" s="564">
        <v>1</v>
      </c>
      <c r="AJ4815" s="564">
        <v>1</v>
      </c>
      <c r="AK4815" s="564">
        <v>1</v>
      </c>
    </row>
    <row r="4816" spans="1:37">
      <c r="A4816">
        <v>4812</v>
      </c>
      <c r="B4816" s="564">
        <f t="shared" ca="1" si="456"/>
        <v>1</v>
      </c>
      <c r="C4816" s="564">
        <f t="shared" ca="1" si="451"/>
        <v>1</v>
      </c>
      <c r="D4816" s="564">
        <f t="shared" ca="1" si="454"/>
        <v>1</v>
      </c>
      <c r="E4816" s="564">
        <f t="shared" ca="1" si="452"/>
        <v>0.95</v>
      </c>
      <c r="F4816" s="564">
        <f t="shared" ca="1" si="455"/>
        <v>0.9</v>
      </c>
      <c r="G4816" s="564">
        <f t="shared" ca="1" si="453"/>
        <v>-0.53742919155913449</v>
      </c>
      <c r="H4816" s="564">
        <v>0</v>
      </c>
      <c r="I4816" s="564">
        <v>0</v>
      </c>
      <c r="J4816" s="564">
        <v>0</v>
      </c>
      <c r="K4816" s="564">
        <v>0</v>
      </c>
      <c r="L4816" s="564">
        <v>0</v>
      </c>
      <c r="M4816" s="564">
        <v>0</v>
      </c>
      <c r="N4816" s="564">
        <v>0</v>
      </c>
      <c r="O4816" s="564">
        <v>0</v>
      </c>
      <c r="P4816" s="564">
        <v>0</v>
      </c>
      <c r="Q4816" s="564">
        <v>0</v>
      </c>
      <c r="R4816" s="564">
        <v>0</v>
      </c>
      <c r="S4816" s="564">
        <v>0</v>
      </c>
      <c r="T4816" s="564">
        <v>0</v>
      </c>
      <c r="U4816" s="564">
        <v>0</v>
      </c>
      <c r="V4816" s="564">
        <v>0</v>
      </c>
      <c r="W4816" s="564">
        <v>0</v>
      </c>
      <c r="X4816" s="564">
        <v>0</v>
      </c>
      <c r="Y4816" s="564">
        <v>0</v>
      </c>
      <c r="Z4816" s="564">
        <v>0</v>
      </c>
      <c r="AA4816" s="564">
        <v>1</v>
      </c>
      <c r="AB4816" s="564">
        <v>0</v>
      </c>
      <c r="AC4816" s="564">
        <v>0</v>
      </c>
      <c r="AD4816" s="564">
        <v>0</v>
      </c>
      <c r="AE4816" s="564">
        <v>0</v>
      </c>
      <c r="AF4816" s="564">
        <v>0</v>
      </c>
      <c r="AG4816" s="564">
        <v>0</v>
      </c>
      <c r="AH4816" s="564">
        <v>0</v>
      </c>
      <c r="AI4816" s="564">
        <v>0</v>
      </c>
      <c r="AJ4816" s="564">
        <v>0</v>
      </c>
      <c r="AK4816" s="564">
        <v>0</v>
      </c>
    </row>
    <row r="4817" spans="1:37">
      <c r="A4817">
        <v>4813</v>
      </c>
      <c r="B4817" s="564">
        <f t="shared" ca="1" si="456"/>
        <v>20</v>
      </c>
      <c r="C4817" s="564">
        <f t="shared" ca="1" si="451"/>
        <v>400</v>
      </c>
      <c r="D4817" s="564">
        <f t="shared" ca="1" si="454"/>
        <v>20</v>
      </c>
      <c r="E4817" s="564">
        <f t="shared" ca="1" si="452"/>
        <v>0</v>
      </c>
      <c r="F4817" s="564">
        <f t="shared" ca="1" si="455"/>
        <v>1</v>
      </c>
      <c r="G4817" s="564">
        <f t="shared" ca="1" si="453"/>
        <v>0.80788085741780136</v>
      </c>
      <c r="H4817" s="564">
        <v>1</v>
      </c>
      <c r="I4817" s="564">
        <v>1</v>
      </c>
      <c r="J4817" s="564">
        <v>1</v>
      </c>
      <c r="K4817" s="564">
        <v>1</v>
      </c>
      <c r="L4817" s="564">
        <v>1</v>
      </c>
      <c r="M4817" s="564">
        <v>1</v>
      </c>
      <c r="N4817" s="564">
        <v>1</v>
      </c>
      <c r="O4817" s="564">
        <v>1</v>
      </c>
      <c r="P4817" s="564">
        <v>1</v>
      </c>
      <c r="Q4817" s="564">
        <v>1</v>
      </c>
      <c r="R4817" s="564">
        <v>1</v>
      </c>
      <c r="S4817" s="564">
        <v>1</v>
      </c>
      <c r="T4817" s="564">
        <v>1</v>
      </c>
      <c r="U4817" s="564">
        <v>1</v>
      </c>
      <c r="V4817" s="564">
        <v>1</v>
      </c>
      <c r="W4817" s="564">
        <v>1</v>
      </c>
      <c r="X4817" s="564">
        <v>1</v>
      </c>
      <c r="Y4817" s="564">
        <v>1</v>
      </c>
      <c r="Z4817" s="564">
        <v>1</v>
      </c>
      <c r="AA4817" s="564">
        <v>1</v>
      </c>
      <c r="AB4817" s="564">
        <v>1</v>
      </c>
      <c r="AC4817" s="564">
        <v>1</v>
      </c>
      <c r="AD4817" s="564">
        <v>1</v>
      </c>
      <c r="AE4817" s="564">
        <v>1</v>
      </c>
      <c r="AF4817" s="564">
        <v>1</v>
      </c>
      <c r="AG4817" s="564">
        <v>1</v>
      </c>
      <c r="AH4817" s="564">
        <v>1</v>
      </c>
      <c r="AI4817" s="564">
        <v>1</v>
      </c>
      <c r="AJ4817" s="564">
        <v>1</v>
      </c>
      <c r="AK4817" s="564">
        <v>1</v>
      </c>
    </row>
    <row r="4818" spans="1:37">
      <c r="A4818">
        <v>4814</v>
      </c>
      <c r="B4818" s="564">
        <f t="shared" ca="1" si="456"/>
        <v>0</v>
      </c>
      <c r="C4818" s="564">
        <f t="shared" ca="1" si="451"/>
        <v>0</v>
      </c>
      <c r="D4818" s="564">
        <f t="shared" ca="1" si="454"/>
        <v>0</v>
      </c>
      <c r="E4818" s="564">
        <f t="shared" ca="1" si="452"/>
        <v>0</v>
      </c>
      <c r="F4818" s="564">
        <f t="shared" ca="1" si="455"/>
        <v>1</v>
      </c>
      <c r="G4818" s="564">
        <f t="shared" ca="1" si="453"/>
        <v>-5.9724510424021311</v>
      </c>
      <c r="H4818" s="564">
        <v>0</v>
      </c>
      <c r="I4818" s="564">
        <v>0</v>
      </c>
      <c r="J4818" s="564">
        <v>0</v>
      </c>
      <c r="K4818" s="564">
        <v>0</v>
      </c>
      <c r="L4818" s="564">
        <v>0</v>
      </c>
      <c r="M4818" s="564">
        <v>0</v>
      </c>
      <c r="N4818" s="564">
        <v>0</v>
      </c>
      <c r="O4818" s="564">
        <v>0</v>
      </c>
      <c r="P4818" s="564">
        <v>0</v>
      </c>
      <c r="Q4818" s="564">
        <v>0</v>
      </c>
      <c r="R4818" s="564">
        <v>0</v>
      </c>
      <c r="S4818" s="564">
        <v>0</v>
      </c>
      <c r="T4818" s="564">
        <v>0</v>
      </c>
      <c r="U4818" s="564">
        <v>0</v>
      </c>
      <c r="V4818" s="564">
        <v>0</v>
      </c>
      <c r="W4818" s="564">
        <v>0</v>
      </c>
      <c r="X4818" s="564">
        <v>0</v>
      </c>
      <c r="Y4818" s="564">
        <v>0</v>
      </c>
      <c r="Z4818" s="564">
        <v>0</v>
      </c>
      <c r="AA4818" s="564">
        <v>0</v>
      </c>
      <c r="AB4818" s="564">
        <v>0</v>
      </c>
      <c r="AC4818" s="564">
        <v>0</v>
      </c>
      <c r="AD4818" s="564">
        <v>0</v>
      </c>
      <c r="AE4818" s="564">
        <v>0</v>
      </c>
      <c r="AF4818" s="564">
        <v>0</v>
      </c>
      <c r="AG4818" s="564">
        <v>0</v>
      </c>
      <c r="AH4818" s="564">
        <v>0</v>
      </c>
      <c r="AI4818" s="564">
        <v>0</v>
      </c>
      <c r="AJ4818" s="564">
        <v>0</v>
      </c>
      <c r="AK4818" s="564">
        <v>0</v>
      </c>
    </row>
    <row r="4819" spans="1:37">
      <c r="A4819">
        <v>4815</v>
      </c>
      <c r="B4819" s="564">
        <f t="shared" ca="1" si="456"/>
        <v>20</v>
      </c>
      <c r="C4819" s="564">
        <f t="shared" ca="1" si="451"/>
        <v>400</v>
      </c>
      <c r="D4819" s="564">
        <f t="shared" ca="1" si="454"/>
        <v>20</v>
      </c>
      <c r="E4819" s="564">
        <f t="shared" ca="1" si="452"/>
        <v>0</v>
      </c>
      <c r="F4819" s="564">
        <f t="shared" ca="1" si="455"/>
        <v>1</v>
      </c>
      <c r="G4819" s="564">
        <f t="shared" ca="1" si="453"/>
        <v>-2.1859865946523724</v>
      </c>
      <c r="H4819" s="564">
        <v>1</v>
      </c>
      <c r="I4819" s="564">
        <v>1</v>
      </c>
      <c r="J4819" s="564">
        <v>1</v>
      </c>
      <c r="K4819" s="564">
        <v>1</v>
      </c>
      <c r="L4819" s="564">
        <v>1</v>
      </c>
      <c r="M4819" s="564">
        <v>1</v>
      </c>
      <c r="N4819" s="564">
        <v>1</v>
      </c>
      <c r="O4819" s="564">
        <v>1</v>
      </c>
      <c r="P4819" s="564">
        <v>1</v>
      </c>
      <c r="Q4819" s="564">
        <v>1</v>
      </c>
      <c r="R4819" s="564">
        <v>1</v>
      </c>
      <c r="S4819" s="564">
        <v>1</v>
      </c>
      <c r="T4819" s="564">
        <v>1</v>
      </c>
      <c r="U4819" s="564">
        <v>1</v>
      </c>
      <c r="V4819" s="564">
        <v>1</v>
      </c>
      <c r="W4819" s="564">
        <v>1</v>
      </c>
      <c r="X4819" s="564">
        <v>1</v>
      </c>
      <c r="Y4819" s="564">
        <v>1</v>
      </c>
      <c r="Z4819" s="564">
        <v>1</v>
      </c>
      <c r="AA4819" s="564">
        <v>1</v>
      </c>
      <c r="AB4819" s="564">
        <v>1</v>
      </c>
      <c r="AC4819" s="564">
        <v>1</v>
      </c>
      <c r="AD4819" s="564">
        <v>1</v>
      </c>
      <c r="AE4819" s="564">
        <v>1</v>
      </c>
      <c r="AF4819" s="564">
        <v>1</v>
      </c>
      <c r="AG4819" s="564">
        <v>1</v>
      </c>
      <c r="AH4819" s="564">
        <v>1</v>
      </c>
      <c r="AI4819" s="564">
        <v>1</v>
      </c>
      <c r="AJ4819" s="564">
        <v>1</v>
      </c>
      <c r="AK4819" s="564">
        <v>1</v>
      </c>
    </row>
    <row r="4820" spans="1:37">
      <c r="A4820">
        <v>4816</v>
      </c>
      <c r="B4820" s="564">
        <f t="shared" ca="1" si="456"/>
        <v>20</v>
      </c>
      <c r="C4820" s="564">
        <f t="shared" ca="1" si="451"/>
        <v>400</v>
      </c>
      <c r="D4820" s="564">
        <f t="shared" ca="1" si="454"/>
        <v>20</v>
      </c>
      <c r="E4820" s="564">
        <f t="shared" ca="1" si="452"/>
        <v>0</v>
      </c>
      <c r="F4820" s="564">
        <f t="shared" ca="1" si="455"/>
        <v>1</v>
      </c>
      <c r="G4820" s="564">
        <f t="shared" ca="1" si="453"/>
        <v>5.4392366950909423</v>
      </c>
      <c r="H4820" s="564">
        <v>1</v>
      </c>
      <c r="I4820" s="564">
        <v>1</v>
      </c>
      <c r="J4820" s="564">
        <v>1</v>
      </c>
      <c r="K4820" s="564">
        <v>1</v>
      </c>
      <c r="L4820" s="564">
        <v>1</v>
      </c>
      <c r="M4820" s="564">
        <v>1</v>
      </c>
      <c r="N4820" s="564">
        <v>1</v>
      </c>
      <c r="O4820" s="564">
        <v>1</v>
      </c>
      <c r="P4820" s="564">
        <v>1</v>
      </c>
      <c r="Q4820" s="564">
        <v>1</v>
      </c>
      <c r="R4820" s="564">
        <v>1</v>
      </c>
      <c r="S4820" s="564">
        <v>1</v>
      </c>
      <c r="T4820" s="564">
        <v>1</v>
      </c>
      <c r="U4820" s="564">
        <v>1</v>
      </c>
      <c r="V4820" s="564">
        <v>1</v>
      </c>
      <c r="W4820" s="564">
        <v>1</v>
      </c>
      <c r="X4820" s="564">
        <v>1</v>
      </c>
      <c r="Y4820" s="564">
        <v>1</v>
      </c>
      <c r="Z4820" s="564">
        <v>1</v>
      </c>
      <c r="AA4820" s="564">
        <v>1</v>
      </c>
      <c r="AB4820" s="564">
        <v>1</v>
      </c>
      <c r="AC4820" s="564">
        <v>1</v>
      </c>
      <c r="AD4820" s="564">
        <v>1</v>
      </c>
      <c r="AE4820" s="564">
        <v>1</v>
      </c>
      <c r="AF4820" s="564">
        <v>1</v>
      </c>
      <c r="AG4820" s="564">
        <v>1</v>
      </c>
      <c r="AH4820" s="564">
        <v>1</v>
      </c>
      <c r="AI4820" s="564">
        <v>1</v>
      </c>
      <c r="AJ4820" s="564">
        <v>1</v>
      </c>
      <c r="AK4820" s="564">
        <v>1</v>
      </c>
    </row>
    <row r="4821" spans="1:37">
      <c r="A4821">
        <v>4817</v>
      </c>
      <c r="B4821" s="564">
        <f t="shared" ca="1" si="456"/>
        <v>0</v>
      </c>
      <c r="C4821" s="564">
        <f t="shared" ca="1" si="451"/>
        <v>0</v>
      </c>
      <c r="D4821" s="564">
        <f t="shared" ca="1" si="454"/>
        <v>0</v>
      </c>
      <c r="E4821" s="564">
        <f t="shared" ca="1" si="452"/>
        <v>0</v>
      </c>
      <c r="F4821" s="564">
        <f t="shared" ca="1" si="455"/>
        <v>1</v>
      </c>
      <c r="G4821" s="564">
        <f t="shared" ca="1" si="453"/>
        <v>1.7162315934781667</v>
      </c>
      <c r="H4821" s="564">
        <v>0</v>
      </c>
      <c r="I4821" s="564">
        <v>0</v>
      </c>
      <c r="J4821" s="564">
        <v>0</v>
      </c>
      <c r="K4821" s="564">
        <v>0</v>
      </c>
      <c r="L4821" s="564">
        <v>0</v>
      </c>
      <c r="M4821" s="564">
        <v>0</v>
      </c>
      <c r="N4821" s="564">
        <v>0</v>
      </c>
      <c r="O4821" s="564">
        <v>0</v>
      </c>
      <c r="P4821" s="564">
        <v>0</v>
      </c>
      <c r="Q4821" s="564">
        <v>0</v>
      </c>
      <c r="R4821" s="564">
        <v>0</v>
      </c>
      <c r="S4821" s="564">
        <v>0</v>
      </c>
      <c r="T4821" s="564">
        <v>0</v>
      </c>
      <c r="U4821" s="564">
        <v>0</v>
      </c>
      <c r="V4821" s="564">
        <v>0</v>
      </c>
      <c r="W4821" s="564">
        <v>0</v>
      </c>
      <c r="X4821" s="564">
        <v>0</v>
      </c>
      <c r="Y4821" s="564">
        <v>0</v>
      </c>
      <c r="Z4821" s="564">
        <v>0</v>
      </c>
      <c r="AA4821" s="564">
        <v>0</v>
      </c>
      <c r="AB4821" s="564">
        <v>0</v>
      </c>
      <c r="AC4821" s="564">
        <v>0</v>
      </c>
      <c r="AD4821" s="564">
        <v>0</v>
      </c>
      <c r="AE4821" s="564">
        <v>0</v>
      </c>
      <c r="AF4821" s="564">
        <v>0</v>
      </c>
      <c r="AG4821" s="564">
        <v>0</v>
      </c>
      <c r="AH4821" s="564">
        <v>0</v>
      </c>
      <c r="AI4821" s="564">
        <v>0</v>
      </c>
      <c r="AJ4821" s="564">
        <v>0</v>
      </c>
      <c r="AK4821" s="564">
        <v>0</v>
      </c>
    </row>
    <row r="4822" spans="1:37">
      <c r="A4822">
        <v>4818</v>
      </c>
      <c r="B4822" s="564">
        <f t="shared" ca="1" si="456"/>
        <v>20</v>
      </c>
      <c r="C4822" s="564">
        <f t="shared" ca="1" si="451"/>
        <v>400</v>
      </c>
      <c r="D4822" s="564">
        <f t="shared" ca="1" si="454"/>
        <v>20</v>
      </c>
      <c r="E4822" s="564">
        <f t="shared" ca="1" si="452"/>
        <v>0</v>
      </c>
      <c r="F4822" s="564">
        <f t="shared" ca="1" si="455"/>
        <v>1</v>
      </c>
      <c r="G4822" s="564">
        <f t="shared" ca="1" si="453"/>
        <v>0.24604076565974109</v>
      </c>
      <c r="H4822" s="564">
        <v>1</v>
      </c>
      <c r="I4822" s="564">
        <v>1</v>
      </c>
      <c r="J4822" s="564">
        <v>1</v>
      </c>
      <c r="K4822" s="564">
        <v>1</v>
      </c>
      <c r="L4822" s="564">
        <v>1</v>
      </c>
      <c r="M4822" s="564">
        <v>1</v>
      </c>
      <c r="N4822" s="564">
        <v>1</v>
      </c>
      <c r="O4822" s="564">
        <v>1</v>
      </c>
      <c r="P4822" s="564">
        <v>1</v>
      </c>
      <c r="Q4822" s="564">
        <v>1</v>
      </c>
      <c r="R4822" s="564">
        <v>1</v>
      </c>
      <c r="S4822" s="564">
        <v>1</v>
      </c>
      <c r="T4822" s="564">
        <v>1</v>
      </c>
      <c r="U4822" s="564">
        <v>1</v>
      </c>
      <c r="V4822" s="564">
        <v>1</v>
      </c>
      <c r="W4822" s="564">
        <v>1</v>
      </c>
      <c r="X4822" s="564">
        <v>1</v>
      </c>
      <c r="Y4822" s="564">
        <v>1</v>
      </c>
      <c r="Z4822" s="564">
        <v>1</v>
      </c>
      <c r="AA4822" s="564">
        <v>1</v>
      </c>
      <c r="AB4822" s="564">
        <v>1</v>
      </c>
      <c r="AC4822" s="564">
        <v>1</v>
      </c>
      <c r="AD4822" s="564">
        <v>1</v>
      </c>
      <c r="AE4822" s="564">
        <v>1</v>
      </c>
      <c r="AF4822" s="564">
        <v>1</v>
      </c>
      <c r="AG4822" s="564">
        <v>1</v>
      </c>
      <c r="AH4822" s="564">
        <v>1</v>
      </c>
      <c r="AI4822" s="564">
        <v>1</v>
      </c>
      <c r="AJ4822" s="564">
        <v>1</v>
      </c>
      <c r="AK4822" s="564">
        <v>1</v>
      </c>
    </row>
    <row r="4823" spans="1:37">
      <c r="A4823">
        <v>4819</v>
      </c>
      <c r="B4823" s="564">
        <f t="shared" ca="1" si="456"/>
        <v>20</v>
      </c>
      <c r="C4823" s="564">
        <f t="shared" ca="1" si="451"/>
        <v>400</v>
      </c>
      <c r="D4823" s="564">
        <f t="shared" ca="1" si="454"/>
        <v>20</v>
      </c>
      <c r="E4823" s="564">
        <f t="shared" ca="1" si="452"/>
        <v>0</v>
      </c>
      <c r="F4823" s="564">
        <f t="shared" ca="1" si="455"/>
        <v>1</v>
      </c>
      <c r="G4823" s="564">
        <f t="shared" ca="1" si="453"/>
        <v>-1.8315070143523622</v>
      </c>
      <c r="H4823" s="564">
        <v>1</v>
      </c>
      <c r="I4823" s="564">
        <v>1</v>
      </c>
      <c r="J4823" s="564">
        <v>1</v>
      </c>
      <c r="K4823" s="564">
        <v>1</v>
      </c>
      <c r="L4823" s="564">
        <v>1</v>
      </c>
      <c r="M4823" s="564">
        <v>1</v>
      </c>
      <c r="N4823" s="564">
        <v>1</v>
      </c>
      <c r="O4823" s="564">
        <v>1</v>
      </c>
      <c r="P4823" s="564">
        <v>1</v>
      </c>
      <c r="Q4823" s="564">
        <v>1</v>
      </c>
      <c r="R4823" s="564">
        <v>1</v>
      </c>
      <c r="S4823" s="564">
        <v>1</v>
      </c>
      <c r="T4823" s="564">
        <v>1</v>
      </c>
      <c r="U4823" s="564">
        <v>1</v>
      </c>
      <c r="V4823" s="564">
        <v>1</v>
      </c>
      <c r="W4823" s="564">
        <v>1</v>
      </c>
      <c r="X4823" s="564">
        <v>1</v>
      </c>
      <c r="Y4823" s="564">
        <v>1</v>
      </c>
      <c r="Z4823" s="564">
        <v>1</v>
      </c>
      <c r="AA4823" s="564">
        <v>1</v>
      </c>
      <c r="AB4823" s="564">
        <v>1</v>
      </c>
      <c r="AC4823" s="564">
        <v>1</v>
      </c>
      <c r="AD4823" s="564">
        <v>1</v>
      </c>
      <c r="AE4823" s="564">
        <v>1</v>
      </c>
      <c r="AF4823" s="564">
        <v>1</v>
      </c>
      <c r="AG4823" s="564">
        <v>1</v>
      </c>
      <c r="AH4823" s="564">
        <v>1</v>
      </c>
      <c r="AI4823" s="564">
        <v>1</v>
      </c>
      <c r="AJ4823" s="564">
        <v>1</v>
      </c>
      <c r="AK4823" s="564">
        <v>1</v>
      </c>
    </row>
    <row r="4824" spans="1:37">
      <c r="A4824">
        <v>4820</v>
      </c>
      <c r="B4824" s="564">
        <f t="shared" ca="1" si="456"/>
        <v>7</v>
      </c>
      <c r="C4824" s="564">
        <f t="shared" ca="1" si="451"/>
        <v>49</v>
      </c>
      <c r="D4824" s="564">
        <f t="shared" ca="1" si="454"/>
        <v>7</v>
      </c>
      <c r="E4824" s="564">
        <f t="shared" ca="1" si="452"/>
        <v>4.55</v>
      </c>
      <c r="F4824" s="564">
        <f t="shared" ca="1" si="455"/>
        <v>0.52105263157894743</v>
      </c>
      <c r="G4824" s="564">
        <f t="shared" ca="1" si="453"/>
        <v>-1.8194420605935915</v>
      </c>
      <c r="H4824" s="564">
        <v>0</v>
      </c>
      <c r="I4824" s="564">
        <v>0</v>
      </c>
      <c r="J4824" s="564">
        <v>0</v>
      </c>
      <c r="K4824" s="564">
        <v>0</v>
      </c>
      <c r="L4824" s="564">
        <v>0</v>
      </c>
      <c r="M4824" s="564">
        <v>0</v>
      </c>
      <c r="N4824" s="564">
        <v>1</v>
      </c>
      <c r="O4824" s="564">
        <v>0</v>
      </c>
      <c r="P4824" s="564">
        <v>0</v>
      </c>
      <c r="Q4824" s="564">
        <v>1</v>
      </c>
      <c r="R4824" s="564">
        <v>1</v>
      </c>
      <c r="S4824" s="564">
        <v>1</v>
      </c>
      <c r="T4824" s="564">
        <v>0</v>
      </c>
      <c r="U4824" s="564">
        <v>1</v>
      </c>
      <c r="V4824" s="564">
        <v>0</v>
      </c>
      <c r="W4824" s="564">
        <v>1</v>
      </c>
      <c r="X4824" s="564">
        <v>0</v>
      </c>
      <c r="Y4824" s="564">
        <v>0</v>
      </c>
      <c r="Z4824" s="564">
        <v>1</v>
      </c>
      <c r="AA4824" s="564">
        <v>0</v>
      </c>
      <c r="AB4824" s="564">
        <v>1</v>
      </c>
      <c r="AC4824" s="564">
        <v>0</v>
      </c>
      <c r="AD4824" s="564">
        <v>0</v>
      </c>
      <c r="AE4824" s="564">
        <v>1</v>
      </c>
      <c r="AF4824" s="564">
        <v>0</v>
      </c>
      <c r="AG4824" s="564">
        <v>0</v>
      </c>
      <c r="AH4824" s="564">
        <v>1</v>
      </c>
      <c r="AI4824" s="564">
        <v>0</v>
      </c>
      <c r="AJ4824" s="564">
        <v>1</v>
      </c>
      <c r="AK4824" s="564">
        <v>1</v>
      </c>
    </row>
    <row r="4825" spans="1:37">
      <c r="A4825">
        <v>4821</v>
      </c>
      <c r="B4825" s="564">
        <f t="shared" ca="1" si="456"/>
        <v>0</v>
      </c>
      <c r="C4825" s="564">
        <f t="shared" ca="1" si="451"/>
        <v>0</v>
      </c>
      <c r="D4825" s="564">
        <f t="shared" ca="1" si="454"/>
        <v>0</v>
      </c>
      <c r="E4825" s="564">
        <f t="shared" ca="1" si="452"/>
        <v>0</v>
      </c>
      <c r="F4825" s="564">
        <f t="shared" ca="1" si="455"/>
        <v>1</v>
      </c>
      <c r="G4825" s="564">
        <f t="shared" ca="1" si="453"/>
        <v>7.8332596115671631</v>
      </c>
      <c r="H4825" s="564">
        <v>0</v>
      </c>
      <c r="I4825" s="564">
        <v>0</v>
      </c>
      <c r="J4825" s="564">
        <v>0</v>
      </c>
      <c r="K4825" s="564">
        <v>0</v>
      </c>
      <c r="L4825" s="564">
        <v>0</v>
      </c>
      <c r="M4825" s="564">
        <v>0</v>
      </c>
      <c r="N4825" s="564">
        <v>0</v>
      </c>
      <c r="O4825" s="564">
        <v>0</v>
      </c>
      <c r="P4825" s="564">
        <v>0</v>
      </c>
      <c r="Q4825" s="564">
        <v>0</v>
      </c>
      <c r="R4825" s="564">
        <v>0</v>
      </c>
      <c r="S4825" s="564">
        <v>0</v>
      </c>
      <c r="T4825" s="564">
        <v>0</v>
      </c>
      <c r="U4825" s="564">
        <v>0</v>
      </c>
      <c r="V4825" s="564">
        <v>0</v>
      </c>
      <c r="W4825" s="564">
        <v>0</v>
      </c>
      <c r="X4825" s="564">
        <v>0</v>
      </c>
      <c r="Y4825" s="564">
        <v>0</v>
      </c>
      <c r="Z4825" s="564">
        <v>0</v>
      </c>
      <c r="AA4825" s="564">
        <v>0</v>
      </c>
      <c r="AB4825" s="564">
        <v>0</v>
      </c>
      <c r="AC4825" s="564">
        <v>0</v>
      </c>
      <c r="AD4825" s="564">
        <v>0</v>
      </c>
      <c r="AE4825" s="564">
        <v>0</v>
      </c>
      <c r="AF4825" s="564">
        <v>0</v>
      </c>
      <c r="AG4825" s="564">
        <v>0</v>
      </c>
      <c r="AH4825" s="564">
        <v>0</v>
      </c>
      <c r="AI4825" s="564">
        <v>0</v>
      </c>
      <c r="AJ4825" s="564">
        <v>0</v>
      </c>
      <c r="AK4825" s="564">
        <v>0</v>
      </c>
    </row>
    <row r="4826" spans="1:37">
      <c r="A4826">
        <v>4822</v>
      </c>
      <c r="B4826" s="564">
        <f t="shared" ca="1" si="456"/>
        <v>5</v>
      </c>
      <c r="C4826" s="564">
        <f t="shared" ca="1" si="451"/>
        <v>25</v>
      </c>
      <c r="D4826" s="564">
        <f t="shared" ca="1" si="454"/>
        <v>5</v>
      </c>
      <c r="E4826" s="564">
        <f t="shared" ca="1" si="452"/>
        <v>3.75</v>
      </c>
      <c r="F4826" s="564">
        <f t="shared" ca="1" si="455"/>
        <v>0.60526315789473684</v>
      </c>
      <c r="G4826" s="564">
        <f t="shared" ca="1" si="453"/>
        <v>-2.466375355377588</v>
      </c>
      <c r="H4826" s="564">
        <v>1</v>
      </c>
      <c r="I4826" s="564">
        <v>0</v>
      </c>
      <c r="J4826" s="564">
        <v>1</v>
      </c>
      <c r="K4826" s="564">
        <v>1</v>
      </c>
      <c r="L4826" s="564">
        <v>1</v>
      </c>
      <c r="M4826" s="564">
        <v>0</v>
      </c>
      <c r="N4826" s="564">
        <v>0</v>
      </c>
      <c r="O4826" s="564">
        <v>0</v>
      </c>
      <c r="P4826" s="564">
        <v>1</v>
      </c>
      <c r="Q4826" s="564">
        <v>0</v>
      </c>
      <c r="R4826" s="564">
        <v>0</v>
      </c>
      <c r="S4826" s="564">
        <v>0</v>
      </c>
      <c r="T4826" s="564">
        <v>0</v>
      </c>
      <c r="U4826" s="564">
        <v>0</v>
      </c>
      <c r="V4826" s="564">
        <v>0</v>
      </c>
      <c r="W4826" s="564">
        <v>0</v>
      </c>
      <c r="X4826" s="564">
        <v>0</v>
      </c>
      <c r="Y4826" s="564">
        <v>0</v>
      </c>
      <c r="Z4826" s="564">
        <v>0</v>
      </c>
      <c r="AA4826" s="564">
        <v>0</v>
      </c>
      <c r="AB4826" s="564">
        <v>0</v>
      </c>
      <c r="AC4826" s="564">
        <v>0</v>
      </c>
      <c r="AD4826" s="564">
        <v>0</v>
      </c>
      <c r="AE4826" s="564">
        <v>1</v>
      </c>
      <c r="AF4826" s="564">
        <v>0</v>
      </c>
      <c r="AG4826" s="564">
        <v>0</v>
      </c>
      <c r="AH4826" s="564">
        <v>0</v>
      </c>
      <c r="AI4826" s="564">
        <v>1</v>
      </c>
      <c r="AJ4826" s="564">
        <v>0</v>
      </c>
      <c r="AK4826" s="564">
        <v>0</v>
      </c>
    </row>
    <row r="4827" spans="1:37">
      <c r="A4827">
        <v>4823</v>
      </c>
      <c r="B4827" s="564">
        <f t="shared" ca="1" si="456"/>
        <v>20</v>
      </c>
      <c r="C4827" s="564">
        <f t="shared" ca="1" si="451"/>
        <v>400</v>
      </c>
      <c r="D4827" s="564">
        <f t="shared" ca="1" si="454"/>
        <v>20</v>
      </c>
      <c r="E4827" s="564">
        <f t="shared" ca="1" si="452"/>
        <v>0</v>
      </c>
      <c r="F4827" s="564">
        <f t="shared" ca="1" si="455"/>
        <v>1</v>
      </c>
      <c r="G4827" s="564">
        <f t="shared" ca="1" si="453"/>
        <v>-0.22166454249347955</v>
      </c>
      <c r="H4827" s="564">
        <v>1</v>
      </c>
      <c r="I4827" s="564">
        <v>1</v>
      </c>
      <c r="J4827" s="564">
        <v>1</v>
      </c>
      <c r="K4827" s="564">
        <v>1</v>
      </c>
      <c r="L4827" s="564">
        <v>1</v>
      </c>
      <c r="M4827" s="564">
        <v>1</v>
      </c>
      <c r="N4827" s="564">
        <v>1</v>
      </c>
      <c r="O4827" s="564">
        <v>1</v>
      </c>
      <c r="P4827" s="564">
        <v>1</v>
      </c>
      <c r="Q4827" s="564">
        <v>1</v>
      </c>
      <c r="R4827" s="564">
        <v>1</v>
      </c>
      <c r="S4827" s="564">
        <v>1</v>
      </c>
      <c r="T4827" s="564">
        <v>1</v>
      </c>
      <c r="U4827" s="564">
        <v>1</v>
      </c>
      <c r="V4827" s="564">
        <v>1</v>
      </c>
      <c r="W4827" s="564">
        <v>1</v>
      </c>
      <c r="X4827" s="564">
        <v>1</v>
      </c>
      <c r="Y4827" s="564">
        <v>1</v>
      </c>
      <c r="Z4827" s="564">
        <v>1</v>
      </c>
      <c r="AA4827" s="564">
        <v>1</v>
      </c>
      <c r="AB4827" s="564">
        <v>1</v>
      </c>
      <c r="AC4827" s="564">
        <v>1</v>
      </c>
      <c r="AD4827" s="564">
        <v>1</v>
      </c>
      <c r="AE4827" s="564">
        <v>1</v>
      </c>
      <c r="AF4827" s="564">
        <v>1</v>
      </c>
      <c r="AG4827" s="564">
        <v>1</v>
      </c>
      <c r="AH4827" s="564">
        <v>1</v>
      </c>
      <c r="AI4827" s="564">
        <v>1</v>
      </c>
      <c r="AJ4827" s="564">
        <v>1</v>
      </c>
      <c r="AK4827" s="564">
        <v>1</v>
      </c>
    </row>
    <row r="4828" spans="1:37">
      <c r="A4828">
        <v>4824</v>
      </c>
      <c r="B4828" s="564">
        <f t="shared" ca="1" si="456"/>
        <v>0</v>
      </c>
      <c r="C4828" s="564">
        <f t="shared" ca="1" si="451"/>
        <v>0</v>
      </c>
      <c r="D4828" s="564">
        <f t="shared" ca="1" si="454"/>
        <v>0</v>
      </c>
      <c r="E4828" s="564">
        <f t="shared" ca="1" si="452"/>
        <v>0</v>
      </c>
      <c r="F4828" s="564">
        <f t="shared" ca="1" si="455"/>
        <v>1</v>
      </c>
      <c r="G4828" s="564">
        <f t="shared" ca="1" si="453"/>
        <v>0.71199545903810657</v>
      </c>
      <c r="H4828" s="564">
        <v>0</v>
      </c>
      <c r="I4828" s="564">
        <v>0</v>
      </c>
      <c r="J4828" s="564">
        <v>0</v>
      </c>
      <c r="K4828" s="564">
        <v>0</v>
      </c>
      <c r="L4828" s="564">
        <v>0</v>
      </c>
      <c r="M4828" s="564">
        <v>0</v>
      </c>
      <c r="N4828" s="564">
        <v>0</v>
      </c>
      <c r="O4828" s="564">
        <v>0</v>
      </c>
      <c r="P4828" s="564">
        <v>0</v>
      </c>
      <c r="Q4828" s="564">
        <v>0</v>
      </c>
      <c r="R4828" s="564">
        <v>0</v>
      </c>
      <c r="S4828" s="564">
        <v>0</v>
      </c>
      <c r="T4828" s="564">
        <v>0</v>
      </c>
      <c r="U4828" s="564">
        <v>0</v>
      </c>
      <c r="V4828" s="564">
        <v>0</v>
      </c>
      <c r="W4828" s="564">
        <v>0</v>
      </c>
      <c r="X4828" s="564">
        <v>0</v>
      </c>
      <c r="Y4828" s="564">
        <v>0</v>
      </c>
      <c r="Z4828" s="564">
        <v>0</v>
      </c>
      <c r="AA4828" s="564">
        <v>0</v>
      </c>
      <c r="AB4828" s="564">
        <v>0</v>
      </c>
      <c r="AC4828" s="564">
        <v>0</v>
      </c>
      <c r="AD4828" s="564">
        <v>0</v>
      </c>
      <c r="AE4828" s="564">
        <v>0</v>
      </c>
      <c r="AF4828" s="564">
        <v>0</v>
      </c>
      <c r="AG4828" s="564">
        <v>0</v>
      </c>
      <c r="AH4828" s="564">
        <v>0</v>
      </c>
      <c r="AI4828" s="564">
        <v>0</v>
      </c>
      <c r="AJ4828" s="564">
        <v>0</v>
      </c>
      <c r="AK4828" s="564">
        <v>0</v>
      </c>
    </row>
    <row r="4829" spans="1:37">
      <c r="A4829">
        <v>4825</v>
      </c>
      <c r="B4829" s="564">
        <f t="shared" ca="1" si="456"/>
        <v>20</v>
      </c>
      <c r="C4829" s="564">
        <f t="shared" ca="1" si="451"/>
        <v>400</v>
      </c>
      <c r="D4829" s="564">
        <f t="shared" ca="1" si="454"/>
        <v>20</v>
      </c>
      <c r="E4829" s="564">
        <f t="shared" ca="1" si="452"/>
        <v>0</v>
      </c>
      <c r="F4829" s="564">
        <f t="shared" ca="1" si="455"/>
        <v>1</v>
      </c>
      <c r="G4829" s="564">
        <f t="shared" ca="1" si="453"/>
        <v>-6.5707543533678656</v>
      </c>
      <c r="H4829" s="564">
        <v>1</v>
      </c>
      <c r="I4829" s="564">
        <v>1</v>
      </c>
      <c r="J4829" s="564">
        <v>1</v>
      </c>
      <c r="K4829" s="564">
        <v>1</v>
      </c>
      <c r="L4829" s="564">
        <v>1</v>
      </c>
      <c r="M4829" s="564">
        <v>1</v>
      </c>
      <c r="N4829" s="564">
        <v>1</v>
      </c>
      <c r="O4829" s="564">
        <v>1</v>
      </c>
      <c r="P4829" s="564">
        <v>1</v>
      </c>
      <c r="Q4829" s="564">
        <v>1</v>
      </c>
      <c r="R4829" s="564">
        <v>1</v>
      </c>
      <c r="S4829" s="564">
        <v>1</v>
      </c>
      <c r="T4829" s="564">
        <v>1</v>
      </c>
      <c r="U4829" s="564">
        <v>1</v>
      </c>
      <c r="V4829" s="564">
        <v>1</v>
      </c>
      <c r="W4829" s="564">
        <v>1</v>
      </c>
      <c r="X4829" s="564">
        <v>1</v>
      </c>
      <c r="Y4829" s="564">
        <v>1</v>
      </c>
      <c r="Z4829" s="564">
        <v>1</v>
      </c>
      <c r="AA4829" s="564">
        <v>1</v>
      </c>
      <c r="AB4829" s="564">
        <v>1</v>
      </c>
      <c r="AC4829" s="564">
        <v>1</v>
      </c>
      <c r="AD4829" s="564">
        <v>1</v>
      </c>
      <c r="AE4829" s="564">
        <v>1</v>
      </c>
      <c r="AF4829" s="564">
        <v>1</v>
      </c>
      <c r="AG4829" s="564">
        <v>1</v>
      </c>
      <c r="AH4829" s="564">
        <v>1</v>
      </c>
      <c r="AI4829" s="564">
        <v>1</v>
      </c>
      <c r="AJ4829" s="564">
        <v>1</v>
      </c>
      <c r="AK4829" s="564">
        <v>1</v>
      </c>
    </row>
    <row r="4830" spans="1:37">
      <c r="A4830">
        <v>4826</v>
      </c>
      <c r="B4830" s="564">
        <f t="shared" ca="1" si="456"/>
        <v>20</v>
      </c>
      <c r="C4830" s="564">
        <f t="shared" ca="1" si="451"/>
        <v>400</v>
      </c>
      <c r="D4830" s="564">
        <f t="shared" ca="1" si="454"/>
        <v>20</v>
      </c>
      <c r="E4830" s="564">
        <f t="shared" ca="1" si="452"/>
        <v>0</v>
      </c>
      <c r="F4830" s="564">
        <f t="shared" ca="1" si="455"/>
        <v>1</v>
      </c>
      <c r="G4830" s="564">
        <f t="shared" ca="1" si="453"/>
        <v>1.1650701269474761</v>
      </c>
      <c r="H4830" s="564">
        <v>1</v>
      </c>
      <c r="I4830" s="564">
        <v>1</v>
      </c>
      <c r="J4830" s="564">
        <v>1</v>
      </c>
      <c r="K4830" s="564">
        <v>1</v>
      </c>
      <c r="L4830" s="564">
        <v>1</v>
      </c>
      <c r="M4830" s="564">
        <v>1</v>
      </c>
      <c r="N4830" s="564">
        <v>1</v>
      </c>
      <c r="O4830" s="564">
        <v>1</v>
      </c>
      <c r="P4830" s="564">
        <v>1</v>
      </c>
      <c r="Q4830" s="564">
        <v>1</v>
      </c>
      <c r="R4830" s="564">
        <v>1</v>
      </c>
      <c r="S4830" s="564">
        <v>1</v>
      </c>
      <c r="T4830" s="564">
        <v>1</v>
      </c>
      <c r="U4830" s="564">
        <v>1</v>
      </c>
      <c r="V4830" s="564">
        <v>1</v>
      </c>
      <c r="W4830" s="564">
        <v>1</v>
      </c>
      <c r="X4830" s="564">
        <v>1</v>
      </c>
      <c r="Y4830" s="564">
        <v>1</v>
      </c>
      <c r="Z4830" s="564">
        <v>1</v>
      </c>
      <c r="AA4830" s="564">
        <v>1</v>
      </c>
      <c r="AB4830" s="564">
        <v>1</v>
      </c>
      <c r="AC4830" s="564">
        <v>1</v>
      </c>
      <c r="AD4830" s="564">
        <v>1</v>
      </c>
      <c r="AE4830" s="564">
        <v>1</v>
      </c>
      <c r="AF4830" s="564">
        <v>1</v>
      </c>
      <c r="AG4830" s="564">
        <v>1</v>
      </c>
      <c r="AH4830" s="564">
        <v>1</v>
      </c>
      <c r="AI4830" s="564">
        <v>1</v>
      </c>
      <c r="AJ4830" s="564">
        <v>1</v>
      </c>
      <c r="AK4830" s="564">
        <v>1</v>
      </c>
    </row>
    <row r="4831" spans="1:37">
      <c r="A4831">
        <v>4827</v>
      </c>
      <c r="B4831" s="564">
        <f t="shared" ca="1" si="456"/>
        <v>4</v>
      </c>
      <c r="C4831" s="564">
        <f t="shared" ca="1" si="451"/>
        <v>16</v>
      </c>
      <c r="D4831" s="564">
        <f t="shared" ca="1" si="454"/>
        <v>4</v>
      </c>
      <c r="E4831" s="564">
        <f t="shared" ca="1" si="452"/>
        <v>3.2</v>
      </c>
      <c r="F4831" s="564">
        <f t="shared" ca="1" si="455"/>
        <v>0.66315789473684217</v>
      </c>
      <c r="G4831" s="564">
        <f t="shared" ca="1" si="453"/>
        <v>-1.5074528893208226</v>
      </c>
      <c r="H4831" s="564">
        <v>0</v>
      </c>
      <c r="I4831" s="564">
        <v>1</v>
      </c>
      <c r="J4831" s="564">
        <v>0</v>
      </c>
      <c r="K4831" s="564">
        <v>0</v>
      </c>
      <c r="L4831" s="564">
        <v>0</v>
      </c>
      <c r="M4831" s="564">
        <v>0</v>
      </c>
      <c r="N4831" s="564">
        <v>0</v>
      </c>
      <c r="O4831" s="564">
        <v>0</v>
      </c>
      <c r="P4831" s="564">
        <v>0</v>
      </c>
      <c r="Q4831" s="564">
        <v>0</v>
      </c>
      <c r="R4831" s="564">
        <v>0</v>
      </c>
      <c r="S4831" s="564">
        <v>1</v>
      </c>
      <c r="T4831" s="564">
        <v>0</v>
      </c>
      <c r="U4831" s="564">
        <v>1</v>
      </c>
      <c r="V4831" s="564">
        <v>0</v>
      </c>
      <c r="W4831" s="564">
        <v>1</v>
      </c>
      <c r="X4831" s="564">
        <v>0</v>
      </c>
      <c r="Y4831" s="564">
        <v>0</v>
      </c>
      <c r="Z4831" s="564">
        <v>0</v>
      </c>
      <c r="AA4831" s="564">
        <v>0</v>
      </c>
      <c r="AB4831" s="564">
        <v>0</v>
      </c>
      <c r="AC4831" s="564">
        <v>0</v>
      </c>
      <c r="AD4831" s="564">
        <v>0</v>
      </c>
      <c r="AE4831" s="564">
        <v>0</v>
      </c>
      <c r="AF4831" s="564">
        <v>0</v>
      </c>
      <c r="AG4831" s="564">
        <v>0</v>
      </c>
      <c r="AH4831" s="564">
        <v>0</v>
      </c>
      <c r="AI4831" s="564">
        <v>0</v>
      </c>
      <c r="AJ4831" s="564">
        <v>0</v>
      </c>
      <c r="AK4831" s="564">
        <v>0</v>
      </c>
    </row>
    <row r="4832" spans="1:37">
      <c r="A4832">
        <v>4828</v>
      </c>
      <c r="B4832" s="564">
        <f t="shared" ca="1" si="456"/>
        <v>0</v>
      </c>
      <c r="C4832" s="564">
        <f t="shared" ca="1" si="451"/>
        <v>0</v>
      </c>
      <c r="D4832" s="564">
        <f t="shared" ca="1" si="454"/>
        <v>0</v>
      </c>
      <c r="E4832" s="564">
        <f t="shared" ca="1" si="452"/>
        <v>0</v>
      </c>
      <c r="F4832" s="564">
        <f t="shared" ca="1" si="455"/>
        <v>1</v>
      </c>
      <c r="G4832" s="564">
        <f t="shared" ca="1" si="453"/>
        <v>-0.26697620816021272</v>
      </c>
      <c r="H4832" s="564">
        <v>0</v>
      </c>
      <c r="I4832" s="564">
        <v>0</v>
      </c>
      <c r="J4832" s="564">
        <v>0</v>
      </c>
      <c r="K4832" s="564">
        <v>0</v>
      </c>
      <c r="L4832" s="564">
        <v>0</v>
      </c>
      <c r="M4832" s="564">
        <v>0</v>
      </c>
      <c r="N4832" s="564">
        <v>0</v>
      </c>
      <c r="O4832" s="564">
        <v>0</v>
      </c>
      <c r="P4832" s="564">
        <v>0</v>
      </c>
      <c r="Q4832" s="564">
        <v>0</v>
      </c>
      <c r="R4832" s="564">
        <v>0</v>
      </c>
      <c r="S4832" s="564">
        <v>0</v>
      </c>
      <c r="T4832" s="564">
        <v>0</v>
      </c>
      <c r="U4832" s="564">
        <v>0</v>
      </c>
      <c r="V4832" s="564">
        <v>0</v>
      </c>
      <c r="W4832" s="564">
        <v>0</v>
      </c>
      <c r="X4832" s="564">
        <v>0</v>
      </c>
      <c r="Y4832" s="564">
        <v>0</v>
      </c>
      <c r="Z4832" s="564">
        <v>0</v>
      </c>
      <c r="AA4832" s="564">
        <v>0</v>
      </c>
      <c r="AB4832" s="564">
        <v>0</v>
      </c>
      <c r="AC4832" s="564">
        <v>0</v>
      </c>
      <c r="AD4832" s="564">
        <v>0</v>
      </c>
      <c r="AE4832" s="564">
        <v>0</v>
      </c>
      <c r="AF4832" s="564">
        <v>0</v>
      </c>
      <c r="AG4832" s="564">
        <v>0</v>
      </c>
      <c r="AH4832" s="564">
        <v>0</v>
      </c>
      <c r="AI4832" s="564">
        <v>0</v>
      </c>
      <c r="AJ4832" s="564">
        <v>0</v>
      </c>
      <c r="AK4832" s="564">
        <v>0</v>
      </c>
    </row>
    <row r="4833" spans="1:37">
      <c r="A4833">
        <v>4829</v>
      </c>
      <c r="B4833" s="564">
        <f t="shared" ca="1" si="456"/>
        <v>0</v>
      </c>
      <c r="C4833" s="564">
        <f t="shared" ca="1" si="451"/>
        <v>0</v>
      </c>
      <c r="D4833" s="564">
        <f t="shared" ca="1" si="454"/>
        <v>0</v>
      </c>
      <c r="E4833" s="564">
        <f t="shared" ca="1" si="452"/>
        <v>0</v>
      </c>
      <c r="F4833" s="564">
        <f t="shared" ca="1" si="455"/>
        <v>1</v>
      </c>
      <c r="G4833" s="564">
        <f t="shared" ca="1" si="453"/>
        <v>1.6679661389554252</v>
      </c>
      <c r="H4833" s="564">
        <v>0</v>
      </c>
      <c r="I4833" s="564">
        <v>0</v>
      </c>
      <c r="J4833" s="564">
        <v>0</v>
      </c>
      <c r="K4833" s="564">
        <v>0</v>
      </c>
      <c r="L4833" s="564">
        <v>0</v>
      </c>
      <c r="M4833" s="564">
        <v>0</v>
      </c>
      <c r="N4833" s="564">
        <v>0</v>
      </c>
      <c r="O4833" s="564">
        <v>0</v>
      </c>
      <c r="P4833" s="564">
        <v>0</v>
      </c>
      <c r="Q4833" s="564">
        <v>0</v>
      </c>
      <c r="R4833" s="564">
        <v>0</v>
      </c>
      <c r="S4833" s="564">
        <v>0</v>
      </c>
      <c r="T4833" s="564">
        <v>0</v>
      </c>
      <c r="U4833" s="564">
        <v>0</v>
      </c>
      <c r="V4833" s="564">
        <v>0</v>
      </c>
      <c r="W4833" s="564">
        <v>0</v>
      </c>
      <c r="X4833" s="564">
        <v>0</v>
      </c>
      <c r="Y4833" s="564">
        <v>0</v>
      </c>
      <c r="Z4833" s="564">
        <v>0</v>
      </c>
      <c r="AA4833" s="564">
        <v>0</v>
      </c>
      <c r="AB4833" s="564">
        <v>0</v>
      </c>
      <c r="AC4833" s="564">
        <v>0</v>
      </c>
      <c r="AD4833" s="564">
        <v>0</v>
      </c>
      <c r="AE4833" s="564">
        <v>0</v>
      </c>
      <c r="AF4833" s="564">
        <v>0</v>
      </c>
      <c r="AG4833" s="564">
        <v>0</v>
      </c>
      <c r="AH4833" s="564">
        <v>0</v>
      </c>
      <c r="AI4833" s="564">
        <v>0</v>
      </c>
      <c r="AJ4833" s="564">
        <v>0</v>
      </c>
      <c r="AK4833" s="564">
        <v>0</v>
      </c>
    </row>
    <row r="4834" spans="1:37">
      <c r="A4834">
        <v>4830</v>
      </c>
      <c r="B4834" s="564">
        <f t="shared" ca="1" si="456"/>
        <v>20</v>
      </c>
      <c r="C4834" s="564">
        <f t="shared" ca="1" si="451"/>
        <v>400</v>
      </c>
      <c r="D4834" s="564">
        <f t="shared" ca="1" si="454"/>
        <v>20</v>
      </c>
      <c r="E4834" s="564">
        <f t="shared" ca="1" si="452"/>
        <v>0</v>
      </c>
      <c r="F4834" s="564">
        <f t="shared" ca="1" si="455"/>
        <v>1</v>
      </c>
      <c r="G4834" s="564">
        <f t="shared" ca="1" si="453"/>
        <v>6.9200026818363316</v>
      </c>
      <c r="H4834" s="564">
        <v>1</v>
      </c>
      <c r="I4834" s="564">
        <v>1</v>
      </c>
      <c r="J4834" s="564">
        <v>1</v>
      </c>
      <c r="K4834" s="564">
        <v>1</v>
      </c>
      <c r="L4834" s="564">
        <v>1</v>
      </c>
      <c r="M4834" s="564">
        <v>1</v>
      </c>
      <c r="N4834" s="564">
        <v>1</v>
      </c>
      <c r="O4834" s="564">
        <v>1</v>
      </c>
      <c r="P4834" s="564">
        <v>1</v>
      </c>
      <c r="Q4834" s="564">
        <v>1</v>
      </c>
      <c r="R4834" s="564">
        <v>1</v>
      </c>
      <c r="S4834" s="564">
        <v>1</v>
      </c>
      <c r="T4834" s="564">
        <v>1</v>
      </c>
      <c r="U4834" s="564">
        <v>1</v>
      </c>
      <c r="V4834" s="564">
        <v>1</v>
      </c>
      <c r="W4834" s="564">
        <v>1</v>
      </c>
      <c r="X4834" s="564">
        <v>1</v>
      </c>
      <c r="Y4834" s="564">
        <v>1</v>
      </c>
      <c r="Z4834" s="564">
        <v>1</v>
      </c>
      <c r="AA4834" s="564">
        <v>1</v>
      </c>
      <c r="AB4834" s="564">
        <v>1</v>
      </c>
      <c r="AC4834" s="564">
        <v>1</v>
      </c>
      <c r="AD4834" s="564">
        <v>1</v>
      </c>
      <c r="AE4834" s="564">
        <v>1</v>
      </c>
      <c r="AF4834" s="564">
        <v>1</v>
      </c>
      <c r="AG4834" s="564">
        <v>1</v>
      </c>
      <c r="AH4834" s="564">
        <v>1</v>
      </c>
      <c r="AI4834" s="564">
        <v>1</v>
      </c>
      <c r="AJ4834" s="564">
        <v>1</v>
      </c>
      <c r="AK4834" s="564">
        <v>1</v>
      </c>
    </row>
    <row r="4835" spans="1:37">
      <c r="A4835">
        <v>4831</v>
      </c>
      <c r="B4835" s="564">
        <f t="shared" ca="1" si="456"/>
        <v>15</v>
      </c>
      <c r="C4835" s="564">
        <f t="shared" ca="1" si="451"/>
        <v>225</v>
      </c>
      <c r="D4835" s="564">
        <f t="shared" ca="1" si="454"/>
        <v>15</v>
      </c>
      <c r="E4835" s="564">
        <f t="shared" ca="1" si="452"/>
        <v>3.75</v>
      </c>
      <c r="F4835" s="564">
        <f t="shared" ca="1" si="455"/>
        <v>0.60526315789473684</v>
      </c>
      <c r="G4835" s="564">
        <f t="shared" ca="1" si="453"/>
        <v>5.079535536268363</v>
      </c>
      <c r="H4835" s="564">
        <v>1</v>
      </c>
      <c r="I4835" s="564">
        <v>1</v>
      </c>
      <c r="J4835" s="564">
        <v>1</v>
      </c>
      <c r="K4835" s="564">
        <v>1</v>
      </c>
      <c r="L4835" s="564">
        <v>0</v>
      </c>
      <c r="M4835" s="564">
        <v>1</v>
      </c>
      <c r="N4835" s="564">
        <v>1</v>
      </c>
      <c r="O4835" s="564">
        <v>1</v>
      </c>
      <c r="P4835" s="564">
        <v>0</v>
      </c>
      <c r="Q4835" s="564">
        <v>1</v>
      </c>
      <c r="R4835" s="564">
        <v>1</v>
      </c>
      <c r="S4835" s="564">
        <v>1</v>
      </c>
      <c r="T4835" s="564">
        <v>1</v>
      </c>
      <c r="U4835" s="564">
        <v>0</v>
      </c>
      <c r="V4835" s="564">
        <v>0</v>
      </c>
      <c r="W4835" s="564">
        <v>1</v>
      </c>
      <c r="X4835" s="564">
        <v>1</v>
      </c>
      <c r="Y4835" s="564">
        <v>0</v>
      </c>
      <c r="Z4835" s="564">
        <v>1</v>
      </c>
      <c r="AA4835" s="564">
        <v>1</v>
      </c>
      <c r="AB4835" s="564">
        <v>0</v>
      </c>
      <c r="AC4835" s="564">
        <v>1</v>
      </c>
      <c r="AD4835" s="564">
        <v>0</v>
      </c>
      <c r="AE4835" s="564">
        <v>1</v>
      </c>
      <c r="AF4835" s="564">
        <v>1</v>
      </c>
      <c r="AG4835" s="564">
        <v>0</v>
      </c>
      <c r="AH4835" s="564">
        <v>1</v>
      </c>
      <c r="AI4835" s="564">
        <v>0</v>
      </c>
      <c r="AJ4835" s="564">
        <v>0</v>
      </c>
      <c r="AK4835" s="564">
        <v>0</v>
      </c>
    </row>
    <row r="4836" spans="1:37">
      <c r="A4836">
        <v>4832</v>
      </c>
      <c r="B4836" s="564">
        <f t="shared" ca="1" si="456"/>
        <v>20</v>
      </c>
      <c r="C4836" s="564">
        <f t="shared" ca="1" si="451"/>
        <v>400</v>
      </c>
      <c r="D4836" s="564">
        <f t="shared" ca="1" si="454"/>
        <v>20</v>
      </c>
      <c r="E4836" s="564">
        <f t="shared" ca="1" si="452"/>
        <v>0</v>
      </c>
      <c r="F4836" s="564">
        <f t="shared" ca="1" si="455"/>
        <v>1</v>
      </c>
      <c r="G4836" s="564">
        <f t="shared" ca="1" si="453"/>
        <v>5.2069672812590166</v>
      </c>
      <c r="H4836" s="564">
        <v>1</v>
      </c>
      <c r="I4836" s="564">
        <v>1</v>
      </c>
      <c r="J4836" s="564">
        <v>1</v>
      </c>
      <c r="K4836" s="564">
        <v>1</v>
      </c>
      <c r="L4836" s="564">
        <v>1</v>
      </c>
      <c r="M4836" s="564">
        <v>1</v>
      </c>
      <c r="N4836" s="564">
        <v>1</v>
      </c>
      <c r="O4836" s="564">
        <v>1</v>
      </c>
      <c r="P4836" s="564">
        <v>1</v>
      </c>
      <c r="Q4836" s="564">
        <v>1</v>
      </c>
      <c r="R4836" s="564">
        <v>1</v>
      </c>
      <c r="S4836" s="564">
        <v>1</v>
      </c>
      <c r="T4836" s="564">
        <v>1</v>
      </c>
      <c r="U4836" s="564">
        <v>1</v>
      </c>
      <c r="V4836" s="564">
        <v>1</v>
      </c>
      <c r="W4836" s="564">
        <v>1</v>
      </c>
      <c r="X4836" s="564">
        <v>1</v>
      </c>
      <c r="Y4836" s="564">
        <v>1</v>
      </c>
      <c r="Z4836" s="564">
        <v>1</v>
      </c>
      <c r="AA4836" s="564">
        <v>1</v>
      </c>
      <c r="AB4836" s="564">
        <v>1</v>
      </c>
      <c r="AC4836" s="564">
        <v>1</v>
      </c>
      <c r="AD4836" s="564">
        <v>1</v>
      </c>
      <c r="AE4836" s="564">
        <v>1</v>
      </c>
      <c r="AF4836" s="564">
        <v>1</v>
      </c>
      <c r="AG4836" s="564">
        <v>1</v>
      </c>
      <c r="AH4836" s="564">
        <v>1</v>
      </c>
      <c r="AI4836" s="564">
        <v>1</v>
      </c>
      <c r="AJ4836" s="564">
        <v>1</v>
      </c>
      <c r="AK4836" s="564">
        <v>1</v>
      </c>
    </row>
    <row r="4837" spans="1:37">
      <c r="A4837">
        <v>4833</v>
      </c>
      <c r="B4837" s="564">
        <f t="shared" ca="1" si="456"/>
        <v>20</v>
      </c>
      <c r="C4837" s="564">
        <f t="shared" ca="1" si="451"/>
        <v>400</v>
      </c>
      <c r="D4837" s="564">
        <f t="shared" ca="1" si="454"/>
        <v>20</v>
      </c>
      <c r="E4837" s="564">
        <f t="shared" ca="1" si="452"/>
        <v>0</v>
      </c>
      <c r="F4837" s="564">
        <f t="shared" ca="1" si="455"/>
        <v>1</v>
      </c>
      <c r="G4837" s="564">
        <f t="shared" ca="1" si="453"/>
        <v>5.9588731210953085</v>
      </c>
      <c r="H4837" s="564">
        <v>1</v>
      </c>
      <c r="I4837" s="564">
        <v>1</v>
      </c>
      <c r="J4837" s="564">
        <v>1</v>
      </c>
      <c r="K4837" s="564">
        <v>1</v>
      </c>
      <c r="L4837" s="564">
        <v>1</v>
      </c>
      <c r="M4837" s="564">
        <v>1</v>
      </c>
      <c r="N4837" s="564">
        <v>1</v>
      </c>
      <c r="O4837" s="564">
        <v>1</v>
      </c>
      <c r="P4837" s="564">
        <v>1</v>
      </c>
      <c r="Q4837" s="564">
        <v>1</v>
      </c>
      <c r="R4837" s="564">
        <v>1</v>
      </c>
      <c r="S4837" s="564">
        <v>1</v>
      </c>
      <c r="T4837" s="564">
        <v>1</v>
      </c>
      <c r="U4837" s="564">
        <v>1</v>
      </c>
      <c r="V4837" s="564">
        <v>1</v>
      </c>
      <c r="W4837" s="564">
        <v>1</v>
      </c>
      <c r="X4837" s="564">
        <v>1</v>
      </c>
      <c r="Y4837" s="564">
        <v>1</v>
      </c>
      <c r="Z4837" s="564">
        <v>1</v>
      </c>
      <c r="AA4837" s="564">
        <v>1</v>
      </c>
      <c r="AB4837" s="564">
        <v>1</v>
      </c>
      <c r="AC4837" s="564">
        <v>1</v>
      </c>
      <c r="AD4837" s="564">
        <v>1</v>
      </c>
      <c r="AE4837" s="564">
        <v>1</v>
      </c>
      <c r="AF4837" s="564">
        <v>1</v>
      </c>
      <c r="AG4837" s="564">
        <v>1</v>
      </c>
      <c r="AH4837" s="564">
        <v>1</v>
      </c>
      <c r="AI4837" s="564">
        <v>1</v>
      </c>
      <c r="AJ4837" s="564">
        <v>1</v>
      </c>
      <c r="AK4837" s="564">
        <v>1</v>
      </c>
    </row>
    <row r="4838" spans="1:37">
      <c r="A4838">
        <v>4834</v>
      </c>
      <c r="B4838" s="564">
        <f t="shared" ca="1" si="456"/>
        <v>0</v>
      </c>
      <c r="C4838" s="564">
        <f t="shared" ca="1" si="451"/>
        <v>0</v>
      </c>
      <c r="D4838" s="564">
        <f t="shared" ca="1" si="454"/>
        <v>0</v>
      </c>
      <c r="E4838" s="564">
        <f t="shared" ca="1" si="452"/>
        <v>0</v>
      </c>
      <c r="F4838" s="564">
        <f t="shared" ca="1" si="455"/>
        <v>1</v>
      </c>
      <c r="G4838" s="564">
        <f t="shared" ca="1" si="453"/>
        <v>-3.6943387098397458</v>
      </c>
      <c r="H4838" s="564">
        <v>0</v>
      </c>
      <c r="I4838" s="564">
        <v>0</v>
      </c>
      <c r="J4838" s="564">
        <v>0</v>
      </c>
      <c r="K4838" s="564">
        <v>0</v>
      </c>
      <c r="L4838" s="564">
        <v>0</v>
      </c>
      <c r="M4838" s="564">
        <v>0</v>
      </c>
      <c r="N4838" s="564">
        <v>0</v>
      </c>
      <c r="O4838" s="564">
        <v>0</v>
      </c>
      <c r="P4838" s="564">
        <v>0</v>
      </c>
      <c r="Q4838" s="564">
        <v>0</v>
      </c>
      <c r="R4838" s="564">
        <v>0</v>
      </c>
      <c r="S4838" s="564">
        <v>0</v>
      </c>
      <c r="T4838" s="564">
        <v>0</v>
      </c>
      <c r="U4838" s="564">
        <v>0</v>
      </c>
      <c r="V4838" s="564">
        <v>0</v>
      </c>
      <c r="W4838" s="564">
        <v>0</v>
      </c>
      <c r="X4838" s="564">
        <v>0</v>
      </c>
      <c r="Y4838" s="564">
        <v>0</v>
      </c>
      <c r="Z4838" s="564">
        <v>0</v>
      </c>
      <c r="AA4838" s="564">
        <v>0</v>
      </c>
      <c r="AB4838" s="564">
        <v>0</v>
      </c>
      <c r="AC4838" s="564">
        <v>0</v>
      </c>
      <c r="AD4838" s="564">
        <v>0</v>
      </c>
      <c r="AE4838" s="564">
        <v>0</v>
      </c>
      <c r="AF4838" s="564">
        <v>0</v>
      </c>
      <c r="AG4838" s="564">
        <v>0</v>
      </c>
      <c r="AH4838" s="564">
        <v>0</v>
      </c>
      <c r="AI4838" s="564">
        <v>0</v>
      </c>
      <c r="AJ4838" s="564">
        <v>0</v>
      </c>
      <c r="AK4838" s="564">
        <v>0</v>
      </c>
    </row>
    <row r="4839" spans="1:37">
      <c r="A4839">
        <v>4835</v>
      </c>
      <c r="B4839" s="564">
        <f t="shared" ca="1" si="456"/>
        <v>20</v>
      </c>
      <c r="C4839" s="564">
        <f t="shared" ca="1" si="451"/>
        <v>400</v>
      </c>
      <c r="D4839" s="564">
        <f t="shared" ca="1" si="454"/>
        <v>20</v>
      </c>
      <c r="E4839" s="564">
        <f t="shared" ca="1" si="452"/>
        <v>0</v>
      </c>
      <c r="F4839" s="564">
        <f t="shared" ca="1" si="455"/>
        <v>1</v>
      </c>
      <c r="G4839" s="564">
        <f t="shared" ca="1" si="453"/>
        <v>-8.0697408166075046</v>
      </c>
      <c r="H4839" s="564">
        <v>1</v>
      </c>
      <c r="I4839" s="564">
        <v>1</v>
      </c>
      <c r="J4839" s="564">
        <v>1</v>
      </c>
      <c r="K4839" s="564">
        <v>1</v>
      </c>
      <c r="L4839" s="564">
        <v>1</v>
      </c>
      <c r="M4839" s="564">
        <v>1</v>
      </c>
      <c r="N4839" s="564">
        <v>1</v>
      </c>
      <c r="O4839" s="564">
        <v>1</v>
      </c>
      <c r="P4839" s="564">
        <v>1</v>
      </c>
      <c r="Q4839" s="564">
        <v>1</v>
      </c>
      <c r="R4839" s="564">
        <v>1</v>
      </c>
      <c r="S4839" s="564">
        <v>1</v>
      </c>
      <c r="T4839" s="564">
        <v>1</v>
      </c>
      <c r="U4839" s="564">
        <v>1</v>
      </c>
      <c r="V4839" s="564">
        <v>1</v>
      </c>
      <c r="W4839" s="564">
        <v>1</v>
      </c>
      <c r="X4839" s="564">
        <v>1</v>
      </c>
      <c r="Y4839" s="564">
        <v>1</v>
      </c>
      <c r="Z4839" s="564">
        <v>1</v>
      </c>
      <c r="AA4839" s="564">
        <v>1</v>
      </c>
      <c r="AB4839" s="564">
        <v>1</v>
      </c>
      <c r="AC4839" s="564">
        <v>1</v>
      </c>
      <c r="AD4839" s="564">
        <v>1</v>
      </c>
      <c r="AE4839" s="564">
        <v>1</v>
      </c>
      <c r="AF4839" s="564">
        <v>1</v>
      </c>
      <c r="AG4839" s="564">
        <v>1</v>
      </c>
      <c r="AH4839" s="564">
        <v>1</v>
      </c>
      <c r="AI4839" s="564">
        <v>1</v>
      </c>
      <c r="AJ4839" s="564">
        <v>1</v>
      </c>
      <c r="AK4839" s="564">
        <v>1</v>
      </c>
    </row>
    <row r="4840" spans="1:37">
      <c r="A4840">
        <v>4836</v>
      </c>
      <c r="B4840" s="564">
        <f t="shared" ca="1" si="456"/>
        <v>20</v>
      </c>
      <c r="C4840" s="564">
        <f t="shared" ca="1" si="451"/>
        <v>400</v>
      </c>
      <c r="D4840" s="564">
        <f t="shared" ca="1" si="454"/>
        <v>20</v>
      </c>
      <c r="E4840" s="564">
        <f t="shared" ca="1" si="452"/>
        <v>0</v>
      </c>
      <c r="F4840" s="564">
        <f t="shared" ca="1" si="455"/>
        <v>1</v>
      </c>
      <c r="G4840" s="564">
        <f t="shared" ca="1" si="453"/>
        <v>-0.36280431505160138</v>
      </c>
      <c r="H4840" s="564">
        <v>1</v>
      </c>
      <c r="I4840" s="564">
        <v>1</v>
      </c>
      <c r="J4840" s="564">
        <v>1</v>
      </c>
      <c r="K4840" s="564">
        <v>1</v>
      </c>
      <c r="L4840" s="564">
        <v>1</v>
      </c>
      <c r="M4840" s="564">
        <v>1</v>
      </c>
      <c r="N4840" s="564">
        <v>1</v>
      </c>
      <c r="O4840" s="564">
        <v>1</v>
      </c>
      <c r="P4840" s="564">
        <v>1</v>
      </c>
      <c r="Q4840" s="564">
        <v>1</v>
      </c>
      <c r="R4840" s="564">
        <v>1</v>
      </c>
      <c r="S4840" s="564">
        <v>1</v>
      </c>
      <c r="T4840" s="564">
        <v>1</v>
      </c>
      <c r="U4840" s="564">
        <v>1</v>
      </c>
      <c r="V4840" s="564">
        <v>1</v>
      </c>
      <c r="W4840" s="564">
        <v>1</v>
      </c>
      <c r="X4840" s="564">
        <v>1</v>
      </c>
      <c r="Y4840" s="564">
        <v>1</v>
      </c>
      <c r="Z4840" s="564">
        <v>1</v>
      </c>
      <c r="AA4840" s="564">
        <v>1</v>
      </c>
      <c r="AB4840" s="564">
        <v>1</v>
      </c>
      <c r="AC4840" s="564">
        <v>1</v>
      </c>
      <c r="AD4840" s="564">
        <v>1</v>
      </c>
      <c r="AE4840" s="564">
        <v>1</v>
      </c>
      <c r="AF4840" s="564">
        <v>1</v>
      </c>
      <c r="AG4840" s="564">
        <v>1</v>
      </c>
      <c r="AH4840" s="564">
        <v>1</v>
      </c>
      <c r="AI4840" s="564">
        <v>1</v>
      </c>
      <c r="AJ4840" s="564">
        <v>1</v>
      </c>
      <c r="AK4840" s="564">
        <v>1</v>
      </c>
    </row>
    <row r="4841" spans="1:37">
      <c r="A4841">
        <v>4837</v>
      </c>
      <c r="B4841" s="564">
        <f t="shared" ca="1" si="456"/>
        <v>20</v>
      </c>
      <c r="C4841" s="564">
        <f t="shared" ca="1" si="451"/>
        <v>400</v>
      </c>
      <c r="D4841" s="564">
        <f t="shared" ca="1" si="454"/>
        <v>20</v>
      </c>
      <c r="E4841" s="564">
        <f t="shared" ca="1" si="452"/>
        <v>0</v>
      </c>
      <c r="F4841" s="564">
        <f t="shared" ca="1" si="455"/>
        <v>1</v>
      </c>
      <c r="G4841" s="564">
        <f t="shared" ca="1" si="453"/>
        <v>6.3695723282210874</v>
      </c>
      <c r="H4841" s="564">
        <v>1</v>
      </c>
      <c r="I4841" s="564">
        <v>1</v>
      </c>
      <c r="J4841" s="564">
        <v>1</v>
      </c>
      <c r="K4841" s="564">
        <v>1</v>
      </c>
      <c r="L4841" s="564">
        <v>1</v>
      </c>
      <c r="M4841" s="564">
        <v>1</v>
      </c>
      <c r="N4841" s="564">
        <v>1</v>
      </c>
      <c r="O4841" s="564">
        <v>1</v>
      </c>
      <c r="P4841" s="564">
        <v>1</v>
      </c>
      <c r="Q4841" s="564">
        <v>1</v>
      </c>
      <c r="R4841" s="564">
        <v>1</v>
      </c>
      <c r="S4841" s="564">
        <v>1</v>
      </c>
      <c r="T4841" s="564">
        <v>1</v>
      </c>
      <c r="U4841" s="564">
        <v>1</v>
      </c>
      <c r="V4841" s="564">
        <v>1</v>
      </c>
      <c r="W4841" s="564">
        <v>1</v>
      </c>
      <c r="X4841" s="564">
        <v>1</v>
      </c>
      <c r="Y4841" s="564">
        <v>1</v>
      </c>
      <c r="Z4841" s="564">
        <v>1</v>
      </c>
      <c r="AA4841" s="564">
        <v>1</v>
      </c>
      <c r="AB4841" s="564">
        <v>1</v>
      </c>
      <c r="AC4841" s="564">
        <v>1</v>
      </c>
      <c r="AD4841" s="564">
        <v>1</v>
      </c>
      <c r="AE4841" s="564">
        <v>1</v>
      </c>
      <c r="AF4841" s="564">
        <v>1</v>
      </c>
      <c r="AG4841" s="564">
        <v>1</v>
      </c>
      <c r="AH4841" s="564">
        <v>1</v>
      </c>
      <c r="AI4841" s="564">
        <v>1</v>
      </c>
      <c r="AJ4841" s="564">
        <v>1</v>
      </c>
      <c r="AK4841" s="564">
        <v>1</v>
      </c>
    </row>
    <row r="4842" spans="1:37">
      <c r="A4842">
        <v>4838</v>
      </c>
      <c r="B4842" s="564">
        <f t="shared" ca="1" si="456"/>
        <v>20</v>
      </c>
      <c r="C4842" s="564">
        <f t="shared" ca="1" si="451"/>
        <v>400</v>
      </c>
      <c r="D4842" s="564">
        <f t="shared" ca="1" si="454"/>
        <v>20</v>
      </c>
      <c r="E4842" s="564">
        <f t="shared" ca="1" si="452"/>
        <v>0</v>
      </c>
      <c r="F4842" s="564">
        <f t="shared" ca="1" si="455"/>
        <v>1</v>
      </c>
      <c r="G4842" s="564">
        <f t="shared" ca="1" si="453"/>
        <v>-0.58332539270038986</v>
      </c>
      <c r="H4842" s="564">
        <v>1</v>
      </c>
      <c r="I4842" s="564">
        <v>1</v>
      </c>
      <c r="J4842" s="564">
        <v>1</v>
      </c>
      <c r="K4842" s="564">
        <v>1</v>
      </c>
      <c r="L4842" s="564">
        <v>1</v>
      </c>
      <c r="M4842" s="564">
        <v>1</v>
      </c>
      <c r="N4842" s="564">
        <v>1</v>
      </c>
      <c r="O4842" s="564">
        <v>1</v>
      </c>
      <c r="P4842" s="564">
        <v>1</v>
      </c>
      <c r="Q4842" s="564">
        <v>1</v>
      </c>
      <c r="R4842" s="564">
        <v>1</v>
      </c>
      <c r="S4842" s="564">
        <v>1</v>
      </c>
      <c r="T4842" s="564">
        <v>1</v>
      </c>
      <c r="U4842" s="564">
        <v>1</v>
      </c>
      <c r="V4842" s="564">
        <v>1</v>
      </c>
      <c r="W4842" s="564">
        <v>1</v>
      </c>
      <c r="X4842" s="564">
        <v>1</v>
      </c>
      <c r="Y4842" s="564">
        <v>1</v>
      </c>
      <c r="Z4842" s="564">
        <v>1</v>
      </c>
      <c r="AA4842" s="564">
        <v>1</v>
      </c>
      <c r="AB4842" s="564">
        <v>1</v>
      </c>
      <c r="AC4842" s="564">
        <v>1</v>
      </c>
      <c r="AD4842" s="564">
        <v>1</v>
      </c>
      <c r="AE4842" s="564">
        <v>1</v>
      </c>
      <c r="AF4842" s="564">
        <v>1</v>
      </c>
      <c r="AG4842" s="564">
        <v>1</v>
      </c>
      <c r="AH4842" s="564">
        <v>1</v>
      </c>
      <c r="AI4842" s="564">
        <v>1</v>
      </c>
      <c r="AJ4842" s="564">
        <v>1</v>
      </c>
      <c r="AK4842" s="564">
        <v>1</v>
      </c>
    </row>
    <row r="4843" spans="1:37">
      <c r="A4843">
        <v>4839</v>
      </c>
      <c r="B4843" s="564">
        <f t="shared" ca="1" si="456"/>
        <v>0</v>
      </c>
      <c r="C4843" s="564">
        <f t="shared" ca="1" si="451"/>
        <v>0</v>
      </c>
      <c r="D4843" s="564">
        <f t="shared" ca="1" si="454"/>
        <v>0</v>
      </c>
      <c r="E4843" s="564">
        <f t="shared" ca="1" si="452"/>
        <v>0</v>
      </c>
      <c r="F4843" s="564">
        <f t="shared" ca="1" si="455"/>
        <v>1</v>
      </c>
      <c r="G4843" s="564">
        <f t="shared" ca="1" si="453"/>
        <v>-2.7982796700604995</v>
      </c>
      <c r="H4843" s="564">
        <v>0</v>
      </c>
      <c r="I4843" s="564">
        <v>0</v>
      </c>
      <c r="J4843" s="564">
        <v>0</v>
      </c>
      <c r="K4843" s="564">
        <v>0</v>
      </c>
      <c r="L4843" s="564">
        <v>0</v>
      </c>
      <c r="M4843" s="564">
        <v>0</v>
      </c>
      <c r="N4843" s="564">
        <v>0</v>
      </c>
      <c r="O4843" s="564">
        <v>0</v>
      </c>
      <c r="P4843" s="564">
        <v>0</v>
      </c>
      <c r="Q4843" s="564">
        <v>0</v>
      </c>
      <c r="R4843" s="564">
        <v>0</v>
      </c>
      <c r="S4843" s="564">
        <v>0</v>
      </c>
      <c r="T4843" s="564">
        <v>0</v>
      </c>
      <c r="U4843" s="564">
        <v>0</v>
      </c>
      <c r="V4843" s="564">
        <v>0</v>
      </c>
      <c r="W4843" s="564">
        <v>0</v>
      </c>
      <c r="X4843" s="564">
        <v>0</v>
      </c>
      <c r="Y4843" s="564">
        <v>0</v>
      </c>
      <c r="Z4843" s="564">
        <v>0</v>
      </c>
      <c r="AA4843" s="564">
        <v>0</v>
      </c>
      <c r="AB4843" s="564">
        <v>0</v>
      </c>
      <c r="AC4843" s="564">
        <v>0</v>
      </c>
      <c r="AD4843" s="564">
        <v>0</v>
      </c>
      <c r="AE4843" s="564">
        <v>0</v>
      </c>
      <c r="AF4843" s="564">
        <v>0</v>
      </c>
      <c r="AG4843" s="564">
        <v>0</v>
      </c>
      <c r="AH4843" s="564">
        <v>0</v>
      </c>
      <c r="AI4843" s="564">
        <v>0</v>
      </c>
      <c r="AJ4843" s="564">
        <v>0</v>
      </c>
      <c r="AK4843" s="564">
        <v>0</v>
      </c>
    </row>
    <row r="4844" spans="1:37">
      <c r="A4844">
        <v>4840</v>
      </c>
      <c r="B4844" s="564">
        <f t="shared" ca="1" si="456"/>
        <v>0</v>
      </c>
      <c r="C4844" s="564">
        <f t="shared" ca="1" si="451"/>
        <v>0</v>
      </c>
      <c r="D4844" s="564">
        <f t="shared" ca="1" si="454"/>
        <v>0</v>
      </c>
      <c r="E4844" s="564">
        <f t="shared" ca="1" si="452"/>
        <v>0</v>
      </c>
      <c r="F4844" s="564">
        <f t="shared" ca="1" si="455"/>
        <v>1</v>
      </c>
      <c r="G4844" s="564">
        <f t="shared" ca="1" si="453"/>
        <v>0.2084873686914217</v>
      </c>
      <c r="H4844" s="564">
        <v>0</v>
      </c>
      <c r="I4844" s="564">
        <v>0</v>
      </c>
      <c r="J4844" s="564">
        <v>0</v>
      </c>
      <c r="K4844" s="564">
        <v>0</v>
      </c>
      <c r="L4844" s="564">
        <v>0</v>
      </c>
      <c r="M4844" s="564">
        <v>0</v>
      </c>
      <c r="N4844" s="564">
        <v>0</v>
      </c>
      <c r="O4844" s="564">
        <v>0</v>
      </c>
      <c r="P4844" s="564">
        <v>0</v>
      </c>
      <c r="Q4844" s="564">
        <v>0</v>
      </c>
      <c r="R4844" s="564">
        <v>0</v>
      </c>
      <c r="S4844" s="564">
        <v>0</v>
      </c>
      <c r="T4844" s="564">
        <v>0</v>
      </c>
      <c r="U4844" s="564">
        <v>0</v>
      </c>
      <c r="V4844" s="564">
        <v>0</v>
      </c>
      <c r="W4844" s="564">
        <v>0</v>
      </c>
      <c r="X4844" s="564">
        <v>0</v>
      </c>
      <c r="Y4844" s="564">
        <v>0</v>
      </c>
      <c r="Z4844" s="564">
        <v>0</v>
      </c>
      <c r="AA4844" s="564">
        <v>0</v>
      </c>
      <c r="AB4844" s="564">
        <v>0</v>
      </c>
      <c r="AC4844" s="564">
        <v>0</v>
      </c>
      <c r="AD4844" s="564">
        <v>0</v>
      </c>
      <c r="AE4844" s="564">
        <v>0</v>
      </c>
      <c r="AF4844" s="564">
        <v>0</v>
      </c>
      <c r="AG4844" s="564">
        <v>0</v>
      </c>
      <c r="AH4844" s="564">
        <v>0</v>
      </c>
      <c r="AI4844" s="564">
        <v>0</v>
      </c>
      <c r="AJ4844" s="564">
        <v>0</v>
      </c>
      <c r="AK4844" s="564">
        <v>0</v>
      </c>
    </row>
    <row r="4845" spans="1:37">
      <c r="A4845">
        <v>4841</v>
      </c>
      <c r="B4845" s="564">
        <f t="shared" ca="1" si="456"/>
        <v>0</v>
      </c>
      <c r="C4845" s="564">
        <f t="shared" ca="1" si="451"/>
        <v>0</v>
      </c>
      <c r="D4845" s="564">
        <f t="shared" ca="1" si="454"/>
        <v>0</v>
      </c>
      <c r="E4845" s="564">
        <f t="shared" ca="1" si="452"/>
        <v>0</v>
      </c>
      <c r="F4845" s="564">
        <f t="shared" ca="1" si="455"/>
        <v>1</v>
      </c>
      <c r="G4845" s="564">
        <f t="shared" ca="1" si="453"/>
        <v>7.5694218145823893</v>
      </c>
      <c r="H4845" s="564">
        <v>0</v>
      </c>
      <c r="I4845" s="564">
        <v>0</v>
      </c>
      <c r="J4845" s="564">
        <v>0</v>
      </c>
      <c r="K4845" s="564">
        <v>0</v>
      </c>
      <c r="L4845" s="564">
        <v>0</v>
      </c>
      <c r="M4845" s="564">
        <v>0</v>
      </c>
      <c r="N4845" s="564">
        <v>0</v>
      </c>
      <c r="O4845" s="564">
        <v>0</v>
      </c>
      <c r="P4845" s="564">
        <v>0</v>
      </c>
      <c r="Q4845" s="564">
        <v>0</v>
      </c>
      <c r="R4845" s="564">
        <v>0</v>
      </c>
      <c r="S4845" s="564">
        <v>0</v>
      </c>
      <c r="T4845" s="564">
        <v>0</v>
      </c>
      <c r="U4845" s="564">
        <v>0</v>
      </c>
      <c r="V4845" s="564">
        <v>0</v>
      </c>
      <c r="W4845" s="564">
        <v>0</v>
      </c>
      <c r="X4845" s="564">
        <v>0</v>
      </c>
      <c r="Y4845" s="564">
        <v>0</v>
      </c>
      <c r="Z4845" s="564">
        <v>0</v>
      </c>
      <c r="AA4845" s="564">
        <v>0</v>
      </c>
      <c r="AB4845" s="564">
        <v>0</v>
      </c>
      <c r="AC4845" s="564">
        <v>0</v>
      </c>
      <c r="AD4845" s="564">
        <v>0</v>
      </c>
      <c r="AE4845" s="564">
        <v>0</v>
      </c>
      <c r="AF4845" s="564">
        <v>0</v>
      </c>
      <c r="AG4845" s="564">
        <v>0</v>
      </c>
      <c r="AH4845" s="564">
        <v>0</v>
      </c>
      <c r="AI4845" s="564">
        <v>0</v>
      </c>
      <c r="AJ4845" s="564">
        <v>0</v>
      </c>
      <c r="AK4845" s="564">
        <v>0</v>
      </c>
    </row>
    <row r="4846" spans="1:37">
      <c r="A4846">
        <v>4842</v>
      </c>
      <c r="B4846" s="564">
        <f t="shared" ca="1" si="456"/>
        <v>0</v>
      </c>
      <c r="C4846" s="564">
        <f t="shared" ca="1" si="451"/>
        <v>0</v>
      </c>
      <c r="D4846" s="564">
        <f t="shared" ca="1" si="454"/>
        <v>0</v>
      </c>
      <c r="E4846" s="564">
        <f t="shared" ca="1" si="452"/>
        <v>0</v>
      </c>
      <c r="F4846" s="564">
        <f t="shared" ca="1" si="455"/>
        <v>1</v>
      </c>
      <c r="G4846" s="564">
        <f t="shared" ca="1" si="453"/>
        <v>-1.3628495203043576</v>
      </c>
      <c r="H4846" s="564">
        <v>0</v>
      </c>
      <c r="I4846" s="564">
        <v>0</v>
      </c>
      <c r="J4846" s="564">
        <v>0</v>
      </c>
      <c r="K4846" s="564">
        <v>0</v>
      </c>
      <c r="L4846" s="564">
        <v>0</v>
      </c>
      <c r="M4846" s="564">
        <v>0</v>
      </c>
      <c r="N4846" s="564">
        <v>0</v>
      </c>
      <c r="O4846" s="564">
        <v>0</v>
      </c>
      <c r="P4846" s="564">
        <v>0</v>
      </c>
      <c r="Q4846" s="564">
        <v>0</v>
      </c>
      <c r="R4846" s="564">
        <v>0</v>
      </c>
      <c r="S4846" s="564">
        <v>0</v>
      </c>
      <c r="T4846" s="564">
        <v>0</v>
      </c>
      <c r="U4846" s="564">
        <v>0</v>
      </c>
      <c r="V4846" s="564">
        <v>0</v>
      </c>
      <c r="W4846" s="564">
        <v>0</v>
      </c>
      <c r="X4846" s="564">
        <v>0</v>
      </c>
      <c r="Y4846" s="564">
        <v>0</v>
      </c>
      <c r="Z4846" s="564">
        <v>0</v>
      </c>
      <c r="AA4846" s="564">
        <v>0</v>
      </c>
      <c r="AB4846" s="564">
        <v>0</v>
      </c>
      <c r="AC4846" s="564">
        <v>0</v>
      </c>
      <c r="AD4846" s="564">
        <v>0</v>
      </c>
      <c r="AE4846" s="564">
        <v>0</v>
      </c>
      <c r="AF4846" s="564">
        <v>0</v>
      </c>
      <c r="AG4846" s="564">
        <v>0</v>
      </c>
      <c r="AH4846" s="564">
        <v>0</v>
      </c>
      <c r="AI4846" s="564">
        <v>0</v>
      </c>
      <c r="AJ4846" s="564">
        <v>0</v>
      </c>
      <c r="AK4846" s="564">
        <v>0</v>
      </c>
    </row>
    <row r="4847" spans="1:37">
      <c r="A4847">
        <v>4843</v>
      </c>
      <c r="B4847" s="564">
        <f t="shared" ca="1" si="456"/>
        <v>0</v>
      </c>
      <c r="C4847" s="564">
        <f t="shared" ca="1" si="451"/>
        <v>0</v>
      </c>
      <c r="D4847" s="564">
        <f t="shared" ca="1" si="454"/>
        <v>0</v>
      </c>
      <c r="E4847" s="564">
        <f t="shared" ca="1" si="452"/>
        <v>0</v>
      </c>
      <c r="F4847" s="564">
        <f t="shared" ca="1" si="455"/>
        <v>1</v>
      </c>
      <c r="G4847" s="564">
        <f t="shared" ca="1" si="453"/>
        <v>4.4912255590404673</v>
      </c>
      <c r="H4847" s="564">
        <v>0</v>
      </c>
      <c r="I4847" s="564">
        <v>0</v>
      </c>
      <c r="J4847" s="564">
        <v>0</v>
      </c>
      <c r="K4847" s="564">
        <v>0</v>
      </c>
      <c r="L4847" s="564">
        <v>0</v>
      </c>
      <c r="M4847" s="564">
        <v>0</v>
      </c>
      <c r="N4847" s="564">
        <v>0</v>
      </c>
      <c r="O4847" s="564">
        <v>0</v>
      </c>
      <c r="P4847" s="564">
        <v>0</v>
      </c>
      <c r="Q4847" s="564">
        <v>0</v>
      </c>
      <c r="R4847" s="564">
        <v>0</v>
      </c>
      <c r="S4847" s="564">
        <v>0</v>
      </c>
      <c r="T4847" s="564">
        <v>0</v>
      </c>
      <c r="U4847" s="564">
        <v>0</v>
      </c>
      <c r="V4847" s="564">
        <v>0</v>
      </c>
      <c r="W4847" s="564">
        <v>0</v>
      </c>
      <c r="X4847" s="564">
        <v>0</v>
      </c>
      <c r="Y4847" s="564">
        <v>0</v>
      </c>
      <c r="Z4847" s="564">
        <v>0</v>
      </c>
      <c r="AA4847" s="564">
        <v>0</v>
      </c>
      <c r="AB4847" s="564">
        <v>0</v>
      </c>
      <c r="AC4847" s="564">
        <v>0</v>
      </c>
      <c r="AD4847" s="564">
        <v>0</v>
      </c>
      <c r="AE4847" s="564">
        <v>0</v>
      </c>
      <c r="AF4847" s="564">
        <v>0</v>
      </c>
      <c r="AG4847" s="564">
        <v>0</v>
      </c>
      <c r="AH4847" s="564">
        <v>0</v>
      </c>
      <c r="AI4847" s="564">
        <v>0</v>
      </c>
      <c r="AJ4847" s="564">
        <v>0</v>
      </c>
      <c r="AK4847" s="564">
        <v>0</v>
      </c>
    </row>
    <row r="4848" spans="1:37">
      <c r="A4848">
        <v>4844</v>
      </c>
      <c r="B4848" s="564">
        <f t="shared" ca="1" si="456"/>
        <v>20</v>
      </c>
      <c r="C4848" s="564">
        <f t="shared" ca="1" si="451"/>
        <v>400</v>
      </c>
      <c r="D4848" s="564">
        <f t="shared" ca="1" si="454"/>
        <v>20</v>
      </c>
      <c r="E4848" s="564">
        <f t="shared" ca="1" si="452"/>
        <v>0</v>
      </c>
      <c r="F4848" s="564">
        <f t="shared" ca="1" si="455"/>
        <v>1</v>
      </c>
      <c r="G4848" s="564">
        <f t="shared" ca="1" si="453"/>
        <v>0.87082732597484935</v>
      </c>
      <c r="H4848" s="564">
        <v>1</v>
      </c>
      <c r="I4848" s="564">
        <v>1</v>
      </c>
      <c r="J4848" s="564">
        <v>1</v>
      </c>
      <c r="K4848" s="564">
        <v>1</v>
      </c>
      <c r="L4848" s="564">
        <v>1</v>
      </c>
      <c r="M4848" s="564">
        <v>1</v>
      </c>
      <c r="N4848" s="564">
        <v>1</v>
      </c>
      <c r="O4848" s="564">
        <v>1</v>
      </c>
      <c r="P4848" s="564">
        <v>1</v>
      </c>
      <c r="Q4848" s="564">
        <v>1</v>
      </c>
      <c r="R4848" s="564">
        <v>1</v>
      </c>
      <c r="S4848" s="564">
        <v>1</v>
      </c>
      <c r="T4848" s="564">
        <v>1</v>
      </c>
      <c r="U4848" s="564">
        <v>1</v>
      </c>
      <c r="V4848" s="564">
        <v>1</v>
      </c>
      <c r="W4848" s="564">
        <v>1</v>
      </c>
      <c r="X4848" s="564">
        <v>1</v>
      </c>
      <c r="Y4848" s="564">
        <v>1</v>
      </c>
      <c r="Z4848" s="564">
        <v>1</v>
      </c>
      <c r="AA4848" s="564">
        <v>1</v>
      </c>
      <c r="AB4848" s="564">
        <v>1</v>
      </c>
      <c r="AC4848" s="564">
        <v>1</v>
      </c>
      <c r="AD4848" s="564">
        <v>1</v>
      </c>
      <c r="AE4848" s="564">
        <v>1</v>
      </c>
      <c r="AF4848" s="564">
        <v>1</v>
      </c>
      <c r="AG4848" s="564">
        <v>1</v>
      </c>
      <c r="AH4848" s="564">
        <v>1</v>
      </c>
      <c r="AI4848" s="564">
        <v>1</v>
      </c>
      <c r="AJ4848" s="564">
        <v>1</v>
      </c>
      <c r="AK4848" s="564">
        <v>1</v>
      </c>
    </row>
    <row r="4849" spans="1:37">
      <c r="A4849">
        <v>4845</v>
      </c>
      <c r="B4849" s="564">
        <f t="shared" ca="1" si="456"/>
        <v>20</v>
      </c>
      <c r="C4849" s="564">
        <f t="shared" ca="1" si="451"/>
        <v>400</v>
      </c>
      <c r="D4849" s="564">
        <f t="shared" ca="1" si="454"/>
        <v>20</v>
      </c>
      <c r="E4849" s="564">
        <f t="shared" ca="1" si="452"/>
        <v>0</v>
      </c>
      <c r="F4849" s="564">
        <f t="shared" ca="1" si="455"/>
        <v>1</v>
      </c>
      <c r="G4849" s="564">
        <f t="shared" ca="1" si="453"/>
        <v>-2.0369993357601923</v>
      </c>
      <c r="H4849" s="564">
        <v>1</v>
      </c>
      <c r="I4849" s="564">
        <v>1</v>
      </c>
      <c r="J4849" s="564">
        <v>1</v>
      </c>
      <c r="K4849" s="564">
        <v>1</v>
      </c>
      <c r="L4849" s="564">
        <v>1</v>
      </c>
      <c r="M4849" s="564">
        <v>1</v>
      </c>
      <c r="N4849" s="564">
        <v>1</v>
      </c>
      <c r="O4849" s="564">
        <v>1</v>
      </c>
      <c r="P4849" s="564">
        <v>1</v>
      </c>
      <c r="Q4849" s="564">
        <v>1</v>
      </c>
      <c r="R4849" s="564">
        <v>1</v>
      </c>
      <c r="S4849" s="564">
        <v>1</v>
      </c>
      <c r="T4849" s="564">
        <v>1</v>
      </c>
      <c r="U4849" s="564">
        <v>1</v>
      </c>
      <c r="V4849" s="564">
        <v>1</v>
      </c>
      <c r="W4849" s="564">
        <v>1</v>
      </c>
      <c r="X4849" s="564">
        <v>1</v>
      </c>
      <c r="Y4849" s="564">
        <v>1</v>
      </c>
      <c r="Z4849" s="564">
        <v>1</v>
      </c>
      <c r="AA4849" s="564">
        <v>1</v>
      </c>
      <c r="AB4849" s="564">
        <v>1</v>
      </c>
      <c r="AC4849" s="564">
        <v>1</v>
      </c>
      <c r="AD4849" s="564">
        <v>1</v>
      </c>
      <c r="AE4849" s="564">
        <v>1</v>
      </c>
      <c r="AF4849" s="564">
        <v>1</v>
      </c>
      <c r="AG4849" s="564">
        <v>1</v>
      </c>
      <c r="AH4849" s="564">
        <v>1</v>
      </c>
      <c r="AI4849" s="564">
        <v>1</v>
      </c>
      <c r="AJ4849" s="564">
        <v>1</v>
      </c>
      <c r="AK4849" s="564">
        <v>1</v>
      </c>
    </row>
    <row r="4850" spans="1:37">
      <c r="A4850">
        <v>4846</v>
      </c>
      <c r="B4850" s="564">
        <f t="shared" ca="1" si="456"/>
        <v>20</v>
      </c>
      <c r="C4850" s="564">
        <f t="shared" ca="1" si="451"/>
        <v>400</v>
      </c>
      <c r="D4850" s="564">
        <f t="shared" ca="1" si="454"/>
        <v>20</v>
      </c>
      <c r="E4850" s="564">
        <f t="shared" ca="1" si="452"/>
        <v>0</v>
      </c>
      <c r="F4850" s="564">
        <f t="shared" ca="1" si="455"/>
        <v>1</v>
      </c>
      <c r="G4850" s="564">
        <f t="shared" ca="1" si="453"/>
        <v>2.6831475607201729</v>
      </c>
      <c r="H4850" s="564">
        <v>1</v>
      </c>
      <c r="I4850" s="564">
        <v>1</v>
      </c>
      <c r="J4850" s="564">
        <v>1</v>
      </c>
      <c r="K4850" s="564">
        <v>1</v>
      </c>
      <c r="L4850" s="564">
        <v>1</v>
      </c>
      <c r="M4850" s="564">
        <v>1</v>
      </c>
      <c r="N4850" s="564">
        <v>1</v>
      </c>
      <c r="O4850" s="564">
        <v>1</v>
      </c>
      <c r="P4850" s="564">
        <v>1</v>
      </c>
      <c r="Q4850" s="564">
        <v>1</v>
      </c>
      <c r="R4850" s="564">
        <v>1</v>
      </c>
      <c r="S4850" s="564">
        <v>1</v>
      </c>
      <c r="T4850" s="564">
        <v>1</v>
      </c>
      <c r="U4850" s="564">
        <v>1</v>
      </c>
      <c r="V4850" s="564">
        <v>1</v>
      </c>
      <c r="W4850" s="564">
        <v>1</v>
      </c>
      <c r="X4850" s="564">
        <v>1</v>
      </c>
      <c r="Y4850" s="564">
        <v>1</v>
      </c>
      <c r="Z4850" s="564">
        <v>1</v>
      </c>
      <c r="AA4850" s="564">
        <v>1</v>
      </c>
      <c r="AB4850" s="564">
        <v>1</v>
      </c>
      <c r="AC4850" s="564">
        <v>1</v>
      </c>
      <c r="AD4850" s="564">
        <v>1</v>
      </c>
      <c r="AE4850" s="564">
        <v>1</v>
      </c>
      <c r="AF4850" s="564">
        <v>1</v>
      </c>
      <c r="AG4850" s="564">
        <v>1</v>
      </c>
      <c r="AH4850" s="564">
        <v>1</v>
      </c>
      <c r="AI4850" s="564">
        <v>1</v>
      </c>
      <c r="AJ4850" s="564">
        <v>1</v>
      </c>
      <c r="AK4850" s="564">
        <v>1</v>
      </c>
    </row>
    <row r="4851" spans="1:37">
      <c r="A4851">
        <v>4847</v>
      </c>
      <c r="B4851" s="564">
        <f t="shared" ca="1" si="456"/>
        <v>0</v>
      </c>
      <c r="C4851" s="564">
        <f t="shared" ca="1" si="451"/>
        <v>0</v>
      </c>
      <c r="D4851" s="564">
        <f t="shared" ca="1" si="454"/>
        <v>0</v>
      </c>
      <c r="E4851" s="564">
        <f t="shared" ca="1" si="452"/>
        <v>0</v>
      </c>
      <c r="F4851" s="564">
        <f t="shared" ca="1" si="455"/>
        <v>1</v>
      </c>
      <c r="G4851" s="564">
        <f t="shared" ca="1" si="453"/>
        <v>7.4785694617899399</v>
      </c>
      <c r="H4851" s="564">
        <v>0</v>
      </c>
      <c r="I4851" s="564">
        <v>0</v>
      </c>
      <c r="J4851" s="564">
        <v>0</v>
      </c>
      <c r="K4851" s="564">
        <v>0</v>
      </c>
      <c r="L4851" s="564">
        <v>0</v>
      </c>
      <c r="M4851" s="564">
        <v>0</v>
      </c>
      <c r="N4851" s="564">
        <v>0</v>
      </c>
      <c r="O4851" s="564">
        <v>0</v>
      </c>
      <c r="P4851" s="564">
        <v>0</v>
      </c>
      <c r="Q4851" s="564">
        <v>0</v>
      </c>
      <c r="R4851" s="564">
        <v>0</v>
      </c>
      <c r="S4851" s="564">
        <v>0</v>
      </c>
      <c r="T4851" s="564">
        <v>0</v>
      </c>
      <c r="U4851" s="564">
        <v>0</v>
      </c>
      <c r="V4851" s="564">
        <v>0</v>
      </c>
      <c r="W4851" s="564">
        <v>0</v>
      </c>
      <c r="X4851" s="564">
        <v>0</v>
      </c>
      <c r="Y4851" s="564">
        <v>0</v>
      </c>
      <c r="Z4851" s="564">
        <v>0</v>
      </c>
      <c r="AA4851" s="564">
        <v>0</v>
      </c>
      <c r="AB4851" s="564">
        <v>0</v>
      </c>
      <c r="AC4851" s="564">
        <v>0</v>
      </c>
      <c r="AD4851" s="564">
        <v>0</v>
      </c>
      <c r="AE4851" s="564">
        <v>0</v>
      </c>
      <c r="AF4851" s="564">
        <v>0</v>
      </c>
      <c r="AG4851" s="564">
        <v>0</v>
      </c>
      <c r="AH4851" s="564">
        <v>0</v>
      </c>
      <c r="AI4851" s="564">
        <v>0</v>
      </c>
      <c r="AJ4851" s="564">
        <v>0</v>
      </c>
      <c r="AK4851" s="564">
        <v>0</v>
      </c>
    </row>
    <row r="4852" spans="1:37">
      <c r="A4852">
        <v>4848</v>
      </c>
      <c r="B4852" s="564">
        <f t="shared" ca="1" si="456"/>
        <v>0</v>
      </c>
      <c r="C4852" s="564">
        <f t="shared" ca="1" si="451"/>
        <v>0</v>
      </c>
      <c r="D4852" s="564">
        <f t="shared" ca="1" si="454"/>
        <v>0</v>
      </c>
      <c r="E4852" s="564">
        <f t="shared" ca="1" si="452"/>
        <v>0</v>
      </c>
      <c r="F4852" s="564">
        <f t="shared" ca="1" si="455"/>
        <v>1</v>
      </c>
      <c r="G4852" s="564">
        <f t="shared" ca="1" si="453"/>
        <v>-1.6919039897477091</v>
      </c>
      <c r="H4852" s="564">
        <v>0</v>
      </c>
      <c r="I4852" s="564">
        <v>0</v>
      </c>
      <c r="J4852" s="564">
        <v>0</v>
      </c>
      <c r="K4852" s="564">
        <v>0</v>
      </c>
      <c r="L4852" s="564">
        <v>0</v>
      </c>
      <c r="M4852" s="564">
        <v>0</v>
      </c>
      <c r="N4852" s="564">
        <v>0</v>
      </c>
      <c r="O4852" s="564">
        <v>0</v>
      </c>
      <c r="P4852" s="564">
        <v>0</v>
      </c>
      <c r="Q4852" s="564">
        <v>0</v>
      </c>
      <c r="R4852" s="564">
        <v>0</v>
      </c>
      <c r="S4852" s="564">
        <v>0</v>
      </c>
      <c r="T4852" s="564">
        <v>0</v>
      </c>
      <c r="U4852" s="564">
        <v>0</v>
      </c>
      <c r="V4852" s="564">
        <v>0</v>
      </c>
      <c r="W4852" s="564">
        <v>0</v>
      </c>
      <c r="X4852" s="564">
        <v>0</v>
      </c>
      <c r="Y4852" s="564">
        <v>0</v>
      </c>
      <c r="Z4852" s="564">
        <v>0</v>
      </c>
      <c r="AA4852" s="564">
        <v>0</v>
      </c>
      <c r="AB4852" s="564">
        <v>0</v>
      </c>
      <c r="AC4852" s="564">
        <v>0</v>
      </c>
      <c r="AD4852" s="564">
        <v>0</v>
      </c>
      <c r="AE4852" s="564">
        <v>0</v>
      </c>
      <c r="AF4852" s="564">
        <v>0</v>
      </c>
      <c r="AG4852" s="564">
        <v>0</v>
      </c>
      <c r="AH4852" s="564">
        <v>0</v>
      </c>
      <c r="AI4852" s="564">
        <v>0</v>
      </c>
      <c r="AJ4852" s="564">
        <v>0</v>
      </c>
      <c r="AK4852" s="564">
        <v>0</v>
      </c>
    </row>
    <row r="4853" spans="1:37">
      <c r="A4853">
        <v>4849</v>
      </c>
      <c r="B4853" s="564">
        <f t="shared" ca="1" si="456"/>
        <v>20</v>
      </c>
      <c r="C4853" s="564">
        <f t="shared" ca="1" si="451"/>
        <v>400</v>
      </c>
      <c r="D4853" s="564">
        <f t="shared" ca="1" si="454"/>
        <v>20</v>
      </c>
      <c r="E4853" s="564">
        <f t="shared" ca="1" si="452"/>
        <v>0</v>
      </c>
      <c r="F4853" s="564">
        <f t="shared" ca="1" si="455"/>
        <v>1</v>
      </c>
      <c r="G4853" s="564">
        <f t="shared" ca="1" si="453"/>
        <v>-2.4497177109134292</v>
      </c>
      <c r="H4853" s="564">
        <v>1</v>
      </c>
      <c r="I4853" s="564">
        <v>1</v>
      </c>
      <c r="J4853" s="564">
        <v>1</v>
      </c>
      <c r="K4853" s="564">
        <v>1</v>
      </c>
      <c r="L4853" s="564">
        <v>1</v>
      </c>
      <c r="M4853" s="564">
        <v>1</v>
      </c>
      <c r="N4853" s="564">
        <v>1</v>
      </c>
      <c r="O4853" s="564">
        <v>1</v>
      </c>
      <c r="P4853" s="564">
        <v>1</v>
      </c>
      <c r="Q4853" s="564">
        <v>1</v>
      </c>
      <c r="R4853" s="564">
        <v>1</v>
      </c>
      <c r="S4853" s="564">
        <v>1</v>
      </c>
      <c r="T4853" s="564">
        <v>1</v>
      </c>
      <c r="U4853" s="564">
        <v>1</v>
      </c>
      <c r="V4853" s="564">
        <v>1</v>
      </c>
      <c r="W4853" s="564">
        <v>1</v>
      </c>
      <c r="X4853" s="564">
        <v>1</v>
      </c>
      <c r="Y4853" s="564">
        <v>1</v>
      </c>
      <c r="Z4853" s="564">
        <v>1</v>
      </c>
      <c r="AA4853" s="564">
        <v>1</v>
      </c>
      <c r="AB4853" s="564">
        <v>1</v>
      </c>
      <c r="AC4853" s="564">
        <v>1</v>
      </c>
      <c r="AD4853" s="564">
        <v>1</v>
      </c>
      <c r="AE4853" s="564">
        <v>1</v>
      </c>
      <c r="AF4853" s="564">
        <v>1</v>
      </c>
      <c r="AG4853" s="564">
        <v>1</v>
      </c>
      <c r="AH4853" s="564">
        <v>1</v>
      </c>
      <c r="AI4853" s="564">
        <v>1</v>
      </c>
      <c r="AJ4853" s="564">
        <v>1</v>
      </c>
      <c r="AK4853" s="564">
        <v>1</v>
      </c>
    </row>
    <row r="4854" spans="1:37">
      <c r="A4854">
        <v>4850</v>
      </c>
      <c r="B4854" s="564">
        <f t="shared" ca="1" si="456"/>
        <v>20</v>
      </c>
      <c r="C4854" s="564">
        <f t="shared" ca="1" si="451"/>
        <v>400</v>
      </c>
      <c r="D4854" s="564">
        <f t="shared" ca="1" si="454"/>
        <v>20</v>
      </c>
      <c r="E4854" s="564">
        <f t="shared" ca="1" si="452"/>
        <v>0</v>
      </c>
      <c r="F4854" s="564">
        <f t="shared" ca="1" si="455"/>
        <v>1</v>
      </c>
      <c r="G4854" s="564">
        <f t="shared" ca="1" si="453"/>
        <v>-3.8489229805628966E-2</v>
      </c>
      <c r="H4854" s="564">
        <v>1</v>
      </c>
      <c r="I4854" s="564">
        <v>1</v>
      </c>
      <c r="J4854" s="564">
        <v>1</v>
      </c>
      <c r="K4854" s="564">
        <v>1</v>
      </c>
      <c r="L4854" s="564">
        <v>1</v>
      </c>
      <c r="M4854" s="564">
        <v>1</v>
      </c>
      <c r="N4854" s="564">
        <v>1</v>
      </c>
      <c r="O4854" s="564">
        <v>1</v>
      </c>
      <c r="P4854" s="564">
        <v>1</v>
      </c>
      <c r="Q4854" s="564">
        <v>1</v>
      </c>
      <c r="R4854" s="564">
        <v>1</v>
      </c>
      <c r="S4854" s="564">
        <v>1</v>
      </c>
      <c r="T4854" s="564">
        <v>1</v>
      </c>
      <c r="U4854" s="564">
        <v>1</v>
      </c>
      <c r="V4854" s="564">
        <v>1</v>
      </c>
      <c r="W4854" s="564">
        <v>1</v>
      </c>
      <c r="X4854" s="564">
        <v>1</v>
      </c>
      <c r="Y4854" s="564">
        <v>1</v>
      </c>
      <c r="Z4854" s="564">
        <v>1</v>
      </c>
      <c r="AA4854" s="564">
        <v>1</v>
      </c>
      <c r="AB4854" s="564">
        <v>1</v>
      </c>
      <c r="AC4854" s="564">
        <v>1</v>
      </c>
      <c r="AD4854" s="564">
        <v>1</v>
      </c>
      <c r="AE4854" s="564">
        <v>1</v>
      </c>
      <c r="AF4854" s="564">
        <v>1</v>
      </c>
      <c r="AG4854" s="564">
        <v>1</v>
      </c>
      <c r="AH4854" s="564">
        <v>1</v>
      </c>
      <c r="AI4854" s="564">
        <v>1</v>
      </c>
      <c r="AJ4854" s="564">
        <v>1</v>
      </c>
      <c r="AK4854" s="564">
        <v>1</v>
      </c>
    </row>
    <row r="4855" spans="1:37">
      <c r="A4855">
        <v>4851</v>
      </c>
      <c r="B4855" s="564">
        <f t="shared" ca="1" si="456"/>
        <v>20</v>
      </c>
      <c r="C4855" s="564">
        <f t="shared" ca="1" si="451"/>
        <v>400</v>
      </c>
      <c r="D4855" s="564">
        <f t="shared" ca="1" si="454"/>
        <v>20</v>
      </c>
      <c r="E4855" s="564">
        <f t="shared" ca="1" si="452"/>
        <v>0</v>
      </c>
      <c r="F4855" s="564">
        <f t="shared" ca="1" si="455"/>
        <v>1</v>
      </c>
      <c r="G4855" s="564">
        <f t="shared" ca="1" si="453"/>
        <v>6.7789206984082746</v>
      </c>
      <c r="H4855" s="564">
        <v>1</v>
      </c>
      <c r="I4855" s="564">
        <v>1</v>
      </c>
      <c r="J4855" s="564">
        <v>1</v>
      </c>
      <c r="K4855" s="564">
        <v>1</v>
      </c>
      <c r="L4855" s="564">
        <v>1</v>
      </c>
      <c r="M4855" s="564">
        <v>1</v>
      </c>
      <c r="N4855" s="564">
        <v>1</v>
      </c>
      <c r="O4855" s="564">
        <v>1</v>
      </c>
      <c r="P4855" s="564">
        <v>1</v>
      </c>
      <c r="Q4855" s="564">
        <v>1</v>
      </c>
      <c r="R4855" s="564">
        <v>1</v>
      </c>
      <c r="S4855" s="564">
        <v>1</v>
      </c>
      <c r="T4855" s="564">
        <v>1</v>
      </c>
      <c r="U4855" s="564">
        <v>1</v>
      </c>
      <c r="V4855" s="564">
        <v>1</v>
      </c>
      <c r="W4855" s="564">
        <v>1</v>
      </c>
      <c r="X4855" s="564">
        <v>1</v>
      </c>
      <c r="Y4855" s="564">
        <v>1</v>
      </c>
      <c r="Z4855" s="564">
        <v>1</v>
      </c>
      <c r="AA4855" s="564">
        <v>1</v>
      </c>
      <c r="AB4855" s="564">
        <v>1</v>
      </c>
      <c r="AC4855" s="564">
        <v>1</v>
      </c>
      <c r="AD4855" s="564">
        <v>1</v>
      </c>
      <c r="AE4855" s="564">
        <v>1</v>
      </c>
      <c r="AF4855" s="564">
        <v>1</v>
      </c>
      <c r="AG4855" s="564">
        <v>1</v>
      </c>
      <c r="AH4855" s="564">
        <v>1</v>
      </c>
      <c r="AI4855" s="564">
        <v>1</v>
      </c>
      <c r="AJ4855" s="564">
        <v>1</v>
      </c>
      <c r="AK4855" s="564">
        <v>1</v>
      </c>
    </row>
    <row r="4856" spans="1:37">
      <c r="A4856">
        <v>4852</v>
      </c>
      <c r="B4856" s="564">
        <f t="shared" ca="1" si="456"/>
        <v>10</v>
      </c>
      <c r="C4856" s="564">
        <f t="shared" ca="1" si="451"/>
        <v>100</v>
      </c>
      <c r="D4856" s="564">
        <f t="shared" ca="1" si="454"/>
        <v>10</v>
      </c>
      <c r="E4856" s="564">
        <f t="shared" ca="1" si="452"/>
        <v>5</v>
      </c>
      <c r="F4856" s="564">
        <f t="shared" ca="1" si="455"/>
        <v>0.47368421052631582</v>
      </c>
      <c r="G4856" s="564">
        <f t="shared" ca="1" si="453"/>
        <v>6.2585010948010726</v>
      </c>
      <c r="H4856" s="564">
        <v>1</v>
      </c>
      <c r="I4856" s="564">
        <v>1</v>
      </c>
      <c r="J4856" s="564">
        <v>0</v>
      </c>
      <c r="K4856" s="564">
        <v>0</v>
      </c>
      <c r="L4856" s="564">
        <v>1</v>
      </c>
      <c r="M4856" s="564">
        <v>1</v>
      </c>
      <c r="N4856" s="564">
        <v>0</v>
      </c>
      <c r="O4856" s="564">
        <v>0</v>
      </c>
      <c r="P4856" s="564">
        <v>0</v>
      </c>
      <c r="Q4856" s="564">
        <v>0</v>
      </c>
      <c r="R4856" s="564">
        <v>1</v>
      </c>
      <c r="S4856" s="564">
        <v>0</v>
      </c>
      <c r="T4856" s="564">
        <v>0</v>
      </c>
      <c r="U4856" s="564">
        <v>1</v>
      </c>
      <c r="V4856" s="564">
        <v>1</v>
      </c>
      <c r="W4856" s="564">
        <v>0</v>
      </c>
      <c r="X4856" s="564">
        <v>1</v>
      </c>
      <c r="Y4856" s="564">
        <v>1</v>
      </c>
      <c r="Z4856" s="564">
        <v>1</v>
      </c>
      <c r="AA4856" s="564">
        <v>0</v>
      </c>
      <c r="AB4856" s="564">
        <v>0</v>
      </c>
      <c r="AC4856" s="564">
        <v>1</v>
      </c>
      <c r="AD4856" s="564">
        <v>0</v>
      </c>
      <c r="AE4856" s="564">
        <v>1</v>
      </c>
      <c r="AF4856" s="564">
        <v>0</v>
      </c>
      <c r="AG4856" s="564">
        <v>1</v>
      </c>
      <c r="AH4856" s="564">
        <v>1</v>
      </c>
      <c r="AI4856" s="564">
        <v>1</v>
      </c>
      <c r="AJ4856" s="564">
        <v>0</v>
      </c>
      <c r="AK4856" s="564">
        <v>0</v>
      </c>
    </row>
    <row r="4857" spans="1:37">
      <c r="A4857">
        <v>4853</v>
      </c>
      <c r="B4857" s="564">
        <f t="shared" ca="1" si="456"/>
        <v>20</v>
      </c>
      <c r="C4857" s="564">
        <f t="shared" ca="1" si="451"/>
        <v>400</v>
      </c>
      <c r="D4857" s="564">
        <f t="shared" ca="1" si="454"/>
        <v>20</v>
      </c>
      <c r="E4857" s="564">
        <f t="shared" ca="1" si="452"/>
        <v>0</v>
      </c>
      <c r="F4857" s="564">
        <f t="shared" ca="1" si="455"/>
        <v>1</v>
      </c>
      <c r="G4857" s="564">
        <f t="shared" ca="1" si="453"/>
        <v>2.7889833155042383</v>
      </c>
      <c r="H4857" s="564">
        <v>1</v>
      </c>
      <c r="I4857" s="564">
        <v>1</v>
      </c>
      <c r="J4857" s="564">
        <v>1</v>
      </c>
      <c r="K4857" s="564">
        <v>1</v>
      </c>
      <c r="L4857" s="564">
        <v>1</v>
      </c>
      <c r="M4857" s="564">
        <v>1</v>
      </c>
      <c r="N4857" s="564">
        <v>1</v>
      </c>
      <c r="O4857" s="564">
        <v>1</v>
      </c>
      <c r="P4857" s="564">
        <v>1</v>
      </c>
      <c r="Q4857" s="564">
        <v>1</v>
      </c>
      <c r="R4857" s="564">
        <v>1</v>
      </c>
      <c r="S4857" s="564">
        <v>1</v>
      </c>
      <c r="T4857" s="564">
        <v>1</v>
      </c>
      <c r="U4857" s="564">
        <v>1</v>
      </c>
      <c r="V4857" s="564">
        <v>1</v>
      </c>
      <c r="W4857" s="564">
        <v>1</v>
      </c>
      <c r="X4857" s="564">
        <v>1</v>
      </c>
      <c r="Y4857" s="564">
        <v>1</v>
      </c>
      <c r="Z4857" s="564">
        <v>1</v>
      </c>
      <c r="AA4857" s="564">
        <v>1</v>
      </c>
      <c r="AB4857" s="564">
        <v>1</v>
      </c>
      <c r="AC4857" s="564">
        <v>1</v>
      </c>
      <c r="AD4857" s="564">
        <v>1</v>
      </c>
      <c r="AE4857" s="564">
        <v>1</v>
      </c>
      <c r="AF4857" s="564">
        <v>1</v>
      </c>
      <c r="AG4857" s="564">
        <v>1</v>
      </c>
      <c r="AH4857" s="564">
        <v>1</v>
      </c>
      <c r="AI4857" s="564">
        <v>1</v>
      </c>
      <c r="AJ4857" s="564">
        <v>1</v>
      </c>
      <c r="AK4857" s="564">
        <v>1</v>
      </c>
    </row>
    <row r="4858" spans="1:37">
      <c r="A4858">
        <v>4854</v>
      </c>
      <c r="B4858" s="564">
        <f t="shared" ca="1" si="456"/>
        <v>0</v>
      </c>
      <c r="C4858" s="564">
        <f t="shared" ca="1" si="451"/>
        <v>0</v>
      </c>
      <c r="D4858" s="564">
        <f t="shared" ca="1" si="454"/>
        <v>0</v>
      </c>
      <c r="E4858" s="564">
        <f t="shared" ca="1" si="452"/>
        <v>0</v>
      </c>
      <c r="F4858" s="564">
        <f t="shared" ca="1" si="455"/>
        <v>1</v>
      </c>
      <c r="G4858" s="564">
        <f t="shared" ca="1" si="453"/>
        <v>-7.0070813312740494</v>
      </c>
      <c r="H4858" s="564">
        <v>0</v>
      </c>
      <c r="I4858" s="564">
        <v>0</v>
      </c>
      <c r="J4858" s="564">
        <v>0</v>
      </c>
      <c r="K4858" s="564">
        <v>0</v>
      </c>
      <c r="L4858" s="564">
        <v>0</v>
      </c>
      <c r="M4858" s="564">
        <v>0</v>
      </c>
      <c r="N4858" s="564">
        <v>0</v>
      </c>
      <c r="O4858" s="564">
        <v>0</v>
      </c>
      <c r="P4858" s="564">
        <v>0</v>
      </c>
      <c r="Q4858" s="564">
        <v>0</v>
      </c>
      <c r="R4858" s="564">
        <v>0</v>
      </c>
      <c r="S4858" s="564">
        <v>0</v>
      </c>
      <c r="T4858" s="564">
        <v>0</v>
      </c>
      <c r="U4858" s="564">
        <v>0</v>
      </c>
      <c r="V4858" s="564">
        <v>0</v>
      </c>
      <c r="W4858" s="564">
        <v>0</v>
      </c>
      <c r="X4858" s="564">
        <v>0</v>
      </c>
      <c r="Y4858" s="564">
        <v>0</v>
      </c>
      <c r="Z4858" s="564">
        <v>0</v>
      </c>
      <c r="AA4858" s="564">
        <v>0</v>
      </c>
      <c r="AB4858" s="564">
        <v>0</v>
      </c>
      <c r="AC4858" s="564">
        <v>0</v>
      </c>
      <c r="AD4858" s="564">
        <v>0</v>
      </c>
      <c r="AE4858" s="564">
        <v>0</v>
      </c>
      <c r="AF4858" s="564">
        <v>0</v>
      </c>
      <c r="AG4858" s="564">
        <v>0</v>
      </c>
      <c r="AH4858" s="564">
        <v>0</v>
      </c>
      <c r="AI4858" s="564">
        <v>0</v>
      </c>
      <c r="AJ4858" s="564">
        <v>0</v>
      </c>
      <c r="AK4858" s="564">
        <v>0</v>
      </c>
    </row>
    <row r="4859" spans="1:37">
      <c r="A4859">
        <v>4855</v>
      </c>
      <c r="B4859" s="564">
        <f t="shared" ca="1" si="456"/>
        <v>0</v>
      </c>
      <c r="C4859" s="564">
        <f t="shared" ca="1" si="451"/>
        <v>0</v>
      </c>
      <c r="D4859" s="564">
        <f t="shared" ca="1" si="454"/>
        <v>0</v>
      </c>
      <c r="E4859" s="564">
        <f t="shared" ca="1" si="452"/>
        <v>0</v>
      </c>
      <c r="F4859" s="564">
        <f t="shared" ca="1" si="455"/>
        <v>1</v>
      </c>
      <c r="G4859" s="564">
        <f t="shared" ca="1" si="453"/>
        <v>2.6175132114078892</v>
      </c>
      <c r="H4859" s="564">
        <v>0</v>
      </c>
      <c r="I4859" s="564">
        <v>0</v>
      </c>
      <c r="J4859" s="564">
        <v>0</v>
      </c>
      <c r="K4859" s="564">
        <v>0</v>
      </c>
      <c r="L4859" s="564">
        <v>0</v>
      </c>
      <c r="M4859" s="564">
        <v>0</v>
      </c>
      <c r="N4859" s="564">
        <v>0</v>
      </c>
      <c r="O4859" s="564">
        <v>0</v>
      </c>
      <c r="P4859" s="564">
        <v>0</v>
      </c>
      <c r="Q4859" s="564">
        <v>0</v>
      </c>
      <c r="R4859" s="564">
        <v>0</v>
      </c>
      <c r="S4859" s="564">
        <v>0</v>
      </c>
      <c r="T4859" s="564">
        <v>0</v>
      </c>
      <c r="U4859" s="564">
        <v>0</v>
      </c>
      <c r="V4859" s="564">
        <v>0</v>
      </c>
      <c r="W4859" s="564">
        <v>0</v>
      </c>
      <c r="X4859" s="564">
        <v>0</v>
      </c>
      <c r="Y4859" s="564">
        <v>0</v>
      </c>
      <c r="Z4859" s="564">
        <v>0</v>
      </c>
      <c r="AA4859" s="564">
        <v>0</v>
      </c>
      <c r="AB4859" s="564">
        <v>0</v>
      </c>
      <c r="AC4859" s="564">
        <v>0</v>
      </c>
      <c r="AD4859" s="564">
        <v>0</v>
      </c>
      <c r="AE4859" s="564">
        <v>0</v>
      </c>
      <c r="AF4859" s="564">
        <v>0</v>
      </c>
      <c r="AG4859" s="564">
        <v>0</v>
      </c>
      <c r="AH4859" s="564">
        <v>0</v>
      </c>
      <c r="AI4859" s="564">
        <v>0</v>
      </c>
      <c r="AJ4859" s="564">
        <v>0</v>
      </c>
      <c r="AK4859" s="564">
        <v>0</v>
      </c>
    </row>
    <row r="4860" spans="1:37">
      <c r="A4860">
        <v>4856</v>
      </c>
      <c r="B4860" s="564">
        <f t="shared" ca="1" si="456"/>
        <v>20</v>
      </c>
      <c r="C4860" s="564">
        <f t="shared" ca="1" si="451"/>
        <v>400</v>
      </c>
      <c r="D4860" s="564">
        <f t="shared" ca="1" si="454"/>
        <v>20</v>
      </c>
      <c r="E4860" s="564">
        <f t="shared" ca="1" si="452"/>
        <v>0</v>
      </c>
      <c r="F4860" s="564">
        <f t="shared" ca="1" si="455"/>
        <v>1</v>
      </c>
      <c r="G4860" s="564">
        <f t="shared" ca="1" si="453"/>
        <v>3.2118917657621648</v>
      </c>
      <c r="H4860" s="564">
        <v>1</v>
      </c>
      <c r="I4860" s="564">
        <v>1</v>
      </c>
      <c r="J4860" s="564">
        <v>1</v>
      </c>
      <c r="K4860" s="564">
        <v>1</v>
      </c>
      <c r="L4860" s="564">
        <v>1</v>
      </c>
      <c r="M4860" s="564">
        <v>1</v>
      </c>
      <c r="N4860" s="564">
        <v>1</v>
      </c>
      <c r="O4860" s="564">
        <v>1</v>
      </c>
      <c r="P4860" s="564">
        <v>1</v>
      </c>
      <c r="Q4860" s="564">
        <v>1</v>
      </c>
      <c r="R4860" s="564">
        <v>1</v>
      </c>
      <c r="S4860" s="564">
        <v>1</v>
      </c>
      <c r="T4860" s="564">
        <v>1</v>
      </c>
      <c r="U4860" s="564">
        <v>1</v>
      </c>
      <c r="V4860" s="564">
        <v>1</v>
      </c>
      <c r="W4860" s="564">
        <v>1</v>
      </c>
      <c r="X4860" s="564">
        <v>1</v>
      </c>
      <c r="Y4860" s="564">
        <v>1</v>
      </c>
      <c r="Z4860" s="564">
        <v>1</v>
      </c>
      <c r="AA4860" s="564">
        <v>1</v>
      </c>
      <c r="AB4860" s="564">
        <v>1</v>
      </c>
      <c r="AC4860" s="564">
        <v>1</v>
      </c>
      <c r="AD4860" s="564">
        <v>1</v>
      </c>
      <c r="AE4860" s="564">
        <v>1</v>
      </c>
      <c r="AF4860" s="564">
        <v>1</v>
      </c>
      <c r="AG4860" s="564">
        <v>1</v>
      </c>
      <c r="AH4860" s="564">
        <v>1</v>
      </c>
      <c r="AI4860" s="564">
        <v>1</v>
      </c>
      <c r="AJ4860" s="564">
        <v>1</v>
      </c>
      <c r="AK4860" s="564">
        <v>1</v>
      </c>
    </row>
    <row r="4861" spans="1:37">
      <c r="A4861">
        <v>4857</v>
      </c>
      <c r="B4861" s="564">
        <f t="shared" ca="1" si="456"/>
        <v>0</v>
      </c>
      <c r="C4861" s="564">
        <f t="shared" ca="1" si="451"/>
        <v>0</v>
      </c>
      <c r="D4861" s="564">
        <f t="shared" ca="1" si="454"/>
        <v>0</v>
      </c>
      <c r="E4861" s="564">
        <f t="shared" ca="1" si="452"/>
        <v>0</v>
      </c>
      <c r="F4861" s="564">
        <f t="shared" ca="1" si="455"/>
        <v>1</v>
      </c>
      <c r="G4861" s="564">
        <f t="shared" ca="1" si="453"/>
        <v>-4.0164520914493895</v>
      </c>
      <c r="H4861" s="564">
        <v>0</v>
      </c>
      <c r="I4861" s="564">
        <v>0</v>
      </c>
      <c r="J4861" s="564">
        <v>0</v>
      </c>
      <c r="K4861" s="564">
        <v>0</v>
      </c>
      <c r="L4861" s="564">
        <v>0</v>
      </c>
      <c r="M4861" s="564">
        <v>0</v>
      </c>
      <c r="N4861" s="564">
        <v>0</v>
      </c>
      <c r="O4861" s="564">
        <v>0</v>
      </c>
      <c r="P4861" s="564">
        <v>0</v>
      </c>
      <c r="Q4861" s="564">
        <v>0</v>
      </c>
      <c r="R4861" s="564">
        <v>0</v>
      </c>
      <c r="S4861" s="564">
        <v>0</v>
      </c>
      <c r="T4861" s="564">
        <v>0</v>
      </c>
      <c r="U4861" s="564">
        <v>0</v>
      </c>
      <c r="V4861" s="564">
        <v>0</v>
      </c>
      <c r="W4861" s="564">
        <v>0</v>
      </c>
      <c r="X4861" s="564">
        <v>0</v>
      </c>
      <c r="Y4861" s="564">
        <v>0</v>
      </c>
      <c r="Z4861" s="564">
        <v>0</v>
      </c>
      <c r="AA4861" s="564">
        <v>0</v>
      </c>
      <c r="AB4861" s="564">
        <v>0</v>
      </c>
      <c r="AC4861" s="564">
        <v>0</v>
      </c>
      <c r="AD4861" s="564">
        <v>0</v>
      </c>
      <c r="AE4861" s="564">
        <v>0</v>
      </c>
      <c r="AF4861" s="564">
        <v>0</v>
      </c>
      <c r="AG4861" s="564">
        <v>0</v>
      </c>
      <c r="AH4861" s="564">
        <v>0</v>
      </c>
      <c r="AI4861" s="564">
        <v>0</v>
      </c>
      <c r="AJ4861" s="564">
        <v>0</v>
      </c>
      <c r="AK4861" s="564">
        <v>0</v>
      </c>
    </row>
    <row r="4862" spans="1:37">
      <c r="A4862">
        <v>4858</v>
      </c>
      <c r="B4862" s="564">
        <f t="shared" ca="1" si="456"/>
        <v>20</v>
      </c>
      <c r="C4862" s="564">
        <f t="shared" ca="1" si="451"/>
        <v>400</v>
      </c>
      <c r="D4862" s="564">
        <f t="shared" ca="1" si="454"/>
        <v>20</v>
      </c>
      <c r="E4862" s="564">
        <f t="shared" ca="1" si="452"/>
        <v>0</v>
      </c>
      <c r="F4862" s="564">
        <f t="shared" ca="1" si="455"/>
        <v>1</v>
      </c>
      <c r="G4862" s="564">
        <f t="shared" ca="1" si="453"/>
        <v>-3.5020385649163939</v>
      </c>
      <c r="H4862" s="564">
        <v>1</v>
      </c>
      <c r="I4862" s="564">
        <v>1</v>
      </c>
      <c r="J4862" s="564">
        <v>1</v>
      </c>
      <c r="K4862" s="564">
        <v>1</v>
      </c>
      <c r="L4862" s="564">
        <v>1</v>
      </c>
      <c r="M4862" s="564">
        <v>1</v>
      </c>
      <c r="N4862" s="564">
        <v>1</v>
      </c>
      <c r="O4862" s="564">
        <v>1</v>
      </c>
      <c r="P4862" s="564">
        <v>1</v>
      </c>
      <c r="Q4862" s="564">
        <v>1</v>
      </c>
      <c r="R4862" s="564">
        <v>1</v>
      </c>
      <c r="S4862" s="564">
        <v>1</v>
      </c>
      <c r="T4862" s="564">
        <v>1</v>
      </c>
      <c r="U4862" s="564">
        <v>1</v>
      </c>
      <c r="V4862" s="564">
        <v>1</v>
      </c>
      <c r="W4862" s="564">
        <v>1</v>
      </c>
      <c r="X4862" s="564">
        <v>1</v>
      </c>
      <c r="Y4862" s="564">
        <v>1</v>
      </c>
      <c r="Z4862" s="564">
        <v>1</v>
      </c>
      <c r="AA4862" s="564">
        <v>1</v>
      </c>
      <c r="AB4862" s="564">
        <v>1</v>
      </c>
      <c r="AC4862" s="564">
        <v>1</v>
      </c>
      <c r="AD4862" s="564">
        <v>1</v>
      </c>
      <c r="AE4862" s="564">
        <v>1</v>
      </c>
      <c r="AF4862" s="564">
        <v>1</v>
      </c>
      <c r="AG4862" s="564">
        <v>1</v>
      </c>
      <c r="AH4862" s="564">
        <v>1</v>
      </c>
      <c r="AI4862" s="564">
        <v>1</v>
      </c>
      <c r="AJ4862" s="564">
        <v>1</v>
      </c>
      <c r="AK4862" s="564">
        <v>1</v>
      </c>
    </row>
    <row r="4863" spans="1:37">
      <c r="A4863">
        <v>4859</v>
      </c>
      <c r="B4863" s="564">
        <f t="shared" ca="1" si="456"/>
        <v>14</v>
      </c>
      <c r="C4863" s="564">
        <f t="shared" ca="1" si="451"/>
        <v>196</v>
      </c>
      <c r="D4863" s="564">
        <f t="shared" ca="1" si="454"/>
        <v>14</v>
      </c>
      <c r="E4863" s="564">
        <f t="shared" ca="1" si="452"/>
        <v>4.1999999999999993</v>
      </c>
      <c r="F4863" s="564">
        <f t="shared" ca="1" si="455"/>
        <v>0.55789473684210522</v>
      </c>
      <c r="G4863" s="564">
        <f t="shared" ca="1" si="453"/>
        <v>-3.6148992308208165</v>
      </c>
      <c r="H4863" s="564">
        <v>1</v>
      </c>
      <c r="I4863" s="564">
        <v>0</v>
      </c>
      <c r="J4863" s="564">
        <v>1</v>
      </c>
      <c r="K4863" s="564">
        <v>1</v>
      </c>
      <c r="L4863" s="564">
        <v>1</v>
      </c>
      <c r="M4863" s="564">
        <v>0</v>
      </c>
      <c r="N4863" s="564">
        <v>1</v>
      </c>
      <c r="O4863" s="564">
        <v>1</v>
      </c>
      <c r="P4863" s="564">
        <v>0</v>
      </c>
      <c r="Q4863" s="564">
        <v>0</v>
      </c>
      <c r="R4863" s="564">
        <v>1</v>
      </c>
      <c r="S4863" s="564">
        <v>0</v>
      </c>
      <c r="T4863" s="564">
        <v>1</v>
      </c>
      <c r="U4863" s="564">
        <v>1</v>
      </c>
      <c r="V4863" s="564">
        <v>1</v>
      </c>
      <c r="W4863" s="564">
        <v>1</v>
      </c>
      <c r="X4863" s="564">
        <v>1</v>
      </c>
      <c r="Y4863" s="564">
        <v>1</v>
      </c>
      <c r="Z4863" s="564">
        <v>0</v>
      </c>
      <c r="AA4863" s="564">
        <v>1</v>
      </c>
      <c r="AB4863" s="564">
        <v>0</v>
      </c>
      <c r="AC4863" s="564">
        <v>0</v>
      </c>
      <c r="AD4863" s="564">
        <v>1</v>
      </c>
      <c r="AE4863" s="564">
        <v>0</v>
      </c>
      <c r="AF4863" s="564">
        <v>1</v>
      </c>
      <c r="AG4863" s="564">
        <v>0</v>
      </c>
      <c r="AH4863" s="564">
        <v>1</v>
      </c>
      <c r="AI4863" s="564">
        <v>0</v>
      </c>
      <c r="AJ4863" s="564">
        <v>1</v>
      </c>
      <c r="AK4863" s="564">
        <v>1</v>
      </c>
    </row>
    <row r="4864" spans="1:37">
      <c r="A4864">
        <v>4860</v>
      </c>
      <c r="B4864" s="564">
        <f t="shared" ca="1" si="456"/>
        <v>0</v>
      </c>
      <c r="C4864" s="564">
        <f t="shared" ca="1" si="451"/>
        <v>0</v>
      </c>
      <c r="D4864" s="564">
        <f t="shared" ca="1" si="454"/>
        <v>0</v>
      </c>
      <c r="E4864" s="564">
        <f t="shared" ca="1" si="452"/>
        <v>0</v>
      </c>
      <c r="F4864" s="564">
        <f t="shared" ca="1" si="455"/>
        <v>1</v>
      </c>
      <c r="G4864" s="564">
        <f t="shared" ca="1" si="453"/>
        <v>4.4050769413487139</v>
      </c>
      <c r="H4864" s="564">
        <v>0</v>
      </c>
      <c r="I4864" s="564">
        <v>0</v>
      </c>
      <c r="J4864" s="564">
        <v>0</v>
      </c>
      <c r="K4864" s="564">
        <v>0</v>
      </c>
      <c r="L4864" s="564">
        <v>0</v>
      </c>
      <c r="M4864" s="564">
        <v>0</v>
      </c>
      <c r="N4864" s="564">
        <v>0</v>
      </c>
      <c r="O4864" s="564">
        <v>0</v>
      </c>
      <c r="P4864" s="564">
        <v>0</v>
      </c>
      <c r="Q4864" s="564">
        <v>0</v>
      </c>
      <c r="R4864" s="564">
        <v>0</v>
      </c>
      <c r="S4864" s="564">
        <v>0</v>
      </c>
      <c r="T4864" s="564">
        <v>0</v>
      </c>
      <c r="U4864" s="564">
        <v>0</v>
      </c>
      <c r="V4864" s="564">
        <v>0</v>
      </c>
      <c r="W4864" s="564">
        <v>0</v>
      </c>
      <c r="X4864" s="564">
        <v>0</v>
      </c>
      <c r="Y4864" s="564">
        <v>0</v>
      </c>
      <c r="Z4864" s="564">
        <v>0</v>
      </c>
      <c r="AA4864" s="564">
        <v>0</v>
      </c>
      <c r="AB4864" s="564">
        <v>0</v>
      </c>
      <c r="AC4864" s="564">
        <v>0</v>
      </c>
      <c r="AD4864" s="564">
        <v>0</v>
      </c>
      <c r="AE4864" s="564">
        <v>0</v>
      </c>
      <c r="AF4864" s="564">
        <v>0</v>
      </c>
      <c r="AG4864" s="564">
        <v>0</v>
      </c>
      <c r="AH4864" s="564">
        <v>0</v>
      </c>
      <c r="AI4864" s="564">
        <v>0</v>
      </c>
      <c r="AJ4864" s="564">
        <v>0</v>
      </c>
      <c r="AK4864" s="564">
        <v>0</v>
      </c>
    </row>
    <row r="4865" spans="1:37">
      <c r="A4865">
        <v>4861</v>
      </c>
      <c r="B4865" s="564">
        <f t="shared" ca="1" si="456"/>
        <v>5</v>
      </c>
      <c r="C4865" s="564">
        <f t="shared" ca="1" si="451"/>
        <v>25</v>
      </c>
      <c r="D4865" s="564">
        <f t="shared" ca="1" si="454"/>
        <v>5</v>
      </c>
      <c r="E4865" s="564">
        <f t="shared" ca="1" si="452"/>
        <v>3.75</v>
      </c>
      <c r="F4865" s="564">
        <f t="shared" ca="1" si="455"/>
        <v>0.60526315789473684</v>
      </c>
      <c r="G4865" s="564">
        <f t="shared" ca="1" si="453"/>
        <v>1.7557565903056127</v>
      </c>
      <c r="H4865" s="564">
        <v>0</v>
      </c>
      <c r="I4865" s="564">
        <v>0</v>
      </c>
      <c r="J4865" s="564">
        <v>0</v>
      </c>
      <c r="K4865" s="564">
        <v>0</v>
      </c>
      <c r="L4865" s="564">
        <v>0</v>
      </c>
      <c r="M4865" s="564">
        <v>1</v>
      </c>
      <c r="N4865" s="564">
        <v>1</v>
      </c>
      <c r="O4865" s="564">
        <v>0</v>
      </c>
      <c r="P4865" s="564">
        <v>0</v>
      </c>
      <c r="Q4865" s="564">
        <v>0</v>
      </c>
      <c r="R4865" s="564">
        <v>1</v>
      </c>
      <c r="S4865" s="564">
        <v>0</v>
      </c>
      <c r="T4865" s="564">
        <v>1</v>
      </c>
      <c r="U4865" s="564">
        <v>0</v>
      </c>
      <c r="V4865" s="564">
        <v>0</v>
      </c>
      <c r="W4865" s="564">
        <v>1</v>
      </c>
      <c r="X4865" s="564">
        <v>0</v>
      </c>
      <c r="Y4865" s="564">
        <v>0</v>
      </c>
      <c r="Z4865" s="564">
        <v>0</v>
      </c>
      <c r="AA4865" s="564">
        <v>0</v>
      </c>
      <c r="AB4865" s="564">
        <v>0</v>
      </c>
      <c r="AC4865" s="564">
        <v>0</v>
      </c>
      <c r="AD4865" s="564">
        <v>1</v>
      </c>
      <c r="AE4865" s="564">
        <v>1</v>
      </c>
      <c r="AF4865" s="564">
        <v>1</v>
      </c>
      <c r="AG4865" s="564">
        <v>0</v>
      </c>
      <c r="AH4865" s="564">
        <v>0</v>
      </c>
      <c r="AI4865" s="564">
        <v>0</v>
      </c>
      <c r="AJ4865" s="564">
        <v>1</v>
      </c>
      <c r="AK4865" s="564">
        <v>1</v>
      </c>
    </row>
    <row r="4866" spans="1:37">
      <c r="A4866">
        <v>4862</v>
      </c>
      <c r="B4866" s="564">
        <f t="shared" ca="1" si="456"/>
        <v>20</v>
      </c>
      <c r="C4866" s="564">
        <f t="shared" ca="1" si="451"/>
        <v>400</v>
      </c>
      <c r="D4866" s="564">
        <f t="shared" ca="1" si="454"/>
        <v>20</v>
      </c>
      <c r="E4866" s="564">
        <f t="shared" ca="1" si="452"/>
        <v>0</v>
      </c>
      <c r="F4866" s="564">
        <f t="shared" ca="1" si="455"/>
        <v>1</v>
      </c>
      <c r="G4866" s="564">
        <f t="shared" ca="1" si="453"/>
        <v>0.87450557321136102</v>
      </c>
      <c r="H4866" s="564">
        <v>1</v>
      </c>
      <c r="I4866" s="564">
        <v>1</v>
      </c>
      <c r="J4866" s="564">
        <v>1</v>
      </c>
      <c r="K4866" s="564">
        <v>1</v>
      </c>
      <c r="L4866" s="564">
        <v>1</v>
      </c>
      <c r="M4866" s="564">
        <v>1</v>
      </c>
      <c r="N4866" s="564">
        <v>1</v>
      </c>
      <c r="O4866" s="564">
        <v>1</v>
      </c>
      <c r="P4866" s="564">
        <v>1</v>
      </c>
      <c r="Q4866" s="564">
        <v>1</v>
      </c>
      <c r="R4866" s="564">
        <v>1</v>
      </c>
      <c r="S4866" s="564">
        <v>1</v>
      </c>
      <c r="T4866" s="564">
        <v>1</v>
      </c>
      <c r="U4866" s="564">
        <v>1</v>
      </c>
      <c r="V4866" s="564">
        <v>1</v>
      </c>
      <c r="W4866" s="564">
        <v>1</v>
      </c>
      <c r="X4866" s="564">
        <v>1</v>
      </c>
      <c r="Y4866" s="564">
        <v>1</v>
      </c>
      <c r="Z4866" s="564">
        <v>1</v>
      </c>
      <c r="AA4866" s="564">
        <v>1</v>
      </c>
      <c r="AB4866" s="564">
        <v>1</v>
      </c>
      <c r="AC4866" s="564">
        <v>1</v>
      </c>
      <c r="AD4866" s="564">
        <v>1</v>
      </c>
      <c r="AE4866" s="564">
        <v>1</v>
      </c>
      <c r="AF4866" s="564">
        <v>1</v>
      </c>
      <c r="AG4866" s="564">
        <v>1</v>
      </c>
      <c r="AH4866" s="564">
        <v>1</v>
      </c>
      <c r="AI4866" s="564">
        <v>1</v>
      </c>
      <c r="AJ4866" s="564">
        <v>1</v>
      </c>
      <c r="AK4866" s="564">
        <v>1</v>
      </c>
    </row>
    <row r="4867" spans="1:37">
      <c r="A4867">
        <v>4863</v>
      </c>
      <c r="B4867" s="564">
        <f t="shared" ca="1" si="456"/>
        <v>20</v>
      </c>
      <c r="C4867" s="564">
        <f t="shared" ca="1" si="451"/>
        <v>400</v>
      </c>
      <c r="D4867" s="564">
        <f t="shared" ca="1" si="454"/>
        <v>20</v>
      </c>
      <c r="E4867" s="564">
        <f t="shared" ca="1" si="452"/>
        <v>0</v>
      </c>
      <c r="F4867" s="564">
        <f t="shared" ca="1" si="455"/>
        <v>1</v>
      </c>
      <c r="G4867" s="564">
        <f t="shared" ca="1" si="453"/>
        <v>5.2322343773321247</v>
      </c>
      <c r="H4867" s="564">
        <v>1</v>
      </c>
      <c r="I4867" s="564">
        <v>1</v>
      </c>
      <c r="J4867" s="564">
        <v>1</v>
      </c>
      <c r="K4867" s="564">
        <v>1</v>
      </c>
      <c r="L4867" s="564">
        <v>1</v>
      </c>
      <c r="M4867" s="564">
        <v>1</v>
      </c>
      <c r="N4867" s="564">
        <v>1</v>
      </c>
      <c r="O4867" s="564">
        <v>1</v>
      </c>
      <c r="P4867" s="564">
        <v>1</v>
      </c>
      <c r="Q4867" s="564">
        <v>1</v>
      </c>
      <c r="R4867" s="564">
        <v>1</v>
      </c>
      <c r="S4867" s="564">
        <v>1</v>
      </c>
      <c r="T4867" s="564">
        <v>1</v>
      </c>
      <c r="U4867" s="564">
        <v>1</v>
      </c>
      <c r="V4867" s="564">
        <v>1</v>
      </c>
      <c r="W4867" s="564">
        <v>1</v>
      </c>
      <c r="X4867" s="564">
        <v>1</v>
      </c>
      <c r="Y4867" s="564">
        <v>1</v>
      </c>
      <c r="Z4867" s="564">
        <v>1</v>
      </c>
      <c r="AA4867" s="564">
        <v>1</v>
      </c>
      <c r="AB4867" s="564">
        <v>1</v>
      </c>
      <c r="AC4867" s="564">
        <v>1</v>
      </c>
      <c r="AD4867" s="564">
        <v>1</v>
      </c>
      <c r="AE4867" s="564">
        <v>1</v>
      </c>
      <c r="AF4867" s="564">
        <v>1</v>
      </c>
      <c r="AG4867" s="564">
        <v>1</v>
      </c>
      <c r="AH4867" s="564">
        <v>1</v>
      </c>
      <c r="AI4867" s="564">
        <v>1</v>
      </c>
      <c r="AJ4867" s="564">
        <v>1</v>
      </c>
      <c r="AK4867" s="564">
        <v>1</v>
      </c>
    </row>
    <row r="4868" spans="1:37">
      <c r="A4868">
        <v>4864</v>
      </c>
      <c r="B4868" s="564">
        <f t="shared" ca="1" si="456"/>
        <v>20</v>
      </c>
      <c r="C4868" s="564">
        <f t="shared" ca="1" si="451"/>
        <v>400</v>
      </c>
      <c r="D4868" s="564">
        <f t="shared" ca="1" si="454"/>
        <v>20</v>
      </c>
      <c r="E4868" s="564">
        <f t="shared" ca="1" si="452"/>
        <v>0</v>
      </c>
      <c r="F4868" s="564">
        <f t="shared" ca="1" si="455"/>
        <v>1</v>
      </c>
      <c r="G4868" s="564">
        <f t="shared" ca="1" si="453"/>
        <v>0.73256816222599874</v>
      </c>
      <c r="H4868" s="564">
        <v>1</v>
      </c>
      <c r="I4868" s="564">
        <v>1</v>
      </c>
      <c r="J4868" s="564">
        <v>1</v>
      </c>
      <c r="K4868" s="564">
        <v>1</v>
      </c>
      <c r="L4868" s="564">
        <v>1</v>
      </c>
      <c r="M4868" s="564">
        <v>1</v>
      </c>
      <c r="N4868" s="564">
        <v>1</v>
      </c>
      <c r="O4868" s="564">
        <v>1</v>
      </c>
      <c r="P4868" s="564">
        <v>1</v>
      </c>
      <c r="Q4868" s="564">
        <v>1</v>
      </c>
      <c r="R4868" s="564">
        <v>1</v>
      </c>
      <c r="S4868" s="564">
        <v>1</v>
      </c>
      <c r="T4868" s="564">
        <v>1</v>
      </c>
      <c r="U4868" s="564">
        <v>1</v>
      </c>
      <c r="V4868" s="564">
        <v>1</v>
      </c>
      <c r="W4868" s="564">
        <v>1</v>
      </c>
      <c r="X4868" s="564">
        <v>1</v>
      </c>
      <c r="Y4868" s="564">
        <v>1</v>
      </c>
      <c r="Z4868" s="564">
        <v>1</v>
      </c>
      <c r="AA4868" s="564">
        <v>1</v>
      </c>
      <c r="AB4868" s="564">
        <v>1</v>
      </c>
      <c r="AC4868" s="564">
        <v>1</v>
      </c>
      <c r="AD4868" s="564">
        <v>1</v>
      </c>
      <c r="AE4868" s="564">
        <v>1</v>
      </c>
      <c r="AF4868" s="564">
        <v>1</v>
      </c>
      <c r="AG4868" s="564">
        <v>1</v>
      </c>
      <c r="AH4868" s="564">
        <v>1</v>
      </c>
      <c r="AI4868" s="564">
        <v>1</v>
      </c>
      <c r="AJ4868" s="564">
        <v>1</v>
      </c>
      <c r="AK4868" s="564">
        <v>1</v>
      </c>
    </row>
    <row r="4869" spans="1:37">
      <c r="A4869">
        <v>4865</v>
      </c>
      <c r="B4869" s="564">
        <f t="shared" ca="1" si="456"/>
        <v>0</v>
      </c>
      <c r="C4869" s="564">
        <f t="shared" ref="C4869:C4932" ca="1" si="457">B4869^2</f>
        <v>0</v>
      </c>
      <c r="D4869" s="564">
        <f t="shared" ca="1" si="454"/>
        <v>0</v>
      </c>
      <c r="E4869" s="564">
        <f t="shared" ref="E4869:E4932" ca="1" si="458">D4869-((B4869^2)/H$1)</f>
        <v>0</v>
      </c>
      <c r="F4869" s="564">
        <f t="shared" ca="1" si="455"/>
        <v>1</v>
      </c>
      <c r="G4869" s="564">
        <f t="shared" ref="G4869:G4932" ca="1" si="459">I$2+NORMSINV(RAND())*K$2</f>
        <v>3.4238105185353178</v>
      </c>
      <c r="H4869" s="564">
        <v>0</v>
      </c>
      <c r="I4869" s="564">
        <v>0</v>
      </c>
      <c r="J4869" s="564">
        <v>0</v>
      </c>
      <c r="K4869" s="564">
        <v>0</v>
      </c>
      <c r="L4869" s="564">
        <v>0</v>
      </c>
      <c r="M4869" s="564">
        <v>0</v>
      </c>
      <c r="N4869" s="564">
        <v>0</v>
      </c>
      <c r="O4869" s="564">
        <v>0</v>
      </c>
      <c r="P4869" s="564">
        <v>0</v>
      </c>
      <c r="Q4869" s="564">
        <v>0</v>
      </c>
      <c r="R4869" s="564">
        <v>0</v>
      </c>
      <c r="S4869" s="564">
        <v>0</v>
      </c>
      <c r="T4869" s="564">
        <v>0</v>
      </c>
      <c r="U4869" s="564">
        <v>0</v>
      </c>
      <c r="V4869" s="564">
        <v>0</v>
      </c>
      <c r="W4869" s="564">
        <v>0</v>
      </c>
      <c r="X4869" s="564">
        <v>0</v>
      </c>
      <c r="Y4869" s="564">
        <v>0</v>
      </c>
      <c r="Z4869" s="564">
        <v>0</v>
      </c>
      <c r="AA4869" s="564">
        <v>0</v>
      </c>
      <c r="AB4869" s="564">
        <v>0</v>
      </c>
      <c r="AC4869" s="564">
        <v>0</v>
      </c>
      <c r="AD4869" s="564">
        <v>0</v>
      </c>
      <c r="AE4869" s="564">
        <v>0</v>
      </c>
      <c r="AF4869" s="564">
        <v>0</v>
      </c>
      <c r="AG4869" s="564">
        <v>0</v>
      </c>
      <c r="AH4869" s="564">
        <v>0</v>
      </c>
      <c r="AI4869" s="564">
        <v>0</v>
      </c>
      <c r="AJ4869" s="564">
        <v>0</v>
      </c>
      <c r="AK4869" s="564">
        <v>0</v>
      </c>
    </row>
    <row r="4870" spans="1:37">
      <c r="A4870">
        <v>4866</v>
      </c>
      <c r="B4870" s="564">
        <f t="shared" ca="1" si="456"/>
        <v>2</v>
      </c>
      <c r="C4870" s="564">
        <f t="shared" ca="1" si="457"/>
        <v>4</v>
      </c>
      <c r="D4870" s="564">
        <f t="shared" ref="D4870:D4933" ca="1" si="460">B4870</f>
        <v>2</v>
      </c>
      <c r="E4870" s="564">
        <f t="shared" ca="1" si="458"/>
        <v>1.8</v>
      </c>
      <c r="F4870" s="564">
        <f t="shared" ref="F4870:F4933" ca="1" si="461">1-(2*B4870*(H$1-B4870)/(H$1*(H$1-1)))</f>
        <v>0.81052631578947365</v>
      </c>
      <c r="G4870" s="564">
        <f t="shared" ca="1" si="459"/>
        <v>0.88359545427321828</v>
      </c>
      <c r="H4870" s="564">
        <v>0</v>
      </c>
      <c r="I4870" s="564">
        <v>0</v>
      </c>
      <c r="J4870" s="564">
        <v>0</v>
      </c>
      <c r="K4870" s="564">
        <v>1</v>
      </c>
      <c r="L4870" s="564">
        <v>0</v>
      </c>
      <c r="M4870" s="564">
        <v>0</v>
      </c>
      <c r="N4870" s="564">
        <v>0</v>
      </c>
      <c r="O4870" s="564">
        <v>0</v>
      </c>
      <c r="P4870" s="564">
        <v>0</v>
      </c>
      <c r="Q4870" s="564">
        <v>0</v>
      </c>
      <c r="R4870" s="564">
        <v>0</v>
      </c>
      <c r="S4870" s="564">
        <v>0</v>
      </c>
      <c r="T4870" s="564">
        <v>0</v>
      </c>
      <c r="U4870" s="564">
        <v>0</v>
      </c>
      <c r="V4870" s="564">
        <v>0</v>
      </c>
      <c r="W4870" s="564">
        <v>0</v>
      </c>
      <c r="X4870" s="564">
        <v>0</v>
      </c>
      <c r="Y4870" s="564">
        <v>0</v>
      </c>
      <c r="Z4870" s="564">
        <v>0</v>
      </c>
      <c r="AA4870" s="564">
        <v>1</v>
      </c>
      <c r="AB4870" s="564">
        <v>0</v>
      </c>
      <c r="AC4870" s="564">
        <v>0</v>
      </c>
      <c r="AD4870" s="564">
        <v>0</v>
      </c>
      <c r="AE4870" s="564">
        <v>0</v>
      </c>
      <c r="AF4870" s="564">
        <v>0</v>
      </c>
      <c r="AG4870" s="564">
        <v>0</v>
      </c>
      <c r="AH4870" s="564">
        <v>0</v>
      </c>
      <c r="AI4870" s="564">
        <v>0</v>
      </c>
      <c r="AJ4870" s="564">
        <v>0</v>
      </c>
      <c r="AK4870" s="564">
        <v>0</v>
      </c>
    </row>
    <row r="4871" spans="1:37">
      <c r="A4871">
        <v>4867</v>
      </c>
      <c r="B4871" s="564">
        <f t="shared" ref="B4871:B4934" ca="1" si="462">SUM(INDIRECT("H"&amp;A4871+4&amp;":"&amp;HLOOKUP(H$1,$AA$1:$BD$2,2,0)&amp;A4871+4))</f>
        <v>20</v>
      </c>
      <c r="C4871" s="564">
        <f t="shared" ca="1" si="457"/>
        <v>400</v>
      </c>
      <c r="D4871" s="564">
        <f t="shared" ca="1" si="460"/>
        <v>20</v>
      </c>
      <c r="E4871" s="564">
        <f t="shared" ca="1" si="458"/>
        <v>0</v>
      </c>
      <c r="F4871" s="564">
        <f t="shared" ca="1" si="461"/>
        <v>1</v>
      </c>
      <c r="G4871" s="564">
        <f t="shared" ca="1" si="459"/>
        <v>0.37610263107673558</v>
      </c>
      <c r="H4871" s="564">
        <v>1</v>
      </c>
      <c r="I4871" s="564">
        <v>1</v>
      </c>
      <c r="J4871" s="564">
        <v>1</v>
      </c>
      <c r="K4871" s="564">
        <v>1</v>
      </c>
      <c r="L4871" s="564">
        <v>1</v>
      </c>
      <c r="M4871" s="564">
        <v>1</v>
      </c>
      <c r="N4871" s="564">
        <v>1</v>
      </c>
      <c r="O4871" s="564">
        <v>1</v>
      </c>
      <c r="P4871" s="564">
        <v>1</v>
      </c>
      <c r="Q4871" s="564">
        <v>1</v>
      </c>
      <c r="R4871" s="564">
        <v>1</v>
      </c>
      <c r="S4871" s="564">
        <v>1</v>
      </c>
      <c r="T4871" s="564">
        <v>1</v>
      </c>
      <c r="U4871" s="564">
        <v>1</v>
      </c>
      <c r="V4871" s="564">
        <v>1</v>
      </c>
      <c r="W4871" s="564">
        <v>1</v>
      </c>
      <c r="X4871" s="564">
        <v>1</v>
      </c>
      <c r="Y4871" s="564">
        <v>1</v>
      </c>
      <c r="Z4871" s="564">
        <v>1</v>
      </c>
      <c r="AA4871" s="564">
        <v>1</v>
      </c>
      <c r="AB4871" s="564">
        <v>1</v>
      </c>
      <c r="AC4871" s="564">
        <v>1</v>
      </c>
      <c r="AD4871" s="564">
        <v>1</v>
      </c>
      <c r="AE4871" s="564">
        <v>1</v>
      </c>
      <c r="AF4871" s="564">
        <v>1</v>
      </c>
      <c r="AG4871" s="564">
        <v>1</v>
      </c>
      <c r="AH4871" s="564">
        <v>1</v>
      </c>
      <c r="AI4871" s="564">
        <v>1</v>
      </c>
      <c r="AJ4871" s="564">
        <v>1</v>
      </c>
      <c r="AK4871" s="564">
        <v>1</v>
      </c>
    </row>
    <row r="4872" spans="1:37">
      <c r="A4872">
        <v>4868</v>
      </c>
      <c r="B4872" s="564">
        <f t="shared" ca="1" si="462"/>
        <v>20</v>
      </c>
      <c r="C4872" s="564">
        <f t="shared" ca="1" si="457"/>
        <v>400</v>
      </c>
      <c r="D4872" s="564">
        <f t="shared" ca="1" si="460"/>
        <v>20</v>
      </c>
      <c r="E4872" s="564">
        <f t="shared" ca="1" si="458"/>
        <v>0</v>
      </c>
      <c r="F4872" s="564">
        <f t="shared" ca="1" si="461"/>
        <v>1</v>
      </c>
      <c r="G4872" s="564">
        <f t="shared" ca="1" si="459"/>
        <v>6.2916766280299221</v>
      </c>
      <c r="H4872" s="564">
        <v>1</v>
      </c>
      <c r="I4872" s="564">
        <v>1</v>
      </c>
      <c r="J4872" s="564">
        <v>1</v>
      </c>
      <c r="K4872" s="564">
        <v>1</v>
      </c>
      <c r="L4872" s="564">
        <v>1</v>
      </c>
      <c r="M4872" s="564">
        <v>1</v>
      </c>
      <c r="N4872" s="564">
        <v>1</v>
      </c>
      <c r="O4872" s="564">
        <v>1</v>
      </c>
      <c r="P4872" s="564">
        <v>1</v>
      </c>
      <c r="Q4872" s="564">
        <v>1</v>
      </c>
      <c r="R4872" s="564">
        <v>1</v>
      </c>
      <c r="S4872" s="564">
        <v>1</v>
      </c>
      <c r="T4872" s="564">
        <v>1</v>
      </c>
      <c r="U4872" s="564">
        <v>1</v>
      </c>
      <c r="V4872" s="564">
        <v>1</v>
      </c>
      <c r="W4872" s="564">
        <v>1</v>
      </c>
      <c r="X4872" s="564">
        <v>1</v>
      </c>
      <c r="Y4872" s="564">
        <v>1</v>
      </c>
      <c r="Z4872" s="564">
        <v>1</v>
      </c>
      <c r="AA4872" s="564">
        <v>1</v>
      </c>
      <c r="AB4872" s="564">
        <v>1</v>
      </c>
      <c r="AC4872" s="564">
        <v>1</v>
      </c>
      <c r="AD4872" s="564">
        <v>1</v>
      </c>
      <c r="AE4872" s="564">
        <v>1</v>
      </c>
      <c r="AF4872" s="564">
        <v>1</v>
      </c>
      <c r="AG4872" s="564">
        <v>1</v>
      </c>
      <c r="AH4872" s="564">
        <v>1</v>
      </c>
      <c r="AI4872" s="564">
        <v>1</v>
      </c>
      <c r="AJ4872" s="564">
        <v>1</v>
      </c>
      <c r="AK4872" s="564">
        <v>1</v>
      </c>
    </row>
    <row r="4873" spans="1:37">
      <c r="A4873">
        <v>4869</v>
      </c>
      <c r="B4873" s="564">
        <f t="shared" ca="1" si="462"/>
        <v>7</v>
      </c>
      <c r="C4873" s="564">
        <f t="shared" ca="1" si="457"/>
        <v>49</v>
      </c>
      <c r="D4873" s="564">
        <f t="shared" ca="1" si="460"/>
        <v>7</v>
      </c>
      <c r="E4873" s="564">
        <f t="shared" ca="1" si="458"/>
        <v>4.55</v>
      </c>
      <c r="F4873" s="564">
        <f t="shared" ca="1" si="461"/>
        <v>0.52105263157894743</v>
      </c>
      <c r="G4873" s="564">
        <f t="shared" ca="1" si="459"/>
        <v>6.3571528691505619E-2</v>
      </c>
      <c r="H4873" s="564">
        <v>1</v>
      </c>
      <c r="I4873" s="564">
        <v>1</v>
      </c>
      <c r="J4873" s="564">
        <v>1</v>
      </c>
      <c r="K4873" s="564">
        <v>0</v>
      </c>
      <c r="L4873" s="564">
        <v>0</v>
      </c>
      <c r="M4873" s="564">
        <v>0</v>
      </c>
      <c r="N4873" s="564">
        <v>0</v>
      </c>
      <c r="O4873" s="564">
        <v>0</v>
      </c>
      <c r="P4873" s="564">
        <v>1</v>
      </c>
      <c r="Q4873" s="564">
        <v>0</v>
      </c>
      <c r="R4873" s="564">
        <v>0</v>
      </c>
      <c r="S4873" s="564">
        <v>0</v>
      </c>
      <c r="T4873" s="564">
        <v>1</v>
      </c>
      <c r="U4873" s="564">
        <v>0</v>
      </c>
      <c r="V4873" s="564">
        <v>1</v>
      </c>
      <c r="W4873" s="564">
        <v>1</v>
      </c>
      <c r="X4873" s="564">
        <v>0</v>
      </c>
      <c r="Y4873" s="564">
        <v>0</v>
      </c>
      <c r="Z4873" s="564">
        <v>0</v>
      </c>
      <c r="AA4873" s="564">
        <v>0</v>
      </c>
      <c r="AB4873" s="564">
        <v>0</v>
      </c>
      <c r="AC4873" s="564">
        <v>1</v>
      </c>
      <c r="AD4873" s="564">
        <v>0</v>
      </c>
      <c r="AE4873" s="564">
        <v>0</v>
      </c>
      <c r="AF4873" s="564">
        <v>0</v>
      </c>
      <c r="AG4873" s="564">
        <v>0</v>
      </c>
      <c r="AH4873" s="564">
        <v>0</v>
      </c>
      <c r="AI4873" s="564">
        <v>0</v>
      </c>
      <c r="AJ4873" s="564">
        <v>0</v>
      </c>
      <c r="AK4873" s="564">
        <v>0</v>
      </c>
    </row>
    <row r="4874" spans="1:37">
      <c r="A4874">
        <v>4870</v>
      </c>
      <c r="B4874" s="564">
        <f t="shared" ca="1" si="462"/>
        <v>0</v>
      </c>
      <c r="C4874" s="564">
        <f t="shared" ca="1" si="457"/>
        <v>0</v>
      </c>
      <c r="D4874" s="564">
        <f t="shared" ca="1" si="460"/>
        <v>0</v>
      </c>
      <c r="E4874" s="564">
        <f t="shared" ca="1" si="458"/>
        <v>0</v>
      </c>
      <c r="F4874" s="564">
        <f t="shared" ca="1" si="461"/>
        <v>1</v>
      </c>
      <c r="G4874" s="564">
        <f t="shared" ca="1" si="459"/>
        <v>0.97706196361269515</v>
      </c>
      <c r="H4874" s="564">
        <v>0</v>
      </c>
      <c r="I4874" s="564">
        <v>0</v>
      </c>
      <c r="J4874" s="564">
        <v>0</v>
      </c>
      <c r="K4874" s="564">
        <v>0</v>
      </c>
      <c r="L4874" s="564">
        <v>0</v>
      </c>
      <c r="M4874" s="564">
        <v>0</v>
      </c>
      <c r="N4874" s="564">
        <v>0</v>
      </c>
      <c r="O4874" s="564">
        <v>0</v>
      </c>
      <c r="P4874" s="564">
        <v>0</v>
      </c>
      <c r="Q4874" s="564">
        <v>0</v>
      </c>
      <c r="R4874" s="564">
        <v>0</v>
      </c>
      <c r="S4874" s="564">
        <v>0</v>
      </c>
      <c r="T4874" s="564">
        <v>0</v>
      </c>
      <c r="U4874" s="564">
        <v>0</v>
      </c>
      <c r="V4874" s="564">
        <v>0</v>
      </c>
      <c r="W4874" s="564">
        <v>0</v>
      </c>
      <c r="X4874" s="564">
        <v>0</v>
      </c>
      <c r="Y4874" s="564">
        <v>0</v>
      </c>
      <c r="Z4874" s="564">
        <v>0</v>
      </c>
      <c r="AA4874" s="564">
        <v>0</v>
      </c>
      <c r="AB4874" s="564">
        <v>0</v>
      </c>
      <c r="AC4874" s="564">
        <v>0</v>
      </c>
      <c r="AD4874" s="564">
        <v>0</v>
      </c>
      <c r="AE4874" s="564">
        <v>0</v>
      </c>
      <c r="AF4874" s="564">
        <v>0</v>
      </c>
      <c r="AG4874" s="564">
        <v>0</v>
      </c>
      <c r="AH4874" s="564">
        <v>0</v>
      </c>
      <c r="AI4874" s="564">
        <v>0</v>
      </c>
      <c r="AJ4874" s="564">
        <v>0</v>
      </c>
      <c r="AK4874" s="564">
        <v>0</v>
      </c>
    </row>
    <row r="4875" spans="1:37">
      <c r="A4875">
        <v>4871</v>
      </c>
      <c r="B4875" s="564">
        <f t="shared" ca="1" si="462"/>
        <v>0</v>
      </c>
      <c r="C4875" s="564">
        <f t="shared" ca="1" si="457"/>
        <v>0</v>
      </c>
      <c r="D4875" s="564">
        <f t="shared" ca="1" si="460"/>
        <v>0</v>
      </c>
      <c r="E4875" s="564">
        <f t="shared" ca="1" si="458"/>
        <v>0</v>
      </c>
      <c r="F4875" s="564">
        <f t="shared" ca="1" si="461"/>
        <v>1</v>
      </c>
      <c r="G4875" s="564">
        <f t="shared" ca="1" si="459"/>
        <v>0.66224896628724395</v>
      </c>
      <c r="H4875" s="564">
        <v>0</v>
      </c>
      <c r="I4875" s="564">
        <v>0</v>
      </c>
      <c r="J4875" s="564">
        <v>0</v>
      </c>
      <c r="K4875" s="564">
        <v>0</v>
      </c>
      <c r="L4875" s="564">
        <v>0</v>
      </c>
      <c r="M4875" s="564">
        <v>0</v>
      </c>
      <c r="N4875" s="564">
        <v>0</v>
      </c>
      <c r="O4875" s="564">
        <v>0</v>
      </c>
      <c r="P4875" s="564">
        <v>0</v>
      </c>
      <c r="Q4875" s="564">
        <v>0</v>
      </c>
      <c r="R4875" s="564">
        <v>0</v>
      </c>
      <c r="S4875" s="564">
        <v>0</v>
      </c>
      <c r="T4875" s="564">
        <v>0</v>
      </c>
      <c r="U4875" s="564">
        <v>0</v>
      </c>
      <c r="V4875" s="564">
        <v>0</v>
      </c>
      <c r="W4875" s="564">
        <v>0</v>
      </c>
      <c r="X4875" s="564">
        <v>0</v>
      </c>
      <c r="Y4875" s="564">
        <v>0</v>
      </c>
      <c r="Z4875" s="564">
        <v>0</v>
      </c>
      <c r="AA4875" s="564">
        <v>0</v>
      </c>
      <c r="AB4875" s="564">
        <v>0</v>
      </c>
      <c r="AC4875" s="564">
        <v>0</v>
      </c>
      <c r="AD4875" s="564">
        <v>0</v>
      </c>
      <c r="AE4875" s="564">
        <v>0</v>
      </c>
      <c r="AF4875" s="564">
        <v>0</v>
      </c>
      <c r="AG4875" s="564">
        <v>0</v>
      </c>
      <c r="AH4875" s="564">
        <v>0</v>
      </c>
      <c r="AI4875" s="564">
        <v>0</v>
      </c>
      <c r="AJ4875" s="564">
        <v>0</v>
      </c>
      <c r="AK4875" s="564">
        <v>0</v>
      </c>
    </row>
    <row r="4876" spans="1:37">
      <c r="A4876">
        <v>4872</v>
      </c>
      <c r="B4876" s="564">
        <f t="shared" ca="1" si="462"/>
        <v>20</v>
      </c>
      <c r="C4876" s="564">
        <f t="shared" ca="1" si="457"/>
        <v>400</v>
      </c>
      <c r="D4876" s="564">
        <f t="shared" ca="1" si="460"/>
        <v>20</v>
      </c>
      <c r="E4876" s="564">
        <f t="shared" ca="1" si="458"/>
        <v>0</v>
      </c>
      <c r="F4876" s="564">
        <f t="shared" ca="1" si="461"/>
        <v>1</v>
      </c>
      <c r="G4876" s="564">
        <f t="shared" ca="1" si="459"/>
        <v>5.4754665354370893</v>
      </c>
      <c r="H4876" s="564">
        <v>1</v>
      </c>
      <c r="I4876" s="564">
        <v>1</v>
      </c>
      <c r="J4876" s="564">
        <v>1</v>
      </c>
      <c r="K4876" s="564">
        <v>1</v>
      </c>
      <c r="L4876" s="564">
        <v>1</v>
      </c>
      <c r="M4876" s="564">
        <v>1</v>
      </c>
      <c r="N4876" s="564">
        <v>1</v>
      </c>
      <c r="O4876" s="564">
        <v>1</v>
      </c>
      <c r="P4876" s="564">
        <v>1</v>
      </c>
      <c r="Q4876" s="564">
        <v>1</v>
      </c>
      <c r="R4876" s="564">
        <v>1</v>
      </c>
      <c r="S4876" s="564">
        <v>1</v>
      </c>
      <c r="T4876" s="564">
        <v>1</v>
      </c>
      <c r="U4876" s="564">
        <v>1</v>
      </c>
      <c r="V4876" s="564">
        <v>1</v>
      </c>
      <c r="W4876" s="564">
        <v>1</v>
      </c>
      <c r="X4876" s="564">
        <v>1</v>
      </c>
      <c r="Y4876" s="564">
        <v>1</v>
      </c>
      <c r="Z4876" s="564">
        <v>1</v>
      </c>
      <c r="AA4876" s="564">
        <v>1</v>
      </c>
      <c r="AB4876" s="564">
        <v>1</v>
      </c>
      <c r="AC4876" s="564">
        <v>1</v>
      </c>
      <c r="AD4876" s="564">
        <v>1</v>
      </c>
      <c r="AE4876" s="564">
        <v>1</v>
      </c>
      <c r="AF4876" s="564">
        <v>1</v>
      </c>
      <c r="AG4876" s="564">
        <v>1</v>
      </c>
      <c r="AH4876" s="564">
        <v>1</v>
      </c>
      <c r="AI4876" s="564">
        <v>1</v>
      </c>
      <c r="AJ4876" s="564">
        <v>1</v>
      </c>
      <c r="AK4876" s="564">
        <v>1</v>
      </c>
    </row>
    <row r="4877" spans="1:37">
      <c r="A4877">
        <v>4873</v>
      </c>
      <c r="B4877" s="564">
        <f t="shared" ca="1" si="462"/>
        <v>20</v>
      </c>
      <c r="C4877" s="564">
        <f t="shared" ca="1" si="457"/>
        <v>400</v>
      </c>
      <c r="D4877" s="564">
        <f t="shared" ca="1" si="460"/>
        <v>20</v>
      </c>
      <c r="E4877" s="564">
        <f t="shared" ca="1" si="458"/>
        <v>0</v>
      </c>
      <c r="F4877" s="564">
        <f t="shared" ca="1" si="461"/>
        <v>1</v>
      </c>
      <c r="G4877" s="564">
        <f t="shared" ca="1" si="459"/>
        <v>3.4536455086853288</v>
      </c>
      <c r="H4877" s="564">
        <v>1</v>
      </c>
      <c r="I4877" s="564">
        <v>1</v>
      </c>
      <c r="J4877" s="564">
        <v>1</v>
      </c>
      <c r="K4877" s="564">
        <v>1</v>
      </c>
      <c r="L4877" s="564">
        <v>1</v>
      </c>
      <c r="M4877" s="564">
        <v>1</v>
      </c>
      <c r="N4877" s="564">
        <v>1</v>
      </c>
      <c r="O4877" s="564">
        <v>1</v>
      </c>
      <c r="P4877" s="564">
        <v>1</v>
      </c>
      <c r="Q4877" s="564">
        <v>1</v>
      </c>
      <c r="R4877" s="564">
        <v>1</v>
      </c>
      <c r="S4877" s="564">
        <v>1</v>
      </c>
      <c r="T4877" s="564">
        <v>1</v>
      </c>
      <c r="U4877" s="564">
        <v>1</v>
      </c>
      <c r="V4877" s="564">
        <v>1</v>
      </c>
      <c r="W4877" s="564">
        <v>1</v>
      </c>
      <c r="X4877" s="564">
        <v>1</v>
      </c>
      <c r="Y4877" s="564">
        <v>1</v>
      </c>
      <c r="Z4877" s="564">
        <v>1</v>
      </c>
      <c r="AA4877" s="564">
        <v>1</v>
      </c>
      <c r="AB4877" s="564">
        <v>1</v>
      </c>
      <c r="AC4877" s="564">
        <v>1</v>
      </c>
      <c r="AD4877" s="564">
        <v>1</v>
      </c>
      <c r="AE4877" s="564">
        <v>1</v>
      </c>
      <c r="AF4877" s="564">
        <v>1</v>
      </c>
      <c r="AG4877" s="564">
        <v>1</v>
      </c>
      <c r="AH4877" s="564">
        <v>1</v>
      </c>
      <c r="AI4877" s="564">
        <v>1</v>
      </c>
      <c r="AJ4877" s="564">
        <v>1</v>
      </c>
      <c r="AK4877" s="564">
        <v>1</v>
      </c>
    </row>
    <row r="4878" spans="1:37">
      <c r="A4878">
        <v>4874</v>
      </c>
      <c r="B4878" s="564">
        <f t="shared" ca="1" si="462"/>
        <v>20</v>
      </c>
      <c r="C4878" s="564">
        <f t="shared" ca="1" si="457"/>
        <v>400</v>
      </c>
      <c r="D4878" s="564">
        <f t="shared" ca="1" si="460"/>
        <v>20</v>
      </c>
      <c r="E4878" s="564">
        <f t="shared" ca="1" si="458"/>
        <v>0</v>
      </c>
      <c r="F4878" s="564">
        <f t="shared" ca="1" si="461"/>
        <v>1</v>
      </c>
      <c r="G4878" s="564">
        <f t="shared" ca="1" si="459"/>
        <v>0.40072493586385916</v>
      </c>
      <c r="H4878" s="564">
        <v>1</v>
      </c>
      <c r="I4878" s="564">
        <v>1</v>
      </c>
      <c r="J4878" s="564">
        <v>1</v>
      </c>
      <c r="K4878" s="564">
        <v>1</v>
      </c>
      <c r="L4878" s="564">
        <v>1</v>
      </c>
      <c r="M4878" s="564">
        <v>1</v>
      </c>
      <c r="N4878" s="564">
        <v>1</v>
      </c>
      <c r="O4878" s="564">
        <v>1</v>
      </c>
      <c r="P4878" s="564">
        <v>1</v>
      </c>
      <c r="Q4878" s="564">
        <v>1</v>
      </c>
      <c r="R4878" s="564">
        <v>1</v>
      </c>
      <c r="S4878" s="564">
        <v>1</v>
      </c>
      <c r="T4878" s="564">
        <v>1</v>
      </c>
      <c r="U4878" s="564">
        <v>1</v>
      </c>
      <c r="V4878" s="564">
        <v>1</v>
      </c>
      <c r="W4878" s="564">
        <v>1</v>
      </c>
      <c r="X4878" s="564">
        <v>1</v>
      </c>
      <c r="Y4878" s="564">
        <v>1</v>
      </c>
      <c r="Z4878" s="564">
        <v>1</v>
      </c>
      <c r="AA4878" s="564">
        <v>1</v>
      </c>
      <c r="AB4878" s="564">
        <v>1</v>
      </c>
      <c r="AC4878" s="564">
        <v>1</v>
      </c>
      <c r="AD4878" s="564">
        <v>1</v>
      </c>
      <c r="AE4878" s="564">
        <v>1</v>
      </c>
      <c r="AF4878" s="564">
        <v>1</v>
      </c>
      <c r="AG4878" s="564">
        <v>1</v>
      </c>
      <c r="AH4878" s="564">
        <v>1</v>
      </c>
      <c r="AI4878" s="564">
        <v>1</v>
      </c>
      <c r="AJ4878" s="564">
        <v>1</v>
      </c>
      <c r="AK4878" s="564">
        <v>1</v>
      </c>
    </row>
    <row r="4879" spans="1:37">
      <c r="A4879">
        <v>4875</v>
      </c>
      <c r="B4879" s="564">
        <f t="shared" ca="1" si="462"/>
        <v>0</v>
      </c>
      <c r="C4879" s="564">
        <f t="shared" ca="1" si="457"/>
        <v>0</v>
      </c>
      <c r="D4879" s="564">
        <f t="shared" ca="1" si="460"/>
        <v>0</v>
      </c>
      <c r="E4879" s="564">
        <f t="shared" ca="1" si="458"/>
        <v>0</v>
      </c>
      <c r="F4879" s="564">
        <f t="shared" ca="1" si="461"/>
        <v>1</v>
      </c>
      <c r="G4879" s="564">
        <f t="shared" ca="1" si="459"/>
        <v>-2.2804115891645789</v>
      </c>
      <c r="H4879" s="564">
        <v>0</v>
      </c>
      <c r="I4879" s="564">
        <v>0</v>
      </c>
      <c r="J4879" s="564">
        <v>0</v>
      </c>
      <c r="K4879" s="564">
        <v>0</v>
      </c>
      <c r="L4879" s="564">
        <v>0</v>
      </c>
      <c r="M4879" s="564">
        <v>0</v>
      </c>
      <c r="N4879" s="564">
        <v>0</v>
      </c>
      <c r="O4879" s="564">
        <v>0</v>
      </c>
      <c r="P4879" s="564">
        <v>0</v>
      </c>
      <c r="Q4879" s="564">
        <v>0</v>
      </c>
      <c r="R4879" s="564">
        <v>0</v>
      </c>
      <c r="S4879" s="564">
        <v>0</v>
      </c>
      <c r="T4879" s="564">
        <v>0</v>
      </c>
      <c r="U4879" s="564">
        <v>0</v>
      </c>
      <c r="V4879" s="564">
        <v>0</v>
      </c>
      <c r="W4879" s="564">
        <v>0</v>
      </c>
      <c r="X4879" s="564">
        <v>0</v>
      </c>
      <c r="Y4879" s="564">
        <v>0</v>
      </c>
      <c r="Z4879" s="564">
        <v>0</v>
      </c>
      <c r="AA4879" s="564">
        <v>0</v>
      </c>
      <c r="AB4879" s="564">
        <v>0</v>
      </c>
      <c r="AC4879" s="564">
        <v>0</v>
      </c>
      <c r="AD4879" s="564">
        <v>0</v>
      </c>
      <c r="AE4879" s="564">
        <v>0</v>
      </c>
      <c r="AF4879" s="564">
        <v>0</v>
      </c>
      <c r="AG4879" s="564">
        <v>0</v>
      </c>
      <c r="AH4879" s="564">
        <v>0</v>
      </c>
      <c r="AI4879" s="564">
        <v>0</v>
      </c>
      <c r="AJ4879" s="564">
        <v>0</v>
      </c>
      <c r="AK4879" s="564">
        <v>0</v>
      </c>
    </row>
    <row r="4880" spans="1:37">
      <c r="A4880">
        <v>4876</v>
      </c>
      <c r="B4880" s="564">
        <f t="shared" ca="1" si="462"/>
        <v>20</v>
      </c>
      <c r="C4880" s="564">
        <f t="shared" ca="1" si="457"/>
        <v>400</v>
      </c>
      <c r="D4880" s="564">
        <f t="shared" ca="1" si="460"/>
        <v>20</v>
      </c>
      <c r="E4880" s="564">
        <f t="shared" ca="1" si="458"/>
        <v>0</v>
      </c>
      <c r="F4880" s="564">
        <f t="shared" ca="1" si="461"/>
        <v>1</v>
      </c>
      <c r="G4880" s="564">
        <f t="shared" ca="1" si="459"/>
        <v>-4.4255817745016923</v>
      </c>
      <c r="H4880" s="564">
        <v>1</v>
      </c>
      <c r="I4880" s="564">
        <v>1</v>
      </c>
      <c r="J4880" s="564">
        <v>1</v>
      </c>
      <c r="K4880" s="564">
        <v>1</v>
      </c>
      <c r="L4880" s="564">
        <v>1</v>
      </c>
      <c r="M4880" s="564">
        <v>1</v>
      </c>
      <c r="N4880" s="564">
        <v>1</v>
      </c>
      <c r="O4880" s="564">
        <v>1</v>
      </c>
      <c r="P4880" s="564">
        <v>1</v>
      </c>
      <c r="Q4880" s="564">
        <v>1</v>
      </c>
      <c r="R4880" s="564">
        <v>1</v>
      </c>
      <c r="S4880" s="564">
        <v>1</v>
      </c>
      <c r="T4880" s="564">
        <v>1</v>
      </c>
      <c r="U4880" s="564">
        <v>1</v>
      </c>
      <c r="V4880" s="564">
        <v>1</v>
      </c>
      <c r="W4880" s="564">
        <v>1</v>
      </c>
      <c r="X4880" s="564">
        <v>1</v>
      </c>
      <c r="Y4880" s="564">
        <v>1</v>
      </c>
      <c r="Z4880" s="564">
        <v>1</v>
      </c>
      <c r="AA4880" s="564">
        <v>1</v>
      </c>
      <c r="AB4880" s="564">
        <v>1</v>
      </c>
      <c r="AC4880" s="564">
        <v>1</v>
      </c>
      <c r="AD4880" s="564">
        <v>1</v>
      </c>
      <c r="AE4880" s="564">
        <v>1</v>
      </c>
      <c r="AF4880" s="564">
        <v>1</v>
      </c>
      <c r="AG4880" s="564">
        <v>1</v>
      </c>
      <c r="AH4880" s="564">
        <v>1</v>
      </c>
      <c r="AI4880" s="564">
        <v>1</v>
      </c>
      <c r="AJ4880" s="564">
        <v>1</v>
      </c>
      <c r="AK4880" s="564">
        <v>1</v>
      </c>
    </row>
    <row r="4881" spans="1:37">
      <c r="A4881">
        <v>4877</v>
      </c>
      <c r="B4881" s="564">
        <f t="shared" ca="1" si="462"/>
        <v>0</v>
      </c>
      <c r="C4881" s="564">
        <f t="shared" ca="1" si="457"/>
        <v>0</v>
      </c>
      <c r="D4881" s="564">
        <f t="shared" ca="1" si="460"/>
        <v>0</v>
      </c>
      <c r="E4881" s="564">
        <f t="shared" ca="1" si="458"/>
        <v>0</v>
      </c>
      <c r="F4881" s="564">
        <f t="shared" ca="1" si="461"/>
        <v>1</v>
      </c>
      <c r="G4881" s="564">
        <f t="shared" ca="1" si="459"/>
        <v>5.1850652373227799</v>
      </c>
      <c r="H4881" s="564">
        <v>0</v>
      </c>
      <c r="I4881" s="564">
        <v>0</v>
      </c>
      <c r="J4881" s="564">
        <v>0</v>
      </c>
      <c r="K4881" s="564">
        <v>0</v>
      </c>
      <c r="L4881" s="564">
        <v>0</v>
      </c>
      <c r="M4881" s="564">
        <v>0</v>
      </c>
      <c r="N4881" s="564">
        <v>0</v>
      </c>
      <c r="O4881" s="564">
        <v>0</v>
      </c>
      <c r="P4881" s="564">
        <v>0</v>
      </c>
      <c r="Q4881" s="564">
        <v>0</v>
      </c>
      <c r="R4881" s="564">
        <v>0</v>
      </c>
      <c r="S4881" s="564">
        <v>0</v>
      </c>
      <c r="T4881" s="564">
        <v>0</v>
      </c>
      <c r="U4881" s="564">
        <v>0</v>
      </c>
      <c r="V4881" s="564">
        <v>0</v>
      </c>
      <c r="W4881" s="564">
        <v>0</v>
      </c>
      <c r="X4881" s="564">
        <v>0</v>
      </c>
      <c r="Y4881" s="564">
        <v>0</v>
      </c>
      <c r="Z4881" s="564">
        <v>0</v>
      </c>
      <c r="AA4881" s="564">
        <v>0</v>
      </c>
      <c r="AB4881" s="564">
        <v>0</v>
      </c>
      <c r="AC4881" s="564">
        <v>0</v>
      </c>
      <c r="AD4881" s="564">
        <v>0</v>
      </c>
      <c r="AE4881" s="564">
        <v>0</v>
      </c>
      <c r="AF4881" s="564">
        <v>0</v>
      </c>
      <c r="AG4881" s="564">
        <v>0</v>
      </c>
      <c r="AH4881" s="564">
        <v>0</v>
      </c>
      <c r="AI4881" s="564">
        <v>0</v>
      </c>
      <c r="AJ4881" s="564">
        <v>0</v>
      </c>
      <c r="AK4881" s="564">
        <v>0</v>
      </c>
    </row>
    <row r="4882" spans="1:37">
      <c r="A4882">
        <v>4878</v>
      </c>
      <c r="B4882" s="564">
        <f t="shared" ca="1" si="462"/>
        <v>20</v>
      </c>
      <c r="C4882" s="564">
        <f t="shared" ca="1" si="457"/>
        <v>400</v>
      </c>
      <c r="D4882" s="564">
        <f t="shared" ca="1" si="460"/>
        <v>20</v>
      </c>
      <c r="E4882" s="564">
        <f t="shared" ca="1" si="458"/>
        <v>0</v>
      </c>
      <c r="F4882" s="564">
        <f t="shared" ca="1" si="461"/>
        <v>1</v>
      </c>
      <c r="G4882" s="564">
        <f t="shared" ca="1" si="459"/>
        <v>-3.0896026414301141</v>
      </c>
      <c r="H4882" s="564">
        <v>1</v>
      </c>
      <c r="I4882" s="564">
        <v>1</v>
      </c>
      <c r="J4882" s="564">
        <v>1</v>
      </c>
      <c r="K4882" s="564">
        <v>1</v>
      </c>
      <c r="L4882" s="564">
        <v>1</v>
      </c>
      <c r="M4882" s="564">
        <v>1</v>
      </c>
      <c r="N4882" s="564">
        <v>1</v>
      </c>
      <c r="O4882" s="564">
        <v>1</v>
      </c>
      <c r="P4882" s="564">
        <v>1</v>
      </c>
      <c r="Q4882" s="564">
        <v>1</v>
      </c>
      <c r="R4882" s="564">
        <v>1</v>
      </c>
      <c r="S4882" s="564">
        <v>1</v>
      </c>
      <c r="T4882" s="564">
        <v>1</v>
      </c>
      <c r="U4882" s="564">
        <v>1</v>
      </c>
      <c r="V4882" s="564">
        <v>1</v>
      </c>
      <c r="W4882" s="564">
        <v>1</v>
      </c>
      <c r="X4882" s="564">
        <v>1</v>
      </c>
      <c r="Y4882" s="564">
        <v>1</v>
      </c>
      <c r="Z4882" s="564">
        <v>1</v>
      </c>
      <c r="AA4882" s="564">
        <v>1</v>
      </c>
      <c r="AB4882" s="564">
        <v>1</v>
      </c>
      <c r="AC4882" s="564">
        <v>1</v>
      </c>
      <c r="AD4882" s="564">
        <v>1</v>
      </c>
      <c r="AE4882" s="564">
        <v>1</v>
      </c>
      <c r="AF4882" s="564">
        <v>1</v>
      </c>
      <c r="AG4882" s="564">
        <v>1</v>
      </c>
      <c r="AH4882" s="564">
        <v>1</v>
      </c>
      <c r="AI4882" s="564">
        <v>1</v>
      </c>
      <c r="AJ4882" s="564">
        <v>1</v>
      </c>
      <c r="AK4882" s="564">
        <v>1</v>
      </c>
    </row>
    <row r="4883" spans="1:37">
      <c r="A4883">
        <v>4879</v>
      </c>
      <c r="B4883" s="564">
        <f t="shared" ca="1" si="462"/>
        <v>20</v>
      </c>
      <c r="C4883" s="564">
        <f t="shared" ca="1" si="457"/>
        <v>400</v>
      </c>
      <c r="D4883" s="564">
        <f t="shared" ca="1" si="460"/>
        <v>20</v>
      </c>
      <c r="E4883" s="564">
        <f t="shared" ca="1" si="458"/>
        <v>0</v>
      </c>
      <c r="F4883" s="564">
        <f t="shared" ca="1" si="461"/>
        <v>1</v>
      </c>
      <c r="G4883" s="564">
        <f t="shared" ca="1" si="459"/>
        <v>3.921583900708653</v>
      </c>
      <c r="H4883" s="564">
        <v>1</v>
      </c>
      <c r="I4883" s="564">
        <v>1</v>
      </c>
      <c r="J4883" s="564">
        <v>1</v>
      </c>
      <c r="K4883" s="564">
        <v>1</v>
      </c>
      <c r="L4883" s="564">
        <v>1</v>
      </c>
      <c r="M4883" s="564">
        <v>1</v>
      </c>
      <c r="N4883" s="564">
        <v>1</v>
      </c>
      <c r="O4883" s="564">
        <v>1</v>
      </c>
      <c r="P4883" s="564">
        <v>1</v>
      </c>
      <c r="Q4883" s="564">
        <v>1</v>
      </c>
      <c r="R4883" s="564">
        <v>1</v>
      </c>
      <c r="S4883" s="564">
        <v>1</v>
      </c>
      <c r="T4883" s="564">
        <v>1</v>
      </c>
      <c r="U4883" s="564">
        <v>1</v>
      </c>
      <c r="V4883" s="564">
        <v>1</v>
      </c>
      <c r="W4883" s="564">
        <v>1</v>
      </c>
      <c r="X4883" s="564">
        <v>1</v>
      </c>
      <c r="Y4883" s="564">
        <v>1</v>
      </c>
      <c r="Z4883" s="564">
        <v>1</v>
      </c>
      <c r="AA4883" s="564">
        <v>1</v>
      </c>
      <c r="AB4883" s="564">
        <v>1</v>
      </c>
      <c r="AC4883" s="564">
        <v>1</v>
      </c>
      <c r="AD4883" s="564">
        <v>1</v>
      </c>
      <c r="AE4883" s="564">
        <v>1</v>
      </c>
      <c r="AF4883" s="564">
        <v>1</v>
      </c>
      <c r="AG4883" s="564">
        <v>1</v>
      </c>
      <c r="AH4883" s="564">
        <v>1</v>
      </c>
      <c r="AI4883" s="564">
        <v>1</v>
      </c>
      <c r="AJ4883" s="564">
        <v>1</v>
      </c>
      <c r="AK4883" s="564">
        <v>1</v>
      </c>
    </row>
    <row r="4884" spans="1:37">
      <c r="A4884">
        <v>4880</v>
      </c>
      <c r="B4884" s="564">
        <f t="shared" ca="1" si="462"/>
        <v>20</v>
      </c>
      <c r="C4884" s="564">
        <f t="shared" ca="1" si="457"/>
        <v>400</v>
      </c>
      <c r="D4884" s="564">
        <f t="shared" ca="1" si="460"/>
        <v>20</v>
      </c>
      <c r="E4884" s="564">
        <f t="shared" ca="1" si="458"/>
        <v>0</v>
      </c>
      <c r="F4884" s="564">
        <f t="shared" ca="1" si="461"/>
        <v>1</v>
      </c>
      <c r="G4884" s="564">
        <f t="shared" ca="1" si="459"/>
        <v>4.934230094796316</v>
      </c>
      <c r="H4884" s="564">
        <v>1</v>
      </c>
      <c r="I4884" s="564">
        <v>1</v>
      </c>
      <c r="J4884" s="564">
        <v>1</v>
      </c>
      <c r="K4884" s="564">
        <v>1</v>
      </c>
      <c r="L4884" s="564">
        <v>1</v>
      </c>
      <c r="M4884" s="564">
        <v>1</v>
      </c>
      <c r="N4884" s="564">
        <v>1</v>
      </c>
      <c r="O4884" s="564">
        <v>1</v>
      </c>
      <c r="P4884" s="564">
        <v>1</v>
      </c>
      <c r="Q4884" s="564">
        <v>1</v>
      </c>
      <c r="R4884" s="564">
        <v>1</v>
      </c>
      <c r="S4884" s="564">
        <v>1</v>
      </c>
      <c r="T4884" s="564">
        <v>1</v>
      </c>
      <c r="U4884" s="564">
        <v>1</v>
      </c>
      <c r="V4884" s="564">
        <v>1</v>
      </c>
      <c r="W4884" s="564">
        <v>1</v>
      </c>
      <c r="X4884" s="564">
        <v>1</v>
      </c>
      <c r="Y4884" s="564">
        <v>1</v>
      </c>
      <c r="Z4884" s="564">
        <v>1</v>
      </c>
      <c r="AA4884" s="564">
        <v>1</v>
      </c>
      <c r="AB4884" s="564">
        <v>1</v>
      </c>
      <c r="AC4884" s="564">
        <v>1</v>
      </c>
      <c r="AD4884" s="564">
        <v>1</v>
      </c>
      <c r="AE4884" s="564">
        <v>1</v>
      </c>
      <c r="AF4884" s="564">
        <v>1</v>
      </c>
      <c r="AG4884" s="564">
        <v>1</v>
      </c>
      <c r="AH4884" s="564">
        <v>1</v>
      </c>
      <c r="AI4884" s="564">
        <v>1</v>
      </c>
      <c r="AJ4884" s="564">
        <v>1</v>
      </c>
      <c r="AK4884" s="564">
        <v>1</v>
      </c>
    </row>
    <row r="4885" spans="1:37">
      <c r="A4885">
        <v>4881</v>
      </c>
      <c r="B4885" s="564">
        <f t="shared" ca="1" si="462"/>
        <v>0</v>
      </c>
      <c r="C4885" s="564">
        <f t="shared" ca="1" si="457"/>
        <v>0</v>
      </c>
      <c r="D4885" s="564">
        <f t="shared" ca="1" si="460"/>
        <v>0</v>
      </c>
      <c r="E4885" s="564">
        <f t="shared" ca="1" si="458"/>
        <v>0</v>
      </c>
      <c r="F4885" s="564">
        <f t="shared" ca="1" si="461"/>
        <v>1</v>
      </c>
      <c r="G4885" s="564">
        <f t="shared" ca="1" si="459"/>
        <v>8.426419849253266</v>
      </c>
      <c r="H4885" s="564">
        <v>0</v>
      </c>
      <c r="I4885" s="564">
        <v>0</v>
      </c>
      <c r="J4885" s="564">
        <v>0</v>
      </c>
      <c r="K4885" s="564">
        <v>0</v>
      </c>
      <c r="L4885" s="564">
        <v>0</v>
      </c>
      <c r="M4885" s="564">
        <v>0</v>
      </c>
      <c r="N4885" s="564">
        <v>0</v>
      </c>
      <c r="O4885" s="564">
        <v>0</v>
      </c>
      <c r="P4885" s="564">
        <v>0</v>
      </c>
      <c r="Q4885" s="564">
        <v>0</v>
      </c>
      <c r="R4885" s="564">
        <v>0</v>
      </c>
      <c r="S4885" s="564">
        <v>0</v>
      </c>
      <c r="T4885" s="564">
        <v>0</v>
      </c>
      <c r="U4885" s="564">
        <v>0</v>
      </c>
      <c r="V4885" s="564">
        <v>0</v>
      </c>
      <c r="W4885" s="564">
        <v>0</v>
      </c>
      <c r="X4885" s="564">
        <v>0</v>
      </c>
      <c r="Y4885" s="564">
        <v>0</v>
      </c>
      <c r="Z4885" s="564">
        <v>0</v>
      </c>
      <c r="AA4885" s="564">
        <v>0</v>
      </c>
      <c r="AB4885" s="564">
        <v>0</v>
      </c>
      <c r="AC4885" s="564">
        <v>0</v>
      </c>
      <c r="AD4885" s="564">
        <v>0</v>
      </c>
      <c r="AE4885" s="564">
        <v>0</v>
      </c>
      <c r="AF4885" s="564">
        <v>0</v>
      </c>
      <c r="AG4885" s="564">
        <v>0</v>
      </c>
      <c r="AH4885" s="564">
        <v>0</v>
      </c>
      <c r="AI4885" s="564">
        <v>0</v>
      </c>
      <c r="AJ4885" s="564">
        <v>0</v>
      </c>
      <c r="AK4885" s="564">
        <v>0</v>
      </c>
    </row>
    <row r="4886" spans="1:37">
      <c r="A4886">
        <v>4882</v>
      </c>
      <c r="B4886" s="564">
        <f t="shared" ca="1" si="462"/>
        <v>20</v>
      </c>
      <c r="C4886" s="564">
        <f t="shared" ca="1" si="457"/>
        <v>400</v>
      </c>
      <c r="D4886" s="564">
        <f t="shared" ca="1" si="460"/>
        <v>20</v>
      </c>
      <c r="E4886" s="564">
        <f t="shared" ca="1" si="458"/>
        <v>0</v>
      </c>
      <c r="F4886" s="564">
        <f t="shared" ca="1" si="461"/>
        <v>1</v>
      </c>
      <c r="G4886" s="564">
        <f t="shared" ca="1" si="459"/>
        <v>-0.37222500742017695</v>
      </c>
      <c r="H4886" s="564">
        <v>1</v>
      </c>
      <c r="I4886" s="564">
        <v>1</v>
      </c>
      <c r="J4886" s="564">
        <v>1</v>
      </c>
      <c r="K4886" s="564">
        <v>1</v>
      </c>
      <c r="L4886" s="564">
        <v>1</v>
      </c>
      <c r="M4886" s="564">
        <v>1</v>
      </c>
      <c r="N4886" s="564">
        <v>1</v>
      </c>
      <c r="O4886" s="564">
        <v>1</v>
      </c>
      <c r="P4886" s="564">
        <v>1</v>
      </c>
      <c r="Q4886" s="564">
        <v>1</v>
      </c>
      <c r="R4886" s="564">
        <v>1</v>
      </c>
      <c r="S4886" s="564">
        <v>1</v>
      </c>
      <c r="T4886" s="564">
        <v>1</v>
      </c>
      <c r="U4886" s="564">
        <v>1</v>
      </c>
      <c r="V4886" s="564">
        <v>1</v>
      </c>
      <c r="W4886" s="564">
        <v>1</v>
      </c>
      <c r="X4886" s="564">
        <v>1</v>
      </c>
      <c r="Y4886" s="564">
        <v>1</v>
      </c>
      <c r="Z4886" s="564">
        <v>1</v>
      </c>
      <c r="AA4886" s="564">
        <v>1</v>
      </c>
      <c r="AB4886" s="564">
        <v>1</v>
      </c>
      <c r="AC4886" s="564">
        <v>1</v>
      </c>
      <c r="AD4886" s="564">
        <v>1</v>
      </c>
      <c r="AE4886" s="564">
        <v>1</v>
      </c>
      <c r="AF4886" s="564">
        <v>1</v>
      </c>
      <c r="AG4886" s="564">
        <v>1</v>
      </c>
      <c r="AH4886" s="564">
        <v>1</v>
      </c>
      <c r="AI4886" s="564">
        <v>1</v>
      </c>
      <c r="AJ4886" s="564">
        <v>1</v>
      </c>
      <c r="AK4886" s="564">
        <v>1</v>
      </c>
    </row>
    <row r="4887" spans="1:37">
      <c r="A4887">
        <v>4883</v>
      </c>
      <c r="B4887" s="564">
        <f t="shared" ca="1" si="462"/>
        <v>20</v>
      </c>
      <c r="C4887" s="564">
        <f t="shared" ca="1" si="457"/>
        <v>400</v>
      </c>
      <c r="D4887" s="564">
        <f t="shared" ca="1" si="460"/>
        <v>20</v>
      </c>
      <c r="E4887" s="564">
        <f t="shared" ca="1" si="458"/>
        <v>0</v>
      </c>
      <c r="F4887" s="564">
        <f t="shared" ca="1" si="461"/>
        <v>1</v>
      </c>
      <c r="G4887" s="564">
        <f t="shared" ca="1" si="459"/>
        <v>-0.6177919927304063</v>
      </c>
      <c r="H4887" s="564">
        <v>1</v>
      </c>
      <c r="I4887" s="564">
        <v>1</v>
      </c>
      <c r="J4887" s="564">
        <v>1</v>
      </c>
      <c r="K4887" s="564">
        <v>1</v>
      </c>
      <c r="L4887" s="564">
        <v>1</v>
      </c>
      <c r="M4887" s="564">
        <v>1</v>
      </c>
      <c r="N4887" s="564">
        <v>1</v>
      </c>
      <c r="O4887" s="564">
        <v>1</v>
      </c>
      <c r="P4887" s="564">
        <v>1</v>
      </c>
      <c r="Q4887" s="564">
        <v>1</v>
      </c>
      <c r="R4887" s="564">
        <v>1</v>
      </c>
      <c r="S4887" s="564">
        <v>1</v>
      </c>
      <c r="T4887" s="564">
        <v>1</v>
      </c>
      <c r="U4887" s="564">
        <v>1</v>
      </c>
      <c r="V4887" s="564">
        <v>1</v>
      </c>
      <c r="W4887" s="564">
        <v>1</v>
      </c>
      <c r="X4887" s="564">
        <v>1</v>
      </c>
      <c r="Y4887" s="564">
        <v>1</v>
      </c>
      <c r="Z4887" s="564">
        <v>1</v>
      </c>
      <c r="AA4887" s="564">
        <v>1</v>
      </c>
      <c r="AB4887" s="564">
        <v>1</v>
      </c>
      <c r="AC4887" s="564">
        <v>1</v>
      </c>
      <c r="AD4887" s="564">
        <v>1</v>
      </c>
      <c r="AE4887" s="564">
        <v>1</v>
      </c>
      <c r="AF4887" s="564">
        <v>1</v>
      </c>
      <c r="AG4887" s="564">
        <v>1</v>
      </c>
      <c r="AH4887" s="564">
        <v>1</v>
      </c>
      <c r="AI4887" s="564">
        <v>1</v>
      </c>
      <c r="AJ4887" s="564">
        <v>1</v>
      </c>
      <c r="AK4887" s="564">
        <v>1</v>
      </c>
    </row>
    <row r="4888" spans="1:37">
      <c r="A4888">
        <v>4884</v>
      </c>
      <c r="B4888" s="564">
        <f t="shared" ca="1" si="462"/>
        <v>0</v>
      </c>
      <c r="C4888" s="564">
        <f t="shared" ca="1" si="457"/>
        <v>0</v>
      </c>
      <c r="D4888" s="564">
        <f t="shared" ca="1" si="460"/>
        <v>0</v>
      </c>
      <c r="E4888" s="564">
        <f t="shared" ca="1" si="458"/>
        <v>0</v>
      </c>
      <c r="F4888" s="564">
        <f t="shared" ca="1" si="461"/>
        <v>1</v>
      </c>
      <c r="G4888" s="564">
        <f t="shared" ca="1" si="459"/>
        <v>10.359708424368128</v>
      </c>
      <c r="H4888" s="564">
        <v>0</v>
      </c>
      <c r="I4888" s="564">
        <v>0</v>
      </c>
      <c r="J4888" s="564">
        <v>0</v>
      </c>
      <c r="K4888" s="564">
        <v>0</v>
      </c>
      <c r="L4888" s="564">
        <v>0</v>
      </c>
      <c r="M4888" s="564">
        <v>0</v>
      </c>
      <c r="N4888" s="564">
        <v>0</v>
      </c>
      <c r="O4888" s="564">
        <v>0</v>
      </c>
      <c r="P4888" s="564">
        <v>0</v>
      </c>
      <c r="Q4888" s="564">
        <v>0</v>
      </c>
      <c r="R4888" s="564">
        <v>0</v>
      </c>
      <c r="S4888" s="564">
        <v>0</v>
      </c>
      <c r="T4888" s="564">
        <v>0</v>
      </c>
      <c r="U4888" s="564">
        <v>0</v>
      </c>
      <c r="V4888" s="564">
        <v>0</v>
      </c>
      <c r="W4888" s="564">
        <v>0</v>
      </c>
      <c r="X4888" s="564">
        <v>0</v>
      </c>
      <c r="Y4888" s="564">
        <v>0</v>
      </c>
      <c r="Z4888" s="564">
        <v>0</v>
      </c>
      <c r="AA4888" s="564">
        <v>0</v>
      </c>
      <c r="AB4888" s="564">
        <v>0</v>
      </c>
      <c r="AC4888" s="564">
        <v>0</v>
      </c>
      <c r="AD4888" s="564">
        <v>0</v>
      </c>
      <c r="AE4888" s="564">
        <v>0</v>
      </c>
      <c r="AF4888" s="564">
        <v>0</v>
      </c>
      <c r="AG4888" s="564">
        <v>0</v>
      </c>
      <c r="AH4888" s="564">
        <v>0</v>
      </c>
      <c r="AI4888" s="564">
        <v>0</v>
      </c>
      <c r="AJ4888" s="564">
        <v>0</v>
      </c>
      <c r="AK4888" s="564">
        <v>0</v>
      </c>
    </row>
    <row r="4889" spans="1:37">
      <c r="A4889">
        <v>4885</v>
      </c>
      <c r="B4889" s="564">
        <f t="shared" ca="1" si="462"/>
        <v>0</v>
      </c>
      <c r="C4889" s="564">
        <f t="shared" ca="1" si="457"/>
        <v>0</v>
      </c>
      <c r="D4889" s="564">
        <f t="shared" ca="1" si="460"/>
        <v>0</v>
      </c>
      <c r="E4889" s="564">
        <f t="shared" ca="1" si="458"/>
        <v>0</v>
      </c>
      <c r="F4889" s="564">
        <f t="shared" ca="1" si="461"/>
        <v>1</v>
      </c>
      <c r="G4889" s="564">
        <f t="shared" ca="1" si="459"/>
        <v>-3.0006105859127539</v>
      </c>
      <c r="H4889" s="564">
        <v>0</v>
      </c>
      <c r="I4889" s="564">
        <v>0</v>
      </c>
      <c r="J4889" s="564">
        <v>0</v>
      </c>
      <c r="K4889" s="564">
        <v>0</v>
      </c>
      <c r="L4889" s="564">
        <v>0</v>
      </c>
      <c r="M4889" s="564">
        <v>0</v>
      </c>
      <c r="N4889" s="564">
        <v>0</v>
      </c>
      <c r="O4889" s="564">
        <v>0</v>
      </c>
      <c r="P4889" s="564">
        <v>0</v>
      </c>
      <c r="Q4889" s="564">
        <v>0</v>
      </c>
      <c r="R4889" s="564">
        <v>0</v>
      </c>
      <c r="S4889" s="564">
        <v>0</v>
      </c>
      <c r="T4889" s="564">
        <v>0</v>
      </c>
      <c r="U4889" s="564">
        <v>0</v>
      </c>
      <c r="V4889" s="564">
        <v>0</v>
      </c>
      <c r="W4889" s="564">
        <v>0</v>
      </c>
      <c r="X4889" s="564">
        <v>0</v>
      </c>
      <c r="Y4889" s="564">
        <v>0</v>
      </c>
      <c r="Z4889" s="564">
        <v>0</v>
      </c>
      <c r="AA4889" s="564">
        <v>0</v>
      </c>
      <c r="AB4889" s="564">
        <v>0</v>
      </c>
      <c r="AC4889" s="564">
        <v>0</v>
      </c>
      <c r="AD4889" s="564">
        <v>0</v>
      </c>
      <c r="AE4889" s="564">
        <v>0</v>
      </c>
      <c r="AF4889" s="564">
        <v>0</v>
      </c>
      <c r="AG4889" s="564">
        <v>0</v>
      </c>
      <c r="AH4889" s="564">
        <v>0</v>
      </c>
      <c r="AI4889" s="564">
        <v>0</v>
      </c>
      <c r="AJ4889" s="564">
        <v>0</v>
      </c>
      <c r="AK4889" s="564">
        <v>0</v>
      </c>
    </row>
    <row r="4890" spans="1:37">
      <c r="A4890">
        <v>4886</v>
      </c>
      <c r="B4890" s="564">
        <f t="shared" ca="1" si="462"/>
        <v>20</v>
      </c>
      <c r="C4890" s="564">
        <f t="shared" ca="1" si="457"/>
        <v>400</v>
      </c>
      <c r="D4890" s="564">
        <f t="shared" ca="1" si="460"/>
        <v>20</v>
      </c>
      <c r="E4890" s="564">
        <f t="shared" ca="1" si="458"/>
        <v>0</v>
      </c>
      <c r="F4890" s="564">
        <f t="shared" ca="1" si="461"/>
        <v>1</v>
      </c>
      <c r="G4890" s="564">
        <f t="shared" ca="1" si="459"/>
        <v>-0.80605609768865905</v>
      </c>
      <c r="H4890" s="564">
        <v>1</v>
      </c>
      <c r="I4890" s="564">
        <v>1</v>
      </c>
      <c r="J4890" s="564">
        <v>1</v>
      </c>
      <c r="K4890" s="564">
        <v>1</v>
      </c>
      <c r="L4890" s="564">
        <v>1</v>
      </c>
      <c r="M4890" s="564">
        <v>1</v>
      </c>
      <c r="N4890" s="564">
        <v>1</v>
      </c>
      <c r="O4890" s="564">
        <v>1</v>
      </c>
      <c r="P4890" s="564">
        <v>1</v>
      </c>
      <c r="Q4890" s="564">
        <v>1</v>
      </c>
      <c r="R4890" s="564">
        <v>1</v>
      </c>
      <c r="S4890" s="564">
        <v>1</v>
      </c>
      <c r="T4890" s="564">
        <v>1</v>
      </c>
      <c r="U4890" s="564">
        <v>1</v>
      </c>
      <c r="V4890" s="564">
        <v>1</v>
      </c>
      <c r="W4890" s="564">
        <v>1</v>
      </c>
      <c r="X4890" s="564">
        <v>1</v>
      </c>
      <c r="Y4890" s="564">
        <v>1</v>
      </c>
      <c r="Z4890" s="564">
        <v>1</v>
      </c>
      <c r="AA4890" s="564">
        <v>1</v>
      </c>
      <c r="AB4890" s="564">
        <v>1</v>
      </c>
      <c r="AC4890" s="564">
        <v>1</v>
      </c>
      <c r="AD4890" s="564">
        <v>1</v>
      </c>
      <c r="AE4890" s="564">
        <v>1</v>
      </c>
      <c r="AF4890" s="564">
        <v>1</v>
      </c>
      <c r="AG4890" s="564">
        <v>1</v>
      </c>
      <c r="AH4890" s="564">
        <v>1</v>
      </c>
      <c r="AI4890" s="564">
        <v>1</v>
      </c>
      <c r="AJ4890" s="564">
        <v>1</v>
      </c>
      <c r="AK4890" s="564">
        <v>1</v>
      </c>
    </row>
    <row r="4891" spans="1:37">
      <c r="A4891">
        <v>4887</v>
      </c>
      <c r="B4891" s="564">
        <f t="shared" ca="1" si="462"/>
        <v>20</v>
      </c>
      <c r="C4891" s="564">
        <f t="shared" ca="1" si="457"/>
        <v>400</v>
      </c>
      <c r="D4891" s="564">
        <f t="shared" ca="1" si="460"/>
        <v>20</v>
      </c>
      <c r="E4891" s="564">
        <f t="shared" ca="1" si="458"/>
        <v>0</v>
      </c>
      <c r="F4891" s="564">
        <f t="shared" ca="1" si="461"/>
        <v>1</v>
      </c>
      <c r="G4891" s="564">
        <f t="shared" ca="1" si="459"/>
        <v>11.554451502240152</v>
      </c>
      <c r="H4891" s="564">
        <v>1</v>
      </c>
      <c r="I4891" s="564">
        <v>1</v>
      </c>
      <c r="J4891" s="564">
        <v>1</v>
      </c>
      <c r="K4891" s="564">
        <v>1</v>
      </c>
      <c r="L4891" s="564">
        <v>1</v>
      </c>
      <c r="M4891" s="564">
        <v>1</v>
      </c>
      <c r="N4891" s="564">
        <v>1</v>
      </c>
      <c r="O4891" s="564">
        <v>1</v>
      </c>
      <c r="P4891" s="564">
        <v>1</v>
      </c>
      <c r="Q4891" s="564">
        <v>1</v>
      </c>
      <c r="R4891" s="564">
        <v>1</v>
      </c>
      <c r="S4891" s="564">
        <v>1</v>
      </c>
      <c r="T4891" s="564">
        <v>1</v>
      </c>
      <c r="U4891" s="564">
        <v>1</v>
      </c>
      <c r="V4891" s="564">
        <v>1</v>
      </c>
      <c r="W4891" s="564">
        <v>1</v>
      </c>
      <c r="X4891" s="564">
        <v>1</v>
      </c>
      <c r="Y4891" s="564">
        <v>1</v>
      </c>
      <c r="Z4891" s="564">
        <v>1</v>
      </c>
      <c r="AA4891" s="564">
        <v>1</v>
      </c>
      <c r="AB4891" s="564">
        <v>1</v>
      </c>
      <c r="AC4891" s="564">
        <v>1</v>
      </c>
      <c r="AD4891" s="564">
        <v>1</v>
      </c>
      <c r="AE4891" s="564">
        <v>1</v>
      </c>
      <c r="AF4891" s="564">
        <v>1</v>
      </c>
      <c r="AG4891" s="564">
        <v>1</v>
      </c>
      <c r="AH4891" s="564">
        <v>1</v>
      </c>
      <c r="AI4891" s="564">
        <v>1</v>
      </c>
      <c r="AJ4891" s="564">
        <v>1</v>
      </c>
      <c r="AK4891" s="564">
        <v>1</v>
      </c>
    </row>
    <row r="4892" spans="1:37">
      <c r="A4892">
        <v>4888</v>
      </c>
      <c r="B4892" s="564">
        <f t="shared" ca="1" si="462"/>
        <v>0</v>
      </c>
      <c r="C4892" s="564">
        <f t="shared" ca="1" si="457"/>
        <v>0</v>
      </c>
      <c r="D4892" s="564">
        <f t="shared" ca="1" si="460"/>
        <v>0</v>
      </c>
      <c r="E4892" s="564">
        <f t="shared" ca="1" si="458"/>
        <v>0</v>
      </c>
      <c r="F4892" s="564">
        <f t="shared" ca="1" si="461"/>
        <v>1</v>
      </c>
      <c r="G4892" s="564">
        <f t="shared" ca="1" si="459"/>
        <v>3.5224619730634976</v>
      </c>
      <c r="H4892" s="564">
        <v>0</v>
      </c>
      <c r="I4892" s="564">
        <v>0</v>
      </c>
      <c r="J4892" s="564">
        <v>0</v>
      </c>
      <c r="K4892" s="564">
        <v>0</v>
      </c>
      <c r="L4892" s="564">
        <v>0</v>
      </c>
      <c r="M4892" s="564">
        <v>0</v>
      </c>
      <c r="N4892" s="564">
        <v>0</v>
      </c>
      <c r="O4892" s="564">
        <v>0</v>
      </c>
      <c r="P4892" s="564">
        <v>0</v>
      </c>
      <c r="Q4892" s="564">
        <v>0</v>
      </c>
      <c r="R4892" s="564">
        <v>0</v>
      </c>
      <c r="S4892" s="564">
        <v>0</v>
      </c>
      <c r="T4892" s="564">
        <v>0</v>
      </c>
      <c r="U4892" s="564">
        <v>0</v>
      </c>
      <c r="V4892" s="564">
        <v>0</v>
      </c>
      <c r="W4892" s="564">
        <v>0</v>
      </c>
      <c r="X4892" s="564">
        <v>0</v>
      </c>
      <c r="Y4892" s="564">
        <v>0</v>
      </c>
      <c r="Z4892" s="564">
        <v>0</v>
      </c>
      <c r="AA4892" s="564">
        <v>0</v>
      </c>
      <c r="AB4892" s="564">
        <v>0</v>
      </c>
      <c r="AC4892" s="564">
        <v>0</v>
      </c>
      <c r="AD4892" s="564">
        <v>0</v>
      </c>
      <c r="AE4892" s="564">
        <v>0</v>
      </c>
      <c r="AF4892" s="564">
        <v>0</v>
      </c>
      <c r="AG4892" s="564">
        <v>0</v>
      </c>
      <c r="AH4892" s="564">
        <v>0</v>
      </c>
      <c r="AI4892" s="564">
        <v>0</v>
      </c>
      <c r="AJ4892" s="564">
        <v>0</v>
      </c>
      <c r="AK4892" s="564">
        <v>0</v>
      </c>
    </row>
    <row r="4893" spans="1:37">
      <c r="A4893">
        <v>4889</v>
      </c>
      <c r="B4893" s="564">
        <f t="shared" ca="1" si="462"/>
        <v>20</v>
      </c>
      <c r="C4893" s="564">
        <f t="shared" ca="1" si="457"/>
        <v>400</v>
      </c>
      <c r="D4893" s="564">
        <f t="shared" ca="1" si="460"/>
        <v>20</v>
      </c>
      <c r="E4893" s="564">
        <f t="shared" ca="1" si="458"/>
        <v>0</v>
      </c>
      <c r="F4893" s="564">
        <f t="shared" ca="1" si="461"/>
        <v>1</v>
      </c>
      <c r="G4893" s="564">
        <f t="shared" ca="1" si="459"/>
        <v>2.7596187585141418</v>
      </c>
      <c r="H4893" s="564">
        <v>1</v>
      </c>
      <c r="I4893" s="564">
        <v>1</v>
      </c>
      <c r="J4893" s="564">
        <v>1</v>
      </c>
      <c r="K4893" s="564">
        <v>1</v>
      </c>
      <c r="L4893" s="564">
        <v>1</v>
      </c>
      <c r="M4893" s="564">
        <v>1</v>
      </c>
      <c r="N4893" s="564">
        <v>1</v>
      </c>
      <c r="O4893" s="564">
        <v>1</v>
      </c>
      <c r="P4893" s="564">
        <v>1</v>
      </c>
      <c r="Q4893" s="564">
        <v>1</v>
      </c>
      <c r="R4893" s="564">
        <v>1</v>
      </c>
      <c r="S4893" s="564">
        <v>1</v>
      </c>
      <c r="T4893" s="564">
        <v>1</v>
      </c>
      <c r="U4893" s="564">
        <v>1</v>
      </c>
      <c r="V4893" s="564">
        <v>1</v>
      </c>
      <c r="W4893" s="564">
        <v>1</v>
      </c>
      <c r="X4893" s="564">
        <v>1</v>
      </c>
      <c r="Y4893" s="564">
        <v>1</v>
      </c>
      <c r="Z4893" s="564">
        <v>1</v>
      </c>
      <c r="AA4893" s="564">
        <v>1</v>
      </c>
      <c r="AB4893" s="564">
        <v>1</v>
      </c>
      <c r="AC4893" s="564">
        <v>1</v>
      </c>
      <c r="AD4893" s="564">
        <v>1</v>
      </c>
      <c r="AE4893" s="564">
        <v>1</v>
      </c>
      <c r="AF4893" s="564">
        <v>1</v>
      </c>
      <c r="AG4893" s="564">
        <v>1</v>
      </c>
      <c r="AH4893" s="564">
        <v>1</v>
      </c>
      <c r="AI4893" s="564">
        <v>1</v>
      </c>
      <c r="AJ4893" s="564">
        <v>1</v>
      </c>
      <c r="AK4893" s="564">
        <v>1</v>
      </c>
    </row>
    <row r="4894" spans="1:37">
      <c r="A4894">
        <v>4890</v>
      </c>
      <c r="B4894" s="564">
        <f t="shared" ca="1" si="462"/>
        <v>0</v>
      </c>
      <c r="C4894" s="564">
        <f t="shared" ca="1" si="457"/>
        <v>0</v>
      </c>
      <c r="D4894" s="564">
        <f t="shared" ca="1" si="460"/>
        <v>0</v>
      </c>
      <c r="E4894" s="564">
        <f t="shared" ca="1" si="458"/>
        <v>0</v>
      </c>
      <c r="F4894" s="564">
        <f t="shared" ca="1" si="461"/>
        <v>1</v>
      </c>
      <c r="G4894" s="564">
        <f t="shared" ca="1" si="459"/>
        <v>3.2208608188599985</v>
      </c>
      <c r="H4894" s="564">
        <v>0</v>
      </c>
      <c r="I4894" s="564">
        <v>0</v>
      </c>
      <c r="J4894" s="564">
        <v>0</v>
      </c>
      <c r="K4894" s="564">
        <v>0</v>
      </c>
      <c r="L4894" s="564">
        <v>0</v>
      </c>
      <c r="M4894" s="564">
        <v>0</v>
      </c>
      <c r="N4894" s="564">
        <v>0</v>
      </c>
      <c r="O4894" s="564">
        <v>0</v>
      </c>
      <c r="P4894" s="564">
        <v>0</v>
      </c>
      <c r="Q4894" s="564">
        <v>0</v>
      </c>
      <c r="R4894" s="564">
        <v>0</v>
      </c>
      <c r="S4894" s="564">
        <v>0</v>
      </c>
      <c r="T4894" s="564">
        <v>0</v>
      </c>
      <c r="U4894" s="564">
        <v>0</v>
      </c>
      <c r="V4894" s="564">
        <v>0</v>
      </c>
      <c r="W4894" s="564">
        <v>0</v>
      </c>
      <c r="X4894" s="564">
        <v>0</v>
      </c>
      <c r="Y4894" s="564">
        <v>0</v>
      </c>
      <c r="Z4894" s="564">
        <v>0</v>
      </c>
      <c r="AA4894" s="564">
        <v>0</v>
      </c>
      <c r="AB4894" s="564">
        <v>0</v>
      </c>
      <c r="AC4894" s="564">
        <v>0</v>
      </c>
      <c r="AD4894" s="564">
        <v>0</v>
      </c>
      <c r="AE4894" s="564">
        <v>0</v>
      </c>
      <c r="AF4894" s="564">
        <v>0</v>
      </c>
      <c r="AG4894" s="564">
        <v>0</v>
      </c>
      <c r="AH4894" s="564">
        <v>0</v>
      </c>
      <c r="AI4894" s="564">
        <v>0</v>
      </c>
      <c r="AJ4894" s="564">
        <v>0</v>
      </c>
      <c r="AK4894" s="564">
        <v>0</v>
      </c>
    </row>
    <row r="4895" spans="1:37">
      <c r="A4895">
        <v>4891</v>
      </c>
      <c r="B4895" s="564">
        <f t="shared" ca="1" si="462"/>
        <v>20</v>
      </c>
      <c r="C4895" s="564">
        <f t="shared" ca="1" si="457"/>
        <v>400</v>
      </c>
      <c r="D4895" s="564">
        <f t="shared" ca="1" si="460"/>
        <v>20</v>
      </c>
      <c r="E4895" s="564">
        <f t="shared" ca="1" si="458"/>
        <v>0</v>
      </c>
      <c r="F4895" s="564">
        <f t="shared" ca="1" si="461"/>
        <v>1</v>
      </c>
      <c r="G4895" s="564">
        <f t="shared" ca="1" si="459"/>
        <v>-3.123383171221239</v>
      </c>
      <c r="H4895" s="564">
        <v>1</v>
      </c>
      <c r="I4895" s="564">
        <v>1</v>
      </c>
      <c r="J4895" s="564">
        <v>1</v>
      </c>
      <c r="K4895" s="564">
        <v>1</v>
      </c>
      <c r="L4895" s="564">
        <v>1</v>
      </c>
      <c r="M4895" s="564">
        <v>1</v>
      </c>
      <c r="N4895" s="564">
        <v>1</v>
      </c>
      <c r="O4895" s="564">
        <v>1</v>
      </c>
      <c r="P4895" s="564">
        <v>1</v>
      </c>
      <c r="Q4895" s="564">
        <v>1</v>
      </c>
      <c r="R4895" s="564">
        <v>1</v>
      </c>
      <c r="S4895" s="564">
        <v>1</v>
      </c>
      <c r="T4895" s="564">
        <v>1</v>
      </c>
      <c r="U4895" s="564">
        <v>1</v>
      </c>
      <c r="V4895" s="564">
        <v>1</v>
      </c>
      <c r="W4895" s="564">
        <v>1</v>
      </c>
      <c r="X4895" s="564">
        <v>1</v>
      </c>
      <c r="Y4895" s="564">
        <v>1</v>
      </c>
      <c r="Z4895" s="564">
        <v>1</v>
      </c>
      <c r="AA4895" s="564">
        <v>1</v>
      </c>
      <c r="AB4895" s="564">
        <v>1</v>
      </c>
      <c r="AC4895" s="564">
        <v>1</v>
      </c>
      <c r="AD4895" s="564">
        <v>1</v>
      </c>
      <c r="AE4895" s="564">
        <v>1</v>
      </c>
      <c r="AF4895" s="564">
        <v>1</v>
      </c>
      <c r="AG4895" s="564">
        <v>1</v>
      </c>
      <c r="AH4895" s="564">
        <v>1</v>
      </c>
      <c r="AI4895" s="564">
        <v>1</v>
      </c>
      <c r="AJ4895" s="564">
        <v>1</v>
      </c>
      <c r="AK4895" s="564">
        <v>1</v>
      </c>
    </row>
    <row r="4896" spans="1:37">
      <c r="A4896">
        <v>4892</v>
      </c>
      <c r="B4896" s="564">
        <f t="shared" ca="1" si="462"/>
        <v>3</v>
      </c>
      <c r="C4896" s="564">
        <f t="shared" ca="1" si="457"/>
        <v>9</v>
      </c>
      <c r="D4896" s="564">
        <f t="shared" ca="1" si="460"/>
        <v>3</v>
      </c>
      <c r="E4896" s="564">
        <f t="shared" ca="1" si="458"/>
        <v>2.5499999999999998</v>
      </c>
      <c r="F4896" s="564">
        <f t="shared" ca="1" si="461"/>
        <v>0.73157894736842111</v>
      </c>
      <c r="G4896" s="564">
        <f t="shared" ca="1" si="459"/>
        <v>6.6336569850599627</v>
      </c>
      <c r="H4896" s="564">
        <v>0</v>
      </c>
      <c r="I4896" s="564">
        <v>0</v>
      </c>
      <c r="J4896" s="564">
        <v>0</v>
      </c>
      <c r="K4896" s="564">
        <v>0</v>
      </c>
      <c r="L4896" s="564">
        <v>0</v>
      </c>
      <c r="M4896" s="564">
        <v>0</v>
      </c>
      <c r="N4896" s="564">
        <v>0</v>
      </c>
      <c r="O4896" s="564">
        <v>0</v>
      </c>
      <c r="P4896" s="564">
        <v>0</v>
      </c>
      <c r="Q4896" s="564">
        <v>0</v>
      </c>
      <c r="R4896" s="564">
        <v>0</v>
      </c>
      <c r="S4896" s="564">
        <v>0</v>
      </c>
      <c r="T4896" s="564">
        <v>1</v>
      </c>
      <c r="U4896" s="564">
        <v>0</v>
      </c>
      <c r="V4896" s="564">
        <v>1</v>
      </c>
      <c r="W4896" s="564">
        <v>0</v>
      </c>
      <c r="X4896" s="564">
        <v>0</v>
      </c>
      <c r="Y4896" s="564">
        <v>0</v>
      </c>
      <c r="Z4896" s="564">
        <v>0</v>
      </c>
      <c r="AA4896" s="564">
        <v>1</v>
      </c>
      <c r="AB4896" s="564">
        <v>1</v>
      </c>
      <c r="AC4896" s="564">
        <v>1</v>
      </c>
      <c r="AD4896" s="564">
        <v>1</v>
      </c>
      <c r="AE4896" s="564">
        <v>0</v>
      </c>
      <c r="AF4896" s="564">
        <v>0</v>
      </c>
      <c r="AG4896" s="564">
        <v>0</v>
      </c>
      <c r="AH4896" s="564">
        <v>1</v>
      </c>
      <c r="AI4896" s="564">
        <v>0</v>
      </c>
      <c r="AJ4896" s="564">
        <v>0</v>
      </c>
      <c r="AK4896" s="564">
        <v>0</v>
      </c>
    </row>
    <row r="4897" spans="1:37">
      <c r="A4897">
        <v>4893</v>
      </c>
      <c r="B4897" s="564">
        <f t="shared" ca="1" si="462"/>
        <v>0</v>
      </c>
      <c r="C4897" s="564">
        <f t="shared" ca="1" si="457"/>
        <v>0</v>
      </c>
      <c r="D4897" s="564">
        <f t="shared" ca="1" si="460"/>
        <v>0</v>
      </c>
      <c r="E4897" s="564">
        <f t="shared" ca="1" si="458"/>
        <v>0</v>
      </c>
      <c r="F4897" s="564">
        <f t="shared" ca="1" si="461"/>
        <v>1</v>
      </c>
      <c r="G4897" s="564">
        <f t="shared" ca="1" si="459"/>
        <v>-2.3140989847989655</v>
      </c>
      <c r="H4897" s="564">
        <v>0</v>
      </c>
      <c r="I4897" s="564">
        <v>0</v>
      </c>
      <c r="J4897" s="564">
        <v>0</v>
      </c>
      <c r="K4897" s="564">
        <v>0</v>
      </c>
      <c r="L4897" s="564">
        <v>0</v>
      </c>
      <c r="M4897" s="564">
        <v>0</v>
      </c>
      <c r="N4897" s="564">
        <v>0</v>
      </c>
      <c r="O4897" s="564">
        <v>0</v>
      </c>
      <c r="P4897" s="564">
        <v>0</v>
      </c>
      <c r="Q4897" s="564">
        <v>0</v>
      </c>
      <c r="R4897" s="564">
        <v>0</v>
      </c>
      <c r="S4897" s="564">
        <v>0</v>
      </c>
      <c r="T4897" s="564">
        <v>0</v>
      </c>
      <c r="U4897" s="564">
        <v>0</v>
      </c>
      <c r="V4897" s="564">
        <v>0</v>
      </c>
      <c r="W4897" s="564">
        <v>0</v>
      </c>
      <c r="X4897" s="564">
        <v>0</v>
      </c>
      <c r="Y4897" s="564">
        <v>0</v>
      </c>
      <c r="Z4897" s="564">
        <v>0</v>
      </c>
      <c r="AA4897" s="564">
        <v>0</v>
      </c>
      <c r="AB4897" s="564">
        <v>0</v>
      </c>
      <c r="AC4897" s="564">
        <v>0</v>
      </c>
      <c r="AD4897" s="564">
        <v>0</v>
      </c>
      <c r="AE4897" s="564">
        <v>0</v>
      </c>
      <c r="AF4897" s="564">
        <v>0</v>
      </c>
      <c r="AG4897" s="564">
        <v>0</v>
      </c>
      <c r="AH4897" s="564">
        <v>0</v>
      </c>
      <c r="AI4897" s="564">
        <v>0</v>
      </c>
      <c r="AJ4897" s="564">
        <v>0</v>
      </c>
      <c r="AK4897" s="564">
        <v>0</v>
      </c>
    </row>
    <row r="4898" spans="1:37">
      <c r="A4898">
        <v>4894</v>
      </c>
      <c r="B4898" s="564">
        <f t="shared" ca="1" si="462"/>
        <v>0</v>
      </c>
      <c r="C4898" s="564">
        <f t="shared" ca="1" si="457"/>
        <v>0</v>
      </c>
      <c r="D4898" s="564">
        <f t="shared" ca="1" si="460"/>
        <v>0</v>
      </c>
      <c r="E4898" s="564">
        <f t="shared" ca="1" si="458"/>
        <v>0</v>
      </c>
      <c r="F4898" s="564">
        <f t="shared" ca="1" si="461"/>
        <v>1</v>
      </c>
      <c r="G4898" s="564">
        <f t="shared" ca="1" si="459"/>
        <v>-1.6914637580449319</v>
      </c>
      <c r="H4898" s="564">
        <v>0</v>
      </c>
      <c r="I4898" s="564">
        <v>0</v>
      </c>
      <c r="J4898" s="564">
        <v>0</v>
      </c>
      <c r="K4898" s="564">
        <v>0</v>
      </c>
      <c r="L4898" s="564">
        <v>0</v>
      </c>
      <c r="M4898" s="564">
        <v>0</v>
      </c>
      <c r="N4898" s="564">
        <v>0</v>
      </c>
      <c r="O4898" s="564">
        <v>0</v>
      </c>
      <c r="P4898" s="564">
        <v>0</v>
      </c>
      <c r="Q4898" s="564">
        <v>0</v>
      </c>
      <c r="R4898" s="564">
        <v>0</v>
      </c>
      <c r="S4898" s="564">
        <v>0</v>
      </c>
      <c r="T4898" s="564">
        <v>0</v>
      </c>
      <c r="U4898" s="564">
        <v>0</v>
      </c>
      <c r="V4898" s="564">
        <v>0</v>
      </c>
      <c r="W4898" s="564">
        <v>0</v>
      </c>
      <c r="X4898" s="564">
        <v>0</v>
      </c>
      <c r="Y4898" s="564">
        <v>0</v>
      </c>
      <c r="Z4898" s="564">
        <v>0</v>
      </c>
      <c r="AA4898" s="564">
        <v>0</v>
      </c>
      <c r="AB4898" s="564">
        <v>0</v>
      </c>
      <c r="AC4898" s="564">
        <v>0</v>
      </c>
      <c r="AD4898" s="564">
        <v>0</v>
      </c>
      <c r="AE4898" s="564">
        <v>0</v>
      </c>
      <c r="AF4898" s="564">
        <v>0</v>
      </c>
      <c r="AG4898" s="564">
        <v>0</v>
      </c>
      <c r="AH4898" s="564">
        <v>0</v>
      </c>
      <c r="AI4898" s="564">
        <v>0</v>
      </c>
      <c r="AJ4898" s="564">
        <v>0</v>
      </c>
      <c r="AK4898" s="564">
        <v>0</v>
      </c>
    </row>
    <row r="4899" spans="1:37">
      <c r="A4899">
        <v>4895</v>
      </c>
      <c r="B4899" s="564">
        <f t="shared" ca="1" si="462"/>
        <v>0</v>
      </c>
      <c r="C4899" s="564">
        <f t="shared" ca="1" si="457"/>
        <v>0</v>
      </c>
      <c r="D4899" s="564">
        <f t="shared" ca="1" si="460"/>
        <v>0</v>
      </c>
      <c r="E4899" s="564">
        <f t="shared" ca="1" si="458"/>
        <v>0</v>
      </c>
      <c r="F4899" s="564">
        <f t="shared" ca="1" si="461"/>
        <v>1</v>
      </c>
      <c r="G4899" s="564">
        <f t="shared" ca="1" si="459"/>
        <v>-3.74653789952762</v>
      </c>
      <c r="H4899" s="564">
        <v>0</v>
      </c>
      <c r="I4899" s="564">
        <v>0</v>
      </c>
      <c r="J4899" s="564">
        <v>0</v>
      </c>
      <c r="K4899" s="564">
        <v>0</v>
      </c>
      <c r="L4899" s="564">
        <v>0</v>
      </c>
      <c r="M4899" s="564">
        <v>0</v>
      </c>
      <c r="N4899" s="564">
        <v>0</v>
      </c>
      <c r="O4899" s="564">
        <v>0</v>
      </c>
      <c r="P4899" s="564">
        <v>0</v>
      </c>
      <c r="Q4899" s="564">
        <v>0</v>
      </c>
      <c r="R4899" s="564">
        <v>0</v>
      </c>
      <c r="S4899" s="564">
        <v>0</v>
      </c>
      <c r="T4899" s="564">
        <v>0</v>
      </c>
      <c r="U4899" s="564">
        <v>0</v>
      </c>
      <c r="V4899" s="564">
        <v>0</v>
      </c>
      <c r="W4899" s="564">
        <v>0</v>
      </c>
      <c r="X4899" s="564">
        <v>0</v>
      </c>
      <c r="Y4899" s="564">
        <v>0</v>
      </c>
      <c r="Z4899" s="564">
        <v>0</v>
      </c>
      <c r="AA4899" s="564">
        <v>0</v>
      </c>
      <c r="AB4899" s="564">
        <v>0</v>
      </c>
      <c r="AC4899" s="564">
        <v>0</v>
      </c>
      <c r="AD4899" s="564">
        <v>0</v>
      </c>
      <c r="AE4899" s="564">
        <v>0</v>
      </c>
      <c r="AF4899" s="564">
        <v>0</v>
      </c>
      <c r="AG4899" s="564">
        <v>0</v>
      </c>
      <c r="AH4899" s="564">
        <v>0</v>
      </c>
      <c r="AI4899" s="564">
        <v>0</v>
      </c>
      <c r="AJ4899" s="564">
        <v>0</v>
      </c>
      <c r="AK4899" s="564">
        <v>0</v>
      </c>
    </row>
    <row r="4900" spans="1:37">
      <c r="A4900">
        <v>4896</v>
      </c>
      <c r="B4900" s="564">
        <f t="shared" ca="1" si="462"/>
        <v>0</v>
      </c>
      <c r="C4900" s="564">
        <f t="shared" ca="1" si="457"/>
        <v>0</v>
      </c>
      <c r="D4900" s="564">
        <f t="shared" ca="1" si="460"/>
        <v>0</v>
      </c>
      <c r="E4900" s="564">
        <f t="shared" ca="1" si="458"/>
        <v>0</v>
      </c>
      <c r="F4900" s="564">
        <f t="shared" ca="1" si="461"/>
        <v>1</v>
      </c>
      <c r="G4900" s="564">
        <f t="shared" ca="1" si="459"/>
        <v>1.4728998260069714</v>
      </c>
      <c r="H4900" s="564">
        <v>0</v>
      </c>
      <c r="I4900" s="564">
        <v>0</v>
      </c>
      <c r="J4900" s="564">
        <v>0</v>
      </c>
      <c r="K4900" s="564">
        <v>0</v>
      </c>
      <c r="L4900" s="564">
        <v>0</v>
      </c>
      <c r="M4900" s="564">
        <v>0</v>
      </c>
      <c r="N4900" s="564">
        <v>0</v>
      </c>
      <c r="O4900" s="564">
        <v>0</v>
      </c>
      <c r="P4900" s="564">
        <v>0</v>
      </c>
      <c r="Q4900" s="564">
        <v>0</v>
      </c>
      <c r="R4900" s="564">
        <v>0</v>
      </c>
      <c r="S4900" s="564">
        <v>0</v>
      </c>
      <c r="T4900" s="564">
        <v>0</v>
      </c>
      <c r="U4900" s="564">
        <v>0</v>
      </c>
      <c r="V4900" s="564">
        <v>0</v>
      </c>
      <c r="W4900" s="564">
        <v>0</v>
      </c>
      <c r="X4900" s="564">
        <v>0</v>
      </c>
      <c r="Y4900" s="564">
        <v>0</v>
      </c>
      <c r="Z4900" s="564">
        <v>0</v>
      </c>
      <c r="AA4900" s="564">
        <v>0</v>
      </c>
      <c r="AB4900" s="564">
        <v>0</v>
      </c>
      <c r="AC4900" s="564">
        <v>0</v>
      </c>
      <c r="AD4900" s="564">
        <v>0</v>
      </c>
      <c r="AE4900" s="564">
        <v>0</v>
      </c>
      <c r="AF4900" s="564">
        <v>0</v>
      </c>
      <c r="AG4900" s="564">
        <v>0</v>
      </c>
      <c r="AH4900" s="564">
        <v>0</v>
      </c>
      <c r="AI4900" s="564">
        <v>0</v>
      </c>
      <c r="AJ4900" s="564">
        <v>0</v>
      </c>
      <c r="AK4900" s="564">
        <v>0</v>
      </c>
    </row>
    <row r="4901" spans="1:37">
      <c r="A4901">
        <v>4897</v>
      </c>
      <c r="B4901" s="564">
        <f t="shared" ca="1" si="462"/>
        <v>20</v>
      </c>
      <c r="C4901" s="564">
        <f t="shared" ca="1" si="457"/>
        <v>400</v>
      </c>
      <c r="D4901" s="564">
        <f t="shared" ca="1" si="460"/>
        <v>20</v>
      </c>
      <c r="E4901" s="564">
        <f t="shared" ca="1" si="458"/>
        <v>0</v>
      </c>
      <c r="F4901" s="564">
        <f t="shared" ca="1" si="461"/>
        <v>1</v>
      </c>
      <c r="G4901" s="564">
        <f t="shared" ca="1" si="459"/>
        <v>-4.8363284214433566</v>
      </c>
      <c r="H4901" s="564">
        <v>1</v>
      </c>
      <c r="I4901" s="564">
        <v>1</v>
      </c>
      <c r="J4901" s="564">
        <v>1</v>
      </c>
      <c r="K4901" s="564">
        <v>1</v>
      </c>
      <c r="L4901" s="564">
        <v>1</v>
      </c>
      <c r="M4901" s="564">
        <v>1</v>
      </c>
      <c r="N4901" s="564">
        <v>1</v>
      </c>
      <c r="O4901" s="564">
        <v>1</v>
      </c>
      <c r="P4901" s="564">
        <v>1</v>
      </c>
      <c r="Q4901" s="564">
        <v>1</v>
      </c>
      <c r="R4901" s="564">
        <v>1</v>
      </c>
      <c r="S4901" s="564">
        <v>1</v>
      </c>
      <c r="T4901" s="564">
        <v>1</v>
      </c>
      <c r="U4901" s="564">
        <v>1</v>
      </c>
      <c r="V4901" s="564">
        <v>1</v>
      </c>
      <c r="W4901" s="564">
        <v>1</v>
      </c>
      <c r="X4901" s="564">
        <v>1</v>
      </c>
      <c r="Y4901" s="564">
        <v>1</v>
      </c>
      <c r="Z4901" s="564">
        <v>1</v>
      </c>
      <c r="AA4901" s="564">
        <v>1</v>
      </c>
      <c r="AB4901" s="564">
        <v>1</v>
      </c>
      <c r="AC4901" s="564">
        <v>1</v>
      </c>
      <c r="AD4901" s="564">
        <v>1</v>
      </c>
      <c r="AE4901" s="564">
        <v>1</v>
      </c>
      <c r="AF4901" s="564">
        <v>1</v>
      </c>
      <c r="AG4901" s="564">
        <v>1</v>
      </c>
      <c r="AH4901" s="564">
        <v>1</v>
      </c>
      <c r="AI4901" s="564">
        <v>1</v>
      </c>
      <c r="AJ4901" s="564">
        <v>1</v>
      </c>
      <c r="AK4901" s="564">
        <v>1</v>
      </c>
    </row>
    <row r="4902" spans="1:37">
      <c r="A4902">
        <v>4898</v>
      </c>
      <c r="B4902" s="564">
        <f t="shared" ca="1" si="462"/>
        <v>0</v>
      </c>
      <c r="C4902" s="564">
        <f t="shared" ca="1" si="457"/>
        <v>0</v>
      </c>
      <c r="D4902" s="564">
        <f t="shared" ca="1" si="460"/>
        <v>0</v>
      </c>
      <c r="E4902" s="564">
        <f t="shared" ca="1" si="458"/>
        <v>0</v>
      </c>
      <c r="F4902" s="564">
        <f t="shared" ca="1" si="461"/>
        <v>1</v>
      </c>
      <c r="G4902" s="564">
        <f t="shared" ca="1" si="459"/>
        <v>4.340131105009652</v>
      </c>
      <c r="H4902" s="564">
        <v>0</v>
      </c>
      <c r="I4902" s="564">
        <v>0</v>
      </c>
      <c r="J4902" s="564">
        <v>0</v>
      </c>
      <c r="K4902" s="564">
        <v>0</v>
      </c>
      <c r="L4902" s="564">
        <v>0</v>
      </c>
      <c r="M4902" s="564">
        <v>0</v>
      </c>
      <c r="N4902" s="564">
        <v>0</v>
      </c>
      <c r="O4902" s="564">
        <v>0</v>
      </c>
      <c r="P4902" s="564">
        <v>0</v>
      </c>
      <c r="Q4902" s="564">
        <v>0</v>
      </c>
      <c r="R4902" s="564">
        <v>0</v>
      </c>
      <c r="S4902" s="564">
        <v>0</v>
      </c>
      <c r="T4902" s="564">
        <v>0</v>
      </c>
      <c r="U4902" s="564">
        <v>0</v>
      </c>
      <c r="V4902" s="564">
        <v>0</v>
      </c>
      <c r="W4902" s="564">
        <v>0</v>
      </c>
      <c r="X4902" s="564">
        <v>0</v>
      </c>
      <c r="Y4902" s="564">
        <v>0</v>
      </c>
      <c r="Z4902" s="564">
        <v>0</v>
      </c>
      <c r="AA4902" s="564">
        <v>0</v>
      </c>
      <c r="AB4902" s="564">
        <v>0</v>
      </c>
      <c r="AC4902" s="564">
        <v>0</v>
      </c>
      <c r="AD4902" s="564">
        <v>0</v>
      </c>
      <c r="AE4902" s="564">
        <v>0</v>
      </c>
      <c r="AF4902" s="564">
        <v>0</v>
      </c>
      <c r="AG4902" s="564">
        <v>0</v>
      </c>
      <c r="AH4902" s="564">
        <v>0</v>
      </c>
      <c r="AI4902" s="564">
        <v>0</v>
      </c>
      <c r="AJ4902" s="564">
        <v>0</v>
      </c>
      <c r="AK4902" s="564">
        <v>0</v>
      </c>
    </row>
    <row r="4903" spans="1:37">
      <c r="A4903">
        <v>4899</v>
      </c>
      <c r="B4903" s="564">
        <f t="shared" ca="1" si="462"/>
        <v>20</v>
      </c>
      <c r="C4903" s="564">
        <f t="shared" ca="1" si="457"/>
        <v>400</v>
      </c>
      <c r="D4903" s="564">
        <f t="shared" ca="1" si="460"/>
        <v>20</v>
      </c>
      <c r="E4903" s="564">
        <f t="shared" ca="1" si="458"/>
        <v>0</v>
      </c>
      <c r="F4903" s="564">
        <f t="shared" ca="1" si="461"/>
        <v>1</v>
      </c>
      <c r="G4903" s="564">
        <f t="shared" ca="1" si="459"/>
        <v>1.0797425836394978</v>
      </c>
      <c r="H4903" s="564">
        <v>1</v>
      </c>
      <c r="I4903" s="564">
        <v>1</v>
      </c>
      <c r="J4903" s="564">
        <v>1</v>
      </c>
      <c r="K4903" s="564">
        <v>1</v>
      </c>
      <c r="L4903" s="564">
        <v>1</v>
      </c>
      <c r="M4903" s="564">
        <v>1</v>
      </c>
      <c r="N4903" s="564">
        <v>1</v>
      </c>
      <c r="O4903" s="564">
        <v>1</v>
      </c>
      <c r="P4903" s="564">
        <v>1</v>
      </c>
      <c r="Q4903" s="564">
        <v>1</v>
      </c>
      <c r="R4903" s="564">
        <v>1</v>
      </c>
      <c r="S4903" s="564">
        <v>1</v>
      </c>
      <c r="T4903" s="564">
        <v>1</v>
      </c>
      <c r="U4903" s="564">
        <v>1</v>
      </c>
      <c r="V4903" s="564">
        <v>1</v>
      </c>
      <c r="W4903" s="564">
        <v>1</v>
      </c>
      <c r="X4903" s="564">
        <v>1</v>
      </c>
      <c r="Y4903" s="564">
        <v>1</v>
      </c>
      <c r="Z4903" s="564">
        <v>1</v>
      </c>
      <c r="AA4903" s="564">
        <v>1</v>
      </c>
      <c r="AB4903" s="564">
        <v>1</v>
      </c>
      <c r="AC4903" s="564">
        <v>1</v>
      </c>
      <c r="AD4903" s="564">
        <v>1</v>
      </c>
      <c r="AE4903" s="564">
        <v>1</v>
      </c>
      <c r="AF4903" s="564">
        <v>1</v>
      </c>
      <c r="AG4903" s="564">
        <v>1</v>
      </c>
      <c r="AH4903" s="564">
        <v>1</v>
      </c>
      <c r="AI4903" s="564">
        <v>1</v>
      </c>
      <c r="AJ4903" s="564">
        <v>1</v>
      </c>
      <c r="AK4903" s="564">
        <v>1</v>
      </c>
    </row>
    <row r="4904" spans="1:37">
      <c r="A4904">
        <v>4900</v>
      </c>
      <c r="B4904" s="564">
        <f t="shared" ca="1" si="462"/>
        <v>0</v>
      </c>
      <c r="C4904" s="564">
        <f t="shared" ca="1" si="457"/>
        <v>0</v>
      </c>
      <c r="D4904" s="564">
        <f t="shared" ca="1" si="460"/>
        <v>0</v>
      </c>
      <c r="E4904" s="564">
        <f t="shared" ca="1" si="458"/>
        <v>0</v>
      </c>
      <c r="F4904" s="564">
        <f t="shared" ca="1" si="461"/>
        <v>1</v>
      </c>
      <c r="G4904" s="564">
        <f t="shared" ca="1" si="459"/>
        <v>5.4483081806374223</v>
      </c>
      <c r="H4904" s="564">
        <v>0</v>
      </c>
      <c r="I4904" s="564">
        <v>0</v>
      </c>
      <c r="J4904" s="564">
        <v>0</v>
      </c>
      <c r="K4904" s="564">
        <v>0</v>
      </c>
      <c r="L4904" s="564">
        <v>0</v>
      </c>
      <c r="M4904" s="564">
        <v>0</v>
      </c>
      <c r="N4904" s="564">
        <v>0</v>
      </c>
      <c r="O4904" s="564">
        <v>0</v>
      </c>
      <c r="P4904" s="564">
        <v>0</v>
      </c>
      <c r="Q4904" s="564">
        <v>0</v>
      </c>
      <c r="R4904" s="564">
        <v>0</v>
      </c>
      <c r="S4904" s="564">
        <v>0</v>
      </c>
      <c r="T4904" s="564">
        <v>0</v>
      </c>
      <c r="U4904" s="564">
        <v>0</v>
      </c>
      <c r="V4904" s="564">
        <v>0</v>
      </c>
      <c r="W4904" s="564">
        <v>0</v>
      </c>
      <c r="X4904" s="564">
        <v>0</v>
      </c>
      <c r="Y4904" s="564">
        <v>0</v>
      </c>
      <c r="Z4904" s="564">
        <v>0</v>
      </c>
      <c r="AA4904" s="564">
        <v>0</v>
      </c>
      <c r="AB4904" s="564">
        <v>0</v>
      </c>
      <c r="AC4904" s="564">
        <v>0</v>
      </c>
      <c r="AD4904" s="564">
        <v>0</v>
      </c>
      <c r="AE4904" s="564">
        <v>0</v>
      </c>
      <c r="AF4904" s="564">
        <v>0</v>
      </c>
      <c r="AG4904" s="564">
        <v>0</v>
      </c>
      <c r="AH4904" s="564">
        <v>0</v>
      </c>
      <c r="AI4904" s="564">
        <v>0</v>
      </c>
      <c r="AJ4904" s="564">
        <v>0</v>
      </c>
      <c r="AK4904" s="564">
        <v>0</v>
      </c>
    </row>
    <row r="4905" spans="1:37">
      <c r="A4905">
        <v>4901</v>
      </c>
      <c r="B4905" s="564">
        <f t="shared" ca="1" si="462"/>
        <v>20</v>
      </c>
      <c r="C4905" s="564">
        <f t="shared" ca="1" si="457"/>
        <v>400</v>
      </c>
      <c r="D4905" s="564">
        <f t="shared" ca="1" si="460"/>
        <v>20</v>
      </c>
      <c r="E4905" s="564">
        <f t="shared" ca="1" si="458"/>
        <v>0</v>
      </c>
      <c r="F4905" s="564">
        <f t="shared" ca="1" si="461"/>
        <v>1</v>
      </c>
      <c r="G4905" s="564">
        <f t="shared" ca="1" si="459"/>
        <v>-2.5698127228965579</v>
      </c>
      <c r="H4905" s="564">
        <v>1</v>
      </c>
      <c r="I4905" s="564">
        <v>1</v>
      </c>
      <c r="J4905" s="564">
        <v>1</v>
      </c>
      <c r="K4905" s="564">
        <v>1</v>
      </c>
      <c r="L4905" s="564">
        <v>1</v>
      </c>
      <c r="M4905" s="564">
        <v>1</v>
      </c>
      <c r="N4905" s="564">
        <v>1</v>
      </c>
      <c r="O4905" s="564">
        <v>1</v>
      </c>
      <c r="P4905" s="564">
        <v>1</v>
      </c>
      <c r="Q4905" s="564">
        <v>1</v>
      </c>
      <c r="R4905" s="564">
        <v>1</v>
      </c>
      <c r="S4905" s="564">
        <v>1</v>
      </c>
      <c r="T4905" s="564">
        <v>1</v>
      </c>
      <c r="U4905" s="564">
        <v>1</v>
      </c>
      <c r="V4905" s="564">
        <v>1</v>
      </c>
      <c r="W4905" s="564">
        <v>1</v>
      </c>
      <c r="X4905" s="564">
        <v>1</v>
      </c>
      <c r="Y4905" s="564">
        <v>1</v>
      </c>
      <c r="Z4905" s="564">
        <v>1</v>
      </c>
      <c r="AA4905" s="564">
        <v>1</v>
      </c>
      <c r="AB4905" s="564">
        <v>1</v>
      </c>
      <c r="AC4905" s="564">
        <v>1</v>
      </c>
      <c r="AD4905" s="564">
        <v>1</v>
      </c>
      <c r="AE4905" s="564">
        <v>1</v>
      </c>
      <c r="AF4905" s="564">
        <v>1</v>
      </c>
      <c r="AG4905" s="564">
        <v>1</v>
      </c>
      <c r="AH4905" s="564">
        <v>1</v>
      </c>
      <c r="AI4905" s="564">
        <v>1</v>
      </c>
      <c r="AJ4905" s="564">
        <v>1</v>
      </c>
      <c r="AK4905" s="564">
        <v>1</v>
      </c>
    </row>
    <row r="4906" spans="1:37">
      <c r="A4906">
        <v>4902</v>
      </c>
      <c r="B4906" s="564">
        <f t="shared" ca="1" si="462"/>
        <v>20</v>
      </c>
      <c r="C4906" s="564">
        <f t="shared" ca="1" si="457"/>
        <v>400</v>
      </c>
      <c r="D4906" s="564">
        <f t="shared" ca="1" si="460"/>
        <v>20</v>
      </c>
      <c r="E4906" s="564">
        <f t="shared" ca="1" si="458"/>
        <v>0</v>
      </c>
      <c r="F4906" s="564">
        <f t="shared" ca="1" si="461"/>
        <v>1</v>
      </c>
      <c r="G4906" s="564">
        <f t="shared" ca="1" si="459"/>
        <v>-2.1817742915715259</v>
      </c>
      <c r="H4906" s="564">
        <v>1</v>
      </c>
      <c r="I4906" s="564">
        <v>1</v>
      </c>
      <c r="J4906" s="564">
        <v>1</v>
      </c>
      <c r="K4906" s="564">
        <v>1</v>
      </c>
      <c r="L4906" s="564">
        <v>1</v>
      </c>
      <c r="M4906" s="564">
        <v>1</v>
      </c>
      <c r="N4906" s="564">
        <v>1</v>
      </c>
      <c r="O4906" s="564">
        <v>1</v>
      </c>
      <c r="P4906" s="564">
        <v>1</v>
      </c>
      <c r="Q4906" s="564">
        <v>1</v>
      </c>
      <c r="R4906" s="564">
        <v>1</v>
      </c>
      <c r="S4906" s="564">
        <v>1</v>
      </c>
      <c r="T4906" s="564">
        <v>1</v>
      </c>
      <c r="U4906" s="564">
        <v>1</v>
      </c>
      <c r="V4906" s="564">
        <v>1</v>
      </c>
      <c r="W4906" s="564">
        <v>1</v>
      </c>
      <c r="X4906" s="564">
        <v>1</v>
      </c>
      <c r="Y4906" s="564">
        <v>1</v>
      </c>
      <c r="Z4906" s="564">
        <v>1</v>
      </c>
      <c r="AA4906" s="564">
        <v>1</v>
      </c>
      <c r="AB4906" s="564">
        <v>1</v>
      </c>
      <c r="AC4906" s="564">
        <v>1</v>
      </c>
      <c r="AD4906" s="564">
        <v>1</v>
      </c>
      <c r="AE4906" s="564">
        <v>1</v>
      </c>
      <c r="AF4906" s="564">
        <v>1</v>
      </c>
      <c r="AG4906" s="564">
        <v>1</v>
      </c>
      <c r="AH4906" s="564">
        <v>1</v>
      </c>
      <c r="AI4906" s="564">
        <v>1</v>
      </c>
      <c r="AJ4906" s="564">
        <v>1</v>
      </c>
      <c r="AK4906" s="564">
        <v>1</v>
      </c>
    </row>
    <row r="4907" spans="1:37">
      <c r="A4907">
        <v>4903</v>
      </c>
      <c r="B4907" s="564">
        <f t="shared" ca="1" si="462"/>
        <v>1</v>
      </c>
      <c r="C4907" s="564">
        <f t="shared" ca="1" si="457"/>
        <v>1</v>
      </c>
      <c r="D4907" s="564">
        <f t="shared" ca="1" si="460"/>
        <v>1</v>
      </c>
      <c r="E4907" s="564">
        <f t="shared" ca="1" si="458"/>
        <v>0.95</v>
      </c>
      <c r="F4907" s="564">
        <f t="shared" ca="1" si="461"/>
        <v>0.9</v>
      </c>
      <c r="G4907" s="564">
        <f t="shared" ca="1" si="459"/>
        <v>-1.3254247473177037</v>
      </c>
      <c r="H4907" s="564">
        <v>0</v>
      </c>
      <c r="I4907" s="564">
        <v>0</v>
      </c>
      <c r="J4907" s="564">
        <v>0</v>
      </c>
      <c r="K4907" s="564">
        <v>0</v>
      </c>
      <c r="L4907" s="564">
        <v>0</v>
      </c>
      <c r="M4907" s="564">
        <v>0</v>
      </c>
      <c r="N4907" s="564">
        <v>0</v>
      </c>
      <c r="O4907" s="564">
        <v>0</v>
      </c>
      <c r="P4907" s="564">
        <v>0</v>
      </c>
      <c r="Q4907" s="564">
        <v>0</v>
      </c>
      <c r="R4907" s="564">
        <v>0</v>
      </c>
      <c r="S4907" s="564">
        <v>0</v>
      </c>
      <c r="T4907" s="564">
        <v>1</v>
      </c>
      <c r="U4907" s="564">
        <v>0</v>
      </c>
      <c r="V4907" s="564">
        <v>0</v>
      </c>
      <c r="W4907" s="564">
        <v>0</v>
      </c>
      <c r="X4907" s="564">
        <v>0</v>
      </c>
      <c r="Y4907" s="564">
        <v>0</v>
      </c>
      <c r="Z4907" s="564">
        <v>0</v>
      </c>
      <c r="AA4907" s="564">
        <v>0</v>
      </c>
      <c r="AB4907" s="564">
        <v>0</v>
      </c>
      <c r="AC4907" s="564">
        <v>0</v>
      </c>
      <c r="AD4907" s="564">
        <v>0</v>
      </c>
      <c r="AE4907" s="564">
        <v>1</v>
      </c>
      <c r="AF4907" s="564">
        <v>0</v>
      </c>
      <c r="AG4907" s="564">
        <v>0</v>
      </c>
      <c r="AH4907" s="564">
        <v>0</v>
      </c>
      <c r="AI4907" s="564">
        <v>0</v>
      </c>
      <c r="AJ4907" s="564">
        <v>0</v>
      </c>
      <c r="AK4907" s="564">
        <v>0</v>
      </c>
    </row>
    <row r="4908" spans="1:37">
      <c r="A4908">
        <v>4904</v>
      </c>
      <c r="B4908" s="564">
        <f t="shared" ca="1" si="462"/>
        <v>20</v>
      </c>
      <c r="C4908" s="564">
        <f t="shared" ca="1" si="457"/>
        <v>400</v>
      </c>
      <c r="D4908" s="564">
        <f t="shared" ca="1" si="460"/>
        <v>20</v>
      </c>
      <c r="E4908" s="564">
        <f t="shared" ca="1" si="458"/>
        <v>0</v>
      </c>
      <c r="F4908" s="564">
        <f t="shared" ca="1" si="461"/>
        <v>1</v>
      </c>
      <c r="G4908" s="564">
        <f t="shared" ca="1" si="459"/>
        <v>4.8520207810428815</v>
      </c>
      <c r="H4908" s="564">
        <v>1</v>
      </c>
      <c r="I4908" s="564">
        <v>1</v>
      </c>
      <c r="J4908" s="564">
        <v>1</v>
      </c>
      <c r="K4908" s="564">
        <v>1</v>
      </c>
      <c r="L4908" s="564">
        <v>1</v>
      </c>
      <c r="M4908" s="564">
        <v>1</v>
      </c>
      <c r="N4908" s="564">
        <v>1</v>
      </c>
      <c r="O4908" s="564">
        <v>1</v>
      </c>
      <c r="P4908" s="564">
        <v>1</v>
      </c>
      <c r="Q4908" s="564">
        <v>1</v>
      </c>
      <c r="R4908" s="564">
        <v>1</v>
      </c>
      <c r="S4908" s="564">
        <v>1</v>
      </c>
      <c r="T4908" s="564">
        <v>1</v>
      </c>
      <c r="U4908" s="564">
        <v>1</v>
      </c>
      <c r="V4908" s="564">
        <v>1</v>
      </c>
      <c r="W4908" s="564">
        <v>1</v>
      </c>
      <c r="X4908" s="564">
        <v>1</v>
      </c>
      <c r="Y4908" s="564">
        <v>1</v>
      </c>
      <c r="Z4908" s="564">
        <v>1</v>
      </c>
      <c r="AA4908" s="564">
        <v>1</v>
      </c>
      <c r="AB4908" s="564">
        <v>1</v>
      </c>
      <c r="AC4908" s="564">
        <v>1</v>
      </c>
      <c r="AD4908" s="564">
        <v>1</v>
      </c>
      <c r="AE4908" s="564">
        <v>1</v>
      </c>
      <c r="AF4908" s="564">
        <v>1</v>
      </c>
      <c r="AG4908" s="564">
        <v>1</v>
      </c>
      <c r="AH4908" s="564">
        <v>1</v>
      </c>
      <c r="AI4908" s="564">
        <v>1</v>
      </c>
      <c r="AJ4908" s="564">
        <v>1</v>
      </c>
      <c r="AK4908" s="564">
        <v>1</v>
      </c>
    </row>
    <row r="4909" spans="1:37">
      <c r="A4909">
        <v>4905</v>
      </c>
      <c r="B4909" s="564">
        <f t="shared" ca="1" si="462"/>
        <v>0</v>
      </c>
      <c r="C4909" s="564">
        <f t="shared" ca="1" si="457"/>
        <v>0</v>
      </c>
      <c r="D4909" s="564">
        <f t="shared" ca="1" si="460"/>
        <v>0</v>
      </c>
      <c r="E4909" s="564">
        <f t="shared" ca="1" si="458"/>
        <v>0</v>
      </c>
      <c r="F4909" s="564">
        <f t="shared" ca="1" si="461"/>
        <v>1</v>
      </c>
      <c r="G4909" s="564">
        <f t="shared" ca="1" si="459"/>
        <v>-1.9488967878162184</v>
      </c>
      <c r="H4909" s="564">
        <v>0</v>
      </c>
      <c r="I4909" s="564">
        <v>0</v>
      </c>
      <c r="J4909" s="564">
        <v>0</v>
      </c>
      <c r="K4909" s="564">
        <v>0</v>
      </c>
      <c r="L4909" s="564">
        <v>0</v>
      </c>
      <c r="M4909" s="564">
        <v>0</v>
      </c>
      <c r="N4909" s="564">
        <v>0</v>
      </c>
      <c r="O4909" s="564">
        <v>0</v>
      </c>
      <c r="P4909" s="564">
        <v>0</v>
      </c>
      <c r="Q4909" s="564">
        <v>0</v>
      </c>
      <c r="R4909" s="564">
        <v>0</v>
      </c>
      <c r="S4909" s="564">
        <v>0</v>
      </c>
      <c r="T4909" s="564">
        <v>0</v>
      </c>
      <c r="U4909" s="564">
        <v>0</v>
      </c>
      <c r="V4909" s="564">
        <v>0</v>
      </c>
      <c r="W4909" s="564">
        <v>0</v>
      </c>
      <c r="X4909" s="564">
        <v>0</v>
      </c>
      <c r="Y4909" s="564">
        <v>0</v>
      </c>
      <c r="Z4909" s="564">
        <v>0</v>
      </c>
      <c r="AA4909" s="564">
        <v>0</v>
      </c>
      <c r="AB4909" s="564">
        <v>0</v>
      </c>
      <c r="AC4909" s="564">
        <v>0</v>
      </c>
      <c r="AD4909" s="564">
        <v>0</v>
      </c>
      <c r="AE4909" s="564">
        <v>0</v>
      </c>
      <c r="AF4909" s="564">
        <v>0</v>
      </c>
      <c r="AG4909" s="564">
        <v>0</v>
      </c>
      <c r="AH4909" s="564">
        <v>0</v>
      </c>
      <c r="AI4909" s="564">
        <v>0</v>
      </c>
      <c r="AJ4909" s="564">
        <v>0</v>
      </c>
      <c r="AK4909" s="564">
        <v>0</v>
      </c>
    </row>
    <row r="4910" spans="1:37">
      <c r="A4910">
        <v>4906</v>
      </c>
      <c r="B4910" s="564">
        <f t="shared" ca="1" si="462"/>
        <v>0</v>
      </c>
      <c r="C4910" s="564">
        <f t="shared" ca="1" si="457"/>
        <v>0</v>
      </c>
      <c r="D4910" s="564">
        <f t="shared" ca="1" si="460"/>
        <v>0</v>
      </c>
      <c r="E4910" s="564">
        <f t="shared" ca="1" si="458"/>
        <v>0</v>
      </c>
      <c r="F4910" s="564">
        <f t="shared" ca="1" si="461"/>
        <v>1</v>
      </c>
      <c r="G4910" s="564">
        <f t="shared" ca="1" si="459"/>
        <v>10.217018528226699</v>
      </c>
      <c r="H4910" s="564">
        <v>0</v>
      </c>
      <c r="I4910" s="564">
        <v>0</v>
      </c>
      <c r="J4910" s="564">
        <v>0</v>
      </c>
      <c r="K4910" s="564">
        <v>0</v>
      </c>
      <c r="L4910" s="564">
        <v>0</v>
      </c>
      <c r="M4910" s="564">
        <v>0</v>
      </c>
      <c r="N4910" s="564">
        <v>0</v>
      </c>
      <c r="O4910" s="564">
        <v>0</v>
      </c>
      <c r="P4910" s="564">
        <v>0</v>
      </c>
      <c r="Q4910" s="564">
        <v>0</v>
      </c>
      <c r="R4910" s="564">
        <v>0</v>
      </c>
      <c r="S4910" s="564">
        <v>0</v>
      </c>
      <c r="T4910" s="564">
        <v>0</v>
      </c>
      <c r="U4910" s="564">
        <v>0</v>
      </c>
      <c r="V4910" s="564">
        <v>0</v>
      </c>
      <c r="W4910" s="564">
        <v>0</v>
      </c>
      <c r="X4910" s="564">
        <v>0</v>
      </c>
      <c r="Y4910" s="564">
        <v>0</v>
      </c>
      <c r="Z4910" s="564">
        <v>0</v>
      </c>
      <c r="AA4910" s="564">
        <v>0</v>
      </c>
      <c r="AB4910" s="564">
        <v>0</v>
      </c>
      <c r="AC4910" s="564">
        <v>0</v>
      </c>
      <c r="AD4910" s="564">
        <v>0</v>
      </c>
      <c r="AE4910" s="564">
        <v>0</v>
      </c>
      <c r="AF4910" s="564">
        <v>0</v>
      </c>
      <c r="AG4910" s="564">
        <v>0</v>
      </c>
      <c r="AH4910" s="564">
        <v>0</v>
      </c>
      <c r="AI4910" s="564">
        <v>0</v>
      </c>
      <c r="AJ4910" s="564">
        <v>0</v>
      </c>
      <c r="AK4910" s="564">
        <v>0</v>
      </c>
    </row>
    <row r="4911" spans="1:37">
      <c r="A4911">
        <v>4907</v>
      </c>
      <c r="B4911" s="564">
        <f t="shared" ca="1" si="462"/>
        <v>8</v>
      </c>
      <c r="C4911" s="564">
        <f t="shared" ca="1" si="457"/>
        <v>64</v>
      </c>
      <c r="D4911" s="564">
        <f t="shared" ca="1" si="460"/>
        <v>8</v>
      </c>
      <c r="E4911" s="564">
        <f t="shared" ca="1" si="458"/>
        <v>4.8</v>
      </c>
      <c r="F4911" s="564">
        <f t="shared" ca="1" si="461"/>
        <v>0.49473684210526314</v>
      </c>
      <c r="G4911" s="564">
        <f t="shared" ca="1" si="459"/>
        <v>-2.3725693981306732</v>
      </c>
      <c r="H4911" s="564">
        <v>1</v>
      </c>
      <c r="I4911" s="564">
        <v>0</v>
      </c>
      <c r="J4911" s="564">
        <v>0</v>
      </c>
      <c r="K4911" s="564">
        <v>0</v>
      </c>
      <c r="L4911" s="564">
        <v>1</v>
      </c>
      <c r="M4911" s="564">
        <v>1</v>
      </c>
      <c r="N4911" s="564">
        <v>1</v>
      </c>
      <c r="O4911" s="564">
        <v>1</v>
      </c>
      <c r="P4911" s="564">
        <v>0</v>
      </c>
      <c r="Q4911" s="564">
        <v>0</v>
      </c>
      <c r="R4911" s="564">
        <v>1</v>
      </c>
      <c r="S4911" s="564">
        <v>1</v>
      </c>
      <c r="T4911" s="564">
        <v>0</v>
      </c>
      <c r="U4911" s="564">
        <v>0</v>
      </c>
      <c r="V4911" s="564">
        <v>0</v>
      </c>
      <c r="W4911" s="564">
        <v>0</v>
      </c>
      <c r="X4911" s="564">
        <v>0</v>
      </c>
      <c r="Y4911" s="564">
        <v>0</v>
      </c>
      <c r="Z4911" s="564">
        <v>0</v>
      </c>
      <c r="AA4911" s="564">
        <v>1</v>
      </c>
      <c r="AB4911" s="564">
        <v>0</v>
      </c>
      <c r="AC4911" s="564">
        <v>0</v>
      </c>
      <c r="AD4911" s="564">
        <v>0</v>
      </c>
      <c r="AE4911" s="564">
        <v>0</v>
      </c>
      <c r="AF4911" s="564">
        <v>1</v>
      </c>
      <c r="AG4911" s="564">
        <v>0</v>
      </c>
      <c r="AH4911" s="564">
        <v>1</v>
      </c>
      <c r="AI4911" s="564">
        <v>1</v>
      </c>
      <c r="AJ4911" s="564">
        <v>1</v>
      </c>
      <c r="AK4911" s="564">
        <v>1</v>
      </c>
    </row>
    <row r="4912" spans="1:37">
      <c r="A4912">
        <v>4908</v>
      </c>
      <c r="B4912" s="564">
        <f t="shared" ca="1" si="462"/>
        <v>0</v>
      </c>
      <c r="C4912" s="564">
        <f t="shared" ca="1" si="457"/>
        <v>0</v>
      </c>
      <c r="D4912" s="564">
        <f t="shared" ca="1" si="460"/>
        <v>0</v>
      </c>
      <c r="E4912" s="564">
        <f t="shared" ca="1" si="458"/>
        <v>0</v>
      </c>
      <c r="F4912" s="564">
        <f t="shared" ca="1" si="461"/>
        <v>1</v>
      </c>
      <c r="G4912" s="564">
        <f t="shared" ca="1" si="459"/>
        <v>5.7825386587544187</v>
      </c>
      <c r="H4912" s="564">
        <v>0</v>
      </c>
      <c r="I4912" s="564">
        <v>0</v>
      </c>
      <c r="J4912" s="564">
        <v>0</v>
      </c>
      <c r="K4912" s="564">
        <v>0</v>
      </c>
      <c r="L4912" s="564">
        <v>0</v>
      </c>
      <c r="M4912" s="564">
        <v>0</v>
      </c>
      <c r="N4912" s="564">
        <v>0</v>
      </c>
      <c r="O4912" s="564">
        <v>0</v>
      </c>
      <c r="P4912" s="564">
        <v>0</v>
      </c>
      <c r="Q4912" s="564">
        <v>0</v>
      </c>
      <c r="R4912" s="564">
        <v>0</v>
      </c>
      <c r="S4912" s="564">
        <v>0</v>
      </c>
      <c r="T4912" s="564">
        <v>0</v>
      </c>
      <c r="U4912" s="564">
        <v>0</v>
      </c>
      <c r="V4912" s="564">
        <v>0</v>
      </c>
      <c r="W4912" s="564">
        <v>0</v>
      </c>
      <c r="X4912" s="564">
        <v>0</v>
      </c>
      <c r="Y4912" s="564">
        <v>0</v>
      </c>
      <c r="Z4912" s="564">
        <v>0</v>
      </c>
      <c r="AA4912" s="564">
        <v>0</v>
      </c>
      <c r="AB4912" s="564">
        <v>0</v>
      </c>
      <c r="AC4912" s="564">
        <v>0</v>
      </c>
      <c r="AD4912" s="564">
        <v>0</v>
      </c>
      <c r="AE4912" s="564">
        <v>0</v>
      </c>
      <c r="AF4912" s="564">
        <v>0</v>
      </c>
      <c r="AG4912" s="564">
        <v>0</v>
      </c>
      <c r="AH4912" s="564">
        <v>0</v>
      </c>
      <c r="AI4912" s="564">
        <v>0</v>
      </c>
      <c r="AJ4912" s="564">
        <v>0</v>
      </c>
      <c r="AK4912" s="564">
        <v>0</v>
      </c>
    </row>
    <row r="4913" spans="1:37">
      <c r="A4913">
        <v>4909</v>
      </c>
      <c r="B4913" s="564">
        <f t="shared" ca="1" si="462"/>
        <v>20</v>
      </c>
      <c r="C4913" s="564">
        <f t="shared" ca="1" si="457"/>
        <v>400</v>
      </c>
      <c r="D4913" s="564">
        <f t="shared" ca="1" si="460"/>
        <v>20</v>
      </c>
      <c r="E4913" s="564">
        <f t="shared" ca="1" si="458"/>
        <v>0</v>
      </c>
      <c r="F4913" s="564">
        <f t="shared" ca="1" si="461"/>
        <v>1</v>
      </c>
      <c r="G4913" s="564">
        <f t="shared" ca="1" si="459"/>
        <v>9.7364056746557317</v>
      </c>
      <c r="H4913" s="564">
        <v>1</v>
      </c>
      <c r="I4913" s="564">
        <v>1</v>
      </c>
      <c r="J4913" s="564">
        <v>1</v>
      </c>
      <c r="K4913" s="564">
        <v>1</v>
      </c>
      <c r="L4913" s="564">
        <v>1</v>
      </c>
      <c r="M4913" s="564">
        <v>1</v>
      </c>
      <c r="N4913" s="564">
        <v>1</v>
      </c>
      <c r="O4913" s="564">
        <v>1</v>
      </c>
      <c r="P4913" s="564">
        <v>1</v>
      </c>
      <c r="Q4913" s="564">
        <v>1</v>
      </c>
      <c r="R4913" s="564">
        <v>1</v>
      </c>
      <c r="S4913" s="564">
        <v>1</v>
      </c>
      <c r="T4913" s="564">
        <v>1</v>
      </c>
      <c r="U4913" s="564">
        <v>1</v>
      </c>
      <c r="V4913" s="564">
        <v>1</v>
      </c>
      <c r="W4913" s="564">
        <v>1</v>
      </c>
      <c r="X4913" s="564">
        <v>1</v>
      </c>
      <c r="Y4913" s="564">
        <v>1</v>
      </c>
      <c r="Z4913" s="564">
        <v>1</v>
      </c>
      <c r="AA4913" s="564">
        <v>1</v>
      </c>
      <c r="AB4913" s="564">
        <v>1</v>
      </c>
      <c r="AC4913" s="564">
        <v>1</v>
      </c>
      <c r="AD4913" s="564">
        <v>1</v>
      </c>
      <c r="AE4913" s="564">
        <v>1</v>
      </c>
      <c r="AF4913" s="564">
        <v>1</v>
      </c>
      <c r="AG4913" s="564">
        <v>1</v>
      </c>
      <c r="AH4913" s="564">
        <v>1</v>
      </c>
      <c r="AI4913" s="564">
        <v>1</v>
      </c>
      <c r="AJ4913" s="564">
        <v>1</v>
      </c>
      <c r="AK4913" s="564">
        <v>1</v>
      </c>
    </row>
    <row r="4914" spans="1:37">
      <c r="A4914">
        <v>4910</v>
      </c>
      <c r="B4914" s="564">
        <f t="shared" ca="1" si="462"/>
        <v>20</v>
      </c>
      <c r="C4914" s="564">
        <f t="shared" ca="1" si="457"/>
        <v>400</v>
      </c>
      <c r="D4914" s="564">
        <f t="shared" ca="1" si="460"/>
        <v>20</v>
      </c>
      <c r="E4914" s="564">
        <f t="shared" ca="1" si="458"/>
        <v>0</v>
      </c>
      <c r="F4914" s="564">
        <f t="shared" ca="1" si="461"/>
        <v>1</v>
      </c>
      <c r="G4914" s="564">
        <f t="shared" ca="1" si="459"/>
        <v>-1.575727402596963</v>
      </c>
      <c r="H4914" s="564">
        <v>1</v>
      </c>
      <c r="I4914" s="564">
        <v>1</v>
      </c>
      <c r="J4914" s="564">
        <v>1</v>
      </c>
      <c r="K4914" s="564">
        <v>1</v>
      </c>
      <c r="L4914" s="564">
        <v>1</v>
      </c>
      <c r="M4914" s="564">
        <v>1</v>
      </c>
      <c r="N4914" s="564">
        <v>1</v>
      </c>
      <c r="O4914" s="564">
        <v>1</v>
      </c>
      <c r="P4914" s="564">
        <v>1</v>
      </c>
      <c r="Q4914" s="564">
        <v>1</v>
      </c>
      <c r="R4914" s="564">
        <v>1</v>
      </c>
      <c r="S4914" s="564">
        <v>1</v>
      </c>
      <c r="T4914" s="564">
        <v>1</v>
      </c>
      <c r="U4914" s="564">
        <v>1</v>
      </c>
      <c r="V4914" s="564">
        <v>1</v>
      </c>
      <c r="W4914" s="564">
        <v>1</v>
      </c>
      <c r="X4914" s="564">
        <v>1</v>
      </c>
      <c r="Y4914" s="564">
        <v>1</v>
      </c>
      <c r="Z4914" s="564">
        <v>1</v>
      </c>
      <c r="AA4914" s="564">
        <v>1</v>
      </c>
      <c r="AB4914" s="564">
        <v>1</v>
      </c>
      <c r="AC4914" s="564">
        <v>1</v>
      </c>
      <c r="AD4914" s="564">
        <v>1</v>
      </c>
      <c r="AE4914" s="564">
        <v>1</v>
      </c>
      <c r="AF4914" s="564">
        <v>1</v>
      </c>
      <c r="AG4914" s="564">
        <v>1</v>
      </c>
      <c r="AH4914" s="564">
        <v>1</v>
      </c>
      <c r="AI4914" s="564">
        <v>1</v>
      </c>
      <c r="AJ4914" s="564">
        <v>1</v>
      </c>
      <c r="AK4914" s="564">
        <v>1</v>
      </c>
    </row>
    <row r="4915" spans="1:37">
      <c r="A4915">
        <v>4911</v>
      </c>
      <c r="B4915" s="564">
        <f t="shared" ca="1" si="462"/>
        <v>20</v>
      </c>
      <c r="C4915" s="564">
        <f t="shared" ca="1" si="457"/>
        <v>400</v>
      </c>
      <c r="D4915" s="564">
        <f t="shared" ca="1" si="460"/>
        <v>20</v>
      </c>
      <c r="E4915" s="564">
        <f t="shared" ca="1" si="458"/>
        <v>0</v>
      </c>
      <c r="F4915" s="564">
        <f t="shared" ca="1" si="461"/>
        <v>1</v>
      </c>
      <c r="G4915" s="564">
        <f t="shared" ca="1" si="459"/>
        <v>-0.2936782835474796</v>
      </c>
      <c r="H4915" s="564">
        <v>1</v>
      </c>
      <c r="I4915" s="564">
        <v>1</v>
      </c>
      <c r="J4915" s="564">
        <v>1</v>
      </c>
      <c r="K4915" s="564">
        <v>1</v>
      </c>
      <c r="L4915" s="564">
        <v>1</v>
      </c>
      <c r="M4915" s="564">
        <v>1</v>
      </c>
      <c r="N4915" s="564">
        <v>1</v>
      </c>
      <c r="O4915" s="564">
        <v>1</v>
      </c>
      <c r="P4915" s="564">
        <v>1</v>
      </c>
      <c r="Q4915" s="564">
        <v>1</v>
      </c>
      <c r="R4915" s="564">
        <v>1</v>
      </c>
      <c r="S4915" s="564">
        <v>1</v>
      </c>
      <c r="T4915" s="564">
        <v>1</v>
      </c>
      <c r="U4915" s="564">
        <v>1</v>
      </c>
      <c r="V4915" s="564">
        <v>1</v>
      </c>
      <c r="W4915" s="564">
        <v>1</v>
      </c>
      <c r="X4915" s="564">
        <v>1</v>
      </c>
      <c r="Y4915" s="564">
        <v>1</v>
      </c>
      <c r="Z4915" s="564">
        <v>1</v>
      </c>
      <c r="AA4915" s="564">
        <v>1</v>
      </c>
      <c r="AB4915" s="564">
        <v>1</v>
      </c>
      <c r="AC4915" s="564">
        <v>1</v>
      </c>
      <c r="AD4915" s="564">
        <v>1</v>
      </c>
      <c r="AE4915" s="564">
        <v>1</v>
      </c>
      <c r="AF4915" s="564">
        <v>1</v>
      </c>
      <c r="AG4915" s="564">
        <v>1</v>
      </c>
      <c r="AH4915" s="564">
        <v>1</v>
      </c>
      <c r="AI4915" s="564">
        <v>1</v>
      </c>
      <c r="AJ4915" s="564">
        <v>1</v>
      </c>
      <c r="AK4915" s="564">
        <v>1</v>
      </c>
    </row>
    <row r="4916" spans="1:37">
      <c r="A4916">
        <v>4912</v>
      </c>
      <c r="B4916" s="564">
        <f t="shared" ca="1" si="462"/>
        <v>20</v>
      </c>
      <c r="C4916" s="564">
        <f t="shared" ca="1" si="457"/>
        <v>400</v>
      </c>
      <c r="D4916" s="564">
        <f t="shared" ca="1" si="460"/>
        <v>20</v>
      </c>
      <c r="E4916" s="564">
        <f t="shared" ca="1" si="458"/>
        <v>0</v>
      </c>
      <c r="F4916" s="564">
        <f t="shared" ca="1" si="461"/>
        <v>1</v>
      </c>
      <c r="G4916" s="564">
        <f t="shared" ca="1" si="459"/>
        <v>-1.2090367013641043</v>
      </c>
      <c r="H4916" s="564">
        <v>1</v>
      </c>
      <c r="I4916" s="564">
        <v>1</v>
      </c>
      <c r="J4916" s="564">
        <v>1</v>
      </c>
      <c r="K4916" s="564">
        <v>1</v>
      </c>
      <c r="L4916" s="564">
        <v>1</v>
      </c>
      <c r="M4916" s="564">
        <v>1</v>
      </c>
      <c r="N4916" s="564">
        <v>1</v>
      </c>
      <c r="O4916" s="564">
        <v>1</v>
      </c>
      <c r="P4916" s="564">
        <v>1</v>
      </c>
      <c r="Q4916" s="564">
        <v>1</v>
      </c>
      <c r="R4916" s="564">
        <v>1</v>
      </c>
      <c r="S4916" s="564">
        <v>1</v>
      </c>
      <c r="T4916" s="564">
        <v>1</v>
      </c>
      <c r="U4916" s="564">
        <v>1</v>
      </c>
      <c r="V4916" s="564">
        <v>1</v>
      </c>
      <c r="W4916" s="564">
        <v>1</v>
      </c>
      <c r="X4916" s="564">
        <v>1</v>
      </c>
      <c r="Y4916" s="564">
        <v>1</v>
      </c>
      <c r="Z4916" s="564">
        <v>1</v>
      </c>
      <c r="AA4916" s="564">
        <v>1</v>
      </c>
      <c r="AB4916" s="564">
        <v>1</v>
      </c>
      <c r="AC4916" s="564">
        <v>1</v>
      </c>
      <c r="AD4916" s="564">
        <v>1</v>
      </c>
      <c r="AE4916" s="564">
        <v>1</v>
      </c>
      <c r="AF4916" s="564">
        <v>1</v>
      </c>
      <c r="AG4916" s="564">
        <v>1</v>
      </c>
      <c r="AH4916" s="564">
        <v>1</v>
      </c>
      <c r="AI4916" s="564">
        <v>1</v>
      </c>
      <c r="AJ4916" s="564">
        <v>1</v>
      </c>
      <c r="AK4916" s="564">
        <v>1</v>
      </c>
    </row>
    <row r="4917" spans="1:37">
      <c r="A4917">
        <v>4913</v>
      </c>
      <c r="B4917" s="564">
        <f t="shared" ca="1" si="462"/>
        <v>0</v>
      </c>
      <c r="C4917" s="564">
        <f t="shared" ca="1" si="457"/>
        <v>0</v>
      </c>
      <c r="D4917" s="564">
        <f t="shared" ca="1" si="460"/>
        <v>0</v>
      </c>
      <c r="E4917" s="564">
        <f t="shared" ca="1" si="458"/>
        <v>0</v>
      </c>
      <c r="F4917" s="564">
        <f t="shared" ca="1" si="461"/>
        <v>1</v>
      </c>
      <c r="G4917" s="564">
        <f t="shared" ca="1" si="459"/>
        <v>-2.9684520710665514</v>
      </c>
      <c r="H4917" s="564">
        <v>0</v>
      </c>
      <c r="I4917" s="564">
        <v>0</v>
      </c>
      <c r="J4917" s="564">
        <v>0</v>
      </c>
      <c r="K4917" s="564">
        <v>0</v>
      </c>
      <c r="L4917" s="564">
        <v>0</v>
      </c>
      <c r="M4917" s="564">
        <v>0</v>
      </c>
      <c r="N4917" s="564">
        <v>0</v>
      </c>
      <c r="O4917" s="564">
        <v>0</v>
      </c>
      <c r="P4917" s="564">
        <v>0</v>
      </c>
      <c r="Q4917" s="564">
        <v>0</v>
      </c>
      <c r="R4917" s="564">
        <v>0</v>
      </c>
      <c r="S4917" s="564">
        <v>0</v>
      </c>
      <c r="T4917" s="564">
        <v>0</v>
      </c>
      <c r="U4917" s="564">
        <v>0</v>
      </c>
      <c r="V4917" s="564">
        <v>0</v>
      </c>
      <c r="W4917" s="564">
        <v>0</v>
      </c>
      <c r="X4917" s="564">
        <v>0</v>
      </c>
      <c r="Y4917" s="564">
        <v>0</v>
      </c>
      <c r="Z4917" s="564">
        <v>0</v>
      </c>
      <c r="AA4917" s="564">
        <v>0</v>
      </c>
      <c r="AB4917" s="564">
        <v>0</v>
      </c>
      <c r="AC4917" s="564">
        <v>0</v>
      </c>
      <c r="AD4917" s="564">
        <v>0</v>
      </c>
      <c r="AE4917" s="564">
        <v>0</v>
      </c>
      <c r="AF4917" s="564">
        <v>0</v>
      </c>
      <c r="AG4917" s="564">
        <v>0</v>
      </c>
      <c r="AH4917" s="564">
        <v>0</v>
      </c>
      <c r="AI4917" s="564">
        <v>0</v>
      </c>
      <c r="AJ4917" s="564">
        <v>0</v>
      </c>
      <c r="AK4917" s="564">
        <v>0</v>
      </c>
    </row>
    <row r="4918" spans="1:37">
      <c r="A4918">
        <v>4914</v>
      </c>
      <c r="B4918" s="564">
        <f t="shared" ca="1" si="462"/>
        <v>9</v>
      </c>
      <c r="C4918" s="564">
        <f t="shared" ca="1" si="457"/>
        <v>81</v>
      </c>
      <c r="D4918" s="564">
        <f t="shared" ca="1" si="460"/>
        <v>9</v>
      </c>
      <c r="E4918" s="564">
        <f t="shared" ca="1" si="458"/>
        <v>4.95</v>
      </c>
      <c r="F4918" s="564">
        <f t="shared" ca="1" si="461"/>
        <v>0.47894736842105268</v>
      </c>
      <c r="G4918" s="564">
        <f t="shared" ca="1" si="459"/>
        <v>-1.875985943561155</v>
      </c>
      <c r="H4918" s="564">
        <v>0</v>
      </c>
      <c r="I4918" s="564">
        <v>1</v>
      </c>
      <c r="J4918" s="564">
        <v>1</v>
      </c>
      <c r="K4918" s="564">
        <v>1</v>
      </c>
      <c r="L4918" s="564">
        <v>0</v>
      </c>
      <c r="M4918" s="564">
        <v>1</v>
      </c>
      <c r="N4918" s="564">
        <v>1</v>
      </c>
      <c r="O4918" s="564">
        <v>0</v>
      </c>
      <c r="P4918" s="564">
        <v>0</v>
      </c>
      <c r="Q4918" s="564">
        <v>0</v>
      </c>
      <c r="R4918" s="564">
        <v>0</v>
      </c>
      <c r="S4918" s="564">
        <v>1</v>
      </c>
      <c r="T4918" s="564">
        <v>0</v>
      </c>
      <c r="U4918" s="564">
        <v>0</v>
      </c>
      <c r="V4918" s="564">
        <v>0</v>
      </c>
      <c r="W4918" s="564">
        <v>0</v>
      </c>
      <c r="X4918" s="564">
        <v>1</v>
      </c>
      <c r="Y4918" s="564">
        <v>0</v>
      </c>
      <c r="Z4918" s="564">
        <v>1</v>
      </c>
      <c r="AA4918" s="564">
        <v>1</v>
      </c>
      <c r="AB4918" s="564">
        <v>0</v>
      </c>
      <c r="AC4918" s="564">
        <v>0</v>
      </c>
      <c r="AD4918" s="564">
        <v>0</v>
      </c>
      <c r="AE4918" s="564">
        <v>0</v>
      </c>
      <c r="AF4918" s="564">
        <v>1</v>
      </c>
      <c r="AG4918" s="564">
        <v>0</v>
      </c>
      <c r="AH4918" s="564">
        <v>0</v>
      </c>
      <c r="AI4918" s="564">
        <v>0</v>
      </c>
      <c r="AJ4918" s="564">
        <v>1</v>
      </c>
      <c r="AK4918" s="564">
        <v>1</v>
      </c>
    </row>
    <row r="4919" spans="1:37">
      <c r="A4919">
        <v>4915</v>
      </c>
      <c r="B4919" s="564">
        <f t="shared" ca="1" si="462"/>
        <v>20</v>
      </c>
      <c r="C4919" s="564">
        <f t="shared" ca="1" si="457"/>
        <v>400</v>
      </c>
      <c r="D4919" s="564">
        <f t="shared" ca="1" si="460"/>
        <v>20</v>
      </c>
      <c r="E4919" s="564">
        <f t="shared" ca="1" si="458"/>
        <v>0</v>
      </c>
      <c r="F4919" s="564">
        <f t="shared" ca="1" si="461"/>
        <v>1</v>
      </c>
      <c r="G4919" s="564">
        <f t="shared" ca="1" si="459"/>
        <v>-1.2998400177307445</v>
      </c>
      <c r="H4919" s="564">
        <v>1</v>
      </c>
      <c r="I4919" s="564">
        <v>1</v>
      </c>
      <c r="J4919" s="564">
        <v>1</v>
      </c>
      <c r="K4919" s="564">
        <v>1</v>
      </c>
      <c r="L4919" s="564">
        <v>1</v>
      </c>
      <c r="M4919" s="564">
        <v>1</v>
      </c>
      <c r="N4919" s="564">
        <v>1</v>
      </c>
      <c r="O4919" s="564">
        <v>1</v>
      </c>
      <c r="P4919" s="564">
        <v>1</v>
      </c>
      <c r="Q4919" s="564">
        <v>1</v>
      </c>
      <c r="R4919" s="564">
        <v>1</v>
      </c>
      <c r="S4919" s="564">
        <v>1</v>
      </c>
      <c r="T4919" s="564">
        <v>1</v>
      </c>
      <c r="U4919" s="564">
        <v>1</v>
      </c>
      <c r="V4919" s="564">
        <v>1</v>
      </c>
      <c r="W4919" s="564">
        <v>1</v>
      </c>
      <c r="X4919" s="564">
        <v>1</v>
      </c>
      <c r="Y4919" s="564">
        <v>1</v>
      </c>
      <c r="Z4919" s="564">
        <v>1</v>
      </c>
      <c r="AA4919" s="564">
        <v>1</v>
      </c>
      <c r="AB4919" s="564">
        <v>1</v>
      </c>
      <c r="AC4919" s="564">
        <v>1</v>
      </c>
      <c r="AD4919" s="564">
        <v>1</v>
      </c>
      <c r="AE4919" s="564">
        <v>1</v>
      </c>
      <c r="AF4919" s="564">
        <v>1</v>
      </c>
      <c r="AG4919" s="564">
        <v>1</v>
      </c>
      <c r="AH4919" s="564">
        <v>1</v>
      </c>
      <c r="AI4919" s="564">
        <v>1</v>
      </c>
      <c r="AJ4919" s="564">
        <v>1</v>
      </c>
      <c r="AK4919" s="564">
        <v>1</v>
      </c>
    </row>
    <row r="4920" spans="1:37">
      <c r="A4920">
        <v>4916</v>
      </c>
      <c r="B4920" s="564">
        <f t="shared" ca="1" si="462"/>
        <v>16</v>
      </c>
      <c r="C4920" s="564">
        <f t="shared" ca="1" si="457"/>
        <v>256</v>
      </c>
      <c r="D4920" s="564">
        <f t="shared" ca="1" si="460"/>
        <v>16</v>
      </c>
      <c r="E4920" s="564">
        <f t="shared" ca="1" si="458"/>
        <v>3.1999999999999993</v>
      </c>
      <c r="F4920" s="564">
        <f t="shared" ca="1" si="461"/>
        <v>0.66315789473684217</v>
      </c>
      <c r="G4920" s="564">
        <f t="shared" ca="1" si="459"/>
        <v>3.0301396991909688</v>
      </c>
      <c r="H4920" s="564">
        <v>1</v>
      </c>
      <c r="I4920" s="564">
        <v>1</v>
      </c>
      <c r="J4920" s="564">
        <v>1</v>
      </c>
      <c r="K4920" s="564">
        <v>0</v>
      </c>
      <c r="L4920" s="564">
        <v>1</v>
      </c>
      <c r="M4920" s="564">
        <v>1</v>
      </c>
      <c r="N4920" s="564">
        <v>0</v>
      </c>
      <c r="O4920" s="564">
        <v>1</v>
      </c>
      <c r="P4920" s="564">
        <v>1</v>
      </c>
      <c r="Q4920" s="564">
        <v>1</v>
      </c>
      <c r="R4920" s="564">
        <v>1</v>
      </c>
      <c r="S4920" s="564">
        <v>1</v>
      </c>
      <c r="T4920" s="564">
        <v>1</v>
      </c>
      <c r="U4920" s="564">
        <v>0</v>
      </c>
      <c r="V4920" s="564">
        <v>0</v>
      </c>
      <c r="W4920" s="564">
        <v>1</v>
      </c>
      <c r="X4920" s="564">
        <v>1</v>
      </c>
      <c r="Y4920" s="564">
        <v>1</v>
      </c>
      <c r="Z4920" s="564">
        <v>1</v>
      </c>
      <c r="AA4920" s="564">
        <v>1</v>
      </c>
      <c r="AB4920" s="564">
        <v>0</v>
      </c>
      <c r="AC4920" s="564">
        <v>0</v>
      </c>
      <c r="AD4920" s="564">
        <v>1</v>
      </c>
      <c r="AE4920" s="564">
        <v>1</v>
      </c>
      <c r="AF4920" s="564">
        <v>1</v>
      </c>
      <c r="AG4920" s="564">
        <v>1</v>
      </c>
      <c r="AH4920" s="564">
        <v>1</v>
      </c>
      <c r="AI4920" s="564">
        <v>1</v>
      </c>
      <c r="AJ4920" s="564">
        <v>1</v>
      </c>
      <c r="AK4920" s="564">
        <v>1</v>
      </c>
    </row>
    <row r="4921" spans="1:37">
      <c r="A4921">
        <v>4917</v>
      </c>
      <c r="B4921" s="564">
        <f t="shared" ca="1" si="462"/>
        <v>8</v>
      </c>
      <c r="C4921" s="564">
        <f t="shared" ca="1" si="457"/>
        <v>64</v>
      </c>
      <c r="D4921" s="564">
        <f t="shared" ca="1" si="460"/>
        <v>8</v>
      </c>
      <c r="E4921" s="564">
        <f t="shared" ca="1" si="458"/>
        <v>4.8</v>
      </c>
      <c r="F4921" s="564">
        <f t="shared" ca="1" si="461"/>
        <v>0.49473684210526314</v>
      </c>
      <c r="G4921" s="564">
        <f t="shared" ca="1" si="459"/>
        <v>-1.0522354399159375</v>
      </c>
      <c r="H4921" s="564">
        <v>0</v>
      </c>
      <c r="I4921" s="564">
        <v>0</v>
      </c>
      <c r="J4921" s="564">
        <v>1</v>
      </c>
      <c r="K4921" s="564">
        <v>0</v>
      </c>
      <c r="L4921" s="564">
        <v>0</v>
      </c>
      <c r="M4921" s="564">
        <v>0</v>
      </c>
      <c r="N4921" s="564">
        <v>1</v>
      </c>
      <c r="O4921" s="564">
        <v>0</v>
      </c>
      <c r="P4921" s="564">
        <v>0</v>
      </c>
      <c r="Q4921" s="564">
        <v>0</v>
      </c>
      <c r="R4921" s="564">
        <v>1</v>
      </c>
      <c r="S4921" s="564">
        <v>0</v>
      </c>
      <c r="T4921" s="564">
        <v>1</v>
      </c>
      <c r="U4921" s="564">
        <v>1</v>
      </c>
      <c r="V4921" s="564">
        <v>1</v>
      </c>
      <c r="W4921" s="564">
        <v>0</v>
      </c>
      <c r="X4921" s="564">
        <v>0</v>
      </c>
      <c r="Y4921" s="564">
        <v>1</v>
      </c>
      <c r="Z4921" s="564">
        <v>1</v>
      </c>
      <c r="AA4921" s="564">
        <v>0</v>
      </c>
      <c r="AB4921" s="564">
        <v>0</v>
      </c>
      <c r="AC4921" s="564">
        <v>0</v>
      </c>
      <c r="AD4921" s="564">
        <v>0</v>
      </c>
      <c r="AE4921" s="564">
        <v>0</v>
      </c>
      <c r="AF4921" s="564">
        <v>0</v>
      </c>
      <c r="AG4921" s="564">
        <v>1</v>
      </c>
      <c r="AH4921" s="564">
        <v>0</v>
      </c>
      <c r="AI4921" s="564">
        <v>0</v>
      </c>
      <c r="AJ4921" s="564">
        <v>1</v>
      </c>
      <c r="AK4921" s="564">
        <v>0</v>
      </c>
    </row>
    <row r="4922" spans="1:37">
      <c r="A4922">
        <v>4918</v>
      </c>
      <c r="B4922" s="564">
        <f t="shared" ca="1" si="462"/>
        <v>20</v>
      </c>
      <c r="C4922" s="564">
        <f t="shared" ca="1" si="457"/>
        <v>400</v>
      </c>
      <c r="D4922" s="564">
        <f t="shared" ca="1" si="460"/>
        <v>20</v>
      </c>
      <c r="E4922" s="564">
        <f t="shared" ca="1" si="458"/>
        <v>0</v>
      </c>
      <c r="F4922" s="564">
        <f t="shared" ca="1" si="461"/>
        <v>1</v>
      </c>
      <c r="G4922" s="564">
        <f t="shared" ca="1" si="459"/>
        <v>2.0447526392109676</v>
      </c>
      <c r="H4922" s="564">
        <v>1</v>
      </c>
      <c r="I4922" s="564">
        <v>1</v>
      </c>
      <c r="J4922" s="564">
        <v>1</v>
      </c>
      <c r="K4922" s="564">
        <v>1</v>
      </c>
      <c r="L4922" s="564">
        <v>1</v>
      </c>
      <c r="M4922" s="564">
        <v>1</v>
      </c>
      <c r="N4922" s="564">
        <v>1</v>
      </c>
      <c r="O4922" s="564">
        <v>1</v>
      </c>
      <c r="P4922" s="564">
        <v>1</v>
      </c>
      <c r="Q4922" s="564">
        <v>1</v>
      </c>
      <c r="R4922" s="564">
        <v>1</v>
      </c>
      <c r="S4922" s="564">
        <v>1</v>
      </c>
      <c r="T4922" s="564">
        <v>1</v>
      </c>
      <c r="U4922" s="564">
        <v>1</v>
      </c>
      <c r="V4922" s="564">
        <v>1</v>
      </c>
      <c r="W4922" s="564">
        <v>1</v>
      </c>
      <c r="X4922" s="564">
        <v>1</v>
      </c>
      <c r="Y4922" s="564">
        <v>1</v>
      </c>
      <c r="Z4922" s="564">
        <v>1</v>
      </c>
      <c r="AA4922" s="564">
        <v>1</v>
      </c>
      <c r="AB4922" s="564">
        <v>1</v>
      </c>
      <c r="AC4922" s="564">
        <v>1</v>
      </c>
      <c r="AD4922" s="564">
        <v>1</v>
      </c>
      <c r="AE4922" s="564">
        <v>1</v>
      </c>
      <c r="AF4922" s="564">
        <v>1</v>
      </c>
      <c r="AG4922" s="564">
        <v>1</v>
      </c>
      <c r="AH4922" s="564">
        <v>1</v>
      </c>
      <c r="AI4922" s="564">
        <v>1</v>
      </c>
      <c r="AJ4922" s="564">
        <v>1</v>
      </c>
      <c r="AK4922" s="564">
        <v>1</v>
      </c>
    </row>
    <row r="4923" spans="1:37">
      <c r="A4923">
        <v>4919</v>
      </c>
      <c r="B4923" s="564">
        <f t="shared" ca="1" si="462"/>
        <v>20</v>
      </c>
      <c r="C4923" s="564">
        <f t="shared" ca="1" si="457"/>
        <v>400</v>
      </c>
      <c r="D4923" s="564">
        <f t="shared" ca="1" si="460"/>
        <v>20</v>
      </c>
      <c r="E4923" s="564">
        <f t="shared" ca="1" si="458"/>
        <v>0</v>
      </c>
      <c r="F4923" s="564">
        <f t="shared" ca="1" si="461"/>
        <v>1</v>
      </c>
      <c r="G4923" s="564">
        <f t="shared" ca="1" si="459"/>
        <v>7.2027604527504092</v>
      </c>
      <c r="H4923" s="564">
        <v>1</v>
      </c>
      <c r="I4923" s="564">
        <v>1</v>
      </c>
      <c r="J4923" s="564">
        <v>1</v>
      </c>
      <c r="K4923" s="564">
        <v>1</v>
      </c>
      <c r="L4923" s="564">
        <v>1</v>
      </c>
      <c r="M4923" s="564">
        <v>1</v>
      </c>
      <c r="N4923" s="564">
        <v>1</v>
      </c>
      <c r="O4923" s="564">
        <v>1</v>
      </c>
      <c r="P4923" s="564">
        <v>1</v>
      </c>
      <c r="Q4923" s="564">
        <v>1</v>
      </c>
      <c r="R4923" s="564">
        <v>1</v>
      </c>
      <c r="S4923" s="564">
        <v>1</v>
      </c>
      <c r="T4923" s="564">
        <v>1</v>
      </c>
      <c r="U4923" s="564">
        <v>1</v>
      </c>
      <c r="V4923" s="564">
        <v>1</v>
      </c>
      <c r="W4923" s="564">
        <v>1</v>
      </c>
      <c r="X4923" s="564">
        <v>1</v>
      </c>
      <c r="Y4923" s="564">
        <v>1</v>
      </c>
      <c r="Z4923" s="564">
        <v>1</v>
      </c>
      <c r="AA4923" s="564">
        <v>1</v>
      </c>
      <c r="AB4923" s="564">
        <v>1</v>
      </c>
      <c r="AC4923" s="564">
        <v>1</v>
      </c>
      <c r="AD4923" s="564">
        <v>1</v>
      </c>
      <c r="AE4923" s="564">
        <v>1</v>
      </c>
      <c r="AF4923" s="564">
        <v>1</v>
      </c>
      <c r="AG4923" s="564">
        <v>1</v>
      </c>
      <c r="AH4923" s="564">
        <v>1</v>
      </c>
      <c r="AI4923" s="564">
        <v>1</v>
      </c>
      <c r="AJ4923" s="564">
        <v>1</v>
      </c>
      <c r="AK4923" s="564">
        <v>1</v>
      </c>
    </row>
    <row r="4924" spans="1:37">
      <c r="A4924">
        <v>4920</v>
      </c>
      <c r="B4924" s="564">
        <f t="shared" ca="1" si="462"/>
        <v>0</v>
      </c>
      <c r="C4924" s="564">
        <f t="shared" ca="1" si="457"/>
        <v>0</v>
      </c>
      <c r="D4924" s="564">
        <f t="shared" ca="1" si="460"/>
        <v>0</v>
      </c>
      <c r="E4924" s="564">
        <f t="shared" ca="1" si="458"/>
        <v>0</v>
      </c>
      <c r="F4924" s="564">
        <f t="shared" ca="1" si="461"/>
        <v>1</v>
      </c>
      <c r="G4924" s="564">
        <f t="shared" ca="1" si="459"/>
        <v>2.7154963316183864</v>
      </c>
      <c r="H4924" s="564">
        <v>0</v>
      </c>
      <c r="I4924" s="564">
        <v>0</v>
      </c>
      <c r="J4924" s="564">
        <v>0</v>
      </c>
      <c r="K4924" s="564">
        <v>0</v>
      </c>
      <c r="L4924" s="564">
        <v>0</v>
      </c>
      <c r="M4924" s="564">
        <v>0</v>
      </c>
      <c r="N4924" s="564">
        <v>0</v>
      </c>
      <c r="O4924" s="564">
        <v>0</v>
      </c>
      <c r="P4924" s="564">
        <v>0</v>
      </c>
      <c r="Q4924" s="564">
        <v>0</v>
      </c>
      <c r="R4924" s="564">
        <v>0</v>
      </c>
      <c r="S4924" s="564">
        <v>0</v>
      </c>
      <c r="T4924" s="564">
        <v>0</v>
      </c>
      <c r="U4924" s="564">
        <v>0</v>
      </c>
      <c r="V4924" s="564">
        <v>0</v>
      </c>
      <c r="W4924" s="564">
        <v>0</v>
      </c>
      <c r="X4924" s="564">
        <v>0</v>
      </c>
      <c r="Y4924" s="564">
        <v>0</v>
      </c>
      <c r="Z4924" s="564">
        <v>0</v>
      </c>
      <c r="AA4924" s="564">
        <v>0</v>
      </c>
      <c r="AB4924" s="564">
        <v>0</v>
      </c>
      <c r="AC4924" s="564">
        <v>0</v>
      </c>
      <c r="AD4924" s="564">
        <v>0</v>
      </c>
      <c r="AE4924" s="564">
        <v>0</v>
      </c>
      <c r="AF4924" s="564">
        <v>0</v>
      </c>
      <c r="AG4924" s="564">
        <v>0</v>
      </c>
      <c r="AH4924" s="564">
        <v>0</v>
      </c>
      <c r="AI4924" s="564">
        <v>0</v>
      </c>
      <c r="AJ4924" s="564">
        <v>0</v>
      </c>
      <c r="AK4924" s="564">
        <v>0</v>
      </c>
    </row>
    <row r="4925" spans="1:37">
      <c r="A4925">
        <v>4921</v>
      </c>
      <c r="B4925" s="564">
        <f t="shared" ca="1" si="462"/>
        <v>20</v>
      </c>
      <c r="C4925" s="564">
        <f t="shared" ca="1" si="457"/>
        <v>400</v>
      </c>
      <c r="D4925" s="564">
        <f t="shared" ca="1" si="460"/>
        <v>20</v>
      </c>
      <c r="E4925" s="564">
        <f t="shared" ca="1" si="458"/>
        <v>0</v>
      </c>
      <c r="F4925" s="564">
        <f t="shared" ca="1" si="461"/>
        <v>1</v>
      </c>
      <c r="G4925" s="564">
        <f t="shared" ca="1" si="459"/>
        <v>4.4049817923434293</v>
      </c>
      <c r="H4925" s="564">
        <v>1</v>
      </c>
      <c r="I4925" s="564">
        <v>1</v>
      </c>
      <c r="J4925" s="564">
        <v>1</v>
      </c>
      <c r="K4925" s="564">
        <v>1</v>
      </c>
      <c r="L4925" s="564">
        <v>1</v>
      </c>
      <c r="M4925" s="564">
        <v>1</v>
      </c>
      <c r="N4925" s="564">
        <v>1</v>
      </c>
      <c r="O4925" s="564">
        <v>1</v>
      </c>
      <c r="P4925" s="564">
        <v>1</v>
      </c>
      <c r="Q4925" s="564">
        <v>1</v>
      </c>
      <c r="R4925" s="564">
        <v>1</v>
      </c>
      <c r="S4925" s="564">
        <v>1</v>
      </c>
      <c r="T4925" s="564">
        <v>1</v>
      </c>
      <c r="U4925" s="564">
        <v>1</v>
      </c>
      <c r="V4925" s="564">
        <v>1</v>
      </c>
      <c r="W4925" s="564">
        <v>1</v>
      </c>
      <c r="X4925" s="564">
        <v>1</v>
      </c>
      <c r="Y4925" s="564">
        <v>1</v>
      </c>
      <c r="Z4925" s="564">
        <v>1</v>
      </c>
      <c r="AA4925" s="564">
        <v>1</v>
      </c>
      <c r="AB4925" s="564">
        <v>1</v>
      </c>
      <c r="AC4925" s="564">
        <v>1</v>
      </c>
      <c r="AD4925" s="564">
        <v>1</v>
      </c>
      <c r="AE4925" s="564">
        <v>1</v>
      </c>
      <c r="AF4925" s="564">
        <v>1</v>
      </c>
      <c r="AG4925" s="564">
        <v>1</v>
      </c>
      <c r="AH4925" s="564">
        <v>1</v>
      </c>
      <c r="AI4925" s="564">
        <v>1</v>
      </c>
      <c r="AJ4925" s="564">
        <v>1</v>
      </c>
      <c r="AK4925" s="564">
        <v>1</v>
      </c>
    </row>
    <row r="4926" spans="1:37">
      <c r="A4926">
        <v>4922</v>
      </c>
      <c r="B4926" s="564">
        <f t="shared" ca="1" si="462"/>
        <v>0</v>
      </c>
      <c r="C4926" s="564">
        <f t="shared" ca="1" si="457"/>
        <v>0</v>
      </c>
      <c r="D4926" s="564">
        <f t="shared" ca="1" si="460"/>
        <v>0</v>
      </c>
      <c r="E4926" s="564">
        <f t="shared" ca="1" si="458"/>
        <v>0</v>
      </c>
      <c r="F4926" s="564">
        <f t="shared" ca="1" si="461"/>
        <v>1</v>
      </c>
      <c r="G4926" s="564">
        <f t="shared" ca="1" si="459"/>
        <v>5.7496050131530261</v>
      </c>
      <c r="H4926" s="564">
        <v>0</v>
      </c>
      <c r="I4926" s="564">
        <v>0</v>
      </c>
      <c r="J4926" s="564">
        <v>0</v>
      </c>
      <c r="K4926" s="564">
        <v>0</v>
      </c>
      <c r="L4926" s="564">
        <v>0</v>
      </c>
      <c r="M4926" s="564">
        <v>0</v>
      </c>
      <c r="N4926" s="564">
        <v>0</v>
      </c>
      <c r="O4926" s="564">
        <v>0</v>
      </c>
      <c r="P4926" s="564">
        <v>0</v>
      </c>
      <c r="Q4926" s="564">
        <v>0</v>
      </c>
      <c r="R4926" s="564">
        <v>0</v>
      </c>
      <c r="S4926" s="564">
        <v>0</v>
      </c>
      <c r="T4926" s="564">
        <v>0</v>
      </c>
      <c r="U4926" s="564">
        <v>0</v>
      </c>
      <c r="V4926" s="564">
        <v>0</v>
      </c>
      <c r="W4926" s="564">
        <v>0</v>
      </c>
      <c r="X4926" s="564">
        <v>0</v>
      </c>
      <c r="Y4926" s="564">
        <v>0</v>
      </c>
      <c r="Z4926" s="564">
        <v>0</v>
      </c>
      <c r="AA4926" s="564">
        <v>0</v>
      </c>
      <c r="AB4926" s="564">
        <v>0</v>
      </c>
      <c r="AC4926" s="564">
        <v>0</v>
      </c>
      <c r="AD4926" s="564">
        <v>0</v>
      </c>
      <c r="AE4926" s="564">
        <v>0</v>
      </c>
      <c r="AF4926" s="564">
        <v>0</v>
      </c>
      <c r="AG4926" s="564">
        <v>0</v>
      </c>
      <c r="AH4926" s="564">
        <v>0</v>
      </c>
      <c r="AI4926" s="564">
        <v>0</v>
      </c>
      <c r="AJ4926" s="564">
        <v>0</v>
      </c>
      <c r="AK4926" s="564">
        <v>0</v>
      </c>
    </row>
    <row r="4927" spans="1:37">
      <c r="A4927">
        <v>4923</v>
      </c>
      <c r="B4927" s="564">
        <f t="shared" ca="1" si="462"/>
        <v>20</v>
      </c>
      <c r="C4927" s="564">
        <f t="shared" ca="1" si="457"/>
        <v>400</v>
      </c>
      <c r="D4927" s="564">
        <f t="shared" ca="1" si="460"/>
        <v>20</v>
      </c>
      <c r="E4927" s="564">
        <f t="shared" ca="1" si="458"/>
        <v>0</v>
      </c>
      <c r="F4927" s="564">
        <f t="shared" ca="1" si="461"/>
        <v>1</v>
      </c>
      <c r="G4927" s="564">
        <f t="shared" ca="1" si="459"/>
        <v>2.3392622537847956</v>
      </c>
      <c r="H4927" s="564">
        <v>1</v>
      </c>
      <c r="I4927" s="564">
        <v>1</v>
      </c>
      <c r="J4927" s="564">
        <v>1</v>
      </c>
      <c r="K4927" s="564">
        <v>1</v>
      </c>
      <c r="L4927" s="564">
        <v>1</v>
      </c>
      <c r="M4927" s="564">
        <v>1</v>
      </c>
      <c r="N4927" s="564">
        <v>1</v>
      </c>
      <c r="O4927" s="564">
        <v>1</v>
      </c>
      <c r="P4927" s="564">
        <v>1</v>
      </c>
      <c r="Q4927" s="564">
        <v>1</v>
      </c>
      <c r="R4927" s="564">
        <v>1</v>
      </c>
      <c r="S4927" s="564">
        <v>1</v>
      </c>
      <c r="T4927" s="564">
        <v>1</v>
      </c>
      <c r="U4927" s="564">
        <v>1</v>
      </c>
      <c r="V4927" s="564">
        <v>1</v>
      </c>
      <c r="W4927" s="564">
        <v>1</v>
      </c>
      <c r="X4927" s="564">
        <v>1</v>
      </c>
      <c r="Y4927" s="564">
        <v>1</v>
      </c>
      <c r="Z4927" s="564">
        <v>1</v>
      </c>
      <c r="AA4927" s="564">
        <v>1</v>
      </c>
      <c r="AB4927" s="564">
        <v>1</v>
      </c>
      <c r="AC4927" s="564">
        <v>1</v>
      </c>
      <c r="AD4927" s="564">
        <v>1</v>
      </c>
      <c r="AE4927" s="564">
        <v>1</v>
      </c>
      <c r="AF4927" s="564">
        <v>1</v>
      </c>
      <c r="AG4927" s="564">
        <v>1</v>
      </c>
      <c r="AH4927" s="564">
        <v>1</v>
      </c>
      <c r="AI4927" s="564">
        <v>1</v>
      </c>
      <c r="AJ4927" s="564">
        <v>1</v>
      </c>
      <c r="AK4927" s="564">
        <v>1</v>
      </c>
    </row>
    <row r="4928" spans="1:37">
      <c r="A4928">
        <v>4924</v>
      </c>
      <c r="B4928" s="564">
        <f t="shared" ca="1" si="462"/>
        <v>0</v>
      </c>
      <c r="C4928" s="564">
        <f t="shared" ca="1" si="457"/>
        <v>0</v>
      </c>
      <c r="D4928" s="564">
        <f t="shared" ca="1" si="460"/>
        <v>0</v>
      </c>
      <c r="E4928" s="564">
        <f t="shared" ca="1" si="458"/>
        <v>0</v>
      </c>
      <c r="F4928" s="564">
        <f t="shared" ca="1" si="461"/>
        <v>1</v>
      </c>
      <c r="G4928" s="564">
        <f t="shared" ca="1" si="459"/>
        <v>-2.509803972666838</v>
      </c>
      <c r="H4928" s="564">
        <v>0</v>
      </c>
      <c r="I4928" s="564">
        <v>0</v>
      </c>
      <c r="J4928" s="564">
        <v>0</v>
      </c>
      <c r="K4928" s="564">
        <v>0</v>
      </c>
      <c r="L4928" s="564">
        <v>0</v>
      </c>
      <c r="M4928" s="564">
        <v>0</v>
      </c>
      <c r="N4928" s="564">
        <v>0</v>
      </c>
      <c r="O4928" s="564">
        <v>0</v>
      </c>
      <c r="P4928" s="564">
        <v>0</v>
      </c>
      <c r="Q4928" s="564">
        <v>0</v>
      </c>
      <c r="R4928" s="564">
        <v>0</v>
      </c>
      <c r="S4928" s="564">
        <v>0</v>
      </c>
      <c r="T4928" s="564">
        <v>0</v>
      </c>
      <c r="U4928" s="564">
        <v>0</v>
      </c>
      <c r="V4928" s="564">
        <v>0</v>
      </c>
      <c r="W4928" s="564">
        <v>0</v>
      </c>
      <c r="X4928" s="564">
        <v>0</v>
      </c>
      <c r="Y4928" s="564">
        <v>0</v>
      </c>
      <c r="Z4928" s="564">
        <v>0</v>
      </c>
      <c r="AA4928" s="564">
        <v>0</v>
      </c>
      <c r="AB4928" s="564">
        <v>0</v>
      </c>
      <c r="AC4928" s="564">
        <v>0</v>
      </c>
      <c r="AD4928" s="564">
        <v>0</v>
      </c>
      <c r="AE4928" s="564">
        <v>0</v>
      </c>
      <c r="AF4928" s="564">
        <v>0</v>
      </c>
      <c r="AG4928" s="564">
        <v>0</v>
      </c>
      <c r="AH4928" s="564">
        <v>0</v>
      </c>
      <c r="AI4928" s="564">
        <v>0</v>
      </c>
      <c r="AJ4928" s="564">
        <v>0</v>
      </c>
      <c r="AK4928" s="564">
        <v>0</v>
      </c>
    </row>
    <row r="4929" spans="1:37">
      <c r="A4929">
        <v>4925</v>
      </c>
      <c r="B4929" s="564">
        <f t="shared" ca="1" si="462"/>
        <v>20</v>
      </c>
      <c r="C4929" s="564">
        <f t="shared" ca="1" si="457"/>
        <v>400</v>
      </c>
      <c r="D4929" s="564">
        <f t="shared" ca="1" si="460"/>
        <v>20</v>
      </c>
      <c r="E4929" s="564">
        <f t="shared" ca="1" si="458"/>
        <v>0</v>
      </c>
      <c r="F4929" s="564">
        <f t="shared" ca="1" si="461"/>
        <v>1</v>
      </c>
      <c r="G4929" s="564">
        <f t="shared" ca="1" si="459"/>
        <v>3.6756938417939535</v>
      </c>
      <c r="H4929" s="564">
        <v>1</v>
      </c>
      <c r="I4929" s="564">
        <v>1</v>
      </c>
      <c r="J4929" s="564">
        <v>1</v>
      </c>
      <c r="K4929" s="564">
        <v>1</v>
      </c>
      <c r="L4929" s="564">
        <v>1</v>
      </c>
      <c r="M4929" s="564">
        <v>1</v>
      </c>
      <c r="N4929" s="564">
        <v>1</v>
      </c>
      <c r="O4929" s="564">
        <v>1</v>
      </c>
      <c r="P4929" s="564">
        <v>1</v>
      </c>
      <c r="Q4929" s="564">
        <v>1</v>
      </c>
      <c r="R4929" s="564">
        <v>1</v>
      </c>
      <c r="S4929" s="564">
        <v>1</v>
      </c>
      <c r="T4929" s="564">
        <v>1</v>
      </c>
      <c r="U4929" s="564">
        <v>1</v>
      </c>
      <c r="V4929" s="564">
        <v>1</v>
      </c>
      <c r="W4929" s="564">
        <v>1</v>
      </c>
      <c r="X4929" s="564">
        <v>1</v>
      </c>
      <c r="Y4929" s="564">
        <v>1</v>
      </c>
      <c r="Z4929" s="564">
        <v>1</v>
      </c>
      <c r="AA4929" s="564">
        <v>1</v>
      </c>
      <c r="AB4929" s="564">
        <v>1</v>
      </c>
      <c r="AC4929" s="564">
        <v>1</v>
      </c>
      <c r="AD4929" s="564">
        <v>1</v>
      </c>
      <c r="AE4929" s="564">
        <v>1</v>
      </c>
      <c r="AF4929" s="564">
        <v>1</v>
      </c>
      <c r="AG4929" s="564">
        <v>1</v>
      </c>
      <c r="AH4929" s="564">
        <v>1</v>
      </c>
      <c r="AI4929" s="564">
        <v>1</v>
      </c>
      <c r="AJ4929" s="564">
        <v>1</v>
      </c>
      <c r="AK4929" s="564">
        <v>1</v>
      </c>
    </row>
    <row r="4930" spans="1:37">
      <c r="A4930">
        <v>4926</v>
      </c>
      <c r="B4930" s="564">
        <f t="shared" ca="1" si="462"/>
        <v>0</v>
      </c>
      <c r="C4930" s="564">
        <f t="shared" ca="1" si="457"/>
        <v>0</v>
      </c>
      <c r="D4930" s="564">
        <f t="shared" ca="1" si="460"/>
        <v>0</v>
      </c>
      <c r="E4930" s="564">
        <f t="shared" ca="1" si="458"/>
        <v>0</v>
      </c>
      <c r="F4930" s="564">
        <f t="shared" ca="1" si="461"/>
        <v>1</v>
      </c>
      <c r="G4930" s="564">
        <f t="shared" ca="1" si="459"/>
        <v>3.6101576737030658</v>
      </c>
      <c r="H4930" s="564">
        <v>0</v>
      </c>
      <c r="I4930" s="564">
        <v>0</v>
      </c>
      <c r="J4930" s="564">
        <v>0</v>
      </c>
      <c r="K4930" s="564">
        <v>0</v>
      </c>
      <c r="L4930" s="564">
        <v>0</v>
      </c>
      <c r="M4930" s="564">
        <v>0</v>
      </c>
      <c r="N4930" s="564">
        <v>0</v>
      </c>
      <c r="O4930" s="564">
        <v>0</v>
      </c>
      <c r="P4930" s="564">
        <v>0</v>
      </c>
      <c r="Q4930" s="564">
        <v>0</v>
      </c>
      <c r="R4930" s="564">
        <v>0</v>
      </c>
      <c r="S4930" s="564">
        <v>0</v>
      </c>
      <c r="T4930" s="564">
        <v>0</v>
      </c>
      <c r="U4930" s="564">
        <v>0</v>
      </c>
      <c r="V4930" s="564">
        <v>0</v>
      </c>
      <c r="W4930" s="564">
        <v>0</v>
      </c>
      <c r="X4930" s="564">
        <v>0</v>
      </c>
      <c r="Y4930" s="564">
        <v>0</v>
      </c>
      <c r="Z4930" s="564">
        <v>0</v>
      </c>
      <c r="AA4930" s="564">
        <v>0</v>
      </c>
      <c r="AB4930" s="564">
        <v>0</v>
      </c>
      <c r="AC4930" s="564">
        <v>0</v>
      </c>
      <c r="AD4930" s="564">
        <v>0</v>
      </c>
      <c r="AE4930" s="564">
        <v>0</v>
      </c>
      <c r="AF4930" s="564">
        <v>0</v>
      </c>
      <c r="AG4930" s="564">
        <v>0</v>
      </c>
      <c r="AH4930" s="564">
        <v>0</v>
      </c>
      <c r="AI4930" s="564">
        <v>0</v>
      </c>
      <c r="AJ4930" s="564">
        <v>0</v>
      </c>
      <c r="AK4930" s="564">
        <v>0</v>
      </c>
    </row>
    <row r="4931" spans="1:37">
      <c r="A4931">
        <v>4927</v>
      </c>
      <c r="B4931" s="564">
        <f t="shared" ca="1" si="462"/>
        <v>20</v>
      </c>
      <c r="C4931" s="564">
        <f t="shared" ca="1" si="457"/>
        <v>400</v>
      </c>
      <c r="D4931" s="564">
        <f t="shared" ca="1" si="460"/>
        <v>20</v>
      </c>
      <c r="E4931" s="564">
        <f t="shared" ca="1" si="458"/>
        <v>0</v>
      </c>
      <c r="F4931" s="564">
        <f t="shared" ca="1" si="461"/>
        <v>1</v>
      </c>
      <c r="G4931" s="564">
        <f t="shared" ca="1" si="459"/>
        <v>2.3905059928218684</v>
      </c>
      <c r="H4931" s="564">
        <v>1</v>
      </c>
      <c r="I4931" s="564">
        <v>1</v>
      </c>
      <c r="J4931" s="564">
        <v>1</v>
      </c>
      <c r="K4931" s="564">
        <v>1</v>
      </c>
      <c r="L4931" s="564">
        <v>1</v>
      </c>
      <c r="M4931" s="564">
        <v>1</v>
      </c>
      <c r="N4931" s="564">
        <v>1</v>
      </c>
      <c r="O4931" s="564">
        <v>1</v>
      </c>
      <c r="P4931" s="564">
        <v>1</v>
      </c>
      <c r="Q4931" s="564">
        <v>1</v>
      </c>
      <c r="R4931" s="564">
        <v>1</v>
      </c>
      <c r="S4931" s="564">
        <v>1</v>
      </c>
      <c r="T4931" s="564">
        <v>1</v>
      </c>
      <c r="U4931" s="564">
        <v>1</v>
      </c>
      <c r="V4931" s="564">
        <v>1</v>
      </c>
      <c r="W4931" s="564">
        <v>1</v>
      </c>
      <c r="X4931" s="564">
        <v>1</v>
      </c>
      <c r="Y4931" s="564">
        <v>1</v>
      </c>
      <c r="Z4931" s="564">
        <v>1</v>
      </c>
      <c r="AA4931" s="564">
        <v>1</v>
      </c>
      <c r="AB4931" s="564">
        <v>1</v>
      </c>
      <c r="AC4931" s="564">
        <v>1</v>
      </c>
      <c r="AD4931" s="564">
        <v>1</v>
      </c>
      <c r="AE4931" s="564">
        <v>1</v>
      </c>
      <c r="AF4931" s="564">
        <v>1</v>
      </c>
      <c r="AG4931" s="564">
        <v>1</v>
      </c>
      <c r="AH4931" s="564">
        <v>1</v>
      </c>
      <c r="AI4931" s="564">
        <v>1</v>
      </c>
      <c r="AJ4931" s="564">
        <v>1</v>
      </c>
      <c r="AK4931" s="564">
        <v>1</v>
      </c>
    </row>
    <row r="4932" spans="1:37">
      <c r="A4932">
        <v>4928</v>
      </c>
      <c r="B4932" s="564">
        <f t="shared" ca="1" si="462"/>
        <v>0</v>
      </c>
      <c r="C4932" s="564">
        <f t="shared" ca="1" si="457"/>
        <v>0</v>
      </c>
      <c r="D4932" s="564">
        <f t="shared" ca="1" si="460"/>
        <v>0</v>
      </c>
      <c r="E4932" s="564">
        <f t="shared" ca="1" si="458"/>
        <v>0</v>
      </c>
      <c r="F4932" s="564">
        <f t="shared" ca="1" si="461"/>
        <v>1</v>
      </c>
      <c r="G4932" s="564">
        <f t="shared" ca="1" si="459"/>
        <v>4.5878495262125618</v>
      </c>
      <c r="H4932" s="564">
        <v>0</v>
      </c>
      <c r="I4932" s="564">
        <v>0</v>
      </c>
      <c r="J4932" s="564">
        <v>0</v>
      </c>
      <c r="K4932" s="564">
        <v>0</v>
      </c>
      <c r="L4932" s="564">
        <v>0</v>
      </c>
      <c r="M4932" s="564">
        <v>0</v>
      </c>
      <c r="N4932" s="564">
        <v>0</v>
      </c>
      <c r="O4932" s="564">
        <v>0</v>
      </c>
      <c r="P4932" s="564">
        <v>0</v>
      </c>
      <c r="Q4932" s="564">
        <v>0</v>
      </c>
      <c r="R4932" s="564">
        <v>0</v>
      </c>
      <c r="S4932" s="564">
        <v>0</v>
      </c>
      <c r="T4932" s="564">
        <v>0</v>
      </c>
      <c r="U4932" s="564">
        <v>0</v>
      </c>
      <c r="V4932" s="564">
        <v>0</v>
      </c>
      <c r="W4932" s="564">
        <v>0</v>
      </c>
      <c r="X4932" s="564">
        <v>0</v>
      </c>
      <c r="Y4932" s="564">
        <v>0</v>
      </c>
      <c r="Z4932" s="564">
        <v>0</v>
      </c>
      <c r="AA4932" s="564">
        <v>0</v>
      </c>
      <c r="AB4932" s="564">
        <v>0</v>
      </c>
      <c r="AC4932" s="564">
        <v>0</v>
      </c>
      <c r="AD4932" s="564">
        <v>0</v>
      </c>
      <c r="AE4932" s="564">
        <v>0</v>
      </c>
      <c r="AF4932" s="564">
        <v>0</v>
      </c>
      <c r="AG4932" s="564">
        <v>0</v>
      </c>
      <c r="AH4932" s="564">
        <v>0</v>
      </c>
      <c r="AI4932" s="564">
        <v>0</v>
      </c>
      <c r="AJ4932" s="564">
        <v>0</v>
      </c>
      <c r="AK4932" s="564">
        <v>0</v>
      </c>
    </row>
    <row r="4933" spans="1:37">
      <c r="A4933">
        <v>4929</v>
      </c>
      <c r="B4933" s="564">
        <f t="shared" ca="1" si="462"/>
        <v>0</v>
      </c>
      <c r="C4933" s="564">
        <f t="shared" ref="C4933:C4996" ca="1" si="463">B4933^2</f>
        <v>0</v>
      </c>
      <c r="D4933" s="564">
        <f t="shared" ca="1" si="460"/>
        <v>0</v>
      </c>
      <c r="E4933" s="564">
        <f t="shared" ref="E4933:E4996" ca="1" si="464">D4933-((B4933^2)/H$1)</f>
        <v>0</v>
      </c>
      <c r="F4933" s="564">
        <f t="shared" ca="1" si="461"/>
        <v>1</v>
      </c>
      <c r="G4933" s="564">
        <f t="shared" ref="G4933:G4996" ca="1" si="465">I$2+NORMSINV(RAND())*K$2</f>
        <v>4.444863618227183</v>
      </c>
      <c r="H4933" s="564">
        <v>0</v>
      </c>
      <c r="I4933" s="564">
        <v>0</v>
      </c>
      <c r="J4933" s="564">
        <v>0</v>
      </c>
      <c r="K4933" s="564">
        <v>0</v>
      </c>
      <c r="L4933" s="564">
        <v>0</v>
      </c>
      <c r="M4933" s="564">
        <v>0</v>
      </c>
      <c r="N4933" s="564">
        <v>0</v>
      </c>
      <c r="O4933" s="564">
        <v>0</v>
      </c>
      <c r="P4933" s="564">
        <v>0</v>
      </c>
      <c r="Q4933" s="564">
        <v>0</v>
      </c>
      <c r="R4933" s="564">
        <v>0</v>
      </c>
      <c r="S4933" s="564">
        <v>0</v>
      </c>
      <c r="T4933" s="564">
        <v>0</v>
      </c>
      <c r="U4933" s="564">
        <v>0</v>
      </c>
      <c r="V4933" s="564">
        <v>0</v>
      </c>
      <c r="W4933" s="564">
        <v>0</v>
      </c>
      <c r="X4933" s="564">
        <v>0</v>
      </c>
      <c r="Y4933" s="564">
        <v>0</v>
      </c>
      <c r="Z4933" s="564">
        <v>0</v>
      </c>
      <c r="AA4933" s="564">
        <v>0</v>
      </c>
      <c r="AB4933" s="564">
        <v>0</v>
      </c>
      <c r="AC4933" s="564">
        <v>0</v>
      </c>
      <c r="AD4933" s="564">
        <v>0</v>
      </c>
      <c r="AE4933" s="564">
        <v>0</v>
      </c>
      <c r="AF4933" s="564">
        <v>0</v>
      </c>
      <c r="AG4933" s="564">
        <v>0</v>
      </c>
      <c r="AH4933" s="564">
        <v>0</v>
      </c>
      <c r="AI4933" s="564">
        <v>0</v>
      </c>
      <c r="AJ4933" s="564">
        <v>0</v>
      </c>
      <c r="AK4933" s="564">
        <v>0</v>
      </c>
    </row>
    <row r="4934" spans="1:37">
      <c r="A4934">
        <v>4930</v>
      </c>
      <c r="B4934" s="564">
        <f t="shared" ca="1" si="462"/>
        <v>20</v>
      </c>
      <c r="C4934" s="564">
        <f t="shared" ca="1" si="463"/>
        <v>400</v>
      </c>
      <c r="D4934" s="564">
        <f t="shared" ref="D4934:D4997" ca="1" si="466">B4934</f>
        <v>20</v>
      </c>
      <c r="E4934" s="564">
        <f t="shared" ca="1" si="464"/>
        <v>0</v>
      </c>
      <c r="F4934" s="564">
        <f t="shared" ref="F4934:F4997" ca="1" si="467">1-(2*B4934*(H$1-B4934)/(H$1*(H$1-1)))</f>
        <v>1</v>
      </c>
      <c r="G4934" s="564">
        <f t="shared" ca="1" si="465"/>
        <v>-0.34549780994240931</v>
      </c>
      <c r="H4934" s="564">
        <v>1</v>
      </c>
      <c r="I4934" s="564">
        <v>1</v>
      </c>
      <c r="J4934" s="564">
        <v>1</v>
      </c>
      <c r="K4934" s="564">
        <v>1</v>
      </c>
      <c r="L4934" s="564">
        <v>1</v>
      </c>
      <c r="M4934" s="564">
        <v>1</v>
      </c>
      <c r="N4934" s="564">
        <v>1</v>
      </c>
      <c r="O4934" s="564">
        <v>1</v>
      </c>
      <c r="P4934" s="564">
        <v>1</v>
      </c>
      <c r="Q4934" s="564">
        <v>1</v>
      </c>
      <c r="R4934" s="564">
        <v>1</v>
      </c>
      <c r="S4934" s="564">
        <v>1</v>
      </c>
      <c r="T4934" s="564">
        <v>1</v>
      </c>
      <c r="U4934" s="564">
        <v>1</v>
      </c>
      <c r="V4934" s="564">
        <v>1</v>
      </c>
      <c r="W4934" s="564">
        <v>1</v>
      </c>
      <c r="X4934" s="564">
        <v>1</v>
      </c>
      <c r="Y4934" s="564">
        <v>1</v>
      </c>
      <c r="Z4934" s="564">
        <v>1</v>
      </c>
      <c r="AA4934" s="564">
        <v>1</v>
      </c>
      <c r="AB4934" s="564">
        <v>1</v>
      </c>
      <c r="AC4934" s="564">
        <v>1</v>
      </c>
      <c r="AD4934" s="564">
        <v>1</v>
      </c>
      <c r="AE4934" s="564">
        <v>1</v>
      </c>
      <c r="AF4934" s="564">
        <v>1</v>
      </c>
      <c r="AG4934" s="564">
        <v>1</v>
      </c>
      <c r="AH4934" s="564">
        <v>1</v>
      </c>
      <c r="AI4934" s="564">
        <v>1</v>
      </c>
      <c r="AJ4934" s="564">
        <v>1</v>
      </c>
      <c r="AK4934" s="564">
        <v>1</v>
      </c>
    </row>
    <row r="4935" spans="1:37">
      <c r="A4935">
        <v>4931</v>
      </c>
      <c r="B4935" s="564">
        <f t="shared" ref="B4935:B4998" ca="1" si="468">SUM(INDIRECT("H"&amp;A4935+4&amp;":"&amp;HLOOKUP(H$1,$AA$1:$BD$2,2,0)&amp;A4935+4))</f>
        <v>0</v>
      </c>
      <c r="C4935" s="564">
        <f t="shared" ca="1" si="463"/>
        <v>0</v>
      </c>
      <c r="D4935" s="564">
        <f t="shared" ca="1" si="466"/>
        <v>0</v>
      </c>
      <c r="E4935" s="564">
        <f t="shared" ca="1" si="464"/>
        <v>0</v>
      </c>
      <c r="F4935" s="564">
        <f t="shared" ca="1" si="467"/>
        <v>1</v>
      </c>
      <c r="G4935" s="564">
        <f t="shared" ca="1" si="465"/>
        <v>-0.63156764663663689</v>
      </c>
      <c r="H4935" s="564">
        <v>0</v>
      </c>
      <c r="I4935" s="564">
        <v>0</v>
      </c>
      <c r="J4935" s="564">
        <v>0</v>
      </c>
      <c r="K4935" s="564">
        <v>0</v>
      </c>
      <c r="L4935" s="564">
        <v>0</v>
      </c>
      <c r="M4935" s="564">
        <v>0</v>
      </c>
      <c r="N4935" s="564">
        <v>0</v>
      </c>
      <c r="O4935" s="564">
        <v>0</v>
      </c>
      <c r="P4935" s="564">
        <v>0</v>
      </c>
      <c r="Q4935" s="564">
        <v>0</v>
      </c>
      <c r="R4935" s="564">
        <v>0</v>
      </c>
      <c r="S4935" s="564">
        <v>0</v>
      </c>
      <c r="T4935" s="564">
        <v>0</v>
      </c>
      <c r="U4935" s="564">
        <v>0</v>
      </c>
      <c r="V4935" s="564">
        <v>0</v>
      </c>
      <c r="W4935" s="564">
        <v>0</v>
      </c>
      <c r="X4935" s="564">
        <v>0</v>
      </c>
      <c r="Y4935" s="564">
        <v>0</v>
      </c>
      <c r="Z4935" s="564">
        <v>0</v>
      </c>
      <c r="AA4935" s="564">
        <v>0</v>
      </c>
      <c r="AB4935" s="564">
        <v>0</v>
      </c>
      <c r="AC4935" s="564">
        <v>0</v>
      </c>
      <c r="AD4935" s="564">
        <v>0</v>
      </c>
      <c r="AE4935" s="564">
        <v>0</v>
      </c>
      <c r="AF4935" s="564">
        <v>0</v>
      </c>
      <c r="AG4935" s="564">
        <v>0</v>
      </c>
      <c r="AH4935" s="564">
        <v>0</v>
      </c>
      <c r="AI4935" s="564">
        <v>0</v>
      </c>
      <c r="AJ4935" s="564">
        <v>0</v>
      </c>
      <c r="AK4935" s="564">
        <v>0</v>
      </c>
    </row>
    <row r="4936" spans="1:37">
      <c r="A4936">
        <v>4932</v>
      </c>
      <c r="B4936" s="564">
        <f t="shared" ca="1" si="468"/>
        <v>0</v>
      </c>
      <c r="C4936" s="564">
        <f t="shared" ca="1" si="463"/>
        <v>0</v>
      </c>
      <c r="D4936" s="564">
        <f t="shared" ca="1" si="466"/>
        <v>0</v>
      </c>
      <c r="E4936" s="564">
        <f t="shared" ca="1" si="464"/>
        <v>0</v>
      </c>
      <c r="F4936" s="564">
        <f t="shared" ca="1" si="467"/>
        <v>1</v>
      </c>
      <c r="G4936" s="564">
        <f t="shared" ca="1" si="465"/>
        <v>-0.34973038412492707</v>
      </c>
      <c r="H4936" s="564">
        <v>0</v>
      </c>
      <c r="I4936" s="564">
        <v>0</v>
      </c>
      <c r="J4936" s="564">
        <v>0</v>
      </c>
      <c r="K4936" s="564">
        <v>0</v>
      </c>
      <c r="L4936" s="564">
        <v>0</v>
      </c>
      <c r="M4936" s="564">
        <v>0</v>
      </c>
      <c r="N4936" s="564">
        <v>0</v>
      </c>
      <c r="O4936" s="564">
        <v>0</v>
      </c>
      <c r="P4936" s="564">
        <v>0</v>
      </c>
      <c r="Q4936" s="564">
        <v>0</v>
      </c>
      <c r="R4936" s="564">
        <v>0</v>
      </c>
      <c r="S4936" s="564">
        <v>0</v>
      </c>
      <c r="T4936" s="564">
        <v>0</v>
      </c>
      <c r="U4936" s="564">
        <v>0</v>
      </c>
      <c r="V4936" s="564">
        <v>0</v>
      </c>
      <c r="W4936" s="564">
        <v>0</v>
      </c>
      <c r="X4936" s="564">
        <v>0</v>
      </c>
      <c r="Y4936" s="564">
        <v>0</v>
      </c>
      <c r="Z4936" s="564">
        <v>0</v>
      </c>
      <c r="AA4936" s="564">
        <v>0</v>
      </c>
      <c r="AB4936" s="564">
        <v>0</v>
      </c>
      <c r="AC4936" s="564">
        <v>0</v>
      </c>
      <c r="AD4936" s="564">
        <v>0</v>
      </c>
      <c r="AE4936" s="564">
        <v>0</v>
      </c>
      <c r="AF4936" s="564">
        <v>0</v>
      </c>
      <c r="AG4936" s="564">
        <v>0</v>
      </c>
      <c r="AH4936" s="564">
        <v>0</v>
      </c>
      <c r="AI4936" s="564">
        <v>0</v>
      </c>
      <c r="AJ4936" s="564">
        <v>0</v>
      </c>
      <c r="AK4936" s="564">
        <v>0</v>
      </c>
    </row>
    <row r="4937" spans="1:37">
      <c r="A4937">
        <v>4933</v>
      </c>
      <c r="B4937" s="564">
        <f t="shared" ca="1" si="468"/>
        <v>20</v>
      </c>
      <c r="C4937" s="564">
        <f t="shared" ca="1" si="463"/>
        <v>400</v>
      </c>
      <c r="D4937" s="564">
        <f t="shared" ca="1" si="466"/>
        <v>20</v>
      </c>
      <c r="E4937" s="564">
        <f t="shared" ca="1" si="464"/>
        <v>0</v>
      </c>
      <c r="F4937" s="564">
        <f t="shared" ca="1" si="467"/>
        <v>1</v>
      </c>
      <c r="G4937" s="564">
        <f t="shared" ca="1" si="465"/>
        <v>-3.096897704078172E-2</v>
      </c>
      <c r="H4937" s="564">
        <v>1</v>
      </c>
      <c r="I4937" s="564">
        <v>1</v>
      </c>
      <c r="J4937" s="564">
        <v>1</v>
      </c>
      <c r="K4937" s="564">
        <v>1</v>
      </c>
      <c r="L4937" s="564">
        <v>1</v>
      </c>
      <c r="M4937" s="564">
        <v>1</v>
      </c>
      <c r="N4937" s="564">
        <v>1</v>
      </c>
      <c r="O4937" s="564">
        <v>1</v>
      </c>
      <c r="P4937" s="564">
        <v>1</v>
      </c>
      <c r="Q4937" s="564">
        <v>1</v>
      </c>
      <c r="R4937" s="564">
        <v>1</v>
      </c>
      <c r="S4937" s="564">
        <v>1</v>
      </c>
      <c r="T4937" s="564">
        <v>1</v>
      </c>
      <c r="U4937" s="564">
        <v>1</v>
      </c>
      <c r="V4937" s="564">
        <v>1</v>
      </c>
      <c r="W4937" s="564">
        <v>1</v>
      </c>
      <c r="X4937" s="564">
        <v>1</v>
      </c>
      <c r="Y4937" s="564">
        <v>1</v>
      </c>
      <c r="Z4937" s="564">
        <v>1</v>
      </c>
      <c r="AA4937" s="564">
        <v>1</v>
      </c>
      <c r="AB4937" s="564">
        <v>1</v>
      </c>
      <c r="AC4937" s="564">
        <v>1</v>
      </c>
      <c r="AD4937" s="564">
        <v>1</v>
      </c>
      <c r="AE4937" s="564">
        <v>1</v>
      </c>
      <c r="AF4937" s="564">
        <v>1</v>
      </c>
      <c r="AG4937" s="564">
        <v>1</v>
      </c>
      <c r="AH4937" s="564">
        <v>1</v>
      </c>
      <c r="AI4937" s="564">
        <v>1</v>
      </c>
      <c r="AJ4937" s="564">
        <v>1</v>
      </c>
      <c r="AK4937" s="564">
        <v>1</v>
      </c>
    </row>
    <row r="4938" spans="1:37">
      <c r="A4938">
        <v>4934</v>
      </c>
      <c r="B4938" s="564">
        <f t="shared" ca="1" si="468"/>
        <v>0</v>
      </c>
      <c r="C4938" s="564">
        <f t="shared" ca="1" si="463"/>
        <v>0</v>
      </c>
      <c r="D4938" s="564">
        <f t="shared" ca="1" si="466"/>
        <v>0</v>
      </c>
      <c r="E4938" s="564">
        <f t="shared" ca="1" si="464"/>
        <v>0</v>
      </c>
      <c r="F4938" s="564">
        <f t="shared" ca="1" si="467"/>
        <v>1</v>
      </c>
      <c r="G4938" s="564">
        <f t="shared" ca="1" si="465"/>
        <v>-6.2584638125631731</v>
      </c>
      <c r="H4938" s="564">
        <v>0</v>
      </c>
      <c r="I4938" s="564">
        <v>0</v>
      </c>
      <c r="J4938" s="564">
        <v>0</v>
      </c>
      <c r="K4938" s="564">
        <v>0</v>
      </c>
      <c r="L4938" s="564">
        <v>0</v>
      </c>
      <c r="M4938" s="564">
        <v>0</v>
      </c>
      <c r="N4938" s="564">
        <v>0</v>
      </c>
      <c r="O4938" s="564">
        <v>0</v>
      </c>
      <c r="P4938" s="564">
        <v>0</v>
      </c>
      <c r="Q4938" s="564">
        <v>0</v>
      </c>
      <c r="R4938" s="564">
        <v>0</v>
      </c>
      <c r="S4938" s="564">
        <v>0</v>
      </c>
      <c r="T4938" s="564">
        <v>0</v>
      </c>
      <c r="U4938" s="564">
        <v>0</v>
      </c>
      <c r="V4938" s="564">
        <v>0</v>
      </c>
      <c r="W4938" s="564">
        <v>0</v>
      </c>
      <c r="X4938" s="564">
        <v>0</v>
      </c>
      <c r="Y4938" s="564">
        <v>0</v>
      </c>
      <c r="Z4938" s="564">
        <v>0</v>
      </c>
      <c r="AA4938" s="564">
        <v>0</v>
      </c>
      <c r="AB4938" s="564">
        <v>0</v>
      </c>
      <c r="AC4938" s="564">
        <v>0</v>
      </c>
      <c r="AD4938" s="564">
        <v>0</v>
      </c>
      <c r="AE4938" s="564">
        <v>0</v>
      </c>
      <c r="AF4938" s="564">
        <v>0</v>
      </c>
      <c r="AG4938" s="564">
        <v>0</v>
      </c>
      <c r="AH4938" s="564">
        <v>0</v>
      </c>
      <c r="AI4938" s="564">
        <v>0</v>
      </c>
      <c r="AJ4938" s="564">
        <v>0</v>
      </c>
      <c r="AK4938" s="564">
        <v>0</v>
      </c>
    </row>
    <row r="4939" spans="1:37">
      <c r="A4939">
        <v>4935</v>
      </c>
      <c r="B4939" s="564">
        <f t="shared" ca="1" si="468"/>
        <v>0</v>
      </c>
      <c r="C4939" s="564">
        <f t="shared" ca="1" si="463"/>
        <v>0</v>
      </c>
      <c r="D4939" s="564">
        <f t="shared" ca="1" si="466"/>
        <v>0</v>
      </c>
      <c r="E4939" s="564">
        <f t="shared" ca="1" si="464"/>
        <v>0</v>
      </c>
      <c r="F4939" s="564">
        <f t="shared" ca="1" si="467"/>
        <v>1</v>
      </c>
      <c r="G4939" s="564">
        <f t="shared" ca="1" si="465"/>
        <v>0.58512137916256901</v>
      </c>
      <c r="H4939" s="564">
        <v>0</v>
      </c>
      <c r="I4939" s="564">
        <v>0</v>
      </c>
      <c r="J4939" s="564">
        <v>0</v>
      </c>
      <c r="K4939" s="564">
        <v>0</v>
      </c>
      <c r="L4939" s="564">
        <v>0</v>
      </c>
      <c r="M4939" s="564">
        <v>0</v>
      </c>
      <c r="N4939" s="564">
        <v>0</v>
      </c>
      <c r="O4939" s="564">
        <v>0</v>
      </c>
      <c r="P4939" s="564">
        <v>0</v>
      </c>
      <c r="Q4939" s="564">
        <v>0</v>
      </c>
      <c r="R4939" s="564">
        <v>0</v>
      </c>
      <c r="S4939" s="564">
        <v>0</v>
      </c>
      <c r="T4939" s="564">
        <v>0</v>
      </c>
      <c r="U4939" s="564">
        <v>0</v>
      </c>
      <c r="V4939" s="564">
        <v>0</v>
      </c>
      <c r="W4939" s="564">
        <v>0</v>
      </c>
      <c r="X4939" s="564">
        <v>0</v>
      </c>
      <c r="Y4939" s="564">
        <v>0</v>
      </c>
      <c r="Z4939" s="564">
        <v>0</v>
      </c>
      <c r="AA4939" s="564">
        <v>0</v>
      </c>
      <c r="AB4939" s="564">
        <v>0</v>
      </c>
      <c r="AC4939" s="564">
        <v>0</v>
      </c>
      <c r="AD4939" s="564">
        <v>0</v>
      </c>
      <c r="AE4939" s="564">
        <v>0</v>
      </c>
      <c r="AF4939" s="564">
        <v>0</v>
      </c>
      <c r="AG4939" s="564">
        <v>0</v>
      </c>
      <c r="AH4939" s="564">
        <v>0</v>
      </c>
      <c r="AI4939" s="564">
        <v>0</v>
      </c>
      <c r="AJ4939" s="564">
        <v>0</v>
      </c>
      <c r="AK4939" s="564">
        <v>0</v>
      </c>
    </row>
    <row r="4940" spans="1:37">
      <c r="A4940">
        <v>4936</v>
      </c>
      <c r="B4940" s="564">
        <f t="shared" ca="1" si="468"/>
        <v>10</v>
      </c>
      <c r="C4940" s="564">
        <f t="shared" ca="1" si="463"/>
        <v>100</v>
      </c>
      <c r="D4940" s="564">
        <f t="shared" ca="1" si="466"/>
        <v>10</v>
      </c>
      <c r="E4940" s="564">
        <f t="shared" ca="1" si="464"/>
        <v>5</v>
      </c>
      <c r="F4940" s="564">
        <f t="shared" ca="1" si="467"/>
        <v>0.47368421052631582</v>
      </c>
      <c r="G4940" s="564">
        <f t="shared" ca="1" si="465"/>
        <v>4.3587460767235635</v>
      </c>
      <c r="H4940" s="564">
        <v>0</v>
      </c>
      <c r="I4940" s="564">
        <v>0</v>
      </c>
      <c r="J4940" s="564">
        <v>0</v>
      </c>
      <c r="K4940" s="564">
        <v>1</v>
      </c>
      <c r="L4940" s="564">
        <v>0</v>
      </c>
      <c r="M4940" s="564">
        <v>0</v>
      </c>
      <c r="N4940" s="564">
        <v>0</v>
      </c>
      <c r="O4940" s="564">
        <v>1</v>
      </c>
      <c r="P4940" s="564">
        <v>1</v>
      </c>
      <c r="Q4940" s="564">
        <v>1</v>
      </c>
      <c r="R4940" s="564">
        <v>0</v>
      </c>
      <c r="S4940" s="564">
        <v>1</v>
      </c>
      <c r="T4940" s="564">
        <v>1</v>
      </c>
      <c r="U4940" s="564">
        <v>0</v>
      </c>
      <c r="V4940" s="564">
        <v>0</v>
      </c>
      <c r="W4940" s="564">
        <v>0</v>
      </c>
      <c r="X4940" s="564">
        <v>1</v>
      </c>
      <c r="Y4940" s="564">
        <v>1</v>
      </c>
      <c r="Z4940" s="564">
        <v>1</v>
      </c>
      <c r="AA4940" s="564">
        <v>1</v>
      </c>
      <c r="AB4940" s="564">
        <v>1</v>
      </c>
      <c r="AC4940" s="564">
        <v>0</v>
      </c>
      <c r="AD4940" s="564">
        <v>1</v>
      </c>
      <c r="AE4940" s="564">
        <v>1</v>
      </c>
      <c r="AF4940" s="564">
        <v>0</v>
      </c>
      <c r="AG4940" s="564">
        <v>0</v>
      </c>
      <c r="AH4940" s="564">
        <v>1</v>
      </c>
      <c r="AI4940" s="564">
        <v>1</v>
      </c>
      <c r="AJ4940" s="564">
        <v>0</v>
      </c>
      <c r="AK4940" s="564">
        <v>0</v>
      </c>
    </row>
    <row r="4941" spans="1:37">
      <c r="A4941">
        <v>4937</v>
      </c>
      <c r="B4941" s="564">
        <f t="shared" ca="1" si="468"/>
        <v>0</v>
      </c>
      <c r="C4941" s="564">
        <f t="shared" ca="1" si="463"/>
        <v>0</v>
      </c>
      <c r="D4941" s="564">
        <f t="shared" ca="1" si="466"/>
        <v>0</v>
      </c>
      <c r="E4941" s="564">
        <f t="shared" ca="1" si="464"/>
        <v>0</v>
      </c>
      <c r="F4941" s="564">
        <f t="shared" ca="1" si="467"/>
        <v>1</v>
      </c>
      <c r="G4941" s="564">
        <f t="shared" ca="1" si="465"/>
        <v>-3.7335139035820641</v>
      </c>
      <c r="H4941" s="564">
        <v>0</v>
      </c>
      <c r="I4941" s="564">
        <v>0</v>
      </c>
      <c r="J4941" s="564">
        <v>0</v>
      </c>
      <c r="K4941" s="564">
        <v>0</v>
      </c>
      <c r="L4941" s="564">
        <v>0</v>
      </c>
      <c r="M4941" s="564">
        <v>0</v>
      </c>
      <c r="N4941" s="564">
        <v>0</v>
      </c>
      <c r="O4941" s="564">
        <v>0</v>
      </c>
      <c r="P4941" s="564">
        <v>0</v>
      </c>
      <c r="Q4941" s="564">
        <v>0</v>
      </c>
      <c r="R4941" s="564">
        <v>0</v>
      </c>
      <c r="S4941" s="564">
        <v>0</v>
      </c>
      <c r="T4941" s="564">
        <v>0</v>
      </c>
      <c r="U4941" s="564">
        <v>0</v>
      </c>
      <c r="V4941" s="564">
        <v>0</v>
      </c>
      <c r="W4941" s="564">
        <v>0</v>
      </c>
      <c r="X4941" s="564">
        <v>0</v>
      </c>
      <c r="Y4941" s="564">
        <v>0</v>
      </c>
      <c r="Z4941" s="564">
        <v>0</v>
      </c>
      <c r="AA4941" s="564">
        <v>0</v>
      </c>
      <c r="AB4941" s="564">
        <v>0</v>
      </c>
      <c r="AC4941" s="564">
        <v>0</v>
      </c>
      <c r="AD4941" s="564">
        <v>0</v>
      </c>
      <c r="AE4941" s="564">
        <v>0</v>
      </c>
      <c r="AF4941" s="564">
        <v>0</v>
      </c>
      <c r="AG4941" s="564">
        <v>0</v>
      </c>
      <c r="AH4941" s="564">
        <v>0</v>
      </c>
      <c r="AI4941" s="564">
        <v>0</v>
      </c>
      <c r="AJ4941" s="564">
        <v>0</v>
      </c>
      <c r="AK4941" s="564">
        <v>0</v>
      </c>
    </row>
    <row r="4942" spans="1:37">
      <c r="A4942">
        <v>4938</v>
      </c>
      <c r="B4942" s="564">
        <f t="shared" ca="1" si="468"/>
        <v>0</v>
      </c>
      <c r="C4942" s="564">
        <f t="shared" ca="1" si="463"/>
        <v>0</v>
      </c>
      <c r="D4942" s="564">
        <f t="shared" ca="1" si="466"/>
        <v>0</v>
      </c>
      <c r="E4942" s="564">
        <f t="shared" ca="1" si="464"/>
        <v>0</v>
      </c>
      <c r="F4942" s="564">
        <f t="shared" ca="1" si="467"/>
        <v>1</v>
      </c>
      <c r="G4942" s="564">
        <f t="shared" ca="1" si="465"/>
        <v>-1.2580699932735855</v>
      </c>
      <c r="H4942" s="564">
        <v>0</v>
      </c>
      <c r="I4942" s="564">
        <v>0</v>
      </c>
      <c r="J4942" s="564">
        <v>0</v>
      </c>
      <c r="K4942" s="564">
        <v>0</v>
      </c>
      <c r="L4942" s="564">
        <v>0</v>
      </c>
      <c r="M4942" s="564">
        <v>0</v>
      </c>
      <c r="N4942" s="564">
        <v>0</v>
      </c>
      <c r="O4942" s="564">
        <v>0</v>
      </c>
      <c r="P4942" s="564">
        <v>0</v>
      </c>
      <c r="Q4942" s="564">
        <v>0</v>
      </c>
      <c r="R4942" s="564">
        <v>0</v>
      </c>
      <c r="S4942" s="564">
        <v>0</v>
      </c>
      <c r="T4942" s="564">
        <v>0</v>
      </c>
      <c r="U4942" s="564">
        <v>0</v>
      </c>
      <c r="V4942" s="564">
        <v>0</v>
      </c>
      <c r="W4942" s="564">
        <v>0</v>
      </c>
      <c r="X4942" s="564">
        <v>0</v>
      </c>
      <c r="Y4942" s="564">
        <v>0</v>
      </c>
      <c r="Z4942" s="564">
        <v>0</v>
      </c>
      <c r="AA4942" s="564">
        <v>0</v>
      </c>
      <c r="AB4942" s="564">
        <v>0</v>
      </c>
      <c r="AC4942" s="564">
        <v>0</v>
      </c>
      <c r="AD4942" s="564">
        <v>0</v>
      </c>
      <c r="AE4942" s="564">
        <v>0</v>
      </c>
      <c r="AF4942" s="564">
        <v>0</v>
      </c>
      <c r="AG4942" s="564">
        <v>0</v>
      </c>
      <c r="AH4942" s="564">
        <v>0</v>
      </c>
      <c r="AI4942" s="564">
        <v>0</v>
      </c>
      <c r="AJ4942" s="564">
        <v>0</v>
      </c>
      <c r="AK4942" s="564">
        <v>0</v>
      </c>
    </row>
    <row r="4943" spans="1:37">
      <c r="A4943">
        <v>4939</v>
      </c>
      <c r="B4943" s="564">
        <f t="shared" ca="1" si="468"/>
        <v>20</v>
      </c>
      <c r="C4943" s="564">
        <f t="shared" ca="1" si="463"/>
        <v>400</v>
      </c>
      <c r="D4943" s="564">
        <f t="shared" ca="1" si="466"/>
        <v>20</v>
      </c>
      <c r="E4943" s="564">
        <f t="shared" ca="1" si="464"/>
        <v>0</v>
      </c>
      <c r="F4943" s="564">
        <f t="shared" ca="1" si="467"/>
        <v>1</v>
      </c>
      <c r="G4943" s="564">
        <f t="shared" ca="1" si="465"/>
        <v>0.94536225464074763</v>
      </c>
      <c r="H4943" s="564">
        <v>1</v>
      </c>
      <c r="I4943" s="564">
        <v>1</v>
      </c>
      <c r="J4943" s="564">
        <v>1</v>
      </c>
      <c r="K4943" s="564">
        <v>1</v>
      </c>
      <c r="L4943" s="564">
        <v>1</v>
      </c>
      <c r="M4943" s="564">
        <v>1</v>
      </c>
      <c r="N4943" s="564">
        <v>1</v>
      </c>
      <c r="O4943" s="564">
        <v>1</v>
      </c>
      <c r="P4943" s="564">
        <v>1</v>
      </c>
      <c r="Q4943" s="564">
        <v>1</v>
      </c>
      <c r="R4943" s="564">
        <v>1</v>
      </c>
      <c r="S4943" s="564">
        <v>1</v>
      </c>
      <c r="T4943" s="564">
        <v>1</v>
      </c>
      <c r="U4943" s="564">
        <v>1</v>
      </c>
      <c r="V4943" s="564">
        <v>1</v>
      </c>
      <c r="W4943" s="564">
        <v>1</v>
      </c>
      <c r="X4943" s="564">
        <v>1</v>
      </c>
      <c r="Y4943" s="564">
        <v>1</v>
      </c>
      <c r="Z4943" s="564">
        <v>1</v>
      </c>
      <c r="AA4943" s="564">
        <v>1</v>
      </c>
      <c r="AB4943" s="564">
        <v>1</v>
      </c>
      <c r="AC4943" s="564">
        <v>1</v>
      </c>
      <c r="AD4943" s="564">
        <v>1</v>
      </c>
      <c r="AE4943" s="564">
        <v>1</v>
      </c>
      <c r="AF4943" s="564">
        <v>1</v>
      </c>
      <c r="AG4943" s="564">
        <v>1</v>
      </c>
      <c r="AH4943" s="564">
        <v>1</v>
      </c>
      <c r="AI4943" s="564">
        <v>1</v>
      </c>
      <c r="AJ4943" s="564">
        <v>1</v>
      </c>
      <c r="AK4943" s="564">
        <v>1</v>
      </c>
    </row>
    <row r="4944" spans="1:37">
      <c r="A4944">
        <v>4940</v>
      </c>
      <c r="B4944" s="564">
        <f t="shared" ca="1" si="468"/>
        <v>20</v>
      </c>
      <c r="C4944" s="564">
        <f t="shared" ca="1" si="463"/>
        <v>400</v>
      </c>
      <c r="D4944" s="564">
        <f t="shared" ca="1" si="466"/>
        <v>20</v>
      </c>
      <c r="E4944" s="564">
        <f t="shared" ca="1" si="464"/>
        <v>0</v>
      </c>
      <c r="F4944" s="564">
        <f t="shared" ca="1" si="467"/>
        <v>1</v>
      </c>
      <c r="G4944" s="564">
        <f t="shared" ca="1" si="465"/>
        <v>-0.13396001364333054</v>
      </c>
      <c r="H4944" s="564">
        <v>1</v>
      </c>
      <c r="I4944" s="564">
        <v>1</v>
      </c>
      <c r="J4944" s="564">
        <v>1</v>
      </c>
      <c r="K4944" s="564">
        <v>1</v>
      </c>
      <c r="L4944" s="564">
        <v>1</v>
      </c>
      <c r="M4944" s="564">
        <v>1</v>
      </c>
      <c r="N4944" s="564">
        <v>1</v>
      </c>
      <c r="O4944" s="564">
        <v>1</v>
      </c>
      <c r="P4944" s="564">
        <v>1</v>
      </c>
      <c r="Q4944" s="564">
        <v>1</v>
      </c>
      <c r="R4944" s="564">
        <v>1</v>
      </c>
      <c r="S4944" s="564">
        <v>1</v>
      </c>
      <c r="T4944" s="564">
        <v>1</v>
      </c>
      <c r="U4944" s="564">
        <v>1</v>
      </c>
      <c r="V4944" s="564">
        <v>1</v>
      </c>
      <c r="W4944" s="564">
        <v>1</v>
      </c>
      <c r="X4944" s="564">
        <v>1</v>
      </c>
      <c r="Y4944" s="564">
        <v>1</v>
      </c>
      <c r="Z4944" s="564">
        <v>1</v>
      </c>
      <c r="AA4944" s="564">
        <v>1</v>
      </c>
      <c r="AB4944" s="564">
        <v>1</v>
      </c>
      <c r="AC4944" s="564">
        <v>1</v>
      </c>
      <c r="AD4944" s="564">
        <v>1</v>
      </c>
      <c r="AE4944" s="564">
        <v>1</v>
      </c>
      <c r="AF4944" s="564">
        <v>1</v>
      </c>
      <c r="AG4944" s="564">
        <v>1</v>
      </c>
      <c r="AH4944" s="564">
        <v>1</v>
      </c>
      <c r="AI4944" s="564">
        <v>1</v>
      </c>
      <c r="AJ4944" s="564">
        <v>1</v>
      </c>
      <c r="AK4944" s="564">
        <v>1</v>
      </c>
    </row>
    <row r="4945" spans="1:37">
      <c r="A4945">
        <v>4941</v>
      </c>
      <c r="B4945" s="564">
        <f t="shared" ca="1" si="468"/>
        <v>0</v>
      </c>
      <c r="C4945" s="564">
        <f t="shared" ca="1" si="463"/>
        <v>0</v>
      </c>
      <c r="D4945" s="564">
        <f t="shared" ca="1" si="466"/>
        <v>0</v>
      </c>
      <c r="E4945" s="564">
        <f t="shared" ca="1" si="464"/>
        <v>0</v>
      </c>
      <c r="F4945" s="564">
        <f t="shared" ca="1" si="467"/>
        <v>1</v>
      </c>
      <c r="G4945" s="564">
        <f t="shared" ca="1" si="465"/>
        <v>6.2888933847687127</v>
      </c>
      <c r="H4945" s="564">
        <v>0</v>
      </c>
      <c r="I4945" s="564">
        <v>0</v>
      </c>
      <c r="J4945" s="564">
        <v>0</v>
      </c>
      <c r="K4945" s="564">
        <v>0</v>
      </c>
      <c r="L4945" s="564">
        <v>0</v>
      </c>
      <c r="M4945" s="564">
        <v>0</v>
      </c>
      <c r="N4945" s="564">
        <v>0</v>
      </c>
      <c r="O4945" s="564">
        <v>0</v>
      </c>
      <c r="P4945" s="564">
        <v>0</v>
      </c>
      <c r="Q4945" s="564">
        <v>0</v>
      </c>
      <c r="R4945" s="564">
        <v>0</v>
      </c>
      <c r="S4945" s="564">
        <v>0</v>
      </c>
      <c r="T4945" s="564">
        <v>0</v>
      </c>
      <c r="U4945" s="564">
        <v>0</v>
      </c>
      <c r="V4945" s="564">
        <v>0</v>
      </c>
      <c r="W4945" s="564">
        <v>0</v>
      </c>
      <c r="X4945" s="564">
        <v>0</v>
      </c>
      <c r="Y4945" s="564">
        <v>0</v>
      </c>
      <c r="Z4945" s="564">
        <v>0</v>
      </c>
      <c r="AA4945" s="564">
        <v>0</v>
      </c>
      <c r="AB4945" s="564">
        <v>0</v>
      </c>
      <c r="AC4945" s="564">
        <v>0</v>
      </c>
      <c r="AD4945" s="564">
        <v>0</v>
      </c>
      <c r="AE4945" s="564">
        <v>0</v>
      </c>
      <c r="AF4945" s="564">
        <v>0</v>
      </c>
      <c r="AG4945" s="564">
        <v>0</v>
      </c>
      <c r="AH4945" s="564">
        <v>0</v>
      </c>
      <c r="AI4945" s="564">
        <v>0</v>
      </c>
      <c r="AJ4945" s="564">
        <v>0</v>
      </c>
      <c r="AK4945" s="564">
        <v>0</v>
      </c>
    </row>
    <row r="4946" spans="1:37">
      <c r="A4946">
        <v>4942</v>
      </c>
      <c r="B4946" s="564">
        <f t="shared" ca="1" si="468"/>
        <v>0</v>
      </c>
      <c r="C4946" s="564">
        <f t="shared" ca="1" si="463"/>
        <v>0</v>
      </c>
      <c r="D4946" s="564">
        <f t="shared" ca="1" si="466"/>
        <v>0</v>
      </c>
      <c r="E4946" s="564">
        <f t="shared" ca="1" si="464"/>
        <v>0</v>
      </c>
      <c r="F4946" s="564">
        <f t="shared" ca="1" si="467"/>
        <v>1</v>
      </c>
      <c r="G4946" s="564">
        <f t="shared" ca="1" si="465"/>
        <v>-2.5863211410180176</v>
      </c>
      <c r="H4946" s="564">
        <v>0</v>
      </c>
      <c r="I4946" s="564">
        <v>0</v>
      </c>
      <c r="J4946" s="564">
        <v>0</v>
      </c>
      <c r="K4946" s="564">
        <v>0</v>
      </c>
      <c r="L4946" s="564">
        <v>0</v>
      </c>
      <c r="M4946" s="564">
        <v>0</v>
      </c>
      <c r="N4946" s="564">
        <v>0</v>
      </c>
      <c r="O4946" s="564">
        <v>0</v>
      </c>
      <c r="P4946" s="564">
        <v>0</v>
      </c>
      <c r="Q4946" s="564">
        <v>0</v>
      </c>
      <c r="R4946" s="564">
        <v>0</v>
      </c>
      <c r="S4946" s="564">
        <v>0</v>
      </c>
      <c r="T4946" s="564">
        <v>0</v>
      </c>
      <c r="U4946" s="564">
        <v>0</v>
      </c>
      <c r="V4946" s="564">
        <v>0</v>
      </c>
      <c r="W4946" s="564">
        <v>0</v>
      </c>
      <c r="X4946" s="564">
        <v>0</v>
      </c>
      <c r="Y4946" s="564">
        <v>0</v>
      </c>
      <c r="Z4946" s="564">
        <v>0</v>
      </c>
      <c r="AA4946" s="564">
        <v>0</v>
      </c>
      <c r="AB4946" s="564">
        <v>0</v>
      </c>
      <c r="AC4946" s="564">
        <v>0</v>
      </c>
      <c r="AD4946" s="564">
        <v>0</v>
      </c>
      <c r="AE4946" s="564">
        <v>0</v>
      </c>
      <c r="AF4946" s="564">
        <v>0</v>
      </c>
      <c r="AG4946" s="564">
        <v>0</v>
      </c>
      <c r="AH4946" s="564">
        <v>0</v>
      </c>
      <c r="AI4946" s="564">
        <v>0</v>
      </c>
      <c r="AJ4946" s="564">
        <v>0</v>
      </c>
      <c r="AK4946" s="564">
        <v>0</v>
      </c>
    </row>
    <row r="4947" spans="1:37">
      <c r="A4947">
        <v>4943</v>
      </c>
      <c r="B4947" s="564">
        <f t="shared" ca="1" si="468"/>
        <v>20</v>
      </c>
      <c r="C4947" s="564">
        <f t="shared" ca="1" si="463"/>
        <v>400</v>
      </c>
      <c r="D4947" s="564">
        <f t="shared" ca="1" si="466"/>
        <v>20</v>
      </c>
      <c r="E4947" s="564">
        <f t="shared" ca="1" si="464"/>
        <v>0</v>
      </c>
      <c r="F4947" s="564">
        <f t="shared" ca="1" si="467"/>
        <v>1</v>
      </c>
      <c r="G4947" s="564">
        <f t="shared" ca="1" si="465"/>
        <v>-1.4154806005232032</v>
      </c>
      <c r="H4947" s="564">
        <v>1</v>
      </c>
      <c r="I4947" s="564">
        <v>1</v>
      </c>
      <c r="J4947" s="564">
        <v>1</v>
      </c>
      <c r="K4947" s="564">
        <v>1</v>
      </c>
      <c r="L4947" s="564">
        <v>1</v>
      </c>
      <c r="M4947" s="564">
        <v>1</v>
      </c>
      <c r="N4947" s="564">
        <v>1</v>
      </c>
      <c r="O4947" s="564">
        <v>1</v>
      </c>
      <c r="P4947" s="564">
        <v>1</v>
      </c>
      <c r="Q4947" s="564">
        <v>1</v>
      </c>
      <c r="R4947" s="564">
        <v>1</v>
      </c>
      <c r="S4947" s="564">
        <v>1</v>
      </c>
      <c r="T4947" s="564">
        <v>1</v>
      </c>
      <c r="U4947" s="564">
        <v>1</v>
      </c>
      <c r="V4947" s="564">
        <v>1</v>
      </c>
      <c r="W4947" s="564">
        <v>1</v>
      </c>
      <c r="X4947" s="564">
        <v>1</v>
      </c>
      <c r="Y4947" s="564">
        <v>1</v>
      </c>
      <c r="Z4947" s="564">
        <v>1</v>
      </c>
      <c r="AA4947" s="564">
        <v>1</v>
      </c>
      <c r="AB4947" s="564">
        <v>1</v>
      </c>
      <c r="AC4947" s="564">
        <v>1</v>
      </c>
      <c r="AD4947" s="564">
        <v>1</v>
      </c>
      <c r="AE4947" s="564">
        <v>1</v>
      </c>
      <c r="AF4947" s="564">
        <v>1</v>
      </c>
      <c r="AG4947" s="564">
        <v>1</v>
      </c>
      <c r="AH4947" s="564">
        <v>1</v>
      </c>
      <c r="AI4947" s="564">
        <v>1</v>
      </c>
      <c r="AJ4947" s="564">
        <v>1</v>
      </c>
      <c r="AK4947" s="564">
        <v>1</v>
      </c>
    </row>
    <row r="4948" spans="1:37">
      <c r="A4948">
        <v>4944</v>
      </c>
      <c r="B4948" s="564">
        <f t="shared" ca="1" si="468"/>
        <v>0</v>
      </c>
      <c r="C4948" s="564">
        <f t="shared" ca="1" si="463"/>
        <v>0</v>
      </c>
      <c r="D4948" s="564">
        <f t="shared" ca="1" si="466"/>
        <v>0</v>
      </c>
      <c r="E4948" s="564">
        <f t="shared" ca="1" si="464"/>
        <v>0</v>
      </c>
      <c r="F4948" s="564">
        <f t="shared" ca="1" si="467"/>
        <v>1</v>
      </c>
      <c r="G4948" s="564">
        <f t="shared" ca="1" si="465"/>
        <v>3.9134511625042188</v>
      </c>
      <c r="H4948" s="564">
        <v>0</v>
      </c>
      <c r="I4948" s="564">
        <v>0</v>
      </c>
      <c r="J4948" s="564">
        <v>0</v>
      </c>
      <c r="K4948" s="564">
        <v>0</v>
      </c>
      <c r="L4948" s="564">
        <v>0</v>
      </c>
      <c r="M4948" s="564">
        <v>0</v>
      </c>
      <c r="N4948" s="564">
        <v>0</v>
      </c>
      <c r="O4948" s="564">
        <v>0</v>
      </c>
      <c r="P4948" s="564">
        <v>0</v>
      </c>
      <c r="Q4948" s="564">
        <v>0</v>
      </c>
      <c r="R4948" s="564">
        <v>0</v>
      </c>
      <c r="S4948" s="564">
        <v>0</v>
      </c>
      <c r="T4948" s="564">
        <v>0</v>
      </c>
      <c r="U4948" s="564">
        <v>0</v>
      </c>
      <c r="V4948" s="564">
        <v>0</v>
      </c>
      <c r="W4948" s="564">
        <v>0</v>
      </c>
      <c r="X4948" s="564">
        <v>0</v>
      </c>
      <c r="Y4948" s="564">
        <v>0</v>
      </c>
      <c r="Z4948" s="564">
        <v>0</v>
      </c>
      <c r="AA4948" s="564">
        <v>0</v>
      </c>
      <c r="AB4948" s="564">
        <v>0</v>
      </c>
      <c r="AC4948" s="564">
        <v>0</v>
      </c>
      <c r="AD4948" s="564">
        <v>0</v>
      </c>
      <c r="AE4948" s="564">
        <v>0</v>
      </c>
      <c r="AF4948" s="564">
        <v>0</v>
      </c>
      <c r="AG4948" s="564">
        <v>0</v>
      </c>
      <c r="AH4948" s="564">
        <v>0</v>
      </c>
      <c r="AI4948" s="564">
        <v>0</v>
      </c>
      <c r="AJ4948" s="564">
        <v>0</v>
      </c>
      <c r="AK4948" s="564">
        <v>0</v>
      </c>
    </row>
    <row r="4949" spans="1:37">
      <c r="A4949">
        <v>4945</v>
      </c>
      <c r="B4949" s="564">
        <f t="shared" ca="1" si="468"/>
        <v>20</v>
      </c>
      <c r="C4949" s="564">
        <f t="shared" ca="1" si="463"/>
        <v>400</v>
      </c>
      <c r="D4949" s="564">
        <f t="shared" ca="1" si="466"/>
        <v>20</v>
      </c>
      <c r="E4949" s="564">
        <f t="shared" ca="1" si="464"/>
        <v>0</v>
      </c>
      <c r="F4949" s="564">
        <f t="shared" ca="1" si="467"/>
        <v>1</v>
      </c>
      <c r="G4949" s="564">
        <f t="shared" ca="1" si="465"/>
        <v>4.4205391138452574</v>
      </c>
      <c r="H4949" s="564">
        <v>1</v>
      </c>
      <c r="I4949" s="564">
        <v>1</v>
      </c>
      <c r="J4949" s="564">
        <v>1</v>
      </c>
      <c r="K4949" s="564">
        <v>1</v>
      </c>
      <c r="L4949" s="564">
        <v>1</v>
      </c>
      <c r="M4949" s="564">
        <v>1</v>
      </c>
      <c r="N4949" s="564">
        <v>1</v>
      </c>
      <c r="O4949" s="564">
        <v>1</v>
      </c>
      <c r="P4949" s="564">
        <v>1</v>
      </c>
      <c r="Q4949" s="564">
        <v>1</v>
      </c>
      <c r="R4949" s="564">
        <v>1</v>
      </c>
      <c r="S4949" s="564">
        <v>1</v>
      </c>
      <c r="T4949" s="564">
        <v>1</v>
      </c>
      <c r="U4949" s="564">
        <v>1</v>
      </c>
      <c r="V4949" s="564">
        <v>1</v>
      </c>
      <c r="W4949" s="564">
        <v>1</v>
      </c>
      <c r="X4949" s="564">
        <v>1</v>
      </c>
      <c r="Y4949" s="564">
        <v>1</v>
      </c>
      <c r="Z4949" s="564">
        <v>1</v>
      </c>
      <c r="AA4949" s="564">
        <v>1</v>
      </c>
      <c r="AB4949" s="564">
        <v>1</v>
      </c>
      <c r="AC4949" s="564">
        <v>1</v>
      </c>
      <c r="AD4949" s="564">
        <v>1</v>
      </c>
      <c r="AE4949" s="564">
        <v>1</v>
      </c>
      <c r="AF4949" s="564">
        <v>1</v>
      </c>
      <c r="AG4949" s="564">
        <v>1</v>
      </c>
      <c r="AH4949" s="564">
        <v>1</v>
      </c>
      <c r="AI4949" s="564">
        <v>1</v>
      </c>
      <c r="AJ4949" s="564">
        <v>1</v>
      </c>
      <c r="AK4949" s="564">
        <v>1</v>
      </c>
    </row>
    <row r="4950" spans="1:37">
      <c r="A4950">
        <v>4946</v>
      </c>
      <c r="B4950" s="564">
        <f t="shared" ca="1" si="468"/>
        <v>20</v>
      </c>
      <c r="C4950" s="564">
        <f t="shared" ca="1" si="463"/>
        <v>400</v>
      </c>
      <c r="D4950" s="564">
        <f t="shared" ca="1" si="466"/>
        <v>20</v>
      </c>
      <c r="E4950" s="564">
        <f t="shared" ca="1" si="464"/>
        <v>0</v>
      </c>
      <c r="F4950" s="564">
        <f t="shared" ca="1" si="467"/>
        <v>1</v>
      </c>
      <c r="G4950" s="564">
        <f t="shared" ca="1" si="465"/>
        <v>5.6166249547378122</v>
      </c>
      <c r="H4950" s="564">
        <v>1</v>
      </c>
      <c r="I4950" s="564">
        <v>1</v>
      </c>
      <c r="J4950" s="564">
        <v>1</v>
      </c>
      <c r="K4950" s="564">
        <v>1</v>
      </c>
      <c r="L4950" s="564">
        <v>1</v>
      </c>
      <c r="M4950" s="564">
        <v>1</v>
      </c>
      <c r="N4950" s="564">
        <v>1</v>
      </c>
      <c r="O4950" s="564">
        <v>1</v>
      </c>
      <c r="P4950" s="564">
        <v>1</v>
      </c>
      <c r="Q4950" s="564">
        <v>1</v>
      </c>
      <c r="R4950" s="564">
        <v>1</v>
      </c>
      <c r="S4950" s="564">
        <v>1</v>
      </c>
      <c r="T4950" s="564">
        <v>1</v>
      </c>
      <c r="U4950" s="564">
        <v>1</v>
      </c>
      <c r="V4950" s="564">
        <v>1</v>
      </c>
      <c r="W4950" s="564">
        <v>1</v>
      </c>
      <c r="X4950" s="564">
        <v>1</v>
      </c>
      <c r="Y4950" s="564">
        <v>1</v>
      </c>
      <c r="Z4950" s="564">
        <v>1</v>
      </c>
      <c r="AA4950" s="564">
        <v>1</v>
      </c>
      <c r="AB4950" s="564">
        <v>1</v>
      </c>
      <c r="AC4950" s="564">
        <v>1</v>
      </c>
      <c r="AD4950" s="564">
        <v>1</v>
      </c>
      <c r="AE4950" s="564">
        <v>1</v>
      </c>
      <c r="AF4950" s="564">
        <v>1</v>
      </c>
      <c r="AG4950" s="564">
        <v>1</v>
      </c>
      <c r="AH4950" s="564">
        <v>1</v>
      </c>
      <c r="AI4950" s="564">
        <v>1</v>
      </c>
      <c r="AJ4950" s="564">
        <v>1</v>
      </c>
      <c r="AK4950" s="564">
        <v>1</v>
      </c>
    </row>
    <row r="4951" spans="1:37">
      <c r="A4951">
        <v>4947</v>
      </c>
      <c r="B4951" s="564">
        <f t="shared" ca="1" si="468"/>
        <v>0</v>
      </c>
      <c r="C4951" s="564">
        <f t="shared" ca="1" si="463"/>
        <v>0</v>
      </c>
      <c r="D4951" s="564">
        <f t="shared" ca="1" si="466"/>
        <v>0</v>
      </c>
      <c r="E4951" s="564">
        <f t="shared" ca="1" si="464"/>
        <v>0</v>
      </c>
      <c r="F4951" s="564">
        <f t="shared" ca="1" si="467"/>
        <v>1</v>
      </c>
      <c r="G4951" s="564">
        <f t="shared" ca="1" si="465"/>
        <v>4.2908579319351983</v>
      </c>
      <c r="H4951" s="564">
        <v>0</v>
      </c>
      <c r="I4951" s="564">
        <v>0</v>
      </c>
      <c r="J4951" s="564">
        <v>0</v>
      </c>
      <c r="K4951" s="564">
        <v>0</v>
      </c>
      <c r="L4951" s="564">
        <v>0</v>
      </c>
      <c r="M4951" s="564">
        <v>0</v>
      </c>
      <c r="N4951" s="564">
        <v>0</v>
      </c>
      <c r="O4951" s="564">
        <v>0</v>
      </c>
      <c r="P4951" s="564">
        <v>0</v>
      </c>
      <c r="Q4951" s="564">
        <v>0</v>
      </c>
      <c r="R4951" s="564">
        <v>0</v>
      </c>
      <c r="S4951" s="564">
        <v>0</v>
      </c>
      <c r="T4951" s="564">
        <v>0</v>
      </c>
      <c r="U4951" s="564">
        <v>0</v>
      </c>
      <c r="V4951" s="564">
        <v>0</v>
      </c>
      <c r="W4951" s="564">
        <v>0</v>
      </c>
      <c r="X4951" s="564">
        <v>0</v>
      </c>
      <c r="Y4951" s="564">
        <v>0</v>
      </c>
      <c r="Z4951" s="564">
        <v>0</v>
      </c>
      <c r="AA4951" s="564">
        <v>0</v>
      </c>
      <c r="AB4951" s="564">
        <v>0</v>
      </c>
      <c r="AC4951" s="564">
        <v>0</v>
      </c>
      <c r="AD4951" s="564">
        <v>0</v>
      </c>
      <c r="AE4951" s="564">
        <v>0</v>
      </c>
      <c r="AF4951" s="564">
        <v>0</v>
      </c>
      <c r="AG4951" s="564">
        <v>0</v>
      </c>
      <c r="AH4951" s="564">
        <v>0</v>
      </c>
      <c r="AI4951" s="564">
        <v>0</v>
      </c>
      <c r="AJ4951" s="564">
        <v>0</v>
      </c>
      <c r="AK4951" s="564">
        <v>0</v>
      </c>
    </row>
    <row r="4952" spans="1:37">
      <c r="A4952">
        <v>4948</v>
      </c>
      <c r="B4952" s="564">
        <f t="shared" ca="1" si="468"/>
        <v>20</v>
      </c>
      <c r="C4952" s="564">
        <f t="shared" ca="1" si="463"/>
        <v>400</v>
      </c>
      <c r="D4952" s="564">
        <f t="shared" ca="1" si="466"/>
        <v>20</v>
      </c>
      <c r="E4952" s="564">
        <f t="shared" ca="1" si="464"/>
        <v>0</v>
      </c>
      <c r="F4952" s="564">
        <f t="shared" ca="1" si="467"/>
        <v>1</v>
      </c>
      <c r="G4952" s="564">
        <f t="shared" ca="1" si="465"/>
        <v>7.8932711280488927</v>
      </c>
      <c r="H4952" s="564">
        <v>1</v>
      </c>
      <c r="I4952" s="564">
        <v>1</v>
      </c>
      <c r="J4952" s="564">
        <v>1</v>
      </c>
      <c r="K4952" s="564">
        <v>1</v>
      </c>
      <c r="L4952" s="564">
        <v>1</v>
      </c>
      <c r="M4952" s="564">
        <v>1</v>
      </c>
      <c r="N4952" s="564">
        <v>1</v>
      </c>
      <c r="O4952" s="564">
        <v>1</v>
      </c>
      <c r="P4952" s="564">
        <v>1</v>
      </c>
      <c r="Q4952" s="564">
        <v>1</v>
      </c>
      <c r="R4952" s="564">
        <v>1</v>
      </c>
      <c r="S4952" s="564">
        <v>1</v>
      </c>
      <c r="T4952" s="564">
        <v>1</v>
      </c>
      <c r="U4952" s="564">
        <v>1</v>
      </c>
      <c r="V4952" s="564">
        <v>1</v>
      </c>
      <c r="W4952" s="564">
        <v>1</v>
      </c>
      <c r="X4952" s="564">
        <v>1</v>
      </c>
      <c r="Y4952" s="564">
        <v>1</v>
      </c>
      <c r="Z4952" s="564">
        <v>1</v>
      </c>
      <c r="AA4952" s="564">
        <v>1</v>
      </c>
      <c r="AB4952" s="564">
        <v>1</v>
      </c>
      <c r="AC4952" s="564">
        <v>1</v>
      </c>
      <c r="AD4952" s="564">
        <v>1</v>
      </c>
      <c r="AE4952" s="564">
        <v>1</v>
      </c>
      <c r="AF4952" s="564">
        <v>1</v>
      </c>
      <c r="AG4952" s="564">
        <v>1</v>
      </c>
      <c r="AH4952" s="564">
        <v>1</v>
      </c>
      <c r="AI4952" s="564">
        <v>1</v>
      </c>
      <c r="AJ4952" s="564">
        <v>1</v>
      </c>
      <c r="AK4952" s="564">
        <v>1</v>
      </c>
    </row>
    <row r="4953" spans="1:37">
      <c r="A4953">
        <v>4949</v>
      </c>
      <c r="B4953" s="564">
        <f t="shared" ca="1" si="468"/>
        <v>20</v>
      </c>
      <c r="C4953" s="564">
        <f t="shared" ca="1" si="463"/>
        <v>400</v>
      </c>
      <c r="D4953" s="564">
        <f t="shared" ca="1" si="466"/>
        <v>20</v>
      </c>
      <c r="E4953" s="564">
        <f t="shared" ca="1" si="464"/>
        <v>0</v>
      </c>
      <c r="F4953" s="564">
        <f t="shared" ca="1" si="467"/>
        <v>1</v>
      </c>
      <c r="G4953" s="564">
        <f t="shared" ca="1" si="465"/>
        <v>3.800200265334166</v>
      </c>
      <c r="H4953" s="564">
        <v>1</v>
      </c>
      <c r="I4953" s="564">
        <v>1</v>
      </c>
      <c r="J4953" s="564">
        <v>1</v>
      </c>
      <c r="K4953" s="564">
        <v>1</v>
      </c>
      <c r="L4953" s="564">
        <v>1</v>
      </c>
      <c r="M4953" s="564">
        <v>1</v>
      </c>
      <c r="N4953" s="564">
        <v>1</v>
      </c>
      <c r="O4953" s="564">
        <v>1</v>
      </c>
      <c r="P4953" s="564">
        <v>1</v>
      </c>
      <c r="Q4953" s="564">
        <v>1</v>
      </c>
      <c r="R4953" s="564">
        <v>1</v>
      </c>
      <c r="S4953" s="564">
        <v>1</v>
      </c>
      <c r="T4953" s="564">
        <v>1</v>
      </c>
      <c r="U4953" s="564">
        <v>1</v>
      </c>
      <c r="V4953" s="564">
        <v>1</v>
      </c>
      <c r="W4953" s="564">
        <v>1</v>
      </c>
      <c r="X4953" s="564">
        <v>1</v>
      </c>
      <c r="Y4953" s="564">
        <v>1</v>
      </c>
      <c r="Z4953" s="564">
        <v>1</v>
      </c>
      <c r="AA4953" s="564">
        <v>1</v>
      </c>
      <c r="AB4953" s="564">
        <v>1</v>
      </c>
      <c r="AC4953" s="564">
        <v>1</v>
      </c>
      <c r="AD4953" s="564">
        <v>1</v>
      </c>
      <c r="AE4953" s="564">
        <v>1</v>
      </c>
      <c r="AF4953" s="564">
        <v>1</v>
      </c>
      <c r="AG4953" s="564">
        <v>1</v>
      </c>
      <c r="AH4953" s="564">
        <v>1</v>
      </c>
      <c r="AI4953" s="564">
        <v>1</v>
      </c>
      <c r="AJ4953" s="564">
        <v>1</v>
      </c>
      <c r="AK4953" s="564">
        <v>1</v>
      </c>
    </row>
    <row r="4954" spans="1:37">
      <c r="A4954">
        <v>4950</v>
      </c>
      <c r="B4954" s="564">
        <f t="shared" ca="1" si="468"/>
        <v>20</v>
      </c>
      <c r="C4954" s="564">
        <f t="shared" ca="1" si="463"/>
        <v>400</v>
      </c>
      <c r="D4954" s="564">
        <f t="shared" ca="1" si="466"/>
        <v>20</v>
      </c>
      <c r="E4954" s="564">
        <f t="shared" ca="1" si="464"/>
        <v>0</v>
      </c>
      <c r="F4954" s="564">
        <f t="shared" ca="1" si="467"/>
        <v>1</v>
      </c>
      <c r="G4954" s="564">
        <f t="shared" ca="1" si="465"/>
        <v>3.892075990932693</v>
      </c>
      <c r="H4954" s="564">
        <v>1</v>
      </c>
      <c r="I4954" s="564">
        <v>1</v>
      </c>
      <c r="J4954" s="564">
        <v>1</v>
      </c>
      <c r="K4954" s="564">
        <v>1</v>
      </c>
      <c r="L4954" s="564">
        <v>1</v>
      </c>
      <c r="M4954" s="564">
        <v>1</v>
      </c>
      <c r="N4954" s="564">
        <v>1</v>
      </c>
      <c r="O4954" s="564">
        <v>1</v>
      </c>
      <c r="P4954" s="564">
        <v>1</v>
      </c>
      <c r="Q4954" s="564">
        <v>1</v>
      </c>
      <c r="R4954" s="564">
        <v>1</v>
      </c>
      <c r="S4954" s="564">
        <v>1</v>
      </c>
      <c r="T4954" s="564">
        <v>1</v>
      </c>
      <c r="U4954" s="564">
        <v>1</v>
      </c>
      <c r="V4954" s="564">
        <v>1</v>
      </c>
      <c r="W4954" s="564">
        <v>1</v>
      </c>
      <c r="X4954" s="564">
        <v>1</v>
      </c>
      <c r="Y4954" s="564">
        <v>1</v>
      </c>
      <c r="Z4954" s="564">
        <v>1</v>
      </c>
      <c r="AA4954" s="564">
        <v>1</v>
      </c>
      <c r="AB4954" s="564">
        <v>1</v>
      </c>
      <c r="AC4954" s="564">
        <v>1</v>
      </c>
      <c r="AD4954" s="564">
        <v>1</v>
      </c>
      <c r="AE4954" s="564">
        <v>1</v>
      </c>
      <c r="AF4954" s="564">
        <v>1</v>
      </c>
      <c r="AG4954" s="564">
        <v>1</v>
      </c>
      <c r="AH4954" s="564">
        <v>1</v>
      </c>
      <c r="AI4954" s="564">
        <v>1</v>
      </c>
      <c r="AJ4954" s="564">
        <v>1</v>
      </c>
      <c r="AK4954" s="564">
        <v>1</v>
      </c>
    </row>
    <row r="4955" spans="1:37">
      <c r="A4955">
        <v>4951</v>
      </c>
      <c r="B4955" s="564">
        <f t="shared" ca="1" si="468"/>
        <v>0</v>
      </c>
      <c r="C4955" s="564">
        <f t="shared" ca="1" si="463"/>
        <v>0</v>
      </c>
      <c r="D4955" s="564">
        <f t="shared" ca="1" si="466"/>
        <v>0</v>
      </c>
      <c r="E4955" s="564">
        <f t="shared" ca="1" si="464"/>
        <v>0</v>
      </c>
      <c r="F4955" s="564">
        <f t="shared" ca="1" si="467"/>
        <v>1</v>
      </c>
      <c r="G4955" s="564">
        <f t="shared" ca="1" si="465"/>
        <v>-10.269823588389857</v>
      </c>
      <c r="H4955" s="564">
        <v>0</v>
      </c>
      <c r="I4955" s="564">
        <v>0</v>
      </c>
      <c r="J4955" s="564">
        <v>0</v>
      </c>
      <c r="K4955" s="564">
        <v>0</v>
      </c>
      <c r="L4955" s="564">
        <v>0</v>
      </c>
      <c r="M4955" s="564">
        <v>0</v>
      </c>
      <c r="N4955" s="564">
        <v>0</v>
      </c>
      <c r="O4955" s="564">
        <v>0</v>
      </c>
      <c r="P4955" s="564">
        <v>0</v>
      </c>
      <c r="Q4955" s="564">
        <v>0</v>
      </c>
      <c r="R4955" s="564">
        <v>0</v>
      </c>
      <c r="S4955" s="564">
        <v>0</v>
      </c>
      <c r="T4955" s="564">
        <v>0</v>
      </c>
      <c r="U4955" s="564">
        <v>0</v>
      </c>
      <c r="V4955" s="564">
        <v>0</v>
      </c>
      <c r="W4955" s="564">
        <v>0</v>
      </c>
      <c r="X4955" s="564">
        <v>0</v>
      </c>
      <c r="Y4955" s="564">
        <v>0</v>
      </c>
      <c r="Z4955" s="564">
        <v>0</v>
      </c>
      <c r="AA4955" s="564">
        <v>0</v>
      </c>
      <c r="AB4955" s="564">
        <v>0</v>
      </c>
      <c r="AC4955" s="564">
        <v>0</v>
      </c>
      <c r="AD4955" s="564">
        <v>0</v>
      </c>
      <c r="AE4955" s="564">
        <v>0</v>
      </c>
      <c r="AF4955" s="564">
        <v>0</v>
      </c>
      <c r="AG4955" s="564">
        <v>0</v>
      </c>
      <c r="AH4955" s="564">
        <v>0</v>
      </c>
      <c r="AI4955" s="564">
        <v>0</v>
      </c>
      <c r="AJ4955" s="564">
        <v>0</v>
      </c>
      <c r="AK4955" s="564">
        <v>0</v>
      </c>
    </row>
    <row r="4956" spans="1:37">
      <c r="A4956">
        <v>4952</v>
      </c>
      <c r="B4956" s="564">
        <f t="shared" ca="1" si="468"/>
        <v>20</v>
      </c>
      <c r="C4956" s="564">
        <f t="shared" ca="1" si="463"/>
        <v>400</v>
      </c>
      <c r="D4956" s="564">
        <f t="shared" ca="1" si="466"/>
        <v>20</v>
      </c>
      <c r="E4956" s="564">
        <f t="shared" ca="1" si="464"/>
        <v>0</v>
      </c>
      <c r="F4956" s="564">
        <f t="shared" ca="1" si="467"/>
        <v>1</v>
      </c>
      <c r="G4956" s="564">
        <f t="shared" ca="1" si="465"/>
        <v>0.12102217989042918</v>
      </c>
      <c r="H4956" s="564">
        <v>1</v>
      </c>
      <c r="I4956" s="564">
        <v>1</v>
      </c>
      <c r="J4956" s="564">
        <v>1</v>
      </c>
      <c r="K4956" s="564">
        <v>1</v>
      </c>
      <c r="L4956" s="564">
        <v>1</v>
      </c>
      <c r="M4956" s="564">
        <v>1</v>
      </c>
      <c r="N4956" s="564">
        <v>1</v>
      </c>
      <c r="O4956" s="564">
        <v>1</v>
      </c>
      <c r="P4956" s="564">
        <v>1</v>
      </c>
      <c r="Q4956" s="564">
        <v>1</v>
      </c>
      <c r="R4956" s="564">
        <v>1</v>
      </c>
      <c r="S4956" s="564">
        <v>1</v>
      </c>
      <c r="T4956" s="564">
        <v>1</v>
      </c>
      <c r="U4956" s="564">
        <v>1</v>
      </c>
      <c r="V4956" s="564">
        <v>1</v>
      </c>
      <c r="W4956" s="564">
        <v>1</v>
      </c>
      <c r="X4956" s="564">
        <v>1</v>
      </c>
      <c r="Y4956" s="564">
        <v>1</v>
      </c>
      <c r="Z4956" s="564">
        <v>1</v>
      </c>
      <c r="AA4956" s="564">
        <v>1</v>
      </c>
      <c r="AB4956" s="564">
        <v>1</v>
      </c>
      <c r="AC4956" s="564">
        <v>1</v>
      </c>
      <c r="AD4956" s="564">
        <v>1</v>
      </c>
      <c r="AE4956" s="564">
        <v>1</v>
      </c>
      <c r="AF4956" s="564">
        <v>1</v>
      </c>
      <c r="AG4956" s="564">
        <v>1</v>
      </c>
      <c r="AH4956" s="564">
        <v>1</v>
      </c>
      <c r="AI4956" s="564">
        <v>1</v>
      </c>
      <c r="AJ4956" s="564">
        <v>1</v>
      </c>
      <c r="AK4956" s="564">
        <v>1</v>
      </c>
    </row>
    <row r="4957" spans="1:37">
      <c r="A4957">
        <v>4953</v>
      </c>
      <c r="B4957" s="564">
        <f t="shared" ca="1" si="468"/>
        <v>20</v>
      </c>
      <c r="C4957" s="564">
        <f t="shared" ca="1" si="463"/>
        <v>400</v>
      </c>
      <c r="D4957" s="564">
        <f t="shared" ca="1" si="466"/>
        <v>20</v>
      </c>
      <c r="E4957" s="564">
        <f t="shared" ca="1" si="464"/>
        <v>0</v>
      </c>
      <c r="F4957" s="564">
        <f t="shared" ca="1" si="467"/>
        <v>1</v>
      </c>
      <c r="G4957" s="564">
        <f t="shared" ca="1" si="465"/>
        <v>2.0134074904079577</v>
      </c>
      <c r="H4957" s="564">
        <v>1</v>
      </c>
      <c r="I4957" s="564">
        <v>1</v>
      </c>
      <c r="J4957" s="564">
        <v>1</v>
      </c>
      <c r="K4957" s="564">
        <v>1</v>
      </c>
      <c r="L4957" s="564">
        <v>1</v>
      </c>
      <c r="M4957" s="564">
        <v>1</v>
      </c>
      <c r="N4957" s="564">
        <v>1</v>
      </c>
      <c r="O4957" s="564">
        <v>1</v>
      </c>
      <c r="P4957" s="564">
        <v>1</v>
      </c>
      <c r="Q4957" s="564">
        <v>1</v>
      </c>
      <c r="R4957" s="564">
        <v>1</v>
      </c>
      <c r="S4957" s="564">
        <v>1</v>
      </c>
      <c r="T4957" s="564">
        <v>1</v>
      </c>
      <c r="U4957" s="564">
        <v>1</v>
      </c>
      <c r="V4957" s="564">
        <v>1</v>
      </c>
      <c r="W4957" s="564">
        <v>1</v>
      </c>
      <c r="X4957" s="564">
        <v>1</v>
      </c>
      <c r="Y4957" s="564">
        <v>1</v>
      </c>
      <c r="Z4957" s="564">
        <v>1</v>
      </c>
      <c r="AA4957" s="564">
        <v>1</v>
      </c>
      <c r="AB4957" s="564">
        <v>1</v>
      </c>
      <c r="AC4957" s="564">
        <v>1</v>
      </c>
      <c r="AD4957" s="564">
        <v>1</v>
      </c>
      <c r="AE4957" s="564">
        <v>1</v>
      </c>
      <c r="AF4957" s="564">
        <v>1</v>
      </c>
      <c r="AG4957" s="564">
        <v>0</v>
      </c>
      <c r="AH4957" s="564">
        <v>1</v>
      </c>
      <c r="AI4957" s="564">
        <v>1</v>
      </c>
      <c r="AJ4957" s="564">
        <v>1</v>
      </c>
      <c r="AK4957" s="564">
        <v>1</v>
      </c>
    </row>
    <row r="4958" spans="1:37">
      <c r="A4958">
        <v>4954</v>
      </c>
      <c r="B4958" s="564">
        <f t="shared" ca="1" si="468"/>
        <v>20</v>
      </c>
      <c r="C4958" s="564">
        <f t="shared" ca="1" si="463"/>
        <v>400</v>
      </c>
      <c r="D4958" s="564">
        <f t="shared" ca="1" si="466"/>
        <v>20</v>
      </c>
      <c r="E4958" s="564">
        <f t="shared" ca="1" si="464"/>
        <v>0</v>
      </c>
      <c r="F4958" s="564">
        <f t="shared" ca="1" si="467"/>
        <v>1</v>
      </c>
      <c r="G4958" s="564">
        <f t="shared" ca="1" si="465"/>
        <v>-3.7358372277410123</v>
      </c>
      <c r="H4958" s="564">
        <v>1</v>
      </c>
      <c r="I4958" s="564">
        <v>1</v>
      </c>
      <c r="J4958" s="564">
        <v>1</v>
      </c>
      <c r="K4958" s="564">
        <v>1</v>
      </c>
      <c r="L4958" s="564">
        <v>1</v>
      </c>
      <c r="M4958" s="564">
        <v>1</v>
      </c>
      <c r="N4958" s="564">
        <v>1</v>
      </c>
      <c r="O4958" s="564">
        <v>1</v>
      </c>
      <c r="P4958" s="564">
        <v>1</v>
      </c>
      <c r="Q4958" s="564">
        <v>1</v>
      </c>
      <c r="R4958" s="564">
        <v>1</v>
      </c>
      <c r="S4958" s="564">
        <v>1</v>
      </c>
      <c r="T4958" s="564">
        <v>1</v>
      </c>
      <c r="U4958" s="564">
        <v>1</v>
      </c>
      <c r="V4958" s="564">
        <v>1</v>
      </c>
      <c r="W4958" s="564">
        <v>1</v>
      </c>
      <c r="X4958" s="564">
        <v>1</v>
      </c>
      <c r="Y4958" s="564">
        <v>1</v>
      </c>
      <c r="Z4958" s="564">
        <v>1</v>
      </c>
      <c r="AA4958" s="564">
        <v>1</v>
      </c>
      <c r="AB4958" s="564">
        <v>1</v>
      </c>
      <c r="AC4958" s="564">
        <v>1</v>
      </c>
      <c r="AD4958" s="564">
        <v>1</v>
      </c>
      <c r="AE4958" s="564">
        <v>1</v>
      </c>
      <c r="AF4958" s="564">
        <v>1</v>
      </c>
      <c r="AG4958" s="564">
        <v>1</v>
      </c>
      <c r="AH4958" s="564">
        <v>1</v>
      </c>
      <c r="AI4958" s="564">
        <v>1</v>
      </c>
      <c r="AJ4958" s="564">
        <v>1</v>
      </c>
      <c r="AK4958" s="564">
        <v>1</v>
      </c>
    </row>
    <row r="4959" spans="1:37">
      <c r="A4959">
        <v>4955</v>
      </c>
      <c r="B4959" s="564">
        <f t="shared" ca="1" si="468"/>
        <v>20</v>
      </c>
      <c r="C4959" s="564">
        <f t="shared" ca="1" si="463"/>
        <v>400</v>
      </c>
      <c r="D4959" s="564">
        <f t="shared" ca="1" si="466"/>
        <v>20</v>
      </c>
      <c r="E4959" s="564">
        <f t="shared" ca="1" si="464"/>
        <v>0</v>
      </c>
      <c r="F4959" s="564">
        <f t="shared" ca="1" si="467"/>
        <v>1</v>
      </c>
      <c r="G4959" s="564">
        <f t="shared" ca="1" si="465"/>
        <v>-0.50743847541631348</v>
      </c>
      <c r="H4959" s="564">
        <v>1</v>
      </c>
      <c r="I4959" s="564">
        <v>1</v>
      </c>
      <c r="J4959" s="564">
        <v>1</v>
      </c>
      <c r="K4959" s="564">
        <v>1</v>
      </c>
      <c r="L4959" s="564">
        <v>1</v>
      </c>
      <c r="M4959" s="564">
        <v>1</v>
      </c>
      <c r="N4959" s="564">
        <v>1</v>
      </c>
      <c r="O4959" s="564">
        <v>1</v>
      </c>
      <c r="P4959" s="564">
        <v>1</v>
      </c>
      <c r="Q4959" s="564">
        <v>1</v>
      </c>
      <c r="R4959" s="564">
        <v>1</v>
      </c>
      <c r="S4959" s="564">
        <v>1</v>
      </c>
      <c r="T4959" s="564">
        <v>1</v>
      </c>
      <c r="U4959" s="564">
        <v>1</v>
      </c>
      <c r="V4959" s="564">
        <v>1</v>
      </c>
      <c r="W4959" s="564">
        <v>1</v>
      </c>
      <c r="X4959" s="564">
        <v>1</v>
      </c>
      <c r="Y4959" s="564">
        <v>1</v>
      </c>
      <c r="Z4959" s="564">
        <v>1</v>
      </c>
      <c r="AA4959" s="564">
        <v>1</v>
      </c>
      <c r="AB4959" s="564">
        <v>1</v>
      </c>
      <c r="AC4959" s="564">
        <v>1</v>
      </c>
      <c r="AD4959" s="564">
        <v>1</v>
      </c>
      <c r="AE4959" s="564">
        <v>1</v>
      </c>
      <c r="AF4959" s="564">
        <v>1</v>
      </c>
      <c r="AG4959" s="564">
        <v>1</v>
      </c>
      <c r="AH4959" s="564">
        <v>1</v>
      </c>
      <c r="AI4959" s="564">
        <v>1</v>
      </c>
      <c r="AJ4959" s="564">
        <v>1</v>
      </c>
      <c r="AK4959" s="564">
        <v>1</v>
      </c>
    </row>
    <row r="4960" spans="1:37">
      <c r="A4960">
        <v>4956</v>
      </c>
      <c r="B4960" s="564">
        <f t="shared" ca="1" si="468"/>
        <v>19</v>
      </c>
      <c r="C4960" s="564">
        <f t="shared" ca="1" si="463"/>
        <v>361</v>
      </c>
      <c r="D4960" s="564">
        <f t="shared" ca="1" si="466"/>
        <v>19</v>
      </c>
      <c r="E4960" s="564">
        <f t="shared" ca="1" si="464"/>
        <v>0.94999999999999929</v>
      </c>
      <c r="F4960" s="564">
        <f t="shared" ca="1" si="467"/>
        <v>0.9</v>
      </c>
      <c r="G4960" s="564">
        <f t="shared" ca="1" si="465"/>
        <v>12.170433615003578</v>
      </c>
      <c r="H4960" s="564">
        <v>1</v>
      </c>
      <c r="I4960" s="564">
        <v>1</v>
      </c>
      <c r="J4960" s="564">
        <v>1</v>
      </c>
      <c r="K4960" s="564">
        <v>1</v>
      </c>
      <c r="L4960" s="564">
        <v>1</v>
      </c>
      <c r="M4960" s="564">
        <v>0</v>
      </c>
      <c r="N4960" s="564">
        <v>1</v>
      </c>
      <c r="O4960" s="564">
        <v>1</v>
      </c>
      <c r="P4960" s="564">
        <v>1</v>
      </c>
      <c r="Q4960" s="564">
        <v>1</v>
      </c>
      <c r="R4960" s="564">
        <v>1</v>
      </c>
      <c r="S4960" s="564">
        <v>1</v>
      </c>
      <c r="T4960" s="564">
        <v>1</v>
      </c>
      <c r="U4960" s="564">
        <v>1</v>
      </c>
      <c r="V4960" s="564">
        <v>1</v>
      </c>
      <c r="W4960" s="564">
        <v>1</v>
      </c>
      <c r="X4960" s="564">
        <v>1</v>
      </c>
      <c r="Y4960" s="564">
        <v>1</v>
      </c>
      <c r="Z4960" s="564">
        <v>1</v>
      </c>
      <c r="AA4960" s="564">
        <v>1</v>
      </c>
      <c r="AB4960" s="564">
        <v>1</v>
      </c>
      <c r="AC4960" s="564">
        <v>1</v>
      </c>
      <c r="AD4960" s="564">
        <v>1</v>
      </c>
      <c r="AE4960" s="564">
        <v>1</v>
      </c>
      <c r="AF4960" s="564">
        <v>1</v>
      </c>
      <c r="AG4960" s="564">
        <v>1</v>
      </c>
      <c r="AH4960" s="564">
        <v>1</v>
      </c>
      <c r="AI4960" s="564">
        <v>1</v>
      </c>
      <c r="AJ4960" s="564">
        <v>1</v>
      </c>
      <c r="AK4960" s="564">
        <v>1</v>
      </c>
    </row>
    <row r="4961" spans="1:37">
      <c r="A4961">
        <v>4957</v>
      </c>
      <c r="B4961" s="564">
        <f t="shared" ca="1" si="468"/>
        <v>20</v>
      </c>
      <c r="C4961" s="564">
        <f t="shared" ca="1" si="463"/>
        <v>400</v>
      </c>
      <c r="D4961" s="564">
        <f t="shared" ca="1" si="466"/>
        <v>20</v>
      </c>
      <c r="E4961" s="564">
        <f t="shared" ca="1" si="464"/>
        <v>0</v>
      </c>
      <c r="F4961" s="564">
        <f t="shared" ca="1" si="467"/>
        <v>1</v>
      </c>
      <c r="G4961" s="564">
        <f t="shared" ca="1" si="465"/>
        <v>-0.95093103998337769</v>
      </c>
      <c r="H4961" s="564">
        <v>1</v>
      </c>
      <c r="I4961" s="564">
        <v>1</v>
      </c>
      <c r="J4961" s="564">
        <v>1</v>
      </c>
      <c r="K4961" s="564">
        <v>1</v>
      </c>
      <c r="L4961" s="564">
        <v>1</v>
      </c>
      <c r="M4961" s="564">
        <v>1</v>
      </c>
      <c r="N4961" s="564">
        <v>1</v>
      </c>
      <c r="O4961" s="564">
        <v>1</v>
      </c>
      <c r="P4961" s="564">
        <v>1</v>
      </c>
      <c r="Q4961" s="564">
        <v>1</v>
      </c>
      <c r="R4961" s="564">
        <v>1</v>
      </c>
      <c r="S4961" s="564">
        <v>1</v>
      </c>
      <c r="T4961" s="564">
        <v>1</v>
      </c>
      <c r="U4961" s="564">
        <v>1</v>
      </c>
      <c r="V4961" s="564">
        <v>1</v>
      </c>
      <c r="W4961" s="564">
        <v>1</v>
      </c>
      <c r="X4961" s="564">
        <v>1</v>
      </c>
      <c r="Y4961" s="564">
        <v>1</v>
      </c>
      <c r="Z4961" s="564">
        <v>1</v>
      </c>
      <c r="AA4961" s="564">
        <v>1</v>
      </c>
      <c r="AB4961" s="564">
        <v>1</v>
      </c>
      <c r="AC4961" s="564">
        <v>1</v>
      </c>
      <c r="AD4961" s="564">
        <v>1</v>
      </c>
      <c r="AE4961" s="564">
        <v>1</v>
      </c>
      <c r="AF4961" s="564">
        <v>1</v>
      </c>
      <c r="AG4961" s="564">
        <v>1</v>
      </c>
      <c r="AH4961" s="564">
        <v>1</v>
      </c>
      <c r="AI4961" s="564">
        <v>1</v>
      </c>
      <c r="AJ4961" s="564">
        <v>1</v>
      </c>
      <c r="AK4961" s="564">
        <v>1</v>
      </c>
    </row>
    <row r="4962" spans="1:37">
      <c r="A4962">
        <v>4958</v>
      </c>
      <c r="B4962" s="564">
        <f t="shared" ca="1" si="468"/>
        <v>20</v>
      </c>
      <c r="C4962" s="564">
        <f t="shared" ca="1" si="463"/>
        <v>400</v>
      </c>
      <c r="D4962" s="564">
        <f t="shared" ca="1" si="466"/>
        <v>20</v>
      </c>
      <c r="E4962" s="564">
        <f t="shared" ca="1" si="464"/>
        <v>0</v>
      </c>
      <c r="F4962" s="564">
        <f t="shared" ca="1" si="467"/>
        <v>1</v>
      </c>
      <c r="G4962" s="564">
        <f t="shared" ca="1" si="465"/>
        <v>-3.6699769343225479</v>
      </c>
      <c r="H4962" s="564">
        <v>1</v>
      </c>
      <c r="I4962" s="564">
        <v>1</v>
      </c>
      <c r="J4962" s="564">
        <v>1</v>
      </c>
      <c r="K4962" s="564">
        <v>1</v>
      </c>
      <c r="L4962" s="564">
        <v>1</v>
      </c>
      <c r="M4962" s="564">
        <v>1</v>
      </c>
      <c r="N4962" s="564">
        <v>1</v>
      </c>
      <c r="O4962" s="564">
        <v>1</v>
      </c>
      <c r="P4962" s="564">
        <v>1</v>
      </c>
      <c r="Q4962" s="564">
        <v>1</v>
      </c>
      <c r="R4962" s="564">
        <v>1</v>
      </c>
      <c r="S4962" s="564">
        <v>1</v>
      </c>
      <c r="T4962" s="564">
        <v>1</v>
      </c>
      <c r="U4962" s="564">
        <v>1</v>
      </c>
      <c r="V4962" s="564">
        <v>1</v>
      </c>
      <c r="W4962" s="564">
        <v>1</v>
      </c>
      <c r="X4962" s="564">
        <v>1</v>
      </c>
      <c r="Y4962" s="564">
        <v>1</v>
      </c>
      <c r="Z4962" s="564">
        <v>1</v>
      </c>
      <c r="AA4962" s="564">
        <v>1</v>
      </c>
      <c r="AB4962" s="564">
        <v>1</v>
      </c>
      <c r="AC4962" s="564">
        <v>1</v>
      </c>
      <c r="AD4962" s="564">
        <v>1</v>
      </c>
      <c r="AE4962" s="564">
        <v>1</v>
      </c>
      <c r="AF4962" s="564">
        <v>1</v>
      </c>
      <c r="AG4962" s="564">
        <v>1</v>
      </c>
      <c r="AH4962" s="564">
        <v>1</v>
      </c>
      <c r="AI4962" s="564">
        <v>1</v>
      </c>
      <c r="AJ4962" s="564">
        <v>1</v>
      </c>
      <c r="AK4962" s="564">
        <v>1</v>
      </c>
    </row>
    <row r="4963" spans="1:37">
      <c r="A4963">
        <v>4959</v>
      </c>
      <c r="B4963" s="564">
        <f t="shared" ca="1" si="468"/>
        <v>0</v>
      </c>
      <c r="C4963" s="564">
        <f t="shared" ca="1" si="463"/>
        <v>0</v>
      </c>
      <c r="D4963" s="564">
        <f t="shared" ca="1" si="466"/>
        <v>0</v>
      </c>
      <c r="E4963" s="564">
        <f t="shared" ca="1" si="464"/>
        <v>0</v>
      </c>
      <c r="F4963" s="564">
        <f t="shared" ca="1" si="467"/>
        <v>1</v>
      </c>
      <c r="G4963" s="564">
        <f t="shared" ca="1" si="465"/>
        <v>5.100338670319065</v>
      </c>
      <c r="H4963" s="564">
        <v>0</v>
      </c>
      <c r="I4963" s="564">
        <v>0</v>
      </c>
      <c r="J4963" s="564">
        <v>0</v>
      </c>
      <c r="K4963" s="564">
        <v>0</v>
      </c>
      <c r="L4963" s="564">
        <v>0</v>
      </c>
      <c r="M4963" s="564">
        <v>0</v>
      </c>
      <c r="N4963" s="564">
        <v>0</v>
      </c>
      <c r="O4963" s="564">
        <v>0</v>
      </c>
      <c r="P4963" s="564">
        <v>0</v>
      </c>
      <c r="Q4963" s="564">
        <v>0</v>
      </c>
      <c r="R4963" s="564">
        <v>0</v>
      </c>
      <c r="S4963" s="564">
        <v>0</v>
      </c>
      <c r="T4963" s="564">
        <v>0</v>
      </c>
      <c r="U4963" s="564">
        <v>0</v>
      </c>
      <c r="V4963" s="564">
        <v>0</v>
      </c>
      <c r="W4963" s="564">
        <v>0</v>
      </c>
      <c r="X4963" s="564">
        <v>0</v>
      </c>
      <c r="Y4963" s="564">
        <v>0</v>
      </c>
      <c r="Z4963" s="564">
        <v>0</v>
      </c>
      <c r="AA4963" s="564">
        <v>0</v>
      </c>
      <c r="AB4963" s="564">
        <v>0</v>
      </c>
      <c r="AC4963" s="564">
        <v>0</v>
      </c>
      <c r="AD4963" s="564">
        <v>0</v>
      </c>
      <c r="AE4963" s="564">
        <v>0</v>
      </c>
      <c r="AF4963" s="564">
        <v>0</v>
      </c>
      <c r="AG4963" s="564">
        <v>0</v>
      </c>
      <c r="AH4963" s="564">
        <v>0</v>
      </c>
      <c r="AI4963" s="564">
        <v>0</v>
      </c>
      <c r="AJ4963" s="564">
        <v>0</v>
      </c>
      <c r="AK4963" s="564">
        <v>0</v>
      </c>
    </row>
    <row r="4964" spans="1:37">
      <c r="A4964">
        <v>4960</v>
      </c>
      <c r="B4964" s="564">
        <f t="shared" ca="1" si="468"/>
        <v>20</v>
      </c>
      <c r="C4964" s="564">
        <f t="shared" ca="1" si="463"/>
        <v>400</v>
      </c>
      <c r="D4964" s="564">
        <f t="shared" ca="1" si="466"/>
        <v>20</v>
      </c>
      <c r="E4964" s="564">
        <f t="shared" ca="1" si="464"/>
        <v>0</v>
      </c>
      <c r="F4964" s="564">
        <f t="shared" ca="1" si="467"/>
        <v>1</v>
      </c>
      <c r="G4964" s="564">
        <f t="shared" ca="1" si="465"/>
        <v>-5.6953669317862214</v>
      </c>
      <c r="H4964" s="564">
        <v>1</v>
      </c>
      <c r="I4964" s="564">
        <v>1</v>
      </c>
      <c r="J4964" s="564">
        <v>1</v>
      </c>
      <c r="K4964" s="564">
        <v>1</v>
      </c>
      <c r="L4964" s="564">
        <v>1</v>
      </c>
      <c r="M4964" s="564">
        <v>1</v>
      </c>
      <c r="N4964" s="564">
        <v>1</v>
      </c>
      <c r="O4964" s="564">
        <v>1</v>
      </c>
      <c r="P4964" s="564">
        <v>1</v>
      </c>
      <c r="Q4964" s="564">
        <v>1</v>
      </c>
      <c r="R4964" s="564">
        <v>1</v>
      </c>
      <c r="S4964" s="564">
        <v>1</v>
      </c>
      <c r="T4964" s="564">
        <v>1</v>
      </c>
      <c r="U4964" s="564">
        <v>1</v>
      </c>
      <c r="V4964" s="564">
        <v>1</v>
      </c>
      <c r="W4964" s="564">
        <v>1</v>
      </c>
      <c r="X4964" s="564">
        <v>1</v>
      </c>
      <c r="Y4964" s="564">
        <v>1</v>
      </c>
      <c r="Z4964" s="564">
        <v>1</v>
      </c>
      <c r="AA4964" s="564">
        <v>1</v>
      </c>
      <c r="AB4964" s="564">
        <v>1</v>
      </c>
      <c r="AC4964" s="564">
        <v>1</v>
      </c>
      <c r="AD4964" s="564">
        <v>1</v>
      </c>
      <c r="AE4964" s="564">
        <v>1</v>
      </c>
      <c r="AF4964" s="564">
        <v>1</v>
      </c>
      <c r="AG4964" s="564">
        <v>1</v>
      </c>
      <c r="AH4964" s="564">
        <v>1</v>
      </c>
      <c r="AI4964" s="564">
        <v>1</v>
      </c>
      <c r="AJ4964" s="564">
        <v>1</v>
      </c>
      <c r="AK4964" s="564">
        <v>1</v>
      </c>
    </row>
    <row r="4965" spans="1:37">
      <c r="A4965">
        <v>4961</v>
      </c>
      <c r="B4965" s="564">
        <f t="shared" ca="1" si="468"/>
        <v>20</v>
      </c>
      <c r="C4965" s="564">
        <f t="shared" ca="1" si="463"/>
        <v>400</v>
      </c>
      <c r="D4965" s="564">
        <f t="shared" ca="1" si="466"/>
        <v>20</v>
      </c>
      <c r="E4965" s="564">
        <f t="shared" ca="1" si="464"/>
        <v>0</v>
      </c>
      <c r="F4965" s="564">
        <f t="shared" ca="1" si="467"/>
        <v>1</v>
      </c>
      <c r="G4965" s="564">
        <f t="shared" ca="1" si="465"/>
        <v>-1.7446146951934702</v>
      </c>
      <c r="H4965" s="564">
        <v>1</v>
      </c>
      <c r="I4965" s="564">
        <v>1</v>
      </c>
      <c r="J4965" s="564">
        <v>1</v>
      </c>
      <c r="K4965" s="564">
        <v>1</v>
      </c>
      <c r="L4965" s="564">
        <v>1</v>
      </c>
      <c r="M4965" s="564">
        <v>1</v>
      </c>
      <c r="N4965" s="564">
        <v>1</v>
      </c>
      <c r="O4965" s="564">
        <v>1</v>
      </c>
      <c r="P4965" s="564">
        <v>1</v>
      </c>
      <c r="Q4965" s="564">
        <v>1</v>
      </c>
      <c r="R4965" s="564">
        <v>1</v>
      </c>
      <c r="S4965" s="564">
        <v>1</v>
      </c>
      <c r="T4965" s="564">
        <v>1</v>
      </c>
      <c r="U4965" s="564">
        <v>1</v>
      </c>
      <c r="V4965" s="564">
        <v>1</v>
      </c>
      <c r="W4965" s="564">
        <v>1</v>
      </c>
      <c r="X4965" s="564">
        <v>1</v>
      </c>
      <c r="Y4965" s="564">
        <v>1</v>
      </c>
      <c r="Z4965" s="564">
        <v>1</v>
      </c>
      <c r="AA4965" s="564">
        <v>1</v>
      </c>
      <c r="AB4965" s="564">
        <v>1</v>
      </c>
      <c r="AC4965" s="564">
        <v>1</v>
      </c>
      <c r="AD4965" s="564">
        <v>1</v>
      </c>
      <c r="AE4965" s="564">
        <v>1</v>
      </c>
      <c r="AF4965" s="564">
        <v>1</v>
      </c>
      <c r="AG4965" s="564">
        <v>1</v>
      </c>
      <c r="AH4965" s="564">
        <v>1</v>
      </c>
      <c r="AI4965" s="564">
        <v>1</v>
      </c>
      <c r="AJ4965" s="564">
        <v>1</v>
      </c>
      <c r="AK4965" s="564">
        <v>1</v>
      </c>
    </row>
    <row r="4966" spans="1:37">
      <c r="A4966">
        <v>4962</v>
      </c>
      <c r="B4966" s="564">
        <f t="shared" ca="1" si="468"/>
        <v>7</v>
      </c>
      <c r="C4966" s="564">
        <f t="shared" ca="1" si="463"/>
        <v>49</v>
      </c>
      <c r="D4966" s="564">
        <f t="shared" ca="1" si="466"/>
        <v>7</v>
      </c>
      <c r="E4966" s="564">
        <f t="shared" ca="1" si="464"/>
        <v>4.55</v>
      </c>
      <c r="F4966" s="564">
        <f t="shared" ca="1" si="467"/>
        <v>0.52105263157894743</v>
      </c>
      <c r="G4966" s="564">
        <f t="shared" ca="1" si="465"/>
        <v>6.9582236605022239</v>
      </c>
      <c r="H4966" s="564">
        <v>1</v>
      </c>
      <c r="I4966" s="564">
        <v>0</v>
      </c>
      <c r="J4966" s="564">
        <v>0</v>
      </c>
      <c r="K4966" s="564">
        <v>1</v>
      </c>
      <c r="L4966" s="564">
        <v>1</v>
      </c>
      <c r="M4966" s="564">
        <v>0</v>
      </c>
      <c r="N4966" s="564">
        <v>0</v>
      </c>
      <c r="O4966" s="564">
        <v>1</v>
      </c>
      <c r="P4966" s="564">
        <v>1</v>
      </c>
      <c r="Q4966" s="564">
        <v>0</v>
      </c>
      <c r="R4966" s="564">
        <v>0</v>
      </c>
      <c r="S4966" s="564">
        <v>0</v>
      </c>
      <c r="T4966" s="564">
        <v>1</v>
      </c>
      <c r="U4966" s="564">
        <v>0</v>
      </c>
      <c r="V4966" s="564">
        <v>0</v>
      </c>
      <c r="W4966" s="564">
        <v>1</v>
      </c>
      <c r="X4966" s="564">
        <v>0</v>
      </c>
      <c r="Y4966" s="564">
        <v>0</v>
      </c>
      <c r="Z4966" s="564">
        <v>0</v>
      </c>
      <c r="AA4966" s="564">
        <v>0</v>
      </c>
      <c r="AB4966" s="564">
        <v>1</v>
      </c>
      <c r="AC4966" s="564">
        <v>1</v>
      </c>
      <c r="AD4966" s="564">
        <v>0</v>
      </c>
      <c r="AE4966" s="564">
        <v>1</v>
      </c>
      <c r="AF4966" s="564">
        <v>0</v>
      </c>
      <c r="AG4966" s="564">
        <v>0</v>
      </c>
      <c r="AH4966" s="564">
        <v>0</v>
      </c>
      <c r="AI4966" s="564">
        <v>1</v>
      </c>
      <c r="AJ4966" s="564">
        <v>0</v>
      </c>
      <c r="AK4966" s="564">
        <v>0</v>
      </c>
    </row>
    <row r="4967" spans="1:37">
      <c r="A4967">
        <v>4963</v>
      </c>
      <c r="B4967" s="564">
        <f t="shared" ca="1" si="468"/>
        <v>5</v>
      </c>
      <c r="C4967" s="564">
        <f t="shared" ca="1" si="463"/>
        <v>25</v>
      </c>
      <c r="D4967" s="564">
        <f t="shared" ca="1" si="466"/>
        <v>5</v>
      </c>
      <c r="E4967" s="564">
        <f t="shared" ca="1" si="464"/>
        <v>3.75</v>
      </c>
      <c r="F4967" s="564">
        <f t="shared" ca="1" si="467"/>
        <v>0.60526315789473684</v>
      </c>
      <c r="G4967" s="564">
        <f t="shared" ca="1" si="465"/>
        <v>6.6650048971213725</v>
      </c>
      <c r="H4967" s="564">
        <v>0</v>
      </c>
      <c r="I4967" s="564">
        <v>1</v>
      </c>
      <c r="J4967" s="564">
        <v>0</v>
      </c>
      <c r="K4967" s="564">
        <v>0</v>
      </c>
      <c r="L4967" s="564">
        <v>1</v>
      </c>
      <c r="M4967" s="564">
        <v>0</v>
      </c>
      <c r="N4967" s="564">
        <v>1</v>
      </c>
      <c r="O4967" s="564">
        <v>0</v>
      </c>
      <c r="P4967" s="564">
        <v>0</v>
      </c>
      <c r="Q4967" s="564">
        <v>0</v>
      </c>
      <c r="R4967" s="564">
        <v>0</v>
      </c>
      <c r="S4967" s="564">
        <v>0</v>
      </c>
      <c r="T4967" s="564">
        <v>0</v>
      </c>
      <c r="U4967" s="564">
        <v>0</v>
      </c>
      <c r="V4967" s="564">
        <v>1</v>
      </c>
      <c r="W4967" s="564">
        <v>0</v>
      </c>
      <c r="X4967" s="564">
        <v>1</v>
      </c>
      <c r="Y4967" s="564">
        <v>0</v>
      </c>
      <c r="Z4967" s="564">
        <v>0</v>
      </c>
      <c r="AA4967" s="564">
        <v>0</v>
      </c>
      <c r="AB4967" s="564">
        <v>0</v>
      </c>
      <c r="AC4967" s="564">
        <v>1</v>
      </c>
      <c r="AD4967" s="564">
        <v>1</v>
      </c>
      <c r="AE4967" s="564">
        <v>0</v>
      </c>
      <c r="AF4967" s="564">
        <v>0</v>
      </c>
      <c r="AG4967" s="564">
        <v>0</v>
      </c>
      <c r="AH4967" s="564">
        <v>1</v>
      </c>
      <c r="AI4967" s="564">
        <v>0</v>
      </c>
      <c r="AJ4967" s="564">
        <v>1</v>
      </c>
      <c r="AK4967" s="564">
        <v>0</v>
      </c>
    </row>
    <row r="4968" spans="1:37">
      <c r="A4968">
        <v>4964</v>
      </c>
      <c r="B4968" s="564">
        <f t="shared" ca="1" si="468"/>
        <v>0</v>
      </c>
      <c r="C4968" s="564">
        <f t="shared" ca="1" si="463"/>
        <v>0</v>
      </c>
      <c r="D4968" s="564">
        <f t="shared" ca="1" si="466"/>
        <v>0</v>
      </c>
      <c r="E4968" s="564">
        <f t="shared" ca="1" si="464"/>
        <v>0</v>
      </c>
      <c r="F4968" s="564">
        <f t="shared" ca="1" si="467"/>
        <v>1</v>
      </c>
      <c r="G4968" s="564">
        <f t="shared" ca="1" si="465"/>
        <v>1.1566913486602313</v>
      </c>
      <c r="H4968" s="564">
        <v>0</v>
      </c>
      <c r="I4968" s="564">
        <v>0</v>
      </c>
      <c r="J4968" s="564">
        <v>0</v>
      </c>
      <c r="K4968" s="564">
        <v>0</v>
      </c>
      <c r="L4968" s="564">
        <v>0</v>
      </c>
      <c r="M4968" s="564">
        <v>0</v>
      </c>
      <c r="N4968" s="564">
        <v>0</v>
      </c>
      <c r="O4968" s="564">
        <v>0</v>
      </c>
      <c r="P4968" s="564">
        <v>0</v>
      </c>
      <c r="Q4968" s="564">
        <v>0</v>
      </c>
      <c r="R4968" s="564">
        <v>0</v>
      </c>
      <c r="S4968" s="564">
        <v>0</v>
      </c>
      <c r="T4968" s="564">
        <v>0</v>
      </c>
      <c r="U4968" s="564">
        <v>0</v>
      </c>
      <c r="V4968" s="564">
        <v>0</v>
      </c>
      <c r="W4968" s="564">
        <v>0</v>
      </c>
      <c r="X4968" s="564">
        <v>0</v>
      </c>
      <c r="Y4968" s="564">
        <v>0</v>
      </c>
      <c r="Z4968" s="564">
        <v>0</v>
      </c>
      <c r="AA4968" s="564">
        <v>0</v>
      </c>
      <c r="AB4968" s="564">
        <v>0</v>
      </c>
      <c r="AC4968" s="564">
        <v>0</v>
      </c>
      <c r="AD4968" s="564">
        <v>0</v>
      </c>
      <c r="AE4968" s="564">
        <v>0</v>
      </c>
      <c r="AF4968" s="564">
        <v>0</v>
      </c>
      <c r="AG4968" s="564">
        <v>0</v>
      </c>
      <c r="AH4968" s="564">
        <v>0</v>
      </c>
      <c r="AI4968" s="564">
        <v>0</v>
      </c>
      <c r="AJ4968" s="564">
        <v>0</v>
      </c>
      <c r="AK4968" s="564">
        <v>0</v>
      </c>
    </row>
    <row r="4969" spans="1:37">
      <c r="A4969">
        <v>4965</v>
      </c>
      <c r="B4969" s="564">
        <f t="shared" ca="1" si="468"/>
        <v>0</v>
      </c>
      <c r="C4969" s="564">
        <f t="shared" ca="1" si="463"/>
        <v>0</v>
      </c>
      <c r="D4969" s="564">
        <f t="shared" ca="1" si="466"/>
        <v>0</v>
      </c>
      <c r="E4969" s="564">
        <f t="shared" ca="1" si="464"/>
        <v>0</v>
      </c>
      <c r="F4969" s="564">
        <f t="shared" ca="1" si="467"/>
        <v>1</v>
      </c>
      <c r="G4969" s="564">
        <f t="shared" ca="1" si="465"/>
        <v>3.8412128707527304</v>
      </c>
      <c r="H4969" s="564">
        <v>0</v>
      </c>
      <c r="I4969" s="564">
        <v>0</v>
      </c>
      <c r="J4969" s="564">
        <v>0</v>
      </c>
      <c r="K4969" s="564">
        <v>0</v>
      </c>
      <c r="L4969" s="564">
        <v>0</v>
      </c>
      <c r="M4969" s="564">
        <v>0</v>
      </c>
      <c r="N4969" s="564">
        <v>0</v>
      </c>
      <c r="O4969" s="564">
        <v>0</v>
      </c>
      <c r="P4969" s="564">
        <v>0</v>
      </c>
      <c r="Q4969" s="564">
        <v>0</v>
      </c>
      <c r="R4969" s="564">
        <v>0</v>
      </c>
      <c r="S4969" s="564">
        <v>0</v>
      </c>
      <c r="T4969" s="564">
        <v>0</v>
      </c>
      <c r="U4969" s="564">
        <v>0</v>
      </c>
      <c r="V4969" s="564">
        <v>0</v>
      </c>
      <c r="W4969" s="564">
        <v>0</v>
      </c>
      <c r="X4969" s="564">
        <v>0</v>
      </c>
      <c r="Y4969" s="564">
        <v>0</v>
      </c>
      <c r="Z4969" s="564">
        <v>0</v>
      </c>
      <c r="AA4969" s="564">
        <v>0</v>
      </c>
      <c r="AB4969" s="564">
        <v>0</v>
      </c>
      <c r="AC4969" s="564">
        <v>0</v>
      </c>
      <c r="AD4969" s="564">
        <v>0</v>
      </c>
      <c r="AE4969" s="564">
        <v>0</v>
      </c>
      <c r="AF4969" s="564">
        <v>0</v>
      </c>
      <c r="AG4969" s="564">
        <v>0</v>
      </c>
      <c r="AH4969" s="564">
        <v>0</v>
      </c>
      <c r="AI4969" s="564">
        <v>0</v>
      </c>
      <c r="AJ4969" s="564">
        <v>0</v>
      </c>
      <c r="AK4969" s="564">
        <v>0</v>
      </c>
    </row>
    <row r="4970" spans="1:37">
      <c r="A4970">
        <v>4966</v>
      </c>
      <c r="B4970" s="564">
        <f t="shared" ca="1" si="468"/>
        <v>20</v>
      </c>
      <c r="C4970" s="564">
        <f t="shared" ca="1" si="463"/>
        <v>400</v>
      </c>
      <c r="D4970" s="564">
        <f t="shared" ca="1" si="466"/>
        <v>20</v>
      </c>
      <c r="E4970" s="564">
        <f t="shared" ca="1" si="464"/>
        <v>0</v>
      </c>
      <c r="F4970" s="564">
        <f t="shared" ca="1" si="467"/>
        <v>1</v>
      </c>
      <c r="G4970" s="564">
        <f t="shared" ca="1" si="465"/>
        <v>3.1600102253585134</v>
      </c>
      <c r="H4970" s="564">
        <v>1</v>
      </c>
      <c r="I4970" s="564">
        <v>1</v>
      </c>
      <c r="J4970" s="564">
        <v>1</v>
      </c>
      <c r="K4970" s="564">
        <v>1</v>
      </c>
      <c r="L4970" s="564">
        <v>1</v>
      </c>
      <c r="M4970" s="564">
        <v>1</v>
      </c>
      <c r="N4970" s="564">
        <v>1</v>
      </c>
      <c r="O4970" s="564">
        <v>1</v>
      </c>
      <c r="P4970" s="564">
        <v>1</v>
      </c>
      <c r="Q4970" s="564">
        <v>1</v>
      </c>
      <c r="R4970" s="564">
        <v>1</v>
      </c>
      <c r="S4970" s="564">
        <v>1</v>
      </c>
      <c r="T4970" s="564">
        <v>1</v>
      </c>
      <c r="U4970" s="564">
        <v>1</v>
      </c>
      <c r="V4970" s="564">
        <v>1</v>
      </c>
      <c r="W4970" s="564">
        <v>1</v>
      </c>
      <c r="X4970" s="564">
        <v>1</v>
      </c>
      <c r="Y4970" s="564">
        <v>1</v>
      </c>
      <c r="Z4970" s="564">
        <v>1</v>
      </c>
      <c r="AA4970" s="564">
        <v>1</v>
      </c>
      <c r="AB4970" s="564">
        <v>1</v>
      </c>
      <c r="AC4970" s="564">
        <v>1</v>
      </c>
      <c r="AD4970" s="564">
        <v>1</v>
      </c>
      <c r="AE4970" s="564">
        <v>1</v>
      </c>
      <c r="AF4970" s="564">
        <v>1</v>
      </c>
      <c r="AG4970" s="564">
        <v>1</v>
      </c>
      <c r="AH4970" s="564">
        <v>1</v>
      </c>
      <c r="AI4970" s="564">
        <v>1</v>
      </c>
      <c r="AJ4970" s="564">
        <v>1</v>
      </c>
      <c r="AK4970" s="564">
        <v>1</v>
      </c>
    </row>
    <row r="4971" spans="1:37">
      <c r="A4971">
        <v>4967</v>
      </c>
      <c r="B4971" s="564">
        <f t="shared" ca="1" si="468"/>
        <v>0</v>
      </c>
      <c r="C4971" s="564">
        <f t="shared" ca="1" si="463"/>
        <v>0</v>
      </c>
      <c r="D4971" s="564">
        <f t="shared" ca="1" si="466"/>
        <v>0</v>
      </c>
      <c r="E4971" s="564">
        <f t="shared" ca="1" si="464"/>
        <v>0</v>
      </c>
      <c r="F4971" s="564">
        <f t="shared" ca="1" si="467"/>
        <v>1</v>
      </c>
      <c r="G4971" s="564">
        <f t="shared" ca="1" si="465"/>
        <v>0.49490000856088046</v>
      </c>
      <c r="H4971" s="564">
        <v>0</v>
      </c>
      <c r="I4971" s="564">
        <v>0</v>
      </c>
      <c r="J4971" s="564">
        <v>0</v>
      </c>
      <c r="K4971" s="564">
        <v>0</v>
      </c>
      <c r="L4971" s="564">
        <v>0</v>
      </c>
      <c r="M4971" s="564">
        <v>0</v>
      </c>
      <c r="N4971" s="564">
        <v>0</v>
      </c>
      <c r="O4971" s="564">
        <v>0</v>
      </c>
      <c r="P4971" s="564">
        <v>0</v>
      </c>
      <c r="Q4971" s="564">
        <v>0</v>
      </c>
      <c r="R4971" s="564">
        <v>0</v>
      </c>
      <c r="S4971" s="564">
        <v>0</v>
      </c>
      <c r="T4971" s="564">
        <v>0</v>
      </c>
      <c r="U4971" s="564">
        <v>0</v>
      </c>
      <c r="V4971" s="564">
        <v>0</v>
      </c>
      <c r="W4971" s="564">
        <v>0</v>
      </c>
      <c r="X4971" s="564">
        <v>0</v>
      </c>
      <c r="Y4971" s="564">
        <v>0</v>
      </c>
      <c r="Z4971" s="564">
        <v>0</v>
      </c>
      <c r="AA4971" s="564">
        <v>0</v>
      </c>
      <c r="AB4971" s="564">
        <v>0</v>
      </c>
      <c r="AC4971" s="564">
        <v>0</v>
      </c>
      <c r="AD4971" s="564">
        <v>0</v>
      </c>
      <c r="AE4971" s="564">
        <v>0</v>
      </c>
      <c r="AF4971" s="564">
        <v>0</v>
      </c>
      <c r="AG4971" s="564">
        <v>0</v>
      </c>
      <c r="AH4971" s="564">
        <v>0</v>
      </c>
      <c r="AI4971" s="564">
        <v>0</v>
      </c>
      <c r="AJ4971" s="564">
        <v>0</v>
      </c>
      <c r="AK4971" s="564">
        <v>0</v>
      </c>
    </row>
    <row r="4972" spans="1:37">
      <c r="A4972">
        <v>4968</v>
      </c>
      <c r="B4972" s="564">
        <f t="shared" ca="1" si="468"/>
        <v>20</v>
      </c>
      <c r="C4972" s="564">
        <f t="shared" ca="1" si="463"/>
        <v>400</v>
      </c>
      <c r="D4972" s="564">
        <f t="shared" ca="1" si="466"/>
        <v>20</v>
      </c>
      <c r="E4972" s="564">
        <f t="shared" ca="1" si="464"/>
        <v>0</v>
      </c>
      <c r="F4972" s="564">
        <f t="shared" ca="1" si="467"/>
        <v>1</v>
      </c>
      <c r="G4972" s="564">
        <f t="shared" ca="1" si="465"/>
        <v>2.0183766259400397</v>
      </c>
      <c r="H4972" s="564">
        <v>1</v>
      </c>
      <c r="I4972" s="564">
        <v>1</v>
      </c>
      <c r="J4972" s="564">
        <v>1</v>
      </c>
      <c r="K4972" s="564">
        <v>1</v>
      </c>
      <c r="L4972" s="564">
        <v>1</v>
      </c>
      <c r="M4972" s="564">
        <v>1</v>
      </c>
      <c r="N4972" s="564">
        <v>1</v>
      </c>
      <c r="O4972" s="564">
        <v>1</v>
      </c>
      <c r="P4972" s="564">
        <v>1</v>
      </c>
      <c r="Q4972" s="564">
        <v>1</v>
      </c>
      <c r="R4972" s="564">
        <v>1</v>
      </c>
      <c r="S4972" s="564">
        <v>1</v>
      </c>
      <c r="T4972" s="564">
        <v>1</v>
      </c>
      <c r="U4972" s="564">
        <v>1</v>
      </c>
      <c r="V4972" s="564">
        <v>1</v>
      </c>
      <c r="W4972" s="564">
        <v>1</v>
      </c>
      <c r="X4972" s="564">
        <v>1</v>
      </c>
      <c r="Y4972" s="564">
        <v>1</v>
      </c>
      <c r="Z4972" s="564">
        <v>1</v>
      </c>
      <c r="AA4972" s="564">
        <v>1</v>
      </c>
      <c r="AB4972" s="564">
        <v>1</v>
      </c>
      <c r="AC4972" s="564">
        <v>1</v>
      </c>
      <c r="AD4972" s="564">
        <v>1</v>
      </c>
      <c r="AE4972" s="564">
        <v>1</v>
      </c>
      <c r="AF4972" s="564">
        <v>1</v>
      </c>
      <c r="AG4972" s="564">
        <v>1</v>
      </c>
      <c r="AH4972" s="564">
        <v>1</v>
      </c>
      <c r="AI4972" s="564">
        <v>1</v>
      </c>
      <c r="AJ4972" s="564">
        <v>1</v>
      </c>
      <c r="AK4972" s="564">
        <v>1</v>
      </c>
    </row>
    <row r="4973" spans="1:37">
      <c r="A4973">
        <v>4969</v>
      </c>
      <c r="B4973" s="564">
        <f t="shared" ca="1" si="468"/>
        <v>20</v>
      </c>
      <c r="C4973" s="564">
        <f t="shared" ca="1" si="463"/>
        <v>400</v>
      </c>
      <c r="D4973" s="564">
        <f t="shared" ca="1" si="466"/>
        <v>20</v>
      </c>
      <c r="E4973" s="564">
        <f t="shared" ca="1" si="464"/>
        <v>0</v>
      </c>
      <c r="F4973" s="564">
        <f t="shared" ca="1" si="467"/>
        <v>1</v>
      </c>
      <c r="G4973" s="564">
        <f t="shared" ca="1" si="465"/>
        <v>-1.1047208791172607</v>
      </c>
      <c r="H4973" s="564">
        <v>1</v>
      </c>
      <c r="I4973" s="564">
        <v>1</v>
      </c>
      <c r="J4973" s="564">
        <v>1</v>
      </c>
      <c r="K4973" s="564">
        <v>1</v>
      </c>
      <c r="L4973" s="564">
        <v>1</v>
      </c>
      <c r="M4973" s="564">
        <v>1</v>
      </c>
      <c r="N4973" s="564">
        <v>1</v>
      </c>
      <c r="O4973" s="564">
        <v>1</v>
      </c>
      <c r="P4973" s="564">
        <v>1</v>
      </c>
      <c r="Q4973" s="564">
        <v>1</v>
      </c>
      <c r="R4973" s="564">
        <v>1</v>
      </c>
      <c r="S4973" s="564">
        <v>1</v>
      </c>
      <c r="T4973" s="564">
        <v>1</v>
      </c>
      <c r="U4973" s="564">
        <v>1</v>
      </c>
      <c r="V4973" s="564">
        <v>1</v>
      </c>
      <c r="W4973" s="564">
        <v>1</v>
      </c>
      <c r="X4973" s="564">
        <v>1</v>
      </c>
      <c r="Y4973" s="564">
        <v>1</v>
      </c>
      <c r="Z4973" s="564">
        <v>1</v>
      </c>
      <c r="AA4973" s="564">
        <v>1</v>
      </c>
      <c r="AB4973" s="564">
        <v>1</v>
      </c>
      <c r="AC4973" s="564">
        <v>1</v>
      </c>
      <c r="AD4973" s="564">
        <v>1</v>
      </c>
      <c r="AE4973" s="564">
        <v>1</v>
      </c>
      <c r="AF4973" s="564">
        <v>1</v>
      </c>
      <c r="AG4973" s="564">
        <v>1</v>
      </c>
      <c r="AH4973" s="564">
        <v>1</v>
      </c>
      <c r="AI4973" s="564">
        <v>1</v>
      </c>
      <c r="AJ4973" s="564">
        <v>1</v>
      </c>
      <c r="AK4973" s="564">
        <v>1</v>
      </c>
    </row>
    <row r="4974" spans="1:37">
      <c r="A4974">
        <v>4970</v>
      </c>
      <c r="B4974" s="564">
        <f t="shared" ca="1" si="468"/>
        <v>20</v>
      </c>
      <c r="C4974" s="564">
        <f t="shared" ca="1" si="463"/>
        <v>400</v>
      </c>
      <c r="D4974" s="564">
        <f t="shared" ca="1" si="466"/>
        <v>20</v>
      </c>
      <c r="E4974" s="564">
        <f t="shared" ca="1" si="464"/>
        <v>0</v>
      </c>
      <c r="F4974" s="564">
        <f t="shared" ca="1" si="467"/>
        <v>1</v>
      </c>
      <c r="G4974" s="564">
        <f t="shared" ca="1" si="465"/>
        <v>-8.4007840244861285</v>
      </c>
      <c r="H4974" s="564">
        <v>1</v>
      </c>
      <c r="I4974" s="564">
        <v>1</v>
      </c>
      <c r="J4974" s="564">
        <v>1</v>
      </c>
      <c r="K4974" s="564">
        <v>1</v>
      </c>
      <c r="L4974" s="564">
        <v>1</v>
      </c>
      <c r="M4974" s="564">
        <v>1</v>
      </c>
      <c r="N4974" s="564">
        <v>1</v>
      </c>
      <c r="O4974" s="564">
        <v>1</v>
      </c>
      <c r="P4974" s="564">
        <v>1</v>
      </c>
      <c r="Q4974" s="564">
        <v>1</v>
      </c>
      <c r="R4974" s="564">
        <v>1</v>
      </c>
      <c r="S4974" s="564">
        <v>1</v>
      </c>
      <c r="T4974" s="564">
        <v>1</v>
      </c>
      <c r="U4974" s="564">
        <v>1</v>
      </c>
      <c r="V4974" s="564">
        <v>1</v>
      </c>
      <c r="W4974" s="564">
        <v>1</v>
      </c>
      <c r="X4974" s="564">
        <v>1</v>
      </c>
      <c r="Y4974" s="564">
        <v>1</v>
      </c>
      <c r="Z4974" s="564">
        <v>1</v>
      </c>
      <c r="AA4974" s="564">
        <v>1</v>
      </c>
      <c r="AB4974" s="564">
        <v>1</v>
      </c>
      <c r="AC4974" s="564">
        <v>1</v>
      </c>
      <c r="AD4974" s="564">
        <v>1</v>
      </c>
      <c r="AE4974" s="564">
        <v>1</v>
      </c>
      <c r="AF4974" s="564">
        <v>1</v>
      </c>
      <c r="AG4974" s="564">
        <v>1</v>
      </c>
      <c r="AH4974" s="564">
        <v>1</v>
      </c>
      <c r="AI4974" s="564">
        <v>1</v>
      </c>
      <c r="AJ4974" s="564">
        <v>1</v>
      </c>
      <c r="AK4974" s="564">
        <v>1</v>
      </c>
    </row>
    <row r="4975" spans="1:37">
      <c r="A4975">
        <v>4971</v>
      </c>
      <c r="B4975" s="564">
        <f t="shared" ca="1" si="468"/>
        <v>16</v>
      </c>
      <c r="C4975" s="564">
        <f t="shared" ca="1" si="463"/>
        <v>256</v>
      </c>
      <c r="D4975" s="564">
        <f t="shared" ca="1" si="466"/>
        <v>16</v>
      </c>
      <c r="E4975" s="564">
        <f t="shared" ca="1" si="464"/>
        <v>3.1999999999999993</v>
      </c>
      <c r="F4975" s="564">
        <f t="shared" ca="1" si="467"/>
        <v>0.66315789473684217</v>
      </c>
      <c r="G4975" s="564">
        <f t="shared" ca="1" si="465"/>
        <v>-0.95222991973611459</v>
      </c>
      <c r="H4975" s="564">
        <v>1</v>
      </c>
      <c r="I4975" s="564">
        <v>0</v>
      </c>
      <c r="J4975" s="564">
        <v>1</v>
      </c>
      <c r="K4975" s="564">
        <v>1</v>
      </c>
      <c r="L4975" s="564">
        <v>1</v>
      </c>
      <c r="M4975" s="564">
        <v>1</v>
      </c>
      <c r="N4975" s="564">
        <v>0</v>
      </c>
      <c r="O4975" s="564">
        <v>0</v>
      </c>
      <c r="P4975" s="564">
        <v>1</v>
      </c>
      <c r="Q4975" s="564">
        <v>1</v>
      </c>
      <c r="R4975" s="564">
        <v>1</v>
      </c>
      <c r="S4975" s="564">
        <v>1</v>
      </c>
      <c r="T4975" s="564">
        <v>1</v>
      </c>
      <c r="U4975" s="564">
        <v>0</v>
      </c>
      <c r="V4975" s="564">
        <v>1</v>
      </c>
      <c r="W4975" s="564">
        <v>1</v>
      </c>
      <c r="X4975" s="564">
        <v>1</v>
      </c>
      <c r="Y4975" s="564">
        <v>1</v>
      </c>
      <c r="Z4975" s="564">
        <v>1</v>
      </c>
      <c r="AA4975" s="564">
        <v>1</v>
      </c>
      <c r="AB4975" s="564">
        <v>1</v>
      </c>
      <c r="AC4975" s="564">
        <v>0</v>
      </c>
      <c r="AD4975" s="564">
        <v>0</v>
      </c>
      <c r="AE4975" s="564">
        <v>1</v>
      </c>
      <c r="AF4975" s="564">
        <v>0</v>
      </c>
      <c r="AG4975" s="564">
        <v>1</v>
      </c>
      <c r="AH4975" s="564">
        <v>1</v>
      </c>
      <c r="AI4975" s="564">
        <v>0</v>
      </c>
      <c r="AJ4975" s="564">
        <v>1</v>
      </c>
      <c r="AK4975" s="564">
        <v>1</v>
      </c>
    </row>
    <row r="4976" spans="1:37">
      <c r="A4976">
        <v>4972</v>
      </c>
      <c r="B4976" s="564">
        <f t="shared" ca="1" si="468"/>
        <v>0</v>
      </c>
      <c r="C4976" s="564">
        <f t="shared" ca="1" si="463"/>
        <v>0</v>
      </c>
      <c r="D4976" s="564">
        <f t="shared" ca="1" si="466"/>
        <v>0</v>
      </c>
      <c r="E4976" s="564">
        <f t="shared" ca="1" si="464"/>
        <v>0</v>
      </c>
      <c r="F4976" s="564">
        <f t="shared" ca="1" si="467"/>
        <v>1</v>
      </c>
      <c r="G4976" s="564">
        <f t="shared" ca="1" si="465"/>
        <v>-3.1650024528621112</v>
      </c>
      <c r="H4976" s="564">
        <v>0</v>
      </c>
      <c r="I4976" s="564">
        <v>0</v>
      </c>
      <c r="J4976" s="564">
        <v>0</v>
      </c>
      <c r="K4976" s="564">
        <v>0</v>
      </c>
      <c r="L4976" s="564">
        <v>0</v>
      </c>
      <c r="M4976" s="564">
        <v>0</v>
      </c>
      <c r="N4976" s="564">
        <v>0</v>
      </c>
      <c r="O4976" s="564">
        <v>0</v>
      </c>
      <c r="P4976" s="564">
        <v>0</v>
      </c>
      <c r="Q4976" s="564">
        <v>0</v>
      </c>
      <c r="R4976" s="564">
        <v>0</v>
      </c>
      <c r="S4976" s="564">
        <v>0</v>
      </c>
      <c r="T4976" s="564">
        <v>0</v>
      </c>
      <c r="U4976" s="564">
        <v>0</v>
      </c>
      <c r="V4976" s="564">
        <v>0</v>
      </c>
      <c r="W4976" s="564">
        <v>0</v>
      </c>
      <c r="X4976" s="564">
        <v>0</v>
      </c>
      <c r="Y4976" s="564">
        <v>0</v>
      </c>
      <c r="Z4976" s="564">
        <v>0</v>
      </c>
      <c r="AA4976" s="564">
        <v>0</v>
      </c>
      <c r="AB4976" s="564">
        <v>0</v>
      </c>
      <c r="AC4976" s="564">
        <v>0</v>
      </c>
      <c r="AD4976" s="564">
        <v>0</v>
      </c>
      <c r="AE4976" s="564">
        <v>0</v>
      </c>
      <c r="AF4976" s="564">
        <v>0</v>
      </c>
      <c r="AG4976" s="564">
        <v>0</v>
      </c>
      <c r="AH4976" s="564">
        <v>0</v>
      </c>
      <c r="AI4976" s="564">
        <v>0</v>
      </c>
      <c r="AJ4976" s="564">
        <v>0</v>
      </c>
      <c r="AK4976" s="564">
        <v>0</v>
      </c>
    </row>
    <row r="4977" spans="1:37">
      <c r="A4977">
        <v>4973</v>
      </c>
      <c r="B4977" s="564">
        <f t="shared" ca="1" si="468"/>
        <v>20</v>
      </c>
      <c r="C4977" s="564">
        <f t="shared" ca="1" si="463"/>
        <v>400</v>
      </c>
      <c r="D4977" s="564">
        <f t="shared" ca="1" si="466"/>
        <v>20</v>
      </c>
      <c r="E4977" s="564">
        <f t="shared" ca="1" si="464"/>
        <v>0</v>
      </c>
      <c r="F4977" s="564">
        <f t="shared" ca="1" si="467"/>
        <v>1</v>
      </c>
      <c r="G4977" s="564">
        <f t="shared" ca="1" si="465"/>
        <v>-2.1300523582866986</v>
      </c>
      <c r="H4977" s="564">
        <v>1</v>
      </c>
      <c r="I4977" s="564">
        <v>1</v>
      </c>
      <c r="J4977" s="564">
        <v>1</v>
      </c>
      <c r="K4977" s="564">
        <v>1</v>
      </c>
      <c r="L4977" s="564">
        <v>1</v>
      </c>
      <c r="M4977" s="564">
        <v>1</v>
      </c>
      <c r="N4977" s="564">
        <v>1</v>
      </c>
      <c r="O4977" s="564">
        <v>1</v>
      </c>
      <c r="P4977" s="564">
        <v>1</v>
      </c>
      <c r="Q4977" s="564">
        <v>1</v>
      </c>
      <c r="R4977" s="564">
        <v>1</v>
      </c>
      <c r="S4977" s="564">
        <v>1</v>
      </c>
      <c r="T4977" s="564">
        <v>1</v>
      </c>
      <c r="U4977" s="564">
        <v>1</v>
      </c>
      <c r="V4977" s="564">
        <v>1</v>
      </c>
      <c r="W4977" s="564">
        <v>1</v>
      </c>
      <c r="X4977" s="564">
        <v>1</v>
      </c>
      <c r="Y4977" s="564">
        <v>1</v>
      </c>
      <c r="Z4977" s="564">
        <v>1</v>
      </c>
      <c r="AA4977" s="564">
        <v>1</v>
      </c>
      <c r="AB4977" s="564">
        <v>1</v>
      </c>
      <c r="AC4977" s="564">
        <v>1</v>
      </c>
      <c r="AD4977" s="564">
        <v>1</v>
      </c>
      <c r="AE4977" s="564">
        <v>1</v>
      </c>
      <c r="AF4977" s="564">
        <v>1</v>
      </c>
      <c r="AG4977" s="564">
        <v>1</v>
      </c>
      <c r="AH4977" s="564">
        <v>1</v>
      </c>
      <c r="AI4977" s="564">
        <v>1</v>
      </c>
      <c r="AJ4977" s="564">
        <v>1</v>
      </c>
      <c r="AK4977" s="564">
        <v>1</v>
      </c>
    </row>
    <row r="4978" spans="1:37">
      <c r="A4978">
        <v>4974</v>
      </c>
      <c r="B4978" s="564">
        <f t="shared" ca="1" si="468"/>
        <v>18</v>
      </c>
      <c r="C4978" s="564">
        <f t="shared" ca="1" si="463"/>
        <v>324</v>
      </c>
      <c r="D4978" s="564">
        <f t="shared" ca="1" si="466"/>
        <v>18</v>
      </c>
      <c r="E4978" s="564">
        <f t="shared" ca="1" si="464"/>
        <v>1.8000000000000007</v>
      </c>
      <c r="F4978" s="564">
        <f t="shared" ca="1" si="467"/>
        <v>0.81052631578947365</v>
      </c>
      <c r="G4978" s="564">
        <f t="shared" ca="1" si="465"/>
        <v>3.2449800157779958</v>
      </c>
      <c r="H4978" s="564">
        <v>0</v>
      </c>
      <c r="I4978" s="564">
        <v>1</v>
      </c>
      <c r="J4978" s="564">
        <v>1</v>
      </c>
      <c r="K4978" s="564">
        <v>1</v>
      </c>
      <c r="L4978" s="564">
        <v>1</v>
      </c>
      <c r="M4978" s="564">
        <v>1</v>
      </c>
      <c r="N4978" s="564">
        <v>0</v>
      </c>
      <c r="O4978" s="564">
        <v>1</v>
      </c>
      <c r="P4978" s="564">
        <v>1</v>
      </c>
      <c r="Q4978" s="564">
        <v>1</v>
      </c>
      <c r="R4978" s="564">
        <v>1</v>
      </c>
      <c r="S4978" s="564">
        <v>1</v>
      </c>
      <c r="T4978" s="564">
        <v>1</v>
      </c>
      <c r="U4978" s="564">
        <v>1</v>
      </c>
      <c r="V4978" s="564">
        <v>1</v>
      </c>
      <c r="W4978" s="564">
        <v>1</v>
      </c>
      <c r="X4978" s="564">
        <v>1</v>
      </c>
      <c r="Y4978" s="564">
        <v>1</v>
      </c>
      <c r="Z4978" s="564">
        <v>1</v>
      </c>
      <c r="AA4978" s="564">
        <v>1</v>
      </c>
      <c r="AB4978" s="564">
        <v>1</v>
      </c>
      <c r="AC4978" s="564">
        <v>0</v>
      </c>
      <c r="AD4978" s="564">
        <v>1</v>
      </c>
      <c r="AE4978" s="564">
        <v>1</v>
      </c>
      <c r="AF4978" s="564">
        <v>1</v>
      </c>
      <c r="AG4978" s="564">
        <v>1</v>
      </c>
      <c r="AH4978" s="564">
        <v>1</v>
      </c>
      <c r="AI4978" s="564">
        <v>1</v>
      </c>
      <c r="AJ4978" s="564">
        <v>1</v>
      </c>
      <c r="AK4978" s="564">
        <v>1</v>
      </c>
    </row>
    <row r="4979" spans="1:37">
      <c r="A4979">
        <v>4975</v>
      </c>
      <c r="B4979" s="564">
        <f t="shared" ca="1" si="468"/>
        <v>0</v>
      </c>
      <c r="C4979" s="564">
        <f t="shared" ca="1" si="463"/>
        <v>0</v>
      </c>
      <c r="D4979" s="564">
        <f t="shared" ca="1" si="466"/>
        <v>0</v>
      </c>
      <c r="E4979" s="564">
        <f t="shared" ca="1" si="464"/>
        <v>0</v>
      </c>
      <c r="F4979" s="564">
        <f t="shared" ca="1" si="467"/>
        <v>1</v>
      </c>
      <c r="G4979" s="564">
        <f t="shared" ca="1" si="465"/>
        <v>-2.3214441986993011</v>
      </c>
      <c r="H4979" s="564">
        <v>0</v>
      </c>
      <c r="I4979" s="564">
        <v>0</v>
      </c>
      <c r="J4979" s="564">
        <v>0</v>
      </c>
      <c r="K4979" s="564">
        <v>0</v>
      </c>
      <c r="L4979" s="564">
        <v>0</v>
      </c>
      <c r="M4979" s="564">
        <v>0</v>
      </c>
      <c r="N4979" s="564">
        <v>0</v>
      </c>
      <c r="O4979" s="564">
        <v>0</v>
      </c>
      <c r="P4979" s="564">
        <v>0</v>
      </c>
      <c r="Q4979" s="564">
        <v>0</v>
      </c>
      <c r="R4979" s="564">
        <v>0</v>
      </c>
      <c r="S4979" s="564">
        <v>0</v>
      </c>
      <c r="T4979" s="564">
        <v>0</v>
      </c>
      <c r="U4979" s="564">
        <v>0</v>
      </c>
      <c r="V4979" s="564">
        <v>0</v>
      </c>
      <c r="W4979" s="564">
        <v>0</v>
      </c>
      <c r="X4979" s="564">
        <v>0</v>
      </c>
      <c r="Y4979" s="564">
        <v>0</v>
      </c>
      <c r="Z4979" s="564">
        <v>0</v>
      </c>
      <c r="AA4979" s="564">
        <v>0</v>
      </c>
      <c r="AB4979" s="564">
        <v>0</v>
      </c>
      <c r="AC4979" s="564">
        <v>0</v>
      </c>
      <c r="AD4979" s="564">
        <v>0</v>
      </c>
      <c r="AE4979" s="564">
        <v>0</v>
      </c>
      <c r="AF4979" s="564">
        <v>0</v>
      </c>
      <c r="AG4979" s="564">
        <v>0</v>
      </c>
      <c r="AH4979" s="564">
        <v>0</v>
      </c>
      <c r="AI4979" s="564">
        <v>0</v>
      </c>
      <c r="AJ4979" s="564">
        <v>0</v>
      </c>
      <c r="AK4979" s="564">
        <v>0</v>
      </c>
    </row>
    <row r="4980" spans="1:37">
      <c r="A4980">
        <v>4976</v>
      </c>
      <c r="B4980" s="564">
        <f t="shared" ca="1" si="468"/>
        <v>0</v>
      </c>
      <c r="C4980" s="564">
        <f t="shared" ca="1" si="463"/>
        <v>0</v>
      </c>
      <c r="D4980" s="564">
        <f t="shared" ca="1" si="466"/>
        <v>0</v>
      </c>
      <c r="E4980" s="564">
        <f t="shared" ca="1" si="464"/>
        <v>0</v>
      </c>
      <c r="F4980" s="564">
        <f t="shared" ca="1" si="467"/>
        <v>1</v>
      </c>
      <c r="G4980" s="564">
        <f t="shared" ca="1" si="465"/>
        <v>3.8890105100667065</v>
      </c>
      <c r="H4980" s="564">
        <v>0</v>
      </c>
      <c r="I4980" s="564">
        <v>0</v>
      </c>
      <c r="J4980" s="564">
        <v>0</v>
      </c>
      <c r="K4980" s="564">
        <v>0</v>
      </c>
      <c r="L4980" s="564">
        <v>0</v>
      </c>
      <c r="M4980" s="564">
        <v>0</v>
      </c>
      <c r="N4980" s="564">
        <v>0</v>
      </c>
      <c r="O4980" s="564">
        <v>0</v>
      </c>
      <c r="P4980" s="564">
        <v>0</v>
      </c>
      <c r="Q4980" s="564">
        <v>0</v>
      </c>
      <c r="R4980" s="564">
        <v>0</v>
      </c>
      <c r="S4980" s="564">
        <v>0</v>
      </c>
      <c r="T4980" s="564">
        <v>0</v>
      </c>
      <c r="U4980" s="564">
        <v>0</v>
      </c>
      <c r="V4980" s="564">
        <v>0</v>
      </c>
      <c r="W4980" s="564">
        <v>0</v>
      </c>
      <c r="X4980" s="564">
        <v>0</v>
      </c>
      <c r="Y4980" s="564">
        <v>0</v>
      </c>
      <c r="Z4980" s="564">
        <v>0</v>
      </c>
      <c r="AA4980" s="564">
        <v>0</v>
      </c>
      <c r="AB4980" s="564">
        <v>0</v>
      </c>
      <c r="AC4980" s="564">
        <v>0</v>
      </c>
      <c r="AD4980" s="564">
        <v>0</v>
      </c>
      <c r="AE4980" s="564">
        <v>0</v>
      </c>
      <c r="AF4980" s="564">
        <v>0</v>
      </c>
      <c r="AG4980" s="564">
        <v>0</v>
      </c>
      <c r="AH4980" s="564">
        <v>0</v>
      </c>
      <c r="AI4980" s="564">
        <v>0</v>
      </c>
      <c r="AJ4980" s="564">
        <v>0</v>
      </c>
      <c r="AK4980" s="564">
        <v>0</v>
      </c>
    </row>
    <row r="4981" spans="1:37">
      <c r="A4981">
        <v>4977</v>
      </c>
      <c r="B4981" s="564">
        <f t="shared" ca="1" si="468"/>
        <v>20</v>
      </c>
      <c r="C4981" s="564">
        <f t="shared" ca="1" si="463"/>
        <v>400</v>
      </c>
      <c r="D4981" s="564">
        <f t="shared" ca="1" si="466"/>
        <v>20</v>
      </c>
      <c r="E4981" s="564">
        <f t="shared" ca="1" si="464"/>
        <v>0</v>
      </c>
      <c r="F4981" s="564">
        <f t="shared" ca="1" si="467"/>
        <v>1</v>
      </c>
      <c r="G4981" s="564">
        <f t="shared" ca="1" si="465"/>
        <v>-0.30441636734385735</v>
      </c>
      <c r="H4981" s="564">
        <v>1</v>
      </c>
      <c r="I4981" s="564">
        <v>1</v>
      </c>
      <c r="J4981" s="564">
        <v>1</v>
      </c>
      <c r="K4981" s="564">
        <v>1</v>
      </c>
      <c r="L4981" s="564">
        <v>1</v>
      </c>
      <c r="M4981" s="564">
        <v>1</v>
      </c>
      <c r="N4981" s="564">
        <v>1</v>
      </c>
      <c r="O4981" s="564">
        <v>1</v>
      </c>
      <c r="P4981" s="564">
        <v>1</v>
      </c>
      <c r="Q4981" s="564">
        <v>1</v>
      </c>
      <c r="R4981" s="564">
        <v>1</v>
      </c>
      <c r="S4981" s="564">
        <v>1</v>
      </c>
      <c r="T4981" s="564">
        <v>1</v>
      </c>
      <c r="U4981" s="564">
        <v>1</v>
      </c>
      <c r="V4981" s="564">
        <v>1</v>
      </c>
      <c r="W4981" s="564">
        <v>1</v>
      </c>
      <c r="X4981" s="564">
        <v>1</v>
      </c>
      <c r="Y4981" s="564">
        <v>1</v>
      </c>
      <c r="Z4981" s="564">
        <v>1</v>
      </c>
      <c r="AA4981" s="564">
        <v>1</v>
      </c>
      <c r="AB4981" s="564">
        <v>1</v>
      </c>
      <c r="AC4981" s="564">
        <v>1</v>
      </c>
      <c r="AD4981" s="564">
        <v>1</v>
      </c>
      <c r="AE4981" s="564">
        <v>1</v>
      </c>
      <c r="AF4981" s="564">
        <v>1</v>
      </c>
      <c r="AG4981" s="564">
        <v>1</v>
      </c>
      <c r="AH4981" s="564">
        <v>1</v>
      </c>
      <c r="AI4981" s="564">
        <v>1</v>
      </c>
      <c r="AJ4981" s="564">
        <v>1</v>
      </c>
      <c r="AK4981" s="564">
        <v>1</v>
      </c>
    </row>
    <row r="4982" spans="1:37">
      <c r="A4982">
        <v>4978</v>
      </c>
      <c r="B4982" s="564">
        <f t="shared" ca="1" si="468"/>
        <v>20</v>
      </c>
      <c r="C4982" s="564">
        <f t="shared" ca="1" si="463"/>
        <v>400</v>
      </c>
      <c r="D4982" s="564">
        <f t="shared" ca="1" si="466"/>
        <v>20</v>
      </c>
      <c r="E4982" s="564">
        <f t="shared" ca="1" si="464"/>
        <v>0</v>
      </c>
      <c r="F4982" s="564">
        <f t="shared" ca="1" si="467"/>
        <v>1</v>
      </c>
      <c r="G4982" s="564">
        <f t="shared" ca="1" si="465"/>
        <v>-5.092505228915357</v>
      </c>
      <c r="H4982" s="564">
        <v>1</v>
      </c>
      <c r="I4982" s="564">
        <v>1</v>
      </c>
      <c r="J4982" s="564">
        <v>1</v>
      </c>
      <c r="K4982" s="564">
        <v>1</v>
      </c>
      <c r="L4982" s="564">
        <v>1</v>
      </c>
      <c r="M4982" s="564">
        <v>1</v>
      </c>
      <c r="N4982" s="564">
        <v>1</v>
      </c>
      <c r="O4982" s="564">
        <v>1</v>
      </c>
      <c r="P4982" s="564">
        <v>1</v>
      </c>
      <c r="Q4982" s="564">
        <v>1</v>
      </c>
      <c r="R4982" s="564">
        <v>1</v>
      </c>
      <c r="S4982" s="564">
        <v>1</v>
      </c>
      <c r="T4982" s="564">
        <v>1</v>
      </c>
      <c r="U4982" s="564">
        <v>1</v>
      </c>
      <c r="V4982" s="564">
        <v>1</v>
      </c>
      <c r="W4982" s="564">
        <v>1</v>
      </c>
      <c r="X4982" s="564">
        <v>1</v>
      </c>
      <c r="Y4982" s="564">
        <v>1</v>
      </c>
      <c r="Z4982" s="564">
        <v>1</v>
      </c>
      <c r="AA4982" s="564">
        <v>1</v>
      </c>
      <c r="AB4982" s="564">
        <v>1</v>
      </c>
      <c r="AC4982" s="564">
        <v>1</v>
      </c>
      <c r="AD4982" s="564">
        <v>1</v>
      </c>
      <c r="AE4982" s="564">
        <v>1</v>
      </c>
      <c r="AF4982" s="564">
        <v>1</v>
      </c>
      <c r="AG4982" s="564">
        <v>1</v>
      </c>
      <c r="AH4982" s="564">
        <v>1</v>
      </c>
      <c r="AI4982" s="564">
        <v>1</v>
      </c>
      <c r="AJ4982" s="564">
        <v>1</v>
      </c>
      <c r="AK4982" s="564">
        <v>1</v>
      </c>
    </row>
    <row r="4983" spans="1:37">
      <c r="A4983">
        <v>4979</v>
      </c>
      <c r="B4983" s="564">
        <f t="shared" ca="1" si="468"/>
        <v>0</v>
      </c>
      <c r="C4983" s="564">
        <f t="shared" ca="1" si="463"/>
        <v>0</v>
      </c>
      <c r="D4983" s="564">
        <f t="shared" ca="1" si="466"/>
        <v>0</v>
      </c>
      <c r="E4983" s="564">
        <f t="shared" ca="1" si="464"/>
        <v>0</v>
      </c>
      <c r="F4983" s="564">
        <f t="shared" ca="1" si="467"/>
        <v>1</v>
      </c>
      <c r="G4983" s="564">
        <f t="shared" ca="1" si="465"/>
        <v>6.3602850631484085</v>
      </c>
      <c r="H4983" s="564">
        <v>0</v>
      </c>
      <c r="I4983" s="564">
        <v>0</v>
      </c>
      <c r="J4983" s="564">
        <v>0</v>
      </c>
      <c r="K4983" s="564">
        <v>0</v>
      </c>
      <c r="L4983" s="564">
        <v>0</v>
      </c>
      <c r="M4983" s="564">
        <v>0</v>
      </c>
      <c r="N4983" s="564">
        <v>0</v>
      </c>
      <c r="O4983" s="564">
        <v>0</v>
      </c>
      <c r="P4983" s="564">
        <v>0</v>
      </c>
      <c r="Q4983" s="564">
        <v>0</v>
      </c>
      <c r="R4983" s="564">
        <v>0</v>
      </c>
      <c r="S4983" s="564">
        <v>0</v>
      </c>
      <c r="T4983" s="564">
        <v>0</v>
      </c>
      <c r="U4983" s="564">
        <v>0</v>
      </c>
      <c r="V4983" s="564">
        <v>0</v>
      </c>
      <c r="W4983" s="564">
        <v>0</v>
      </c>
      <c r="X4983" s="564">
        <v>0</v>
      </c>
      <c r="Y4983" s="564">
        <v>0</v>
      </c>
      <c r="Z4983" s="564">
        <v>0</v>
      </c>
      <c r="AA4983" s="564">
        <v>0</v>
      </c>
      <c r="AB4983" s="564">
        <v>0</v>
      </c>
      <c r="AC4983" s="564">
        <v>0</v>
      </c>
      <c r="AD4983" s="564">
        <v>0</v>
      </c>
      <c r="AE4983" s="564">
        <v>0</v>
      </c>
      <c r="AF4983" s="564">
        <v>0</v>
      </c>
      <c r="AG4983" s="564">
        <v>0</v>
      </c>
      <c r="AH4983" s="564">
        <v>0</v>
      </c>
      <c r="AI4983" s="564">
        <v>0</v>
      </c>
      <c r="AJ4983" s="564">
        <v>0</v>
      </c>
      <c r="AK4983" s="564">
        <v>0</v>
      </c>
    </row>
    <row r="4984" spans="1:37">
      <c r="A4984">
        <v>4980</v>
      </c>
      <c r="B4984" s="564">
        <f t="shared" ca="1" si="468"/>
        <v>0</v>
      </c>
      <c r="C4984" s="564">
        <f t="shared" ca="1" si="463"/>
        <v>0</v>
      </c>
      <c r="D4984" s="564">
        <f t="shared" ca="1" si="466"/>
        <v>0</v>
      </c>
      <c r="E4984" s="564">
        <f t="shared" ca="1" si="464"/>
        <v>0</v>
      </c>
      <c r="F4984" s="564">
        <f t="shared" ca="1" si="467"/>
        <v>1</v>
      </c>
      <c r="G4984" s="564">
        <f t="shared" ca="1" si="465"/>
        <v>6.4279831284899061</v>
      </c>
      <c r="H4984" s="564">
        <v>0</v>
      </c>
      <c r="I4984" s="564">
        <v>0</v>
      </c>
      <c r="J4984" s="564">
        <v>0</v>
      </c>
      <c r="K4984" s="564">
        <v>0</v>
      </c>
      <c r="L4984" s="564">
        <v>0</v>
      </c>
      <c r="M4984" s="564">
        <v>0</v>
      </c>
      <c r="N4984" s="564">
        <v>0</v>
      </c>
      <c r="O4984" s="564">
        <v>0</v>
      </c>
      <c r="P4984" s="564">
        <v>0</v>
      </c>
      <c r="Q4984" s="564">
        <v>0</v>
      </c>
      <c r="R4984" s="564">
        <v>0</v>
      </c>
      <c r="S4984" s="564">
        <v>0</v>
      </c>
      <c r="T4984" s="564">
        <v>0</v>
      </c>
      <c r="U4984" s="564">
        <v>0</v>
      </c>
      <c r="V4984" s="564">
        <v>0</v>
      </c>
      <c r="W4984" s="564">
        <v>0</v>
      </c>
      <c r="X4984" s="564">
        <v>0</v>
      </c>
      <c r="Y4984" s="564">
        <v>0</v>
      </c>
      <c r="Z4984" s="564">
        <v>0</v>
      </c>
      <c r="AA4984" s="564">
        <v>0</v>
      </c>
      <c r="AB4984" s="564">
        <v>0</v>
      </c>
      <c r="AC4984" s="564">
        <v>0</v>
      </c>
      <c r="AD4984" s="564">
        <v>0</v>
      </c>
      <c r="AE4984" s="564">
        <v>0</v>
      </c>
      <c r="AF4984" s="564">
        <v>0</v>
      </c>
      <c r="AG4984" s="564">
        <v>0</v>
      </c>
      <c r="AH4984" s="564">
        <v>0</v>
      </c>
      <c r="AI4984" s="564">
        <v>0</v>
      </c>
      <c r="AJ4984" s="564">
        <v>0</v>
      </c>
      <c r="AK4984" s="564">
        <v>0</v>
      </c>
    </row>
    <row r="4985" spans="1:37">
      <c r="A4985">
        <v>4981</v>
      </c>
      <c r="B4985" s="564">
        <f t="shared" ca="1" si="468"/>
        <v>20</v>
      </c>
      <c r="C4985" s="564">
        <f t="shared" ca="1" si="463"/>
        <v>400</v>
      </c>
      <c r="D4985" s="564">
        <f t="shared" ca="1" si="466"/>
        <v>20</v>
      </c>
      <c r="E4985" s="564">
        <f t="shared" ca="1" si="464"/>
        <v>0</v>
      </c>
      <c r="F4985" s="564">
        <f t="shared" ca="1" si="467"/>
        <v>1</v>
      </c>
      <c r="G4985" s="564">
        <f t="shared" ca="1" si="465"/>
        <v>-7.1522919341029016</v>
      </c>
      <c r="H4985" s="564">
        <v>1</v>
      </c>
      <c r="I4985" s="564">
        <v>1</v>
      </c>
      <c r="J4985" s="564">
        <v>1</v>
      </c>
      <c r="K4985" s="564">
        <v>1</v>
      </c>
      <c r="L4985" s="564">
        <v>1</v>
      </c>
      <c r="M4985" s="564">
        <v>1</v>
      </c>
      <c r="N4985" s="564">
        <v>1</v>
      </c>
      <c r="O4985" s="564">
        <v>1</v>
      </c>
      <c r="P4985" s="564">
        <v>1</v>
      </c>
      <c r="Q4985" s="564">
        <v>1</v>
      </c>
      <c r="R4985" s="564">
        <v>1</v>
      </c>
      <c r="S4985" s="564">
        <v>1</v>
      </c>
      <c r="T4985" s="564">
        <v>1</v>
      </c>
      <c r="U4985" s="564">
        <v>1</v>
      </c>
      <c r="V4985" s="564">
        <v>1</v>
      </c>
      <c r="W4985" s="564">
        <v>1</v>
      </c>
      <c r="X4985" s="564">
        <v>1</v>
      </c>
      <c r="Y4985" s="564">
        <v>1</v>
      </c>
      <c r="Z4985" s="564">
        <v>1</v>
      </c>
      <c r="AA4985" s="564">
        <v>1</v>
      </c>
      <c r="AB4985" s="564">
        <v>1</v>
      </c>
      <c r="AC4985" s="564">
        <v>1</v>
      </c>
      <c r="AD4985" s="564">
        <v>1</v>
      </c>
      <c r="AE4985" s="564">
        <v>1</v>
      </c>
      <c r="AF4985" s="564">
        <v>1</v>
      </c>
      <c r="AG4985" s="564">
        <v>1</v>
      </c>
      <c r="AH4985" s="564">
        <v>1</v>
      </c>
      <c r="AI4985" s="564">
        <v>1</v>
      </c>
      <c r="AJ4985" s="564">
        <v>1</v>
      </c>
      <c r="AK4985" s="564">
        <v>1</v>
      </c>
    </row>
    <row r="4986" spans="1:37">
      <c r="A4986">
        <v>4982</v>
      </c>
      <c r="B4986" s="564">
        <f t="shared" ca="1" si="468"/>
        <v>20</v>
      </c>
      <c r="C4986" s="564">
        <f t="shared" ca="1" si="463"/>
        <v>400</v>
      </c>
      <c r="D4986" s="564">
        <f t="shared" ca="1" si="466"/>
        <v>20</v>
      </c>
      <c r="E4986" s="564">
        <f t="shared" ca="1" si="464"/>
        <v>0</v>
      </c>
      <c r="F4986" s="564">
        <f t="shared" ca="1" si="467"/>
        <v>1</v>
      </c>
      <c r="G4986" s="564">
        <f t="shared" ca="1" si="465"/>
        <v>3.0039205915023861</v>
      </c>
      <c r="H4986" s="564">
        <v>1</v>
      </c>
      <c r="I4986" s="564">
        <v>1</v>
      </c>
      <c r="J4986" s="564">
        <v>1</v>
      </c>
      <c r="K4986" s="564">
        <v>1</v>
      </c>
      <c r="L4986" s="564">
        <v>1</v>
      </c>
      <c r="M4986" s="564">
        <v>1</v>
      </c>
      <c r="N4986" s="564">
        <v>1</v>
      </c>
      <c r="O4986" s="564">
        <v>1</v>
      </c>
      <c r="P4986" s="564">
        <v>1</v>
      </c>
      <c r="Q4986" s="564">
        <v>1</v>
      </c>
      <c r="R4986" s="564">
        <v>1</v>
      </c>
      <c r="S4986" s="564">
        <v>1</v>
      </c>
      <c r="T4986" s="564">
        <v>1</v>
      </c>
      <c r="U4986" s="564">
        <v>1</v>
      </c>
      <c r="V4986" s="564">
        <v>1</v>
      </c>
      <c r="W4986" s="564">
        <v>1</v>
      </c>
      <c r="X4986" s="564">
        <v>1</v>
      </c>
      <c r="Y4986" s="564">
        <v>1</v>
      </c>
      <c r="Z4986" s="564">
        <v>1</v>
      </c>
      <c r="AA4986" s="564">
        <v>1</v>
      </c>
      <c r="AB4986" s="564">
        <v>1</v>
      </c>
      <c r="AC4986" s="564">
        <v>1</v>
      </c>
      <c r="AD4986" s="564">
        <v>1</v>
      </c>
      <c r="AE4986" s="564">
        <v>1</v>
      </c>
      <c r="AF4986" s="564">
        <v>1</v>
      </c>
      <c r="AG4986" s="564">
        <v>1</v>
      </c>
      <c r="AH4986" s="564">
        <v>1</v>
      </c>
      <c r="AI4986" s="564">
        <v>1</v>
      </c>
      <c r="AJ4986" s="564">
        <v>1</v>
      </c>
      <c r="AK4986" s="564">
        <v>1</v>
      </c>
    </row>
    <row r="4987" spans="1:37">
      <c r="A4987">
        <v>4983</v>
      </c>
      <c r="B4987" s="564">
        <f t="shared" ca="1" si="468"/>
        <v>0</v>
      </c>
      <c r="C4987" s="564">
        <f t="shared" ca="1" si="463"/>
        <v>0</v>
      </c>
      <c r="D4987" s="564">
        <f t="shared" ca="1" si="466"/>
        <v>0</v>
      </c>
      <c r="E4987" s="564">
        <f t="shared" ca="1" si="464"/>
        <v>0</v>
      </c>
      <c r="F4987" s="564">
        <f t="shared" ca="1" si="467"/>
        <v>1</v>
      </c>
      <c r="G4987" s="564">
        <f t="shared" ca="1" si="465"/>
        <v>2.3904958649480443</v>
      </c>
      <c r="H4987" s="564">
        <v>0</v>
      </c>
      <c r="I4987" s="564">
        <v>0</v>
      </c>
      <c r="J4987" s="564">
        <v>0</v>
      </c>
      <c r="K4987" s="564">
        <v>0</v>
      </c>
      <c r="L4987" s="564">
        <v>0</v>
      </c>
      <c r="M4987" s="564">
        <v>0</v>
      </c>
      <c r="N4987" s="564">
        <v>0</v>
      </c>
      <c r="O4987" s="564">
        <v>0</v>
      </c>
      <c r="P4987" s="564">
        <v>0</v>
      </c>
      <c r="Q4987" s="564">
        <v>0</v>
      </c>
      <c r="R4987" s="564">
        <v>0</v>
      </c>
      <c r="S4987" s="564">
        <v>0</v>
      </c>
      <c r="T4987" s="564">
        <v>0</v>
      </c>
      <c r="U4987" s="564">
        <v>0</v>
      </c>
      <c r="V4987" s="564">
        <v>0</v>
      </c>
      <c r="W4987" s="564">
        <v>0</v>
      </c>
      <c r="X4987" s="564">
        <v>0</v>
      </c>
      <c r="Y4987" s="564">
        <v>0</v>
      </c>
      <c r="Z4987" s="564">
        <v>0</v>
      </c>
      <c r="AA4987" s="564">
        <v>0</v>
      </c>
      <c r="AB4987" s="564">
        <v>0</v>
      </c>
      <c r="AC4987" s="564">
        <v>0</v>
      </c>
      <c r="AD4987" s="564">
        <v>0</v>
      </c>
      <c r="AE4987" s="564">
        <v>0</v>
      </c>
      <c r="AF4987" s="564">
        <v>0</v>
      </c>
      <c r="AG4987" s="564">
        <v>0</v>
      </c>
      <c r="AH4987" s="564">
        <v>0</v>
      </c>
      <c r="AI4987" s="564">
        <v>0</v>
      </c>
      <c r="AJ4987" s="564">
        <v>0</v>
      </c>
      <c r="AK4987" s="564">
        <v>0</v>
      </c>
    </row>
    <row r="4988" spans="1:37">
      <c r="A4988">
        <v>4984</v>
      </c>
      <c r="B4988" s="564">
        <f t="shared" ca="1" si="468"/>
        <v>0</v>
      </c>
      <c r="C4988" s="564">
        <f t="shared" ca="1" si="463"/>
        <v>0</v>
      </c>
      <c r="D4988" s="564">
        <f t="shared" ca="1" si="466"/>
        <v>0</v>
      </c>
      <c r="E4988" s="564">
        <f t="shared" ca="1" si="464"/>
        <v>0</v>
      </c>
      <c r="F4988" s="564">
        <f t="shared" ca="1" si="467"/>
        <v>1</v>
      </c>
      <c r="G4988" s="564">
        <f t="shared" ca="1" si="465"/>
        <v>2.6635494579291725</v>
      </c>
      <c r="H4988" s="564">
        <v>0</v>
      </c>
      <c r="I4988" s="564">
        <v>0</v>
      </c>
      <c r="J4988" s="564">
        <v>0</v>
      </c>
      <c r="K4988" s="564">
        <v>0</v>
      </c>
      <c r="L4988" s="564">
        <v>0</v>
      </c>
      <c r="M4988" s="564">
        <v>0</v>
      </c>
      <c r="N4988" s="564">
        <v>0</v>
      </c>
      <c r="O4988" s="564">
        <v>0</v>
      </c>
      <c r="P4988" s="564">
        <v>0</v>
      </c>
      <c r="Q4988" s="564">
        <v>0</v>
      </c>
      <c r="R4988" s="564">
        <v>0</v>
      </c>
      <c r="S4988" s="564">
        <v>0</v>
      </c>
      <c r="T4988" s="564">
        <v>0</v>
      </c>
      <c r="U4988" s="564">
        <v>0</v>
      </c>
      <c r="V4988" s="564">
        <v>0</v>
      </c>
      <c r="W4988" s="564">
        <v>0</v>
      </c>
      <c r="X4988" s="564">
        <v>0</v>
      </c>
      <c r="Y4988" s="564">
        <v>0</v>
      </c>
      <c r="Z4988" s="564">
        <v>0</v>
      </c>
      <c r="AA4988" s="564">
        <v>0</v>
      </c>
      <c r="AB4988" s="564">
        <v>0</v>
      </c>
      <c r="AC4988" s="564">
        <v>0</v>
      </c>
      <c r="AD4988" s="564">
        <v>0</v>
      </c>
      <c r="AE4988" s="564">
        <v>0</v>
      </c>
      <c r="AF4988" s="564">
        <v>0</v>
      </c>
      <c r="AG4988" s="564">
        <v>0</v>
      </c>
      <c r="AH4988" s="564">
        <v>0</v>
      </c>
      <c r="AI4988" s="564">
        <v>0</v>
      </c>
      <c r="AJ4988" s="564">
        <v>0</v>
      </c>
      <c r="AK4988" s="564">
        <v>0</v>
      </c>
    </row>
    <row r="4989" spans="1:37">
      <c r="A4989">
        <v>4985</v>
      </c>
      <c r="B4989" s="564">
        <f t="shared" ca="1" si="468"/>
        <v>0</v>
      </c>
      <c r="C4989" s="564">
        <f t="shared" ca="1" si="463"/>
        <v>0</v>
      </c>
      <c r="D4989" s="564">
        <f t="shared" ca="1" si="466"/>
        <v>0</v>
      </c>
      <c r="E4989" s="564">
        <f t="shared" ca="1" si="464"/>
        <v>0</v>
      </c>
      <c r="F4989" s="564">
        <f t="shared" ca="1" si="467"/>
        <v>1</v>
      </c>
      <c r="G4989" s="564">
        <f t="shared" ca="1" si="465"/>
        <v>4.6534235703234881</v>
      </c>
      <c r="H4989" s="564">
        <v>0</v>
      </c>
      <c r="I4989" s="564">
        <v>0</v>
      </c>
      <c r="J4989" s="564">
        <v>0</v>
      </c>
      <c r="K4989" s="564">
        <v>0</v>
      </c>
      <c r="L4989" s="564">
        <v>0</v>
      </c>
      <c r="M4989" s="564">
        <v>0</v>
      </c>
      <c r="N4989" s="564">
        <v>0</v>
      </c>
      <c r="O4989" s="564">
        <v>0</v>
      </c>
      <c r="P4989" s="564">
        <v>0</v>
      </c>
      <c r="Q4989" s="564">
        <v>0</v>
      </c>
      <c r="R4989" s="564">
        <v>0</v>
      </c>
      <c r="S4989" s="564">
        <v>0</v>
      </c>
      <c r="T4989" s="564">
        <v>0</v>
      </c>
      <c r="U4989" s="564">
        <v>0</v>
      </c>
      <c r="V4989" s="564">
        <v>0</v>
      </c>
      <c r="W4989" s="564">
        <v>0</v>
      </c>
      <c r="X4989" s="564">
        <v>0</v>
      </c>
      <c r="Y4989" s="564">
        <v>0</v>
      </c>
      <c r="Z4989" s="564">
        <v>0</v>
      </c>
      <c r="AA4989" s="564">
        <v>0</v>
      </c>
      <c r="AB4989" s="564">
        <v>0</v>
      </c>
      <c r="AC4989" s="564">
        <v>0</v>
      </c>
      <c r="AD4989" s="564">
        <v>0</v>
      </c>
      <c r="AE4989" s="564">
        <v>0</v>
      </c>
      <c r="AF4989" s="564">
        <v>0</v>
      </c>
      <c r="AG4989" s="564">
        <v>0</v>
      </c>
      <c r="AH4989" s="564">
        <v>0</v>
      </c>
      <c r="AI4989" s="564">
        <v>0</v>
      </c>
      <c r="AJ4989" s="564">
        <v>0</v>
      </c>
      <c r="AK4989" s="564">
        <v>0</v>
      </c>
    </row>
    <row r="4990" spans="1:37">
      <c r="A4990">
        <v>4986</v>
      </c>
      <c r="B4990" s="564">
        <f t="shared" ca="1" si="468"/>
        <v>0</v>
      </c>
      <c r="C4990" s="564">
        <f t="shared" ca="1" si="463"/>
        <v>0</v>
      </c>
      <c r="D4990" s="564">
        <f t="shared" ca="1" si="466"/>
        <v>0</v>
      </c>
      <c r="E4990" s="564">
        <f t="shared" ca="1" si="464"/>
        <v>0</v>
      </c>
      <c r="F4990" s="564">
        <f t="shared" ca="1" si="467"/>
        <v>1</v>
      </c>
      <c r="G4990" s="564">
        <f t="shared" ca="1" si="465"/>
        <v>-0.45404695934026651</v>
      </c>
      <c r="H4990" s="564">
        <v>0</v>
      </c>
      <c r="I4990" s="564">
        <v>0</v>
      </c>
      <c r="J4990" s="564">
        <v>0</v>
      </c>
      <c r="K4990" s="564">
        <v>0</v>
      </c>
      <c r="L4990" s="564">
        <v>0</v>
      </c>
      <c r="M4990" s="564">
        <v>0</v>
      </c>
      <c r="N4990" s="564">
        <v>0</v>
      </c>
      <c r="O4990" s="564">
        <v>0</v>
      </c>
      <c r="P4990" s="564">
        <v>0</v>
      </c>
      <c r="Q4990" s="564">
        <v>0</v>
      </c>
      <c r="R4990" s="564">
        <v>0</v>
      </c>
      <c r="S4990" s="564">
        <v>0</v>
      </c>
      <c r="T4990" s="564">
        <v>0</v>
      </c>
      <c r="U4990" s="564">
        <v>0</v>
      </c>
      <c r="V4990" s="564">
        <v>0</v>
      </c>
      <c r="W4990" s="564">
        <v>0</v>
      </c>
      <c r="X4990" s="564">
        <v>0</v>
      </c>
      <c r="Y4990" s="564">
        <v>0</v>
      </c>
      <c r="Z4990" s="564">
        <v>0</v>
      </c>
      <c r="AA4990" s="564">
        <v>0</v>
      </c>
      <c r="AB4990" s="564">
        <v>0</v>
      </c>
      <c r="AC4990" s="564">
        <v>0</v>
      </c>
      <c r="AD4990" s="564">
        <v>0</v>
      </c>
      <c r="AE4990" s="564">
        <v>0</v>
      </c>
      <c r="AF4990" s="564">
        <v>0</v>
      </c>
      <c r="AG4990" s="564">
        <v>0</v>
      </c>
      <c r="AH4990" s="564">
        <v>0</v>
      </c>
      <c r="AI4990" s="564">
        <v>0</v>
      </c>
      <c r="AJ4990" s="564">
        <v>0</v>
      </c>
      <c r="AK4990" s="564">
        <v>0</v>
      </c>
    </row>
    <row r="4991" spans="1:37">
      <c r="A4991">
        <v>4987</v>
      </c>
      <c r="B4991" s="564">
        <f t="shared" ca="1" si="468"/>
        <v>16</v>
      </c>
      <c r="C4991" s="564">
        <f t="shared" ca="1" si="463"/>
        <v>256</v>
      </c>
      <c r="D4991" s="564">
        <f t="shared" ca="1" si="466"/>
        <v>16</v>
      </c>
      <c r="E4991" s="564">
        <f t="shared" ca="1" si="464"/>
        <v>3.1999999999999993</v>
      </c>
      <c r="F4991" s="564">
        <f t="shared" ca="1" si="467"/>
        <v>0.66315789473684217</v>
      </c>
      <c r="G4991" s="564">
        <f t="shared" ca="1" si="465"/>
        <v>0.45156720377427351</v>
      </c>
      <c r="H4991" s="564">
        <v>1</v>
      </c>
      <c r="I4991" s="564">
        <v>1</v>
      </c>
      <c r="J4991" s="564">
        <v>0</v>
      </c>
      <c r="K4991" s="564">
        <v>1</v>
      </c>
      <c r="L4991" s="564">
        <v>1</v>
      </c>
      <c r="M4991" s="564">
        <v>1</v>
      </c>
      <c r="N4991" s="564">
        <v>1</v>
      </c>
      <c r="O4991" s="564">
        <v>1</v>
      </c>
      <c r="P4991" s="564">
        <v>0</v>
      </c>
      <c r="Q4991" s="564">
        <v>1</v>
      </c>
      <c r="R4991" s="564">
        <v>1</v>
      </c>
      <c r="S4991" s="564">
        <v>1</v>
      </c>
      <c r="T4991" s="564">
        <v>1</v>
      </c>
      <c r="U4991" s="564">
        <v>0</v>
      </c>
      <c r="V4991" s="564">
        <v>1</v>
      </c>
      <c r="W4991" s="564">
        <v>0</v>
      </c>
      <c r="X4991" s="564">
        <v>1</v>
      </c>
      <c r="Y4991" s="564">
        <v>1</v>
      </c>
      <c r="Z4991" s="564">
        <v>1</v>
      </c>
      <c r="AA4991" s="564">
        <v>1</v>
      </c>
      <c r="AB4991" s="564">
        <v>1</v>
      </c>
      <c r="AC4991" s="564">
        <v>1</v>
      </c>
      <c r="AD4991" s="564">
        <v>1</v>
      </c>
      <c r="AE4991" s="564">
        <v>1</v>
      </c>
      <c r="AF4991" s="564">
        <v>1</v>
      </c>
      <c r="AG4991" s="564">
        <v>1</v>
      </c>
      <c r="AH4991" s="564">
        <v>1</v>
      </c>
      <c r="AI4991" s="564">
        <v>1</v>
      </c>
      <c r="AJ4991" s="564">
        <v>1</v>
      </c>
      <c r="AK4991" s="564">
        <v>1</v>
      </c>
    </row>
    <row r="4992" spans="1:37">
      <c r="A4992">
        <v>4988</v>
      </c>
      <c r="B4992" s="564">
        <f t="shared" ca="1" si="468"/>
        <v>0</v>
      </c>
      <c r="C4992" s="564">
        <f t="shared" ca="1" si="463"/>
        <v>0</v>
      </c>
      <c r="D4992" s="564">
        <f t="shared" ca="1" si="466"/>
        <v>0</v>
      </c>
      <c r="E4992" s="564">
        <f t="shared" ca="1" si="464"/>
        <v>0</v>
      </c>
      <c r="F4992" s="564">
        <f t="shared" ca="1" si="467"/>
        <v>1</v>
      </c>
      <c r="G4992" s="564">
        <f t="shared" ca="1" si="465"/>
        <v>-3.1986411564407882</v>
      </c>
      <c r="H4992" s="564">
        <v>0</v>
      </c>
      <c r="I4992" s="564">
        <v>0</v>
      </c>
      <c r="J4992" s="564">
        <v>0</v>
      </c>
      <c r="K4992" s="564">
        <v>0</v>
      </c>
      <c r="L4992" s="564">
        <v>0</v>
      </c>
      <c r="M4992" s="564">
        <v>0</v>
      </c>
      <c r="N4992" s="564">
        <v>0</v>
      </c>
      <c r="O4992" s="564">
        <v>0</v>
      </c>
      <c r="P4992" s="564">
        <v>0</v>
      </c>
      <c r="Q4992" s="564">
        <v>0</v>
      </c>
      <c r="R4992" s="564">
        <v>0</v>
      </c>
      <c r="S4992" s="564">
        <v>0</v>
      </c>
      <c r="T4992" s="564">
        <v>0</v>
      </c>
      <c r="U4992" s="564">
        <v>0</v>
      </c>
      <c r="V4992" s="564">
        <v>0</v>
      </c>
      <c r="W4992" s="564">
        <v>0</v>
      </c>
      <c r="X4992" s="564">
        <v>0</v>
      </c>
      <c r="Y4992" s="564">
        <v>0</v>
      </c>
      <c r="Z4992" s="564">
        <v>0</v>
      </c>
      <c r="AA4992" s="564">
        <v>0</v>
      </c>
      <c r="AB4992" s="564">
        <v>0</v>
      </c>
      <c r="AC4992" s="564">
        <v>0</v>
      </c>
      <c r="AD4992" s="564">
        <v>0</v>
      </c>
      <c r="AE4992" s="564">
        <v>0</v>
      </c>
      <c r="AF4992" s="564">
        <v>0</v>
      </c>
      <c r="AG4992" s="564">
        <v>0</v>
      </c>
      <c r="AH4992" s="564">
        <v>0</v>
      </c>
      <c r="AI4992" s="564">
        <v>0</v>
      </c>
      <c r="AJ4992" s="564">
        <v>0</v>
      </c>
      <c r="AK4992" s="564">
        <v>0</v>
      </c>
    </row>
    <row r="4993" spans="1:37">
      <c r="A4993">
        <v>4989</v>
      </c>
      <c r="B4993" s="564">
        <f t="shared" ca="1" si="468"/>
        <v>0</v>
      </c>
      <c r="C4993" s="564">
        <f t="shared" ca="1" si="463"/>
        <v>0</v>
      </c>
      <c r="D4993" s="564">
        <f t="shared" ca="1" si="466"/>
        <v>0</v>
      </c>
      <c r="E4993" s="564">
        <f t="shared" ca="1" si="464"/>
        <v>0</v>
      </c>
      <c r="F4993" s="564">
        <f t="shared" ca="1" si="467"/>
        <v>1</v>
      </c>
      <c r="G4993" s="564">
        <f t="shared" ca="1" si="465"/>
        <v>-3.8360122045972829</v>
      </c>
      <c r="H4993" s="564">
        <v>0</v>
      </c>
      <c r="I4993" s="564">
        <v>0</v>
      </c>
      <c r="J4993" s="564">
        <v>0</v>
      </c>
      <c r="K4993" s="564">
        <v>0</v>
      </c>
      <c r="L4993" s="564">
        <v>0</v>
      </c>
      <c r="M4993" s="564">
        <v>0</v>
      </c>
      <c r="N4993" s="564">
        <v>0</v>
      </c>
      <c r="O4993" s="564">
        <v>0</v>
      </c>
      <c r="P4993" s="564">
        <v>0</v>
      </c>
      <c r="Q4993" s="564">
        <v>0</v>
      </c>
      <c r="R4993" s="564">
        <v>0</v>
      </c>
      <c r="S4993" s="564">
        <v>0</v>
      </c>
      <c r="T4993" s="564">
        <v>0</v>
      </c>
      <c r="U4993" s="564">
        <v>0</v>
      </c>
      <c r="V4993" s="564">
        <v>0</v>
      </c>
      <c r="W4993" s="564">
        <v>0</v>
      </c>
      <c r="X4993" s="564">
        <v>0</v>
      </c>
      <c r="Y4993" s="564">
        <v>0</v>
      </c>
      <c r="Z4993" s="564">
        <v>0</v>
      </c>
      <c r="AA4993" s="564">
        <v>0</v>
      </c>
      <c r="AB4993" s="564">
        <v>0</v>
      </c>
      <c r="AC4993" s="564">
        <v>0</v>
      </c>
      <c r="AD4993" s="564">
        <v>0</v>
      </c>
      <c r="AE4993" s="564">
        <v>0</v>
      </c>
      <c r="AF4993" s="564">
        <v>0</v>
      </c>
      <c r="AG4993" s="564">
        <v>0</v>
      </c>
      <c r="AH4993" s="564">
        <v>0</v>
      </c>
      <c r="AI4993" s="564">
        <v>0</v>
      </c>
      <c r="AJ4993" s="564">
        <v>0</v>
      </c>
      <c r="AK4993" s="564">
        <v>0</v>
      </c>
    </row>
    <row r="4994" spans="1:37">
      <c r="A4994">
        <v>4990</v>
      </c>
      <c r="B4994" s="564">
        <f t="shared" ca="1" si="468"/>
        <v>20</v>
      </c>
      <c r="C4994" s="564">
        <f t="shared" ca="1" si="463"/>
        <v>400</v>
      </c>
      <c r="D4994" s="564">
        <f t="shared" ca="1" si="466"/>
        <v>20</v>
      </c>
      <c r="E4994" s="564">
        <f t="shared" ca="1" si="464"/>
        <v>0</v>
      </c>
      <c r="F4994" s="564">
        <f t="shared" ca="1" si="467"/>
        <v>1</v>
      </c>
      <c r="G4994" s="564">
        <f t="shared" ca="1" si="465"/>
        <v>0.2548134929926309</v>
      </c>
      <c r="H4994" s="564">
        <v>1</v>
      </c>
      <c r="I4994" s="564">
        <v>1</v>
      </c>
      <c r="J4994" s="564">
        <v>1</v>
      </c>
      <c r="K4994" s="564">
        <v>1</v>
      </c>
      <c r="L4994" s="564">
        <v>1</v>
      </c>
      <c r="M4994" s="564">
        <v>1</v>
      </c>
      <c r="N4994" s="564">
        <v>1</v>
      </c>
      <c r="O4994" s="564">
        <v>1</v>
      </c>
      <c r="P4994" s="564">
        <v>1</v>
      </c>
      <c r="Q4994" s="564">
        <v>1</v>
      </c>
      <c r="R4994" s="564">
        <v>1</v>
      </c>
      <c r="S4994" s="564">
        <v>1</v>
      </c>
      <c r="T4994" s="564">
        <v>1</v>
      </c>
      <c r="U4994" s="564">
        <v>1</v>
      </c>
      <c r="V4994" s="564">
        <v>1</v>
      </c>
      <c r="W4994" s="564">
        <v>1</v>
      </c>
      <c r="X4994" s="564">
        <v>1</v>
      </c>
      <c r="Y4994" s="564">
        <v>1</v>
      </c>
      <c r="Z4994" s="564">
        <v>1</v>
      </c>
      <c r="AA4994" s="564">
        <v>1</v>
      </c>
      <c r="AB4994" s="564">
        <v>1</v>
      </c>
      <c r="AC4994" s="564">
        <v>1</v>
      </c>
      <c r="AD4994" s="564">
        <v>1</v>
      </c>
      <c r="AE4994" s="564">
        <v>1</v>
      </c>
      <c r="AF4994" s="564">
        <v>1</v>
      </c>
      <c r="AG4994" s="564">
        <v>1</v>
      </c>
      <c r="AH4994" s="564">
        <v>1</v>
      </c>
      <c r="AI4994" s="564">
        <v>1</v>
      </c>
      <c r="AJ4994" s="564">
        <v>1</v>
      </c>
      <c r="AK4994" s="564">
        <v>1</v>
      </c>
    </row>
    <row r="4995" spans="1:37">
      <c r="A4995">
        <v>4991</v>
      </c>
      <c r="B4995" s="564">
        <f t="shared" ca="1" si="468"/>
        <v>0</v>
      </c>
      <c r="C4995" s="564">
        <f t="shared" ca="1" si="463"/>
        <v>0</v>
      </c>
      <c r="D4995" s="564">
        <f t="shared" ca="1" si="466"/>
        <v>0</v>
      </c>
      <c r="E4995" s="564">
        <f t="shared" ca="1" si="464"/>
        <v>0</v>
      </c>
      <c r="F4995" s="564">
        <f t="shared" ca="1" si="467"/>
        <v>1</v>
      </c>
      <c r="G4995" s="564">
        <f t="shared" ca="1" si="465"/>
        <v>0.36571617991127991</v>
      </c>
      <c r="H4995" s="564">
        <v>0</v>
      </c>
      <c r="I4995" s="564">
        <v>0</v>
      </c>
      <c r="J4995" s="564">
        <v>0</v>
      </c>
      <c r="K4995" s="564">
        <v>0</v>
      </c>
      <c r="L4995" s="564">
        <v>0</v>
      </c>
      <c r="M4995" s="564">
        <v>0</v>
      </c>
      <c r="N4995" s="564">
        <v>0</v>
      </c>
      <c r="O4995" s="564">
        <v>0</v>
      </c>
      <c r="P4995" s="564">
        <v>0</v>
      </c>
      <c r="Q4995" s="564">
        <v>0</v>
      </c>
      <c r="R4995" s="564">
        <v>0</v>
      </c>
      <c r="S4995" s="564">
        <v>0</v>
      </c>
      <c r="T4995" s="564">
        <v>0</v>
      </c>
      <c r="U4995" s="564">
        <v>0</v>
      </c>
      <c r="V4995" s="564">
        <v>0</v>
      </c>
      <c r="W4995" s="564">
        <v>0</v>
      </c>
      <c r="X4995" s="564">
        <v>0</v>
      </c>
      <c r="Y4995" s="564">
        <v>0</v>
      </c>
      <c r="Z4995" s="564">
        <v>0</v>
      </c>
      <c r="AA4995" s="564">
        <v>0</v>
      </c>
      <c r="AB4995" s="564">
        <v>0</v>
      </c>
      <c r="AC4995" s="564">
        <v>0</v>
      </c>
      <c r="AD4995" s="564">
        <v>0</v>
      </c>
      <c r="AE4995" s="564">
        <v>0</v>
      </c>
      <c r="AF4995" s="564">
        <v>0</v>
      </c>
      <c r="AG4995" s="564">
        <v>0</v>
      </c>
      <c r="AH4995" s="564">
        <v>0</v>
      </c>
      <c r="AI4995" s="564">
        <v>0</v>
      </c>
      <c r="AJ4995" s="564">
        <v>0</v>
      </c>
      <c r="AK4995" s="564">
        <v>0</v>
      </c>
    </row>
    <row r="4996" spans="1:37">
      <c r="A4996">
        <v>4992</v>
      </c>
      <c r="B4996" s="564">
        <f t="shared" ca="1" si="468"/>
        <v>20</v>
      </c>
      <c r="C4996" s="564">
        <f t="shared" ca="1" si="463"/>
        <v>400</v>
      </c>
      <c r="D4996" s="564">
        <f t="shared" ca="1" si="466"/>
        <v>20</v>
      </c>
      <c r="E4996" s="564">
        <f t="shared" ca="1" si="464"/>
        <v>0</v>
      </c>
      <c r="F4996" s="564">
        <f t="shared" ca="1" si="467"/>
        <v>1</v>
      </c>
      <c r="G4996" s="564">
        <f t="shared" ca="1" si="465"/>
        <v>0.44702596415690821</v>
      </c>
      <c r="H4996" s="564">
        <v>1</v>
      </c>
      <c r="I4996" s="564">
        <v>1</v>
      </c>
      <c r="J4996" s="564">
        <v>1</v>
      </c>
      <c r="K4996" s="564">
        <v>1</v>
      </c>
      <c r="L4996" s="564">
        <v>1</v>
      </c>
      <c r="M4996" s="564">
        <v>1</v>
      </c>
      <c r="N4996" s="564">
        <v>1</v>
      </c>
      <c r="O4996" s="564">
        <v>1</v>
      </c>
      <c r="P4996" s="564">
        <v>1</v>
      </c>
      <c r="Q4996" s="564">
        <v>1</v>
      </c>
      <c r="R4996" s="564">
        <v>1</v>
      </c>
      <c r="S4996" s="564">
        <v>1</v>
      </c>
      <c r="T4996" s="564">
        <v>1</v>
      </c>
      <c r="U4996" s="564">
        <v>1</v>
      </c>
      <c r="V4996" s="564">
        <v>1</v>
      </c>
      <c r="W4996" s="564">
        <v>1</v>
      </c>
      <c r="X4996" s="564">
        <v>1</v>
      </c>
      <c r="Y4996" s="564">
        <v>1</v>
      </c>
      <c r="Z4996" s="564">
        <v>1</v>
      </c>
      <c r="AA4996" s="564">
        <v>1</v>
      </c>
      <c r="AB4996" s="564">
        <v>1</v>
      </c>
      <c r="AC4996" s="564">
        <v>1</v>
      </c>
      <c r="AD4996" s="564">
        <v>1</v>
      </c>
      <c r="AE4996" s="564">
        <v>1</v>
      </c>
      <c r="AF4996" s="564">
        <v>1</v>
      </c>
      <c r="AG4996" s="564">
        <v>1</v>
      </c>
      <c r="AH4996" s="564">
        <v>1</v>
      </c>
      <c r="AI4996" s="564">
        <v>1</v>
      </c>
      <c r="AJ4996" s="564">
        <v>1</v>
      </c>
      <c r="AK4996" s="564">
        <v>1</v>
      </c>
    </row>
    <row r="4997" spans="1:37">
      <c r="A4997">
        <v>4993</v>
      </c>
      <c r="B4997" s="564">
        <f t="shared" ca="1" si="468"/>
        <v>20</v>
      </c>
      <c r="C4997" s="564">
        <f t="shared" ref="C4997:C5004" ca="1" si="469">B4997^2</f>
        <v>400</v>
      </c>
      <c r="D4997" s="564">
        <f t="shared" ca="1" si="466"/>
        <v>20</v>
      </c>
      <c r="E4997" s="564">
        <f t="shared" ref="E4997:E5004" ca="1" si="470">D4997-((B4997^2)/H$1)</f>
        <v>0</v>
      </c>
      <c r="F4997" s="564">
        <f t="shared" ca="1" si="467"/>
        <v>1</v>
      </c>
      <c r="G4997" s="564">
        <f t="shared" ref="G4997:G5004" ca="1" si="471">I$2+NORMSINV(RAND())*K$2</f>
        <v>-2.9701868833741676</v>
      </c>
      <c r="H4997" s="564">
        <v>1</v>
      </c>
      <c r="I4997" s="564">
        <v>1</v>
      </c>
      <c r="J4997" s="564">
        <v>1</v>
      </c>
      <c r="K4997" s="564">
        <v>1</v>
      </c>
      <c r="L4997" s="564">
        <v>1</v>
      </c>
      <c r="M4997" s="564">
        <v>1</v>
      </c>
      <c r="N4997" s="564">
        <v>1</v>
      </c>
      <c r="O4997" s="564">
        <v>1</v>
      </c>
      <c r="P4997" s="564">
        <v>1</v>
      </c>
      <c r="Q4997" s="564">
        <v>1</v>
      </c>
      <c r="R4997" s="564">
        <v>1</v>
      </c>
      <c r="S4997" s="564">
        <v>1</v>
      </c>
      <c r="T4997" s="564">
        <v>1</v>
      </c>
      <c r="U4997" s="564">
        <v>1</v>
      </c>
      <c r="V4997" s="564">
        <v>1</v>
      </c>
      <c r="W4997" s="564">
        <v>1</v>
      </c>
      <c r="X4997" s="564">
        <v>1</v>
      </c>
      <c r="Y4997" s="564">
        <v>1</v>
      </c>
      <c r="Z4997" s="564">
        <v>1</v>
      </c>
      <c r="AA4997" s="564">
        <v>1</v>
      </c>
      <c r="AB4997" s="564">
        <v>1</v>
      </c>
      <c r="AC4997" s="564">
        <v>1</v>
      </c>
      <c r="AD4997" s="564">
        <v>1</v>
      </c>
      <c r="AE4997" s="564">
        <v>1</v>
      </c>
      <c r="AF4997" s="564">
        <v>1</v>
      </c>
      <c r="AG4997" s="564">
        <v>1</v>
      </c>
      <c r="AH4997" s="564">
        <v>1</v>
      </c>
      <c r="AI4997" s="564">
        <v>1</v>
      </c>
      <c r="AJ4997" s="564">
        <v>1</v>
      </c>
      <c r="AK4997" s="564">
        <v>1</v>
      </c>
    </row>
    <row r="4998" spans="1:37">
      <c r="A4998">
        <v>4994</v>
      </c>
      <c r="B4998" s="564">
        <f t="shared" ca="1" si="468"/>
        <v>0</v>
      </c>
      <c r="C4998" s="564">
        <f t="shared" ca="1" si="469"/>
        <v>0</v>
      </c>
      <c r="D4998" s="564">
        <f t="shared" ref="D4998:D5004" ca="1" si="472">B4998</f>
        <v>0</v>
      </c>
      <c r="E4998" s="564">
        <f t="shared" ca="1" si="470"/>
        <v>0</v>
      </c>
      <c r="F4998" s="564">
        <f t="shared" ref="F4998:F5004" ca="1" si="473">1-(2*B4998*(H$1-B4998)/(H$1*(H$1-1)))</f>
        <v>1</v>
      </c>
      <c r="G4998" s="564">
        <f t="shared" ca="1" si="471"/>
        <v>3.482196061344121</v>
      </c>
      <c r="H4998" s="564">
        <v>0</v>
      </c>
      <c r="I4998" s="564">
        <v>0</v>
      </c>
      <c r="J4998" s="564">
        <v>0</v>
      </c>
      <c r="K4998" s="564">
        <v>0</v>
      </c>
      <c r="L4998" s="564">
        <v>0</v>
      </c>
      <c r="M4998" s="564">
        <v>0</v>
      </c>
      <c r="N4998" s="564">
        <v>0</v>
      </c>
      <c r="O4998" s="564">
        <v>0</v>
      </c>
      <c r="P4998" s="564">
        <v>0</v>
      </c>
      <c r="Q4998" s="564">
        <v>0</v>
      </c>
      <c r="R4998" s="564">
        <v>0</v>
      </c>
      <c r="S4998" s="564">
        <v>0</v>
      </c>
      <c r="T4998" s="564">
        <v>0</v>
      </c>
      <c r="U4998" s="564">
        <v>0</v>
      </c>
      <c r="V4998" s="564">
        <v>0</v>
      </c>
      <c r="W4998" s="564">
        <v>0</v>
      </c>
      <c r="X4998" s="564">
        <v>0</v>
      </c>
      <c r="Y4998" s="564">
        <v>0</v>
      </c>
      <c r="Z4998" s="564">
        <v>0</v>
      </c>
      <c r="AA4998" s="564">
        <v>0</v>
      </c>
      <c r="AB4998" s="564">
        <v>0</v>
      </c>
      <c r="AC4998" s="564">
        <v>0</v>
      </c>
      <c r="AD4998" s="564">
        <v>0</v>
      </c>
      <c r="AE4998" s="564">
        <v>0</v>
      </c>
      <c r="AF4998" s="564">
        <v>0</v>
      </c>
      <c r="AG4998" s="564">
        <v>0</v>
      </c>
      <c r="AH4998" s="564">
        <v>0</v>
      </c>
      <c r="AI4998" s="564">
        <v>0</v>
      </c>
      <c r="AJ4998" s="564">
        <v>0</v>
      </c>
      <c r="AK4998" s="564">
        <v>0</v>
      </c>
    </row>
    <row r="4999" spans="1:37">
      <c r="A4999">
        <v>4995</v>
      </c>
      <c r="B4999" s="564">
        <f t="shared" ref="B4999:B5004" ca="1" si="474">SUM(INDIRECT("H"&amp;A4999+4&amp;":"&amp;HLOOKUP(H$1,$AA$1:$BD$2,2,0)&amp;A4999+4))</f>
        <v>0</v>
      </c>
      <c r="C4999" s="564">
        <f t="shared" ca="1" si="469"/>
        <v>0</v>
      </c>
      <c r="D4999" s="564">
        <f t="shared" ca="1" si="472"/>
        <v>0</v>
      </c>
      <c r="E4999" s="564">
        <f t="shared" ca="1" si="470"/>
        <v>0</v>
      </c>
      <c r="F4999" s="564">
        <f t="shared" ca="1" si="473"/>
        <v>1</v>
      </c>
      <c r="G4999" s="564">
        <f t="shared" ca="1" si="471"/>
        <v>-3.5745066719958714</v>
      </c>
      <c r="H4999" s="564">
        <v>0</v>
      </c>
      <c r="I4999" s="564">
        <v>0</v>
      </c>
      <c r="J4999" s="564">
        <v>0</v>
      </c>
      <c r="K4999" s="564">
        <v>0</v>
      </c>
      <c r="L4999" s="564">
        <v>0</v>
      </c>
      <c r="M4999" s="564">
        <v>0</v>
      </c>
      <c r="N4999" s="564">
        <v>0</v>
      </c>
      <c r="O4999" s="564">
        <v>0</v>
      </c>
      <c r="P4999" s="564">
        <v>0</v>
      </c>
      <c r="Q4999" s="564">
        <v>0</v>
      </c>
      <c r="R4999" s="564">
        <v>0</v>
      </c>
      <c r="S4999" s="564">
        <v>0</v>
      </c>
      <c r="T4999" s="564">
        <v>0</v>
      </c>
      <c r="U4999" s="564">
        <v>0</v>
      </c>
      <c r="V4999" s="564">
        <v>0</v>
      </c>
      <c r="W4999" s="564">
        <v>0</v>
      </c>
      <c r="X4999" s="564">
        <v>0</v>
      </c>
      <c r="Y4999" s="564">
        <v>0</v>
      </c>
      <c r="Z4999" s="564">
        <v>0</v>
      </c>
      <c r="AA4999" s="564">
        <v>0</v>
      </c>
      <c r="AB4999" s="564">
        <v>0</v>
      </c>
      <c r="AC4999" s="564">
        <v>0</v>
      </c>
      <c r="AD4999" s="564">
        <v>0</v>
      </c>
      <c r="AE4999" s="564">
        <v>0</v>
      </c>
      <c r="AF4999" s="564">
        <v>0</v>
      </c>
      <c r="AG4999" s="564">
        <v>0</v>
      </c>
      <c r="AH4999" s="564">
        <v>0</v>
      </c>
      <c r="AI4999" s="564">
        <v>0</v>
      </c>
      <c r="AJ4999" s="564">
        <v>0</v>
      </c>
      <c r="AK4999" s="564">
        <v>0</v>
      </c>
    </row>
    <row r="5000" spans="1:37">
      <c r="A5000">
        <v>4996</v>
      </c>
      <c r="B5000" s="564">
        <f t="shared" ca="1" si="474"/>
        <v>1</v>
      </c>
      <c r="C5000" s="564">
        <f t="shared" ca="1" si="469"/>
        <v>1</v>
      </c>
      <c r="D5000" s="564">
        <f t="shared" ca="1" si="472"/>
        <v>1</v>
      </c>
      <c r="E5000" s="564">
        <f t="shared" ca="1" si="470"/>
        <v>0.95</v>
      </c>
      <c r="F5000" s="564">
        <f t="shared" ca="1" si="473"/>
        <v>0.9</v>
      </c>
      <c r="G5000" s="564">
        <f t="shared" ca="1" si="471"/>
        <v>1.095682137707332</v>
      </c>
      <c r="H5000" s="564">
        <v>0</v>
      </c>
      <c r="I5000" s="564">
        <v>0</v>
      </c>
      <c r="J5000" s="564">
        <v>0</v>
      </c>
      <c r="K5000" s="564">
        <v>0</v>
      </c>
      <c r="L5000" s="564">
        <v>0</v>
      </c>
      <c r="M5000" s="564">
        <v>0</v>
      </c>
      <c r="N5000" s="564">
        <v>1</v>
      </c>
      <c r="O5000" s="564">
        <v>0</v>
      </c>
      <c r="P5000" s="564">
        <v>0</v>
      </c>
      <c r="Q5000" s="564">
        <v>0</v>
      </c>
      <c r="R5000" s="564">
        <v>0</v>
      </c>
      <c r="S5000" s="564">
        <v>0</v>
      </c>
      <c r="T5000" s="564">
        <v>0</v>
      </c>
      <c r="U5000" s="564">
        <v>0</v>
      </c>
      <c r="V5000" s="564">
        <v>0</v>
      </c>
      <c r="W5000" s="564">
        <v>0</v>
      </c>
      <c r="X5000" s="564">
        <v>0</v>
      </c>
      <c r="Y5000" s="564">
        <v>0</v>
      </c>
      <c r="Z5000" s="564">
        <v>0</v>
      </c>
      <c r="AA5000" s="564">
        <v>0</v>
      </c>
      <c r="AB5000" s="564">
        <v>0</v>
      </c>
      <c r="AC5000" s="564">
        <v>0</v>
      </c>
      <c r="AD5000" s="564">
        <v>0</v>
      </c>
      <c r="AE5000" s="564">
        <v>0</v>
      </c>
      <c r="AF5000" s="564">
        <v>1</v>
      </c>
      <c r="AG5000" s="564">
        <v>0</v>
      </c>
      <c r="AH5000" s="564">
        <v>0</v>
      </c>
      <c r="AI5000" s="564">
        <v>1</v>
      </c>
      <c r="AJ5000" s="564">
        <v>0</v>
      </c>
      <c r="AK5000" s="564">
        <v>0</v>
      </c>
    </row>
    <row r="5001" spans="1:37">
      <c r="A5001">
        <v>4997</v>
      </c>
      <c r="B5001" s="564">
        <f t="shared" ca="1" si="474"/>
        <v>0</v>
      </c>
      <c r="C5001" s="564">
        <f t="shared" ca="1" si="469"/>
        <v>0</v>
      </c>
      <c r="D5001" s="564">
        <f t="shared" ca="1" si="472"/>
        <v>0</v>
      </c>
      <c r="E5001" s="564">
        <f t="shared" ca="1" si="470"/>
        <v>0</v>
      </c>
      <c r="F5001" s="564">
        <f t="shared" ca="1" si="473"/>
        <v>1</v>
      </c>
      <c r="G5001" s="564">
        <f t="shared" ca="1" si="471"/>
        <v>-3.2632251779445363</v>
      </c>
      <c r="H5001" s="564">
        <v>0</v>
      </c>
      <c r="I5001" s="564">
        <v>0</v>
      </c>
      <c r="J5001" s="564">
        <v>0</v>
      </c>
      <c r="K5001" s="564">
        <v>0</v>
      </c>
      <c r="L5001" s="564">
        <v>0</v>
      </c>
      <c r="M5001" s="564">
        <v>0</v>
      </c>
      <c r="N5001" s="564">
        <v>0</v>
      </c>
      <c r="O5001" s="564">
        <v>0</v>
      </c>
      <c r="P5001" s="564">
        <v>0</v>
      </c>
      <c r="Q5001" s="564">
        <v>0</v>
      </c>
      <c r="R5001" s="564">
        <v>0</v>
      </c>
      <c r="S5001" s="564">
        <v>0</v>
      </c>
      <c r="T5001" s="564">
        <v>0</v>
      </c>
      <c r="U5001" s="564">
        <v>0</v>
      </c>
      <c r="V5001" s="564">
        <v>0</v>
      </c>
      <c r="W5001" s="564">
        <v>0</v>
      </c>
      <c r="X5001" s="564">
        <v>0</v>
      </c>
      <c r="Y5001" s="564">
        <v>0</v>
      </c>
      <c r="Z5001" s="564">
        <v>0</v>
      </c>
      <c r="AA5001" s="564">
        <v>0</v>
      </c>
      <c r="AB5001" s="564">
        <v>0</v>
      </c>
      <c r="AC5001" s="564">
        <v>0</v>
      </c>
      <c r="AD5001" s="564">
        <v>0</v>
      </c>
      <c r="AE5001" s="564">
        <v>0</v>
      </c>
      <c r="AF5001" s="564">
        <v>0</v>
      </c>
      <c r="AG5001" s="564">
        <v>0</v>
      </c>
      <c r="AH5001" s="564">
        <v>0</v>
      </c>
      <c r="AI5001" s="564">
        <v>0</v>
      </c>
      <c r="AJ5001" s="564">
        <v>0</v>
      </c>
      <c r="AK5001" s="564">
        <v>0</v>
      </c>
    </row>
    <row r="5002" spans="1:37">
      <c r="A5002">
        <v>4998</v>
      </c>
      <c r="B5002" s="564">
        <f t="shared" ca="1" si="474"/>
        <v>0</v>
      </c>
      <c r="C5002" s="564">
        <f t="shared" ca="1" si="469"/>
        <v>0</v>
      </c>
      <c r="D5002" s="564">
        <f t="shared" ca="1" si="472"/>
        <v>0</v>
      </c>
      <c r="E5002" s="564">
        <f t="shared" ca="1" si="470"/>
        <v>0</v>
      </c>
      <c r="F5002" s="564">
        <f t="shared" ca="1" si="473"/>
        <v>1</v>
      </c>
      <c r="G5002" s="564">
        <f t="shared" ca="1" si="471"/>
        <v>-1.5059138505694514</v>
      </c>
      <c r="H5002" s="564">
        <v>0</v>
      </c>
      <c r="I5002" s="564">
        <v>0</v>
      </c>
      <c r="J5002" s="564">
        <v>0</v>
      </c>
      <c r="K5002" s="564">
        <v>0</v>
      </c>
      <c r="L5002" s="564">
        <v>0</v>
      </c>
      <c r="M5002" s="564">
        <v>0</v>
      </c>
      <c r="N5002" s="564">
        <v>0</v>
      </c>
      <c r="O5002" s="564">
        <v>0</v>
      </c>
      <c r="P5002" s="564">
        <v>0</v>
      </c>
      <c r="Q5002" s="564">
        <v>0</v>
      </c>
      <c r="R5002" s="564">
        <v>0</v>
      </c>
      <c r="S5002" s="564">
        <v>0</v>
      </c>
      <c r="T5002" s="564">
        <v>0</v>
      </c>
      <c r="U5002" s="564">
        <v>0</v>
      </c>
      <c r="V5002" s="564">
        <v>0</v>
      </c>
      <c r="W5002" s="564">
        <v>0</v>
      </c>
      <c r="X5002" s="564">
        <v>0</v>
      </c>
      <c r="Y5002" s="564">
        <v>0</v>
      </c>
      <c r="Z5002" s="564">
        <v>0</v>
      </c>
      <c r="AA5002" s="564">
        <v>0</v>
      </c>
      <c r="AB5002" s="564">
        <v>0</v>
      </c>
      <c r="AC5002" s="564">
        <v>0</v>
      </c>
      <c r="AD5002" s="564">
        <v>0</v>
      </c>
      <c r="AE5002" s="564">
        <v>0</v>
      </c>
      <c r="AF5002" s="564">
        <v>0</v>
      </c>
      <c r="AG5002" s="564">
        <v>0</v>
      </c>
      <c r="AH5002" s="564">
        <v>0</v>
      </c>
      <c r="AI5002" s="564">
        <v>0</v>
      </c>
      <c r="AJ5002" s="564">
        <v>0</v>
      </c>
      <c r="AK5002" s="564">
        <v>0</v>
      </c>
    </row>
    <row r="5003" spans="1:37">
      <c r="A5003">
        <v>4999</v>
      </c>
      <c r="B5003" s="564">
        <f t="shared" ca="1" si="474"/>
        <v>0</v>
      </c>
      <c r="C5003" s="564">
        <f t="shared" ca="1" si="469"/>
        <v>0</v>
      </c>
      <c r="D5003" s="564">
        <f t="shared" ca="1" si="472"/>
        <v>0</v>
      </c>
      <c r="E5003" s="564">
        <f t="shared" ca="1" si="470"/>
        <v>0</v>
      </c>
      <c r="F5003" s="564">
        <f t="shared" ca="1" si="473"/>
        <v>1</v>
      </c>
      <c r="G5003" s="564">
        <f t="shared" ca="1" si="471"/>
        <v>5.1038862454103935</v>
      </c>
      <c r="H5003" s="564">
        <v>0</v>
      </c>
      <c r="I5003" s="564">
        <v>0</v>
      </c>
      <c r="J5003" s="564">
        <v>0</v>
      </c>
      <c r="K5003" s="564">
        <v>0</v>
      </c>
      <c r="L5003" s="564">
        <v>0</v>
      </c>
      <c r="M5003" s="564">
        <v>0</v>
      </c>
      <c r="N5003" s="564">
        <v>0</v>
      </c>
      <c r="O5003" s="564">
        <v>0</v>
      </c>
      <c r="P5003" s="564">
        <v>0</v>
      </c>
      <c r="Q5003" s="564">
        <v>0</v>
      </c>
      <c r="R5003" s="564">
        <v>0</v>
      </c>
      <c r="S5003" s="564">
        <v>0</v>
      </c>
      <c r="T5003" s="564">
        <v>0</v>
      </c>
      <c r="U5003" s="564">
        <v>0</v>
      </c>
      <c r="V5003" s="564">
        <v>0</v>
      </c>
      <c r="W5003" s="564">
        <v>0</v>
      </c>
      <c r="X5003" s="564">
        <v>0</v>
      </c>
      <c r="Y5003" s="564">
        <v>0</v>
      </c>
      <c r="Z5003" s="564">
        <v>0</v>
      </c>
      <c r="AA5003" s="564">
        <v>0</v>
      </c>
      <c r="AB5003" s="564">
        <v>0</v>
      </c>
      <c r="AC5003" s="564">
        <v>0</v>
      </c>
      <c r="AD5003" s="564">
        <v>0</v>
      </c>
      <c r="AE5003" s="564">
        <v>0</v>
      </c>
      <c r="AF5003" s="564">
        <v>0</v>
      </c>
      <c r="AG5003" s="564">
        <v>0</v>
      </c>
      <c r="AH5003" s="564">
        <v>0</v>
      </c>
      <c r="AI5003" s="564">
        <v>0</v>
      </c>
      <c r="AJ5003" s="564">
        <v>0</v>
      </c>
      <c r="AK5003" s="564">
        <v>0</v>
      </c>
    </row>
    <row r="5004" spans="1:37">
      <c r="A5004">
        <v>5000</v>
      </c>
      <c r="B5004" s="564">
        <f t="shared" ca="1" si="474"/>
        <v>20</v>
      </c>
      <c r="C5004" s="564">
        <f t="shared" ca="1" si="469"/>
        <v>400</v>
      </c>
      <c r="D5004" s="564">
        <f t="shared" ca="1" si="472"/>
        <v>20</v>
      </c>
      <c r="E5004" s="564">
        <f t="shared" ca="1" si="470"/>
        <v>0</v>
      </c>
      <c r="F5004" s="564">
        <f t="shared" ca="1" si="473"/>
        <v>1</v>
      </c>
      <c r="G5004" s="564">
        <f t="shared" ca="1" si="471"/>
        <v>-1.8083783546108454</v>
      </c>
      <c r="H5004" s="564">
        <v>1</v>
      </c>
      <c r="I5004" s="564">
        <v>1</v>
      </c>
      <c r="J5004" s="564">
        <v>1</v>
      </c>
      <c r="K5004" s="564">
        <v>1</v>
      </c>
      <c r="L5004" s="564">
        <v>1</v>
      </c>
      <c r="M5004" s="564">
        <v>1</v>
      </c>
      <c r="N5004" s="564">
        <v>1</v>
      </c>
      <c r="O5004" s="564">
        <v>1</v>
      </c>
      <c r="P5004" s="564">
        <v>1</v>
      </c>
      <c r="Q5004" s="564">
        <v>1</v>
      </c>
      <c r="R5004" s="564">
        <v>1</v>
      </c>
      <c r="S5004" s="564">
        <v>1</v>
      </c>
      <c r="T5004" s="564">
        <v>1</v>
      </c>
      <c r="U5004" s="564">
        <v>1</v>
      </c>
      <c r="V5004" s="564">
        <v>1</v>
      </c>
      <c r="W5004" s="564">
        <v>1</v>
      </c>
      <c r="X5004" s="564">
        <v>1</v>
      </c>
      <c r="Y5004" s="564">
        <v>1</v>
      </c>
      <c r="Z5004" s="564">
        <v>1</v>
      </c>
      <c r="AA5004" s="564">
        <v>1</v>
      </c>
      <c r="AB5004" s="564">
        <v>1</v>
      </c>
      <c r="AC5004" s="564">
        <v>1</v>
      </c>
      <c r="AD5004" s="564">
        <v>1</v>
      </c>
      <c r="AE5004" s="564">
        <v>1</v>
      </c>
      <c r="AF5004" s="564">
        <v>1</v>
      </c>
      <c r="AG5004" s="564">
        <v>1</v>
      </c>
      <c r="AH5004" s="564">
        <v>1</v>
      </c>
      <c r="AI5004" s="564">
        <v>1</v>
      </c>
      <c r="AJ5004" s="564">
        <v>1</v>
      </c>
      <c r="AK5004" s="564">
        <v>1</v>
      </c>
    </row>
  </sheetData>
  <sheetProtection algorithmName="SHA-512" hashValue="ZC1PekxChwI4X9iMjFPzlmyNHxcjJpQKmdCuq4yXvIo+m8vbTJTackxHz9g63QRBv+nIrQlbQnLfFw/MbEwBtQ==" saltValue="6+ZpJoBrtlSCdlzu7kZL8Q==" spinCount="100000" sheet="1" objects="1" scenarios="1" selectLockedCells="1" selectUnlockedCells="1"/>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77624-3BE0-47C5-822C-132F22158347}">
  <sheetPr codeName="Sheet27"/>
  <dimension ref="A1:AF136"/>
  <sheetViews>
    <sheetView workbookViewId="0">
      <selection activeCell="B13" sqref="B13"/>
    </sheetView>
  </sheetViews>
  <sheetFormatPr defaultRowHeight="15"/>
  <cols>
    <col min="3" max="3" width="4.28515625" customWidth="1"/>
    <col min="4" max="4" width="7.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11" customFormat="1">
      <c r="A4" s="147"/>
      <c r="B4" s="147"/>
      <c r="C4" s="147"/>
      <c r="D4" s="147"/>
      <c r="E4" s="147"/>
      <c r="F4" s="147"/>
      <c r="G4" s="131"/>
      <c r="M4" s="11" t="s">
        <v>99</v>
      </c>
      <c r="N4" s="11" t="s">
        <v>100</v>
      </c>
      <c r="O4" s="11" t="s">
        <v>101</v>
      </c>
      <c r="P4" s="11" t="s">
        <v>102</v>
      </c>
      <c r="Q4" s="11" t="s">
        <v>103</v>
      </c>
      <c r="R4" s="11" t="s">
        <v>104</v>
      </c>
      <c r="S4" s="11" t="s">
        <v>105</v>
      </c>
      <c r="T4" s="11" t="s">
        <v>106</v>
      </c>
      <c r="U4" s="11" t="s">
        <v>107</v>
      </c>
      <c r="V4" s="11" t="s">
        <v>108</v>
      </c>
      <c r="W4" s="11" t="s">
        <v>109</v>
      </c>
      <c r="X4" s="11" t="s">
        <v>110</v>
      </c>
      <c r="Y4" s="11" t="s">
        <v>111</v>
      </c>
      <c r="Z4" s="11" t="s">
        <v>112</v>
      </c>
      <c r="AA4" s="11" t="s">
        <v>113</v>
      </c>
      <c r="AB4" s="11" t="s">
        <v>114</v>
      </c>
      <c r="AC4" s="11" t="s">
        <v>115</v>
      </c>
      <c r="AD4" s="11" t="s">
        <v>116</v>
      </c>
      <c r="AE4" s="11" t="s">
        <v>117</v>
      </c>
      <c r="AF4" s="11" t="s">
        <v>118</v>
      </c>
    </row>
    <row r="5" spans="1:32">
      <c r="A5" s="103"/>
      <c r="B5" s="90"/>
      <c r="C5" s="90"/>
      <c r="D5" s="90"/>
      <c r="E5" s="90"/>
      <c r="F5" s="90"/>
      <c r="M5" s="132">
        <f>M17</f>
        <v>502.5</v>
      </c>
      <c r="N5">
        <f>N23</f>
        <v>253.75</v>
      </c>
      <c r="O5">
        <f>O29</f>
        <v>129.375</v>
      </c>
      <c r="P5">
        <f>P35</f>
        <v>67.1875</v>
      </c>
      <c r="Q5">
        <f>Q41</f>
        <v>67.1875</v>
      </c>
      <c r="R5">
        <f>R47</f>
        <v>67.1875</v>
      </c>
      <c r="S5">
        <f>S53</f>
        <v>59.4140625</v>
      </c>
      <c r="T5" s="132">
        <f>T59</f>
        <v>55.52734375</v>
      </c>
      <c r="U5">
        <f>U65</f>
        <v>55.52734375</v>
      </c>
      <c r="V5">
        <f>V71</f>
        <v>54.5556640625</v>
      </c>
      <c r="W5">
        <f>W77</f>
        <v>54.5556640625</v>
      </c>
      <c r="X5">
        <f>X83</f>
        <v>54.312744140625</v>
      </c>
      <c r="Y5">
        <f>Y89</f>
        <v>54.1912841796875</v>
      </c>
      <c r="Z5">
        <f>Z95</f>
        <v>54.1912841796875</v>
      </c>
      <c r="AA5">
        <f>AA101</f>
        <v>54.160919189453125</v>
      </c>
      <c r="AB5">
        <f>AB107</f>
        <v>54.145736694335938</v>
      </c>
      <c r="AC5">
        <f>AC113</f>
        <v>54.145736694335938</v>
      </c>
      <c r="AD5">
        <f>AD119</f>
        <v>54.145736694335938</v>
      </c>
      <c r="AE5">
        <f>AE125</f>
        <v>54.145736694335938</v>
      </c>
      <c r="AF5" s="133">
        <f>AF131</f>
        <v>54.144787788391113</v>
      </c>
    </row>
    <row r="6" spans="1:32" ht="15.75">
      <c r="A6" s="105"/>
      <c r="B6" s="107"/>
      <c r="C6" s="107"/>
      <c r="D6" s="90"/>
      <c r="E6" s="90"/>
      <c r="F6" s="90"/>
      <c r="J6" s="134" t="s">
        <v>119</v>
      </c>
      <c r="K6" s="134"/>
      <c r="L6" s="34" t="s">
        <v>120</v>
      </c>
      <c r="M6" s="132">
        <f>M19</f>
        <v>5</v>
      </c>
      <c r="N6">
        <f>N25</f>
        <v>5</v>
      </c>
      <c r="O6">
        <f>O31</f>
        <v>5</v>
      </c>
      <c r="P6">
        <f>P37</f>
        <v>5</v>
      </c>
      <c r="Q6">
        <f>Q43</f>
        <v>36.09375</v>
      </c>
      <c r="R6">
        <f>R49</f>
        <v>51.640625</v>
      </c>
      <c r="S6">
        <f>S55</f>
        <v>51.640625</v>
      </c>
      <c r="T6" s="132">
        <f>T61</f>
        <v>51.640625</v>
      </c>
      <c r="U6">
        <f>U67</f>
        <v>53.583984375</v>
      </c>
      <c r="V6">
        <f>V73</f>
        <v>53.583984375</v>
      </c>
      <c r="W6">
        <f>W79</f>
        <v>54.06982421875</v>
      </c>
      <c r="X6">
        <f>X85</f>
        <v>54.06982421875</v>
      </c>
      <c r="Y6">
        <f>Y91</f>
        <v>54.06982421875</v>
      </c>
      <c r="Z6">
        <f>Z97</f>
        <v>54.13055419921875</v>
      </c>
      <c r="AA6">
        <f>AA103</f>
        <v>54.13055419921875</v>
      </c>
      <c r="AB6">
        <f>AB109</f>
        <v>54.13055419921875</v>
      </c>
      <c r="AC6">
        <f>AC115</f>
        <v>54.138145446777344</v>
      </c>
      <c r="AD6">
        <f>AD121</f>
        <v>54.141941070556641</v>
      </c>
      <c r="AE6">
        <f>AE127</f>
        <v>54.143838882446289</v>
      </c>
      <c r="AF6" s="133">
        <f>AF133</f>
        <v>54.143838882446289</v>
      </c>
    </row>
    <row r="7" spans="1:32">
      <c r="A7" s="108" t="s">
        <v>23</v>
      </c>
      <c r="B7" s="109">
        <f>'ICC SSiz HypTest'!C6</f>
        <v>3</v>
      </c>
      <c r="C7" s="110"/>
      <c r="D7" s="90"/>
      <c r="E7" s="90"/>
      <c r="F7" s="90"/>
      <c r="I7" s="50" t="s">
        <v>18</v>
      </c>
      <c r="J7" s="134">
        <v>5</v>
      </c>
      <c r="K7" s="134">
        <v>1000</v>
      </c>
      <c r="L7">
        <f>(J7+K7)/2</f>
        <v>502.5</v>
      </c>
      <c r="M7">
        <f>SUM(M5:M6)/2</f>
        <v>253.75</v>
      </c>
      <c r="N7">
        <f>SUM(N5:N6)/2</f>
        <v>129.375</v>
      </c>
      <c r="O7">
        <f>SUM(O5:O6)/2</f>
        <v>67.1875</v>
      </c>
      <c r="P7">
        <f t="shared" ref="P7:AF7" si="0">SUM(P5:P6)/2</f>
        <v>36.09375</v>
      </c>
      <c r="Q7">
        <f t="shared" si="0"/>
        <v>51.640625</v>
      </c>
      <c r="R7">
        <f t="shared" si="0"/>
        <v>59.4140625</v>
      </c>
      <c r="S7">
        <f t="shared" si="0"/>
        <v>55.52734375</v>
      </c>
      <c r="T7">
        <f t="shared" si="0"/>
        <v>53.583984375</v>
      </c>
      <c r="U7">
        <f t="shared" si="0"/>
        <v>54.5556640625</v>
      </c>
      <c r="V7">
        <f t="shared" si="0"/>
        <v>54.06982421875</v>
      </c>
      <c r="W7">
        <f t="shared" si="0"/>
        <v>54.312744140625</v>
      </c>
      <c r="X7">
        <f t="shared" si="0"/>
        <v>54.1912841796875</v>
      </c>
      <c r="Y7">
        <f t="shared" si="0"/>
        <v>54.13055419921875</v>
      </c>
      <c r="Z7">
        <f t="shared" si="0"/>
        <v>54.160919189453125</v>
      </c>
      <c r="AA7">
        <f t="shared" si="0"/>
        <v>54.145736694335938</v>
      </c>
      <c r="AB7">
        <f t="shared" si="0"/>
        <v>54.138145446777344</v>
      </c>
      <c r="AC7">
        <f t="shared" si="0"/>
        <v>54.141941070556641</v>
      </c>
      <c r="AD7" s="133">
        <f t="shared" si="0"/>
        <v>54.143838882446289</v>
      </c>
      <c r="AE7" s="133">
        <f t="shared" si="0"/>
        <v>54.144787788391113</v>
      </c>
      <c r="AF7">
        <f t="shared" si="0"/>
        <v>54.144313335418701</v>
      </c>
    </row>
    <row r="8" spans="1:32">
      <c r="A8" s="112" t="s">
        <v>121</v>
      </c>
      <c r="B8" s="110">
        <f>'ICC SSiz HypTest'!C4</f>
        <v>0.5</v>
      </c>
      <c r="C8" s="148" t="s">
        <v>122</v>
      </c>
      <c r="D8" s="109">
        <f>B8/(1-B8)</f>
        <v>1</v>
      </c>
      <c r="E8" s="109" t="s">
        <v>123</v>
      </c>
      <c r="F8" s="109"/>
      <c r="I8" s="50" t="s">
        <v>23</v>
      </c>
      <c r="J8">
        <f>B7</f>
        <v>3</v>
      </c>
      <c r="K8">
        <f>J8</f>
        <v>3</v>
      </c>
      <c r="L8">
        <f t="shared" ref="L8:AF8" si="1">K8</f>
        <v>3</v>
      </c>
      <c r="M8">
        <f t="shared" si="1"/>
        <v>3</v>
      </c>
      <c r="N8">
        <f t="shared" si="1"/>
        <v>3</v>
      </c>
      <c r="O8">
        <f t="shared" si="1"/>
        <v>3</v>
      </c>
      <c r="P8">
        <f t="shared" si="1"/>
        <v>3</v>
      </c>
      <c r="Q8">
        <f t="shared" si="1"/>
        <v>3</v>
      </c>
      <c r="R8">
        <f t="shared" si="1"/>
        <v>3</v>
      </c>
      <c r="S8">
        <f t="shared" si="1"/>
        <v>3</v>
      </c>
      <c r="T8">
        <f t="shared" si="1"/>
        <v>3</v>
      </c>
      <c r="U8">
        <f t="shared" si="1"/>
        <v>3</v>
      </c>
      <c r="V8">
        <f t="shared" si="1"/>
        <v>3</v>
      </c>
      <c r="W8">
        <f t="shared" si="1"/>
        <v>3</v>
      </c>
      <c r="X8">
        <f t="shared" si="1"/>
        <v>3</v>
      </c>
      <c r="Y8">
        <f t="shared" si="1"/>
        <v>3</v>
      </c>
      <c r="Z8">
        <f t="shared" si="1"/>
        <v>3</v>
      </c>
      <c r="AA8">
        <f t="shared" si="1"/>
        <v>3</v>
      </c>
      <c r="AB8">
        <f t="shared" si="1"/>
        <v>3</v>
      </c>
      <c r="AC8">
        <f t="shared" si="1"/>
        <v>3</v>
      </c>
      <c r="AD8">
        <f t="shared" si="1"/>
        <v>3</v>
      </c>
      <c r="AE8">
        <f t="shared" si="1"/>
        <v>3</v>
      </c>
      <c r="AF8">
        <f t="shared" si="1"/>
        <v>3</v>
      </c>
    </row>
    <row r="9" spans="1:32">
      <c r="A9" s="112" t="s">
        <v>124</v>
      </c>
      <c r="B9" s="110">
        <f>'ICC SSiz HypTest'!C5</f>
        <v>0.7</v>
      </c>
      <c r="C9" s="148" t="s">
        <v>125</v>
      </c>
      <c r="D9" s="109">
        <f>B9/(1-B9)</f>
        <v>2.333333333333333</v>
      </c>
      <c r="E9" s="109" t="s">
        <v>126</v>
      </c>
      <c r="F9" s="109"/>
      <c r="J9">
        <f>(2*($B10+$B11)^2)*((J7*J8)-1)/(J7*(J7-1)*(IF(J8=1,1,J8-1)))</f>
        <v>5.9946931454675854</v>
      </c>
      <c r="K9">
        <f t="shared" ref="K9:AF9" si="2">(2*($B10+$B11)^2)*((K7*K8)-1)/(K7*(K7-1)*(IF(K8=1,1,K8-1)))</f>
        <v>2.5708686891544815E-2</v>
      </c>
      <c r="L9">
        <f t="shared" si="2"/>
        <v>5.1195412900725927E-2</v>
      </c>
      <c r="M9">
        <f t="shared" si="2"/>
        <v>0.10151451196788558</v>
      </c>
      <c r="N9">
        <f t="shared" si="2"/>
        <v>0.19961322736373929</v>
      </c>
      <c r="O9">
        <f t="shared" si="2"/>
        <v>0.38623728253745021</v>
      </c>
      <c r="P9">
        <f t="shared" si="2"/>
        <v>0.72532218088914702</v>
      </c>
      <c r="Q9">
        <f t="shared" si="2"/>
        <v>0.5040559152137386</v>
      </c>
      <c r="R9">
        <f t="shared" si="2"/>
        <v>0.43735022985869121</v>
      </c>
      <c r="S9">
        <f t="shared" si="2"/>
        <v>0.46833960220194137</v>
      </c>
      <c r="T9">
        <f t="shared" si="2"/>
        <v>0.48554177340574961</v>
      </c>
      <c r="U9">
        <f t="shared" si="2"/>
        <v>0.47678556530877869</v>
      </c>
      <c r="V9">
        <f t="shared" si="2"/>
        <v>0.48112382998058667</v>
      </c>
      <c r="W9">
        <f t="shared" si="2"/>
        <v>0.47894487314216072</v>
      </c>
      <c r="X9">
        <f t="shared" si="2"/>
        <v>0.4800318787100617</v>
      </c>
      <c r="Y9">
        <f t="shared" si="2"/>
        <v>0.48057723402515573</v>
      </c>
      <c r="Z9">
        <f t="shared" si="2"/>
        <v>0.4803044015517321</v>
      </c>
      <c r="AA9">
        <f t="shared" si="2"/>
        <v>0.4804407790515009</v>
      </c>
      <c r="AB9">
        <f t="shared" si="2"/>
        <v>0.48050899684996679</v>
      </c>
      <c r="AC9">
        <f t="shared" si="2"/>
        <v>0.4804748855291594</v>
      </c>
      <c r="AD9">
        <f t="shared" si="2"/>
        <v>0.48045783168500095</v>
      </c>
      <c r="AE9">
        <f t="shared" si="2"/>
        <v>0.48044930521692669</v>
      </c>
      <c r="AF9">
        <f t="shared" si="2"/>
        <v>0.48045356841313186</v>
      </c>
    </row>
    <row r="10" spans="1:32">
      <c r="A10" s="110">
        <f>1-'ICC SSiz HypTest'!C7</f>
        <v>9.9999999999999978E-2</v>
      </c>
      <c r="B10" s="116">
        <f>-NORMSINV(A10)</f>
        <v>1.2815515655446006</v>
      </c>
      <c r="C10" s="115" t="s">
        <v>13</v>
      </c>
      <c r="D10" s="107"/>
      <c r="E10" s="107"/>
      <c r="F10" s="107"/>
      <c r="H10" t="s">
        <v>331</v>
      </c>
      <c r="I10" t="s">
        <v>127</v>
      </c>
      <c r="J10">
        <f>(1+(J8*$D8))/(1+(J8*$D9))</f>
        <v>0.50000000000000011</v>
      </c>
      <c r="K10">
        <f t="shared" ref="K10:AF10" si="3">(1+(K8*$D8))/(1+(K8*$D9))</f>
        <v>0.50000000000000011</v>
      </c>
      <c r="L10">
        <f t="shared" si="3"/>
        <v>0.50000000000000011</v>
      </c>
      <c r="M10">
        <f t="shared" si="3"/>
        <v>0.50000000000000011</v>
      </c>
      <c r="N10">
        <f t="shared" si="3"/>
        <v>0.50000000000000011</v>
      </c>
      <c r="O10">
        <f t="shared" si="3"/>
        <v>0.50000000000000011</v>
      </c>
      <c r="P10">
        <f t="shared" si="3"/>
        <v>0.50000000000000011</v>
      </c>
      <c r="Q10">
        <f t="shared" si="3"/>
        <v>0.50000000000000011</v>
      </c>
      <c r="R10">
        <f t="shared" si="3"/>
        <v>0.50000000000000011</v>
      </c>
      <c r="S10">
        <f t="shared" si="3"/>
        <v>0.50000000000000011</v>
      </c>
      <c r="T10">
        <f t="shared" si="3"/>
        <v>0.50000000000000011</v>
      </c>
      <c r="U10">
        <f t="shared" si="3"/>
        <v>0.50000000000000011</v>
      </c>
      <c r="V10">
        <f t="shared" si="3"/>
        <v>0.50000000000000011</v>
      </c>
      <c r="W10">
        <f t="shared" si="3"/>
        <v>0.50000000000000011</v>
      </c>
      <c r="X10">
        <f t="shared" si="3"/>
        <v>0.50000000000000011</v>
      </c>
      <c r="Y10">
        <f t="shared" si="3"/>
        <v>0.50000000000000011</v>
      </c>
      <c r="Z10">
        <f t="shared" si="3"/>
        <v>0.50000000000000011</v>
      </c>
      <c r="AA10">
        <f t="shared" si="3"/>
        <v>0.50000000000000011</v>
      </c>
      <c r="AB10">
        <f t="shared" si="3"/>
        <v>0.50000000000000011</v>
      </c>
      <c r="AC10">
        <f t="shared" si="3"/>
        <v>0.50000000000000011</v>
      </c>
      <c r="AD10">
        <f t="shared" si="3"/>
        <v>0.50000000000000011</v>
      </c>
      <c r="AE10">
        <f t="shared" si="3"/>
        <v>0.50000000000000011</v>
      </c>
      <c r="AF10">
        <f t="shared" si="3"/>
        <v>0.50000000000000011</v>
      </c>
    </row>
    <row r="11" spans="1:32">
      <c r="A11" s="110">
        <f>'ICC SSiz HypTest'!C8</f>
        <v>0.1</v>
      </c>
      <c r="B11" s="116">
        <f>-NORMSINV(A11/2)</f>
        <v>1.6448536269514726</v>
      </c>
      <c r="C11" s="115" t="s">
        <v>14</v>
      </c>
      <c r="D11" s="110"/>
      <c r="E11" s="110"/>
      <c r="F11" s="110"/>
      <c r="H11" t="s">
        <v>331</v>
      </c>
      <c r="I11" t="s">
        <v>128</v>
      </c>
      <c r="J11">
        <f>(-LN(J10))^2</f>
        <v>0.48045301391820111</v>
      </c>
      <c r="K11">
        <f>(-LN(K10))^2</f>
        <v>0.48045301391820111</v>
      </c>
      <c r="L11">
        <f>(-LN(L10))^2</f>
        <v>0.48045301391820111</v>
      </c>
      <c r="M11">
        <f>(-LN(M10))^2</f>
        <v>0.48045301391820111</v>
      </c>
      <c r="N11">
        <f t="shared" ref="N11:AF11" si="4">(-LN(N10))^2</f>
        <v>0.48045301391820111</v>
      </c>
      <c r="O11">
        <f t="shared" si="4"/>
        <v>0.48045301391820111</v>
      </c>
      <c r="P11">
        <f t="shared" si="4"/>
        <v>0.48045301391820111</v>
      </c>
      <c r="Q11">
        <f t="shared" si="4"/>
        <v>0.48045301391820111</v>
      </c>
      <c r="R11">
        <f t="shared" si="4"/>
        <v>0.48045301391820111</v>
      </c>
      <c r="S11">
        <f t="shared" si="4"/>
        <v>0.48045301391820111</v>
      </c>
      <c r="T11">
        <f t="shared" si="4"/>
        <v>0.48045301391820111</v>
      </c>
      <c r="U11">
        <f t="shared" si="4"/>
        <v>0.48045301391820111</v>
      </c>
      <c r="V11">
        <f t="shared" si="4"/>
        <v>0.48045301391820111</v>
      </c>
      <c r="W11">
        <f t="shared" si="4"/>
        <v>0.48045301391820111</v>
      </c>
      <c r="X11">
        <f t="shared" si="4"/>
        <v>0.48045301391820111</v>
      </c>
      <c r="Y11">
        <f t="shared" si="4"/>
        <v>0.48045301391820111</v>
      </c>
      <c r="Z11">
        <f t="shared" si="4"/>
        <v>0.48045301391820111</v>
      </c>
      <c r="AA11">
        <f t="shared" si="4"/>
        <v>0.48045301391820111</v>
      </c>
      <c r="AB11">
        <f t="shared" si="4"/>
        <v>0.48045301391820111</v>
      </c>
      <c r="AC11">
        <f t="shared" si="4"/>
        <v>0.48045301391820111</v>
      </c>
      <c r="AD11">
        <f t="shared" si="4"/>
        <v>0.48045301391820111</v>
      </c>
      <c r="AE11">
        <f t="shared" si="4"/>
        <v>0.48045301391820111</v>
      </c>
      <c r="AF11">
        <f t="shared" si="4"/>
        <v>0.48045301391820111</v>
      </c>
    </row>
    <row r="12" spans="1:32">
      <c r="A12" s="149" t="s">
        <v>18</v>
      </c>
      <c r="B12" s="149">
        <f>AF7</f>
        <v>54.144313335418701</v>
      </c>
      <c r="C12" s="90"/>
      <c r="D12" s="148"/>
      <c r="E12" s="148"/>
      <c r="F12" s="148"/>
      <c r="I12" t="s">
        <v>129</v>
      </c>
      <c r="J12">
        <f>J9-J11</f>
        <v>5.5142401315493839</v>
      </c>
      <c r="K12">
        <f>K9-K11</f>
        <v>-0.45474432702665629</v>
      </c>
      <c r="L12">
        <f>L9-L11</f>
        <v>-0.42925760101747518</v>
      </c>
      <c r="M12">
        <f>M9-M11</f>
        <v>-0.37893850195031553</v>
      </c>
      <c r="N12">
        <f t="shared" ref="N12:AF12" si="5">N9-N11</f>
        <v>-0.28083978655446185</v>
      </c>
      <c r="O12">
        <f t="shared" si="5"/>
        <v>-9.42157313807509E-2</v>
      </c>
      <c r="P12">
        <f t="shared" si="5"/>
        <v>0.24486916697094591</v>
      </c>
      <c r="Q12">
        <f t="shared" si="5"/>
        <v>2.3602901295537493E-2</v>
      </c>
      <c r="R12">
        <f t="shared" si="5"/>
        <v>-4.3102784059509902E-2</v>
      </c>
      <c r="S12">
        <f t="shared" si="5"/>
        <v>-1.2113411716259737E-2</v>
      </c>
      <c r="T12">
        <f t="shared" si="5"/>
        <v>5.0887594875484998E-3</v>
      </c>
      <c r="U12">
        <f t="shared" si="5"/>
        <v>-3.667448609422419E-3</v>
      </c>
      <c r="V12">
        <f t="shared" si="5"/>
        <v>6.7081606238555969E-4</v>
      </c>
      <c r="W12">
        <f t="shared" si="5"/>
        <v>-1.5081407760403898E-3</v>
      </c>
      <c r="X12">
        <f t="shared" si="5"/>
        <v>-4.2113520813941152E-4</v>
      </c>
      <c r="Y12">
        <f t="shared" si="5"/>
        <v>1.2422010695462005E-4</v>
      </c>
      <c r="Z12">
        <f t="shared" si="5"/>
        <v>-1.4861236646901421E-4</v>
      </c>
      <c r="AA12">
        <f t="shared" si="5"/>
        <v>-1.2234866700211455E-5</v>
      </c>
      <c r="AB12">
        <f t="shared" si="5"/>
        <v>5.5982931765674593E-5</v>
      </c>
      <c r="AC12">
        <f t="shared" si="5"/>
        <v>2.1871610958290599E-5</v>
      </c>
      <c r="AD12">
        <f t="shared" si="5"/>
        <v>4.8177667998361429E-6</v>
      </c>
      <c r="AE12">
        <f t="shared" si="5"/>
        <v>-3.7087012744185799E-6</v>
      </c>
      <c r="AF12">
        <f t="shared" si="5"/>
        <v>5.5449493074899436E-7</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-0.45474432702665629</v>
      </c>
      <c r="L14">
        <f>IF(L$12&lt;0,L$12,"")</f>
        <v>-0.42925760101747518</v>
      </c>
    </row>
    <row r="15" spans="1:32">
      <c r="D15" s="135"/>
      <c r="E15" s="135"/>
      <c r="F15" s="135"/>
      <c r="H15">
        <v>2</v>
      </c>
      <c r="J15">
        <f>IF(NOT(J$12&lt;0),J$12,"")</f>
        <v>5.5142401315493839</v>
      </c>
      <c r="K15" t="str">
        <f>IF(NOT(K$12&lt;0),K$12,"")</f>
        <v/>
      </c>
      <c r="L15" t="str">
        <f>IF(NOT(L$12&lt;0),L$12,"")</f>
        <v/>
      </c>
    </row>
    <row r="16" spans="1:32">
      <c r="C16" t="s">
        <v>1246</v>
      </c>
      <c r="D16" s="135"/>
      <c r="E16" s="135">
        <f>1+((2*(B10+B11)^2*J8)/((J8-1)*(AF11)))</f>
        <v>54.473578701242197</v>
      </c>
      <c r="F16" s="135"/>
      <c r="H16">
        <v>3</v>
      </c>
      <c r="I16">
        <f>MAX(J14:L14)</f>
        <v>-0.42925760101747518</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5.5142401315493839</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-0.45474432702665629</v>
      </c>
      <c r="L20" s="130">
        <f>IF(L$12&lt;0,L$12,"")</f>
        <v>-0.42925760101747518</v>
      </c>
      <c r="M20" s="130">
        <f>IF(M$12&lt;0,M$12,"")</f>
        <v>-0.37893850195031553</v>
      </c>
    </row>
    <row r="21" spans="4:15">
      <c r="D21" s="135"/>
      <c r="E21" s="135"/>
      <c r="F21" s="135"/>
      <c r="H21">
        <v>2</v>
      </c>
      <c r="J21">
        <f>IF(NOT(J$12&lt;0),J$12,"")</f>
        <v>5.5142401315493839</v>
      </c>
      <c r="K21" t="str">
        <f>IF(NOT(K$12&lt;0),K$12,"")</f>
        <v/>
      </c>
      <c r="L21" t="str">
        <f>IF(NOT(L$12&lt;0),L$12,"")</f>
        <v/>
      </c>
      <c r="M21" t="str">
        <f>IF(NOT(M$12&lt;0),M$12,"")</f>
        <v/>
      </c>
    </row>
    <row r="22" spans="4:15">
      <c r="D22" s="135"/>
      <c r="E22" s="135"/>
      <c r="F22" s="135"/>
      <c r="H22">
        <v>3</v>
      </c>
      <c r="I22">
        <f>MAX(J20:M20)</f>
        <v>-0.37893850195031553</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5.5142401315493839</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-0.45474432702665629</v>
      </c>
      <c r="L26" s="139">
        <f>IF(L$12&lt;0,L$12,"")</f>
        <v>-0.42925760101747518</v>
      </c>
      <c r="M26" s="139">
        <f>IF(M$12&lt;0,M$12,"")</f>
        <v>-0.37893850195031553</v>
      </c>
      <c r="N26" s="139">
        <f>IF(N$12&lt;0,N$12,"")</f>
        <v>-0.28083978655446185</v>
      </c>
    </row>
    <row r="27" spans="4:15">
      <c r="D27" s="135"/>
      <c r="E27" s="135"/>
      <c r="F27" s="135"/>
      <c r="H27">
        <v>2</v>
      </c>
      <c r="J27">
        <f>IF(NOT(J$12&lt;0),J$12,"")</f>
        <v>5.5142401315493839</v>
      </c>
      <c r="K27" t="str">
        <f>IF(NOT(K$12&lt;0),K$12,"")</f>
        <v/>
      </c>
      <c r="L27" t="str">
        <f>IF(NOT(L$12&lt;0),L$12,"")</f>
        <v/>
      </c>
      <c r="M27" t="str">
        <f>IF(NOT(M$12&lt;0),M$12,"")</f>
        <v/>
      </c>
      <c r="N27" t="str">
        <f>IF(NOT(N$12&lt;0),N$12,"")</f>
        <v/>
      </c>
    </row>
    <row r="28" spans="4:15">
      <c r="D28" s="135"/>
      <c r="E28" s="135"/>
      <c r="F28" s="135"/>
      <c r="H28">
        <v>3</v>
      </c>
      <c r="I28">
        <f>MAX(J26:N26)</f>
        <v>-0.28083978655446185</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5.5142401315493839</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-0.45474432702665629</v>
      </c>
      <c r="L32" s="139">
        <f t="shared" si="6"/>
        <v>-0.42925760101747518</v>
      </c>
      <c r="M32" s="139">
        <f t="shared" si="6"/>
        <v>-0.37893850195031553</v>
      </c>
      <c r="N32" s="139">
        <f t="shared" si="6"/>
        <v>-0.28083978655446185</v>
      </c>
      <c r="O32" s="139">
        <f t="shared" si="6"/>
        <v>-9.42157313807509E-2</v>
      </c>
    </row>
    <row r="33" spans="4:18">
      <c r="D33" s="135"/>
      <c r="E33" s="135"/>
      <c r="F33" s="135"/>
      <c r="H33">
        <v>2</v>
      </c>
      <c r="J33">
        <f t="shared" ref="J33:O33" si="7">IF(NOT(J$12&lt;0),J$12,"")</f>
        <v>5.5142401315493839</v>
      </c>
      <c r="K33" t="str">
        <f t="shared" si="7"/>
        <v/>
      </c>
      <c r="L33" t="str">
        <f t="shared" si="7"/>
        <v/>
      </c>
      <c r="M33" t="str">
        <f t="shared" si="7"/>
        <v/>
      </c>
      <c r="N33" t="str">
        <f t="shared" si="7"/>
        <v/>
      </c>
      <c r="O33" t="str">
        <f t="shared" si="7"/>
        <v/>
      </c>
    </row>
    <row r="34" spans="4:18">
      <c r="D34" s="135"/>
      <c r="E34" s="135"/>
      <c r="F34" s="135"/>
      <c r="H34">
        <v>3</v>
      </c>
      <c r="I34">
        <f>MAX(J32:O32)</f>
        <v>-9.42157313807509E-2</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5.5142401315493839</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-0.45474432702665629</v>
      </c>
      <c r="L38" s="139">
        <f t="shared" si="12"/>
        <v>-0.42925760101747518</v>
      </c>
      <c r="M38" s="139">
        <f t="shared" si="12"/>
        <v>-0.37893850195031553</v>
      </c>
      <c r="N38" s="139">
        <f t="shared" si="12"/>
        <v>-0.28083978655446185</v>
      </c>
      <c r="O38" s="139">
        <f t="shared" si="12"/>
        <v>-9.42157313807509E-2</v>
      </c>
      <c r="P38" s="139" t="str">
        <f t="shared" si="12"/>
        <v/>
      </c>
    </row>
    <row r="39" spans="4:18">
      <c r="D39" s="135"/>
      <c r="E39" s="135"/>
      <c r="F39" s="135"/>
      <c r="H39">
        <v>2</v>
      </c>
      <c r="J39">
        <f>IF(NOT(J$12&lt;0),J$12,"")</f>
        <v>5.5142401315493839</v>
      </c>
      <c r="K39" t="str">
        <f t="shared" ref="K39:P39" si="13">IF(NOT(K$12&lt;0),K$12,"")</f>
        <v/>
      </c>
      <c r="L39" t="str">
        <f t="shared" si="13"/>
        <v/>
      </c>
      <c r="M39" t="str">
        <f t="shared" si="13"/>
        <v/>
      </c>
      <c r="N39" t="str">
        <f t="shared" si="13"/>
        <v/>
      </c>
      <c r="O39" t="str">
        <f t="shared" si="13"/>
        <v/>
      </c>
      <c r="P39">
        <f t="shared" si="13"/>
        <v>0.24486916697094591</v>
      </c>
    </row>
    <row r="40" spans="4:18">
      <c r="D40" s="135"/>
      <c r="E40" s="135"/>
      <c r="F40" s="135"/>
      <c r="H40">
        <v>3</v>
      </c>
      <c r="I40">
        <f>MAX(J38:P38)</f>
        <v>-9.42157313807509E-2</v>
      </c>
      <c r="J40">
        <f>IF(J$12=$I40,1,0)</f>
        <v>0</v>
      </c>
      <c r="K40">
        <f t="shared" ref="K40:P40" si="14">IF(K$12=$I40,1,0)</f>
        <v>0</v>
      </c>
      <c r="L40">
        <f t="shared" si="14"/>
        <v>0</v>
      </c>
      <c r="M40">
        <f t="shared" si="14"/>
        <v>0</v>
      </c>
      <c r="N40">
        <f t="shared" si="14"/>
        <v>0</v>
      </c>
      <c r="O40">
        <f t="shared" si="14"/>
        <v>1</v>
      </c>
      <c r="P40">
        <f t="shared" si="14"/>
        <v>0</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67.1875</v>
      </c>
    </row>
    <row r="42" spans="4:18">
      <c r="D42" s="135"/>
      <c r="E42" s="135"/>
      <c r="F42" s="135"/>
      <c r="H42">
        <v>5</v>
      </c>
      <c r="I42">
        <f>MIN(J39:P39)</f>
        <v>0.24486916697094591</v>
      </c>
      <c r="J42">
        <f t="shared" ref="J42:P42" si="16">IF(J$12=$I42,1,0)</f>
        <v>0</v>
      </c>
      <c r="K42">
        <f t="shared" si="16"/>
        <v>0</v>
      </c>
      <c r="L42">
        <f t="shared" si="16"/>
        <v>0</v>
      </c>
      <c r="M42">
        <f t="shared" si="16"/>
        <v>0</v>
      </c>
      <c r="N42">
        <f t="shared" si="16"/>
        <v>0</v>
      </c>
      <c r="O42">
        <f t="shared" si="16"/>
        <v>0</v>
      </c>
      <c r="P42">
        <f t="shared" si="16"/>
        <v>1</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36.09375</v>
      </c>
    </row>
    <row r="44" spans="4:18" s="139" customFormat="1">
      <c r="D44" s="137"/>
      <c r="E44" s="137"/>
      <c r="F44" s="137"/>
      <c r="G44" s="138" t="s">
        <v>104</v>
      </c>
      <c r="H44" s="139">
        <v>1</v>
      </c>
      <c r="J44" s="139" t="str">
        <f>IF(J$12&lt;0,J$12,"")</f>
        <v/>
      </c>
      <c r="K44" s="139">
        <f t="shared" ref="K44:Q44" si="18">IF(K$12&lt;0,K$12,"")</f>
        <v>-0.45474432702665629</v>
      </c>
      <c r="L44" s="139">
        <f t="shared" si="18"/>
        <v>-0.42925760101747518</v>
      </c>
      <c r="M44" s="139">
        <f t="shared" si="18"/>
        <v>-0.37893850195031553</v>
      </c>
      <c r="N44" s="139">
        <f t="shared" si="18"/>
        <v>-0.28083978655446185</v>
      </c>
      <c r="O44" s="139">
        <f t="shared" si="18"/>
        <v>-9.42157313807509E-2</v>
      </c>
      <c r="P44" s="139" t="str">
        <f t="shared" si="18"/>
        <v/>
      </c>
      <c r="Q44" s="139" t="str">
        <f t="shared" si="18"/>
        <v/>
      </c>
    </row>
    <row r="45" spans="4:18">
      <c r="D45" s="135"/>
      <c r="E45" s="135"/>
      <c r="F45" s="135"/>
      <c r="H45">
        <v>2</v>
      </c>
      <c r="J45">
        <f>IF(NOT(J$12&lt;0),J$12,"")</f>
        <v>5.5142401315493839</v>
      </c>
      <c r="K45" t="str">
        <f t="shared" ref="K45:Q45" si="19">IF(NOT(K$12&lt;0),K$12,"")</f>
        <v/>
      </c>
      <c r="L45" t="str">
        <f t="shared" si="19"/>
        <v/>
      </c>
      <c r="M45" t="str">
        <f t="shared" si="19"/>
        <v/>
      </c>
      <c r="N45" t="str">
        <f t="shared" si="19"/>
        <v/>
      </c>
      <c r="O45" t="str">
        <f t="shared" si="19"/>
        <v/>
      </c>
      <c r="P45">
        <f t="shared" si="19"/>
        <v>0.24486916697094591</v>
      </c>
      <c r="Q45">
        <f t="shared" si="19"/>
        <v>2.3602901295537493E-2</v>
      </c>
    </row>
    <row r="46" spans="4:18">
      <c r="D46" s="135"/>
      <c r="E46" s="135"/>
      <c r="F46" s="135"/>
      <c r="H46">
        <v>3</v>
      </c>
      <c r="I46">
        <f>MAX(J44:Q44)</f>
        <v>-9.42157313807509E-2</v>
      </c>
      <c r="J46">
        <f>IF(J$12=$I46,1,0)</f>
        <v>0</v>
      </c>
      <c r="K46">
        <f t="shared" ref="K46:Q46" si="20">IF(K$12=$I46,1,0)</f>
        <v>0</v>
      </c>
      <c r="L46">
        <f t="shared" si="20"/>
        <v>0</v>
      </c>
      <c r="M46">
        <f t="shared" si="20"/>
        <v>0</v>
      </c>
      <c r="N46">
        <f t="shared" si="20"/>
        <v>0</v>
      </c>
      <c r="O46">
        <f t="shared" si="20"/>
        <v>1</v>
      </c>
      <c r="P46">
        <f t="shared" si="20"/>
        <v>0</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51.640625</v>
      </c>
      <c r="R47" s="132">
        <f>HLOOKUP(1,$J46:Q47,2,0)</f>
        <v>67.1875</v>
      </c>
    </row>
    <row r="48" spans="4:18">
      <c r="D48" s="135"/>
      <c r="E48" s="135"/>
      <c r="F48" s="135"/>
      <c r="H48">
        <v>5</v>
      </c>
      <c r="I48">
        <f>MIN(J45:Q45)</f>
        <v>2.3602901295537493E-2</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51.640625</v>
      </c>
      <c r="R49" s="132">
        <f>HLOOKUP(1,$J48:Q49,2,0)</f>
        <v>51.640625</v>
      </c>
    </row>
    <row r="50" spans="4:20" s="139" customFormat="1">
      <c r="D50" s="137"/>
      <c r="E50" s="137"/>
      <c r="F50" s="137"/>
      <c r="G50" s="138" t="s">
        <v>105</v>
      </c>
      <c r="H50" s="139">
        <v>1</v>
      </c>
      <c r="J50" s="139" t="str">
        <f>IF(J$12&lt;0,J$12,"")</f>
        <v/>
      </c>
      <c r="K50" s="139">
        <f t="shared" ref="K50:R50" si="24">IF(K$12&lt;0,K$12,"")</f>
        <v>-0.45474432702665629</v>
      </c>
      <c r="L50" s="139">
        <f t="shared" si="24"/>
        <v>-0.42925760101747518</v>
      </c>
      <c r="M50" s="139">
        <f t="shared" si="24"/>
        <v>-0.37893850195031553</v>
      </c>
      <c r="N50" s="139">
        <f t="shared" si="24"/>
        <v>-0.28083978655446185</v>
      </c>
      <c r="O50" s="139">
        <f t="shared" si="24"/>
        <v>-9.42157313807509E-2</v>
      </c>
      <c r="P50" s="139" t="str">
        <f t="shared" si="24"/>
        <v/>
      </c>
      <c r="Q50" s="139" t="str">
        <f t="shared" si="24"/>
        <v/>
      </c>
      <c r="R50" s="139">
        <f t="shared" si="24"/>
        <v>-4.3102784059509902E-2</v>
      </c>
    </row>
    <row r="51" spans="4:20">
      <c r="D51" s="135"/>
      <c r="E51" s="135"/>
      <c r="F51" s="135"/>
      <c r="H51">
        <v>2</v>
      </c>
      <c r="J51">
        <f>IF(NOT(J$12&lt;0),J$12,"")</f>
        <v>5.5142401315493839</v>
      </c>
      <c r="K51" t="str">
        <f t="shared" ref="K51:R51" si="25">IF(NOT(K$12&lt;0),K$12,"")</f>
        <v/>
      </c>
      <c r="L51" t="str">
        <f t="shared" si="25"/>
        <v/>
      </c>
      <c r="M51" t="str">
        <f t="shared" si="25"/>
        <v/>
      </c>
      <c r="N51" t="str">
        <f t="shared" si="25"/>
        <v/>
      </c>
      <c r="O51" t="str">
        <f t="shared" si="25"/>
        <v/>
      </c>
      <c r="P51">
        <f t="shared" si="25"/>
        <v>0.24486916697094591</v>
      </c>
      <c r="Q51">
        <f t="shared" si="25"/>
        <v>2.3602901295537493E-2</v>
      </c>
      <c r="R51" t="str">
        <f t="shared" si="25"/>
        <v/>
      </c>
    </row>
    <row r="52" spans="4:20">
      <c r="D52" s="135"/>
      <c r="E52" s="135"/>
      <c r="F52" s="135"/>
      <c r="H52">
        <v>3</v>
      </c>
      <c r="I52">
        <f>MAX(J50:R50)</f>
        <v>-4.3102784059509902E-2</v>
      </c>
      <c r="J52">
        <f>IF(J$12=$I52,1,0)</f>
        <v>0</v>
      </c>
      <c r="K52">
        <f t="shared" ref="K52:R52" si="26">IF(K$12=$I52,1,0)</f>
        <v>0</v>
      </c>
      <c r="L52">
        <f t="shared" si="26"/>
        <v>0</v>
      </c>
      <c r="M52">
        <f t="shared" si="26"/>
        <v>0</v>
      </c>
      <c r="N52">
        <f t="shared" si="26"/>
        <v>0</v>
      </c>
      <c r="O52">
        <f t="shared" si="26"/>
        <v>0</v>
      </c>
      <c r="P52">
        <f t="shared" si="26"/>
        <v>0</v>
      </c>
      <c r="Q52">
        <f t="shared" si="26"/>
        <v>0</v>
      </c>
      <c r="R52">
        <f t="shared" si="26"/>
        <v>1</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51.640625</v>
      </c>
      <c r="R53">
        <f t="shared" si="27"/>
        <v>59.4140625</v>
      </c>
      <c r="S53" s="132">
        <f>HLOOKUP(1,$J52:R53,2,0)</f>
        <v>59.4140625</v>
      </c>
    </row>
    <row r="54" spans="4:20">
      <c r="D54" s="135"/>
      <c r="E54" s="135"/>
      <c r="F54" s="135"/>
      <c r="H54">
        <v>5</v>
      </c>
      <c r="I54">
        <f>MIN(J51:R51)</f>
        <v>2.3602901295537493E-2</v>
      </c>
      <c r="J54">
        <f>IF(J$12=$I54,1,0)</f>
        <v>0</v>
      </c>
      <c r="K54">
        <f>IF(K$12=$I54,1,0)</f>
        <v>0</v>
      </c>
      <c r="L54">
        <f>IF(L$12=$I54,1,0)</f>
        <v>0</v>
      </c>
      <c r="M54">
        <f t="shared" ref="M54:R54" si="28">IF(M$12=$I54,1,0)</f>
        <v>0</v>
      </c>
      <c r="N54">
        <f t="shared" si="28"/>
        <v>0</v>
      </c>
      <c r="O54">
        <f t="shared" si="28"/>
        <v>0</v>
      </c>
      <c r="P54">
        <f t="shared" si="28"/>
        <v>0</v>
      </c>
      <c r="Q54">
        <f t="shared" si="28"/>
        <v>1</v>
      </c>
      <c r="R54">
        <f t="shared" si="28"/>
        <v>0</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51.640625</v>
      </c>
      <c r="R55">
        <f t="shared" si="29"/>
        <v>59.4140625</v>
      </c>
      <c r="S55" s="132">
        <f>HLOOKUP(1,$J54:R55,2,0)</f>
        <v>51.640625</v>
      </c>
    </row>
    <row r="56" spans="4:20" s="139" customFormat="1">
      <c r="D56" s="137"/>
      <c r="E56" s="137"/>
      <c r="F56" s="137"/>
      <c r="G56" s="138" t="s">
        <v>106</v>
      </c>
      <c r="H56" s="139">
        <v>1</v>
      </c>
      <c r="J56" s="139" t="str">
        <f>IF(J$12&lt;0,J$12,"")</f>
        <v/>
      </c>
      <c r="K56" s="139">
        <f t="shared" ref="K56:S56" si="30">IF(K$12&lt;0,K$12,"")</f>
        <v>-0.45474432702665629</v>
      </c>
      <c r="L56" s="139">
        <f t="shared" si="30"/>
        <v>-0.42925760101747518</v>
      </c>
      <c r="M56" s="139">
        <f t="shared" si="30"/>
        <v>-0.37893850195031553</v>
      </c>
      <c r="N56" s="139">
        <f t="shared" si="30"/>
        <v>-0.28083978655446185</v>
      </c>
      <c r="O56" s="139">
        <f t="shared" si="30"/>
        <v>-9.42157313807509E-2</v>
      </c>
      <c r="P56" s="139" t="str">
        <f t="shared" si="30"/>
        <v/>
      </c>
      <c r="Q56" s="139" t="str">
        <f t="shared" si="30"/>
        <v/>
      </c>
      <c r="R56" s="139">
        <f t="shared" si="30"/>
        <v>-4.3102784059509902E-2</v>
      </c>
      <c r="S56" s="139">
        <f t="shared" si="30"/>
        <v>-1.2113411716259737E-2</v>
      </c>
    </row>
    <row r="57" spans="4:20">
      <c r="D57" s="135"/>
      <c r="E57" s="135"/>
      <c r="F57" s="135"/>
      <c r="H57">
        <v>2</v>
      </c>
      <c r="J57">
        <f>IF(NOT(J$12&lt;0),J$12,"")</f>
        <v>5.5142401315493839</v>
      </c>
      <c r="K57" t="str">
        <f t="shared" ref="K57:S57" si="31">IF(NOT(K$12&lt;0),K$12,"")</f>
        <v/>
      </c>
      <c r="L57" t="str">
        <f t="shared" si="31"/>
        <v/>
      </c>
      <c r="M57" t="str">
        <f t="shared" si="31"/>
        <v/>
      </c>
      <c r="N57" t="str">
        <f t="shared" si="31"/>
        <v/>
      </c>
      <c r="O57" t="str">
        <f t="shared" si="31"/>
        <v/>
      </c>
      <c r="P57">
        <f t="shared" si="31"/>
        <v>0.24486916697094591</v>
      </c>
      <c r="Q57">
        <f t="shared" si="31"/>
        <v>2.3602901295537493E-2</v>
      </c>
      <c r="R57" t="str">
        <f t="shared" si="31"/>
        <v/>
      </c>
      <c r="S57" t="str">
        <f t="shared" si="31"/>
        <v/>
      </c>
    </row>
    <row r="58" spans="4:20">
      <c r="D58" s="135"/>
      <c r="E58" s="135"/>
      <c r="F58" s="135"/>
      <c r="H58">
        <v>3</v>
      </c>
      <c r="I58">
        <f>MAX(J56:S56)</f>
        <v>-1.2113411716259737E-2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51.640625</v>
      </c>
      <c r="R59">
        <f t="shared" si="33"/>
        <v>59.4140625</v>
      </c>
      <c r="S59">
        <f t="shared" si="33"/>
        <v>55.52734375</v>
      </c>
      <c r="T59" s="132">
        <f>HLOOKUP(1,$J58:S59,2,0)</f>
        <v>55.52734375</v>
      </c>
    </row>
    <row r="60" spans="4:20">
      <c r="D60" s="135"/>
      <c r="E60" s="135"/>
      <c r="F60" s="135"/>
      <c r="H60">
        <v>5</v>
      </c>
      <c r="I60">
        <f>MIN(J57:S57)</f>
        <v>2.3602901295537493E-2</v>
      </c>
      <c r="J60">
        <f>IF(J$12=$I60,1,0)</f>
        <v>0</v>
      </c>
      <c r="K60">
        <f>IF(K$12=$I60,1,0)</f>
        <v>0</v>
      </c>
      <c r="L60">
        <f>IF(L$12=$I60,1,0)</f>
        <v>0</v>
      </c>
      <c r="M60">
        <f t="shared" ref="M60:S60" si="34">IF(M$12=$I60,1,0)</f>
        <v>0</v>
      </c>
      <c r="N60">
        <f t="shared" si="34"/>
        <v>0</v>
      </c>
      <c r="O60">
        <f t="shared" si="34"/>
        <v>0</v>
      </c>
      <c r="P60">
        <f t="shared" si="34"/>
        <v>0</v>
      </c>
      <c r="Q60">
        <f t="shared" si="34"/>
        <v>1</v>
      </c>
      <c r="R60">
        <f t="shared" si="34"/>
        <v>0</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51.640625</v>
      </c>
      <c r="R61">
        <f t="shared" si="35"/>
        <v>59.4140625</v>
      </c>
      <c r="S61">
        <f t="shared" si="35"/>
        <v>55.52734375</v>
      </c>
      <c r="T61" s="132">
        <f>HLOOKUP(1,$J60:S61,2,0)</f>
        <v>51.640625</v>
      </c>
    </row>
    <row r="62" spans="4:20" s="139" customFormat="1">
      <c r="D62" s="137"/>
      <c r="E62" s="137"/>
      <c r="F62" s="137"/>
      <c r="G62" s="138" t="s">
        <v>107</v>
      </c>
      <c r="H62" s="139">
        <v>1</v>
      </c>
      <c r="J62" s="139" t="str">
        <f>IF(J$12&lt;0,J$12,"")</f>
        <v/>
      </c>
      <c r="K62" s="139">
        <f t="shared" ref="K62:T62" si="36">IF(K$12&lt;0,K$12,"")</f>
        <v>-0.45474432702665629</v>
      </c>
      <c r="L62" s="139">
        <f t="shared" si="36"/>
        <v>-0.42925760101747518</v>
      </c>
      <c r="M62" s="139">
        <f t="shared" si="36"/>
        <v>-0.37893850195031553</v>
      </c>
      <c r="N62" s="139">
        <f t="shared" si="36"/>
        <v>-0.28083978655446185</v>
      </c>
      <c r="O62" s="139">
        <f t="shared" si="36"/>
        <v>-9.42157313807509E-2</v>
      </c>
      <c r="P62" s="139" t="str">
        <f t="shared" si="36"/>
        <v/>
      </c>
      <c r="Q62" s="139" t="str">
        <f t="shared" si="36"/>
        <v/>
      </c>
      <c r="R62" s="139">
        <f t="shared" si="36"/>
        <v>-4.3102784059509902E-2</v>
      </c>
      <c r="S62" s="139">
        <f t="shared" si="36"/>
        <v>-1.2113411716259737E-2</v>
      </c>
      <c r="T62" s="139" t="str">
        <f t="shared" si="36"/>
        <v/>
      </c>
    </row>
    <row r="63" spans="4:20">
      <c r="D63" s="135"/>
      <c r="E63" s="135"/>
      <c r="F63" s="135"/>
      <c r="H63">
        <v>2</v>
      </c>
      <c r="J63">
        <f>IF(NOT(J$12&lt;0),J$12,"")</f>
        <v>5.5142401315493839</v>
      </c>
      <c r="K63" t="str">
        <f t="shared" ref="K63:T63" si="37">IF(NOT(K$12&lt;0),K$12,"")</f>
        <v/>
      </c>
      <c r="L63" t="str">
        <f t="shared" si="37"/>
        <v/>
      </c>
      <c r="M63" t="str">
        <f t="shared" si="37"/>
        <v/>
      </c>
      <c r="N63" t="str">
        <f t="shared" si="37"/>
        <v/>
      </c>
      <c r="O63" t="str">
        <f t="shared" si="37"/>
        <v/>
      </c>
      <c r="P63">
        <f t="shared" si="37"/>
        <v>0.24486916697094591</v>
      </c>
      <c r="Q63">
        <f t="shared" si="37"/>
        <v>2.3602901295537493E-2</v>
      </c>
      <c r="R63" t="str">
        <f t="shared" si="37"/>
        <v/>
      </c>
      <c r="S63" t="str">
        <f t="shared" si="37"/>
        <v/>
      </c>
      <c r="T63">
        <f t="shared" si="37"/>
        <v>5.0887594875484998E-3</v>
      </c>
    </row>
    <row r="64" spans="4:20">
      <c r="D64" s="135"/>
      <c r="E64" s="135"/>
      <c r="F64" s="135"/>
      <c r="H64">
        <v>3</v>
      </c>
      <c r="I64">
        <f>MAX(J62:T62)</f>
        <v>-1.2113411716259737E-2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51.640625</v>
      </c>
      <c r="R65">
        <f t="shared" si="39"/>
        <v>59.4140625</v>
      </c>
      <c r="S65">
        <f t="shared" si="39"/>
        <v>55.52734375</v>
      </c>
      <c r="T65">
        <f t="shared" si="39"/>
        <v>53.583984375</v>
      </c>
      <c r="U65" s="132">
        <f>HLOOKUP(1,$J64:T65,2,0)</f>
        <v>55.52734375</v>
      </c>
    </row>
    <row r="66" spans="4:23">
      <c r="D66" s="135"/>
      <c r="E66" s="135"/>
      <c r="F66" s="135"/>
      <c r="H66">
        <v>5</v>
      </c>
      <c r="I66">
        <f>MIN(J63:T63)</f>
        <v>5.0887594875484998E-3</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51.640625</v>
      </c>
      <c r="R67">
        <f t="shared" si="41"/>
        <v>59.4140625</v>
      </c>
      <c r="S67">
        <f t="shared" si="41"/>
        <v>55.52734375</v>
      </c>
      <c r="T67">
        <f t="shared" si="41"/>
        <v>53.583984375</v>
      </c>
      <c r="U67" s="132">
        <f>HLOOKUP(1,$J66:T67,2,0)</f>
        <v>53.583984375</v>
      </c>
    </row>
    <row r="68" spans="4:23" s="139" customFormat="1">
      <c r="D68" s="137"/>
      <c r="E68" s="137"/>
      <c r="F68" s="137"/>
      <c r="G68" s="138" t="s">
        <v>108</v>
      </c>
      <c r="H68" s="139">
        <v>1</v>
      </c>
      <c r="J68" s="139" t="str">
        <f>IF(J$12&lt;0,J$12,"")</f>
        <v/>
      </c>
      <c r="K68" s="139">
        <f t="shared" ref="K68:U68" si="42">IF(K$12&lt;0,K$12,"")</f>
        <v>-0.45474432702665629</v>
      </c>
      <c r="L68" s="139">
        <f t="shared" si="42"/>
        <v>-0.42925760101747518</v>
      </c>
      <c r="M68" s="139">
        <f t="shared" si="42"/>
        <v>-0.37893850195031553</v>
      </c>
      <c r="N68" s="139">
        <f t="shared" si="42"/>
        <v>-0.28083978655446185</v>
      </c>
      <c r="O68" s="139">
        <f t="shared" si="42"/>
        <v>-9.42157313807509E-2</v>
      </c>
      <c r="P68" s="139" t="str">
        <f t="shared" si="42"/>
        <v/>
      </c>
      <c r="Q68" s="139" t="str">
        <f t="shared" si="42"/>
        <v/>
      </c>
      <c r="R68" s="139">
        <f t="shared" si="42"/>
        <v>-4.3102784059509902E-2</v>
      </c>
      <c r="S68" s="139">
        <f t="shared" si="42"/>
        <v>-1.2113411716259737E-2</v>
      </c>
      <c r="T68" s="139" t="str">
        <f t="shared" si="42"/>
        <v/>
      </c>
      <c r="U68" s="139">
        <f t="shared" si="42"/>
        <v>-3.667448609422419E-3</v>
      </c>
    </row>
    <row r="69" spans="4:23">
      <c r="D69" s="135"/>
      <c r="E69" s="135"/>
      <c r="F69" s="135"/>
      <c r="H69">
        <v>2</v>
      </c>
      <c r="J69">
        <f>IF(NOT(J$12&lt;0),J$12,"")</f>
        <v>5.5142401315493839</v>
      </c>
      <c r="K69" t="str">
        <f t="shared" ref="K69:U69" si="43">IF(NOT(K$12&lt;0),K$12,"")</f>
        <v/>
      </c>
      <c r="L69" t="str">
        <f t="shared" si="43"/>
        <v/>
      </c>
      <c r="M69" t="str">
        <f t="shared" si="43"/>
        <v/>
      </c>
      <c r="N69" t="str">
        <f t="shared" si="43"/>
        <v/>
      </c>
      <c r="O69" t="str">
        <f t="shared" si="43"/>
        <v/>
      </c>
      <c r="P69">
        <f t="shared" si="43"/>
        <v>0.24486916697094591</v>
      </c>
      <c r="Q69">
        <f t="shared" si="43"/>
        <v>2.3602901295537493E-2</v>
      </c>
      <c r="R69" t="str">
        <f t="shared" si="43"/>
        <v/>
      </c>
      <c r="S69" t="str">
        <f t="shared" si="43"/>
        <v/>
      </c>
      <c r="T69">
        <f t="shared" si="43"/>
        <v>5.0887594875484998E-3</v>
      </c>
      <c r="U69" t="str">
        <f t="shared" si="43"/>
        <v/>
      </c>
    </row>
    <row r="70" spans="4:23">
      <c r="D70" s="135"/>
      <c r="E70" s="135"/>
      <c r="F70" s="135"/>
      <c r="H70">
        <v>3</v>
      </c>
      <c r="I70">
        <f>MAX(J68:U68)</f>
        <v>-3.667448609422419E-3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51.640625</v>
      </c>
      <c r="R71">
        <f t="shared" si="45"/>
        <v>59.4140625</v>
      </c>
      <c r="S71">
        <f t="shared" si="45"/>
        <v>55.52734375</v>
      </c>
      <c r="T71">
        <f t="shared" si="45"/>
        <v>53.583984375</v>
      </c>
      <c r="U71">
        <f t="shared" si="45"/>
        <v>54.5556640625</v>
      </c>
      <c r="V71" s="132">
        <f>HLOOKUP(1,$J70:U71,2,0)</f>
        <v>54.5556640625</v>
      </c>
    </row>
    <row r="72" spans="4:23">
      <c r="D72" s="135"/>
      <c r="E72" s="135"/>
      <c r="F72" s="135"/>
      <c r="H72">
        <v>5</v>
      </c>
      <c r="I72">
        <f>MIN(J69:U69)</f>
        <v>5.0887594875484998E-3</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1</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51.640625</v>
      </c>
      <c r="R73">
        <f t="shared" si="47"/>
        <v>59.4140625</v>
      </c>
      <c r="S73">
        <f t="shared" si="47"/>
        <v>55.52734375</v>
      </c>
      <c r="T73">
        <f t="shared" si="47"/>
        <v>53.583984375</v>
      </c>
      <c r="U73">
        <f t="shared" si="47"/>
        <v>54.5556640625</v>
      </c>
      <c r="V73" s="132">
        <f>HLOOKUP(1,$J72:U73,2,0)</f>
        <v>53.583984375</v>
      </c>
    </row>
    <row r="74" spans="4:23" s="139" customFormat="1">
      <c r="D74" s="137"/>
      <c r="E74" s="137"/>
      <c r="F74" s="137"/>
      <c r="G74" s="138" t="s">
        <v>109</v>
      </c>
      <c r="H74" s="139">
        <v>1</v>
      </c>
      <c r="J74" s="139" t="str">
        <f>IF(J$12&lt;0,J$12,"")</f>
        <v/>
      </c>
      <c r="K74" s="139">
        <f t="shared" ref="K74:V74" si="48">IF(K$12&lt;0,K$12,"")</f>
        <v>-0.45474432702665629</v>
      </c>
      <c r="L74" s="139">
        <f t="shared" si="48"/>
        <v>-0.42925760101747518</v>
      </c>
      <c r="M74" s="139">
        <f t="shared" si="48"/>
        <v>-0.37893850195031553</v>
      </c>
      <c r="N74" s="139">
        <f t="shared" si="48"/>
        <v>-0.28083978655446185</v>
      </c>
      <c r="O74" s="139">
        <f t="shared" si="48"/>
        <v>-9.42157313807509E-2</v>
      </c>
      <c r="P74" s="139" t="str">
        <f t="shared" si="48"/>
        <v/>
      </c>
      <c r="Q74" s="139" t="str">
        <f t="shared" si="48"/>
        <v/>
      </c>
      <c r="R74" s="139">
        <f t="shared" si="48"/>
        <v>-4.3102784059509902E-2</v>
      </c>
      <c r="S74" s="139">
        <f t="shared" si="48"/>
        <v>-1.2113411716259737E-2</v>
      </c>
      <c r="T74" s="139" t="str">
        <f t="shared" si="48"/>
        <v/>
      </c>
      <c r="U74" s="139">
        <f t="shared" si="48"/>
        <v>-3.667448609422419E-3</v>
      </c>
      <c r="V74" s="139" t="str">
        <f t="shared" si="48"/>
        <v/>
      </c>
    </row>
    <row r="75" spans="4:23">
      <c r="D75" s="135"/>
      <c r="E75" s="135"/>
      <c r="F75" s="135"/>
      <c r="H75">
        <v>2</v>
      </c>
      <c r="J75">
        <f>IF(NOT(J$12&lt;0),J$12,"")</f>
        <v>5.5142401315493839</v>
      </c>
      <c r="K75" t="str">
        <f t="shared" ref="K75:V75" si="49">IF(NOT(K$12&lt;0),K$12,"")</f>
        <v/>
      </c>
      <c r="L75" t="str">
        <f t="shared" si="49"/>
        <v/>
      </c>
      <c r="M75" t="str">
        <f t="shared" si="49"/>
        <v/>
      </c>
      <c r="N75" t="str">
        <f t="shared" si="49"/>
        <v/>
      </c>
      <c r="O75" t="str">
        <f t="shared" si="49"/>
        <v/>
      </c>
      <c r="P75">
        <f t="shared" si="49"/>
        <v>0.24486916697094591</v>
      </c>
      <c r="Q75">
        <f t="shared" si="49"/>
        <v>2.3602901295537493E-2</v>
      </c>
      <c r="R75" t="str">
        <f t="shared" si="49"/>
        <v/>
      </c>
      <c r="S75" t="str">
        <f t="shared" si="49"/>
        <v/>
      </c>
      <c r="T75">
        <f t="shared" si="49"/>
        <v>5.0887594875484998E-3</v>
      </c>
      <c r="U75" t="str">
        <f t="shared" si="49"/>
        <v/>
      </c>
      <c r="V75">
        <f t="shared" si="49"/>
        <v>6.7081606238555969E-4</v>
      </c>
    </row>
    <row r="76" spans="4:23">
      <c r="D76" s="135"/>
      <c r="E76" s="135"/>
      <c r="F76" s="135"/>
      <c r="H76">
        <v>3</v>
      </c>
      <c r="I76">
        <f>MAX(J74:V74)</f>
        <v>-3.667448609422419E-3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1</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51.640625</v>
      </c>
      <c r="R77">
        <f t="shared" si="51"/>
        <v>59.4140625</v>
      </c>
      <c r="S77">
        <f t="shared" si="51"/>
        <v>55.52734375</v>
      </c>
      <c r="T77">
        <f t="shared" si="51"/>
        <v>53.583984375</v>
      </c>
      <c r="U77">
        <f t="shared" si="51"/>
        <v>54.5556640625</v>
      </c>
      <c r="V77">
        <f t="shared" si="51"/>
        <v>54.06982421875</v>
      </c>
      <c r="W77" s="132">
        <f>HLOOKUP(1,$J76:V77,2,0)</f>
        <v>54.5556640625</v>
      </c>
    </row>
    <row r="78" spans="4:23">
      <c r="D78" s="135"/>
      <c r="E78" s="135"/>
      <c r="F78" s="135"/>
      <c r="H78">
        <v>5</v>
      </c>
      <c r="I78">
        <f>MIN(J75:V75)</f>
        <v>6.7081606238555969E-4</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51.640625</v>
      </c>
      <c r="R79">
        <f t="shared" si="53"/>
        <v>59.4140625</v>
      </c>
      <c r="S79">
        <f t="shared" si="53"/>
        <v>55.52734375</v>
      </c>
      <c r="T79">
        <f t="shared" si="53"/>
        <v>53.583984375</v>
      </c>
      <c r="U79">
        <f t="shared" si="53"/>
        <v>54.5556640625</v>
      </c>
      <c r="V79">
        <f t="shared" si="53"/>
        <v>54.06982421875</v>
      </c>
      <c r="W79" s="132">
        <f>HLOOKUP(1,$J78:V79,2,0)</f>
        <v>54.06982421875</v>
      </c>
    </row>
    <row r="80" spans="4:23" s="139" customFormat="1">
      <c r="D80" s="137"/>
      <c r="E80" s="137"/>
      <c r="F80" s="137"/>
      <c r="G80" s="138" t="s">
        <v>132</v>
      </c>
      <c r="H80" s="139">
        <v>1</v>
      </c>
      <c r="J80" s="139" t="str">
        <f>IF(J$12&lt;0,J$12,"")</f>
        <v/>
      </c>
      <c r="K80" s="139">
        <f t="shared" ref="K80:W80" si="54">IF(K$12&lt;0,K$12,"")</f>
        <v>-0.45474432702665629</v>
      </c>
      <c r="L80" s="139">
        <f t="shared" si="54"/>
        <v>-0.42925760101747518</v>
      </c>
      <c r="M80" s="139">
        <f t="shared" si="54"/>
        <v>-0.37893850195031553</v>
      </c>
      <c r="N80" s="139">
        <f t="shared" si="54"/>
        <v>-0.28083978655446185</v>
      </c>
      <c r="O80" s="139">
        <f t="shared" si="54"/>
        <v>-9.42157313807509E-2</v>
      </c>
      <c r="P80" s="139" t="str">
        <f t="shared" si="54"/>
        <v/>
      </c>
      <c r="Q80" s="139" t="str">
        <f t="shared" si="54"/>
        <v/>
      </c>
      <c r="R80" s="139">
        <f t="shared" si="54"/>
        <v>-4.3102784059509902E-2</v>
      </c>
      <c r="S80" s="139">
        <f t="shared" si="54"/>
        <v>-1.2113411716259737E-2</v>
      </c>
      <c r="T80" s="139" t="str">
        <f t="shared" si="54"/>
        <v/>
      </c>
      <c r="U80" s="139">
        <f t="shared" si="54"/>
        <v>-3.667448609422419E-3</v>
      </c>
      <c r="V80" s="139" t="str">
        <f t="shared" si="54"/>
        <v/>
      </c>
      <c r="W80" s="139">
        <f t="shared" si="54"/>
        <v>-1.5081407760403898E-3</v>
      </c>
    </row>
    <row r="81" spans="4:26">
      <c r="D81" s="135"/>
      <c r="E81" s="135"/>
      <c r="F81" s="135"/>
      <c r="H81">
        <v>2</v>
      </c>
      <c r="J81">
        <f>IF(NOT(J$12&lt;0),J$12,"")</f>
        <v>5.5142401315493839</v>
      </c>
      <c r="K81" t="str">
        <f t="shared" ref="K81:W81" si="55">IF(NOT(K$12&lt;0),K$12,"")</f>
        <v/>
      </c>
      <c r="L81" t="str">
        <f t="shared" si="55"/>
        <v/>
      </c>
      <c r="M81" t="str">
        <f t="shared" si="55"/>
        <v/>
      </c>
      <c r="N81" t="str">
        <f t="shared" si="55"/>
        <v/>
      </c>
      <c r="O81" t="str">
        <f t="shared" si="55"/>
        <v/>
      </c>
      <c r="P81">
        <f t="shared" si="55"/>
        <v>0.24486916697094591</v>
      </c>
      <c r="Q81">
        <f t="shared" si="55"/>
        <v>2.3602901295537493E-2</v>
      </c>
      <c r="R81" t="str">
        <f t="shared" si="55"/>
        <v/>
      </c>
      <c r="S81" t="str">
        <f t="shared" si="55"/>
        <v/>
      </c>
      <c r="T81">
        <f t="shared" si="55"/>
        <v>5.0887594875484998E-3</v>
      </c>
      <c r="U81" t="str">
        <f t="shared" si="55"/>
        <v/>
      </c>
      <c r="V81">
        <f t="shared" si="55"/>
        <v>6.7081606238555969E-4</v>
      </c>
      <c r="W81" t="str">
        <f t="shared" si="55"/>
        <v/>
      </c>
    </row>
    <row r="82" spans="4:26">
      <c r="D82" s="135"/>
      <c r="E82" s="135"/>
      <c r="F82" s="135"/>
      <c r="H82">
        <v>3</v>
      </c>
      <c r="I82">
        <f>MAX(J80:W80)</f>
        <v>-1.5081407760403898E-3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51.640625</v>
      </c>
      <c r="R83">
        <f t="shared" si="57"/>
        <v>59.4140625</v>
      </c>
      <c r="S83">
        <f t="shared" si="57"/>
        <v>55.52734375</v>
      </c>
      <c r="T83">
        <f t="shared" si="57"/>
        <v>53.583984375</v>
      </c>
      <c r="U83">
        <f t="shared" si="57"/>
        <v>54.5556640625</v>
      </c>
      <c r="V83">
        <f t="shared" si="57"/>
        <v>54.06982421875</v>
      </c>
      <c r="W83">
        <f t="shared" si="57"/>
        <v>54.312744140625</v>
      </c>
      <c r="X83" s="132">
        <f>HLOOKUP(1,$J82:W83,2,0)</f>
        <v>54.312744140625</v>
      </c>
      <c r="Y83" s="132"/>
      <c r="Z83" s="132"/>
    </row>
    <row r="84" spans="4:26">
      <c r="D84" s="135"/>
      <c r="E84" s="135"/>
      <c r="F84" s="135"/>
      <c r="H84">
        <v>5</v>
      </c>
      <c r="I84">
        <f>MIN(J81:W81)</f>
        <v>6.7081606238555969E-4</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1</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51.640625</v>
      </c>
      <c r="R85">
        <f t="shared" si="59"/>
        <v>59.4140625</v>
      </c>
      <c r="S85">
        <f t="shared" si="59"/>
        <v>55.52734375</v>
      </c>
      <c r="T85">
        <f t="shared" si="59"/>
        <v>53.583984375</v>
      </c>
      <c r="U85">
        <f t="shared" si="59"/>
        <v>54.5556640625</v>
      </c>
      <c r="V85">
        <f t="shared" si="59"/>
        <v>54.06982421875</v>
      </c>
      <c r="W85">
        <f t="shared" si="59"/>
        <v>54.312744140625</v>
      </c>
      <c r="X85" s="132">
        <f>HLOOKUP(1,$J84:W85,2,0)</f>
        <v>54.06982421875</v>
      </c>
      <c r="Y85" s="132"/>
      <c r="Z85" s="132"/>
    </row>
    <row r="86" spans="4:26" s="139" customFormat="1">
      <c r="D86" s="137"/>
      <c r="E86" s="137"/>
      <c r="F86" s="137"/>
      <c r="G86" s="138" t="s">
        <v>111</v>
      </c>
      <c r="H86" s="139">
        <v>1</v>
      </c>
      <c r="J86" s="139" t="str">
        <f>IF(J$12&lt;0,J$12,"")</f>
        <v/>
      </c>
      <c r="K86" s="139">
        <f t="shared" ref="K86:X86" si="60">IF(K$12&lt;0,K$12,"")</f>
        <v>-0.45474432702665629</v>
      </c>
      <c r="L86" s="139">
        <f t="shared" si="60"/>
        <v>-0.42925760101747518</v>
      </c>
      <c r="M86" s="139">
        <f t="shared" si="60"/>
        <v>-0.37893850195031553</v>
      </c>
      <c r="N86" s="139">
        <f t="shared" si="60"/>
        <v>-0.28083978655446185</v>
      </c>
      <c r="O86" s="139">
        <f t="shared" si="60"/>
        <v>-9.42157313807509E-2</v>
      </c>
      <c r="P86" s="139" t="str">
        <f t="shared" si="60"/>
        <v/>
      </c>
      <c r="Q86" s="139" t="str">
        <f t="shared" si="60"/>
        <v/>
      </c>
      <c r="R86" s="139">
        <f t="shared" si="60"/>
        <v>-4.3102784059509902E-2</v>
      </c>
      <c r="S86" s="139">
        <f t="shared" si="60"/>
        <v>-1.2113411716259737E-2</v>
      </c>
      <c r="T86" s="139" t="str">
        <f t="shared" si="60"/>
        <v/>
      </c>
      <c r="U86" s="139">
        <f t="shared" si="60"/>
        <v>-3.667448609422419E-3</v>
      </c>
      <c r="V86" s="139" t="str">
        <f t="shared" si="60"/>
        <v/>
      </c>
      <c r="W86" s="139">
        <f t="shared" si="60"/>
        <v>-1.5081407760403898E-3</v>
      </c>
      <c r="X86" s="139">
        <f t="shared" si="60"/>
        <v>-4.2113520813941152E-4</v>
      </c>
    </row>
    <row r="87" spans="4:26">
      <c r="D87" s="135"/>
      <c r="E87" s="135"/>
      <c r="F87" s="135"/>
      <c r="H87">
        <v>2</v>
      </c>
      <c r="J87">
        <f>IF(NOT(J$12&lt;0),J$12,"")</f>
        <v>5.5142401315493839</v>
      </c>
      <c r="K87" t="str">
        <f t="shared" ref="K87:X87" si="61">IF(NOT(K$12&lt;0),K$12,"")</f>
        <v/>
      </c>
      <c r="L87" t="str">
        <f t="shared" si="61"/>
        <v/>
      </c>
      <c r="M87" t="str">
        <f t="shared" si="61"/>
        <v/>
      </c>
      <c r="N87" t="str">
        <f t="shared" si="61"/>
        <v/>
      </c>
      <c r="O87" t="str">
        <f t="shared" si="61"/>
        <v/>
      </c>
      <c r="P87">
        <f t="shared" si="61"/>
        <v>0.24486916697094591</v>
      </c>
      <c r="Q87">
        <f t="shared" si="61"/>
        <v>2.3602901295537493E-2</v>
      </c>
      <c r="R87" t="str">
        <f t="shared" si="61"/>
        <v/>
      </c>
      <c r="S87" t="str">
        <f t="shared" si="61"/>
        <v/>
      </c>
      <c r="T87">
        <f t="shared" si="61"/>
        <v>5.0887594875484998E-3</v>
      </c>
      <c r="U87" t="str">
        <f t="shared" si="61"/>
        <v/>
      </c>
      <c r="V87">
        <f t="shared" si="61"/>
        <v>6.7081606238555969E-4</v>
      </c>
      <c r="W87" t="str">
        <f t="shared" si="61"/>
        <v/>
      </c>
      <c r="X87" t="str">
        <f t="shared" si="61"/>
        <v/>
      </c>
    </row>
    <row r="88" spans="4:26">
      <c r="D88" s="135"/>
      <c r="E88" s="135"/>
      <c r="F88" s="135"/>
      <c r="H88">
        <v>3</v>
      </c>
      <c r="I88">
        <f>MAX(J86:X86)</f>
        <v>-4.2113520813941152E-4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0</v>
      </c>
      <c r="X88">
        <f t="shared" si="62"/>
        <v>1</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51.640625</v>
      </c>
      <c r="R89">
        <f t="shared" si="63"/>
        <v>59.4140625</v>
      </c>
      <c r="S89">
        <f t="shared" si="63"/>
        <v>55.52734375</v>
      </c>
      <c r="T89">
        <f t="shared" si="63"/>
        <v>53.583984375</v>
      </c>
      <c r="U89">
        <f t="shared" si="63"/>
        <v>54.5556640625</v>
      </c>
      <c r="V89">
        <f t="shared" si="63"/>
        <v>54.06982421875</v>
      </c>
      <c r="W89">
        <f t="shared" si="63"/>
        <v>54.312744140625</v>
      </c>
      <c r="X89">
        <f t="shared" si="63"/>
        <v>54.1912841796875</v>
      </c>
      <c r="Y89" s="132">
        <f>HLOOKUP(1,$J88:X89,2,0)</f>
        <v>54.1912841796875</v>
      </c>
      <c r="Z89" s="132"/>
    </row>
    <row r="90" spans="4:26">
      <c r="D90" s="135"/>
      <c r="E90" s="135"/>
      <c r="F90" s="135"/>
      <c r="H90">
        <v>5</v>
      </c>
      <c r="I90">
        <f>MIN(J87:X87)</f>
        <v>6.7081606238555969E-4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1</v>
      </c>
      <c r="W90">
        <f t="shared" si="64"/>
        <v>0</v>
      </c>
      <c r="X90">
        <f t="shared" si="64"/>
        <v>0</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51.640625</v>
      </c>
      <c r="R91">
        <f t="shared" si="65"/>
        <v>59.4140625</v>
      </c>
      <c r="S91">
        <f t="shared" si="65"/>
        <v>55.52734375</v>
      </c>
      <c r="T91">
        <f t="shared" si="65"/>
        <v>53.583984375</v>
      </c>
      <c r="U91">
        <f t="shared" si="65"/>
        <v>54.5556640625</v>
      </c>
      <c r="V91">
        <f t="shared" si="65"/>
        <v>54.06982421875</v>
      </c>
      <c r="W91">
        <f t="shared" si="65"/>
        <v>54.312744140625</v>
      </c>
      <c r="X91">
        <f t="shared" si="65"/>
        <v>54.1912841796875</v>
      </c>
      <c r="Y91" s="132">
        <f>HLOOKUP(1,$J90:X91,2,0)</f>
        <v>54.06982421875</v>
      </c>
      <c r="Z91" s="132"/>
    </row>
    <row r="92" spans="4:26" s="139" customFormat="1">
      <c r="D92" s="137"/>
      <c r="E92" s="137"/>
      <c r="F92" s="137"/>
      <c r="G92" s="138" t="s">
        <v>112</v>
      </c>
      <c r="H92" s="139">
        <v>1</v>
      </c>
      <c r="J92" s="139" t="str">
        <f>IF(J$12&lt;0,J$12,"")</f>
        <v/>
      </c>
      <c r="K92" s="139">
        <f t="shared" ref="K92:Y92" si="66">IF(K$12&lt;0,K$12,"")</f>
        <v>-0.45474432702665629</v>
      </c>
      <c r="L92" s="139">
        <f t="shared" si="66"/>
        <v>-0.42925760101747518</v>
      </c>
      <c r="M92" s="139">
        <f t="shared" si="66"/>
        <v>-0.37893850195031553</v>
      </c>
      <c r="N92" s="139">
        <f t="shared" si="66"/>
        <v>-0.28083978655446185</v>
      </c>
      <c r="O92" s="139">
        <f t="shared" si="66"/>
        <v>-9.42157313807509E-2</v>
      </c>
      <c r="P92" s="139" t="str">
        <f t="shared" si="66"/>
        <v/>
      </c>
      <c r="Q92" s="139" t="str">
        <f t="shared" si="66"/>
        <v/>
      </c>
      <c r="R92" s="139">
        <f t="shared" si="66"/>
        <v>-4.3102784059509902E-2</v>
      </c>
      <c r="S92" s="139">
        <f t="shared" si="66"/>
        <v>-1.2113411716259737E-2</v>
      </c>
      <c r="T92" s="139" t="str">
        <f t="shared" si="66"/>
        <v/>
      </c>
      <c r="U92" s="139">
        <f t="shared" si="66"/>
        <v>-3.667448609422419E-3</v>
      </c>
      <c r="V92" s="139" t="str">
        <f t="shared" si="66"/>
        <v/>
      </c>
      <c r="W92" s="139">
        <f t="shared" si="66"/>
        <v>-1.5081407760403898E-3</v>
      </c>
      <c r="X92" s="139">
        <f t="shared" si="66"/>
        <v>-4.2113520813941152E-4</v>
      </c>
      <c r="Y92" s="139" t="str">
        <f t="shared" si="66"/>
        <v/>
      </c>
    </row>
    <row r="93" spans="4:26">
      <c r="D93" s="135"/>
      <c r="E93" s="135"/>
      <c r="F93" s="135"/>
      <c r="H93">
        <v>2</v>
      </c>
      <c r="J93">
        <f>IF(NOT(J$12&lt;0),J$12,"")</f>
        <v>5.5142401315493839</v>
      </c>
      <c r="K93" t="str">
        <f t="shared" ref="K93:Y93" si="67">IF(NOT(K$12&lt;0),K$12,"")</f>
        <v/>
      </c>
      <c r="L93" t="str">
        <f t="shared" si="67"/>
        <v/>
      </c>
      <c r="M93" t="str">
        <f t="shared" si="67"/>
        <v/>
      </c>
      <c r="N93" t="str">
        <f t="shared" si="67"/>
        <v/>
      </c>
      <c r="O93" t="str">
        <f t="shared" si="67"/>
        <v/>
      </c>
      <c r="P93">
        <f t="shared" si="67"/>
        <v>0.24486916697094591</v>
      </c>
      <c r="Q93">
        <f t="shared" si="67"/>
        <v>2.3602901295537493E-2</v>
      </c>
      <c r="R93" t="str">
        <f t="shared" si="67"/>
        <v/>
      </c>
      <c r="S93" t="str">
        <f t="shared" si="67"/>
        <v/>
      </c>
      <c r="T93">
        <f t="shared" si="67"/>
        <v>5.0887594875484998E-3</v>
      </c>
      <c r="U93" t="str">
        <f t="shared" si="67"/>
        <v/>
      </c>
      <c r="V93">
        <f t="shared" si="67"/>
        <v>6.7081606238555969E-4</v>
      </c>
      <c r="W93" t="str">
        <f t="shared" si="67"/>
        <v/>
      </c>
      <c r="X93" t="str">
        <f t="shared" si="67"/>
        <v/>
      </c>
      <c r="Y93">
        <f t="shared" si="67"/>
        <v>1.2422010695462005E-4</v>
      </c>
    </row>
    <row r="94" spans="4:26">
      <c r="D94" s="135"/>
      <c r="E94" s="135"/>
      <c r="F94" s="135"/>
      <c r="H94">
        <v>3</v>
      </c>
      <c r="I94">
        <f>MAX(J92:Y92)</f>
        <v>-4.2113520813941152E-4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1</v>
      </c>
      <c r="Y94">
        <f t="shared" si="68"/>
        <v>0</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51.640625</v>
      </c>
      <c r="R95">
        <f t="shared" si="69"/>
        <v>59.4140625</v>
      </c>
      <c r="S95">
        <f t="shared" si="69"/>
        <v>55.52734375</v>
      </c>
      <c r="T95">
        <f t="shared" si="69"/>
        <v>53.583984375</v>
      </c>
      <c r="U95">
        <f t="shared" si="69"/>
        <v>54.5556640625</v>
      </c>
      <c r="V95">
        <f t="shared" si="69"/>
        <v>54.06982421875</v>
      </c>
      <c r="W95">
        <f t="shared" si="69"/>
        <v>54.312744140625</v>
      </c>
      <c r="X95">
        <f t="shared" si="69"/>
        <v>54.1912841796875</v>
      </c>
      <c r="Y95">
        <f t="shared" si="69"/>
        <v>54.13055419921875</v>
      </c>
      <c r="Z95" s="132">
        <f>HLOOKUP(1,$J94:Y95,2,0)</f>
        <v>54.1912841796875</v>
      </c>
    </row>
    <row r="96" spans="4:26">
      <c r="D96" s="135"/>
      <c r="E96" s="135"/>
      <c r="F96" s="135"/>
      <c r="H96">
        <v>5</v>
      </c>
      <c r="I96">
        <f>MIN(J93:Y93)</f>
        <v>1.2422010695462005E-4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0</v>
      </c>
      <c r="Y96">
        <f t="shared" si="70"/>
        <v>1</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51.640625</v>
      </c>
      <c r="R97">
        <f t="shared" si="71"/>
        <v>59.4140625</v>
      </c>
      <c r="S97">
        <f t="shared" si="71"/>
        <v>55.52734375</v>
      </c>
      <c r="T97">
        <f t="shared" si="71"/>
        <v>53.583984375</v>
      </c>
      <c r="U97">
        <f t="shared" si="71"/>
        <v>54.5556640625</v>
      </c>
      <c r="V97">
        <f t="shared" si="71"/>
        <v>54.06982421875</v>
      </c>
      <c r="W97">
        <f t="shared" si="71"/>
        <v>54.312744140625</v>
      </c>
      <c r="X97">
        <f t="shared" si="71"/>
        <v>54.1912841796875</v>
      </c>
      <c r="Y97">
        <f t="shared" si="71"/>
        <v>54.13055419921875</v>
      </c>
      <c r="Z97" s="132">
        <f>HLOOKUP(1,$J96:Y97,2,0)</f>
        <v>54.13055419921875</v>
      </c>
    </row>
    <row r="98" spans="4:28" s="139" customFormat="1">
      <c r="D98" s="137"/>
      <c r="E98" s="137"/>
      <c r="F98" s="137"/>
      <c r="G98" s="138" t="s">
        <v>113</v>
      </c>
      <c r="H98" s="139">
        <v>1</v>
      </c>
      <c r="J98" s="139" t="str">
        <f>IF(J$12&lt;0,J$12,"")</f>
        <v/>
      </c>
      <c r="K98" s="139">
        <f t="shared" ref="K98:Z98" si="72">IF(K$12&lt;0,K$12,"")</f>
        <v>-0.45474432702665629</v>
      </c>
      <c r="L98" s="139">
        <f t="shared" si="72"/>
        <v>-0.42925760101747518</v>
      </c>
      <c r="M98" s="139">
        <f t="shared" si="72"/>
        <v>-0.37893850195031553</v>
      </c>
      <c r="N98" s="139">
        <f t="shared" si="72"/>
        <v>-0.28083978655446185</v>
      </c>
      <c r="O98" s="139">
        <f t="shared" si="72"/>
        <v>-9.42157313807509E-2</v>
      </c>
      <c r="P98" s="139" t="str">
        <f t="shared" si="72"/>
        <v/>
      </c>
      <c r="Q98" s="139" t="str">
        <f t="shared" si="72"/>
        <v/>
      </c>
      <c r="R98" s="139">
        <f t="shared" si="72"/>
        <v>-4.3102784059509902E-2</v>
      </c>
      <c r="S98" s="139">
        <f t="shared" si="72"/>
        <v>-1.2113411716259737E-2</v>
      </c>
      <c r="T98" s="139" t="str">
        <f t="shared" si="72"/>
        <v/>
      </c>
      <c r="U98" s="139">
        <f t="shared" si="72"/>
        <v>-3.667448609422419E-3</v>
      </c>
      <c r="V98" s="139" t="str">
        <f t="shared" si="72"/>
        <v/>
      </c>
      <c r="W98" s="139">
        <f t="shared" si="72"/>
        <v>-1.5081407760403898E-3</v>
      </c>
      <c r="X98" s="139">
        <f t="shared" si="72"/>
        <v>-4.2113520813941152E-4</v>
      </c>
      <c r="Y98" s="139" t="str">
        <f t="shared" si="72"/>
        <v/>
      </c>
      <c r="Z98" s="139">
        <f t="shared" si="72"/>
        <v>-1.4861236646901421E-4</v>
      </c>
    </row>
    <row r="99" spans="4:28">
      <c r="D99" s="135"/>
      <c r="E99" s="135"/>
      <c r="F99" s="135"/>
      <c r="H99">
        <v>2</v>
      </c>
      <c r="J99">
        <f>IF(NOT(J$12&lt;0),J$12,"")</f>
        <v>5.5142401315493839</v>
      </c>
      <c r="K99" t="str">
        <f t="shared" ref="K99:Z99" si="73">IF(NOT(K$12&lt;0),K$12,"")</f>
        <v/>
      </c>
      <c r="L99" t="str">
        <f t="shared" si="73"/>
        <v/>
      </c>
      <c r="M99" t="str">
        <f t="shared" si="73"/>
        <v/>
      </c>
      <c r="N99" t="str">
        <f t="shared" si="73"/>
        <v/>
      </c>
      <c r="O99" t="str">
        <f t="shared" si="73"/>
        <v/>
      </c>
      <c r="P99">
        <f t="shared" si="73"/>
        <v>0.24486916697094591</v>
      </c>
      <c r="Q99">
        <f t="shared" si="73"/>
        <v>2.3602901295537493E-2</v>
      </c>
      <c r="R99" t="str">
        <f t="shared" si="73"/>
        <v/>
      </c>
      <c r="S99" t="str">
        <f t="shared" si="73"/>
        <v/>
      </c>
      <c r="T99">
        <f t="shared" si="73"/>
        <v>5.0887594875484998E-3</v>
      </c>
      <c r="U99" t="str">
        <f t="shared" si="73"/>
        <v/>
      </c>
      <c r="V99">
        <f t="shared" si="73"/>
        <v>6.7081606238555969E-4</v>
      </c>
      <c r="W99" t="str">
        <f t="shared" si="73"/>
        <v/>
      </c>
      <c r="X99" t="str">
        <f t="shared" si="73"/>
        <v/>
      </c>
      <c r="Y99">
        <f t="shared" si="73"/>
        <v>1.2422010695462005E-4</v>
      </c>
      <c r="Z99" t="str">
        <f t="shared" si="73"/>
        <v/>
      </c>
    </row>
    <row r="100" spans="4:28">
      <c r="D100" s="135"/>
      <c r="E100" s="135"/>
      <c r="F100" s="135"/>
      <c r="H100">
        <v>3</v>
      </c>
      <c r="I100">
        <f>MAX(J98:Z98)</f>
        <v>-1.4861236646901421E-4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51.640625</v>
      </c>
      <c r="R101">
        <f t="shared" si="75"/>
        <v>59.4140625</v>
      </c>
      <c r="S101">
        <f t="shared" si="75"/>
        <v>55.52734375</v>
      </c>
      <c r="T101">
        <f t="shared" si="75"/>
        <v>53.583984375</v>
      </c>
      <c r="U101">
        <f t="shared" si="75"/>
        <v>54.5556640625</v>
      </c>
      <c r="V101">
        <f t="shared" si="75"/>
        <v>54.06982421875</v>
      </c>
      <c r="W101">
        <f t="shared" si="75"/>
        <v>54.312744140625</v>
      </c>
      <c r="X101">
        <f t="shared" si="75"/>
        <v>54.1912841796875</v>
      </c>
      <c r="Y101">
        <f t="shared" si="75"/>
        <v>54.13055419921875</v>
      </c>
      <c r="Z101">
        <f t="shared" si="75"/>
        <v>54.160919189453125</v>
      </c>
      <c r="AA101" s="132">
        <f>HLOOKUP(1,$J100:Z101,2,0)</f>
        <v>54.160919189453125</v>
      </c>
    </row>
    <row r="102" spans="4:28">
      <c r="D102" s="135"/>
      <c r="E102" s="135"/>
      <c r="F102" s="135"/>
      <c r="H102">
        <v>5</v>
      </c>
      <c r="I102">
        <f>MIN(J99:Z99)</f>
        <v>1.2422010695462005E-4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1</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51.640625</v>
      </c>
      <c r="R103">
        <f t="shared" si="77"/>
        <v>59.4140625</v>
      </c>
      <c r="S103">
        <f t="shared" si="77"/>
        <v>55.52734375</v>
      </c>
      <c r="T103">
        <f t="shared" si="77"/>
        <v>53.583984375</v>
      </c>
      <c r="U103">
        <f t="shared" si="77"/>
        <v>54.5556640625</v>
      </c>
      <c r="V103">
        <f t="shared" si="77"/>
        <v>54.06982421875</v>
      </c>
      <c r="W103">
        <f t="shared" si="77"/>
        <v>54.312744140625</v>
      </c>
      <c r="X103">
        <f t="shared" si="77"/>
        <v>54.1912841796875</v>
      </c>
      <c r="Y103">
        <f t="shared" si="77"/>
        <v>54.13055419921875</v>
      </c>
      <c r="Z103">
        <f t="shared" si="77"/>
        <v>54.160919189453125</v>
      </c>
      <c r="AA103" s="132">
        <f>HLOOKUP(1,$J102:Z103,2,0)</f>
        <v>54.13055419921875</v>
      </c>
    </row>
    <row r="104" spans="4:28" s="139" customFormat="1">
      <c r="D104" s="137"/>
      <c r="E104" s="137"/>
      <c r="F104" s="137"/>
      <c r="G104" s="138" t="s">
        <v>114</v>
      </c>
      <c r="H104" s="139">
        <v>1</v>
      </c>
      <c r="J104" s="139" t="str">
        <f>IF(J$12&lt;0,J$12,"")</f>
        <v/>
      </c>
      <c r="K104" s="139">
        <f t="shared" ref="K104:AA104" si="78">IF(K$12&lt;0,K$12,"")</f>
        <v>-0.45474432702665629</v>
      </c>
      <c r="L104" s="139">
        <f t="shared" si="78"/>
        <v>-0.42925760101747518</v>
      </c>
      <c r="M104" s="139">
        <f t="shared" si="78"/>
        <v>-0.37893850195031553</v>
      </c>
      <c r="N104" s="139">
        <f t="shared" si="78"/>
        <v>-0.28083978655446185</v>
      </c>
      <c r="O104" s="139">
        <f t="shared" si="78"/>
        <v>-9.42157313807509E-2</v>
      </c>
      <c r="P104" s="139" t="str">
        <f t="shared" si="78"/>
        <v/>
      </c>
      <c r="Q104" s="139" t="str">
        <f t="shared" si="78"/>
        <v/>
      </c>
      <c r="R104" s="139">
        <f t="shared" si="78"/>
        <v>-4.3102784059509902E-2</v>
      </c>
      <c r="S104" s="139">
        <f t="shared" si="78"/>
        <v>-1.2113411716259737E-2</v>
      </c>
      <c r="T104" s="139" t="str">
        <f t="shared" si="78"/>
        <v/>
      </c>
      <c r="U104" s="139">
        <f t="shared" si="78"/>
        <v>-3.667448609422419E-3</v>
      </c>
      <c r="V104" s="139" t="str">
        <f t="shared" si="78"/>
        <v/>
      </c>
      <c r="W104" s="139">
        <f t="shared" si="78"/>
        <v>-1.5081407760403898E-3</v>
      </c>
      <c r="X104" s="139">
        <f t="shared" si="78"/>
        <v>-4.2113520813941152E-4</v>
      </c>
      <c r="Y104" s="139" t="str">
        <f t="shared" si="78"/>
        <v/>
      </c>
      <c r="Z104" s="139">
        <f t="shared" si="78"/>
        <v>-1.4861236646901421E-4</v>
      </c>
      <c r="AA104" s="139">
        <f t="shared" si="78"/>
        <v>-1.2234866700211455E-5</v>
      </c>
    </row>
    <row r="105" spans="4:28">
      <c r="D105" s="135"/>
      <c r="E105" s="135"/>
      <c r="F105" s="135"/>
      <c r="H105">
        <v>2</v>
      </c>
      <c r="J105">
        <f>IF(NOT(J$12&lt;0),J$12,"")</f>
        <v>5.5142401315493839</v>
      </c>
      <c r="K105" t="str">
        <f t="shared" ref="K105:AA105" si="79">IF(NOT(K$12&lt;0),K$12,"")</f>
        <v/>
      </c>
      <c r="L105" t="str">
        <f t="shared" si="79"/>
        <v/>
      </c>
      <c r="M105" t="str">
        <f t="shared" si="79"/>
        <v/>
      </c>
      <c r="N105" t="str">
        <f t="shared" si="79"/>
        <v/>
      </c>
      <c r="O105" t="str">
        <f t="shared" si="79"/>
        <v/>
      </c>
      <c r="P105">
        <f t="shared" si="79"/>
        <v>0.24486916697094591</v>
      </c>
      <c r="Q105">
        <f t="shared" si="79"/>
        <v>2.3602901295537493E-2</v>
      </c>
      <c r="R105" t="str">
        <f t="shared" si="79"/>
        <v/>
      </c>
      <c r="S105" t="str">
        <f t="shared" si="79"/>
        <v/>
      </c>
      <c r="T105">
        <f t="shared" si="79"/>
        <v>5.0887594875484998E-3</v>
      </c>
      <c r="U105" t="str">
        <f t="shared" si="79"/>
        <v/>
      </c>
      <c r="V105">
        <f t="shared" si="79"/>
        <v>6.7081606238555969E-4</v>
      </c>
      <c r="W105" t="str">
        <f t="shared" si="79"/>
        <v/>
      </c>
      <c r="X105" t="str">
        <f t="shared" si="79"/>
        <v/>
      </c>
      <c r="Y105">
        <f t="shared" si="79"/>
        <v>1.2422010695462005E-4</v>
      </c>
      <c r="Z105" t="str">
        <f t="shared" si="79"/>
        <v/>
      </c>
      <c r="AA105" t="str">
        <f t="shared" si="79"/>
        <v/>
      </c>
    </row>
    <row r="106" spans="4:28">
      <c r="D106" s="135"/>
      <c r="E106" s="135"/>
      <c r="F106" s="135"/>
      <c r="H106">
        <v>3</v>
      </c>
      <c r="I106">
        <f>MAX(J104:AA104)</f>
        <v>-1.2234866700211455E-5</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51.640625</v>
      </c>
      <c r="R107">
        <f t="shared" si="81"/>
        <v>59.4140625</v>
      </c>
      <c r="S107">
        <f t="shared" si="81"/>
        <v>55.52734375</v>
      </c>
      <c r="T107">
        <f t="shared" si="81"/>
        <v>53.583984375</v>
      </c>
      <c r="U107">
        <f t="shared" si="81"/>
        <v>54.5556640625</v>
      </c>
      <c r="V107">
        <f t="shared" si="81"/>
        <v>54.06982421875</v>
      </c>
      <c r="W107">
        <f t="shared" si="81"/>
        <v>54.312744140625</v>
      </c>
      <c r="X107">
        <f t="shared" si="81"/>
        <v>54.1912841796875</v>
      </c>
      <c r="Y107">
        <f t="shared" si="81"/>
        <v>54.13055419921875</v>
      </c>
      <c r="Z107">
        <f t="shared" si="81"/>
        <v>54.160919189453125</v>
      </c>
      <c r="AA107">
        <f t="shared" si="81"/>
        <v>54.145736694335938</v>
      </c>
      <c r="AB107" s="132">
        <f>HLOOKUP(1,$J106:AA107,2,0)</f>
        <v>54.145736694335938</v>
      </c>
    </row>
    <row r="108" spans="4:28">
      <c r="D108" s="135"/>
      <c r="E108" s="135"/>
      <c r="F108" s="135"/>
      <c r="H108">
        <v>5</v>
      </c>
      <c r="I108">
        <f>MIN(J105:AA105)</f>
        <v>1.2422010695462005E-4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1</v>
      </c>
      <c r="Z108">
        <f t="shared" si="82"/>
        <v>0</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51.640625</v>
      </c>
      <c r="R109">
        <f t="shared" si="83"/>
        <v>59.4140625</v>
      </c>
      <c r="S109">
        <f t="shared" si="83"/>
        <v>55.52734375</v>
      </c>
      <c r="T109">
        <f t="shared" si="83"/>
        <v>53.583984375</v>
      </c>
      <c r="U109">
        <f t="shared" si="83"/>
        <v>54.5556640625</v>
      </c>
      <c r="V109">
        <f t="shared" si="83"/>
        <v>54.06982421875</v>
      </c>
      <c r="W109">
        <f t="shared" si="83"/>
        <v>54.312744140625</v>
      </c>
      <c r="X109">
        <f t="shared" si="83"/>
        <v>54.1912841796875</v>
      </c>
      <c r="Y109">
        <f t="shared" si="83"/>
        <v>54.13055419921875</v>
      </c>
      <c r="Z109">
        <f t="shared" si="83"/>
        <v>54.160919189453125</v>
      </c>
      <c r="AA109">
        <f t="shared" si="83"/>
        <v>54.145736694335938</v>
      </c>
      <c r="AB109" s="132">
        <f>HLOOKUP(1,$J108:AA109,2,0)</f>
        <v>54.13055419921875</v>
      </c>
    </row>
    <row r="110" spans="4:28" s="139" customFormat="1">
      <c r="D110" s="137"/>
      <c r="E110" s="137"/>
      <c r="F110" s="137"/>
      <c r="G110" s="138" t="s">
        <v>115</v>
      </c>
      <c r="H110" s="139">
        <v>1</v>
      </c>
      <c r="J110" s="139" t="str">
        <f>IF(J$12&lt;0,J$12,"")</f>
        <v/>
      </c>
      <c r="K110" s="139">
        <f t="shared" ref="K110:AB110" si="84">IF(K$12&lt;0,K$12,"")</f>
        <v>-0.45474432702665629</v>
      </c>
      <c r="L110" s="139">
        <f t="shared" si="84"/>
        <v>-0.42925760101747518</v>
      </c>
      <c r="M110" s="139">
        <f t="shared" si="84"/>
        <v>-0.37893850195031553</v>
      </c>
      <c r="N110" s="139">
        <f t="shared" si="84"/>
        <v>-0.28083978655446185</v>
      </c>
      <c r="O110" s="139">
        <f t="shared" si="84"/>
        <v>-9.42157313807509E-2</v>
      </c>
      <c r="P110" s="139" t="str">
        <f t="shared" si="84"/>
        <v/>
      </c>
      <c r="Q110" s="139" t="str">
        <f t="shared" si="84"/>
        <v/>
      </c>
      <c r="R110" s="139">
        <f t="shared" si="84"/>
        <v>-4.3102784059509902E-2</v>
      </c>
      <c r="S110" s="139">
        <f t="shared" si="84"/>
        <v>-1.2113411716259737E-2</v>
      </c>
      <c r="T110" s="139" t="str">
        <f t="shared" si="84"/>
        <v/>
      </c>
      <c r="U110" s="139">
        <f t="shared" si="84"/>
        <v>-3.667448609422419E-3</v>
      </c>
      <c r="V110" s="139" t="str">
        <f t="shared" si="84"/>
        <v/>
      </c>
      <c r="W110" s="139">
        <f t="shared" si="84"/>
        <v>-1.5081407760403898E-3</v>
      </c>
      <c r="X110" s="139">
        <f t="shared" si="84"/>
        <v>-4.2113520813941152E-4</v>
      </c>
      <c r="Y110" s="139" t="str">
        <f t="shared" si="84"/>
        <v/>
      </c>
      <c r="Z110" s="139">
        <f t="shared" si="84"/>
        <v>-1.4861236646901421E-4</v>
      </c>
      <c r="AA110" s="139">
        <f t="shared" si="84"/>
        <v>-1.2234866700211455E-5</v>
      </c>
      <c r="AB110" s="139" t="str">
        <f t="shared" si="84"/>
        <v/>
      </c>
    </row>
    <row r="111" spans="4:28">
      <c r="D111" s="135"/>
      <c r="E111" s="135"/>
      <c r="F111" s="135"/>
      <c r="H111">
        <v>2</v>
      </c>
      <c r="J111">
        <f>IF(NOT(J$12&lt;0),J$12,"")</f>
        <v>5.5142401315493839</v>
      </c>
      <c r="K111" t="str">
        <f t="shared" ref="K111:AB111" si="85">IF(NOT(K$12&lt;0),K$12,"")</f>
        <v/>
      </c>
      <c r="L111" t="str">
        <f t="shared" si="85"/>
        <v/>
      </c>
      <c r="M111" t="str">
        <f t="shared" si="85"/>
        <v/>
      </c>
      <c r="N111" t="str">
        <f t="shared" si="85"/>
        <v/>
      </c>
      <c r="O111" t="str">
        <f t="shared" si="85"/>
        <v/>
      </c>
      <c r="P111">
        <f t="shared" si="85"/>
        <v>0.24486916697094591</v>
      </c>
      <c r="Q111">
        <f t="shared" si="85"/>
        <v>2.3602901295537493E-2</v>
      </c>
      <c r="R111" t="str">
        <f t="shared" si="85"/>
        <v/>
      </c>
      <c r="S111" t="str">
        <f t="shared" si="85"/>
        <v/>
      </c>
      <c r="T111">
        <f t="shared" si="85"/>
        <v>5.0887594875484998E-3</v>
      </c>
      <c r="U111" t="str">
        <f t="shared" si="85"/>
        <v/>
      </c>
      <c r="V111">
        <f t="shared" si="85"/>
        <v>6.7081606238555969E-4</v>
      </c>
      <c r="W111" t="str">
        <f t="shared" si="85"/>
        <v/>
      </c>
      <c r="X111" t="str">
        <f t="shared" si="85"/>
        <v/>
      </c>
      <c r="Y111">
        <f t="shared" si="85"/>
        <v>1.2422010695462005E-4</v>
      </c>
      <c r="Z111" t="str">
        <f t="shared" si="85"/>
        <v/>
      </c>
      <c r="AA111" t="str">
        <f t="shared" si="85"/>
        <v/>
      </c>
      <c r="AB111">
        <f t="shared" si="85"/>
        <v>5.5982931765674593E-5</v>
      </c>
    </row>
    <row r="112" spans="4:28">
      <c r="D112" s="135"/>
      <c r="E112" s="135"/>
      <c r="F112" s="135"/>
      <c r="H112">
        <v>3</v>
      </c>
      <c r="I112">
        <f>MAX(J110:AB110)</f>
        <v>-1.2234866700211455E-5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51.640625</v>
      </c>
      <c r="R113">
        <f t="shared" si="87"/>
        <v>59.4140625</v>
      </c>
      <c r="S113">
        <f t="shared" si="87"/>
        <v>55.52734375</v>
      </c>
      <c r="T113">
        <f t="shared" si="87"/>
        <v>53.583984375</v>
      </c>
      <c r="U113">
        <f t="shared" si="87"/>
        <v>54.5556640625</v>
      </c>
      <c r="V113">
        <f t="shared" si="87"/>
        <v>54.06982421875</v>
      </c>
      <c r="W113">
        <f t="shared" si="87"/>
        <v>54.312744140625</v>
      </c>
      <c r="X113">
        <f t="shared" si="87"/>
        <v>54.1912841796875</v>
      </c>
      <c r="Y113">
        <f t="shared" si="87"/>
        <v>54.13055419921875</v>
      </c>
      <c r="Z113">
        <f t="shared" si="87"/>
        <v>54.160919189453125</v>
      </c>
      <c r="AA113">
        <f t="shared" si="87"/>
        <v>54.145736694335938</v>
      </c>
      <c r="AB113">
        <f t="shared" si="87"/>
        <v>54.138145446777344</v>
      </c>
      <c r="AC113" s="132">
        <f>HLOOKUP(1,$J112:AB113,2,0)</f>
        <v>54.145736694335938</v>
      </c>
    </row>
    <row r="114" spans="4:31">
      <c r="D114" s="135"/>
      <c r="E114" s="135"/>
      <c r="F114" s="135"/>
      <c r="H114">
        <v>5</v>
      </c>
      <c r="I114">
        <f>MIN(J111:AB111)</f>
        <v>5.5982931765674593E-5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51.640625</v>
      </c>
      <c r="R115">
        <f t="shared" si="89"/>
        <v>59.4140625</v>
      </c>
      <c r="S115">
        <f t="shared" si="89"/>
        <v>55.52734375</v>
      </c>
      <c r="T115">
        <f t="shared" si="89"/>
        <v>53.583984375</v>
      </c>
      <c r="U115">
        <f t="shared" si="89"/>
        <v>54.5556640625</v>
      </c>
      <c r="V115">
        <f t="shared" si="89"/>
        <v>54.06982421875</v>
      </c>
      <c r="W115">
        <f t="shared" si="89"/>
        <v>54.312744140625</v>
      </c>
      <c r="X115">
        <f t="shared" si="89"/>
        <v>54.1912841796875</v>
      </c>
      <c r="Y115">
        <f t="shared" si="89"/>
        <v>54.13055419921875</v>
      </c>
      <c r="Z115">
        <f t="shared" si="89"/>
        <v>54.160919189453125</v>
      </c>
      <c r="AA115">
        <f t="shared" si="89"/>
        <v>54.145736694335938</v>
      </c>
      <c r="AB115">
        <f t="shared" si="89"/>
        <v>54.138145446777344</v>
      </c>
      <c r="AC115" s="132">
        <f>HLOOKUP(1,$J114:AB115,2,0)</f>
        <v>54.138145446777344</v>
      </c>
    </row>
    <row r="116" spans="4:31" s="139" customFormat="1">
      <c r="D116" s="137"/>
      <c r="E116" s="137"/>
      <c r="F116" s="137"/>
      <c r="G116" s="138" t="s">
        <v>116</v>
      </c>
      <c r="H116" s="139">
        <v>1</v>
      </c>
      <c r="J116" s="139" t="str">
        <f>IF(J$12&lt;0,J$12,"")</f>
        <v/>
      </c>
      <c r="K116" s="139">
        <f t="shared" ref="K116:AC116" si="90">IF(K$12&lt;0,K$12,"")</f>
        <v>-0.45474432702665629</v>
      </c>
      <c r="L116" s="139">
        <f t="shared" si="90"/>
        <v>-0.42925760101747518</v>
      </c>
      <c r="M116" s="139">
        <f t="shared" si="90"/>
        <v>-0.37893850195031553</v>
      </c>
      <c r="N116" s="139">
        <f t="shared" si="90"/>
        <v>-0.28083978655446185</v>
      </c>
      <c r="O116" s="139">
        <f t="shared" si="90"/>
        <v>-9.42157313807509E-2</v>
      </c>
      <c r="P116" s="139" t="str">
        <f t="shared" si="90"/>
        <v/>
      </c>
      <c r="Q116" s="139" t="str">
        <f t="shared" si="90"/>
        <v/>
      </c>
      <c r="R116" s="139">
        <f t="shared" si="90"/>
        <v>-4.3102784059509902E-2</v>
      </c>
      <c r="S116" s="139">
        <f t="shared" si="90"/>
        <v>-1.2113411716259737E-2</v>
      </c>
      <c r="T116" s="139" t="str">
        <f t="shared" si="90"/>
        <v/>
      </c>
      <c r="U116" s="139">
        <f t="shared" si="90"/>
        <v>-3.667448609422419E-3</v>
      </c>
      <c r="V116" s="139" t="str">
        <f t="shared" si="90"/>
        <v/>
      </c>
      <c r="W116" s="139">
        <f t="shared" si="90"/>
        <v>-1.5081407760403898E-3</v>
      </c>
      <c r="X116" s="139">
        <f t="shared" si="90"/>
        <v>-4.2113520813941152E-4</v>
      </c>
      <c r="Y116" s="139" t="str">
        <f t="shared" si="90"/>
        <v/>
      </c>
      <c r="Z116" s="139">
        <f t="shared" si="90"/>
        <v>-1.4861236646901421E-4</v>
      </c>
      <c r="AA116" s="139">
        <f t="shared" si="90"/>
        <v>-1.2234866700211455E-5</v>
      </c>
      <c r="AB116" s="139" t="str">
        <f t="shared" si="90"/>
        <v/>
      </c>
      <c r="AC116" s="139" t="str">
        <f t="shared" si="90"/>
        <v/>
      </c>
    </row>
    <row r="117" spans="4:31">
      <c r="D117" s="135"/>
      <c r="E117" s="135"/>
      <c r="F117" s="135"/>
      <c r="H117">
        <v>2</v>
      </c>
      <c r="J117">
        <f>IF(NOT(J$12&lt;0),J$12,"")</f>
        <v>5.5142401315493839</v>
      </c>
      <c r="K117" t="str">
        <f t="shared" ref="K117:AC117" si="91">IF(NOT(K$12&lt;0),K$12,"")</f>
        <v/>
      </c>
      <c r="L117" t="str">
        <f t="shared" si="91"/>
        <v/>
      </c>
      <c r="M117" t="str">
        <f t="shared" si="91"/>
        <v/>
      </c>
      <c r="N117" t="str">
        <f t="shared" si="91"/>
        <v/>
      </c>
      <c r="O117" t="str">
        <f t="shared" si="91"/>
        <v/>
      </c>
      <c r="P117">
        <f t="shared" si="91"/>
        <v>0.24486916697094591</v>
      </c>
      <c r="Q117">
        <f t="shared" si="91"/>
        <v>2.3602901295537493E-2</v>
      </c>
      <c r="R117" t="str">
        <f t="shared" si="91"/>
        <v/>
      </c>
      <c r="S117" t="str">
        <f t="shared" si="91"/>
        <v/>
      </c>
      <c r="T117">
        <f t="shared" si="91"/>
        <v>5.0887594875484998E-3</v>
      </c>
      <c r="U117" t="str">
        <f t="shared" si="91"/>
        <v/>
      </c>
      <c r="V117">
        <f t="shared" si="91"/>
        <v>6.7081606238555969E-4</v>
      </c>
      <c r="W117" t="str">
        <f t="shared" si="91"/>
        <v/>
      </c>
      <c r="X117" t="str">
        <f t="shared" si="91"/>
        <v/>
      </c>
      <c r="Y117">
        <f t="shared" si="91"/>
        <v>1.2422010695462005E-4</v>
      </c>
      <c r="Z117" t="str">
        <f t="shared" si="91"/>
        <v/>
      </c>
      <c r="AA117" t="str">
        <f t="shared" si="91"/>
        <v/>
      </c>
      <c r="AB117">
        <f t="shared" si="91"/>
        <v>5.5982931765674593E-5</v>
      </c>
      <c r="AC117">
        <f t="shared" si="91"/>
        <v>2.1871610958290599E-5</v>
      </c>
    </row>
    <row r="118" spans="4:31">
      <c r="D118" s="135"/>
      <c r="E118" s="135"/>
      <c r="F118" s="135"/>
      <c r="H118">
        <v>3</v>
      </c>
      <c r="I118">
        <f>MAX(J116:AC116)</f>
        <v>-1.2234866700211455E-5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1</v>
      </c>
      <c r="AB118">
        <f t="shared" si="92"/>
        <v>0</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51.640625</v>
      </c>
      <c r="R119">
        <f t="shared" si="93"/>
        <v>59.4140625</v>
      </c>
      <c r="S119">
        <f t="shared" si="93"/>
        <v>55.52734375</v>
      </c>
      <c r="T119">
        <f t="shared" si="93"/>
        <v>53.583984375</v>
      </c>
      <c r="U119">
        <f t="shared" si="93"/>
        <v>54.5556640625</v>
      </c>
      <c r="V119">
        <f t="shared" si="93"/>
        <v>54.06982421875</v>
      </c>
      <c r="W119">
        <f t="shared" si="93"/>
        <v>54.312744140625</v>
      </c>
      <c r="X119">
        <f t="shared" si="93"/>
        <v>54.1912841796875</v>
      </c>
      <c r="Y119">
        <f t="shared" si="93"/>
        <v>54.13055419921875</v>
      </c>
      <c r="Z119">
        <f t="shared" si="93"/>
        <v>54.160919189453125</v>
      </c>
      <c r="AA119">
        <f t="shared" si="93"/>
        <v>54.145736694335938</v>
      </c>
      <c r="AB119">
        <f t="shared" si="93"/>
        <v>54.138145446777344</v>
      </c>
      <c r="AC119">
        <f t="shared" si="93"/>
        <v>54.141941070556641</v>
      </c>
      <c r="AD119" s="132">
        <f>HLOOKUP(1,$J118:AC119,2,0)</f>
        <v>54.145736694335938</v>
      </c>
    </row>
    <row r="120" spans="4:31">
      <c r="D120" s="135"/>
      <c r="E120" s="135"/>
      <c r="F120" s="135"/>
      <c r="H120">
        <v>5</v>
      </c>
      <c r="I120">
        <f>MIN(J117:AC117)</f>
        <v>2.1871610958290599E-5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51.640625</v>
      </c>
      <c r="R121">
        <f t="shared" si="95"/>
        <v>59.4140625</v>
      </c>
      <c r="S121">
        <f t="shared" si="95"/>
        <v>55.52734375</v>
      </c>
      <c r="T121">
        <f t="shared" si="95"/>
        <v>53.583984375</v>
      </c>
      <c r="U121">
        <f t="shared" si="95"/>
        <v>54.5556640625</v>
      </c>
      <c r="V121">
        <f t="shared" si="95"/>
        <v>54.06982421875</v>
      </c>
      <c r="W121">
        <f t="shared" si="95"/>
        <v>54.312744140625</v>
      </c>
      <c r="X121">
        <f t="shared" si="95"/>
        <v>54.1912841796875</v>
      </c>
      <c r="Y121">
        <f t="shared" si="95"/>
        <v>54.13055419921875</v>
      </c>
      <c r="Z121">
        <f t="shared" si="95"/>
        <v>54.160919189453125</v>
      </c>
      <c r="AA121">
        <f t="shared" si="95"/>
        <v>54.145736694335938</v>
      </c>
      <c r="AB121">
        <f t="shared" si="95"/>
        <v>54.138145446777344</v>
      </c>
      <c r="AC121">
        <f t="shared" si="95"/>
        <v>54.141941070556641</v>
      </c>
      <c r="AD121" s="132">
        <f>HLOOKUP(1,$J120:AC121,2,0)</f>
        <v>54.141941070556641</v>
      </c>
    </row>
    <row r="122" spans="4:31" s="139" customFormat="1">
      <c r="D122" s="137"/>
      <c r="E122" s="137"/>
      <c r="F122" s="137"/>
      <c r="G122" s="138" t="s">
        <v>117</v>
      </c>
      <c r="H122" s="139">
        <v>1</v>
      </c>
      <c r="J122" s="139" t="str">
        <f>IF(J$12&lt;0,J$12,"")</f>
        <v/>
      </c>
      <c r="K122" s="139">
        <f t="shared" ref="K122:AD122" si="96">IF(K$12&lt;0,K$12,"")</f>
        <v>-0.45474432702665629</v>
      </c>
      <c r="L122" s="139">
        <f t="shared" si="96"/>
        <v>-0.42925760101747518</v>
      </c>
      <c r="M122" s="139">
        <f t="shared" si="96"/>
        <v>-0.37893850195031553</v>
      </c>
      <c r="N122" s="139">
        <f t="shared" si="96"/>
        <v>-0.28083978655446185</v>
      </c>
      <c r="O122" s="139">
        <f t="shared" si="96"/>
        <v>-9.42157313807509E-2</v>
      </c>
      <c r="P122" s="139" t="str">
        <f t="shared" si="96"/>
        <v/>
      </c>
      <c r="Q122" s="139" t="str">
        <f t="shared" si="96"/>
        <v/>
      </c>
      <c r="R122" s="139">
        <f t="shared" si="96"/>
        <v>-4.3102784059509902E-2</v>
      </c>
      <c r="S122" s="139">
        <f t="shared" si="96"/>
        <v>-1.2113411716259737E-2</v>
      </c>
      <c r="T122" s="139" t="str">
        <f t="shared" si="96"/>
        <v/>
      </c>
      <c r="U122" s="139">
        <f t="shared" si="96"/>
        <v>-3.667448609422419E-3</v>
      </c>
      <c r="V122" s="139" t="str">
        <f t="shared" si="96"/>
        <v/>
      </c>
      <c r="W122" s="139">
        <f t="shared" si="96"/>
        <v>-1.5081407760403898E-3</v>
      </c>
      <c r="X122" s="139">
        <f t="shared" si="96"/>
        <v>-4.2113520813941152E-4</v>
      </c>
      <c r="Y122" s="139" t="str">
        <f t="shared" si="96"/>
        <v/>
      </c>
      <c r="Z122" s="139">
        <f t="shared" si="96"/>
        <v>-1.4861236646901421E-4</v>
      </c>
      <c r="AA122" s="139">
        <f t="shared" si="96"/>
        <v>-1.2234866700211455E-5</v>
      </c>
      <c r="AB122" s="139" t="str">
        <f t="shared" si="96"/>
        <v/>
      </c>
      <c r="AC122" s="139" t="str">
        <f t="shared" si="96"/>
        <v/>
      </c>
      <c r="AD122" s="139" t="str">
        <f t="shared" si="96"/>
        <v/>
      </c>
    </row>
    <row r="123" spans="4:31">
      <c r="D123" s="135"/>
      <c r="E123" s="135"/>
      <c r="F123" s="135"/>
      <c r="H123">
        <v>2</v>
      </c>
      <c r="J123">
        <f>IF(NOT(J$12&lt;0),J$12,"")</f>
        <v>5.5142401315493839</v>
      </c>
      <c r="K123" t="str">
        <f t="shared" ref="K123:AD123" si="97">IF(NOT(K$12&lt;0),K$12,"")</f>
        <v/>
      </c>
      <c r="L123" t="str">
        <f t="shared" si="97"/>
        <v/>
      </c>
      <c r="M123" t="str">
        <f t="shared" si="97"/>
        <v/>
      </c>
      <c r="N123" t="str">
        <f t="shared" si="97"/>
        <v/>
      </c>
      <c r="O123" t="str">
        <f t="shared" si="97"/>
        <v/>
      </c>
      <c r="P123">
        <f t="shared" si="97"/>
        <v>0.24486916697094591</v>
      </c>
      <c r="Q123">
        <f t="shared" si="97"/>
        <v>2.3602901295537493E-2</v>
      </c>
      <c r="R123" t="str">
        <f t="shared" si="97"/>
        <v/>
      </c>
      <c r="S123" t="str">
        <f t="shared" si="97"/>
        <v/>
      </c>
      <c r="T123">
        <f t="shared" si="97"/>
        <v>5.0887594875484998E-3</v>
      </c>
      <c r="U123" t="str">
        <f t="shared" si="97"/>
        <v/>
      </c>
      <c r="V123">
        <f t="shared" si="97"/>
        <v>6.7081606238555969E-4</v>
      </c>
      <c r="W123" t="str">
        <f t="shared" si="97"/>
        <v/>
      </c>
      <c r="X123" t="str">
        <f t="shared" si="97"/>
        <v/>
      </c>
      <c r="Y123">
        <f t="shared" si="97"/>
        <v>1.2422010695462005E-4</v>
      </c>
      <c r="Z123" t="str">
        <f t="shared" si="97"/>
        <v/>
      </c>
      <c r="AA123" t="str">
        <f t="shared" si="97"/>
        <v/>
      </c>
      <c r="AB123">
        <f t="shared" si="97"/>
        <v>5.5982931765674593E-5</v>
      </c>
      <c r="AC123">
        <f t="shared" si="97"/>
        <v>2.1871610958290599E-5</v>
      </c>
      <c r="AD123">
        <f t="shared" si="97"/>
        <v>4.8177667998361429E-6</v>
      </c>
    </row>
    <row r="124" spans="4:31">
      <c r="D124" s="135"/>
      <c r="E124" s="135"/>
      <c r="F124" s="135"/>
      <c r="H124">
        <v>3</v>
      </c>
      <c r="I124">
        <f>MAX(J122:AD122)</f>
        <v>-1.2234866700211455E-5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1</v>
      </c>
      <c r="AB124">
        <f t="shared" si="98"/>
        <v>0</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51.640625</v>
      </c>
      <c r="R125">
        <f t="shared" si="99"/>
        <v>59.4140625</v>
      </c>
      <c r="S125">
        <f t="shared" si="99"/>
        <v>55.52734375</v>
      </c>
      <c r="T125">
        <f t="shared" si="99"/>
        <v>53.583984375</v>
      </c>
      <c r="U125">
        <f t="shared" si="99"/>
        <v>54.5556640625</v>
      </c>
      <c r="V125">
        <f t="shared" si="99"/>
        <v>54.06982421875</v>
      </c>
      <c r="W125">
        <f t="shared" si="99"/>
        <v>54.312744140625</v>
      </c>
      <c r="X125">
        <f t="shared" si="99"/>
        <v>54.1912841796875</v>
      </c>
      <c r="Y125">
        <f t="shared" si="99"/>
        <v>54.13055419921875</v>
      </c>
      <c r="Z125">
        <f t="shared" si="99"/>
        <v>54.160919189453125</v>
      </c>
      <c r="AA125">
        <f t="shared" si="99"/>
        <v>54.145736694335938</v>
      </c>
      <c r="AB125">
        <f t="shared" si="99"/>
        <v>54.138145446777344</v>
      </c>
      <c r="AC125">
        <f t="shared" si="99"/>
        <v>54.141941070556641</v>
      </c>
      <c r="AD125">
        <f t="shared" si="99"/>
        <v>54.143838882446289</v>
      </c>
      <c r="AE125" s="132">
        <f>HLOOKUP(1,$J124:AD125,2,0)</f>
        <v>54.145736694335938</v>
      </c>
    </row>
    <row r="126" spans="4:31">
      <c r="D126" s="135"/>
      <c r="E126" s="135"/>
      <c r="F126" s="135"/>
      <c r="H126">
        <v>5</v>
      </c>
      <c r="I126">
        <f>MIN(J123:AD123)</f>
        <v>4.8177667998361429E-6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51.640625</v>
      </c>
      <c r="R127">
        <f t="shared" si="101"/>
        <v>59.4140625</v>
      </c>
      <c r="S127">
        <f t="shared" si="101"/>
        <v>55.52734375</v>
      </c>
      <c r="T127">
        <f t="shared" si="101"/>
        <v>53.583984375</v>
      </c>
      <c r="U127">
        <f t="shared" si="101"/>
        <v>54.5556640625</v>
      </c>
      <c r="V127">
        <f t="shared" si="101"/>
        <v>54.06982421875</v>
      </c>
      <c r="W127">
        <f t="shared" si="101"/>
        <v>54.312744140625</v>
      </c>
      <c r="X127">
        <f t="shared" si="101"/>
        <v>54.1912841796875</v>
      </c>
      <c r="Y127">
        <f t="shared" si="101"/>
        <v>54.13055419921875</v>
      </c>
      <c r="Z127">
        <f t="shared" si="101"/>
        <v>54.160919189453125</v>
      </c>
      <c r="AA127">
        <f t="shared" si="101"/>
        <v>54.145736694335938</v>
      </c>
      <c r="AB127">
        <f t="shared" si="101"/>
        <v>54.138145446777344</v>
      </c>
      <c r="AC127">
        <f t="shared" si="101"/>
        <v>54.141941070556641</v>
      </c>
      <c r="AD127">
        <f t="shared" si="101"/>
        <v>54.143838882446289</v>
      </c>
      <c r="AE127" s="132">
        <f>HLOOKUP(1,$J126:AD127,2,0)</f>
        <v>54.143838882446289</v>
      </c>
    </row>
    <row r="128" spans="4:31" s="139" customFormat="1">
      <c r="D128" s="137"/>
      <c r="E128" s="137"/>
      <c r="F128" s="137"/>
      <c r="G128" s="138" t="s">
        <v>118</v>
      </c>
      <c r="H128" s="139">
        <v>1</v>
      </c>
      <c r="J128" s="139" t="str">
        <f>IF(J$12&lt;0,J$12,"")</f>
        <v/>
      </c>
      <c r="K128" s="139">
        <f t="shared" ref="K128:AE128" si="102">IF(K$12&lt;0,K$12,"")</f>
        <v>-0.45474432702665629</v>
      </c>
      <c r="L128" s="139">
        <f t="shared" si="102"/>
        <v>-0.42925760101747518</v>
      </c>
      <c r="M128" s="139">
        <f t="shared" si="102"/>
        <v>-0.37893850195031553</v>
      </c>
      <c r="N128" s="139">
        <f t="shared" si="102"/>
        <v>-0.28083978655446185</v>
      </c>
      <c r="O128" s="139">
        <f t="shared" si="102"/>
        <v>-9.42157313807509E-2</v>
      </c>
      <c r="P128" s="139" t="str">
        <f t="shared" si="102"/>
        <v/>
      </c>
      <c r="Q128" s="139" t="str">
        <f t="shared" si="102"/>
        <v/>
      </c>
      <c r="R128" s="139">
        <f t="shared" si="102"/>
        <v>-4.3102784059509902E-2</v>
      </c>
      <c r="S128" s="139">
        <f t="shared" si="102"/>
        <v>-1.2113411716259737E-2</v>
      </c>
      <c r="T128" s="139" t="str">
        <f t="shared" si="102"/>
        <v/>
      </c>
      <c r="U128" s="139">
        <f t="shared" si="102"/>
        <v>-3.667448609422419E-3</v>
      </c>
      <c r="V128" s="139" t="str">
        <f t="shared" si="102"/>
        <v/>
      </c>
      <c r="W128" s="139">
        <f t="shared" si="102"/>
        <v>-1.5081407760403898E-3</v>
      </c>
      <c r="X128" s="139">
        <f t="shared" si="102"/>
        <v>-4.2113520813941152E-4</v>
      </c>
      <c r="Y128" s="139" t="str">
        <f t="shared" si="102"/>
        <v/>
      </c>
      <c r="Z128" s="139">
        <f t="shared" si="102"/>
        <v>-1.4861236646901421E-4</v>
      </c>
      <c r="AA128" s="139">
        <f t="shared" si="102"/>
        <v>-1.2234866700211455E-5</v>
      </c>
      <c r="AB128" s="139" t="str">
        <f t="shared" si="102"/>
        <v/>
      </c>
      <c r="AC128" s="139" t="str">
        <f t="shared" si="102"/>
        <v/>
      </c>
      <c r="AD128" s="139" t="str">
        <f t="shared" si="102"/>
        <v/>
      </c>
      <c r="AE128" s="139">
        <f t="shared" si="102"/>
        <v>-3.7087012744185799E-6</v>
      </c>
    </row>
    <row r="129" spans="4:32">
      <c r="D129" s="135"/>
      <c r="E129" s="135"/>
      <c r="F129" s="135"/>
      <c r="H129">
        <v>2</v>
      </c>
      <c r="J129">
        <f>IF(NOT(J$12&lt;0),J$12,"")</f>
        <v>5.5142401315493839</v>
      </c>
      <c r="K129" t="str">
        <f t="shared" ref="K129:AE129" si="103">IF(NOT(K$12&lt;0),K$12,"")</f>
        <v/>
      </c>
      <c r="L129" t="str">
        <f t="shared" si="103"/>
        <v/>
      </c>
      <c r="M129" t="str">
        <f t="shared" si="103"/>
        <v/>
      </c>
      <c r="N129" t="str">
        <f t="shared" si="103"/>
        <v/>
      </c>
      <c r="O129" t="str">
        <f t="shared" si="103"/>
        <v/>
      </c>
      <c r="P129">
        <f t="shared" si="103"/>
        <v>0.24486916697094591</v>
      </c>
      <c r="Q129">
        <f t="shared" si="103"/>
        <v>2.3602901295537493E-2</v>
      </c>
      <c r="R129" t="str">
        <f t="shared" si="103"/>
        <v/>
      </c>
      <c r="S129" t="str">
        <f t="shared" si="103"/>
        <v/>
      </c>
      <c r="T129">
        <f t="shared" si="103"/>
        <v>5.0887594875484998E-3</v>
      </c>
      <c r="U129" t="str">
        <f t="shared" si="103"/>
        <v/>
      </c>
      <c r="V129">
        <f t="shared" si="103"/>
        <v>6.7081606238555969E-4</v>
      </c>
      <c r="W129" t="str">
        <f t="shared" si="103"/>
        <v/>
      </c>
      <c r="X129" t="str">
        <f t="shared" si="103"/>
        <v/>
      </c>
      <c r="Y129">
        <f t="shared" si="103"/>
        <v>1.2422010695462005E-4</v>
      </c>
      <c r="Z129" t="str">
        <f t="shared" si="103"/>
        <v/>
      </c>
      <c r="AA129" t="str">
        <f t="shared" si="103"/>
        <v/>
      </c>
      <c r="AB129">
        <f t="shared" si="103"/>
        <v>5.5982931765674593E-5</v>
      </c>
      <c r="AC129">
        <f t="shared" si="103"/>
        <v>2.1871610958290599E-5</v>
      </c>
      <c r="AD129">
        <f t="shared" si="103"/>
        <v>4.8177667998361429E-6</v>
      </c>
      <c r="AE129" t="str">
        <f t="shared" si="103"/>
        <v/>
      </c>
    </row>
    <row r="130" spans="4:32">
      <c r="D130" s="135"/>
      <c r="E130" s="135"/>
      <c r="F130" s="135"/>
      <c r="H130">
        <v>3</v>
      </c>
      <c r="I130">
        <f>MAX(J128:AE128)</f>
        <v>-3.7087012744185799E-6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51.640625</v>
      </c>
      <c r="R131">
        <f t="shared" si="105"/>
        <v>59.4140625</v>
      </c>
      <c r="S131">
        <f t="shared" si="105"/>
        <v>55.52734375</v>
      </c>
      <c r="T131">
        <f t="shared" si="105"/>
        <v>53.583984375</v>
      </c>
      <c r="U131">
        <f t="shared" si="105"/>
        <v>54.5556640625</v>
      </c>
      <c r="V131">
        <f t="shared" si="105"/>
        <v>54.06982421875</v>
      </c>
      <c r="W131">
        <f t="shared" si="105"/>
        <v>54.312744140625</v>
      </c>
      <c r="X131">
        <f t="shared" si="105"/>
        <v>54.1912841796875</v>
      </c>
      <c r="Y131">
        <f t="shared" si="105"/>
        <v>54.13055419921875</v>
      </c>
      <c r="Z131">
        <f t="shared" si="105"/>
        <v>54.160919189453125</v>
      </c>
      <c r="AA131">
        <f t="shared" si="105"/>
        <v>54.145736694335938</v>
      </c>
      <c r="AB131">
        <f t="shared" si="105"/>
        <v>54.138145446777344</v>
      </c>
      <c r="AC131">
        <f t="shared" si="105"/>
        <v>54.141941070556641</v>
      </c>
      <c r="AD131">
        <f t="shared" si="105"/>
        <v>54.143838882446289</v>
      </c>
      <c r="AE131">
        <f t="shared" si="105"/>
        <v>54.144787788391113</v>
      </c>
      <c r="AF131" s="132">
        <f>HLOOKUP(1,$J130:AE131,2,0)</f>
        <v>54.144787788391113</v>
      </c>
    </row>
    <row r="132" spans="4:32">
      <c r="D132" s="135"/>
      <c r="E132" s="135"/>
      <c r="F132" s="135"/>
      <c r="H132">
        <v>5</v>
      </c>
      <c r="I132">
        <f>MIN(J129:AE129)</f>
        <v>4.8177667998361429E-6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51.640625</v>
      </c>
      <c r="R133">
        <f t="shared" si="107"/>
        <v>59.4140625</v>
      </c>
      <c r="S133">
        <f t="shared" si="107"/>
        <v>55.52734375</v>
      </c>
      <c r="T133">
        <f t="shared" si="107"/>
        <v>53.583984375</v>
      </c>
      <c r="U133">
        <f t="shared" si="107"/>
        <v>54.5556640625</v>
      </c>
      <c r="V133">
        <f t="shared" si="107"/>
        <v>54.06982421875</v>
      </c>
      <c r="W133">
        <f t="shared" si="107"/>
        <v>54.312744140625</v>
      </c>
      <c r="X133">
        <f t="shared" si="107"/>
        <v>54.1912841796875</v>
      </c>
      <c r="Y133">
        <f t="shared" si="107"/>
        <v>54.13055419921875</v>
      </c>
      <c r="Z133">
        <f t="shared" si="107"/>
        <v>54.160919189453125</v>
      </c>
      <c r="AA133">
        <f t="shared" si="107"/>
        <v>54.145736694335938</v>
      </c>
      <c r="AB133">
        <f t="shared" si="107"/>
        <v>54.138145446777344</v>
      </c>
      <c r="AC133">
        <f t="shared" si="107"/>
        <v>54.141941070556641</v>
      </c>
      <c r="AD133">
        <f t="shared" si="107"/>
        <v>54.143838882446289</v>
      </c>
      <c r="AE133">
        <f t="shared" si="107"/>
        <v>54.144787788391113</v>
      </c>
      <c r="AF133" s="132">
        <f>HLOOKUP(1,$J132:AE133,2,0)</f>
        <v>54.143838882446289</v>
      </c>
    </row>
    <row r="134" spans="4:32">
      <c r="I134" s="134"/>
      <c r="J134" s="134"/>
    </row>
    <row r="135" spans="4:32">
      <c r="D135" s="26"/>
      <c r="E135" s="26"/>
      <c r="F135" s="26"/>
      <c r="I135" s="134"/>
      <c r="J135" s="134"/>
    </row>
    <row r="136" spans="4:32">
      <c r="I136" s="134"/>
      <c r="J136" s="134"/>
    </row>
  </sheetData>
  <sheetProtection algorithmName="SHA-512" hashValue="llfKsI5RiqThepBaY+br2oViFcn0eSoN8FCIGIprhLPWwff537KMeTnyQ4dWrBCWQulf6sP9gWQ8zZnbjA7rzQ==" saltValue="HoGcOh1ds5/BlXHMul4bhA==" spinCount="100000" sheet="1" objects="1" scenarios="1" selectLockedCells="1" selectUnlockedCells="1"/>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D400-2E10-42A6-BFC8-EEF8E07DA6D3}">
  <sheetPr codeName="Sheet38"/>
  <dimension ref="A2:X19"/>
  <sheetViews>
    <sheetView workbookViewId="0"/>
  </sheetViews>
  <sheetFormatPr defaultRowHeight="15"/>
  <cols>
    <col min="1" max="1" width="4.7109375" style="90" customWidth="1"/>
    <col min="2" max="13" width="9.140625" style="90"/>
    <col min="14" max="14" width="4.140625" style="90" customWidth="1"/>
    <col min="15" max="16" width="9.140625" style="90"/>
    <col min="17" max="17" width="13.42578125" style="90" customWidth="1"/>
    <col min="18" max="18" width="9.140625" style="147"/>
    <col min="19" max="19" width="4.7109375" style="90" customWidth="1"/>
    <col min="20" max="22" width="9.140625" style="90"/>
    <col min="23" max="23" width="11.140625" customWidth="1"/>
  </cols>
  <sheetData>
    <row r="2" spans="1:24">
      <c r="B2" s="102" t="s">
        <v>138</v>
      </c>
      <c r="J2" s="156"/>
      <c r="K2" s="2"/>
      <c r="L2" s="157" t="s">
        <v>139</v>
      </c>
      <c r="M2" s="3"/>
    </row>
    <row r="3" spans="1:24">
      <c r="J3" s="4"/>
      <c r="K3" s="106">
        <v>0.1</v>
      </c>
      <c r="L3" s="106">
        <v>0.2</v>
      </c>
      <c r="M3" s="158">
        <v>0.3</v>
      </c>
    </row>
    <row r="4" spans="1:24">
      <c r="J4" s="159" t="s">
        <v>140</v>
      </c>
      <c r="K4" s="160" t="s">
        <v>141</v>
      </c>
      <c r="L4" s="160" t="s">
        <v>142</v>
      </c>
      <c r="M4" s="161" t="s">
        <v>143</v>
      </c>
      <c r="O4" s="162" t="s">
        <v>144</v>
      </c>
      <c r="P4" s="2"/>
      <c r="Q4" s="2"/>
      <c r="R4" s="163"/>
      <c r="S4" s="3"/>
      <c r="W4" s="164"/>
      <c r="X4" s="165"/>
    </row>
    <row r="5" spans="1:24">
      <c r="J5" s="166">
        <v>0.85</v>
      </c>
      <c r="K5" s="160">
        <f t="shared" ref="K5:K19" si="0">ROUND(((((((1/$J5)^2)-1)^2))/((((K$3*$J5)/2)^2)*(1/$J5)^4))+0.499,0)</f>
        <v>43</v>
      </c>
      <c r="M5" s="6"/>
      <c r="O5" s="167" t="s">
        <v>145</v>
      </c>
      <c r="S5" s="6"/>
      <c r="W5" s="164"/>
      <c r="X5" s="165"/>
    </row>
    <row r="6" spans="1:24">
      <c r="J6" s="166">
        <v>0.8</v>
      </c>
      <c r="K6" s="160">
        <f t="shared" si="0"/>
        <v>81</v>
      </c>
      <c r="L6" s="160">
        <f t="shared" ref="L6:L19" si="1">ROUND(((((((1/$J6)^2)-1)^2))/((((L$3*$J6)/2)^2)*(1/$J6)^4))+0.499,0)</f>
        <v>21</v>
      </c>
      <c r="M6" s="6"/>
      <c r="O6" s="4"/>
      <c r="Q6" s="155" t="s">
        <v>146</v>
      </c>
      <c r="R6" s="147">
        <v>0.55000000000000004</v>
      </c>
      <c r="S6" s="6"/>
    </row>
    <row r="7" spans="1:24">
      <c r="J7" s="166">
        <v>0.75</v>
      </c>
      <c r="K7" s="160">
        <f t="shared" si="0"/>
        <v>137</v>
      </c>
      <c r="L7" s="160">
        <f t="shared" si="1"/>
        <v>35</v>
      </c>
      <c r="M7" s="6"/>
      <c r="O7" s="167"/>
      <c r="S7" s="6"/>
      <c r="W7" s="164"/>
      <c r="X7" s="165"/>
    </row>
    <row r="8" spans="1:24">
      <c r="J8" s="166">
        <v>0.7</v>
      </c>
      <c r="K8" s="160">
        <f t="shared" si="0"/>
        <v>213</v>
      </c>
      <c r="L8" s="160">
        <f t="shared" si="1"/>
        <v>54</v>
      </c>
      <c r="M8" s="161">
        <f t="shared" ref="M8:M19" si="2">ROUND(((((((1/$J8)^2)-1)^2))/((((M$3*$J8)/2)^2)*(1/$J8)^4))+0.499,0)</f>
        <v>24</v>
      </c>
      <c r="O8" s="4"/>
      <c r="Q8" s="155" t="s">
        <v>147</v>
      </c>
      <c r="R8" s="147">
        <v>0.1</v>
      </c>
      <c r="S8" s="6"/>
      <c r="T8" s="4"/>
    </row>
    <row r="9" spans="1:24">
      <c r="J9" s="166">
        <v>0.65</v>
      </c>
      <c r="K9" s="160">
        <f t="shared" si="0"/>
        <v>316</v>
      </c>
      <c r="L9" s="160">
        <f t="shared" si="1"/>
        <v>79</v>
      </c>
      <c r="M9" s="161">
        <f t="shared" si="2"/>
        <v>36</v>
      </c>
      <c r="O9" s="4"/>
      <c r="S9" s="6"/>
    </row>
    <row r="10" spans="1:24">
      <c r="J10" s="166">
        <v>0.6</v>
      </c>
      <c r="K10" s="160">
        <f t="shared" si="0"/>
        <v>456</v>
      </c>
      <c r="L10" s="160">
        <f t="shared" si="1"/>
        <v>114</v>
      </c>
      <c r="M10" s="161">
        <f t="shared" si="2"/>
        <v>51</v>
      </c>
      <c r="O10" s="4"/>
      <c r="Q10" s="168" t="s">
        <v>148</v>
      </c>
      <c r="R10" s="169">
        <f>ROUND(((((((1/$R6)^2)-1)^2))/(((($R8*$R6)/2)^2)*(1/$R6)^4))+0.499,0)</f>
        <v>644</v>
      </c>
      <c r="S10" s="6"/>
    </row>
    <row r="11" spans="1:24">
      <c r="J11" s="166">
        <v>0.55000000000000004</v>
      </c>
      <c r="K11" s="160">
        <f t="shared" si="0"/>
        <v>644</v>
      </c>
      <c r="L11" s="160">
        <f t="shared" si="1"/>
        <v>161</v>
      </c>
      <c r="M11" s="161">
        <f t="shared" si="2"/>
        <v>72</v>
      </c>
      <c r="O11" s="7"/>
      <c r="P11" s="8"/>
      <c r="Q11" s="8"/>
      <c r="R11" s="170"/>
      <c r="S11" s="9"/>
    </row>
    <row r="12" spans="1:24">
      <c r="J12" s="166">
        <v>0.5</v>
      </c>
      <c r="K12" s="160">
        <f t="shared" si="0"/>
        <v>900</v>
      </c>
      <c r="L12" s="160">
        <f t="shared" si="1"/>
        <v>225</v>
      </c>
      <c r="M12" s="161">
        <f t="shared" si="2"/>
        <v>100</v>
      </c>
    </row>
    <row r="13" spans="1:24">
      <c r="J13" s="166">
        <v>0.45</v>
      </c>
      <c r="K13" s="160">
        <f t="shared" si="0"/>
        <v>1257</v>
      </c>
      <c r="L13" s="160">
        <f t="shared" si="1"/>
        <v>315</v>
      </c>
      <c r="M13" s="161">
        <f t="shared" si="2"/>
        <v>140</v>
      </c>
    </row>
    <row r="14" spans="1:24">
      <c r="A14" s="4"/>
      <c r="J14" s="166">
        <v>0.4</v>
      </c>
      <c r="K14" s="160">
        <f t="shared" si="0"/>
        <v>1764</v>
      </c>
      <c r="L14" s="160">
        <f t="shared" si="1"/>
        <v>441</v>
      </c>
      <c r="M14" s="161">
        <f t="shared" si="2"/>
        <v>196</v>
      </c>
    </row>
    <row r="15" spans="1:24">
      <c r="A15" s="4"/>
      <c r="J15" s="166">
        <v>0.35</v>
      </c>
      <c r="K15" s="160">
        <f t="shared" si="0"/>
        <v>2515</v>
      </c>
      <c r="L15" s="160">
        <f t="shared" si="1"/>
        <v>629</v>
      </c>
      <c r="M15" s="161">
        <f t="shared" si="2"/>
        <v>280</v>
      </c>
    </row>
    <row r="16" spans="1:24">
      <c r="A16" s="4"/>
      <c r="J16" s="166">
        <v>0.3</v>
      </c>
      <c r="K16" s="160">
        <f t="shared" si="0"/>
        <v>3681</v>
      </c>
      <c r="L16" s="160">
        <f t="shared" si="1"/>
        <v>921</v>
      </c>
      <c r="M16" s="161">
        <f t="shared" si="2"/>
        <v>409</v>
      </c>
    </row>
    <row r="17" spans="1:13">
      <c r="A17" s="4"/>
      <c r="J17" s="166">
        <v>0.25</v>
      </c>
      <c r="K17" s="160">
        <f t="shared" si="0"/>
        <v>5625</v>
      </c>
      <c r="L17" s="160">
        <f t="shared" si="1"/>
        <v>1407</v>
      </c>
      <c r="M17" s="161">
        <f t="shared" si="2"/>
        <v>625</v>
      </c>
    </row>
    <row r="18" spans="1:13">
      <c r="A18" s="4"/>
      <c r="J18" s="166">
        <v>0.19999999999999901</v>
      </c>
      <c r="K18" s="160">
        <f t="shared" si="0"/>
        <v>9216</v>
      </c>
      <c r="L18" s="160">
        <f t="shared" si="1"/>
        <v>2304</v>
      </c>
      <c r="M18" s="161">
        <f t="shared" si="2"/>
        <v>1024</v>
      </c>
    </row>
    <row r="19" spans="1:13">
      <c r="J19" s="171">
        <v>0.149999999999999</v>
      </c>
      <c r="K19" s="172">
        <f t="shared" si="0"/>
        <v>16987</v>
      </c>
      <c r="L19" s="172">
        <f t="shared" si="1"/>
        <v>4247</v>
      </c>
      <c r="M19" s="173">
        <f t="shared" si="2"/>
        <v>1888</v>
      </c>
    </row>
  </sheetData>
  <sheetProtection algorithmName="SHA-512" hashValue="mEX4Xnbv2nq9JXaOLdcjTvst/zINZb62tXGVHUY3cBsWXdFhiFA6o1SqTHwgvSKLp4S2QKwEnPeY0oucJD5kxQ==" saltValue="06NImqgC5AcGHvmqseceAg==" spinCount="100000" sheet="1" objects="1" scenarios="1" selectLockedCells="1" selectUnlockedCells="1"/>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41FE-3400-4759-9994-6792E97162FE}">
  <sheetPr codeName="Sheet39"/>
  <dimension ref="A1:V26"/>
  <sheetViews>
    <sheetView workbookViewId="0"/>
  </sheetViews>
  <sheetFormatPr defaultRowHeight="15"/>
  <cols>
    <col min="4" max="4" width="10" customWidth="1"/>
    <col min="5" max="5" width="11" customWidth="1"/>
  </cols>
  <sheetData>
    <row r="1" spans="1:22">
      <c r="A1" s="50" t="s">
        <v>42</v>
      </c>
      <c r="B1" s="50" t="s">
        <v>8</v>
      </c>
      <c r="C1" s="50">
        <f>SQRT((C4/C3)*((1-C6)/C6))</f>
        <v>1.4142135623730951</v>
      </c>
      <c r="D1" s="50"/>
      <c r="E1" s="50" t="s">
        <v>43</v>
      </c>
      <c r="F1" s="50"/>
      <c r="G1" s="50"/>
      <c r="H1" s="50" t="s">
        <v>44</v>
      </c>
      <c r="K1" s="57" t="s">
        <v>45</v>
      </c>
      <c r="M1" s="301" t="s">
        <v>395</v>
      </c>
    </row>
    <row r="2" spans="1:22">
      <c r="B2" t="s">
        <v>51</v>
      </c>
      <c r="C2">
        <v>1</v>
      </c>
      <c r="D2">
        <v>2</v>
      </c>
      <c r="E2">
        <v>3</v>
      </c>
      <c r="F2">
        <v>4</v>
      </c>
      <c r="G2">
        <v>5</v>
      </c>
      <c r="H2">
        <v>6</v>
      </c>
      <c r="I2">
        <v>7</v>
      </c>
      <c r="J2">
        <v>8</v>
      </c>
      <c r="K2">
        <v>9</v>
      </c>
      <c r="L2">
        <v>10</v>
      </c>
      <c r="M2" s="295">
        <v>11</v>
      </c>
      <c r="N2">
        <v>12</v>
      </c>
      <c r="O2">
        <v>13</v>
      </c>
      <c r="P2">
        <v>14</v>
      </c>
      <c r="Q2">
        <v>15</v>
      </c>
      <c r="R2">
        <v>16</v>
      </c>
      <c r="S2">
        <v>17</v>
      </c>
      <c r="T2">
        <v>18</v>
      </c>
      <c r="U2">
        <v>19</v>
      </c>
      <c r="V2">
        <v>20</v>
      </c>
    </row>
    <row r="3" spans="1:22">
      <c r="A3" s="291">
        <f>'ICC SSiz HypTest'!N6</f>
        <v>1</v>
      </c>
      <c r="B3" s="34" t="s">
        <v>46</v>
      </c>
      <c r="C3">
        <f>A3/A4</f>
        <v>0.33333333333333331</v>
      </c>
      <c r="D3">
        <f t="shared" ref="D3:V11" si="0">C3</f>
        <v>0.33333333333333331</v>
      </c>
      <c r="E3">
        <f t="shared" si="0"/>
        <v>0.33333333333333331</v>
      </c>
      <c r="F3">
        <f t="shared" si="0"/>
        <v>0.33333333333333331</v>
      </c>
      <c r="G3">
        <f t="shared" si="0"/>
        <v>0.33333333333333331</v>
      </c>
      <c r="H3">
        <f t="shared" si="0"/>
        <v>0.33333333333333331</v>
      </c>
      <c r="I3">
        <f t="shared" si="0"/>
        <v>0.33333333333333331</v>
      </c>
      <c r="J3">
        <f t="shared" si="0"/>
        <v>0.33333333333333331</v>
      </c>
      <c r="K3">
        <f t="shared" si="0"/>
        <v>0.33333333333333331</v>
      </c>
      <c r="L3">
        <f t="shared" si="0"/>
        <v>0.33333333333333331</v>
      </c>
      <c r="M3" s="295">
        <f t="shared" si="0"/>
        <v>0.33333333333333331</v>
      </c>
      <c r="N3">
        <f t="shared" si="0"/>
        <v>0.33333333333333331</v>
      </c>
      <c r="O3">
        <f t="shared" si="0"/>
        <v>0.33333333333333331</v>
      </c>
      <c r="P3">
        <f t="shared" si="0"/>
        <v>0.33333333333333331</v>
      </c>
      <c r="Q3">
        <f t="shared" si="0"/>
        <v>0.33333333333333331</v>
      </c>
      <c r="R3">
        <f t="shared" si="0"/>
        <v>0.33333333333333331</v>
      </c>
      <c r="S3">
        <f t="shared" si="0"/>
        <v>0.33333333333333331</v>
      </c>
      <c r="T3">
        <f t="shared" si="0"/>
        <v>0.33333333333333331</v>
      </c>
      <c r="U3">
        <f t="shared" si="0"/>
        <v>0.33333333333333331</v>
      </c>
      <c r="V3">
        <f t="shared" si="0"/>
        <v>0.33333333333333331</v>
      </c>
    </row>
    <row r="4" spans="1:22">
      <c r="A4" s="88">
        <f>'ICC SSiz HypTest'!N5</f>
        <v>3</v>
      </c>
      <c r="B4" s="34" t="s">
        <v>47</v>
      </c>
      <c r="C4">
        <v>1</v>
      </c>
      <c r="D4">
        <f t="shared" si="0"/>
        <v>1</v>
      </c>
      <c r="E4">
        <f t="shared" si="0"/>
        <v>1</v>
      </c>
      <c r="F4">
        <f t="shared" si="0"/>
        <v>1</v>
      </c>
      <c r="G4">
        <f t="shared" si="0"/>
        <v>1</v>
      </c>
      <c r="H4">
        <f t="shared" si="0"/>
        <v>1</v>
      </c>
      <c r="I4">
        <f t="shared" si="0"/>
        <v>1</v>
      </c>
      <c r="J4">
        <f t="shared" si="0"/>
        <v>1</v>
      </c>
      <c r="K4">
        <f t="shared" si="0"/>
        <v>1</v>
      </c>
      <c r="L4">
        <f t="shared" si="0"/>
        <v>1</v>
      </c>
      <c r="M4" s="295">
        <f t="shared" si="0"/>
        <v>1</v>
      </c>
      <c r="N4">
        <f t="shared" si="0"/>
        <v>1</v>
      </c>
      <c r="O4">
        <f t="shared" si="0"/>
        <v>1</v>
      </c>
      <c r="P4">
        <f t="shared" si="0"/>
        <v>1</v>
      </c>
      <c r="Q4">
        <f t="shared" si="0"/>
        <v>1</v>
      </c>
      <c r="R4">
        <f t="shared" si="0"/>
        <v>1</v>
      </c>
      <c r="S4">
        <f t="shared" si="0"/>
        <v>1</v>
      </c>
      <c r="T4">
        <f t="shared" si="0"/>
        <v>1</v>
      </c>
      <c r="U4">
        <f t="shared" si="0"/>
        <v>1</v>
      </c>
      <c r="V4">
        <f t="shared" si="0"/>
        <v>1</v>
      </c>
    </row>
    <row r="5" spans="1:22" s="292" customFormat="1">
      <c r="B5" s="292" t="s">
        <v>38</v>
      </c>
      <c r="C5" s="292">
        <f>'Calcs CN'!D7</f>
        <v>0.7</v>
      </c>
      <c r="D5" s="292">
        <f t="shared" si="0"/>
        <v>0.7</v>
      </c>
      <c r="E5" s="292">
        <f t="shared" si="0"/>
        <v>0.7</v>
      </c>
      <c r="F5" s="292">
        <f t="shared" si="0"/>
        <v>0.7</v>
      </c>
      <c r="G5" s="292">
        <f t="shared" si="0"/>
        <v>0.7</v>
      </c>
      <c r="H5" s="292">
        <f t="shared" si="0"/>
        <v>0.7</v>
      </c>
      <c r="I5" s="292">
        <f t="shared" si="0"/>
        <v>0.7</v>
      </c>
      <c r="J5" s="292">
        <f t="shared" si="0"/>
        <v>0.7</v>
      </c>
      <c r="K5" s="292">
        <f t="shared" si="0"/>
        <v>0.7</v>
      </c>
      <c r="L5" s="292">
        <f t="shared" si="0"/>
        <v>0.7</v>
      </c>
      <c r="M5" s="296">
        <f t="shared" si="0"/>
        <v>0.7</v>
      </c>
      <c r="N5" s="292">
        <f t="shared" si="0"/>
        <v>0.7</v>
      </c>
      <c r="O5" s="292">
        <f t="shared" si="0"/>
        <v>0.7</v>
      </c>
      <c r="P5" s="292">
        <f t="shared" si="0"/>
        <v>0.7</v>
      </c>
      <c r="Q5" s="292">
        <f t="shared" si="0"/>
        <v>0.7</v>
      </c>
      <c r="R5" s="292">
        <f t="shared" si="0"/>
        <v>0.7</v>
      </c>
      <c r="S5" s="292">
        <f t="shared" si="0"/>
        <v>0.7</v>
      </c>
      <c r="T5" s="292">
        <f t="shared" si="0"/>
        <v>0.7</v>
      </c>
      <c r="U5" s="292">
        <f t="shared" si="0"/>
        <v>0.7</v>
      </c>
      <c r="V5" s="292">
        <f t="shared" si="0"/>
        <v>0.7</v>
      </c>
    </row>
    <row r="6" spans="1:22">
      <c r="A6" s="300" t="s">
        <v>394</v>
      </c>
      <c r="B6" t="s">
        <v>39</v>
      </c>
      <c r="C6">
        <f>AVERAGE('ICC SSiz HypTest'!C4,'ICC SSiz HypTest'!C5)</f>
        <v>0.6</v>
      </c>
      <c r="D6">
        <f t="shared" si="0"/>
        <v>0.6</v>
      </c>
      <c r="E6">
        <f t="shared" si="0"/>
        <v>0.6</v>
      </c>
      <c r="F6">
        <f t="shared" si="0"/>
        <v>0.6</v>
      </c>
      <c r="G6">
        <f t="shared" si="0"/>
        <v>0.6</v>
      </c>
      <c r="H6">
        <f t="shared" si="0"/>
        <v>0.6</v>
      </c>
      <c r="I6">
        <f t="shared" si="0"/>
        <v>0.6</v>
      </c>
      <c r="J6">
        <f t="shared" si="0"/>
        <v>0.6</v>
      </c>
      <c r="K6">
        <f t="shared" si="0"/>
        <v>0.6</v>
      </c>
      <c r="L6">
        <f t="shared" si="0"/>
        <v>0.6</v>
      </c>
      <c r="M6" s="295">
        <f t="shared" si="0"/>
        <v>0.6</v>
      </c>
      <c r="N6">
        <f t="shared" si="0"/>
        <v>0.6</v>
      </c>
      <c r="O6">
        <f t="shared" si="0"/>
        <v>0.6</v>
      </c>
      <c r="P6">
        <f t="shared" si="0"/>
        <v>0.6</v>
      </c>
      <c r="Q6">
        <f t="shared" si="0"/>
        <v>0.6</v>
      </c>
      <c r="R6">
        <f t="shared" si="0"/>
        <v>0.6</v>
      </c>
      <c r="S6">
        <f t="shared" si="0"/>
        <v>0.6</v>
      </c>
      <c r="T6">
        <f t="shared" si="0"/>
        <v>0.6</v>
      </c>
      <c r="U6">
        <f t="shared" si="0"/>
        <v>0.6</v>
      </c>
      <c r="V6">
        <f t="shared" si="0"/>
        <v>0.6</v>
      </c>
    </row>
    <row r="7" spans="1:22" s="292" customFormat="1">
      <c r="B7" s="292" t="s">
        <v>12</v>
      </c>
      <c r="C7" s="292">
        <f>'Calcs CN'!D8</f>
        <v>0</v>
      </c>
      <c r="D7" s="292">
        <f t="shared" si="0"/>
        <v>0</v>
      </c>
      <c r="E7" s="292">
        <f t="shared" si="0"/>
        <v>0</v>
      </c>
      <c r="F7" s="292">
        <f t="shared" si="0"/>
        <v>0</v>
      </c>
      <c r="G7" s="292">
        <f t="shared" si="0"/>
        <v>0</v>
      </c>
      <c r="H7" s="292">
        <f t="shared" si="0"/>
        <v>0</v>
      </c>
      <c r="I7" s="292">
        <f t="shared" si="0"/>
        <v>0</v>
      </c>
      <c r="J7" s="292">
        <f t="shared" si="0"/>
        <v>0</v>
      </c>
      <c r="K7" s="292">
        <f t="shared" si="0"/>
        <v>0</v>
      </c>
      <c r="L7" s="292">
        <f t="shared" si="0"/>
        <v>0</v>
      </c>
      <c r="M7" s="296">
        <f t="shared" si="0"/>
        <v>0</v>
      </c>
      <c r="N7" s="292">
        <f t="shared" si="0"/>
        <v>0</v>
      </c>
      <c r="O7" s="292">
        <f t="shared" si="0"/>
        <v>0</v>
      </c>
      <c r="P7" s="292">
        <f t="shared" si="0"/>
        <v>0</v>
      </c>
      <c r="Q7" s="292">
        <f t="shared" si="0"/>
        <v>0</v>
      </c>
      <c r="R7" s="292">
        <f t="shared" si="0"/>
        <v>0</v>
      </c>
      <c r="S7" s="292">
        <f t="shared" si="0"/>
        <v>0</v>
      </c>
      <c r="T7" s="292">
        <f t="shared" si="0"/>
        <v>0</v>
      </c>
      <c r="U7" s="292">
        <f t="shared" si="0"/>
        <v>0</v>
      </c>
      <c r="V7" s="292">
        <f t="shared" si="0"/>
        <v>0</v>
      </c>
    </row>
    <row r="8" spans="1:22" s="292" customFormat="1">
      <c r="B8" s="292" t="s">
        <v>40</v>
      </c>
      <c r="C8" s="292">
        <f>_xlfn.NORM.S.INV('ICC SSiz HypTest'!C7)</f>
        <v>1.2815515655446006</v>
      </c>
      <c r="D8" s="292" t="e">
        <f>TINV('Calcs CN'!$B9*2,#REF!*(1+D10))</f>
        <v>#REF!</v>
      </c>
      <c r="E8" s="292" t="e">
        <f>TINV('Calcs CN'!$B9*2,#REF!*(1+E10))</f>
        <v>#REF!</v>
      </c>
      <c r="F8" s="292" t="e">
        <f>TINV('Calcs CN'!$B9*2,#REF!*(1+F10))</f>
        <v>#REF!</v>
      </c>
      <c r="G8" s="292" t="e">
        <f>TINV('Calcs CN'!$B9*2,#REF!*(1+G10))</f>
        <v>#REF!</v>
      </c>
      <c r="H8" s="292" t="e">
        <f>TINV('Calcs CN'!$B9*2,#REF!*(1+H10))</f>
        <v>#REF!</v>
      </c>
      <c r="I8" s="292" t="e">
        <f>TINV('Calcs CN'!$B9*2,#REF!*(1+I10))</f>
        <v>#REF!</v>
      </c>
      <c r="J8" s="292" t="e">
        <f>TINV('Calcs CN'!$B9*2,#REF!*(1+J10))</f>
        <v>#REF!</v>
      </c>
      <c r="K8" s="292" t="e">
        <f>TINV('Calcs CN'!$B9*2,#REF!*(1+K10))</f>
        <v>#REF!</v>
      </c>
      <c r="L8" s="292" t="e">
        <f>TINV('Calcs CN'!$B9*2,#REF!*(1+L10))</f>
        <v>#REF!</v>
      </c>
      <c r="M8" s="296" t="e">
        <f>TINV('Calcs CN'!$B9*2,#REF!*(1+M10))</f>
        <v>#REF!</v>
      </c>
      <c r="N8" s="292" t="e">
        <f>TINV('Calcs CN'!$B9*2,#REF!*(1+N10))</f>
        <v>#REF!</v>
      </c>
      <c r="O8" s="292" t="e">
        <f>TINV('Calcs CN'!$B9*2,#REF!*(1+O10))</f>
        <v>#REF!</v>
      </c>
      <c r="P8" s="292" t="e">
        <f>TINV('Calcs CN'!$B9*2,#REF!*(1+P10))</f>
        <v>#REF!</v>
      </c>
      <c r="Q8" s="292" t="e">
        <f>TINV('Calcs CN'!$B9*2,#REF!*(1+Q10))</f>
        <v>#REF!</v>
      </c>
      <c r="R8" s="292" t="e">
        <f>TINV('Calcs CN'!$B9*2,#REF!*(1+R10))</f>
        <v>#REF!</v>
      </c>
      <c r="S8" s="292" t="e">
        <f>TINV('Calcs CN'!$B9*2,#REF!*(1+S10))</f>
        <v>#REF!</v>
      </c>
      <c r="T8" s="292" t="e">
        <f>TINV('Calcs CN'!$B9*2,#REF!*(1+T10))</f>
        <v>#REF!</v>
      </c>
      <c r="U8" s="292" t="e">
        <f>TINV('Calcs CN'!$B9*2,#REF!*(1+U10))</f>
        <v>#REF!</v>
      </c>
      <c r="V8" s="292" t="e">
        <f>TINV('Calcs CN'!$B9*2,#REF!*(1+V10))</f>
        <v>#REF!</v>
      </c>
    </row>
    <row r="9" spans="1:22" s="292" customFormat="1">
      <c r="B9" s="292" t="s">
        <v>41</v>
      </c>
      <c r="C9" s="292">
        <f>-_xlfn.NORM.S.INV('ICC SSiz HypTest'!C8/2)</f>
        <v>1.6448536269514726</v>
      </c>
      <c r="D9" s="292">
        <f>TINV('Calcs CN'!$B10,'costCN (t1)'!D14*(1+D10))</f>
        <v>1.9830375264837292</v>
      </c>
      <c r="E9" s="292">
        <f>TINV('Calcs CN'!$B10,'costCN (t1)'!E14*(1+E10))</f>
        <v>1.9893185571365706</v>
      </c>
      <c r="F9" s="292">
        <f>TINV('Calcs CN'!$B10,'costCN (t1)'!F14*(1+F10))</f>
        <v>1.9944371117711854</v>
      </c>
      <c r="G9" s="292">
        <f>TINV('Calcs CN'!$B10,'costCN (t1)'!G14*(1+G10))</f>
        <v>1.9977296543176954</v>
      </c>
      <c r="H9" s="292">
        <f>TINV('Calcs CN'!$B10,'costCN (t1)'!H14*(1+H10))</f>
        <v>2.0002978220142609</v>
      </c>
      <c r="I9" s="292">
        <f>TINV('Calcs CN'!$B10,'costCN (t1)'!I14*(1+I10))</f>
        <v>2.0032407188478727</v>
      </c>
      <c r="J9" s="292">
        <f>TINV('Calcs CN'!$B10,'costCN (t1)'!J14*(1+J10))</f>
        <v>2.0048792881880577</v>
      </c>
      <c r="K9" s="292">
        <f>TINV('Calcs CN'!$B10,'costCN (t1)'!K14*(1+K10))</f>
        <v>2.0066468050616861</v>
      </c>
      <c r="L9" s="292">
        <f>TINV('Calcs CN'!$B10,'costCN (t1)'!L14*(1+L10))</f>
        <v>2.0085591121007611</v>
      </c>
      <c r="M9" s="296">
        <f>TINV('Calcs CN'!$B10,'costCN (t1)'!M14*(1+M10))</f>
        <v>2.0085591121007611</v>
      </c>
      <c r="N9" s="292">
        <f>TINV('Calcs CN'!$B10,'costCN (t1)'!N14*(1+N10))</f>
        <v>2.0106347576242314</v>
      </c>
      <c r="O9" s="292">
        <f>TINV('Calcs CN'!$B10,'costCN (t1)'!O14*(1+O10))</f>
        <v>2.0106347576242314</v>
      </c>
      <c r="P9" s="292">
        <f>TINV('Calcs CN'!$B10,'costCN (t1)'!P14*(1+P10))</f>
        <v>2.0128955989194299</v>
      </c>
      <c r="Q9" s="292">
        <f>TINV('Calcs CN'!$B10,'costCN (t1)'!Q14*(1+Q10))</f>
        <v>2.0128955989194299</v>
      </c>
      <c r="R9" s="292">
        <f>TINV('Calcs CN'!$B10,'costCN (t1)'!R14*(1+R10))</f>
        <v>2.0128955989194299</v>
      </c>
      <c r="S9" s="292">
        <f>TINV('Calcs CN'!$B10,'costCN (t1)'!S14*(1+S10))</f>
        <v>2.0153675744437649</v>
      </c>
      <c r="T9" s="292">
        <f>TINV('Calcs CN'!$B10,'costCN (t1)'!T14*(1+T10))</f>
        <v>2.0153675744437649</v>
      </c>
      <c r="U9" s="292">
        <f>TINV('Calcs CN'!$B10,'costCN (t1)'!U14*(1+U10))</f>
        <v>2.0153675744437649</v>
      </c>
      <c r="V9" s="292">
        <f>TINV('Calcs CN'!$B10,'costCN (t1)'!V14*(1+V10))</f>
        <v>2.0153675744437649</v>
      </c>
    </row>
    <row r="10" spans="1:22">
      <c r="B10" t="s">
        <v>18</v>
      </c>
      <c r="C10">
        <v>1</v>
      </c>
      <c r="D10">
        <f t="shared" ref="D10:T11" si="1">C10</f>
        <v>1</v>
      </c>
      <c r="E10">
        <f t="shared" si="1"/>
        <v>1</v>
      </c>
      <c r="F10">
        <f t="shared" si="1"/>
        <v>1</v>
      </c>
      <c r="G10">
        <f t="shared" si="1"/>
        <v>1</v>
      </c>
      <c r="H10">
        <f t="shared" si="1"/>
        <v>1</v>
      </c>
      <c r="I10">
        <f t="shared" si="1"/>
        <v>1</v>
      </c>
      <c r="J10">
        <f t="shared" si="1"/>
        <v>1</v>
      </c>
      <c r="K10">
        <f t="shared" si="1"/>
        <v>1</v>
      </c>
      <c r="L10">
        <f t="shared" si="1"/>
        <v>1</v>
      </c>
      <c r="M10" s="295">
        <f t="shared" si="1"/>
        <v>1</v>
      </c>
      <c r="N10">
        <f t="shared" si="1"/>
        <v>1</v>
      </c>
      <c r="O10">
        <f t="shared" si="1"/>
        <v>1</v>
      </c>
      <c r="P10">
        <f t="shared" si="1"/>
        <v>1</v>
      </c>
      <c r="Q10">
        <f t="shared" si="1"/>
        <v>1</v>
      </c>
      <c r="R10">
        <f t="shared" si="1"/>
        <v>1</v>
      </c>
      <c r="S10">
        <f t="shared" si="1"/>
        <v>1</v>
      </c>
      <c r="T10">
        <f t="shared" si="1"/>
        <v>1</v>
      </c>
      <c r="U10">
        <f t="shared" si="0"/>
        <v>1</v>
      </c>
      <c r="V10">
        <f t="shared" si="0"/>
        <v>1</v>
      </c>
    </row>
    <row r="11" spans="1:22" s="292" customFormat="1">
      <c r="B11" s="292" t="s">
        <v>7</v>
      </c>
      <c r="C11" s="292">
        <f>'Calcs CN'!D4</f>
        <v>0.35</v>
      </c>
      <c r="D11" s="292">
        <f t="shared" si="1"/>
        <v>0.35</v>
      </c>
      <c r="E11" s="292">
        <f t="shared" si="1"/>
        <v>0.35</v>
      </c>
      <c r="F11" s="292">
        <f t="shared" si="1"/>
        <v>0.35</v>
      </c>
      <c r="G11" s="292">
        <f t="shared" si="1"/>
        <v>0.35</v>
      </c>
      <c r="H11" s="292">
        <f t="shared" si="1"/>
        <v>0.35</v>
      </c>
      <c r="I11" s="292">
        <f t="shared" si="1"/>
        <v>0.35</v>
      </c>
      <c r="J11" s="292">
        <f t="shared" si="1"/>
        <v>0.35</v>
      </c>
      <c r="K11" s="292">
        <f t="shared" si="1"/>
        <v>0.35</v>
      </c>
      <c r="L11" s="292">
        <f t="shared" si="1"/>
        <v>0.35</v>
      </c>
      <c r="M11" s="296">
        <f t="shared" si="1"/>
        <v>0.35</v>
      </c>
      <c r="N11" s="292">
        <f t="shared" si="1"/>
        <v>0.35</v>
      </c>
      <c r="O11" s="292">
        <f t="shared" si="1"/>
        <v>0.35</v>
      </c>
      <c r="P11" s="292">
        <f t="shared" si="1"/>
        <v>0.35</v>
      </c>
      <c r="Q11" s="292">
        <f t="shared" si="1"/>
        <v>0.35</v>
      </c>
      <c r="R11" s="292">
        <f t="shared" si="1"/>
        <v>0.35</v>
      </c>
      <c r="S11" s="292">
        <f t="shared" si="1"/>
        <v>0.35</v>
      </c>
      <c r="T11" s="292">
        <f t="shared" si="1"/>
        <v>0.35</v>
      </c>
      <c r="U11" s="292">
        <f t="shared" si="0"/>
        <v>0.35</v>
      </c>
      <c r="V11" s="292">
        <f t="shared" si="0"/>
        <v>0.35</v>
      </c>
    </row>
    <row r="12" spans="1:22">
      <c r="C12" s="58"/>
      <c r="E12" s="58" t="e">
        <f>SQRT(SQRT((E5^2/E2)*(1+E6*((E2*(1+(E7^2)))-1)))*((((E8+E9)^2*((1/E10)+1))^0.5))/E11)^2</f>
        <v>#REF!</v>
      </c>
      <c r="F12" s="58" t="e">
        <f>(SQRT((F5^2 /F2)*(1+F6*((F2*(1+(F7^2)))-1)))*((((F8+F9)^2*((1/F10)+1))^0.5))/F11)^2</f>
        <v>#REF!</v>
      </c>
      <c r="M12" s="295"/>
    </row>
    <row r="13" spans="1:22" s="292" customFormat="1">
      <c r="B13" s="294" t="s">
        <v>36</v>
      </c>
      <c r="D13" s="292">
        <f>D4*(1+(D3*D2))*D14</f>
        <v>141.98752641677856</v>
      </c>
      <c r="E13" s="292">
        <f t="shared" ref="E13:L13" si="2">E4*(1+(E3*E2))*E14</f>
        <v>108.2886266708374</v>
      </c>
      <c r="F13" s="292">
        <f t="shared" si="2"/>
        <v>102.87598053614298</v>
      </c>
      <c r="G13" s="292">
        <f t="shared" si="2"/>
        <v>104.39920425415039</v>
      </c>
      <c r="H13" s="292">
        <f t="shared" si="2"/>
        <v>108.66413354873657</v>
      </c>
      <c r="I13" s="292">
        <f t="shared" si="2"/>
        <v>114.28536574045816</v>
      </c>
      <c r="J13" s="292">
        <f t="shared" si="2"/>
        <v>120.67932367324829</v>
      </c>
      <c r="K13" s="292">
        <f t="shared" si="2"/>
        <v>127.5471019744873</v>
      </c>
      <c r="L13" s="292">
        <f t="shared" si="2"/>
        <v>134.73845720291138</v>
      </c>
      <c r="M13" s="302"/>
      <c r="N13" s="303"/>
      <c r="O13" s="303"/>
      <c r="P13" s="303"/>
      <c r="Q13" s="303"/>
      <c r="R13" s="303"/>
      <c r="S13" s="303"/>
      <c r="T13" s="303"/>
      <c r="U13" s="303"/>
      <c r="V13" s="303"/>
    </row>
    <row r="14" spans="1:22">
      <c r="B14" t="s">
        <v>37</v>
      </c>
      <c r="D14">
        <f>'ICC SSiz Walter (2)'!B12</f>
        <v>85.192515850067139</v>
      </c>
      <c r="E14">
        <f>'ICC SSiz Walter (3)'!B12</f>
        <v>54.144313335418701</v>
      </c>
      <c r="F14">
        <f>'ICC SSiz Walter (4)'!B12</f>
        <v>44.089705944061279</v>
      </c>
      <c r="G14">
        <f>'ICC SSiz Walter (5)'!B12</f>
        <v>39.149701595306396</v>
      </c>
      <c r="H14">
        <f>'ICC SSiz Walter (6)'!B12</f>
        <v>36.221377849578857</v>
      </c>
      <c r="I14">
        <f>'ICC SSiz Walter (7)'!B12</f>
        <v>34.285609722137451</v>
      </c>
      <c r="J14">
        <f>'ICC SSiz Walter (8)'!B12</f>
        <v>32.912542819976807</v>
      </c>
      <c r="K14">
        <f>'ICC SSiz Walter (9)'!B12</f>
        <v>31.886775493621826</v>
      </c>
      <c r="L14">
        <f>'ICC SSiz Walter (10)'!B12</f>
        <v>31.093490123748779</v>
      </c>
      <c r="M14" s="295">
        <f t="shared" ref="M14:V14" si="3">M13/(M4*(1+M3*M2))</f>
        <v>0</v>
      </c>
      <c r="N14">
        <f t="shared" si="3"/>
        <v>0</v>
      </c>
      <c r="O14">
        <f t="shared" si="3"/>
        <v>0</v>
      </c>
      <c r="P14">
        <f t="shared" si="3"/>
        <v>0</v>
      </c>
      <c r="Q14">
        <f t="shared" si="3"/>
        <v>0</v>
      </c>
      <c r="R14">
        <f t="shared" si="3"/>
        <v>0</v>
      </c>
      <c r="S14">
        <f t="shared" si="3"/>
        <v>0</v>
      </c>
      <c r="T14">
        <f t="shared" si="3"/>
        <v>0</v>
      </c>
      <c r="U14">
        <f t="shared" si="3"/>
        <v>0</v>
      </c>
      <c r="V14">
        <f t="shared" si="3"/>
        <v>0</v>
      </c>
    </row>
    <row r="15" spans="1:22">
      <c r="A15" s="34" t="s">
        <v>48</v>
      </c>
      <c r="B15" s="59" t="s">
        <v>49</v>
      </c>
      <c r="D15">
        <f>$A4*(D14*(1))*(D4+(D3*(D2)))</f>
        <v>425.96257925033564</v>
      </c>
      <c r="E15">
        <f t="shared" ref="E15:L15" si="4">$A4*(E14*(1))*(E4+(E3*(E2)))</f>
        <v>324.86588001251221</v>
      </c>
      <c r="F15">
        <f t="shared" si="4"/>
        <v>308.6279416084289</v>
      </c>
      <c r="G15">
        <f t="shared" si="4"/>
        <v>313.19761276245117</v>
      </c>
      <c r="H15">
        <f t="shared" si="4"/>
        <v>325.99240064620972</v>
      </c>
      <c r="I15">
        <f t="shared" si="4"/>
        <v>342.85609722137445</v>
      </c>
      <c r="J15">
        <f t="shared" si="4"/>
        <v>362.03797101974487</v>
      </c>
      <c r="K15">
        <f t="shared" si="4"/>
        <v>382.64130592346191</v>
      </c>
      <c r="L15">
        <f t="shared" si="4"/>
        <v>404.21537160873413</v>
      </c>
      <c r="M15" s="298"/>
      <c r="N15" s="299"/>
      <c r="O15" s="299"/>
      <c r="P15" s="299"/>
      <c r="Q15" s="299"/>
      <c r="R15" s="299"/>
      <c r="S15" s="299"/>
      <c r="T15" s="299"/>
      <c r="U15" s="299"/>
      <c r="V15" s="299"/>
    </row>
    <row r="16" spans="1:22" s="12" customFormat="1">
      <c r="D16" s="293"/>
      <c r="E16" s="61"/>
      <c r="F16" s="61"/>
      <c r="M16" s="297"/>
    </row>
    <row r="17" spans="2:22">
      <c r="B17" t="str">
        <f>B13</f>
        <v>Cost</v>
      </c>
      <c r="D17">
        <f t="shared" ref="D17:V17" si="5">D13</f>
        <v>141.98752641677856</v>
      </c>
      <c r="E17">
        <f t="shared" si="5"/>
        <v>108.2886266708374</v>
      </c>
      <c r="F17">
        <f t="shared" si="5"/>
        <v>102.87598053614298</v>
      </c>
      <c r="G17">
        <f t="shared" si="5"/>
        <v>104.39920425415039</v>
      </c>
      <c r="H17">
        <f t="shared" si="5"/>
        <v>108.66413354873657</v>
      </c>
      <c r="I17">
        <f t="shared" si="5"/>
        <v>114.28536574045816</v>
      </c>
      <c r="J17">
        <f t="shared" si="5"/>
        <v>120.67932367324829</v>
      </c>
      <c r="K17">
        <f t="shared" si="5"/>
        <v>127.5471019744873</v>
      </c>
      <c r="L17">
        <f t="shared" si="5"/>
        <v>134.73845720291138</v>
      </c>
      <c r="M17" s="295">
        <f t="shared" si="5"/>
        <v>0</v>
      </c>
      <c r="N17">
        <f t="shared" si="5"/>
        <v>0</v>
      </c>
      <c r="O17">
        <f t="shared" si="5"/>
        <v>0</v>
      </c>
      <c r="P17">
        <f t="shared" si="5"/>
        <v>0</v>
      </c>
      <c r="Q17">
        <f t="shared" si="5"/>
        <v>0</v>
      </c>
      <c r="R17">
        <f t="shared" si="5"/>
        <v>0</v>
      </c>
      <c r="S17">
        <f t="shared" si="5"/>
        <v>0</v>
      </c>
      <c r="T17">
        <f t="shared" si="5"/>
        <v>0</v>
      </c>
      <c r="U17">
        <f t="shared" si="5"/>
        <v>0</v>
      </c>
      <c r="V17">
        <f t="shared" si="5"/>
        <v>0</v>
      </c>
    </row>
    <row r="18" spans="2:22">
      <c r="B18" t="str">
        <f t="shared" ref="B18:V18" si="6">B2</f>
        <v>measures</v>
      </c>
      <c r="D18">
        <f t="shared" si="6"/>
        <v>2</v>
      </c>
      <c r="E18">
        <f t="shared" si="6"/>
        <v>3</v>
      </c>
      <c r="F18">
        <f t="shared" si="6"/>
        <v>4</v>
      </c>
      <c r="G18">
        <f t="shared" si="6"/>
        <v>5</v>
      </c>
      <c r="H18">
        <f t="shared" si="6"/>
        <v>6</v>
      </c>
      <c r="I18">
        <f t="shared" si="6"/>
        <v>7</v>
      </c>
      <c r="J18">
        <f t="shared" si="6"/>
        <v>8</v>
      </c>
      <c r="K18">
        <f t="shared" si="6"/>
        <v>9</v>
      </c>
      <c r="L18">
        <f t="shared" si="6"/>
        <v>10</v>
      </c>
      <c r="M18" s="295">
        <f t="shared" si="6"/>
        <v>11</v>
      </c>
      <c r="N18">
        <f t="shared" si="6"/>
        <v>12</v>
      </c>
      <c r="O18">
        <f t="shared" si="6"/>
        <v>13</v>
      </c>
      <c r="P18">
        <f t="shared" si="6"/>
        <v>14</v>
      </c>
      <c r="Q18">
        <f t="shared" si="6"/>
        <v>15</v>
      </c>
      <c r="R18">
        <f t="shared" si="6"/>
        <v>16</v>
      </c>
      <c r="S18">
        <f t="shared" si="6"/>
        <v>17</v>
      </c>
      <c r="T18">
        <f t="shared" si="6"/>
        <v>18</v>
      </c>
      <c r="U18">
        <f t="shared" si="6"/>
        <v>19</v>
      </c>
      <c r="V18">
        <f t="shared" si="6"/>
        <v>20</v>
      </c>
    </row>
    <row r="19" spans="2:22">
      <c r="B19" t="str">
        <f>B14</f>
        <v>N</v>
      </c>
      <c r="D19">
        <f t="shared" ref="D19:V19" si="7">D14</f>
        <v>85.192515850067139</v>
      </c>
      <c r="E19">
        <f t="shared" si="7"/>
        <v>54.144313335418701</v>
      </c>
      <c r="F19">
        <f t="shared" si="7"/>
        <v>44.089705944061279</v>
      </c>
      <c r="G19">
        <f t="shared" si="7"/>
        <v>39.149701595306396</v>
      </c>
      <c r="H19">
        <f t="shared" si="7"/>
        <v>36.221377849578857</v>
      </c>
      <c r="I19">
        <f t="shared" si="7"/>
        <v>34.285609722137451</v>
      </c>
      <c r="J19">
        <f t="shared" si="7"/>
        <v>32.912542819976807</v>
      </c>
      <c r="K19">
        <f t="shared" si="7"/>
        <v>31.886775493621826</v>
      </c>
      <c r="L19">
        <f t="shared" si="7"/>
        <v>31.093490123748779</v>
      </c>
      <c r="M19" s="295">
        <f t="shared" si="7"/>
        <v>0</v>
      </c>
      <c r="N19">
        <f t="shared" si="7"/>
        <v>0</v>
      </c>
      <c r="O19">
        <f t="shared" si="7"/>
        <v>0</v>
      </c>
      <c r="P19">
        <f t="shared" si="7"/>
        <v>0</v>
      </c>
      <c r="Q19">
        <f t="shared" si="7"/>
        <v>0</v>
      </c>
      <c r="R19">
        <f t="shared" si="7"/>
        <v>0</v>
      </c>
      <c r="S19">
        <f t="shared" si="7"/>
        <v>0</v>
      </c>
      <c r="T19">
        <f t="shared" si="7"/>
        <v>0</v>
      </c>
      <c r="U19">
        <f t="shared" si="7"/>
        <v>0</v>
      </c>
      <c r="V19">
        <f t="shared" si="7"/>
        <v>0</v>
      </c>
    </row>
    <row r="20" spans="2:22">
      <c r="E20">
        <f>E14*(1+E10)</f>
        <v>108.2886266708374</v>
      </c>
      <c r="F20">
        <f>F14*(1+F10)</f>
        <v>88.179411888122559</v>
      </c>
      <c r="M20" s="295"/>
    </row>
    <row r="21" spans="2:22">
      <c r="B21" t="s">
        <v>50</v>
      </c>
      <c r="C21">
        <f>MIN(C13:L13)</f>
        <v>102.87598053614298</v>
      </c>
      <c r="D21" s="63" t="s">
        <v>49</v>
      </c>
      <c r="E21" s="64">
        <f>C21*(1+C10)</f>
        <v>205.75196107228595</v>
      </c>
      <c r="F21" s="64" t="s">
        <v>51</v>
      </c>
      <c r="G21" s="64">
        <f>HLOOKUP(C21,C17:V18,2,0)</f>
        <v>4</v>
      </c>
      <c r="H21" s="64" t="s">
        <v>37</v>
      </c>
      <c r="I21" s="65">
        <f>HLOOKUP(C21,B17:V19,3,0)*(1+C10)</f>
        <v>88.179411888122559</v>
      </c>
      <c r="M21" s="295"/>
    </row>
    <row r="22" spans="2:22">
      <c r="D22" s="49" t="s">
        <v>69</v>
      </c>
      <c r="E22" s="49">
        <f>HLOOKUP(C21,C13:V15,3,0)</f>
        <v>308.6279416084289</v>
      </c>
    </row>
    <row r="23" spans="2:22">
      <c r="E23" t="str">
        <f>IF(G21=10,"&gt;9","")</f>
        <v/>
      </c>
    </row>
    <row r="24" spans="2:22">
      <c r="D24" t="s">
        <v>52</v>
      </c>
      <c r="F24" t="s">
        <v>53</v>
      </c>
    </row>
    <row r="25" spans="2:22">
      <c r="D25" t="s">
        <v>54</v>
      </c>
      <c r="E25" t="s">
        <v>55</v>
      </c>
      <c r="F25">
        <v>1</v>
      </c>
    </row>
    <row r="26" spans="2:22">
      <c r="E26" t="s">
        <v>56</v>
      </c>
      <c r="F26">
        <v>0.1666</v>
      </c>
    </row>
  </sheetData>
  <sheetProtection algorithmName="SHA-512" hashValue="Ti43uaLIZs3vc/ev+8nX/ANO6OVwuFFYRgRl471gnr833FZEe4IlDusPv1ETIgYURDZ76KoYp+7fv+vlMQ/VpA==" saltValue="O2bXULRDaPQqpPwgrWenxA==" spinCount="100000" sheet="1" objects="1" scenarios="1" selectLockedCells="1" selectUnlockedCells="1"/>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BFA33-DEC8-44D6-B8FB-AFDB0BEFB836}">
  <sheetPr codeName="Sheet41"/>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129.375</v>
      </c>
      <c r="Q5">
        <f>Q41</f>
        <v>98.28125</v>
      </c>
      <c r="R5">
        <f>R47</f>
        <v>98.28125</v>
      </c>
      <c r="S5">
        <f>S53</f>
        <v>90.5078125</v>
      </c>
      <c r="T5" s="132">
        <f>T59</f>
        <v>86.62109375</v>
      </c>
      <c r="U5">
        <f>U65</f>
        <v>86.62109375</v>
      </c>
      <c r="V5">
        <f>V71</f>
        <v>85.6494140625</v>
      </c>
      <c r="W5">
        <f>W77</f>
        <v>85.6494140625</v>
      </c>
      <c r="X5">
        <f>X83</f>
        <v>85.406494140625</v>
      </c>
      <c r="Y5">
        <f>Y89</f>
        <v>85.2850341796875</v>
      </c>
      <c r="Z5">
        <f>Z95</f>
        <v>85.22430419921875</v>
      </c>
      <c r="AA5">
        <f>AA101</f>
        <v>85.193939208984375</v>
      </c>
      <c r="AB5">
        <f>AB107</f>
        <v>85.193939208984375</v>
      </c>
      <c r="AC5">
        <f>AC113</f>
        <v>85.193939208984375</v>
      </c>
      <c r="AD5">
        <f>AD119</f>
        <v>85.193939208984375</v>
      </c>
      <c r="AE5">
        <f>AE125</f>
        <v>85.193939208984375</v>
      </c>
      <c r="AF5" s="133">
        <f>AF131</f>
        <v>85.192990303039551</v>
      </c>
    </row>
    <row r="6" spans="1:32" ht="15.75">
      <c r="A6" s="105"/>
      <c r="B6" s="107"/>
      <c r="C6" s="107"/>
      <c r="D6" s="90"/>
      <c r="E6" s="90"/>
      <c r="F6" s="90"/>
      <c r="J6" s="134" t="s">
        <v>119</v>
      </c>
      <c r="K6" s="134"/>
      <c r="L6" s="34" t="s">
        <v>120</v>
      </c>
      <c r="M6" s="132">
        <f>M19</f>
        <v>5</v>
      </c>
      <c r="N6">
        <f>N25</f>
        <v>5</v>
      </c>
      <c r="O6">
        <f>O31</f>
        <v>5</v>
      </c>
      <c r="P6">
        <f>P37</f>
        <v>67.1875</v>
      </c>
      <c r="Q6">
        <f>Q43</f>
        <v>67.1875</v>
      </c>
      <c r="R6">
        <f>R49</f>
        <v>82.734375</v>
      </c>
      <c r="S6">
        <f>S55</f>
        <v>82.734375</v>
      </c>
      <c r="T6" s="132">
        <f>T61</f>
        <v>82.734375</v>
      </c>
      <c r="U6">
        <f>U67</f>
        <v>84.677734375</v>
      </c>
      <c r="V6">
        <f>V73</f>
        <v>84.677734375</v>
      </c>
      <c r="W6">
        <f>W79</f>
        <v>85.16357421875</v>
      </c>
      <c r="X6">
        <f>X85</f>
        <v>85.16357421875</v>
      </c>
      <c r="Y6">
        <f>Y91</f>
        <v>85.16357421875</v>
      </c>
      <c r="Z6">
        <f>Z97</f>
        <v>85.16357421875</v>
      </c>
      <c r="AA6">
        <f>AA103</f>
        <v>85.16357421875</v>
      </c>
      <c r="AB6">
        <f>AB109</f>
        <v>85.178756713867188</v>
      </c>
      <c r="AC6">
        <f>AC115</f>
        <v>85.186347961425781</v>
      </c>
      <c r="AD6">
        <f>AD121</f>
        <v>85.190143585205078</v>
      </c>
      <c r="AE6">
        <f>AE127</f>
        <v>85.192041397094727</v>
      </c>
      <c r="AF6" s="133">
        <f>AF133</f>
        <v>85.192041397094727</v>
      </c>
    </row>
    <row r="7" spans="1:32">
      <c r="A7" s="108" t="s">
        <v>23</v>
      </c>
      <c r="B7" s="109">
        <v>2</v>
      </c>
      <c r="C7" s="110"/>
      <c r="D7" s="90"/>
      <c r="E7" s="90"/>
      <c r="F7" s="90"/>
      <c r="I7" s="50" t="s">
        <v>18</v>
      </c>
      <c r="J7" s="134">
        <v>5</v>
      </c>
      <c r="K7" s="134">
        <v>1000</v>
      </c>
      <c r="L7">
        <f>(J7+K7)/2</f>
        <v>502.5</v>
      </c>
      <c r="M7">
        <f>SUM(M5:M6)/2</f>
        <v>253.75</v>
      </c>
      <c r="N7">
        <f>SUM(N5:N6)/2</f>
        <v>129.375</v>
      </c>
      <c r="O7">
        <f>SUM(O5:O6)/2</f>
        <v>67.1875</v>
      </c>
      <c r="P7">
        <f t="shared" ref="P7:AF7" si="0">SUM(P5:P6)/2</f>
        <v>98.28125</v>
      </c>
      <c r="Q7">
        <f t="shared" si="0"/>
        <v>82.734375</v>
      </c>
      <c r="R7">
        <f t="shared" si="0"/>
        <v>90.5078125</v>
      </c>
      <c r="S7">
        <f t="shared" si="0"/>
        <v>86.62109375</v>
      </c>
      <c r="T7">
        <f t="shared" si="0"/>
        <v>84.677734375</v>
      </c>
      <c r="U7">
        <f t="shared" si="0"/>
        <v>85.6494140625</v>
      </c>
      <c r="V7">
        <f t="shared" si="0"/>
        <v>85.16357421875</v>
      </c>
      <c r="W7">
        <f t="shared" si="0"/>
        <v>85.406494140625</v>
      </c>
      <c r="X7">
        <f t="shared" si="0"/>
        <v>85.2850341796875</v>
      </c>
      <c r="Y7">
        <f t="shared" si="0"/>
        <v>85.22430419921875</v>
      </c>
      <c r="Z7">
        <f t="shared" si="0"/>
        <v>85.193939208984375</v>
      </c>
      <c r="AA7">
        <f t="shared" si="0"/>
        <v>85.178756713867188</v>
      </c>
      <c r="AB7">
        <f t="shared" si="0"/>
        <v>85.186347961425781</v>
      </c>
      <c r="AC7">
        <f t="shared" si="0"/>
        <v>85.190143585205078</v>
      </c>
      <c r="AD7" s="133">
        <f t="shared" si="0"/>
        <v>85.192041397094727</v>
      </c>
      <c r="AE7" s="133">
        <f t="shared" si="0"/>
        <v>85.192990303039551</v>
      </c>
      <c r="AF7">
        <f t="shared" si="0"/>
        <v>85.192515850067139</v>
      </c>
    </row>
    <row r="8" spans="1:32">
      <c r="A8" s="112" t="s">
        <v>121</v>
      </c>
      <c r="B8" s="110">
        <f>'ICC SSiz HypTest'!C4</f>
        <v>0.5</v>
      </c>
      <c r="C8" s="148" t="s">
        <v>122</v>
      </c>
      <c r="D8" s="109">
        <f>B8/(1-B8)</f>
        <v>1</v>
      </c>
      <c r="E8" s="109" t="s">
        <v>123</v>
      </c>
      <c r="F8" s="109"/>
      <c r="I8" s="50" t="s">
        <v>23</v>
      </c>
      <c r="J8">
        <f>B7</f>
        <v>2</v>
      </c>
      <c r="K8">
        <f>J8</f>
        <v>2</v>
      </c>
      <c r="L8">
        <f t="shared" ref="L8:AF8" si="1">K8</f>
        <v>2</v>
      </c>
      <c r="M8">
        <f t="shared" si="1"/>
        <v>2</v>
      </c>
      <c r="N8">
        <f t="shared" si="1"/>
        <v>2</v>
      </c>
      <c r="O8">
        <f t="shared" si="1"/>
        <v>2</v>
      </c>
      <c r="P8">
        <f t="shared" si="1"/>
        <v>2</v>
      </c>
      <c r="Q8">
        <f t="shared" si="1"/>
        <v>2</v>
      </c>
      <c r="R8">
        <f t="shared" si="1"/>
        <v>2</v>
      </c>
      <c r="S8">
        <f t="shared" si="1"/>
        <v>2</v>
      </c>
      <c r="T8">
        <f t="shared" si="1"/>
        <v>2</v>
      </c>
      <c r="U8">
        <f t="shared" si="1"/>
        <v>2</v>
      </c>
      <c r="V8">
        <f t="shared" si="1"/>
        <v>2</v>
      </c>
      <c r="W8">
        <f t="shared" si="1"/>
        <v>2</v>
      </c>
      <c r="X8">
        <f t="shared" si="1"/>
        <v>2</v>
      </c>
      <c r="Y8">
        <f t="shared" si="1"/>
        <v>2</v>
      </c>
      <c r="Z8">
        <f t="shared" si="1"/>
        <v>2</v>
      </c>
      <c r="AA8">
        <f t="shared" si="1"/>
        <v>2</v>
      </c>
      <c r="AB8">
        <f t="shared" si="1"/>
        <v>2</v>
      </c>
      <c r="AC8">
        <f t="shared" si="1"/>
        <v>2</v>
      </c>
      <c r="AD8">
        <f t="shared" si="1"/>
        <v>2</v>
      </c>
      <c r="AE8">
        <f t="shared" si="1"/>
        <v>2</v>
      </c>
      <c r="AF8">
        <f t="shared" si="1"/>
        <v>2</v>
      </c>
    </row>
    <row r="9" spans="1:32">
      <c r="A9" s="112" t="s">
        <v>124</v>
      </c>
      <c r="B9" s="110">
        <f>'ICC SSiz HypTest'!C5</f>
        <v>0.7</v>
      </c>
      <c r="C9" s="148" t="s">
        <v>125</v>
      </c>
      <c r="D9" s="109">
        <f>B9/(1-B9)</f>
        <v>2.333333333333333</v>
      </c>
      <c r="E9" s="109" t="s">
        <v>126</v>
      </c>
      <c r="F9" s="109"/>
      <c r="J9">
        <f>(2*($B10+$B11)^2)*((J7*J8)-1)/(J7*(J7-1)*(J8-1))</f>
        <v>7.7074626156011821</v>
      </c>
      <c r="K9">
        <f t="shared" ref="K9:AF9" si="2">(2*($B10+$B11)^2)*((K7*K8)-1)/(K7*(K7-1)*(K8-1))</f>
        <v>3.4272534242212792E-2</v>
      </c>
      <c r="L9">
        <f t="shared" si="2"/>
        <v>6.8237895190612449E-2</v>
      </c>
      <c r="M9">
        <f t="shared" si="2"/>
        <v>0.1352636640887446</v>
      </c>
      <c r="N9">
        <f t="shared" si="2"/>
        <v>0.26580721654764633</v>
      </c>
      <c r="O9">
        <f t="shared" si="2"/>
        <v>0.51369919659390384</v>
      </c>
      <c r="P9">
        <f t="shared" si="2"/>
        <v>0.3503359295993706</v>
      </c>
      <c r="Q9">
        <f t="shared" si="2"/>
        <v>0.41657343202155911</v>
      </c>
      <c r="R9">
        <f t="shared" si="2"/>
        <v>0.38059414583449835</v>
      </c>
      <c r="S9">
        <f t="shared" si="2"/>
        <v>0.39777181870987471</v>
      </c>
      <c r="T9">
        <f t="shared" si="2"/>
        <v>0.40695557176745911</v>
      </c>
      <c r="U9">
        <f t="shared" si="2"/>
        <v>0.40231128977249808</v>
      </c>
      <c r="V9">
        <f t="shared" si="2"/>
        <v>0.40462010382649255</v>
      </c>
      <c r="W9">
        <f t="shared" si="2"/>
        <v>0.40346239366417547</v>
      </c>
      <c r="X9">
        <f t="shared" si="2"/>
        <v>0.40404041941204716</v>
      </c>
      <c r="Y9">
        <f t="shared" si="2"/>
        <v>0.40433005384003945</v>
      </c>
      <c r="Z9">
        <f t="shared" si="2"/>
        <v>0.40447502683257985</v>
      </c>
      <c r="AA9">
        <f t="shared" si="2"/>
        <v>0.40454755232237105</v>
      </c>
      <c r="AB9">
        <f t="shared" si="2"/>
        <v>0.40451128632655881</v>
      </c>
      <c r="AC9">
        <f t="shared" si="2"/>
        <v>0.40449315576694944</v>
      </c>
      <c r="AD9">
        <f t="shared" si="2"/>
        <v>0.40448409109662337</v>
      </c>
      <c r="AE9">
        <f t="shared" si="2"/>
        <v>0.40447955891381793</v>
      </c>
      <c r="AF9">
        <f t="shared" si="2"/>
        <v>0.40448182499252455</v>
      </c>
    </row>
    <row r="10" spans="1:32">
      <c r="A10" s="110">
        <f>1-'ICC SSiz HypTest'!C7</f>
        <v>9.9999999999999978E-2</v>
      </c>
      <c r="B10" s="116">
        <f>-NORMSINV(A10)</f>
        <v>1.2815515655446006</v>
      </c>
      <c r="C10" s="115" t="s">
        <v>13</v>
      </c>
      <c r="D10" s="107"/>
      <c r="E10" s="107"/>
      <c r="F10" s="107"/>
      <c r="H10" t="s">
        <v>331</v>
      </c>
      <c r="I10" t="s">
        <v>127</v>
      </c>
      <c r="J10">
        <f>(1+(J8*$D8))/(1+(J8*$D9))</f>
        <v>0.52941176470588236</v>
      </c>
      <c r="K10">
        <f t="shared" ref="K10:AF10" si="3">(1+(K8*$D8))/(1+(K8*$D9))</f>
        <v>0.52941176470588236</v>
      </c>
      <c r="L10">
        <f t="shared" si="3"/>
        <v>0.52941176470588236</v>
      </c>
      <c r="M10">
        <f t="shared" si="3"/>
        <v>0.52941176470588236</v>
      </c>
      <c r="N10">
        <f t="shared" si="3"/>
        <v>0.52941176470588236</v>
      </c>
      <c r="O10">
        <f t="shared" si="3"/>
        <v>0.52941176470588236</v>
      </c>
      <c r="P10">
        <f t="shared" si="3"/>
        <v>0.52941176470588236</v>
      </c>
      <c r="Q10">
        <f t="shared" si="3"/>
        <v>0.52941176470588236</v>
      </c>
      <c r="R10">
        <f t="shared" si="3"/>
        <v>0.52941176470588236</v>
      </c>
      <c r="S10">
        <f t="shared" si="3"/>
        <v>0.52941176470588236</v>
      </c>
      <c r="T10">
        <f t="shared" si="3"/>
        <v>0.52941176470588236</v>
      </c>
      <c r="U10">
        <f t="shared" si="3"/>
        <v>0.52941176470588236</v>
      </c>
      <c r="V10">
        <f t="shared" si="3"/>
        <v>0.52941176470588236</v>
      </c>
      <c r="W10">
        <f t="shared" si="3"/>
        <v>0.52941176470588236</v>
      </c>
      <c r="X10">
        <f t="shared" si="3"/>
        <v>0.52941176470588236</v>
      </c>
      <c r="Y10">
        <f t="shared" si="3"/>
        <v>0.52941176470588236</v>
      </c>
      <c r="Z10">
        <f t="shared" si="3"/>
        <v>0.52941176470588236</v>
      </c>
      <c r="AA10">
        <f t="shared" si="3"/>
        <v>0.52941176470588236</v>
      </c>
      <c r="AB10">
        <f t="shared" si="3"/>
        <v>0.52941176470588236</v>
      </c>
      <c r="AC10">
        <f t="shared" si="3"/>
        <v>0.52941176470588236</v>
      </c>
      <c r="AD10">
        <f t="shared" si="3"/>
        <v>0.52941176470588236</v>
      </c>
      <c r="AE10">
        <f t="shared" si="3"/>
        <v>0.52941176470588236</v>
      </c>
      <c r="AF10">
        <f t="shared" si="3"/>
        <v>0.52941176470588236</v>
      </c>
    </row>
    <row r="11" spans="1:32">
      <c r="A11" s="110">
        <f>'ICC SSiz HypTest'!C8</f>
        <v>0.1</v>
      </c>
      <c r="B11" s="116">
        <f>-NORMSINV(A11/2)</f>
        <v>1.6448536269514726</v>
      </c>
      <c r="C11" s="115" t="s">
        <v>14</v>
      </c>
      <c r="D11" s="110"/>
      <c r="E11" s="110"/>
      <c r="F11" s="110"/>
      <c r="H11" t="s">
        <v>331</v>
      </c>
      <c r="I11" t="s">
        <v>128</v>
      </c>
      <c r="J11">
        <f>(-LN(J10))^2</f>
        <v>0.40448171139402239</v>
      </c>
      <c r="K11">
        <f>(-LN(K10))^2</f>
        <v>0.40448171139402239</v>
      </c>
      <c r="L11">
        <f>(-LN(L10))^2</f>
        <v>0.40448171139402239</v>
      </c>
      <c r="M11">
        <f>(-LN(M10))^2</f>
        <v>0.40448171139402239</v>
      </c>
      <c r="N11">
        <f t="shared" ref="N11:AF11" si="4">(-LN(N10))^2</f>
        <v>0.40448171139402239</v>
      </c>
      <c r="O11">
        <f t="shared" si="4"/>
        <v>0.40448171139402239</v>
      </c>
      <c r="P11">
        <f t="shared" si="4"/>
        <v>0.40448171139402239</v>
      </c>
      <c r="Q11">
        <f t="shared" si="4"/>
        <v>0.40448171139402239</v>
      </c>
      <c r="R11">
        <f t="shared" si="4"/>
        <v>0.40448171139402239</v>
      </c>
      <c r="S11">
        <f t="shared" si="4"/>
        <v>0.40448171139402239</v>
      </c>
      <c r="T11">
        <f t="shared" si="4"/>
        <v>0.40448171139402239</v>
      </c>
      <c r="U11">
        <f t="shared" si="4"/>
        <v>0.40448171139402239</v>
      </c>
      <c r="V11">
        <f t="shared" si="4"/>
        <v>0.40448171139402239</v>
      </c>
      <c r="W11">
        <f t="shared" si="4"/>
        <v>0.40448171139402239</v>
      </c>
      <c r="X11">
        <f t="shared" si="4"/>
        <v>0.40448171139402239</v>
      </c>
      <c r="Y11">
        <f t="shared" si="4"/>
        <v>0.40448171139402239</v>
      </c>
      <c r="Z11">
        <f t="shared" si="4"/>
        <v>0.40448171139402239</v>
      </c>
      <c r="AA11">
        <f t="shared" si="4"/>
        <v>0.40448171139402239</v>
      </c>
      <c r="AB11">
        <f t="shared" si="4"/>
        <v>0.40448171139402239</v>
      </c>
      <c r="AC11">
        <f t="shared" si="4"/>
        <v>0.40448171139402239</v>
      </c>
      <c r="AD11">
        <f t="shared" si="4"/>
        <v>0.40448171139402239</v>
      </c>
      <c r="AE11">
        <f t="shared" si="4"/>
        <v>0.40448171139402239</v>
      </c>
      <c r="AF11">
        <f t="shared" si="4"/>
        <v>0.40448171139402239</v>
      </c>
    </row>
    <row r="12" spans="1:32">
      <c r="A12" s="149" t="s">
        <v>18</v>
      </c>
      <c r="B12" s="149">
        <f>AF7</f>
        <v>85.192515850067139</v>
      </c>
      <c r="C12" s="90"/>
      <c r="D12" s="148"/>
      <c r="E12" s="148"/>
      <c r="F12" s="148"/>
      <c r="I12" t="s">
        <v>129</v>
      </c>
      <c r="J12">
        <f>J9-J11</f>
        <v>7.3029809042071596</v>
      </c>
      <c r="K12">
        <f>K9-K11</f>
        <v>-0.37020917715180962</v>
      </c>
      <c r="L12">
        <f>L9-L11</f>
        <v>-0.33624381620340993</v>
      </c>
      <c r="M12">
        <f>M9-M11</f>
        <v>-0.26921804730527776</v>
      </c>
      <c r="N12">
        <f t="shared" ref="N12:AF12" si="5">N9-N11</f>
        <v>-0.13867449484637606</v>
      </c>
      <c r="O12">
        <f t="shared" si="5"/>
        <v>0.10921748519988145</v>
      </c>
      <c r="P12">
        <f t="shared" si="5"/>
        <v>-5.4145781794651793E-2</v>
      </c>
      <c r="Q12">
        <f t="shared" si="5"/>
        <v>1.2091720627536717E-2</v>
      </c>
      <c r="R12">
        <f t="shared" si="5"/>
        <v>-2.3887565559524038E-2</v>
      </c>
      <c r="S12">
        <f t="shared" si="5"/>
        <v>-6.709892684147678E-3</v>
      </c>
      <c r="T12">
        <f t="shared" si="5"/>
        <v>2.4738603734367204E-3</v>
      </c>
      <c r="U12">
        <f t="shared" si="5"/>
        <v>-2.17042162152431E-3</v>
      </c>
      <c r="V12">
        <f t="shared" si="5"/>
        <v>1.3839243247015798E-4</v>
      </c>
      <c r="W12">
        <f t="shared" si="5"/>
        <v>-1.0193177298469247E-3</v>
      </c>
      <c r="X12">
        <f t="shared" si="5"/>
        <v>-4.4129198197523367E-4</v>
      </c>
      <c r="Y12">
        <f t="shared" si="5"/>
        <v>-1.5165755398294234E-4</v>
      </c>
      <c r="Z12">
        <f t="shared" si="5"/>
        <v>-6.6845614425381505E-6</v>
      </c>
      <c r="AA12">
        <f t="shared" si="5"/>
        <v>6.58409283486594E-5</v>
      </c>
      <c r="AB12">
        <f t="shared" si="5"/>
        <v>2.9574932536413634E-5</v>
      </c>
      <c r="AC12">
        <f t="shared" si="5"/>
        <v>1.1444372927049695E-5</v>
      </c>
      <c r="AD12">
        <f t="shared" si="5"/>
        <v>2.3797026009741984E-6</v>
      </c>
      <c r="AE12">
        <f t="shared" si="5"/>
        <v>-2.1524802044647906E-6</v>
      </c>
      <c r="AF12">
        <f t="shared" si="5"/>
        <v>1.1359850216052791E-7</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-0.37020917715180962</v>
      </c>
      <c r="L14">
        <f>IF(L$12&lt;0,L$12,"")</f>
        <v>-0.33624381620340993</v>
      </c>
    </row>
    <row r="15" spans="1:32">
      <c r="D15" s="135"/>
      <c r="E15" s="135"/>
      <c r="F15" s="135"/>
      <c r="H15">
        <v>2</v>
      </c>
      <c r="J15">
        <f>IF(NOT(J$12&lt;0),J$12,"")</f>
        <v>7.3029809042071596</v>
      </c>
      <c r="K15" t="str">
        <f>IF(NOT(K$12&lt;0),K$12,"")</f>
        <v/>
      </c>
      <c r="L15" t="str">
        <f>IF(NOT(L$12&lt;0),L$12,"")</f>
        <v/>
      </c>
    </row>
    <row r="16" spans="1:32">
      <c r="D16" s="135"/>
      <c r="E16" s="135"/>
      <c r="F16" s="135"/>
      <c r="H16">
        <v>3</v>
      </c>
      <c r="I16">
        <f>MAX(J14:L14)</f>
        <v>-0.33624381620340993</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7.3029809042071596</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-0.37020917715180962</v>
      </c>
      <c r="L20" s="130">
        <f>IF(L$12&lt;0,L$12,"")</f>
        <v>-0.33624381620340993</v>
      </c>
      <c r="M20" s="130">
        <f>IF(M$12&lt;0,M$12,"")</f>
        <v>-0.26921804730527776</v>
      </c>
    </row>
    <row r="21" spans="4:15">
      <c r="D21" s="135"/>
      <c r="E21" s="135"/>
      <c r="F21" s="135"/>
      <c r="H21">
        <v>2</v>
      </c>
      <c r="J21">
        <f>IF(NOT(J$12&lt;0),J$12,"")</f>
        <v>7.3029809042071596</v>
      </c>
      <c r="K21" t="str">
        <f>IF(NOT(K$12&lt;0),K$12,"")</f>
        <v/>
      </c>
      <c r="L21" t="str">
        <f>IF(NOT(L$12&lt;0),L$12,"")</f>
        <v/>
      </c>
      <c r="M21" t="str">
        <f>IF(NOT(M$12&lt;0),M$12,"")</f>
        <v/>
      </c>
    </row>
    <row r="22" spans="4:15">
      <c r="D22" s="135"/>
      <c r="E22" s="135"/>
      <c r="F22" s="135"/>
      <c r="H22">
        <v>3</v>
      </c>
      <c r="I22">
        <f>MAX(J20:M20)</f>
        <v>-0.26921804730527776</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7.3029809042071596</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-0.37020917715180962</v>
      </c>
      <c r="L26" s="139">
        <f>IF(L$12&lt;0,L$12,"")</f>
        <v>-0.33624381620340993</v>
      </c>
      <c r="M26" s="139">
        <f>IF(M$12&lt;0,M$12,"")</f>
        <v>-0.26921804730527776</v>
      </c>
      <c r="N26" s="139">
        <f>IF(N$12&lt;0,N$12,"")</f>
        <v>-0.13867449484637606</v>
      </c>
    </row>
    <row r="27" spans="4:15">
      <c r="D27" s="135"/>
      <c r="E27" s="135"/>
      <c r="F27" s="135"/>
      <c r="H27">
        <v>2</v>
      </c>
      <c r="J27">
        <f>IF(NOT(J$12&lt;0),J$12,"")</f>
        <v>7.3029809042071596</v>
      </c>
      <c r="K27" t="str">
        <f>IF(NOT(K$12&lt;0),K$12,"")</f>
        <v/>
      </c>
      <c r="L27" t="str">
        <f>IF(NOT(L$12&lt;0),L$12,"")</f>
        <v/>
      </c>
      <c r="M27" t="str">
        <f>IF(NOT(M$12&lt;0),M$12,"")</f>
        <v/>
      </c>
      <c r="N27" t="str">
        <f>IF(NOT(N$12&lt;0),N$12,"")</f>
        <v/>
      </c>
    </row>
    <row r="28" spans="4:15">
      <c r="D28" s="135"/>
      <c r="E28" s="135"/>
      <c r="F28" s="135"/>
      <c r="H28">
        <v>3</v>
      </c>
      <c r="I28">
        <f>MAX(J26:N26)</f>
        <v>-0.13867449484637606</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7.3029809042071596</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-0.37020917715180962</v>
      </c>
      <c r="L32" s="139">
        <f t="shared" si="6"/>
        <v>-0.33624381620340993</v>
      </c>
      <c r="M32" s="139">
        <f t="shared" si="6"/>
        <v>-0.26921804730527776</v>
      </c>
      <c r="N32" s="139">
        <f t="shared" si="6"/>
        <v>-0.13867449484637606</v>
      </c>
      <c r="O32" s="139" t="str">
        <f t="shared" si="6"/>
        <v/>
      </c>
    </row>
    <row r="33" spans="4:18">
      <c r="D33" s="135"/>
      <c r="E33" s="135"/>
      <c r="F33" s="135"/>
      <c r="H33">
        <v>2</v>
      </c>
      <c r="J33">
        <f t="shared" ref="J33:O33" si="7">IF(NOT(J$12&lt;0),J$12,"")</f>
        <v>7.3029809042071596</v>
      </c>
      <c r="K33" t="str">
        <f t="shared" si="7"/>
        <v/>
      </c>
      <c r="L33" t="str">
        <f t="shared" si="7"/>
        <v/>
      </c>
      <c r="M33" t="str">
        <f t="shared" si="7"/>
        <v/>
      </c>
      <c r="N33" t="str">
        <f t="shared" si="7"/>
        <v/>
      </c>
      <c r="O33">
        <f t="shared" si="7"/>
        <v>0.10921748519988145</v>
      </c>
    </row>
    <row r="34" spans="4:18">
      <c r="D34" s="135"/>
      <c r="E34" s="135"/>
      <c r="F34" s="135"/>
      <c r="H34">
        <v>3</v>
      </c>
      <c r="I34">
        <f>MAX(J32:O32)</f>
        <v>-0.13867449484637606</v>
      </c>
      <c r="J34">
        <f t="shared" ref="J34:O34" si="8">IF(J$12=$I34,1,0)</f>
        <v>0</v>
      </c>
      <c r="K34">
        <f t="shared" si="8"/>
        <v>0</v>
      </c>
      <c r="L34">
        <f t="shared" si="8"/>
        <v>0</v>
      </c>
      <c r="M34">
        <f t="shared" si="8"/>
        <v>0</v>
      </c>
      <c r="N34">
        <f t="shared" si="8"/>
        <v>1</v>
      </c>
      <c r="O34">
        <f t="shared" si="8"/>
        <v>0</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129.375</v>
      </c>
    </row>
    <row r="36" spans="4:18">
      <c r="D36" s="135"/>
      <c r="E36" s="135"/>
      <c r="F36" s="135"/>
      <c r="H36">
        <v>5</v>
      </c>
      <c r="I36">
        <f>MIN(J33:O33)</f>
        <v>0.10921748519988145</v>
      </c>
      <c r="J36">
        <f t="shared" ref="J36:O36" si="10">IF(J$12=$I36,1,0)</f>
        <v>0</v>
      </c>
      <c r="K36">
        <f t="shared" si="10"/>
        <v>0</v>
      </c>
      <c r="L36">
        <f t="shared" si="10"/>
        <v>0</v>
      </c>
      <c r="M36">
        <f t="shared" si="10"/>
        <v>0</v>
      </c>
      <c r="N36">
        <f t="shared" si="10"/>
        <v>0</v>
      </c>
      <c r="O36">
        <f t="shared" si="10"/>
        <v>1</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67.1875</v>
      </c>
    </row>
    <row r="38" spans="4:18" s="139" customFormat="1">
      <c r="D38" s="137"/>
      <c r="E38" s="137"/>
      <c r="F38" s="137"/>
      <c r="G38" s="138" t="s">
        <v>103</v>
      </c>
      <c r="H38" s="139">
        <v>1</v>
      </c>
      <c r="J38" s="139" t="str">
        <f>IF(J$12&lt;0,J$12,"")</f>
        <v/>
      </c>
      <c r="K38" s="139">
        <f t="shared" ref="K38:P38" si="12">IF(K$12&lt;0,K$12,"")</f>
        <v>-0.37020917715180962</v>
      </c>
      <c r="L38" s="139">
        <f t="shared" si="12"/>
        <v>-0.33624381620340993</v>
      </c>
      <c r="M38" s="139">
        <f t="shared" si="12"/>
        <v>-0.26921804730527776</v>
      </c>
      <c r="N38" s="139">
        <f t="shared" si="12"/>
        <v>-0.13867449484637606</v>
      </c>
      <c r="O38" s="139" t="str">
        <f t="shared" si="12"/>
        <v/>
      </c>
      <c r="P38" s="139">
        <f t="shared" si="12"/>
        <v>-5.4145781794651793E-2</v>
      </c>
    </row>
    <row r="39" spans="4:18">
      <c r="D39" s="135"/>
      <c r="E39" s="135"/>
      <c r="F39" s="135"/>
      <c r="H39">
        <v>2</v>
      </c>
      <c r="J39">
        <f>IF(NOT(J$12&lt;0),J$12,"")</f>
        <v>7.3029809042071596</v>
      </c>
      <c r="K39" t="str">
        <f t="shared" ref="K39:P39" si="13">IF(NOT(K$12&lt;0),K$12,"")</f>
        <v/>
      </c>
      <c r="L39" t="str">
        <f t="shared" si="13"/>
        <v/>
      </c>
      <c r="M39" t="str">
        <f t="shared" si="13"/>
        <v/>
      </c>
      <c r="N39" t="str">
        <f t="shared" si="13"/>
        <v/>
      </c>
      <c r="O39">
        <f t="shared" si="13"/>
        <v>0.10921748519988145</v>
      </c>
      <c r="P39" t="str">
        <f t="shared" si="13"/>
        <v/>
      </c>
    </row>
    <row r="40" spans="4:18">
      <c r="D40" s="135"/>
      <c r="E40" s="135"/>
      <c r="F40" s="135"/>
      <c r="H40">
        <v>3</v>
      </c>
      <c r="I40">
        <f>MAX(J38:P38)</f>
        <v>-5.4145781794651793E-2</v>
      </c>
      <c r="J40">
        <f>IF(J$12=$I40,1,0)</f>
        <v>0</v>
      </c>
      <c r="K40">
        <f t="shared" ref="K40:P40" si="14">IF(K$12=$I40,1,0)</f>
        <v>0</v>
      </c>
      <c r="L40">
        <f t="shared" si="14"/>
        <v>0</v>
      </c>
      <c r="M40">
        <f t="shared" si="14"/>
        <v>0</v>
      </c>
      <c r="N40">
        <f t="shared" si="14"/>
        <v>0</v>
      </c>
      <c r="O40">
        <f t="shared" si="14"/>
        <v>0</v>
      </c>
      <c r="P40">
        <f t="shared" si="14"/>
        <v>1</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98.28125</v>
      </c>
      <c r="Q41" s="132">
        <f>HLOOKUP(1,$J40:P41,2,0)</f>
        <v>98.28125</v>
      </c>
    </row>
    <row r="42" spans="4:18">
      <c r="D42" s="135"/>
      <c r="E42" s="135"/>
      <c r="F42" s="135"/>
      <c r="H42">
        <v>5</v>
      </c>
      <c r="I42">
        <f>MIN(J39:P39)</f>
        <v>0.10921748519988145</v>
      </c>
      <c r="J42">
        <f t="shared" ref="J42:P42" si="16">IF(J$12=$I42,1,0)</f>
        <v>0</v>
      </c>
      <c r="K42">
        <f t="shared" si="16"/>
        <v>0</v>
      </c>
      <c r="L42">
        <f t="shared" si="16"/>
        <v>0</v>
      </c>
      <c r="M42">
        <f t="shared" si="16"/>
        <v>0</v>
      </c>
      <c r="N42">
        <f t="shared" si="16"/>
        <v>0</v>
      </c>
      <c r="O42">
        <f t="shared" si="16"/>
        <v>1</v>
      </c>
      <c r="P42">
        <f t="shared" si="16"/>
        <v>0</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98.28125</v>
      </c>
      <c r="Q43" s="132">
        <f>HLOOKUP(1,$J42:P43,2,0)</f>
        <v>67.1875</v>
      </c>
    </row>
    <row r="44" spans="4:18" s="139" customFormat="1">
      <c r="D44" s="137"/>
      <c r="E44" s="137"/>
      <c r="F44" s="137"/>
      <c r="G44" s="138" t="s">
        <v>104</v>
      </c>
      <c r="H44" s="139">
        <v>1</v>
      </c>
      <c r="J44" s="139" t="str">
        <f>IF(J$12&lt;0,J$12,"")</f>
        <v/>
      </c>
      <c r="K44" s="139">
        <f t="shared" ref="K44:Q44" si="18">IF(K$12&lt;0,K$12,"")</f>
        <v>-0.37020917715180962</v>
      </c>
      <c r="L44" s="139">
        <f t="shared" si="18"/>
        <v>-0.33624381620340993</v>
      </c>
      <c r="M44" s="139">
        <f t="shared" si="18"/>
        <v>-0.26921804730527776</v>
      </c>
      <c r="N44" s="139">
        <f t="shared" si="18"/>
        <v>-0.13867449484637606</v>
      </c>
      <c r="O44" s="139" t="str">
        <f t="shared" si="18"/>
        <v/>
      </c>
      <c r="P44" s="139">
        <f t="shared" si="18"/>
        <v>-5.4145781794651793E-2</v>
      </c>
      <c r="Q44" s="139" t="str">
        <f t="shared" si="18"/>
        <v/>
      </c>
    </row>
    <row r="45" spans="4:18">
      <c r="D45" s="135"/>
      <c r="E45" s="135"/>
      <c r="F45" s="135"/>
      <c r="H45">
        <v>2</v>
      </c>
      <c r="J45">
        <f>IF(NOT(J$12&lt;0),J$12,"")</f>
        <v>7.3029809042071596</v>
      </c>
      <c r="K45" t="str">
        <f t="shared" ref="K45:Q45" si="19">IF(NOT(K$12&lt;0),K$12,"")</f>
        <v/>
      </c>
      <c r="L45" t="str">
        <f t="shared" si="19"/>
        <v/>
      </c>
      <c r="M45" t="str">
        <f t="shared" si="19"/>
        <v/>
      </c>
      <c r="N45" t="str">
        <f t="shared" si="19"/>
        <v/>
      </c>
      <c r="O45">
        <f t="shared" si="19"/>
        <v>0.10921748519988145</v>
      </c>
      <c r="P45" t="str">
        <f t="shared" si="19"/>
        <v/>
      </c>
      <c r="Q45">
        <f t="shared" si="19"/>
        <v>1.2091720627536717E-2</v>
      </c>
    </row>
    <row r="46" spans="4:18">
      <c r="D46" s="135"/>
      <c r="E46" s="135"/>
      <c r="F46" s="135"/>
      <c r="H46">
        <v>3</v>
      </c>
      <c r="I46">
        <f>MAX(J44:Q44)</f>
        <v>-5.4145781794651793E-2</v>
      </c>
      <c r="J46">
        <f>IF(J$12=$I46,1,0)</f>
        <v>0</v>
      </c>
      <c r="K46">
        <f t="shared" ref="K46:Q46" si="20">IF(K$12=$I46,1,0)</f>
        <v>0</v>
      </c>
      <c r="L46">
        <f t="shared" si="20"/>
        <v>0</v>
      </c>
      <c r="M46">
        <f t="shared" si="20"/>
        <v>0</v>
      </c>
      <c r="N46">
        <f t="shared" si="20"/>
        <v>0</v>
      </c>
      <c r="O46">
        <f t="shared" si="20"/>
        <v>0</v>
      </c>
      <c r="P46">
        <f t="shared" si="20"/>
        <v>1</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98.28125</v>
      </c>
      <c r="Q47">
        <f t="shared" si="21"/>
        <v>82.734375</v>
      </c>
      <c r="R47" s="132">
        <f>HLOOKUP(1,$J46:Q47,2,0)</f>
        <v>98.28125</v>
      </c>
    </row>
    <row r="48" spans="4:18">
      <c r="D48" s="135"/>
      <c r="E48" s="135"/>
      <c r="F48" s="135"/>
      <c r="H48">
        <v>5</v>
      </c>
      <c r="I48">
        <f>MIN(J45:Q45)</f>
        <v>1.2091720627536717E-2</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98.28125</v>
      </c>
      <c r="Q49">
        <f t="shared" si="23"/>
        <v>82.734375</v>
      </c>
      <c r="R49" s="132">
        <f>HLOOKUP(1,$J48:Q49,2,0)</f>
        <v>82.734375</v>
      </c>
    </row>
    <row r="50" spans="4:20" s="139" customFormat="1">
      <c r="D50" s="137"/>
      <c r="E50" s="137"/>
      <c r="F50" s="137"/>
      <c r="G50" s="138" t="s">
        <v>105</v>
      </c>
      <c r="H50" s="139">
        <v>1</v>
      </c>
      <c r="J50" s="139" t="str">
        <f>IF(J$12&lt;0,J$12,"")</f>
        <v/>
      </c>
      <c r="K50" s="139">
        <f t="shared" ref="K50:R50" si="24">IF(K$12&lt;0,K$12,"")</f>
        <v>-0.37020917715180962</v>
      </c>
      <c r="L50" s="139">
        <f t="shared" si="24"/>
        <v>-0.33624381620340993</v>
      </c>
      <c r="M50" s="139">
        <f t="shared" si="24"/>
        <v>-0.26921804730527776</v>
      </c>
      <c r="N50" s="139">
        <f t="shared" si="24"/>
        <v>-0.13867449484637606</v>
      </c>
      <c r="O50" s="139" t="str">
        <f t="shared" si="24"/>
        <v/>
      </c>
      <c r="P50" s="139">
        <f t="shared" si="24"/>
        <v>-5.4145781794651793E-2</v>
      </c>
      <c r="Q50" s="139" t="str">
        <f t="shared" si="24"/>
        <v/>
      </c>
      <c r="R50" s="139">
        <f t="shared" si="24"/>
        <v>-2.3887565559524038E-2</v>
      </c>
    </row>
    <row r="51" spans="4:20">
      <c r="D51" s="135"/>
      <c r="E51" s="135"/>
      <c r="F51" s="135"/>
      <c r="H51">
        <v>2</v>
      </c>
      <c r="J51">
        <f>IF(NOT(J$12&lt;0),J$12,"")</f>
        <v>7.3029809042071596</v>
      </c>
      <c r="K51" t="str">
        <f t="shared" ref="K51:R51" si="25">IF(NOT(K$12&lt;0),K$12,"")</f>
        <v/>
      </c>
      <c r="L51" t="str">
        <f t="shared" si="25"/>
        <v/>
      </c>
      <c r="M51" t="str">
        <f t="shared" si="25"/>
        <v/>
      </c>
      <c r="N51" t="str">
        <f t="shared" si="25"/>
        <v/>
      </c>
      <c r="O51">
        <f t="shared" si="25"/>
        <v>0.10921748519988145</v>
      </c>
      <c r="P51" t="str">
        <f t="shared" si="25"/>
        <v/>
      </c>
      <c r="Q51">
        <f t="shared" si="25"/>
        <v>1.2091720627536717E-2</v>
      </c>
      <c r="R51" t="str">
        <f t="shared" si="25"/>
        <v/>
      </c>
    </row>
    <row r="52" spans="4:20">
      <c r="D52" s="135"/>
      <c r="E52" s="135"/>
      <c r="F52" s="135"/>
      <c r="H52">
        <v>3</v>
      </c>
      <c r="I52">
        <f>MAX(J50:R50)</f>
        <v>-2.3887565559524038E-2</v>
      </c>
      <c r="J52">
        <f>IF(J$12=$I52,1,0)</f>
        <v>0</v>
      </c>
      <c r="K52">
        <f t="shared" ref="K52:R52" si="26">IF(K$12=$I52,1,0)</f>
        <v>0</v>
      </c>
      <c r="L52">
        <f t="shared" si="26"/>
        <v>0</v>
      </c>
      <c r="M52">
        <f t="shared" si="26"/>
        <v>0</v>
      </c>
      <c r="N52">
        <f t="shared" si="26"/>
        <v>0</v>
      </c>
      <c r="O52">
        <f t="shared" si="26"/>
        <v>0</v>
      </c>
      <c r="P52">
        <f t="shared" si="26"/>
        <v>0</v>
      </c>
      <c r="Q52">
        <f t="shared" si="26"/>
        <v>0</v>
      </c>
      <c r="R52">
        <f t="shared" si="26"/>
        <v>1</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98.28125</v>
      </c>
      <c r="Q53">
        <f t="shared" si="27"/>
        <v>82.734375</v>
      </c>
      <c r="R53">
        <f t="shared" si="27"/>
        <v>90.5078125</v>
      </c>
      <c r="S53" s="132">
        <f>HLOOKUP(1,$J52:R53,2,0)</f>
        <v>90.5078125</v>
      </c>
    </row>
    <row r="54" spans="4:20">
      <c r="D54" s="135"/>
      <c r="E54" s="135"/>
      <c r="F54" s="135"/>
      <c r="H54">
        <v>5</v>
      </c>
      <c r="I54">
        <f>MIN(J51:R51)</f>
        <v>1.2091720627536717E-2</v>
      </c>
      <c r="J54">
        <f>IF(J$12=$I54,1,0)</f>
        <v>0</v>
      </c>
      <c r="K54">
        <f>IF(K$12=$I54,1,0)</f>
        <v>0</v>
      </c>
      <c r="L54">
        <f>IF(L$12=$I54,1,0)</f>
        <v>0</v>
      </c>
      <c r="M54">
        <f t="shared" ref="M54:R54" si="28">IF(M$12=$I54,1,0)</f>
        <v>0</v>
      </c>
      <c r="N54">
        <f t="shared" si="28"/>
        <v>0</v>
      </c>
      <c r="O54">
        <f t="shared" si="28"/>
        <v>0</v>
      </c>
      <c r="P54">
        <f t="shared" si="28"/>
        <v>0</v>
      </c>
      <c r="Q54">
        <f t="shared" si="28"/>
        <v>1</v>
      </c>
      <c r="R54">
        <f t="shared" si="28"/>
        <v>0</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98.28125</v>
      </c>
      <c r="Q55">
        <f t="shared" si="29"/>
        <v>82.734375</v>
      </c>
      <c r="R55">
        <f t="shared" si="29"/>
        <v>90.5078125</v>
      </c>
      <c r="S55" s="132">
        <f>HLOOKUP(1,$J54:R55,2,0)</f>
        <v>82.734375</v>
      </c>
    </row>
    <row r="56" spans="4:20" s="139" customFormat="1">
      <c r="D56" s="137"/>
      <c r="E56" s="137"/>
      <c r="F56" s="137"/>
      <c r="G56" s="138" t="s">
        <v>106</v>
      </c>
      <c r="H56" s="139">
        <v>1</v>
      </c>
      <c r="J56" s="139" t="str">
        <f>IF(J$12&lt;0,J$12,"")</f>
        <v/>
      </c>
      <c r="K56" s="139">
        <f t="shared" ref="K56:S56" si="30">IF(K$12&lt;0,K$12,"")</f>
        <v>-0.37020917715180962</v>
      </c>
      <c r="L56" s="139">
        <f t="shared" si="30"/>
        <v>-0.33624381620340993</v>
      </c>
      <c r="M56" s="139">
        <f t="shared" si="30"/>
        <v>-0.26921804730527776</v>
      </c>
      <c r="N56" s="139">
        <f t="shared" si="30"/>
        <v>-0.13867449484637606</v>
      </c>
      <c r="O56" s="139" t="str">
        <f t="shared" si="30"/>
        <v/>
      </c>
      <c r="P56" s="139">
        <f t="shared" si="30"/>
        <v>-5.4145781794651793E-2</v>
      </c>
      <c r="Q56" s="139" t="str">
        <f t="shared" si="30"/>
        <v/>
      </c>
      <c r="R56" s="139">
        <f t="shared" si="30"/>
        <v>-2.3887565559524038E-2</v>
      </c>
      <c r="S56" s="139">
        <f t="shared" si="30"/>
        <v>-6.709892684147678E-3</v>
      </c>
    </row>
    <row r="57" spans="4:20">
      <c r="D57" s="135"/>
      <c r="E57" s="135"/>
      <c r="F57" s="135"/>
      <c r="H57">
        <v>2</v>
      </c>
      <c r="J57">
        <f>IF(NOT(J$12&lt;0),J$12,"")</f>
        <v>7.3029809042071596</v>
      </c>
      <c r="K57" t="str">
        <f t="shared" ref="K57:S57" si="31">IF(NOT(K$12&lt;0),K$12,"")</f>
        <v/>
      </c>
      <c r="L57" t="str">
        <f t="shared" si="31"/>
        <v/>
      </c>
      <c r="M57" t="str">
        <f t="shared" si="31"/>
        <v/>
      </c>
      <c r="N57" t="str">
        <f t="shared" si="31"/>
        <v/>
      </c>
      <c r="O57">
        <f t="shared" si="31"/>
        <v>0.10921748519988145</v>
      </c>
      <c r="P57" t="str">
        <f t="shared" si="31"/>
        <v/>
      </c>
      <c r="Q57">
        <f t="shared" si="31"/>
        <v>1.2091720627536717E-2</v>
      </c>
      <c r="R57" t="str">
        <f t="shared" si="31"/>
        <v/>
      </c>
      <c r="S57" t="str">
        <f t="shared" si="31"/>
        <v/>
      </c>
    </row>
    <row r="58" spans="4:20">
      <c r="D58" s="135"/>
      <c r="E58" s="135"/>
      <c r="F58" s="135"/>
      <c r="H58">
        <v>3</v>
      </c>
      <c r="I58">
        <f>MAX(J56:S56)</f>
        <v>-6.709892684147678E-3</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98.28125</v>
      </c>
      <c r="Q59">
        <f t="shared" si="33"/>
        <v>82.734375</v>
      </c>
      <c r="R59">
        <f t="shared" si="33"/>
        <v>90.5078125</v>
      </c>
      <c r="S59">
        <f t="shared" si="33"/>
        <v>86.62109375</v>
      </c>
      <c r="T59" s="132">
        <f>HLOOKUP(1,$J58:S59,2,0)</f>
        <v>86.62109375</v>
      </c>
    </row>
    <row r="60" spans="4:20">
      <c r="D60" s="135"/>
      <c r="E60" s="135"/>
      <c r="F60" s="135"/>
      <c r="H60">
        <v>5</v>
      </c>
      <c r="I60">
        <f>MIN(J57:S57)</f>
        <v>1.2091720627536717E-2</v>
      </c>
      <c r="J60">
        <f>IF(J$12=$I60,1,0)</f>
        <v>0</v>
      </c>
      <c r="K60">
        <f>IF(K$12=$I60,1,0)</f>
        <v>0</v>
      </c>
      <c r="L60">
        <f>IF(L$12=$I60,1,0)</f>
        <v>0</v>
      </c>
      <c r="M60">
        <f t="shared" ref="M60:S60" si="34">IF(M$12=$I60,1,0)</f>
        <v>0</v>
      </c>
      <c r="N60">
        <f t="shared" si="34"/>
        <v>0</v>
      </c>
      <c r="O60">
        <f t="shared" si="34"/>
        <v>0</v>
      </c>
      <c r="P60">
        <f t="shared" si="34"/>
        <v>0</v>
      </c>
      <c r="Q60">
        <f t="shared" si="34"/>
        <v>1</v>
      </c>
      <c r="R60">
        <f t="shared" si="34"/>
        <v>0</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98.28125</v>
      </c>
      <c r="Q61">
        <f t="shared" si="35"/>
        <v>82.734375</v>
      </c>
      <c r="R61">
        <f t="shared" si="35"/>
        <v>90.5078125</v>
      </c>
      <c r="S61">
        <f t="shared" si="35"/>
        <v>86.62109375</v>
      </c>
      <c r="T61" s="132">
        <f>HLOOKUP(1,$J60:S61,2,0)</f>
        <v>82.734375</v>
      </c>
    </row>
    <row r="62" spans="4:20" s="139" customFormat="1">
      <c r="D62" s="137"/>
      <c r="E62" s="137"/>
      <c r="F62" s="137"/>
      <c r="G62" s="138" t="s">
        <v>107</v>
      </c>
      <c r="H62" s="139">
        <v>1</v>
      </c>
      <c r="J62" s="139" t="str">
        <f>IF(J$12&lt;0,J$12,"")</f>
        <v/>
      </c>
      <c r="K62" s="139">
        <f t="shared" ref="K62:T62" si="36">IF(K$12&lt;0,K$12,"")</f>
        <v>-0.37020917715180962</v>
      </c>
      <c r="L62" s="139">
        <f t="shared" si="36"/>
        <v>-0.33624381620340993</v>
      </c>
      <c r="M62" s="139">
        <f t="shared" si="36"/>
        <v>-0.26921804730527776</v>
      </c>
      <c r="N62" s="139">
        <f t="shared" si="36"/>
        <v>-0.13867449484637606</v>
      </c>
      <c r="O62" s="139" t="str">
        <f t="shared" si="36"/>
        <v/>
      </c>
      <c r="P62" s="139">
        <f t="shared" si="36"/>
        <v>-5.4145781794651793E-2</v>
      </c>
      <c r="Q62" s="139" t="str">
        <f t="shared" si="36"/>
        <v/>
      </c>
      <c r="R62" s="139">
        <f t="shared" si="36"/>
        <v>-2.3887565559524038E-2</v>
      </c>
      <c r="S62" s="139">
        <f t="shared" si="36"/>
        <v>-6.709892684147678E-3</v>
      </c>
      <c r="T62" s="139" t="str">
        <f t="shared" si="36"/>
        <v/>
      </c>
    </row>
    <row r="63" spans="4:20">
      <c r="D63" s="135"/>
      <c r="E63" s="135"/>
      <c r="F63" s="135"/>
      <c r="H63">
        <v>2</v>
      </c>
      <c r="J63">
        <f>IF(NOT(J$12&lt;0),J$12,"")</f>
        <v>7.3029809042071596</v>
      </c>
      <c r="K63" t="str">
        <f t="shared" ref="K63:T63" si="37">IF(NOT(K$12&lt;0),K$12,"")</f>
        <v/>
      </c>
      <c r="L63" t="str">
        <f t="shared" si="37"/>
        <v/>
      </c>
      <c r="M63" t="str">
        <f t="shared" si="37"/>
        <v/>
      </c>
      <c r="N63" t="str">
        <f t="shared" si="37"/>
        <v/>
      </c>
      <c r="O63">
        <f t="shared" si="37"/>
        <v>0.10921748519988145</v>
      </c>
      <c r="P63" t="str">
        <f t="shared" si="37"/>
        <v/>
      </c>
      <c r="Q63">
        <f t="shared" si="37"/>
        <v>1.2091720627536717E-2</v>
      </c>
      <c r="R63" t="str">
        <f t="shared" si="37"/>
        <v/>
      </c>
      <c r="S63" t="str">
        <f t="shared" si="37"/>
        <v/>
      </c>
      <c r="T63">
        <f t="shared" si="37"/>
        <v>2.4738603734367204E-3</v>
      </c>
    </row>
    <row r="64" spans="4:20">
      <c r="D64" s="135"/>
      <c r="E64" s="135"/>
      <c r="F64" s="135"/>
      <c r="H64">
        <v>3</v>
      </c>
      <c r="I64">
        <f>MAX(J62:T62)</f>
        <v>-6.709892684147678E-3</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98.28125</v>
      </c>
      <c r="Q65">
        <f t="shared" si="39"/>
        <v>82.734375</v>
      </c>
      <c r="R65">
        <f t="shared" si="39"/>
        <v>90.5078125</v>
      </c>
      <c r="S65">
        <f t="shared" si="39"/>
        <v>86.62109375</v>
      </c>
      <c r="T65">
        <f t="shared" si="39"/>
        <v>84.677734375</v>
      </c>
      <c r="U65" s="132">
        <f>HLOOKUP(1,$J64:T65,2,0)</f>
        <v>86.62109375</v>
      </c>
    </row>
    <row r="66" spans="4:23">
      <c r="D66" s="135"/>
      <c r="E66" s="135"/>
      <c r="F66" s="135"/>
      <c r="H66">
        <v>5</v>
      </c>
      <c r="I66">
        <f>MIN(J63:T63)</f>
        <v>2.4738603734367204E-3</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98.28125</v>
      </c>
      <c r="Q67">
        <f t="shared" si="41"/>
        <v>82.734375</v>
      </c>
      <c r="R67">
        <f t="shared" si="41"/>
        <v>90.5078125</v>
      </c>
      <c r="S67">
        <f t="shared" si="41"/>
        <v>86.62109375</v>
      </c>
      <c r="T67">
        <f t="shared" si="41"/>
        <v>84.677734375</v>
      </c>
      <c r="U67" s="132">
        <f>HLOOKUP(1,$J66:T67,2,0)</f>
        <v>84.677734375</v>
      </c>
    </row>
    <row r="68" spans="4:23" s="139" customFormat="1">
      <c r="D68" s="137"/>
      <c r="E68" s="137"/>
      <c r="F68" s="137"/>
      <c r="G68" s="138" t="s">
        <v>108</v>
      </c>
      <c r="H68" s="139">
        <v>1</v>
      </c>
      <c r="J68" s="139" t="str">
        <f>IF(J$12&lt;0,J$12,"")</f>
        <v/>
      </c>
      <c r="K68" s="139">
        <f t="shared" ref="K68:U68" si="42">IF(K$12&lt;0,K$12,"")</f>
        <v>-0.37020917715180962</v>
      </c>
      <c r="L68" s="139">
        <f t="shared" si="42"/>
        <v>-0.33624381620340993</v>
      </c>
      <c r="M68" s="139">
        <f t="shared" si="42"/>
        <v>-0.26921804730527776</v>
      </c>
      <c r="N68" s="139">
        <f t="shared" si="42"/>
        <v>-0.13867449484637606</v>
      </c>
      <c r="O68" s="139" t="str">
        <f t="shared" si="42"/>
        <v/>
      </c>
      <c r="P68" s="139">
        <f t="shared" si="42"/>
        <v>-5.4145781794651793E-2</v>
      </c>
      <c r="Q68" s="139" t="str">
        <f t="shared" si="42"/>
        <v/>
      </c>
      <c r="R68" s="139">
        <f t="shared" si="42"/>
        <v>-2.3887565559524038E-2</v>
      </c>
      <c r="S68" s="139">
        <f t="shared" si="42"/>
        <v>-6.709892684147678E-3</v>
      </c>
      <c r="T68" s="139" t="str">
        <f t="shared" si="42"/>
        <v/>
      </c>
      <c r="U68" s="139">
        <f t="shared" si="42"/>
        <v>-2.17042162152431E-3</v>
      </c>
    </row>
    <row r="69" spans="4:23">
      <c r="D69" s="135"/>
      <c r="E69" s="135"/>
      <c r="F69" s="135"/>
      <c r="H69">
        <v>2</v>
      </c>
      <c r="J69">
        <f>IF(NOT(J$12&lt;0),J$12,"")</f>
        <v>7.3029809042071596</v>
      </c>
      <c r="K69" t="str">
        <f t="shared" ref="K69:U69" si="43">IF(NOT(K$12&lt;0),K$12,"")</f>
        <v/>
      </c>
      <c r="L69" t="str">
        <f t="shared" si="43"/>
        <v/>
      </c>
      <c r="M69" t="str">
        <f t="shared" si="43"/>
        <v/>
      </c>
      <c r="N69" t="str">
        <f t="shared" si="43"/>
        <v/>
      </c>
      <c r="O69">
        <f t="shared" si="43"/>
        <v>0.10921748519988145</v>
      </c>
      <c r="P69" t="str">
        <f t="shared" si="43"/>
        <v/>
      </c>
      <c r="Q69">
        <f t="shared" si="43"/>
        <v>1.2091720627536717E-2</v>
      </c>
      <c r="R69" t="str">
        <f t="shared" si="43"/>
        <v/>
      </c>
      <c r="S69" t="str">
        <f t="shared" si="43"/>
        <v/>
      </c>
      <c r="T69">
        <f t="shared" si="43"/>
        <v>2.4738603734367204E-3</v>
      </c>
      <c r="U69" t="str">
        <f t="shared" si="43"/>
        <v/>
      </c>
    </row>
    <row r="70" spans="4:23">
      <c r="D70" s="135"/>
      <c r="E70" s="135"/>
      <c r="F70" s="135"/>
      <c r="H70">
        <v>3</v>
      </c>
      <c r="I70">
        <f>MAX(J68:U68)</f>
        <v>-2.17042162152431E-3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98.28125</v>
      </c>
      <c r="Q71">
        <f t="shared" si="45"/>
        <v>82.734375</v>
      </c>
      <c r="R71">
        <f t="shared" si="45"/>
        <v>90.5078125</v>
      </c>
      <c r="S71">
        <f t="shared" si="45"/>
        <v>86.62109375</v>
      </c>
      <c r="T71">
        <f t="shared" si="45"/>
        <v>84.677734375</v>
      </c>
      <c r="U71">
        <f t="shared" si="45"/>
        <v>85.6494140625</v>
      </c>
      <c r="V71" s="132">
        <f>HLOOKUP(1,$J70:U71,2,0)</f>
        <v>85.6494140625</v>
      </c>
    </row>
    <row r="72" spans="4:23">
      <c r="D72" s="135"/>
      <c r="E72" s="135"/>
      <c r="F72" s="135"/>
      <c r="H72">
        <v>5</v>
      </c>
      <c r="I72">
        <f>MIN(J69:U69)</f>
        <v>2.4738603734367204E-3</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1</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98.28125</v>
      </c>
      <c r="Q73">
        <f t="shared" si="47"/>
        <v>82.734375</v>
      </c>
      <c r="R73">
        <f t="shared" si="47"/>
        <v>90.5078125</v>
      </c>
      <c r="S73">
        <f t="shared" si="47"/>
        <v>86.62109375</v>
      </c>
      <c r="T73">
        <f t="shared" si="47"/>
        <v>84.677734375</v>
      </c>
      <c r="U73">
        <f t="shared" si="47"/>
        <v>85.6494140625</v>
      </c>
      <c r="V73" s="132">
        <f>HLOOKUP(1,$J72:U73,2,0)</f>
        <v>84.677734375</v>
      </c>
    </row>
    <row r="74" spans="4:23" s="139" customFormat="1">
      <c r="D74" s="137"/>
      <c r="E74" s="137"/>
      <c r="F74" s="137"/>
      <c r="G74" s="138" t="s">
        <v>109</v>
      </c>
      <c r="H74" s="139">
        <v>1</v>
      </c>
      <c r="J74" s="139" t="str">
        <f>IF(J$12&lt;0,J$12,"")</f>
        <v/>
      </c>
      <c r="K74" s="139">
        <f t="shared" ref="K74:V74" si="48">IF(K$12&lt;0,K$12,"")</f>
        <v>-0.37020917715180962</v>
      </c>
      <c r="L74" s="139">
        <f t="shared" si="48"/>
        <v>-0.33624381620340993</v>
      </c>
      <c r="M74" s="139">
        <f t="shared" si="48"/>
        <v>-0.26921804730527776</v>
      </c>
      <c r="N74" s="139">
        <f t="shared" si="48"/>
        <v>-0.13867449484637606</v>
      </c>
      <c r="O74" s="139" t="str">
        <f t="shared" si="48"/>
        <v/>
      </c>
      <c r="P74" s="139">
        <f t="shared" si="48"/>
        <v>-5.4145781794651793E-2</v>
      </c>
      <c r="Q74" s="139" t="str">
        <f t="shared" si="48"/>
        <v/>
      </c>
      <c r="R74" s="139">
        <f t="shared" si="48"/>
        <v>-2.3887565559524038E-2</v>
      </c>
      <c r="S74" s="139">
        <f t="shared" si="48"/>
        <v>-6.709892684147678E-3</v>
      </c>
      <c r="T74" s="139" t="str">
        <f t="shared" si="48"/>
        <v/>
      </c>
      <c r="U74" s="139">
        <f t="shared" si="48"/>
        <v>-2.17042162152431E-3</v>
      </c>
      <c r="V74" s="139" t="str">
        <f t="shared" si="48"/>
        <v/>
      </c>
    </row>
    <row r="75" spans="4:23">
      <c r="D75" s="135"/>
      <c r="E75" s="135"/>
      <c r="F75" s="135"/>
      <c r="H75">
        <v>2</v>
      </c>
      <c r="J75">
        <f>IF(NOT(J$12&lt;0),J$12,"")</f>
        <v>7.3029809042071596</v>
      </c>
      <c r="K75" t="str">
        <f t="shared" ref="K75:V75" si="49">IF(NOT(K$12&lt;0),K$12,"")</f>
        <v/>
      </c>
      <c r="L75" t="str">
        <f t="shared" si="49"/>
        <v/>
      </c>
      <c r="M75" t="str">
        <f t="shared" si="49"/>
        <v/>
      </c>
      <c r="N75" t="str">
        <f t="shared" si="49"/>
        <v/>
      </c>
      <c r="O75">
        <f t="shared" si="49"/>
        <v>0.10921748519988145</v>
      </c>
      <c r="P75" t="str">
        <f t="shared" si="49"/>
        <v/>
      </c>
      <c r="Q75">
        <f t="shared" si="49"/>
        <v>1.2091720627536717E-2</v>
      </c>
      <c r="R75" t="str">
        <f t="shared" si="49"/>
        <v/>
      </c>
      <c r="S75" t="str">
        <f t="shared" si="49"/>
        <v/>
      </c>
      <c r="T75">
        <f t="shared" si="49"/>
        <v>2.4738603734367204E-3</v>
      </c>
      <c r="U75" t="str">
        <f t="shared" si="49"/>
        <v/>
      </c>
      <c r="V75">
        <f t="shared" si="49"/>
        <v>1.3839243247015798E-4</v>
      </c>
    </row>
    <row r="76" spans="4:23">
      <c r="D76" s="135"/>
      <c r="E76" s="135"/>
      <c r="F76" s="135"/>
      <c r="H76">
        <v>3</v>
      </c>
      <c r="I76">
        <f>MAX(J74:V74)</f>
        <v>-2.17042162152431E-3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1</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98.28125</v>
      </c>
      <c r="Q77">
        <f t="shared" si="51"/>
        <v>82.734375</v>
      </c>
      <c r="R77">
        <f t="shared" si="51"/>
        <v>90.5078125</v>
      </c>
      <c r="S77">
        <f t="shared" si="51"/>
        <v>86.62109375</v>
      </c>
      <c r="T77">
        <f t="shared" si="51"/>
        <v>84.677734375</v>
      </c>
      <c r="U77">
        <f t="shared" si="51"/>
        <v>85.6494140625</v>
      </c>
      <c r="V77">
        <f t="shared" si="51"/>
        <v>85.16357421875</v>
      </c>
      <c r="W77" s="132">
        <f>HLOOKUP(1,$J76:V77,2,0)</f>
        <v>85.6494140625</v>
      </c>
    </row>
    <row r="78" spans="4:23">
      <c r="D78" s="135"/>
      <c r="E78" s="135"/>
      <c r="F78" s="135"/>
      <c r="H78">
        <v>5</v>
      </c>
      <c r="I78">
        <f>MIN(J75:V75)</f>
        <v>1.3839243247015798E-4</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98.28125</v>
      </c>
      <c r="Q79">
        <f t="shared" si="53"/>
        <v>82.734375</v>
      </c>
      <c r="R79">
        <f t="shared" si="53"/>
        <v>90.5078125</v>
      </c>
      <c r="S79">
        <f t="shared" si="53"/>
        <v>86.62109375</v>
      </c>
      <c r="T79">
        <f t="shared" si="53"/>
        <v>84.677734375</v>
      </c>
      <c r="U79">
        <f t="shared" si="53"/>
        <v>85.6494140625</v>
      </c>
      <c r="V79">
        <f t="shared" si="53"/>
        <v>85.16357421875</v>
      </c>
      <c r="W79" s="132">
        <f>HLOOKUP(1,$J78:V79,2,0)</f>
        <v>85.16357421875</v>
      </c>
    </row>
    <row r="80" spans="4:23" s="139" customFormat="1">
      <c r="D80" s="137"/>
      <c r="E80" s="137"/>
      <c r="F80" s="137"/>
      <c r="G80" s="138" t="s">
        <v>132</v>
      </c>
      <c r="H80" s="139">
        <v>1</v>
      </c>
      <c r="J80" s="139" t="str">
        <f>IF(J$12&lt;0,J$12,"")</f>
        <v/>
      </c>
      <c r="K80" s="139">
        <f t="shared" ref="K80:W80" si="54">IF(K$12&lt;0,K$12,"")</f>
        <v>-0.37020917715180962</v>
      </c>
      <c r="L80" s="139">
        <f t="shared" si="54"/>
        <v>-0.33624381620340993</v>
      </c>
      <c r="M80" s="139">
        <f t="shared" si="54"/>
        <v>-0.26921804730527776</v>
      </c>
      <c r="N80" s="139">
        <f t="shared" si="54"/>
        <v>-0.13867449484637606</v>
      </c>
      <c r="O80" s="139" t="str">
        <f t="shared" si="54"/>
        <v/>
      </c>
      <c r="P80" s="139">
        <f t="shared" si="54"/>
        <v>-5.4145781794651793E-2</v>
      </c>
      <c r="Q80" s="139" t="str">
        <f t="shared" si="54"/>
        <v/>
      </c>
      <c r="R80" s="139">
        <f t="shared" si="54"/>
        <v>-2.3887565559524038E-2</v>
      </c>
      <c r="S80" s="139">
        <f t="shared" si="54"/>
        <v>-6.709892684147678E-3</v>
      </c>
      <c r="T80" s="139" t="str">
        <f t="shared" si="54"/>
        <v/>
      </c>
      <c r="U80" s="139">
        <f t="shared" si="54"/>
        <v>-2.17042162152431E-3</v>
      </c>
      <c r="V80" s="139" t="str">
        <f t="shared" si="54"/>
        <v/>
      </c>
      <c r="W80" s="139">
        <f t="shared" si="54"/>
        <v>-1.0193177298469247E-3</v>
      </c>
    </row>
    <row r="81" spans="4:26">
      <c r="D81" s="135"/>
      <c r="E81" s="135"/>
      <c r="F81" s="135"/>
      <c r="H81">
        <v>2</v>
      </c>
      <c r="J81">
        <f>IF(NOT(J$12&lt;0),J$12,"")</f>
        <v>7.3029809042071596</v>
      </c>
      <c r="K81" t="str">
        <f t="shared" ref="K81:W81" si="55">IF(NOT(K$12&lt;0),K$12,"")</f>
        <v/>
      </c>
      <c r="L81" t="str">
        <f t="shared" si="55"/>
        <v/>
      </c>
      <c r="M81" t="str">
        <f t="shared" si="55"/>
        <v/>
      </c>
      <c r="N81" t="str">
        <f t="shared" si="55"/>
        <v/>
      </c>
      <c r="O81">
        <f t="shared" si="55"/>
        <v>0.10921748519988145</v>
      </c>
      <c r="P81" t="str">
        <f t="shared" si="55"/>
        <v/>
      </c>
      <c r="Q81">
        <f t="shared" si="55"/>
        <v>1.2091720627536717E-2</v>
      </c>
      <c r="R81" t="str">
        <f t="shared" si="55"/>
        <v/>
      </c>
      <c r="S81" t="str">
        <f t="shared" si="55"/>
        <v/>
      </c>
      <c r="T81">
        <f t="shared" si="55"/>
        <v>2.4738603734367204E-3</v>
      </c>
      <c r="U81" t="str">
        <f t="shared" si="55"/>
        <v/>
      </c>
      <c r="V81">
        <f t="shared" si="55"/>
        <v>1.3839243247015798E-4</v>
      </c>
      <c r="W81" t="str">
        <f t="shared" si="55"/>
        <v/>
      </c>
    </row>
    <row r="82" spans="4:26">
      <c r="D82" s="135"/>
      <c r="E82" s="135"/>
      <c r="F82" s="135"/>
      <c r="H82">
        <v>3</v>
      </c>
      <c r="I82">
        <f>MAX(J80:W80)</f>
        <v>-1.0193177298469247E-3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98.28125</v>
      </c>
      <c r="Q83">
        <f t="shared" si="57"/>
        <v>82.734375</v>
      </c>
      <c r="R83">
        <f t="shared" si="57"/>
        <v>90.5078125</v>
      </c>
      <c r="S83">
        <f t="shared" si="57"/>
        <v>86.62109375</v>
      </c>
      <c r="T83">
        <f t="shared" si="57"/>
        <v>84.677734375</v>
      </c>
      <c r="U83">
        <f t="shared" si="57"/>
        <v>85.6494140625</v>
      </c>
      <c r="V83">
        <f t="shared" si="57"/>
        <v>85.16357421875</v>
      </c>
      <c r="W83">
        <f t="shared" si="57"/>
        <v>85.406494140625</v>
      </c>
      <c r="X83" s="132">
        <f>HLOOKUP(1,$J82:W83,2,0)</f>
        <v>85.406494140625</v>
      </c>
      <c r="Y83" s="132"/>
      <c r="Z83" s="132"/>
    </row>
    <row r="84" spans="4:26">
      <c r="D84" s="135"/>
      <c r="E84" s="135"/>
      <c r="F84" s="135"/>
      <c r="H84">
        <v>5</v>
      </c>
      <c r="I84">
        <f>MIN(J81:W81)</f>
        <v>1.3839243247015798E-4</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1</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98.28125</v>
      </c>
      <c r="Q85">
        <f t="shared" si="59"/>
        <v>82.734375</v>
      </c>
      <c r="R85">
        <f t="shared" si="59"/>
        <v>90.5078125</v>
      </c>
      <c r="S85">
        <f t="shared" si="59"/>
        <v>86.62109375</v>
      </c>
      <c r="T85">
        <f t="shared" si="59"/>
        <v>84.677734375</v>
      </c>
      <c r="U85">
        <f t="shared" si="59"/>
        <v>85.6494140625</v>
      </c>
      <c r="V85">
        <f t="shared" si="59"/>
        <v>85.16357421875</v>
      </c>
      <c r="W85">
        <f t="shared" si="59"/>
        <v>85.406494140625</v>
      </c>
      <c r="X85" s="132">
        <f>HLOOKUP(1,$J84:W85,2,0)</f>
        <v>85.16357421875</v>
      </c>
      <c r="Y85" s="132"/>
      <c r="Z85" s="132"/>
    </row>
    <row r="86" spans="4:26" s="139" customFormat="1">
      <c r="D86" s="137"/>
      <c r="E86" s="137"/>
      <c r="F86" s="137"/>
      <c r="G86" s="138" t="s">
        <v>111</v>
      </c>
      <c r="H86" s="139">
        <v>1</v>
      </c>
      <c r="J86" s="139" t="str">
        <f>IF(J$12&lt;0,J$12,"")</f>
        <v/>
      </c>
      <c r="K86" s="139">
        <f t="shared" ref="K86:X86" si="60">IF(K$12&lt;0,K$12,"")</f>
        <v>-0.37020917715180962</v>
      </c>
      <c r="L86" s="139">
        <f t="shared" si="60"/>
        <v>-0.33624381620340993</v>
      </c>
      <c r="M86" s="139">
        <f t="shared" si="60"/>
        <v>-0.26921804730527776</v>
      </c>
      <c r="N86" s="139">
        <f t="shared" si="60"/>
        <v>-0.13867449484637606</v>
      </c>
      <c r="O86" s="139" t="str">
        <f t="shared" si="60"/>
        <v/>
      </c>
      <c r="P86" s="139">
        <f t="shared" si="60"/>
        <v>-5.4145781794651793E-2</v>
      </c>
      <c r="Q86" s="139" t="str">
        <f t="shared" si="60"/>
        <v/>
      </c>
      <c r="R86" s="139">
        <f t="shared" si="60"/>
        <v>-2.3887565559524038E-2</v>
      </c>
      <c r="S86" s="139">
        <f t="shared" si="60"/>
        <v>-6.709892684147678E-3</v>
      </c>
      <c r="T86" s="139" t="str">
        <f t="shared" si="60"/>
        <v/>
      </c>
      <c r="U86" s="139">
        <f t="shared" si="60"/>
        <v>-2.17042162152431E-3</v>
      </c>
      <c r="V86" s="139" t="str">
        <f t="shared" si="60"/>
        <v/>
      </c>
      <c r="W86" s="139">
        <f t="shared" si="60"/>
        <v>-1.0193177298469247E-3</v>
      </c>
      <c r="X86" s="139">
        <f t="shared" si="60"/>
        <v>-4.4129198197523367E-4</v>
      </c>
    </row>
    <row r="87" spans="4:26">
      <c r="D87" s="135"/>
      <c r="E87" s="135"/>
      <c r="F87" s="135"/>
      <c r="H87">
        <v>2</v>
      </c>
      <c r="J87">
        <f>IF(NOT(J$12&lt;0),J$12,"")</f>
        <v>7.3029809042071596</v>
      </c>
      <c r="K87" t="str">
        <f t="shared" ref="K87:X87" si="61">IF(NOT(K$12&lt;0),K$12,"")</f>
        <v/>
      </c>
      <c r="L87" t="str">
        <f t="shared" si="61"/>
        <v/>
      </c>
      <c r="M87" t="str">
        <f t="shared" si="61"/>
        <v/>
      </c>
      <c r="N87" t="str">
        <f t="shared" si="61"/>
        <v/>
      </c>
      <c r="O87">
        <f t="shared" si="61"/>
        <v>0.10921748519988145</v>
      </c>
      <c r="P87" t="str">
        <f t="shared" si="61"/>
        <v/>
      </c>
      <c r="Q87">
        <f t="shared" si="61"/>
        <v>1.2091720627536717E-2</v>
      </c>
      <c r="R87" t="str">
        <f t="shared" si="61"/>
        <v/>
      </c>
      <c r="S87" t="str">
        <f t="shared" si="61"/>
        <v/>
      </c>
      <c r="T87">
        <f t="shared" si="61"/>
        <v>2.4738603734367204E-3</v>
      </c>
      <c r="U87" t="str">
        <f t="shared" si="61"/>
        <v/>
      </c>
      <c r="V87">
        <f t="shared" si="61"/>
        <v>1.3839243247015798E-4</v>
      </c>
      <c r="W87" t="str">
        <f t="shared" si="61"/>
        <v/>
      </c>
      <c r="X87" t="str">
        <f t="shared" si="61"/>
        <v/>
      </c>
    </row>
    <row r="88" spans="4:26">
      <c r="D88" s="135"/>
      <c r="E88" s="135"/>
      <c r="F88" s="135"/>
      <c r="H88">
        <v>3</v>
      </c>
      <c r="I88">
        <f>MAX(J86:X86)</f>
        <v>-4.4129198197523367E-4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0</v>
      </c>
      <c r="X88">
        <f t="shared" si="62"/>
        <v>1</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98.28125</v>
      </c>
      <c r="Q89">
        <f t="shared" si="63"/>
        <v>82.734375</v>
      </c>
      <c r="R89">
        <f t="shared" si="63"/>
        <v>90.5078125</v>
      </c>
      <c r="S89">
        <f t="shared" si="63"/>
        <v>86.62109375</v>
      </c>
      <c r="T89">
        <f t="shared" si="63"/>
        <v>84.677734375</v>
      </c>
      <c r="U89">
        <f t="shared" si="63"/>
        <v>85.6494140625</v>
      </c>
      <c r="V89">
        <f t="shared" si="63"/>
        <v>85.16357421875</v>
      </c>
      <c r="W89">
        <f t="shared" si="63"/>
        <v>85.406494140625</v>
      </c>
      <c r="X89">
        <f t="shared" si="63"/>
        <v>85.2850341796875</v>
      </c>
      <c r="Y89" s="132">
        <f>HLOOKUP(1,$J88:X89,2,0)</f>
        <v>85.2850341796875</v>
      </c>
      <c r="Z89" s="132"/>
    </row>
    <row r="90" spans="4:26">
      <c r="D90" s="135"/>
      <c r="E90" s="135"/>
      <c r="F90" s="135"/>
      <c r="H90">
        <v>5</v>
      </c>
      <c r="I90">
        <f>MIN(J87:X87)</f>
        <v>1.3839243247015798E-4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1</v>
      </c>
      <c r="W90">
        <f t="shared" si="64"/>
        <v>0</v>
      </c>
      <c r="X90">
        <f t="shared" si="64"/>
        <v>0</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98.28125</v>
      </c>
      <c r="Q91">
        <f t="shared" si="65"/>
        <v>82.734375</v>
      </c>
      <c r="R91">
        <f t="shared" si="65"/>
        <v>90.5078125</v>
      </c>
      <c r="S91">
        <f t="shared" si="65"/>
        <v>86.62109375</v>
      </c>
      <c r="T91">
        <f t="shared" si="65"/>
        <v>84.677734375</v>
      </c>
      <c r="U91">
        <f t="shared" si="65"/>
        <v>85.6494140625</v>
      </c>
      <c r="V91">
        <f t="shared" si="65"/>
        <v>85.16357421875</v>
      </c>
      <c r="W91">
        <f t="shared" si="65"/>
        <v>85.406494140625</v>
      </c>
      <c r="X91">
        <f t="shared" si="65"/>
        <v>85.2850341796875</v>
      </c>
      <c r="Y91" s="132">
        <f>HLOOKUP(1,$J90:X91,2,0)</f>
        <v>85.16357421875</v>
      </c>
      <c r="Z91" s="132"/>
    </row>
    <row r="92" spans="4:26" s="139" customFormat="1">
      <c r="D92" s="137"/>
      <c r="E92" s="137"/>
      <c r="F92" s="137"/>
      <c r="G92" s="138" t="s">
        <v>112</v>
      </c>
      <c r="H92" s="139">
        <v>1</v>
      </c>
      <c r="J92" s="139" t="str">
        <f>IF(J$12&lt;0,J$12,"")</f>
        <v/>
      </c>
      <c r="K92" s="139">
        <f t="shared" ref="K92:Y92" si="66">IF(K$12&lt;0,K$12,"")</f>
        <v>-0.37020917715180962</v>
      </c>
      <c r="L92" s="139">
        <f t="shared" si="66"/>
        <v>-0.33624381620340993</v>
      </c>
      <c r="M92" s="139">
        <f t="shared" si="66"/>
        <v>-0.26921804730527776</v>
      </c>
      <c r="N92" s="139">
        <f t="shared" si="66"/>
        <v>-0.13867449484637606</v>
      </c>
      <c r="O92" s="139" t="str">
        <f t="shared" si="66"/>
        <v/>
      </c>
      <c r="P92" s="139">
        <f t="shared" si="66"/>
        <v>-5.4145781794651793E-2</v>
      </c>
      <c r="Q92" s="139" t="str">
        <f t="shared" si="66"/>
        <v/>
      </c>
      <c r="R92" s="139">
        <f t="shared" si="66"/>
        <v>-2.3887565559524038E-2</v>
      </c>
      <c r="S92" s="139">
        <f t="shared" si="66"/>
        <v>-6.709892684147678E-3</v>
      </c>
      <c r="T92" s="139" t="str">
        <f t="shared" si="66"/>
        <v/>
      </c>
      <c r="U92" s="139">
        <f t="shared" si="66"/>
        <v>-2.17042162152431E-3</v>
      </c>
      <c r="V92" s="139" t="str">
        <f t="shared" si="66"/>
        <v/>
      </c>
      <c r="W92" s="139">
        <f t="shared" si="66"/>
        <v>-1.0193177298469247E-3</v>
      </c>
      <c r="X92" s="139">
        <f t="shared" si="66"/>
        <v>-4.4129198197523367E-4</v>
      </c>
      <c r="Y92" s="139">
        <f t="shared" si="66"/>
        <v>-1.5165755398294234E-4</v>
      </c>
    </row>
    <row r="93" spans="4:26">
      <c r="D93" s="135"/>
      <c r="E93" s="135"/>
      <c r="F93" s="135"/>
      <c r="H93">
        <v>2</v>
      </c>
      <c r="J93">
        <f>IF(NOT(J$12&lt;0),J$12,"")</f>
        <v>7.3029809042071596</v>
      </c>
      <c r="K93" t="str">
        <f t="shared" ref="K93:Y93" si="67">IF(NOT(K$12&lt;0),K$12,"")</f>
        <v/>
      </c>
      <c r="L93" t="str">
        <f t="shared" si="67"/>
        <v/>
      </c>
      <c r="M93" t="str">
        <f t="shared" si="67"/>
        <v/>
      </c>
      <c r="N93" t="str">
        <f t="shared" si="67"/>
        <v/>
      </c>
      <c r="O93">
        <f t="shared" si="67"/>
        <v>0.10921748519988145</v>
      </c>
      <c r="P93" t="str">
        <f t="shared" si="67"/>
        <v/>
      </c>
      <c r="Q93">
        <f t="shared" si="67"/>
        <v>1.2091720627536717E-2</v>
      </c>
      <c r="R93" t="str">
        <f t="shared" si="67"/>
        <v/>
      </c>
      <c r="S93" t="str">
        <f t="shared" si="67"/>
        <v/>
      </c>
      <c r="T93">
        <f t="shared" si="67"/>
        <v>2.4738603734367204E-3</v>
      </c>
      <c r="U93" t="str">
        <f t="shared" si="67"/>
        <v/>
      </c>
      <c r="V93">
        <f t="shared" si="67"/>
        <v>1.3839243247015798E-4</v>
      </c>
      <c r="W93" t="str">
        <f t="shared" si="67"/>
        <v/>
      </c>
      <c r="X93" t="str">
        <f t="shared" si="67"/>
        <v/>
      </c>
      <c r="Y93" t="str">
        <f t="shared" si="67"/>
        <v/>
      </c>
    </row>
    <row r="94" spans="4:26">
      <c r="D94" s="135"/>
      <c r="E94" s="135"/>
      <c r="F94" s="135"/>
      <c r="H94">
        <v>3</v>
      </c>
      <c r="I94">
        <f>MAX(J92:Y92)</f>
        <v>-1.5165755398294234E-4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0</v>
      </c>
      <c r="Y94">
        <f t="shared" si="68"/>
        <v>1</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98.28125</v>
      </c>
      <c r="Q95">
        <f t="shared" si="69"/>
        <v>82.734375</v>
      </c>
      <c r="R95">
        <f t="shared" si="69"/>
        <v>90.5078125</v>
      </c>
      <c r="S95">
        <f t="shared" si="69"/>
        <v>86.62109375</v>
      </c>
      <c r="T95">
        <f t="shared" si="69"/>
        <v>84.677734375</v>
      </c>
      <c r="U95">
        <f t="shared" si="69"/>
        <v>85.6494140625</v>
      </c>
      <c r="V95">
        <f t="shared" si="69"/>
        <v>85.16357421875</v>
      </c>
      <c r="W95">
        <f t="shared" si="69"/>
        <v>85.406494140625</v>
      </c>
      <c r="X95">
        <f t="shared" si="69"/>
        <v>85.2850341796875</v>
      </c>
      <c r="Y95">
        <f t="shared" si="69"/>
        <v>85.22430419921875</v>
      </c>
      <c r="Z95" s="132">
        <f>HLOOKUP(1,$J94:Y95,2,0)</f>
        <v>85.22430419921875</v>
      </c>
    </row>
    <row r="96" spans="4:26">
      <c r="D96" s="135"/>
      <c r="E96" s="135"/>
      <c r="F96" s="135"/>
      <c r="H96">
        <v>5</v>
      </c>
      <c r="I96">
        <f>MIN(J93:Y93)</f>
        <v>1.3839243247015798E-4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1</v>
      </c>
      <c r="W96">
        <f t="shared" si="70"/>
        <v>0</v>
      </c>
      <c r="X96">
        <f t="shared" si="70"/>
        <v>0</v>
      </c>
      <c r="Y96">
        <f t="shared" si="70"/>
        <v>0</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98.28125</v>
      </c>
      <c r="Q97">
        <f t="shared" si="71"/>
        <v>82.734375</v>
      </c>
      <c r="R97">
        <f t="shared" si="71"/>
        <v>90.5078125</v>
      </c>
      <c r="S97">
        <f t="shared" si="71"/>
        <v>86.62109375</v>
      </c>
      <c r="T97">
        <f t="shared" si="71"/>
        <v>84.677734375</v>
      </c>
      <c r="U97">
        <f t="shared" si="71"/>
        <v>85.6494140625</v>
      </c>
      <c r="V97">
        <f t="shared" si="71"/>
        <v>85.16357421875</v>
      </c>
      <c r="W97">
        <f t="shared" si="71"/>
        <v>85.406494140625</v>
      </c>
      <c r="X97">
        <f t="shared" si="71"/>
        <v>85.2850341796875</v>
      </c>
      <c r="Y97">
        <f t="shared" si="71"/>
        <v>85.22430419921875</v>
      </c>
      <c r="Z97" s="132">
        <f>HLOOKUP(1,$J96:Y97,2,0)</f>
        <v>85.16357421875</v>
      </c>
    </row>
    <row r="98" spans="4:28" s="139" customFormat="1">
      <c r="D98" s="137"/>
      <c r="E98" s="137"/>
      <c r="F98" s="137"/>
      <c r="G98" s="138" t="s">
        <v>113</v>
      </c>
      <c r="H98" s="139">
        <v>1</v>
      </c>
      <c r="J98" s="139" t="str">
        <f>IF(J$12&lt;0,J$12,"")</f>
        <v/>
      </c>
      <c r="K98" s="139">
        <f t="shared" ref="K98:Z98" si="72">IF(K$12&lt;0,K$12,"")</f>
        <v>-0.37020917715180962</v>
      </c>
      <c r="L98" s="139">
        <f t="shared" si="72"/>
        <v>-0.33624381620340993</v>
      </c>
      <c r="M98" s="139">
        <f t="shared" si="72"/>
        <v>-0.26921804730527776</v>
      </c>
      <c r="N98" s="139">
        <f t="shared" si="72"/>
        <v>-0.13867449484637606</v>
      </c>
      <c r="O98" s="139" t="str">
        <f t="shared" si="72"/>
        <v/>
      </c>
      <c r="P98" s="139">
        <f t="shared" si="72"/>
        <v>-5.4145781794651793E-2</v>
      </c>
      <c r="Q98" s="139" t="str">
        <f t="shared" si="72"/>
        <v/>
      </c>
      <c r="R98" s="139">
        <f t="shared" si="72"/>
        <v>-2.3887565559524038E-2</v>
      </c>
      <c r="S98" s="139">
        <f t="shared" si="72"/>
        <v>-6.709892684147678E-3</v>
      </c>
      <c r="T98" s="139" t="str">
        <f t="shared" si="72"/>
        <v/>
      </c>
      <c r="U98" s="139">
        <f t="shared" si="72"/>
        <v>-2.17042162152431E-3</v>
      </c>
      <c r="V98" s="139" t="str">
        <f t="shared" si="72"/>
        <v/>
      </c>
      <c r="W98" s="139">
        <f t="shared" si="72"/>
        <v>-1.0193177298469247E-3</v>
      </c>
      <c r="X98" s="139">
        <f t="shared" si="72"/>
        <v>-4.4129198197523367E-4</v>
      </c>
      <c r="Y98" s="139">
        <f t="shared" si="72"/>
        <v>-1.5165755398294234E-4</v>
      </c>
      <c r="Z98" s="139">
        <f t="shared" si="72"/>
        <v>-6.6845614425381505E-6</v>
      </c>
    </row>
    <row r="99" spans="4:28">
      <c r="D99" s="135"/>
      <c r="E99" s="135"/>
      <c r="F99" s="135"/>
      <c r="H99">
        <v>2</v>
      </c>
      <c r="J99">
        <f>IF(NOT(J$12&lt;0),J$12,"")</f>
        <v>7.3029809042071596</v>
      </c>
      <c r="K99" t="str">
        <f t="shared" ref="K99:Z99" si="73">IF(NOT(K$12&lt;0),K$12,"")</f>
        <v/>
      </c>
      <c r="L99" t="str">
        <f t="shared" si="73"/>
        <v/>
      </c>
      <c r="M99" t="str">
        <f t="shared" si="73"/>
        <v/>
      </c>
      <c r="N99" t="str">
        <f t="shared" si="73"/>
        <v/>
      </c>
      <c r="O99">
        <f t="shared" si="73"/>
        <v>0.10921748519988145</v>
      </c>
      <c r="P99" t="str">
        <f t="shared" si="73"/>
        <v/>
      </c>
      <c r="Q99">
        <f t="shared" si="73"/>
        <v>1.2091720627536717E-2</v>
      </c>
      <c r="R99" t="str">
        <f t="shared" si="73"/>
        <v/>
      </c>
      <c r="S99" t="str">
        <f t="shared" si="73"/>
        <v/>
      </c>
      <c r="T99">
        <f t="shared" si="73"/>
        <v>2.4738603734367204E-3</v>
      </c>
      <c r="U99" t="str">
        <f t="shared" si="73"/>
        <v/>
      </c>
      <c r="V99">
        <f t="shared" si="73"/>
        <v>1.3839243247015798E-4</v>
      </c>
      <c r="W99" t="str">
        <f t="shared" si="73"/>
        <v/>
      </c>
      <c r="X99" t="str">
        <f t="shared" si="73"/>
        <v/>
      </c>
      <c r="Y99" t="str">
        <f t="shared" si="73"/>
        <v/>
      </c>
      <c r="Z99" t="str">
        <f t="shared" si="73"/>
        <v/>
      </c>
    </row>
    <row r="100" spans="4:28">
      <c r="D100" s="135"/>
      <c r="E100" s="135"/>
      <c r="F100" s="135"/>
      <c r="H100">
        <v>3</v>
      </c>
      <c r="I100">
        <f>MAX(J98:Z98)</f>
        <v>-6.6845614425381505E-6</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98.28125</v>
      </c>
      <c r="Q101">
        <f t="shared" si="75"/>
        <v>82.734375</v>
      </c>
      <c r="R101">
        <f t="shared" si="75"/>
        <v>90.5078125</v>
      </c>
      <c r="S101">
        <f t="shared" si="75"/>
        <v>86.62109375</v>
      </c>
      <c r="T101">
        <f t="shared" si="75"/>
        <v>84.677734375</v>
      </c>
      <c r="U101">
        <f t="shared" si="75"/>
        <v>85.6494140625</v>
      </c>
      <c r="V101">
        <f t="shared" si="75"/>
        <v>85.16357421875</v>
      </c>
      <c r="W101">
        <f t="shared" si="75"/>
        <v>85.406494140625</v>
      </c>
      <c r="X101">
        <f t="shared" si="75"/>
        <v>85.2850341796875</v>
      </c>
      <c r="Y101">
        <f t="shared" si="75"/>
        <v>85.22430419921875</v>
      </c>
      <c r="Z101">
        <f t="shared" si="75"/>
        <v>85.193939208984375</v>
      </c>
      <c r="AA101" s="132">
        <f>HLOOKUP(1,$J100:Z101,2,0)</f>
        <v>85.193939208984375</v>
      </c>
    </row>
    <row r="102" spans="4:28">
      <c r="D102" s="135"/>
      <c r="E102" s="135"/>
      <c r="F102" s="135"/>
      <c r="H102">
        <v>5</v>
      </c>
      <c r="I102">
        <f>MIN(J99:Z99)</f>
        <v>1.3839243247015798E-4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1</v>
      </c>
      <c r="W102">
        <f t="shared" si="76"/>
        <v>0</v>
      </c>
      <c r="X102">
        <f t="shared" si="76"/>
        <v>0</v>
      </c>
      <c r="Y102">
        <f t="shared" si="76"/>
        <v>0</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98.28125</v>
      </c>
      <c r="Q103">
        <f t="shared" si="77"/>
        <v>82.734375</v>
      </c>
      <c r="R103">
        <f t="shared" si="77"/>
        <v>90.5078125</v>
      </c>
      <c r="S103">
        <f t="shared" si="77"/>
        <v>86.62109375</v>
      </c>
      <c r="T103">
        <f t="shared" si="77"/>
        <v>84.677734375</v>
      </c>
      <c r="U103">
        <f t="shared" si="77"/>
        <v>85.6494140625</v>
      </c>
      <c r="V103">
        <f t="shared" si="77"/>
        <v>85.16357421875</v>
      </c>
      <c r="W103">
        <f t="shared" si="77"/>
        <v>85.406494140625</v>
      </c>
      <c r="X103">
        <f t="shared" si="77"/>
        <v>85.2850341796875</v>
      </c>
      <c r="Y103">
        <f t="shared" si="77"/>
        <v>85.22430419921875</v>
      </c>
      <c r="Z103">
        <f t="shared" si="77"/>
        <v>85.193939208984375</v>
      </c>
      <c r="AA103" s="132">
        <f>HLOOKUP(1,$J102:Z103,2,0)</f>
        <v>85.16357421875</v>
      </c>
    </row>
    <row r="104" spans="4:28" s="139" customFormat="1">
      <c r="D104" s="137"/>
      <c r="E104" s="137"/>
      <c r="F104" s="137"/>
      <c r="G104" s="138" t="s">
        <v>114</v>
      </c>
      <c r="H104" s="139">
        <v>1</v>
      </c>
      <c r="J104" s="139" t="str">
        <f>IF(J$12&lt;0,J$12,"")</f>
        <v/>
      </c>
      <c r="K104" s="139">
        <f t="shared" ref="K104:AA104" si="78">IF(K$12&lt;0,K$12,"")</f>
        <v>-0.37020917715180962</v>
      </c>
      <c r="L104" s="139">
        <f t="shared" si="78"/>
        <v>-0.33624381620340993</v>
      </c>
      <c r="M104" s="139">
        <f t="shared" si="78"/>
        <v>-0.26921804730527776</v>
      </c>
      <c r="N104" s="139">
        <f t="shared" si="78"/>
        <v>-0.13867449484637606</v>
      </c>
      <c r="O104" s="139" t="str">
        <f t="shared" si="78"/>
        <v/>
      </c>
      <c r="P104" s="139">
        <f t="shared" si="78"/>
        <v>-5.4145781794651793E-2</v>
      </c>
      <c r="Q104" s="139" t="str">
        <f t="shared" si="78"/>
        <v/>
      </c>
      <c r="R104" s="139">
        <f t="shared" si="78"/>
        <v>-2.3887565559524038E-2</v>
      </c>
      <c r="S104" s="139">
        <f t="shared" si="78"/>
        <v>-6.709892684147678E-3</v>
      </c>
      <c r="T104" s="139" t="str">
        <f t="shared" si="78"/>
        <v/>
      </c>
      <c r="U104" s="139">
        <f t="shared" si="78"/>
        <v>-2.17042162152431E-3</v>
      </c>
      <c r="V104" s="139" t="str">
        <f t="shared" si="78"/>
        <v/>
      </c>
      <c r="W104" s="139">
        <f t="shared" si="78"/>
        <v>-1.0193177298469247E-3</v>
      </c>
      <c r="X104" s="139">
        <f t="shared" si="78"/>
        <v>-4.4129198197523367E-4</v>
      </c>
      <c r="Y104" s="139">
        <f t="shared" si="78"/>
        <v>-1.5165755398294234E-4</v>
      </c>
      <c r="Z104" s="139">
        <f t="shared" si="78"/>
        <v>-6.6845614425381505E-6</v>
      </c>
      <c r="AA104" s="139" t="str">
        <f t="shared" si="78"/>
        <v/>
      </c>
    </row>
    <row r="105" spans="4:28">
      <c r="D105" s="135"/>
      <c r="E105" s="135"/>
      <c r="F105" s="135"/>
      <c r="H105">
        <v>2</v>
      </c>
      <c r="J105">
        <f>IF(NOT(J$12&lt;0),J$12,"")</f>
        <v>7.3029809042071596</v>
      </c>
      <c r="K105" t="str">
        <f t="shared" ref="K105:AA105" si="79">IF(NOT(K$12&lt;0),K$12,"")</f>
        <v/>
      </c>
      <c r="L105" t="str">
        <f t="shared" si="79"/>
        <v/>
      </c>
      <c r="M105" t="str">
        <f t="shared" si="79"/>
        <v/>
      </c>
      <c r="N105" t="str">
        <f t="shared" si="79"/>
        <v/>
      </c>
      <c r="O105">
        <f t="shared" si="79"/>
        <v>0.10921748519988145</v>
      </c>
      <c r="P105" t="str">
        <f t="shared" si="79"/>
        <v/>
      </c>
      <c r="Q105">
        <f t="shared" si="79"/>
        <v>1.2091720627536717E-2</v>
      </c>
      <c r="R105" t="str">
        <f t="shared" si="79"/>
        <v/>
      </c>
      <c r="S105" t="str">
        <f t="shared" si="79"/>
        <v/>
      </c>
      <c r="T105">
        <f t="shared" si="79"/>
        <v>2.4738603734367204E-3</v>
      </c>
      <c r="U105" t="str">
        <f t="shared" si="79"/>
        <v/>
      </c>
      <c r="V105">
        <f t="shared" si="79"/>
        <v>1.3839243247015798E-4</v>
      </c>
      <c r="W105" t="str">
        <f t="shared" si="79"/>
        <v/>
      </c>
      <c r="X105" t="str">
        <f t="shared" si="79"/>
        <v/>
      </c>
      <c r="Y105" t="str">
        <f t="shared" si="79"/>
        <v/>
      </c>
      <c r="Z105" t="str">
        <f t="shared" si="79"/>
        <v/>
      </c>
      <c r="AA105">
        <f t="shared" si="79"/>
        <v>6.58409283486594E-5</v>
      </c>
    </row>
    <row r="106" spans="4:28">
      <c r="D106" s="135"/>
      <c r="E106" s="135"/>
      <c r="F106" s="135"/>
      <c r="H106">
        <v>3</v>
      </c>
      <c r="I106">
        <f>MAX(J104:AA104)</f>
        <v>-6.6845614425381505E-6</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1</v>
      </c>
      <c r="AA106">
        <f t="shared" si="80"/>
        <v>0</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98.28125</v>
      </c>
      <c r="Q107">
        <f t="shared" si="81"/>
        <v>82.734375</v>
      </c>
      <c r="R107">
        <f t="shared" si="81"/>
        <v>90.5078125</v>
      </c>
      <c r="S107">
        <f t="shared" si="81"/>
        <v>86.62109375</v>
      </c>
      <c r="T107">
        <f t="shared" si="81"/>
        <v>84.677734375</v>
      </c>
      <c r="U107">
        <f t="shared" si="81"/>
        <v>85.6494140625</v>
      </c>
      <c r="V107">
        <f t="shared" si="81"/>
        <v>85.16357421875</v>
      </c>
      <c r="W107">
        <f t="shared" si="81"/>
        <v>85.406494140625</v>
      </c>
      <c r="X107">
        <f t="shared" si="81"/>
        <v>85.2850341796875</v>
      </c>
      <c r="Y107">
        <f t="shared" si="81"/>
        <v>85.22430419921875</v>
      </c>
      <c r="Z107">
        <f t="shared" si="81"/>
        <v>85.193939208984375</v>
      </c>
      <c r="AA107">
        <f t="shared" si="81"/>
        <v>85.178756713867188</v>
      </c>
      <c r="AB107" s="132">
        <f>HLOOKUP(1,$J106:AA107,2,0)</f>
        <v>85.193939208984375</v>
      </c>
    </row>
    <row r="108" spans="4:28">
      <c r="D108" s="135"/>
      <c r="E108" s="135"/>
      <c r="F108" s="135"/>
      <c r="H108">
        <v>5</v>
      </c>
      <c r="I108">
        <f>MIN(J105:AA105)</f>
        <v>6.58409283486594E-5</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0</v>
      </c>
      <c r="AA108">
        <f t="shared" si="82"/>
        <v>1</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98.28125</v>
      </c>
      <c r="Q109">
        <f t="shared" si="83"/>
        <v>82.734375</v>
      </c>
      <c r="R109">
        <f t="shared" si="83"/>
        <v>90.5078125</v>
      </c>
      <c r="S109">
        <f t="shared" si="83"/>
        <v>86.62109375</v>
      </c>
      <c r="T109">
        <f t="shared" si="83"/>
        <v>84.677734375</v>
      </c>
      <c r="U109">
        <f t="shared" si="83"/>
        <v>85.6494140625</v>
      </c>
      <c r="V109">
        <f t="shared" si="83"/>
        <v>85.16357421875</v>
      </c>
      <c r="W109">
        <f t="shared" si="83"/>
        <v>85.406494140625</v>
      </c>
      <c r="X109">
        <f t="shared" si="83"/>
        <v>85.2850341796875</v>
      </c>
      <c r="Y109">
        <f t="shared" si="83"/>
        <v>85.22430419921875</v>
      </c>
      <c r="Z109">
        <f t="shared" si="83"/>
        <v>85.193939208984375</v>
      </c>
      <c r="AA109">
        <f t="shared" si="83"/>
        <v>85.178756713867188</v>
      </c>
      <c r="AB109" s="132">
        <f>HLOOKUP(1,$J108:AA109,2,0)</f>
        <v>85.178756713867188</v>
      </c>
    </row>
    <row r="110" spans="4:28" s="139" customFormat="1">
      <c r="D110" s="137"/>
      <c r="E110" s="137"/>
      <c r="F110" s="137"/>
      <c r="G110" s="138" t="s">
        <v>115</v>
      </c>
      <c r="H110" s="139">
        <v>1</v>
      </c>
      <c r="J110" s="139" t="str">
        <f>IF(J$12&lt;0,J$12,"")</f>
        <v/>
      </c>
      <c r="K110" s="139">
        <f t="shared" ref="K110:AB110" si="84">IF(K$12&lt;0,K$12,"")</f>
        <v>-0.37020917715180962</v>
      </c>
      <c r="L110" s="139">
        <f t="shared" si="84"/>
        <v>-0.33624381620340993</v>
      </c>
      <c r="M110" s="139">
        <f t="shared" si="84"/>
        <v>-0.26921804730527776</v>
      </c>
      <c r="N110" s="139">
        <f t="shared" si="84"/>
        <v>-0.13867449484637606</v>
      </c>
      <c r="O110" s="139" t="str">
        <f t="shared" si="84"/>
        <v/>
      </c>
      <c r="P110" s="139">
        <f t="shared" si="84"/>
        <v>-5.4145781794651793E-2</v>
      </c>
      <c r="Q110" s="139" t="str">
        <f t="shared" si="84"/>
        <v/>
      </c>
      <c r="R110" s="139">
        <f t="shared" si="84"/>
        <v>-2.3887565559524038E-2</v>
      </c>
      <c r="S110" s="139">
        <f t="shared" si="84"/>
        <v>-6.709892684147678E-3</v>
      </c>
      <c r="T110" s="139" t="str">
        <f t="shared" si="84"/>
        <v/>
      </c>
      <c r="U110" s="139">
        <f t="shared" si="84"/>
        <v>-2.17042162152431E-3</v>
      </c>
      <c r="V110" s="139" t="str">
        <f t="shared" si="84"/>
        <v/>
      </c>
      <c r="W110" s="139">
        <f t="shared" si="84"/>
        <v>-1.0193177298469247E-3</v>
      </c>
      <c r="X110" s="139">
        <f t="shared" si="84"/>
        <v>-4.4129198197523367E-4</v>
      </c>
      <c r="Y110" s="139">
        <f t="shared" si="84"/>
        <v>-1.5165755398294234E-4</v>
      </c>
      <c r="Z110" s="139">
        <f t="shared" si="84"/>
        <v>-6.6845614425381505E-6</v>
      </c>
      <c r="AA110" s="139" t="str">
        <f t="shared" si="84"/>
        <v/>
      </c>
      <c r="AB110" s="139" t="str">
        <f t="shared" si="84"/>
        <v/>
      </c>
    </row>
    <row r="111" spans="4:28">
      <c r="D111" s="135"/>
      <c r="E111" s="135"/>
      <c r="F111" s="135"/>
      <c r="H111">
        <v>2</v>
      </c>
      <c r="J111">
        <f>IF(NOT(J$12&lt;0),J$12,"")</f>
        <v>7.3029809042071596</v>
      </c>
      <c r="K111" t="str">
        <f t="shared" ref="K111:AB111" si="85">IF(NOT(K$12&lt;0),K$12,"")</f>
        <v/>
      </c>
      <c r="L111" t="str">
        <f t="shared" si="85"/>
        <v/>
      </c>
      <c r="M111" t="str">
        <f t="shared" si="85"/>
        <v/>
      </c>
      <c r="N111" t="str">
        <f t="shared" si="85"/>
        <v/>
      </c>
      <c r="O111">
        <f t="shared" si="85"/>
        <v>0.10921748519988145</v>
      </c>
      <c r="P111" t="str">
        <f t="shared" si="85"/>
        <v/>
      </c>
      <c r="Q111">
        <f t="shared" si="85"/>
        <v>1.2091720627536717E-2</v>
      </c>
      <c r="R111" t="str">
        <f t="shared" si="85"/>
        <v/>
      </c>
      <c r="S111" t="str">
        <f t="shared" si="85"/>
        <v/>
      </c>
      <c r="T111">
        <f t="shared" si="85"/>
        <v>2.4738603734367204E-3</v>
      </c>
      <c r="U111" t="str">
        <f t="shared" si="85"/>
        <v/>
      </c>
      <c r="V111">
        <f t="shared" si="85"/>
        <v>1.3839243247015798E-4</v>
      </c>
      <c r="W111" t="str">
        <f t="shared" si="85"/>
        <v/>
      </c>
      <c r="X111" t="str">
        <f t="shared" si="85"/>
        <v/>
      </c>
      <c r="Y111" t="str">
        <f t="shared" si="85"/>
        <v/>
      </c>
      <c r="Z111" t="str">
        <f t="shared" si="85"/>
        <v/>
      </c>
      <c r="AA111">
        <f t="shared" si="85"/>
        <v>6.58409283486594E-5</v>
      </c>
      <c r="AB111">
        <f t="shared" si="85"/>
        <v>2.9574932536413634E-5</v>
      </c>
    </row>
    <row r="112" spans="4:28">
      <c r="D112" s="135"/>
      <c r="E112" s="135"/>
      <c r="F112" s="135"/>
      <c r="H112">
        <v>3</v>
      </c>
      <c r="I112">
        <f>MAX(J110:AB110)</f>
        <v>-6.6845614425381505E-6</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1</v>
      </c>
      <c r="AA112">
        <f t="shared" si="86"/>
        <v>0</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98.28125</v>
      </c>
      <c r="Q113">
        <f t="shared" si="87"/>
        <v>82.734375</v>
      </c>
      <c r="R113">
        <f t="shared" si="87"/>
        <v>90.5078125</v>
      </c>
      <c r="S113">
        <f t="shared" si="87"/>
        <v>86.62109375</v>
      </c>
      <c r="T113">
        <f t="shared" si="87"/>
        <v>84.677734375</v>
      </c>
      <c r="U113">
        <f t="shared" si="87"/>
        <v>85.6494140625</v>
      </c>
      <c r="V113">
        <f t="shared" si="87"/>
        <v>85.16357421875</v>
      </c>
      <c r="W113">
        <f t="shared" si="87"/>
        <v>85.406494140625</v>
      </c>
      <c r="X113">
        <f t="shared" si="87"/>
        <v>85.2850341796875</v>
      </c>
      <c r="Y113">
        <f t="shared" si="87"/>
        <v>85.22430419921875</v>
      </c>
      <c r="Z113">
        <f t="shared" si="87"/>
        <v>85.193939208984375</v>
      </c>
      <c r="AA113">
        <f t="shared" si="87"/>
        <v>85.178756713867188</v>
      </c>
      <c r="AB113">
        <f t="shared" si="87"/>
        <v>85.186347961425781</v>
      </c>
      <c r="AC113" s="132">
        <f>HLOOKUP(1,$J112:AB113,2,0)</f>
        <v>85.193939208984375</v>
      </c>
    </row>
    <row r="114" spans="4:31">
      <c r="D114" s="135"/>
      <c r="E114" s="135"/>
      <c r="F114" s="135"/>
      <c r="H114">
        <v>5</v>
      </c>
      <c r="I114">
        <f>MIN(J111:AB111)</f>
        <v>2.9574932536413634E-5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98.28125</v>
      </c>
      <c r="Q115">
        <f t="shared" si="89"/>
        <v>82.734375</v>
      </c>
      <c r="R115">
        <f t="shared" si="89"/>
        <v>90.5078125</v>
      </c>
      <c r="S115">
        <f t="shared" si="89"/>
        <v>86.62109375</v>
      </c>
      <c r="T115">
        <f t="shared" si="89"/>
        <v>84.677734375</v>
      </c>
      <c r="U115">
        <f t="shared" si="89"/>
        <v>85.6494140625</v>
      </c>
      <c r="V115">
        <f t="shared" si="89"/>
        <v>85.16357421875</v>
      </c>
      <c r="W115">
        <f t="shared" si="89"/>
        <v>85.406494140625</v>
      </c>
      <c r="X115">
        <f t="shared" si="89"/>
        <v>85.2850341796875</v>
      </c>
      <c r="Y115">
        <f t="shared" si="89"/>
        <v>85.22430419921875</v>
      </c>
      <c r="Z115">
        <f t="shared" si="89"/>
        <v>85.193939208984375</v>
      </c>
      <c r="AA115">
        <f t="shared" si="89"/>
        <v>85.178756713867188</v>
      </c>
      <c r="AB115">
        <f t="shared" si="89"/>
        <v>85.186347961425781</v>
      </c>
      <c r="AC115" s="132">
        <f>HLOOKUP(1,$J114:AB115,2,0)</f>
        <v>85.186347961425781</v>
      </c>
    </row>
    <row r="116" spans="4:31" s="139" customFormat="1">
      <c r="D116" s="137"/>
      <c r="E116" s="137"/>
      <c r="F116" s="137"/>
      <c r="G116" s="138" t="s">
        <v>116</v>
      </c>
      <c r="H116" s="139">
        <v>1</v>
      </c>
      <c r="J116" s="139" t="str">
        <f>IF(J$12&lt;0,J$12,"")</f>
        <v/>
      </c>
      <c r="K116" s="139">
        <f t="shared" ref="K116:AC116" si="90">IF(K$12&lt;0,K$12,"")</f>
        <v>-0.37020917715180962</v>
      </c>
      <c r="L116" s="139">
        <f t="shared" si="90"/>
        <v>-0.33624381620340993</v>
      </c>
      <c r="M116" s="139">
        <f t="shared" si="90"/>
        <v>-0.26921804730527776</v>
      </c>
      <c r="N116" s="139">
        <f t="shared" si="90"/>
        <v>-0.13867449484637606</v>
      </c>
      <c r="O116" s="139" t="str">
        <f t="shared" si="90"/>
        <v/>
      </c>
      <c r="P116" s="139">
        <f t="shared" si="90"/>
        <v>-5.4145781794651793E-2</v>
      </c>
      <c r="Q116" s="139" t="str">
        <f t="shared" si="90"/>
        <v/>
      </c>
      <c r="R116" s="139">
        <f t="shared" si="90"/>
        <v>-2.3887565559524038E-2</v>
      </c>
      <c r="S116" s="139">
        <f t="shared" si="90"/>
        <v>-6.709892684147678E-3</v>
      </c>
      <c r="T116" s="139" t="str">
        <f t="shared" si="90"/>
        <v/>
      </c>
      <c r="U116" s="139">
        <f t="shared" si="90"/>
        <v>-2.17042162152431E-3</v>
      </c>
      <c r="V116" s="139" t="str">
        <f t="shared" si="90"/>
        <v/>
      </c>
      <c r="W116" s="139">
        <f t="shared" si="90"/>
        <v>-1.0193177298469247E-3</v>
      </c>
      <c r="X116" s="139">
        <f t="shared" si="90"/>
        <v>-4.4129198197523367E-4</v>
      </c>
      <c r="Y116" s="139">
        <f t="shared" si="90"/>
        <v>-1.5165755398294234E-4</v>
      </c>
      <c r="Z116" s="139">
        <f t="shared" si="90"/>
        <v>-6.6845614425381505E-6</v>
      </c>
      <c r="AA116" s="139" t="str">
        <f t="shared" si="90"/>
        <v/>
      </c>
      <c r="AB116" s="139" t="str">
        <f t="shared" si="90"/>
        <v/>
      </c>
      <c r="AC116" s="139" t="str">
        <f t="shared" si="90"/>
        <v/>
      </c>
    </row>
    <row r="117" spans="4:31">
      <c r="D117" s="135"/>
      <c r="E117" s="135"/>
      <c r="F117" s="135"/>
      <c r="H117">
        <v>2</v>
      </c>
      <c r="J117">
        <f>IF(NOT(J$12&lt;0),J$12,"")</f>
        <v>7.3029809042071596</v>
      </c>
      <c r="K117" t="str">
        <f t="shared" ref="K117:AC117" si="91">IF(NOT(K$12&lt;0),K$12,"")</f>
        <v/>
      </c>
      <c r="L117" t="str">
        <f t="shared" si="91"/>
        <v/>
      </c>
      <c r="M117" t="str">
        <f t="shared" si="91"/>
        <v/>
      </c>
      <c r="N117" t="str">
        <f t="shared" si="91"/>
        <v/>
      </c>
      <c r="O117">
        <f t="shared" si="91"/>
        <v>0.10921748519988145</v>
      </c>
      <c r="P117" t="str">
        <f t="shared" si="91"/>
        <v/>
      </c>
      <c r="Q117">
        <f t="shared" si="91"/>
        <v>1.2091720627536717E-2</v>
      </c>
      <c r="R117" t="str">
        <f t="shared" si="91"/>
        <v/>
      </c>
      <c r="S117" t="str">
        <f t="shared" si="91"/>
        <v/>
      </c>
      <c r="T117">
        <f t="shared" si="91"/>
        <v>2.4738603734367204E-3</v>
      </c>
      <c r="U117" t="str">
        <f t="shared" si="91"/>
        <v/>
      </c>
      <c r="V117">
        <f t="shared" si="91"/>
        <v>1.3839243247015798E-4</v>
      </c>
      <c r="W117" t="str">
        <f t="shared" si="91"/>
        <v/>
      </c>
      <c r="X117" t="str">
        <f t="shared" si="91"/>
        <v/>
      </c>
      <c r="Y117" t="str">
        <f t="shared" si="91"/>
        <v/>
      </c>
      <c r="Z117" t="str">
        <f t="shared" si="91"/>
        <v/>
      </c>
      <c r="AA117">
        <f t="shared" si="91"/>
        <v>6.58409283486594E-5</v>
      </c>
      <c r="AB117">
        <f t="shared" si="91"/>
        <v>2.9574932536413634E-5</v>
      </c>
      <c r="AC117">
        <f t="shared" si="91"/>
        <v>1.1444372927049695E-5</v>
      </c>
    </row>
    <row r="118" spans="4:31">
      <c r="D118" s="135"/>
      <c r="E118" s="135"/>
      <c r="F118" s="135"/>
      <c r="H118">
        <v>3</v>
      </c>
      <c r="I118">
        <f>MAX(J116:AC116)</f>
        <v>-6.6845614425381505E-6</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1</v>
      </c>
      <c r="AA118">
        <f t="shared" si="92"/>
        <v>0</v>
      </c>
      <c r="AB118">
        <f t="shared" si="92"/>
        <v>0</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98.28125</v>
      </c>
      <c r="Q119">
        <f t="shared" si="93"/>
        <v>82.734375</v>
      </c>
      <c r="R119">
        <f t="shared" si="93"/>
        <v>90.5078125</v>
      </c>
      <c r="S119">
        <f t="shared" si="93"/>
        <v>86.62109375</v>
      </c>
      <c r="T119">
        <f t="shared" si="93"/>
        <v>84.677734375</v>
      </c>
      <c r="U119">
        <f t="shared" si="93"/>
        <v>85.6494140625</v>
      </c>
      <c r="V119">
        <f t="shared" si="93"/>
        <v>85.16357421875</v>
      </c>
      <c r="W119">
        <f t="shared" si="93"/>
        <v>85.406494140625</v>
      </c>
      <c r="X119">
        <f t="shared" si="93"/>
        <v>85.2850341796875</v>
      </c>
      <c r="Y119">
        <f t="shared" si="93"/>
        <v>85.22430419921875</v>
      </c>
      <c r="Z119">
        <f t="shared" si="93"/>
        <v>85.193939208984375</v>
      </c>
      <c r="AA119">
        <f t="shared" si="93"/>
        <v>85.178756713867188</v>
      </c>
      <c r="AB119">
        <f t="shared" si="93"/>
        <v>85.186347961425781</v>
      </c>
      <c r="AC119">
        <f t="shared" si="93"/>
        <v>85.190143585205078</v>
      </c>
      <c r="AD119" s="132">
        <f>HLOOKUP(1,$J118:AC119,2,0)</f>
        <v>85.193939208984375</v>
      </c>
    </row>
    <row r="120" spans="4:31">
      <c r="D120" s="135"/>
      <c r="E120" s="135"/>
      <c r="F120" s="135"/>
      <c r="H120">
        <v>5</v>
      </c>
      <c r="I120">
        <f>MIN(J117:AC117)</f>
        <v>1.1444372927049695E-5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98.28125</v>
      </c>
      <c r="Q121">
        <f t="shared" si="95"/>
        <v>82.734375</v>
      </c>
      <c r="R121">
        <f t="shared" si="95"/>
        <v>90.5078125</v>
      </c>
      <c r="S121">
        <f t="shared" si="95"/>
        <v>86.62109375</v>
      </c>
      <c r="T121">
        <f t="shared" si="95"/>
        <v>84.677734375</v>
      </c>
      <c r="U121">
        <f t="shared" si="95"/>
        <v>85.6494140625</v>
      </c>
      <c r="V121">
        <f t="shared" si="95"/>
        <v>85.16357421875</v>
      </c>
      <c r="W121">
        <f t="shared" si="95"/>
        <v>85.406494140625</v>
      </c>
      <c r="X121">
        <f t="shared" si="95"/>
        <v>85.2850341796875</v>
      </c>
      <c r="Y121">
        <f t="shared" si="95"/>
        <v>85.22430419921875</v>
      </c>
      <c r="Z121">
        <f t="shared" si="95"/>
        <v>85.193939208984375</v>
      </c>
      <c r="AA121">
        <f t="shared" si="95"/>
        <v>85.178756713867188</v>
      </c>
      <c r="AB121">
        <f t="shared" si="95"/>
        <v>85.186347961425781</v>
      </c>
      <c r="AC121">
        <f t="shared" si="95"/>
        <v>85.190143585205078</v>
      </c>
      <c r="AD121" s="132">
        <f>HLOOKUP(1,$J120:AC121,2,0)</f>
        <v>85.190143585205078</v>
      </c>
    </row>
    <row r="122" spans="4:31" s="139" customFormat="1">
      <c r="D122" s="137"/>
      <c r="E122" s="137"/>
      <c r="F122" s="137"/>
      <c r="G122" s="138" t="s">
        <v>117</v>
      </c>
      <c r="H122" s="139">
        <v>1</v>
      </c>
      <c r="J122" s="139" t="str">
        <f>IF(J$12&lt;0,J$12,"")</f>
        <v/>
      </c>
      <c r="K122" s="139">
        <f t="shared" ref="K122:AD122" si="96">IF(K$12&lt;0,K$12,"")</f>
        <v>-0.37020917715180962</v>
      </c>
      <c r="L122" s="139">
        <f t="shared" si="96"/>
        <v>-0.33624381620340993</v>
      </c>
      <c r="M122" s="139">
        <f t="shared" si="96"/>
        <v>-0.26921804730527776</v>
      </c>
      <c r="N122" s="139">
        <f t="shared" si="96"/>
        <v>-0.13867449484637606</v>
      </c>
      <c r="O122" s="139" t="str">
        <f t="shared" si="96"/>
        <v/>
      </c>
      <c r="P122" s="139">
        <f t="shared" si="96"/>
        <v>-5.4145781794651793E-2</v>
      </c>
      <c r="Q122" s="139" t="str">
        <f t="shared" si="96"/>
        <v/>
      </c>
      <c r="R122" s="139">
        <f t="shared" si="96"/>
        <v>-2.3887565559524038E-2</v>
      </c>
      <c r="S122" s="139">
        <f t="shared" si="96"/>
        <v>-6.709892684147678E-3</v>
      </c>
      <c r="T122" s="139" t="str">
        <f t="shared" si="96"/>
        <v/>
      </c>
      <c r="U122" s="139">
        <f t="shared" si="96"/>
        <v>-2.17042162152431E-3</v>
      </c>
      <c r="V122" s="139" t="str">
        <f t="shared" si="96"/>
        <v/>
      </c>
      <c r="W122" s="139">
        <f t="shared" si="96"/>
        <v>-1.0193177298469247E-3</v>
      </c>
      <c r="X122" s="139">
        <f t="shared" si="96"/>
        <v>-4.4129198197523367E-4</v>
      </c>
      <c r="Y122" s="139">
        <f t="shared" si="96"/>
        <v>-1.5165755398294234E-4</v>
      </c>
      <c r="Z122" s="139">
        <f t="shared" si="96"/>
        <v>-6.6845614425381505E-6</v>
      </c>
      <c r="AA122" s="139" t="str">
        <f t="shared" si="96"/>
        <v/>
      </c>
      <c r="AB122" s="139" t="str">
        <f t="shared" si="96"/>
        <v/>
      </c>
      <c r="AC122" s="139" t="str">
        <f t="shared" si="96"/>
        <v/>
      </c>
      <c r="AD122" s="139" t="str">
        <f t="shared" si="96"/>
        <v/>
      </c>
    </row>
    <row r="123" spans="4:31">
      <c r="D123" s="135"/>
      <c r="E123" s="135"/>
      <c r="F123" s="135"/>
      <c r="H123">
        <v>2</v>
      </c>
      <c r="J123">
        <f>IF(NOT(J$12&lt;0),J$12,"")</f>
        <v>7.3029809042071596</v>
      </c>
      <c r="K123" t="str">
        <f t="shared" ref="K123:AD123" si="97">IF(NOT(K$12&lt;0),K$12,"")</f>
        <v/>
      </c>
      <c r="L123" t="str">
        <f t="shared" si="97"/>
        <v/>
      </c>
      <c r="M123" t="str">
        <f t="shared" si="97"/>
        <v/>
      </c>
      <c r="N123" t="str">
        <f t="shared" si="97"/>
        <v/>
      </c>
      <c r="O123">
        <f t="shared" si="97"/>
        <v>0.10921748519988145</v>
      </c>
      <c r="P123" t="str">
        <f t="shared" si="97"/>
        <v/>
      </c>
      <c r="Q123">
        <f t="shared" si="97"/>
        <v>1.2091720627536717E-2</v>
      </c>
      <c r="R123" t="str">
        <f t="shared" si="97"/>
        <v/>
      </c>
      <c r="S123" t="str">
        <f t="shared" si="97"/>
        <v/>
      </c>
      <c r="T123">
        <f t="shared" si="97"/>
        <v>2.4738603734367204E-3</v>
      </c>
      <c r="U123" t="str">
        <f t="shared" si="97"/>
        <v/>
      </c>
      <c r="V123">
        <f t="shared" si="97"/>
        <v>1.3839243247015798E-4</v>
      </c>
      <c r="W123" t="str">
        <f t="shared" si="97"/>
        <v/>
      </c>
      <c r="X123" t="str">
        <f t="shared" si="97"/>
        <v/>
      </c>
      <c r="Y123" t="str">
        <f t="shared" si="97"/>
        <v/>
      </c>
      <c r="Z123" t="str">
        <f t="shared" si="97"/>
        <v/>
      </c>
      <c r="AA123">
        <f t="shared" si="97"/>
        <v>6.58409283486594E-5</v>
      </c>
      <c r="AB123">
        <f t="shared" si="97"/>
        <v>2.9574932536413634E-5</v>
      </c>
      <c r="AC123">
        <f t="shared" si="97"/>
        <v>1.1444372927049695E-5</v>
      </c>
      <c r="AD123">
        <f t="shared" si="97"/>
        <v>2.3797026009741984E-6</v>
      </c>
    </row>
    <row r="124" spans="4:31">
      <c r="D124" s="135"/>
      <c r="E124" s="135"/>
      <c r="F124" s="135"/>
      <c r="H124">
        <v>3</v>
      </c>
      <c r="I124">
        <f>MAX(J122:AD122)</f>
        <v>-6.6845614425381505E-6</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1</v>
      </c>
      <c r="AA124">
        <f t="shared" si="98"/>
        <v>0</v>
      </c>
      <c r="AB124">
        <f t="shared" si="98"/>
        <v>0</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98.28125</v>
      </c>
      <c r="Q125">
        <f t="shared" si="99"/>
        <v>82.734375</v>
      </c>
      <c r="R125">
        <f t="shared" si="99"/>
        <v>90.5078125</v>
      </c>
      <c r="S125">
        <f t="shared" si="99"/>
        <v>86.62109375</v>
      </c>
      <c r="T125">
        <f t="shared" si="99"/>
        <v>84.677734375</v>
      </c>
      <c r="U125">
        <f t="shared" si="99"/>
        <v>85.6494140625</v>
      </c>
      <c r="V125">
        <f t="shared" si="99"/>
        <v>85.16357421875</v>
      </c>
      <c r="W125">
        <f t="shared" si="99"/>
        <v>85.406494140625</v>
      </c>
      <c r="X125">
        <f t="shared" si="99"/>
        <v>85.2850341796875</v>
      </c>
      <c r="Y125">
        <f t="shared" si="99"/>
        <v>85.22430419921875</v>
      </c>
      <c r="Z125">
        <f t="shared" si="99"/>
        <v>85.193939208984375</v>
      </c>
      <c r="AA125">
        <f t="shared" si="99"/>
        <v>85.178756713867188</v>
      </c>
      <c r="AB125">
        <f t="shared" si="99"/>
        <v>85.186347961425781</v>
      </c>
      <c r="AC125">
        <f t="shared" si="99"/>
        <v>85.190143585205078</v>
      </c>
      <c r="AD125">
        <f t="shared" si="99"/>
        <v>85.192041397094727</v>
      </c>
      <c r="AE125" s="132">
        <f>HLOOKUP(1,$J124:AD125,2,0)</f>
        <v>85.193939208984375</v>
      </c>
    </row>
    <row r="126" spans="4:31">
      <c r="D126" s="135"/>
      <c r="E126" s="135"/>
      <c r="F126" s="135"/>
      <c r="H126">
        <v>5</v>
      </c>
      <c r="I126">
        <f>MIN(J123:AD123)</f>
        <v>2.3797026009741984E-6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98.28125</v>
      </c>
      <c r="Q127">
        <f t="shared" si="101"/>
        <v>82.734375</v>
      </c>
      <c r="R127">
        <f t="shared" si="101"/>
        <v>90.5078125</v>
      </c>
      <c r="S127">
        <f t="shared" si="101"/>
        <v>86.62109375</v>
      </c>
      <c r="T127">
        <f t="shared" si="101"/>
        <v>84.677734375</v>
      </c>
      <c r="U127">
        <f t="shared" si="101"/>
        <v>85.6494140625</v>
      </c>
      <c r="V127">
        <f t="shared" si="101"/>
        <v>85.16357421875</v>
      </c>
      <c r="W127">
        <f t="shared" si="101"/>
        <v>85.406494140625</v>
      </c>
      <c r="X127">
        <f t="shared" si="101"/>
        <v>85.2850341796875</v>
      </c>
      <c r="Y127">
        <f t="shared" si="101"/>
        <v>85.22430419921875</v>
      </c>
      <c r="Z127">
        <f t="shared" si="101"/>
        <v>85.193939208984375</v>
      </c>
      <c r="AA127">
        <f t="shared" si="101"/>
        <v>85.178756713867188</v>
      </c>
      <c r="AB127">
        <f t="shared" si="101"/>
        <v>85.186347961425781</v>
      </c>
      <c r="AC127">
        <f t="shared" si="101"/>
        <v>85.190143585205078</v>
      </c>
      <c r="AD127">
        <f t="shared" si="101"/>
        <v>85.192041397094727</v>
      </c>
      <c r="AE127" s="132">
        <f>HLOOKUP(1,$J126:AD127,2,0)</f>
        <v>85.192041397094727</v>
      </c>
    </row>
    <row r="128" spans="4:31" s="139" customFormat="1">
      <c r="D128" s="137"/>
      <c r="E128" s="137"/>
      <c r="F128" s="137"/>
      <c r="G128" s="138" t="s">
        <v>118</v>
      </c>
      <c r="H128" s="139">
        <v>1</v>
      </c>
      <c r="J128" s="139" t="str">
        <f>IF(J$12&lt;0,J$12,"")</f>
        <v/>
      </c>
      <c r="K128" s="139">
        <f t="shared" ref="K128:AE128" si="102">IF(K$12&lt;0,K$12,"")</f>
        <v>-0.37020917715180962</v>
      </c>
      <c r="L128" s="139">
        <f t="shared" si="102"/>
        <v>-0.33624381620340993</v>
      </c>
      <c r="M128" s="139">
        <f t="shared" si="102"/>
        <v>-0.26921804730527776</v>
      </c>
      <c r="N128" s="139">
        <f t="shared" si="102"/>
        <v>-0.13867449484637606</v>
      </c>
      <c r="O128" s="139" t="str">
        <f t="shared" si="102"/>
        <v/>
      </c>
      <c r="P128" s="139">
        <f t="shared" si="102"/>
        <v>-5.4145781794651793E-2</v>
      </c>
      <c r="Q128" s="139" t="str">
        <f t="shared" si="102"/>
        <v/>
      </c>
      <c r="R128" s="139">
        <f t="shared" si="102"/>
        <v>-2.3887565559524038E-2</v>
      </c>
      <c r="S128" s="139">
        <f t="shared" si="102"/>
        <v>-6.709892684147678E-3</v>
      </c>
      <c r="T128" s="139" t="str">
        <f t="shared" si="102"/>
        <v/>
      </c>
      <c r="U128" s="139">
        <f t="shared" si="102"/>
        <v>-2.17042162152431E-3</v>
      </c>
      <c r="V128" s="139" t="str">
        <f t="shared" si="102"/>
        <v/>
      </c>
      <c r="W128" s="139">
        <f t="shared" si="102"/>
        <v>-1.0193177298469247E-3</v>
      </c>
      <c r="X128" s="139">
        <f t="shared" si="102"/>
        <v>-4.4129198197523367E-4</v>
      </c>
      <c r="Y128" s="139">
        <f t="shared" si="102"/>
        <v>-1.5165755398294234E-4</v>
      </c>
      <c r="Z128" s="139">
        <f t="shared" si="102"/>
        <v>-6.6845614425381505E-6</v>
      </c>
      <c r="AA128" s="139" t="str">
        <f t="shared" si="102"/>
        <v/>
      </c>
      <c r="AB128" s="139" t="str">
        <f t="shared" si="102"/>
        <v/>
      </c>
      <c r="AC128" s="139" t="str">
        <f t="shared" si="102"/>
        <v/>
      </c>
      <c r="AD128" s="139" t="str">
        <f t="shared" si="102"/>
        <v/>
      </c>
      <c r="AE128" s="139">
        <f t="shared" si="102"/>
        <v>-2.1524802044647906E-6</v>
      </c>
    </row>
    <row r="129" spans="4:32">
      <c r="D129" s="135"/>
      <c r="E129" s="135"/>
      <c r="F129" s="135"/>
      <c r="H129">
        <v>2</v>
      </c>
      <c r="J129">
        <f>IF(NOT(J$12&lt;0),J$12,"")</f>
        <v>7.3029809042071596</v>
      </c>
      <c r="K129" t="str">
        <f t="shared" ref="K129:AE129" si="103">IF(NOT(K$12&lt;0),K$12,"")</f>
        <v/>
      </c>
      <c r="L129" t="str">
        <f t="shared" si="103"/>
        <v/>
      </c>
      <c r="M129" t="str">
        <f t="shared" si="103"/>
        <v/>
      </c>
      <c r="N129" t="str">
        <f t="shared" si="103"/>
        <v/>
      </c>
      <c r="O129">
        <f t="shared" si="103"/>
        <v>0.10921748519988145</v>
      </c>
      <c r="P129" t="str">
        <f t="shared" si="103"/>
        <v/>
      </c>
      <c r="Q129">
        <f t="shared" si="103"/>
        <v>1.2091720627536717E-2</v>
      </c>
      <c r="R129" t="str">
        <f t="shared" si="103"/>
        <v/>
      </c>
      <c r="S129" t="str">
        <f t="shared" si="103"/>
        <v/>
      </c>
      <c r="T129">
        <f t="shared" si="103"/>
        <v>2.4738603734367204E-3</v>
      </c>
      <c r="U129" t="str">
        <f t="shared" si="103"/>
        <v/>
      </c>
      <c r="V129">
        <f t="shared" si="103"/>
        <v>1.3839243247015798E-4</v>
      </c>
      <c r="W129" t="str">
        <f t="shared" si="103"/>
        <v/>
      </c>
      <c r="X129" t="str">
        <f t="shared" si="103"/>
        <v/>
      </c>
      <c r="Y129" t="str">
        <f t="shared" si="103"/>
        <v/>
      </c>
      <c r="Z129" t="str">
        <f t="shared" si="103"/>
        <v/>
      </c>
      <c r="AA129">
        <f t="shared" si="103"/>
        <v>6.58409283486594E-5</v>
      </c>
      <c r="AB129">
        <f t="shared" si="103"/>
        <v>2.9574932536413634E-5</v>
      </c>
      <c r="AC129">
        <f t="shared" si="103"/>
        <v>1.1444372927049695E-5</v>
      </c>
      <c r="AD129">
        <f t="shared" si="103"/>
        <v>2.3797026009741984E-6</v>
      </c>
      <c r="AE129" t="str">
        <f t="shared" si="103"/>
        <v/>
      </c>
    </row>
    <row r="130" spans="4:32">
      <c r="D130" s="135"/>
      <c r="E130" s="135"/>
      <c r="F130" s="135"/>
      <c r="H130">
        <v>3</v>
      </c>
      <c r="I130">
        <f>MAX(J128:AE128)</f>
        <v>-2.1524802044647906E-6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98.28125</v>
      </c>
      <c r="Q131">
        <f t="shared" si="105"/>
        <v>82.734375</v>
      </c>
      <c r="R131">
        <f t="shared" si="105"/>
        <v>90.5078125</v>
      </c>
      <c r="S131">
        <f t="shared" si="105"/>
        <v>86.62109375</v>
      </c>
      <c r="T131">
        <f t="shared" si="105"/>
        <v>84.677734375</v>
      </c>
      <c r="U131">
        <f t="shared" si="105"/>
        <v>85.6494140625</v>
      </c>
      <c r="V131">
        <f t="shared" si="105"/>
        <v>85.16357421875</v>
      </c>
      <c r="W131">
        <f t="shared" si="105"/>
        <v>85.406494140625</v>
      </c>
      <c r="X131">
        <f t="shared" si="105"/>
        <v>85.2850341796875</v>
      </c>
      <c r="Y131">
        <f t="shared" si="105"/>
        <v>85.22430419921875</v>
      </c>
      <c r="Z131">
        <f t="shared" si="105"/>
        <v>85.193939208984375</v>
      </c>
      <c r="AA131">
        <f t="shared" si="105"/>
        <v>85.178756713867188</v>
      </c>
      <c r="AB131">
        <f t="shared" si="105"/>
        <v>85.186347961425781</v>
      </c>
      <c r="AC131">
        <f t="shared" si="105"/>
        <v>85.190143585205078</v>
      </c>
      <c r="AD131">
        <f t="shared" si="105"/>
        <v>85.192041397094727</v>
      </c>
      <c r="AE131">
        <f t="shared" si="105"/>
        <v>85.192990303039551</v>
      </c>
      <c r="AF131" s="132">
        <f>HLOOKUP(1,$J130:AE131,2,0)</f>
        <v>85.192990303039551</v>
      </c>
    </row>
    <row r="132" spans="4:32">
      <c r="D132" s="135"/>
      <c r="E132" s="135"/>
      <c r="F132" s="135"/>
      <c r="H132">
        <v>5</v>
      </c>
      <c r="I132">
        <f>MIN(J129:AE129)</f>
        <v>2.3797026009741984E-6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98.28125</v>
      </c>
      <c r="Q133">
        <f t="shared" si="107"/>
        <v>82.734375</v>
      </c>
      <c r="R133">
        <f t="shared" si="107"/>
        <v>90.5078125</v>
      </c>
      <c r="S133">
        <f t="shared" si="107"/>
        <v>86.62109375</v>
      </c>
      <c r="T133">
        <f t="shared" si="107"/>
        <v>84.677734375</v>
      </c>
      <c r="U133">
        <f t="shared" si="107"/>
        <v>85.6494140625</v>
      </c>
      <c r="V133">
        <f t="shared" si="107"/>
        <v>85.16357421875</v>
      </c>
      <c r="W133">
        <f t="shared" si="107"/>
        <v>85.406494140625</v>
      </c>
      <c r="X133">
        <f t="shared" si="107"/>
        <v>85.2850341796875</v>
      </c>
      <c r="Y133">
        <f t="shared" si="107"/>
        <v>85.22430419921875</v>
      </c>
      <c r="Z133">
        <f t="shared" si="107"/>
        <v>85.193939208984375</v>
      </c>
      <c r="AA133">
        <f t="shared" si="107"/>
        <v>85.178756713867188</v>
      </c>
      <c r="AB133">
        <f t="shared" si="107"/>
        <v>85.186347961425781</v>
      </c>
      <c r="AC133">
        <f t="shared" si="107"/>
        <v>85.190143585205078</v>
      </c>
      <c r="AD133">
        <f t="shared" si="107"/>
        <v>85.192041397094727</v>
      </c>
      <c r="AE133">
        <f t="shared" si="107"/>
        <v>85.192990303039551</v>
      </c>
      <c r="AF133" s="132">
        <f>HLOOKUP(1,$J132:AE133,2,0)</f>
        <v>85.192041397094727</v>
      </c>
    </row>
    <row r="134" spans="4:32">
      <c r="I134" s="134"/>
      <c r="J134" s="134"/>
    </row>
    <row r="135" spans="4:32">
      <c r="D135" s="26"/>
      <c r="E135" s="26"/>
      <c r="F135" s="26"/>
      <c r="I135" s="134"/>
      <c r="J135" s="134"/>
    </row>
    <row r="136" spans="4:32">
      <c r="I136" s="134"/>
      <c r="J136" s="134"/>
    </row>
  </sheetData>
  <sheetProtection algorithmName="SHA-512" hashValue="hIHUzvvaxujeCwE+E+8hlTmKGevvbhcdp8bEIawQqu8fzHaLIzBHAj2UK8yhtEP/WymqaIvTqE/XZY/68c0/pA==" saltValue="8zQAMPtJidiTL3oS4UCUcg==" spinCount="100000" sheet="1" objects="1" scenarios="1" selectLockedCells="1" selectUnlockedCells="1"/>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697C-ADD3-42E9-9FEB-B7F954DF072D}">
  <sheetPr codeName="Sheet42"/>
  <dimension ref="A1:AF136"/>
  <sheetViews>
    <sheetView workbookViewId="0">
      <selection activeCell="B12" sqref="B12"/>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67.1875</v>
      </c>
      <c r="Q5">
        <f>Q41</f>
        <v>67.1875</v>
      </c>
      <c r="R5">
        <f>R47</f>
        <v>67.1875</v>
      </c>
      <c r="S5">
        <f>S53</f>
        <v>59.4140625</v>
      </c>
      <c r="T5" s="132">
        <f>T59</f>
        <v>55.52734375</v>
      </c>
      <c r="U5">
        <f>U65</f>
        <v>55.52734375</v>
      </c>
      <c r="V5">
        <f>V71</f>
        <v>54.5556640625</v>
      </c>
      <c r="W5">
        <f>W77</f>
        <v>54.5556640625</v>
      </c>
      <c r="X5">
        <f>X83</f>
        <v>54.312744140625</v>
      </c>
      <c r="Y5">
        <f>Y89</f>
        <v>54.1912841796875</v>
      </c>
      <c r="Z5">
        <f>Z95</f>
        <v>54.1912841796875</v>
      </c>
      <c r="AA5">
        <f>AA101</f>
        <v>54.160919189453125</v>
      </c>
      <c r="AB5">
        <f>AB107</f>
        <v>54.145736694335938</v>
      </c>
      <c r="AC5">
        <f>AC113</f>
        <v>54.145736694335938</v>
      </c>
      <c r="AD5">
        <f>AD119</f>
        <v>54.145736694335938</v>
      </c>
      <c r="AE5">
        <f>AE125</f>
        <v>54.145736694335938</v>
      </c>
      <c r="AF5" s="133">
        <f>AF131</f>
        <v>54.144787788391113</v>
      </c>
    </row>
    <row r="6" spans="1:32" ht="15.75">
      <c r="A6" s="105"/>
      <c r="B6" s="107"/>
      <c r="C6" s="107"/>
      <c r="D6" s="90"/>
      <c r="E6" s="90"/>
      <c r="F6" s="90"/>
      <c r="J6" s="134" t="s">
        <v>119</v>
      </c>
      <c r="K6" s="134"/>
      <c r="L6" s="34" t="s">
        <v>120</v>
      </c>
      <c r="M6" s="132">
        <f>M19</f>
        <v>5</v>
      </c>
      <c r="N6">
        <f>N25</f>
        <v>5</v>
      </c>
      <c r="O6">
        <f>O31</f>
        <v>5</v>
      </c>
      <c r="P6">
        <f>P37</f>
        <v>5</v>
      </c>
      <c r="Q6">
        <f>Q43</f>
        <v>36.09375</v>
      </c>
      <c r="R6">
        <f>R49</f>
        <v>51.640625</v>
      </c>
      <c r="S6">
        <f>S55</f>
        <v>51.640625</v>
      </c>
      <c r="T6" s="132">
        <f>T61</f>
        <v>51.640625</v>
      </c>
      <c r="U6">
        <f>U67</f>
        <v>53.583984375</v>
      </c>
      <c r="V6">
        <f>V73</f>
        <v>53.583984375</v>
      </c>
      <c r="W6">
        <f>W79</f>
        <v>54.06982421875</v>
      </c>
      <c r="X6">
        <f>X85</f>
        <v>54.06982421875</v>
      </c>
      <c r="Y6">
        <f>Y91</f>
        <v>54.06982421875</v>
      </c>
      <c r="Z6">
        <f>Z97</f>
        <v>54.13055419921875</v>
      </c>
      <c r="AA6">
        <f>AA103</f>
        <v>54.13055419921875</v>
      </c>
      <c r="AB6">
        <f>AB109</f>
        <v>54.13055419921875</v>
      </c>
      <c r="AC6">
        <f>AC115</f>
        <v>54.138145446777344</v>
      </c>
      <c r="AD6">
        <f>AD121</f>
        <v>54.141941070556641</v>
      </c>
      <c r="AE6">
        <f>AE127</f>
        <v>54.143838882446289</v>
      </c>
      <c r="AF6" s="133">
        <f>AF133</f>
        <v>54.143838882446289</v>
      </c>
    </row>
    <row r="7" spans="1:32">
      <c r="A7" s="108" t="s">
        <v>23</v>
      </c>
      <c r="B7" s="109">
        <v>3</v>
      </c>
      <c r="C7" s="110"/>
      <c r="D7" s="90"/>
      <c r="E7" s="90"/>
      <c r="F7" s="90"/>
      <c r="I7" s="50" t="s">
        <v>18</v>
      </c>
      <c r="J7" s="134">
        <v>5</v>
      </c>
      <c r="K7" s="134">
        <v>1000</v>
      </c>
      <c r="L7">
        <f>(J7+K7)/2</f>
        <v>502.5</v>
      </c>
      <c r="M7">
        <f>SUM(M5:M6)/2</f>
        <v>253.75</v>
      </c>
      <c r="N7">
        <f>SUM(N5:N6)/2</f>
        <v>129.375</v>
      </c>
      <c r="O7">
        <f>SUM(O5:O6)/2</f>
        <v>67.1875</v>
      </c>
      <c r="P7">
        <f t="shared" ref="P7:AF7" si="0">SUM(P5:P6)/2</f>
        <v>36.09375</v>
      </c>
      <c r="Q7">
        <f t="shared" si="0"/>
        <v>51.640625</v>
      </c>
      <c r="R7">
        <f t="shared" si="0"/>
        <v>59.4140625</v>
      </c>
      <c r="S7">
        <f t="shared" si="0"/>
        <v>55.52734375</v>
      </c>
      <c r="T7">
        <f t="shared" si="0"/>
        <v>53.583984375</v>
      </c>
      <c r="U7">
        <f t="shared" si="0"/>
        <v>54.5556640625</v>
      </c>
      <c r="V7">
        <f t="shared" si="0"/>
        <v>54.06982421875</v>
      </c>
      <c r="W7">
        <f t="shared" si="0"/>
        <v>54.312744140625</v>
      </c>
      <c r="X7">
        <f t="shared" si="0"/>
        <v>54.1912841796875</v>
      </c>
      <c r="Y7">
        <f t="shared" si="0"/>
        <v>54.13055419921875</v>
      </c>
      <c r="Z7">
        <f t="shared" si="0"/>
        <v>54.160919189453125</v>
      </c>
      <c r="AA7">
        <f t="shared" si="0"/>
        <v>54.145736694335938</v>
      </c>
      <c r="AB7">
        <f t="shared" si="0"/>
        <v>54.138145446777344</v>
      </c>
      <c r="AC7">
        <f t="shared" si="0"/>
        <v>54.141941070556641</v>
      </c>
      <c r="AD7" s="133">
        <f t="shared" si="0"/>
        <v>54.143838882446289</v>
      </c>
      <c r="AE7" s="133">
        <f t="shared" si="0"/>
        <v>54.144787788391113</v>
      </c>
      <c r="AF7">
        <f t="shared" si="0"/>
        <v>54.144313335418701</v>
      </c>
    </row>
    <row r="8" spans="1:32">
      <c r="A8" s="112" t="s">
        <v>121</v>
      </c>
      <c r="B8" s="110">
        <f>'ICC SSiz HypTest'!C4</f>
        <v>0.5</v>
      </c>
      <c r="C8" s="148" t="s">
        <v>122</v>
      </c>
      <c r="D8" s="109">
        <f>B8/(1-B8)</f>
        <v>1</v>
      </c>
      <c r="E8" s="109" t="s">
        <v>123</v>
      </c>
      <c r="F8" s="109"/>
      <c r="I8" s="50" t="s">
        <v>23</v>
      </c>
      <c r="J8">
        <f>B7</f>
        <v>3</v>
      </c>
      <c r="K8">
        <f>J8</f>
        <v>3</v>
      </c>
      <c r="L8">
        <f t="shared" ref="L8:AF8" si="1">K8</f>
        <v>3</v>
      </c>
      <c r="M8">
        <f t="shared" si="1"/>
        <v>3</v>
      </c>
      <c r="N8">
        <f t="shared" si="1"/>
        <v>3</v>
      </c>
      <c r="O8">
        <f t="shared" si="1"/>
        <v>3</v>
      </c>
      <c r="P8">
        <f t="shared" si="1"/>
        <v>3</v>
      </c>
      <c r="Q8">
        <f t="shared" si="1"/>
        <v>3</v>
      </c>
      <c r="R8">
        <f t="shared" si="1"/>
        <v>3</v>
      </c>
      <c r="S8">
        <f t="shared" si="1"/>
        <v>3</v>
      </c>
      <c r="T8">
        <f t="shared" si="1"/>
        <v>3</v>
      </c>
      <c r="U8">
        <f t="shared" si="1"/>
        <v>3</v>
      </c>
      <c r="V8">
        <f t="shared" si="1"/>
        <v>3</v>
      </c>
      <c r="W8">
        <f t="shared" si="1"/>
        <v>3</v>
      </c>
      <c r="X8">
        <f t="shared" si="1"/>
        <v>3</v>
      </c>
      <c r="Y8">
        <f t="shared" si="1"/>
        <v>3</v>
      </c>
      <c r="Z8">
        <f t="shared" si="1"/>
        <v>3</v>
      </c>
      <c r="AA8">
        <f t="shared" si="1"/>
        <v>3</v>
      </c>
      <c r="AB8">
        <f t="shared" si="1"/>
        <v>3</v>
      </c>
      <c r="AC8">
        <f t="shared" si="1"/>
        <v>3</v>
      </c>
      <c r="AD8">
        <f t="shared" si="1"/>
        <v>3</v>
      </c>
      <c r="AE8">
        <f t="shared" si="1"/>
        <v>3</v>
      </c>
      <c r="AF8">
        <f t="shared" si="1"/>
        <v>3</v>
      </c>
    </row>
    <row r="9" spans="1:32">
      <c r="A9" s="112" t="s">
        <v>124</v>
      </c>
      <c r="B9" s="110">
        <f>'ICC SSiz HypTest'!C5</f>
        <v>0.7</v>
      </c>
      <c r="C9" s="148" t="s">
        <v>125</v>
      </c>
      <c r="D9" s="109">
        <f>B9/(1-B9)</f>
        <v>2.333333333333333</v>
      </c>
      <c r="E9" s="109" t="s">
        <v>126</v>
      </c>
      <c r="F9" s="109"/>
      <c r="J9">
        <f>(2*($B10+$B11)^2)*((J7*J8)-1)/(J7*(J7-1)*(J8-1))</f>
        <v>5.9946931454675854</v>
      </c>
      <c r="K9">
        <f t="shared" ref="K9:AF9" si="2">(2*($B10+$B11)^2)*((K7*K8)-1)/(K7*(K7-1)*(K8-1))</f>
        <v>2.5708686891544815E-2</v>
      </c>
      <c r="L9">
        <f t="shared" si="2"/>
        <v>5.1195412900725927E-2</v>
      </c>
      <c r="M9">
        <f t="shared" si="2"/>
        <v>0.10151451196788558</v>
      </c>
      <c r="N9">
        <f t="shared" si="2"/>
        <v>0.19961322736373929</v>
      </c>
      <c r="O9">
        <f t="shared" si="2"/>
        <v>0.38623728253745021</v>
      </c>
      <c r="P9">
        <f t="shared" si="2"/>
        <v>0.72532218088914702</v>
      </c>
      <c r="Q9">
        <f t="shared" si="2"/>
        <v>0.5040559152137386</v>
      </c>
      <c r="R9">
        <f t="shared" si="2"/>
        <v>0.43735022985869121</v>
      </c>
      <c r="S9">
        <f t="shared" si="2"/>
        <v>0.46833960220194137</v>
      </c>
      <c r="T9">
        <f t="shared" si="2"/>
        <v>0.48554177340574961</v>
      </c>
      <c r="U9">
        <f t="shared" si="2"/>
        <v>0.47678556530877869</v>
      </c>
      <c r="V9">
        <f t="shared" si="2"/>
        <v>0.48112382998058667</v>
      </c>
      <c r="W9">
        <f t="shared" si="2"/>
        <v>0.47894487314216072</v>
      </c>
      <c r="X9">
        <f t="shared" si="2"/>
        <v>0.4800318787100617</v>
      </c>
      <c r="Y9">
        <f t="shared" si="2"/>
        <v>0.48057723402515573</v>
      </c>
      <c r="Z9">
        <f t="shared" si="2"/>
        <v>0.4803044015517321</v>
      </c>
      <c r="AA9">
        <f t="shared" si="2"/>
        <v>0.4804407790515009</v>
      </c>
      <c r="AB9">
        <f t="shared" si="2"/>
        <v>0.48050899684996679</v>
      </c>
      <c r="AC9">
        <f t="shared" si="2"/>
        <v>0.4804748855291594</v>
      </c>
      <c r="AD9">
        <f t="shared" si="2"/>
        <v>0.48045783168500095</v>
      </c>
      <c r="AE9">
        <f t="shared" si="2"/>
        <v>0.48044930521692669</v>
      </c>
      <c r="AF9">
        <f t="shared" si="2"/>
        <v>0.48045356841313186</v>
      </c>
    </row>
    <row r="10" spans="1:32">
      <c r="A10" s="110">
        <f>1-'ICC SSiz HypTest'!C7</f>
        <v>9.9999999999999978E-2</v>
      </c>
      <c r="B10" s="116">
        <f>-NORMSINV(A10)</f>
        <v>1.2815515655446006</v>
      </c>
      <c r="C10" s="115" t="s">
        <v>13</v>
      </c>
      <c r="D10" s="107"/>
      <c r="E10" s="107"/>
      <c r="F10" s="107"/>
      <c r="H10" t="s">
        <v>331</v>
      </c>
      <c r="I10" t="s">
        <v>127</v>
      </c>
      <c r="J10">
        <f>(1+(J8*$D8))/(1+(J8*$D9))</f>
        <v>0.50000000000000011</v>
      </c>
      <c r="K10">
        <f t="shared" ref="K10:AF10" si="3">(1+(K8*$D8))/(1+(K8*$D9))</f>
        <v>0.50000000000000011</v>
      </c>
      <c r="L10">
        <f t="shared" si="3"/>
        <v>0.50000000000000011</v>
      </c>
      <c r="M10">
        <f t="shared" si="3"/>
        <v>0.50000000000000011</v>
      </c>
      <c r="N10">
        <f t="shared" si="3"/>
        <v>0.50000000000000011</v>
      </c>
      <c r="O10">
        <f t="shared" si="3"/>
        <v>0.50000000000000011</v>
      </c>
      <c r="P10">
        <f t="shared" si="3"/>
        <v>0.50000000000000011</v>
      </c>
      <c r="Q10">
        <f t="shared" si="3"/>
        <v>0.50000000000000011</v>
      </c>
      <c r="R10">
        <f t="shared" si="3"/>
        <v>0.50000000000000011</v>
      </c>
      <c r="S10">
        <f t="shared" si="3"/>
        <v>0.50000000000000011</v>
      </c>
      <c r="T10">
        <f t="shared" si="3"/>
        <v>0.50000000000000011</v>
      </c>
      <c r="U10">
        <f t="shared" si="3"/>
        <v>0.50000000000000011</v>
      </c>
      <c r="V10">
        <f t="shared" si="3"/>
        <v>0.50000000000000011</v>
      </c>
      <c r="W10">
        <f t="shared" si="3"/>
        <v>0.50000000000000011</v>
      </c>
      <c r="X10">
        <f t="shared" si="3"/>
        <v>0.50000000000000011</v>
      </c>
      <c r="Y10">
        <f t="shared" si="3"/>
        <v>0.50000000000000011</v>
      </c>
      <c r="Z10">
        <f t="shared" si="3"/>
        <v>0.50000000000000011</v>
      </c>
      <c r="AA10">
        <f t="shared" si="3"/>
        <v>0.50000000000000011</v>
      </c>
      <c r="AB10">
        <f t="shared" si="3"/>
        <v>0.50000000000000011</v>
      </c>
      <c r="AC10">
        <f t="shared" si="3"/>
        <v>0.50000000000000011</v>
      </c>
      <c r="AD10">
        <f t="shared" si="3"/>
        <v>0.50000000000000011</v>
      </c>
      <c r="AE10">
        <f t="shared" si="3"/>
        <v>0.50000000000000011</v>
      </c>
      <c r="AF10">
        <f t="shared" si="3"/>
        <v>0.50000000000000011</v>
      </c>
    </row>
    <row r="11" spans="1:32">
      <c r="A11" s="110">
        <f>'ICC SSiz HypTest'!C8</f>
        <v>0.1</v>
      </c>
      <c r="B11" s="116">
        <f>-NORMSINV(A11/2)</f>
        <v>1.6448536269514726</v>
      </c>
      <c r="C11" s="115" t="s">
        <v>14</v>
      </c>
      <c r="D11" s="110"/>
      <c r="E11" s="110"/>
      <c r="F11" s="110"/>
      <c r="H11" t="s">
        <v>331</v>
      </c>
      <c r="I11" t="s">
        <v>128</v>
      </c>
      <c r="J11">
        <f>(-LN(J10))^2</f>
        <v>0.48045301391820111</v>
      </c>
      <c r="K11">
        <f>(-LN(K10))^2</f>
        <v>0.48045301391820111</v>
      </c>
      <c r="L11">
        <f>(-LN(L10))^2</f>
        <v>0.48045301391820111</v>
      </c>
      <c r="M11">
        <f>(-LN(M10))^2</f>
        <v>0.48045301391820111</v>
      </c>
      <c r="N11">
        <f t="shared" ref="N11:AF11" si="4">(-LN(N10))^2</f>
        <v>0.48045301391820111</v>
      </c>
      <c r="O11">
        <f t="shared" si="4"/>
        <v>0.48045301391820111</v>
      </c>
      <c r="P11">
        <f t="shared" si="4"/>
        <v>0.48045301391820111</v>
      </c>
      <c r="Q11">
        <f t="shared" si="4"/>
        <v>0.48045301391820111</v>
      </c>
      <c r="R11">
        <f t="shared" si="4"/>
        <v>0.48045301391820111</v>
      </c>
      <c r="S11">
        <f t="shared" si="4"/>
        <v>0.48045301391820111</v>
      </c>
      <c r="T11">
        <f t="shared" si="4"/>
        <v>0.48045301391820111</v>
      </c>
      <c r="U11">
        <f t="shared" si="4"/>
        <v>0.48045301391820111</v>
      </c>
      <c r="V11">
        <f t="shared" si="4"/>
        <v>0.48045301391820111</v>
      </c>
      <c r="W11">
        <f t="shared" si="4"/>
        <v>0.48045301391820111</v>
      </c>
      <c r="X11">
        <f t="shared" si="4"/>
        <v>0.48045301391820111</v>
      </c>
      <c r="Y11">
        <f t="shared" si="4"/>
        <v>0.48045301391820111</v>
      </c>
      <c r="Z11">
        <f t="shared" si="4"/>
        <v>0.48045301391820111</v>
      </c>
      <c r="AA11">
        <f t="shared" si="4"/>
        <v>0.48045301391820111</v>
      </c>
      <c r="AB11">
        <f t="shared" si="4"/>
        <v>0.48045301391820111</v>
      </c>
      <c r="AC11">
        <f t="shared" si="4"/>
        <v>0.48045301391820111</v>
      </c>
      <c r="AD11">
        <f t="shared" si="4"/>
        <v>0.48045301391820111</v>
      </c>
      <c r="AE11">
        <f t="shared" si="4"/>
        <v>0.48045301391820111</v>
      </c>
      <c r="AF11">
        <f t="shared" si="4"/>
        <v>0.48045301391820111</v>
      </c>
    </row>
    <row r="12" spans="1:32">
      <c r="A12" s="149" t="s">
        <v>18</v>
      </c>
      <c r="B12" s="149">
        <f>AF7</f>
        <v>54.144313335418701</v>
      </c>
      <c r="C12" s="90"/>
      <c r="D12" s="148"/>
      <c r="E12" s="148"/>
      <c r="F12" s="148"/>
      <c r="I12" t="s">
        <v>129</v>
      </c>
      <c r="J12">
        <f>J9-J11</f>
        <v>5.5142401315493839</v>
      </c>
      <c r="K12">
        <f>K9-K11</f>
        <v>-0.45474432702665629</v>
      </c>
      <c r="L12">
        <f>L9-L11</f>
        <v>-0.42925760101747518</v>
      </c>
      <c r="M12">
        <f>M9-M11</f>
        <v>-0.37893850195031553</v>
      </c>
      <c r="N12">
        <f t="shared" ref="N12:AF12" si="5">N9-N11</f>
        <v>-0.28083978655446185</v>
      </c>
      <c r="O12">
        <f t="shared" si="5"/>
        <v>-9.42157313807509E-2</v>
      </c>
      <c r="P12">
        <f t="shared" si="5"/>
        <v>0.24486916697094591</v>
      </c>
      <c r="Q12">
        <f t="shared" si="5"/>
        <v>2.3602901295537493E-2</v>
      </c>
      <c r="R12">
        <f t="shared" si="5"/>
        <v>-4.3102784059509902E-2</v>
      </c>
      <c r="S12">
        <f t="shared" si="5"/>
        <v>-1.2113411716259737E-2</v>
      </c>
      <c r="T12">
        <f t="shared" si="5"/>
        <v>5.0887594875484998E-3</v>
      </c>
      <c r="U12">
        <f t="shared" si="5"/>
        <v>-3.667448609422419E-3</v>
      </c>
      <c r="V12">
        <f t="shared" si="5"/>
        <v>6.7081606238555969E-4</v>
      </c>
      <c r="W12">
        <f t="shared" si="5"/>
        <v>-1.5081407760403898E-3</v>
      </c>
      <c r="X12">
        <f t="shared" si="5"/>
        <v>-4.2113520813941152E-4</v>
      </c>
      <c r="Y12">
        <f t="shared" si="5"/>
        <v>1.2422010695462005E-4</v>
      </c>
      <c r="Z12">
        <f t="shared" si="5"/>
        <v>-1.4861236646901421E-4</v>
      </c>
      <c r="AA12">
        <f t="shared" si="5"/>
        <v>-1.2234866700211455E-5</v>
      </c>
      <c r="AB12">
        <f t="shared" si="5"/>
        <v>5.5982931765674593E-5</v>
      </c>
      <c r="AC12">
        <f t="shared" si="5"/>
        <v>2.1871610958290599E-5</v>
      </c>
      <c r="AD12">
        <f t="shared" si="5"/>
        <v>4.8177667998361429E-6</v>
      </c>
      <c r="AE12">
        <f t="shared" si="5"/>
        <v>-3.7087012744185799E-6</v>
      </c>
      <c r="AF12">
        <f t="shared" si="5"/>
        <v>5.5449493074899436E-7</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-0.45474432702665629</v>
      </c>
      <c r="L14">
        <f>IF(L$12&lt;0,L$12,"")</f>
        <v>-0.42925760101747518</v>
      </c>
    </row>
    <row r="15" spans="1:32">
      <c r="D15" s="135"/>
      <c r="E15" s="135"/>
      <c r="F15" s="135"/>
      <c r="H15">
        <v>2</v>
      </c>
      <c r="J15">
        <f>IF(NOT(J$12&lt;0),J$12,"")</f>
        <v>5.5142401315493839</v>
      </c>
      <c r="K15" t="str">
        <f>IF(NOT(K$12&lt;0),K$12,"")</f>
        <v/>
      </c>
      <c r="L15" t="str">
        <f>IF(NOT(L$12&lt;0),L$12,"")</f>
        <v/>
      </c>
    </row>
    <row r="16" spans="1:32">
      <c r="D16" s="135"/>
      <c r="E16" s="135"/>
      <c r="F16" s="135"/>
      <c r="H16">
        <v>3</v>
      </c>
      <c r="I16">
        <f>MAX(J14:L14)</f>
        <v>-0.42925760101747518</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5.5142401315493839</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-0.45474432702665629</v>
      </c>
      <c r="L20" s="130">
        <f>IF(L$12&lt;0,L$12,"")</f>
        <v>-0.42925760101747518</v>
      </c>
      <c r="M20" s="130">
        <f>IF(M$12&lt;0,M$12,"")</f>
        <v>-0.37893850195031553</v>
      </c>
    </row>
    <row r="21" spans="4:15">
      <c r="D21" s="135"/>
      <c r="E21" s="135"/>
      <c r="F21" s="135"/>
      <c r="H21">
        <v>2</v>
      </c>
      <c r="J21">
        <f>IF(NOT(J$12&lt;0),J$12,"")</f>
        <v>5.5142401315493839</v>
      </c>
      <c r="K21" t="str">
        <f>IF(NOT(K$12&lt;0),K$12,"")</f>
        <v/>
      </c>
      <c r="L21" t="str">
        <f>IF(NOT(L$12&lt;0),L$12,"")</f>
        <v/>
      </c>
      <c r="M21" t="str">
        <f>IF(NOT(M$12&lt;0),M$12,"")</f>
        <v/>
      </c>
    </row>
    <row r="22" spans="4:15">
      <c r="D22" s="135"/>
      <c r="E22" s="135"/>
      <c r="F22" s="135"/>
      <c r="H22">
        <v>3</v>
      </c>
      <c r="I22">
        <f>MAX(J20:M20)</f>
        <v>-0.37893850195031553</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5.5142401315493839</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-0.45474432702665629</v>
      </c>
      <c r="L26" s="139">
        <f>IF(L$12&lt;0,L$12,"")</f>
        <v>-0.42925760101747518</v>
      </c>
      <c r="M26" s="139">
        <f>IF(M$12&lt;0,M$12,"")</f>
        <v>-0.37893850195031553</v>
      </c>
      <c r="N26" s="139">
        <f>IF(N$12&lt;0,N$12,"")</f>
        <v>-0.28083978655446185</v>
      </c>
    </row>
    <row r="27" spans="4:15">
      <c r="D27" s="135"/>
      <c r="E27" s="135"/>
      <c r="F27" s="135"/>
      <c r="H27">
        <v>2</v>
      </c>
      <c r="J27">
        <f>IF(NOT(J$12&lt;0),J$12,"")</f>
        <v>5.5142401315493839</v>
      </c>
      <c r="K27" t="str">
        <f>IF(NOT(K$12&lt;0),K$12,"")</f>
        <v/>
      </c>
      <c r="L27" t="str">
        <f>IF(NOT(L$12&lt;0),L$12,"")</f>
        <v/>
      </c>
      <c r="M27" t="str">
        <f>IF(NOT(M$12&lt;0),M$12,"")</f>
        <v/>
      </c>
      <c r="N27" t="str">
        <f>IF(NOT(N$12&lt;0),N$12,"")</f>
        <v/>
      </c>
    </row>
    <row r="28" spans="4:15">
      <c r="D28" s="135"/>
      <c r="E28" s="135"/>
      <c r="F28" s="135"/>
      <c r="H28">
        <v>3</v>
      </c>
      <c r="I28">
        <f>MAX(J26:N26)</f>
        <v>-0.28083978655446185</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5.5142401315493839</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-0.45474432702665629</v>
      </c>
      <c r="L32" s="139">
        <f t="shared" si="6"/>
        <v>-0.42925760101747518</v>
      </c>
      <c r="M32" s="139">
        <f t="shared" si="6"/>
        <v>-0.37893850195031553</v>
      </c>
      <c r="N32" s="139">
        <f t="shared" si="6"/>
        <v>-0.28083978655446185</v>
      </c>
      <c r="O32" s="139">
        <f t="shared" si="6"/>
        <v>-9.42157313807509E-2</v>
      </c>
    </row>
    <row r="33" spans="4:18">
      <c r="D33" s="135"/>
      <c r="E33" s="135"/>
      <c r="F33" s="135"/>
      <c r="H33">
        <v>2</v>
      </c>
      <c r="J33">
        <f t="shared" ref="J33:O33" si="7">IF(NOT(J$12&lt;0),J$12,"")</f>
        <v>5.5142401315493839</v>
      </c>
      <c r="K33" t="str">
        <f t="shared" si="7"/>
        <v/>
      </c>
      <c r="L33" t="str">
        <f t="shared" si="7"/>
        <v/>
      </c>
      <c r="M33" t="str">
        <f t="shared" si="7"/>
        <v/>
      </c>
      <c r="N33" t="str">
        <f t="shared" si="7"/>
        <v/>
      </c>
      <c r="O33" t="str">
        <f t="shared" si="7"/>
        <v/>
      </c>
    </row>
    <row r="34" spans="4:18">
      <c r="D34" s="135"/>
      <c r="E34" s="135"/>
      <c r="F34" s="135"/>
      <c r="H34">
        <v>3</v>
      </c>
      <c r="I34">
        <f>MAX(J32:O32)</f>
        <v>-9.42157313807509E-2</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5.5142401315493839</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-0.45474432702665629</v>
      </c>
      <c r="L38" s="139">
        <f t="shared" si="12"/>
        <v>-0.42925760101747518</v>
      </c>
      <c r="M38" s="139">
        <f t="shared" si="12"/>
        <v>-0.37893850195031553</v>
      </c>
      <c r="N38" s="139">
        <f t="shared" si="12"/>
        <v>-0.28083978655446185</v>
      </c>
      <c r="O38" s="139">
        <f t="shared" si="12"/>
        <v>-9.42157313807509E-2</v>
      </c>
      <c r="P38" s="139" t="str">
        <f t="shared" si="12"/>
        <v/>
      </c>
    </row>
    <row r="39" spans="4:18">
      <c r="D39" s="135"/>
      <c r="E39" s="135"/>
      <c r="F39" s="135"/>
      <c r="H39">
        <v>2</v>
      </c>
      <c r="J39">
        <f>IF(NOT(J$12&lt;0),J$12,"")</f>
        <v>5.5142401315493839</v>
      </c>
      <c r="K39" t="str">
        <f t="shared" ref="K39:P39" si="13">IF(NOT(K$12&lt;0),K$12,"")</f>
        <v/>
      </c>
      <c r="L39" t="str">
        <f t="shared" si="13"/>
        <v/>
      </c>
      <c r="M39" t="str">
        <f t="shared" si="13"/>
        <v/>
      </c>
      <c r="N39" t="str">
        <f t="shared" si="13"/>
        <v/>
      </c>
      <c r="O39" t="str">
        <f t="shared" si="13"/>
        <v/>
      </c>
      <c r="P39">
        <f t="shared" si="13"/>
        <v>0.24486916697094591</v>
      </c>
    </row>
    <row r="40" spans="4:18">
      <c r="D40" s="135"/>
      <c r="E40" s="135"/>
      <c r="F40" s="135"/>
      <c r="H40">
        <v>3</v>
      </c>
      <c r="I40">
        <f>MAX(J38:P38)</f>
        <v>-9.42157313807509E-2</v>
      </c>
      <c r="J40">
        <f>IF(J$12=$I40,1,0)</f>
        <v>0</v>
      </c>
      <c r="K40">
        <f t="shared" ref="K40:P40" si="14">IF(K$12=$I40,1,0)</f>
        <v>0</v>
      </c>
      <c r="L40">
        <f t="shared" si="14"/>
        <v>0</v>
      </c>
      <c r="M40">
        <f t="shared" si="14"/>
        <v>0</v>
      </c>
      <c r="N40">
        <f t="shared" si="14"/>
        <v>0</v>
      </c>
      <c r="O40">
        <f t="shared" si="14"/>
        <v>1</v>
      </c>
      <c r="P40">
        <f t="shared" si="14"/>
        <v>0</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67.1875</v>
      </c>
    </row>
    <row r="42" spans="4:18">
      <c r="D42" s="135"/>
      <c r="E42" s="135"/>
      <c r="F42" s="135"/>
      <c r="H42">
        <v>5</v>
      </c>
      <c r="I42">
        <f>MIN(J39:P39)</f>
        <v>0.24486916697094591</v>
      </c>
      <c r="J42">
        <f t="shared" ref="J42:P42" si="16">IF(J$12=$I42,1,0)</f>
        <v>0</v>
      </c>
      <c r="K42">
        <f t="shared" si="16"/>
        <v>0</v>
      </c>
      <c r="L42">
        <f t="shared" si="16"/>
        <v>0</v>
      </c>
      <c r="M42">
        <f t="shared" si="16"/>
        <v>0</v>
      </c>
      <c r="N42">
        <f t="shared" si="16"/>
        <v>0</v>
      </c>
      <c r="O42">
        <f t="shared" si="16"/>
        <v>0</v>
      </c>
      <c r="P42">
        <f t="shared" si="16"/>
        <v>1</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36.09375</v>
      </c>
    </row>
    <row r="44" spans="4:18" s="139" customFormat="1">
      <c r="D44" s="137"/>
      <c r="E44" s="137"/>
      <c r="F44" s="137"/>
      <c r="G44" s="138" t="s">
        <v>104</v>
      </c>
      <c r="H44" s="139">
        <v>1</v>
      </c>
      <c r="J44" s="139" t="str">
        <f>IF(J$12&lt;0,J$12,"")</f>
        <v/>
      </c>
      <c r="K44" s="139">
        <f t="shared" ref="K44:Q44" si="18">IF(K$12&lt;0,K$12,"")</f>
        <v>-0.45474432702665629</v>
      </c>
      <c r="L44" s="139">
        <f t="shared" si="18"/>
        <v>-0.42925760101747518</v>
      </c>
      <c r="M44" s="139">
        <f t="shared" si="18"/>
        <v>-0.37893850195031553</v>
      </c>
      <c r="N44" s="139">
        <f t="shared" si="18"/>
        <v>-0.28083978655446185</v>
      </c>
      <c r="O44" s="139">
        <f t="shared" si="18"/>
        <v>-9.42157313807509E-2</v>
      </c>
      <c r="P44" s="139" t="str">
        <f t="shared" si="18"/>
        <v/>
      </c>
      <c r="Q44" s="139" t="str">
        <f t="shared" si="18"/>
        <v/>
      </c>
    </row>
    <row r="45" spans="4:18">
      <c r="D45" s="135"/>
      <c r="E45" s="135"/>
      <c r="F45" s="135"/>
      <c r="H45">
        <v>2</v>
      </c>
      <c r="J45">
        <f>IF(NOT(J$12&lt;0),J$12,"")</f>
        <v>5.5142401315493839</v>
      </c>
      <c r="K45" t="str">
        <f t="shared" ref="K45:Q45" si="19">IF(NOT(K$12&lt;0),K$12,"")</f>
        <v/>
      </c>
      <c r="L45" t="str">
        <f t="shared" si="19"/>
        <v/>
      </c>
      <c r="M45" t="str">
        <f t="shared" si="19"/>
        <v/>
      </c>
      <c r="N45" t="str">
        <f t="shared" si="19"/>
        <v/>
      </c>
      <c r="O45" t="str">
        <f t="shared" si="19"/>
        <v/>
      </c>
      <c r="P45">
        <f t="shared" si="19"/>
        <v>0.24486916697094591</v>
      </c>
      <c r="Q45">
        <f t="shared" si="19"/>
        <v>2.3602901295537493E-2</v>
      </c>
    </row>
    <row r="46" spans="4:18">
      <c r="D46" s="135"/>
      <c r="E46" s="135"/>
      <c r="F46" s="135"/>
      <c r="H46">
        <v>3</v>
      </c>
      <c r="I46">
        <f>MAX(J44:Q44)</f>
        <v>-9.42157313807509E-2</v>
      </c>
      <c r="J46">
        <f>IF(J$12=$I46,1,0)</f>
        <v>0</v>
      </c>
      <c r="K46">
        <f t="shared" ref="K46:Q46" si="20">IF(K$12=$I46,1,0)</f>
        <v>0</v>
      </c>
      <c r="L46">
        <f t="shared" si="20"/>
        <v>0</v>
      </c>
      <c r="M46">
        <f t="shared" si="20"/>
        <v>0</v>
      </c>
      <c r="N46">
        <f t="shared" si="20"/>
        <v>0</v>
      </c>
      <c r="O46">
        <f t="shared" si="20"/>
        <v>1</v>
      </c>
      <c r="P46">
        <f t="shared" si="20"/>
        <v>0</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51.640625</v>
      </c>
      <c r="R47" s="132">
        <f>HLOOKUP(1,$J46:Q47,2,0)</f>
        <v>67.1875</v>
      </c>
    </row>
    <row r="48" spans="4:18">
      <c r="D48" s="135"/>
      <c r="E48" s="135"/>
      <c r="F48" s="135"/>
      <c r="H48">
        <v>5</v>
      </c>
      <c r="I48">
        <f>MIN(J45:Q45)</f>
        <v>2.3602901295537493E-2</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51.640625</v>
      </c>
      <c r="R49" s="132">
        <f>HLOOKUP(1,$J48:Q49,2,0)</f>
        <v>51.640625</v>
      </c>
    </row>
    <row r="50" spans="4:20" s="139" customFormat="1">
      <c r="D50" s="137"/>
      <c r="E50" s="137"/>
      <c r="F50" s="137"/>
      <c r="G50" s="138" t="s">
        <v>105</v>
      </c>
      <c r="H50" s="139">
        <v>1</v>
      </c>
      <c r="J50" s="139" t="str">
        <f>IF(J$12&lt;0,J$12,"")</f>
        <v/>
      </c>
      <c r="K50" s="139">
        <f t="shared" ref="K50:R50" si="24">IF(K$12&lt;0,K$12,"")</f>
        <v>-0.45474432702665629</v>
      </c>
      <c r="L50" s="139">
        <f t="shared" si="24"/>
        <v>-0.42925760101747518</v>
      </c>
      <c r="M50" s="139">
        <f t="shared" si="24"/>
        <v>-0.37893850195031553</v>
      </c>
      <c r="N50" s="139">
        <f t="shared" si="24"/>
        <v>-0.28083978655446185</v>
      </c>
      <c r="O50" s="139">
        <f t="shared" si="24"/>
        <v>-9.42157313807509E-2</v>
      </c>
      <c r="P50" s="139" t="str">
        <f t="shared" si="24"/>
        <v/>
      </c>
      <c r="Q50" s="139" t="str">
        <f t="shared" si="24"/>
        <v/>
      </c>
      <c r="R50" s="139">
        <f t="shared" si="24"/>
        <v>-4.3102784059509902E-2</v>
      </c>
    </row>
    <row r="51" spans="4:20">
      <c r="D51" s="135"/>
      <c r="E51" s="135"/>
      <c r="F51" s="135"/>
      <c r="H51">
        <v>2</v>
      </c>
      <c r="J51">
        <f>IF(NOT(J$12&lt;0),J$12,"")</f>
        <v>5.5142401315493839</v>
      </c>
      <c r="K51" t="str">
        <f t="shared" ref="K51:R51" si="25">IF(NOT(K$12&lt;0),K$12,"")</f>
        <v/>
      </c>
      <c r="L51" t="str">
        <f t="shared" si="25"/>
        <v/>
      </c>
      <c r="M51" t="str">
        <f t="shared" si="25"/>
        <v/>
      </c>
      <c r="N51" t="str">
        <f t="shared" si="25"/>
        <v/>
      </c>
      <c r="O51" t="str">
        <f t="shared" si="25"/>
        <v/>
      </c>
      <c r="P51">
        <f t="shared" si="25"/>
        <v>0.24486916697094591</v>
      </c>
      <c r="Q51">
        <f t="shared" si="25"/>
        <v>2.3602901295537493E-2</v>
      </c>
      <c r="R51" t="str">
        <f t="shared" si="25"/>
        <v/>
      </c>
    </row>
    <row r="52" spans="4:20">
      <c r="D52" s="135"/>
      <c r="E52" s="135"/>
      <c r="F52" s="135"/>
      <c r="H52">
        <v>3</v>
      </c>
      <c r="I52">
        <f>MAX(J50:R50)</f>
        <v>-4.3102784059509902E-2</v>
      </c>
      <c r="J52">
        <f>IF(J$12=$I52,1,0)</f>
        <v>0</v>
      </c>
      <c r="K52">
        <f t="shared" ref="K52:R52" si="26">IF(K$12=$I52,1,0)</f>
        <v>0</v>
      </c>
      <c r="L52">
        <f t="shared" si="26"/>
        <v>0</v>
      </c>
      <c r="M52">
        <f t="shared" si="26"/>
        <v>0</v>
      </c>
      <c r="N52">
        <f t="shared" si="26"/>
        <v>0</v>
      </c>
      <c r="O52">
        <f t="shared" si="26"/>
        <v>0</v>
      </c>
      <c r="P52">
        <f t="shared" si="26"/>
        <v>0</v>
      </c>
      <c r="Q52">
        <f t="shared" si="26"/>
        <v>0</v>
      </c>
      <c r="R52">
        <f t="shared" si="26"/>
        <v>1</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51.640625</v>
      </c>
      <c r="R53">
        <f t="shared" si="27"/>
        <v>59.4140625</v>
      </c>
      <c r="S53" s="132">
        <f>HLOOKUP(1,$J52:R53,2,0)</f>
        <v>59.4140625</v>
      </c>
    </row>
    <row r="54" spans="4:20">
      <c r="D54" s="135"/>
      <c r="E54" s="135"/>
      <c r="F54" s="135"/>
      <c r="H54">
        <v>5</v>
      </c>
      <c r="I54">
        <f>MIN(J51:R51)</f>
        <v>2.3602901295537493E-2</v>
      </c>
      <c r="J54">
        <f>IF(J$12=$I54,1,0)</f>
        <v>0</v>
      </c>
      <c r="K54">
        <f>IF(K$12=$I54,1,0)</f>
        <v>0</v>
      </c>
      <c r="L54">
        <f>IF(L$12=$I54,1,0)</f>
        <v>0</v>
      </c>
      <c r="M54">
        <f t="shared" ref="M54:R54" si="28">IF(M$12=$I54,1,0)</f>
        <v>0</v>
      </c>
      <c r="N54">
        <f t="shared" si="28"/>
        <v>0</v>
      </c>
      <c r="O54">
        <f t="shared" si="28"/>
        <v>0</v>
      </c>
      <c r="P54">
        <f t="shared" si="28"/>
        <v>0</v>
      </c>
      <c r="Q54">
        <f t="shared" si="28"/>
        <v>1</v>
      </c>
      <c r="R54">
        <f t="shared" si="28"/>
        <v>0</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51.640625</v>
      </c>
      <c r="R55">
        <f t="shared" si="29"/>
        <v>59.4140625</v>
      </c>
      <c r="S55" s="132">
        <f>HLOOKUP(1,$J54:R55,2,0)</f>
        <v>51.640625</v>
      </c>
    </row>
    <row r="56" spans="4:20" s="139" customFormat="1">
      <c r="D56" s="137"/>
      <c r="E56" s="137"/>
      <c r="F56" s="137"/>
      <c r="G56" s="138" t="s">
        <v>106</v>
      </c>
      <c r="H56" s="139">
        <v>1</v>
      </c>
      <c r="J56" s="139" t="str">
        <f>IF(J$12&lt;0,J$12,"")</f>
        <v/>
      </c>
      <c r="K56" s="139">
        <f t="shared" ref="K56:S56" si="30">IF(K$12&lt;0,K$12,"")</f>
        <v>-0.45474432702665629</v>
      </c>
      <c r="L56" s="139">
        <f t="shared" si="30"/>
        <v>-0.42925760101747518</v>
      </c>
      <c r="M56" s="139">
        <f t="shared" si="30"/>
        <v>-0.37893850195031553</v>
      </c>
      <c r="N56" s="139">
        <f t="shared" si="30"/>
        <v>-0.28083978655446185</v>
      </c>
      <c r="O56" s="139">
        <f t="shared" si="30"/>
        <v>-9.42157313807509E-2</v>
      </c>
      <c r="P56" s="139" t="str">
        <f t="shared" si="30"/>
        <v/>
      </c>
      <c r="Q56" s="139" t="str">
        <f t="shared" si="30"/>
        <v/>
      </c>
      <c r="R56" s="139">
        <f t="shared" si="30"/>
        <v>-4.3102784059509902E-2</v>
      </c>
      <c r="S56" s="139">
        <f t="shared" si="30"/>
        <v>-1.2113411716259737E-2</v>
      </c>
    </row>
    <row r="57" spans="4:20">
      <c r="D57" s="135"/>
      <c r="E57" s="135"/>
      <c r="F57" s="135"/>
      <c r="H57">
        <v>2</v>
      </c>
      <c r="J57">
        <f>IF(NOT(J$12&lt;0),J$12,"")</f>
        <v>5.5142401315493839</v>
      </c>
      <c r="K57" t="str">
        <f t="shared" ref="K57:S57" si="31">IF(NOT(K$12&lt;0),K$12,"")</f>
        <v/>
      </c>
      <c r="L57" t="str">
        <f t="shared" si="31"/>
        <v/>
      </c>
      <c r="M57" t="str">
        <f t="shared" si="31"/>
        <v/>
      </c>
      <c r="N57" t="str">
        <f t="shared" si="31"/>
        <v/>
      </c>
      <c r="O57" t="str">
        <f t="shared" si="31"/>
        <v/>
      </c>
      <c r="P57">
        <f t="shared" si="31"/>
        <v>0.24486916697094591</v>
      </c>
      <c r="Q57">
        <f t="shared" si="31"/>
        <v>2.3602901295537493E-2</v>
      </c>
      <c r="R57" t="str">
        <f t="shared" si="31"/>
        <v/>
      </c>
      <c r="S57" t="str">
        <f t="shared" si="31"/>
        <v/>
      </c>
    </row>
    <row r="58" spans="4:20">
      <c r="D58" s="135"/>
      <c r="E58" s="135"/>
      <c r="F58" s="135"/>
      <c r="H58">
        <v>3</v>
      </c>
      <c r="I58">
        <f>MAX(J56:S56)</f>
        <v>-1.2113411716259737E-2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51.640625</v>
      </c>
      <c r="R59">
        <f t="shared" si="33"/>
        <v>59.4140625</v>
      </c>
      <c r="S59">
        <f t="shared" si="33"/>
        <v>55.52734375</v>
      </c>
      <c r="T59" s="132">
        <f>HLOOKUP(1,$J58:S59,2,0)</f>
        <v>55.52734375</v>
      </c>
    </row>
    <row r="60" spans="4:20">
      <c r="D60" s="135"/>
      <c r="E60" s="135"/>
      <c r="F60" s="135"/>
      <c r="H60">
        <v>5</v>
      </c>
      <c r="I60">
        <f>MIN(J57:S57)</f>
        <v>2.3602901295537493E-2</v>
      </c>
      <c r="J60">
        <f>IF(J$12=$I60,1,0)</f>
        <v>0</v>
      </c>
      <c r="K60">
        <f>IF(K$12=$I60,1,0)</f>
        <v>0</v>
      </c>
      <c r="L60">
        <f>IF(L$12=$I60,1,0)</f>
        <v>0</v>
      </c>
      <c r="M60">
        <f t="shared" ref="M60:S60" si="34">IF(M$12=$I60,1,0)</f>
        <v>0</v>
      </c>
      <c r="N60">
        <f t="shared" si="34"/>
        <v>0</v>
      </c>
      <c r="O60">
        <f t="shared" si="34"/>
        <v>0</v>
      </c>
      <c r="P60">
        <f t="shared" si="34"/>
        <v>0</v>
      </c>
      <c r="Q60">
        <f t="shared" si="34"/>
        <v>1</v>
      </c>
      <c r="R60">
        <f t="shared" si="34"/>
        <v>0</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51.640625</v>
      </c>
      <c r="R61">
        <f t="shared" si="35"/>
        <v>59.4140625</v>
      </c>
      <c r="S61">
        <f t="shared" si="35"/>
        <v>55.52734375</v>
      </c>
      <c r="T61" s="132">
        <f>HLOOKUP(1,$J60:S61,2,0)</f>
        <v>51.640625</v>
      </c>
    </row>
    <row r="62" spans="4:20" s="139" customFormat="1">
      <c r="D62" s="137"/>
      <c r="E62" s="137"/>
      <c r="F62" s="137"/>
      <c r="G62" s="138" t="s">
        <v>107</v>
      </c>
      <c r="H62" s="139">
        <v>1</v>
      </c>
      <c r="J62" s="139" t="str">
        <f>IF(J$12&lt;0,J$12,"")</f>
        <v/>
      </c>
      <c r="K62" s="139">
        <f t="shared" ref="K62:T62" si="36">IF(K$12&lt;0,K$12,"")</f>
        <v>-0.45474432702665629</v>
      </c>
      <c r="L62" s="139">
        <f t="shared" si="36"/>
        <v>-0.42925760101747518</v>
      </c>
      <c r="M62" s="139">
        <f t="shared" si="36"/>
        <v>-0.37893850195031553</v>
      </c>
      <c r="N62" s="139">
        <f t="shared" si="36"/>
        <v>-0.28083978655446185</v>
      </c>
      <c r="O62" s="139">
        <f t="shared" si="36"/>
        <v>-9.42157313807509E-2</v>
      </c>
      <c r="P62" s="139" t="str">
        <f t="shared" si="36"/>
        <v/>
      </c>
      <c r="Q62" s="139" t="str">
        <f t="shared" si="36"/>
        <v/>
      </c>
      <c r="R62" s="139">
        <f t="shared" si="36"/>
        <v>-4.3102784059509902E-2</v>
      </c>
      <c r="S62" s="139">
        <f t="shared" si="36"/>
        <v>-1.2113411716259737E-2</v>
      </c>
      <c r="T62" s="139" t="str">
        <f t="shared" si="36"/>
        <v/>
      </c>
    </row>
    <row r="63" spans="4:20">
      <c r="D63" s="135"/>
      <c r="E63" s="135"/>
      <c r="F63" s="135"/>
      <c r="H63">
        <v>2</v>
      </c>
      <c r="J63">
        <f>IF(NOT(J$12&lt;0),J$12,"")</f>
        <v>5.5142401315493839</v>
      </c>
      <c r="K63" t="str">
        <f t="shared" ref="K63:T63" si="37">IF(NOT(K$12&lt;0),K$12,"")</f>
        <v/>
      </c>
      <c r="L63" t="str">
        <f t="shared" si="37"/>
        <v/>
      </c>
      <c r="M63" t="str">
        <f t="shared" si="37"/>
        <v/>
      </c>
      <c r="N63" t="str">
        <f t="shared" si="37"/>
        <v/>
      </c>
      <c r="O63" t="str">
        <f t="shared" si="37"/>
        <v/>
      </c>
      <c r="P63">
        <f t="shared" si="37"/>
        <v>0.24486916697094591</v>
      </c>
      <c r="Q63">
        <f t="shared" si="37"/>
        <v>2.3602901295537493E-2</v>
      </c>
      <c r="R63" t="str">
        <f t="shared" si="37"/>
        <v/>
      </c>
      <c r="S63" t="str">
        <f t="shared" si="37"/>
        <v/>
      </c>
      <c r="T63">
        <f t="shared" si="37"/>
        <v>5.0887594875484998E-3</v>
      </c>
    </row>
    <row r="64" spans="4:20">
      <c r="D64" s="135"/>
      <c r="E64" s="135"/>
      <c r="F64" s="135"/>
      <c r="H64">
        <v>3</v>
      </c>
      <c r="I64">
        <f>MAX(J62:T62)</f>
        <v>-1.2113411716259737E-2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51.640625</v>
      </c>
      <c r="R65">
        <f t="shared" si="39"/>
        <v>59.4140625</v>
      </c>
      <c r="S65">
        <f t="shared" si="39"/>
        <v>55.52734375</v>
      </c>
      <c r="T65">
        <f t="shared" si="39"/>
        <v>53.583984375</v>
      </c>
      <c r="U65" s="132">
        <f>HLOOKUP(1,$J64:T65,2,0)</f>
        <v>55.52734375</v>
      </c>
    </row>
    <row r="66" spans="4:23">
      <c r="D66" s="135"/>
      <c r="E66" s="135"/>
      <c r="F66" s="135"/>
      <c r="H66">
        <v>5</v>
      </c>
      <c r="I66">
        <f>MIN(J63:T63)</f>
        <v>5.0887594875484998E-3</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51.640625</v>
      </c>
      <c r="R67">
        <f t="shared" si="41"/>
        <v>59.4140625</v>
      </c>
      <c r="S67">
        <f t="shared" si="41"/>
        <v>55.52734375</v>
      </c>
      <c r="T67">
        <f t="shared" si="41"/>
        <v>53.583984375</v>
      </c>
      <c r="U67" s="132">
        <f>HLOOKUP(1,$J66:T67,2,0)</f>
        <v>53.583984375</v>
      </c>
    </row>
    <row r="68" spans="4:23" s="139" customFormat="1">
      <c r="D68" s="137"/>
      <c r="E68" s="137"/>
      <c r="F68" s="137"/>
      <c r="G68" s="138" t="s">
        <v>108</v>
      </c>
      <c r="H68" s="139">
        <v>1</v>
      </c>
      <c r="J68" s="139" t="str">
        <f>IF(J$12&lt;0,J$12,"")</f>
        <v/>
      </c>
      <c r="K68" s="139">
        <f t="shared" ref="K68:U68" si="42">IF(K$12&lt;0,K$12,"")</f>
        <v>-0.45474432702665629</v>
      </c>
      <c r="L68" s="139">
        <f t="shared" si="42"/>
        <v>-0.42925760101747518</v>
      </c>
      <c r="M68" s="139">
        <f t="shared" si="42"/>
        <v>-0.37893850195031553</v>
      </c>
      <c r="N68" s="139">
        <f t="shared" si="42"/>
        <v>-0.28083978655446185</v>
      </c>
      <c r="O68" s="139">
        <f t="shared" si="42"/>
        <v>-9.42157313807509E-2</v>
      </c>
      <c r="P68" s="139" t="str">
        <f t="shared" si="42"/>
        <v/>
      </c>
      <c r="Q68" s="139" t="str">
        <f t="shared" si="42"/>
        <v/>
      </c>
      <c r="R68" s="139">
        <f t="shared" si="42"/>
        <v>-4.3102784059509902E-2</v>
      </c>
      <c r="S68" s="139">
        <f t="shared" si="42"/>
        <v>-1.2113411716259737E-2</v>
      </c>
      <c r="T68" s="139" t="str">
        <f t="shared" si="42"/>
        <v/>
      </c>
      <c r="U68" s="139">
        <f t="shared" si="42"/>
        <v>-3.667448609422419E-3</v>
      </c>
    </row>
    <row r="69" spans="4:23">
      <c r="D69" s="135"/>
      <c r="E69" s="135"/>
      <c r="F69" s="135"/>
      <c r="H69">
        <v>2</v>
      </c>
      <c r="J69">
        <f>IF(NOT(J$12&lt;0),J$12,"")</f>
        <v>5.5142401315493839</v>
      </c>
      <c r="K69" t="str">
        <f t="shared" ref="K69:U69" si="43">IF(NOT(K$12&lt;0),K$12,"")</f>
        <v/>
      </c>
      <c r="L69" t="str">
        <f t="shared" si="43"/>
        <v/>
      </c>
      <c r="M69" t="str">
        <f t="shared" si="43"/>
        <v/>
      </c>
      <c r="N69" t="str">
        <f t="shared" si="43"/>
        <v/>
      </c>
      <c r="O69" t="str">
        <f t="shared" si="43"/>
        <v/>
      </c>
      <c r="P69">
        <f t="shared" si="43"/>
        <v>0.24486916697094591</v>
      </c>
      <c r="Q69">
        <f t="shared" si="43"/>
        <v>2.3602901295537493E-2</v>
      </c>
      <c r="R69" t="str">
        <f t="shared" si="43"/>
        <v/>
      </c>
      <c r="S69" t="str">
        <f t="shared" si="43"/>
        <v/>
      </c>
      <c r="T69">
        <f t="shared" si="43"/>
        <v>5.0887594875484998E-3</v>
      </c>
      <c r="U69" t="str">
        <f t="shared" si="43"/>
        <v/>
      </c>
    </row>
    <row r="70" spans="4:23">
      <c r="D70" s="135"/>
      <c r="E70" s="135"/>
      <c r="F70" s="135"/>
      <c r="H70">
        <v>3</v>
      </c>
      <c r="I70">
        <f>MAX(J68:U68)</f>
        <v>-3.667448609422419E-3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51.640625</v>
      </c>
      <c r="R71">
        <f t="shared" si="45"/>
        <v>59.4140625</v>
      </c>
      <c r="S71">
        <f t="shared" si="45"/>
        <v>55.52734375</v>
      </c>
      <c r="T71">
        <f t="shared" si="45"/>
        <v>53.583984375</v>
      </c>
      <c r="U71">
        <f t="shared" si="45"/>
        <v>54.5556640625</v>
      </c>
      <c r="V71" s="132">
        <f>HLOOKUP(1,$J70:U71,2,0)</f>
        <v>54.5556640625</v>
      </c>
    </row>
    <row r="72" spans="4:23">
      <c r="D72" s="135"/>
      <c r="E72" s="135"/>
      <c r="F72" s="135"/>
      <c r="H72">
        <v>5</v>
      </c>
      <c r="I72">
        <f>MIN(J69:U69)</f>
        <v>5.0887594875484998E-3</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1</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51.640625</v>
      </c>
      <c r="R73">
        <f t="shared" si="47"/>
        <v>59.4140625</v>
      </c>
      <c r="S73">
        <f t="shared" si="47"/>
        <v>55.52734375</v>
      </c>
      <c r="T73">
        <f t="shared" si="47"/>
        <v>53.583984375</v>
      </c>
      <c r="U73">
        <f t="shared" si="47"/>
        <v>54.5556640625</v>
      </c>
      <c r="V73" s="132">
        <f>HLOOKUP(1,$J72:U73,2,0)</f>
        <v>53.583984375</v>
      </c>
    </row>
    <row r="74" spans="4:23" s="139" customFormat="1">
      <c r="D74" s="137"/>
      <c r="E74" s="137"/>
      <c r="F74" s="137"/>
      <c r="G74" s="138" t="s">
        <v>109</v>
      </c>
      <c r="H74" s="139">
        <v>1</v>
      </c>
      <c r="J74" s="139" t="str">
        <f>IF(J$12&lt;0,J$12,"")</f>
        <v/>
      </c>
      <c r="K74" s="139">
        <f t="shared" ref="K74:V74" si="48">IF(K$12&lt;0,K$12,"")</f>
        <v>-0.45474432702665629</v>
      </c>
      <c r="L74" s="139">
        <f t="shared" si="48"/>
        <v>-0.42925760101747518</v>
      </c>
      <c r="M74" s="139">
        <f t="shared" si="48"/>
        <v>-0.37893850195031553</v>
      </c>
      <c r="N74" s="139">
        <f t="shared" si="48"/>
        <v>-0.28083978655446185</v>
      </c>
      <c r="O74" s="139">
        <f t="shared" si="48"/>
        <v>-9.42157313807509E-2</v>
      </c>
      <c r="P74" s="139" t="str">
        <f t="shared" si="48"/>
        <v/>
      </c>
      <c r="Q74" s="139" t="str">
        <f t="shared" si="48"/>
        <v/>
      </c>
      <c r="R74" s="139">
        <f t="shared" si="48"/>
        <v>-4.3102784059509902E-2</v>
      </c>
      <c r="S74" s="139">
        <f t="shared" si="48"/>
        <v>-1.2113411716259737E-2</v>
      </c>
      <c r="T74" s="139" t="str">
        <f t="shared" si="48"/>
        <v/>
      </c>
      <c r="U74" s="139">
        <f t="shared" si="48"/>
        <v>-3.667448609422419E-3</v>
      </c>
      <c r="V74" s="139" t="str">
        <f t="shared" si="48"/>
        <v/>
      </c>
    </row>
    <row r="75" spans="4:23">
      <c r="D75" s="135"/>
      <c r="E75" s="135"/>
      <c r="F75" s="135"/>
      <c r="H75">
        <v>2</v>
      </c>
      <c r="J75">
        <f>IF(NOT(J$12&lt;0),J$12,"")</f>
        <v>5.5142401315493839</v>
      </c>
      <c r="K75" t="str">
        <f t="shared" ref="K75:V75" si="49">IF(NOT(K$12&lt;0),K$12,"")</f>
        <v/>
      </c>
      <c r="L75" t="str">
        <f t="shared" si="49"/>
        <v/>
      </c>
      <c r="M75" t="str">
        <f t="shared" si="49"/>
        <v/>
      </c>
      <c r="N75" t="str">
        <f t="shared" si="49"/>
        <v/>
      </c>
      <c r="O75" t="str">
        <f t="shared" si="49"/>
        <v/>
      </c>
      <c r="P75">
        <f t="shared" si="49"/>
        <v>0.24486916697094591</v>
      </c>
      <c r="Q75">
        <f t="shared" si="49"/>
        <v>2.3602901295537493E-2</v>
      </c>
      <c r="R75" t="str">
        <f t="shared" si="49"/>
        <v/>
      </c>
      <c r="S75" t="str">
        <f t="shared" si="49"/>
        <v/>
      </c>
      <c r="T75">
        <f t="shared" si="49"/>
        <v>5.0887594875484998E-3</v>
      </c>
      <c r="U75" t="str">
        <f t="shared" si="49"/>
        <v/>
      </c>
      <c r="V75">
        <f t="shared" si="49"/>
        <v>6.7081606238555969E-4</v>
      </c>
    </row>
    <row r="76" spans="4:23">
      <c r="D76" s="135"/>
      <c r="E76" s="135"/>
      <c r="F76" s="135"/>
      <c r="H76">
        <v>3</v>
      </c>
      <c r="I76">
        <f>MAX(J74:V74)</f>
        <v>-3.667448609422419E-3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1</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51.640625</v>
      </c>
      <c r="R77">
        <f t="shared" si="51"/>
        <v>59.4140625</v>
      </c>
      <c r="S77">
        <f t="shared" si="51"/>
        <v>55.52734375</v>
      </c>
      <c r="T77">
        <f t="shared" si="51"/>
        <v>53.583984375</v>
      </c>
      <c r="U77">
        <f t="shared" si="51"/>
        <v>54.5556640625</v>
      </c>
      <c r="V77">
        <f t="shared" si="51"/>
        <v>54.06982421875</v>
      </c>
      <c r="W77" s="132">
        <f>HLOOKUP(1,$J76:V77,2,0)</f>
        <v>54.5556640625</v>
      </c>
    </row>
    <row r="78" spans="4:23">
      <c r="D78" s="135"/>
      <c r="E78" s="135"/>
      <c r="F78" s="135"/>
      <c r="H78">
        <v>5</v>
      </c>
      <c r="I78">
        <f>MIN(J75:V75)</f>
        <v>6.7081606238555969E-4</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51.640625</v>
      </c>
      <c r="R79">
        <f t="shared" si="53"/>
        <v>59.4140625</v>
      </c>
      <c r="S79">
        <f t="shared" si="53"/>
        <v>55.52734375</v>
      </c>
      <c r="T79">
        <f t="shared" si="53"/>
        <v>53.583984375</v>
      </c>
      <c r="U79">
        <f t="shared" si="53"/>
        <v>54.5556640625</v>
      </c>
      <c r="V79">
        <f t="shared" si="53"/>
        <v>54.06982421875</v>
      </c>
      <c r="W79" s="132">
        <f>HLOOKUP(1,$J78:V79,2,0)</f>
        <v>54.06982421875</v>
      </c>
    </row>
    <row r="80" spans="4:23" s="139" customFormat="1">
      <c r="D80" s="137"/>
      <c r="E80" s="137"/>
      <c r="F80" s="137"/>
      <c r="G80" s="138" t="s">
        <v>132</v>
      </c>
      <c r="H80" s="139">
        <v>1</v>
      </c>
      <c r="J80" s="139" t="str">
        <f>IF(J$12&lt;0,J$12,"")</f>
        <v/>
      </c>
      <c r="K80" s="139">
        <f t="shared" ref="K80:W80" si="54">IF(K$12&lt;0,K$12,"")</f>
        <v>-0.45474432702665629</v>
      </c>
      <c r="L80" s="139">
        <f t="shared" si="54"/>
        <v>-0.42925760101747518</v>
      </c>
      <c r="M80" s="139">
        <f t="shared" si="54"/>
        <v>-0.37893850195031553</v>
      </c>
      <c r="N80" s="139">
        <f t="shared" si="54"/>
        <v>-0.28083978655446185</v>
      </c>
      <c r="O80" s="139">
        <f t="shared" si="54"/>
        <v>-9.42157313807509E-2</v>
      </c>
      <c r="P80" s="139" t="str">
        <f t="shared" si="54"/>
        <v/>
      </c>
      <c r="Q80" s="139" t="str">
        <f t="shared" si="54"/>
        <v/>
      </c>
      <c r="R80" s="139">
        <f t="shared" si="54"/>
        <v>-4.3102784059509902E-2</v>
      </c>
      <c r="S80" s="139">
        <f t="shared" si="54"/>
        <v>-1.2113411716259737E-2</v>
      </c>
      <c r="T80" s="139" t="str">
        <f t="shared" si="54"/>
        <v/>
      </c>
      <c r="U80" s="139">
        <f t="shared" si="54"/>
        <v>-3.667448609422419E-3</v>
      </c>
      <c r="V80" s="139" t="str">
        <f t="shared" si="54"/>
        <v/>
      </c>
      <c r="W80" s="139">
        <f t="shared" si="54"/>
        <v>-1.5081407760403898E-3</v>
      </c>
    </row>
    <row r="81" spans="4:26">
      <c r="D81" s="135"/>
      <c r="E81" s="135"/>
      <c r="F81" s="135"/>
      <c r="H81">
        <v>2</v>
      </c>
      <c r="J81">
        <f>IF(NOT(J$12&lt;0),J$12,"")</f>
        <v>5.5142401315493839</v>
      </c>
      <c r="K81" t="str">
        <f t="shared" ref="K81:W81" si="55">IF(NOT(K$12&lt;0),K$12,"")</f>
        <v/>
      </c>
      <c r="L81" t="str">
        <f t="shared" si="55"/>
        <v/>
      </c>
      <c r="M81" t="str">
        <f t="shared" si="55"/>
        <v/>
      </c>
      <c r="N81" t="str">
        <f t="shared" si="55"/>
        <v/>
      </c>
      <c r="O81" t="str">
        <f t="shared" si="55"/>
        <v/>
      </c>
      <c r="P81">
        <f t="shared" si="55"/>
        <v>0.24486916697094591</v>
      </c>
      <c r="Q81">
        <f t="shared" si="55"/>
        <v>2.3602901295537493E-2</v>
      </c>
      <c r="R81" t="str">
        <f t="shared" si="55"/>
        <v/>
      </c>
      <c r="S81" t="str">
        <f t="shared" si="55"/>
        <v/>
      </c>
      <c r="T81">
        <f t="shared" si="55"/>
        <v>5.0887594875484998E-3</v>
      </c>
      <c r="U81" t="str">
        <f t="shared" si="55"/>
        <v/>
      </c>
      <c r="V81">
        <f t="shared" si="55"/>
        <v>6.7081606238555969E-4</v>
      </c>
      <c r="W81" t="str">
        <f t="shared" si="55"/>
        <v/>
      </c>
    </row>
    <row r="82" spans="4:26">
      <c r="D82" s="135"/>
      <c r="E82" s="135"/>
      <c r="F82" s="135"/>
      <c r="H82">
        <v>3</v>
      </c>
      <c r="I82">
        <f>MAX(J80:W80)</f>
        <v>-1.5081407760403898E-3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51.640625</v>
      </c>
      <c r="R83">
        <f t="shared" si="57"/>
        <v>59.4140625</v>
      </c>
      <c r="S83">
        <f t="shared" si="57"/>
        <v>55.52734375</v>
      </c>
      <c r="T83">
        <f t="shared" si="57"/>
        <v>53.583984375</v>
      </c>
      <c r="U83">
        <f t="shared" si="57"/>
        <v>54.5556640625</v>
      </c>
      <c r="V83">
        <f t="shared" si="57"/>
        <v>54.06982421875</v>
      </c>
      <c r="W83">
        <f t="shared" si="57"/>
        <v>54.312744140625</v>
      </c>
      <c r="X83" s="132">
        <f>HLOOKUP(1,$J82:W83,2,0)</f>
        <v>54.312744140625</v>
      </c>
      <c r="Y83" s="132"/>
      <c r="Z83" s="132"/>
    </row>
    <row r="84" spans="4:26">
      <c r="D84" s="135"/>
      <c r="E84" s="135"/>
      <c r="F84" s="135"/>
      <c r="H84">
        <v>5</v>
      </c>
      <c r="I84">
        <f>MIN(J81:W81)</f>
        <v>6.7081606238555969E-4</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1</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51.640625</v>
      </c>
      <c r="R85">
        <f t="shared" si="59"/>
        <v>59.4140625</v>
      </c>
      <c r="S85">
        <f t="shared" si="59"/>
        <v>55.52734375</v>
      </c>
      <c r="T85">
        <f t="shared" si="59"/>
        <v>53.583984375</v>
      </c>
      <c r="U85">
        <f t="shared" si="59"/>
        <v>54.5556640625</v>
      </c>
      <c r="V85">
        <f t="shared" si="59"/>
        <v>54.06982421875</v>
      </c>
      <c r="W85">
        <f t="shared" si="59"/>
        <v>54.312744140625</v>
      </c>
      <c r="X85" s="132">
        <f>HLOOKUP(1,$J84:W85,2,0)</f>
        <v>54.06982421875</v>
      </c>
      <c r="Y85" s="132"/>
      <c r="Z85" s="132"/>
    </row>
    <row r="86" spans="4:26" s="139" customFormat="1">
      <c r="D86" s="137"/>
      <c r="E86" s="137"/>
      <c r="F86" s="137"/>
      <c r="G86" s="138" t="s">
        <v>111</v>
      </c>
      <c r="H86" s="139">
        <v>1</v>
      </c>
      <c r="J86" s="139" t="str">
        <f>IF(J$12&lt;0,J$12,"")</f>
        <v/>
      </c>
      <c r="K86" s="139">
        <f t="shared" ref="K86:X86" si="60">IF(K$12&lt;0,K$12,"")</f>
        <v>-0.45474432702665629</v>
      </c>
      <c r="L86" s="139">
        <f t="shared" si="60"/>
        <v>-0.42925760101747518</v>
      </c>
      <c r="M86" s="139">
        <f t="shared" si="60"/>
        <v>-0.37893850195031553</v>
      </c>
      <c r="N86" s="139">
        <f t="shared" si="60"/>
        <v>-0.28083978655446185</v>
      </c>
      <c r="O86" s="139">
        <f t="shared" si="60"/>
        <v>-9.42157313807509E-2</v>
      </c>
      <c r="P86" s="139" t="str">
        <f t="shared" si="60"/>
        <v/>
      </c>
      <c r="Q86" s="139" t="str">
        <f t="shared" si="60"/>
        <v/>
      </c>
      <c r="R86" s="139">
        <f t="shared" si="60"/>
        <v>-4.3102784059509902E-2</v>
      </c>
      <c r="S86" s="139">
        <f t="shared" si="60"/>
        <v>-1.2113411716259737E-2</v>
      </c>
      <c r="T86" s="139" t="str">
        <f t="shared" si="60"/>
        <v/>
      </c>
      <c r="U86" s="139">
        <f t="shared" si="60"/>
        <v>-3.667448609422419E-3</v>
      </c>
      <c r="V86" s="139" t="str">
        <f t="shared" si="60"/>
        <v/>
      </c>
      <c r="W86" s="139">
        <f t="shared" si="60"/>
        <v>-1.5081407760403898E-3</v>
      </c>
      <c r="X86" s="139">
        <f t="shared" si="60"/>
        <v>-4.2113520813941152E-4</v>
      </c>
    </row>
    <row r="87" spans="4:26">
      <c r="D87" s="135"/>
      <c r="E87" s="135"/>
      <c r="F87" s="135"/>
      <c r="H87">
        <v>2</v>
      </c>
      <c r="J87">
        <f>IF(NOT(J$12&lt;0),J$12,"")</f>
        <v>5.5142401315493839</v>
      </c>
      <c r="K87" t="str">
        <f t="shared" ref="K87:X87" si="61">IF(NOT(K$12&lt;0),K$12,"")</f>
        <v/>
      </c>
      <c r="L87" t="str">
        <f t="shared" si="61"/>
        <v/>
      </c>
      <c r="M87" t="str">
        <f t="shared" si="61"/>
        <v/>
      </c>
      <c r="N87" t="str">
        <f t="shared" si="61"/>
        <v/>
      </c>
      <c r="O87" t="str">
        <f t="shared" si="61"/>
        <v/>
      </c>
      <c r="P87">
        <f t="shared" si="61"/>
        <v>0.24486916697094591</v>
      </c>
      <c r="Q87">
        <f t="shared" si="61"/>
        <v>2.3602901295537493E-2</v>
      </c>
      <c r="R87" t="str">
        <f t="shared" si="61"/>
        <v/>
      </c>
      <c r="S87" t="str">
        <f t="shared" si="61"/>
        <v/>
      </c>
      <c r="T87">
        <f t="shared" si="61"/>
        <v>5.0887594875484998E-3</v>
      </c>
      <c r="U87" t="str">
        <f t="shared" si="61"/>
        <v/>
      </c>
      <c r="V87">
        <f t="shared" si="61"/>
        <v>6.7081606238555969E-4</v>
      </c>
      <c r="W87" t="str">
        <f t="shared" si="61"/>
        <v/>
      </c>
      <c r="X87" t="str">
        <f t="shared" si="61"/>
        <v/>
      </c>
    </row>
    <row r="88" spans="4:26">
      <c r="D88" s="135"/>
      <c r="E88" s="135"/>
      <c r="F88" s="135"/>
      <c r="H88">
        <v>3</v>
      </c>
      <c r="I88">
        <f>MAX(J86:X86)</f>
        <v>-4.2113520813941152E-4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0</v>
      </c>
      <c r="X88">
        <f t="shared" si="62"/>
        <v>1</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51.640625</v>
      </c>
      <c r="R89">
        <f t="shared" si="63"/>
        <v>59.4140625</v>
      </c>
      <c r="S89">
        <f t="shared" si="63"/>
        <v>55.52734375</v>
      </c>
      <c r="T89">
        <f t="shared" si="63"/>
        <v>53.583984375</v>
      </c>
      <c r="U89">
        <f t="shared" si="63"/>
        <v>54.5556640625</v>
      </c>
      <c r="V89">
        <f t="shared" si="63"/>
        <v>54.06982421875</v>
      </c>
      <c r="W89">
        <f t="shared" si="63"/>
        <v>54.312744140625</v>
      </c>
      <c r="X89">
        <f t="shared" si="63"/>
        <v>54.1912841796875</v>
      </c>
      <c r="Y89" s="132">
        <f>HLOOKUP(1,$J88:X89,2,0)</f>
        <v>54.1912841796875</v>
      </c>
      <c r="Z89" s="132"/>
    </row>
    <row r="90" spans="4:26">
      <c r="D90" s="135"/>
      <c r="E90" s="135"/>
      <c r="F90" s="135"/>
      <c r="H90">
        <v>5</v>
      </c>
      <c r="I90">
        <f>MIN(J87:X87)</f>
        <v>6.7081606238555969E-4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1</v>
      </c>
      <c r="W90">
        <f t="shared" si="64"/>
        <v>0</v>
      </c>
      <c r="X90">
        <f t="shared" si="64"/>
        <v>0</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51.640625</v>
      </c>
      <c r="R91">
        <f t="shared" si="65"/>
        <v>59.4140625</v>
      </c>
      <c r="S91">
        <f t="shared" si="65"/>
        <v>55.52734375</v>
      </c>
      <c r="T91">
        <f t="shared" si="65"/>
        <v>53.583984375</v>
      </c>
      <c r="U91">
        <f t="shared" si="65"/>
        <v>54.5556640625</v>
      </c>
      <c r="V91">
        <f t="shared" si="65"/>
        <v>54.06982421875</v>
      </c>
      <c r="W91">
        <f t="shared" si="65"/>
        <v>54.312744140625</v>
      </c>
      <c r="X91">
        <f t="shared" si="65"/>
        <v>54.1912841796875</v>
      </c>
      <c r="Y91" s="132">
        <f>HLOOKUP(1,$J90:X91,2,0)</f>
        <v>54.06982421875</v>
      </c>
      <c r="Z91" s="132"/>
    </row>
    <row r="92" spans="4:26" s="139" customFormat="1">
      <c r="D92" s="137"/>
      <c r="E92" s="137"/>
      <c r="F92" s="137"/>
      <c r="G92" s="138" t="s">
        <v>112</v>
      </c>
      <c r="H92" s="139">
        <v>1</v>
      </c>
      <c r="J92" s="139" t="str">
        <f>IF(J$12&lt;0,J$12,"")</f>
        <v/>
      </c>
      <c r="K92" s="139">
        <f t="shared" ref="K92:Y92" si="66">IF(K$12&lt;0,K$12,"")</f>
        <v>-0.45474432702665629</v>
      </c>
      <c r="L92" s="139">
        <f t="shared" si="66"/>
        <v>-0.42925760101747518</v>
      </c>
      <c r="M92" s="139">
        <f t="shared" si="66"/>
        <v>-0.37893850195031553</v>
      </c>
      <c r="N92" s="139">
        <f t="shared" si="66"/>
        <v>-0.28083978655446185</v>
      </c>
      <c r="O92" s="139">
        <f t="shared" si="66"/>
        <v>-9.42157313807509E-2</v>
      </c>
      <c r="P92" s="139" t="str">
        <f t="shared" si="66"/>
        <v/>
      </c>
      <c r="Q92" s="139" t="str">
        <f t="shared" si="66"/>
        <v/>
      </c>
      <c r="R92" s="139">
        <f t="shared" si="66"/>
        <v>-4.3102784059509902E-2</v>
      </c>
      <c r="S92" s="139">
        <f t="shared" si="66"/>
        <v>-1.2113411716259737E-2</v>
      </c>
      <c r="T92" s="139" t="str">
        <f t="shared" si="66"/>
        <v/>
      </c>
      <c r="U92" s="139">
        <f t="shared" si="66"/>
        <v>-3.667448609422419E-3</v>
      </c>
      <c r="V92" s="139" t="str">
        <f t="shared" si="66"/>
        <v/>
      </c>
      <c r="W92" s="139">
        <f t="shared" si="66"/>
        <v>-1.5081407760403898E-3</v>
      </c>
      <c r="X92" s="139">
        <f t="shared" si="66"/>
        <v>-4.2113520813941152E-4</v>
      </c>
      <c r="Y92" s="139" t="str">
        <f t="shared" si="66"/>
        <v/>
      </c>
    </row>
    <row r="93" spans="4:26">
      <c r="D93" s="135"/>
      <c r="E93" s="135"/>
      <c r="F93" s="135"/>
      <c r="H93">
        <v>2</v>
      </c>
      <c r="J93">
        <f>IF(NOT(J$12&lt;0),J$12,"")</f>
        <v>5.5142401315493839</v>
      </c>
      <c r="K93" t="str">
        <f t="shared" ref="K93:Y93" si="67">IF(NOT(K$12&lt;0),K$12,"")</f>
        <v/>
      </c>
      <c r="L93" t="str">
        <f t="shared" si="67"/>
        <v/>
      </c>
      <c r="M93" t="str">
        <f t="shared" si="67"/>
        <v/>
      </c>
      <c r="N93" t="str">
        <f t="shared" si="67"/>
        <v/>
      </c>
      <c r="O93" t="str">
        <f t="shared" si="67"/>
        <v/>
      </c>
      <c r="P93">
        <f t="shared" si="67"/>
        <v>0.24486916697094591</v>
      </c>
      <c r="Q93">
        <f t="shared" si="67"/>
        <v>2.3602901295537493E-2</v>
      </c>
      <c r="R93" t="str">
        <f t="shared" si="67"/>
        <v/>
      </c>
      <c r="S93" t="str">
        <f t="shared" si="67"/>
        <v/>
      </c>
      <c r="T93">
        <f t="shared" si="67"/>
        <v>5.0887594875484998E-3</v>
      </c>
      <c r="U93" t="str">
        <f t="shared" si="67"/>
        <v/>
      </c>
      <c r="V93">
        <f t="shared" si="67"/>
        <v>6.7081606238555969E-4</v>
      </c>
      <c r="W93" t="str">
        <f t="shared" si="67"/>
        <v/>
      </c>
      <c r="X93" t="str">
        <f t="shared" si="67"/>
        <v/>
      </c>
      <c r="Y93">
        <f t="shared" si="67"/>
        <v>1.2422010695462005E-4</v>
      </c>
    </row>
    <row r="94" spans="4:26">
      <c r="D94" s="135"/>
      <c r="E94" s="135"/>
      <c r="F94" s="135"/>
      <c r="H94">
        <v>3</v>
      </c>
      <c r="I94">
        <f>MAX(J92:Y92)</f>
        <v>-4.2113520813941152E-4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1</v>
      </c>
      <c r="Y94">
        <f t="shared" si="68"/>
        <v>0</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51.640625</v>
      </c>
      <c r="R95">
        <f t="shared" si="69"/>
        <v>59.4140625</v>
      </c>
      <c r="S95">
        <f t="shared" si="69"/>
        <v>55.52734375</v>
      </c>
      <c r="T95">
        <f t="shared" si="69"/>
        <v>53.583984375</v>
      </c>
      <c r="U95">
        <f t="shared" si="69"/>
        <v>54.5556640625</v>
      </c>
      <c r="V95">
        <f t="shared" si="69"/>
        <v>54.06982421875</v>
      </c>
      <c r="W95">
        <f t="shared" si="69"/>
        <v>54.312744140625</v>
      </c>
      <c r="X95">
        <f t="shared" si="69"/>
        <v>54.1912841796875</v>
      </c>
      <c r="Y95">
        <f t="shared" si="69"/>
        <v>54.13055419921875</v>
      </c>
      <c r="Z95" s="132">
        <f>HLOOKUP(1,$J94:Y95,2,0)</f>
        <v>54.1912841796875</v>
      </c>
    </row>
    <row r="96" spans="4:26">
      <c r="D96" s="135"/>
      <c r="E96" s="135"/>
      <c r="F96" s="135"/>
      <c r="H96">
        <v>5</v>
      </c>
      <c r="I96">
        <f>MIN(J93:Y93)</f>
        <v>1.2422010695462005E-4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0</v>
      </c>
      <c r="Y96">
        <f t="shared" si="70"/>
        <v>1</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51.640625</v>
      </c>
      <c r="R97">
        <f t="shared" si="71"/>
        <v>59.4140625</v>
      </c>
      <c r="S97">
        <f t="shared" si="71"/>
        <v>55.52734375</v>
      </c>
      <c r="T97">
        <f t="shared" si="71"/>
        <v>53.583984375</v>
      </c>
      <c r="U97">
        <f t="shared" si="71"/>
        <v>54.5556640625</v>
      </c>
      <c r="V97">
        <f t="shared" si="71"/>
        <v>54.06982421875</v>
      </c>
      <c r="W97">
        <f t="shared" si="71"/>
        <v>54.312744140625</v>
      </c>
      <c r="X97">
        <f t="shared" si="71"/>
        <v>54.1912841796875</v>
      </c>
      <c r="Y97">
        <f t="shared" si="71"/>
        <v>54.13055419921875</v>
      </c>
      <c r="Z97" s="132">
        <f>HLOOKUP(1,$J96:Y97,2,0)</f>
        <v>54.13055419921875</v>
      </c>
    </row>
    <row r="98" spans="4:28" s="139" customFormat="1">
      <c r="D98" s="137"/>
      <c r="E98" s="137"/>
      <c r="F98" s="137"/>
      <c r="G98" s="138" t="s">
        <v>113</v>
      </c>
      <c r="H98" s="139">
        <v>1</v>
      </c>
      <c r="J98" s="139" t="str">
        <f>IF(J$12&lt;0,J$12,"")</f>
        <v/>
      </c>
      <c r="K98" s="139">
        <f t="shared" ref="K98:Z98" si="72">IF(K$12&lt;0,K$12,"")</f>
        <v>-0.45474432702665629</v>
      </c>
      <c r="L98" s="139">
        <f t="shared" si="72"/>
        <v>-0.42925760101747518</v>
      </c>
      <c r="M98" s="139">
        <f t="shared" si="72"/>
        <v>-0.37893850195031553</v>
      </c>
      <c r="N98" s="139">
        <f t="shared" si="72"/>
        <v>-0.28083978655446185</v>
      </c>
      <c r="O98" s="139">
        <f t="shared" si="72"/>
        <v>-9.42157313807509E-2</v>
      </c>
      <c r="P98" s="139" t="str">
        <f t="shared" si="72"/>
        <v/>
      </c>
      <c r="Q98" s="139" t="str">
        <f t="shared" si="72"/>
        <v/>
      </c>
      <c r="R98" s="139">
        <f t="shared" si="72"/>
        <v>-4.3102784059509902E-2</v>
      </c>
      <c r="S98" s="139">
        <f t="shared" si="72"/>
        <v>-1.2113411716259737E-2</v>
      </c>
      <c r="T98" s="139" t="str">
        <f t="shared" si="72"/>
        <v/>
      </c>
      <c r="U98" s="139">
        <f t="shared" si="72"/>
        <v>-3.667448609422419E-3</v>
      </c>
      <c r="V98" s="139" t="str">
        <f t="shared" si="72"/>
        <v/>
      </c>
      <c r="W98" s="139">
        <f t="shared" si="72"/>
        <v>-1.5081407760403898E-3</v>
      </c>
      <c r="X98" s="139">
        <f t="shared" si="72"/>
        <v>-4.2113520813941152E-4</v>
      </c>
      <c r="Y98" s="139" t="str">
        <f t="shared" si="72"/>
        <v/>
      </c>
      <c r="Z98" s="139">
        <f t="shared" si="72"/>
        <v>-1.4861236646901421E-4</v>
      </c>
    </row>
    <row r="99" spans="4:28">
      <c r="D99" s="135"/>
      <c r="E99" s="135"/>
      <c r="F99" s="135"/>
      <c r="H99">
        <v>2</v>
      </c>
      <c r="J99">
        <f>IF(NOT(J$12&lt;0),J$12,"")</f>
        <v>5.5142401315493839</v>
      </c>
      <c r="K99" t="str">
        <f t="shared" ref="K99:Z99" si="73">IF(NOT(K$12&lt;0),K$12,"")</f>
        <v/>
      </c>
      <c r="L99" t="str">
        <f t="shared" si="73"/>
        <v/>
      </c>
      <c r="M99" t="str">
        <f t="shared" si="73"/>
        <v/>
      </c>
      <c r="N99" t="str">
        <f t="shared" si="73"/>
        <v/>
      </c>
      <c r="O99" t="str">
        <f t="shared" si="73"/>
        <v/>
      </c>
      <c r="P99">
        <f t="shared" si="73"/>
        <v>0.24486916697094591</v>
      </c>
      <c r="Q99">
        <f t="shared" si="73"/>
        <v>2.3602901295537493E-2</v>
      </c>
      <c r="R99" t="str">
        <f t="shared" si="73"/>
        <v/>
      </c>
      <c r="S99" t="str">
        <f t="shared" si="73"/>
        <v/>
      </c>
      <c r="T99">
        <f t="shared" si="73"/>
        <v>5.0887594875484998E-3</v>
      </c>
      <c r="U99" t="str">
        <f t="shared" si="73"/>
        <v/>
      </c>
      <c r="V99">
        <f t="shared" si="73"/>
        <v>6.7081606238555969E-4</v>
      </c>
      <c r="W99" t="str">
        <f t="shared" si="73"/>
        <v/>
      </c>
      <c r="X99" t="str">
        <f t="shared" si="73"/>
        <v/>
      </c>
      <c r="Y99">
        <f t="shared" si="73"/>
        <v>1.2422010695462005E-4</v>
      </c>
      <c r="Z99" t="str">
        <f t="shared" si="73"/>
        <v/>
      </c>
    </row>
    <row r="100" spans="4:28">
      <c r="D100" s="135"/>
      <c r="E100" s="135"/>
      <c r="F100" s="135"/>
      <c r="H100">
        <v>3</v>
      </c>
      <c r="I100">
        <f>MAX(J98:Z98)</f>
        <v>-1.4861236646901421E-4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51.640625</v>
      </c>
      <c r="R101">
        <f t="shared" si="75"/>
        <v>59.4140625</v>
      </c>
      <c r="S101">
        <f t="shared" si="75"/>
        <v>55.52734375</v>
      </c>
      <c r="T101">
        <f t="shared" si="75"/>
        <v>53.583984375</v>
      </c>
      <c r="U101">
        <f t="shared" si="75"/>
        <v>54.5556640625</v>
      </c>
      <c r="V101">
        <f t="shared" si="75"/>
        <v>54.06982421875</v>
      </c>
      <c r="W101">
        <f t="shared" si="75"/>
        <v>54.312744140625</v>
      </c>
      <c r="X101">
        <f t="shared" si="75"/>
        <v>54.1912841796875</v>
      </c>
      <c r="Y101">
        <f t="shared" si="75"/>
        <v>54.13055419921875</v>
      </c>
      <c r="Z101">
        <f t="shared" si="75"/>
        <v>54.160919189453125</v>
      </c>
      <c r="AA101" s="132">
        <f>HLOOKUP(1,$J100:Z101,2,0)</f>
        <v>54.160919189453125</v>
      </c>
    </row>
    <row r="102" spans="4:28">
      <c r="D102" s="135"/>
      <c r="E102" s="135"/>
      <c r="F102" s="135"/>
      <c r="H102">
        <v>5</v>
      </c>
      <c r="I102">
        <f>MIN(J99:Z99)</f>
        <v>1.2422010695462005E-4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1</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51.640625</v>
      </c>
      <c r="R103">
        <f t="shared" si="77"/>
        <v>59.4140625</v>
      </c>
      <c r="S103">
        <f t="shared" si="77"/>
        <v>55.52734375</v>
      </c>
      <c r="T103">
        <f t="shared" si="77"/>
        <v>53.583984375</v>
      </c>
      <c r="U103">
        <f t="shared" si="77"/>
        <v>54.5556640625</v>
      </c>
      <c r="V103">
        <f t="shared" si="77"/>
        <v>54.06982421875</v>
      </c>
      <c r="W103">
        <f t="shared" si="77"/>
        <v>54.312744140625</v>
      </c>
      <c r="X103">
        <f t="shared" si="77"/>
        <v>54.1912841796875</v>
      </c>
      <c r="Y103">
        <f t="shared" si="77"/>
        <v>54.13055419921875</v>
      </c>
      <c r="Z103">
        <f t="shared" si="77"/>
        <v>54.160919189453125</v>
      </c>
      <c r="AA103" s="132">
        <f>HLOOKUP(1,$J102:Z103,2,0)</f>
        <v>54.13055419921875</v>
      </c>
    </row>
    <row r="104" spans="4:28" s="139" customFormat="1">
      <c r="D104" s="137"/>
      <c r="E104" s="137"/>
      <c r="F104" s="137"/>
      <c r="G104" s="138" t="s">
        <v>114</v>
      </c>
      <c r="H104" s="139">
        <v>1</v>
      </c>
      <c r="J104" s="139" t="str">
        <f>IF(J$12&lt;0,J$12,"")</f>
        <v/>
      </c>
      <c r="K104" s="139">
        <f t="shared" ref="K104:AA104" si="78">IF(K$12&lt;0,K$12,"")</f>
        <v>-0.45474432702665629</v>
      </c>
      <c r="L104" s="139">
        <f t="shared" si="78"/>
        <v>-0.42925760101747518</v>
      </c>
      <c r="M104" s="139">
        <f t="shared" si="78"/>
        <v>-0.37893850195031553</v>
      </c>
      <c r="N104" s="139">
        <f t="shared" si="78"/>
        <v>-0.28083978655446185</v>
      </c>
      <c r="O104" s="139">
        <f t="shared" si="78"/>
        <v>-9.42157313807509E-2</v>
      </c>
      <c r="P104" s="139" t="str">
        <f t="shared" si="78"/>
        <v/>
      </c>
      <c r="Q104" s="139" t="str">
        <f t="shared" si="78"/>
        <v/>
      </c>
      <c r="R104" s="139">
        <f t="shared" si="78"/>
        <v>-4.3102784059509902E-2</v>
      </c>
      <c r="S104" s="139">
        <f t="shared" si="78"/>
        <v>-1.2113411716259737E-2</v>
      </c>
      <c r="T104" s="139" t="str">
        <f t="shared" si="78"/>
        <v/>
      </c>
      <c r="U104" s="139">
        <f t="shared" si="78"/>
        <v>-3.667448609422419E-3</v>
      </c>
      <c r="V104" s="139" t="str">
        <f t="shared" si="78"/>
        <v/>
      </c>
      <c r="W104" s="139">
        <f t="shared" si="78"/>
        <v>-1.5081407760403898E-3</v>
      </c>
      <c r="X104" s="139">
        <f t="shared" si="78"/>
        <v>-4.2113520813941152E-4</v>
      </c>
      <c r="Y104" s="139" t="str">
        <f t="shared" si="78"/>
        <v/>
      </c>
      <c r="Z104" s="139">
        <f t="shared" si="78"/>
        <v>-1.4861236646901421E-4</v>
      </c>
      <c r="AA104" s="139">
        <f t="shared" si="78"/>
        <v>-1.2234866700211455E-5</v>
      </c>
    </row>
    <row r="105" spans="4:28">
      <c r="D105" s="135"/>
      <c r="E105" s="135"/>
      <c r="F105" s="135"/>
      <c r="H105">
        <v>2</v>
      </c>
      <c r="J105">
        <f>IF(NOT(J$12&lt;0),J$12,"")</f>
        <v>5.5142401315493839</v>
      </c>
      <c r="K105" t="str">
        <f t="shared" ref="K105:AA105" si="79">IF(NOT(K$12&lt;0),K$12,"")</f>
        <v/>
      </c>
      <c r="L105" t="str">
        <f t="shared" si="79"/>
        <v/>
      </c>
      <c r="M105" t="str">
        <f t="shared" si="79"/>
        <v/>
      </c>
      <c r="N105" t="str">
        <f t="shared" si="79"/>
        <v/>
      </c>
      <c r="O105" t="str">
        <f t="shared" si="79"/>
        <v/>
      </c>
      <c r="P105">
        <f t="shared" si="79"/>
        <v>0.24486916697094591</v>
      </c>
      <c r="Q105">
        <f t="shared" si="79"/>
        <v>2.3602901295537493E-2</v>
      </c>
      <c r="R105" t="str">
        <f t="shared" si="79"/>
        <v/>
      </c>
      <c r="S105" t="str">
        <f t="shared" si="79"/>
        <v/>
      </c>
      <c r="T105">
        <f t="shared" si="79"/>
        <v>5.0887594875484998E-3</v>
      </c>
      <c r="U105" t="str">
        <f t="shared" si="79"/>
        <v/>
      </c>
      <c r="V105">
        <f t="shared" si="79"/>
        <v>6.7081606238555969E-4</v>
      </c>
      <c r="W105" t="str">
        <f t="shared" si="79"/>
        <v/>
      </c>
      <c r="X105" t="str">
        <f t="shared" si="79"/>
        <v/>
      </c>
      <c r="Y105">
        <f t="shared" si="79"/>
        <v>1.2422010695462005E-4</v>
      </c>
      <c r="Z105" t="str">
        <f t="shared" si="79"/>
        <v/>
      </c>
      <c r="AA105" t="str">
        <f t="shared" si="79"/>
        <v/>
      </c>
    </row>
    <row r="106" spans="4:28">
      <c r="D106" s="135"/>
      <c r="E106" s="135"/>
      <c r="F106" s="135"/>
      <c r="H106">
        <v>3</v>
      </c>
      <c r="I106">
        <f>MAX(J104:AA104)</f>
        <v>-1.2234866700211455E-5</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51.640625</v>
      </c>
      <c r="R107">
        <f t="shared" si="81"/>
        <v>59.4140625</v>
      </c>
      <c r="S107">
        <f t="shared" si="81"/>
        <v>55.52734375</v>
      </c>
      <c r="T107">
        <f t="shared" si="81"/>
        <v>53.583984375</v>
      </c>
      <c r="U107">
        <f t="shared" si="81"/>
        <v>54.5556640625</v>
      </c>
      <c r="V107">
        <f t="shared" si="81"/>
        <v>54.06982421875</v>
      </c>
      <c r="W107">
        <f t="shared" si="81"/>
        <v>54.312744140625</v>
      </c>
      <c r="X107">
        <f t="shared" si="81"/>
        <v>54.1912841796875</v>
      </c>
      <c r="Y107">
        <f t="shared" si="81"/>
        <v>54.13055419921875</v>
      </c>
      <c r="Z107">
        <f t="shared" si="81"/>
        <v>54.160919189453125</v>
      </c>
      <c r="AA107">
        <f t="shared" si="81"/>
        <v>54.145736694335938</v>
      </c>
      <c r="AB107" s="132">
        <f>HLOOKUP(1,$J106:AA107,2,0)</f>
        <v>54.145736694335938</v>
      </c>
    </row>
    <row r="108" spans="4:28">
      <c r="D108" s="135"/>
      <c r="E108" s="135"/>
      <c r="F108" s="135"/>
      <c r="H108">
        <v>5</v>
      </c>
      <c r="I108">
        <f>MIN(J105:AA105)</f>
        <v>1.2422010695462005E-4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1</v>
      </c>
      <c r="Z108">
        <f t="shared" si="82"/>
        <v>0</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51.640625</v>
      </c>
      <c r="R109">
        <f t="shared" si="83"/>
        <v>59.4140625</v>
      </c>
      <c r="S109">
        <f t="shared" si="83"/>
        <v>55.52734375</v>
      </c>
      <c r="T109">
        <f t="shared" si="83"/>
        <v>53.583984375</v>
      </c>
      <c r="U109">
        <f t="shared" si="83"/>
        <v>54.5556640625</v>
      </c>
      <c r="V109">
        <f t="shared" si="83"/>
        <v>54.06982421875</v>
      </c>
      <c r="W109">
        <f t="shared" si="83"/>
        <v>54.312744140625</v>
      </c>
      <c r="X109">
        <f t="shared" si="83"/>
        <v>54.1912841796875</v>
      </c>
      <c r="Y109">
        <f t="shared" si="83"/>
        <v>54.13055419921875</v>
      </c>
      <c r="Z109">
        <f t="shared" si="83"/>
        <v>54.160919189453125</v>
      </c>
      <c r="AA109">
        <f t="shared" si="83"/>
        <v>54.145736694335938</v>
      </c>
      <c r="AB109" s="132">
        <f>HLOOKUP(1,$J108:AA109,2,0)</f>
        <v>54.13055419921875</v>
      </c>
    </row>
    <row r="110" spans="4:28" s="139" customFormat="1">
      <c r="D110" s="137"/>
      <c r="E110" s="137"/>
      <c r="F110" s="137"/>
      <c r="G110" s="138" t="s">
        <v>115</v>
      </c>
      <c r="H110" s="139">
        <v>1</v>
      </c>
      <c r="J110" s="139" t="str">
        <f>IF(J$12&lt;0,J$12,"")</f>
        <v/>
      </c>
      <c r="K110" s="139">
        <f t="shared" ref="K110:AB110" si="84">IF(K$12&lt;0,K$12,"")</f>
        <v>-0.45474432702665629</v>
      </c>
      <c r="L110" s="139">
        <f t="shared" si="84"/>
        <v>-0.42925760101747518</v>
      </c>
      <c r="M110" s="139">
        <f t="shared" si="84"/>
        <v>-0.37893850195031553</v>
      </c>
      <c r="N110" s="139">
        <f t="shared" si="84"/>
        <v>-0.28083978655446185</v>
      </c>
      <c r="O110" s="139">
        <f t="shared" si="84"/>
        <v>-9.42157313807509E-2</v>
      </c>
      <c r="P110" s="139" t="str">
        <f t="shared" si="84"/>
        <v/>
      </c>
      <c r="Q110" s="139" t="str">
        <f t="shared" si="84"/>
        <v/>
      </c>
      <c r="R110" s="139">
        <f t="shared" si="84"/>
        <v>-4.3102784059509902E-2</v>
      </c>
      <c r="S110" s="139">
        <f t="shared" si="84"/>
        <v>-1.2113411716259737E-2</v>
      </c>
      <c r="T110" s="139" t="str">
        <f t="shared" si="84"/>
        <v/>
      </c>
      <c r="U110" s="139">
        <f t="shared" si="84"/>
        <v>-3.667448609422419E-3</v>
      </c>
      <c r="V110" s="139" t="str">
        <f t="shared" si="84"/>
        <v/>
      </c>
      <c r="W110" s="139">
        <f t="shared" si="84"/>
        <v>-1.5081407760403898E-3</v>
      </c>
      <c r="X110" s="139">
        <f t="shared" si="84"/>
        <v>-4.2113520813941152E-4</v>
      </c>
      <c r="Y110" s="139" t="str">
        <f t="shared" si="84"/>
        <v/>
      </c>
      <c r="Z110" s="139">
        <f t="shared" si="84"/>
        <v>-1.4861236646901421E-4</v>
      </c>
      <c r="AA110" s="139">
        <f t="shared" si="84"/>
        <v>-1.2234866700211455E-5</v>
      </c>
      <c r="AB110" s="139" t="str">
        <f t="shared" si="84"/>
        <v/>
      </c>
    </row>
    <row r="111" spans="4:28">
      <c r="D111" s="135"/>
      <c r="E111" s="135"/>
      <c r="F111" s="135"/>
      <c r="H111">
        <v>2</v>
      </c>
      <c r="J111">
        <f>IF(NOT(J$12&lt;0),J$12,"")</f>
        <v>5.5142401315493839</v>
      </c>
      <c r="K111" t="str">
        <f t="shared" ref="K111:AB111" si="85">IF(NOT(K$12&lt;0),K$12,"")</f>
        <v/>
      </c>
      <c r="L111" t="str">
        <f t="shared" si="85"/>
        <v/>
      </c>
      <c r="M111" t="str">
        <f t="shared" si="85"/>
        <v/>
      </c>
      <c r="N111" t="str">
        <f t="shared" si="85"/>
        <v/>
      </c>
      <c r="O111" t="str">
        <f t="shared" si="85"/>
        <v/>
      </c>
      <c r="P111">
        <f t="shared" si="85"/>
        <v>0.24486916697094591</v>
      </c>
      <c r="Q111">
        <f t="shared" si="85"/>
        <v>2.3602901295537493E-2</v>
      </c>
      <c r="R111" t="str">
        <f t="shared" si="85"/>
        <v/>
      </c>
      <c r="S111" t="str">
        <f t="shared" si="85"/>
        <v/>
      </c>
      <c r="T111">
        <f t="shared" si="85"/>
        <v>5.0887594875484998E-3</v>
      </c>
      <c r="U111" t="str">
        <f t="shared" si="85"/>
        <v/>
      </c>
      <c r="V111">
        <f t="shared" si="85"/>
        <v>6.7081606238555969E-4</v>
      </c>
      <c r="W111" t="str">
        <f t="shared" si="85"/>
        <v/>
      </c>
      <c r="X111" t="str">
        <f t="shared" si="85"/>
        <v/>
      </c>
      <c r="Y111">
        <f t="shared" si="85"/>
        <v>1.2422010695462005E-4</v>
      </c>
      <c r="Z111" t="str">
        <f t="shared" si="85"/>
        <v/>
      </c>
      <c r="AA111" t="str">
        <f t="shared" si="85"/>
        <v/>
      </c>
      <c r="AB111">
        <f t="shared" si="85"/>
        <v>5.5982931765674593E-5</v>
      </c>
    </row>
    <row r="112" spans="4:28">
      <c r="D112" s="135"/>
      <c r="E112" s="135"/>
      <c r="F112" s="135"/>
      <c r="H112">
        <v>3</v>
      </c>
      <c r="I112">
        <f>MAX(J110:AB110)</f>
        <v>-1.2234866700211455E-5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51.640625</v>
      </c>
      <c r="R113">
        <f t="shared" si="87"/>
        <v>59.4140625</v>
      </c>
      <c r="S113">
        <f t="shared" si="87"/>
        <v>55.52734375</v>
      </c>
      <c r="T113">
        <f t="shared" si="87"/>
        <v>53.583984375</v>
      </c>
      <c r="U113">
        <f t="shared" si="87"/>
        <v>54.5556640625</v>
      </c>
      <c r="V113">
        <f t="shared" si="87"/>
        <v>54.06982421875</v>
      </c>
      <c r="W113">
        <f t="shared" si="87"/>
        <v>54.312744140625</v>
      </c>
      <c r="X113">
        <f t="shared" si="87"/>
        <v>54.1912841796875</v>
      </c>
      <c r="Y113">
        <f t="shared" si="87"/>
        <v>54.13055419921875</v>
      </c>
      <c r="Z113">
        <f t="shared" si="87"/>
        <v>54.160919189453125</v>
      </c>
      <c r="AA113">
        <f t="shared" si="87"/>
        <v>54.145736694335938</v>
      </c>
      <c r="AB113">
        <f t="shared" si="87"/>
        <v>54.138145446777344</v>
      </c>
      <c r="AC113" s="132">
        <f>HLOOKUP(1,$J112:AB113,2,0)</f>
        <v>54.145736694335938</v>
      </c>
    </row>
    <row r="114" spans="4:31">
      <c r="D114" s="135"/>
      <c r="E114" s="135"/>
      <c r="F114" s="135"/>
      <c r="H114">
        <v>5</v>
      </c>
      <c r="I114">
        <f>MIN(J111:AB111)</f>
        <v>5.5982931765674593E-5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51.640625</v>
      </c>
      <c r="R115">
        <f t="shared" si="89"/>
        <v>59.4140625</v>
      </c>
      <c r="S115">
        <f t="shared" si="89"/>
        <v>55.52734375</v>
      </c>
      <c r="T115">
        <f t="shared" si="89"/>
        <v>53.583984375</v>
      </c>
      <c r="U115">
        <f t="shared" si="89"/>
        <v>54.5556640625</v>
      </c>
      <c r="V115">
        <f t="shared" si="89"/>
        <v>54.06982421875</v>
      </c>
      <c r="W115">
        <f t="shared" si="89"/>
        <v>54.312744140625</v>
      </c>
      <c r="X115">
        <f t="shared" si="89"/>
        <v>54.1912841796875</v>
      </c>
      <c r="Y115">
        <f t="shared" si="89"/>
        <v>54.13055419921875</v>
      </c>
      <c r="Z115">
        <f t="shared" si="89"/>
        <v>54.160919189453125</v>
      </c>
      <c r="AA115">
        <f t="shared" si="89"/>
        <v>54.145736694335938</v>
      </c>
      <c r="AB115">
        <f t="shared" si="89"/>
        <v>54.138145446777344</v>
      </c>
      <c r="AC115" s="132">
        <f>HLOOKUP(1,$J114:AB115,2,0)</f>
        <v>54.138145446777344</v>
      </c>
    </row>
    <row r="116" spans="4:31" s="139" customFormat="1">
      <c r="D116" s="137"/>
      <c r="E116" s="137"/>
      <c r="F116" s="137"/>
      <c r="G116" s="138" t="s">
        <v>116</v>
      </c>
      <c r="H116" s="139">
        <v>1</v>
      </c>
      <c r="J116" s="139" t="str">
        <f>IF(J$12&lt;0,J$12,"")</f>
        <v/>
      </c>
      <c r="K116" s="139">
        <f t="shared" ref="K116:AC116" si="90">IF(K$12&lt;0,K$12,"")</f>
        <v>-0.45474432702665629</v>
      </c>
      <c r="L116" s="139">
        <f t="shared" si="90"/>
        <v>-0.42925760101747518</v>
      </c>
      <c r="M116" s="139">
        <f t="shared" si="90"/>
        <v>-0.37893850195031553</v>
      </c>
      <c r="N116" s="139">
        <f t="shared" si="90"/>
        <v>-0.28083978655446185</v>
      </c>
      <c r="O116" s="139">
        <f t="shared" si="90"/>
        <v>-9.42157313807509E-2</v>
      </c>
      <c r="P116" s="139" t="str">
        <f t="shared" si="90"/>
        <v/>
      </c>
      <c r="Q116" s="139" t="str">
        <f t="shared" si="90"/>
        <v/>
      </c>
      <c r="R116" s="139">
        <f t="shared" si="90"/>
        <v>-4.3102784059509902E-2</v>
      </c>
      <c r="S116" s="139">
        <f t="shared" si="90"/>
        <v>-1.2113411716259737E-2</v>
      </c>
      <c r="T116" s="139" t="str">
        <f t="shared" si="90"/>
        <v/>
      </c>
      <c r="U116" s="139">
        <f t="shared" si="90"/>
        <v>-3.667448609422419E-3</v>
      </c>
      <c r="V116" s="139" t="str">
        <f t="shared" si="90"/>
        <v/>
      </c>
      <c r="W116" s="139">
        <f t="shared" si="90"/>
        <v>-1.5081407760403898E-3</v>
      </c>
      <c r="X116" s="139">
        <f t="shared" si="90"/>
        <v>-4.2113520813941152E-4</v>
      </c>
      <c r="Y116" s="139" t="str">
        <f t="shared" si="90"/>
        <v/>
      </c>
      <c r="Z116" s="139">
        <f t="shared" si="90"/>
        <v>-1.4861236646901421E-4</v>
      </c>
      <c r="AA116" s="139">
        <f t="shared" si="90"/>
        <v>-1.2234866700211455E-5</v>
      </c>
      <c r="AB116" s="139" t="str">
        <f t="shared" si="90"/>
        <v/>
      </c>
      <c r="AC116" s="139" t="str">
        <f t="shared" si="90"/>
        <v/>
      </c>
    </row>
    <row r="117" spans="4:31">
      <c r="D117" s="135"/>
      <c r="E117" s="135"/>
      <c r="F117" s="135"/>
      <c r="H117">
        <v>2</v>
      </c>
      <c r="J117">
        <f>IF(NOT(J$12&lt;0),J$12,"")</f>
        <v>5.5142401315493839</v>
      </c>
      <c r="K117" t="str">
        <f t="shared" ref="K117:AC117" si="91">IF(NOT(K$12&lt;0),K$12,"")</f>
        <v/>
      </c>
      <c r="L117" t="str">
        <f t="shared" si="91"/>
        <v/>
      </c>
      <c r="M117" t="str">
        <f t="shared" si="91"/>
        <v/>
      </c>
      <c r="N117" t="str">
        <f t="shared" si="91"/>
        <v/>
      </c>
      <c r="O117" t="str">
        <f t="shared" si="91"/>
        <v/>
      </c>
      <c r="P117">
        <f t="shared" si="91"/>
        <v>0.24486916697094591</v>
      </c>
      <c r="Q117">
        <f t="shared" si="91"/>
        <v>2.3602901295537493E-2</v>
      </c>
      <c r="R117" t="str">
        <f t="shared" si="91"/>
        <v/>
      </c>
      <c r="S117" t="str">
        <f t="shared" si="91"/>
        <v/>
      </c>
      <c r="T117">
        <f t="shared" si="91"/>
        <v>5.0887594875484998E-3</v>
      </c>
      <c r="U117" t="str">
        <f t="shared" si="91"/>
        <v/>
      </c>
      <c r="V117">
        <f t="shared" si="91"/>
        <v>6.7081606238555969E-4</v>
      </c>
      <c r="W117" t="str">
        <f t="shared" si="91"/>
        <v/>
      </c>
      <c r="X117" t="str">
        <f t="shared" si="91"/>
        <v/>
      </c>
      <c r="Y117">
        <f t="shared" si="91"/>
        <v>1.2422010695462005E-4</v>
      </c>
      <c r="Z117" t="str">
        <f t="shared" si="91"/>
        <v/>
      </c>
      <c r="AA117" t="str">
        <f t="shared" si="91"/>
        <v/>
      </c>
      <c r="AB117">
        <f t="shared" si="91"/>
        <v>5.5982931765674593E-5</v>
      </c>
      <c r="AC117">
        <f t="shared" si="91"/>
        <v>2.1871610958290599E-5</v>
      </c>
    </row>
    <row r="118" spans="4:31">
      <c r="D118" s="135"/>
      <c r="E118" s="135"/>
      <c r="F118" s="135"/>
      <c r="H118">
        <v>3</v>
      </c>
      <c r="I118">
        <f>MAX(J116:AC116)</f>
        <v>-1.2234866700211455E-5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1</v>
      </c>
      <c r="AB118">
        <f t="shared" si="92"/>
        <v>0</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51.640625</v>
      </c>
      <c r="R119">
        <f t="shared" si="93"/>
        <v>59.4140625</v>
      </c>
      <c r="S119">
        <f t="shared" si="93"/>
        <v>55.52734375</v>
      </c>
      <c r="T119">
        <f t="shared" si="93"/>
        <v>53.583984375</v>
      </c>
      <c r="U119">
        <f t="shared" si="93"/>
        <v>54.5556640625</v>
      </c>
      <c r="V119">
        <f t="shared" si="93"/>
        <v>54.06982421875</v>
      </c>
      <c r="W119">
        <f t="shared" si="93"/>
        <v>54.312744140625</v>
      </c>
      <c r="X119">
        <f t="shared" si="93"/>
        <v>54.1912841796875</v>
      </c>
      <c r="Y119">
        <f t="shared" si="93"/>
        <v>54.13055419921875</v>
      </c>
      <c r="Z119">
        <f t="shared" si="93"/>
        <v>54.160919189453125</v>
      </c>
      <c r="AA119">
        <f t="shared" si="93"/>
        <v>54.145736694335938</v>
      </c>
      <c r="AB119">
        <f t="shared" si="93"/>
        <v>54.138145446777344</v>
      </c>
      <c r="AC119">
        <f t="shared" si="93"/>
        <v>54.141941070556641</v>
      </c>
      <c r="AD119" s="132">
        <f>HLOOKUP(1,$J118:AC119,2,0)</f>
        <v>54.145736694335938</v>
      </c>
    </row>
    <row r="120" spans="4:31">
      <c r="D120" s="135"/>
      <c r="E120" s="135"/>
      <c r="F120" s="135"/>
      <c r="H120">
        <v>5</v>
      </c>
      <c r="I120">
        <f>MIN(J117:AC117)</f>
        <v>2.1871610958290599E-5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51.640625</v>
      </c>
      <c r="R121">
        <f t="shared" si="95"/>
        <v>59.4140625</v>
      </c>
      <c r="S121">
        <f t="shared" si="95"/>
        <v>55.52734375</v>
      </c>
      <c r="T121">
        <f t="shared" si="95"/>
        <v>53.583984375</v>
      </c>
      <c r="U121">
        <f t="shared" si="95"/>
        <v>54.5556640625</v>
      </c>
      <c r="V121">
        <f t="shared" si="95"/>
        <v>54.06982421875</v>
      </c>
      <c r="W121">
        <f t="shared" si="95"/>
        <v>54.312744140625</v>
      </c>
      <c r="X121">
        <f t="shared" si="95"/>
        <v>54.1912841796875</v>
      </c>
      <c r="Y121">
        <f t="shared" si="95"/>
        <v>54.13055419921875</v>
      </c>
      <c r="Z121">
        <f t="shared" si="95"/>
        <v>54.160919189453125</v>
      </c>
      <c r="AA121">
        <f t="shared" si="95"/>
        <v>54.145736694335938</v>
      </c>
      <c r="AB121">
        <f t="shared" si="95"/>
        <v>54.138145446777344</v>
      </c>
      <c r="AC121">
        <f t="shared" si="95"/>
        <v>54.141941070556641</v>
      </c>
      <c r="AD121" s="132">
        <f>HLOOKUP(1,$J120:AC121,2,0)</f>
        <v>54.141941070556641</v>
      </c>
    </row>
    <row r="122" spans="4:31" s="139" customFormat="1">
      <c r="D122" s="137"/>
      <c r="E122" s="137"/>
      <c r="F122" s="137"/>
      <c r="G122" s="138" t="s">
        <v>117</v>
      </c>
      <c r="H122" s="139">
        <v>1</v>
      </c>
      <c r="J122" s="139" t="str">
        <f>IF(J$12&lt;0,J$12,"")</f>
        <v/>
      </c>
      <c r="K122" s="139">
        <f t="shared" ref="K122:AD122" si="96">IF(K$12&lt;0,K$12,"")</f>
        <v>-0.45474432702665629</v>
      </c>
      <c r="L122" s="139">
        <f t="shared" si="96"/>
        <v>-0.42925760101747518</v>
      </c>
      <c r="M122" s="139">
        <f t="shared" si="96"/>
        <v>-0.37893850195031553</v>
      </c>
      <c r="N122" s="139">
        <f t="shared" si="96"/>
        <v>-0.28083978655446185</v>
      </c>
      <c r="O122" s="139">
        <f t="shared" si="96"/>
        <v>-9.42157313807509E-2</v>
      </c>
      <c r="P122" s="139" t="str">
        <f t="shared" si="96"/>
        <v/>
      </c>
      <c r="Q122" s="139" t="str">
        <f t="shared" si="96"/>
        <v/>
      </c>
      <c r="R122" s="139">
        <f t="shared" si="96"/>
        <v>-4.3102784059509902E-2</v>
      </c>
      <c r="S122" s="139">
        <f t="shared" si="96"/>
        <v>-1.2113411716259737E-2</v>
      </c>
      <c r="T122" s="139" t="str">
        <f t="shared" si="96"/>
        <v/>
      </c>
      <c r="U122" s="139">
        <f t="shared" si="96"/>
        <v>-3.667448609422419E-3</v>
      </c>
      <c r="V122" s="139" t="str">
        <f t="shared" si="96"/>
        <v/>
      </c>
      <c r="W122" s="139">
        <f t="shared" si="96"/>
        <v>-1.5081407760403898E-3</v>
      </c>
      <c r="X122" s="139">
        <f t="shared" si="96"/>
        <v>-4.2113520813941152E-4</v>
      </c>
      <c r="Y122" s="139" t="str">
        <f t="shared" si="96"/>
        <v/>
      </c>
      <c r="Z122" s="139">
        <f t="shared" si="96"/>
        <v>-1.4861236646901421E-4</v>
      </c>
      <c r="AA122" s="139">
        <f t="shared" si="96"/>
        <v>-1.2234866700211455E-5</v>
      </c>
      <c r="AB122" s="139" t="str">
        <f t="shared" si="96"/>
        <v/>
      </c>
      <c r="AC122" s="139" t="str">
        <f t="shared" si="96"/>
        <v/>
      </c>
      <c r="AD122" s="139" t="str">
        <f t="shared" si="96"/>
        <v/>
      </c>
    </row>
    <row r="123" spans="4:31">
      <c r="D123" s="135"/>
      <c r="E123" s="135"/>
      <c r="F123" s="135"/>
      <c r="H123">
        <v>2</v>
      </c>
      <c r="J123">
        <f>IF(NOT(J$12&lt;0),J$12,"")</f>
        <v>5.5142401315493839</v>
      </c>
      <c r="K123" t="str">
        <f t="shared" ref="K123:AD123" si="97">IF(NOT(K$12&lt;0),K$12,"")</f>
        <v/>
      </c>
      <c r="L123" t="str">
        <f t="shared" si="97"/>
        <v/>
      </c>
      <c r="M123" t="str">
        <f t="shared" si="97"/>
        <v/>
      </c>
      <c r="N123" t="str">
        <f t="shared" si="97"/>
        <v/>
      </c>
      <c r="O123" t="str">
        <f t="shared" si="97"/>
        <v/>
      </c>
      <c r="P123">
        <f t="shared" si="97"/>
        <v>0.24486916697094591</v>
      </c>
      <c r="Q123">
        <f t="shared" si="97"/>
        <v>2.3602901295537493E-2</v>
      </c>
      <c r="R123" t="str">
        <f t="shared" si="97"/>
        <v/>
      </c>
      <c r="S123" t="str">
        <f t="shared" si="97"/>
        <v/>
      </c>
      <c r="T123">
        <f t="shared" si="97"/>
        <v>5.0887594875484998E-3</v>
      </c>
      <c r="U123" t="str">
        <f t="shared" si="97"/>
        <v/>
      </c>
      <c r="V123">
        <f t="shared" si="97"/>
        <v>6.7081606238555969E-4</v>
      </c>
      <c r="W123" t="str">
        <f t="shared" si="97"/>
        <v/>
      </c>
      <c r="X123" t="str">
        <f t="shared" si="97"/>
        <v/>
      </c>
      <c r="Y123">
        <f t="shared" si="97"/>
        <v>1.2422010695462005E-4</v>
      </c>
      <c r="Z123" t="str">
        <f t="shared" si="97"/>
        <v/>
      </c>
      <c r="AA123" t="str">
        <f t="shared" si="97"/>
        <v/>
      </c>
      <c r="AB123">
        <f t="shared" si="97"/>
        <v>5.5982931765674593E-5</v>
      </c>
      <c r="AC123">
        <f t="shared" si="97"/>
        <v>2.1871610958290599E-5</v>
      </c>
      <c r="AD123">
        <f t="shared" si="97"/>
        <v>4.8177667998361429E-6</v>
      </c>
    </row>
    <row r="124" spans="4:31">
      <c r="D124" s="135"/>
      <c r="E124" s="135"/>
      <c r="F124" s="135"/>
      <c r="H124">
        <v>3</v>
      </c>
      <c r="I124">
        <f>MAX(J122:AD122)</f>
        <v>-1.2234866700211455E-5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1</v>
      </c>
      <c r="AB124">
        <f t="shared" si="98"/>
        <v>0</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51.640625</v>
      </c>
      <c r="R125">
        <f t="shared" si="99"/>
        <v>59.4140625</v>
      </c>
      <c r="S125">
        <f t="shared" si="99"/>
        <v>55.52734375</v>
      </c>
      <c r="T125">
        <f t="shared" si="99"/>
        <v>53.583984375</v>
      </c>
      <c r="U125">
        <f t="shared" si="99"/>
        <v>54.5556640625</v>
      </c>
      <c r="V125">
        <f t="shared" si="99"/>
        <v>54.06982421875</v>
      </c>
      <c r="W125">
        <f t="shared" si="99"/>
        <v>54.312744140625</v>
      </c>
      <c r="X125">
        <f t="shared" si="99"/>
        <v>54.1912841796875</v>
      </c>
      <c r="Y125">
        <f t="shared" si="99"/>
        <v>54.13055419921875</v>
      </c>
      <c r="Z125">
        <f t="shared" si="99"/>
        <v>54.160919189453125</v>
      </c>
      <c r="AA125">
        <f t="shared" si="99"/>
        <v>54.145736694335938</v>
      </c>
      <c r="AB125">
        <f t="shared" si="99"/>
        <v>54.138145446777344</v>
      </c>
      <c r="AC125">
        <f t="shared" si="99"/>
        <v>54.141941070556641</v>
      </c>
      <c r="AD125">
        <f t="shared" si="99"/>
        <v>54.143838882446289</v>
      </c>
      <c r="AE125" s="132">
        <f>HLOOKUP(1,$J124:AD125,2,0)</f>
        <v>54.145736694335938</v>
      </c>
    </row>
    <row r="126" spans="4:31">
      <c r="D126" s="135"/>
      <c r="E126" s="135"/>
      <c r="F126" s="135"/>
      <c r="H126">
        <v>5</v>
      </c>
      <c r="I126">
        <f>MIN(J123:AD123)</f>
        <v>4.8177667998361429E-6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51.640625</v>
      </c>
      <c r="R127">
        <f t="shared" si="101"/>
        <v>59.4140625</v>
      </c>
      <c r="S127">
        <f t="shared" si="101"/>
        <v>55.52734375</v>
      </c>
      <c r="T127">
        <f t="shared" si="101"/>
        <v>53.583984375</v>
      </c>
      <c r="U127">
        <f t="shared" si="101"/>
        <v>54.5556640625</v>
      </c>
      <c r="V127">
        <f t="shared" si="101"/>
        <v>54.06982421875</v>
      </c>
      <c r="W127">
        <f t="shared" si="101"/>
        <v>54.312744140625</v>
      </c>
      <c r="X127">
        <f t="shared" si="101"/>
        <v>54.1912841796875</v>
      </c>
      <c r="Y127">
        <f t="shared" si="101"/>
        <v>54.13055419921875</v>
      </c>
      <c r="Z127">
        <f t="shared" si="101"/>
        <v>54.160919189453125</v>
      </c>
      <c r="AA127">
        <f t="shared" si="101"/>
        <v>54.145736694335938</v>
      </c>
      <c r="AB127">
        <f t="shared" si="101"/>
        <v>54.138145446777344</v>
      </c>
      <c r="AC127">
        <f t="shared" si="101"/>
        <v>54.141941070556641</v>
      </c>
      <c r="AD127">
        <f t="shared" si="101"/>
        <v>54.143838882446289</v>
      </c>
      <c r="AE127" s="132">
        <f>HLOOKUP(1,$J126:AD127,2,0)</f>
        <v>54.143838882446289</v>
      </c>
    </row>
    <row r="128" spans="4:31" s="139" customFormat="1">
      <c r="D128" s="137"/>
      <c r="E128" s="137"/>
      <c r="F128" s="137"/>
      <c r="G128" s="138" t="s">
        <v>118</v>
      </c>
      <c r="H128" s="139">
        <v>1</v>
      </c>
      <c r="J128" s="139" t="str">
        <f>IF(J$12&lt;0,J$12,"")</f>
        <v/>
      </c>
      <c r="K128" s="139">
        <f t="shared" ref="K128:AE128" si="102">IF(K$12&lt;0,K$12,"")</f>
        <v>-0.45474432702665629</v>
      </c>
      <c r="L128" s="139">
        <f t="shared" si="102"/>
        <v>-0.42925760101747518</v>
      </c>
      <c r="M128" s="139">
        <f t="shared" si="102"/>
        <v>-0.37893850195031553</v>
      </c>
      <c r="N128" s="139">
        <f t="shared" si="102"/>
        <v>-0.28083978655446185</v>
      </c>
      <c r="O128" s="139">
        <f t="shared" si="102"/>
        <v>-9.42157313807509E-2</v>
      </c>
      <c r="P128" s="139" t="str">
        <f t="shared" si="102"/>
        <v/>
      </c>
      <c r="Q128" s="139" t="str">
        <f t="shared" si="102"/>
        <v/>
      </c>
      <c r="R128" s="139">
        <f t="shared" si="102"/>
        <v>-4.3102784059509902E-2</v>
      </c>
      <c r="S128" s="139">
        <f t="shared" si="102"/>
        <v>-1.2113411716259737E-2</v>
      </c>
      <c r="T128" s="139" t="str">
        <f t="shared" si="102"/>
        <v/>
      </c>
      <c r="U128" s="139">
        <f t="shared" si="102"/>
        <v>-3.667448609422419E-3</v>
      </c>
      <c r="V128" s="139" t="str">
        <f t="shared" si="102"/>
        <v/>
      </c>
      <c r="W128" s="139">
        <f t="shared" si="102"/>
        <v>-1.5081407760403898E-3</v>
      </c>
      <c r="X128" s="139">
        <f t="shared" si="102"/>
        <v>-4.2113520813941152E-4</v>
      </c>
      <c r="Y128" s="139" t="str">
        <f t="shared" si="102"/>
        <v/>
      </c>
      <c r="Z128" s="139">
        <f t="shared" si="102"/>
        <v>-1.4861236646901421E-4</v>
      </c>
      <c r="AA128" s="139">
        <f t="shared" si="102"/>
        <v>-1.2234866700211455E-5</v>
      </c>
      <c r="AB128" s="139" t="str">
        <f t="shared" si="102"/>
        <v/>
      </c>
      <c r="AC128" s="139" t="str">
        <f t="shared" si="102"/>
        <v/>
      </c>
      <c r="AD128" s="139" t="str">
        <f t="shared" si="102"/>
        <v/>
      </c>
      <c r="AE128" s="139">
        <f t="shared" si="102"/>
        <v>-3.7087012744185799E-6</v>
      </c>
    </row>
    <row r="129" spans="4:32">
      <c r="D129" s="135"/>
      <c r="E129" s="135"/>
      <c r="F129" s="135"/>
      <c r="H129">
        <v>2</v>
      </c>
      <c r="J129">
        <f>IF(NOT(J$12&lt;0),J$12,"")</f>
        <v>5.5142401315493839</v>
      </c>
      <c r="K129" t="str">
        <f t="shared" ref="K129:AE129" si="103">IF(NOT(K$12&lt;0),K$12,"")</f>
        <v/>
      </c>
      <c r="L129" t="str">
        <f t="shared" si="103"/>
        <v/>
      </c>
      <c r="M129" t="str">
        <f t="shared" si="103"/>
        <v/>
      </c>
      <c r="N129" t="str">
        <f t="shared" si="103"/>
        <v/>
      </c>
      <c r="O129" t="str">
        <f t="shared" si="103"/>
        <v/>
      </c>
      <c r="P129">
        <f t="shared" si="103"/>
        <v>0.24486916697094591</v>
      </c>
      <c r="Q129">
        <f t="shared" si="103"/>
        <v>2.3602901295537493E-2</v>
      </c>
      <c r="R129" t="str">
        <f t="shared" si="103"/>
        <v/>
      </c>
      <c r="S129" t="str">
        <f t="shared" si="103"/>
        <v/>
      </c>
      <c r="T129">
        <f t="shared" si="103"/>
        <v>5.0887594875484998E-3</v>
      </c>
      <c r="U129" t="str">
        <f t="shared" si="103"/>
        <v/>
      </c>
      <c r="V129">
        <f t="shared" si="103"/>
        <v>6.7081606238555969E-4</v>
      </c>
      <c r="W129" t="str">
        <f t="shared" si="103"/>
        <v/>
      </c>
      <c r="X129" t="str">
        <f t="shared" si="103"/>
        <v/>
      </c>
      <c r="Y129">
        <f t="shared" si="103"/>
        <v>1.2422010695462005E-4</v>
      </c>
      <c r="Z129" t="str">
        <f t="shared" si="103"/>
        <v/>
      </c>
      <c r="AA129" t="str">
        <f t="shared" si="103"/>
        <v/>
      </c>
      <c r="AB129">
        <f t="shared" si="103"/>
        <v>5.5982931765674593E-5</v>
      </c>
      <c r="AC129">
        <f t="shared" si="103"/>
        <v>2.1871610958290599E-5</v>
      </c>
      <c r="AD129">
        <f t="shared" si="103"/>
        <v>4.8177667998361429E-6</v>
      </c>
      <c r="AE129" t="str">
        <f t="shared" si="103"/>
        <v/>
      </c>
    </row>
    <row r="130" spans="4:32">
      <c r="D130" s="135"/>
      <c r="E130" s="135"/>
      <c r="F130" s="135"/>
      <c r="H130">
        <v>3</v>
      </c>
      <c r="I130">
        <f>MAX(J128:AE128)</f>
        <v>-3.7087012744185799E-6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51.640625</v>
      </c>
      <c r="R131">
        <f t="shared" si="105"/>
        <v>59.4140625</v>
      </c>
      <c r="S131">
        <f t="shared" si="105"/>
        <v>55.52734375</v>
      </c>
      <c r="T131">
        <f t="shared" si="105"/>
        <v>53.583984375</v>
      </c>
      <c r="U131">
        <f t="shared" si="105"/>
        <v>54.5556640625</v>
      </c>
      <c r="V131">
        <f t="shared" si="105"/>
        <v>54.06982421875</v>
      </c>
      <c r="W131">
        <f t="shared" si="105"/>
        <v>54.312744140625</v>
      </c>
      <c r="X131">
        <f t="shared" si="105"/>
        <v>54.1912841796875</v>
      </c>
      <c r="Y131">
        <f t="shared" si="105"/>
        <v>54.13055419921875</v>
      </c>
      <c r="Z131">
        <f t="shared" si="105"/>
        <v>54.160919189453125</v>
      </c>
      <c r="AA131">
        <f t="shared" si="105"/>
        <v>54.145736694335938</v>
      </c>
      <c r="AB131">
        <f t="shared" si="105"/>
        <v>54.138145446777344</v>
      </c>
      <c r="AC131">
        <f t="shared" si="105"/>
        <v>54.141941070556641</v>
      </c>
      <c r="AD131">
        <f t="shared" si="105"/>
        <v>54.143838882446289</v>
      </c>
      <c r="AE131">
        <f t="shared" si="105"/>
        <v>54.144787788391113</v>
      </c>
      <c r="AF131" s="132">
        <f>HLOOKUP(1,$J130:AE131,2,0)</f>
        <v>54.144787788391113</v>
      </c>
    </row>
    <row r="132" spans="4:32">
      <c r="D132" s="135"/>
      <c r="E132" s="135"/>
      <c r="F132" s="135"/>
      <c r="H132">
        <v>5</v>
      </c>
      <c r="I132">
        <f>MIN(J129:AE129)</f>
        <v>4.8177667998361429E-6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51.640625</v>
      </c>
      <c r="R133">
        <f t="shared" si="107"/>
        <v>59.4140625</v>
      </c>
      <c r="S133">
        <f t="shared" si="107"/>
        <v>55.52734375</v>
      </c>
      <c r="T133">
        <f t="shared" si="107"/>
        <v>53.583984375</v>
      </c>
      <c r="U133">
        <f t="shared" si="107"/>
        <v>54.5556640625</v>
      </c>
      <c r="V133">
        <f t="shared" si="107"/>
        <v>54.06982421875</v>
      </c>
      <c r="W133">
        <f t="shared" si="107"/>
        <v>54.312744140625</v>
      </c>
      <c r="X133">
        <f t="shared" si="107"/>
        <v>54.1912841796875</v>
      </c>
      <c r="Y133">
        <f t="shared" si="107"/>
        <v>54.13055419921875</v>
      </c>
      <c r="Z133">
        <f t="shared" si="107"/>
        <v>54.160919189453125</v>
      </c>
      <c r="AA133">
        <f t="shared" si="107"/>
        <v>54.145736694335938</v>
      </c>
      <c r="AB133">
        <f t="shared" si="107"/>
        <v>54.138145446777344</v>
      </c>
      <c r="AC133">
        <f t="shared" si="107"/>
        <v>54.141941070556641</v>
      </c>
      <c r="AD133">
        <f t="shared" si="107"/>
        <v>54.143838882446289</v>
      </c>
      <c r="AE133">
        <f t="shared" si="107"/>
        <v>54.144787788391113</v>
      </c>
      <c r="AF133" s="132">
        <f>HLOOKUP(1,$J132:AE133,2,0)</f>
        <v>54.143838882446289</v>
      </c>
    </row>
    <row r="134" spans="4:32">
      <c r="I134" s="134"/>
      <c r="J134" s="134"/>
    </row>
    <row r="135" spans="4:32">
      <c r="D135" s="26"/>
      <c r="E135" s="26"/>
      <c r="F135" s="26"/>
      <c r="I135" s="134"/>
      <c r="J135" s="134"/>
    </row>
    <row r="136" spans="4:32">
      <c r="I136" s="134"/>
      <c r="J136" s="134"/>
    </row>
  </sheetData>
  <sheetProtection algorithmName="SHA-512" hashValue="cjXjt/JDnLHgS75Txwh7a3WD6i5Gk42SwJo5AhHvxAbSZUUf6qTAQFjMa7hpryVZ0mqEVLRovaRFOKqgvo7Q0g==" saltValue="lwcgsiRY6puEtm98pR0GVA==" spinCount="100000" sheet="1" objects="1" scenarios="1" selectLockedCells="1" selectUnlockedCells="1"/>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B66A-610C-431A-8A50-6D6F498BDB4E}">
  <sheetPr codeName="Sheet43"/>
  <dimension ref="A1:AF136"/>
  <sheetViews>
    <sheetView workbookViewId="0">
      <selection activeCell="I43" sqref="I4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90" customFormat="1">
      <c r="A4" s="147"/>
      <c r="B4" s="147"/>
      <c r="C4" s="147"/>
      <c r="D4" s="147"/>
      <c r="E4" s="147"/>
      <c r="F4" s="147"/>
      <c r="G4" s="131"/>
      <c r="M4" s="290" t="s">
        <v>99</v>
      </c>
      <c r="N4" s="290" t="s">
        <v>100</v>
      </c>
      <c r="O4" s="290" t="s">
        <v>101</v>
      </c>
      <c r="P4" s="290" t="s">
        <v>102</v>
      </c>
      <c r="Q4" s="290" t="s">
        <v>103</v>
      </c>
      <c r="R4" s="290" t="s">
        <v>104</v>
      </c>
      <c r="S4" s="290" t="s">
        <v>105</v>
      </c>
      <c r="T4" s="290" t="s">
        <v>106</v>
      </c>
      <c r="U4" s="290" t="s">
        <v>107</v>
      </c>
      <c r="V4" s="290" t="s">
        <v>108</v>
      </c>
      <c r="W4" s="290" t="s">
        <v>109</v>
      </c>
      <c r="X4" s="290" t="s">
        <v>110</v>
      </c>
      <c r="Y4" s="290" t="s">
        <v>111</v>
      </c>
      <c r="Z4" s="290" t="s">
        <v>112</v>
      </c>
      <c r="AA4" s="290" t="s">
        <v>113</v>
      </c>
      <c r="AB4" s="290" t="s">
        <v>114</v>
      </c>
      <c r="AC4" s="290" t="s">
        <v>115</v>
      </c>
      <c r="AD4" s="290" t="s">
        <v>116</v>
      </c>
      <c r="AE4" s="290" t="s">
        <v>117</v>
      </c>
      <c r="AF4" s="290" t="s">
        <v>118</v>
      </c>
    </row>
    <row r="5" spans="1:32">
      <c r="A5" s="103"/>
      <c r="B5" s="90"/>
      <c r="C5" s="90"/>
      <c r="D5" s="90"/>
      <c r="E5" s="90"/>
      <c r="F5" s="90"/>
      <c r="M5" s="132">
        <f>M17</f>
        <v>502.5</v>
      </c>
      <c r="N5">
        <f>N23</f>
        <v>253.75</v>
      </c>
      <c r="O5">
        <f>O29</f>
        <v>129.375</v>
      </c>
      <c r="P5">
        <f>P35</f>
        <v>67.1875</v>
      </c>
      <c r="Q5">
        <f>Q41</f>
        <v>67.1875</v>
      </c>
      <c r="R5">
        <f>R47</f>
        <v>51.640625</v>
      </c>
      <c r="S5">
        <f>S53</f>
        <v>51.640625</v>
      </c>
      <c r="T5" s="132">
        <f>T59</f>
        <v>47.75390625</v>
      </c>
      <c r="U5">
        <f>U65</f>
        <v>45.810546875</v>
      </c>
      <c r="V5">
        <f>V71</f>
        <v>44.8388671875</v>
      </c>
      <c r="W5">
        <f>W77</f>
        <v>44.35302734375</v>
      </c>
      <c r="X5">
        <f>X83</f>
        <v>44.110107421875</v>
      </c>
      <c r="Y5">
        <f>Y89</f>
        <v>44.110107421875</v>
      </c>
      <c r="Z5">
        <f>Z95</f>
        <v>44.110107421875</v>
      </c>
      <c r="AA5">
        <f>AA101</f>
        <v>44.110107421875</v>
      </c>
      <c r="AB5">
        <f>AB107</f>
        <v>44.094924926757813</v>
      </c>
      <c r="AC5">
        <f>AC113</f>
        <v>44.094924926757813</v>
      </c>
      <c r="AD5">
        <f>AD119</f>
        <v>44.091129302978516</v>
      </c>
      <c r="AE5">
        <f>AE125</f>
        <v>44.091129302978516</v>
      </c>
      <c r="AF5" s="133">
        <f>AF131</f>
        <v>44.090180397033691</v>
      </c>
    </row>
    <row r="6" spans="1:32" ht="15.75">
      <c r="A6" s="105"/>
      <c r="B6" s="107"/>
      <c r="C6" s="107"/>
      <c r="D6" s="90"/>
      <c r="E6" s="90"/>
      <c r="F6" s="90"/>
      <c r="J6" s="134" t="s">
        <v>119</v>
      </c>
      <c r="K6" s="134"/>
      <c r="L6" s="34" t="s">
        <v>120</v>
      </c>
      <c r="M6" s="132">
        <f>M19</f>
        <v>5</v>
      </c>
      <c r="N6">
        <f>N25</f>
        <v>5</v>
      </c>
      <c r="O6">
        <f>O31</f>
        <v>5</v>
      </c>
      <c r="P6">
        <f>P37</f>
        <v>5</v>
      </c>
      <c r="Q6">
        <f>Q43</f>
        <v>36.09375</v>
      </c>
      <c r="R6">
        <f>R49</f>
        <v>36.09375</v>
      </c>
      <c r="S6">
        <f>S55</f>
        <v>43.8671875</v>
      </c>
      <c r="T6" s="132">
        <f>T61</f>
        <v>43.8671875</v>
      </c>
      <c r="U6">
        <f>U67</f>
        <v>43.8671875</v>
      </c>
      <c r="V6">
        <f>V73</f>
        <v>43.8671875</v>
      </c>
      <c r="W6">
        <f>W79</f>
        <v>43.8671875</v>
      </c>
      <c r="X6">
        <f>X85</f>
        <v>43.8671875</v>
      </c>
      <c r="Y6">
        <f>Y91</f>
        <v>43.9886474609375</v>
      </c>
      <c r="Z6">
        <f>Z97</f>
        <v>44.04937744140625</v>
      </c>
      <c r="AA6">
        <f>AA103</f>
        <v>44.079742431640625</v>
      </c>
      <c r="AB6">
        <f>AB109</f>
        <v>44.079742431640625</v>
      </c>
      <c r="AC6">
        <f>AC115</f>
        <v>44.087333679199219</v>
      </c>
      <c r="AD6">
        <f>AD121</f>
        <v>44.087333679199219</v>
      </c>
      <c r="AE6">
        <f>AE127</f>
        <v>44.089231491088867</v>
      </c>
      <c r="AF6" s="133">
        <f>AF133</f>
        <v>44.089231491088867</v>
      </c>
    </row>
    <row r="7" spans="1:32">
      <c r="A7" s="108" t="s">
        <v>23</v>
      </c>
      <c r="B7" s="109">
        <v>4</v>
      </c>
      <c r="C7" s="110"/>
      <c r="D7" s="90"/>
      <c r="E7" s="90"/>
      <c r="F7" s="90"/>
      <c r="I7" s="50" t="s">
        <v>18</v>
      </c>
      <c r="J7" s="134">
        <v>5</v>
      </c>
      <c r="K7" s="134">
        <v>1000</v>
      </c>
      <c r="L7">
        <f>(J7+K7)/2</f>
        <v>502.5</v>
      </c>
      <c r="M7">
        <f>SUM(M5:M6)/2</f>
        <v>253.75</v>
      </c>
      <c r="N7">
        <f>SUM(N5:N6)/2</f>
        <v>129.375</v>
      </c>
      <c r="O7">
        <f>SUM(O5:O6)/2</f>
        <v>67.1875</v>
      </c>
      <c r="P7">
        <f t="shared" ref="P7:AF7" si="0">SUM(P5:P6)/2</f>
        <v>36.09375</v>
      </c>
      <c r="Q7">
        <f t="shared" si="0"/>
        <v>51.640625</v>
      </c>
      <c r="R7">
        <f t="shared" si="0"/>
        <v>43.8671875</v>
      </c>
      <c r="S7">
        <f t="shared" si="0"/>
        <v>47.75390625</v>
      </c>
      <c r="T7">
        <f t="shared" si="0"/>
        <v>45.810546875</v>
      </c>
      <c r="U7">
        <f t="shared" si="0"/>
        <v>44.8388671875</v>
      </c>
      <c r="V7">
        <f t="shared" si="0"/>
        <v>44.35302734375</v>
      </c>
      <c r="W7">
        <f t="shared" si="0"/>
        <v>44.110107421875</v>
      </c>
      <c r="X7">
        <f t="shared" si="0"/>
        <v>43.9886474609375</v>
      </c>
      <c r="Y7">
        <f t="shared" si="0"/>
        <v>44.04937744140625</v>
      </c>
      <c r="Z7">
        <f t="shared" si="0"/>
        <v>44.079742431640625</v>
      </c>
      <c r="AA7">
        <f t="shared" si="0"/>
        <v>44.094924926757813</v>
      </c>
      <c r="AB7">
        <f t="shared" si="0"/>
        <v>44.087333679199219</v>
      </c>
      <c r="AC7">
        <f t="shared" si="0"/>
        <v>44.091129302978516</v>
      </c>
      <c r="AD7" s="133">
        <f t="shared" si="0"/>
        <v>44.089231491088867</v>
      </c>
      <c r="AE7" s="133">
        <f t="shared" si="0"/>
        <v>44.090180397033691</v>
      </c>
      <c r="AF7">
        <f t="shared" si="0"/>
        <v>44.089705944061279</v>
      </c>
    </row>
    <row r="8" spans="1:32">
      <c r="A8" s="112" t="s">
        <v>121</v>
      </c>
      <c r="B8" s="110">
        <f>'ICC SSiz HypTest'!C4</f>
        <v>0.5</v>
      </c>
      <c r="C8" s="148" t="s">
        <v>122</v>
      </c>
      <c r="D8" s="109">
        <f>B8/(1-B8)</f>
        <v>1</v>
      </c>
      <c r="E8" s="109" t="s">
        <v>123</v>
      </c>
      <c r="F8" s="109"/>
      <c r="I8" s="50" t="s">
        <v>23</v>
      </c>
      <c r="J8">
        <f>B7</f>
        <v>4</v>
      </c>
      <c r="K8">
        <f>J8</f>
        <v>4</v>
      </c>
      <c r="L8">
        <f t="shared" ref="L8:AF8" si="1">K8</f>
        <v>4</v>
      </c>
      <c r="M8">
        <f t="shared" si="1"/>
        <v>4</v>
      </c>
      <c r="N8">
        <f t="shared" si="1"/>
        <v>4</v>
      </c>
      <c r="O8">
        <f t="shared" si="1"/>
        <v>4</v>
      </c>
      <c r="P8">
        <f t="shared" si="1"/>
        <v>4</v>
      </c>
      <c r="Q8">
        <f t="shared" si="1"/>
        <v>4</v>
      </c>
      <c r="R8">
        <f t="shared" si="1"/>
        <v>4</v>
      </c>
      <c r="S8">
        <f t="shared" si="1"/>
        <v>4</v>
      </c>
      <c r="T8">
        <f t="shared" si="1"/>
        <v>4</v>
      </c>
      <c r="U8">
        <f t="shared" si="1"/>
        <v>4</v>
      </c>
      <c r="V8">
        <f t="shared" si="1"/>
        <v>4</v>
      </c>
      <c r="W8">
        <f t="shared" si="1"/>
        <v>4</v>
      </c>
      <c r="X8">
        <f t="shared" si="1"/>
        <v>4</v>
      </c>
      <c r="Y8">
        <f t="shared" si="1"/>
        <v>4</v>
      </c>
      <c r="Z8">
        <f t="shared" si="1"/>
        <v>4</v>
      </c>
      <c r="AA8">
        <f t="shared" si="1"/>
        <v>4</v>
      </c>
      <c r="AB8">
        <f t="shared" si="1"/>
        <v>4</v>
      </c>
      <c r="AC8">
        <f t="shared" si="1"/>
        <v>4</v>
      </c>
      <c r="AD8">
        <f t="shared" si="1"/>
        <v>4</v>
      </c>
      <c r="AE8">
        <f t="shared" si="1"/>
        <v>4</v>
      </c>
      <c r="AF8">
        <f t="shared" si="1"/>
        <v>4</v>
      </c>
    </row>
    <row r="9" spans="1:32">
      <c r="A9" s="112" t="s">
        <v>124</v>
      </c>
      <c r="B9" s="110">
        <f>'ICC SSiz HypTest'!C5</f>
        <v>0.7</v>
      </c>
      <c r="C9" s="148" t="s">
        <v>125</v>
      </c>
      <c r="D9" s="109">
        <f>B9/(1-B9)</f>
        <v>2.333333333333333</v>
      </c>
      <c r="E9" s="109" t="s">
        <v>126</v>
      </c>
      <c r="F9" s="109"/>
      <c r="J9">
        <f>(2*($B10+$B11)^2)*((J7*J8)-1)/(J7*(J7-1)*(J8-1))</f>
        <v>5.4237699887563871</v>
      </c>
      <c r="K9">
        <f t="shared" ref="K9:AF9" si="2">(2*($B10+$B11)^2)*((K7*K8)-1)/(K7*(K7-1)*(K8-1))</f>
        <v>2.2854071107988823E-2</v>
      </c>
      <c r="L9">
        <f t="shared" si="2"/>
        <v>4.5514585470763744E-2</v>
      </c>
      <c r="M9">
        <f t="shared" si="2"/>
        <v>9.0264794594265882E-2</v>
      </c>
      <c r="N9">
        <f t="shared" si="2"/>
        <v>0.17754856430243693</v>
      </c>
      <c r="O9">
        <f t="shared" si="2"/>
        <v>0.34374997785196559</v>
      </c>
      <c r="P9">
        <f t="shared" si="2"/>
        <v>0.64623325874733595</v>
      </c>
      <c r="Q9">
        <f t="shared" si="2"/>
        <v>0.44877742500266937</v>
      </c>
      <c r="R9">
        <f t="shared" si="2"/>
        <v>0.52970067508917595</v>
      </c>
      <c r="S9">
        <f t="shared" si="2"/>
        <v>0.48589246999706592</v>
      </c>
      <c r="T9">
        <f t="shared" si="2"/>
        <v>0.50685164186857945</v>
      </c>
      <c r="U9">
        <f t="shared" si="2"/>
        <v>0.51802430096033347</v>
      </c>
      <c r="V9">
        <f t="shared" si="2"/>
        <v>0.5237974181325209</v>
      </c>
      <c r="W9">
        <f t="shared" si="2"/>
        <v>0.52673250562239371</v>
      </c>
      <c r="X9">
        <f t="shared" si="2"/>
        <v>0.52821242024664172</v>
      </c>
      <c r="Y9">
        <f t="shared" si="2"/>
        <v>0.52747142479556042</v>
      </c>
      <c r="Z9">
        <f t="shared" si="2"/>
        <v>0.52710170622008656</v>
      </c>
      <c r="AA9">
        <f t="shared" si="2"/>
        <v>0.52691704124208127</v>
      </c>
      <c r="AB9">
        <f t="shared" si="2"/>
        <v>0.52700935755279377</v>
      </c>
      <c r="AC9">
        <f t="shared" si="2"/>
        <v>0.52696319535392799</v>
      </c>
      <c r="AD9">
        <f t="shared" si="2"/>
        <v>0.52698627544235055</v>
      </c>
      <c r="AE9">
        <f t="shared" si="2"/>
        <v>0.52697473514540338</v>
      </c>
      <c r="AF9">
        <f t="shared" si="2"/>
        <v>0.52698050523069084</v>
      </c>
    </row>
    <row r="10" spans="1:32">
      <c r="A10" s="110">
        <f>1-'ICC SSiz HypTest'!C7</f>
        <v>9.9999999999999978E-2</v>
      </c>
      <c r="B10" s="116">
        <f>-NORMSINV(A10)</f>
        <v>1.2815515655446006</v>
      </c>
      <c r="C10" s="115" t="s">
        <v>13</v>
      </c>
      <c r="D10" s="107"/>
      <c r="E10" s="107"/>
      <c r="F10" s="107"/>
      <c r="H10" t="s">
        <v>331</v>
      </c>
      <c r="I10" t="s">
        <v>127</v>
      </c>
      <c r="J10">
        <f>(1+(J8*$D8))/(1+(J8*$D9))</f>
        <v>0.48387096774193555</v>
      </c>
      <c r="K10">
        <f t="shared" ref="K10:AF10" si="3">(1+(K8*$D8))/(1+(K8*$D9))</f>
        <v>0.48387096774193555</v>
      </c>
      <c r="L10">
        <f t="shared" si="3"/>
        <v>0.48387096774193555</v>
      </c>
      <c r="M10">
        <f t="shared" si="3"/>
        <v>0.48387096774193555</v>
      </c>
      <c r="N10">
        <f t="shared" si="3"/>
        <v>0.48387096774193555</v>
      </c>
      <c r="O10">
        <f t="shared" si="3"/>
        <v>0.48387096774193555</v>
      </c>
      <c r="P10">
        <f t="shared" si="3"/>
        <v>0.48387096774193555</v>
      </c>
      <c r="Q10">
        <f t="shared" si="3"/>
        <v>0.48387096774193555</v>
      </c>
      <c r="R10">
        <f t="shared" si="3"/>
        <v>0.48387096774193555</v>
      </c>
      <c r="S10">
        <f t="shared" si="3"/>
        <v>0.48387096774193555</v>
      </c>
      <c r="T10">
        <f t="shared" si="3"/>
        <v>0.48387096774193555</v>
      </c>
      <c r="U10">
        <f t="shared" si="3"/>
        <v>0.48387096774193555</v>
      </c>
      <c r="V10">
        <f t="shared" si="3"/>
        <v>0.48387096774193555</v>
      </c>
      <c r="W10">
        <f t="shared" si="3"/>
        <v>0.48387096774193555</v>
      </c>
      <c r="X10">
        <f t="shared" si="3"/>
        <v>0.48387096774193555</v>
      </c>
      <c r="Y10">
        <f t="shared" si="3"/>
        <v>0.48387096774193555</v>
      </c>
      <c r="Z10">
        <f t="shared" si="3"/>
        <v>0.48387096774193555</v>
      </c>
      <c r="AA10">
        <f t="shared" si="3"/>
        <v>0.48387096774193555</v>
      </c>
      <c r="AB10">
        <f t="shared" si="3"/>
        <v>0.48387096774193555</v>
      </c>
      <c r="AC10">
        <f t="shared" si="3"/>
        <v>0.48387096774193555</v>
      </c>
      <c r="AD10">
        <f t="shared" si="3"/>
        <v>0.48387096774193555</v>
      </c>
      <c r="AE10">
        <f t="shared" si="3"/>
        <v>0.48387096774193555</v>
      </c>
      <c r="AF10">
        <f t="shared" si="3"/>
        <v>0.48387096774193555</v>
      </c>
    </row>
    <row r="11" spans="1:32">
      <c r="A11" s="110">
        <f>'ICC SSiz HypTest'!C8</f>
        <v>0.1</v>
      </c>
      <c r="B11" s="116">
        <f>-NORMSINV(A11/2)</f>
        <v>1.6448536269514726</v>
      </c>
      <c r="C11" s="115" t="s">
        <v>14</v>
      </c>
      <c r="D11" s="110"/>
      <c r="E11" s="110"/>
      <c r="F11" s="110"/>
      <c r="H11" t="s">
        <v>331</v>
      </c>
      <c r="I11" t="s">
        <v>128</v>
      </c>
      <c r="J11">
        <f>(-LN(J10))^2</f>
        <v>0.52698453288059677</v>
      </c>
      <c r="K11">
        <f>(-LN(K10))^2</f>
        <v>0.52698453288059677</v>
      </c>
      <c r="L11">
        <f>(-LN(L10))^2</f>
        <v>0.52698453288059677</v>
      </c>
      <c r="M11">
        <f>(-LN(M10))^2</f>
        <v>0.52698453288059677</v>
      </c>
      <c r="N11">
        <f t="shared" ref="N11:AF11" si="4">(-LN(N10))^2</f>
        <v>0.52698453288059677</v>
      </c>
      <c r="O11">
        <f t="shared" si="4"/>
        <v>0.52698453288059677</v>
      </c>
      <c r="P11">
        <f t="shared" si="4"/>
        <v>0.52698453288059677</v>
      </c>
      <c r="Q11">
        <f t="shared" si="4"/>
        <v>0.52698453288059677</v>
      </c>
      <c r="R11">
        <f t="shared" si="4"/>
        <v>0.52698453288059677</v>
      </c>
      <c r="S11">
        <f t="shared" si="4"/>
        <v>0.52698453288059677</v>
      </c>
      <c r="T11">
        <f t="shared" si="4"/>
        <v>0.52698453288059677</v>
      </c>
      <c r="U11">
        <f t="shared" si="4"/>
        <v>0.52698453288059677</v>
      </c>
      <c r="V11">
        <f t="shared" si="4"/>
        <v>0.52698453288059677</v>
      </c>
      <c r="W11">
        <f t="shared" si="4"/>
        <v>0.52698453288059677</v>
      </c>
      <c r="X11">
        <f t="shared" si="4"/>
        <v>0.52698453288059677</v>
      </c>
      <c r="Y11">
        <f t="shared" si="4"/>
        <v>0.52698453288059677</v>
      </c>
      <c r="Z11">
        <f t="shared" si="4"/>
        <v>0.52698453288059677</v>
      </c>
      <c r="AA11">
        <f t="shared" si="4"/>
        <v>0.52698453288059677</v>
      </c>
      <c r="AB11">
        <f t="shared" si="4"/>
        <v>0.52698453288059677</v>
      </c>
      <c r="AC11">
        <f t="shared" si="4"/>
        <v>0.52698453288059677</v>
      </c>
      <c r="AD11">
        <f t="shared" si="4"/>
        <v>0.52698453288059677</v>
      </c>
      <c r="AE11">
        <f t="shared" si="4"/>
        <v>0.52698453288059677</v>
      </c>
      <c r="AF11">
        <f t="shared" si="4"/>
        <v>0.52698453288059677</v>
      </c>
    </row>
    <row r="12" spans="1:32">
      <c r="A12" s="149" t="s">
        <v>18</v>
      </c>
      <c r="B12" s="149">
        <f>AF7</f>
        <v>44.089705944061279</v>
      </c>
      <c r="C12" s="90"/>
      <c r="D12" s="148"/>
      <c r="E12" s="148"/>
      <c r="F12" s="148"/>
      <c r="I12" t="s">
        <v>129</v>
      </c>
      <c r="J12">
        <f>J9-J11</f>
        <v>4.8967854558757899</v>
      </c>
      <c r="K12">
        <f>K9-K11</f>
        <v>-0.5041304617726079</v>
      </c>
      <c r="L12">
        <f>L9-L11</f>
        <v>-0.48146994740983301</v>
      </c>
      <c r="M12">
        <f>M9-M11</f>
        <v>-0.43671973828633087</v>
      </c>
      <c r="N12">
        <f t="shared" ref="N12:AF12" si="5">N9-N11</f>
        <v>-0.34943596857815984</v>
      </c>
      <c r="O12">
        <f t="shared" si="5"/>
        <v>-0.18323455502863117</v>
      </c>
      <c r="P12">
        <f t="shared" si="5"/>
        <v>0.11924872586673918</v>
      </c>
      <c r="Q12">
        <f t="shared" si="5"/>
        <v>-7.8207107877927395E-2</v>
      </c>
      <c r="R12">
        <f t="shared" si="5"/>
        <v>2.7161422085791864E-3</v>
      </c>
      <c r="S12">
        <f t="shared" si="5"/>
        <v>-4.1092062883530844E-2</v>
      </c>
      <c r="T12">
        <f t="shared" si="5"/>
        <v>-2.0132891012017318E-2</v>
      </c>
      <c r="U12">
        <f t="shared" si="5"/>
        <v>-8.9602319202632952E-3</v>
      </c>
      <c r="V12">
        <f t="shared" si="5"/>
        <v>-3.1871147480758699E-3</v>
      </c>
      <c r="W12">
        <f t="shared" si="5"/>
        <v>-2.5202725820305805E-4</v>
      </c>
      <c r="X12">
        <f t="shared" si="5"/>
        <v>1.2278873660449552E-3</v>
      </c>
      <c r="Y12">
        <f t="shared" si="5"/>
        <v>4.868919149636497E-4</v>
      </c>
      <c r="Z12">
        <f t="shared" si="5"/>
        <v>1.1717333948979558E-4</v>
      </c>
      <c r="AA12">
        <f t="shared" si="5"/>
        <v>-6.7491638515493335E-5</v>
      </c>
      <c r="AB12">
        <f t="shared" si="5"/>
        <v>2.4824672196999131E-5</v>
      </c>
      <c r="AC12">
        <f t="shared" si="5"/>
        <v>-2.1337526668774309E-5</v>
      </c>
      <c r="AD12">
        <f t="shared" si="5"/>
        <v>1.742561753781402E-6</v>
      </c>
      <c r="AE12">
        <f t="shared" si="5"/>
        <v>-9.7977351933842272E-6</v>
      </c>
      <c r="AF12">
        <f t="shared" si="5"/>
        <v>-4.0276499059244131E-6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-0.5041304617726079</v>
      </c>
      <c r="L14">
        <f>IF(L$12&lt;0,L$12,"")</f>
        <v>-0.48146994740983301</v>
      </c>
    </row>
    <row r="15" spans="1:32">
      <c r="D15" s="135"/>
      <c r="E15" s="135"/>
      <c r="F15" s="135"/>
      <c r="H15">
        <v>2</v>
      </c>
      <c r="J15">
        <f>IF(NOT(J$12&lt;0),J$12,"")</f>
        <v>4.8967854558757899</v>
      </c>
      <c r="K15" t="str">
        <f>IF(NOT(K$12&lt;0),K$12,"")</f>
        <v/>
      </c>
      <c r="L15" t="str">
        <f>IF(NOT(L$12&lt;0),L$12,"")</f>
        <v/>
      </c>
    </row>
    <row r="16" spans="1:32">
      <c r="D16" s="135"/>
      <c r="E16" s="135"/>
      <c r="F16" s="135"/>
      <c r="H16">
        <v>3</v>
      </c>
      <c r="I16">
        <f>MAX(J14:L14)</f>
        <v>-0.48146994740983301</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4.8967854558757899</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-0.5041304617726079</v>
      </c>
      <c r="L20" s="130">
        <f>IF(L$12&lt;0,L$12,"")</f>
        <v>-0.48146994740983301</v>
      </c>
      <c r="M20" s="130">
        <f>IF(M$12&lt;0,M$12,"")</f>
        <v>-0.43671973828633087</v>
      </c>
    </row>
    <row r="21" spans="4:15">
      <c r="D21" s="135"/>
      <c r="E21" s="135"/>
      <c r="F21" s="135"/>
      <c r="H21">
        <v>2</v>
      </c>
      <c r="J21">
        <f>IF(NOT(J$12&lt;0),J$12,"")</f>
        <v>4.8967854558757899</v>
      </c>
      <c r="K21" t="str">
        <f>IF(NOT(K$12&lt;0),K$12,"")</f>
        <v/>
      </c>
      <c r="L21" t="str">
        <f>IF(NOT(L$12&lt;0),L$12,"")</f>
        <v/>
      </c>
      <c r="M21" t="str">
        <f>IF(NOT(M$12&lt;0),M$12,"")</f>
        <v/>
      </c>
    </row>
    <row r="22" spans="4:15">
      <c r="D22" s="135"/>
      <c r="E22" s="135"/>
      <c r="F22" s="135"/>
      <c r="H22">
        <v>3</v>
      </c>
      <c r="I22">
        <f>MAX(J20:M20)</f>
        <v>-0.43671973828633087</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4.8967854558757899</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-0.5041304617726079</v>
      </c>
      <c r="L26" s="139">
        <f>IF(L$12&lt;0,L$12,"")</f>
        <v>-0.48146994740983301</v>
      </c>
      <c r="M26" s="139">
        <f>IF(M$12&lt;0,M$12,"")</f>
        <v>-0.43671973828633087</v>
      </c>
      <c r="N26" s="139">
        <f>IF(N$12&lt;0,N$12,"")</f>
        <v>-0.34943596857815984</v>
      </c>
    </row>
    <row r="27" spans="4:15">
      <c r="D27" s="135"/>
      <c r="E27" s="135"/>
      <c r="F27" s="135"/>
      <c r="H27">
        <v>2</v>
      </c>
      <c r="J27">
        <f>IF(NOT(J$12&lt;0),J$12,"")</f>
        <v>4.8967854558757899</v>
      </c>
      <c r="K27" t="str">
        <f>IF(NOT(K$12&lt;0),K$12,"")</f>
        <v/>
      </c>
      <c r="L27" t="str">
        <f>IF(NOT(L$12&lt;0),L$12,"")</f>
        <v/>
      </c>
      <c r="M27" t="str">
        <f>IF(NOT(M$12&lt;0),M$12,"")</f>
        <v/>
      </c>
      <c r="N27" t="str">
        <f>IF(NOT(N$12&lt;0),N$12,"")</f>
        <v/>
      </c>
    </row>
    <row r="28" spans="4:15">
      <c r="D28" s="135"/>
      <c r="E28" s="135"/>
      <c r="F28" s="135"/>
      <c r="H28">
        <v>3</v>
      </c>
      <c r="I28">
        <f>MAX(J26:N26)</f>
        <v>-0.34943596857815984</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4.8967854558757899</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-0.5041304617726079</v>
      </c>
      <c r="L32" s="139">
        <f t="shared" si="6"/>
        <v>-0.48146994740983301</v>
      </c>
      <c r="M32" s="139">
        <f t="shared" si="6"/>
        <v>-0.43671973828633087</v>
      </c>
      <c r="N32" s="139">
        <f t="shared" si="6"/>
        <v>-0.34943596857815984</v>
      </c>
      <c r="O32" s="139">
        <f t="shared" si="6"/>
        <v>-0.18323455502863117</v>
      </c>
    </row>
    <row r="33" spans="4:18">
      <c r="D33" s="135"/>
      <c r="E33" s="135"/>
      <c r="F33" s="135"/>
      <c r="H33">
        <v>2</v>
      </c>
      <c r="J33">
        <f t="shared" ref="J33:O33" si="7">IF(NOT(J$12&lt;0),J$12,"")</f>
        <v>4.8967854558757899</v>
      </c>
      <c r="K33" t="str">
        <f t="shared" si="7"/>
        <v/>
      </c>
      <c r="L33" t="str">
        <f t="shared" si="7"/>
        <v/>
      </c>
      <c r="M33" t="str">
        <f t="shared" si="7"/>
        <v/>
      </c>
      <c r="N33" t="str">
        <f t="shared" si="7"/>
        <v/>
      </c>
      <c r="O33" t="str">
        <f t="shared" si="7"/>
        <v/>
      </c>
    </row>
    <row r="34" spans="4:18">
      <c r="D34" s="135"/>
      <c r="E34" s="135"/>
      <c r="F34" s="135"/>
      <c r="H34">
        <v>3</v>
      </c>
      <c r="I34">
        <f>MAX(J32:O32)</f>
        <v>-0.18323455502863117</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4.8967854558757899</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-0.5041304617726079</v>
      </c>
      <c r="L38" s="139">
        <f t="shared" si="12"/>
        <v>-0.48146994740983301</v>
      </c>
      <c r="M38" s="139">
        <f t="shared" si="12"/>
        <v>-0.43671973828633087</v>
      </c>
      <c r="N38" s="139">
        <f t="shared" si="12"/>
        <v>-0.34943596857815984</v>
      </c>
      <c r="O38" s="139">
        <f t="shared" si="12"/>
        <v>-0.18323455502863117</v>
      </c>
      <c r="P38" s="139" t="str">
        <f t="shared" si="12"/>
        <v/>
      </c>
    </row>
    <row r="39" spans="4:18">
      <c r="D39" s="135"/>
      <c r="E39" s="135"/>
      <c r="F39" s="135"/>
      <c r="H39">
        <v>2</v>
      </c>
      <c r="J39">
        <f>IF(NOT(J$12&lt;0),J$12,"")</f>
        <v>4.8967854558757899</v>
      </c>
      <c r="K39" t="str">
        <f t="shared" ref="K39:P39" si="13">IF(NOT(K$12&lt;0),K$12,"")</f>
        <v/>
      </c>
      <c r="L39" t="str">
        <f t="shared" si="13"/>
        <v/>
      </c>
      <c r="M39" t="str">
        <f t="shared" si="13"/>
        <v/>
      </c>
      <c r="N39" t="str">
        <f t="shared" si="13"/>
        <v/>
      </c>
      <c r="O39" t="str">
        <f t="shared" si="13"/>
        <v/>
      </c>
      <c r="P39">
        <f t="shared" si="13"/>
        <v>0.11924872586673918</v>
      </c>
    </row>
    <row r="40" spans="4:18">
      <c r="D40" s="135"/>
      <c r="E40" s="135"/>
      <c r="F40" s="135"/>
      <c r="H40">
        <v>3</v>
      </c>
      <c r="I40">
        <f>MAX(J38:P38)</f>
        <v>-0.18323455502863117</v>
      </c>
      <c r="J40">
        <f>IF(J$12=$I40,1,0)</f>
        <v>0</v>
      </c>
      <c r="K40">
        <f t="shared" ref="K40:P40" si="14">IF(K$12=$I40,1,0)</f>
        <v>0</v>
      </c>
      <c r="L40">
        <f t="shared" si="14"/>
        <v>0</v>
      </c>
      <c r="M40">
        <f t="shared" si="14"/>
        <v>0</v>
      </c>
      <c r="N40">
        <f t="shared" si="14"/>
        <v>0</v>
      </c>
      <c r="O40">
        <f t="shared" si="14"/>
        <v>1</v>
      </c>
      <c r="P40">
        <f t="shared" si="14"/>
        <v>0</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67.1875</v>
      </c>
    </row>
    <row r="42" spans="4:18">
      <c r="D42" s="135"/>
      <c r="E42" s="135"/>
      <c r="F42" s="135"/>
      <c r="H42">
        <v>5</v>
      </c>
      <c r="I42">
        <f>MIN(J39:P39)</f>
        <v>0.11924872586673918</v>
      </c>
      <c r="J42">
        <f t="shared" ref="J42:P42" si="16">IF(J$12=$I42,1,0)</f>
        <v>0</v>
      </c>
      <c r="K42">
        <f t="shared" si="16"/>
        <v>0</v>
      </c>
      <c r="L42">
        <f t="shared" si="16"/>
        <v>0</v>
      </c>
      <c r="M42">
        <f t="shared" si="16"/>
        <v>0</v>
      </c>
      <c r="N42">
        <f t="shared" si="16"/>
        <v>0</v>
      </c>
      <c r="O42">
        <f t="shared" si="16"/>
        <v>0</v>
      </c>
      <c r="P42">
        <f t="shared" si="16"/>
        <v>1</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36.09375</v>
      </c>
    </row>
    <row r="44" spans="4:18" s="139" customFormat="1">
      <c r="D44" s="137"/>
      <c r="E44" s="137"/>
      <c r="F44" s="137"/>
      <c r="G44" s="138" t="s">
        <v>104</v>
      </c>
      <c r="H44" s="139">
        <v>1</v>
      </c>
      <c r="J44" s="139" t="str">
        <f>IF(J$12&lt;0,J$12,"")</f>
        <v/>
      </c>
      <c r="K44" s="139">
        <f t="shared" ref="K44:Q44" si="18">IF(K$12&lt;0,K$12,"")</f>
        <v>-0.5041304617726079</v>
      </c>
      <c r="L44" s="139">
        <f t="shared" si="18"/>
        <v>-0.48146994740983301</v>
      </c>
      <c r="M44" s="139">
        <f t="shared" si="18"/>
        <v>-0.43671973828633087</v>
      </c>
      <c r="N44" s="139">
        <f t="shared" si="18"/>
        <v>-0.34943596857815984</v>
      </c>
      <c r="O44" s="139">
        <f t="shared" si="18"/>
        <v>-0.18323455502863117</v>
      </c>
      <c r="P44" s="139" t="str">
        <f t="shared" si="18"/>
        <v/>
      </c>
      <c r="Q44" s="139">
        <f t="shared" si="18"/>
        <v>-7.8207107877927395E-2</v>
      </c>
    </row>
    <row r="45" spans="4:18">
      <c r="D45" s="135"/>
      <c r="E45" s="135"/>
      <c r="F45" s="135"/>
      <c r="H45">
        <v>2</v>
      </c>
      <c r="J45">
        <f>IF(NOT(J$12&lt;0),J$12,"")</f>
        <v>4.8967854558757899</v>
      </c>
      <c r="K45" t="str">
        <f t="shared" ref="K45:Q45" si="19">IF(NOT(K$12&lt;0),K$12,"")</f>
        <v/>
      </c>
      <c r="L45" t="str">
        <f t="shared" si="19"/>
        <v/>
      </c>
      <c r="M45" t="str">
        <f t="shared" si="19"/>
        <v/>
      </c>
      <c r="N45" t="str">
        <f t="shared" si="19"/>
        <v/>
      </c>
      <c r="O45" t="str">
        <f t="shared" si="19"/>
        <v/>
      </c>
      <c r="P45">
        <f t="shared" si="19"/>
        <v>0.11924872586673918</v>
      </c>
      <c r="Q45" t="str">
        <f t="shared" si="19"/>
        <v/>
      </c>
    </row>
    <row r="46" spans="4:18">
      <c r="D46" s="135"/>
      <c r="E46" s="135"/>
      <c r="F46" s="135"/>
      <c r="H46">
        <v>3</v>
      </c>
      <c r="I46">
        <f>MAX(J44:Q44)</f>
        <v>-7.8207107877927395E-2</v>
      </c>
      <c r="J46">
        <f>IF(J$12=$I46,1,0)</f>
        <v>0</v>
      </c>
      <c r="K46">
        <f t="shared" ref="K46:Q46" si="20">IF(K$12=$I46,1,0)</f>
        <v>0</v>
      </c>
      <c r="L46">
        <f t="shared" si="20"/>
        <v>0</v>
      </c>
      <c r="M46">
        <f t="shared" si="20"/>
        <v>0</v>
      </c>
      <c r="N46">
        <f t="shared" si="20"/>
        <v>0</v>
      </c>
      <c r="O46">
        <f t="shared" si="20"/>
        <v>0</v>
      </c>
      <c r="P46">
        <f t="shared" si="20"/>
        <v>0</v>
      </c>
      <c r="Q46">
        <f t="shared" si="20"/>
        <v>1</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51.640625</v>
      </c>
      <c r="R47" s="132">
        <f>HLOOKUP(1,$J46:Q47,2,0)</f>
        <v>51.640625</v>
      </c>
    </row>
    <row r="48" spans="4:18">
      <c r="D48" s="135"/>
      <c r="E48" s="135"/>
      <c r="F48" s="135"/>
      <c r="H48">
        <v>5</v>
      </c>
      <c r="I48">
        <f>MIN(J45:Q45)</f>
        <v>0.11924872586673918</v>
      </c>
      <c r="J48">
        <f t="shared" ref="J48:Q48" si="22">IF(J$12=$I48,1,0)</f>
        <v>0</v>
      </c>
      <c r="K48">
        <f t="shared" si="22"/>
        <v>0</v>
      </c>
      <c r="L48">
        <f t="shared" si="22"/>
        <v>0</v>
      </c>
      <c r="M48">
        <f t="shared" si="22"/>
        <v>0</v>
      </c>
      <c r="N48">
        <f t="shared" si="22"/>
        <v>0</v>
      </c>
      <c r="O48">
        <f t="shared" si="22"/>
        <v>0</v>
      </c>
      <c r="P48">
        <f t="shared" si="22"/>
        <v>1</v>
      </c>
      <c r="Q48">
        <f t="shared" si="22"/>
        <v>0</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51.640625</v>
      </c>
      <c r="R49" s="132">
        <f>HLOOKUP(1,$J48:Q49,2,0)</f>
        <v>36.09375</v>
      </c>
    </row>
    <row r="50" spans="4:20" s="139" customFormat="1">
      <c r="D50" s="137"/>
      <c r="E50" s="137"/>
      <c r="F50" s="137"/>
      <c r="G50" s="138" t="s">
        <v>105</v>
      </c>
      <c r="H50" s="139">
        <v>1</v>
      </c>
      <c r="J50" s="139" t="str">
        <f>IF(J$12&lt;0,J$12,"")</f>
        <v/>
      </c>
      <c r="K50" s="139">
        <f t="shared" ref="K50:R50" si="24">IF(K$12&lt;0,K$12,"")</f>
        <v>-0.5041304617726079</v>
      </c>
      <c r="L50" s="139">
        <f t="shared" si="24"/>
        <v>-0.48146994740983301</v>
      </c>
      <c r="M50" s="139">
        <f t="shared" si="24"/>
        <v>-0.43671973828633087</v>
      </c>
      <c r="N50" s="139">
        <f t="shared" si="24"/>
        <v>-0.34943596857815984</v>
      </c>
      <c r="O50" s="139">
        <f t="shared" si="24"/>
        <v>-0.18323455502863117</v>
      </c>
      <c r="P50" s="139" t="str">
        <f t="shared" si="24"/>
        <v/>
      </c>
      <c r="Q50" s="139">
        <f t="shared" si="24"/>
        <v>-7.8207107877927395E-2</v>
      </c>
      <c r="R50" s="139" t="str">
        <f t="shared" si="24"/>
        <v/>
      </c>
    </row>
    <row r="51" spans="4:20">
      <c r="D51" s="135"/>
      <c r="E51" s="135"/>
      <c r="F51" s="135"/>
      <c r="H51">
        <v>2</v>
      </c>
      <c r="J51">
        <f>IF(NOT(J$12&lt;0),J$12,"")</f>
        <v>4.8967854558757899</v>
      </c>
      <c r="K51" t="str">
        <f t="shared" ref="K51:R51" si="25">IF(NOT(K$12&lt;0),K$12,"")</f>
        <v/>
      </c>
      <c r="L51" t="str">
        <f t="shared" si="25"/>
        <v/>
      </c>
      <c r="M51" t="str">
        <f t="shared" si="25"/>
        <v/>
      </c>
      <c r="N51" t="str">
        <f t="shared" si="25"/>
        <v/>
      </c>
      <c r="O51" t="str">
        <f t="shared" si="25"/>
        <v/>
      </c>
      <c r="P51">
        <f t="shared" si="25"/>
        <v>0.11924872586673918</v>
      </c>
      <c r="Q51" t="str">
        <f t="shared" si="25"/>
        <v/>
      </c>
      <c r="R51">
        <f t="shared" si="25"/>
        <v>2.7161422085791864E-3</v>
      </c>
    </row>
    <row r="52" spans="4:20">
      <c r="D52" s="135"/>
      <c r="E52" s="135"/>
      <c r="F52" s="135"/>
      <c r="H52">
        <v>3</v>
      </c>
      <c r="I52">
        <f>MAX(J50:R50)</f>
        <v>-7.8207107877927395E-2</v>
      </c>
      <c r="J52">
        <f>IF(J$12=$I52,1,0)</f>
        <v>0</v>
      </c>
      <c r="K52">
        <f t="shared" ref="K52:R52" si="26">IF(K$12=$I52,1,0)</f>
        <v>0</v>
      </c>
      <c r="L52">
        <f t="shared" si="26"/>
        <v>0</v>
      </c>
      <c r="M52">
        <f t="shared" si="26"/>
        <v>0</v>
      </c>
      <c r="N52">
        <f t="shared" si="26"/>
        <v>0</v>
      </c>
      <c r="O52">
        <f t="shared" si="26"/>
        <v>0</v>
      </c>
      <c r="P52">
        <f t="shared" si="26"/>
        <v>0</v>
      </c>
      <c r="Q52">
        <f t="shared" si="26"/>
        <v>1</v>
      </c>
      <c r="R52">
        <f t="shared" si="26"/>
        <v>0</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51.640625</v>
      </c>
      <c r="R53">
        <f t="shared" si="27"/>
        <v>43.8671875</v>
      </c>
      <c r="S53" s="132">
        <f>HLOOKUP(1,$J52:R53,2,0)</f>
        <v>51.640625</v>
      </c>
    </row>
    <row r="54" spans="4:20">
      <c r="D54" s="135"/>
      <c r="E54" s="135"/>
      <c r="F54" s="135"/>
      <c r="H54">
        <v>5</v>
      </c>
      <c r="I54">
        <f>MIN(J51:R51)</f>
        <v>2.7161422085791864E-3</v>
      </c>
      <c r="J54">
        <f>IF(J$12=$I54,1,0)</f>
        <v>0</v>
      </c>
      <c r="K54">
        <f>IF(K$12=$I54,1,0)</f>
        <v>0</v>
      </c>
      <c r="L54">
        <f>IF(L$12=$I54,1,0)</f>
        <v>0</v>
      </c>
      <c r="M54">
        <f t="shared" ref="M54:R54" si="28">IF(M$12=$I54,1,0)</f>
        <v>0</v>
      </c>
      <c r="N54">
        <f t="shared" si="28"/>
        <v>0</v>
      </c>
      <c r="O54">
        <f t="shared" si="28"/>
        <v>0</v>
      </c>
      <c r="P54">
        <f t="shared" si="28"/>
        <v>0</v>
      </c>
      <c r="Q54">
        <f t="shared" si="28"/>
        <v>0</v>
      </c>
      <c r="R54">
        <f t="shared" si="28"/>
        <v>1</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51.640625</v>
      </c>
      <c r="R55">
        <f t="shared" si="29"/>
        <v>43.8671875</v>
      </c>
      <c r="S55" s="132">
        <f>HLOOKUP(1,$J54:R55,2,0)</f>
        <v>43.8671875</v>
      </c>
    </row>
    <row r="56" spans="4:20" s="139" customFormat="1">
      <c r="D56" s="137"/>
      <c r="E56" s="137"/>
      <c r="F56" s="137"/>
      <c r="G56" s="138" t="s">
        <v>106</v>
      </c>
      <c r="H56" s="139">
        <v>1</v>
      </c>
      <c r="J56" s="139" t="str">
        <f>IF(J$12&lt;0,J$12,"")</f>
        <v/>
      </c>
      <c r="K56" s="139">
        <f t="shared" ref="K56:S56" si="30">IF(K$12&lt;0,K$12,"")</f>
        <v>-0.5041304617726079</v>
      </c>
      <c r="L56" s="139">
        <f t="shared" si="30"/>
        <v>-0.48146994740983301</v>
      </c>
      <c r="M56" s="139">
        <f t="shared" si="30"/>
        <v>-0.43671973828633087</v>
      </c>
      <c r="N56" s="139">
        <f t="shared" si="30"/>
        <v>-0.34943596857815984</v>
      </c>
      <c r="O56" s="139">
        <f t="shared" si="30"/>
        <v>-0.18323455502863117</v>
      </c>
      <c r="P56" s="139" t="str">
        <f t="shared" si="30"/>
        <v/>
      </c>
      <c r="Q56" s="139">
        <f t="shared" si="30"/>
        <v>-7.8207107877927395E-2</v>
      </c>
      <c r="R56" s="139" t="str">
        <f t="shared" si="30"/>
        <v/>
      </c>
      <c r="S56" s="139">
        <f t="shared" si="30"/>
        <v>-4.1092062883530844E-2</v>
      </c>
    </row>
    <row r="57" spans="4:20">
      <c r="D57" s="135"/>
      <c r="E57" s="135"/>
      <c r="F57" s="135"/>
      <c r="H57">
        <v>2</v>
      </c>
      <c r="J57">
        <f>IF(NOT(J$12&lt;0),J$12,"")</f>
        <v>4.8967854558757899</v>
      </c>
      <c r="K57" t="str">
        <f t="shared" ref="K57:S57" si="31">IF(NOT(K$12&lt;0),K$12,"")</f>
        <v/>
      </c>
      <c r="L57" t="str">
        <f t="shared" si="31"/>
        <v/>
      </c>
      <c r="M57" t="str">
        <f t="shared" si="31"/>
        <v/>
      </c>
      <c r="N57" t="str">
        <f t="shared" si="31"/>
        <v/>
      </c>
      <c r="O57" t="str">
        <f t="shared" si="31"/>
        <v/>
      </c>
      <c r="P57">
        <f t="shared" si="31"/>
        <v>0.11924872586673918</v>
      </c>
      <c r="Q57" t="str">
        <f t="shared" si="31"/>
        <v/>
      </c>
      <c r="R57">
        <f t="shared" si="31"/>
        <v>2.7161422085791864E-3</v>
      </c>
      <c r="S57" t="str">
        <f t="shared" si="31"/>
        <v/>
      </c>
    </row>
    <row r="58" spans="4:20">
      <c r="D58" s="135"/>
      <c r="E58" s="135"/>
      <c r="F58" s="135"/>
      <c r="H58">
        <v>3</v>
      </c>
      <c r="I58">
        <f>MAX(J56:S56)</f>
        <v>-4.1092062883530844E-2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51.640625</v>
      </c>
      <c r="R59">
        <f t="shared" si="33"/>
        <v>43.8671875</v>
      </c>
      <c r="S59">
        <f t="shared" si="33"/>
        <v>47.75390625</v>
      </c>
      <c r="T59" s="132">
        <f>HLOOKUP(1,$J58:S59,2,0)</f>
        <v>47.75390625</v>
      </c>
    </row>
    <row r="60" spans="4:20">
      <c r="D60" s="135"/>
      <c r="E60" s="135"/>
      <c r="F60" s="135"/>
      <c r="H60">
        <v>5</v>
      </c>
      <c r="I60">
        <f>MIN(J57:S57)</f>
        <v>2.7161422085791864E-3</v>
      </c>
      <c r="J60">
        <f>IF(J$12=$I60,1,0)</f>
        <v>0</v>
      </c>
      <c r="K60">
        <f>IF(K$12=$I60,1,0)</f>
        <v>0</v>
      </c>
      <c r="L60">
        <f>IF(L$12=$I60,1,0)</f>
        <v>0</v>
      </c>
      <c r="M60">
        <f t="shared" ref="M60:S60" si="34">IF(M$12=$I60,1,0)</f>
        <v>0</v>
      </c>
      <c r="N60">
        <f t="shared" si="34"/>
        <v>0</v>
      </c>
      <c r="O60">
        <f t="shared" si="34"/>
        <v>0</v>
      </c>
      <c r="P60">
        <f t="shared" si="34"/>
        <v>0</v>
      </c>
      <c r="Q60">
        <f t="shared" si="34"/>
        <v>0</v>
      </c>
      <c r="R60">
        <f t="shared" si="34"/>
        <v>1</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51.640625</v>
      </c>
      <c r="R61">
        <f t="shared" si="35"/>
        <v>43.8671875</v>
      </c>
      <c r="S61">
        <f t="shared" si="35"/>
        <v>47.75390625</v>
      </c>
      <c r="T61" s="132">
        <f>HLOOKUP(1,$J60:S61,2,0)</f>
        <v>43.8671875</v>
      </c>
    </row>
    <row r="62" spans="4:20" s="139" customFormat="1">
      <c r="D62" s="137"/>
      <c r="E62" s="137"/>
      <c r="F62" s="137"/>
      <c r="G62" s="138" t="s">
        <v>107</v>
      </c>
      <c r="H62" s="139">
        <v>1</v>
      </c>
      <c r="J62" s="139" t="str">
        <f>IF(J$12&lt;0,J$12,"")</f>
        <v/>
      </c>
      <c r="K62" s="139">
        <f t="shared" ref="K62:T62" si="36">IF(K$12&lt;0,K$12,"")</f>
        <v>-0.5041304617726079</v>
      </c>
      <c r="L62" s="139">
        <f t="shared" si="36"/>
        <v>-0.48146994740983301</v>
      </c>
      <c r="M62" s="139">
        <f t="shared" si="36"/>
        <v>-0.43671973828633087</v>
      </c>
      <c r="N62" s="139">
        <f t="shared" si="36"/>
        <v>-0.34943596857815984</v>
      </c>
      <c r="O62" s="139">
        <f t="shared" si="36"/>
        <v>-0.18323455502863117</v>
      </c>
      <c r="P62" s="139" t="str">
        <f t="shared" si="36"/>
        <v/>
      </c>
      <c r="Q62" s="139">
        <f t="shared" si="36"/>
        <v>-7.8207107877927395E-2</v>
      </c>
      <c r="R62" s="139" t="str">
        <f t="shared" si="36"/>
        <v/>
      </c>
      <c r="S62" s="139">
        <f t="shared" si="36"/>
        <v>-4.1092062883530844E-2</v>
      </c>
      <c r="T62" s="139">
        <f t="shared" si="36"/>
        <v>-2.0132891012017318E-2</v>
      </c>
    </row>
    <row r="63" spans="4:20">
      <c r="D63" s="135"/>
      <c r="E63" s="135"/>
      <c r="F63" s="135"/>
      <c r="H63">
        <v>2</v>
      </c>
      <c r="J63">
        <f>IF(NOT(J$12&lt;0),J$12,"")</f>
        <v>4.8967854558757899</v>
      </c>
      <c r="K63" t="str">
        <f t="shared" ref="K63:T63" si="37">IF(NOT(K$12&lt;0),K$12,"")</f>
        <v/>
      </c>
      <c r="L63" t="str">
        <f t="shared" si="37"/>
        <v/>
      </c>
      <c r="M63" t="str">
        <f t="shared" si="37"/>
        <v/>
      </c>
      <c r="N63" t="str">
        <f t="shared" si="37"/>
        <v/>
      </c>
      <c r="O63" t="str">
        <f t="shared" si="37"/>
        <v/>
      </c>
      <c r="P63">
        <f t="shared" si="37"/>
        <v>0.11924872586673918</v>
      </c>
      <c r="Q63" t="str">
        <f t="shared" si="37"/>
        <v/>
      </c>
      <c r="R63">
        <f t="shared" si="37"/>
        <v>2.7161422085791864E-3</v>
      </c>
      <c r="S63" t="str">
        <f t="shared" si="37"/>
        <v/>
      </c>
      <c r="T63" t="str">
        <f t="shared" si="37"/>
        <v/>
      </c>
    </row>
    <row r="64" spans="4:20">
      <c r="D64" s="135"/>
      <c r="E64" s="135"/>
      <c r="F64" s="135"/>
      <c r="H64">
        <v>3</v>
      </c>
      <c r="I64">
        <f>MAX(J62:T62)</f>
        <v>-2.0132891012017318E-2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0</v>
      </c>
      <c r="T64">
        <f t="shared" si="38"/>
        <v>1</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51.640625</v>
      </c>
      <c r="R65">
        <f t="shared" si="39"/>
        <v>43.8671875</v>
      </c>
      <c r="S65">
        <f t="shared" si="39"/>
        <v>47.75390625</v>
      </c>
      <c r="T65">
        <f t="shared" si="39"/>
        <v>45.810546875</v>
      </c>
      <c r="U65" s="132">
        <f>HLOOKUP(1,$J64:T65,2,0)</f>
        <v>45.810546875</v>
      </c>
    </row>
    <row r="66" spans="4:23">
      <c r="D66" s="135"/>
      <c r="E66" s="135"/>
      <c r="F66" s="135"/>
      <c r="H66">
        <v>5</v>
      </c>
      <c r="I66">
        <f>MIN(J63:T63)</f>
        <v>2.7161422085791864E-3</v>
      </c>
      <c r="J66">
        <f>IF(J$12=$I66,1,0)</f>
        <v>0</v>
      </c>
      <c r="K66">
        <f>IF(K$12=$I66,1,0)</f>
        <v>0</v>
      </c>
      <c r="L66">
        <f>IF(L$12=$I66,1,0)</f>
        <v>0</v>
      </c>
      <c r="M66">
        <f t="shared" ref="M66:T66" si="40">IF(M$12=$I66,1,0)</f>
        <v>0</v>
      </c>
      <c r="N66">
        <f t="shared" si="40"/>
        <v>0</v>
      </c>
      <c r="O66">
        <f t="shared" si="40"/>
        <v>0</v>
      </c>
      <c r="P66">
        <f t="shared" si="40"/>
        <v>0</v>
      </c>
      <c r="Q66">
        <f t="shared" si="40"/>
        <v>0</v>
      </c>
      <c r="R66">
        <f t="shared" si="40"/>
        <v>1</v>
      </c>
      <c r="S66">
        <f t="shared" si="40"/>
        <v>0</v>
      </c>
      <c r="T66">
        <f t="shared" si="40"/>
        <v>0</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51.640625</v>
      </c>
      <c r="R67">
        <f t="shared" si="41"/>
        <v>43.8671875</v>
      </c>
      <c r="S67">
        <f t="shared" si="41"/>
        <v>47.75390625</v>
      </c>
      <c r="T67">
        <f t="shared" si="41"/>
        <v>45.810546875</v>
      </c>
      <c r="U67" s="132">
        <f>HLOOKUP(1,$J66:T67,2,0)</f>
        <v>43.8671875</v>
      </c>
    </row>
    <row r="68" spans="4:23" s="139" customFormat="1">
      <c r="D68" s="137"/>
      <c r="E68" s="137"/>
      <c r="F68" s="137"/>
      <c r="G68" s="138" t="s">
        <v>108</v>
      </c>
      <c r="H68" s="139">
        <v>1</v>
      </c>
      <c r="J68" s="139" t="str">
        <f>IF(J$12&lt;0,J$12,"")</f>
        <v/>
      </c>
      <c r="K68" s="139">
        <f t="shared" ref="K68:U68" si="42">IF(K$12&lt;0,K$12,"")</f>
        <v>-0.5041304617726079</v>
      </c>
      <c r="L68" s="139">
        <f t="shared" si="42"/>
        <v>-0.48146994740983301</v>
      </c>
      <c r="M68" s="139">
        <f t="shared" si="42"/>
        <v>-0.43671973828633087</v>
      </c>
      <c r="N68" s="139">
        <f t="shared" si="42"/>
        <v>-0.34943596857815984</v>
      </c>
      <c r="O68" s="139">
        <f t="shared" si="42"/>
        <v>-0.18323455502863117</v>
      </c>
      <c r="P68" s="139" t="str">
        <f t="shared" si="42"/>
        <v/>
      </c>
      <c r="Q68" s="139">
        <f t="shared" si="42"/>
        <v>-7.8207107877927395E-2</v>
      </c>
      <c r="R68" s="139" t="str">
        <f t="shared" si="42"/>
        <v/>
      </c>
      <c r="S68" s="139">
        <f t="shared" si="42"/>
        <v>-4.1092062883530844E-2</v>
      </c>
      <c r="T68" s="139">
        <f t="shared" si="42"/>
        <v>-2.0132891012017318E-2</v>
      </c>
      <c r="U68" s="139">
        <f t="shared" si="42"/>
        <v>-8.9602319202632952E-3</v>
      </c>
    </row>
    <row r="69" spans="4:23">
      <c r="D69" s="135"/>
      <c r="E69" s="135"/>
      <c r="F69" s="135"/>
      <c r="H69">
        <v>2</v>
      </c>
      <c r="J69">
        <f>IF(NOT(J$12&lt;0),J$12,"")</f>
        <v>4.8967854558757899</v>
      </c>
      <c r="K69" t="str">
        <f t="shared" ref="K69:U69" si="43">IF(NOT(K$12&lt;0),K$12,"")</f>
        <v/>
      </c>
      <c r="L69" t="str">
        <f t="shared" si="43"/>
        <v/>
      </c>
      <c r="M69" t="str">
        <f t="shared" si="43"/>
        <v/>
      </c>
      <c r="N69" t="str">
        <f t="shared" si="43"/>
        <v/>
      </c>
      <c r="O69" t="str">
        <f t="shared" si="43"/>
        <v/>
      </c>
      <c r="P69">
        <f t="shared" si="43"/>
        <v>0.11924872586673918</v>
      </c>
      <c r="Q69" t="str">
        <f t="shared" si="43"/>
        <v/>
      </c>
      <c r="R69">
        <f t="shared" si="43"/>
        <v>2.7161422085791864E-3</v>
      </c>
      <c r="S69" t="str">
        <f t="shared" si="43"/>
        <v/>
      </c>
      <c r="T69" t="str">
        <f t="shared" si="43"/>
        <v/>
      </c>
      <c r="U69" t="str">
        <f t="shared" si="43"/>
        <v/>
      </c>
    </row>
    <row r="70" spans="4:23">
      <c r="D70" s="135"/>
      <c r="E70" s="135"/>
      <c r="F70" s="135"/>
      <c r="H70">
        <v>3</v>
      </c>
      <c r="I70">
        <f>MAX(J68:U68)</f>
        <v>-8.9602319202632952E-3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51.640625</v>
      </c>
      <c r="R71">
        <f t="shared" si="45"/>
        <v>43.8671875</v>
      </c>
      <c r="S71">
        <f t="shared" si="45"/>
        <v>47.75390625</v>
      </c>
      <c r="T71">
        <f t="shared" si="45"/>
        <v>45.810546875</v>
      </c>
      <c r="U71">
        <f t="shared" si="45"/>
        <v>44.8388671875</v>
      </c>
      <c r="V71" s="132">
        <f>HLOOKUP(1,$J70:U71,2,0)</f>
        <v>44.8388671875</v>
      </c>
    </row>
    <row r="72" spans="4:23">
      <c r="D72" s="135"/>
      <c r="E72" s="135"/>
      <c r="F72" s="135"/>
      <c r="H72">
        <v>5</v>
      </c>
      <c r="I72">
        <f>MIN(J69:U69)</f>
        <v>2.7161422085791864E-3</v>
      </c>
      <c r="J72">
        <f>IF(J$12=$I72,1,0)</f>
        <v>0</v>
      </c>
      <c r="K72">
        <f>IF(K$12=$I72,1,0)</f>
        <v>0</v>
      </c>
      <c r="L72">
        <f>IF(L$12=$I72,1,0)</f>
        <v>0</v>
      </c>
      <c r="M72">
        <f t="shared" ref="M72:U72" si="46">IF(M$12=$I72,1,0)</f>
        <v>0</v>
      </c>
      <c r="N72">
        <f t="shared" si="46"/>
        <v>0</v>
      </c>
      <c r="O72">
        <f t="shared" si="46"/>
        <v>0</v>
      </c>
      <c r="P72">
        <f t="shared" si="46"/>
        <v>0</v>
      </c>
      <c r="Q72">
        <f t="shared" si="46"/>
        <v>0</v>
      </c>
      <c r="R72">
        <f t="shared" si="46"/>
        <v>1</v>
      </c>
      <c r="S72">
        <f t="shared" si="46"/>
        <v>0</v>
      </c>
      <c r="T72">
        <f t="shared" si="46"/>
        <v>0</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51.640625</v>
      </c>
      <c r="R73">
        <f t="shared" si="47"/>
        <v>43.8671875</v>
      </c>
      <c r="S73">
        <f t="shared" si="47"/>
        <v>47.75390625</v>
      </c>
      <c r="T73">
        <f t="shared" si="47"/>
        <v>45.810546875</v>
      </c>
      <c r="U73">
        <f t="shared" si="47"/>
        <v>44.8388671875</v>
      </c>
      <c r="V73" s="132">
        <f>HLOOKUP(1,$J72:U73,2,0)</f>
        <v>43.8671875</v>
      </c>
    </row>
    <row r="74" spans="4:23" s="139" customFormat="1">
      <c r="D74" s="137"/>
      <c r="E74" s="137"/>
      <c r="F74" s="137"/>
      <c r="G74" s="138" t="s">
        <v>109</v>
      </c>
      <c r="H74" s="139">
        <v>1</v>
      </c>
      <c r="J74" s="139" t="str">
        <f>IF(J$12&lt;0,J$12,"")</f>
        <v/>
      </c>
      <c r="K74" s="139">
        <f t="shared" ref="K74:V74" si="48">IF(K$12&lt;0,K$12,"")</f>
        <v>-0.5041304617726079</v>
      </c>
      <c r="L74" s="139">
        <f t="shared" si="48"/>
        <v>-0.48146994740983301</v>
      </c>
      <c r="M74" s="139">
        <f t="shared" si="48"/>
        <v>-0.43671973828633087</v>
      </c>
      <c r="N74" s="139">
        <f t="shared" si="48"/>
        <v>-0.34943596857815984</v>
      </c>
      <c r="O74" s="139">
        <f t="shared" si="48"/>
        <v>-0.18323455502863117</v>
      </c>
      <c r="P74" s="139" t="str">
        <f t="shared" si="48"/>
        <v/>
      </c>
      <c r="Q74" s="139">
        <f t="shared" si="48"/>
        <v>-7.8207107877927395E-2</v>
      </c>
      <c r="R74" s="139" t="str">
        <f t="shared" si="48"/>
        <v/>
      </c>
      <c r="S74" s="139">
        <f t="shared" si="48"/>
        <v>-4.1092062883530844E-2</v>
      </c>
      <c r="T74" s="139">
        <f t="shared" si="48"/>
        <v>-2.0132891012017318E-2</v>
      </c>
      <c r="U74" s="139">
        <f t="shared" si="48"/>
        <v>-8.9602319202632952E-3</v>
      </c>
      <c r="V74" s="139">
        <f t="shared" si="48"/>
        <v>-3.1871147480758699E-3</v>
      </c>
    </row>
    <row r="75" spans="4:23">
      <c r="D75" s="135"/>
      <c r="E75" s="135"/>
      <c r="F75" s="135"/>
      <c r="H75">
        <v>2</v>
      </c>
      <c r="J75">
        <f>IF(NOT(J$12&lt;0),J$12,"")</f>
        <v>4.8967854558757899</v>
      </c>
      <c r="K75" t="str">
        <f t="shared" ref="K75:V75" si="49">IF(NOT(K$12&lt;0),K$12,"")</f>
        <v/>
      </c>
      <c r="L75" t="str">
        <f t="shared" si="49"/>
        <v/>
      </c>
      <c r="M75" t="str">
        <f t="shared" si="49"/>
        <v/>
      </c>
      <c r="N75" t="str">
        <f t="shared" si="49"/>
        <v/>
      </c>
      <c r="O75" t="str">
        <f t="shared" si="49"/>
        <v/>
      </c>
      <c r="P75">
        <f t="shared" si="49"/>
        <v>0.11924872586673918</v>
      </c>
      <c r="Q75" t="str">
        <f t="shared" si="49"/>
        <v/>
      </c>
      <c r="R75">
        <f t="shared" si="49"/>
        <v>2.7161422085791864E-3</v>
      </c>
      <c r="S75" t="str">
        <f t="shared" si="49"/>
        <v/>
      </c>
      <c r="T75" t="str">
        <f t="shared" si="49"/>
        <v/>
      </c>
      <c r="U75" t="str">
        <f t="shared" si="49"/>
        <v/>
      </c>
      <c r="V75" t="str">
        <f t="shared" si="49"/>
        <v/>
      </c>
    </row>
    <row r="76" spans="4:23">
      <c r="D76" s="135"/>
      <c r="E76" s="135"/>
      <c r="F76" s="135"/>
      <c r="H76">
        <v>3</v>
      </c>
      <c r="I76">
        <f>MAX(J74:V74)</f>
        <v>-3.1871147480758699E-3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0</v>
      </c>
      <c r="V76">
        <f t="shared" si="50"/>
        <v>1</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51.640625</v>
      </c>
      <c r="R77">
        <f t="shared" si="51"/>
        <v>43.8671875</v>
      </c>
      <c r="S77">
        <f t="shared" si="51"/>
        <v>47.75390625</v>
      </c>
      <c r="T77">
        <f t="shared" si="51"/>
        <v>45.810546875</v>
      </c>
      <c r="U77">
        <f t="shared" si="51"/>
        <v>44.8388671875</v>
      </c>
      <c r="V77">
        <f t="shared" si="51"/>
        <v>44.35302734375</v>
      </c>
      <c r="W77" s="132">
        <f>HLOOKUP(1,$J76:V77,2,0)</f>
        <v>44.35302734375</v>
      </c>
    </row>
    <row r="78" spans="4:23">
      <c r="D78" s="135"/>
      <c r="E78" s="135"/>
      <c r="F78" s="135"/>
      <c r="H78">
        <v>5</v>
      </c>
      <c r="I78">
        <f>MIN(J75:V75)</f>
        <v>2.7161422085791864E-3</v>
      </c>
      <c r="J78">
        <f>IF(J$12=$I78,1,0)</f>
        <v>0</v>
      </c>
      <c r="K78">
        <f>IF(K$12=$I78,1,0)</f>
        <v>0</v>
      </c>
      <c r="L78">
        <f>IF(L$12=$I78,1,0)</f>
        <v>0</v>
      </c>
      <c r="M78">
        <f t="shared" ref="M78:V78" si="52">IF(M$12=$I78,1,0)</f>
        <v>0</v>
      </c>
      <c r="N78">
        <f t="shared" si="52"/>
        <v>0</v>
      </c>
      <c r="O78">
        <f t="shared" si="52"/>
        <v>0</v>
      </c>
      <c r="P78">
        <f t="shared" si="52"/>
        <v>0</v>
      </c>
      <c r="Q78">
        <f t="shared" si="52"/>
        <v>0</v>
      </c>
      <c r="R78">
        <f t="shared" si="52"/>
        <v>1</v>
      </c>
      <c r="S78">
        <f t="shared" si="52"/>
        <v>0</v>
      </c>
      <c r="T78">
        <f t="shared" si="52"/>
        <v>0</v>
      </c>
      <c r="U78">
        <f t="shared" si="52"/>
        <v>0</v>
      </c>
      <c r="V78">
        <f t="shared" si="52"/>
        <v>0</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51.640625</v>
      </c>
      <c r="R79">
        <f t="shared" si="53"/>
        <v>43.8671875</v>
      </c>
      <c r="S79">
        <f t="shared" si="53"/>
        <v>47.75390625</v>
      </c>
      <c r="T79">
        <f t="shared" si="53"/>
        <v>45.810546875</v>
      </c>
      <c r="U79">
        <f t="shared" si="53"/>
        <v>44.8388671875</v>
      </c>
      <c r="V79">
        <f t="shared" si="53"/>
        <v>44.35302734375</v>
      </c>
      <c r="W79" s="132">
        <f>HLOOKUP(1,$J78:V79,2,0)</f>
        <v>43.8671875</v>
      </c>
    </row>
    <row r="80" spans="4:23" s="139" customFormat="1">
      <c r="D80" s="137"/>
      <c r="E80" s="137"/>
      <c r="F80" s="137"/>
      <c r="G80" s="138" t="s">
        <v>132</v>
      </c>
      <c r="H80" s="139">
        <v>1</v>
      </c>
      <c r="J80" s="139" t="str">
        <f>IF(J$12&lt;0,J$12,"")</f>
        <v/>
      </c>
      <c r="K80" s="139">
        <f t="shared" ref="K80:W80" si="54">IF(K$12&lt;0,K$12,"")</f>
        <v>-0.5041304617726079</v>
      </c>
      <c r="L80" s="139">
        <f t="shared" si="54"/>
        <v>-0.48146994740983301</v>
      </c>
      <c r="M80" s="139">
        <f t="shared" si="54"/>
        <v>-0.43671973828633087</v>
      </c>
      <c r="N80" s="139">
        <f t="shared" si="54"/>
        <v>-0.34943596857815984</v>
      </c>
      <c r="O80" s="139">
        <f t="shared" si="54"/>
        <v>-0.18323455502863117</v>
      </c>
      <c r="P80" s="139" t="str">
        <f t="shared" si="54"/>
        <v/>
      </c>
      <c r="Q80" s="139">
        <f t="shared" si="54"/>
        <v>-7.8207107877927395E-2</v>
      </c>
      <c r="R80" s="139" t="str">
        <f t="shared" si="54"/>
        <v/>
      </c>
      <c r="S80" s="139">
        <f t="shared" si="54"/>
        <v>-4.1092062883530844E-2</v>
      </c>
      <c r="T80" s="139">
        <f t="shared" si="54"/>
        <v>-2.0132891012017318E-2</v>
      </c>
      <c r="U80" s="139">
        <f t="shared" si="54"/>
        <v>-8.9602319202632952E-3</v>
      </c>
      <c r="V80" s="139">
        <f t="shared" si="54"/>
        <v>-3.1871147480758699E-3</v>
      </c>
      <c r="W80" s="139">
        <f t="shared" si="54"/>
        <v>-2.5202725820305805E-4</v>
      </c>
    </row>
    <row r="81" spans="4:26">
      <c r="D81" s="135"/>
      <c r="E81" s="135"/>
      <c r="F81" s="135"/>
      <c r="H81">
        <v>2</v>
      </c>
      <c r="J81">
        <f>IF(NOT(J$12&lt;0),J$12,"")</f>
        <v>4.8967854558757899</v>
      </c>
      <c r="K81" t="str">
        <f t="shared" ref="K81:W81" si="55">IF(NOT(K$12&lt;0),K$12,"")</f>
        <v/>
      </c>
      <c r="L81" t="str">
        <f t="shared" si="55"/>
        <v/>
      </c>
      <c r="M81" t="str">
        <f t="shared" si="55"/>
        <v/>
      </c>
      <c r="N81" t="str">
        <f t="shared" si="55"/>
        <v/>
      </c>
      <c r="O81" t="str">
        <f t="shared" si="55"/>
        <v/>
      </c>
      <c r="P81">
        <f t="shared" si="55"/>
        <v>0.11924872586673918</v>
      </c>
      <c r="Q81" t="str">
        <f t="shared" si="55"/>
        <v/>
      </c>
      <c r="R81">
        <f t="shared" si="55"/>
        <v>2.7161422085791864E-3</v>
      </c>
      <c r="S81" t="str">
        <f t="shared" si="55"/>
        <v/>
      </c>
      <c r="T81" t="str">
        <f t="shared" si="55"/>
        <v/>
      </c>
      <c r="U81" t="str">
        <f t="shared" si="55"/>
        <v/>
      </c>
      <c r="V81" t="str">
        <f t="shared" si="55"/>
        <v/>
      </c>
      <c r="W81" t="str">
        <f t="shared" si="55"/>
        <v/>
      </c>
    </row>
    <row r="82" spans="4:26">
      <c r="D82" s="135"/>
      <c r="E82" s="135"/>
      <c r="F82" s="135"/>
      <c r="H82">
        <v>3</v>
      </c>
      <c r="I82">
        <f>MAX(J80:W80)</f>
        <v>-2.5202725820305805E-4</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51.640625</v>
      </c>
      <c r="R83">
        <f t="shared" si="57"/>
        <v>43.8671875</v>
      </c>
      <c r="S83">
        <f t="shared" si="57"/>
        <v>47.75390625</v>
      </c>
      <c r="T83">
        <f t="shared" si="57"/>
        <v>45.810546875</v>
      </c>
      <c r="U83">
        <f t="shared" si="57"/>
        <v>44.8388671875</v>
      </c>
      <c r="V83">
        <f t="shared" si="57"/>
        <v>44.35302734375</v>
      </c>
      <c r="W83">
        <f t="shared" si="57"/>
        <v>44.110107421875</v>
      </c>
      <c r="X83" s="132">
        <f>HLOOKUP(1,$J82:W83,2,0)</f>
        <v>44.110107421875</v>
      </c>
      <c r="Y83" s="132"/>
      <c r="Z83" s="132"/>
    </row>
    <row r="84" spans="4:26">
      <c r="D84" s="135"/>
      <c r="E84" s="135"/>
      <c r="F84" s="135"/>
      <c r="H84">
        <v>5</v>
      </c>
      <c r="I84">
        <f>MIN(J81:W81)</f>
        <v>2.7161422085791864E-3</v>
      </c>
      <c r="J84">
        <f>IF(J$12=$I84,1,0)</f>
        <v>0</v>
      </c>
      <c r="K84">
        <f>IF(K$12=$I84,1,0)</f>
        <v>0</v>
      </c>
      <c r="L84">
        <f>IF(L$12=$I84,1,0)</f>
        <v>0</v>
      </c>
      <c r="M84">
        <f t="shared" ref="M84:W84" si="58">IF(M$12=$I84,1,0)</f>
        <v>0</v>
      </c>
      <c r="N84">
        <f t="shared" si="58"/>
        <v>0</v>
      </c>
      <c r="O84">
        <f t="shared" si="58"/>
        <v>0</v>
      </c>
      <c r="P84">
        <f t="shared" si="58"/>
        <v>0</v>
      </c>
      <c r="Q84">
        <f t="shared" si="58"/>
        <v>0</v>
      </c>
      <c r="R84">
        <f t="shared" si="58"/>
        <v>1</v>
      </c>
      <c r="S84">
        <f t="shared" si="58"/>
        <v>0</v>
      </c>
      <c r="T84">
        <f t="shared" si="58"/>
        <v>0</v>
      </c>
      <c r="U84">
        <f t="shared" si="58"/>
        <v>0</v>
      </c>
      <c r="V84">
        <f t="shared" si="58"/>
        <v>0</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51.640625</v>
      </c>
      <c r="R85">
        <f t="shared" si="59"/>
        <v>43.8671875</v>
      </c>
      <c r="S85">
        <f t="shared" si="59"/>
        <v>47.75390625</v>
      </c>
      <c r="T85">
        <f t="shared" si="59"/>
        <v>45.810546875</v>
      </c>
      <c r="U85">
        <f t="shared" si="59"/>
        <v>44.8388671875</v>
      </c>
      <c r="V85">
        <f t="shared" si="59"/>
        <v>44.35302734375</v>
      </c>
      <c r="W85">
        <f t="shared" si="59"/>
        <v>44.110107421875</v>
      </c>
      <c r="X85" s="132">
        <f>HLOOKUP(1,$J84:W85,2,0)</f>
        <v>43.8671875</v>
      </c>
      <c r="Y85" s="132"/>
      <c r="Z85" s="132"/>
    </row>
    <row r="86" spans="4:26" s="139" customFormat="1">
      <c r="D86" s="137"/>
      <c r="E86" s="137"/>
      <c r="F86" s="137"/>
      <c r="G86" s="138" t="s">
        <v>111</v>
      </c>
      <c r="H86" s="139">
        <v>1</v>
      </c>
      <c r="J86" s="139" t="str">
        <f>IF(J$12&lt;0,J$12,"")</f>
        <v/>
      </c>
      <c r="K86" s="139">
        <f t="shared" ref="K86:X86" si="60">IF(K$12&lt;0,K$12,"")</f>
        <v>-0.5041304617726079</v>
      </c>
      <c r="L86" s="139">
        <f t="shared" si="60"/>
        <v>-0.48146994740983301</v>
      </c>
      <c r="M86" s="139">
        <f t="shared" si="60"/>
        <v>-0.43671973828633087</v>
      </c>
      <c r="N86" s="139">
        <f t="shared" si="60"/>
        <v>-0.34943596857815984</v>
      </c>
      <c r="O86" s="139">
        <f t="shared" si="60"/>
        <v>-0.18323455502863117</v>
      </c>
      <c r="P86" s="139" t="str">
        <f t="shared" si="60"/>
        <v/>
      </c>
      <c r="Q86" s="139">
        <f t="shared" si="60"/>
        <v>-7.8207107877927395E-2</v>
      </c>
      <c r="R86" s="139" t="str">
        <f t="shared" si="60"/>
        <v/>
      </c>
      <c r="S86" s="139">
        <f t="shared" si="60"/>
        <v>-4.1092062883530844E-2</v>
      </c>
      <c r="T86" s="139">
        <f t="shared" si="60"/>
        <v>-2.0132891012017318E-2</v>
      </c>
      <c r="U86" s="139">
        <f t="shared" si="60"/>
        <v>-8.9602319202632952E-3</v>
      </c>
      <c r="V86" s="139">
        <f t="shared" si="60"/>
        <v>-3.1871147480758699E-3</v>
      </c>
      <c r="W86" s="139">
        <f t="shared" si="60"/>
        <v>-2.5202725820305805E-4</v>
      </c>
      <c r="X86" s="139" t="str">
        <f t="shared" si="60"/>
        <v/>
      </c>
    </row>
    <row r="87" spans="4:26">
      <c r="D87" s="135"/>
      <c r="E87" s="135"/>
      <c r="F87" s="135"/>
      <c r="H87">
        <v>2</v>
      </c>
      <c r="J87">
        <f>IF(NOT(J$12&lt;0),J$12,"")</f>
        <v>4.8967854558757899</v>
      </c>
      <c r="K87" t="str">
        <f t="shared" ref="K87:X87" si="61">IF(NOT(K$12&lt;0),K$12,"")</f>
        <v/>
      </c>
      <c r="L87" t="str">
        <f t="shared" si="61"/>
        <v/>
      </c>
      <c r="M87" t="str">
        <f t="shared" si="61"/>
        <v/>
      </c>
      <c r="N87" t="str">
        <f t="shared" si="61"/>
        <v/>
      </c>
      <c r="O87" t="str">
        <f t="shared" si="61"/>
        <v/>
      </c>
      <c r="P87">
        <f t="shared" si="61"/>
        <v>0.11924872586673918</v>
      </c>
      <c r="Q87" t="str">
        <f t="shared" si="61"/>
        <v/>
      </c>
      <c r="R87">
        <f t="shared" si="61"/>
        <v>2.7161422085791864E-3</v>
      </c>
      <c r="S87" t="str">
        <f t="shared" si="61"/>
        <v/>
      </c>
      <c r="T87" t="str">
        <f t="shared" si="61"/>
        <v/>
      </c>
      <c r="U87" t="str">
        <f t="shared" si="61"/>
        <v/>
      </c>
      <c r="V87" t="str">
        <f t="shared" si="61"/>
        <v/>
      </c>
      <c r="W87" t="str">
        <f t="shared" si="61"/>
        <v/>
      </c>
      <c r="X87">
        <f t="shared" si="61"/>
        <v>1.2278873660449552E-3</v>
      </c>
    </row>
    <row r="88" spans="4:26">
      <c r="D88" s="135"/>
      <c r="E88" s="135"/>
      <c r="F88" s="135"/>
      <c r="H88">
        <v>3</v>
      </c>
      <c r="I88">
        <f>MAX(J86:X86)</f>
        <v>-2.5202725820305805E-4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51.640625</v>
      </c>
      <c r="R89">
        <f t="shared" si="63"/>
        <v>43.8671875</v>
      </c>
      <c r="S89">
        <f t="shared" si="63"/>
        <v>47.75390625</v>
      </c>
      <c r="T89">
        <f t="shared" si="63"/>
        <v>45.810546875</v>
      </c>
      <c r="U89">
        <f t="shared" si="63"/>
        <v>44.8388671875</v>
      </c>
      <c r="V89">
        <f t="shared" si="63"/>
        <v>44.35302734375</v>
      </c>
      <c r="W89">
        <f t="shared" si="63"/>
        <v>44.110107421875</v>
      </c>
      <c r="X89">
        <f t="shared" si="63"/>
        <v>43.9886474609375</v>
      </c>
      <c r="Y89" s="132">
        <f>HLOOKUP(1,$J88:X89,2,0)</f>
        <v>44.110107421875</v>
      </c>
      <c r="Z89" s="132"/>
    </row>
    <row r="90" spans="4:26">
      <c r="D90" s="135"/>
      <c r="E90" s="135"/>
      <c r="F90" s="135"/>
      <c r="H90">
        <v>5</v>
      </c>
      <c r="I90">
        <f>MIN(J87:X87)</f>
        <v>1.2278873660449552E-3</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51.640625</v>
      </c>
      <c r="R91">
        <f t="shared" si="65"/>
        <v>43.8671875</v>
      </c>
      <c r="S91">
        <f t="shared" si="65"/>
        <v>47.75390625</v>
      </c>
      <c r="T91">
        <f t="shared" si="65"/>
        <v>45.810546875</v>
      </c>
      <c r="U91">
        <f t="shared" si="65"/>
        <v>44.8388671875</v>
      </c>
      <c r="V91">
        <f t="shared" si="65"/>
        <v>44.35302734375</v>
      </c>
      <c r="W91">
        <f t="shared" si="65"/>
        <v>44.110107421875</v>
      </c>
      <c r="X91">
        <f t="shared" si="65"/>
        <v>43.9886474609375</v>
      </c>
      <c r="Y91" s="132">
        <f>HLOOKUP(1,$J90:X91,2,0)</f>
        <v>43.9886474609375</v>
      </c>
      <c r="Z91" s="132"/>
    </row>
    <row r="92" spans="4:26" s="139" customFormat="1">
      <c r="D92" s="137"/>
      <c r="E92" s="137"/>
      <c r="F92" s="137"/>
      <c r="G92" s="138" t="s">
        <v>112</v>
      </c>
      <c r="H92" s="139">
        <v>1</v>
      </c>
      <c r="J92" s="139" t="str">
        <f>IF(J$12&lt;0,J$12,"")</f>
        <v/>
      </c>
      <c r="K92" s="139">
        <f t="shared" ref="K92:Y92" si="66">IF(K$12&lt;0,K$12,"")</f>
        <v>-0.5041304617726079</v>
      </c>
      <c r="L92" s="139">
        <f t="shared" si="66"/>
        <v>-0.48146994740983301</v>
      </c>
      <c r="M92" s="139">
        <f t="shared" si="66"/>
        <v>-0.43671973828633087</v>
      </c>
      <c r="N92" s="139">
        <f t="shared" si="66"/>
        <v>-0.34943596857815984</v>
      </c>
      <c r="O92" s="139">
        <f t="shared" si="66"/>
        <v>-0.18323455502863117</v>
      </c>
      <c r="P92" s="139" t="str">
        <f t="shared" si="66"/>
        <v/>
      </c>
      <c r="Q92" s="139">
        <f t="shared" si="66"/>
        <v>-7.8207107877927395E-2</v>
      </c>
      <c r="R92" s="139" t="str">
        <f t="shared" si="66"/>
        <v/>
      </c>
      <c r="S92" s="139">
        <f t="shared" si="66"/>
        <v>-4.1092062883530844E-2</v>
      </c>
      <c r="T92" s="139">
        <f t="shared" si="66"/>
        <v>-2.0132891012017318E-2</v>
      </c>
      <c r="U92" s="139">
        <f t="shared" si="66"/>
        <v>-8.9602319202632952E-3</v>
      </c>
      <c r="V92" s="139">
        <f t="shared" si="66"/>
        <v>-3.1871147480758699E-3</v>
      </c>
      <c r="W92" s="139">
        <f t="shared" si="66"/>
        <v>-2.5202725820305805E-4</v>
      </c>
      <c r="X92" s="139" t="str">
        <f t="shared" si="66"/>
        <v/>
      </c>
      <c r="Y92" s="139" t="str">
        <f t="shared" si="66"/>
        <v/>
      </c>
    </row>
    <row r="93" spans="4:26">
      <c r="D93" s="135"/>
      <c r="E93" s="135"/>
      <c r="F93" s="135"/>
      <c r="H93">
        <v>2</v>
      </c>
      <c r="J93">
        <f>IF(NOT(J$12&lt;0),J$12,"")</f>
        <v>4.8967854558757899</v>
      </c>
      <c r="K93" t="str">
        <f t="shared" ref="K93:Y93" si="67">IF(NOT(K$12&lt;0),K$12,"")</f>
        <v/>
      </c>
      <c r="L93" t="str">
        <f t="shared" si="67"/>
        <v/>
      </c>
      <c r="M93" t="str">
        <f t="shared" si="67"/>
        <v/>
      </c>
      <c r="N93" t="str">
        <f t="shared" si="67"/>
        <v/>
      </c>
      <c r="O93" t="str">
        <f t="shared" si="67"/>
        <v/>
      </c>
      <c r="P93">
        <f t="shared" si="67"/>
        <v>0.11924872586673918</v>
      </c>
      <c r="Q93" t="str">
        <f t="shared" si="67"/>
        <v/>
      </c>
      <c r="R93">
        <f t="shared" si="67"/>
        <v>2.7161422085791864E-3</v>
      </c>
      <c r="S93" t="str">
        <f t="shared" si="67"/>
        <v/>
      </c>
      <c r="T93" t="str">
        <f t="shared" si="67"/>
        <v/>
      </c>
      <c r="U93" t="str">
        <f t="shared" si="67"/>
        <v/>
      </c>
      <c r="V93" t="str">
        <f t="shared" si="67"/>
        <v/>
      </c>
      <c r="W93" t="str">
        <f t="shared" si="67"/>
        <v/>
      </c>
      <c r="X93">
        <f t="shared" si="67"/>
        <v>1.2278873660449552E-3</v>
      </c>
      <c r="Y93">
        <f t="shared" si="67"/>
        <v>4.868919149636497E-4</v>
      </c>
    </row>
    <row r="94" spans="4:26">
      <c r="D94" s="135"/>
      <c r="E94" s="135"/>
      <c r="F94" s="135"/>
      <c r="H94">
        <v>3</v>
      </c>
      <c r="I94">
        <f>MAX(J92:Y92)</f>
        <v>-2.5202725820305805E-4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1</v>
      </c>
      <c r="X94">
        <f t="shared" si="68"/>
        <v>0</v>
      </c>
      <c r="Y94">
        <f t="shared" si="68"/>
        <v>0</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51.640625</v>
      </c>
      <c r="R95">
        <f t="shared" si="69"/>
        <v>43.8671875</v>
      </c>
      <c r="S95">
        <f t="shared" si="69"/>
        <v>47.75390625</v>
      </c>
      <c r="T95">
        <f t="shared" si="69"/>
        <v>45.810546875</v>
      </c>
      <c r="U95">
        <f t="shared" si="69"/>
        <v>44.8388671875</v>
      </c>
      <c r="V95">
        <f t="shared" si="69"/>
        <v>44.35302734375</v>
      </c>
      <c r="W95">
        <f t="shared" si="69"/>
        <v>44.110107421875</v>
      </c>
      <c r="X95">
        <f t="shared" si="69"/>
        <v>43.9886474609375</v>
      </c>
      <c r="Y95">
        <f t="shared" si="69"/>
        <v>44.04937744140625</v>
      </c>
      <c r="Z95" s="132">
        <f>HLOOKUP(1,$J94:Y95,2,0)</f>
        <v>44.110107421875</v>
      </c>
    </row>
    <row r="96" spans="4:26">
      <c r="D96" s="135"/>
      <c r="E96" s="135"/>
      <c r="F96" s="135"/>
      <c r="H96">
        <v>5</v>
      </c>
      <c r="I96">
        <f>MIN(J93:Y93)</f>
        <v>4.868919149636497E-4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0</v>
      </c>
      <c r="Y96">
        <f t="shared" si="70"/>
        <v>1</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51.640625</v>
      </c>
      <c r="R97">
        <f t="shared" si="71"/>
        <v>43.8671875</v>
      </c>
      <c r="S97">
        <f t="shared" si="71"/>
        <v>47.75390625</v>
      </c>
      <c r="T97">
        <f t="shared" si="71"/>
        <v>45.810546875</v>
      </c>
      <c r="U97">
        <f t="shared" si="71"/>
        <v>44.8388671875</v>
      </c>
      <c r="V97">
        <f t="shared" si="71"/>
        <v>44.35302734375</v>
      </c>
      <c r="W97">
        <f t="shared" si="71"/>
        <v>44.110107421875</v>
      </c>
      <c r="X97">
        <f t="shared" si="71"/>
        <v>43.9886474609375</v>
      </c>
      <c r="Y97">
        <f t="shared" si="71"/>
        <v>44.04937744140625</v>
      </c>
      <c r="Z97" s="132">
        <f>HLOOKUP(1,$J96:Y97,2,0)</f>
        <v>44.04937744140625</v>
      </c>
    </row>
    <row r="98" spans="4:28" s="139" customFormat="1">
      <c r="D98" s="137"/>
      <c r="E98" s="137"/>
      <c r="F98" s="137"/>
      <c r="G98" s="138" t="s">
        <v>113</v>
      </c>
      <c r="H98" s="139">
        <v>1</v>
      </c>
      <c r="J98" s="139" t="str">
        <f>IF(J$12&lt;0,J$12,"")</f>
        <v/>
      </c>
      <c r="K98" s="139">
        <f t="shared" ref="K98:Z98" si="72">IF(K$12&lt;0,K$12,"")</f>
        <v>-0.5041304617726079</v>
      </c>
      <c r="L98" s="139">
        <f t="shared" si="72"/>
        <v>-0.48146994740983301</v>
      </c>
      <c r="M98" s="139">
        <f t="shared" si="72"/>
        <v>-0.43671973828633087</v>
      </c>
      <c r="N98" s="139">
        <f t="shared" si="72"/>
        <v>-0.34943596857815984</v>
      </c>
      <c r="O98" s="139">
        <f t="shared" si="72"/>
        <v>-0.18323455502863117</v>
      </c>
      <c r="P98" s="139" t="str">
        <f t="shared" si="72"/>
        <v/>
      </c>
      <c r="Q98" s="139">
        <f t="shared" si="72"/>
        <v>-7.8207107877927395E-2</v>
      </c>
      <c r="R98" s="139" t="str">
        <f t="shared" si="72"/>
        <v/>
      </c>
      <c r="S98" s="139">
        <f t="shared" si="72"/>
        <v>-4.1092062883530844E-2</v>
      </c>
      <c r="T98" s="139">
        <f t="shared" si="72"/>
        <v>-2.0132891012017318E-2</v>
      </c>
      <c r="U98" s="139">
        <f t="shared" si="72"/>
        <v>-8.9602319202632952E-3</v>
      </c>
      <c r="V98" s="139">
        <f t="shared" si="72"/>
        <v>-3.1871147480758699E-3</v>
      </c>
      <c r="W98" s="139">
        <f t="shared" si="72"/>
        <v>-2.5202725820305805E-4</v>
      </c>
      <c r="X98" s="139" t="str">
        <f t="shared" si="72"/>
        <v/>
      </c>
      <c r="Y98" s="139" t="str">
        <f t="shared" si="72"/>
        <v/>
      </c>
      <c r="Z98" s="139" t="str">
        <f t="shared" si="72"/>
        <v/>
      </c>
    </row>
    <row r="99" spans="4:28">
      <c r="D99" s="135"/>
      <c r="E99" s="135"/>
      <c r="F99" s="135"/>
      <c r="H99">
        <v>2</v>
      </c>
      <c r="J99">
        <f>IF(NOT(J$12&lt;0),J$12,"")</f>
        <v>4.8967854558757899</v>
      </c>
      <c r="K99" t="str">
        <f t="shared" ref="K99:Z99" si="73">IF(NOT(K$12&lt;0),K$12,"")</f>
        <v/>
      </c>
      <c r="L99" t="str">
        <f t="shared" si="73"/>
        <v/>
      </c>
      <c r="M99" t="str">
        <f t="shared" si="73"/>
        <v/>
      </c>
      <c r="N99" t="str">
        <f t="shared" si="73"/>
        <v/>
      </c>
      <c r="O99" t="str">
        <f t="shared" si="73"/>
        <v/>
      </c>
      <c r="P99">
        <f t="shared" si="73"/>
        <v>0.11924872586673918</v>
      </c>
      <c r="Q99" t="str">
        <f t="shared" si="73"/>
        <v/>
      </c>
      <c r="R99">
        <f t="shared" si="73"/>
        <v>2.7161422085791864E-3</v>
      </c>
      <c r="S99" t="str">
        <f t="shared" si="73"/>
        <v/>
      </c>
      <c r="T99" t="str">
        <f t="shared" si="73"/>
        <v/>
      </c>
      <c r="U99" t="str">
        <f t="shared" si="73"/>
        <v/>
      </c>
      <c r="V99" t="str">
        <f t="shared" si="73"/>
        <v/>
      </c>
      <c r="W99" t="str">
        <f t="shared" si="73"/>
        <v/>
      </c>
      <c r="X99">
        <f t="shared" si="73"/>
        <v>1.2278873660449552E-3</v>
      </c>
      <c r="Y99">
        <f t="shared" si="73"/>
        <v>4.868919149636497E-4</v>
      </c>
      <c r="Z99">
        <f t="shared" si="73"/>
        <v>1.1717333948979558E-4</v>
      </c>
    </row>
    <row r="100" spans="4:28">
      <c r="D100" s="135"/>
      <c r="E100" s="135"/>
      <c r="F100" s="135"/>
      <c r="H100">
        <v>3</v>
      </c>
      <c r="I100">
        <f>MAX(J98:Z98)</f>
        <v>-2.5202725820305805E-4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1</v>
      </c>
      <c r="X100">
        <f t="shared" si="74"/>
        <v>0</v>
      </c>
      <c r="Y100">
        <f t="shared" si="74"/>
        <v>0</v>
      </c>
      <c r="Z100">
        <f t="shared" si="74"/>
        <v>0</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51.640625</v>
      </c>
      <c r="R101">
        <f t="shared" si="75"/>
        <v>43.8671875</v>
      </c>
      <c r="S101">
        <f t="shared" si="75"/>
        <v>47.75390625</v>
      </c>
      <c r="T101">
        <f t="shared" si="75"/>
        <v>45.810546875</v>
      </c>
      <c r="U101">
        <f t="shared" si="75"/>
        <v>44.8388671875</v>
      </c>
      <c r="V101">
        <f t="shared" si="75"/>
        <v>44.35302734375</v>
      </c>
      <c r="W101">
        <f t="shared" si="75"/>
        <v>44.110107421875</v>
      </c>
      <c r="X101">
        <f t="shared" si="75"/>
        <v>43.9886474609375</v>
      </c>
      <c r="Y101">
        <f t="shared" si="75"/>
        <v>44.04937744140625</v>
      </c>
      <c r="Z101">
        <f t="shared" si="75"/>
        <v>44.079742431640625</v>
      </c>
      <c r="AA101" s="132">
        <f>HLOOKUP(1,$J100:Z101,2,0)</f>
        <v>44.110107421875</v>
      </c>
    </row>
    <row r="102" spans="4:28">
      <c r="D102" s="135"/>
      <c r="E102" s="135"/>
      <c r="F102" s="135"/>
      <c r="H102">
        <v>5</v>
      </c>
      <c r="I102">
        <f>MIN(J99:Z99)</f>
        <v>1.1717333948979558E-4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0</v>
      </c>
      <c r="Z102">
        <f t="shared" si="76"/>
        <v>1</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51.640625</v>
      </c>
      <c r="R103">
        <f t="shared" si="77"/>
        <v>43.8671875</v>
      </c>
      <c r="S103">
        <f t="shared" si="77"/>
        <v>47.75390625</v>
      </c>
      <c r="T103">
        <f t="shared" si="77"/>
        <v>45.810546875</v>
      </c>
      <c r="U103">
        <f t="shared" si="77"/>
        <v>44.8388671875</v>
      </c>
      <c r="V103">
        <f t="shared" si="77"/>
        <v>44.35302734375</v>
      </c>
      <c r="W103">
        <f t="shared" si="77"/>
        <v>44.110107421875</v>
      </c>
      <c r="X103">
        <f t="shared" si="77"/>
        <v>43.9886474609375</v>
      </c>
      <c r="Y103">
        <f t="shared" si="77"/>
        <v>44.04937744140625</v>
      </c>
      <c r="Z103">
        <f t="shared" si="77"/>
        <v>44.079742431640625</v>
      </c>
      <c r="AA103" s="132">
        <f>HLOOKUP(1,$J102:Z103,2,0)</f>
        <v>44.079742431640625</v>
      </c>
    </row>
    <row r="104" spans="4:28" s="139" customFormat="1">
      <c r="D104" s="137"/>
      <c r="E104" s="137"/>
      <c r="F104" s="137"/>
      <c r="G104" s="138" t="s">
        <v>114</v>
      </c>
      <c r="H104" s="139">
        <v>1</v>
      </c>
      <c r="J104" s="139" t="str">
        <f>IF(J$12&lt;0,J$12,"")</f>
        <v/>
      </c>
      <c r="K104" s="139">
        <f t="shared" ref="K104:AA104" si="78">IF(K$12&lt;0,K$12,"")</f>
        <v>-0.5041304617726079</v>
      </c>
      <c r="L104" s="139">
        <f t="shared" si="78"/>
        <v>-0.48146994740983301</v>
      </c>
      <c r="M104" s="139">
        <f t="shared" si="78"/>
        <v>-0.43671973828633087</v>
      </c>
      <c r="N104" s="139">
        <f t="shared" si="78"/>
        <v>-0.34943596857815984</v>
      </c>
      <c r="O104" s="139">
        <f t="shared" si="78"/>
        <v>-0.18323455502863117</v>
      </c>
      <c r="P104" s="139" t="str">
        <f t="shared" si="78"/>
        <v/>
      </c>
      <c r="Q104" s="139">
        <f t="shared" si="78"/>
        <v>-7.8207107877927395E-2</v>
      </c>
      <c r="R104" s="139" t="str">
        <f t="shared" si="78"/>
        <v/>
      </c>
      <c r="S104" s="139">
        <f t="shared" si="78"/>
        <v>-4.1092062883530844E-2</v>
      </c>
      <c r="T104" s="139">
        <f t="shared" si="78"/>
        <v>-2.0132891012017318E-2</v>
      </c>
      <c r="U104" s="139">
        <f t="shared" si="78"/>
        <v>-8.9602319202632952E-3</v>
      </c>
      <c r="V104" s="139">
        <f t="shared" si="78"/>
        <v>-3.1871147480758699E-3</v>
      </c>
      <c r="W104" s="139">
        <f t="shared" si="78"/>
        <v>-2.5202725820305805E-4</v>
      </c>
      <c r="X104" s="139" t="str">
        <f t="shared" si="78"/>
        <v/>
      </c>
      <c r="Y104" s="139" t="str">
        <f t="shared" si="78"/>
        <v/>
      </c>
      <c r="Z104" s="139" t="str">
        <f t="shared" si="78"/>
        <v/>
      </c>
      <c r="AA104" s="139">
        <f t="shared" si="78"/>
        <v>-6.7491638515493335E-5</v>
      </c>
    </row>
    <row r="105" spans="4:28">
      <c r="D105" s="135"/>
      <c r="E105" s="135"/>
      <c r="F105" s="135"/>
      <c r="H105">
        <v>2</v>
      </c>
      <c r="J105">
        <f>IF(NOT(J$12&lt;0),J$12,"")</f>
        <v>4.8967854558757899</v>
      </c>
      <c r="K105" t="str">
        <f t="shared" ref="K105:AA105" si="79">IF(NOT(K$12&lt;0),K$12,"")</f>
        <v/>
      </c>
      <c r="L105" t="str">
        <f t="shared" si="79"/>
        <v/>
      </c>
      <c r="M105" t="str">
        <f t="shared" si="79"/>
        <v/>
      </c>
      <c r="N105" t="str">
        <f t="shared" si="79"/>
        <v/>
      </c>
      <c r="O105" t="str">
        <f t="shared" si="79"/>
        <v/>
      </c>
      <c r="P105">
        <f t="shared" si="79"/>
        <v>0.11924872586673918</v>
      </c>
      <c r="Q105" t="str">
        <f t="shared" si="79"/>
        <v/>
      </c>
      <c r="R105">
        <f t="shared" si="79"/>
        <v>2.7161422085791864E-3</v>
      </c>
      <c r="S105" t="str">
        <f t="shared" si="79"/>
        <v/>
      </c>
      <c r="T105" t="str">
        <f t="shared" si="79"/>
        <v/>
      </c>
      <c r="U105" t="str">
        <f t="shared" si="79"/>
        <v/>
      </c>
      <c r="V105" t="str">
        <f t="shared" si="79"/>
        <v/>
      </c>
      <c r="W105" t="str">
        <f t="shared" si="79"/>
        <v/>
      </c>
      <c r="X105">
        <f t="shared" si="79"/>
        <v>1.2278873660449552E-3</v>
      </c>
      <c r="Y105">
        <f t="shared" si="79"/>
        <v>4.868919149636497E-4</v>
      </c>
      <c r="Z105">
        <f t="shared" si="79"/>
        <v>1.1717333948979558E-4</v>
      </c>
      <c r="AA105" t="str">
        <f t="shared" si="79"/>
        <v/>
      </c>
    </row>
    <row r="106" spans="4:28">
      <c r="D106" s="135"/>
      <c r="E106" s="135"/>
      <c r="F106" s="135"/>
      <c r="H106">
        <v>3</v>
      </c>
      <c r="I106">
        <f>MAX(J104:AA104)</f>
        <v>-6.7491638515493335E-5</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51.640625</v>
      </c>
      <c r="R107">
        <f t="shared" si="81"/>
        <v>43.8671875</v>
      </c>
      <c r="S107">
        <f t="shared" si="81"/>
        <v>47.75390625</v>
      </c>
      <c r="T107">
        <f t="shared" si="81"/>
        <v>45.810546875</v>
      </c>
      <c r="U107">
        <f t="shared" si="81"/>
        <v>44.8388671875</v>
      </c>
      <c r="V107">
        <f t="shared" si="81"/>
        <v>44.35302734375</v>
      </c>
      <c r="W107">
        <f t="shared" si="81"/>
        <v>44.110107421875</v>
      </c>
      <c r="X107">
        <f t="shared" si="81"/>
        <v>43.9886474609375</v>
      </c>
      <c r="Y107">
        <f t="shared" si="81"/>
        <v>44.04937744140625</v>
      </c>
      <c r="Z107">
        <f t="shared" si="81"/>
        <v>44.079742431640625</v>
      </c>
      <c r="AA107">
        <f t="shared" si="81"/>
        <v>44.094924926757813</v>
      </c>
      <c r="AB107" s="132">
        <f>HLOOKUP(1,$J106:AA107,2,0)</f>
        <v>44.094924926757813</v>
      </c>
    </row>
    <row r="108" spans="4:28">
      <c r="D108" s="135"/>
      <c r="E108" s="135"/>
      <c r="F108" s="135"/>
      <c r="H108">
        <v>5</v>
      </c>
      <c r="I108">
        <f>MIN(J105:AA105)</f>
        <v>1.1717333948979558E-4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1</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51.640625</v>
      </c>
      <c r="R109">
        <f t="shared" si="83"/>
        <v>43.8671875</v>
      </c>
      <c r="S109">
        <f t="shared" si="83"/>
        <v>47.75390625</v>
      </c>
      <c r="T109">
        <f t="shared" si="83"/>
        <v>45.810546875</v>
      </c>
      <c r="U109">
        <f t="shared" si="83"/>
        <v>44.8388671875</v>
      </c>
      <c r="V109">
        <f t="shared" si="83"/>
        <v>44.35302734375</v>
      </c>
      <c r="W109">
        <f t="shared" si="83"/>
        <v>44.110107421875</v>
      </c>
      <c r="X109">
        <f t="shared" si="83"/>
        <v>43.9886474609375</v>
      </c>
      <c r="Y109">
        <f t="shared" si="83"/>
        <v>44.04937744140625</v>
      </c>
      <c r="Z109">
        <f t="shared" si="83"/>
        <v>44.079742431640625</v>
      </c>
      <c r="AA109">
        <f t="shared" si="83"/>
        <v>44.094924926757813</v>
      </c>
      <c r="AB109" s="132">
        <f>HLOOKUP(1,$J108:AA109,2,0)</f>
        <v>44.079742431640625</v>
      </c>
    </row>
    <row r="110" spans="4:28" s="139" customFormat="1">
      <c r="D110" s="137"/>
      <c r="E110" s="137"/>
      <c r="F110" s="137"/>
      <c r="G110" s="138" t="s">
        <v>115</v>
      </c>
      <c r="H110" s="139">
        <v>1</v>
      </c>
      <c r="J110" s="139" t="str">
        <f>IF(J$12&lt;0,J$12,"")</f>
        <v/>
      </c>
      <c r="K110" s="139">
        <f t="shared" ref="K110:AB110" si="84">IF(K$12&lt;0,K$12,"")</f>
        <v>-0.5041304617726079</v>
      </c>
      <c r="L110" s="139">
        <f t="shared" si="84"/>
        <v>-0.48146994740983301</v>
      </c>
      <c r="M110" s="139">
        <f t="shared" si="84"/>
        <v>-0.43671973828633087</v>
      </c>
      <c r="N110" s="139">
        <f t="shared" si="84"/>
        <v>-0.34943596857815984</v>
      </c>
      <c r="O110" s="139">
        <f t="shared" si="84"/>
        <v>-0.18323455502863117</v>
      </c>
      <c r="P110" s="139" t="str">
        <f t="shared" si="84"/>
        <v/>
      </c>
      <c r="Q110" s="139">
        <f t="shared" si="84"/>
        <v>-7.8207107877927395E-2</v>
      </c>
      <c r="R110" s="139" t="str">
        <f t="shared" si="84"/>
        <v/>
      </c>
      <c r="S110" s="139">
        <f t="shared" si="84"/>
        <v>-4.1092062883530844E-2</v>
      </c>
      <c r="T110" s="139">
        <f t="shared" si="84"/>
        <v>-2.0132891012017318E-2</v>
      </c>
      <c r="U110" s="139">
        <f t="shared" si="84"/>
        <v>-8.9602319202632952E-3</v>
      </c>
      <c r="V110" s="139">
        <f t="shared" si="84"/>
        <v>-3.1871147480758699E-3</v>
      </c>
      <c r="W110" s="139">
        <f t="shared" si="84"/>
        <v>-2.5202725820305805E-4</v>
      </c>
      <c r="X110" s="139" t="str">
        <f t="shared" si="84"/>
        <v/>
      </c>
      <c r="Y110" s="139" t="str">
        <f t="shared" si="84"/>
        <v/>
      </c>
      <c r="Z110" s="139" t="str">
        <f t="shared" si="84"/>
        <v/>
      </c>
      <c r="AA110" s="139">
        <f t="shared" si="84"/>
        <v>-6.7491638515493335E-5</v>
      </c>
      <c r="AB110" s="139" t="str">
        <f t="shared" si="84"/>
        <v/>
      </c>
    </row>
    <row r="111" spans="4:28">
      <c r="D111" s="135"/>
      <c r="E111" s="135"/>
      <c r="F111" s="135"/>
      <c r="H111">
        <v>2</v>
      </c>
      <c r="J111">
        <f>IF(NOT(J$12&lt;0),J$12,"")</f>
        <v>4.8967854558757899</v>
      </c>
      <c r="K111" t="str">
        <f t="shared" ref="K111:AB111" si="85">IF(NOT(K$12&lt;0),K$12,"")</f>
        <v/>
      </c>
      <c r="L111" t="str">
        <f t="shared" si="85"/>
        <v/>
      </c>
      <c r="M111" t="str">
        <f t="shared" si="85"/>
        <v/>
      </c>
      <c r="N111" t="str">
        <f t="shared" si="85"/>
        <v/>
      </c>
      <c r="O111" t="str">
        <f t="shared" si="85"/>
        <v/>
      </c>
      <c r="P111">
        <f t="shared" si="85"/>
        <v>0.11924872586673918</v>
      </c>
      <c r="Q111" t="str">
        <f t="shared" si="85"/>
        <v/>
      </c>
      <c r="R111">
        <f t="shared" si="85"/>
        <v>2.7161422085791864E-3</v>
      </c>
      <c r="S111" t="str">
        <f t="shared" si="85"/>
        <v/>
      </c>
      <c r="T111" t="str">
        <f t="shared" si="85"/>
        <v/>
      </c>
      <c r="U111" t="str">
        <f t="shared" si="85"/>
        <v/>
      </c>
      <c r="V111" t="str">
        <f t="shared" si="85"/>
        <v/>
      </c>
      <c r="W111" t="str">
        <f t="shared" si="85"/>
        <v/>
      </c>
      <c r="X111">
        <f t="shared" si="85"/>
        <v>1.2278873660449552E-3</v>
      </c>
      <c r="Y111">
        <f t="shared" si="85"/>
        <v>4.868919149636497E-4</v>
      </c>
      <c r="Z111">
        <f t="shared" si="85"/>
        <v>1.1717333948979558E-4</v>
      </c>
      <c r="AA111" t="str">
        <f t="shared" si="85"/>
        <v/>
      </c>
      <c r="AB111">
        <f t="shared" si="85"/>
        <v>2.4824672196999131E-5</v>
      </c>
    </row>
    <row r="112" spans="4:28">
      <c r="D112" s="135"/>
      <c r="E112" s="135"/>
      <c r="F112" s="135"/>
      <c r="H112">
        <v>3</v>
      </c>
      <c r="I112">
        <f>MAX(J110:AB110)</f>
        <v>-6.7491638515493335E-5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51.640625</v>
      </c>
      <c r="R113">
        <f t="shared" si="87"/>
        <v>43.8671875</v>
      </c>
      <c r="S113">
        <f t="shared" si="87"/>
        <v>47.75390625</v>
      </c>
      <c r="T113">
        <f t="shared" si="87"/>
        <v>45.810546875</v>
      </c>
      <c r="U113">
        <f t="shared" si="87"/>
        <v>44.8388671875</v>
      </c>
      <c r="V113">
        <f t="shared" si="87"/>
        <v>44.35302734375</v>
      </c>
      <c r="W113">
        <f t="shared" si="87"/>
        <v>44.110107421875</v>
      </c>
      <c r="X113">
        <f t="shared" si="87"/>
        <v>43.9886474609375</v>
      </c>
      <c r="Y113">
        <f t="shared" si="87"/>
        <v>44.04937744140625</v>
      </c>
      <c r="Z113">
        <f t="shared" si="87"/>
        <v>44.079742431640625</v>
      </c>
      <c r="AA113">
        <f t="shared" si="87"/>
        <v>44.094924926757813</v>
      </c>
      <c r="AB113">
        <f t="shared" si="87"/>
        <v>44.087333679199219</v>
      </c>
      <c r="AC113" s="132">
        <f>HLOOKUP(1,$J112:AB113,2,0)</f>
        <v>44.094924926757813</v>
      </c>
    </row>
    <row r="114" spans="4:31">
      <c r="D114" s="135"/>
      <c r="E114" s="135"/>
      <c r="F114" s="135"/>
      <c r="H114">
        <v>5</v>
      </c>
      <c r="I114">
        <f>MIN(J111:AB111)</f>
        <v>2.4824672196999131E-5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51.640625</v>
      </c>
      <c r="R115">
        <f t="shared" si="89"/>
        <v>43.8671875</v>
      </c>
      <c r="S115">
        <f t="shared" si="89"/>
        <v>47.75390625</v>
      </c>
      <c r="T115">
        <f t="shared" si="89"/>
        <v>45.810546875</v>
      </c>
      <c r="U115">
        <f t="shared" si="89"/>
        <v>44.8388671875</v>
      </c>
      <c r="V115">
        <f t="shared" si="89"/>
        <v>44.35302734375</v>
      </c>
      <c r="W115">
        <f t="shared" si="89"/>
        <v>44.110107421875</v>
      </c>
      <c r="X115">
        <f t="shared" si="89"/>
        <v>43.9886474609375</v>
      </c>
      <c r="Y115">
        <f t="shared" si="89"/>
        <v>44.04937744140625</v>
      </c>
      <c r="Z115">
        <f t="shared" si="89"/>
        <v>44.079742431640625</v>
      </c>
      <c r="AA115">
        <f t="shared" si="89"/>
        <v>44.094924926757813</v>
      </c>
      <c r="AB115">
        <f t="shared" si="89"/>
        <v>44.087333679199219</v>
      </c>
      <c r="AC115" s="132">
        <f>HLOOKUP(1,$J114:AB115,2,0)</f>
        <v>44.087333679199219</v>
      </c>
    </row>
    <row r="116" spans="4:31" s="139" customFormat="1">
      <c r="D116" s="137"/>
      <c r="E116" s="137"/>
      <c r="F116" s="137"/>
      <c r="G116" s="138" t="s">
        <v>116</v>
      </c>
      <c r="H116" s="139">
        <v>1</v>
      </c>
      <c r="J116" s="139" t="str">
        <f>IF(J$12&lt;0,J$12,"")</f>
        <v/>
      </c>
      <c r="K116" s="139">
        <f t="shared" ref="K116:AC116" si="90">IF(K$12&lt;0,K$12,"")</f>
        <v>-0.5041304617726079</v>
      </c>
      <c r="L116" s="139">
        <f t="shared" si="90"/>
        <v>-0.48146994740983301</v>
      </c>
      <c r="M116" s="139">
        <f t="shared" si="90"/>
        <v>-0.43671973828633087</v>
      </c>
      <c r="N116" s="139">
        <f t="shared" si="90"/>
        <v>-0.34943596857815984</v>
      </c>
      <c r="O116" s="139">
        <f t="shared" si="90"/>
        <v>-0.18323455502863117</v>
      </c>
      <c r="P116" s="139" t="str">
        <f t="shared" si="90"/>
        <v/>
      </c>
      <c r="Q116" s="139">
        <f t="shared" si="90"/>
        <v>-7.8207107877927395E-2</v>
      </c>
      <c r="R116" s="139" t="str">
        <f t="shared" si="90"/>
        <v/>
      </c>
      <c r="S116" s="139">
        <f t="shared" si="90"/>
        <v>-4.1092062883530844E-2</v>
      </c>
      <c r="T116" s="139">
        <f t="shared" si="90"/>
        <v>-2.0132891012017318E-2</v>
      </c>
      <c r="U116" s="139">
        <f t="shared" si="90"/>
        <v>-8.9602319202632952E-3</v>
      </c>
      <c r="V116" s="139">
        <f t="shared" si="90"/>
        <v>-3.1871147480758699E-3</v>
      </c>
      <c r="W116" s="139">
        <f t="shared" si="90"/>
        <v>-2.5202725820305805E-4</v>
      </c>
      <c r="X116" s="139" t="str">
        <f t="shared" si="90"/>
        <v/>
      </c>
      <c r="Y116" s="139" t="str">
        <f t="shared" si="90"/>
        <v/>
      </c>
      <c r="Z116" s="139" t="str">
        <f t="shared" si="90"/>
        <v/>
      </c>
      <c r="AA116" s="139">
        <f t="shared" si="90"/>
        <v>-6.7491638515493335E-5</v>
      </c>
      <c r="AB116" s="139" t="str">
        <f t="shared" si="90"/>
        <v/>
      </c>
      <c r="AC116" s="139">
        <f t="shared" si="90"/>
        <v>-2.1337526668774309E-5</v>
      </c>
    </row>
    <row r="117" spans="4:31">
      <c r="D117" s="135"/>
      <c r="E117" s="135"/>
      <c r="F117" s="135"/>
      <c r="H117">
        <v>2</v>
      </c>
      <c r="J117">
        <f>IF(NOT(J$12&lt;0),J$12,"")</f>
        <v>4.8967854558757899</v>
      </c>
      <c r="K117" t="str">
        <f t="shared" ref="K117:AC117" si="91">IF(NOT(K$12&lt;0),K$12,"")</f>
        <v/>
      </c>
      <c r="L117" t="str">
        <f t="shared" si="91"/>
        <v/>
      </c>
      <c r="M117" t="str">
        <f t="shared" si="91"/>
        <v/>
      </c>
      <c r="N117" t="str">
        <f t="shared" si="91"/>
        <v/>
      </c>
      <c r="O117" t="str">
        <f t="shared" si="91"/>
        <v/>
      </c>
      <c r="P117">
        <f t="shared" si="91"/>
        <v>0.11924872586673918</v>
      </c>
      <c r="Q117" t="str">
        <f t="shared" si="91"/>
        <v/>
      </c>
      <c r="R117">
        <f t="shared" si="91"/>
        <v>2.7161422085791864E-3</v>
      </c>
      <c r="S117" t="str">
        <f t="shared" si="91"/>
        <v/>
      </c>
      <c r="T117" t="str">
        <f t="shared" si="91"/>
        <v/>
      </c>
      <c r="U117" t="str">
        <f t="shared" si="91"/>
        <v/>
      </c>
      <c r="V117" t="str">
        <f t="shared" si="91"/>
        <v/>
      </c>
      <c r="W117" t="str">
        <f t="shared" si="91"/>
        <v/>
      </c>
      <c r="X117">
        <f t="shared" si="91"/>
        <v>1.2278873660449552E-3</v>
      </c>
      <c r="Y117">
        <f t="shared" si="91"/>
        <v>4.868919149636497E-4</v>
      </c>
      <c r="Z117">
        <f t="shared" si="91"/>
        <v>1.1717333948979558E-4</v>
      </c>
      <c r="AA117" t="str">
        <f t="shared" si="91"/>
        <v/>
      </c>
      <c r="AB117">
        <f t="shared" si="91"/>
        <v>2.4824672196999131E-5</v>
      </c>
      <c r="AC117" t="str">
        <f t="shared" si="91"/>
        <v/>
      </c>
    </row>
    <row r="118" spans="4:31">
      <c r="D118" s="135"/>
      <c r="E118" s="135"/>
      <c r="F118" s="135"/>
      <c r="H118">
        <v>3</v>
      </c>
      <c r="I118">
        <f>MAX(J116:AC116)</f>
        <v>-2.1337526668774309E-5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0</v>
      </c>
      <c r="AB118">
        <f t="shared" si="92"/>
        <v>0</v>
      </c>
      <c r="AC118">
        <f t="shared" si="92"/>
        <v>1</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51.640625</v>
      </c>
      <c r="R119">
        <f t="shared" si="93"/>
        <v>43.8671875</v>
      </c>
      <c r="S119">
        <f t="shared" si="93"/>
        <v>47.75390625</v>
      </c>
      <c r="T119">
        <f t="shared" si="93"/>
        <v>45.810546875</v>
      </c>
      <c r="U119">
        <f t="shared" si="93"/>
        <v>44.8388671875</v>
      </c>
      <c r="V119">
        <f t="shared" si="93"/>
        <v>44.35302734375</v>
      </c>
      <c r="W119">
        <f t="shared" si="93"/>
        <v>44.110107421875</v>
      </c>
      <c r="X119">
        <f t="shared" si="93"/>
        <v>43.9886474609375</v>
      </c>
      <c r="Y119">
        <f t="shared" si="93"/>
        <v>44.04937744140625</v>
      </c>
      <c r="Z119">
        <f t="shared" si="93"/>
        <v>44.079742431640625</v>
      </c>
      <c r="AA119">
        <f t="shared" si="93"/>
        <v>44.094924926757813</v>
      </c>
      <c r="AB119">
        <f t="shared" si="93"/>
        <v>44.087333679199219</v>
      </c>
      <c r="AC119">
        <f t="shared" si="93"/>
        <v>44.091129302978516</v>
      </c>
      <c r="AD119" s="132">
        <f>HLOOKUP(1,$J118:AC119,2,0)</f>
        <v>44.091129302978516</v>
      </c>
    </row>
    <row r="120" spans="4:31">
      <c r="D120" s="135"/>
      <c r="E120" s="135"/>
      <c r="F120" s="135"/>
      <c r="H120">
        <v>5</v>
      </c>
      <c r="I120">
        <f>MIN(J117:AC117)</f>
        <v>2.4824672196999131E-5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1</v>
      </c>
      <c r="AC120">
        <f t="shared" si="94"/>
        <v>0</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51.640625</v>
      </c>
      <c r="R121">
        <f t="shared" si="95"/>
        <v>43.8671875</v>
      </c>
      <c r="S121">
        <f t="shared" si="95"/>
        <v>47.75390625</v>
      </c>
      <c r="T121">
        <f t="shared" si="95"/>
        <v>45.810546875</v>
      </c>
      <c r="U121">
        <f t="shared" si="95"/>
        <v>44.8388671875</v>
      </c>
      <c r="V121">
        <f t="shared" si="95"/>
        <v>44.35302734375</v>
      </c>
      <c r="W121">
        <f t="shared" si="95"/>
        <v>44.110107421875</v>
      </c>
      <c r="X121">
        <f t="shared" si="95"/>
        <v>43.9886474609375</v>
      </c>
      <c r="Y121">
        <f t="shared" si="95"/>
        <v>44.04937744140625</v>
      </c>
      <c r="Z121">
        <f t="shared" si="95"/>
        <v>44.079742431640625</v>
      </c>
      <c r="AA121">
        <f t="shared" si="95"/>
        <v>44.094924926757813</v>
      </c>
      <c r="AB121">
        <f t="shared" si="95"/>
        <v>44.087333679199219</v>
      </c>
      <c r="AC121">
        <f t="shared" si="95"/>
        <v>44.091129302978516</v>
      </c>
      <c r="AD121" s="132">
        <f>HLOOKUP(1,$J120:AC121,2,0)</f>
        <v>44.087333679199219</v>
      </c>
    </row>
    <row r="122" spans="4:31" s="139" customFormat="1">
      <c r="D122" s="137"/>
      <c r="E122" s="137"/>
      <c r="F122" s="137"/>
      <c r="G122" s="138" t="s">
        <v>117</v>
      </c>
      <c r="H122" s="139">
        <v>1</v>
      </c>
      <c r="J122" s="139" t="str">
        <f>IF(J$12&lt;0,J$12,"")</f>
        <v/>
      </c>
      <c r="K122" s="139">
        <f t="shared" ref="K122:AD122" si="96">IF(K$12&lt;0,K$12,"")</f>
        <v>-0.5041304617726079</v>
      </c>
      <c r="L122" s="139">
        <f t="shared" si="96"/>
        <v>-0.48146994740983301</v>
      </c>
      <c r="M122" s="139">
        <f t="shared" si="96"/>
        <v>-0.43671973828633087</v>
      </c>
      <c r="N122" s="139">
        <f t="shared" si="96"/>
        <v>-0.34943596857815984</v>
      </c>
      <c r="O122" s="139">
        <f t="shared" si="96"/>
        <v>-0.18323455502863117</v>
      </c>
      <c r="P122" s="139" t="str">
        <f t="shared" si="96"/>
        <v/>
      </c>
      <c r="Q122" s="139">
        <f t="shared" si="96"/>
        <v>-7.8207107877927395E-2</v>
      </c>
      <c r="R122" s="139" t="str">
        <f t="shared" si="96"/>
        <v/>
      </c>
      <c r="S122" s="139">
        <f t="shared" si="96"/>
        <v>-4.1092062883530844E-2</v>
      </c>
      <c r="T122" s="139">
        <f t="shared" si="96"/>
        <v>-2.0132891012017318E-2</v>
      </c>
      <c r="U122" s="139">
        <f t="shared" si="96"/>
        <v>-8.9602319202632952E-3</v>
      </c>
      <c r="V122" s="139">
        <f t="shared" si="96"/>
        <v>-3.1871147480758699E-3</v>
      </c>
      <c r="W122" s="139">
        <f t="shared" si="96"/>
        <v>-2.5202725820305805E-4</v>
      </c>
      <c r="X122" s="139" t="str">
        <f t="shared" si="96"/>
        <v/>
      </c>
      <c r="Y122" s="139" t="str">
        <f t="shared" si="96"/>
        <v/>
      </c>
      <c r="Z122" s="139" t="str">
        <f t="shared" si="96"/>
        <v/>
      </c>
      <c r="AA122" s="139">
        <f t="shared" si="96"/>
        <v>-6.7491638515493335E-5</v>
      </c>
      <c r="AB122" s="139" t="str">
        <f t="shared" si="96"/>
        <v/>
      </c>
      <c r="AC122" s="139">
        <f t="shared" si="96"/>
        <v>-2.1337526668774309E-5</v>
      </c>
      <c r="AD122" s="139" t="str">
        <f t="shared" si="96"/>
        <v/>
      </c>
    </row>
    <row r="123" spans="4:31">
      <c r="D123" s="135"/>
      <c r="E123" s="135"/>
      <c r="F123" s="135"/>
      <c r="H123">
        <v>2</v>
      </c>
      <c r="J123">
        <f>IF(NOT(J$12&lt;0),J$12,"")</f>
        <v>4.8967854558757899</v>
      </c>
      <c r="K123" t="str">
        <f t="shared" ref="K123:AD123" si="97">IF(NOT(K$12&lt;0),K$12,"")</f>
        <v/>
      </c>
      <c r="L123" t="str">
        <f t="shared" si="97"/>
        <v/>
      </c>
      <c r="M123" t="str">
        <f t="shared" si="97"/>
        <v/>
      </c>
      <c r="N123" t="str">
        <f t="shared" si="97"/>
        <v/>
      </c>
      <c r="O123" t="str">
        <f t="shared" si="97"/>
        <v/>
      </c>
      <c r="P123">
        <f t="shared" si="97"/>
        <v>0.11924872586673918</v>
      </c>
      <c r="Q123" t="str">
        <f t="shared" si="97"/>
        <v/>
      </c>
      <c r="R123">
        <f t="shared" si="97"/>
        <v>2.7161422085791864E-3</v>
      </c>
      <c r="S123" t="str">
        <f t="shared" si="97"/>
        <v/>
      </c>
      <c r="T123" t="str">
        <f t="shared" si="97"/>
        <v/>
      </c>
      <c r="U123" t="str">
        <f t="shared" si="97"/>
        <v/>
      </c>
      <c r="V123" t="str">
        <f t="shared" si="97"/>
        <v/>
      </c>
      <c r="W123" t="str">
        <f t="shared" si="97"/>
        <v/>
      </c>
      <c r="X123">
        <f t="shared" si="97"/>
        <v>1.2278873660449552E-3</v>
      </c>
      <c r="Y123">
        <f t="shared" si="97"/>
        <v>4.868919149636497E-4</v>
      </c>
      <c r="Z123">
        <f t="shared" si="97"/>
        <v>1.1717333948979558E-4</v>
      </c>
      <c r="AA123" t="str">
        <f t="shared" si="97"/>
        <v/>
      </c>
      <c r="AB123">
        <f t="shared" si="97"/>
        <v>2.4824672196999131E-5</v>
      </c>
      <c r="AC123" t="str">
        <f t="shared" si="97"/>
        <v/>
      </c>
      <c r="AD123">
        <f t="shared" si="97"/>
        <v>1.742561753781402E-6</v>
      </c>
    </row>
    <row r="124" spans="4:31">
      <c r="D124" s="135"/>
      <c r="E124" s="135"/>
      <c r="F124" s="135"/>
      <c r="H124">
        <v>3</v>
      </c>
      <c r="I124">
        <f>MAX(J122:AD122)</f>
        <v>-2.1337526668774309E-5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0</v>
      </c>
      <c r="AB124">
        <f t="shared" si="98"/>
        <v>0</v>
      </c>
      <c r="AC124">
        <f t="shared" si="98"/>
        <v>1</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51.640625</v>
      </c>
      <c r="R125">
        <f t="shared" si="99"/>
        <v>43.8671875</v>
      </c>
      <c r="S125">
        <f t="shared" si="99"/>
        <v>47.75390625</v>
      </c>
      <c r="T125">
        <f t="shared" si="99"/>
        <v>45.810546875</v>
      </c>
      <c r="U125">
        <f t="shared" si="99"/>
        <v>44.8388671875</v>
      </c>
      <c r="V125">
        <f t="shared" si="99"/>
        <v>44.35302734375</v>
      </c>
      <c r="W125">
        <f t="shared" si="99"/>
        <v>44.110107421875</v>
      </c>
      <c r="X125">
        <f t="shared" si="99"/>
        <v>43.9886474609375</v>
      </c>
      <c r="Y125">
        <f t="shared" si="99"/>
        <v>44.04937744140625</v>
      </c>
      <c r="Z125">
        <f t="shared" si="99"/>
        <v>44.079742431640625</v>
      </c>
      <c r="AA125">
        <f t="shared" si="99"/>
        <v>44.094924926757813</v>
      </c>
      <c r="AB125">
        <f t="shared" si="99"/>
        <v>44.087333679199219</v>
      </c>
      <c r="AC125">
        <f t="shared" si="99"/>
        <v>44.091129302978516</v>
      </c>
      <c r="AD125">
        <f t="shared" si="99"/>
        <v>44.089231491088867</v>
      </c>
      <c r="AE125" s="132">
        <f>HLOOKUP(1,$J124:AD125,2,0)</f>
        <v>44.091129302978516</v>
      </c>
    </row>
    <row r="126" spans="4:31">
      <c r="D126" s="135"/>
      <c r="E126" s="135"/>
      <c r="F126" s="135"/>
      <c r="H126">
        <v>5</v>
      </c>
      <c r="I126">
        <f>MIN(J123:AD123)</f>
        <v>1.742561753781402E-6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51.640625</v>
      </c>
      <c r="R127">
        <f t="shared" si="101"/>
        <v>43.8671875</v>
      </c>
      <c r="S127">
        <f t="shared" si="101"/>
        <v>47.75390625</v>
      </c>
      <c r="T127">
        <f t="shared" si="101"/>
        <v>45.810546875</v>
      </c>
      <c r="U127">
        <f t="shared" si="101"/>
        <v>44.8388671875</v>
      </c>
      <c r="V127">
        <f t="shared" si="101"/>
        <v>44.35302734375</v>
      </c>
      <c r="W127">
        <f t="shared" si="101"/>
        <v>44.110107421875</v>
      </c>
      <c r="X127">
        <f t="shared" si="101"/>
        <v>43.9886474609375</v>
      </c>
      <c r="Y127">
        <f t="shared" si="101"/>
        <v>44.04937744140625</v>
      </c>
      <c r="Z127">
        <f t="shared" si="101"/>
        <v>44.079742431640625</v>
      </c>
      <c r="AA127">
        <f t="shared" si="101"/>
        <v>44.094924926757813</v>
      </c>
      <c r="AB127">
        <f t="shared" si="101"/>
        <v>44.087333679199219</v>
      </c>
      <c r="AC127">
        <f t="shared" si="101"/>
        <v>44.091129302978516</v>
      </c>
      <c r="AD127">
        <f t="shared" si="101"/>
        <v>44.089231491088867</v>
      </c>
      <c r="AE127" s="132">
        <f>HLOOKUP(1,$J126:AD127,2,0)</f>
        <v>44.089231491088867</v>
      </c>
    </row>
    <row r="128" spans="4:31" s="139" customFormat="1">
      <c r="D128" s="137"/>
      <c r="E128" s="137"/>
      <c r="F128" s="137"/>
      <c r="G128" s="138" t="s">
        <v>118</v>
      </c>
      <c r="H128" s="139">
        <v>1</v>
      </c>
      <c r="J128" s="139" t="str">
        <f>IF(J$12&lt;0,J$12,"")</f>
        <v/>
      </c>
      <c r="K128" s="139">
        <f t="shared" ref="K128:AE128" si="102">IF(K$12&lt;0,K$12,"")</f>
        <v>-0.5041304617726079</v>
      </c>
      <c r="L128" s="139">
        <f t="shared" si="102"/>
        <v>-0.48146994740983301</v>
      </c>
      <c r="M128" s="139">
        <f t="shared" si="102"/>
        <v>-0.43671973828633087</v>
      </c>
      <c r="N128" s="139">
        <f t="shared" si="102"/>
        <v>-0.34943596857815984</v>
      </c>
      <c r="O128" s="139">
        <f t="shared" si="102"/>
        <v>-0.18323455502863117</v>
      </c>
      <c r="P128" s="139" t="str">
        <f t="shared" si="102"/>
        <v/>
      </c>
      <c r="Q128" s="139">
        <f t="shared" si="102"/>
        <v>-7.8207107877927395E-2</v>
      </c>
      <c r="R128" s="139" t="str">
        <f t="shared" si="102"/>
        <v/>
      </c>
      <c r="S128" s="139">
        <f t="shared" si="102"/>
        <v>-4.1092062883530844E-2</v>
      </c>
      <c r="T128" s="139">
        <f t="shared" si="102"/>
        <v>-2.0132891012017318E-2</v>
      </c>
      <c r="U128" s="139">
        <f t="shared" si="102"/>
        <v>-8.9602319202632952E-3</v>
      </c>
      <c r="V128" s="139">
        <f t="shared" si="102"/>
        <v>-3.1871147480758699E-3</v>
      </c>
      <c r="W128" s="139">
        <f t="shared" si="102"/>
        <v>-2.5202725820305805E-4</v>
      </c>
      <c r="X128" s="139" t="str">
        <f t="shared" si="102"/>
        <v/>
      </c>
      <c r="Y128" s="139" t="str">
        <f t="shared" si="102"/>
        <v/>
      </c>
      <c r="Z128" s="139" t="str">
        <f t="shared" si="102"/>
        <v/>
      </c>
      <c r="AA128" s="139">
        <f t="shared" si="102"/>
        <v>-6.7491638515493335E-5</v>
      </c>
      <c r="AB128" s="139" t="str">
        <f t="shared" si="102"/>
        <v/>
      </c>
      <c r="AC128" s="139">
        <f t="shared" si="102"/>
        <v>-2.1337526668774309E-5</v>
      </c>
      <c r="AD128" s="139" t="str">
        <f t="shared" si="102"/>
        <v/>
      </c>
      <c r="AE128" s="139">
        <f t="shared" si="102"/>
        <v>-9.7977351933842272E-6</v>
      </c>
    </row>
    <row r="129" spans="4:32">
      <c r="D129" s="135"/>
      <c r="E129" s="135"/>
      <c r="F129" s="135"/>
      <c r="H129">
        <v>2</v>
      </c>
      <c r="J129">
        <f>IF(NOT(J$12&lt;0),J$12,"")</f>
        <v>4.8967854558757899</v>
      </c>
      <c r="K129" t="str">
        <f t="shared" ref="K129:AE129" si="103">IF(NOT(K$12&lt;0),K$12,"")</f>
        <v/>
      </c>
      <c r="L129" t="str">
        <f t="shared" si="103"/>
        <v/>
      </c>
      <c r="M129" t="str">
        <f t="shared" si="103"/>
        <v/>
      </c>
      <c r="N129" t="str">
        <f t="shared" si="103"/>
        <v/>
      </c>
      <c r="O129" t="str">
        <f t="shared" si="103"/>
        <v/>
      </c>
      <c r="P129">
        <f t="shared" si="103"/>
        <v>0.11924872586673918</v>
      </c>
      <c r="Q129" t="str">
        <f t="shared" si="103"/>
        <v/>
      </c>
      <c r="R129">
        <f t="shared" si="103"/>
        <v>2.7161422085791864E-3</v>
      </c>
      <c r="S129" t="str">
        <f t="shared" si="103"/>
        <v/>
      </c>
      <c r="T129" t="str">
        <f t="shared" si="103"/>
        <v/>
      </c>
      <c r="U129" t="str">
        <f t="shared" si="103"/>
        <v/>
      </c>
      <c r="V129" t="str">
        <f t="shared" si="103"/>
        <v/>
      </c>
      <c r="W129" t="str">
        <f t="shared" si="103"/>
        <v/>
      </c>
      <c r="X129">
        <f t="shared" si="103"/>
        <v>1.2278873660449552E-3</v>
      </c>
      <c r="Y129">
        <f t="shared" si="103"/>
        <v>4.868919149636497E-4</v>
      </c>
      <c r="Z129">
        <f t="shared" si="103"/>
        <v>1.1717333948979558E-4</v>
      </c>
      <c r="AA129" t="str">
        <f t="shared" si="103"/>
        <v/>
      </c>
      <c r="AB129">
        <f t="shared" si="103"/>
        <v>2.4824672196999131E-5</v>
      </c>
      <c r="AC129" t="str">
        <f t="shared" si="103"/>
        <v/>
      </c>
      <c r="AD129">
        <f t="shared" si="103"/>
        <v>1.742561753781402E-6</v>
      </c>
      <c r="AE129" t="str">
        <f t="shared" si="103"/>
        <v/>
      </c>
    </row>
    <row r="130" spans="4:32">
      <c r="D130" s="135"/>
      <c r="E130" s="135"/>
      <c r="F130" s="135"/>
      <c r="H130">
        <v>3</v>
      </c>
      <c r="I130">
        <f>MAX(J128:AE128)</f>
        <v>-9.7977351933842272E-6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51.640625</v>
      </c>
      <c r="R131">
        <f t="shared" si="105"/>
        <v>43.8671875</v>
      </c>
      <c r="S131">
        <f t="shared" si="105"/>
        <v>47.75390625</v>
      </c>
      <c r="T131">
        <f t="shared" si="105"/>
        <v>45.810546875</v>
      </c>
      <c r="U131">
        <f t="shared" si="105"/>
        <v>44.8388671875</v>
      </c>
      <c r="V131">
        <f t="shared" si="105"/>
        <v>44.35302734375</v>
      </c>
      <c r="W131">
        <f t="shared" si="105"/>
        <v>44.110107421875</v>
      </c>
      <c r="X131">
        <f t="shared" si="105"/>
        <v>43.9886474609375</v>
      </c>
      <c r="Y131">
        <f t="shared" si="105"/>
        <v>44.04937744140625</v>
      </c>
      <c r="Z131">
        <f t="shared" si="105"/>
        <v>44.079742431640625</v>
      </c>
      <c r="AA131">
        <f t="shared" si="105"/>
        <v>44.094924926757813</v>
      </c>
      <c r="AB131">
        <f t="shared" si="105"/>
        <v>44.087333679199219</v>
      </c>
      <c r="AC131">
        <f t="shared" si="105"/>
        <v>44.091129302978516</v>
      </c>
      <c r="AD131">
        <f t="shared" si="105"/>
        <v>44.089231491088867</v>
      </c>
      <c r="AE131">
        <f t="shared" si="105"/>
        <v>44.090180397033691</v>
      </c>
      <c r="AF131" s="132">
        <f>HLOOKUP(1,$J130:AE131,2,0)</f>
        <v>44.090180397033691</v>
      </c>
    </row>
    <row r="132" spans="4:32">
      <c r="D132" s="135"/>
      <c r="E132" s="135"/>
      <c r="F132" s="135"/>
      <c r="H132">
        <v>5</v>
      </c>
      <c r="I132">
        <f>MIN(J129:AE129)</f>
        <v>1.742561753781402E-6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51.640625</v>
      </c>
      <c r="R133">
        <f t="shared" si="107"/>
        <v>43.8671875</v>
      </c>
      <c r="S133">
        <f t="shared" si="107"/>
        <v>47.75390625</v>
      </c>
      <c r="T133">
        <f t="shared" si="107"/>
        <v>45.810546875</v>
      </c>
      <c r="U133">
        <f t="shared" si="107"/>
        <v>44.8388671875</v>
      </c>
      <c r="V133">
        <f t="shared" si="107"/>
        <v>44.35302734375</v>
      </c>
      <c r="W133">
        <f t="shared" si="107"/>
        <v>44.110107421875</v>
      </c>
      <c r="X133">
        <f t="shared" si="107"/>
        <v>43.9886474609375</v>
      </c>
      <c r="Y133">
        <f t="shared" si="107"/>
        <v>44.04937744140625</v>
      </c>
      <c r="Z133">
        <f t="shared" si="107"/>
        <v>44.079742431640625</v>
      </c>
      <c r="AA133">
        <f t="shared" si="107"/>
        <v>44.094924926757813</v>
      </c>
      <c r="AB133">
        <f t="shared" si="107"/>
        <v>44.087333679199219</v>
      </c>
      <c r="AC133">
        <f t="shared" si="107"/>
        <v>44.091129302978516</v>
      </c>
      <c r="AD133">
        <f t="shared" si="107"/>
        <v>44.089231491088867</v>
      </c>
      <c r="AE133">
        <f t="shared" si="107"/>
        <v>44.090180397033691</v>
      </c>
      <c r="AF133" s="132">
        <f>HLOOKUP(1,$J132:AE133,2,0)</f>
        <v>44.089231491088867</v>
      </c>
    </row>
    <row r="134" spans="4:32">
      <c r="I134" s="134"/>
      <c r="J134" s="134"/>
    </row>
    <row r="135" spans="4:32">
      <c r="D135" s="26"/>
      <c r="E135" s="26"/>
      <c r="F135" s="26"/>
      <c r="I135" s="134"/>
      <c r="J135" s="134"/>
    </row>
    <row r="136" spans="4:32">
      <c r="I136" s="134"/>
      <c r="J136" s="134"/>
    </row>
  </sheetData>
  <sheetProtection algorithmName="SHA-512" hashValue="msDSbjhaT8Ps2xcLSmR4TSkg5p2INmV9yzuCxguJzxkZ+tONuGOwkDp2Tpxbi8H5a8jpEqzifQf8LzdYJpXkHg==" saltValue="QG64H029HA0AO/h7eqDXrQ==" spinCount="100000" sheet="1" objects="1" scenarios="1" selectLockedCells="1" selectUnlockedCells="1"/>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CEDE3-2ED7-4EB5-86E6-15F602F7952D}">
  <sheetPr codeName="Sheet44"/>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67.1875</v>
      </c>
      <c r="Q5">
        <f>Q41</f>
        <v>67.1875</v>
      </c>
      <c r="R5">
        <f>R47</f>
        <v>51.640625</v>
      </c>
      <c r="S5">
        <f>S53</f>
        <v>43.8671875</v>
      </c>
      <c r="T5" s="132">
        <f>T59</f>
        <v>39.98046875</v>
      </c>
      <c r="U5">
        <f>U65</f>
        <v>39.98046875</v>
      </c>
      <c r="V5">
        <f>V71</f>
        <v>39.98046875</v>
      </c>
      <c r="W5">
        <f>W77</f>
        <v>39.49462890625</v>
      </c>
      <c r="X5">
        <f>X83</f>
        <v>39.251708984375</v>
      </c>
      <c r="Y5">
        <f>Y89</f>
        <v>39.251708984375</v>
      </c>
      <c r="Z5">
        <f>Z95</f>
        <v>39.19097900390625</v>
      </c>
      <c r="AA5">
        <f>AA101</f>
        <v>39.160614013671875</v>
      </c>
      <c r="AB5">
        <f>AB107</f>
        <v>39.160614013671875</v>
      </c>
      <c r="AC5">
        <f>AC113</f>
        <v>39.153022766113281</v>
      </c>
      <c r="AD5">
        <f>AD119</f>
        <v>39.153022766113281</v>
      </c>
      <c r="AE5">
        <f>AE125</f>
        <v>39.151124954223633</v>
      </c>
      <c r="AF5" s="133">
        <f>AF131</f>
        <v>39.150176048278809</v>
      </c>
    </row>
    <row r="6" spans="1:32" ht="15.75">
      <c r="A6" s="105"/>
      <c r="B6" s="107"/>
      <c r="C6" s="107"/>
      <c r="D6" s="90"/>
      <c r="E6" s="90"/>
      <c r="F6" s="90"/>
      <c r="J6" s="134" t="s">
        <v>119</v>
      </c>
      <c r="K6" s="134"/>
      <c r="L6" s="34" t="s">
        <v>120</v>
      </c>
      <c r="M6" s="132">
        <f>M19</f>
        <v>5</v>
      </c>
      <c r="N6">
        <f>N25</f>
        <v>5</v>
      </c>
      <c r="O6">
        <f>O31</f>
        <v>5</v>
      </c>
      <c r="P6">
        <f>P37</f>
        <v>5</v>
      </c>
      <c r="Q6">
        <f>Q43</f>
        <v>36.09375</v>
      </c>
      <c r="R6">
        <f>R49</f>
        <v>36.09375</v>
      </c>
      <c r="S6">
        <f>S55</f>
        <v>36.09375</v>
      </c>
      <c r="T6" s="132">
        <f>T61</f>
        <v>36.09375</v>
      </c>
      <c r="U6">
        <f>U67</f>
        <v>38.037109375</v>
      </c>
      <c r="V6">
        <f>V73</f>
        <v>39.0087890625</v>
      </c>
      <c r="W6">
        <f>W79</f>
        <v>39.0087890625</v>
      </c>
      <c r="X6">
        <f>X85</f>
        <v>39.0087890625</v>
      </c>
      <c r="Y6">
        <f>Y91</f>
        <v>39.1302490234375</v>
      </c>
      <c r="Z6">
        <f>Z97</f>
        <v>39.1302490234375</v>
      </c>
      <c r="AA6">
        <f>AA103</f>
        <v>39.1302490234375</v>
      </c>
      <c r="AB6">
        <f>AB109</f>
        <v>39.145431518554688</v>
      </c>
      <c r="AC6">
        <f>AC115</f>
        <v>39.145431518554688</v>
      </c>
      <c r="AD6">
        <f>AD121</f>
        <v>39.149227142333984</v>
      </c>
      <c r="AE6">
        <f>AE127</f>
        <v>39.149227142333984</v>
      </c>
      <c r="AF6" s="133">
        <f>AF133</f>
        <v>39.149227142333984</v>
      </c>
    </row>
    <row r="7" spans="1:32">
      <c r="A7" s="108" t="s">
        <v>23</v>
      </c>
      <c r="B7" s="109">
        <v>5</v>
      </c>
      <c r="C7" s="110"/>
      <c r="D7" s="90"/>
      <c r="E7" s="90"/>
      <c r="F7" s="90"/>
      <c r="I7" s="50" t="s">
        <v>18</v>
      </c>
      <c r="J7" s="134">
        <v>5</v>
      </c>
      <c r="K7" s="134">
        <v>1000</v>
      </c>
      <c r="L7">
        <f>(J7+K7)/2</f>
        <v>502.5</v>
      </c>
      <c r="M7">
        <f>SUM(M5:M6)/2</f>
        <v>253.75</v>
      </c>
      <c r="N7">
        <f>SUM(N5:N6)/2</f>
        <v>129.375</v>
      </c>
      <c r="O7">
        <f>SUM(O5:O6)/2</f>
        <v>67.1875</v>
      </c>
      <c r="P7">
        <f t="shared" ref="P7:AF7" si="0">SUM(P5:P6)/2</f>
        <v>36.09375</v>
      </c>
      <c r="Q7">
        <f t="shared" si="0"/>
        <v>51.640625</v>
      </c>
      <c r="R7">
        <f t="shared" si="0"/>
        <v>43.8671875</v>
      </c>
      <c r="S7">
        <f t="shared" si="0"/>
        <v>39.98046875</v>
      </c>
      <c r="T7">
        <f t="shared" si="0"/>
        <v>38.037109375</v>
      </c>
      <c r="U7">
        <f t="shared" si="0"/>
        <v>39.0087890625</v>
      </c>
      <c r="V7">
        <f t="shared" si="0"/>
        <v>39.49462890625</v>
      </c>
      <c r="W7">
        <f t="shared" si="0"/>
        <v>39.251708984375</v>
      </c>
      <c r="X7">
        <f t="shared" si="0"/>
        <v>39.1302490234375</v>
      </c>
      <c r="Y7">
        <f t="shared" si="0"/>
        <v>39.19097900390625</v>
      </c>
      <c r="Z7">
        <f t="shared" si="0"/>
        <v>39.160614013671875</v>
      </c>
      <c r="AA7">
        <f t="shared" si="0"/>
        <v>39.145431518554688</v>
      </c>
      <c r="AB7">
        <f t="shared" si="0"/>
        <v>39.153022766113281</v>
      </c>
      <c r="AC7">
        <f t="shared" si="0"/>
        <v>39.149227142333984</v>
      </c>
      <c r="AD7" s="133">
        <f t="shared" si="0"/>
        <v>39.151124954223633</v>
      </c>
      <c r="AE7" s="133">
        <f t="shared" si="0"/>
        <v>39.150176048278809</v>
      </c>
      <c r="AF7">
        <f t="shared" si="0"/>
        <v>39.149701595306396</v>
      </c>
    </row>
    <row r="8" spans="1:32">
      <c r="A8" s="112" t="s">
        <v>121</v>
      </c>
      <c r="B8" s="110">
        <f>'ICC SSiz HypTest'!C4</f>
        <v>0.5</v>
      </c>
      <c r="C8" s="148" t="s">
        <v>122</v>
      </c>
      <c r="D8" s="109">
        <f>B8/(1-B8)</f>
        <v>1</v>
      </c>
      <c r="E8" s="109" t="s">
        <v>123</v>
      </c>
      <c r="F8" s="109"/>
      <c r="I8" s="50" t="s">
        <v>23</v>
      </c>
      <c r="J8">
        <f>B7</f>
        <v>5</v>
      </c>
      <c r="K8">
        <f>J8</f>
        <v>5</v>
      </c>
      <c r="L8">
        <f t="shared" ref="L8:AF8" si="1">K8</f>
        <v>5</v>
      </c>
      <c r="M8">
        <f t="shared" si="1"/>
        <v>5</v>
      </c>
      <c r="N8">
        <f t="shared" si="1"/>
        <v>5</v>
      </c>
      <c r="O8">
        <f t="shared" si="1"/>
        <v>5</v>
      </c>
      <c r="P8">
        <f t="shared" si="1"/>
        <v>5</v>
      </c>
      <c r="Q8">
        <f t="shared" si="1"/>
        <v>5</v>
      </c>
      <c r="R8">
        <f t="shared" si="1"/>
        <v>5</v>
      </c>
      <c r="S8">
        <f t="shared" si="1"/>
        <v>5</v>
      </c>
      <c r="T8">
        <f t="shared" si="1"/>
        <v>5</v>
      </c>
      <c r="U8">
        <f t="shared" si="1"/>
        <v>5</v>
      </c>
      <c r="V8">
        <f t="shared" si="1"/>
        <v>5</v>
      </c>
      <c r="W8">
        <f t="shared" si="1"/>
        <v>5</v>
      </c>
      <c r="X8">
        <f t="shared" si="1"/>
        <v>5</v>
      </c>
      <c r="Y8">
        <f t="shared" si="1"/>
        <v>5</v>
      </c>
      <c r="Z8">
        <f t="shared" si="1"/>
        <v>5</v>
      </c>
      <c r="AA8">
        <f t="shared" si="1"/>
        <v>5</v>
      </c>
      <c r="AB8">
        <f t="shared" si="1"/>
        <v>5</v>
      </c>
      <c r="AC8">
        <f t="shared" si="1"/>
        <v>5</v>
      </c>
      <c r="AD8">
        <f t="shared" si="1"/>
        <v>5</v>
      </c>
      <c r="AE8">
        <f t="shared" si="1"/>
        <v>5</v>
      </c>
      <c r="AF8">
        <f t="shared" si="1"/>
        <v>5</v>
      </c>
    </row>
    <row r="9" spans="1:32">
      <c r="A9" s="112" t="s">
        <v>124</v>
      </c>
      <c r="B9" s="110">
        <f>'ICC SSiz HypTest'!C5</f>
        <v>0.7</v>
      </c>
      <c r="C9" s="148" t="s">
        <v>125</v>
      </c>
      <c r="D9" s="109">
        <f>B9/(1-B9)</f>
        <v>2.333333333333333</v>
      </c>
      <c r="E9" s="109" t="s">
        <v>126</v>
      </c>
      <c r="F9" s="109"/>
      <c r="J9">
        <f>(2*($B10+$B11)^2)*((J7*J8)-1)/(J7*(J7-1)*(J8-1))</f>
        <v>5.1383084104007875</v>
      </c>
      <c r="K9">
        <f t="shared" ref="K9:AF9" si="2">(2*($B10+$B11)^2)*((K7*K8)-1)/(K7*(K7-1)*(K8-1))</f>
        <v>2.1426763216210822E-2</v>
      </c>
      <c r="L9">
        <f t="shared" si="2"/>
        <v>4.2674171755782662E-2</v>
      </c>
      <c r="M9">
        <f t="shared" si="2"/>
        <v>8.4639935907456054E-2</v>
      </c>
      <c r="N9">
        <f t="shared" si="2"/>
        <v>0.16651623277178573</v>
      </c>
      <c r="O9">
        <f t="shared" si="2"/>
        <v>0.32250632550922337</v>
      </c>
      <c r="P9">
        <f t="shared" si="2"/>
        <v>0.60668879767643047</v>
      </c>
      <c r="Q9">
        <f t="shared" si="2"/>
        <v>0.42113817989713481</v>
      </c>
      <c r="R9">
        <f t="shared" si="2"/>
        <v>0.4971636474582618</v>
      </c>
      <c r="S9">
        <f t="shared" si="2"/>
        <v>0.54649209393295872</v>
      </c>
      <c r="T9">
        <f t="shared" si="2"/>
        <v>0.57501912184644044</v>
      </c>
      <c r="U9">
        <f t="shared" si="2"/>
        <v>0.56039275979860914</v>
      </c>
      <c r="V9">
        <f t="shared" si="2"/>
        <v>0.55335513313253482</v>
      </c>
      <c r="W9">
        <f t="shared" si="2"/>
        <v>0.55685170925003102</v>
      </c>
      <c r="X9">
        <f t="shared" si="2"/>
        <v>0.55861662234977838</v>
      </c>
      <c r="Y9">
        <f t="shared" si="2"/>
        <v>0.55773276941740035</v>
      </c>
      <c r="Z9">
        <f t="shared" si="2"/>
        <v>0.55817434595861903</v>
      </c>
      <c r="AA9">
        <f t="shared" si="2"/>
        <v>0.55839539656900061</v>
      </c>
      <c r="AB9">
        <f t="shared" si="2"/>
        <v>0.5582848493805177</v>
      </c>
      <c r="AC9">
        <f t="shared" si="2"/>
        <v>0.55834011750231094</v>
      </c>
      <c r="AD9">
        <f t="shared" si="2"/>
        <v>0.55831248207350548</v>
      </c>
      <c r="AE9">
        <f t="shared" si="2"/>
        <v>0.55832629944590562</v>
      </c>
      <c r="AF9">
        <f t="shared" si="2"/>
        <v>0.55833320838860445</v>
      </c>
    </row>
    <row r="10" spans="1:32">
      <c r="A10" s="110">
        <f>1-'ICC SSiz HypTest'!C7</f>
        <v>9.9999999999999978E-2</v>
      </c>
      <c r="B10" s="116">
        <f>-NORMSINV(A10)</f>
        <v>1.2815515655446006</v>
      </c>
      <c r="C10" s="115" t="s">
        <v>13</v>
      </c>
      <c r="D10" s="107"/>
      <c r="E10" s="107"/>
      <c r="F10" s="107"/>
      <c r="H10" t="s">
        <v>331</v>
      </c>
      <c r="I10" t="s">
        <v>127</v>
      </c>
      <c r="J10">
        <f>(1+(J8*$D8))/(1+(J8*$D9))</f>
        <v>0.47368421052631587</v>
      </c>
      <c r="K10">
        <f t="shared" ref="K10:AF10" si="3">(1+(K8*$D8))/(1+(K8*$D9))</f>
        <v>0.47368421052631587</v>
      </c>
      <c r="L10">
        <f t="shared" si="3"/>
        <v>0.47368421052631587</v>
      </c>
      <c r="M10">
        <f t="shared" si="3"/>
        <v>0.47368421052631587</v>
      </c>
      <c r="N10">
        <f t="shared" si="3"/>
        <v>0.47368421052631587</v>
      </c>
      <c r="O10">
        <f t="shared" si="3"/>
        <v>0.47368421052631587</v>
      </c>
      <c r="P10">
        <f t="shared" si="3"/>
        <v>0.47368421052631587</v>
      </c>
      <c r="Q10">
        <f t="shared" si="3"/>
        <v>0.47368421052631587</v>
      </c>
      <c r="R10">
        <f t="shared" si="3"/>
        <v>0.47368421052631587</v>
      </c>
      <c r="S10">
        <f t="shared" si="3"/>
        <v>0.47368421052631587</v>
      </c>
      <c r="T10">
        <f t="shared" si="3"/>
        <v>0.47368421052631587</v>
      </c>
      <c r="U10">
        <f t="shared" si="3"/>
        <v>0.47368421052631587</v>
      </c>
      <c r="V10">
        <f t="shared" si="3"/>
        <v>0.47368421052631587</v>
      </c>
      <c r="W10">
        <f t="shared" si="3"/>
        <v>0.47368421052631587</v>
      </c>
      <c r="X10">
        <f t="shared" si="3"/>
        <v>0.47368421052631587</v>
      </c>
      <c r="Y10">
        <f t="shared" si="3"/>
        <v>0.47368421052631587</v>
      </c>
      <c r="Z10">
        <f t="shared" si="3"/>
        <v>0.47368421052631587</v>
      </c>
      <c r="AA10">
        <f t="shared" si="3"/>
        <v>0.47368421052631587</v>
      </c>
      <c r="AB10">
        <f t="shared" si="3"/>
        <v>0.47368421052631587</v>
      </c>
      <c r="AC10">
        <f t="shared" si="3"/>
        <v>0.47368421052631587</v>
      </c>
      <c r="AD10">
        <f t="shared" si="3"/>
        <v>0.47368421052631587</v>
      </c>
      <c r="AE10">
        <f t="shared" si="3"/>
        <v>0.47368421052631587</v>
      </c>
      <c r="AF10">
        <f t="shared" si="3"/>
        <v>0.47368421052631587</v>
      </c>
    </row>
    <row r="11" spans="1:32">
      <c r="A11" s="110">
        <f>'ICC SSiz HypTest'!C8</f>
        <v>0.1</v>
      </c>
      <c r="B11" s="116">
        <f>-NORMSINV(A11/2)</f>
        <v>1.6448536269514726</v>
      </c>
      <c r="C11" s="115" t="s">
        <v>14</v>
      </c>
      <c r="D11" s="110"/>
      <c r="E11" s="110"/>
      <c r="F11" s="110"/>
      <c r="H11" t="s">
        <v>331</v>
      </c>
      <c r="I11" t="s">
        <v>128</v>
      </c>
      <c r="J11">
        <f>(-LN(J10))^2</f>
        <v>0.55832936230249486</v>
      </c>
      <c r="K11">
        <f>(-LN(K10))^2</f>
        <v>0.55832936230249486</v>
      </c>
      <c r="L11">
        <f>(-LN(L10))^2</f>
        <v>0.55832936230249486</v>
      </c>
      <c r="M11">
        <f>(-LN(M10))^2</f>
        <v>0.55832936230249486</v>
      </c>
      <c r="N11">
        <f t="shared" ref="N11:AF11" si="4">(-LN(N10))^2</f>
        <v>0.55832936230249486</v>
      </c>
      <c r="O11">
        <f t="shared" si="4"/>
        <v>0.55832936230249486</v>
      </c>
      <c r="P11">
        <f t="shared" si="4"/>
        <v>0.55832936230249486</v>
      </c>
      <c r="Q11">
        <f t="shared" si="4"/>
        <v>0.55832936230249486</v>
      </c>
      <c r="R11">
        <f t="shared" si="4"/>
        <v>0.55832936230249486</v>
      </c>
      <c r="S11">
        <f t="shared" si="4"/>
        <v>0.55832936230249486</v>
      </c>
      <c r="T11">
        <f t="shared" si="4"/>
        <v>0.55832936230249486</v>
      </c>
      <c r="U11">
        <f t="shared" si="4"/>
        <v>0.55832936230249486</v>
      </c>
      <c r="V11">
        <f t="shared" si="4"/>
        <v>0.55832936230249486</v>
      </c>
      <c r="W11">
        <f t="shared" si="4"/>
        <v>0.55832936230249486</v>
      </c>
      <c r="X11">
        <f t="shared" si="4"/>
        <v>0.55832936230249486</v>
      </c>
      <c r="Y11">
        <f t="shared" si="4"/>
        <v>0.55832936230249486</v>
      </c>
      <c r="Z11">
        <f t="shared" si="4"/>
        <v>0.55832936230249486</v>
      </c>
      <c r="AA11">
        <f t="shared" si="4"/>
        <v>0.55832936230249486</v>
      </c>
      <c r="AB11">
        <f t="shared" si="4"/>
        <v>0.55832936230249486</v>
      </c>
      <c r="AC11">
        <f t="shared" si="4"/>
        <v>0.55832936230249486</v>
      </c>
      <c r="AD11">
        <f t="shared" si="4"/>
        <v>0.55832936230249486</v>
      </c>
      <c r="AE11">
        <f t="shared" si="4"/>
        <v>0.55832936230249486</v>
      </c>
      <c r="AF11">
        <f t="shared" si="4"/>
        <v>0.55832936230249486</v>
      </c>
    </row>
    <row r="12" spans="1:32">
      <c r="A12" s="149" t="s">
        <v>18</v>
      </c>
      <c r="B12" s="149">
        <f>AF7</f>
        <v>39.149701595306396</v>
      </c>
      <c r="C12" s="90"/>
      <c r="D12" s="148"/>
      <c r="E12" s="148"/>
      <c r="F12" s="148"/>
      <c r="I12" t="s">
        <v>129</v>
      </c>
      <c r="J12">
        <f>J9-J11</f>
        <v>4.5799790480982923</v>
      </c>
      <c r="K12">
        <f>K9-K11</f>
        <v>-0.53690259908628402</v>
      </c>
      <c r="L12">
        <f>L9-L11</f>
        <v>-0.51565519054671216</v>
      </c>
      <c r="M12">
        <f>M9-M11</f>
        <v>-0.4736894263950388</v>
      </c>
      <c r="N12">
        <f t="shared" ref="N12:AF12" si="5">N9-N11</f>
        <v>-0.39181312953070913</v>
      </c>
      <c r="O12">
        <f t="shared" si="5"/>
        <v>-0.23582303679327149</v>
      </c>
      <c r="P12">
        <f t="shared" si="5"/>
        <v>4.8359435373935611E-2</v>
      </c>
      <c r="Q12">
        <f t="shared" si="5"/>
        <v>-0.13719118240536005</v>
      </c>
      <c r="R12">
        <f t="shared" si="5"/>
        <v>-6.1165714844233054E-2</v>
      </c>
      <c r="S12">
        <f t="shared" si="5"/>
        <v>-1.1837268369536136E-2</v>
      </c>
      <c r="T12">
        <f t="shared" si="5"/>
        <v>1.6689759543945581E-2</v>
      </c>
      <c r="U12">
        <f t="shared" si="5"/>
        <v>2.0633974961142831E-3</v>
      </c>
      <c r="V12">
        <f t="shared" si="5"/>
        <v>-4.9742291699600427E-3</v>
      </c>
      <c r="W12">
        <f t="shared" si="5"/>
        <v>-1.4776530524638343E-3</v>
      </c>
      <c r="X12">
        <f t="shared" si="5"/>
        <v>2.8726004728352184E-4</v>
      </c>
      <c r="Y12">
        <f t="shared" si="5"/>
        <v>-5.9659288509450459E-4</v>
      </c>
      <c r="Z12">
        <f t="shared" si="5"/>
        <v>-1.5501634387582452E-4</v>
      </c>
      <c r="AA12">
        <f t="shared" si="5"/>
        <v>6.6034266505754502E-5</v>
      </c>
      <c r="AB12">
        <f t="shared" si="5"/>
        <v>-4.4512921977157838E-5</v>
      </c>
      <c r="AC12">
        <f t="shared" si="5"/>
        <v>1.0755199816081529E-5</v>
      </c>
      <c r="AD12">
        <f t="shared" si="5"/>
        <v>-1.6880228989379908E-5</v>
      </c>
      <c r="AE12">
        <f t="shared" si="5"/>
        <v>-3.0628565892421022E-6</v>
      </c>
      <c r="AF12">
        <f t="shared" si="5"/>
        <v>3.8460861095934717E-6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-0.53690259908628402</v>
      </c>
      <c r="L14">
        <f>IF(L$12&lt;0,L$12,"")</f>
        <v>-0.51565519054671216</v>
      </c>
    </row>
    <row r="15" spans="1:32">
      <c r="D15" s="135"/>
      <c r="E15" s="135"/>
      <c r="F15" s="135"/>
      <c r="H15">
        <v>2</v>
      </c>
      <c r="J15">
        <f>IF(NOT(J$12&lt;0),J$12,"")</f>
        <v>4.5799790480982923</v>
      </c>
      <c r="K15" t="str">
        <f>IF(NOT(K$12&lt;0),K$12,"")</f>
        <v/>
      </c>
      <c r="L15" t="str">
        <f>IF(NOT(L$12&lt;0),L$12,"")</f>
        <v/>
      </c>
    </row>
    <row r="16" spans="1:32">
      <c r="D16" s="135"/>
      <c r="E16" s="135"/>
      <c r="F16" s="135"/>
      <c r="H16">
        <v>3</v>
      </c>
      <c r="I16">
        <f>MAX(J14:L14)</f>
        <v>-0.51565519054671216</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4.5799790480982923</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-0.53690259908628402</v>
      </c>
      <c r="L20" s="130">
        <f>IF(L$12&lt;0,L$12,"")</f>
        <v>-0.51565519054671216</v>
      </c>
      <c r="M20" s="130">
        <f>IF(M$12&lt;0,M$12,"")</f>
        <v>-0.4736894263950388</v>
      </c>
    </row>
    <row r="21" spans="4:15">
      <c r="D21" s="135"/>
      <c r="E21" s="135"/>
      <c r="F21" s="135"/>
      <c r="H21">
        <v>2</v>
      </c>
      <c r="J21">
        <f>IF(NOT(J$12&lt;0),J$12,"")</f>
        <v>4.5799790480982923</v>
      </c>
      <c r="K21" t="str">
        <f>IF(NOT(K$12&lt;0),K$12,"")</f>
        <v/>
      </c>
      <c r="L21" t="str">
        <f>IF(NOT(L$12&lt;0),L$12,"")</f>
        <v/>
      </c>
      <c r="M21" t="str">
        <f>IF(NOT(M$12&lt;0),M$12,"")</f>
        <v/>
      </c>
    </row>
    <row r="22" spans="4:15">
      <c r="D22" s="135"/>
      <c r="E22" s="135"/>
      <c r="F22" s="135"/>
      <c r="H22">
        <v>3</v>
      </c>
      <c r="I22">
        <f>MAX(J20:M20)</f>
        <v>-0.4736894263950388</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4.5799790480982923</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-0.53690259908628402</v>
      </c>
      <c r="L26" s="139">
        <f>IF(L$12&lt;0,L$12,"")</f>
        <v>-0.51565519054671216</v>
      </c>
      <c r="M26" s="139">
        <f>IF(M$12&lt;0,M$12,"")</f>
        <v>-0.4736894263950388</v>
      </c>
      <c r="N26" s="139">
        <f>IF(N$12&lt;0,N$12,"")</f>
        <v>-0.39181312953070913</v>
      </c>
    </row>
    <row r="27" spans="4:15">
      <c r="D27" s="135"/>
      <c r="E27" s="135"/>
      <c r="F27" s="135"/>
      <c r="H27">
        <v>2</v>
      </c>
      <c r="J27">
        <f>IF(NOT(J$12&lt;0),J$12,"")</f>
        <v>4.5799790480982923</v>
      </c>
      <c r="K27" t="str">
        <f>IF(NOT(K$12&lt;0),K$12,"")</f>
        <v/>
      </c>
      <c r="L27" t="str">
        <f>IF(NOT(L$12&lt;0),L$12,"")</f>
        <v/>
      </c>
      <c r="M27" t="str">
        <f>IF(NOT(M$12&lt;0),M$12,"")</f>
        <v/>
      </c>
      <c r="N27" t="str">
        <f>IF(NOT(N$12&lt;0),N$12,"")</f>
        <v/>
      </c>
    </row>
    <row r="28" spans="4:15">
      <c r="D28" s="135"/>
      <c r="E28" s="135"/>
      <c r="F28" s="135"/>
      <c r="H28">
        <v>3</v>
      </c>
      <c r="I28">
        <f>MAX(J26:N26)</f>
        <v>-0.39181312953070913</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4.5799790480982923</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-0.53690259908628402</v>
      </c>
      <c r="L32" s="139">
        <f t="shared" si="6"/>
        <v>-0.51565519054671216</v>
      </c>
      <c r="M32" s="139">
        <f t="shared" si="6"/>
        <v>-0.4736894263950388</v>
      </c>
      <c r="N32" s="139">
        <f t="shared" si="6"/>
        <v>-0.39181312953070913</v>
      </c>
      <c r="O32" s="139">
        <f t="shared" si="6"/>
        <v>-0.23582303679327149</v>
      </c>
    </row>
    <row r="33" spans="4:18">
      <c r="D33" s="135"/>
      <c r="E33" s="135"/>
      <c r="F33" s="135"/>
      <c r="H33">
        <v>2</v>
      </c>
      <c r="J33">
        <f t="shared" ref="J33:O33" si="7">IF(NOT(J$12&lt;0),J$12,"")</f>
        <v>4.5799790480982923</v>
      </c>
      <c r="K33" t="str">
        <f t="shared" si="7"/>
        <v/>
      </c>
      <c r="L33" t="str">
        <f t="shared" si="7"/>
        <v/>
      </c>
      <c r="M33" t="str">
        <f t="shared" si="7"/>
        <v/>
      </c>
      <c r="N33" t="str">
        <f t="shared" si="7"/>
        <v/>
      </c>
      <c r="O33" t="str">
        <f t="shared" si="7"/>
        <v/>
      </c>
    </row>
    <row r="34" spans="4:18">
      <c r="D34" s="135"/>
      <c r="E34" s="135"/>
      <c r="F34" s="135"/>
      <c r="H34">
        <v>3</v>
      </c>
      <c r="I34">
        <f>MAX(J32:O32)</f>
        <v>-0.23582303679327149</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4.5799790480982923</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-0.53690259908628402</v>
      </c>
      <c r="L38" s="139">
        <f t="shared" si="12"/>
        <v>-0.51565519054671216</v>
      </c>
      <c r="M38" s="139">
        <f t="shared" si="12"/>
        <v>-0.4736894263950388</v>
      </c>
      <c r="N38" s="139">
        <f t="shared" si="12"/>
        <v>-0.39181312953070913</v>
      </c>
      <c r="O38" s="139">
        <f t="shared" si="12"/>
        <v>-0.23582303679327149</v>
      </c>
      <c r="P38" s="139" t="str">
        <f t="shared" si="12"/>
        <v/>
      </c>
    </row>
    <row r="39" spans="4:18">
      <c r="D39" s="135"/>
      <c r="E39" s="135"/>
      <c r="F39" s="135"/>
      <c r="H39">
        <v>2</v>
      </c>
      <c r="J39">
        <f>IF(NOT(J$12&lt;0),J$12,"")</f>
        <v>4.5799790480982923</v>
      </c>
      <c r="K39" t="str">
        <f t="shared" ref="K39:P39" si="13">IF(NOT(K$12&lt;0),K$12,"")</f>
        <v/>
      </c>
      <c r="L39" t="str">
        <f t="shared" si="13"/>
        <v/>
      </c>
      <c r="M39" t="str">
        <f t="shared" si="13"/>
        <v/>
      </c>
      <c r="N39" t="str">
        <f t="shared" si="13"/>
        <v/>
      </c>
      <c r="O39" t="str">
        <f t="shared" si="13"/>
        <v/>
      </c>
      <c r="P39">
        <f t="shared" si="13"/>
        <v>4.8359435373935611E-2</v>
      </c>
    </row>
    <row r="40" spans="4:18">
      <c r="D40" s="135"/>
      <c r="E40" s="135"/>
      <c r="F40" s="135"/>
      <c r="H40">
        <v>3</v>
      </c>
      <c r="I40">
        <f>MAX(J38:P38)</f>
        <v>-0.23582303679327149</v>
      </c>
      <c r="J40">
        <f>IF(J$12=$I40,1,0)</f>
        <v>0</v>
      </c>
      <c r="K40">
        <f t="shared" ref="K40:P40" si="14">IF(K$12=$I40,1,0)</f>
        <v>0</v>
      </c>
      <c r="L40">
        <f t="shared" si="14"/>
        <v>0</v>
      </c>
      <c r="M40">
        <f t="shared" si="14"/>
        <v>0</v>
      </c>
      <c r="N40">
        <f t="shared" si="14"/>
        <v>0</v>
      </c>
      <c r="O40">
        <f t="shared" si="14"/>
        <v>1</v>
      </c>
      <c r="P40">
        <f t="shared" si="14"/>
        <v>0</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67.1875</v>
      </c>
    </row>
    <row r="42" spans="4:18">
      <c r="D42" s="135"/>
      <c r="E42" s="135"/>
      <c r="F42" s="135"/>
      <c r="H42">
        <v>5</v>
      </c>
      <c r="I42">
        <f>MIN(J39:P39)</f>
        <v>4.8359435373935611E-2</v>
      </c>
      <c r="J42">
        <f t="shared" ref="J42:P42" si="16">IF(J$12=$I42,1,0)</f>
        <v>0</v>
      </c>
      <c r="K42">
        <f t="shared" si="16"/>
        <v>0</v>
      </c>
      <c r="L42">
        <f t="shared" si="16"/>
        <v>0</v>
      </c>
      <c r="M42">
        <f t="shared" si="16"/>
        <v>0</v>
      </c>
      <c r="N42">
        <f t="shared" si="16"/>
        <v>0</v>
      </c>
      <c r="O42">
        <f t="shared" si="16"/>
        <v>0</v>
      </c>
      <c r="P42">
        <f t="shared" si="16"/>
        <v>1</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36.09375</v>
      </c>
    </row>
    <row r="44" spans="4:18" s="139" customFormat="1">
      <c r="D44" s="137"/>
      <c r="E44" s="137"/>
      <c r="F44" s="137"/>
      <c r="G44" s="138" t="s">
        <v>104</v>
      </c>
      <c r="H44" s="139">
        <v>1</v>
      </c>
      <c r="J44" s="139" t="str">
        <f>IF(J$12&lt;0,J$12,"")</f>
        <v/>
      </c>
      <c r="K44" s="139">
        <f t="shared" ref="K44:Q44" si="18">IF(K$12&lt;0,K$12,"")</f>
        <v>-0.53690259908628402</v>
      </c>
      <c r="L44" s="139">
        <f t="shared" si="18"/>
        <v>-0.51565519054671216</v>
      </c>
      <c r="M44" s="139">
        <f t="shared" si="18"/>
        <v>-0.4736894263950388</v>
      </c>
      <c r="N44" s="139">
        <f t="shared" si="18"/>
        <v>-0.39181312953070913</v>
      </c>
      <c r="O44" s="139">
        <f t="shared" si="18"/>
        <v>-0.23582303679327149</v>
      </c>
      <c r="P44" s="139" t="str">
        <f t="shared" si="18"/>
        <v/>
      </c>
      <c r="Q44" s="139">
        <f t="shared" si="18"/>
        <v>-0.13719118240536005</v>
      </c>
    </row>
    <row r="45" spans="4:18">
      <c r="D45" s="135"/>
      <c r="E45" s="135"/>
      <c r="F45" s="135"/>
      <c r="H45">
        <v>2</v>
      </c>
      <c r="J45">
        <f>IF(NOT(J$12&lt;0),J$12,"")</f>
        <v>4.5799790480982923</v>
      </c>
      <c r="K45" t="str">
        <f t="shared" ref="K45:Q45" si="19">IF(NOT(K$12&lt;0),K$12,"")</f>
        <v/>
      </c>
      <c r="L45" t="str">
        <f t="shared" si="19"/>
        <v/>
      </c>
      <c r="M45" t="str">
        <f t="shared" si="19"/>
        <v/>
      </c>
      <c r="N45" t="str">
        <f t="shared" si="19"/>
        <v/>
      </c>
      <c r="O45" t="str">
        <f t="shared" si="19"/>
        <v/>
      </c>
      <c r="P45">
        <f t="shared" si="19"/>
        <v>4.8359435373935611E-2</v>
      </c>
      <c r="Q45" t="str">
        <f t="shared" si="19"/>
        <v/>
      </c>
    </row>
    <row r="46" spans="4:18">
      <c r="D46" s="135"/>
      <c r="E46" s="135"/>
      <c r="F46" s="135"/>
      <c r="H46">
        <v>3</v>
      </c>
      <c r="I46">
        <f>MAX(J44:Q44)</f>
        <v>-0.13719118240536005</v>
      </c>
      <c r="J46">
        <f>IF(J$12=$I46,1,0)</f>
        <v>0</v>
      </c>
      <c r="K46">
        <f t="shared" ref="K46:Q46" si="20">IF(K$12=$I46,1,0)</f>
        <v>0</v>
      </c>
      <c r="L46">
        <f t="shared" si="20"/>
        <v>0</v>
      </c>
      <c r="M46">
        <f t="shared" si="20"/>
        <v>0</v>
      </c>
      <c r="N46">
        <f t="shared" si="20"/>
        <v>0</v>
      </c>
      <c r="O46">
        <f t="shared" si="20"/>
        <v>0</v>
      </c>
      <c r="P46">
        <f t="shared" si="20"/>
        <v>0</v>
      </c>
      <c r="Q46">
        <f t="shared" si="20"/>
        <v>1</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51.640625</v>
      </c>
      <c r="R47" s="132">
        <f>HLOOKUP(1,$J46:Q47,2,0)</f>
        <v>51.640625</v>
      </c>
    </row>
    <row r="48" spans="4:18">
      <c r="D48" s="135"/>
      <c r="E48" s="135"/>
      <c r="F48" s="135"/>
      <c r="H48">
        <v>5</v>
      </c>
      <c r="I48">
        <f>MIN(J45:Q45)</f>
        <v>4.8359435373935611E-2</v>
      </c>
      <c r="J48">
        <f t="shared" ref="J48:Q48" si="22">IF(J$12=$I48,1,0)</f>
        <v>0</v>
      </c>
      <c r="K48">
        <f t="shared" si="22"/>
        <v>0</v>
      </c>
      <c r="L48">
        <f t="shared" si="22"/>
        <v>0</v>
      </c>
      <c r="M48">
        <f t="shared" si="22"/>
        <v>0</v>
      </c>
      <c r="N48">
        <f t="shared" si="22"/>
        <v>0</v>
      </c>
      <c r="O48">
        <f t="shared" si="22"/>
        <v>0</v>
      </c>
      <c r="P48">
        <f t="shared" si="22"/>
        <v>1</v>
      </c>
      <c r="Q48">
        <f t="shared" si="22"/>
        <v>0</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51.640625</v>
      </c>
      <c r="R49" s="132">
        <f>HLOOKUP(1,$J48:Q49,2,0)</f>
        <v>36.09375</v>
      </c>
    </row>
    <row r="50" spans="4:20" s="139" customFormat="1">
      <c r="D50" s="137"/>
      <c r="E50" s="137"/>
      <c r="F50" s="137"/>
      <c r="G50" s="138" t="s">
        <v>105</v>
      </c>
      <c r="H50" s="139">
        <v>1</v>
      </c>
      <c r="J50" s="139" t="str">
        <f>IF(J$12&lt;0,J$12,"")</f>
        <v/>
      </c>
      <c r="K50" s="139">
        <f t="shared" ref="K50:R50" si="24">IF(K$12&lt;0,K$12,"")</f>
        <v>-0.53690259908628402</v>
      </c>
      <c r="L50" s="139">
        <f t="shared" si="24"/>
        <v>-0.51565519054671216</v>
      </c>
      <c r="M50" s="139">
        <f t="shared" si="24"/>
        <v>-0.4736894263950388</v>
      </c>
      <c r="N50" s="139">
        <f t="shared" si="24"/>
        <v>-0.39181312953070913</v>
      </c>
      <c r="O50" s="139">
        <f t="shared" si="24"/>
        <v>-0.23582303679327149</v>
      </c>
      <c r="P50" s="139" t="str">
        <f t="shared" si="24"/>
        <v/>
      </c>
      <c r="Q50" s="139">
        <f t="shared" si="24"/>
        <v>-0.13719118240536005</v>
      </c>
      <c r="R50" s="139">
        <f t="shared" si="24"/>
        <v>-6.1165714844233054E-2</v>
      </c>
    </row>
    <row r="51" spans="4:20">
      <c r="D51" s="135"/>
      <c r="E51" s="135"/>
      <c r="F51" s="135"/>
      <c r="H51">
        <v>2</v>
      </c>
      <c r="J51">
        <f>IF(NOT(J$12&lt;0),J$12,"")</f>
        <v>4.5799790480982923</v>
      </c>
      <c r="K51" t="str">
        <f t="shared" ref="K51:R51" si="25">IF(NOT(K$12&lt;0),K$12,"")</f>
        <v/>
      </c>
      <c r="L51" t="str">
        <f t="shared" si="25"/>
        <v/>
      </c>
      <c r="M51" t="str">
        <f t="shared" si="25"/>
        <v/>
      </c>
      <c r="N51" t="str">
        <f t="shared" si="25"/>
        <v/>
      </c>
      <c r="O51" t="str">
        <f t="shared" si="25"/>
        <v/>
      </c>
      <c r="P51">
        <f t="shared" si="25"/>
        <v>4.8359435373935611E-2</v>
      </c>
      <c r="Q51" t="str">
        <f t="shared" si="25"/>
        <v/>
      </c>
      <c r="R51" t="str">
        <f t="shared" si="25"/>
        <v/>
      </c>
    </row>
    <row r="52" spans="4:20">
      <c r="D52" s="135"/>
      <c r="E52" s="135"/>
      <c r="F52" s="135"/>
      <c r="H52">
        <v>3</v>
      </c>
      <c r="I52">
        <f>MAX(J50:R50)</f>
        <v>-6.1165714844233054E-2</v>
      </c>
      <c r="J52">
        <f>IF(J$12=$I52,1,0)</f>
        <v>0</v>
      </c>
      <c r="K52">
        <f t="shared" ref="K52:R52" si="26">IF(K$12=$I52,1,0)</f>
        <v>0</v>
      </c>
      <c r="L52">
        <f t="shared" si="26"/>
        <v>0</v>
      </c>
      <c r="M52">
        <f t="shared" si="26"/>
        <v>0</v>
      </c>
      <c r="N52">
        <f t="shared" si="26"/>
        <v>0</v>
      </c>
      <c r="O52">
        <f t="shared" si="26"/>
        <v>0</v>
      </c>
      <c r="P52">
        <f t="shared" si="26"/>
        <v>0</v>
      </c>
      <c r="Q52">
        <f t="shared" si="26"/>
        <v>0</v>
      </c>
      <c r="R52">
        <f t="shared" si="26"/>
        <v>1</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51.640625</v>
      </c>
      <c r="R53">
        <f t="shared" si="27"/>
        <v>43.8671875</v>
      </c>
      <c r="S53" s="132">
        <f>HLOOKUP(1,$J52:R53,2,0)</f>
        <v>43.8671875</v>
      </c>
    </row>
    <row r="54" spans="4:20">
      <c r="D54" s="135"/>
      <c r="E54" s="135"/>
      <c r="F54" s="135"/>
      <c r="H54">
        <v>5</v>
      </c>
      <c r="I54">
        <f>MIN(J51:R51)</f>
        <v>4.8359435373935611E-2</v>
      </c>
      <c r="J54">
        <f>IF(J$12=$I54,1,0)</f>
        <v>0</v>
      </c>
      <c r="K54">
        <f>IF(K$12=$I54,1,0)</f>
        <v>0</v>
      </c>
      <c r="L54">
        <f>IF(L$12=$I54,1,0)</f>
        <v>0</v>
      </c>
      <c r="M54">
        <f t="shared" ref="M54:R54" si="28">IF(M$12=$I54,1,0)</f>
        <v>0</v>
      </c>
      <c r="N54">
        <f t="shared" si="28"/>
        <v>0</v>
      </c>
      <c r="O54">
        <f t="shared" si="28"/>
        <v>0</v>
      </c>
      <c r="P54">
        <f t="shared" si="28"/>
        <v>1</v>
      </c>
      <c r="Q54">
        <f t="shared" si="28"/>
        <v>0</v>
      </c>
      <c r="R54">
        <f t="shared" si="28"/>
        <v>0</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51.640625</v>
      </c>
      <c r="R55">
        <f t="shared" si="29"/>
        <v>43.8671875</v>
      </c>
      <c r="S55" s="132">
        <f>HLOOKUP(1,$J54:R55,2,0)</f>
        <v>36.09375</v>
      </c>
    </row>
    <row r="56" spans="4:20" s="139" customFormat="1">
      <c r="D56" s="137"/>
      <c r="E56" s="137"/>
      <c r="F56" s="137"/>
      <c r="G56" s="138" t="s">
        <v>106</v>
      </c>
      <c r="H56" s="139">
        <v>1</v>
      </c>
      <c r="J56" s="139" t="str">
        <f>IF(J$12&lt;0,J$12,"")</f>
        <v/>
      </c>
      <c r="K56" s="139">
        <f t="shared" ref="K56:S56" si="30">IF(K$12&lt;0,K$12,"")</f>
        <v>-0.53690259908628402</v>
      </c>
      <c r="L56" s="139">
        <f t="shared" si="30"/>
        <v>-0.51565519054671216</v>
      </c>
      <c r="M56" s="139">
        <f t="shared" si="30"/>
        <v>-0.4736894263950388</v>
      </c>
      <c r="N56" s="139">
        <f t="shared" si="30"/>
        <v>-0.39181312953070913</v>
      </c>
      <c r="O56" s="139">
        <f t="shared" si="30"/>
        <v>-0.23582303679327149</v>
      </c>
      <c r="P56" s="139" t="str">
        <f t="shared" si="30"/>
        <v/>
      </c>
      <c r="Q56" s="139">
        <f t="shared" si="30"/>
        <v>-0.13719118240536005</v>
      </c>
      <c r="R56" s="139">
        <f t="shared" si="30"/>
        <v>-6.1165714844233054E-2</v>
      </c>
      <c r="S56" s="139">
        <f t="shared" si="30"/>
        <v>-1.1837268369536136E-2</v>
      </c>
    </row>
    <row r="57" spans="4:20">
      <c r="D57" s="135"/>
      <c r="E57" s="135"/>
      <c r="F57" s="135"/>
      <c r="H57">
        <v>2</v>
      </c>
      <c r="J57">
        <f>IF(NOT(J$12&lt;0),J$12,"")</f>
        <v>4.5799790480982923</v>
      </c>
      <c r="K57" t="str">
        <f t="shared" ref="K57:S57" si="31">IF(NOT(K$12&lt;0),K$12,"")</f>
        <v/>
      </c>
      <c r="L57" t="str">
        <f t="shared" si="31"/>
        <v/>
      </c>
      <c r="M57" t="str">
        <f t="shared" si="31"/>
        <v/>
      </c>
      <c r="N57" t="str">
        <f t="shared" si="31"/>
        <v/>
      </c>
      <c r="O57" t="str">
        <f t="shared" si="31"/>
        <v/>
      </c>
      <c r="P57">
        <f t="shared" si="31"/>
        <v>4.8359435373935611E-2</v>
      </c>
      <c r="Q57" t="str">
        <f t="shared" si="31"/>
        <v/>
      </c>
      <c r="R57" t="str">
        <f t="shared" si="31"/>
        <v/>
      </c>
      <c r="S57" t="str">
        <f t="shared" si="31"/>
        <v/>
      </c>
    </row>
    <row r="58" spans="4:20">
      <c r="D58" s="135"/>
      <c r="E58" s="135"/>
      <c r="F58" s="135"/>
      <c r="H58">
        <v>3</v>
      </c>
      <c r="I58">
        <f>MAX(J56:S56)</f>
        <v>-1.1837268369536136E-2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51.640625</v>
      </c>
      <c r="R59">
        <f t="shared" si="33"/>
        <v>43.8671875</v>
      </c>
      <c r="S59">
        <f t="shared" si="33"/>
        <v>39.98046875</v>
      </c>
      <c r="T59" s="132">
        <f>HLOOKUP(1,$J58:S59,2,0)</f>
        <v>39.98046875</v>
      </c>
    </row>
    <row r="60" spans="4:20">
      <c r="D60" s="135"/>
      <c r="E60" s="135"/>
      <c r="F60" s="135"/>
      <c r="H60">
        <v>5</v>
      </c>
      <c r="I60">
        <f>MIN(J57:S57)</f>
        <v>4.8359435373935611E-2</v>
      </c>
      <c r="J60">
        <f>IF(J$12=$I60,1,0)</f>
        <v>0</v>
      </c>
      <c r="K60">
        <f>IF(K$12=$I60,1,0)</f>
        <v>0</v>
      </c>
      <c r="L60">
        <f>IF(L$12=$I60,1,0)</f>
        <v>0</v>
      </c>
      <c r="M60">
        <f t="shared" ref="M60:S60" si="34">IF(M$12=$I60,1,0)</f>
        <v>0</v>
      </c>
      <c r="N60">
        <f t="shared" si="34"/>
        <v>0</v>
      </c>
      <c r="O60">
        <f t="shared" si="34"/>
        <v>0</v>
      </c>
      <c r="P60">
        <f t="shared" si="34"/>
        <v>1</v>
      </c>
      <c r="Q60">
        <f t="shared" si="34"/>
        <v>0</v>
      </c>
      <c r="R60">
        <f t="shared" si="34"/>
        <v>0</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51.640625</v>
      </c>
      <c r="R61">
        <f t="shared" si="35"/>
        <v>43.8671875</v>
      </c>
      <c r="S61">
        <f t="shared" si="35"/>
        <v>39.98046875</v>
      </c>
      <c r="T61" s="132">
        <f>HLOOKUP(1,$J60:S61,2,0)</f>
        <v>36.09375</v>
      </c>
    </row>
    <row r="62" spans="4:20" s="139" customFormat="1">
      <c r="D62" s="137"/>
      <c r="E62" s="137"/>
      <c r="F62" s="137"/>
      <c r="G62" s="138" t="s">
        <v>107</v>
      </c>
      <c r="H62" s="139">
        <v>1</v>
      </c>
      <c r="J62" s="139" t="str">
        <f>IF(J$12&lt;0,J$12,"")</f>
        <v/>
      </c>
      <c r="K62" s="139">
        <f t="shared" ref="K62:T62" si="36">IF(K$12&lt;0,K$12,"")</f>
        <v>-0.53690259908628402</v>
      </c>
      <c r="L62" s="139">
        <f t="shared" si="36"/>
        <v>-0.51565519054671216</v>
      </c>
      <c r="M62" s="139">
        <f t="shared" si="36"/>
        <v>-0.4736894263950388</v>
      </c>
      <c r="N62" s="139">
        <f t="shared" si="36"/>
        <v>-0.39181312953070913</v>
      </c>
      <c r="O62" s="139">
        <f t="shared" si="36"/>
        <v>-0.23582303679327149</v>
      </c>
      <c r="P62" s="139" t="str">
        <f t="shared" si="36"/>
        <v/>
      </c>
      <c r="Q62" s="139">
        <f t="shared" si="36"/>
        <v>-0.13719118240536005</v>
      </c>
      <c r="R62" s="139">
        <f t="shared" si="36"/>
        <v>-6.1165714844233054E-2</v>
      </c>
      <c r="S62" s="139">
        <f t="shared" si="36"/>
        <v>-1.1837268369536136E-2</v>
      </c>
      <c r="T62" s="139" t="str">
        <f t="shared" si="36"/>
        <v/>
      </c>
    </row>
    <row r="63" spans="4:20">
      <c r="D63" s="135"/>
      <c r="E63" s="135"/>
      <c r="F63" s="135"/>
      <c r="H63">
        <v>2</v>
      </c>
      <c r="J63">
        <f>IF(NOT(J$12&lt;0),J$12,"")</f>
        <v>4.5799790480982923</v>
      </c>
      <c r="K63" t="str">
        <f t="shared" ref="K63:T63" si="37">IF(NOT(K$12&lt;0),K$12,"")</f>
        <v/>
      </c>
      <c r="L63" t="str">
        <f t="shared" si="37"/>
        <v/>
      </c>
      <c r="M63" t="str">
        <f t="shared" si="37"/>
        <v/>
      </c>
      <c r="N63" t="str">
        <f t="shared" si="37"/>
        <v/>
      </c>
      <c r="O63" t="str">
        <f t="shared" si="37"/>
        <v/>
      </c>
      <c r="P63">
        <f t="shared" si="37"/>
        <v>4.8359435373935611E-2</v>
      </c>
      <c r="Q63" t="str">
        <f t="shared" si="37"/>
        <v/>
      </c>
      <c r="R63" t="str">
        <f t="shared" si="37"/>
        <v/>
      </c>
      <c r="S63" t="str">
        <f t="shared" si="37"/>
        <v/>
      </c>
      <c r="T63">
        <f t="shared" si="37"/>
        <v>1.6689759543945581E-2</v>
      </c>
    </row>
    <row r="64" spans="4:20">
      <c r="D64" s="135"/>
      <c r="E64" s="135"/>
      <c r="F64" s="135"/>
      <c r="H64">
        <v>3</v>
      </c>
      <c r="I64">
        <f>MAX(J62:T62)</f>
        <v>-1.1837268369536136E-2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51.640625</v>
      </c>
      <c r="R65">
        <f t="shared" si="39"/>
        <v>43.8671875</v>
      </c>
      <c r="S65">
        <f t="shared" si="39"/>
        <v>39.98046875</v>
      </c>
      <c r="T65">
        <f t="shared" si="39"/>
        <v>38.037109375</v>
      </c>
      <c r="U65" s="132">
        <f>HLOOKUP(1,$J64:T65,2,0)</f>
        <v>39.98046875</v>
      </c>
    </row>
    <row r="66" spans="4:23">
      <c r="D66" s="135"/>
      <c r="E66" s="135"/>
      <c r="F66" s="135"/>
      <c r="H66">
        <v>5</v>
      </c>
      <c r="I66">
        <f>MIN(J63:T63)</f>
        <v>1.6689759543945581E-2</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51.640625</v>
      </c>
      <c r="R67">
        <f t="shared" si="41"/>
        <v>43.8671875</v>
      </c>
      <c r="S67">
        <f t="shared" si="41"/>
        <v>39.98046875</v>
      </c>
      <c r="T67">
        <f t="shared" si="41"/>
        <v>38.037109375</v>
      </c>
      <c r="U67" s="132">
        <f>HLOOKUP(1,$J66:T67,2,0)</f>
        <v>38.037109375</v>
      </c>
    </row>
    <row r="68" spans="4:23" s="139" customFormat="1">
      <c r="D68" s="137"/>
      <c r="E68" s="137"/>
      <c r="F68" s="137"/>
      <c r="G68" s="138" t="s">
        <v>108</v>
      </c>
      <c r="H68" s="139">
        <v>1</v>
      </c>
      <c r="J68" s="139" t="str">
        <f>IF(J$12&lt;0,J$12,"")</f>
        <v/>
      </c>
      <c r="K68" s="139">
        <f t="shared" ref="K68:U68" si="42">IF(K$12&lt;0,K$12,"")</f>
        <v>-0.53690259908628402</v>
      </c>
      <c r="L68" s="139">
        <f t="shared" si="42"/>
        <v>-0.51565519054671216</v>
      </c>
      <c r="M68" s="139">
        <f t="shared" si="42"/>
        <v>-0.4736894263950388</v>
      </c>
      <c r="N68" s="139">
        <f t="shared" si="42"/>
        <v>-0.39181312953070913</v>
      </c>
      <c r="O68" s="139">
        <f t="shared" si="42"/>
        <v>-0.23582303679327149</v>
      </c>
      <c r="P68" s="139" t="str">
        <f t="shared" si="42"/>
        <v/>
      </c>
      <c r="Q68" s="139">
        <f t="shared" si="42"/>
        <v>-0.13719118240536005</v>
      </c>
      <c r="R68" s="139">
        <f t="shared" si="42"/>
        <v>-6.1165714844233054E-2</v>
      </c>
      <c r="S68" s="139">
        <f t="shared" si="42"/>
        <v>-1.1837268369536136E-2</v>
      </c>
      <c r="T68" s="139" t="str">
        <f t="shared" si="42"/>
        <v/>
      </c>
      <c r="U68" s="139" t="str">
        <f t="shared" si="42"/>
        <v/>
      </c>
    </row>
    <row r="69" spans="4:23">
      <c r="D69" s="135"/>
      <c r="E69" s="135"/>
      <c r="F69" s="135"/>
      <c r="H69">
        <v>2</v>
      </c>
      <c r="J69">
        <f>IF(NOT(J$12&lt;0),J$12,"")</f>
        <v>4.5799790480982923</v>
      </c>
      <c r="K69" t="str">
        <f t="shared" ref="K69:U69" si="43">IF(NOT(K$12&lt;0),K$12,"")</f>
        <v/>
      </c>
      <c r="L69" t="str">
        <f t="shared" si="43"/>
        <v/>
      </c>
      <c r="M69" t="str">
        <f t="shared" si="43"/>
        <v/>
      </c>
      <c r="N69" t="str">
        <f t="shared" si="43"/>
        <v/>
      </c>
      <c r="O69" t="str">
        <f t="shared" si="43"/>
        <v/>
      </c>
      <c r="P69">
        <f t="shared" si="43"/>
        <v>4.8359435373935611E-2</v>
      </c>
      <c r="Q69" t="str">
        <f t="shared" si="43"/>
        <v/>
      </c>
      <c r="R69" t="str">
        <f t="shared" si="43"/>
        <v/>
      </c>
      <c r="S69" t="str">
        <f t="shared" si="43"/>
        <v/>
      </c>
      <c r="T69">
        <f t="shared" si="43"/>
        <v>1.6689759543945581E-2</v>
      </c>
      <c r="U69">
        <f t="shared" si="43"/>
        <v>2.0633974961142831E-3</v>
      </c>
    </row>
    <row r="70" spans="4:23">
      <c r="D70" s="135"/>
      <c r="E70" s="135"/>
      <c r="F70" s="135"/>
      <c r="H70">
        <v>3</v>
      </c>
      <c r="I70">
        <f>MAX(J68:U68)</f>
        <v>-1.1837268369536136E-2</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1</v>
      </c>
      <c r="T70">
        <f t="shared" si="44"/>
        <v>0</v>
      </c>
      <c r="U70">
        <f t="shared" si="44"/>
        <v>0</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51.640625</v>
      </c>
      <c r="R71">
        <f t="shared" si="45"/>
        <v>43.8671875</v>
      </c>
      <c r="S71">
        <f t="shared" si="45"/>
        <v>39.98046875</v>
      </c>
      <c r="T71">
        <f t="shared" si="45"/>
        <v>38.037109375</v>
      </c>
      <c r="U71">
        <f t="shared" si="45"/>
        <v>39.0087890625</v>
      </c>
      <c r="V71" s="132">
        <f>HLOOKUP(1,$J70:U71,2,0)</f>
        <v>39.98046875</v>
      </c>
    </row>
    <row r="72" spans="4:23">
      <c r="D72" s="135"/>
      <c r="E72" s="135"/>
      <c r="F72" s="135"/>
      <c r="H72">
        <v>5</v>
      </c>
      <c r="I72">
        <f>MIN(J69:U69)</f>
        <v>2.0633974961142831E-3</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0</v>
      </c>
      <c r="U72">
        <f t="shared" si="46"/>
        <v>1</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51.640625</v>
      </c>
      <c r="R73">
        <f t="shared" si="47"/>
        <v>43.8671875</v>
      </c>
      <c r="S73">
        <f t="shared" si="47"/>
        <v>39.98046875</v>
      </c>
      <c r="T73">
        <f t="shared" si="47"/>
        <v>38.037109375</v>
      </c>
      <c r="U73">
        <f t="shared" si="47"/>
        <v>39.0087890625</v>
      </c>
      <c r="V73" s="132">
        <f>HLOOKUP(1,$J72:U73,2,0)</f>
        <v>39.0087890625</v>
      </c>
    </row>
    <row r="74" spans="4:23" s="139" customFormat="1">
      <c r="D74" s="137"/>
      <c r="E74" s="137"/>
      <c r="F74" s="137"/>
      <c r="G74" s="138" t="s">
        <v>109</v>
      </c>
      <c r="H74" s="139">
        <v>1</v>
      </c>
      <c r="J74" s="139" t="str">
        <f>IF(J$12&lt;0,J$12,"")</f>
        <v/>
      </c>
      <c r="K74" s="139">
        <f t="shared" ref="K74:V74" si="48">IF(K$12&lt;0,K$12,"")</f>
        <v>-0.53690259908628402</v>
      </c>
      <c r="L74" s="139">
        <f t="shared" si="48"/>
        <v>-0.51565519054671216</v>
      </c>
      <c r="M74" s="139">
        <f t="shared" si="48"/>
        <v>-0.4736894263950388</v>
      </c>
      <c r="N74" s="139">
        <f t="shared" si="48"/>
        <v>-0.39181312953070913</v>
      </c>
      <c r="O74" s="139">
        <f t="shared" si="48"/>
        <v>-0.23582303679327149</v>
      </c>
      <c r="P74" s="139" t="str">
        <f t="shared" si="48"/>
        <v/>
      </c>
      <c r="Q74" s="139">
        <f t="shared" si="48"/>
        <v>-0.13719118240536005</v>
      </c>
      <c r="R74" s="139">
        <f t="shared" si="48"/>
        <v>-6.1165714844233054E-2</v>
      </c>
      <c r="S74" s="139">
        <f t="shared" si="48"/>
        <v>-1.1837268369536136E-2</v>
      </c>
      <c r="T74" s="139" t="str">
        <f t="shared" si="48"/>
        <v/>
      </c>
      <c r="U74" s="139" t="str">
        <f t="shared" si="48"/>
        <v/>
      </c>
      <c r="V74" s="139">
        <f t="shared" si="48"/>
        <v>-4.9742291699600427E-3</v>
      </c>
    </row>
    <row r="75" spans="4:23">
      <c r="D75" s="135"/>
      <c r="E75" s="135"/>
      <c r="F75" s="135"/>
      <c r="H75">
        <v>2</v>
      </c>
      <c r="J75">
        <f>IF(NOT(J$12&lt;0),J$12,"")</f>
        <v>4.5799790480982923</v>
      </c>
      <c r="K75" t="str">
        <f t="shared" ref="K75:V75" si="49">IF(NOT(K$12&lt;0),K$12,"")</f>
        <v/>
      </c>
      <c r="L75" t="str">
        <f t="shared" si="49"/>
        <v/>
      </c>
      <c r="M75" t="str">
        <f t="shared" si="49"/>
        <v/>
      </c>
      <c r="N75" t="str">
        <f t="shared" si="49"/>
        <v/>
      </c>
      <c r="O75" t="str">
        <f t="shared" si="49"/>
        <v/>
      </c>
      <c r="P75">
        <f t="shared" si="49"/>
        <v>4.8359435373935611E-2</v>
      </c>
      <c r="Q75" t="str">
        <f t="shared" si="49"/>
        <v/>
      </c>
      <c r="R75" t="str">
        <f t="shared" si="49"/>
        <v/>
      </c>
      <c r="S75" t="str">
        <f t="shared" si="49"/>
        <v/>
      </c>
      <c r="T75">
        <f t="shared" si="49"/>
        <v>1.6689759543945581E-2</v>
      </c>
      <c r="U75">
        <f t="shared" si="49"/>
        <v>2.0633974961142831E-3</v>
      </c>
      <c r="V75" t="str">
        <f t="shared" si="49"/>
        <v/>
      </c>
    </row>
    <row r="76" spans="4:23">
      <c r="D76" s="135"/>
      <c r="E76" s="135"/>
      <c r="F76" s="135"/>
      <c r="H76">
        <v>3</v>
      </c>
      <c r="I76">
        <f>MAX(J74:V74)</f>
        <v>-4.9742291699600427E-3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0</v>
      </c>
      <c r="V76">
        <f t="shared" si="50"/>
        <v>1</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51.640625</v>
      </c>
      <c r="R77">
        <f t="shared" si="51"/>
        <v>43.8671875</v>
      </c>
      <c r="S77">
        <f t="shared" si="51"/>
        <v>39.98046875</v>
      </c>
      <c r="T77">
        <f t="shared" si="51"/>
        <v>38.037109375</v>
      </c>
      <c r="U77">
        <f t="shared" si="51"/>
        <v>39.0087890625</v>
      </c>
      <c r="V77">
        <f t="shared" si="51"/>
        <v>39.49462890625</v>
      </c>
      <c r="W77" s="132">
        <f>HLOOKUP(1,$J76:V77,2,0)</f>
        <v>39.49462890625</v>
      </c>
    </row>
    <row r="78" spans="4:23">
      <c r="D78" s="135"/>
      <c r="E78" s="135"/>
      <c r="F78" s="135"/>
      <c r="H78">
        <v>5</v>
      </c>
      <c r="I78">
        <f>MIN(J75:V75)</f>
        <v>2.0633974961142831E-3</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1</v>
      </c>
      <c r="V78">
        <f t="shared" si="52"/>
        <v>0</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51.640625</v>
      </c>
      <c r="R79">
        <f t="shared" si="53"/>
        <v>43.8671875</v>
      </c>
      <c r="S79">
        <f t="shared" si="53"/>
        <v>39.98046875</v>
      </c>
      <c r="T79">
        <f t="shared" si="53"/>
        <v>38.037109375</v>
      </c>
      <c r="U79">
        <f t="shared" si="53"/>
        <v>39.0087890625</v>
      </c>
      <c r="V79">
        <f t="shared" si="53"/>
        <v>39.49462890625</v>
      </c>
      <c r="W79" s="132">
        <f>HLOOKUP(1,$J78:V79,2,0)</f>
        <v>39.0087890625</v>
      </c>
    </row>
    <row r="80" spans="4:23" s="139" customFormat="1">
      <c r="D80" s="137"/>
      <c r="E80" s="137"/>
      <c r="F80" s="137"/>
      <c r="G80" s="138" t="s">
        <v>132</v>
      </c>
      <c r="H80" s="139">
        <v>1</v>
      </c>
      <c r="J80" s="139" t="str">
        <f>IF(J$12&lt;0,J$12,"")</f>
        <v/>
      </c>
      <c r="K80" s="139">
        <f t="shared" ref="K80:W80" si="54">IF(K$12&lt;0,K$12,"")</f>
        <v>-0.53690259908628402</v>
      </c>
      <c r="L80" s="139">
        <f t="shared" si="54"/>
        <v>-0.51565519054671216</v>
      </c>
      <c r="M80" s="139">
        <f t="shared" si="54"/>
        <v>-0.4736894263950388</v>
      </c>
      <c r="N80" s="139">
        <f t="shared" si="54"/>
        <v>-0.39181312953070913</v>
      </c>
      <c r="O80" s="139">
        <f t="shared" si="54"/>
        <v>-0.23582303679327149</v>
      </c>
      <c r="P80" s="139" t="str">
        <f t="shared" si="54"/>
        <v/>
      </c>
      <c r="Q80" s="139">
        <f t="shared" si="54"/>
        <v>-0.13719118240536005</v>
      </c>
      <c r="R80" s="139">
        <f t="shared" si="54"/>
        <v>-6.1165714844233054E-2</v>
      </c>
      <c r="S80" s="139">
        <f t="shared" si="54"/>
        <v>-1.1837268369536136E-2</v>
      </c>
      <c r="T80" s="139" t="str">
        <f t="shared" si="54"/>
        <v/>
      </c>
      <c r="U80" s="139" t="str">
        <f t="shared" si="54"/>
        <v/>
      </c>
      <c r="V80" s="139">
        <f t="shared" si="54"/>
        <v>-4.9742291699600427E-3</v>
      </c>
      <c r="W80" s="139">
        <f t="shared" si="54"/>
        <v>-1.4776530524638343E-3</v>
      </c>
    </row>
    <row r="81" spans="4:26">
      <c r="D81" s="135"/>
      <c r="E81" s="135"/>
      <c r="F81" s="135"/>
      <c r="H81">
        <v>2</v>
      </c>
      <c r="J81">
        <f>IF(NOT(J$12&lt;0),J$12,"")</f>
        <v>4.5799790480982923</v>
      </c>
      <c r="K81" t="str">
        <f t="shared" ref="K81:W81" si="55">IF(NOT(K$12&lt;0),K$12,"")</f>
        <v/>
      </c>
      <c r="L81" t="str">
        <f t="shared" si="55"/>
        <v/>
      </c>
      <c r="M81" t="str">
        <f t="shared" si="55"/>
        <v/>
      </c>
      <c r="N81" t="str">
        <f t="shared" si="55"/>
        <v/>
      </c>
      <c r="O81" t="str">
        <f t="shared" si="55"/>
        <v/>
      </c>
      <c r="P81">
        <f t="shared" si="55"/>
        <v>4.8359435373935611E-2</v>
      </c>
      <c r="Q81" t="str">
        <f t="shared" si="55"/>
        <v/>
      </c>
      <c r="R81" t="str">
        <f t="shared" si="55"/>
        <v/>
      </c>
      <c r="S81" t="str">
        <f t="shared" si="55"/>
        <v/>
      </c>
      <c r="T81">
        <f t="shared" si="55"/>
        <v>1.6689759543945581E-2</v>
      </c>
      <c r="U81">
        <f t="shared" si="55"/>
        <v>2.0633974961142831E-3</v>
      </c>
      <c r="V81" t="str">
        <f t="shared" si="55"/>
        <v/>
      </c>
      <c r="W81" t="str">
        <f t="shared" si="55"/>
        <v/>
      </c>
    </row>
    <row r="82" spans="4:26">
      <c r="D82" s="135"/>
      <c r="E82" s="135"/>
      <c r="F82" s="135"/>
      <c r="H82">
        <v>3</v>
      </c>
      <c r="I82">
        <f>MAX(J80:W80)</f>
        <v>-1.4776530524638343E-3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51.640625</v>
      </c>
      <c r="R83">
        <f t="shared" si="57"/>
        <v>43.8671875</v>
      </c>
      <c r="S83">
        <f t="shared" si="57"/>
        <v>39.98046875</v>
      </c>
      <c r="T83">
        <f t="shared" si="57"/>
        <v>38.037109375</v>
      </c>
      <c r="U83">
        <f t="shared" si="57"/>
        <v>39.0087890625</v>
      </c>
      <c r="V83">
        <f t="shared" si="57"/>
        <v>39.49462890625</v>
      </c>
      <c r="W83">
        <f t="shared" si="57"/>
        <v>39.251708984375</v>
      </c>
      <c r="X83" s="132">
        <f>HLOOKUP(1,$J82:W83,2,0)</f>
        <v>39.251708984375</v>
      </c>
      <c r="Y83" s="132"/>
      <c r="Z83" s="132"/>
    </row>
    <row r="84" spans="4:26">
      <c r="D84" s="135"/>
      <c r="E84" s="135"/>
      <c r="F84" s="135"/>
      <c r="H84">
        <v>5</v>
      </c>
      <c r="I84">
        <f>MIN(J81:W81)</f>
        <v>2.0633974961142831E-3</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1</v>
      </c>
      <c r="V84">
        <f t="shared" si="58"/>
        <v>0</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51.640625</v>
      </c>
      <c r="R85">
        <f t="shared" si="59"/>
        <v>43.8671875</v>
      </c>
      <c r="S85">
        <f t="shared" si="59"/>
        <v>39.98046875</v>
      </c>
      <c r="T85">
        <f t="shared" si="59"/>
        <v>38.037109375</v>
      </c>
      <c r="U85">
        <f t="shared" si="59"/>
        <v>39.0087890625</v>
      </c>
      <c r="V85">
        <f t="shared" si="59"/>
        <v>39.49462890625</v>
      </c>
      <c r="W85">
        <f t="shared" si="59"/>
        <v>39.251708984375</v>
      </c>
      <c r="X85" s="132">
        <f>HLOOKUP(1,$J84:W85,2,0)</f>
        <v>39.0087890625</v>
      </c>
      <c r="Y85" s="132"/>
      <c r="Z85" s="132"/>
    </row>
    <row r="86" spans="4:26" s="139" customFormat="1">
      <c r="D86" s="137"/>
      <c r="E86" s="137"/>
      <c r="F86" s="137"/>
      <c r="G86" s="138" t="s">
        <v>111</v>
      </c>
      <c r="H86" s="139">
        <v>1</v>
      </c>
      <c r="J86" s="139" t="str">
        <f>IF(J$12&lt;0,J$12,"")</f>
        <v/>
      </c>
      <c r="K86" s="139">
        <f t="shared" ref="K86:X86" si="60">IF(K$12&lt;0,K$12,"")</f>
        <v>-0.53690259908628402</v>
      </c>
      <c r="L86" s="139">
        <f t="shared" si="60"/>
        <v>-0.51565519054671216</v>
      </c>
      <c r="M86" s="139">
        <f t="shared" si="60"/>
        <v>-0.4736894263950388</v>
      </c>
      <c r="N86" s="139">
        <f t="shared" si="60"/>
        <v>-0.39181312953070913</v>
      </c>
      <c r="O86" s="139">
        <f t="shared" si="60"/>
        <v>-0.23582303679327149</v>
      </c>
      <c r="P86" s="139" t="str">
        <f t="shared" si="60"/>
        <v/>
      </c>
      <c r="Q86" s="139">
        <f t="shared" si="60"/>
        <v>-0.13719118240536005</v>
      </c>
      <c r="R86" s="139">
        <f t="shared" si="60"/>
        <v>-6.1165714844233054E-2</v>
      </c>
      <c r="S86" s="139">
        <f t="shared" si="60"/>
        <v>-1.1837268369536136E-2</v>
      </c>
      <c r="T86" s="139" t="str">
        <f t="shared" si="60"/>
        <v/>
      </c>
      <c r="U86" s="139" t="str">
        <f t="shared" si="60"/>
        <v/>
      </c>
      <c r="V86" s="139">
        <f t="shared" si="60"/>
        <v>-4.9742291699600427E-3</v>
      </c>
      <c r="W86" s="139">
        <f t="shared" si="60"/>
        <v>-1.4776530524638343E-3</v>
      </c>
      <c r="X86" s="139" t="str">
        <f t="shared" si="60"/>
        <v/>
      </c>
    </row>
    <row r="87" spans="4:26">
      <c r="D87" s="135"/>
      <c r="E87" s="135"/>
      <c r="F87" s="135"/>
      <c r="H87">
        <v>2</v>
      </c>
      <c r="J87">
        <f>IF(NOT(J$12&lt;0),J$12,"")</f>
        <v>4.5799790480982923</v>
      </c>
      <c r="K87" t="str">
        <f t="shared" ref="K87:X87" si="61">IF(NOT(K$12&lt;0),K$12,"")</f>
        <v/>
      </c>
      <c r="L87" t="str">
        <f t="shared" si="61"/>
        <v/>
      </c>
      <c r="M87" t="str">
        <f t="shared" si="61"/>
        <v/>
      </c>
      <c r="N87" t="str">
        <f t="shared" si="61"/>
        <v/>
      </c>
      <c r="O87" t="str">
        <f t="shared" si="61"/>
        <v/>
      </c>
      <c r="P87">
        <f t="shared" si="61"/>
        <v>4.8359435373935611E-2</v>
      </c>
      <c r="Q87" t="str">
        <f t="shared" si="61"/>
        <v/>
      </c>
      <c r="R87" t="str">
        <f t="shared" si="61"/>
        <v/>
      </c>
      <c r="S87" t="str">
        <f t="shared" si="61"/>
        <v/>
      </c>
      <c r="T87">
        <f t="shared" si="61"/>
        <v>1.6689759543945581E-2</v>
      </c>
      <c r="U87">
        <f t="shared" si="61"/>
        <v>2.0633974961142831E-3</v>
      </c>
      <c r="V87" t="str">
        <f t="shared" si="61"/>
        <v/>
      </c>
      <c r="W87" t="str">
        <f t="shared" si="61"/>
        <v/>
      </c>
      <c r="X87">
        <f t="shared" si="61"/>
        <v>2.8726004728352184E-4</v>
      </c>
    </row>
    <row r="88" spans="4:26">
      <c r="D88" s="135"/>
      <c r="E88" s="135"/>
      <c r="F88" s="135"/>
      <c r="H88">
        <v>3</v>
      </c>
      <c r="I88">
        <f>MAX(J86:X86)</f>
        <v>-1.4776530524638343E-3</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51.640625</v>
      </c>
      <c r="R89">
        <f t="shared" si="63"/>
        <v>43.8671875</v>
      </c>
      <c r="S89">
        <f t="shared" si="63"/>
        <v>39.98046875</v>
      </c>
      <c r="T89">
        <f t="shared" si="63"/>
        <v>38.037109375</v>
      </c>
      <c r="U89">
        <f t="shared" si="63"/>
        <v>39.0087890625</v>
      </c>
      <c r="V89">
        <f t="shared" si="63"/>
        <v>39.49462890625</v>
      </c>
      <c r="W89">
        <f t="shared" si="63"/>
        <v>39.251708984375</v>
      </c>
      <c r="X89">
        <f t="shared" si="63"/>
        <v>39.1302490234375</v>
      </c>
      <c r="Y89" s="132">
        <f>HLOOKUP(1,$J88:X89,2,0)</f>
        <v>39.251708984375</v>
      </c>
      <c r="Z89" s="132"/>
    </row>
    <row r="90" spans="4:26">
      <c r="D90" s="135"/>
      <c r="E90" s="135"/>
      <c r="F90" s="135"/>
      <c r="H90">
        <v>5</v>
      </c>
      <c r="I90">
        <f>MIN(J87:X87)</f>
        <v>2.8726004728352184E-4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51.640625</v>
      </c>
      <c r="R91">
        <f t="shared" si="65"/>
        <v>43.8671875</v>
      </c>
      <c r="S91">
        <f t="shared" si="65"/>
        <v>39.98046875</v>
      </c>
      <c r="T91">
        <f t="shared" si="65"/>
        <v>38.037109375</v>
      </c>
      <c r="U91">
        <f t="shared" si="65"/>
        <v>39.0087890625</v>
      </c>
      <c r="V91">
        <f t="shared" si="65"/>
        <v>39.49462890625</v>
      </c>
      <c r="W91">
        <f t="shared" si="65"/>
        <v>39.251708984375</v>
      </c>
      <c r="X91">
        <f t="shared" si="65"/>
        <v>39.1302490234375</v>
      </c>
      <c r="Y91" s="132">
        <f>HLOOKUP(1,$J90:X91,2,0)</f>
        <v>39.1302490234375</v>
      </c>
      <c r="Z91" s="132"/>
    </row>
    <row r="92" spans="4:26" s="139" customFormat="1">
      <c r="D92" s="137"/>
      <c r="E92" s="137"/>
      <c r="F92" s="137"/>
      <c r="G92" s="138" t="s">
        <v>112</v>
      </c>
      <c r="H92" s="139">
        <v>1</v>
      </c>
      <c r="J92" s="139" t="str">
        <f>IF(J$12&lt;0,J$12,"")</f>
        <v/>
      </c>
      <c r="K92" s="139">
        <f t="shared" ref="K92:Y92" si="66">IF(K$12&lt;0,K$12,"")</f>
        <v>-0.53690259908628402</v>
      </c>
      <c r="L92" s="139">
        <f t="shared" si="66"/>
        <v>-0.51565519054671216</v>
      </c>
      <c r="M92" s="139">
        <f t="shared" si="66"/>
        <v>-0.4736894263950388</v>
      </c>
      <c r="N92" s="139">
        <f t="shared" si="66"/>
        <v>-0.39181312953070913</v>
      </c>
      <c r="O92" s="139">
        <f t="shared" si="66"/>
        <v>-0.23582303679327149</v>
      </c>
      <c r="P92" s="139" t="str">
        <f t="shared" si="66"/>
        <v/>
      </c>
      <c r="Q92" s="139">
        <f t="shared" si="66"/>
        <v>-0.13719118240536005</v>
      </c>
      <c r="R92" s="139">
        <f t="shared" si="66"/>
        <v>-6.1165714844233054E-2</v>
      </c>
      <c r="S92" s="139">
        <f t="shared" si="66"/>
        <v>-1.1837268369536136E-2</v>
      </c>
      <c r="T92" s="139" t="str">
        <f t="shared" si="66"/>
        <v/>
      </c>
      <c r="U92" s="139" t="str">
        <f t="shared" si="66"/>
        <v/>
      </c>
      <c r="V92" s="139">
        <f t="shared" si="66"/>
        <v>-4.9742291699600427E-3</v>
      </c>
      <c r="W92" s="139">
        <f t="shared" si="66"/>
        <v>-1.4776530524638343E-3</v>
      </c>
      <c r="X92" s="139" t="str">
        <f t="shared" si="66"/>
        <v/>
      </c>
      <c r="Y92" s="139">
        <f t="shared" si="66"/>
        <v>-5.9659288509450459E-4</v>
      </c>
    </row>
    <row r="93" spans="4:26">
      <c r="D93" s="135"/>
      <c r="E93" s="135"/>
      <c r="F93" s="135"/>
      <c r="H93">
        <v>2</v>
      </c>
      <c r="J93">
        <f>IF(NOT(J$12&lt;0),J$12,"")</f>
        <v>4.5799790480982923</v>
      </c>
      <c r="K93" t="str">
        <f t="shared" ref="K93:Y93" si="67">IF(NOT(K$12&lt;0),K$12,"")</f>
        <v/>
      </c>
      <c r="L93" t="str">
        <f t="shared" si="67"/>
        <v/>
      </c>
      <c r="M93" t="str">
        <f t="shared" si="67"/>
        <v/>
      </c>
      <c r="N93" t="str">
        <f t="shared" si="67"/>
        <v/>
      </c>
      <c r="O93" t="str">
        <f t="shared" si="67"/>
        <v/>
      </c>
      <c r="P93">
        <f t="shared" si="67"/>
        <v>4.8359435373935611E-2</v>
      </c>
      <c r="Q93" t="str">
        <f t="shared" si="67"/>
        <v/>
      </c>
      <c r="R93" t="str">
        <f t="shared" si="67"/>
        <v/>
      </c>
      <c r="S93" t="str">
        <f t="shared" si="67"/>
        <v/>
      </c>
      <c r="T93">
        <f t="shared" si="67"/>
        <v>1.6689759543945581E-2</v>
      </c>
      <c r="U93">
        <f t="shared" si="67"/>
        <v>2.0633974961142831E-3</v>
      </c>
      <c r="V93" t="str">
        <f t="shared" si="67"/>
        <v/>
      </c>
      <c r="W93" t="str">
        <f t="shared" si="67"/>
        <v/>
      </c>
      <c r="X93">
        <f t="shared" si="67"/>
        <v>2.8726004728352184E-4</v>
      </c>
      <c r="Y93" t="str">
        <f t="shared" si="67"/>
        <v/>
      </c>
    </row>
    <row r="94" spans="4:26">
      <c r="D94" s="135"/>
      <c r="E94" s="135"/>
      <c r="F94" s="135"/>
      <c r="H94">
        <v>3</v>
      </c>
      <c r="I94">
        <f>MAX(J92:Y92)</f>
        <v>-5.9659288509450459E-4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0</v>
      </c>
      <c r="Y94">
        <f t="shared" si="68"/>
        <v>1</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51.640625</v>
      </c>
      <c r="R95">
        <f t="shared" si="69"/>
        <v>43.8671875</v>
      </c>
      <c r="S95">
        <f t="shared" si="69"/>
        <v>39.98046875</v>
      </c>
      <c r="T95">
        <f t="shared" si="69"/>
        <v>38.037109375</v>
      </c>
      <c r="U95">
        <f t="shared" si="69"/>
        <v>39.0087890625</v>
      </c>
      <c r="V95">
        <f t="shared" si="69"/>
        <v>39.49462890625</v>
      </c>
      <c r="W95">
        <f t="shared" si="69"/>
        <v>39.251708984375</v>
      </c>
      <c r="X95">
        <f t="shared" si="69"/>
        <v>39.1302490234375</v>
      </c>
      <c r="Y95">
        <f t="shared" si="69"/>
        <v>39.19097900390625</v>
      </c>
      <c r="Z95" s="132">
        <f>HLOOKUP(1,$J94:Y95,2,0)</f>
        <v>39.19097900390625</v>
      </c>
    </row>
    <row r="96" spans="4:26">
      <c r="D96" s="135"/>
      <c r="E96" s="135"/>
      <c r="F96" s="135"/>
      <c r="H96">
        <v>5</v>
      </c>
      <c r="I96">
        <f>MIN(J93:Y93)</f>
        <v>2.8726004728352184E-4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1</v>
      </c>
      <c r="Y96">
        <f t="shared" si="70"/>
        <v>0</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51.640625</v>
      </c>
      <c r="R97">
        <f t="shared" si="71"/>
        <v>43.8671875</v>
      </c>
      <c r="S97">
        <f t="shared" si="71"/>
        <v>39.98046875</v>
      </c>
      <c r="T97">
        <f t="shared" si="71"/>
        <v>38.037109375</v>
      </c>
      <c r="U97">
        <f t="shared" si="71"/>
        <v>39.0087890625</v>
      </c>
      <c r="V97">
        <f t="shared" si="71"/>
        <v>39.49462890625</v>
      </c>
      <c r="W97">
        <f t="shared" si="71"/>
        <v>39.251708984375</v>
      </c>
      <c r="X97">
        <f t="shared" si="71"/>
        <v>39.1302490234375</v>
      </c>
      <c r="Y97">
        <f t="shared" si="71"/>
        <v>39.19097900390625</v>
      </c>
      <c r="Z97" s="132">
        <f>HLOOKUP(1,$J96:Y97,2,0)</f>
        <v>39.1302490234375</v>
      </c>
    </row>
    <row r="98" spans="4:28" s="139" customFormat="1">
      <c r="D98" s="137"/>
      <c r="E98" s="137"/>
      <c r="F98" s="137"/>
      <c r="G98" s="138" t="s">
        <v>113</v>
      </c>
      <c r="H98" s="139">
        <v>1</v>
      </c>
      <c r="J98" s="139" t="str">
        <f>IF(J$12&lt;0,J$12,"")</f>
        <v/>
      </c>
      <c r="K98" s="139">
        <f t="shared" ref="K98:Z98" si="72">IF(K$12&lt;0,K$12,"")</f>
        <v>-0.53690259908628402</v>
      </c>
      <c r="L98" s="139">
        <f t="shared" si="72"/>
        <v>-0.51565519054671216</v>
      </c>
      <c r="M98" s="139">
        <f t="shared" si="72"/>
        <v>-0.4736894263950388</v>
      </c>
      <c r="N98" s="139">
        <f t="shared" si="72"/>
        <v>-0.39181312953070913</v>
      </c>
      <c r="O98" s="139">
        <f t="shared" si="72"/>
        <v>-0.23582303679327149</v>
      </c>
      <c r="P98" s="139" t="str">
        <f t="shared" si="72"/>
        <v/>
      </c>
      <c r="Q98" s="139">
        <f t="shared" si="72"/>
        <v>-0.13719118240536005</v>
      </c>
      <c r="R98" s="139">
        <f t="shared" si="72"/>
        <v>-6.1165714844233054E-2</v>
      </c>
      <c r="S98" s="139">
        <f t="shared" si="72"/>
        <v>-1.1837268369536136E-2</v>
      </c>
      <c r="T98" s="139" t="str">
        <f t="shared" si="72"/>
        <v/>
      </c>
      <c r="U98" s="139" t="str">
        <f t="shared" si="72"/>
        <v/>
      </c>
      <c r="V98" s="139">
        <f t="shared" si="72"/>
        <v>-4.9742291699600427E-3</v>
      </c>
      <c r="W98" s="139">
        <f t="shared" si="72"/>
        <v>-1.4776530524638343E-3</v>
      </c>
      <c r="X98" s="139" t="str">
        <f t="shared" si="72"/>
        <v/>
      </c>
      <c r="Y98" s="139">
        <f t="shared" si="72"/>
        <v>-5.9659288509450459E-4</v>
      </c>
      <c r="Z98" s="139">
        <f t="shared" si="72"/>
        <v>-1.5501634387582452E-4</v>
      </c>
    </row>
    <row r="99" spans="4:28">
      <c r="D99" s="135"/>
      <c r="E99" s="135"/>
      <c r="F99" s="135"/>
      <c r="H99">
        <v>2</v>
      </c>
      <c r="J99">
        <f>IF(NOT(J$12&lt;0),J$12,"")</f>
        <v>4.5799790480982923</v>
      </c>
      <c r="K99" t="str">
        <f t="shared" ref="K99:Z99" si="73">IF(NOT(K$12&lt;0),K$12,"")</f>
        <v/>
      </c>
      <c r="L99" t="str">
        <f t="shared" si="73"/>
        <v/>
      </c>
      <c r="M99" t="str">
        <f t="shared" si="73"/>
        <v/>
      </c>
      <c r="N99" t="str">
        <f t="shared" si="73"/>
        <v/>
      </c>
      <c r="O99" t="str">
        <f t="shared" si="73"/>
        <v/>
      </c>
      <c r="P99">
        <f t="shared" si="73"/>
        <v>4.8359435373935611E-2</v>
      </c>
      <c r="Q99" t="str">
        <f t="shared" si="73"/>
        <v/>
      </c>
      <c r="R99" t="str">
        <f t="shared" si="73"/>
        <v/>
      </c>
      <c r="S99" t="str">
        <f t="shared" si="73"/>
        <v/>
      </c>
      <c r="T99">
        <f t="shared" si="73"/>
        <v>1.6689759543945581E-2</v>
      </c>
      <c r="U99">
        <f t="shared" si="73"/>
        <v>2.0633974961142831E-3</v>
      </c>
      <c r="V99" t="str">
        <f t="shared" si="73"/>
        <v/>
      </c>
      <c r="W99" t="str">
        <f t="shared" si="73"/>
        <v/>
      </c>
      <c r="X99">
        <f t="shared" si="73"/>
        <v>2.8726004728352184E-4</v>
      </c>
      <c r="Y99" t="str">
        <f t="shared" si="73"/>
        <v/>
      </c>
      <c r="Z99" t="str">
        <f t="shared" si="73"/>
        <v/>
      </c>
    </row>
    <row r="100" spans="4:28">
      <c r="D100" s="135"/>
      <c r="E100" s="135"/>
      <c r="F100" s="135"/>
      <c r="H100">
        <v>3</v>
      </c>
      <c r="I100">
        <f>MAX(J98:Z98)</f>
        <v>-1.5501634387582452E-4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51.640625</v>
      </c>
      <c r="R101">
        <f t="shared" si="75"/>
        <v>43.8671875</v>
      </c>
      <c r="S101">
        <f t="shared" si="75"/>
        <v>39.98046875</v>
      </c>
      <c r="T101">
        <f t="shared" si="75"/>
        <v>38.037109375</v>
      </c>
      <c r="U101">
        <f t="shared" si="75"/>
        <v>39.0087890625</v>
      </c>
      <c r="V101">
        <f t="shared" si="75"/>
        <v>39.49462890625</v>
      </c>
      <c r="W101">
        <f t="shared" si="75"/>
        <v>39.251708984375</v>
      </c>
      <c r="X101">
        <f t="shared" si="75"/>
        <v>39.1302490234375</v>
      </c>
      <c r="Y101">
        <f t="shared" si="75"/>
        <v>39.19097900390625</v>
      </c>
      <c r="Z101">
        <f t="shared" si="75"/>
        <v>39.160614013671875</v>
      </c>
      <c r="AA101" s="132">
        <f>HLOOKUP(1,$J100:Z101,2,0)</f>
        <v>39.160614013671875</v>
      </c>
    </row>
    <row r="102" spans="4:28">
      <c r="D102" s="135"/>
      <c r="E102" s="135"/>
      <c r="F102" s="135"/>
      <c r="H102">
        <v>5</v>
      </c>
      <c r="I102">
        <f>MIN(J99:Z99)</f>
        <v>2.8726004728352184E-4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1</v>
      </c>
      <c r="Y102">
        <f t="shared" si="76"/>
        <v>0</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51.640625</v>
      </c>
      <c r="R103">
        <f t="shared" si="77"/>
        <v>43.8671875</v>
      </c>
      <c r="S103">
        <f t="shared" si="77"/>
        <v>39.98046875</v>
      </c>
      <c r="T103">
        <f t="shared" si="77"/>
        <v>38.037109375</v>
      </c>
      <c r="U103">
        <f t="shared" si="77"/>
        <v>39.0087890625</v>
      </c>
      <c r="V103">
        <f t="shared" si="77"/>
        <v>39.49462890625</v>
      </c>
      <c r="W103">
        <f t="shared" si="77"/>
        <v>39.251708984375</v>
      </c>
      <c r="X103">
        <f t="shared" si="77"/>
        <v>39.1302490234375</v>
      </c>
      <c r="Y103">
        <f t="shared" si="77"/>
        <v>39.19097900390625</v>
      </c>
      <c r="Z103">
        <f t="shared" si="77"/>
        <v>39.160614013671875</v>
      </c>
      <c r="AA103" s="132">
        <f>HLOOKUP(1,$J102:Z103,2,0)</f>
        <v>39.1302490234375</v>
      </c>
    </row>
    <row r="104" spans="4:28" s="139" customFormat="1">
      <c r="D104" s="137"/>
      <c r="E104" s="137"/>
      <c r="F104" s="137"/>
      <c r="G104" s="138" t="s">
        <v>114</v>
      </c>
      <c r="H104" s="139">
        <v>1</v>
      </c>
      <c r="J104" s="139" t="str">
        <f>IF(J$12&lt;0,J$12,"")</f>
        <v/>
      </c>
      <c r="K104" s="139">
        <f t="shared" ref="K104:AA104" si="78">IF(K$12&lt;0,K$12,"")</f>
        <v>-0.53690259908628402</v>
      </c>
      <c r="L104" s="139">
        <f t="shared" si="78"/>
        <v>-0.51565519054671216</v>
      </c>
      <c r="M104" s="139">
        <f t="shared" si="78"/>
        <v>-0.4736894263950388</v>
      </c>
      <c r="N104" s="139">
        <f t="shared" si="78"/>
        <v>-0.39181312953070913</v>
      </c>
      <c r="O104" s="139">
        <f t="shared" si="78"/>
        <v>-0.23582303679327149</v>
      </c>
      <c r="P104" s="139" t="str">
        <f t="shared" si="78"/>
        <v/>
      </c>
      <c r="Q104" s="139">
        <f t="shared" si="78"/>
        <v>-0.13719118240536005</v>
      </c>
      <c r="R104" s="139">
        <f t="shared" si="78"/>
        <v>-6.1165714844233054E-2</v>
      </c>
      <c r="S104" s="139">
        <f t="shared" si="78"/>
        <v>-1.1837268369536136E-2</v>
      </c>
      <c r="T104" s="139" t="str">
        <f t="shared" si="78"/>
        <v/>
      </c>
      <c r="U104" s="139" t="str">
        <f t="shared" si="78"/>
        <v/>
      </c>
      <c r="V104" s="139">
        <f t="shared" si="78"/>
        <v>-4.9742291699600427E-3</v>
      </c>
      <c r="W104" s="139">
        <f t="shared" si="78"/>
        <v>-1.4776530524638343E-3</v>
      </c>
      <c r="X104" s="139" t="str">
        <f t="shared" si="78"/>
        <v/>
      </c>
      <c r="Y104" s="139">
        <f t="shared" si="78"/>
        <v>-5.9659288509450459E-4</v>
      </c>
      <c r="Z104" s="139">
        <f t="shared" si="78"/>
        <v>-1.5501634387582452E-4</v>
      </c>
      <c r="AA104" s="139" t="str">
        <f t="shared" si="78"/>
        <v/>
      </c>
    </row>
    <row r="105" spans="4:28">
      <c r="D105" s="135"/>
      <c r="E105" s="135"/>
      <c r="F105" s="135"/>
      <c r="H105">
        <v>2</v>
      </c>
      <c r="J105">
        <f>IF(NOT(J$12&lt;0),J$12,"")</f>
        <v>4.5799790480982923</v>
      </c>
      <c r="K105" t="str">
        <f t="shared" ref="K105:AA105" si="79">IF(NOT(K$12&lt;0),K$12,"")</f>
        <v/>
      </c>
      <c r="L105" t="str">
        <f t="shared" si="79"/>
        <v/>
      </c>
      <c r="M105" t="str">
        <f t="shared" si="79"/>
        <v/>
      </c>
      <c r="N105" t="str">
        <f t="shared" si="79"/>
        <v/>
      </c>
      <c r="O105" t="str">
        <f t="shared" si="79"/>
        <v/>
      </c>
      <c r="P105">
        <f t="shared" si="79"/>
        <v>4.8359435373935611E-2</v>
      </c>
      <c r="Q105" t="str">
        <f t="shared" si="79"/>
        <v/>
      </c>
      <c r="R105" t="str">
        <f t="shared" si="79"/>
        <v/>
      </c>
      <c r="S105" t="str">
        <f t="shared" si="79"/>
        <v/>
      </c>
      <c r="T105">
        <f t="shared" si="79"/>
        <v>1.6689759543945581E-2</v>
      </c>
      <c r="U105">
        <f t="shared" si="79"/>
        <v>2.0633974961142831E-3</v>
      </c>
      <c r="V105" t="str">
        <f t="shared" si="79"/>
        <v/>
      </c>
      <c r="W105" t="str">
        <f t="shared" si="79"/>
        <v/>
      </c>
      <c r="X105">
        <f t="shared" si="79"/>
        <v>2.8726004728352184E-4</v>
      </c>
      <c r="Y105" t="str">
        <f t="shared" si="79"/>
        <v/>
      </c>
      <c r="Z105" t="str">
        <f t="shared" si="79"/>
        <v/>
      </c>
      <c r="AA105">
        <f t="shared" si="79"/>
        <v>6.6034266505754502E-5</v>
      </c>
    </row>
    <row r="106" spans="4:28">
      <c r="D106" s="135"/>
      <c r="E106" s="135"/>
      <c r="F106" s="135"/>
      <c r="H106">
        <v>3</v>
      </c>
      <c r="I106">
        <f>MAX(J104:AA104)</f>
        <v>-1.5501634387582452E-4</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1</v>
      </c>
      <c r="AA106">
        <f t="shared" si="80"/>
        <v>0</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51.640625</v>
      </c>
      <c r="R107">
        <f t="shared" si="81"/>
        <v>43.8671875</v>
      </c>
      <c r="S107">
        <f t="shared" si="81"/>
        <v>39.98046875</v>
      </c>
      <c r="T107">
        <f t="shared" si="81"/>
        <v>38.037109375</v>
      </c>
      <c r="U107">
        <f t="shared" si="81"/>
        <v>39.0087890625</v>
      </c>
      <c r="V107">
        <f t="shared" si="81"/>
        <v>39.49462890625</v>
      </c>
      <c r="W107">
        <f t="shared" si="81"/>
        <v>39.251708984375</v>
      </c>
      <c r="X107">
        <f t="shared" si="81"/>
        <v>39.1302490234375</v>
      </c>
      <c r="Y107">
        <f t="shared" si="81"/>
        <v>39.19097900390625</v>
      </c>
      <c r="Z107">
        <f t="shared" si="81"/>
        <v>39.160614013671875</v>
      </c>
      <c r="AA107">
        <f t="shared" si="81"/>
        <v>39.145431518554688</v>
      </c>
      <c r="AB107" s="132">
        <f>HLOOKUP(1,$J106:AA107,2,0)</f>
        <v>39.160614013671875</v>
      </c>
    </row>
    <row r="108" spans="4:28">
      <c r="D108" s="135"/>
      <c r="E108" s="135"/>
      <c r="F108" s="135"/>
      <c r="H108">
        <v>5</v>
      </c>
      <c r="I108">
        <f>MIN(J105:AA105)</f>
        <v>6.6034266505754502E-5</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0</v>
      </c>
      <c r="AA108">
        <f t="shared" si="82"/>
        <v>1</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51.640625</v>
      </c>
      <c r="R109">
        <f t="shared" si="83"/>
        <v>43.8671875</v>
      </c>
      <c r="S109">
        <f t="shared" si="83"/>
        <v>39.98046875</v>
      </c>
      <c r="T109">
        <f t="shared" si="83"/>
        <v>38.037109375</v>
      </c>
      <c r="U109">
        <f t="shared" si="83"/>
        <v>39.0087890625</v>
      </c>
      <c r="V109">
        <f t="shared" si="83"/>
        <v>39.49462890625</v>
      </c>
      <c r="W109">
        <f t="shared" si="83"/>
        <v>39.251708984375</v>
      </c>
      <c r="X109">
        <f t="shared" si="83"/>
        <v>39.1302490234375</v>
      </c>
      <c r="Y109">
        <f t="shared" si="83"/>
        <v>39.19097900390625</v>
      </c>
      <c r="Z109">
        <f t="shared" si="83"/>
        <v>39.160614013671875</v>
      </c>
      <c r="AA109">
        <f t="shared" si="83"/>
        <v>39.145431518554688</v>
      </c>
      <c r="AB109" s="132">
        <f>HLOOKUP(1,$J108:AA109,2,0)</f>
        <v>39.145431518554688</v>
      </c>
    </row>
    <row r="110" spans="4:28" s="139" customFormat="1">
      <c r="D110" s="137"/>
      <c r="E110" s="137"/>
      <c r="F110" s="137"/>
      <c r="G110" s="138" t="s">
        <v>115</v>
      </c>
      <c r="H110" s="139">
        <v>1</v>
      </c>
      <c r="J110" s="139" t="str">
        <f>IF(J$12&lt;0,J$12,"")</f>
        <v/>
      </c>
      <c r="K110" s="139">
        <f t="shared" ref="K110:AB110" si="84">IF(K$12&lt;0,K$12,"")</f>
        <v>-0.53690259908628402</v>
      </c>
      <c r="L110" s="139">
        <f t="shared" si="84"/>
        <v>-0.51565519054671216</v>
      </c>
      <c r="M110" s="139">
        <f t="shared" si="84"/>
        <v>-0.4736894263950388</v>
      </c>
      <c r="N110" s="139">
        <f t="shared" si="84"/>
        <v>-0.39181312953070913</v>
      </c>
      <c r="O110" s="139">
        <f t="shared" si="84"/>
        <v>-0.23582303679327149</v>
      </c>
      <c r="P110" s="139" t="str">
        <f t="shared" si="84"/>
        <v/>
      </c>
      <c r="Q110" s="139">
        <f t="shared" si="84"/>
        <v>-0.13719118240536005</v>
      </c>
      <c r="R110" s="139">
        <f t="shared" si="84"/>
        <v>-6.1165714844233054E-2</v>
      </c>
      <c r="S110" s="139">
        <f t="shared" si="84"/>
        <v>-1.1837268369536136E-2</v>
      </c>
      <c r="T110" s="139" t="str">
        <f t="shared" si="84"/>
        <v/>
      </c>
      <c r="U110" s="139" t="str">
        <f t="shared" si="84"/>
        <v/>
      </c>
      <c r="V110" s="139">
        <f t="shared" si="84"/>
        <v>-4.9742291699600427E-3</v>
      </c>
      <c r="W110" s="139">
        <f t="shared" si="84"/>
        <v>-1.4776530524638343E-3</v>
      </c>
      <c r="X110" s="139" t="str">
        <f t="shared" si="84"/>
        <v/>
      </c>
      <c r="Y110" s="139">
        <f t="shared" si="84"/>
        <v>-5.9659288509450459E-4</v>
      </c>
      <c r="Z110" s="139">
        <f t="shared" si="84"/>
        <v>-1.5501634387582452E-4</v>
      </c>
      <c r="AA110" s="139" t="str">
        <f t="shared" si="84"/>
        <v/>
      </c>
      <c r="AB110" s="139">
        <f t="shared" si="84"/>
        <v>-4.4512921977157838E-5</v>
      </c>
    </row>
    <row r="111" spans="4:28">
      <c r="D111" s="135"/>
      <c r="E111" s="135"/>
      <c r="F111" s="135"/>
      <c r="H111">
        <v>2</v>
      </c>
      <c r="J111">
        <f>IF(NOT(J$12&lt;0),J$12,"")</f>
        <v>4.5799790480982923</v>
      </c>
      <c r="K111" t="str">
        <f t="shared" ref="K111:AB111" si="85">IF(NOT(K$12&lt;0),K$12,"")</f>
        <v/>
      </c>
      <c r="L111" t="str">
        <f t="shared" si="85"/>
        <v/>
      </c>
      <c r="M111" t="str">
        <f t="shared" si="85"/>
        <v/>
      </c>
      <c r="N111" t="str">
        <f t="shared" si="85"/>
        <v/>
      </c>
      <c r="O111" t="str">
        <f t="shared" si="85"/>
        <v/>
      </c>
      <c r="P111">
        <f t="shared" si="85"/>
        <v>4.8359435373935611E-2</v>
      </c>
      <c r="Q111" t="str">
        <f t="shared" si="85"/>
        <v/>
      </c>
      <c r="R111" t="str">
        <f t="shared" si="85"/>
        <v/>
      </c>
      <c r="S111" t="str">
        <f t="shared" si="85"/>
        <v/>
      </c>
      <c r="T111">
        <f t="shared" si="85"/>
        <v>1.6689759543945581E-2</v>
      </c>
      <c r="U111">
        <f t="shared" si="85"/>
        <v>2.0633974961142831E-3</v>
      </c>
      <c r="V111" t="str">
        <f t="shared" si="85"/>
        <v/>
      </c>
      <c r="W111" t="str">
        <f t="shared" si="85"/>
        <v/>
      </c>
      <c r="X111">
        <f t="shared" si="85"/>
        <v>2.8726004728352184E-4</v>
      </c>
      <c r="Y111" t="str">
        <f t="shared" si="85"/>
        <v/>
      </c>
      <c r="Z111" t="str">
        <f t="shared" si="85"/>
        <v/>
      </c>
      <c r="AA111">
        <f t="shared" si="85"/>
        <v>6.6034266505754502E-5</v>
      </c>
      <c r="AB111" t="str">
        <f t="shared" si="85"/>
        <v/>
      </c>
    </row>
    <row r="112" spans="4:28">
      <c r="D112" s="135"/>
      <c r="E112" s="135"/>
      <c r="F112" s="135"/>
      <c r="H112">
        <v>3</v>
      </c>
      <c r="I112">
        <f>MAX(J110:AB110)</f>
        <v>-4.4512921977157838E-5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0</v>
      </c>
      <c r="AB112">
        <f t="shared" si="86"/>
        <v>1</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51.640625</v>
      </c>
      <c r="R113">
        <f t="shared" si="87"/>
        <v>43.8671875</v>
      </c>
      <c r="S113">
        <f t="shared" si="87"/>
        <v>39.98046875</v>
      </c>
      <c r="T113">
        <f t="shared" si="87"/>
        <v>38.037109375</v>
      </c>
      <c r="U113">
        <f t="shared" si="87"/>
        <v>39.0087890625</v>
      </c>
      <c r="V113">
        <f t="shared" si="87"/>
        <v>39.49462890625</v>
      </c>
      <c r="W113">
        <f t="shared" si="87"/>
        <v>39.251708984375</v>
      </c>
      <c r="X113">
        <f t="shared" si="87"/>
        <v>39.1302490234375</v>
      </c>
      <c r="Y113">
        <f t="shared" si="87"/>
        <v>39.19097900390625</v>
      </c>
      <c r="Z113">
        <f t="shared" si="87"/>
        <v>39.160614013671875</v>
      </c>
      <c r="AA113">
        <f t="shared" si="87"/>
        <v>39.145431518554688</v>
      </c>
      <c r="AB113">
        <f t="shared" si="87"/>
        <v>39.153022766113281</v>
      </c>
      <c r="AC113" s="132">
        <f>HLOOKUP(1,$J112:AB113,2,0)</f>
        <v>39.153022766113281</v>
      </c>
    </row>
    <row r="114" spans="4:31">
      <c r="D114" s="135"/>
      <c r="E114" s="135"/>
      <c r="F114" s="135"/>
      <c r="H114">
        <v>5</v>
      </c>
      <c r="I114">
        <f>MIN(J111:AB111)</f>
        <v>6.6034266505754502E-5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1</v>
      </c>
      <c r="AB114">
        <f t="shared" si="88"/>
        <v>0</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51.640625</v>
      </c>
      <c r="R115">
        <f t="shared" si="89"/>
        <v>43.8671875</v>
      </c>
      <c r="S115">
        <f t="shared" si="89"/>
        <v>39.98046875</v>
      </c>
      <c r="T115">
        <f t="shared" si="89"/>
        <v>38.037109375</v>
      </c>
      <c r="U115">
        <f t="shared" si="89"/>
        <v>39.0087890625</v>
      </c>
      <c r="V115">
        <f t="shared" si="89"/>
        <v>39.49462890625</v>
      </c>
      <c r="W115">
        <f t="shared" si="89"/>
        <v>39.251708984375</v>
      </c>
      <c r="X115">
        <f t="shared" si="89"/>
        <v>39.1302490234375</v>
      </c>
      <c r="Y115">
        <f t="shared" si="89"/>
        <v>39.19097900390625</v>
      </c>
      <c r="Z115">
        <f t="shared" si="89"/>
        <v>39.160614013671875</v>
      </c>
      <c r="AA115">
        <f t="shared" si="89"/>
        <v>39.145431518554688</v>
      </c>
      <c r="AB115">
        <f t="shared" si="89"/>
        <v>39.153022766113281</v>
      </c>
      <c r="AC115" s="132">
        <f>HLOOKUP(1,$J114:AB115,2,0)</f>
        <v>39.145431518554688</v>
      </c>
    </row>
    <row r="116" spans="4:31" s="139" customFormat="1">
      <c r="D116" s="137"/>
      <c r="E116" s="137"/>
      <c r="F116" s="137"/>
      <c r="G116" s="138" t="s">
        <v>116</v>
      </c>
      <c r="H116" s="139">
        <v>1</v>
      </c>
      <c r="J116" s="139" t="str">
        <f>IF(J$12&lt;0,J$12,"")</f>
        <v/>
      </c>
      <c r="K116" s="139">
        <f t="shared" ref="K116:AC116" si="90">IF(K$12&lt;0,K$12,"")</f>
        <v>-0.53690259908628402</v>
      </c>
      <c r="L116" s="139">
        <f t="shared" si="90"/>
        <v>-0.51565519054671216</v>
      </c>
      <c r="M116" s="139">
        <f t="shared" si="90"/>
        <v>-0.4736894263950388</v>
      </c>
      <c r="N116" s="139">
        <f t="shared" si="90"/>
        <v>-0.39181312953070913</v>
      </c>
      <c r="O116" s="139">
        <f t="shared" si="90"/>
        <v>-0.23582303679327149</v>
      </c>
      <c r="P116" s="139" t="str">
        <f t="shared" si="90"/>
        <v/>
      </c>
      <c r="Q116" s="139">
        <f t="shared" si="90"/>
        <v>-0.13719118240536005</v>
      </c>
      <c r="R116" s="139">
        <f t="shared" si="90"/>
        <v>-6.1165714844233054E-2</v>
      </c>
      <c r="S116" s="139">
        <f t="shared" si="90"/>
        <v>-1.1837268369536136E-2</v>
      </c>
      <c r="T116" s="139" t="str">
        <f t="shared" si="90"/>
        <v/>
      </c>
      <c r="U116" s="139" t="str">
        <f t="shared" si="90"/>
        <v/>
      </c>
      <c r="V116" s="139">
        <f t="shared" si="90"/>
        <v>-4.9742291699600427E-3</v>
      </c>
      <c r="W116" s="139">
        <f t="shared" si="90"/>
        <v>-1.4776530524638343E-3</v>
      </c>
      <c r="X116" s="139" t="str">
        <f t="shared" si="90"/>
        <v/>
      </c>
      <c r="Y116" s="139">
        <f t="shared" si="90"/>
        <v>-5.9659288509450459E-4</v>
      </c>
      <c r="Z116" s="139">
        <f t="shared" si="90"/>
        <v>-1.5501634387582452E-4</v>
      </c>
      <c r="AA116" s="139" t="str">
        <f t="shared" si="90"/>
        <v/>
      </c>
      <c r="AB116" s="139">
        <f t="shared" si="90"/>
        <v>-4.4512921977157838E-5</v>
      </c>
      <c r="AC116" s="139" t="str">
        <f t="shared" si="90"/>
        <v/>
      </c>
    </row>
    <row r="117" spans="4:31">
      <c r="D117" s="135"/>
      <c r="E117" s="135"/>
      <c r="F117" s="135"/>
      <c r="H117">
        <v>2</v>
      </c>
      <c r="J117">
        <f>IF(NOT(J$12&lt;0),J$12,"")</f>
        <v>4.5799790480982923</v>
      </c>
      <c r="K117" t="str">
        <f t="shared" ref="K117:AC117" si="91">IF(NOT(K$12&lt;0),K$12,"")</f>
        <v/>
      </c>
      <c r="L117" t="str">
        <f t="shared" si="91"/>
        <v/>
      </c>
      <c r="M117" t="str">
        <f t="shared" si="91"/>
        <v/>
      </c>
      <c r="N117" t="str">
        <f t="shared" si="91"/>
        <v/>
      </c>
      <c r="O117" t="str">
        <f t="shared" si="91"/>
        <v/>
      </c>
      <c r="P117">
        <f t="shared" si="91"/>
        <v>4.8359435373935611E-2</v>
      </c>
      <c r="Q117" t="str">
        <f t="shared" si="91"/>
        <v/>
      </c>
      <c r="R117" t="str">
        <f t="shared" si="91"/>
        <v/>
      </c>
      <c r="S117" t="str">
        <f t="shared" si="91"/>
        <v/>
      </c>
      <c r="T117">
        <f t="shared" si="91"/>
        <v>1.6689759543945581E-2</v>
      </c>
      <c r="U117">
        <f t="shared" si="91"/>
        <v>2.0633974961142831E-3</v>
      </c>
      <c r="V117" t="str">
        <f t="shared" si="91"/>
        <v/>
      </c>
      <c r="W117" t="str">
        <f t="shared" si="91"/>
        <v/>
      </c>
      <c r="X117">
        <f t="shared" si="91"/>
        <v>2.8726004728352184E-4</v>
      </c>
      <c r="Y117" t="str">
        <f t="shared" si="91"/>
        <v/>
      </c>
      <c r="Z117" t="str">
        <f t="shared" si="91"/>
        <v/>
      </c>
      <c r="AA117">
        <f t="shared" si="91"/>
        <v>6.6034266505754502E-5</v>
      </c>
      <c r="AB117" t="str">
        <f t="shared" si="91"/>
        <v/>
      </c>
      <c r="AC117">
        <f t="shared" si="91"/>
        <v>1.0755199816081529E-5</v>
      </c>
    </row>
    <row r="118" spans="4:31">
      <c r="D118" s="135"/>
      <c r="E118" s="135"/>
      <c r="F118" s="135"/>
      <c r="H118">
        <v>3</v>
      </c>
      <c r="I118">
        <f>MAX(J116:AC116)</f>
        <v>-4.4512921977157838E-5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0</v>
      </c>
      <c r="AB118">
        <f t="shared" si="92"/>
        <v>1</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51.640625</v>
      </c>
      <c r="R119">
        <f t="shared" si="93"/>
        <v>43.8671875</v>
      </c>
      <c r="S119">
        <f t="shared" si="93"/>
        <v>39.98046875</v>
      </c>
      <c r="T119">
        <f t="shared" si="93"/>
        <v>38.037109375</v>
      </c>
      <c r="U119">
        <f t="shared" si="93"/>
        <v>39.0087890625</v>
      </c>
      <c r="V119">
        <f t="shared" si="93"/>
        <v>39.49462890625</v>
      </c>
      <c r="W119">
        <f t="shared" si="93"/>
        <v>39.251708984375</v>
      </c>
      <c r="X119">
        <f t="shared" si="93"/>
        <v>39.1302490234375</v>
      </c>
      <c r="Y119">
        <f t="shared" si="93"/>
        <v>39.19097900390625</v>
      </c>
      <c r="Z119">
        <f t="shared" si="93"/>
        <v>39.160614013671875</v>
      </c>
      <c r="AA119">
        <f t="shared" si="93"/>
        <v>39.145431518554688</v>
      </c>
      <c r="AB119">
        <f t="shared" si="93"/>
        <v>39.153022766113281</v>
      </c>
      <c r="AC119">
        <f t="shared" si="93"/>
        <v>39.149227142333984</v>
      </c>
      <c r="AD119" s="132">
        <f>HLOOKUP(1,$J118:AC119,2,0)</f>
        <v>39.153022766113281</v>
      </c>
    </row>
    <row r="120" spans="4:31">
      <c r="D120" s="135"/>
      <c r="E120" s="135"/>
      <c r="F120" s="135"/>
      <c r="H120">
        <v>5</v>
      </c>
      <c r="I120">
        <f>MIN(J117:AC117)</f>
        <v>1.0755199816081529E-5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51.640625</v>
      </c>
      <c r="R121">
        <f t="shared" si="95"/>
        <v>43.8671875</v>
      </c>
      <c r="S121">
        <f t="shared" si="95"/>
        <v>39.98046875</v>
      </c>
      <c r="T121">
        <f t="shared" si="95"/>
        <v>38.037109375</v>
      </c>
      <c r="U121">
        <f t="shared" si="95"/>
        <v>39.0087890625</v>
      </c>
      <c r="V121">
        <f t="shared" si="95"/>
        <v>39.49462890625</v>
      </c>
      <c r="W121">
        <f t="shared" si="95"/>
        <v>39.251708984375</v>
      </c>
      <c r="X121">
        <f t="shared" si="95"/>
        <v>39.1302490234375</v>
      </c>
      <c r="Y121">
        <f t="shared" si="95"/>
        <v>39.19097900390625</v>
      </c>
      <c r="Z121">
        <f t="shared" si="95"/>
        <v>39.160614013671875</v>
      </c>
      <c r="AA121">
        <f t="shared" si="95"/>
        <v>39.145431518554688</v>
      </c>
      <c r="AB121">
        <f t="shared" si="95"/>
        <v>39.153022766113281</v>
      </c>
      <c r="AC121">
        <f t="shared" si="95"/>
        <v>39.149227142333984</v>
      </c>
      <c r="AD121" s="132">
        <f>HLOOKUP(1,$J120:AC121,2,0)</f>
        <v>39.149227142333984</v>
      </c>
    </row>
    <row r="122" spans="4:31" s="139" customFormat="1">
      <c r="D122" s="137"/>
      <c r="E122" s="137"/>
      <c r="F122" s="137"/>
      <c r="G122" s="138" t="s">
        <v>117</v>
      </c>
      <c r="H122" s="139">
        <v>1</v>
      </c>
      <c r="J122" s="139" t="str">
        <f>IF(J$12&lt;0,J$12,"")</f>
        <v/>
      </c>
      <c r="K122" s="139">
        <f t="shared" ref="K122:AD122" si="96">IF(K$12&lt;0,K$12,"")</f>
        <v>-0.53690259908628402</v>
      </c>
      <c r="L122" s="139">
        <f t="shared" si="96"/>
        <v>-0.51565519054671216</v>
      </c>
      <c r="M122" s="139">
        <f t="shared" si="96"/>
        <v>-0.4736894263950388</v>
      </c>
      <c r="N122" s="139">
        <f t="shared" si="96"/>
        <v>-0.39181312953070913</v>
      </c>
      <c r="O122" s="139">
        <f t="shared" si="96"/>
        <v>-0.23582303679327149</v>
      </c>
      <c r="P122" s="139" t="str">
        <f t="shared" si="96"/>
        <v/>
      </c>
      <c r="Q122" s="139">
        <f t="shared" si="96"/>
        <v>-0.13719118240536005</v>
      </c>
      <c r="R122" s="139">
        <f t="shared" si="96"/>
        <v>-6.1165714844233054E-2</v>
      </c>
      <c r="S122" s="139">
        <f t="shared" si="96"/>
        <v>-1.1837268369536136E-2</v>
      </c>
      <c r="T122" s="139" t="str">
        <f t="shared" si="96"/>
        <v/>
      </c>
      <c r="U122" s="139" t="str">
        <f t="shared" si="96"/>
        <v/>
      </c>
      <c r="V122" s="139">
        <f t="shared" si="96"/>
        <v>-4.9742291699600427E-3</v>
      </c>
      <c r="W122" s="139">
        <f t="shared" si="96"/>
        <v>-1.4776530524638343E-3</v>
      </c>
      <c r="X122" s="139" t="str">
        <f t="shared" si="96"/>
        <v/>
      </c>
      <c r="Y122" s="139">
        <f t="shared" si="96"/>
        <v>-5.9659288509450459E-4</v>
      </c>
      <c r="Z122" s="139">
        <f t="shared" si="96"/>
        <v>-1.5501634387582452E-4</v>
      </c>
      <c r="AA122" s="139" t="str">
        <f t="shared" si="96"/>
        <v/>
      </c>
      <c r="AB122" s="139">
        <f t="shared" si="96"/>
        <v>-4.4512921977157838E-5</v>
      </c>
      <c r="AC122" s="139" t="str">
        <f t="shared" si="96"/>
        <v/>
      </c>
      <c r="AD122" s="139">
        <f t="shared" si="96"/>
        <v>-1.6880228989379908E-5</v>
      </c>
    </row>
    <row r="123" spans="4:31">
      <c r="D123" s="135"/>
      <c r="E123" s="135"/>
      <c r="F123" s="135"/>
      <c r="H123">
        <v>2</v>
      </c>
      <c r="J123">
        <f>IF(NOT(J$12&lt;0),J$12,"")</f>
        <v>4.5799790480982923</v>
      </c>
      <c r="K123" t="str">
        <f t="shared" ref="K123:AD123" si="97">IF(NOT(K$12&lt;0),K$12,"")</f>
        <v/>
      </c>
      <c r="L123" t="str">
        <f t="shared" si="97"/>
        <v/>
      </c>
      <c r="M123" t="str">
        <f t="shared" si="97"/>
        <v/>
      </c>
      <c r="N123" t="str">
        <f t="shared" si="97"/>
        <v/>
      </c>
      <c r="O123" t="str">
        <f t="shared" si="97"/>
        <v/>
      </c>
      <c r="P123">
        <f t="shared" si="97"/>
        <v>4.8359435373935611E-2</v>
      </c>
      <c r="Q123" t="str">
        <f t="shared" si="97"/>
        <v/>
      </c>
      <c r="R123" t="str">
        <f t="shared" si="97"/>
        <v/>
      </c>
      <c r="S123" t="str">
        <f t="shared" si="97"/>
        <v/>
      </c>
      <c r="T123">
        <f t="shared" si="97"/>
        <v>1.6689759543945581E-2</v>
      </c>
      <c r="U123">
        <f t="shared" si="97"/>
        <v>2.0633974961142831E-3</v>
      </c>
      <c r="V123" t="str">
        <f t="shared" si="97"/>
        <v/>
      </c>
      <c r="W123" t="str">
        <f t="shared" si="97"/>
        <v/>
      </c>
      <c r="X123">
        <f t="shared" si="97"/>
        <v>2.8726004728352184E-4</v>
      </c>
      <c r="Y123" t="str">
        <f t="shared" si="97"/>
        <v/>
      </c>
      <c r="Z123" t="str">
        <f t="shared" si="97"/>
        <v/>
      </c>
      <c r="AA123">
        <f t="shared" si="97"/>
        <v>6.6034266505754502E-5</v>
      </c>
      <c r="AB123" t="str">
        <f t="shared" si="97"/>
        <v/>
      </c>
      <c r="AC123">
        <f t="shared" si="97"/>
        <v>1.0755199816081529E-5</v>
      </c>
      <c r="AD123" t="str">
        <f t="shared" si="97"/>
        <v/>
      </c>
    </row>
    <row r="124" spans="4:31">
      <c r="D124" s="135"/>
      <c r="E124" s="135"/>
      <c r="F124" s="135"/>
      <c r="H124">
        <v>3</v>
      </c>
      <c r="I124">
        <f>MAX(J122:AD122)</f>
        <v>-1.6880228989379908E-5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0</v>
      </c>
      <c r="AB124">
        <f t="shared" si="98"/>
        <v>0</v>
      </c>
      <c r="AC124">
        <f t="shared" si="98"/>
        <v>0</v>
      </c>
      <c r="AD124">
        <f t="shared" si="98"/>
        <v>1</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51.640625</v>
      </c>
      <c r="R125">
        <f t="shared" si="99"/>
        <v>43.8671875</v>
      </c>
      <c r="S125">
        <f t="shared" si="99"/>
        <v>39.98046875</v>
      </c>
      <c r="T125">
        <f t="shared" si="99"/>
        <v>38.037109375</v>
      </c>
      <c r="U125">
        <f t="shared" si="99"/>
        <v>39.0087890625</v>
      </c>
      <c r="V125">
        <f t="shared" si="99"/>
        <v>39.49462890625</v>
      </c>
      <c r="W125">
        <f t="shared" si="99"/>
        <v>39.251708984375</v>
      </c>
      <c r="X125">
        <f t="shared" si="99"/>
        <v>39.1302490234375</v>
      </c>
      <c r="Y125">
        <f t="shared" si="99"/>
        <v>39.19097900390625</v>
      </c>
      <c r="Z125">
        <f t="shared" si="99"/>
        <v>39.160614013671875</v>
      </c>
      <c r="AA125">
        <f t="shared" si="99"/>
        <v>39.145431518554688</v>
      </c>
      <c r="AB125">
        <f t="shared" si="99"/>
        <v>39.153022766113281</v>
      </c>
      <c r="AC125">
        <f t="shared" si="99"/>
        <v>39.149227142333984</v>
      </c>
      <c r="AD125">
        <f t="shared" si="99"/>
        <v>39.151124954223633</v>
      </c>
      <c r="AE125" s="132">
        <f>HLOOKUP(1,$J124:AD125,2,0)</f>
        <v>39.151124954223633</v>
      </c>
    </row>
    <row r="126" spans="4:31">
      <c r="D126" s="135"/>
      <c r="E126" s="135"/>
      <c r="F126" s="135"/>
      <c r="H126">
        <v>5</v>
      </c>
      <c r="I126">
        <f>MIN(J123:AD123)</f>
        <v>1.0755199816081529E-5</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1</v>
      </c>
      <c r="AD126">
        <f t="shared" si="100"/>
        <v>0</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51.640625</v>
      </c>
      <c r="R127">
        <f t="shared" si="101"/>
        <v>43.8671875</v>
      </c>
      <c r="S127">
        <f t="shared" si="101"/>
        <v>39.98046875</v>
      </c>
      <c r="T127">
        <f t="shared" si="101"/>
        <v>38.037109375</v>
      </c>
      <c r="U127">
        <f t="shared" si="101"/>
        <v>39.0087890625</v>
      </c>
      <c r="V127">
        <f t="shared" si="101"/>
        <v>39.49462890625</v>
      </c>
      <c r="W127">
        <f t="shared" si="101"/>
        <v>39.251708984375</v>
      </c>
      <c r="X127">
        <f t="shared" si="101"/>
        <v>39.1302490234375</v>
      </c>
      <c r="Y127">
        <f t="shared" si="101"/>
        <v>39.19097900390625</v>
      </c>
      <c r="Z127">
        <f t="shared" si="101"/>
        <v>39.160614013671875</v>
      </c>
      <c r="AA127">
        <f t="shared" si="101"/>
        <v>39.145431518554688</v>
      </c>
      <c r="AB127">
        <f t="shared" si="101"/>
        <v>39.153022766113281</v>
      </c>
      <c r="AC127">
        <f t="shared" si="101"/>
        <v>39.149227142333984</v>
      </c>
      <c r="AD127">
        <f t="shared" si="101"/>
        <v>39.151124954223633</v>
      </c>
      <c r="AE127" s="132">
        <f>HLOOKUP(1,$J126:AD127,2,0)</f>
        <v>39.149227142333984</v>
      </c>
    </row>
    <row r="128" spans="4:31" s="139" customFormat="1">
      <c r="D128" s="137"/>
      <c r="E128" s="137"/>
      <c r="F128" s="137"/>
      <c r="G128" s="138" t="s">
        <v>118</v>
      </c>
      <c r="H128" s="139">
        <v>1</v>
      </c>
      <c r="J128" s="139" t="str">
        <f>IF(J$12&lt;0,J$12,"")</f>
        <v/>
      </c>
      <c r="K128" s="139">
        <f t="shared" ref="K128:AE128" si="102">IF(K$12&lt;0,K$12,"")</f>
        <v>-0.53690259908628402</v>
      </c>
      <c r="L128" s="139">
        <f t="shared" si="102"/>
        <v>-0.51565519054671216</v>
      </c>
      <c r="M128" s="139">
        <f t="shared" si="102"/>
        <v>-0.4736894263950388</v>
      </c>
      <c r="N128" s="139">
        <f t="shared" si="102"/>
        <v>-0.39181312953070913</v>
      </c>
      <c r="O128" s="139">
        <f t="shared" si="102"/>
        <v>-0.23582303679327149</v>
      </c>
      <c r="P128" s="139" t="str">
        <f t="shared" si="102"/>
        <v/>
      </c>
      <c r="Q128" s="139">
        <f t="shared" si="102"/>
        <v>-0.13719118240536005</v>
      </c>
      <c r="R128" s="139">
        <f t="shared" si="102"/>
        <v>-6.1165714844233054E-2</v>
      </c>
      <c r="S128" s="139">
        <f t="shared" si="102"/>
        <v>-1.1837268369536136E-2</v>
      </c>
      <c r="T128" s="139" t="str">
        <f t="shared" si="102"/>
        <v/>
      </c>
      <c r="U128" s="139" t="str">
        <f t="shared" si="102"/>
        <v/>
      </c>
      <c r="V128" s="139">
        <f t="shared" si="102"/>
        <v>-4.9742291699600427E-3</v>
      </c>
      <c r="W128" s="139">
        <f t="shared" si="102"/>
        <v>-1.4776530524638343E-3</v>
      </c>
      <c r="X128" s="139" t="str">
        <f t="shared" si="102"/>
        <v/>
      </c>
      <c r="Y128" s="139">
        <f t="shared" si="102"/>
        <v>-5.9659288509450459E-4</v>
      </c>
      <c r="Z128" s="139">
        <f t="shared" si="102"/>
        <v>-1.5501634387582452E-4</v>
      </c>
      <c r="AA128" s="139" t="str">
        <f t="shared" si="102"/>
        <v/>
      </c>
      <c r="AB128" s="139">
        <f t="shared" si="102"/>
        <v>-4.4512921977157838E-5</v>
      </c>
      <c r="AC128" s="139" t="str">
        <f t="shared" si="102"/>
        <v/>
      </c>
      <c r="AD128" s="139">
        <f t="shared" si="102"/>
        <v>-1.6880228989379908E-5</v>
      </c>
      <c r="AE128" s="139">
        <f t="shared" si="102"/>
        <v>-3.0628565892421022E-6</v>
      </c>
    </row>
    <row r="129" spans="4:32">
      <c r="D129" s="135"/>
      <c r="E129" s="135"/>
      <c r="F129" s="135"/>
      <c r="H129">
        <v>2</v>
      </c>
      <c r="J129">
        <f>IF(NOT(J$12&lt;0),J$12,"")</f>
        <v>4.5799790480982923</v>
      </c>
      <c r="K129" t="str">
        <f t="shared" ref="K129:AE129" si="103">IF(NOT(K$12&lt;0),K$12,"")</f>
        <v/>
      </c>
      <c r="L129" t="str">
        <f t="shared" si="103"/>
        <v/>
      </c>
      <c r="M129" t="str">
        <f t="shared" si="103"/>
        <v/>
      </c>
      <c r="N129" t="str">
        <f t="shared" si="103"/>
        <v/>
      </c>
      <c r="O129" t="str">
        <f t="shared" si="103"/>
        <v/>
      </c>
      <c r="P129">
        <f t="shared" si="103"/>
        <v>4.8359435373935611E-2</v>
      </c>
      <c r="Q129" t="str">
        <f t="shared" si="103"/>
        <v/>
      </c>
      <c r="R129" t="str">
        <f t="shared" si="103"/>
        <v/>
      </c>
      <c r="S129" t="str">
        <f t="shared" si="103"/>
        <v/>
      </c>
      <c r="T129">
        <f t="shared" si="103"/>
        <v>1.6689759543945581E-2</v>
      </c>
      <c r="U129">
        <f t="shared" si="103"/>
        <v>2.0633974961142831E-3</v>
      </c>
      <c r="V129" t="str">
        <f t="shared" si="103"/>
        <v/>
      </c>
      <c r="W129" t="str">
        <f t="shared" si="103"/>
        <v/>
      </c>
      <c r="X129">
        <f t="shared" si="103"/>
        <v>2.8726004728352184E-4</v>
      </c>
      <c r="Y129" t="str">
        <f t="shared" si="103"/>
        <v/>
      </c>
      <c r="Z129" t="str">
        <f t="shared" si="103"/>
        <v/>
      </c>
      <c r="AA129">
        <f t="shared" si="103"/>
        <v>6.6034266505754502E-5</v>
      </c>
      <c r="AB129" t="str">
        <f t="shared" si="103"/>
        <v/>
      </c>
      <c r="AC129">
        <f t="shared" si="103"/>
        <v>1.0755199816081529E-5</v>
      </c>
      <c r="AD129" t="str">
        <f t="shared" si="103"/>
        <v/>
      </c>
      <c r="AE129" t="str">
        <f t="shared" si="103"/>
        <v/>
      </c>
    </row>
    <row r="130" spans="4:32">
      <c r="D130" s="135"/>
      <c r="E130" s="135"/>
      <c r="F130" s="135"/>
      <c r="H130">
        <v>3</v>
      </c>
      <c r="I130">
        <f>MAX(J128:AE128)</f>
        <v>-3.0628565892421022E-6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51.640625</v>
      </c>
      <c r="R131">
        <f t="shared" si="105"/>
        <v>43.8671875</v>
      </c>
      <c r="S131">
        <f t="shared" si="105"/>
        <v>39.98046875</v>
      </c>
      <c r="T131">
        <f t="shared" si="105"/>
        <v>38.037109375</v>
      </c>
      <c r="U131">
        <f t="shared" si="105"/>
        <v>39.0087890625</v>
      </c>
      <c r="V131">
        <f t="shared" si="105"/>
        <v>39.49462890625</v>
      </c>
      <c r="W131">
        <f t="shared" si="105"/>
        <v>39.251708984375</v>
      </c>
      <c r="X131">
        <f t="shared" si="105"/>
        <v>39.1302490234375</v>
      </c>
      <c r="Y131">
        <f t="shared" si="105"/>
        <v>39.19097900390625</v>
      </c>
      <c r="Z131">
        <f t="shared" si="105"/>
        <v>39.160614013671875</v>
      </c>
      <c r="AA131">
        <f t="shared" si="105"/>
        <v>39.145431518554688</v>
      </c>
      <c r="AB131">
        <f t="shared" si="105"/>
        <v>39.153022766113281</v>
      </c>
      <c r="AC131">
        <f t="shared" si="105"/>
        <v>39.149227142333984</v>
      </c>
      <c r="AD131">
        <f t="shared" si="105"/>
        <v>39.151124954223633</v>
      </c>
      <c r="AE131">
        <f t="shared" si="105"/>
        <v>39.150176048278809</v>
      </c>
      <c r="AF131" s="132">
        <f>HLOOKUP(1,$J130:AE131,2,0)</f>
        <v>39.150176048278809</v>
      </c>
    </row>
    <row r="132" spans="4:32">
      <c r="D132" s="135"/>
      <c r="E132" s="135"/>
      <c r="F132" s="135"/>
      <c r="H132">
        <v>5</v>
      </c>
      <c r="I132">
        <f>MIN(J129:AE129)</f>
        <v>1.0755199816081529E-5</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1</v>
      </c>
      <c r="AD132">
        <f t="shared" si="106"/>
        <v>0</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51.640625</v>
      </c>
      <c r="R133">
        <f t="shared" si="107"/>
        <v>43.8671875</v>
      </c>
      <c r="S133">
        <f t="shared" si="107"/>
        <v>39.98046875</v>
      </c>
      <c r="T133">
        <f t="shared" si="107"/>
        <v>38.037109375</v>
      </c>
      <c r="U133">
        <f t="shared" si="107"/>
        <v>39.0087890625</v>
      </c>
      <c r="V133">
        <f t="shared" si="107"/>
        <v>39.49462890625</v>
      </c>
      <c r="W133">
        <f t="shared" si="107"/>
        <v>39.251708984375</v>
      </c>
      <c r="X133">
        <f t="shared" si="107"/>
        <v>39.1302490234375</v>
      </c>
      <c r="Y133">
        <f t="shared" si="107"/>
        <v>39.19097900390625</v>
      </c>
      <c r="Z133">
        <f t="shared" si="107"/>
        <v>39.160614013671875</v>
      </c>
      <c r="AA133">
        <f t="shared" si="107"/>
        <v>39.145431518554688</v>
      </c>
      <c r="AB133">
        <f t="shared" si="107"/>
        <v>39.153022766113281</v>
      </c>
      <c r="AC133">
        <f t="shared" si="107"/>
        <v>39.149227142333984</v>
      </c>
      <c r="AD133">
        <f t="shared" si="107"/>
        <v>39.151124954223633</v>
      </c>
      <c r="AE133">
        <f t="shared" si="107"/>
        <v>39.150176048278809</v>
      </c>
      <c r="AF133" s="132">
        <f>HLOOKUP(1,$J132:AE133,2,0)</f>
        <v>39.149227142333984</v>
      </c>
    </row>
    <row r="134" spans="4:32">
      <c r="I134" s="134"/>
      <c r="J134" s="134"/>
    </row>
    <row r="135" spans="4:32">
      <c r="D135" s="26"/>
      <c r="E135" s="26"/>
      <c r="F135" s="26"/>
      <c r="I135" s="134"/>
      <c r="J135" s="134"/>
    </row>
    <row r="136" spans="4:32">
      <c r="I136" s="134"/>
      <c r="J136" s="134"/>
    </row>
  </sheetData>
  <sheetProtection algorithmName="SHA-512" hashValue="Kf4n7Oo1M6R8DqOKk0I2XC85k0yEw5JkKK5zIZtIDohn2DGtRy+xMFdcElfhQEr1O8vtI38mXEfI2oNFp1JSHQ==" saltValue="wF9W2OlEwxm7iaw2qeeNpQ==" spinCount="100000" sheet="1" objects="1" scenarios="1" selectLockedCells="1" selectUnlockedCells="1"/>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6018F-2FF6-4CB2-93A9-D4DD6BAEE4E4}">
  <sheetPr codeName="Sheet45"/>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90" customFormat="1">
      <c r="A4" s="147"/>
      <c r="B4" s="147"/>
      <c r="C4" s="147"/>
      <c r="D4" s="147"/>
      <c r="E4" s="147"/>
      <c r="F4" s="147"/>
      <c r="G4" s="131"/>
      <c r="M4" s="290" t="s">
        <v>99</v>
      </c>
      <c r="N4" s="290" t="s">
        <v>100</v>
      </c>
      <c r="O4" s="290" t="s">
        <v>101</v>
      </c>
      <c r="P4" s="290" t="s">
        <v>102</v>
      </c>
      <c r="Q4" s="290" t="s">
        <v>103</v>
      </c>
      <c r="R4" s="290" t="s">
        <v>104</v>
      </c>
      <c r="S4" s="290" t="s">
        <v>105</v>
      </c>
      <c r="T4" s="290" t="s">
        <v>106</v>
      </c>
      <c r="U4" s="290" t="s">
        <v>107</v>
      </c>
      <c r="V4" s="290" t="s">
        <v>108</v>
      </c>
      <c r="W4" s="290" t="s">
        <v>109</v>
      </c>
      <c r="X4" s="290" t="s">
        <v>110</v>
      </c>
      <c r="Y4" s="290" t="s">
        <v>111</v>
      </c>
      <c r="Z4" s="290" t="s">
        <v>112</v>
      </c>
      <c r="AA4" s="290" t="s">
        <v>113</v>
      </c>
      <c r="AB4" s="290" t="s">
        <v>114</v>
      </c>
      <c r="AC4" s="290" t="s">
        <v>115</v>
      </c>
      <c r="AD4" s="290" t="s">
        <v>116</v>
      </c>
      <c r="AE4" s="290" t="s">
        <v>117</v>
      </c>
      <c r="AF4" s="290" t="s">
        <v>118</v>
      </c>
    </row>
    <row r="5" spans="1:32">
      <c r="A5" s="103"/>
      <c r="B5" s="90"/>
      <c r="C5" s="90"/>
      <c r="D5" s="90"/>
      <c r="E5" s="90"/>
      <c r="F5" s="90"/>
      <c r="M5" s="132">
        <f>M17</f>
        <v>502.5</v>
      </c>
      <c r="N5">
        <f>N23</f>
        <v>253.75</v>
      </c>
      <c r="O5">
        <f>O29</f>
        <v>129.375</v>
      </c>
      <c r="P5">
        <f>P35</f>
        <v>67.1875</v>
      </c>
      <c r="Q5">
        <f>Q41</f>
        <v>67.1875</v>
      </c>
      <c r="R5">
        <f>R47</f>
        <v>51.640625</v>
      </c>
      <c r="S5">
        <f>S53</f>
        <v>43.8671875</v>
      </c>
      <c r="T5" s="132">
        <f>T59</f>
        <v>39.98046875</v>
      </c>
      <c r="U5">
        <f>U65</f>
        <v>38.037109375</v>
      </c>
      <c r="V5">
        <f>V71</f>
        <v>37.0654296875</v>
      </c>
      <c r="W5">
        <f>W77</f>
        <v>36.57958984375</v>
      </c>
      <c r="X5">
        <f>X83</f>
        <v>36.336669921875</v>
      </c>
      <c r="Y5">
        <f>Y89</f>
        <v>36.336669921875</v>
      </c>
      <c r="Z5">
        <f>Z95</f>
        <v>36.27593994140625</v>
      </c>
      <c r="AA5">
        <f>AA101</f>
        <v>36.245574951171875</v>
      </c>
      <c r="AB5">
        <f>AB107</f>
        <v>36.230392456054688</v>
      </c>
      <c r="AC5">
        <f>AC113</f>
        <v>36.222801208496094</v>
      </c>
      <c r="AD5">
        <f>AD119</f>
        <v>36.222801208496094</v>
      </c>
      <c r="AE5">
        <f>AE125</f>
        <v>36.222801208496094</v>
      </c>
      <c r="AF5" s="133">
        <f>AF131</f>
        <v>36.22185230255127</v>
      </c>
    </row>
    <row r="6" spans="1:32" ht="15.75">
      <c r="A6" s="105"/>
      <c r="B6" s="107"/>
      <c r="C6" s="107"/>
      <c r="D6" s="90"/>
      <c r="E6" s="90"/>
      <c r="F6" s="90"/>
      <c r="J6" s="134" t="s">
        <v>119</v>
      </c>
      <c r="K6" s="134"/>
      <c r="L6" s="34" t="s">
        <v>120</v>
      </c>
      <c r="M6" s="132">
        <f>M19</f>
        <v>5</v>
      </c>
      <c r="N6">
        <f>N25</f>
        <v>5</v>
      </c>
      <c r="O6">
        <f>O31</f>
        <v>5</v>
      </c>
      <c r="P6">
        <f>P37</f>
        <v>5</v>
      </c>
      <c r="Q6">
        <f>Q43</f>
        <v>36.09375</v>
      </c>
      <c r="R6">
        <f>R49</f>
        <v>36.09375</v>
      </c>
      <c r="S6">
        <f>S55</f>
        <v>36.09375</v>
      </c>
      <c r="T6" s="132">
        <f>T61</f>
        <v>36.09375</v>
      </c>
      <c r="U6">
        <f>U67</f>
        <v>36.09375</v>
      </c>
      <c r="V6">
        <f>V73</f>
        <v>36.09375</v>
      </c>
      <c r="W6">
        <f>W79</f>
        <v>36.09375</v>
      </c>
      <c r="X6">
        <f>X85</f>
        <v>36.09375</v>
      </c>
      <c r="Y6">
        <f>Y91</f>
        <v>36.2152099609375</v>
      </c>
      <c r="Z6">
        <f>Z97</f>
        <v>36.2152099609375</v>
      </c>
      <c r="AA6">
        <f>AA103</f>
        <v>36.2152099609375</v>
      </c>
      <c r="AB6">
        <f>AB109</f>
        <v>36.2152099609375</v>
      </c>
      <c r="AC6">
        <f>AC115</f>
        <v>36.2152099609375</v>
      </c>
      <c r="AD6">
        <f>AD121</f>
        <v>36.219005584716797</v>
      </c>
      <c r="AE6">
        <f>AE127</f>
        <v>36.220903396606445</v>
      </c>
      <c r="AF6" s="133">
        <f>AF133</f>
        <v>36.220903396606445</v>
      </c>
    </row>
    <row r="7" spans="1:32">
      <c r="A7" s="108" t="s">
        <v>23</v>
      </c>
      <c r="B7" s="109">
        <v>6</v>
      </c>
      <c r="C7" s="110"/>
      <c r="D7" s="90"/>
      <c r="E7" s="90"/>
      <c r="F7" s="90"/>
      <c r="I7" s="50" t="s">
        <v>18</v>
      </c>
      <c r="J7" s="134">
        <v>5</v>
      </c>
      <c r="K7" s="134">
        <v>1000</v>
      </c>
      <c r="L7">
        <f>(J7+K7)/2</f>
        <v>502.5</v>
      </c>
      <c r="M7">
        <f>SUM(M5:M6)/2</f>
        <v>253.75</v>
      </c>
      <c r="N7">
        <f>SUM(N5:N6)/2</f>
        <v>129.375</v>
      </c>
      <c r="O7">
        <f>SUM(O5:O6)/2</f>
        <v>67.1875</v>
      </c>
      <c r="P7">
        <f t="shared" ref="P7:AF7" si="0">SUM(P5:P6)/2</f>
        <v>36.09375</v>
      </c>
      <c r="Q7">
        <f t="shared" si="0"/>
        <v>51.640625</v>
      </c>
      <c r="R7">
        <f t="shared" si="0"/>
        <v>43.8671875</v>
      </c>
      <c r="S7">
        <f t="shared" si="0"/>
        <v>39.98046875</v>
      </c>
      <c r="T7">
        <f t="shared" si="0"/>
        <v>38.037109375</v>
      </c>
      <c r="U7">
        <f t="shared" si="0"/>
        <v>37.0654296875</v>
      </c>
      <c r="V7">
        <f t="shared" si="0"/>
        <v>36.57958984375</v>
      </c>
      <c r="W7">
        <f t="shared" si="0"/>
        <v>36.336669921875</v>
      </c>
      <c r="X7">
        <f t="shared" si="0"/>
        <v>36.2152099609375</v>
      </c>
      <c r="Y7">
        <f t="shared" si="0"/>
        <v>36.27593994140625</v>
      </c>
      <c r="Z7">
        <f t="shared" si="0"/>
        <v>36.245574951171875</v>
      </c>
      <c r="AA7">
        <f t="shared" si="0"/>
        <v>36.230392456054688</v>
      </c>
      <c r="AB7">
        <f t="shared" si="0"/>
        <v>36.222801208496094</v>
      </c>
      <c r="AC7">
        <f t="shared" si="0"/>
        <v>36.219005584716797</v>
      </c>
      <c r="AD7" s="133">
        <f t="shared" si="0"/>
        <v>36.220903396606445</v>
      </c>
      <c r="AE7" s="133">
        <f t="shared" si="0"/>
        <v>36.22185230255127</v>
      </c>
      <c r="AF7">
        <f t="shared" si="0"/>
        <v>36.221377849578857</v>
      </c>
    </row>
    <row r="8" spans="1:32">
      <c r="A8" s="112" t="s">
        <v>121</v>
      </c>
      <c r="B8" s="110">
        <f>'ICC SSiz HypTest'!C4</f>
        <v>0.5</v>
      </c>
      <c r="C8" s="148" t="s">
        <v>122</v>
      </c>
      <c r="D8" s="109">
        <f>B8/(1-B8)</f>
        <v>1</v>
      </c>
      <c r="E8" s="109" t="s">
        <v>123</v>
      </c>
      <c r="F8" s="109"/>
      <c r="I8" s="50" t="s">
        <v>23</v>
      </c>
      <c r="J8">
        <f>B7</f>
        <v>6</v>
      </c>
      <c r="K8">
        <f>J8</f>
        <v>6</v>
      </c>
      <c r="L8">
        <f t="shared" ref="L8:AF8" si="1">K8</f>
        <v>6</v>
      </c>
      <c r="M8">
        <f t="shared" si="1"/>
        <v>6</v>
      </c>
      <c r="N8">
        <f t="shared" si="1"/>
        <v>6</v>
      </c>
      <c r="O8">
        <f t="shared" si="1"/>
        <v>6</v>
      </c>
      <c r="P8">
        <f t="shared" si="1"/>
        <v>6</v>
      </c>
      <c r="Q8">
        <f t="shared" si="1"/>
        <v>6</v>
      </c>
      <c r="R8">
        <f t="shared" si="1"/>
        <v>6</v>
      </c>
      <c r="S8">
        <f t="shared" si="1"/>
        <v>6</v>
      </c>
      <c r="T8">
        <f t="shared" si="1"/>
        <v>6</v>
      </c>
      <c r="U8">
        <f t="shared" si="1"/>
        <v>6</v>
      </c>
      <c r="V8">
        <f t="shared" si="1"/>
        <v>6</v>
      </c>
      <c r="W8">
        <f t="shared" si="1"/>
        <v>6</v>
      </c>
      <c r="X8">
        <f t="shared" si="1"/>
        <v>6</v>
      </c>
      <c r="Y8">
        <f t="shared" si="1"/>
        <v>6</v>
      </c>
      <c r="Z8">
        <f t="shared" si="1"/>
        <v>6</v>
      </c>
      <c r="AA8">
        <f t="shared" si="1"/>
        <v>6</v>
      </c>
      <c r="AB8">
        <f t="shared" si="1"/>
        <v>6</v>
      </c>
      <c r="AC8">
        <f t="shared" si="1"/>
        <v>6</v>
      </c>
      <c r="AD8">
        <f t="shared" si="1"/>
        <v>6</v>
      </c>
      <c r="AE8">
        <f t="shared" si="1"/>
        <v>6</v>
      </c>
      <c r="AF8">
        <f t="shared" si="1"/>
        <v>6</v>
      </c>
    </row>
    <row r="9" spans="1:32">
      <c r="A9" s="112" t="s">
        <v>124</v>
      </c>
      <c r="B9" s="110">
        <f>'ICC SSiz HypTest'!C5</f>
        <v>0.7</v>
      </c>
      <c r="C9" s="148" t="s">
        <v>125</v>
      </c>
      <c r="D9" s="109">
        <f>B9/(1-B9)</f>
        <v>2.333333333333333</v>
      </c>
      <c r="E9" s="109" t="s">
        <v>126</v>
      </c>
      <c r="F9" s="109"/>
      <c r="J9">
        <f>(2*($B10+$B11)^2)*((J7*J8)-1)/(J7*(J7-1)*(J8-1))</f>
        <v>4.9670314633874275</v>
      </c>
      <c r="K9">
        <f t="shared" ref="K9:AF9" si="2">(2*($B10+$B11)^2)*((K7*K8)-1)/(K7*(K7-1)*(K8-1))</f>
        <v>2.0570378481144024E-2</v>
      </c>
      <c r="L9">
        <f t="shared" si="2"/>
        <v>4.096992352679401E-2</v>
      </c>
      <c r="M9">
        <f t="shared" si="2"/>
        <v>8.1265020695370158E-2</v>
      </c>
      <c r="N9">
        <f t="shared" si="2"/>
        <v>0.15989683385339504</v>
      </c>
      <c r="O9">
        <f t="shared" si="2"/>
        <v>0.309760134103578</v>
      </c>
      <c r="P9">
        <f t="shared" si="2"/>
        <v>0.58296212103388712</v>
      </c>
      <c r="Q9">
        <f t="shared" si="2"/>
        <v>0.4045546328338141</v>
      </c>
      <c r="R9">
        <f t="shared" si="2"/>
        <v>0.47764143087971317</v>
      </c>
      <c r="S9">
        <f t="shared" si="2"/>
        <v>0.52507201653412139</v>
      </c>
      <c r="T9">
        <f t="shared" si="2"/>
        <v>0.55250466822106425</v>
      </c>
      <c r="U9">
        <f t="shared" si="2"/>
        <v>0.56732486250204495</v>
      </c>
      <c r="V9">
        <f t="shared" si="2"/>
        <v>0.57503719264660358</v>
      </c>
      <c r="W9">
        <f t="shared" si="2"/>
        <v>0.5789725363438547</v>
      </c>
      <c r="X9">
        <f t="shared" si="2"/>
        <v>0.58096047871023104</v>
      </c>
      <c r="Y9">
        <f t="shared" si="2"/>
        <v>0.57996480383904847</v>
      </c>
      <c r="Z9">
        <f t="shared" si="2"/>
        <v>0.58046221425653011</v>
      </c>
      <c r="AA9">
        <f t="shared" si="2"/>
        <v>0.58071123959142767</v>
      </c>
      <c r="AB9">
        <f t="shared" si="2"/>
        <v>0.58083583241063719</v>
      </c>
      <c r="AC9">
        <f t="shared" si="2"/>
        <v>0.58089814887323399</v>
      </c>
      <c r="AD9">
        <f t="shared" si="2"/>
        <v>0.58086698897040467</v>
      </c>
      <c r="AE9">
        <f t="shared" si="2"/>
        <v>0.58085141027267173</v>
      </c>
      <c r="AF9">
        <f t="shared" si="2"/>
        <v>0.58085919951707177</v>
      </c>
    </row>
    <row r="10" spans="1:32">
      <c r="A10" s="110">
        <f>1-'ICC SSiz HypTest'!C7</f>
        <v>9.9999999999999978E-2</v>
      </c>
      <c r="B10" s="116">
        <f>-NORMSINV(A10)</f>
        <v>1.2815515655446006</v>
      </c>
      <c r="C10" s="115" t="s">
        <v>13</v>
      </c>
      <c r="D10" s="107"/>
      <c r="E10" s="107"/>
      <c r="F10" s="107"/>
      <c r="H10" t="s">
        <v>331</v>
      </c>
      <c r="I10" t="s">
        <v>127</v>
      </c>
      <c r="J10">
        <f>(1+(J8*$D8))/(1+(J8*$D9))</f>
        <v>0.46666666666666673</v>
      </c>
      <c r="K10">
        <f t="shared" ref="K10:AF10" si="3">(1+(K8*$D8))/(1+(K8*$D9))</f>
        <v>0.46666666666666673</v>
      </c>
      <c r="L10">
        <f t="shared" si="3"/>
        <v>0.46666666666666673</v>
      </c>
      <c r="M10">
        <f t="shared" si="3"/>
        <v>0.46666666666666673</v>
      </c>
      <c r="N10">
        <f t="shared" si="3"/>
        <v>0.46666666666666673</v>
      </c>
      <c r="O10">
        <f t="shared" si="3"/>
        <v>0.46666666666666673</v>
      </c>
      <c r="P10">
        <f t="shared" si="3"/>
        <v>0.46666666666666673</v>
      </c>
      <c r="Q10">
        <f t="shared" si="3"/>
        <v>0.46666666666666673</v>
      </c>
      <c r="R10">
        <f t="shared" si="3"/>
        <v>0.46666666666666673</v>
      </c>
      <c r="S10">
        <f t="shared" si="3"/>
        <v>0.46666666666666673</v>
      </c>
      <c r="T10">
        <f t="shared" si="3"/>
        <v>0.46666666666666673</v>
      </c>
      <c r="U10">
        <f t="shared" si="3"/>
        <v>0.46666666666666673</v>
      </c>
      <c r="V10">
        <f t="shared" si="3"/>
        <v>0.46666666666666673</v>
      </c>
      <c r="W10">
        <f t="shared" si="3"/>
        <v>0.46666666666666673</v>
      </c>
      <c r="X10">
        <f t="shared" si="3"/>
        <v>0.46666666666666673</v>
      </c>
      <c r="Y10">
        <f t="shared" si="3"/>
        <v>0.46666666666666673</v>
      </c>
      <c r="Z10">
        <f t="shared" si="3"/>
        <v>0.46666666666666673</v>
      </c>
      <c r="AA10">
        <f t="shared" si="3"/>
        <v>0.46666666666666673</v>
      </c>
      <c r="AB10">
        <f t="shared" si="3"/>
        <v>0.46666666666666673</v>
      </c>
      <c r="AC10">
        <f t="shared" si="3"/>
        <v>0.46666666666666673</v>
      </c>
      <c r="AD10">
        <f t="shared" si="3"/>
        <v>0.46666666666666673</v>
      </c>
      <c r="AE10">
        <f t="shared" si="3"/>
        <v>0.46666666666666673</v>
      </c>
      <c r="AF10">
        <f t="shared" si="3"/>
        <v>0.46666666666666673</v>
      </c>
    </row>
    <row r="11" spans="1:32">
      <c r="A11" s="110">
        <f>'ICC SSiz HypTest'!C8</f>
        <v>0.1</v>
      </c>
      <c r="B11" s="116">
        <f>-NORMSINV(A11/2)</f>
        <v>1.6448536269514726</v>
      </c>
      <c r="C11" s="115" t="s">
        <v>14</v>
      </c>
      <c r="D11" s="110"/>
      <c r="E11" s="110"/>
      <c r="F11" s="110"/>
      <c r="H11" t="s">
        <v>331</v>
      </c>
      <c r="I11" t="s">
        <v>128</v>
      </c>
      <c r="J11">
        <f>(-LN(J10))^2</f>
        <v>0.58085745893404628</v>
      </c>
      <c r="K11">
        <f>(-LN(K10))^2</f>
        <v>0.58085745893404628</v>
      </c>
      <c r="L11">
        <f>(-LN(L10))^2</f>
        <v>0.58085745893404628</v>
      </c>
      <c r="M11">
        <f>(-LN(M10))^2</f>
        <v>0.58085745893404628</v>
      </c>
      <c r="N11">
        <f t="shared" ref="N11:AF11" si="4">(-LN(N10))^2</f>
        <v>0.58085745893404628</v>
      </c>
      <c r="O11">
        <f t="shared" si="4"/>
        <v>0.58085745893404628</v>
      </c>
      <c r="P11">
        <f t="shared" si="4"/>
        <v>0.58085745893404628</v>
      </c>
      <c r="Q11">
        <f t="shared" si="4"/>
        <v>0.58085745893404628</v>
      </c>
      <c r="R11">
        <f t="shared" si="4"/>
        <v>0.58085745893404628</v>
      </c>
      <c r="S11">
        <f t="shared" si="4"/>
        <v>0.58085745893404628</v>
      </c>
      <c r="T11">
        <f t="shared" si="4"/>
        <v>0.58085745893404628</v>
      </c>
      <c r="U11">
        <f t="shared" si="4"/>
        <v>0.58085745893404628</v>
      </c>
      <c r="V11">
        <f t="shared" si="4"/>
        <v>0.58085745893404628</v>
      </c>
      <c r="W11">
        <f t="shared" si="4"/>
        <v>0.58085745893404628</v>
      </c>
      <c r="X11">
        <f t="shared" si="4"/>
        <v>0.58085745893404628</v>
      </c>
      <c r="Y11">
        <f t="shared" si="4"/>
        <v>0.58085745893404628</v>
      </c>
      <c r="Z11">
        <f t="shared" si="4"/>
        <v>0.58085745893404628</v>
      </c>
      <c r="AA11">
        <f t="shared" si="4"/>
        <v>0.58085745893404628</v>
      </c>
      <c r="AB11">
        <f t="shared" si="4"/>
        <v>0.58085745893404628</v>
      </c>
      <c r="AC11">
        <f t="shared" si="4"/>
        <v>0.58085745893404628</v>
      </c>
      <c r="AD11">
        <f t="shared" si="4"/>
        <v>0.58085745893404628</v>
      </c>
      <c r="AE11">
        <f t="shared" si="4"/>
        <v>0.58085745893404628</v>
      </c>
      <c r="AF11">
        <f t="shared" si="4"/>
        <v>0.58085745893404628</v>
      </c>
    </row>
    <row r="12" spans="1:32">
      <c r="A12" s="149" t="s">
        <v>18</v>
      </c>
      <c r="B12" s="149">
        <f>AF7</f>
        <v>36.221377849578857</v>
      </c>
      <c r="C12" s="90"/>
      <c r="D12" s="148"/>
      <c r="E12" s="148"/>
      <c r="F12" s="148"/>
      <c r="I12" t="s">
        <v>129</v>
      </c>
      <c r="J12">
        <f>J9-J11</f>
        <v>4.3861740044533812</v>
      </c>
      <c r="K12">
        <f>K9-K11</f>
        <v>-0.56028708045290221</v>
      </c>
      <c r="L12">
        <f>L9-L11</f>
        <v>-0.53988753540725232</v>
      </c>
      <c r="M12">
        <f>M9-M11</f>
        <v>-0.49959243823867611</v>
      </c>
      <c r="N12">
        <f t="shared" ref="N12:AF12" si="5">N9-N11</f>
        <v>-0.42096062508065124</v>
      </c>
      <c r="O12">
        <f t="shared" si="5"/>
        <v>-0.27109732483046828</v>
      </c>
      <c r="P12">
        <f t="shared" si="5"/>
        <v>2.1046620998408372E-3</v>
      </c>
      <c r="Q12">
        <f t="shared" si="5"/>
        <v>-0.17630282610023218</v>
      </c>
      <c r="R12">
        <f t="shared" si="5"/>
        <v>-0.10321602805433311</v>
      </c>
      <c r="S12">
        <f t="shared" si="5"/>
        <v>-5.5785442399924889E-2</v>
      </c>
      <c r="T12">
        <f t="shared" si="5"/>
        <v>-2.8352790712982023E-2</v>
      </c>
      <c r="U12">
        <f t="shared" si="5"/>
        <v>-1.3532596432001331E-2</v>
      </c>
      <c r="V12">
        <f t="shared" si="5"/>
        <v>-5.8202662874426991E-3</v>
      </c>
      <c r="W12">
        <f t="shared" si="5"/>
        <v>-1.8849225901915734E-3</v>
      </c>
      <c r="X12">
        <f t="shared" si="5"/>
        <v>1.030197761847651E-4</v>
      </c>
      <c r="Y12">
        <f t="shared" si="5"/>
        <v>-8.9265509499780737E-4</v>
      </c>
      <c r="Z12">
        <f t="shared" si="5"/>
        <v>-3.9524467751617109E-4</v>
      </c>
      <c r="AA12">
        <f t="shared" si="5"/>
        <v>-1.4621934261860314E-4</v>
      </c>
      <c r="AB12">
        <f t="shared" si="5"/>
        <v>-2.1626523409090659E-5</v>
      </c>
      <c r="AC12">
        <f t="shared" si="5"/>
        <v>4.0689939187710245E-5</v>
      </c>
      <c r="AD12">
        <f t="shared" si="5"/>
        <v>9.5300363583961101E-6</v>
      </c>
      <c r="AE12">
        <f t="shared" si="5"/>
        <v>-6.0486613745469597E-6</v>
      </c>
      <c r="AF12">
        <f t="shared" si="5"/>
        <v>1.7405830254890731E-6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-0.56028708045290221</v>
      </c>
      <c r="L14">
        <f>IF(L$12&lt;0,L$12,"")</f>
        <v>-0.53988753540725232</v>
      </c>
    </row>
    <row r="15" spans="1:32">
      <c r="D15" s="135"/>
      <c r="E15" s="135"/>
      <c r="F15" s="135"/>
      <c r="H15">
        <v>2</v>
      </c>
      <c r="J15">
        <f>IF(NOT(J$12&lt;0),J$12,"")</f>
        <v>4.3861740044533812</v>
      </c>
      <c r="K15" t="str">
        <f>IF(NOT(K$12&lt;0),K$12,"")</f>
        <v/>
      </c>
      <c r="L15" t="str">
        <f>IF(NOT(L$12&lt;0),L$12,"")</f>
        <v/>
      </c>
    </row>
    <row r="16" spans="1:32">
      <c r="D16" s="135"/>
      <c r="E16" s="135"/>
      <c r="F16" s="135"/>
      <c r="H16">
        <v>3</v>
      </c>
      <c r="I16">
        <f>MAX(J14:L14)</f>
        <v>-0.53988753540725232</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4.3861740044533812</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-0.56028708045290221</v>
      </c>
      <c r="L20" s="130">
        <f>IF(L$12&lt;0,L$12,"")</f>
        <v>-0.53988753540725232</v>
      </c>
      <c r="M20" s="130">
        <f>IF(M$12&lt;0,M$12,"")</f>
        <v>-0.49959243823867611</v>
      </c>
    </row>
    <row r="21" spans="4:15">
      <c r="D21" s="135"/>
      <c r="E21" s="135"/>
      <c r="F21" s="135"/>
      <c r="H21">
        <v>2</v>
      </c>
      <c r="J21">
        <f>IF(NOT(J$12&lt;0),J$12,"")</f>
        <v>4.3861740044533812</v>
      </c>
      <c r="K21" t="str">
        <f>IF(NOT(K$12&lt;0),K$12,"")</f>
        <v/>
      </c>
      <c r="L21" t="str">
        <f>IF(NOT(L$12&lt;0),L$12,"")</f>
        <v/>
      </c>
      <c r="M21" t="str">
        <f>IF(NOT(M$12&lt;0),M$12,"")</f>
        <v/>
      </c>
    </row>
    <row r="22" spans="4:15">
      <c r="D22" s="135"/>
      <c r="E22" s="135"/>
      <c r="F22" s="135"/>
      <c r="H22">
        <v>3</v>
      </c>
      <c r="I22">
        <f>MAX(J20:M20)</f>
        <v>-0.49959243823867611</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4.3861740044533812</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-0.56028708045290221</v>
      </c>
      <c r="L26" s="139">
        <f>IF(L$12&lt;0,L$12,"")</f>
        <v>-0.53988753540725232</v>
      </c>
      <c r="M26" s="139">
        <f>IF(M$12&lt;0,M$12,"")</f>
        <v>-0.49959243823867611</v>
      </c>
      <c r="N26" s="139">
        <f>IF(N$12&lt;0,N$12,"")</f>
        <v>-0.42096062508065124</v>
      </c>
    </row>
    <row r="27" spans="4:15">
      <c r="D27" s="135"/>
      <c r="E27" s="135"/>
      <c r="F27" s="135"/>
      <c r="H27">
        <v>2</v>
      </c>
      <c r="J27">
        <f>IF(NOT(J$12&lt;0),J$12,"")</f>
        <v>4.3861740044533812</v>
      </c>
      <c r="K27" t="str">
        <f>IF(NOT(K$12&lt;0),K$12,"")</f>
        <v/>
      </c>
      <c r="L27" t="str">
        <f>IF(NOT(L$12&lt;0),L$12,"")</f>
        <v/>
      </c>
      <c r="M27" t="str">
        <f>IF(NOT(M$12&lt;0),M$12,"")</f>
        <v/>
      </c>
      <c r="N27" t="str">
        <f>IF(NOT(N$12&lt;0),N$12,"")</f>
        <v/>
      </c>
    </row>
    <row r="28" spans="4:15">
      <c r="D28" s="135"/>
      <c r="E28" s="135"/>
      <c r="F28" s="135"/>
      <c r="H28">
        <v>3</v>
      </c>
      <c r="I28">
        <f>MAX(J26:N26)</f>
        <v>-0.42096062508065124</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4.3861740044533812</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-0.56028708045290221</v>
      </c>
      <c r="L32" s="139">
        <f t="shared" si="6"/>
        <v>-0.53988753540725232</v>
      </c>
      <c r="M32" s="139">
        <f t="shared" si="6"/>
        <v>-0.49959243823867611</v>
      </c>
      <c r="N32" s="139">
        <f t="shared" si="6"/>
        <v>-0.42096062508065124</v>
      </c>
      <c r="O32" s="139">
        <f t="shared" si="6"/>
        <v>-0.27109732483046828</v>
      </c>
    </row>
    <row r="33" spans="4:18">
      <c r="D33" s="135"/>
      <c r="E33" s="135"/>
      <c r="F33" s="135"/>
      <c r="H33">
        <v>2</v>
      </c>
      <c r="J33">
        <f t="shared" ref="J33:O33" si="7">IF(NOT(J$12&lt;0),J$12,"")</f>
        <v>4.3861740044533812</v>
      </c>
      <c r="K33" t="str">
        <f t="shared" si="7"/>
        <v/>
      </c>
      <c r="L33" t="str">
        <f t="shared" si="7"/>
        <v/>
      </c>
      <c r="M33" t="str">
        <f t="shared" si="7"/>
        <v/>
      </c>
      <c r="N33" t="str">
        <f t="shared" si="7"/>
        <v/>
      </c>
      <c r="O33" t="str">
        <f t="shared" si="7"/>
        <v/>
      </c>
    </row>
    <row r="34" spans="4:18">
      <c r="D34" s="135"/>
      <c r="E34" s="135"/>
      <c r="F34" s="135"/>
      <c r="H34">
        <v>3</v>
      </c>
      <c r="I34">
        <f>MAX(J32:O32)</f>
        <v>-0.27109732483046828</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4.3861740044533812</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-0.56028708045290221</v>
      </c>
      <c r="L38" s="139">
        <f t="shared" si="12"/>
        <v>-0.53988753540725232</v>
      </c>
      <c r="M38" s="139">
        <f t="shared" si="12"/>
        <v>-0.49959243823867611</v>
      </c>
      <c r="N38" s="139">
        <f t="shared" si="12"/>
        <v>-0.42096062508065124</v>
      </c>
      <c r="O38" s="139">
        <f t="shared" si="12"/>
        <v>-0.27109732483046828</v>
      </c>
      <c r="P38" s="139" t="str">
        <f t="shared" si="12"/>
        <v/>
      </c>
    </row>
    <row r="39" spans="4:18">
      <c r="D39" s="135"/>
      <c r="E39" s="135"/>
      <c r="F39" s="135"/>
      <c r="H39">
        <v>2</v>
      </c>
      <c r="J39">
        <f>IF(NOT(J$12&lt;0),J$12,"")</f>
        <v>4.3861740044533812</v>
      </c>
      <c r="K39" t="str">
        <f t="shared" ref="K39:P39" si="13">IF(NOT(K$12&lt;0),K$12,"")</f>
        <v/>
      </c>
      <c r="L39" t="str">
        <f t="shared" si="13"/>
        <v/>
      </c>
      <c r="M39" t="str">
        <f t="shared" si="13"/>
        <v/>
      </c>
      <c r="N39" t="str">
        <f t="shared" si="13"/>
        <v/>
      </c>
      <c r="O39" t="str">
        <f t="shared" si="13"/>
        <v/>
      </c>
      <c r="P39">
        <f t="shared" si="13"/>
        <v>2.1046620998408372E-3</v>
      </c>
    </row>
    <row r="40" spans="4:18">
      <c r="D40" s="135"/>
      <c r="E40" s="135"/>
      <c r="F40" s="135"/>
      <c r="H40">
        <v>3</v>
      </c>
      <c r="I40">
        <f>MAX(J38:P38)</f>
        <v>-0.27109732483046828</v>
      </c>
      <c r="J40">
        <f>IF(J$12=$I40,1,0)</f>
        <v>0</v>
      </c>
      <c r="K40">
        <f t="shared" ref="K40:P40" si="14">IF(K$12=$I40,1,0)</f>
        <v>0</v>
      </c>
      <c r="L40">
        <f t="shared" si="14"/>
        <v>0</v>
      </c>
      <c r="M40">
        <f t="shared" si="14"/>
        <v>0</v>
      </c>
      <c r="N40">
        <f t="shared" si="14"/>
        <v>0</v>
      </c>
      <c r="O40">
        <f t="shared" si="14"/>
        <v>1</v>
      </c>
      <c r="P40">
        <f t="shared" si="14"/>
        <v>0</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67.1875</v>
      </c>
    </row>
    <row r="42" spans="4:18">
      <c r="D42" s="135"/>
      <c r="E42" s="135"/>
      <c r="F42" s="135"/>
      <c r="H42">
        <v>5</v>
      </c>
      <c r="I42">
        <f>MIN(J39:P39)</f>
        <v>2.1046620998408372E-3</v>
      </c>
      <c r="J42">
        <f t="shared" ref="J42:P42" si="16">IF(J$12=$I42,1,0)</f>
        <v>0</v>
      </c>
      <c r="K42">
        <f t="shared" si="16"/>
        <v>0</v>
      </c>
      <c r="L42">
        <f t="shared" si="16"/>
        <v>0</v>
      </c>
      <c r="M42">
        <f t="shared" si="16"/>
        <v>0</v>
      </c>
      <c r="N42">
        <f t="shared" si="16"/>
        <v>0</v>
      </c>
      <c r="O42">
        <f t="shared" si="16"/>
        <v>0</v>
      </c>
      <c r="P42">
        <f t="shared" si="16"/>
        <v>1</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36.09375</v>
      </c>
    </row>
    <row r="44" spans="4:18" s="139" customFormat="1">
      <c r="D44" s="137"/>
      <c r="E44" s="137"/>
      <c r="F44" s="137"/>
      <c r="G44" s="138" t="s">
        <v>104</v>
      </c>
      <c r="H44" s="139">
        <v>1</v>
      </c>
      <c r="J44" s="139" t="str">
        <f>IF(J$12&lt;0,J$12,"")</f>
        <v/>
      </c>
      <c r="K44" s="139">
        <f t="shared" ref="K44:Q44" si="18">IF(K$12&lt;0,K$12,"")</f>
        <v>-0.56028708045290221</v>
      </c>
      <c r="L44" s="139">
        <f t="shared" si="18"/>
        <v>-0.53988753540725232</v>
      </c>
      <c r="M44" s="139">
        <f t="shared" si="18"/>
        <v>-0.49959243823867611</v>
      </c>
      <c r="N44" s="139">
        <f t="shared" si="18"/>
        <v>-0.42096062508065124</v>
      </c>
      <c r="O44" s="139">
        <f t="shared" si="18"/>
        <v>-0.27109732483046828</v>
      </c>
      <c r="P44" s="139" t="str">
        <f t="shared" si="18"/>
        <v/>
      </c>
      <c r="Q44" s="139">
        <f t="shared" si="18"/>
        <v>-0.17630282610023218</v>
      </c>
    </row>
    <row r="45" spans="4:18">
      <c r="D45" s="135"/>
      <c r="E45" s="135"/>
      <c r="F45" s="135"/>
      <c r="H45">
        <v>2</v>
      </c>
      <c r="J45">
        <f>IF(NOT(J$12&lt;0),J$12,"")</f>
        <v>4.3861740044533812</v>
      </c>
      <c r="K45" t="str">
        <f t="shared" ref="K45:Q45" si="19">IF(NOT(K$12&lt;0),K$12,"")</f>
        <v/>
      </c>
      <c r="L45" t="str">
        <f t="shared" si="19"/>
        <v/>
      </c>
      <c r="M45" t="str">
        <f t="shared" si="19"/>
        <v/>
      </c>
      <c r="N45" t="str">
        <f t="shared" si="19"/>
        <v/>
      </c>
      <c r="O45" t="str">
        <f t="shared" si="19"/>
        <v/>
      </c>
      <c r="P45">
        <f t="shared" si="19"/>
        <v>2.1046620998408372E-3</v>
      </c>
      <c r="Q45" t="str">
        <f t="shared" si="19"/>
        <v/>
      </c>
    </row>
    <row r="46" spans="4:18">
      <c r="D46" s="135"/>
      <c r="E46" s="135"/>
      <c r="F46" s="135"/>
      <c r="H46">
        <v>3</v>
      </c>
      <c r="I46">
        <f>MAX(J44:Q44)</f>
        <v>-0.17630282610023218</v>
      </c>
      <c r="J46">
        <f>IF(J$12=$I46,1,0)</f>
        <v>0</v>
      </c>
      <c r="K46">
        <f t="shared" ref="K46:Q46" si="20">IF(K$12=$I46,1,0)</f>
        <v>0</v>
      </c>
      <c r="L46">
        <f t="shared" si="20"/>
        <v>0</v>
      </c>
      <c r="M46">
        <f t="shared" si="20"/>
        <v>0</v>
      </c>
      <c r="N46">
        <f t="shared" si="20"/>
        <v>0</v>
      </c>
      <c r="O46">
        <f t="shared" si="20"/>
        <v>0</v>
      </c>
      <c r="P46">
        <f t="shared" si="20"/>
        <v>0</v>
      </c>
      <c r="Q46">
        <f t="shared" si="20"/>
        <v>1</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51.640625</v>
      </c>
      <c r="R47" s="132">
        <f>HLOOKUP(1,$J46:Q47,2,0)</f>
        <v>51.640625</v>
      </c>
    </row>
    <row r="48" spans="4:18">
      <c r="D48" s="135"/>
      <c r="E48" s="135"/>
      <c r="F48" s="135"/>
      <c r="H48">
        <v>5</v>
      </c>
      <c r="I48">
        <f>MIN(J45:Q45)</f>
        <v>2.1046620998408372E-3</v>
      </c>
      <c r="J48">
        <f t="shared" ref="J48:Q48" si="22">IF(J$12=$I48,1,0)</f>
        <v>0</v>
      </c>
      <c r="K48">
        <f t="shared" si="22"/>
        <v>0</v>
      </c>
      <c r="L48">
        <f t="shared" si="22"/>
        <v>0</v>
      </c>
      <c r="M48">
        <f t="shared" si="22"/>
        <v>0</v>
      </c>
      <c r="N48">
        <f t="shared" si="22"/>
        <v>0</v>
      </c>
      <c r="O48">
        <f t="shared" si="22"/>
        <v>0</v>
      </c>
      <c r="P48">
        <f t="shared" si="22"/>
        <v>1</v>
      </c>
      <c r="Q48">
        <f t="shared" si="22"/>
        <v>0</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51.640625</v>
      </c>
      <c r="R49" s="132">
        <f>HLOOKUP(1,$J48:Q49,2,0)</f>
        <v>36.09375</v>
      </c>
    </row>
    <row r="50" spans="4:20" s="139" customFormat="1">
      <c r="D50" s="137"/>
      <c r="E50" s="137"/>
      <c r="F50" s="137"/>
      <c r="G50" s="138" t="s">
        <v>105</v>
      </c>
      <c r="H50" s="139">
        <v>1</v>
      </c>
      <c r="J50" s="139" t="str">
        <f>IF(J$12&lt;0,J$12,"")</f>
        <v/>
      </c>
      <c r="K50" s="139">
        <f t="shared" ref="K50:R50" si="24">IF(K$12&lt;0,K$12,"")</f>
        <v>-0.56028708045290221</v>
      </c>
      <c r="L50" s="139">
        <f t="shared" si="24"/>
        <v>-0.53988753540725232</v>
      </c>
      <c r="M50" s="139">
        <f t="shared" si="24"/>
        <v>-0.49959243823867611</v>
      </c>
      <c r="N50" s="139">
        <f t="shared" si="24"/>
        <v>-0.42096062508065124</v>
      </c>
      <c r="O50" s="139">
        <f t="shared" si="24"/>
        <v>-0.27109732483046828</v>
      </c>
      <c r="P50" s="139" t="str">
        <f t="shared" si="24"/>
        <v/>
      </c>
      <c r="Q50" s="139">
        <f t="shared" si="24"/>
        <v>-0.17630282610023218</v>
      </c>
      <c r="R50" s="139">
        <f t="shared" si="24"/>
        <v>-0.10321602805433311</v>
      </c>
    </row>
    <row r="51" spans="4:20">
      <c r="D51" s="135"/>
      <c r="E51" s="135"/>
      <c r="F51" s="135"/>
      <c r="H51">
        <v>2</v>
      </c>
      <c r="J51">
        <f>IF(NOT(J$12&lt;0),J$12,"")</f>
        <v>4.3861740044533812</v>
      </c>
      <c r="K51" t="str">
        <f t="shared" ref="K51:R51" si="25">IF(NOT(K$12&lt;0),K$12,"")</f>
        <v/>
      </c>
      <c r="L51" t="str">
        <f t="shared" si="25"/>
        <v/>
      </c>
      <c r="M51" t="str">
        <f t="shared" si="25"/>
        <v/>
      </c>
      <c r="N51" t="str">
        <f t="shared" si="25"/>
        <v/>
      </c>
      <c r="O51" t="str">
        <f t="shared" si="25"/>
        <v/>
      </c>
      <c r="P51">
        <f t="shared" si="25"/>
        <v>2.1046620998408372E-3</v>
      </c>
      <c r="Q51" t="str">
        <f t="shared" si="25"/>
        <v/>
      </c>
      <c r="R51" t="str">
        <f t="shared" si="25"/>
        <v/>
      </c>
    </row>
    <row r="52" spans="4:20">
      <c r="D52" s="135"/>
      <c r="E52" s="135"/>
      <c r="F52" s="135"/>
      <c r="H52">
        <v>3</v>
      </c>
      <c r="I52">
        <f>MAX(J50:R50)</f>
        <v>-0.10321602805433311</v>
      </c>
      <c r="J52">
        <f>IF(J$12=$I52,1,0)</f>
        <v>0</v>
      </c>
      <c r="K52">
        <f t="shared" ref="K52:R52" si="26">IF(K$12=$I52,1,0)</f>
        <v>0</v>
      </c>
      <c r="L52">
        <f t="shared" si="26"/>
        <v>0</v>
      </c>
      <c r="M52">
        <f t="shared" si="26"/>
        <v>0</v>
      </c>
      <c r="N52">
        <f t="shared" si="26"/>
        <v>0</v>
      </c>
      <c r="O52">
        <f t="shared" si="26"/>
        <v>0</v>
      </c>
      <c r="P52">
        <f t="shared" si="26"/>
        <v>0</v>
      </c>
      <c r="Q52">
        <f t="shared" si="26"/>
        <v>0</v>
      </c>
      <c r="R52">
        <f t="shared" si="26"/>
        <v>1</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51.640625</v>
      </c>
      <c r="R53">
        <f t="shared" si="27"/>
        <v>43.8671875</v>
      </c>
      <c r="S53" s="132">
        <f>HLOOKUP(1,$J52:R53,2,0)</f>
        <v>43.8671875</v>
      </c>
    </row>
    <row r="54" spans="4:20">
      <c r="D54" s="135"/>
      <c r="E54" s="135"/>
      <c r="F54" s="135"/>
      <c r="H54">
        <v>5</v>
      </c>
      <c r="I54">
        <f>MIN(J51:R51)</f>
        <v>2.1046620998408372E-3</v>
      </c>
      <c r="J54">
        <f>IF(J$12=$I54,1,0)</f>
        <v>0</v>
      </c>
      <c r="K54">
        <f>IF(K$12=$I54,1,0)</f>
        <v>0</v>
      </c>
      <c r="L54">
        <f>IF(L$12=$I54,1,0)</f>
        <v>0</v>
      </c>
      <c r="M54">
        <f t="shared" ref="M54:R54" si="28">IF(M$12=$I54,1,0)</f>
        <v>0</v>
      </c>
      <c r="N54">
        <f t="shared" si="28"/>
        <v>0</v>
      </c>
      <c r="O54">
        <f t="shared" si="28"/>
        <v>0</v>
      </c>
      <c r="P54">
        <f t="shared" si="28"/>
        <v>1</v>
      </c>
      <c r="Q54">
        <f t="shared" si="28"/>
        <v>0</v>
      </c>
      <c r="R54">
        <f t="shared" si="28"/>
        <v>0</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51.640625</v>
      </c>
      <c r="R55">
        <f t="shared" si="29"/>
        <v>43.8671875</v>
      </c>
      <c r="S55" s="132">
        <f>HLOOKUP(1,$J54:R55,2,0)</f>
        <v>36.09375</v>
      </c>
    </row>
    <row r="56" spans="4:20" s="139" customFormat="1">
      <c r="D56" s="137"/>
      <c r="E56" s="137"/>
      <c r="F56" s="137"/>
      <c r="G56" s="138" t="s">
        <v>106</v>
      </c>
      <c r="H56" s="139">
        <v>1</v>
      </c>
      <c r="J56" s="139" t="str">
        <f>IF(J$12&lt;0,J$12,"")</f>
        <v/>
      </c>
      <c r="K56" s="139">
        <f t="shared" ref="K56:S56" si="30">IF(K$12&lt;0,K$12,"")</f>
        <v>-0.56028708045290221</v>
      </c>
      <c r="L56" s="139">
        <f t="shared" si="30"/>
        <v>-0.53988753540725232</v>
      </c>
      <c r="M56" s="139">
        <f t="shared" si="30"/>
        <v>-0.49959243823867611</v>
      </c>
      <c r="N56" s="139">
        <f t="shared" si="30"/>
        <v>-0.42096062508065124</v>
      </c>
      <c r="O56" s="139">
        <f t="shared" si="30"/>
        <v>-0.27109732483046828</v>
      </c>
      <c r="P56" s="139" t="str">
        <f t="shared" si="30"/>
        <v/>
      </c>
      <c r="Q56" s="139">
        <f t="shared" si="30"/>
        <v>-0.17630282610023218</v>
      </c>
      <c r="R56" s="139">
        <f t="shared" si="30"/>
        <v>-0.10321602805433311</v>
      </c>
      <c r="S56" s="139">
        <f t="shared" si="30"/>
        <v>-5.5785442399924889E-2</v>
      </c>
    </row>
    <row r="57" spans="4:20">
      <c r="D57" s="135"/>
      <c r="E57" s="135"/>
      <c r="F57" s="135"/>
      <c r="H57">
        <v>2</v>
      </c>
      <c r="J57">
        <f>IF(NOT(J$12&lt;0),J$12,"")</f>
        <v>4.3861740044533812</v>
      </c>
      <c r="K57" t="str">
        <f t="shared" ref="K57:S57" si="31">IF(NOT(K$12&lt;0),K$12,"")</f>
        <v/>
      </c>
      <c r="L57" t="str">
        <f t="shared" si="31"/>
        <v/>
      </c>
      <c r="M57" t="str">
        <f t="shared" si="31"/>
        <v/>
      </c>
      <c r="N57" t="str">
        <f t="shared" si="31"/>
        <v/>
      </c>
      <c r="O57" t="str">
        <f t="shared" si="31"/>
        <v/>
      </c>
      <c r="P57">
        <f t="shared" si="31"/>
        <v>2.1046620998408372E-3</v>
      </c>
      <c r="Q57" t="str">
        <f t="shared" si="31"/>
        <v/>
      </c>
      <c r="R57" t="str">
        <f t="shared" si="31"/>
        <v/>
      </c>
      <c r="S57" t="str">
        <f t="shared" si="31"/>
        <v/>
      </c>
    </row>
    <row r="58" spans="4:20">
      <c r="D58" s="135"/>
      <c r="E58" s="135"/>
      <c r="F58" s="135"/>
      <c r="H58">
        <v>3</v>
      </c>
      <c r="I58">
        <f>MAX(J56:S56)</f>
        <v>-5.5785442399924889E-2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51.640625</v>
      </c>
      <c r="R59">
        <f t="shared" si="33"/>
        <v>43.8671875</v>
      </c>
      <c r="S59">
        <f t="shared" si="33"/>
        <v>39.98046875</v>
      </c>
      <c r="T59" s="132">
        <f>HLOOKUP(1,$J58:S59,2,0)</f>
        <v>39.98046875</v>
      </c>
    </row>
    <row r="60" spans="4:20">
      <c r="D60" s="135"/>
      <c r="E60" s="135"/>
      <c r="F60" s="135"/>
      <c r="H60">
        <v>5</v>
      </c>
      <c r="I60">
        <f>MIN(J57:S57)</f>
        <v>2.1046620998408372E-3</v>
      </c>
      <c r="J60">
        <f>IF(J$12=$I60,1,0)</f>
        <v>0</v>
      </c>
      <c r="K60">
        <f>IF(K$12=$I60,1,0)</f>
        <v>0</v>
      </c>
      <c r="L60">
        <f>IF(L$12=$I60,1,0)</f>
        <v>0</v>
      </c>
      <c r="M60">
        <f t="shared" ref="M60:S60" si="34">IF(M$12=$I60,1,0)</f>
        <v>0</v>
      </c>
      <c r="N60">
        <f t="shared" si="34"/>
        <v>0</v>
      </c>
      <c r="O60">
        <f t="shared" si="34"/>
        <v>0</v>
      </c>
      <c r="P60">
        <f t="shared" si="34"/>
        <v>1</v>
      </c>
      <c r="Q60">
        <f t="shared" si="34"/>
        <v>0</v>
      </c>
      <c r="R60">
        <f t="shared" si="34"/>
        <v>0</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51.640625</v>
      </c>
      <c r="R61">
        <f t="shared" si="35"/>
        <v>43.8671875</v>
      </c>
      <c r="S61">
        <f t="shared" si="35"/>
        <v>39.98046875</v>
      </c>
      <c r="T61" s="132">
        <f>HLOOKUP(1,$J60:S61,2,0)</f>
        <v>36.09375</v>
      </c>
    </row>
    <row r="62" spans="4:20" s="139" customFormat="1">
      <c r="D62" s="137"/>
      <c r="E62" s="137"/>
      <c r="F62" s="137"/>
      <c r="G62" s="138" t="s">
        <v>107</v>
      </c>
      <c r="H62" s="139">
        <v>1</v>
      </c>
      <c r="J62" s="139" t="str">
        <f>IF(J$12&lt;0,J$12,"")</f>
        <v/>
      </c>
      <c r="K62" s="139">
        <f t="shared" ref="K62:T62" si="36">IF(K$12&lt;0,K$12,"")</f>
        <v>-0.56028708045290221</v>
      </c>
      <c r="L62" s="139">
        <f t="shared" si="36"/>
        <v>-0.53988753540725232</v>
      </c>
      <c r="M62" s="139">
        <f t="shared" si="36"/>
        <v>-0.49959243823867611</v>
      </c>
      <c r="N62" s="139">
        <f t="shared" si="36"/>
        <v>-0.42096062508065124</v>
      </c>
      <c r="O62" s="139">
        <f t="shared" si="36"/>
        <v>-0.27109732483046828</v>
      </c>
      <c r="P62" s="139" t="str">
        <f t="shared" si="36"/>
        <v/>
      </c>
      <c r="Q62" s="139">
        <f t="shared" si="36"/>
        <v>-0.17630282610023218</v>
      </c>
      <c r="R62" s="139">
        <f t="shared" si="36"/>
        <v>-0.10321602805433311</v>
      </c>
      <c r="S62" s="139">
        <f t="shared" si="36"/>
        <v>-5.5785442399924889E-2</v>
      </c>
      <c r="T62" s="139">
        <f t="shared" si="36"/>
        <v>-2.8352790712982023E-2</v>
      </c>
    </row>
    <row r="63" spans="4:20">
      <c r="D63" s="135"/>
      <c r="E63" s="135"/>
      <c r="F63" s="135"/>
      <c r="H63">
        <v>2</v>
      </c>
      <c r="J63">
        <f>IF(NOT(J$12&lt;0),J$12,"")</f>
        <v>4.3861740044533812</v>
      </c>
      <c r="K63" t="str">
        <f t="shared" ref="K63:T63" si="37">IF(NOT(K$12&lt;0),K$12,"")</f>
        <v/>
      </c>
      <c r="L63" t="str">
        <f t="shared" si="37"/>
        <v/>
      </c>
      <c r="M63" t="str">
        <f t="shared" si="37"/>
        <v/>
      </c>
      <c r="N63" t="str">
        <f t="shared" si="37"/>
        <v/>
      </c>
      <c r="O63" t="str">
        <f t="shared" si="37"/>
        <v/>
      </c>
      <c r="P63">
        <f t="shared" si="37"/>
        <v>2.1046620998408372E-3</v>
      </c>
      <c r="Q63" t="str">
        <f t="shared" si="37"/>
        <v/>
      </c>
      <c r="R63" t="str">
        <f t="shared" si="37"/>
        <v/>
      </c>
      <c r="S63" t="str">
        <f t="shared" si="37"/>
        <v/>
      </c>
      <c r="T63" t="str">
        <f t="shared" si="37"/>
        <v/>
      </c>
    </row>
    <row r="64" spans="4:20">
      <c r="D64" s="135"/>
      <c r="E64" s="135"/>
      <c r="F64" s="135"/>
      <c r="H64">
        <v>3</v>
      </c>
      <c r="I64">
        <f>MAX(J62:T62)</f>
        <v>-2.8352790712982023E-2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0</v>
      </c>
      <c r="T64">
        <f t="shared" si="38"/>
        <v>1</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51.640625</v>
      </c>
      <c r="R65">
        <f t="shared" si="39"/>
        <v>43.8671875</v>
      </c>
      <c r="S65">
        <f t="shared" si="39"/>
        <v>39.98046875</v>
      </c>
      <c r="T65">
        <f t="shared" si="39"/>
        <v>38.037109375</v>
      </c>
      <c r="U65" s="132">
        <f>HLOOKUP(1,$J64:T65,2,0)</f>
        <v>38.037109375</v>
      </c>
    </row>
    <row r="66" spans="4:23">
      <c r="D66" s="135"/>
      <c r="E66" s="135"/>
      <c r="F66" s="135"/>
      <c r="H66">
        <v>5</v>
      </c>
      <c r="I66">
        <f>MIN(J63:T63)</f>
        <v>2.1046620998408372E-3</v>
      </c>
      <c r="J66">
        <f>IF(J$12=$I66,1,0)</f>
        <v>0</v>
      </c>
      <c r="K66">
        <f>IF(K$12=$I66,1,0)</f>
        <v>0</v>
      </c>
      <c r="L66">
        <f>IF(L$12=$I66,1,0)</f>
        <v>0</v>
      </c>
      <c r="M66">
        <f t="shared" ref="M66:T66" si="40">IF(M$12=$I66,1,0)</f>
        <v>0</v>
      </c>
      <c r="N66">
        <f t="shared" si="40"/>
        <v>0</v>
      </c>
      <c r="O66">
        <f t="shared" si="40"/>
        <v>0</v>
      </c>
      <c r="P66">
        <f t="shared" si="40"/>
        <v>1</v>
      </c>
      <c r="Q66">
        <f t="shared" si="40"/>
        <v>0</v>
      </c>
      <c r="R66">
        <f t="shared" si="40"/>
        <v>0</v>
      </c>
      <c r="S66">
        <f t="shared" si="40"/>
        <v>0</v>
      </c>
      <c r="T66">
        <f t="shared" si="40"/>
        <v>0</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51.640625</v>
      </c>
      <c r="R67">
        <f t="shared" si="41"/>
        <v>43.8671875</v>
      </c>
      <c r="S67">
        <f t="shared" si="41"/>
        <v>39.98046875</v>
      </c>
      <c r="T67">
        <f t="shared" si="41"/>
        <v>38.037109375</v>
      </c>
      <c r="U67" s="132">
        <f>HLOOKUP(1,$J66:T67,2,0)</f>
        <v>36.09375</v>
      </c>
    </row>
    <row r="68" spans="4:23" s="139" customFormat="1">
      <c r="D68" s="137"/>
      <c r="E68" s="137"/>
      <c r="F68" s="137"/>
      <c r="G68" s="138" t="s">
        <v>108</v>
      </c>
      <c r="H68" s="139">
        <v>1</v>
      </c>
      <c r="J68" s="139" t="str">
        <f>IF(J$12&lt;0,J$12,"")</f>
        <v/>
      </c>
      <c r="K68" s="139">
        <f t="shared" ref="K68:U68" si="42">IF(K$12&lt;0,K$12,"")</f>
        <v>-0.56028708045290221</v>
      </c>
      <c r="L68" s="139">
        <f t="shared" si="42"/>
        <v>-0.53988753540725232</v>
      </c>
      <c r="M68" s="139">
        <f t="shared" si="42"/>
        <v>-0.49959243823867611</v>
      </c>
      <c r="N68" s="139">
        <f t="shared" si="42"/>
        <v>-0.42096062508065124</v>
      </c>
      <c r="O68" s="139">
        <f t="shared" si="42"/>
        <v>-0.27109732483046828</v>
      </c>
      <c r="P68" s="139" t="str">
        <f t="shared" si="42"/>
        <v/>
      </c>
      <c r="Q68" s="139">
        <f t="shared" si="42"/>
        <v>-0.17630282610023218</v>
      </c>
      <c r="R68" s="139">
        <f t="shared" si="42"/>
        <v>-0.10321602805433311</v>
      </c>
      <c r="S68" s="139">
        <f t="shared" si="42"/>
        <v>-5.5785442399924889E-2</v>
      </c>
      <c r="T68" s="139">
        <f t="shared" si="42"/>
        <v>-2.8352790712982023E-2</v>
      </c>
      <c r="U68" s="139">
        <f t="shared" si="42"/>
        <v>-1.3532596432001331E-2</v>
      </c>
    </row>
    <row r="69" spans="4:23">
      <c r="D69" s="135"/>
      <c r="E69" s="135"/>
      <c r="F69" s="135"/>
      <c r="H69">
        <v>2</v>
      </c>
      <c r="J69">
        <f>IF(NOT(J$12&lt;0),J$12,"")</f>
        <v>4.3861740044533812</v>
      </c>
      <c r="K69" t="str">
        <f t="shared" ref="K69:U69" si="43">IF(NOT(K$12&lt;0),K$12,"")</f>
        <v/>
      </c>
      <c r="L69" t="str">
        <f t="shared" si="43"/>
        <v/>
      </c>
      <c r="M69" t="str">
        <f t="shared" si="43"/>
        <v/>
      </c>
      <c r="N69" t="str">
        <f t="shared" si="43"/>
        <v/>
      </c>
      <c r="O69" t="str">
        <f t="shared" si="43"/>
        <v/>
      </c>
      <c r="P69">
        <f t="shared" si="43"/>
        <v>2.1046620998408372E-3</v>
      </c>
      <c r="Q69" t="str">
        <f t="shared" si="43"/>
        <v/>
      </c>
      <c r="R69" t="str">
        <f t="shared" si="43"/>
        <v/>
      </c>
      <c r="S69" t="str">
        <f t="shared" si="43"/>
        <v/>
      </c>
      <c r="T69" t="str">
        <f t="shared" si="43"/>
        <v/>
      </c>
      <c r="U69" t="str">
        <f t="shared" si="43"/>
        <v/>
      </c>
    </row>
    <row r="70" spans="4:23">
      <c r="D70" s="135"/>
      <c r="E70" s="135"/>
      <c r="F70" s="135"/>
      <c r="H70">
        <v>3</v>
      </c>
      <c r="I70">
        <f>MAX(J68:U68)</f>
        <v>-1.3532596432001331E-2</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51.640625</v>
      </c>
      <c r="R71">
        <f t="shared" si="45"/>
        <v>43.8671875</v>
      </c>
      <c r="S71">
        <f t="shared" si="45"/>
        <v>39.98046875</v>
      </c>
      <c r="T71">
        <f t="shared" si="45"/>
        <v>38.037109375</v>
      </c>
      <c r="U71">
        <f t="shared" si="45"/>
        <v>37.0654296875</v>
      </c>
      <c r="V71" s="132">
        <f>HLOOKUP(1,$J70:U71,2,0)</f>
        <v>37.0654296875</v>
      </c>
    </row>
    <row r="72" spans="4:23">
      <c r="D72" s="135"/>
      <c r="E72" s="135"/>
      <c r="F72" s="135"/>
      <c r="H72">
        <v>5</v>
      </c>
      <c r="I72">
        <f>MIN(J69:U69)</f>
        <v>2.1046620998408372E-3</v>
      </c>
      <c r="J72">
        <f>IF(J$12=$I72,1,0)</f>
        <v>0</v>
      </c>
      <c r="K72">
        <f>IF(K$12=$I72,1,0)</f>
        <v>0</v>
      </c>
      <c r="L72">
        <f>IF(L$12=$I72,1,0)</f>
        <v>0</v>
      </c>
      <c r="M72">
        <f t="shared" ref="M72:U72" si="46">IF(M$12=$I72,1,0)</f>
        <v>0</v>
      </c>
      <c r="N72">
        <f t="shared" si="46"/>
        <v>0</v>
      </c>
      <c r="O72">
        <f t="shared" si="46"/>
        <v>0</v>
      </c>
      <c r="P72">
        <f t="shared" si="46"/>
        <v>1</v>
      </c>
      <c r="Q72">
        <f t="shared" si="46"/>
        <v>0</v>
      </c>
      <c r="R72">
        <f t="shared" si="46"/>
        <v>0</v>
      </c>
      <c r="S72">
        <f t="shared" si="46"/>
        <v>0</v>
      </c>
      <c r="T72">
        <f t="shared" si="46"/>
        <v>0</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51.640625</v>
      </c>
      <c r="R73">
        <f t="shared" si="47"/>
        <v>43.8671875</v>
      </c>
      <c r="S73">
        <f t="shared" si="47"/>
        <v>39.98046875</v>
      </c>
      <c r="T73">
        <f t="shared" si="47"/>
        <v>38.037109375</v>
      </c>
      <c r="U73">
        <f t="shared" si="47"/>
        <v>37.0654296875</v>
      </c>
      <c r="V73" s="132">
        <f>HLOOKUP(1,$J72:U73,2,0)</f>
        <v>36.09375</v>
      </c>
    </row>
    <row r="74" spans="4:23" s="139" customFormat="1">
      <c r="D74" s="137"/>
      <c r="E74" s="137"/>
      <c r="F74" s="137"/>
      <c r="G74" s="138" t="s">
        <v>109</v>
      </c>
      <c r="H74" s="139">
        <v>1</v>
      </c>
      <c r="J74" s="139" t="str">
        <f>IF(J$12&lt;0,J$12,"")</f>
        <v/>
      </c>
      <c r="K74" s="139">
        <f t="shared" ref="K74:V74" si="48">IF(K$12&lt;0,K$12,"")</f>
        <v>-0.56028708045290221</v>
      </c>
      <c r="L74" s="139">
        <f t="shared" si="48"/>
        <v>-0.53988753540725232</v>
      </c>
      <c r="M74" s="139">
        <f t="shared" si="48"/>
        <v>-0.49959243823867611</v>
      </c>
      <c r="N74" s="139">
        <f t="shared" si="48"/>
        <v>-0.42096062508065124</v>
      </c>
      <c r="O74" s="139">
        <f t="shared" si="48"/>
        <v>-0.27109732483046828</v>
      </c>
      <c r="P74" s="139" t="str">
        <f t="shared" si="48"/>
        <v/>
      </c>
      <c r="Q74" s="139">
        <f t="shared" si="48"/>
        <v>-0.17630282610023218</v>
      </c>
      <c r="R74" s="139">
        <f t="shared" si="48"/>
        <v>-0.10321602805433311</v>
      </c>
      <c r="S74" s="139">
        <f t="shared" si="48"/>
        <v>-5.5785442399924889E-2</v>
      </c>
      <c r="T74" s="139">
        <f t="shared" si="48"/>
        <v>-2.8352790712982023E-2</v>
      </c>
      <c r="U74" s="139">
        <f t="shared" si="48"/>
        <v>-1.3532596432001331E-2</v>
      </c>
      <c r="V74" s="139">
        <f t="shared" si="48"/>
        <v>-5.8202662874426991E-3</v>
      </c>
    </row>
    <row r="75" spans="4:23">
      <c r="D75" s="135"/>
      <c r="E75" s="135"/>
      <c r="F75" s="135"/>
      <c r="H75">
        <v>2</v>
      </c>
      <c r="J75">
        <f>IF(NOT(J$12&lt;0),J$12,"")</f>
        <v>4.3861740044533812</v>
      </c>
      <c r="K75" t="str">
        <f t="shared" ref="K75:V75" si="49">IF(NOT(K$12&lt;0),K$12,"")</f>
        <v/>
      </c>
      <c r="L75" t="str">
        <f t="shared" si="49"/>
        <v/>
      </c>
      <c r="M75" t="str">
        <f t="shared" si="49"/>
        <v/>
      </c>
      <c r="N75" t="str">
        <f t="shared" si="49"/>
        <v/>
      </c>
      <c r="O75" t="str">
        <f t="shared" si="49"/>
        <v/>
      </c>
      <c r="P75">
        <f t="shared" si="49"/>
        <v>2.1046620998408372E-3</v>
      </c>
      <c r="Q75" t="str">
        <f t="shared" si="49"/>
        <v/>
      </c>
      <c r="R75" t="str">
        <f t="shared" si="49"/>
        <v/>
      </c>
      <c r="S75" t="str">
        <f t="shared" si="49"/>
        <v/>
      </c>
      <c r="T75" t="str">
        <f t="shared" si="49"/>
        <v/>
      </c>
      <c r="U75" t="str">
        <f t="shared" si="49"/>
        <v/>
      </c>
      <c r="V75" t="str">
        <f t="shared" si="49"/>
        <v/>
      </c>
    </row>
    <row r="76" spans="4:23">
      <c r="D76" s="135"/>
      <c r="E76" s="135"/>
      <c r="F76" s="135"/>
      <c r="H76">
        <v>3</v>
      </c>
      <c r="I76">
        <f>MAX(J74:V74)</f>
        <v>-5.8202662874426991E-3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0</v>
      </c>
      <c r="V76">
        <f t="shared" si="50"/>
        <v>1</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51.640625</v>
      </c>
      <c r="R77">
        <f t="shared" si="51"/>
        <v>43.8671875</v>
      </c>
      <c r="S77">
        <f t="shared" si="51"/>
        <v>39.98046875</v>
      </c>
      <c r="T77">
        <f t="shared" si="51"/>
        <v>38.037109375</v>
      </c>
      <c r="U77">
        <f t="shared" si="51"/>
        <v>37.0654296875</v>
      </c>
      <c r="V77">
        <f t="shared" si="51"/>
        <v>36.57958984375</v>
      </c>
      <c r="W77" s="132">
        <f>HLOOKUP(1,$J76:V77,2,0)</f>
        <v>36.57958984375</v>
      </c>
    </row>
    <row r="78" spans="4:23">
      <c r="D78" s="135"/>
      <c r="E78" s="135"/>
      <c r="F78" s="135"/>
      <c r="H78">
        <v>5</v>
      </c>
      <c r="I78">
        <f>MIN(J75:V75)</f>
        <v>2.1046620998408372E-3</v>
      </c>
      <c r="J78">
        <f>IF(J$12=$I78,1,0)</f>
        <v>0</v>
      </c>
      <c r="K78">
        <f>IF(K$12=$I78,1,0)</f>
        <v>0</v>
      </c>
      <c r="L78">
        <f>IF(L$12=$I78,1,0)</f>
        <v>0</v>
      </c>
      <c r="M78">
        <f t="shared" ref="M78:V78" si="52">IF(M$12=$I78,1,0)</f>
        <v>0</v>
      </c>
      <c r="N78">
        <f t="shared" si="52"/>
        <v>0</v>
      </c>
      <c r="O78">
        <f t="shared" si="52"/>
        <v>0</v>
      </c>
      <c r="P78">
        <f t="shared" si="52"/>
        <v>1</v>
      </c>
      <c r="Q78">
        <f t="shared" si="52"/>
        <v>0</v>
      </c>
      <c r="R78">
        <f t="shared" si="52"/>
        <v>0</v>
      </c>
      <c r="S78">
        <f t="shared" si="52"/>
        <v>0</v>
      </c>
      <c r="T78">
        <f t="shared" si="52"/>
        <v>0</v>
      </c>
      <c r="U78">
        <f t="shared" si="52"/>
        <v>0</v>
      </c>
      <c r="V78">
        <f t="shared" si="52"/>
        <v>0</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51.640625</v>
      </c>
      <c r="R79">
        <f t="shared" si="53"/>
        <v>43.8671875</v>
      </c>
      <c r="S79">
        <f t="shared" si="53"/>
        <v>39.98046875</v>
      </c>
      <c r="T79">
        <f t="shared" si="53"/>
        <v>38.037109375</v>
      </c>
      <c r="U79">
        <f t="shared" si="53"/>
        <v>37.0654296875</v>
      </c>
      <c r="V79">
        <f t="shared" si="53"/>
        <v>36.57958984375</v>
      </c>
      <c r="W79" s="132">
        <f>HLOOKUP(1,$J78:V79,2,0)</f>
        <v>36.09375</v>
      </c>
    </row>
    <row r="80" spans="4:23" s="139" customFormat="1">
      <c r="D80" s="137"/>
      <c r="E80" s="137"/>
      <c r="F80" s="137"/>
      <c r="G80" s="138" t="s">
        <v>132</v>
      </c>
      <c r="H80" s="139">
        <v>1</v>
      </c>
      <c r="J80" s="139" t="str">
        <f>IF(J$12&lt;0,J$12,"")</f>
        <v/>
      </c>
      <c r="K80" s="139">
        <f t="shared" ref="K80:W80" si="54">IF(K$12&lt;0,K$12,"")</f>
        <v>-0.56028708045290221</v>
      </c>
      <c r="L80" s="139">
        <f t="shared" si="54"/>
        <v>-0.53988753540725232</v>
      </c>
      <c r="M80" s="139">
        <f t="shared" si="54"/>
        <v>-0.49959243823867611</v>
      </c>
      <c r="N80" s="139">
        <f t="shared" si="54"/>
        <v>-0.42096062508065124</v>
      </c>
      <c r="O80" s="139">
        <f t="shared" si="54"/>
        <v>-0.27109732483046828</v>
      </c>
      <c r="P80" s="139" t="str">
        <f t="shared" si="54"/>
        <v/>
      </c>
      <c r="Q80" s="139">
        <f t="shared" si="54"/>
        <v>-0.17630282610023218</v>
      </c>
      <c r="R80" s="139">
        <f t="shared" si="54"/>
        <v>-0.10321602805433311</v>
      </c>
      <c r="S80" s="139">
        <f t="shared" si="54"/>
        <v>-5.5785442399924889E-2</v>
      </c>
      <c r="T80" s="139">
        <f t="shared" si="54"/>
        <v>-2.8352790712982023E-2</v>
      </c>
      <c r="U80" s="139">
        <f t="shared" si="54"/>
        <v>-1.3532596432001331E-2</v>
      </c>
      <c r="V80" s="139">
        <f t="shared" si="54"/>
        <v>-5.8202662874426991E-3</v>
      </c>
      <c r="W80" s="139">
        <f t="shared" si="54"/>
        <v>-1.8849225901915734E-3</v>
      </c>
    </row>
    <row r="81" spans="4:26">
      <c r="D81" s="135"/>
      <c r="E81" s="135"/>
      <c r="F81" s="135"/>
      <c r="H81">
        <v>2</v>
      </c>
      <c r="J81">
        <f>IF(NOT(J$12&lt;0),J$12,"")</f>
        <v>4.3861740044533812</v>
      </c>
      <c r="K81" t="str">
        <f t="shared" ref="K81:W81" si="55">IF(NOT(K$12&lt;0),K$12,"")</f>
        <v/>
      </c>
      <c r="L81" t="str">
        <f t="shared" si="55"/>
        <v/>
      </c>
      <c r="M81" t="str">
        <f t="shared" si="55"/>
        <v/>
      </c>
      <c r="N81" t="str">
        <f t="shared" si="55"/>
        <v/>
      </c>
      <c r="O81" t="str">
        <f t="shared" si="55"/>
        <v/>
      </c>
      <c r="P81">
        <f t="shared" si="55"/>
        <v>2.1046620998408372E-3</v>
      </c>
      <c r="Q81" t="str">
        <f t="shared" si="55"/>
        <v/>
      </c>
      <c r="R81" t="str">
        <f t="shared" si="55"/>
        <v/>
      </c>
      <c r="S81" t="str">
        <f t="shared" si="55"/>
        <v/>
      </c>
      <c r="T81" t="str">
        <f t="shared" si="55"/>
        <v/>
      </c>
      <c r="U81" t="str">
        <f t="shared" si="55"/>
        <v/>
      </c>
      <c r="V81" t="str">
        <f t="shared" si="55"/>
        <v/>
      </c>
      <c r="W81" t="str">
        <f t="shared" si="55"/>
        <v/>
      </c>
    </row>
    <row r="82" spans="4:26">
      <c r="D82" s="135"/>
      <c r="E82" s="135"/>
      <c r="F82" s="135"/>
      <c r="H82">
        <v>3</v>
      </c>
      <c r="I82">
        <f>MAX(J80:W80)</f>
        <v>-1.8849225901915734E-3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51.640625</v>
      </c>
      <c r="R83">
        <f t="shared" si="57"/>
        <v>43.8671875</v>
      </c>
      <c r="S83">
        <f t="shared" si="57"/>
        <v>39.98046875</v>
      </c>
      <c r="T83">
        <f t="shared" si="57"/>
        <v>38.037109375</v>
      </c>
      <c r="U83">
        <f t="shared" si="57"/>
        <v>37.0654296875</v>
      </c>
      <c r="V83">
        <f t="shared" si="57"/>
        <v>36.57958984375</v>
      </c>
      <c r="W83">
        <f t="shared" si="57"/>
        <v>36.336669921875</v>
      </c>
      <c r="X83" s="132">
        <f>HLOOKUP(1,$J82:W83,2,0)</f>
        <v>36.336669921875</v>
      </c>
      <c r="Y83" s="132"/>
      <c r="Z83" s="132"/>
    </row>
    <row r="84" spans="4:26">
      <c r="D84" s="135"/>
      <c r="E84" s="135"/>
      <c r="F84" s="135"/>
      <c r="H84">
        <v>5</v>
      </c>
      <c r="I84">
        <f>MIN(J81:W81)</f>
        <v>2.1046620998408372E-3</v>
      </c>
      <c r="J84">
        <f>IF(J$12=$I84,1,0)</f>
        <v>0</v>
      </c>
      <c r="K84">
        <f>IF(K$12=$I84,1,0)</f>
        <v>0</v>
      </c>
      <c r="L84">
        <f>IF(L$12=$I84,1,0)</f>
        <v>0</v>
      </c>
      <c r="M84">
        <f t="shared" ref="M84:W84" si="58">IF(M$12=$I84,1,0)</f>
        <v>0</v>
      </c>
      <c r="N84">
        <f t="shared" si="58"/>
        <v>0</v>
      </c>
      <c r="O84">
        <f t="shared" si="58"/>
        <v>0</v>
      </c>
      <c r="P84">
        <f t="shared" si="58"/>
        <v>1</v>
      </c>
      <c r="Q84">
        <f t="shared" si="58"/>
        <v>0</v>
      </c>
      <c r="R84">
        <f t="shared" si="58"/>
        <v>0</v>
      </c>
      <c r="S84">
        <f t="shared" si="58"/>
        <v>0</v>
      </c>
      <c r="T84">
        <f t="shared" si="58"/>
        <v>0</v>
      </c>
      <c r="U84">
        <f t="shared" si="58"/>
        <v>0</v>
      </c>
      <c r="V84">
        <f t="shared" si="58"/>
        <v>0</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51.640625</v>
      </c>
      <c r="R85">
        <f t="shared" si="59"/>
        <v>43.8671875</v>
      </c>
      <c r="S85">
        <f t="shared" si="59"/>
        <v>39.98046875</v>
      </c>
      <c r="T85">
        <f t="shared" si="59"/>
        <v>38.037109375</v>
      </c>
      <c r="U85">
        <f t="shared" si="59"/>
        <v>37.0654296875</v>
      </c>
      <c r="V85">
        <f t="shared" si="59"/>
        <v>36.57958984375</v>
      </c>
      <c r="W85">
        <f t="shared" si="59"/>
        <v>36.336669921875</v>
      </c>
      <c r="X85" s="132">
        <f>HLOOKUP(1,$J84:W85,2,0)</f>
        <v>36.09375</v>
      </c>
      <c r="Y85" s="132"/>
      <c r="Z85" s="132"/>
    </row>
    <row r="86" spans="4:26" s="139" customFormat="1">
      <c r="D86" s="137"/>
      <c r="E86" s="137"/>
      <c r="F86" s="137"/>
      <c r="G86" s="138" t="s">
        <v>111</v>
      </c>
      <c r="H86" s="139">
        <v>1</v>
      </c>
      <c r="J86" s="139" t="str">
        <f>IF(J$12&lt;0,J$12,"")</f>
        <v/>
      </c>
      <c r="K86" s="139">
        <f t="shared" ref="K86:X86" si="60">IF(K$12&lt;0,K$12,"")</f>
        <v>-0.56028708045290221</v>
      </c>
      <c r="L86" s="139">
        <f t="shared" si="60"/>
        <v>-0.53988753540725232</v>
      </c>
      <c r="M86" s="139">
        <f t="shared" si="60"/>
        <v>-0.49959243823867611</v>
      </c>
      <c r="N86" s="139">
        <f t="shared" si="60"/>
        <v>-0.42096062508065124</v>
      </c>
      <c r="O86" s="139">
        <f t="shared" si="60"/>
        <v>-0.27109732483046828</v>
      </c>
      <c r="P86" s="139" t="str">
        <f t="shared" si="60"/>
        <v/>
      </c>
      <c r="Q86" s="139">
        <f t="shared" si="60"/>
        <v>-0.17630282610023218</v>
      </c>
      <c r="R86" s="139">
        <f t="shared" si="60"/>
        <v>-0.10321602805433311</v>
      </c>
      <c r="S86" s="139">
        <f t="shared" si="60"/>
        <v>-5.5785442399924889E-2</v>
      </c>
      <c r="T86" s="139">
        <f t="shared" si="60"/>
        <v>-2.8352790712982023E-2</v>
      </c>
      <c r="U86" s="139">
        <f t="shared" si="60"/>
        <v>-1.3532596432001331E-2</v>
      </c>
      <c r="V86" s="139">
        <f t="shared" si="60"/>
        <v>-5.8202662874426991E-3</v>
      </c>
      <c r="W86" s="139">
        <f t="shared" si="60"/>
        <v>-1.8849225901915734E-3</v>
      </c>
      <c r="X86" s="139" t="str">
        <f t="shared" si="60"/>
        <v/>
      </c>
    </row>
    <row r="87" spans="4:26">
      <c r="D87" s="135"/>
      <c r="E87" s="135"/>
      <c r="F87" s="135"/>
      <c r="H87">
        <v>2</v>
      </c>
      <c r="J87">
        <f>IF(NOT(J$12&lt;0),J$12,"")</f>
        <v>4.3861740044533812</v>
      </c>
      <c r="K87" t="str">
        <f t="shared" ref="K87:X87" si="61">IF(NOT(K$12&lt;0),K$12,"")</f>
        <v/>
      </c>
      <c r="L87" t="str">
        <f t="shared" si="61"/>
        <v/>
      </c>
      <c r="M87" t="str">
        <f t="shared" si="61"/>
        <v/>
      </c>
      <c r="N87" t="str">
        <f t="shared" si="61"/>
        <v/>
      </c>
      <c r="O87" t="str">
        <f t="shared" si="61"/>
        <v/>
      </c>
      <c r="P87">
        <f t="shared" si="61"/>
        <v>2.1046620998408372E-3</v>
      </c>
      <c r="Q87" t="str">
        <f t="shared" si="61"/>
        <v/>
      </c>
      <c r="R87" t="str">
        <f t="shared" si="61"/>
        <v/>
      </c>
      <c r="S87" t="str">
        <f t="shared" si="61"/>
        <v/>
      </c>
      <c r="T87" t="str">
        <f t="shared" si="61"/>
        <v/>
      </c>
      <c r="U87" t="str">
        <f t="shared" si="61"/>
        <v/>
      </c>
      <c r="V87" t="str">
        <f t="shared" si="61"/>
        <v/>
      </c>
      <c r="W87" t="str">
        <f t="shared" si="61"/>
        <v/>
      </c>
      <c r="X87">
        <f t="shared" si="61"/>
        <v>1.030197761847651E-4</v>
      </c>
    </row>
    <row r="88" spans="4:26">
      <c r="D88" s="135"/>
      <c r="E88" s="135"/>
      <c r="F88" s="135"/>
      <c r="H88">
        <v>3</v>
      </c>
      <c r="I88">
        <f>MAX(J86:X86)</f>
        <v>-1.8849225901915734E-3</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51.640625</v>
      </c>
      <c r="R89">
        <f t="shared" si="63"/>
        <v>43.8671875</v>
      </c>
      <c r="S89">
        <f t="shared" si="63"/>
        <v>39.98046875</v>
      </c>
      <c r="T89">
        <f t="shared" si="63"/>
        <v>38.037109375</v>
      </c>
      <c r="U89">
        <f t="shared" si="63"/>
        <v>37.0654296875</v>
      </c>
      <c r="V89">
        <f t="shared" si="63"/>
        <v>36.57958984375</v>
      </c>
      <c r="W89">
        <f t="shared" si="63"/>
        <v>36.336669921875</v>
      </c>
      <c r="X89">
        <f t="shared" si="63"/>
        <v>36.2152099609375</v>
      </c>
      <c r="Y89" s="132">
        <f>HLOOKUP(1,$J88:X89,2,0)</f>
        <v>36.336669921875</v>
      </c>
      <c r="Z89" s="132"/>
    </row>
    <row r="90" spans="4:26">
      <c r="D90" s="135"/>
      <c r="E90" s="135"/>
      <c r="F90" s="135"/>
      <c r="H90">
        <v>5</v>
      </c>
      <c r="I90">
        <f>MIN(J87:X87)</f>
        <v>1.030197761847651E-4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51.640625</v>
      </c>
      <c r="R91">
        <f t="shared" si="65"/>
        <v>43.8671875</v>
      </c>
      <c r="S91">
        <f t="shared" si="65"/>
        <v>39.98046875</v>
      </c>
      <c r="T91">
        <f t="shared" si="65"/>
        <v>38.037109375</v>
      </c>
      <c r="U91">
        <f t="shared" si="65"/>
        <v>37.0654296875</v>
      </c>
      <c r="V91">
        <f t="shared" si="65"/>
        <v>36.57958984375</v>
      </c>
      <c r="W91">
        <f t="shared" si="65"/>
        <v>36.336669921875</v>
      </c>
      <c r="X91">
        <f t="shared" si="65"/>
        <v>36.2152099609375</v>
      </c>
      <c r="Y91" s="132">
        <f>HLOOKUP(1,$J90:X91,2,0)</f>
        <v>36.2152099609375</v>
      </c>
      <c r="Z91" s="132"/>
    </row>
    <row r="92" spans="4:26" s="139" customFormat="1">
      <c r="D92" s="137"/>
      <c r="E92" s="137"/>
      <c r="F92" s="137"/>
      <c r="G92" s="138" t="s">
        <v>112</v>
      </c>
      <c r="H92" s="139">
        <v>1</v>
      </c>
      <c r="J92" s="139" t="str">
        <f>IF(J$12&lt;0,J$12,"")</f>
        <v/>
      </c>
      <c r="K92" s="139">
        <f t="shared" ref="K92:Y92" si="66">IF(K$12&lt;0,K$12,"")</f>
        <v>-0.56028708045290221</v>
      </c>
      <c r="L92" s="139">
        <f t="shared" si="66"/>
        <v>-0.53988753540725232</v>
      </c>
      <c r="M92" s="139">
        <f t="shared" si="66"/>
        <v>-0.49959243823867611</v>
      </c>
      <c r="N92" s="139">
        <f t="shared" si="66"/>
        <v>-0.42096062508065124</v>
      </c>
      <c r="O92" s="139">
        <f t="shared" si="66"/>
        <v>-0.27109732483046828</v>
      </c>
      <c r="P92" s="139" t="str">
        <f t="shared" si="66"/>
        <v/>
      </c>
      <c r="Q92" s="139">
        <f t="shared" si="66"/>
        <v>-0.17630282610023218</v>
      </c>
      <c r="R92" s="139">
        <f t="shared" si="66"/>
        <v>-0.10321602805433311</v>
      </c>
      <c r="S92" s="139">
        <f t="shared" si="66"/>
        <v>-5.5785442399924889E-2</v>
      </c>
      <c r="T92" s="139">
        <f t="shared" si="66"/>
        <v>-2.8352790712982023E-2</v>
      </c>
      <c r="U92" s="139">
        <f t="shared" si="66"/>
        <v>-1.3532596432001331E-2</v>
      </c>
      <c r="V92" s="139">
        <f t="shared" si="66"/>
        <v>-5.8202662874426991E-3</v>
      </c>
      <c r="W92" s="139">
        <f t="shared" si="66"/>
        <v>-1.8849225901915734E-3</v>
      </c>
      <c r="X92" s="139" t="str">
        <f t="shared" si="66"/>
        <v/>
      </c>
      <c r="Y92" s="139">
        <f t="shared" si="66"/>
        <v>-8.9265509499780737E-4</v>
      </c>
    </row>
    <row r="93" spans="4:26">
      <c r="D93" s="135"/>
      <c r="E93" s="135"/>
      <c r="F93" s="135"/>
      <c r="H93">
        <v>2</v>
      </c>
      <c r="J93">
        <f>IF(NOT(J$12&lt;0),J$12,"")</f>
        <v>4.3861740044533812</v>
      </c>
      <c r="K93" t="str">
        <f t="shared" ref="K93:Y93" si="67">IF(NOT(K$12&lt;0),K$12,"")</f>
        <v/>
      </c>
      <c r="L93" t="str">
        <f t="shared" si="67"/>
        <v/>
      </c>
      <c r="M93" t="str">
        <f t="shared" si="67"/>
        <v/>
      </c>
      <c r="N93" t="str">
        <f t="shared" si="67"/>
        <v/>
      </c>
      <c r="O93" t="str">
        <f t="shared" si="67"/>
        <v/>
      </c>
      <c r="P93">
        <f t="shared" si="67"/>
        <v>2.1046620998408372E-3</v>
      </c>
      <c r="Q93" t="str">
        <f t="shared" si="67"/>
        <v/>
      </c>
      <c r="R93" t="str">
        <f t="shared" si="67"/>
        <v/>
      </c>
      <c r="S93" t="str">
        <f t="shared" si="67"/>
        <v/>
      </c>
      <c r="T93" t="str">
        <f t="shared" si="67"/>
        <v/>
      </c>
      <c r="U93" t="str">
        <f t="shared" si="67"/>
        <v/>
      </c>
      <c r="V93" t="str">
        <f t="shared" si="67"/>
        <v/>
      </c>
      <c r="W93" t="str">
        <f t="shared" si="67"/>
        <v/>
      </c>
      <c r="X93">
        <f t="shared" si="67"/>
        <v>1.030197761847651E-4</v>
      </c>
      <c r="Y93" t="str">
        <f t="shared" si="67"/>
        <v/>
      </c>
    </row>
    <row r="94" spans="4:26">
      <c r="D94" s="135"/>
      <c r="E94" s="135"/>
      <c r="F94" s="135"/>
      <c r="H94">
        <v>3</v>
      </c>
      <c r="I94">
        <f>MAX(J92:Y92)</f>
        <v>-8.9265509499780737E-4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0</v>
      </c>
      <c r="Y94">
        <f t="shared" si="68"/>
        <v>1</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51.640625</v>
      </c>
      <c r="R95">
        <f t="shared" si="69"/>
        <v>43.8671875</v>
      </c>
      <c r="S95">
        <f t="shared" si="69"/>
        <v>39.98046875</v>
      </c>
      <c r="T95">
        <f t="shared" si="69"/>
        <v>38.037109375</v>
      </c>
      <c r="U95">
        <f t="shared" si="69"/>
        <v>37.0654296875</v>
      </c>
      <c r="V95">
        <f t="shared" si="69"/>
        <v>36.57958984375</v>
      </c>
      <c r="W95">
        <f t="shared" si="69"/>
        <v>36.336669921875</v>
      </c>
      <c r="X95">
        <f t="shared" si="69"/>
        <v>36.2152099609375</v>
      </c>
      <c r="Y95">
        <f t="shared" si="69"/>
        <v>36.27593994140625</v>
      </c>
      <c r="Z95" s="132">
        <f>HLOOKUP(1,$J94:Y95,2,0)</f>
        <v>36.27593994140625</v>
      </c>
    </row>
    <row r="96" spans="4:26">
      <c r="D96" s="135"/>
      <c r="E96" s="135"/>
      <c r="F96" s="135"/>
      <c r="H96">
        <v>5</v>
      </c>
      <c r="I96">
        <f>MIN(J93:Y93)</f>
        <v>1.030197761847651E-4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1</v>
      </c>
      <c r="Y96">
        <f t="shared" si="70"/>
        <v>0</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51.640625</v>
      </c>
      <c r="R97">
        <f t="shared" si="71"/>
        <v>43.8671875</v>
      </c>
      <c r="S97">
        <f t="shared" si="71"/>
        <v>39.98046875</v>
      </c>
      <c r="T97">
        <f t="shared" si="71"/>
        <v>38.037109375</v>
      </c>
      <c r="U97">
        <f t="shared" si="71"/>
        <v>37.0654296875</v>
      </c>
      <c r="V97">
        <f t="shared" si="71"/>
        <v>36.57958984375</v>
      </c>
      <c r="W97">
        <f t="shared" si="71"/>
        <v>36.336669921875</v>
      </c>
      <c r="X97">
        <f t="shared" si="71"/>
        <v>36.2152099609375</v>
      </c>
      <c r="Y97">
        <f t="shared" si="71"/>
        <v>36.27593994140625</v>
      </c>
      <c r="Z97" s="132">
        <f>HLOOKUP(1,$J96:Y97,2,0)</f>
        <v>36.2152099609375</v>
      </c>
    </row>
    <row r="98" spans="4:28" s="139" customFormat="1">
      <c r="D98" s="137"/>
      <c r="E98" s="137"/>
      <c r="F98" s="137"/>
      <c r="G98" s="138" t="s">
        <v>113</v>
      </c>
      <c r="H98" s="139">
        <v>1</v>
      </c>
      <c r="J98" s="139" t="str">
        <f>IF(J$12&lt;0,J$12,"")</f>
        <v/>
      </c>
      <c r="K98" s="139">
        <f t="shared" ref="K98:Z98" si="72">IF(K$12&lt;0,K$12,"")</f>
        <v>-0.56028708045290221</v>
      </c>
      <c r="L98" s="139">
        <f t="shared" si="72"/>
        <v>-0.53988753540725232</v>
      </c>
      <c r="M98" s="139">
        <f t="shared" si="72"/>
        <v>-0.49959243823867611</v>
      </c>
      <c r="N98" s="139">
        <f t="shared" si="72"/>
        <v>-0.42096062508065124</v>
      </c>
      <c r="O98" s="139">
        <f t="shared" si="72"/>
        <v>-0.27109732483046828</v>
      </c>
      <c r="P98" s="139" t="str">
        <f t="shared" si="72"/>
        <v/>
      </c>
      <c r="Q98" s="139">
        <f t="shared" si="72"/>
        <v>-0.17630282610023218</v>
      </c>
      <c r="R98" s="139">
        <f t="shared" si="72"/>
        <v>-0.10321602805433311</v>
      </c>
      <c r="S98" s="139">
        <f t="shared" si="72"/>
        <v>-5.5785442399924889E-2</v>
      </c>
      <c r="T98" s="139">
        <f t="shared" si="72"/>
        <v>-2.8352790712982023E-2</v>
      </c>
      <c r="U98" s="139">
        <f t="shared" si="72"/>
        <v>-1.3532596432001331E-2</v>
      </c>
      <c r="V98" s="139">
        <f t="shared" si="72"/>
        <v>-5.8202662874426991E-3</v>
      </c>
      <c r="W98" s="139">
        <f t="shared" si="72"/>
        <v>-1.8849225901915734E-3</v>
      </c>
      <c r="X98" s="139" t="str">
        <f t="shared" si="72"/>
        <v/>
      </c>
      <c r="Y98" s="139">
        <f t="shared" si="72"/>
        <v>-8.9265509499780737E-4</v>
      </c>
      <c r="Z98" s="139">
        <f t="shared" si="72"/>
        <v>-3.9524467751617109E-4</v>
      </c>
    </row>
    <row r="99" spans="4:28">
      <c r="D99" s="135"/>
      <c r="E99" s="135"/>
      <c r="F99" s="135"/>
      <c r="H99">
        <v>2</v>
      </c>
      <c r="J99">
        <f>IF(NOT(J$12&lt;0),J$12,"")</f>
        <v>4.3861740044533812</v>
      </c>
      <c r="K99" t="str">
        <f t="shared" ref="K99:Z99" si="73">IF(NOT(K$12&lt;0),K$12,"")</f>
        <v/>
      </c>
      <c r="L99" t="str">
        <f t="shared" si="73"/>
        <v/>
      </c>
      <c r="M99" t="str">
        <f t="shared" si="73"/>
        <v/>
      </c>
      <c r="N99" t="str">
        <f t="shared" si="73"/>
        <v/>
      </c>
      <c r="O99" t="str">
        <f t="shared" si="73"/>
        <v/>
      </c>
      <c r="P99">
        <f t="shared" si="73"/>
        <v>2.1046620998408372E-3</v>
      </c>
      <c r="Q99" t="str">
        <f t="shared" si="73"/>
        <v/>
      </c>
      <c r="R99" t="str">
        <f t="shared" si="73"/>
        <v/>
      </c>
      <c r="S99" t="str">
        <f t="shared" si="73"/>
        <v/>
      </c>
      <c r="T99" t="str">
        <f t="shared" si="73"/>
        <v/>
      </c>
      <c r="U99" t="str">
        <f t="shared" si="73"/>
        <v/>
      </c>
      <c r="V99" t="str">
        <f t="shared" si="73"/>
        <v/>
      </c>
      <c r="W99" t="str">
        <f t="shared" si="73"/>
        <v/>
      </c>
      <c r="X99">
        <f t="shared" si="73"/>
        <v>1.030197761847651E-4</v>
      </c>
      <c r="Y99" t="str">
        <f t="shared" si="73"/>
        <v/>
      </c>
      <c r="Z99" t="str">
        <f t="shared" si="73"/>
        <v/>
      </c>
    </row>
    <row r="100" spans="4:28">
      <c r="D100" s="135"/>
      <c r="E100" s="135"/>
      <c r="F100" s="135"/>
      <c r="H100">
        <v>3</v>
      </c>
      <c r="I100">
        <f>MAX(J98:Z98)</f>
        <v>-3.9524467751617109E-4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51.640625</v>
      </c>
      <c r="R101">
        <f t="shared" si="75"/>
        <v>43.8671875</v>
      </c>
      <c r="S101">
        <f t="shared" si="75"/>
        <v>39.98046875</v>
      </c>
      <c r="T101">
        <f t="shared" si="75"/>
        <v>38.037109375</v>
      </c>
      <c r="U101">
        <f t="shared" si="75"/>
        <v>37.0654296875</v>
      </c>
      <c r="V101">
        <f t="shared" si="75"/>
        <v>36.57958984375</v>
      </c>
      <c r="W101">
        <f t="shared" si="75"/>
        <v>36.336669921875</v>
      </c>
      <c r="X101">
        <f t="shared" si="75"/>
        <v>36.2152099609375</v>
      </c>
      <c r="Y101">
        <f t="shared" si="75"/>
        <v>36.27593994140625</v>
      </c>
      <c r="Z101">
        <f t="shared" si="75"/>
        <v>36.245574951171875</v>
      </c>
      <c r="AA101" s="132">
        <f>HLOOKUP(1,$J100:Z101,2,0)</f>
        <v>36.245574951171875</v>
      </c>
    </row>
    <row r="102" spans="4:28">
      <c r="D102" s="135"/>
      <c r="E102" s="135"/>
      <c r="F102" s="135"/>
      <c r="H102">
        <v>5</v>
      </c>
      <c r="I102">
        <f>MIN(J99:Z99)</f>
        <v>1.030197761847651E-4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1</v>
      </c>
      <c r="Y102">
        <f t="shared" si="76"/>
        <v>0</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51.640625</v>
      </c>
      <c r="R103">
        <f t="shared" si="77"/>
        <v>43.8671875</v>
      </c>
      <c r="S103">
        <f t="shared" si="77"/>
        <v>39.98046875</v>
      </c>
      <c r="T103">
        <f t="shared" si="77"/>
        <v>38.037109375</v>
      </c>
      <c r="U103">
        <f t="shared" si="77"/>
        <v>37.0654296875</v>
      </c>
      <c r="V103">
        <f t="shared" si="77"/>
        <v>36.57958984375</v>
      </c>
      <c r="W103">
        <f t="shared" si="77"/>
        <v>36.336669921875</v>
      </c>
      <c r="X103">
        <f t="shared" si="77"/>
        <v>36.2152099609375</v>
      </c>
      <c r="Y103">
        <f t="shared" si="77"/>
        <v>36.27593994140625</v>
      </c>
      <c r="Z103">
        <f t="shared" si="77"/>
        <v>36.245574951171875</v>
      </c>
      <c r="AA103" s="132">
        <f>HLOOKUP(1,$J102:Z103,2,0)</f>
        <v>36.2152099609375</v>
      </c>
    </row>
    <row r="104" spans="4:28" s="139" customFormat="1">
      <c r="D104" s="137"/>
      <c r="E104" s="137"/>
      <c r="F104" s="137"/>
      <c r="G104" s="138" t="s">
        <v>114</v>
      </c>
      <c r="H104" s="139">
        <v>1</v>
      </c>
      <c r="J104" s="139" t="str">
        <f>IF(J$12&lt;0,J$12,"")</f>
        <v/>
      </c>
      <c r="K104" s="139">
        <f t="shared" ref="K104:AA104" si="78">IF(K$12&lt;0,K$12,"")</f>
        <v>-0.56028708045290221</v>
      </c>
      <c r="L104" s="139">
        <f t="shared" si="78"/>
        <v>-0.53988753540725232</v>
      </c>
      <c r="M104" s="139">
        <f t="shared" si="78"/>
        <v>-0.49959243823867611</v>
      </c>
      <c r="N104" s="139">
        <f t="shared" si="78"/>
        <v>-0.42096062508065124</v>
      </c>
      <c r="O104" s="139">
        <f t="shared" si="78"/>
        <v>-0.27109732483046828</v>
      </c>
      <c r="P104" s="139" t="str">
        <f t="shared" si="78"/>
        <v/>
      </c>
      <c r="Q104" s="139">
        <f t="shared" si="78"/>
        <v>-0.17630282610023218</v>
      </c>
      <c r="R104" s="139">
        <f t="shared" si="78"/>
        <v>-0.10321602805433311</v>
      </c>
      <c r="S104" s="139">
        <f t="shared" si="78"/>
        <v>-5.5785442399924889E-2</v>
      </c>
      <c r="T104" s="139">
        <f t="shared" si="78"/>
        <v>-2.8352790712982023E-2</v>
      </c>
      <c r="U104" s="139">
        <f t="shared" si="78"/>
        <v>-1.3532596432001331E-2</v>
      </c>
      <c r="V104" s="139">
        <f t="shared" si="78"/>
        <v>-5.8202662874426991E-3</v>
      </c>
      <c r="W104" s="139">
        <f t="shared" si="78"/>
        <v>-1.8849225901915734E-3</v>
      </c>
      <c r="X104" s="139" t="str">
        <f t="shared" si="78"/>
        <v/>
      </c>
      <c r="Y104" s="139">
        <f t="shared" si="78"/>
        <v>-8.9265509499780737E-4</v>
      </c>
      <c r="Z104" s="139">
        <f t="shared" si="78"/>
        <v>-3.9524467751617109E-4</v>
      </c>
      <c r="AA104" s="139">
        <f t="shared" si="78"/>
        <v>-1.4621934261860314E-4</v>
      </c>
    </row>
    <row r="105" spans="4:28">
      <c r="D105" s="135"/>
      <c r="E105" s="135"/>
      <c r="F105" s="135"/>
      <c r="H105">
        <v>2</v>
      </c>
      <c r="J105">
        <f>IF(NOT(J$12&lt;0),J$12,"")</f>
        <v>4.3861740044533812</v>
      </c>
      <c r="K105" t="str">
        <f t="shared" ref="K105:AA105" si="79">IF(NOT(K$12&lt;0),K$12,"")</f>
        <v/>
      </c>
      <c r="L105" t="str">
        <f t="shared" si="79"/>
        <v/>
      </c>
      <c r="M105" t="str">
        <f t="shared" si="79"/>
        <v/>
      </c>
      <c r="N105" t="str">
        <f t="shared" si="79"/>
        <v/>
      </c>
      <c r="O105" t="str">
        <f t="shared" si="79"/>
        <v/>
      </c>
      <c r="P105">
        <f t="shared" si="79"/>
        <v>2.1046620998408372E-3</v>
      </c>
      <c r="Q105" t="str">
        <f t="shared" si="79"/>
        <v/>
      </c>
      <c r="R105" t="str">
        <f t="shared" si="79"/>
        <v/>
      </c>
      <c r="S105" t="str">
        <f t="shared" si="79"/>
        <v/>
      </c>
      <c r="T105" t="str">
        <f t="shared" si="79"/>
        <v/>
      </c>
      <c r="U105" t="str">
        <f t="shared" si="79"/>
        <v/>
      </c>
      <c r="V105" t="str">
        <f t="shared" si="79"/>
        <v/>
      </c>
      <c r="W105" t="str">
        <f t="shared" si="79"/>
        <v/>
      </c>
      <c r="X105">
        <f t="shared" si="79"/>
        <v>1.030197761847651E-4</v>
      </c>
      <c r="Y105" t="str">
        <f t="shared" si="79"/>
        <v/>
      </c>
      <c r="Z105" t="str">
        <f t="shared" si="79"/>
        <v/>
      </c>
      <c r="AA105" t="str">
        <f t="shared" si="79"/>
        <v/>
      </c>
    </row>
    <row r="106" spans="4:28">
      <c r="D106" s="135"/>
      <c r="E106" s="135"/>
      <c r="F106" s="135"/>
      <c r="H106">
        <v>3</v>
      </c>
      <c r="I106">
        <f>MAX(J104:AA104)</f>
        <v>-1.4621934261860314E-4</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51.640625</v>
      </c>
      <c r="R107">
        <f t="shared" si="81"/>
        <v>43.8671875</v>
      </c>
      <c r="S107">
        <f t="shared" si="81"/>
        <v>39.98046875</v>
      </c>
      <c r="T107">
        <f t="shared" si="81"/>
        <v>38.037109375</v>
      </c>
      <c r="U107">
        <f t="shared" si="81"/>
        <v>37.0654296875</v>
      </c>
      <c r="V107">
        <f t="shared" si="81"/>
        <v>36.57958984375</v>
      </c>
      <c r="W107">
        <f t="shared" si="81"/>
        <v>36.336669921875</v>
      </c>
      <c r="X107">
        <f t="shared" si="81"/>
        <v>36.2152099609375</v>
      </c>
      <c r="Y107">
        <f t="shared" si="81"/>
        <v>36.27593994140625</v>
      </c>
      <c r="Z107">
        <f t="shared" si="81"/>
        <v>36.245574951171875</v>
      </c>
      <c r="AA107">
        <f t="shared" si="81"/>
        <v>36.230392456054688</v>
      </c>
      <c r="AB107" s="132">
        <f>HLOOKUP(1,$J106:AA107,2,0)</f>
        <v>36.230392456054688</v>
      </c>
    </row>
    <row r="108" spans="4:28">
      <c r="D108" s="135"/>
      <c r="E108" s="135"/>
      <c r="F108" s="135"/>
      <c r="H108">
        <v>5</v>
      </c>
      <c r="I108">
        <f>MIN(J105:AA105)</f>
        <v>1.030197761847651E-4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1</v>
      </c>
      <c r="Y108">
        <f t="shared" si="82"/>
        <v>0</v>
      </c>
      <c r="Z108">
        <f t="shared" si="82"/>
        <v>0</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51.640625</v>
      </c>
      <c r="R109">
        <f t="shared" si="83"/>
        <v>43.8671875</v>
      </c>
      <c r="S109">
        <f t="shared" si="83"/>
        <v>39.98046875</v>
      </c>
      <c r="T109">
        <f t="shared" si="83"/>
        <v>38.037109375</v>
      </c>
      <c r="U109">
        <f t="shared" si="83"/>
        <v>37.0654296875</v>
      </c>
      <c r="V109">
        <f t="shared" si="83"/>
        <v>36.57958984375</v>
      </c>
      <c r="W109">
        <f t="shared" si="83"/>
        <v>36.336669921875</v>
      </c>
      <c r="X109">
        <f t="shared" si="83"/>
        <v>36.2152099609375</v>
      </c>
      <c r="Y109">
        <f t="shared" si="83"/>
        <v>36.27593994140625</v>
      </c>
      <c r="Z109">
        <f t="shared" si="83"/>
        <v>36.245574951171875</v>
      </c>
      <c r="AA109">
        <f t="shared" si="83"/>
        <v>36.230392456054688</v>
      </c>
      <c r="AB109" s="132">
        <f>HLOOKUP(1,$J108:AA109,2,0)</f>
        <v>36.2152099609375</v>
      </c>
    </row>
    <row r="110" spans="4:28" s="139" customFormat="1">
      <c r="D110" s="137"/>
      <c r="E110" s="137"/>
      <c r="F110" s="137"/>
      <c r="G110" s="138" t="s">
        <v>115</v>
      </c>
      <c r="H110" s="139">
        <v>1</v>
      </c>
      <c r="J110" s="139" t="str">
        <f>IF(J$12&lt;0,J$12,"")</f>
        <v/>
      </c>
      <c r="K110" s="139">
        <f t="shared" ref="K110:AB110" si="84">IF(K$12&lt;0,K$12,"")</f>
        <v>-0.56028708045290221</v>
      </c>
      <c r="L110" s="139">
        <f t="shared" si="84"/>
        <v>-0.53988753540725232</v>
      </c>
      <c r="M110" s="139">
        <f t="shared" si="84"/>
        <v>-0.49959243823867611</v>
      </c>
      <c r="N110" s="139">
        <f t="shared" si="84"/>
        <v>-0.42096062508065124</v>
      </c>
      <c r="O110" s="139">
        <f t="shared" si="84"/>
        <v>-0.27109732483046828</v>
      </c>
      <c r="P110" s="139" t="str">
        <f t="shared" si="84"/>
        <v/>
      </c>
      <c r="Q110" s="139">
        <f t="shared" si="84"/>
        <v>-0.17630282610023218</v>
      </c>
      <c r="R110" s="139">
        <f t="shared" si="84"/>
        <v>-0.10321602805433311</v>
      </c>
      <c r="S110" s="139">
        <f t="shared" si="84"/>
        <v>-5.5785442399924889E-2</v>
      </c>
      <c r="T110" s="139">
        <f t="shared" si="84"/>
        <v>-2.8352790712982023E-2</v>
      </c>
      <c r="U110" s="139">
        <f t="shared" si="84"/>
        <v>-1.3532596432001331E-2</v>
      </c>
      <c r="V110" s="139">
        <f t="shared" si="84"/>
        <v>-5.8202662874426991E-3</v>
      </c>
      <c r="W110" s="139">
        <f t="shared" si="84"/>
        <v>-1.8849225901915734E-3</v>
      </c>
      <c r="X110" s="139" t="str">
        <f t="shared" si="84"/>
        <v/>
      </c>
      <c r="Y110" s="139">
        <f t="shared" si="84"/>
        <v>-8.9265509499780737E-4</v>
      </c>
      <c r="Z110" s="139">
        <f t="shared" si="84"/>
        <v>-3.9524467751617109E-4</v>
      </c>
      <c r="AA110" s="139">
        <f t="shared" si="84"/>
        <v>-1.4621934261860314E-4</v>
      </c>
      <c r="AB110" s="139">
        <f t="shared" si="84"/>
        <v>-2.1626523409090659E-5</v>
      </c>
    </row>
    <row r="111" spans="4:28">
      <c r="D111" s="135"/>
      <c r="E111" s="135"/>
      <c r="F111" s="135"/>
      <c r="H111">
        <v>2</v>
      </c>
      <c r="J111">
        <f>IF(NOT(J$12&lt;0),J$12,"")</f>
        <v>4.3861740044533812</v>
      </c>
      <c r="K111" t="str">
        <f t="shared" ref="K111:AB111" si="85">IF(NOT(K$12&lt;0),K$12,"")</f>
        <v/>
      </c>
      <c r="L111" t="str">
        <f t="shared" si="85"/>
        <v/>
      </c>
      <c r="M111" t="str">
        <f t="shared" si="85"/>
        <v/>
      </c>
      <c r="N111" t="str">
        <f t="shared" si="85"/>
        <v/>
      </c>
      <c r="O111" t="str">
        <f t="shared" si="85"/>
        <v/>
      </c>
      <c r="P111">
        <f t="shared" si="85"/>
        <v>2.1046620998408372E-3</v>
      </c>
      <c r="Q111" t="str">
        <f t="shared" si="85"/>
        <v/>
      </c>
      <c r="R111" t="str">
        <f t="shared" si="85"/>
        <v/>
      </c>
      <c r="S111" t="str">
        <f t="shared" si="85"/>
        <v/>
      </c>
      <c r="T111" t="str">
        <f t="shared" si="85"/>
        <v/>
      </c>
      <c r="U111" t="str">
        <f t="shared" si="85"/>
        <v/>
      </c>
      <c r="V111" t="str">
        <f t="shared" si="85"/>
        <v/>
      </c>
      <c r="W111" t="str">
        <f t="shared" si="85"/>
        <v/>
      </c>
      <c r="X111">
        <f t="shared" si="85"/>
        <v>1.030197761847651E-4</v>
      </c>
      <c r="Y111" t="str">
        <f t="shared" si="85"/>
        <v/>
      </c>
      <c r="Z111" t="str">
        <f t="shared" si="85"/>
        <v/>
      </c>
      <c r="AA111" t="str">
        <f t="shared" si="85"/>
        <v/>
      </c>
      <c r="AB111" t="str">
        <f t="shared" si="85"/>
        <v/>
      </c>
    </row>
    <row r="112" spans="4:28">
      <c r="D112" s="135"/>
      <c r="E112" s="135"/>
      <c r="F112" s="135"/>
      <c r="H112">
        <v>3</v>
      </c>
      <c r="I112">
        <f>MAX(J110:AB110)</f>
        <v>-2.1626523409090659E-5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0</v>
      </c>
      <c r="AB112">
        <f t="shared" si="86"/>
        <v>1</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51.640625</v>
      </c>
      <c r="R113">
        <f t="shared" si="87"/>
        <v>43.8671875</v>
      </c>
      <c r="S113">
        <f t="shared" si="87"/>
        <v>39.98046875</v>
      </c>
      <c r="T113">
        <f t="shared" si="87"/>
        <v>38.037109375</v>
      </c>
      <c r="U113">
        <f t="shared" si="87"/>
        <v>37.0654296875</v>
      </c>
      <c r="V113">
        <f t="shared" si="87"/>
        <v>36.57958984375</v>
      </c>
      <c r="W113">
        <f t="shared" si="87"/>
        <v>36.336669921875</v>
      </c>
      <c r="X113">
        <f t="shared" si="87"/>
        <v>36.2152099609375</v>
      </c>
      <c r="Y113">
        <f t="shared" si="87"/>
        <v>36.27593994140625</v>
      </c>
      <c r="Z113">
        <f t="shared" si="87"/>
        <v>36.245574951171875</v>
      </c>
      <c r="AA113">
        <f t="shared" si="87"/>
        <v>36.230392456054688</v>
      </c>
      <c r="AB113">
        <f t="shared" si="87"/>
        <v>36.222801208496094</v>
      </c>
      <c r="AC113" s="132">
        <f>HLOOKUP(1,$J112:AB113,2,0)</f>
        <v>36.222801208496094</v>
      </c>
    </row>
    <row r="114" spans="4:31">
      <c r="D114" s="135"/>
      <c r="E114" s="135"/>
      <c r="F114" s="135"/>
      <c r="H114">
        <v>5</v>
      </c>
      <c r="I114">
        <f>MIN(J111:AB111)</f>
        <v>1.030197761847651E-4</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1</v>
      </c>
      <c r="Y114">
        <f t="shared" si="88"/>
        <v>0</v>
      </c>
      <c r="Z114">
        <f t="shared" si="88"/>
        <v>0</v>
      </c>
      <c r="AA114">
        <f t="shared" si="88"/>
        <v>0</v>
      </c>
      <c r="AB114">
        <f t="shared" si="88"/>
        <v>0</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51.640625</v>
      </c>
      <c r="R115">
        <f t="shared" si="89"/>
        <v>43.8671875</v>
      </c>
      <c r="S115">
        <f t="shared" si="89"/>
        <v>39.98046875</v>
      </c>
      <c r="T115">
        <f t="shared" si="89"/>
        <v>38.037109375</v>
      </c>
      <c r="U115">
        <f t="shared" si="89"/>
        <v>37.0654296875</v>
      </c>
      <c r="V115">
        <f t="shared" si="89"/>
        <v>36.57958984375</v>
      </c>
      <c r="W115">
        <f t="shared" si="89"/>
        <v>36.336669921875</v>
      </c>
      <c r="X115">
        <f t="shared" si="89"/>
        <v>36.2152099609375</v>
      </c>
      <c r="Y115">
        <f t="shared" si="89"/>
        <v>36.27593994140625</v>
      </c>
      <c r="Z115">
        <f t="shared" si="89"/>
        <v>36.245574951171875</v>
      </c>
      <c r="AA115">
        <f t="shared" si="89"/>
        <v>36.230392456054688</v>
      </c>
      <c r="AB115">
        <f t="shared" si="89"/>
        <v>36.222801208496094</v>
      </c>
      <c r="AC115" s="132">
        <f>HLOOKUP(1,$J114:AB115,2,0)</f>
        <v>36.2152099609375</v>
      </c>
    </row>
    <row r="116" spans="4:31" s="139" customFormat="1">
      <c r="D116" s="137"/>
      <c r="E116" s="137"/>
      <c r="F116" s="137"/>
      <c r="G116" s="138" t="s">
        <v>116</v>
      </c>
      <c r="H116" s="139">
        <v>1</v>
      </c>
      <c r="J116" s="139" t="str">
        <f>IF(J$12&lt;0,J$12,"")</f>
        <v/>
      </c>
      <c r="K116" s="139">
        <f t="shared" ref="K116:AC116" si="90">IF(K$12&lt;0,K$12,"")</f>
        <v>-0.56028708045290221</v>
      </c>
      <c r="L116" s="139">
        <f t="shared" si="90"/>
        <v>-0.53988753540725232</v>
      </c>
      <c r="M116" s="139">
        <f t="shared" si="90"/>
        <v>-0.49959243823867611</v>
      </c>
      <c r="N116" s="139">
        <f t="shared" si="90"/>
        <v>-0.42096062508065124</v>
      </c>
      <c r="O116" s="139">
        <f t="shared" si="90"/>
        <v>-0.27109732483046828</v>
      </c>
      <c r="P116" s="139" t="str">
        <f t="shared" si="90"/>
        <v/>
      </c>
      <c r="Q116" s="139">
        <f t="shared" si="90"/>
        <v>-0.17630282610023218</v>
      </c>
      <c r="R116" s="139">
        <f t="shared" si="90"/>
        <v>-0.10321602805433311</v>
      </c>
      <c r="S116" s="139">
        <f t="shared" si="90"/>
        <v>-5.5785442399924889E-2</v>
      </c>
      <c r="T116" s="139">
        <f t="shared" si="90"/>
        <v>-2.8352790712982023E-2</v>
      </c>
      <c r="U116" s="139">
        <f t="shared" si="90"/>
        <v>-1.3532596432001331E-2</v>
      </c>
      <c r="V116" s="139">
        <f t="shared" si="90"/>
        <v>-5.8202662874426991E-3</v>
      </c>
      <c r="W116" s="139">
        <f t="shared" si="90"/>
        <v>-1.8849225901915734E-3</v>
      </c>
      <c r="X116" s="139" t="str">
        <f t="shared" si="90"/>
        <v/>
      </c>
      <c r="Y116" s="139">
        <f t="shared" si="90"/>
        <v>-8.9265509499780737E-4</v>
      </c>
      <c r="Z116" s="139">
        <f t="shared" si="90"/>
        <v>-3.9524467751617109E-4</v>
      </c>
      <c r="AA116" s="139">
        <f t="shared" si="90"/>
        <v>-1.4621934261860314E-4</v>
      </c>
      <c r="AB116" s="139">
        <f t="shared" si="90"/>
        <v>-2.1626523409090659E-5</v>
      </c>
      <c r="AC116" s="139" t="str">
        <f t="shared" si="90"/>
        <v/>
      </c>
    </row>
    <row r="117" spans="4:31">
      <c r="D117" s="135"/>
      <c r="E117" s="135"/>
      <c r="F117" s="135"/>
      <c r="H117">
        <v>2</v>
      </c>
      <c r="J117">
        <f>IF(NOT(J$12&lt;0),J$12,"")</f>
        <v>4.3861740044533812</v>
      </c>
      <c r="K117" t="str">
        <f t="shared" ref="K117:AC117" si="91">IF(NOT(K$12&lt;0),K$12,"")</f>
        <v/>
      </c>
      <c r="L117" t="str">
        <f t="shared" si="91"/>
        <v/>
      </c>
      <c r="M117" t="str">
        <f t="shared" si="91"/>
        <v/>
      </c>
      <c r="N117" t="str">
        <f t="shared" si="91"/>
        <v/>
      </c>
      <c r="O117" t="str">
        <f t="shared" si="91"/>
        <v/>
      </c>
      <c r="P117">
        <f t="shared" si="91"/>
        <v>2.1046620998408372E-3</v>
      </c>
      <c r="Q117" t="str">
        <f t="shared" si="91"/>
        <v/>
      </c>
      <c r="R117" t="str">
        <f t="shared" si="91"/>
        <v/>
      </c>
      <c r="S117" t="str">
        <f t="shared" si="91"/>
        <v/>
      </c>
      <c r="T117" t="str">
        <f t="shared" si="91"/>
        <v/>
      </c>
      <c r="U117" t="str">
        <f t="shared" si="91"/>
        <v/>
      </c>
      <c r="V117" t="str">
        <f t="shared" si="91"/>
        <v/>
      </c>
      <c r="W117" t="str">
        <f t="shared" si="91"/>
        <v/>
      </c>
      <c r="X117">
        <f t="shared" si="91"/>
        <v>1.030197761847651E-4</v>
      </c>
      <c r="Y117" t="str">
        <f t="shared" si="91"/>
        <v/>
      </c>
      <c r="Z117" t="str">
        <f t="shared" si="91"/>
        <v/>
      </c>
      <c r="AA117" t="str">
        <f t="shared" si="91"/>
        <v/>
      </c>
      <c r="AB117" t="str">
        <f t="shared" si="91"/>
        <v/>
      </c>
      <c r="AC117">
        <f t="shared" si="91"/>
        <v>4.0689939187710245E-5</v>
      </c>
    </row>
    <row r="118" spans="4:31">
      <c r="D118" s="135"/>
      <c r="E118" s="135"/>
      <c r="F118" s="135"/>
      <c r="H118">
        <v>3</v>
      </c>
      <c r="I118">
        <f>MAX(J116:AC116)</f>
        <v>-2.1626523409090659E-5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0</v>
      </c>
      <c r="AB118">
        <f t="shared" si="92"/>
        <v>1</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51.640625</v>
      </c>
      <c r="R119">
        <f t="shared" si="93"/>
        <v>43.8671875</v>
      </c>
      <c r="S119">
        <f t="shared" si="93"/>
        <v>39.98046875</v>
      </c>
      <c r="T119">
        <f t="shared" si="93"/>
        <v>38.037109375</v>
      </c>
      <c r="U119">
        <f t="shared" si="93"/>
        <v>37.0654296875</v>
      </c>
      <c r="V119">
        <f t="shared" si="93"/>
        <v>36.57958984375</v>
      </c>
      <c r="W119">
        <f t="shared" si="93"/>
        <v>36.336669921875</v>
      </c>
      <c r="X119">
        <f t="shared" si="93"/>
        <v>36.2152099609375</v>
      </c>
      <c r="Y119">
        <f t="shared" si="93"/>
        <v>36.27593994140625</v>
      </c>
      <c r="Z119">
        <f t="shared" si="93"/>
        <v>36.245574951171875</v>
      </c>
      <c r="AA119">
        <f t="shared" si="93"/>
        <v>36.230392456054688</v>
      </c>
      <c r="AB119">
        <f t="shared" si="93"/>
        <v>36.222801208496094</v>
      </c>
      <c r="AC119">
        <f t="shared" si="93"/>
        <v>36.219005584716797</v>
      </c>
      <c r="AD119" s="132">
        <f>HLOOKUP(1,$J118:AC119,2,0)</f>
        <v>36.222801208496094</v>
      </c>
    </row>
    <row r="120" spans="4:31">
      <c r="D120" s="135"/>
      <c r="E120" s="135"/>
      <c r="F120" s="135"/>
      <c r="H120">
        <v>5</v>
      </c>
      <c r="I120">
        <f>MIN(J117:AC117)</f>
        <v>4.0689939187710245E-5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51.640625</v>
      </c>
      <c r="R121">
        <f t="shared" si="95"/>
        <v>43.8671875</v>
      </c>
      <c r="S121">
        <f t="shared" si="95"/>
        <v>39.98046875</v>
      </c>
      <c r="T121">
        <f t="shared" si="95"/>
        <v>38.037109375</v>
      </c>
      <c r="U121">
        <f t="shared" si="95"/>
        <v>37.0654296875</v>
      </c>
      <c r="V121">
        <f t="shared" si="95"/>
        <v>36.57958984375</v>
      </c>
      <c r="W121">
        <f t="shared" si="95"/>
        <v>36.336669921875</v>
      </c>
      <c r="X121">
        <f t="shared" si="95"/>
        <v>36.2152099609375</v>
      </c>
      <c r="Y121">
        <f t="shared" si="95"/>
        <v>36.27593994140625</v>
      </c>
      <c r="Z121">
        <f t="shared" si="95"/>
        <v>36.245574951171875</v>
      </c>
      <c r="AA121">
        <f t="shared" si="95"/>
        <v>36.230392456054688</v>
      </c>
      <c r="AB121">
        <f t="shared" si="95"/>
        <v>36.222801208496094</v>
      </c>
      <c r="AC121">
        <f t="shared" si="95"/>
        <v>36.219005584716797</v>
      </c>
      <c r="AD121" s="132">
        <f>HLOOKUP(1,$J120:AC121,2,0)</f>
        <v>36.219005584716797</v>
      </c>
    </row>
    <row r="122" spans="4:31" s="139" customFormat="1">
      <c r="D122" s="137"/>
      <c r="E122" s="137"/>
      <c r="F122" s="137"/>
      <c r="G122" s="138" t="s">
        <v>117</v>
      </c>
      <c r="H122" s="139">
        <v>1</v>
      </c>
      <c r="J122" s="139" t="str">
        <f>IF(J$12&lt;0,J$12,"")</f>
        <v/>
      </c>
      <c r="K122" s="139">
        <f t="shared" ref="K122:AD122" si="96">IF(K$12&lt;0,K$12,"")</f>
        <v>-0.56028708045290221</v>
      </c>
      <c r="L122" s="139">
        <f t="shared" si="96"/>
        <v>-0.53988753540725232</v>
      </c>
      <c r="M122" s="139">
        <f t="shared" si="96"/>
        <v>-0.49959243823867611</v>
      </c>
      <c r="N122" s="139">
        <f t="shared" si="96"/>
        <v>-0.42096062508065124</v>
      </c>
      <c r="O122" s="139">
        <f t="shared" si="96"/>
        <v>-0.27109732483046828</v>
      </c>
      <c r="P122" s="139" t="str">
        <f t="shared" si="96"/>
        <v/>
      </c>
      <c r="Q122" s="139">
        <f t="shared" si="96"/>
        <v>-0.17630282610023218</v>
      </c>
      <c r="R122" s="139">
        <f t="shared" si="96"/>
        <v>-0.10321602805433311</v>
      </c>
      <c r="S122" s="139">
        <f t="shared" si="96"/>
        <v>-5.5785442399924889E-2</v>
      </c>
      <c r="T122" s="139">
        <f t="shared" si="96"/>
        <v>-2.8352790712982023E-2</v>
      </c>
      <c r="U122" s="139">
        <f t="shared" si="96"/>
        <v>-1.3532596432001331E-2</v>
      </c>
      <c r="V122" s="139">
        <f t="shared" si="96"/>
        <v>-5.8202662874426991E-3</v>
      </c>
      <c r="W122" s="139">
        <f t="shared" si="96"/>
        <v>-1.8849225901915734E-3</v>
      </c>
      <c r="X122" s="139" t="str">
        <f t="shared" si="96"/>
        <v/>
      </c>
      <c r="Y122" s="139">
        <f t="shared" si="96"/>
        <v>-8.9265509499780737E-4</v>
      </c>
      <c r="Z122" s="139">
        <f t="shared" si="96"/>
        <v>-3.9524467751617109E-4</v>
      </c>
      <c r="AA122" s="139">
        <f t="shared" si="96"/>
        <v>-1.4621934261860314E-4</v>
      </c>
      <c r="AB122" s="139">
        <f t="shared" si="96"/>
        <v>-2.1626523409090659E-5</v>
      </c>
      <c r="AC122" s="139" t="str">
        <f t="shared" si="96"/>
        <v/>
      </c>
      <c r="AD122" s="139" t="str">
        <f t="shared" si="96"/>
        <v/>
      </c>
    </row>
    <row r="123" spans="4:31">
      <c r="D123" s="135"/>
      <c r="E123" s="135"/>
      <c r="F123" s="135"/>
      <c r="H123">
        <v>2</v>
      </c>
      <c r="J123">
        <f>IF(NOT(J$12&lt;0),J$12,"")</f>
        <v>4.3861740044533812</v>
      </c>
      <c r="K123" t="str">
        <f t="shared" ref="K123:AD123" si="97">IF(NOT(K$12&lt;0),K$12,"")</f>
        <v/>
      </c>
      <c r="L123" t="str">
        <f t="shared" si="97"/>
        <v/>
      </c>
      <c r="M123" t="str">
        <f t="shared" si="97"/>
        <v/>
      </c>
      <c r="N123" t="str">
        <f t="shared" si="97"/>
        <v/>
      </c>
      <c r="O123" t="str">
        <f t="shared" si="97"/>
        <v/>
      </c>
      <c r="P123">
        <f t="shared" si="97"/>
        <v>2.1046620998408372E-3</v>
      </c>
      <c r="Q123" t="str">
        <f t="shared" si="97"/>
        <v/>
      </c>
      <c r="R123" t="str">
        <f t="shared" si="97"/>
        <v/>
      </c>
      <c r="S123" t="str">
        <f t="shared" si="97"/>
        <v/>
      </c>
      <c r="T123" t="str">
        <f t="shared" si="97"/>
        <v/>
      </c>
      <c r="U123" t="str">
        <f t="shared" si="97"/>
        <v/>
      </c>
      <c r="V123" t="str">
        <f t="shared" si="97"/>
        <v/>
      </c>
      <c r="W123" t="str">
        <f t="shared" si="97"/>
        <v/>
      </c>
      <c r="X123">
        <f t="shared" si="97"/>
        <v>1.030197761847651E-4</v>
      </c>
      <c r="Y123" t="str">
        <f t="shared" si="97"/>
        <v/>
      </c>
      <c r="Z123" t="str">
        <f t="shared" si="97"/>
        <v/>
      </c>
      <c r="AA123" t="str">
        <f t="shared" si="97"/>
        <v/>
      </c>
      <c r="AB123" t="str">
        <f t="shared" si="97"/>
        <v/>
      </c>
      <c r="AC123">
        <f t="shared" si="97"/>
        <v>4.0689939187710245E-5</v>
      </c>
      <c r="AD123">
        <f t="shared" si="97"/>
        <v>9.5300363583961101E-6</v>
      </c>
    </row>
    <row r="124" spans="4:31">
      <c r="D124" s="135"/>
      <c r="E124" s="135"/>
      <c r="F124" s="135"/>
      <c r="H124">
        <v>3</v>
      </c>
      <c r="I124">
        <f>MAX(J122:AD122)</f>
        <v>-2.1626523409090659E-5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0</v>
      </c>
      <c r="AB124">
        <f t="shared" si="98"/>
        <v>1</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51.640625</v>
      </c>
      <c r="R125">
        <f t="shared" si="99"/>
        <v>43.8671875</v>
      </c>
      <c r="S125">
        <f t="shared" si="99"/>
        <v>39.98046875</v>
      </c>
      <c r="T125">
        <f t="shared" si="99"/>
        <v>38.037109375</v>
      </c>
      <c r="U125">
        <f t="shared" si="99"/>
        <v>37.0654296875</v>
      </c>
      <c r="V125">
        <f t="shared" si="99"/>
        <v>36.57958984375</v>
      </c>
      <c r="W125">
        <f t="shared" si="99"/>
        <v>36.336669921875</v>
      </c>
      <c r="X125">
        <f t="shared" si="99"/>
        <v>36.2152099609375</v>
      </c>
      <c r="Y125">
        <f t="shared" si="99"/>
        <v>36.27593994140625</v>
      </c>
      <c r="Z125">
        <f t="shared" si="99"/>
        <v>36.245574951171875</v>
      </c>
      <c r="AA125">
        <f t="shared" si="99"/>
        <v>36.230392456054688</v>
      </c>
      <c r="AB125">
        <f t="shared" si="99"/>
        <v>36.222801208496094</v>
      </c>
      <c r="AC125">
        <f t="shared" si="99"/>
        <v>36.219005584716797</v>
      </c>
      <c r="AD125">
        <f t="shared" si="99"/>
        <v>36.220903396606445</v>
      </c>
      <c r="AE125" s="132">
        <f>HLOOKUP(1,$J124:AD125,2,0)</f>
        <v>36.222801208496094</v>
      </c>
    </row>
    <row r="126" spans="4:31">
      <c r="D126" s="135"/>
      <c r="E126" s="135"/>
      <c r="F126" s="135"/>
      <c r="H126">
        <v>5</v>
      </c>
      <c r="I126">
        <f>MIN(J123:AD123)</f>
        <v>9.5300363583961101E-6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51.640625</v>
      </c>
      <c r="R127">
        <f t="shared" si="101"/>
        <v>43.8671875</v>
      </c>
      <c r="S127">
        <f t="shared" si="101"/>
        <v>39.98046875</v>
      </c>
      <c r="T127">
        <f t="shared" si="101"/>
        <v>38.037109375</v>
      </c>
      <c r="U127">
        <f t="shared" si="101"/>
        <v>37.0654296875</v>
      </c>
      <c r="V127">
        <f t="shared" si="101"/>
        <v>36.57958984375</v>
      </c>
      <c r="W127">
        <f t="shared" si="101"/>
        <v>36.336669921875</v>
      </c>
      <c r="X127">
        <f t="shared" si="101"/>
        <v>36.2152099609375</v>
      </c>
      <c r="Y127">
        <f t="shared" si="101"/>
        <v>36.27593994140625</v>
      </c>
      <c r="Z127">
        <f t="shared" si="101"/>
        <v>36.245574951171875</v>
      </c>
      <c r="AA127">
        <f t="shared" si="101"/>
        <v>36.230392456054688</v>
      </c>
      <c r="AB127">
        <f t="shared" si="101"/>
        <v>36.222801208496094</v>
      </c>
      <c r="AC127">
        <f t="shared" si="101"/>
        <v>36.219005584716797</v>
      </c>
      <c r="AD127">
        <f t="shared" si="101"/>
        <v>36.220903396606445</v>
      </c>
      <c r="AE127" s="132">
        <f>HLOOKUP(1,$J126:AD127,2,0)</f>
        <v>36.220903396606445</v>
      </c>
    </row>
    <row r="128" spans="4:31" s="139" customFormat="1">
      <c r="D128" s="137"/>
      <c r="E128" s="137"/>
      <c r="F128" s="137"/>
      <c r="G128" s="138" t="s">
        <v>118</v>
      </c>
      <c r="H128" s="139">
        <v>1</v>
      </c>
      <c r="J128" s="139" t="str">
        <f>IF(J$12&lt;0,J$12,"")</f>
        <v/>
      </c>
      <c r="K128" s="139">
        <f t="shared" ref="K128:AE128" si="102">IF(K$12&lt;0,K$12,"")</f>
        <v>-0.56028708045290221</v>
      </c>
      <c r="L128" s="139">
        <f t="shared" si="102"/>
        <v>-0.53988753540725232</v>
      </c>
      <c r="M128" s="139">
        <f t="shared" si="102"/>
        <v>-0.49959243823867611</v>
      </c>
      <c r="N128" s="139">
        <f t="shared" si="102"/>
        <v>-0.42096062508065124</v>
      </c>
      <c r="O128" s="139">
        <f t="shared" si="102"/>
        <v>-0.27109732483046828</v>
      </c>
      <c r="P128" s="139" t="str">
        <f t="shared" si="102"/>
        <v/>
      </c>
      <c r="Q128" s="139">
        <f t="shared" si="102"/>
        <v>-0.17630282610023218</v>
      </c>
      <c r="R128" s="139">
        <f t="shared" si="102"/>
        <v>-0.10321602805433311</v>
      </c>
      <c r="S128" s="139">
        <f t="shared" si="102"/>
        <v>-5.5785442399924889E-2</v>
      </c>
      <c r="T128" s="139">
        <f t="shared" si="102"/>
        <v>-2.8352790712982023E-2</v>
      </c>
      <c r="U128" s="139">
        <f t="shared" si="102"/>
        <v>-1.3532596432001331E-2</v>
      </c>
      <c r="V128" s="139">
        <f t="shared" si="102"/>
        <v>-5.8202662874426991E-3</v>
      </c>
      <c r="W128" s="139">
        <f t="shared" si="102"/>
        <v>-1.8849225901915734E-3</v>
      </c>
      <c r="X128" s="139" t="str">
        <f t="shared" si="102"/>
        <v/>
      </c>
      <c r="Y128" s="139">
        <f t="shared" si="102"/>
        <v>-8.9265509499780737E-4</v>
      </c>
      <c r="Z128" s="139">
        <f t="shared" si="102"/>
        <v>-3.9524467751617109E-4</v>
      </c>
      <c r="AA128" s="139">
        <f t="shared" si="102"/>
        <v>-1.4621934261860314E-4</v>
      </c>
      <c r="AB128" s="139">
        <f t="shared" si="102"/>
        <v>-2.1626523409090659E-5</v>
      </c>
      <c r="AC128" s="139" t="str">
        <f t="shared" si="102"/>
        <v/>
      </c>
      <c r="AD128" s="139" t="str">
        <f t="shared" si="102"/>
        <v/>
      </c>
      <c r="AE128" s="139">
        <f t="shared" si="102"/>
        <v>-6.0486613745469597E-6</v>
      </c>
    </row>
    <row r="129" spans="4:32">
      <c r="D129" s="135"/>
      <c r="E129" s="135"/>
      <c r="F129" s="135"/>
      <c r="H129">
        <v>2</v>
      </c>
      <c r="J129">
        <f>IF(NOT(J$12&lt;0),J$12,"")</f>
        <v>4.3861740044533812</v>
      </c>
      <c r="K129" t="str">
        <f t="shared" ref="K129:AE129" si="103">IF(NOT(K$12&lt;0),K$12,"")</f>
        <v/>
      </c>
      <c r="L129" t="str">
        <f t="shared" si="103"/>
        <v/>
      </c>
      <c r="M129" t="str">
        <f t="shared" si="103"/>
        <v/>
      </c>
      <c r="N129" t="str">
        <f t="shared" si="103"/>
        <v/>
      </c>
      <c r="O129" t="str">
        <f t="shared" si="103"/>
        <v/>
      </c>
      <c r="P129">
        <f t="shared" si="103"/>
        <v>2.1046620998408372E-3</v>
      </c>
      <c r="Q129" t="str">
        <f t="shared" si="103"/>
        <v/>
      </c>
      <c r="R129" t="str">
        <f t="shared" si="103"/>
        <v/>
      </c>
      <c r="S129" t="str">
        <f t="shared" si="103"/>
        <v/>
      </c>
      <c r="T129" t="str">
        <f t="shared" si="103"/>
        <v/>
      </c>
      <c r="U129" t="str">
        <f t="shared" si="103"/>
        <v/>
      </c>
      <c r="V129" t="str">
        <f t="shared" si="103"/>
        <v/>
      </c>
      <c r="W129" t="str">
        <f t="shared" si="103"/>
        <v/>
      </c>
      <c r="X129">
        <f t="shared" si="103"/>
        <v>1.030197761847651E-4</v>
      </c>
      <c r="Y129" t="str">
        <f t="shared" si="103"/>
        <v/>
      </c>
      <c r="Z129" t="str">
        <f t="shared" si="103"/>
        <v/>
      </c>
      <c r="AA129" t="str">
        <f t="shared" si="103"/>
        <v/>
      </c>
      <c r="AB129" t="str">
        <f t="shared" si="103"/>
        <v/>
      </c>
      <c r="AC129">
        <f t="shared" si="103"/>
        <v>4.0689939187710245E-5</v>
      </c>
      <c r="AD129">
        <f t="shared" si="103"/>
        <v>9.5300363583961101E-6</v>
      </c>
      <c r="AE129" t="str">
        <f t="shared" si="103"/>
        <v/>
      </c>
    </row>
    <row r="130" spans="4:32">
      <c r="D130" s="135"/>
      <c r="E130" s="135"/>
      <c r="F130" s="135"/>
      <c r="H130">
        <v>3</v>
      </c>
      <c r="I130">
        <f>MAX(J128:AE128)</f>
        <v>-6.0486613745469597E-6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51.640625</v>
      </c>
      <c r="R131">
        <f t="shared" si="105"/>
        <v>43.8671875</v>
      </c>
      <c r="S131">
        <f t="shared" si="105"/>
        <v>39.98046875</v>
      </c>
      <c r="T131">
        <f t="shared" si="105"/>
        <v>38.037109375</v>
      </c>
      <c r="U131">
        <f t="shared" si="105"/>
        <v>37.0654296875</v>
      </c>
      <c r="V131">
        <f t="shared" si="105"/>
        <v>36.57958984375</v>
      </c>
      <c r="W131">
        <f t="shared" si="105"/>
        <v>36.336669921875</v>
      </c>
      <c r="X131">
        <f t="shared" si="105"/>
        <v>36.2152099609375</v>
      </c>
      <c r="Y131">
        <f t="shared" si="105"/>
        <v>36.27593994140625</v>
      </c>
      <c r="Z131">
        <f t="shared" si="105"/>
        <v>36.245574951171875</v>
      </c>
      <c r="AA131">
        <f t="shared" si="105"/>
        <v>36.230392456054688</v>
      </c>
      <c r="AB131">
        <f t="shared" si="105"/>
        <v>36.222801208496094</v>
      </c>
      <c r="AC131">
        <f t="shared" si="105"/>
        <v>36.219005584716797</v>
      </c>
      <c r="AD131">
        <f t="shared" si="105"/>
        <v>36.220903396606445</v>
      </c>
      <c r="AE131">
        <f t="shared" si="105"/>
        <v>36.22185230255127</v>
      </c>
      <c r="AF131" s="132">
        <f>HLOOKUP(1,$J130:AE131,2,0)</f>
        <v>36.22185230255127</v>
      </c>
    </row>
    <row r="132" spans="4:32">
      <c r="D132" s="135"/>
      <c r="E132" s="135"/>
      <c r="F132" s="135"/>
      <c r="H132">
        <v>5</v>
      </c>
      <c r="I132">
        <f>MIN(J129:AE129)</f>
        <v>9.5300363583961101E-6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51.640625</v>
      </c>
      <c r="R133">
        <f t="shared" si="107"/>
        <v>43.8671875</v>
      </c>
      <c r="S133">
        <f t="shared" si="107"/>
        <v>39.98046875</v>
      </c>
      <c r="T133">
        <f t="shared" si="107"/>
        <v>38.037109375</v>
      </c>
      <c r="U133">
        <f t="shared" si="107"/>
        <v>37.0654296875</v>
      </c>
      <c r="V133">
        <f t="shared" si="107"/>
        <v>36.57958984375</v>
      </c>
      <c r="W133">
        <f t="shared" si="107"/>
        <v>36.336669921875</v>
      </c>
      <c r="X133">
        <f t="shared" si="107"/>
        <v>36.2152099609375</v>
      </c>
      <c r="Y133">
        <f t="shared" si="107"/>
        <v>36.27593994140625</v>
      </c>
      <c r="Z133">
        <f t="shared" si="107"/>
        <v>36.245574951171875</v>
      </c>
      <c r="AA133">
        <f t="shared" si="107"/>
        <v>36.230392456054688</v>
      </c>
      <c r="AB133">
        <f t="shared" si="107"/>
        <v>36.222801208496094</v>
      </c>
      <c r="AC133">
        <f t="shared" si="107"/>
        <v>36.219005584716797</v>
      </c>
      <c r="AD133">
        <f t="shared" si="107"/>
        <v>36.220903396606445</v>
      </c>
      <c r="AE133">
        <f t="shared" si="107"/>
        <v>36.22185230255127</v>
      </c>
      <c r="AF133" s="132">
        <f>HLOOKUP(1,$J132:AE133,2,0)</f>
        <v>36.220903396606445</v>
      </c>
    </row>
    <row r="134" spans="4:32">
      <c r="I134" s="134"/>
      <c r="J134" s="134"/>
    </row>
    <row r="135" spans="4:32">
      <c r="D135" s="26"/>
      <c r="E135" s="26"/>
      <c r="F135" s="26"/>
      <c r="I135" s="134"/>
      <c r="J135" s="134"/>
    </row>
    <row r="136" spans="4:32">
      <c r="I136" s="134"/>
      <c r="J136" s="134"/>
    </row>
  </sheetData>
  <sheetProtection algorithmName="SHA-512" hashValue="mUPMRmlD+vfW2r0wbP6mD3R2MsPghUTnmuZMXLfjXW7Wr3VQhOH2JYLH97On9BE6WgopNRbpKWP2CpN7FQsb/Q==" saltValue="BT/GmUhqdoJRX87LTF8inQ==" spinCount="100000" sheet="1" objects="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1DD86-0595-43F7-9061-0819EF4E1A42}">
  <sheetPr codeName="Sheet5"/>
  <dimension ref="A2:AH25"/>
  <sheetViews>
    <sheetView workbookViewId="0"/>
  </sheetViews>
  <sheetFormatPr defaultRowHeight="15"/>
  <cols>
    <col min="1" max="1" width="5.140625" style="90" customWidth="1"/>
    <col min="2" max="9" width="9.140625" style="90"/>
    <col min="10" max="10" width="2.5703125" style="90" customWidth="1"/>
    <col min="11" max="34" width="9.140625" style="90"/>
  </cols>
  <sheetData>
    <row r="2" spans="1:29">
      <c r="A2" s="102" t="s">
        <v>657</v>
      </c>
      <c r="D2" s="112"/>
      <c r="H2" s="286"/>
      <c r="I2" s="451"/>
      <c r="J2" s="451"/>
    </row>
    <row r="3" spans="1:29">
      <c r="B3" s="102" t="s">
        <v>626</v>
      </c>
      <c r="D3" s="112"/>
      <c r="H3" s="467" t="s">
        <v>1237</v>
      </c>
      <c r="I3" s="451"/>
      <c r="J3" s="451"/>
      <c r="L3" s="192"/>
      <c r="M3" s="192"/>
      <c r="N3" s="466" t="s">
        <v>656</v>
      </c>
      <c r="O3" s="192"/>
      <c r="P3" s="192"/>
      <c r="Q3" s="192"/>
      <c r="R3" s="192"/>
      <c r="S3" s="192"/>
      <c r="T3" s="192"/>
      <c r="Y3" s="465" t="s">
        <v>655</v>
      </c>
    </row>
    <row r="4" spans="1:29">
      <c r="B4" s="201" t="s">
        <v>654</v>
      </c>
      <c r="C4" s="406" t="s">
        <v>653</v>
      </c>
      <c r="G4" s="103"/>
      <c r="H4" s="286"/>
      <c r="I4" s="451"/>
      <c r="J4" s="451"/>
      <c r="K4" s="8"/>
      <c r="L4" s="8"/>
      <c r="M4" s="8"/>
      <c r="N4" s="8"/>
      <c r="O4" s="8"/>
      <c r="P4" s="8"/>
    </row>
    <row r="5" spans="1:29">
      <c r="B5" s="201" t="s">
        <v>652</v>
      </c>
      <c r="C5" s="406" t="s">
        <v>651</v>
      </c>
      <c r="G5" s="103"/>
      <c r="H5" s="103"/>
      <c r="I5" s="103"/>
      <c r="J5" s="103"/>
      <c r="K5" s="431" t="s">
        <v>592</v>
      </c>
      <c r="L5" s="2"/>
      <c r="M5" s="2"/>
      <c r="N5" s="2"/>
      <c r="O5" s="2"/>
      <c r="P5" s="2"/>
      <c r="Q5" s="2"/>
      <c r="R5" s="2"/>
      <c r="S5" s="3"/>
      <c r="U5" s="431" t="s">
        <v>592</v>
      </c>
      <c r="V5" s="2"/>
      <c r="W5" s="2"/>
      <c r="X5" s="2"/>
      <c r="Y5" s="2"/>
      <c r="Z5" s="2"/>
      <c r="AA5" s="2"/>
      <c r="AB5" s="2"/>
      <c r="AC5" s="3"/>
    </row>
    <row r="6" spans="1:29">
      <c r="C6" s="406"/>
      <c r="G6" s="103"/>
      <c r="H6" s="103"/>
      <c r="I6" s="103"/>
      <c r="J6" s="103"/>
      <c r="K6" s="4"/>
      <c r="M6" s="464" t="s">
        <v>269</v>
      </c>
      <c r="S6" s="6"/>
      <c r="U6" s="4"/>
      <c r="W6" s="464" t="s">
        <v>269</v>
      </c>
      <c r="AC6" s="6"/>
    </row>
    <row r="7" spans="1:29" ht="18">
      <c r="B7" s="201" t="s">
        <v>650</v>
      </c>
      <c r="C7" s="90" t="s">
        <v>649</v>
      </c>
      <c r="G7" s="103"/>
      <c r="H7" s="103"/>
      <c r="I7" s="103"/>
      <c r="J7" s="103"/>
      <c r="K7" s="430" t="s">
        <v>645</v>
      </c>
      <c r="M7" s="287">
        <v>0</v>
      </c>
      <c r="S7" s="6"/>
      <c r="U7" s="430" t="s">
        <v>647</v>
      </c>
      <c r="W7" s="287" t="s">
        <v>646</v>
      </c>
      <c r="Y7" s="460" t="s">
        <v>1013</v>
      </c>
      <c r="AC7" s="6"/>
    </row>
    <row r="8" spans="1:29">
      <c r="D8" s="115"/>
      <c r="G8" s="103"/>
      <c r="H8" s="103"/>
      <c r="K8" s="430"/>
      <c r="M8" s="287"/>
      <c r="O8" s="460" t="s">
        <v>746</v>
      </c>
      <c r="S8" s="6"/>
      <c r="U8" s="430"/>
      <c r="W8" s="287"/>
      <c r="AC8" s="6"/>
    </row>
    <row r="9" spans="1:29" ht="18">
      <c r="C9" s="90" t="s">
        <v>664</v>
      </c>
      <c r="D9" s="115"/>
      <c r="G9" s="103"/>
      <c r="H9" s="103"/>
      <c r="K9" s="430"/>
      <c r="M9" s="287"/>
      <c r="S9" s="6"/>
      <c r="U9" s="430"/>
      <c r="W9" s="287"/>
      <c r="AC9" s="6"/>
    </row>
    <row r="10" spans="1:29">
      <c r="D10" s="115"/>
      <c r="G10" s="103"/>
      <c r="H10" s="103"/>
      <c r="K10" s="430"/>
      <c r="M10" s="287"/>
      <c r="O10" s="460" t="s">
        <v>584</v>
      </c>
      <c r="S10" s="6"/>
      <c r="U10" s="430"/>
      <c r="W10" s="287"/>
      <c r="Y10" s="460" t="s">
        <v>746</v>
      </c>
      <c r="AC10" s="6"/>
    </row>
    <row r="11" spans="1:29" ht="18">
      <c r="B11" s="90" t="s">
        <v>648</v>
      </c>
      <c r="D11" s="115"/>
      <c r="G11" s="103"/>
      <c r="H11" s="103"/>
      <c r="K11" s="430" t="s">
        <v>647</v>
      </c>
      <c r="M11" s="287" t="s">
        <v>646</v>
      </c>
      <c r="S11" s="6"/>
      <c r="U11" s="430" t="s">
        <v>645</v>
      </c>
      <c r="W11" s="287">
        <v>0</v>
      </c>
      <c r="AC11" s="6"/>
    </row>
    <row r="12" spans="1:29" ht="18">
      <c r="B12" s="90" t="s">
        <v>665</v>
      </c>
      <c r="D12" s="115"/>
      <c r="G12" s="103"/>
      <c r="K12" s="4"/>
      <c r="S12" s="6"/>
      <c r="U12" s="4"/>
      <c r="AC12" s="6"/>
    </row>
    <row r="13" spans="1:29">
      <c r="D13" s="115"/>
      <c r="H13" s="103"/>
      <c r="K13" s="4"/>
      <c r="S13" s="6"/>
      <c r="U13" s="4"/>
      <c r="AC13" s="6"/>
    </row>
    <row r="14" spans="1:29">
      <c r="C14" s="127" t="s">
        <v>644</v>
      </c>
      <c r="G14" s="103"/>
      <c r="K14" s="435" t="s">
        <v>586</v>
      </c>
      <c r="S14" s="6"/>
      <c r="U14" s="435" t="s">
        <v>586</v>
      </c>
      <c r="AC14" s="6"/>
    </row>
    <row r="15" spans="1:29">
      <c r="C15" s="127" t="s">
        <v>643</v>
      </c>
      <c r="G15" s="103"/>
      <c r="K15" s="432"/>
      <c r="S15" s="6"/>
      <c r="U15" s="432"/>
      <c r="AC15" s="6"/>
    </row>
    <row r="16" spans="1:29">
      <c r="C16" s="127" t="s">
        <v>642</v>
      </c>
      <c r="G16" s="103"/>
      <c r="K16" s="432"/>
      <c r="M16" s="464" t="s">
        <v>269</v>
      </c>
      <c r="S16" s="6"/>
      <c r="U16" s="432"/>
      <c r="W16" s="464" t="s">
        <v>269</v>
      </c>
      <c r="AC16" s="6"/>
    </row>
    <row r="17" spans="2:29">
      <c r="C17" s="127"/>
      <c r="G17" s="103"/>
      <c r="K17" s="433" t="s">
        <v>641</v>
      </c>
      <c r="M17" s="447">
        <v>0</v>
      </c>
      <c r="S17" s="6"/>
      <c r="U17" s="478">
        <v>1.35</v>
      </c>
      <c r="W17" s="447">
        <v>0.35</v>
      </c>
      <c r="Y17" s="461" t="s">
        <v>669</v>
      </c>
      <c r="AC17" s="6"/>
    </row>
    <row r="18" spans="2:29">
      <c r="B18" s="90" t="s">
        <v>609</v>
      </c>
      <c r="D18" s="458"/>
      <c r="E18" s="287"/>
      <c r="F18" s="463"/>
      <c r="G18" s="125"/>
      <c r="H18" s="125"/>
      <c r="I18" s="125"/>
      <c r="J18" s="125"/>
      <c r="K18" s="433"/>
      <c r="M18" s="287"/>
      <c r="O18" s="460" t="s">
        <v>747</v>
      </c>
      <c r="S18" s="6"/>
      <c r="U18" s="433"/>
      <c r="W18" s="447"/>
      <c r="Y18" s="149" t="s">
        <v>670</v>
      </c>
      <c r="AC18" s="6"/>
    </row>
    <row r="19" spans="2:29" ht="18">
      <c r="B19" s="90" t="s">
        <v>640</v>
      </c>
      <c r="D19" s="458"/>
      <c r="E19" s="287"/>
      <c r="F19" s="463"/>
      <c r="G19" s="125"/>
      <c r="H19" s="125"/>
      <c r="I19" s="125"/>
      <c r="J19" s="125"/>
      <c r="K19" s="433"/>
      <c r="M19" s="287"/>
      <c r="S19" s="6"/>
      <c r="U19" s="433"/>
      <c r="W19" s="447"/>
      <c r="Y19" s="460" t="s">
        <v>593</v>
      </c>
      <c r="AC19" s="6"/>
    </row>
    <row r="20" spans="2:29">
      <c r="B20" s="90" t="s">
        <v>639</v>
      </c>
      <c r="D20" s="458"/>
      <c r="E20" s="457"/>
      <c r="F20" s="457"/>
      <c r="G20" s="125"/>
      <c r="H20" s="125"/>
      <c r="I20" s="125"/>
      <c r="J20" s="125"/>
      <c r="K20" s="433"/>
      <c r="M20" s="287"/>
      <c r="O20" s="460" t="s">
        <v>588</v>
      </c>
      <c r="S20" s="6"/>
      <c r="U20" s="433"/>
      <c r="W20" s="447"/>
      <c r="AC20" s="6"/>
    </row>
    <row r="21" spans="2:29">
      <c r="C21" s="462" t="s">
        <v>605</v>
      </c>
      <c r="E21" s="457"/>
      <c r="F21" s="457"/>
      <c r="G21" s="125"/>
      <c r="H21" s="125"/>
      <c r="I21" s="125"/>
      <c r="J21" s="125"/>
      <c r="K21" s="477">
        <v>1</v>
      </c>
      <c r="M21" s="447">
        <v>0.35</v>
      </c>
      <c r="O21" s="461" t="s">
        <v>669</v>
      </c>
      <c r="S21" s="6"/>
      <c r="U21" s="433" t="s">
        <v>638</v>
      </c>
      <c r="W21" s="457">
        <v>0</v>
      </c>
      <c r="Y21" s="460" t="s">
        <v>748</v>
      </c>
      <c r="AC21" s="6"/>
    </row>
    <row r="22" spans="2:29">
      <c r="C22" s="126" t="s">
        <v>637</v>
      </c>
      <c r="E22" s="457"/>
      <c r="F22" s="457"/>
      <c r="G22" s="125"/>
      <c r="H22" s="125"/>
      <c r="I22" s="459"/>
      <c r="J22" s="459"/>
      <c r="K22" s="4"/>
      <c r="O22" s="149" t="s">
        <v>670</v>
      </c>
      <c r="S22" s="6"/>
      <c r="U22" s="4"/>
      <c r="AC22" s="6"/>
    </row>
    <row r="23" spans="2:29">
      <c r="D23" s="458"/>
      <c r="E23" s="457"/>
      <c r="F23" s="457"/>
      <c r="G23" s="125"/>
      <c r="H23" s="125"/>
      <c r="I23" s="449"/>
      <c r="J23" s="449"/>
      <c r="K23" s="7"/>
      <c r="L23" s="8"/>
      <c r="M23" s="8"/>
      <c r="N23" s="8"/>
      <c r="O23" s="8"/>
      <c r="P23" s="8"/>
      <c r="Q23" s="8"/>
      <c r="R23" s="8"/>
      <c r="S23" s="9"/>
      <c r="U23" s="7"/>
      <c r="V23" s="8"/>
      <c r="W23" s="8"/>
      <c r="X23" s="8"/>
      <c r="Y23" s="8"/>
      <c r="Z23" s="8"/>
      <c r="AA23" s="8"/>
      <c r="AB23" s="8"/>
      <c r="AC23" s="9"/>
    </row>
    <row r="25" spans="2:29">
      <c r="B25" s="90" t="s">
        <v>1169</v>
      </c>
    </row>
  </sheetData>
  <sheetProtection algorithmName="SHA-512" hashValue="9eOZZmL8f2asbv23FZG7ulf2Valz0zSDrkxu1pNrD2ZX4IA9XUxdTHywcXhEn1jd5Mmwkd6L+FgFr9bxfrRx3Q==" saltValue="eB/lYHVZKhwgRG8USOJCSg==" spinCount="100000" sheet="1" objects="1" scenarios="1" selectLockedCells="1" selectUnlockedCells="1"/>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2E680-A11D-4E84-9E10-297741BDB1BC}">
  <sheetPr codeName="Sheet46"/>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67.1875</v>
      </c>
      <c r="Q5">
        <f>Q41</f>
        <v>36.09375</v>
      </c>
      <c r="R5">
        <f>R47</f>
        <v>36.09375</v>
      </c>
      <c r="S5">
        <f>S53</f>
        <v>36.09375</v>
      </c>
      <c r="T5" s="132">
        <f>T59</f>
        <v>36.09375</v>
      </c>
      <c r="U5">
        <f>U65</f>
        <v>36.09375</v>
      </c>
      <c r="V5">
        <f>V71</f>
        <v>35.1220703125</v>
      </c>
      <c r="W5">
        <f>W77</f>
        <v>34.63623046875</v>
      </c>
      <c r="X5">
        <f>X83</f>
        <v>34.393310546875</v>
      </c>
      <c r="Y5">
        <f>Y89</f>
        <v>34.393310546875</v>
      </c>
      <c r="Z5">
        <f>Z95</f>
        <v>34.33258056640625</v>
      </c>
      <c r="AA5">
        <f>AA101</f>
        <v>34.302215576171875</v>
      </c>
      <c r="AB5">
        <f>AB107</f>
        <v>34.287033081054688</v>
      </c>
      <c r="AC5">
        <f>AC113</f>
        <v>34.287033081054688</v>
      </c>
      <c r="AD5">
        <f>AD119</f>
        <v>34.287033081054688</v>
      </c>
      <c r="AE5">
        <f>AE125</f>
        <v>34.287033081054688</v>
      </c>
      <c r="AF5" s="133">
        <f>AF131</f>
        <v>34.286084175109863</v>
      </c>
    </row>
    <row r="6" spans="1:32" ht="15.75">
      <c r="A6" s="105"/>
      <c r="B6" s="107"/>
      <c r="C6" s="107"/>
      <c r="D6" s="90"/>
      <c r="E6" s="90"/>
      <c r="F6" s="90"/>
      <c r="J6" s="134" t="s">
        <v>119</v>
      </c>
      <c r="K6" s="134"/>
      <c r="L6" s="34" t="s">
        <v>120</v>
      </c>
      <c r="M6" s="132">
        <f>M19</f>
        <v>5</v>
      </c>
      <c r="N6">
        <f>N25</f>
        <v>5</v>
      </c>
      <c r="O6">
        <f>O31</f>
        <v>5</v>
      </c>
      <c r="P6">
        <f>P37</f>
        <v>5</v>
      </c>
      <c r="Q6">
        <f>Q43</f>
        <v>5</v>
      </c>
      <c r="R6">
        <f>R49</f>
        <v>20.546875</v>
      </c>
      <c r="S6">
        <f>S55</f>
        <v>28.3203125</v>
      </c>
      <c r="T6" s="132">
        <f>T61</f>
        <v>32.20703125</v>
      </c>
      <c r="U6">
        <f>U67</f>
        <v>34.150390625</v>
      </c>
      <c r="V6">
        <f>V73</f>
        <v>34.150390625</v>
      </c>
      <c r="W6">
        <f>W79</f>
        <v>34.150390625</v>
      </c>
      <c r="X6">
        <f>X85</f>
        <v>34.150390625</v>
      </c>
      <c r="Y6">
        <f>Y91</f>
        <v>34.2718505859375</v>
      </c>
      <c r="Z6">
        <f>Z97</f>
        <v>34.2718505859375</v>
      </c>
      <c r="AA6">
        <f>AA103</f>
        <v>34.2718505859375</v>
      </c>
      <c r="AB6">
        <f>AB109</f>
        <v>34.2718505859375</v>
      </c>
      <c r="AC6">
        <f>AC115</f>
        <v>34.279441833496094</v>
      </c>
      <c r="AD6">
        <f>AD121</f>
        <v>34.283237457275391</v>
      </c>
      <c r="AE6">
        <f>AE127</f>
        <v>34.285135269165039</v>
      </c>
      <c r="AF6" s="133">
        <f>AF133</f>
        <v>34.285135269165039</v>
      </c>
    </row>
    <row r="7" spans="1:32">
      <c r="A7" s="108" t="s">
        <v>23</v>
      </c>
      <c r="B7" s="109">
        <v>7</v>
      </c>
      <c r="C7" s="110"/>
      <c r="D7" s="90"/>
      <c r="E7" s="90"/>
      <c r="F7" s="90"/>
      <c r="I7" s="50" t="s">
        <v>18</v>
      </c>
      <c r="J7" s="134">
        <v>5</v>
      </c>
      <c r="K7" s="134">
        <v>1000</v>
      </c>
      <c r="L7">
        <f>(J7+K7)/2</f>
        <v>502.5</v>
      </c>
      <c r="M7">
        <f>SUM(M5:M6)/2</f>
        <v>253.75</v>
      </c>
      <c r="N7">
        <f>SUM(N5:N6)/2</f>
        <v>129.375</v>
      </c>
      <c r="O7">
        <f>SUM(O5:O6)/2</f>
        <v>67.1875</v>
      </c>
      <c r="P7">
        <f t="shared" ref="P7:AF7" si="0">SUM(P5:P6)/2</f>
        <v>36.09375</v>
      </c>
      <c r="Q7">
        <f t="shared" si="0"/>
        <v>20.546875</v>
      </c>
      <c r="R7">
        <f t="shared" si="0"/>
        <v>28.3203125</v>
      </c>
      <c r="S7">
        <f t="shared" si="0"/>
        <v>32.20703125</v>
      </c>
      <c r="T7">
        <f t="shared" si="0"/>
        <v>34.150390625</v>
      </c>
      <c r="U7">
        <f t="shared" si="0"/>
        <v>35.1220703125</v>
      </c>
      <c r="V7">
        <f t="shared" si="0"/>
        <v>34.63623046875</v>
      </c>
      <c r="W7">
        <f t="shared" si="0"/>
        <v>34.393310546875</v>
      </c>
      <c r="X7">
        <f t="shared" si="0"/>
        <v>34.2718505859375</v>
      </c>
      <c r="Y7">
        <f t="shared" si="0"/>
        <v>34.33258056640625</v>
      </c>
      <c r="Z7">
        <f t="shared" si="0"/>
        <v>34.302215576171875</v>
      </c>
      <c r="AA7">
        <f t="shared" si="0"/>
        <v>34.287033081054688</v>
      </c>
      <c r="AB7">
        <f t="shared" si="0"/>
        <v>34.279441833496094</v>
      </c>
      <c r="AC7">
        <f t="shared" si="0"/>
        <v>34.283237457275391</v>
      </c>
      <c r="AD7" s="133">
        <f t="shared" si="0"/>
        <v>34.285135269165039</v>
      </c>
      <c r="AE7" s="133">
        <f t="shared" si="0"/>
        <v>34.286084175109863</v>
      </c>
      <c r="AF7">
        <f t="shared" si="0"/>
        <v>34.285609722137451</v>
      </c>
    </row>
    <row r="8" spans="1:32">
      <c r="A8" s="112" t="s">
        <v>121</v>
      </c>
      <c r="B8" s="110">
        <f>'ICC SSiz HypTest'!C4</f>
        <v>0.5</v>
      </c>
      <c r="C8" s="148" t="s">
        <v>122</v>
      </c>
      <c r="D8" s="109">
        <f>B8/(1-B8)</f>
        <v>1</v>
      </c>
      <c r="E8" s="109" t="s">
        <v>123</v>
      </c>
      <c r="F8" s="109"/>
      <c r="I8" s="50" t="s">
        <v>23</v>
      </c>
      <c r="J8">
        <f>B7</f>
        <v>7</v>
      </c>
      <c r="K8">
        <f>J8</f>
        <v>7</v>
      </c>
      <c r="L8">
        <f t="shared" ref="L8:AF8" si="1">K8</f>
        <v>7</v>
      </c>
      <c r="M8">
        <f t="shared" si="1"/>
        <v>7</v>
      </c>
      <c r="N8">
        <f t="shared" si="1"/>
        <v>7</v>
      </c>
      <c r="O8">
        <f t="shared" si="1"/>
        <v>7</v>
      </c>
      <c r="P8">
        <f t="shared" si="1"/>
        <v>7</v>
      </c>
      <c r="Q8">
        <f t="shared" si="1"/>
        <v>7</v>
      </c>
      <c r="R8">
        <f t="shared" si="1"/>
        <v>7</v>
      </c>
      <c r="S8">
        <f t="shared" si="1"/>
        <v>7</v>
      </c>
      <c r="T8">
        <f t="shared" si="1"/>
        <v>7</v>
      </c>
      <c r="U8">
        <f t="shared" si="1"/>
        <v>7</v>
      </c>
      <c r="V8">
        <f t="shared" si="1"/>
        <v>7</v>
      </c>
      <c r="W8">
        <f t="shared" si="1"/>
        <v>7</v>
      </c>
      <c r="X8">
        <f t="shared" si="1"/>
        <v>7</v>
      </c>
      <c r="Y8">
        <f t="shared" si="1"/>
        <v>7</v>
      </c>
      <c r="Z8">
        <f t="shared" si="1"/>
        <v>7</v>
      </c>
      <c r="AA8">
        <f t="shared" si="1"/>
        <v>7</v>
      </c>
      <c r="AB8">
        <f t="shared" si="1"/>
        <v>7</v>
      </c>
      <c r="AC8">
        <f t="shared" si="1"/>
        <v>7</v>
      </c>
      <c r="AD8">
        <f t="shared" si="1"/>
        <v>7</v>
      </c>
      <c r="AE8">
        <f t="shared" si="1"/>
        <v>7</v>
      </c>
      <c r="AF8">
        <f t="shared" si="1"/>
        <v>7</v>
      </c>
    </row>
    <row r="9" spans="1:32">
      <c r="A9" s="112" t="s">
        <v>124</v>
      </c>
      <c r="B9" s="110">
        <f>'ICC SSiz HypTest'!C5</f>
        <v>0.7</v>
      </c>
      <c r="C9" s="148" t="s">
        <v>125</v>
      </c>
      <c r="D9" s="109">
        <f>B9/(1-B9)</f>
        <v>2.333333333333333</v>
      </c>
      <c r="E9" s="109" t="s">
        <v>126</v>
      </c>
      <c r="F9" s="109"/>
      <c r="J9">
        <f>(2*($B10+$B11)^2)*((J7*J8)-1)/(J7*(J7-1)*(J8-1))</f>
        <v>4.8528468320451879</v>
      </c>
      <c r="K9">
        <f t="shared" ref="K9:AF9" si="2">(2*($B10+$B11)^2)*((K7*K8)-1)/(K7*(K7-1)*(K8-1))</f>
        <v>1.9999455324432827E-2</v>
      </c>
      <c r="L9">
        <f t="shared" si="2"/>
        <v>3.9833758040801574E-2</v>
      </c>
      <c r="M9">
        <f t="shared" si="2"/>
        <v>7.9015077220646213E-2</v>
      </c>
      <c r="N9">
        <f t="shared" si="2"/>
        <v>0.15548390124113456</v>
      </c>
      <c r="O9">
        <f t="shared" si="2"/>
        <v>0.30126267316648109</v>
      </c>
      <c r="P9">
        <f t="shared" si="2"/>
        <v>0.56714433660552488</v>
      </c>
      <c r="Q9">
        <f t="shared" si="2"/>
        <v>1.0151688499597653</v>
      </c>
      <c r="R9">
        <f t="shared" si="2"/>
        <v>0.7277190924234237</v>
      </c>
      <c r="S9">
        <f t="shared" si="2"/>
        <v>0.63747419661828852</v>
      </c>
      <c r="T9">
        <f t="shared" si="2"/>
        <v>0.60025600180765626</v>
      </c>
      <c r="U9">
        <f t="shared" si="2"/>
        <v>0.58323054033009525</v>
      </c>
      <c r="V9">
        <f t="shared" si="2"/>
        <v>0.59162079585134753</v>
      </c>
      <c r="W9">
        <f t="shared" si="2"/>
        <v>0.59590711438773403</v>
      </c>
      <c r="X9">
        <f t="shared" si="2"/>
        <v>0.59807365166439819</v>
      </c>
      <c r="Y9">
        <f t="shared" si="2"/>
        <v>0.59698841717989182</v>
      </c>
      <c r="Z9">
        <f t="shared" si="2"/>
        <v>0.5975305416214427</v>
      </c>
      <c r="AA9">
        <f t="shared" si="2"/>
        <v>0.59780197327481754</v>
      </c>
      <c r="AB9">
        <f t="shared" si="2"/>
        <v>0.59793778160655786</v>
      </c>
      <c r="AC9">
        <f t="shared" si="2"/>
        <v>0.59786986972755485</v>
      </c>
      <c r="AD9">
        <f t="shared" si="2"/>
        <v>0.59783591957323157</v>
      </c>
      <c r="AE9">
        <f t="shared" si="2"/>
        <v>0.59781894594207696</v>
      </c>
      <c r="AF9">
        <f t="shared" si="2"/>
        <v>0.5978274326371622</v>
      </c>
    </row>
    <row r="10" spans="1:32">
      <c r="A10" s="110">
        <f>1-'ICC SSiz HypTest'!C7</f>
        <v>9.9999999999999978E-2</v>
      </c>
      <c r="B10" s="116">
        <f>-NORMSINV(A10)</f>
        <v>1.2815515655446006</v>
      </c>
      <c r="C10" s="115" t="s">
        <v>13</v>
      </c>
      <c r="D10" s="107"/>
      <c r="E10" s="107"/>
      <c r="F10" s="107"/>
      <c r="H10" t="s">
        <v>331</v>
      </c>
      <c r="I10" t="s">
        <v>127</v>
      </c>
      <c r="J10">
        <f>(1+(J8*$D8))/(1+(J8*$D9))</f>
        <v>0.46153846153846156</v>
      </c>
      <c r="K10">
        <f t="shared" ref="K10:AF10" si="3">(1+(K8*$D8))/(1+(K8*$D9))</f>
        <v>0.46153846153846156</v>
      </c>
      <c r="L10">
        <f t="shared" si="3"/>
        <v>0.46153846153846156</v>
      </c>
      <c r="M10">
        <f t="shared" si="3"/>
        <v>0.46153846153846156</v>
      </c>
      <c r="N10">
        <f t="shared" si="3"/>
        <v>0.46153846153846156</v>
      </c>
      <c r="O10">
        <f t="shared" si="3"/>
        <v>0.46153846153846156</v>
      </c>
      <c r="P10">
        <f t="shared" si="3"/>
        <v>0.46153846153846156</v>
      </c>
      <c r="Q10">
        <f t="shared" si="3"/>
        <v>0.46153846153846156</v>
      </c>
      <c r="R10">
        <f t="shared" si="3"/>
        <v>0.46153846153846156</v>
      </c>
      <c r="S10">
        <f t="shared" si="3"/>
        <v>0.46153846153846156</v>
      </c>
      <c r="T10">
        <f t="shared" si="3"/>
        <v>0.46153846153846156</v>
      </c>
      <c r="U10">
        <f t="shared" si="3"/>
        <v>0.46153846153846156</v>
      </c>
      <c r="V10">
        <f t="shared" si="3"/>
        <v>0.46153846153846156</v>
      </c>
      <c r="W10">
        <f t="shared" si="3"/>
        <v>0.46153846153846156</v>
      </c>
      <c r="X10">
        <f t="shared" si="3"/>
        <v>0.46153846153846156</v>
      </c>
      <c r="Y10">
        <f t="shared" si="3"/>
        <v>0.46153846153846156</v>
      </c>
      <c r="Z10">
        <f t="shared" si="3"/>
        <v>0.46153846153846156</v>
      </c>
      <c r="AA10">
        <f t="shared" si="3"/>
        <v>0.46153846153846156</v>
      </c>
      <c r="AB10">
        <f t="shared" si="3"/>
        <v>0.46153846153846156</v>
      </c>
      <c r="AC10">
        <f t="shared" si="3"/>
        <v>0.46153846153846156</v>
      </c>
      <c r="AD10">
        <f t="shared" si="3"/>
        <v>0.46153846153846156</v>
      </c>
      <c r="AE10">
        <f t="shared" si="3"/>
        <v>0.46153846153846156</v>
      </c>
      <c r="AF10">
        <f t="shared" si="3"/>
        <v>0.46153846153846156</v>
      </c>
    </row>
    <row r="11" spans="1:32">
      <c r="A11" s="110">
        <f>'ICC SSiz HypTest'!C8</f>
        <v>0.1</v>
      </c>
      <c r="B11" s="116">
        <f>-NORMSINV(A11/2)</f>
        <v>1.6448536269514726</v>
      </c>
      <c r="C11" s="115" t="s">
        <v>14</v>
      </c>
      <c r="D11" s="110"/>
      <c r="E11" s="110"/>
      <c r="F11" s="110"/>
      <c r="H11" t="s">
        <v>331</v>
      </c>
      <c r="I11" t="s">
        <v>128</v>
      </c>
      <c r="J11">
        <f>(-LN(J10))^2</f>
        <v>0.59782260326650383</v>
      </c>
      <c r="K11">
        <f>(-LN(K10))^2</f>
        <v>0.59782260326650383</v>
      </c>
      <c r="L11">
        <f>(-LN(L10))^2</f>
        <v>0.59782260326650383</v>
      </c>
      <c r="M11">
        <f>(-LN(M10))^2</f>
        <v>0.59782260326650383</v>
      </c>
      <c r="N11">
        <f t="shared" ref="N11:AF11" si="4">(-LN(N10))^2</f>
        <v>0.59782260326650383</v>
      </c>
      <c r="O11">
        <f t="shared" si="4"/>
        <v>0.59782260326650383</v>
      </c>
      <c r="P11">
        <f t="shared" si="4"/>
        <v>0.59782260326650383</v>
      </c>
      <c r="Q11">
        <f t="shared" si="4"/>
        <v>0.59782260326650383</v>
      </c>
      <c r="R11">
        <f t="shared" si="4"/>
        <v>0.59782260326650383</v>
      </c>
      <c r="S11">
        <f t="shared" si="4"/>
        <v>0.59782260326650383</v>
      </c>
      <c r="T11">
        <f t="shared" si="4"/>
        <v>0.59782260326650383</v>
      </c>
      <c r="U11">
        <f t="shared" si="4"/>
        <v>0.59782260326650383</v>
      </c>
      <c r="V11">
        <f t="shared" si="4"/>
        <v>0.59782260326650383</v>
      </c>
      <c r="W11">
        <f t="shared" si="4"/>
        <v>0.59782260326650383</v>
      </c>
      <c r="X11">
        <f t="shared" si="4"/>
        <v>0.59782260326650383</v>
      </c>
      <c r="Y11">
        <f t="shared" si="4"/>
        <v>0.59782260326650383</v>
      </c>
      <c r="Z11">
        <f t="shared" si="4"/>
        <v>0.59782260326650383</v>
      </c>
      <c r="AA11">
        <f t="shared" si="4"/>
        <v>0.59782260326650383</v>
      </c>
      <c r="AB11">
        <f t="shared" si="4"/>
        <v>0.59782260326650383</v>
      </c>
      <c r="AC11">
        <f t="shared" si="4"/>
        <v>0.59782260326650383</v>
      </c>
      <c r="AD11">
        <f t="shared" si="4"/>
        <v>0.59782260326650383</v>
      </c>
      <c r="AE11">
        <f t="shared" si="4"/>
        <v>0.59782260326650383</v>
      </c>
      <c r="AF11">
        <f t="shared" si="4"/>
        <v>0.59782260326650383</v>
      </c>
    </row>
    <row r="12" spans="1:32">
      <c r="A12" s="149" t="s">
        <v>18</v>
      </c>
      <c r="B12" s="149">
        <f>AF7</f>
        <v>34.285609722137451</v>
      </c>
      <c r="C12" s="90"/>
      <c r="D12" s="148"/>
      <c r="E12" s="148"/>
      <c r="F12" s="148"/>
      <c r="I12" t="s">
        <v>129</v>
      </c>
      <c r="J12">
        <f>J9-J11</f>
        <v>4.2550242287786837</v>
      </c>
      <c r="K12">
        <f>K9-K11</f>
        <v>-0.57782314794207101</v>
      </c>
      <c r="L12">
        <f>L9-L11</f>
        <v>-0.55798884522570225</v>
      </c>
      <c r="M12">
        <f>M9-M11</f>
        <v>-0.51880752604585756</v>
      </c>
      <c r="N12">
        <f t="shared" ref="N12:AF12" si="5">N9-N11</f>
        <v>-0.44233870202536929</v>
      </c>
      <c r="O12">
        <f t="shared" si="5"/>
        <v>-0.29655993010002274</v>
      </c>
      <c r="P12">
        <f t="shared" si="5"/>
        <v>-3.0678266660978948E-2</v>
      </c>
      <c r="Q12">
        <f t="shared" si="5"/>
        <v>0.41734624669326148</v>
      </c>
      <c r="R12">
        <f t="shared" si="5"/>
        <v>0.12989648915691987</v>
      </c>
      <c r="S12">
        <f t="shared" si="5"/>
        <v>3.9651593351784697E-2</v>
      </c>
      <c r="T12">
        <f t="shared" si="5"/>
        <v>2.4333985411524317E-3</v>
      </c>
      <c r="U12">
        <f t="shared" si="5"/>
        <v>-1.4592062936408579E-2</v>
      </c>
      <c r="V12">
        <f t="shared" si="5"/>
        <v>-6.2018074151563019E-3</v>
      </c>
      <c r="W12">
        <f t="shared" si="5"/>
        <v>-1.9154888787697999E-3</v>
      </c>
      <c r="X12">
        <f t="shared" si="5"/>
        <v>2.5104839789436006E-4</v>
      </c>
      <c r="Y12">
        <f t="shared" si="5"/>
        <v>-8.3418608661200988E-4</v>
      </c>
      <c r="Z12">
        <f t="shared" si="5"/>
        <v>-2.9206164506112575E-4</v>
      </c>
      <c r="AA12">
        <f t="shared" si="5"/>
        <v>-2.0629991686282878E-5</v>
      </c>
      <c r="AB12">
        <f t="shared" si="5"/>
        <v>1.1517834005403405E-4</v>
      </c>
      <c r="AC12">
        <f t="shared" si="5"/>
        <v>4.7266461051020947E-5</v>
      </c>
      <c r="AD12">
        <f t="shared" si="5"/>
        <v>1.3316306727739757E-5</v>
      </c>
      <c r="AE12">
        <f t="shared" si="5"/>
        <v>-3.6573244268645055E-6</v>
      </c>
      <c r="AF12">
        <f t="shared" si="5"/>
        <v>4.8293706583768525E-6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-0.57782314794207101</v>
      </c>
      <c r="L14">
        <f>IF(L$12&lt;0,L$12,"")</f>
        <v>-0.55798884522570225</v>
      </c>
    </row>
    <row r="15" spans="1:32">
      <c r="D15" s="135"/>
      <c r="E15" s="135"/>
      <c r="F15" s="135"/>
      <c r="H15">
        <v>2</v>
      </c>
      <c r="J15">
        <f>IF(NOT(J$12&lt;0),J$12,"")</f>
        <v>4.2550242287786837</v>
      </c>
      <c r="K15" t="str">
        <f>IF(NOT(K$12&lt;0),K$12,"")</f>
        <v/>
      </c>
      <c r="L15" t="str">
        <f>IF(NOT(L$12&lt;0),L$12,"")</f>
        <v/>
      </c>
    </row>
    <row r="16" spans="1:32">
      <c r="D16" s="135"/>
      <c r="E16" s="135"/>
      <c r="F16" s="135"/>
      <c r="H16">
        <v>3</v>
      </c>
      <c r="I16">
        <f>MAX(J14:L14)</f>
        <v>-0.55798884522570225</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4.2550242287786837</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-0.57782314794207101</v>
      </c>
      <c r="L20" s="130">
        <f>IF(L$12&lt;0,L$12,"")</f>
        <v>-0.55798884522570225</v>
      </c>
      <c r="M20" s="130">
        <f>IF(M$12&lt;0,M$12,"")</f>
        <v>-0.51880752604585756</v>
      </c>
    </row>
    <row r="21" spans="4:15">
      <c r="D21" s="135"/>
      <c r="E21" s="135"/>
      <c r="F21" s="135"/>
      <c r="H21">
        <v>2</v>
      </c>
      <c r="J21">
        <f>IF(NOT(J$12&lt;0),J$12,"")</f>
        <v>4.2550242287786837</v>
      </c>
      <c r="K21" t="str">
        <f>IF(NOT(K$12&lt;0),K$12,"")</f>
        <v/>
      </c>
      <c r="L21" t="str">
        <f>IF(NOT(L$12&lt;0),L$12,"")</f>
        <v/>
      </c>
      <c r="M21" t="str">
        <f>IF(NOT(M$12&lt;0),M$12,"")</f>
        <v/>
      </c>
    </row>
    <row r="22" spans="4:15">
      <c r="D22" s="135"/>
      <c r="E22" s="135"/>
      <c r="F22" s="135"/>
      <c r="H22">
        <v>3</v>
      </c>
      <c r="I22">
        <f>MAX(J20:M20)</f>
        <v>-0.51880752604585756</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4.2550242287786837</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-0.57782314794207101</v>
      </c>
      <c r="L26" s="139">
        <f>IF(L$12&lt;0,L$12,"")</f>
        <v>-0.55798884522570225</v>
      </c>
      <c r="M26" s="139">
        <f>IF(M$12&lt;0,M$12,"")</f>
        <v>-0.51880752604585756</v>
      </c>
      <c r="N26" s="139">
        <f>IF(N$12&lt;0,N$12,"")</f>
        <v>-0.44233870202536929</v>
      </c>
    </row>
    <row r="27" spans="4:15">
      <c r="D27" s="135"/>
      <c r="E27" s="135"/>
      <c r="F27" s="135"/>
      <c r="H27">
        <v>2</v>
      </c>
      <c r="J27">
        <f>IF(NOT(J$12&lt;0),J$12,"")</f>
        <v>4.2550242287786837</v>
      </c>
      <c r="K27" t="str">
        <f>IF(NOT(K$12&lt;0),K$12,"")</f>
        <v/>
      </c>
      <c r="L27" t="str">
        <f>IF(NOT(L$12&lt;0),L$12,"")</f>
        <v/>
      </c>
      <c r="M27" t="str">
        <f>IF(NOT(M$12&lt;0),M$12,"")</f>
        <v/>
      </c>
      <c r="N27" t="str">
        <f>IF(NOT(N$12&lt;0),N$12,"")</f>
        <v/>
      </c>
    </row>
    <row r="28" spans="4:15">
      <c r="D28" s="135"/>
      <c r="E28" s="135"/>
      <c r="F28" s="135"/>
      <c r="H28">
        <v>3</v>
      </c>
      <c r="I28">
        <f>MAX(J26:N26)</f>
        <v>-0.44233870202536929</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4.2550242287786837</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-0.57782314794207101</v>
      </c>
      <c r="L32" s="139">
        <f t="shared" si="6"/>
        <v>-0.55798884522570225</v>
      </c>
      <c r="M32" s="139">
        <f t="shared" si="6"/>
        <v>-0.51880752604585756</v>
      </c>
      <c r="N32" s="139">
        <f t="shared" si="6"/>
        <v>-0.44233870202536929</v>
      </c>
      <c r="O32" s="139">
        <f t="shared" si="6"/>
        <v>-0.29655993010002274</v>
      </c>
    </row>
    <row r="33" spans="4:18">
      <c r="D33" s="135"/>
      <c r="E33" s="135"/>
      <c r="F33" s="135"/>
      <c r="H33">
        <v>2</v>
      </c>
      <c r="J33">
        <f t="shared" ref="J33:O33" si="7">IF(NOT(J$12&lt;0),J$12,"")</f>
        <v>4.2550242287786837</v>
      </c>
      <c r="K33" t="str">
        <f t="shared" si="7"/>
        <v/>
      </c>
      <c r="L33" t="str">
        <f t="shared" si="7"/>
        <v/>
      </c>
      <c r="M33" t="str">
        <f t="shared" si="7"/>
        <v/>
      </c>
      <c r="N33" t="str">
        <f t="shared" si="7"/>
        <v/>
      </c>
      <c r="O33" t="str">
        <f t="shared" si="7"/>
        <v/>
      </c>
    </row>
    <row r="34" spans="4:18">
      <c r="D34" s="135"/>
      <c r="E34" s="135"/>
      <c r="F34" s="135"/>
      <c r="H34">
        <v>3</v>
      </c>
      <c r="I34">
        <f>MAX(J32:O32)</f>
        <v>-0.29655993010002274</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4.2550242287786837</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-0.57782314794207101</v>
      </c>
      <c r="L38" s="139">
        <f t="shared" si="12"/>
        <v>-0.55798884522570225</v>
      </c>
      <c r="M38" s="139">
        <f t="shared" si="12"/>
        <v>-0.51880752604585756</v>
      </c>
      <c r="N38" s="139">
        <f t="shared" si="12"/>
        <v>-0.44233870202536929</v>
      </c>
      <c r="O38" s="139">
        <f t="shared" si="12"/>
        <v>-0.29655993010002274</v>
      </c>
      <c r="P38" s="139">
        <f t="shared" si="12"/>
        <v>-3.0678266660978948E-2</v>
      </c>
    </row>
    <row r="39" spans="4:18">
      <c r="D39" s="135"/>
      <c r="E39" s="135"/>
      <c r="F39" s="135"/>
      <c r="H39">
        <v>2</v>
      </c>
      <c r="J39">
        <f>IF(NOT(J$12&lt;0),J$12,"")</f>
        <v>4.2550242287786837</v>
      </c>
      <c r="K39" t="str">
        <f t="shared" ref="K39:P39" si="13">IF(NOT(K$12&lt;0),K$12,"")</f>
        <v/>
      </c>
      <c r="L39" t="str">
        <f t="shared" si="13"/>
        <v/>
      </c>
      <c r="M39" t="str">
        <f t="shared" si="13"/>
        <v/>
      </c>
      <c r="N39" t="str">
        <f t="shared" si="13"/>
        <v/>
      </c>
      <c r="O39" t="str">
        <f t="shared" si="13"/>
        <v/>
      </c>
      <c r="P39" t="str">
        <f t="shared" si="13"/>
        <v/>
      </c>
    </row>
    <row r="40" spans="4:18">
      <c r="D40" s="135"/>
      <c r="E40" s="135"/>
      <c r="F40" s="135"/>
      <c r="H40">
        <v>3</v>
      </c>
      <c r="I40">
        <f>MAX(J38:P38)</f>
        <v>-3.0678266660978948E-2</v>
      </c>
      <c r="J40">
        <f>IF(J$12=$I40,1,0)</f>
        <v>0</v>
      </c>
      <c r="K40">
        <f t="shared" ref="K40:P40" si="14">IF(K$12=$I40,1,0)</f>
        <v>0</v>
      </c>
      <c r="L40">
        <f t="shared" si="14"/>
        <v>0</v>
      </c>
      <c r="M40">
        <f t="shared" si="14"/>
        <v>0</v>
      </c>
      <c r="N40">
        <f t="shared" si="14"/>
        <v>0</v>
      </c>
      <c r="O40">
        <f t="shared" si="14"/>
        <v>0</v>
      </c>
      <c r="P40">
        <f t="shared" si="14"/>
        <v>1</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36.09375</v>
      </c>
    </row>
    <row r="42" spans="4:18">
      <c r="D42" s="135"/>
      <c r="E42" s="135"/>
      <c r="F42" s="135"/>
      <c r="H42">
        <v>5</v>
      </c>
      <c r="I42">
        <f>MIN(J39:P39)</f>
        <v>4.2550242287786837</v>
      </c>
      <c r="J42">
        <f t="shared" ref="J42:P42" si="16">IF(J$12=$I42,1,0)</f>
        <v>1</v>
      </c>
      <c r="K42">
        <f t="shared" si="16"/>
        <v>0</v>
      </c>
      <c r="L42">
        <f t="shared" si="16"/>
        <v>0</v>
      </c>
      <c r="M42">
        <f t="shared" si="16"/>
        <v>0</v>
      </c>
      <c r="N42">
        <f t="shared" si="16"/>
        <v>0</v>
      </c>
      <c r="O42">
        <f t="shared" si="16"/>
        <v>0</v>
      </c>
      <c r="P42">
        <f t="shared" si="16"/>
        <v>0</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5</v>
      </c>
    </row>
    <row r="44" spans="4:18" s="139" customFormat="1">
      <c r="D44" s="137"/>
      <c r="E44" s="137"/>
      <c r="F44" s="137"/>
      <c r="G44" s="138" t="s">
        <v>104</v>
      </c>
      <c r="H44" s="139">
        <v>1</v>
      </c>
      <c r="J44" s="139" t="str">
        <f>IF(J$12&lt;0,J$12,"")</f>
        <v/>
      </c>
      <c r="K44" s="139">
        <f t="shared" ref="K44:Q44" si="18">IF(K$12&lt;0,K$12,"")</f>
        <v>-0.57782314794207101</v>
      </c>
      <c r="L44" s="139">
        <f t="shared" si="18"/>
        <v>-0.55798884522570225</v>
      </c>
      <c r="M44" s="139">
        <f t="shared" si="18"/>
        <v>-0.51880752604585756</v>
      </c>
      <c r="N44" s="139">
        <f t="shared" si="18"/>
        <v>-0.44233870202536929</v>
      </c>
      <c r="O44" s="139">
        <f t="shared" si="18"/>
        <v>-0.29655993010002274</v>
      </c>
      <c r="P44" s="139">
        <f t="shared" si="18"/>
        <v>-3.0678266660978948E-2</v>
      </c>
      <c r="Q44" s="139" t="str">
        <f t="shared" si="18"/>
        <v/>
      </c>
    </row>
    <row r="45" spans="4:18">
      <c r="D45" s="135"/>
      <c r="E45" s="135"/>
      <c r="F45" s="135"/>
      <c r="H45">
        <v>2</v>
      </c>
      <c r="J45">
        <f>IF(NOT(J$12&lt;0),J$12,"")</f>
        <v>4.2550242287786837</v>
      </c>
      <c r="K45" t="str">
        <f t="shared" ref="K45:Q45" si="19">IF(NOT(K$12&lt;0),K$12,"")</f>
        <v/>
      </c>
      <c r="L45" t="str">
        <f t="shared" si="19"/>
        <v/>
      </c>
      <c r="M45" t="str">
        <f t="shared" si="19"/>
        <v/>
      </c>
      <c r="N45" t="str">
        <f t="shared" si="19"/>
        <v/>
      </c>
      <c r="O45" t="str">
        <f t="shared" si="19"/>
        <v/>
      </c>
      <c r="P45" t="str">
        <f t="shared" si="19"/>
        <v/>
      </c>
      <c r="Q45">
        <f t="shared" si="19"/>
        <v>0.41734624669326148</v>
      </c>
    </row>
    <row r="46" spans="4:18">
      <c r="D46" s="135"/>
      <c r="E46" s="135"/>
      <c r="F46" s="135"/>
      <c r="H46">
        <v>3</v>
      </c>
      <c r="I46">
        <f>MAX(J44:Q44)</f>
        <v>-3.0678266660978948E-2</v>
      </c>
      <c r="J46">
        <f>IF(J$12=$I46,1,0)</f>
        <v>0</v>
      </c>
      <c r="K46">
        <f t="shared" ref="K46:Q46" si="20">IF(K$12=$I46,1,0)</f>
        <v>0</v>
      </c>
      <c r="L46">
        <f t="shared" si="20"/>
        <v>0</v>
      </c>
      <c r="M46">
        <f t="shared" si="20"/>
        <v>0</v>
      </c>
      <c r="N46">
        <f t="shared" si="20"/>
        <v>0</v>
      </c>
      <c r="O46">
        <f t="shared" si="20"/>
        <v>0</v>
      </c>
      <c r="P46">
        <f t="shared" si="20"/>
        <v>1</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20.546875</v>
      </c>
      <c r="R47" s="132">
        <f>HLOOKUP(1,$J46:Q47,2,0)</f>
        <v>36.09375</v>
      </c>
    </row>
    <row r="48" spans="4:18">
      <c r="D48" s="135"/>
      <c r="E48" s="135"/>
      <c r="F48" s="135"/>
      <c r="H48">
        <v>5</v>
      </c>
      <c r="I48">
        <f>MIN(J45:Q45)</f>
        <v>0.41734624669326148</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20.546875</v>
      </c>
      <c r="R49" s="132">
        <f>HLOOKUP(1,$J48:Q49,2,0)</f>
        <v>20.546875</v>
      </c>
    </row>
    <row r="50" spans="4:20" s="139" customFormat="1">
      <c r="D50" s="137"/>
      <c r="E50" s="137"/>
      <c r="F50" s="137"/>
      <c r="G50" s="138" t="s">
        <v>105</v>
      </c>
      <c r="H50" s="139">
        <v>1</v>
      </c>
      <c r="J50" s="139" t="str">
        <f>IF(J$12&lt;0,J$12,"")</f>
        <v/>
      </c>
      <c r="K50" s="139">
        <f t="shared" ref="K50:R50" si="24">IF(K$12&lt;0,K$12,"")</f>
        <v>-0.57782314794207101</v>
      </c>
      <c r="L50" s="139">
        <f t="shared" si="24"/>
        <v>-0.55798884522570225</v>
      </c>
      <c r="M50" s="139">
        <f t="shared" si="24"/>
        <v>-0.51880752604585756</v>
      </c>
      <c r="N50" s="139">
        <f t="shared" si="24"/>
        <v>-0.44233870202536929</v>
      </c>
      <c r="O50" s="139">
        <f t="shared" si="24"/>
        <v>-0.29655993010002274</v>
      </c>
      <c r="P50" s="139">
        <f t="shared" si="24"/>
        <v>-3.0678266660978948E-2</v>
      </c>
      <c r="Q50" s="139" t="str">
        <f t="shared" si="24"/>
        <v/>
      </c>
      <c r="R50" s="139" t="str">
        <f t="shared" si="24"/>
        <v/>
      </c>
    </row>
    <row r="51" spans="4:20">
      <c r="D51" s="135"/>
      <c r="E51" s="135"/>
      <c r="F51" s="135"/>
      <c r="H51">
        <v>2</v>
      </c>
      <c r="J51">
        <f>IF(NOT(J$12&lt;0),J$12,"")</f>
        <v>4.2550242287786837</v>
      </c>
      <c r="K51" t="str">
        <f t="shared" ref="K51:R51" si="25">IF(NOT(K$12&lt;0),K$12,"")</f>
        <v/>
      </c>
      <c r="L51" t="str">
        <f t="shared" si="25"/>
        <v/>
      </c>
      <c r="M51" t="str">
        <f t="shared" si="25"/>
        <v/>
      </c>
      <c r="N51" t="str">
        <f t="shared" si="25"/>
        <v/>
      </c>
      <c r="O51" t="str">
        <f t="shared" si="25"/>
        <v/>
      </c>
      <c r="P51" t="str">
        <f t="shared" si="25"/>
        <v/>
      </c>
      <c r="Q51">
        <f t="shared" si="25"/>
        <v>0.41734624669326148</v>
      </c>
      <c r="R51">
        <f t="shared" si="25"/>
        <v>0.12989648915691987</v>
      </c>
    </row>
    <row r="52" spans="4:20">
      <c r="D52" s="135"/>
      <c r="E52" s="135"/>
      <c r="F52" s="135"/>
      <c r="H52">
        <v>3</v>
      </c>
      <c r="I52">
        <f>MAX(J50:R50)</f>
        <v>-3.0678266660978948E-2</v>
      </c>
      <c r="J52">
        <f>IF(J$12=$I52,1,0)</f>
        <v>0</v>
      </c>
      <c r="K52">
        <f t="shared" ref="K52:R52" si="26">IF(K$12=$I52,1,0)</f>
        <v>0</v>
      </c>
      <c r="L52">
        <f t="shared" si="26"/>
        <v>0</v>
      </c>
      <c r="M52">
        <f t="shared" si="26"/>
        <v>0</v>
      </c>
      <c r="N52">
        <f t="shared" si="26"/>
        <v>0</v>
      </c>
      <c r="O52">
        <f t="shared" si="26"/>
        <v>0</v>
      </c>
      <c r="P52">
        <f t="shared" si="26"/>
        <v>1</v>
      </c>
      <c r="Q52">
        <f t="shared" si="26"/>
        <v>0</v>
      </c>
      <c r="R52">
        <f t="shared" si="26"/>
        <v>0</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20.546875</v>
      </c>
      <c r="R53">
        <f t="shared" si="27"/>
        <v>28.3203125</v>
      </c>
      <c r="S53" s="132">
        <f>HLOOKUP(1,$J52:R53,2,0)</f>
        <v>36.09375</v>
      </c>
    </row>
    <row r="54" spans="4:20">
      <c r="D54" s="135"/>
      <c r="E54" s="135"/>
      <c r="F54" s="135"/>
      <c r="H54">
        <v>5</v>
      </c>
      <c r="I54">
        <f>MIN(J51:R51)</f>
        <v>0.12989648915691987</v>
      </c>
      <c r="J54">
        <f>IF(J$12=$I54,1,0)</f>
        <v>0</v>
      </c>
      <c r="K54">
        <f>IF(K$12=$I54,1,0)</f>
        <v>0</v>
      </c>
      <c r="L54">
        <f>IF(L$12=$I54,1,0)</f>
        <v>0</v>
      </c>
      <c r="M54">
        <f t="shared" ref="M54:R54" si="28">IF(M$12=$I54,1,0)</f>
        <v>0</v>
      </c>
      <c r="N54">
        <f t="shared" si="28"/>
        <v>0</v>
      </c>
      <c r="O54">
        <f t="shared" si="28"/>
        <v>0</v>
      </c>
      <c r="P54">
        <f t="shared" si="28"/>
        <v>0</v>
      </c>
      <c r="Q54">
        <f t="shared" si="28"/>
        <v>0</v>
      </c>
      <c r="R54">
        <f t="shared" si="28"/>
        <v>1</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20.546875</v>
      </c>
      <c r="R55">
        <f t="shared" si="29"/>
        <v>28.3203125</v>
      </c>
      <c r="S55" s="132">
        <f>HLOOKUP(1,$J54:R55,2,0)</f>
        <v>28.3203125</v>
      </c>
    </row>
    <row r="56" spans="4:20" s="139" customFormat="1">
      <c r="D56" s="137"/>
      <c r="E56" s="137"/>
      <c r="F56" s="137"/>
      <c r="G56" s="138" t="s">
        <v>106</v>
      </c>
      <c r="H56" s="139">
        <v>1</v>
      </c>
      <c r="J56" s="139" t="str">
        <f>IF(J$12&lt;0,J$12,"")</f>
        <v/>
      </c>
      <c r="K56" s="139">
        <f t="shared" ref="K56:S56" si="30">IF(K$12&lt;0,K$12,"")</f>
        <v>-0.57782314794207101</v>
      </c>
      <c r="L56" s="139">
        <f t="shared" si="30"/>
        <v>-0.55798884522570225</v>
      </c>
      <c r="M56" s="139">
        <f t="shared" si="30"/>
        <v>-0.51880752604585756</v>
      </c>
      <c r="N56" s="139">
        <f t="shared" si="30"/>
        <v>-0.44233870202536929</v>
      </c>
      <c r="O56" s="139">
        <f t="shared" si="30"/>
        <v>-0.29655993010002274</v>
      </c>
      <c r="P56" s="139">
        <f t="shared" si="30"/>
        <v>-3.0678266660978948E-2</v>
      </c>
      <c r="Q56" s="139" t="str">
        <f t="shared" si="30"/>
        <v/>
      </c>
      <c r="R56" s="139" t="str">
        <f t="shared" si="30"/>
        <v/>
      </c>
      <c r="S56" s="139" t="str">
        <f t="shared" si="30"/>
        <v/>
      </c>
    </row>
    <row r="57" spans="4:20">
      <c r="D57" s="135"/>
      <c r="E57" s="135"/>
      <c r="F57" s="135"/>
      <c r="H57">
        <v>2</v>
      </c>
      <c r="J57">
        <f>IF(NOT(J$12&lt;0),J$12,"")</f>
        <v>4.2550242287786837</v>
      </c>
      <c r="K57" t="str">
        <f t="shared" ref="K57:S57" si="31">IF(NOT(K$12&lt;0),K$12,"")</f>
        <v/>
      </c>
      <c r="L57" t="str">
        <f t="shared" si="31"/>
        <v/>
      </c>
      <c r="M57" t="str">
        <f t="shared" si="31"/>
        <v/>
      </c>
      <c r="N57" t="str">
        <f t="shared" si="31"/>
        <v/>
      </c>
      <c r="O57" t="str">
        <f t="shared" si="31"/>
        <v/>
      </c>
      <c r="P57" t="str">
        <f t="shared" si="31"/>
        <v/>
      </c>
      <c r="Q57">
        <f t="shared" si="31"/>
        <v>0.41734624669326148</v>
      </c>
      <c r="R57">
        <f t="shared" si="31"/>
        <v>0.12989648915691987</v>
      </c>
      <c r="S57">
        <f t="shared" si="31"/>
        <v>3.9651593351784697E-2</v>
      </c>
    </row>
    <row r="58" spans="4:20">
      <c r="D58" s="135"/>
      <c r="E58" s="135"/>
      <c r="F58" s="135"/>
      <c r="H58">
        <v>3</v>
      </c>
      <c r="I58">
        <f>MAX(J56:S56)</f>
        <v>-3.0678266660978948E-2</v>
      </c>
      <c r="J58">
        <f>IF(J$12=$I58,1,0)</f>
        <v>0</v>
      </c>
      <c r="K58">
        <f t="shared" ref="K58:S58" si="32">IF(K$12=$I58,1,0)</f>
        <v>0</v>
      </c>
      <c r="L58">
        <f t="shared" si="32"/>
        <v>0</v>
      </c>
      <c r="M58">
        <f t="shared" si="32"/>
        <v>0</v>
      </c>
      <c r="N58">
        <f t="shared" si="32"/>
        <v>0</v>
      </c>
      <c r="O58">
        <f t="shared" si="32"/>
        <v>0</v>
      </c>
      <c r="P58">
        <f t="shared" si="32"/>
        <v>1</v>
      </c>
      <c r="Q58">
        <f t="shared" si="32"/>
        <v>0</v>
      </c>
      <c r="R58">
        <f t="shared" si="32"/>
        <v>0</v>
      </c>
      <c r="S58">
        <f t="shared" si="32"/>
        <v>0</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20.546875</v>
      </c>
      <c r="R59">
        <f t="shared" si="33"/>
        <v>28.3203125</v>
      </c>
      <c r="S59">
        <f t="shared" si="33"/>
        <v>32.20703125</v>
      </c>
      <c r="T59" s="132">
        <f>HLOOKUP(1,$J58:S59,2,0)</f>
        <v>36.09375</v>
      </c>
    </row>
    <row r="60" spans="4:20">
      <c r="D60" s="135"/>
      <c r="E60" s="135"/>
      <c r="F60" s="135"/>
      <c r="H60">
        <v>5</v>
      </c>
      <c r="I60">
        <f>MIN(J57:S57)</f>
        <v>3.9651593351784697E-2</v>
      </c>
      <c r="J60">
        <f>IF(J$12=$I60,1,0)</f>
        <v>0</v>
      </c>
      <c r="K60">
        <f>IF(K$12=$I60,1,0)</f>
        <v>0</v>
      </c>
      <c r="L60">
        <f>IF(L$12=$I60,1,0)</f>
        <v>0</v>
      </c>
      <c r="M60">
        <f t="shared" ref="M60:S60" si="34">IF(M$12=$I60,1,0)</f>
        <v>0</v>
      </c>
      <c r="N60">
        <f t="shared" si="34"/>
        <v>0</v>
      </c>
      <c r="O60">
        <f t="shared" si="34"/>
        <v>0</v>
      </c>
      <c r="P60">
        <f t="shared" si="34"/>
        <v>0</v>
      </c>
      <c r="Q60">
        <f t="shared" si="34"/>
        <v>0</v>
      </c>
      <c r="R60">
        <f t="shared" si="34"/>
        <v>0</v>
      </c>
      <c r="S60">
        <f t="shared" si="34"/>
        <v>1</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20.546875</v>
      </c>
      <c r="R61">
        <f t="shared" si="35"/>
        <v>28.3203125</v>
      </c>
      <c r="S61">
        <f t="shared" si="35"/>
        <v>32.20703125</v>
      </c>
      <c r="T61" s="132">
        <f>HLOOKUP(1,$J60:S61,2,0)</f>
        <v>32.20703125</v>
      </c>
    </row>
    <row r="62" spans="4:20" s="139" customFormat="1">
      <c r="D62" s="137"/>
      <c r="E62" s="137"/>
      <c r="F62" s="137"/>
      <c r="G62" s="138" t="s">
        <v>107</v>
      </c>
      <c r="H62" s="139">
        <v>1</v>
      </c>
      <c r="J62" s="139" t="str">
        <f>IF(J$12&lt;0,J$12,"")</f>
        <v/>
      </c>
      <c r="K62" s="139">
        <f t="shared" ref="K62:T62" si="36">IF(K$12&lt;0,K$12,"")</f>
        <v>-0.57782314794207101</v>
      </c>
      <c r="L62" s="139">
        <f t="shared" si="36"/>
        <v>-0.55798884522570225</v>
      </c>
      <c r="M62" s="139">
        <f t="shared" si="36"/>
        <v>-0.51880752604585756</v>
      </c>
      <c r="N62" s="139">
        <f t="shared" si="36"/>
        <v>-0.44233870202536929</v>
      </c>
      <c r="O62" s="139">
        <f t="shared" si="36"/>
        <v>-0.29655993010002274</v>
      </c>
      <c r="P62" s="139">
        <f t="shared" si="36"/>
        <v>-3.0678266660978948E-2</v>
      </c>
      <c r="Q62" s="139" t="str">
        <f t="shared" si="36"/>
        <v/>
      </c>
      <c r="R62" s="139" t="str">
        <f t="shared" si="36"/>
        <v/>
      </c>
      <c r="S62" s="139" t="str">
        <f t="shared" si="36"/>
        <v/>
      </c>
      <c r="T62" s="139" t="str">
        <f t="shared" si="36"/>
        <v/>
      </c>
    </row>
    <row r="63" spans="4:20">
      <c r="D63" s="135"/>
      <c r="E63" s="135"/>
      <c r="F63" s="135"/>
      <c r="H63">
        <v>2</v>
      </c>
      <c r="J63">
        <f>IF(NOT(J$12&lt;0),J$12,"")</f>
        <v>4.2550242287786837</v>
      </c>
      <c r="K63" t="str">
        <f t="shared" ref="K63:T63" si="37">IF(NOT(K$12&lt;0),K$12,"")</f>
        <v/>
      </c>
      <c r="L63" t="str">
        <f t="shared" si="37"/>
        <v/>
      </c>
      <c r="M63" t="str">
        <f t="shared" si="37"/>
        <v/>
      </c>
      <c r="N63" t="str">
        <f t="shared" si="37"/>
        <v/>
      </c>
      <c r="O63" t="str">
        <f t="shared" si="37"/>
        <v/>
      </c>
      <c r="P63" t="str">
        <f t="shared" si="37"/>
        <v/>
      </c>
      <c r="Q63">
        <f t="shared" si="37"/>
        <v>0.41734624669326148</v>
      </c>
      <c r="R63">
        <f t="shared" si="37"/>
        <v>0.12989648915691987</v>
      </c>
      <c r="S63">
        <f t="shared" si="37"/>
        <v>3.9651593351784697E-2</v>
      </c>
      <c r="T63">
        <f t="shared" si="37"/>
        <v>2.4333985411524317E-3</v>
      </c>
    </row>
    <row r="64" spans="4:20">
      <c r="D64" s="135"/>
      <c r="E64" s="135"/>
      <c r="F64" s="135"/>
      <c r="H64">
        <v>3</v>
      </c>
      <c r="I64">
        <f>MAX(J62:T62)</f>
        <v>-3.0678266660978948E-2</v>
      </c>
      <c r="J64">
        <f>IF(J$12=$I64,1,0)</f>
        <v>0</v>
      </c>
      <c r="K64">
        <f t="shared" ref="K64:T64" si="38">IF(K$12=$I64,1,0)</f>
        <v>0</v>
      </c>
      <c r="L64">
        <f t="shared" si="38"/>
        <v>0</v>
      </c>
      <c r="M64">
        <f t="shared" si="38"/>
        <v>0</v>
      </c>
      <c r="N64">
        <f t="shared" si="38"/>
        <v>0</v>
      </c>
      <c r="O64">
        <f t="shared" si="38"/>
        <v>0</v>
      </c>
      <c r="P64">
        <f t="shared" si="38"/>
        <v>1</v>
      </c>
      <c r="Q64">
        <f t="shared" si="38"/>
        <v>0</v>
      </c>
      <c r="R64">
        <f t="shared" si="38"/>
        <v>0</v>
      </c>
      <c r="S64">
        <f t="shared" si="38"/>
        <v>0</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20.546875</v>
      </c>
      <c r="R65">
        <f t="shared" si="39"/>
        <v>28.3203125</v>
      </c>
      <c r="S65">
        <f t="shared" si="39"/>
        <v>32.20703125</v>
      </c>
      <c r="T65">
        <f t="shared" si="39"/>
        <v>34.150390625</v>
      </c>
      <c r="U65" s="132">
        <f>HLOOKUP(1,$J64:T65,2,0)</f>
        <v>36.09375</v>
      </c>
    </row>
    <row r="66" spans="4:23">
      <c r="D66" s="135"/>
      <c r="E66" s="135"/>
      <c r="F66" s="135"/>
      <c r="H66">
        <v>5</v>
      </c>
      <c r="I66">
        <f>MIN(J63:T63)</f>
        <v>2.4333985411524317E-3</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20.546875</v>
      </c>
      <c r="R67">
        <f t="shared" si="41"/>
        <v>28.3203125</v>
      </c>
      <c r="S67">
        <f t="shared" si="41"/>
        <v>32.20703125</v>
      </c>
      <c r="T67">
        <f t="shared" si="41"/>
        <v>34.150390625</v>
      </c>
      <c r="U67" s="132">
        <f>HLOOKUP(1,$J66:T67,2,0)</f>
        <v>34.150390625</v>
      </c>
    </row>
    <row r="68" spans="4:23" s="139" customFormat="1">
      <c r="D68" s="137"/>
      <c r="E68" s="137"/>
      <c r="F68" s="137"/>
      <c r="G68" s="138" t="s">
        <v>108</v>
      </c>
      <c r="H68" s="139">
        <v>1</v>
      </c>
      <c r="J68" s="139" t="str">
        <f>IF(J$12&lt;0,J$12,"")</f>
        <v/>
      </c>
      <c r="K68" s="139">
        <f t="shared" ref="K68:U68" si="42">IF(K$12&lt;0,K$12,"")</f>
        <v>-0.57782314794207101</v>
      </c>
      <c r="L68" s="139">
        <f t="shared" si="42"/>
        <v>-0.55798884522570225</v>
      </c>
      <c r="M68" s="139">
        <f t="shared" si="42"/>
        <v>-0.51880752604585756</v>
      </c>
      <c r="N68" s="139">
        <f t="shared" si="42"/>
        <v>-0.44233870202536929</v>
      </c>
      <c r="O68" s="139">
        <f t="shared" si="42"/>
        <v>-0.29655993010002274</v>
      </c>
      <c r="P68" s="139">
        <f t="shared" si="42"/>
        <v>-3.0678266660978948E-2</v>
      </c>
      <c r="Q68" s="139" t="str">
        <f t="shared" si="42"/>
        <v/>
      </c>
      <c r="R68" s="139" t="str">
        <f t="shared" si="42"/>
        <v/>
      </c>
      <c r="S68" s="139" t="str">
        <f t="shared" si="42"/>
        <v/>
      </c>
      <c r="T68" s="139" t="str">
        <f t="shared" si="42"/>
        <v/>
      </c>
      <c r="U68" s="139">
        <f t="shared" si="42"/>
        <v>-1.4592062936408579E-2</v>
      </c>
    </row>
    <row r="69" spans="4:23">
      <c r="D69" s="135"/>
      <c r="E69" s="135"/>
      <c r="F69" s="135"/>
      <c r="H69">
        <v>2</v>
      </c>
      <c r="J69">
        <f>IF(NOT(J$12&lt;0),J$12,"")</f>
        <v>4.2550242287786837</v>
      </c>
      <c r="K69" t="str">
        <f t="shared" ref="K69:U69" si="43">IF(NOT(K$12&lt;0),K$12,"")</f>
        <v/>
      </c>
      <c r="L69" t="str">
        <f t="shared" si="43"/>
        <v/>
      </c>
      <c r="M69" t="str">
        <f t="shared" si="43"/>
        <v/>
      </c>
      <c r="N69" t="str">
        <f t="shared" si="43"/>
        <v/>
      </c>
      <c r="O69" t="str">
        <f t="shared" si="43"/>
        <v/>
      </c>
      <c r="P69" t="str">
        <f t="shared" si="43"/>
        <v/>
      </c>
      <c r="Q69">
        <f t="shared" si="43"/>
        <v>0.41734624669326148</v>
      </c>
      <c r="R69">
        <f t="shared" si="43"/>
        <v>0.12989648915691987</v>
      </c>
      <c r="S69">
        <f t="shared" si="43"/>
        <v>3.9651593351784697E-2</v>
      </c>
      <c r="T69">
        <f t="shared" si="43"/>
        <v>2.4333985411524317E-3</v>
      </c>
      <c r="U69" t="str">
        <f t="shared" si="43"/>
        <v/>
      </c>
    </row>
    <row r="70" spans="4:23">
      <c r="D70" s="135"/>
      <c r="E70" s="135"/>
      <c r="F70" s="135"/>
      <c r="H70">
        <v>3</v>
      </c>
      <c r="I70">
        <f>MAX(J68:U68)</f>
        <v>-1.4592062936408579E-2</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20.546875</v>
      </c>
      <c r="R71">
        <f t="shared" si="45"/>
        <v>28.3203125</v>
      </c>
      <c r="S71">
        <f t="shared" si="45"/>
        <v>32.20703125</v>
      </c>
      <c r="T71">
        <f t="shared" si="45"/>
        <v>34.150390625</v>
      </c>
      <c r="U71">
        <f t="shared" si="45"/>
        <v>35.1220703125</v>
      </c>
      <c r="V71" s="132">
        <f>HLOOKUP(1,$J70:U71,2,0)</f>
        <v>35.1220703125</v>
      </c>
    </row>
    <row r="72" spans="4:23">
      <c r="D72" s="135"/>
      <c r="E72" s="135"/>
      <c r="F72" s="135"/>
      <c r="H72">
        <v>5</v>
      </c>
      <c r="I72">
        <f>MIN(J69:U69)</f>
        <v>2.4333985411524317E-3</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1</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20.546875</v>
      </c>
      <c r="R73">
        <f t="shared" si="47"/>
        <v>28.3203125</v>
      </c>
      <c r="S73">
        <f t="shared" si="47"/>
        <v>32.20703125</v>
      </c>
      <c r="T73">
        <f t="shared" si="47"/>
        <v>34.150390625</v>
      </c>
      <c r="U73">
        <f t="shared" si="47"/>
        <v>35.1220703125</v>
      </c>
      <c r="V73" s="132">
        <f>HLOOKUP(1,$J72:U73,2,0)</f>
        <v>34.150390625</v>
      </c>
    </row>
    <row r="74" spans="4:23" s="139" customFormat="1">
      <c r="D74" s="137"/>
      <c r="E74" s="137"/>
      <c r="F74" s="137"/>
      <c r="G74" s="138" t="s">
        <v>109</v>
      </c>
      <c r="H74" s="139">
        <v>1</v>
      </c>
      <c r="J74" s="139" t="str">
        <f>IF(J$12&lt;0,J$12,"")</f>
        <v/>
      </c>
      <c r="K74" s="139">
        <f t="shared" ref="K74:V74" si="48">IF(K$12&lt;0,K$12,"")</f>
        <v>-0.57782314794207101</v>
      </c>
      <c r="L74" s="139">
        <f t="shared" si="48"/>
        <v>-0.55798884522570225</v>
      </c>
      <c r="M74" s="139">
        <f t="shared" si="48"/>
        <v>-0.51880752604585756</v>
      </c>
      <c r="N74" s="139">
        <f t="shared" si="48"/>
        <v>-0.44233870202536929</v>
      </c>
      <c r="O74" s="139">
        <f t="shared" si="48"/>
        <v>-0.29655993010002274</v>
      </c>
      <c r="P74" s="139">
        <f t="shared" si="48"/>
        <v>-3.0678266660978948E-2</v>
      </c>
      <c r="Q74" s="139" t="str">
        <f t="shared" si="48"/>
        <v/>
      </c>
      <c r="R74" s="139" t="str">
        <f t="shared" si="48"/>
        <v/>
      </c>
      <c r="S74" s="139" t="str">
        <f t="shared" si="48"/>
        <v/>
      </c>
      <c r="T74" s="139" t="str">
        <f t="shared" si="48"/>
        <v/>
      </c>
      <c r="U74" s="139">
        <f t="shared" si="48"/>
        <v>-1.4592062936408579E-2</v>
      </c>
      <c r="V74" s="139">
        <f t="shared" si="48"/>
        <v>-6.2018074151563019E-3</v>
      </c>
    </row>
    <row r="75" spans="4:23">
      <c r="D75" s="135"/>
      <c r="E75" s="135"/>
      <c r="F75" s="135"/>
      <c r="H75">
        <v>2</v>
      </c>
      <c r="J75">
        <f>IF(NOT(J$12&lt;0),J$12,"")</f>
        <v>4.2550242287786837</v>
      </c>
      <c r="K75" t="str">
        <f t="shared" ref="K75:V75" si="49">IF(NOT(K$12&lt;0),K$12,"")</f>
        <v/>
      </c>
      <c r="L75" t="str">
        <f t="shared" si="49"/>
        <v/>
      </c>
      <c r="M75" t="str">
        <f t="shared" si="49"/>
        <v/>
      </c>
      <c r="N75" t="str">
        <f t="shared" si="49"/>
        <v/>
      </c>
      <c r="O75" t="str">
        <f t="shared" si="49"/>
        <v/>
      </c>
      <c r="P75" t="str">
        <f t="shared" si="49"/>
        <v/>
      </c>
      <c r="Q75">
        <f t="shared" si="49"/>
        <v>0.41734624669326148</v>
      </c>
      <c r="R75">
        <f t="shared" si="49"/>
        <v>0.12989648915691987</v>
      </c>
      <c r="S75">
        <f t="shared" si="49"/>
        <v>3.9651593351784697E-2</v>
      </c>
      <c r="T75">
        <f t="shared" si="49"/>
        <v>2.4333985411524317E-3</v>
      </c>
      <c r="U75" t="str">
        <f t="shared" si="49"/>
        <v/>
      </c>
      <c r="V75" t="str">
        <f t="shared" si="49"/>
        <v/>
      </c>
    </row>
    <row r="76" spans="4:23">
      <c r="D76" s="135"/>
      <c r="E76" s="135"/>
      <c r="F76" s="135"/>
      <c r="H76">
        <v>3</v>
      </c>
      <c r="I76">
        <f>MAX(J74:V74)</f>
        <v>-6.2018074151563019E-3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0</v>
      </c>
      <c r="V76">
        <f t="shared" si="50"/>
        <v>1</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20.546875</v>
      </c>
      <c r="R77">
        <f t="shared" si="51"/>
        <v>28.3203125</v>
      </c>
      <c r="S77">
        <f t="shared" si="51"/>
        <v>32.20703125</v>
      </c>
      <c r="T77">
        <f t="shared" si="51"/>
        <v>34.150390625</v>
      </c>
      <c r="U77">
        <f t="shared" si="51"/>
        <v>35.1220703125</v>
      </c>
      <c r="V77">
        <f t="shared" si="51"/>
        <v>34.63623046875</v>
      </c>
      <c r="W77" s="132">
        <f>HLOOKUP(1,$J76:V77,2,0)</f>
        <v>34.63623046875</v>
      </c>
    </row>
    <row r="78" spans="4:23">
      <c r="D78" s="135"/>
      <c r="E78" s="135"/>
      <c r="F78" s="135"/>
      <c r="H78">
        <v>5</v>
      </c>
      <c r="I78">
        <f>MIN(J75:V75)</f>
        <v>2.4333985411524317E-3</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1</v>
      </c>
      <c r="U78">
        <f t="shared" si="52"/>
        <v>0</v>
      </c>
      <c r="V78">
        <f t="shared" si="52"/>
        <v>0</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20.546875</v>
      </c>
      <c r="R79">
        <f t="shared" si="53"/>
        <v>28.3203125</v>
      </c>
      <c r="S79">
        <f t="shared" si="53"/>
        <v>32.20703125</v>
      </c>
      <c r="T79">
        <f t="shared" si="53"/>
        <v>34.150390625</v>
      </c>
      <c r="U79">
        <f t="shared" si="53"/>
        <v>35.1220703125</v>
      </c>
      <c r="V79">
        <f t="shared" si="53"/>
        <v>34.63623046875</v>
      </c>
      <c r="W79" s="132">
        <f>HLOOKUP(1,$J78:V79,2,0)</f>
        <v>34.150390625</v>
      </c>
    </row>
    <row r="80" spans="4:23" s="139" customFormat="1">
      <c r="D80" s="137"/>
      <c r="E80" s="137"/>
      <c r="F80" s="137"/>
      <c r="G80" s="138" t="s">
        <v>132</v>
      </c>
      <c r="H80" s="139">
        <v>1</v>
      </c>
      <c r="J80" s="139" t="str">
        <f>IF(J$12&lt;0,J$12,"")</f>
        <v/>
      </c>
      <c r="K80" s="139">
        <f t="shared" ref="K80:W80" si="54">IF(K$12&lt;0,K$12,"")</f>
        <v>-0.57782314794207101</v>
      </c>
      <c r="L80" s="139">
        <f t="shared" si="54"/>
        <v>-0.55798884522570225</v>
      </c>
      <c r="M80" s="139">
        <f t="shared" si="54"/>
        <v>-0.51880752604585756</v>
      </c>
      <c r="N80" s="139">
        <f t="shared" si="54"/>
        <v>-0.44233870202536929</v>
      </c>
      <c r="O80" s="139">
        <f t="shared" si="54"/>
        <v>-0.29655993010002274</v>
      </c>
      <c r="P80" s="139">
        <f t="shared" si="54"/>
        <v>-3.0678266660978948E-2</v>
      </c>
      <c r="Q80" s="139" t="str">
        <f t="shared" si="54"/>
        <v/>
      </c>
      <c r="R80" s="139" t="str">
        <f t="shared" si="54"/>
        <v/>
      </c>
      <c r="S80" s="139" t="str">
        <f t="shared" si="54"/>
        <v/>
      </c>
      <c r="T80" s="139" t="str">
        <f t="shared" si="54"/>
        <v/>
      </c>
      <c r="U80" s="139">
        <f t="shared" si="54"/>
        <v>-1.4592062936408579E-2</v>
      </c>
      <c r="V80" s="139">
        <f t="shared" si="54"/>
        <v>-6.2018074151563019E-3</v>
      </c>
      <c r="W80" s="139">
        <f t="shared" si="54"/>
        <v>-1.9154888787697999E-3</v>
      </c>
    </row>
    <row r="81" spans="4:26">
      <c r="D81" s="135"/>
      <c r="E81" s="135"/>
      <c r="F81" s="135"/>
      <c r="H81">
        <v>2</v>
      </c>
      <c r="J81">
        <f>IF(NOT(J$12&lt;0),J$12,"")</f>
        <v>4.2550242287786837</v>
      </c>
      <c r="K81" t="str">
        <f t="shared" ref="K81:W81" si="55">IF(NOT(K$12&lt;0),K$12,"")</f>
        <v/>
      </c>
      <c r="L81" t="str">
        <f t="shared" si="55"/>
        <v/>
      </c>
      <c r="M81" t="str">
        <f t="shared" si="55"/>
        <v/>
      </c>
      <c r="N81" t="str">
        <f t="shared" si="55"/>
        <v/>
      </c>
      <c r="O81" t="str">
        <f t="shared" si="55"/>
        <v/>
      </c>
      <c r="P81" t="str">
        <f t="shared" si="55"/>
        <v/>
      </c>
      <c r="Q81">
        <f t="shared" si="55"/>
        <v>0.41734624669326148</v>
      </c>
      <c r="R81">
        <f t="shared" si="55"/>
        <v>0.12989648915691987</v>
      </c>
      <c r="S81">
        <f t="shared" si="55"/>
        <v>3.9651593351784697E-2</v>
      </c>
      <c r="T81">
        <f t="shared" si="55"/>
        <v>2.4333985411524317E-3</v>
      </c>
      <c r="U81" t="str">
        <f t="shared" si="55"/>
        <v/>
      </c>
      <c r="V81" t="str">
        <f t="shared" si="55"/>
        <v/>
      </c>
      <c r="W81" t="str">
        <f t="shared" si="55"/>
        <v/>
      </c>
    </row>
    <row r="82" spans="4:26">
      <c r="D82" s="135"/>
      <c r="E82" s="135"/>
      <c r="F82" s="135"/>
      <c r="H82">
        <v>3</v>
      </c>
      <c r="I82">
        <f>MAX(J80:W80)</f>
        <v>-1.9154888787697999E-3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20.546875</v>
      </c>
      <c r="R83">
        <f t="shared" si="57"/>
        <v>28.3203125</v>
      </c>
      <c r="S83">
        <f t="shared" si="57"/>
        <v>32.20703125</v>
      </c>
      <c r="T83">
        <f t="shared" si="57"/>
        <v>34.150390625</v>
      </c>
      <c r="U83">
        <f t="shared" si="57"/>
        <v>35.1220703125</v>
      </c>
      <c r="V83">
        <f t="shared" si="57"/>
        <v>34.63623046875</v>
      </c>
      <c r="W83">
        <f t="shared" si="57"/>
        <v>34.393310546875</v>
      </c>
      <c r="X83" s="132">
        <f>HLOOKUP(1,$J82:W83,2,0)</f>
        <v>34.393310546875</v>
      </c>
      <c r="Y83" s="132"/>
      <c r="Z83" s="132"/>
    </row>
    <row r="84" spans="4:26">
      <c r="D84" s="135"/>
      <c r="E84" s="135"/>
      <c r="F84" s="135"/>
      <c r="H84">
        <v>5</v>
      </c>
      <c r="I84">
        <f>MIN(J81:W81)</f>
        <v>2.4333985411524317E-3</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1</v>
      </c>
      <c r="U84">
        <f t="shared" si="58"/>
        <v>0</v>
      </c>
      <c r="V84">
        <f t="shared" si="58"/>
        <v>0</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20.546875</v>
      </c>
      <c r="R85">
        <f t="shared" si="59"/>
        <v>28.3203125</v>
      </c>
      <c r="S85">
        <f t="shared" si="59"/>
        <v>32.20703125</v>
      </c>
      <c r="T85">
        <f t="shared" si="59"/>
        <v>34.150390625</v>
      </c>
      <c r="U85">
        <f t="shared" si="59"/>
        <v>35.1220703125</v>
      </c>
      <c r="V85">
        <f t="shared" si="59"/>
        <v>34.63623046875</v>
      </c>
      <c r="W85">
        <f t="shared" si="59"/>
        <v>34.393310546875</v>
      </c>
      <c r="X85" s="132">
        <f>HLOOKUP(1,$J84:W85,2,0)</f>
        <v>34.150390625</v>
      </c>
      <c r="Y85" s="132"/>
      <c r="Z85" s="132"/>
    </row>
    <row r="86" spans="4:26" s="139" customFormat="1">
      <c r="D86" s="137"/>
      <c r="E86" s="137"/>
      <c r="F86" s="137"/>
      <c r="G86" s="138" t="s">
        <v>111</v>
      </c>
      <c r="H86" s="139">
        <v>1</v>
      </c>
      <c r="J86" s="139" t="str">
        <f>IF(J$12&lt;0,J$12,"")</f>
        <v/>
      </c>
      <c r="K86" s="139">
        <f t="shared" ref="K86:X86" si="60">IF(K$12&lt;0,K$12,"")</f>
        <v>-0.57782314794207101</v>
      </c>
      <c r="L86" s="139">
        <f t="shared" si="60"/>
        <v>-0.55798884522570225</v>
      </c>
      <c r="M86" s="139">
        <f t="shared" si="60"/>
        <v>-0.51880752604585756</v>
      </c>
      <c r="N86" s="139">
        <f t="shared" si="60"/>
        <v>-0.44233870202536929</v>
      </c>
      <c r="O86" s="139">
        <f t="shared" si="60"/>
        <v>-0.29655993010002274</v>
      </c>
      <c r="P86" s="139">
        <f t="shared" si="60"/>
        <v>-3.0678266660978948E-2</v>
      </c>
      <c r="Q86" s="139" t="str">
        <f t="shared" si="60"/>
        <v/>
      </c>
      <c r="R86" s="139" t="str">
        <f t="shared" si="60"/>
        <v/>
      </c>
      <c r="S86" s="139" t="str">
        <f t="shared" si="60"/>
        <v/>
      </c>
      <c r="T86" s="139" t="str">
        <f t="shared" si="60"/>
        <v/>
      </c>
      <c r="U86" s="139">
        <f t="shared" si="60"/>
        <v>-1.4592062936408579E-2</v>
      </c>
      <c r="V86" s="139">
        <f t="shared" si="60"/>
        <v>-6.2018074151563019E-3</v>
      </c>
      <c r="W86" s="139">
        <f t="shared" si="60"/>
        <v>-1.9154888787697999E-3</v>
      </c>
      <c r="X86" s="139" t="str">
        <f t="shared" si="60"/>
        <v/>
      </c>
    </row>
    <row r="87" spans="4:26">
      <c r="D87" s="135"/>
      <c r="E87" s="135"/>
      <c r="F87" s="135"/>
      <c r="H87">
        <v>2</v>
      </c>
      <c r="J87">
        <f>IF(NOT(J$12&lt;0),J$12,"")</f>
        <v>4.2550242287786837</v>
      </c>
      <c r="K87" t="str">
        <f t="shared" ref="K87:X87" si="61">IF(NOT(K$12&lt;0),K$12,"")</f>
        <v/>
      </c>
      <c r="L87" t="str">
        <f t="shared" si="61"/>
        <v/>
      </c>
      <c r="M87" t="str">
        <f t="shared" si="61"/>
        <v/>
      </c>
      <c r="N87" t="str">
        <f t="shared" si="61"/>
        <v/>
      </c>
      <c r="O87" t="str">
        <f t="shared" si="61"/>
        <v/>
      </c>
      <c r="P87" t="str">
        <f t="shared" si="61"/>
        <v/>
      </c>
      <c r="Q87">
        <f t="shared" si="61"/>
        <v>0.41734624669326148</v>
      </c>
      <c r="R87">
        <f t="shared" si="61"/>
        <v>0.12989648915691987</v>
      </c>
      <c r="S87">
        <f t="shared" si="61"/>
        <v>3.9651593351784697E-2</v>
      </c>
      <c r="T87">
        <f t="shared" si="61"/>
        <v>2.4333985411524317E-3</v>
      </c>
      <c r="U87" t="str">
        <f t="shared" si="61"/>
        <v/>
      </c>
      <c r="V87" t="str">
        <f t="shared" si="61"/>
        <v/>
      </c>
      <c r="W87" t="str">
        <f t="shared" si="61"/>
        <v/>
      </c>
      <c r="X87">
        <f t="shared" si="61"/>
        <v>2.5104839789436006E-4</v>
      </c>
    </row>
    <row r="88" spans="4:26">
      <c r="D88" s="135"/>
      <c r="E88" s="135"/>
      <c r="F88" s="135"/>
      <c r="H88">
        <v>3</v>
      </c>
      <c r="I88">
        <f>MAX(J86:X86)</f>
        <v>-1.9154888787697999E-3</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20.546875</v>
      </c>
      <c r="R89">
        <f t="shared" si="63"/>
        <v>28.3203125</v>
      </c>
      <c r="S89">
        <f t="shared" si="63"/>
        <v>32.20703125</v>
      </c>
      <c r="T89">
        <f t="shared" si="63"/>
        <v>34.150390625</v>
      </c>
      <c r="U89">
        <f t="shared" si="63"/>
        <v>35.1220703125</v>
      </c>
      <c r="V89">
        <f t="shared" si="63"/>
        <v>34.63623046875</v>
      </c>
      <c r="W89">
        <f t="shared" si="63"/>
        <v>34.393310546875</v>
      </c>
      <c r="X89">
        <f t="shared" si="63"/>
        <v>34.2718505859375</v>
      </c>
      <c r="Y89" s="132">
        <f>HLOOKUP(1,$J88:X89,2,0)</f>
        <v>34.393310546875</v>
      </c>
      <c r="Z89" s="132"/>
    </row>
    <row r="90" spans="4:26">
      <c r="D90" s="135"/>
      <c r="E90" s="135"/>
      <c r="F90" s="135"/>
      <c r="H90">
        <v>5</v>
      </c>
      <c r="I90">
        <f>MIN(J87:X87)</f>
        <v>2.5104839789436006E-4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20.546875</v>
      </c>
      <c r="R91">
        <f t="shared" si="65"/>
        <v>28.3203125</v>
      </c>
      <c r="S91">
        <f t="shared" si="65"/>
        <v>32.20703125</v>
      </c>
      <c r="T91">
        <f t="shared" si="65"/>
        <v>34.150390625</v>
      </c>
      <c r="U91">
        <f t="shared" si="65"/>
        <v>35.1220703125</v>
      </c>
      <c r="V91">
        <f t="shared" si="65"/>
        <v>34.63623046875</v>
      </c>
      <c r="W91">
        <f t="shared" si="65"/>
        <v>34.393310546875</v>
      </c>
      <c r="X91">
        <f t="shared" si="65"/>
        <v>34.2718505859375</v>
      </c>
      <c r="Y91" s="132">
        <f>HLOOKUP(1,$J90:X91,2,0)</f>
        <v>34.2718505859375</v>
      </c>
      <c r="Z91" s="132"/>
    </row>
    <row r="92" spans="4:26" s="139" customFormat="1">
      <c r="D92" s="137"/>
      <c r="E92" s="137"/>
      <c r="F92" s="137"/>
      <c r="G92" s="138" t="s">
        <v>112</v>
      </c>
      <c r="H92" s="139">
        <v>1</v>
      </c>
      <c r="J92" s="139" t="str">
        <f>IF(J$12&lt;0,J$12,"")</f>
        <v/>
      </c>
      <c r="K92" s="139">
        <f t="shared" ref="K92:Y92" si="66">IF(K$12&lt;0,K$12,"")</f>
        <v>-0.57782314794207101</v>
      </c>
      <c r="L92" s="139">
        <f t="shared" si="66"/>
        <v>-0.55798884522570225</v>
      </c>
      <c r="M92" s="139">
        <f t="shared" si="66"/>
        <v>-0.51880752604585756</v>
      </c>
      <c r="N92" s="139">
        <f t="shared" si="66"/>
        <v>-0.44233870202536929</v>
      </c>
      <c r="O92" s="139">
        <f t="shared" si="66"/>
        <v>-0.29655993010002274</v>
      </c>
      <c r="P92" s="139">
        <f t="shared" si="66"/>
        <v>-3.0678266660978948E-2</v>
      </c>
      <c r="Q92" s="139" t="str">
        <f t="shared" si="66"/>
        <v/>
      </c>
      <c r="R92" s="139" t="str">
        <f t="shared" si="66"/>
        <v/>
      </c>
      <c r="S92" s="139" t="str">
        <f t="shared" si="66"/>
        <v/>
      </c>
      <c r="T92" s="139" t="str">
        <f t="shared" si="66"/>
        <v/>
      </c>
      <c r="U92" s="139">
        <f t="shared" si="66"/>
        <v>-1.4592062936408579E-2</v>
      </c>
      <c r="V92" s="139">
        <f t="shared" si="66"/>
        <v>-6.2018074151563019E-3</v>
      </c>
      <c r="W92" s="139">
        <f t="shared" si="66"/>
        <v>-1.9154888787697999E-3</v>
      </c>
      <c r="X92" s="139" t="str">
        <f t="shared" si="66"/>
        <v/>
      </c>
      <c r="Y92" s="139">
        <f t="shared" si="66"/>
        <v>-8.3418608661200988E-4</v>
      </c>
    </row>
    <row r="93" spans="4:26">
      <c r="D93" s="135"/>
      <c r="E93" s="135"/>
      <c r="F93" s="135"/>
      <c r="H93">
        <v>2</v>
      </c>
      <c r="J93">
        <f>IF(NOT(J$12&lt;0),J$12,"")</f>
        <v>4.2550242287786837</v>
      </c>
      <c r="K93" t="str">
        <f t="shared" ref="K93:Y93" si="67">IF(NOT(K$12&lt;0),K$12,"")</f>
        <v/>
      </c>
      <c r="L93" t="str">
        <f t="shared" si="67"/>
        <v/>
      </c>
      <c r="M93" t="str">
        <f t="shared" si="67"/>
        <v/>
      </c>
      <c r="N93" t="str">
        <f t="shared" si="67"/>
        <v/>
      </c>
      <c r="O93" t="str">
        <f t="shared" si="67"/>
        <v/>
      </c>
      <c r="P93" t="str">
        <f t="shared" si="67"/>
        <v/>
      </c>
      <c r="Q93">
        <f t="shared" si="67"/>
        <v>0.41734624669326148</v>
      </c>
      <c r="R93">
        <f t="shared" si="67"/>
        <v>0.12989648915691987</v>
      </c>
      <c r="S93">
        <f t="shared" si="67"/>
        <v>3.9651593351784697E-2</v>
      </c>
      <c r="T93">
        <f t="shared" si="67"/>
        <v>2.4333985411524317E-3</v>
      </c>
      <c r="U93" t="str">
        <f t="shared" si="67"/>
        <v/>
      </c>
      <c r="V93" t="str">
        <f t="shared" si="67"/>
        <v/>
      </c>
      <c r="W93" t="str">
        <f t="shared" si="67"/>
        <v/>
      </c>
      <c r="X93">
        <f t="shared" si="67"/>
        <v>2.5104839789436006E-4</v>
      </c>
      <c r="Y93" t="str">
        <f t="shared" si="67"/>
        <v/>
      </c>
    </row>
    <row r="94" spans="4:26">
      <c r="D94" s="135"/>
      <c r="E94" s="135"/>
      <c r="F94" s="135"/>
      <c r="H94">
        <v>3</v>
      </c>
      <c r="I94">
        <f>MAX(J92:Y92)</f>
        <v>-8.3418608661200988E-4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0</v>
      </c>
      <c r="Y94">
        <f t="shared" si="68"/>
        <v>1</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20.546875</v>
      </c>
      <c r="R95">
        <f t="shared" si="69"/>
        <v>28.3203125</v>
      </c>
      <c r="S95">
        <f t="shared" si="69"/>
        <v>32.20703125</v>
      </c>
      <c r="T95">
        <f t="shared" si="69"/>
        <v>34.150390625</v>
      </c>
      <c r="U95">
        <f t="shared" si="69"/>
        <v>35.1220703125</v>
      </c>
      <c r="V95">
        <f t="shared" si="69"/>
        <v>34.63623046875</v>
      </c>
      <c r="W95">
        <f t="shared" si="69"/>
        <v>34.393310546875</v>
      </c>
      <c r="X95">
        <f t="shared" si="69"/>
        <v>34.2718505859375</v>
      </c>
      <c r="Y95">
        <f t="shared" si="69"/>
        <v>34.33258056640625</v>
      </c>
      <c r="Z95" s="132">
        <f>HLOOKUP(1,$J94:Y95,2,0)</f>
        <v>34.33258056640625</v>
      </c>
    </row>
    <row r="96" spans="4:26">
      <c r="D96" s="135"/>
      <c r="E96" s="135"/>
      <c r="F96" s="135"/>
      <c r="H96">
        <v>5</v>
      </c>
      <c r="I96">
        <f>MIN(J93:Y93)</f>
        <v>2.5104839789436006E-4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1</v>
      </c>
      <c r="Y96">
        <f t="shared" si="70"/>
        <v>0</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20.546875</v>
      </c>
      <c r="R97">
        <f t="shared" si="71"/>
        <v>28.3203125</v>
      </c>
      <c r="S97">
        <f t="shared" si="71"/>
        <v>32.20703125</v>
      </c>
      <c r="T97">
        <f t="shared" si="71"/>
        <v>34.150390625</v>
      </c>
      <c r="U97">
        <f t="shared" si="71"/>
        <v>35.1220703125</v>
      </c>
      <c r="V97">
        <f t="shared" si="71"/>
        <v>34.63623046875</v>
      </c>
      <c r="W97">
        <f t="shared" si="71"/>
        <v>34.393310546875</v>
      </c>
      <c r="X97">
        <f t="shared" si="71"/>
        <v>34.2718505859375</v>
      </c>
      <c r="Y97">
        <f t="shared" si="71"/>
        <v>34.33258056640625</v>
      </c>
      <c r="Z97" s="132">
        <f>HLOOKUP(1,$J96:Y97,2,0)</f>
        <v>34.2718505859375</v>
      </c>
    </row>
    <row r="98" spans="4:28" s="139" customFormat="1">
      <c r="D98" s="137"/>
      <c r="E98" s="137"/>
      <c r="F98" s="137"/>
      <c r="G98" s="138" t="s">
        <v>113</v>
      </c>
      <c r="H98" s="139">
        <v>1</v>
      </c>
      <c r="J98" s="139" t="str">
        <f>IF(J$12&lt;0,J$12,"")</f>
        <v/>
      </c>
      <c r="K98" s="139">
        <f t="shared" ref="K98:Z98" si="72">IF(K$12&lt;0,K$12,"")</f>
        <v>-0.57782314794207101</v>
      </c>
      <c r="L98" s="139">
        <f t="shared" si="72"/>
        <v>-0.55798884522570225</v>
      </c>
      <c r="M98" s="139">
        <f t="shared" si="72"/>
        <v>-0.51880752604585756</v>
      </c>
      <c r="N98" s="139">
        <f t="shared" si="72"/>
        <v>-0.44233870202536929</v>
      </c>
      <c r="O98" s="139">
        <f t="shared" si="72"/>
        <v>-0.29655993010002274</v>
      </c>
      <c r="P98" s="139">
        <f t="shared" si="72"/>
        <v>-3.0678266660978948E-2</v>
      </c>
      <c r="Q98" s="139" t="str">
        <f t="shared" si="72"/>
        <v/>
      </c>
      <c r="R98" s="139" t="str">
        <f t="shared" si="72"/>
        <v/>
      </c>
      <c r="S98" s="139" t="str">
        <f t="shared" si="72"/>
        <v/>
      </c>
      <c r="T98" s="139" t="str">
        <f t="shared" si="72"/>
        <v/>
      </c>
      <c r="U98" s="139">
        <f t="shared" si="72"/>
        <v>-1.4592062936408579E-2</v>
      </c>
      <c r="V98" s="139">
        <f t="shared" si="72"/>
        <v>-6.2018074151563019E-3</v>
      </c>
      <c r="W98" s="139">
        <f t="shared" si="72"/>
        <v>-1.9154888787697999E-3</v>
      </c>
      <c r="X98" s="139" t="str">
        <f t="shared" si="72"/>
        <v/>
      </c>
      <c r="Y98" s="139">
        <f t="shared" si="72"/>
        <v>-8.3418608661200988E-4</v>
      </c>
      <c r="Z98" s="139">
        <f t="shared" si="72"/>
        <v>-2.9206164506112575E-4</v>
      </c>
    </row>
    <row r="99" spans="4:28">
      <c r="D99" s="135"/>
      <c r="E99" s="135"/>
      <c r="F99" s="135"/>
      <c r="H99">
        <v>2</v>
      </c>
      <c r="J99">
        <f>IF(NOT(J$12&lt;0),J$12,"")</f>
        <v>4.2550242287786837</v>
      </c>
      <c r="K99" t="str">
        <f t="shared" ref="K99:Z99" si="73">IF(NOT(K$12&lt;0),K$12,"")</f>
        <v/>
      </c>
      <c r="L99" t="str">
        <f t="shared" si="73"/>
        <v/>
      </c>
      <c r="M99" t="str">
        <f t="shared" si="73"/>
        <v/>
      </c>
      <c r="N99" t="str">
        <f t="shared" si="73"/>
        <v/>
      </c>
      <c r="O99" t="str">
        <f t="shared" si="73"/>
        <v/>
      </c>
      <c r="P99" t="str">
        <f t="shared" si="73"/>
        <v/>
      </c>
      <c r="Q99">
        <f t="shared" si="73"/>
        <v>0.41734624669326148</v>
      </c>
      <c r="R99">
        <f t="shared" si="73"/>
        <v>0.12989648915691987</v>
      </c>
      <c r="S99">
        <f t="shared" si="73"/>
        <v>3.9651593351784697E-2</v>
      </c>
      <c r="T99">
        <f t="shared" si="73"/>
        <v>2.4333985411524317E-3</v>
      </c>
      <c r="U99" t="str">
        <f t="shared" si="73"/>
        <v/>
      </c>
      <c r="V99" t="str">
        <f t="shared" si="73"/>
        <v/>
      </c>
      <c r="W99" t="str">
        <f t="shared" si="73"/>
        <v/>
      </c>
      <c r="X99">
        <f t="shared" si="73"/>
        <v>2.5104839789436006E-4</v>
      </c>
      <c r="Y99" t="str">
        <f t="shared" si="73"/>
        <v/>
      </c>
      <c r="Z99" t="str">
        <f t="shared" si="73"/>
        <v/>
      </c>
    </row>
    <row r="100" spans="4:28">
      <c r="D100" s="135"/>
      <c r="E100" s="135"/>
      <c r="F100" s="135"/>
      <c r="H100">
        <v>3</v>
      </c>
      <c r="I100">
        <f>MAX(J98:Z98)</f>
        <v>-2.9206164506112575E-4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0</v>
      </c>
      <c r="Z100">
        <f t="shared" si="74"/>
        <v>1</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20.546875</v>
      </c>
      <c r="R101">
        <f t="shared" si="75"/>
        <v>28.3203125</v>
      </c>
      <c r="S101">
        <f t="shared" si="75"/>
        <v>32.20703125</v>
      </c>
      <c r="T101">
        <f t="shared" si="75"/>
        <v>34.150390625</v>
      </c>
      <c r="U101">
        <f t="shared" si="75"/>
        <v>35.1220703125</v>
      </c>
      <c r="V101">
        <f t="shared" si="75"/>
        <v>34.63623046875</v>
      </c>
      <c r="W101">
        <f t="shared" si="75"/>
        <v>34.393310546875</v>
      </c>
      <c r="X101">
        <f t="shared" si="75"/>
        <v>34.2718505859375</v>
      </c>
      <c r="Y101">
        <f t="shared" si="75"/>
        <v>34.33258056640625</v>
      </c>
      <c r="Z101">
        <f t="shared" si="75"/>
        <v>34.302215576171875</v>
      </c>
      <c r="AA101" s="132">
        <f>HLOOKUP(1,$J100:Z101,2,0)</f>
        <v>34.302215576171875</v>
      </c>
    </row>
    <row r="102" spans="4:28">
      <c r="D102" s="135"/>
      <c r="E102" s="135"/>
      <c r="F102" s="135"/>
      <c r="H102">
        <v>5</v>
      </c>
      <c r="I102">
        <f>MIN(J99:Z99)</f>
        <v>2.5104839789436006E-4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1</v>
      </c>
      <c r="Y102">
        <f t="shared" si="76"/>
        <v>0</v>
      </c>
      <c r="Z102">
        <f t="shared" si="76"/>
        <v>0</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20.546875</v>
      </c>
      <c r="R103">
        <f t="shared" si="77"/>
        <v>28.3203125</v>
      </c>
      <c r="S103">
        <f t="shared" si="77"/>
        <v>32.20703125</v>
      </c>
      <c r="T103">
        <f t="shared" si="77"/>
        <v>34.150390625</v>
      </c>
      <c r="U103">
        <f t="shared" si="77"/>
        <v>35.1220703125</v>
      </c>
      <c r="V103">
        <f t="shared" si="77"/>
        <v>34.63623046875</v>
      </c>
      <c r="W103">
        <f t="shared" si="77"/>
        <v>34.393310546875</v>
      </c>
      <c r="X103">
        <f t="shared" si="77"/>
        <v>34.2718505859375</v>
      </c>
      <c r="Y103">
        <f t="shared" si="77"/>
        <v>34.33258056640625</v>
      </c>
      <c r="Z103">
        <f t="shared" si="77"/>
        <v>34.302215576171875</v>
      </c>
      <c r="AA103" s="132">
        <f>HLOOKUP(1,$J102:Z103,2,0)</f>
        <v>34.2718505859375</v>
      </c>
    </row>
    <row r="104" spans="4:28" s="139" customFormat="1">
      <c r="D104" s="137"/>
      <c r="E104" s="137"/>
      <c r="F104" s="137"/>
      <c r="G104" s="138" t="s">
        <v>114</v>
      </c>
      <c r="H104" s="139">
        <v>1</v>
      </c>
      <c r="J104" s="139" t="str">
        <f>IF(J$12&lt;0,J$12,"")</f>
        <v/>
      </c>
      <c r="K104" s="139">
        <f t="shared" ref="K104:AA104" si="78">IF(K$12&lt;0,K$12,"")</f>
        <v>-0.57782314794207101</v>
      </c>
      <c r="L104" s="139">
        <f t="shared" si="78"/>
        <v>-0.55798884522570225</v>
      </c>
      <c r="M104" s="139">
        <f t="shared" si="78"/>
        <v>-0.51880752604585756</v>
      </c>
      <c r="N104" s="139">
        <f t="shared" si="78"/>
        <v>-0.44233870202536929</v>
      </c>
      <c r="O104" s="139">
        <f t="shared" si="78"/>
        <v>-0.29655993010002274</v>
      </c>
      <c r="P104" s="139">
        <f t="shared" si="78"/>
        <v>-3.0678266660978948E-2</v>
      </c>
      <c r="Q104" s="139" t="str">
        <f t="shared" si="78"/>
        <v/>
      </c>
      <c r="R104" s="139" t="str">
        <f t="shared" si="78"/>
        <v/>
      </c>
      <c r="S104" s="139" t="str">
        <f t="shared" si="78"/>
        <v/>
      </c>
      <c r="T104" s="139" t="str">
        <f t="shared" si="78"/>
        <v/>
      </c>
      <c r="U104" s="139">
        <f t="shared" si="78"/>
        <v>-1.4592062936408579E-2</v>
      </c>
      <c r="V104" s="139">
        <f t="shared" si="78"/>
        <v>-6.2018074151563019E-3</v>
      </c>
      <c r="W104" s="139">
        <f t="shared" si="78"/>
        <v>-1.9154888787697999E-3</v>
      </c>
      <c r="X104" s="139" t="str">
        <f t="shared" si="78"/>
        <v/>
      </c>
      <c r="Y104" s="139">
        <f t="shared" si="78"/>
        <v>-8.3418608661200988E-4</v>
      </c>
      <c r="Z104" s="139">
        <f t="shared" si="78"/>
        <v>-2.9206164506112575E-4</v>
      </c>
      <c r="AA104" s="139">
        <f t="shared" si="78"/>
        <v>-2.0629991686282878E-5</v>
      </c>
    </row>
    <row r="105" spans="4:28">
      <c r="D105" s="135"/>
      <c r="E105" s="135"/>
      <c r="F105" s="135"/>
      <c r="H105">
        <v>2</v>
      </c>
      <c r="J105">
        <f>IF(NOT(J$12&lt;0),J$12,"")</f>
        <v>4.2550242287786837</v>
      </c>
      <c r="K105" t="str">
        <f t="shared" ref="K105:AA105" si="79">IF(NOT(K$12&lt;0),K$12,"")</f>
        <v/>
      </c>
      <c r="L105" t="str">
        <f t="shared" si="79"/>
        <v/>
      </c>
      <c r="M105" t="str">
        <f t="shared" si="79"/>
        <v/>
      </c>
      <c r="N105" t="str">
        <f t="shared" si="79"/>
        <v/>
      </c>
      <c r="O105" t="str">
        <f t="shared" si="79"/>
        <v/>
      </c>
      <c r="P105" t="str">
        <f t="shared" si="79"/>
        <v/>
      </c>
      <c r="Q105">
        <f t="shared" si="79"/>
        <v>0.41734624669326148</v>
      </c>
      <c r="R105">
        <f t="shared" si="79"/>
        <v>0.12989648915691987</v>
      </c>
      <c r="S105">
        <f t="shared" si="79"/>
        <v>3.9651593351784697E-2</v>
      </c>
      <c r="T105">
        <f t="shared" si="79"/>
        <v>2.4333985411524317E-3</v>
      </c>
      <c r="U105" t="str">
        <f t="shared" si="79"/>
        <v/>
      </c>
      <c r="V105" t="str">
        <f t="shared" si="79"/>
        <v/>
      </c>
      <c r="W105" t="str">
        <f t="shared" si="79"/>
        <v/>
      </c>
      <c r="X105">
        <f t="shared" si="79"/>
        <v>2.5104839789436006E-4</v>
      </c>
      <c r="Y105" t="str">
        <f t="shared" si="79"/>
        <v/>
      </c>
      <c r="Z105" t="str">
        <f t="shared" si="79"/>
        <v/>
      </c>
      <c r="AA105" t="str">
        <f t="shared" si="79"/>
        <v/>
      </c>
    </row>
    <row r="106" spans="4:28">
      <c r="D106" s="135"/>
      <c r="E106" s="135"/>
      <c r="F106" s="135"/>
      <c r="H106">
        <v>3</v>
      </c>
      <c r="I106">
        <f>MAX(J104:AA104)</f>
        <v>-2.0629991686282878E-5</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20.546875</v>
      </c>
      <c r="R107">
        <f t="shared" si="81"/>
        <v>28.3203125</v>
      </c>
      <c r="S107">
        <f t="shared" si="81"/>
        <v>32.20703125</v>
      </c>
      <c r="T107">
        <f t="shared" si="81"/>
        <v>34.150390625</v>
      </c>
      <c r="U107">
        <f t="shared" si="81"/>
        <v>35.1220703125</v>
      </c>
      <c r="V107">
        <f t="shared" si="81"/>
        <v>34.63623046875</v>
      </c>
      <c r="W107">
        <f t="shared" si="81"/>
        <v>34.393310546875</v>
      </c>
      <c r="X107">
        <f t="shared" si="81"/>
        <v>34.2718505859375</v>
      </c>
      <c r="Y107">
        <f t="shared" si="81"/>
        <v>34.33258056640625</v>
      </c>
      <c r="Z107">
        <f t="shared" si="81"/>
        <v>34.302215576171875</v>
      </c>
      <c r="AA107">
        <f t="shared" si="81"/>
        <v>34.287033081054688</v>
      </c>
      <c r="AB107" s="132">
        <f>HLOOKUP(1,$J106:AA107,2,0)</f>
        <v>34.287033081054688</v>
      </c>
    </row>
    <row r="108" spans="4:28">
      <c r="D108" s="135"/>
      <c r="E108" s="135"/>
      <c r="F108" s="135"/>
      <c r="H108">
        <v>5</v>
      </c>
      <c r="I108">
        <f>MIN(J105:AA105)</f>
        <v>2.5104839789436006E-4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1</v>
      </c>
      <c r="Y108">
        <f t="shared" si="82"/>
        <v>0</v>
      </c>
      <c r="Z108">
        <f t="shared" si="82"/>
        <v>0</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20.546875</v>
      </c>
      <c r="R109">
        <f t="shared" si="83"/>
        <v>28.3203125</v>
      </c>
      <c r="S109">
        <f t="shared" si="83"/>
        <v>32.20703125</v>
      </c>
      <c r="T109">
        <f t="shared" si="83"/>
        <v>34.150390625</v>
      </c>
      <c r="U109">
        <f t="shared" si="83"/>
        <v>35.1220703125</v>
      </c>
      <c r="V109">
        <f t="shared" si="83"/>
        <v>34.63623046875</v>
      </c>
      <c r="W109">
        <f t="shared" si="83"/>
        <v>34.393310546875</v>
      </c>
      <c r="X109">
        <f t="shared" si="83"/>
        <v>34.2718505859375</v>
      </c>
      <c r="Y109">
        <f t="shared" si="83"/>
        <v>34.33258056640625</v>
      </c>
      <c r="Z109">
        <f t="shared" si="83"/>
        <v>34.302215576171875</v>
      </c>
      <c r="AA109">
        <f t="shared" si="83"/>
        <v>34.287033081054688</v>
      </c>
      <c r="AB109" s="132">
        <f>HLOOKUP(1,$J108:AA109,2,0)</f>
        <v>34.2718505859375</v>
      </c>
    </row>
    <row r="110" spans="4:28" s="139" customFormat="1">
      <c r="D110" s="137"/>
      <c r="E110" s="137"/>
      <c r="F110" s="137"/>
      <c r="G110" s="138" t="s">
        <v>115</v>
      </c>
      <c r="H110" s="139">
        <v>1</v>
      </c>
      <c r="J110" s="139" t="str">
        <f>IF(J$12&lt;0,J$12,"")</f>
        <v/>
      </c>
      <c r="K110" s="139">
        <f t="shared" ref="K110:AB110" si="84">IF(K$12&lt;0,K$12,"")</f>
        <v>-0.57782314794207101</v>
      </c>
      <c r="L110" s="139">
        <f t="shared" si="84"/>
        <v>-0.55798884522570225</v>
      </c>
      <c r="M110" s="139">
        <f t="shared" si="84"/>
        <v>-0.51880752604585756</v>
      </c>
      <c r="N110" s="139">
        <f t="shared" si="84"/>
        <v>-0.44233870202536929</v>
      </c>
      <c r="O110" s="139">
        <f t="shared" si="84"/>
        <v>-0.29655993010002274</v>
      </c>
      <c r="P110" s="139">
        <f t="shared" si="84"/>
        <v>-3.0678266660978948E-2</v>
      </c>
      <c r="Q110" s="139" t="str">
        <f t="shared" si="84"/>
        <v/>
      </c>
      <c r="R110" s="139" t="str">
        <f t="shared" si="84"/>
        <v/>
      </c>
      <c r="S110" s="139" t="str">
        <f t="shared" si="84"/>
        <v/>
      </c>
      <c r="T110" s="139" t="str">
        <f t="shared" si="84"/>
        <v/>
      </c>
      <c r="U110" s="139">
        <f t="shared" si="84"/>
        <v>-1.4592062936408579E-2</v>
      </c>
      <c r="V110" s="139">
        <f t="shared" si="84"/>
        <v>-6.2018074151563019E-3</v>
      </c>
      <c r="W110" s="139">
        <f t="shared" si="84"/>
        <v>-1.9154888787697999E-3</v>
      </c>
      <c r="X110" s="139" t="str">
        <f t="shared" si="84"/>
        <v/>
      </c>
      <c r="Y110" s="139">
        <f t="shared" si="84"/>
        <v>-8.3418608661200988E-4</v>
      </c>
      <c r="Z110" s="139">
        <f t="shared" si="84"/>
        <v>-2.9206164506112575E-4</v>
      </c>
      <c r="AA110" s="139">
        <f t="shared" si="84"/>
        <v>-2.0629991686282878E-5</v>
      </c>
      <c r="AB110" s="139" t="str">
        <f t="shared" si="84"/>
        <v/>
      </c>
    </row>
    <row r="111" spans="4:28">
      <c r="D111" s="135"/>
      <c r="E111" s="135"/>
      <c r="F111" s="135"/>
      <c r="H111">
        <v>2</v>
      </c>
      <c r="J111">
        <f>IF(NOT(J$12&lt;0),J$12,"")</f>
        <v>4.2550242287786837</v>
      </c>
      <c r="K111" t="str">
        <f t="shared" ref="K111:AB111" si="85">IF(NOT(K$12&lt;0),K$12,"")</f>
        <v/>
      </c>
      <c r="L111" t="str">
        <f t="shared" si="85"/>
        <v/>
      </c>
      <c r="M111" t="str">
        <f t="shared" si="85"/>
        <v/>
      </c>
      <c r="N111" t="str">
        <f t="shared" si="85"/>
        <v/>
      </c>
      <c r="O111" t="str">
        <f t="shared" si="85"/>
        <v/>
      </c>
      <c r="P111" t="str">
        <f t="shared" si="85"/>
        <v/>
      </c>
      <c r="Q111">
        <f t="shared" si="85"/>
        <v>0.41734624669326148</v>
      </c>
      <c r="R111">
        <f t="shared" si="85"/>
        <v>0.12989648915691987</v>
      </c>
      <c r="S111">
        <f t="shared" si="85"/>
        <v>3.9651593351784697E-2</v>
      </c>
      <c r="T111">
        <f t="shared" si="85"/>
        <v>2.4333985411524317E-3</v>
      </c>
      <c r="U111" t="str">
        <f t="shared" si="85"/>
        <v/>
      </c>
      <c r="V111" t="str">
        <f t="shared" si="85"/>
        <v/>
      </c>
      <c r="W111" t="str">
        <f t="shared" si="85"/>
        <v/>
      </c>
      <c r="X111">
        <f t="shared" si="85"/>
        <v>2.5104839789436006E-4</v>
      </c>
      <c r="Y111" t="str">
        <f t="shared" si="85"/>
        <v/>
      </c>
      <c r="Z111" t="str">
        <f t="shared" si="85"/>
        <v/>
      </c>
      <c r="AA111" t="str">
        <f t="shared" si="85"/>
        <v/>
      </c>
      <c r="AB111">
        <f t="shared" si="85"/>
        <v>1.1517834005403405E-4</v>
      </c>
    </row>
    <row r="112" spans="4:28">
      <c r="D112" s="135"/>
      <c r="E112" s="135"/>
      <c r="F112" s="135"/>
      <c r="H112">
        <v>3</v>
      </c>
      <c r="I112">
        <f>MAX(J110:AB110)</f>
        <v>-2.0629991686282878E-5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20.546875</v>
      </c>
      <c r="R113">
        <f t="shared" si="87"/>
        <v>28.3203125</v>
      </c>
      <c r="S113">
        <f t="shared" si="87"/>
        <v>32.20703125</v>
      </c>
      <c r="T113">
        <f t="shared" si="87"/>
        <v>34.150390625</v>
      </c>
      <c r="U113">
        <f t="shared" si="87"/>
        <v>35.1220703125</v>
      </c>
      <c r="V113">
        <f t="shared" si="87"/>
        <v>34.63623046875</v>
      </c>
      <c r="W113">
        <f t="shared" si="87"/>
        <v>34.393310546875</v>
      </c>
      <c r="X113">
        <f t="shared" si="87"/>
        <v>34.2718505859375</v>
      </c>
      <c r="Y113">
        <f t="shared" si="87"/>
        <v>34.33258056640625</v>
      </c>
      <c r="Z113">
        <f t="shared" si="87"/>
        <v>34.302215576171875</v>
      </c>
      <c r="AA113">
        <f t="shared" si="87"/>
        <v>34.287033081054688</v>
      </c>
      <c r="AB113">
        <f t="shared" si="87"/>
        <v>34.279441833496094</v>
      </c>
      <c r="AC113" s="132">
        <f>HLOOKUP(1,$J112:AB113,2,0)</f>
        <v>34.287033081054688</v>
      </c>
    </row>
    <row r="114" spans="4:31">
      <c r="D114" s="135"/>
      <c r="E114" s="135"/>
      <c r="F114" s="135"/>
      <c r="H114">
        <v>5</v>
      </c>
      <c r="I114">
        <f>MIN(J111:AB111)</f>
        <v>1.1517834005403405E-4</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20.546875</v>
      </c>
      <c r="R115">
        <f t="shared" si="89"/>
        <v>28.3203125</v>
      </c>
      <c r="S115">
        <f t="shared" si="89"/>
        <v>32.20703125</v>
      </c>
      <c r="T115">
        <f t="shared" si="89"/>
        <v>34.150390625</v>
      </c>
      <c r="U115">
        <f t="shared" si="89"/>
        <v>35.1220703125</v>
      </c>
      <c r="V115">
        <f t="shared" si="89"/>
        <v>34.63623046875</v>
      </c>
      <c r="W115">
        <f t="shared" si="89"/>
        <v>34.393310546875</v>
      </c>
      <c r="X115">
        <f t="shared" si="89"/>
        <v>34.2718505859375</v>
      </c>
      <c r="Y115">
        <f t="shared" si="89"/>
        <v>34.33258056640625</v>
      </c>
      <c r="Z115">
        <f t="shared" si="89"/>
        <v>34.302215576171875</v>
      </c>
      <c r="AA115">
        <f t="shared" si="89"/>
        <v>34.287033081054688</v>
      </c>
      <c r="AB115">
        <f t="shared" si="89"/>
        <v>34.279441833496094</v>
      </c>
      <c r="AC115" s="132">
        <f>HLOOKUP(1,$J114:AB115,2,0)</f>
        <v>34.279441833496094</v>
      </c>
    </row>
    <row r="116" spans="4:31" s="139" customFormat="1">
      <c r="D116" s="137"/>
      <c r="E116" s="137"/>
      <c r="F116" s="137"/>
      <c r="G116" s="138" t="s">
        <v>116</v>
      </c>
      <c r="H116" s="139">
        <v>1</v>
      </c>
      <c r="J116" s="139" t="str">
        <f>IF(J$12&lt;0,J$12,"")</f>
        <v/>
      </c>
      <c r="K116" s="139">
        <f t="shared" ref="K116:AC116" si="90">IF(K$12&lt;0,K$12,"")</f>
        <v>-0.57782314794207101</v>
      </c>
      <c r="L116" s="139">
        <f t="shared" si="90"/>
        <v>-0.55798884522570225</v>
      </c>
      <c r="M116" s="139">
        <f t="shared" si="90"/>
        <v>-0.51880752604585756</v>
      </c>
      <c r="N116" s="139">
        <f t="shared" si="90"/>
        <v>-0.44233870202536929</v>
      </c>
      <c r="O116" s="139">
        <f t="shared" si="90"/>
        <v>-0.29655993010002274</v>
      </c>
      <c r="P116" s="139">
        <f t="shared" si="90"/>
        <v>-3.0678266660978948E-2</v>
      </c>
      <c r="Q116" s="139" t="str">
        <f t="shared" si="90"/>
        <v/>
      </c>
      <c r="R116" s="139" t="str">
        <f t="shared" si="90"/>
        <v/>
      </c>
      <c r="S116" s="139" t="str">
        <f t="shared" si="90"/>
        <v/>
      </c>
      <c r="T116" s="139" t="str">
        <f t="shared" si="90"/>
        <v/>
      </c>
      <c r="U116" s="139">
        <f t="shared" si="90"/>
        <v>-1.4592062936408579E-2</v>
      </c>
      <c r="V116" s="139">
        <f t="shared" si="90"/>
        <v>-6.2018074151563019E-3</v>
      </c>
      <c r="W116" s="139">
        <f t="shared" si="90"/>
        <v>-1.9154888787697999E-3</v>
      </c>
      <c r="X116" s="139" t="str">
        <f t="shared" si="90"/>
        <v/>
      </c>
      <c r="Y116" s="139">
        <f t="shared" si="90"/>
        <v>-8.3418608661200988E-4</v>
      </c>
      <c r="Z116" s="139">
        <f t="shared" si="90"/>
        <v>-2.9206164506112575E-4</v>
      </c>
      <c r="AA116" s="139">
        <f t="shared" si="90"/>
        <v>-2.0629991686282878E-5</v>
      </c>
      <c r="AB116" s="139" t="str">
        <f t="shared" si="90"/>
        <v/>
      </c>
      <c r="AC116" s="139" t="str">
        <f t="shared" si="90"/>
        <v/>
      </c>
    </row>
    <row r="117" spans="4:31">
      <c r="D117" s="135"/>
      <c r="E117" s="135"/>
      <c r="F117" s="135"/>
      <c r="H117">
        <v>2</v>
      </c>
      <c r="J117">
        <f>IF(NOT(J$12&lt;0),J$12,"")</f>
        <v>4.2550242287786837</v>
      </c>
      <c r="K117" t="str">
        <f t="shared" ref="K117:AC117" si="91">IF(NOT(K$12&lt;0),K$12,"")</f>
        <v/>
      </c>
      <c r="L117" t="str">
        <f t="shared" si="91"/>
        <v/>
      </c>
      <c r="M117" t="str">
        <f t="shared" si="91"/>
        <v/>
      </c>
      <c r="N117" t="str">
        <f t="shared" si="91"/>
        <v/>
      </c>
      <c r="O117" t="str">
        <f t="shared" si="91"/>
        <v/>
      </c>
      <c r="P117" t="str">
        <f t="shared" si="91"/>
        <v/>
      </c>
      <c r="Q117">
        <f t="shared" si="91"/>
        <v>0.41734624669326148</v>
      </c>
      <c r="R117">
        <f t="shared" si="91"/>
        <v>0.12989648915691987</v>
      </c>
      <c r="S117">
        <f t="shared" si="91"/>
        <v>3.9651593351784697E-2</v>
      </c>
      <c r="T117">
        <f t="shared" si="91"/>
        <v>2.4333985411524317E-3</v>
      </c>
      <c r="U117" t="str">
        <f t="shared" si="91"/>
        <v/>
      </c>
      <c r="V117" t="str">
        <f t="shared" si="91"/>
        <v/>
      </c>
      <c r="W117" t="str">
        <f t="shared" si="91"/>
        <v/>
      </c>
      <c r="X117">
        <f t="shared" si="91"/>
        <v>2.5104839789436006E-4</v>
      </c>
      <c r="Y117" t="str">
        <f t="shared" si="91"/>
        <v/>
      </c>
      <c r="Z117" t="str">
        <f t="shared" si="91"/>
        <v/>
      </c>
      <c r="AA117" t="str">
        <f t="shared" si="91"/>
        <v/>
      </c>
      <c r="AB117">
        <f t="shared" si="91"/>
        <v>1.1517834005403405E-4</v>
      </c>
      <c r="AC117">
        <f t="shared" si="91"/>
        <v>4.7266461051020947E-5</v>
      </c>
    </row>
    <row r="118" spans="4:31">
      <c r="D118" s="135"/>
      <c r="E118" s="135"/>
      <c r="F118" s="135"/>
      <c r="H118">
        <v>3</v>
      </c>
      <c r="I118">
        <f>MAX(J116:AC116)</f>
        <v>-2.0629991686282878E-5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1</v>
      </c>
      <c r="AB118">
        <f t="shared" si="92"/>
        <v>0</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20.546875</v>
      </c>
      <c r="R119">
        <f t="shared" si="93"/>
        <v>28.3203125</v>
      </c>
      <c r="S119">
        <f t="shared" si="93"/>
        <v>32.20703125</v>
      </c>
      <c r="T119">
        <f t="shared" si="93"/>
        <v>34.150390625</v>
      </c>
      <c r="U119">
        <f t="shared" si="93"/>
        <v>35.1220703125</v>
      </c>
      <c r="V119">
        <f t="shared" si="93"/>
        <v>34.63623046875</v>
      </c>
      <c r="W119">
        <f t="shared" si="93"/>
        <v>34.393310546875</v>
      </c>
      <c r="X119">
        <f t="shared" si="93"/>
        <v>34.2718505859375</v>
      </c>
      <c r="Y119">
        <f t="shared" si="93"/>
        <v>34.33258056640625</v>
      </c>
      <c r="Z119">
        <f t="shared" si="93"/>
        <v>34.302215576171875</v>
      </c>
      <c r="AA119">
        <f t="shared" si="93"/>
        <v>34.287033081054688</v>
      </c>
      <c r="AB119">
        <f t="shared" si="93"/>
        <v>34.279441833496094</v>
      </c>
      <c r="AC119">
        <f t="shared" si="93"/>
        <v>34.283237457275391</v>
      </c>
      <c r="AD119" s="132">
        <f>HLOOKUP(1,$J118:AC119,2,0)</f>
        <v>34.287033081054688</v>
      </c>
    </row>
    <row r="120" spans="4:31">
      <c r="D120" s="135"/>
      <c r="E120" s="135"/>
      <c r="F120" s="135"/>
      <c r="H120">
        <v>5</v>
      </c>
      <c r="I120">
        <f>MIN(J117:AC117)</f>
        <v>4.7266461051020947E-5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20.546875</v>
      </c>
      <c r="R121">
        <f t="shared" si="95"/>
        <v>28.3203125</v>
      </c>
      <c r="S121">
        <f t="shared" si="95"/>
        <v>32.20703125</v>
      </c>
      <c r="T121">
        <f t="shared" si="95"/>
        <v>34.150390625</v>
      </c>
      <c r="U121">
        <f t="shared" si="95"/>
        <v>35.1220703125</v>
      </c>
      <c r="V121">
        <f t="shared" si="95"/>
        <v>34.63623046875</v>
      </c>
      <c r="W121">
        <f t="shared" si="95"/>
        <v>34.393310546875</v>
      </c>
      <c r="X121">
        <f t="shared" si="95"/>
        <v>34.2718505859375</v>
      </c>
      <c r="Y121">
        <f t="shared" si="95"/>
        <v>34.33258056640625</v>
      </c>
      <c r="Z121">
        <f t="shared" si="95"/>
        <v>34.302215576171875</v>
      </c>
      <c r="AA121">
        <f t="shared" si="95"/>
        <v>34.287033081054688</v>
      </c>
      <c r="AB121">
        <f t="shared" si="95"/>
        <v>34.279441833496094</v>
      </c>
      <c r="AC121">
        <f t="shared" si="95"/>
        <v>34.283237457275391</v>
      </c>
      <c r="AD121" s="132">
        <f>HLOOKUP(1,$J120:AC121,2,0)</f>
        <v>34.283237457275391</v>
      </c>
    </row>
    <row r="122" spans="4:31" s="139" customFormat="1">
      <c r="D122" s="137"/>
      <c r="E122" s="137"/>
      <c r="F122" s="137"/>
      <c r="G122" s="138" t="s">
        <v>117</v>
      </c>
      <c r="H122" s="139">
        <v>1</v>
      </c>
      <c r="J122" s="139" t="str">
        <f>IF(J$12&lt;0,J$12,"")</f>
        <v/>
      </c>
      <c r="K122" s="139">
        <f t="shared" ref="K122:AD122" si="96">IF(K$12&lt;0,K$12,"")</f>
        <v>-0.57782314794207101</v>
      </c>
      <c r="L122" s="139">
        <f t="shared" si="96"/>
        <v>-0.55798884522570225</v>
      </c>
      <c r="M122" s="139">
        <f t="shared" si="96"/>
        <v>-0.51880752604585756</v>
      </c>
      <c r="N122" s="139">
        <f t="shared" si="96"/>
        <v>-0.44233870202536929</v>
      </c>
      <c r="O122" s="139">
        <f t="shared" si="96"/>
        <v>-0.29655993010002274</v>
      </c>
      <c r="P122" s="139">
        <f t="shared" si="96"/>
        <v>-3.0678266660978948E-2</v>
      </c>
      <c r="Q122" s="139" t="str">
        <f t="shared" si="96"/>
        <v/>
      </c>
      <c r="R122" s="139" t="str">
        <f t="shared" si="96"/>
        <v/>
      </c>
      <c r="S122" s="139" t="str">
        <f t="shared" si="96"/>
        <v/>
      </c>
      <c r="T122" s="139" t="str">
        <f t="shared" si="96"/>
        <v/>
      </c>
      <c r="U122" s="139">
        <f t="shared" si="96"/>
        <v>-1.4592062936408579E-2</v>
      </c>
      <c r="V122" s="139">
        <f t="shared" si="96"/>
        <v>-6.2018074151563019E-3</v>
      </c>
      <c r="W122" s="139">
        <f t="shared" si="96"/>
        <v>-1.9154888787697999E-3</v>
      </c>
      <c r="X122" s="139" t="str">
        <f t="shared" si="96"/>
        <v/>
      </c>
      <c r="Y122" s="139">
        <f t="shared" si="96"/>
        <v>-8.3418608661200988E-4</v>
      </c>
      <c r="Z122" s="139">
        <f t="shared" si="96"/>
        <v>-2.9206164506112575E-4</v>
      </c>
      <c r="AA122" s="139">
        <f t="shared" si="96"/>
        <v>-2.0629991686282878E-5</v>
      </c>
      <c r="AB122" s="139" t="str">
        <f t="shared" si="96"/>
        <v/>
      </c>
      <c r="AC122" s="139" t="str">
        <f t="shared" si="96"/>
        <v/>
      </c>
      <c r="AD122" s="139" t="str">
        <f t="shared" si="96"/>
        <v/>
      </c>
    </row>
    <row r="123" spans="4:31">
      <c r="D123" s="135"/>
      <c r="E123" s="135"/>
      <c r="F123" s="135"/>
      <c r="H123">
        <v>2</v>
      </c>
      <c r="J123">
        <f>IF(NOT(J$12&lt;0),J$12,"")</f>
        <v>4.2550242287786837</v>
      </c>
      <c r="K123" t="str">
        <f t="shared" ref="K123:AD123" si="97">IF(NOT(K$12&lt;0),K$12,"")</f>
        <v/>
      </c>
      <c r="L123" t="str">
        <f t="shared" si="97"/>
        <v/>
      </c>
      <c r="M123" t="str">
        <f t="shared" si="97"/>
        <v/>
      </c>
      <c r="N123" t="str">
        <f t="shared" si="97"/>
        <v/>
      </c>
      <c r="O123" t="str">
        <f t="shared" si="97"/>
        <v/>
      </c>
      <c r="P123" t="str">
        <f t="shared" si="97"/>
        <v/>
      </c>
      <c r="Q123">
        <f t="shared" si="97"/>
        <v>0.41734624669326148</v>
      </c>
      <c r="R123">
        <f t="shared" si="97"/>
        <v>0.12989648915691987</v>
      </c>
      <c r="S123">
        <f t="shared" si="97"/>
        <v>3.9651593351784697E-2</v>
      </c>
      <c r="T123">
        <f t="shared" si="97"/>
        <v>2.4333985411524317E-3</v>
      </c>
      <c r="U123" t="str">
        <f t="shared" si="97"/>
        <v/>
      </c>
      <c r="V123" t="str">
        <f t="shared" si="97"/>
        <v/>
      </c>
      <c r="W123" t="str">
        <f t="shared" si="97"/>
        <v/>
      </c>
      <c r="X123">
        <f t="shared" si="97"/>
        <v>2.5104839789436006E-4</v>
      </c>
      <c r="Y123" t="str">
        <f t="shared" si="97"/>
        <v/>
      </c>
      <c r="Z123" t="str">
        <f t="shared" si="97"/>
        <v/>
      </c>
      <c r="AA123" t="str">
        <f t="shared" si="97"/>
        <v/>
      </c>
      <c r="AB123">
        <f t="shared" si="97"/>
        <v>1.1517834005403405E-4</v>
      </c>
      <c r="AC123">
        <f t="shared" si="97"/>
        <v>4.7266461051020947E-5</v>
      </c>
      <c r="AD123">
        <f t="shared" si="97"/>
        <v>1.3316306727739757E-5</v>
      </c>
    </row>
    <row r="124" spans="4:31">
      <c r="D124" s="135"/>
      <c r="E124" s="135"/>
      <c r="F124" s="135"/>
      <c r="H124">
        <v>3</v>
      </c>
      <c r="I124">
        <f>MAX(J122:AD122)</f>
        <v>-2.0629991686282878E-5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1</v>
      </c>
      <c r="AB124">
        <f t="shared" si="98"/>
        <v>0</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20.546875</v>
      </c>
      <c r="R125">
        <f t="shared" si="99"/>
        <v>28.3203125</v>
      </c>
      <c r="S125">
        <f t="shared" si="99"/>
        <v>32.20703125</v>
      </c>
      <c r="T125">
        <f t="shared" si="99"/>
        <v>34.150390625</v>
      </c>
      <c r="U125">
        <f t="shared" si="99"/>
        <v>35.1220703125</v>
      </c>
      <c r="V125">
        <f t="shared" si="99"/>
        <v>34.63623046875</v>
      </c>
      <c r="W125">
        <f t="shared" si="99"/>
        <v>34.393310546875</v>
      </c>
      <c r="X125">
        <f t="shared" si="99"/>
        <v>34.2718505859375</v>
      </c>
      <c r="Y125">
        <f t="shared" si="99"/>
        <v>34.33258056640625</v>
      </c>
      <c r="Z125">
        <f t="shared" si="99"/>
        <v>34.302215576171875</v>
      </c>
      <c r="AA125">
        <f t="shared" si="99"/>
        <v>34.287033081054688</v>
      </c>
      <c r="AB125">
        <f t="shared" si="99"/>
        <v>34.279441833496094</v>
      </c>
      <c r="AC125">
        <f t="shared" si="99"/>
        <v>34.283237457275391</v>
      </c>
      <c r="AD125">
        <f t="shared" si="99"/>
        <v>34.285135269165039</v>
      </c>
      <c r="AE125" s="132">
        <f>HLOOKUP(1,$J124:AD125,2,0)</f>
        <v>34.287033081054688</v>
      </c>
    </row>
    <row r="126" spans="4:31">
      <c r="D126" s="135"/>
      <c r="E126" s="135"/>
      <c r="F126" s="135"/>
      <c r="H126">
        <v>5</v>
      </c>
      <c r="I126">
        <f>MIN(J123:AD123)</f>
        <v>1.3316306727739757E-5</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20.546875</v>
      </c>
      <c r="R127">
        <f t="shared" si="101"/>
        <v>28.3203125</v>
      </c>
      <c r="S127">
        <f t="shared" si="101"/>
        <v>32.20703125</v>
      </c>
      <c r="T127">
        <f t="shared" si="101"/>
        <v>34.150390625</v>
      </c>
      <c r="U127">
        <f t="shared" si="101"/>
        <v>35.1220703125</v>
      </c>
      <c r="V127">
        <f t="shared" si="101"/>
        <v>34.63623046875</v>
      </c>
      <c r="W127">
        <f t="shared" si="101"/>
        <v>34.393310546875</v>
      </c>
      <c r="X127">
        <f t="shared" si="101"/>
        <v>34.2718505859375</v>
      </c>
      <c r="Y127">
        <f t="shared" si="101"/>
        <v>34.33258056640625</v>
      </c>
      <c r="Z127">
        <f t="shared" si="101"/>
        <v>34.302215576171875</v>
      </c>
      <c r="AA127">
        <f t="shared" si="101"/>
        <v>34.287033081054688</v>
      </c>
      <c r="AB127">
        <f t="shared" si="101"/>
        <v>34.279441833496094</v>
      </c>
      <c r="AC127">
        <f t="shared" si="101"/>
        <v>34.283237457275391</v>
      </c>
      <c r="AD127">
        <f t="shared" si="101"/>
        <v>34.285135269165039</v>
      </c>
      <c r="AE127" s="132">
        <f>HLOOKUP(1,$J126:AD127,2,0)</f>
        <v>34.285135269165039</v>
      </c>
    </row>
    <row r="128" spans="4:31" s="139" customFormat="1">
      <c r="D128" s="137"/>
      <c r="E128" s="137"/>
      <c r="F128" s="137"/>
      <c r="G128" s="138" t="s">
        <v>118</v>
      </c>
      <c r="H128" s="139">
        <v>1</v>
      </c>
      <c r="J128" s="139" t="str">
        <f>IF(J$12&lt;0,J$12,"")</f>
        <v/>
      </c>
      <c r="K128" s="139">
        <f t="shared" ref="K128:AE128" si="102">IF(K$12&lt;0,K$12,"")</f>
        <v>-0.57782314794207101</v>
      </c>
      <c r="L128" s="139">
        <f t="shared" si="102"/>
        <v>-0.55798884522570225</v>
      </c>
      <c r="M128" s="139">
        <f t="shared" si="102"/>
        <v>-0.51880752604585756</v>
      </c>
      <c r="N128" s="139">
        <f t="shared" si="102"/>
        <v>-0.44233870202536929</v>
      </c>
      <c r="O128" s="139">
        <f t="shared" si="102"/>
        <v>-0.29655993010002274</v>
      </c>
      <c r="P128" s="139">
        <f t="shared" si="102"/>
        <v>-3.0678266660978948E-2</v>
      </c>
      <c r="Q128" s="139" t="str">
        <f t="shared" si="102"/>
        <v/>
      </c>
      <c r="R128" s="139" t="str">
        <f t="shared" si="102"/>
        <v/>
      </c>
      <c r="S128" s="139" t="str">
        <f t="shared" si="102"/>
        <v/>
      </c>
      <c r="T128" s="139" t="str">
        <f t="shared" si="102"/>
        <v/>
      </c>
      <c r="U128" s="139">
        <f t="shared" si="102"/>
        <v>-1.4592062936408579E-2</v>
      </c>
      <c r="V128" s="139">
        <f t="shared" si="102"/>
        <v>-6.2018074151563019E-3</v>
      </c>
      <c r="W128" s="139">
        <f t="shared" si="102"/>
        <v>-1.9154888787697999E-3</v>
      </c>
      <c r="X128" s="139" t="str">
        <f t="shared" si="102"/>
        <v/>
      </c>
      <c r="Y128" s="139">
        <f t="shared" si="102"/>
        <v>-8.3418608661200988E-4</v>
      </c>
      <c r="Z128" s="139">
        <f t="shared" si="102"/>
        <v>-2.9206164506112575E-4</v>
      </c>
      <c r="AA128" s="139">
        <f t="shared" si="102"/>
        <v>-2.0629991686282878E-5</v>
      </c>
      <c r="AB128" s="139" t="str">
        <f t="shared" si="102"/>
        <v/>
      </c>
      <c r="AC128" s="139" t="str">
        <f t="shared" si="102"/>
        <v/>
      </c>
      <c r="AD128" s="139" t="str">
        <f t="shared" si="102"/>
        <v/>
      </c>
      <c r="AE128" s="139">
        <f t="shared" si="102"/>
        <v>-3.6573244268645055E-6</v>
      </c>
    </row>
    <row r="129" spans="4:32">
      <c r="D129" s="135"/>
      <c r="E129" s="135"/>
      <c r="F129" s="135"/>
      <c r="H129">
        <v>2</v>
      </c>
      <c r="J129">
        <f>IF(NOT(J$12&lt;0),J$12,"")</f>
        <v>4.2550242287786837</v>
      </c>
      <c r="K129" t="str">
        <f t="shared" ref="K129:AE129" si="103">IF(NOT(K$12&lt;0),K$12,"")</f>
        <v/>
      </c>
      <c r="L129" t="str">
        <f t="shared" si="103"/>
        <v/>
      </c>
      <c r="M129" t="str">
        <f t="shared" si="103"/>
        <v/>
      </c>
      <c r="N129" t="str">
        <f t="shared" si="103"/>
        <v/>
      </c>
      <c r="O129" t="str">
        <f t="shared" si="103"/>
        <v/>
      </c>
      <c r="P129" t="str">
        <f t="shared" si="103"/>
        <v/>
      </c>
      <c r="Q129">
        <f t="shared" si="103"/>
        <v>0.41734624669326148</v>
      </c>
      <c r="R129">
        <f t="shared" si="103"/>
        <v>0.12989648915691987</v>
      </c>
      <c r="S129">
        <f t="shared" si="103"/>
        <v>3.9651593351784697E-2</v>
      </c>
      <c r="T129">
        <f t="shared" si="103"/>
        <v>2.4333985411524317E-3</v>
      </c>
      <c r="U129" t="str">
        <f t="shared" si="103"/>
        <v/>
      </c>
      <c r="V129" t="str">
        <f t="shared" si="103"/>
        <v/>
      </c>
      <c r="W129" t="str">
        <f t="shared" si="103"/>
        <v/>
      </c>
      <c r="X129">
        <f t="shared" si="103"/>
        <v>2.5104839789436006E-4</v>
      </c>
      <c r="Y129" t="str">
        <f t="shared" si="103"/>
        <v/>
      </c>
      <c r="Z129" t="str">
        <f t="shared" si="103"/>
        <v/>
      </c>
      <c r="AA129" t="str">
        <f t="shared" si="103"/>
        <v/>
      </c>
      <c r="AB129">
        <f t="shared" si="103"/>
        <v>1.1517834005403405E-4</v>
      </c>
      <c r="AC129">
        <f t="shared" si="103"/>
        <v>4.7266461051020947E-5</v>
      </c>
      <c r="AD129">
        <f t="shared" si="103"/>
        <v>1.3316306727739757E-5</v>
      </c>
      <c r="AE129" t="str">
        <f t="shared" si="103"/>
        <v/>
      </c>
    </row>
    <row r="130" spans="4:32">
      <c r="D130" s="135"/>
      <c r="E130" s="135"/>
      <c r="F130" s="135"/>
      <c r="H130">
        <v>3</v>
      </c>
      <c r="I130">
        <f>MAX(J128:AE128)</f>
        <v>-3.6573244268645055E-6</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20.546875</v>
      </c>
      <c r="R131">
        <f t="shared" si="105"/>
        <v>28.3203125</v>
      </c>
      <c r="S131">
        <f t="shared" si="105"/>
        <v>32.20703125</v>
      </c>
      <c r="T131">
        <f t="shared" si="105"/>
        <v>34.150390625</v>
      </c>
      <c r="U131">
        <f t="shared" si="105"/>
        <v>35.1220703125</v>
      </c>
      <c r="V131">
        <f t="shared" si="105"/>
        <v>34.63623046875</v>
      </c>
      <c r="W131">
        <f t="shared" si="105"/>
        <v>34.393310546875</v>
      </c>
      <c r="X131">
        <f t="shared" si="105"/>
        <v>34.2718505859375</v>
      </c>
      <c r="Y131">
        <f t="shared" si="105"/>
        <v>34.33258056640625</v>
      </c>
      <c r="Z131">
        <f t="shared" si="105"/>
        <v>34.302215576171875</v>
      </c>
      <c r="AA131">
        <f t="shared" si="105"/>
        <v>34.287033081054688</v>
      </c>
      <c r="AB131">
        <f t="shared" si="105"/>
        <v>34.279441833496094</v>
      </c>
      <c r="AC131">
        <f t="shared" si="105"/>
        <v>34.283237457275391</v>
      </c>
      <c r="AD131">
        <f t="shared" si="105"/>
        <v>34.285135269165039</v>
      </c>
      <c r="AE131">
        <f t="shared" si="105"/>
        <v>34.286084175109863</v>
      </c>
      <c r="AF131" s="132">
        <f>HLOOKUP(1,$J130:AE131,2,0)</f>
        <v>34.286084175109863</v>
      </c>
    </row>
    <row r="132" spans="4:32">
      <c r="D132" s="135"/>
      <c r="E132" s="135"/>
      <c r="F132" s="135"/>
      <c r="H132">
        <v>5</v>
      </c>
      <c r="I132">
        <f>MIN(J129:AE129)</f>
        <v>1.3316306727739757E-5</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20.546875</v>
      </c>
      <c r="R133">
        <f t="shared" si="107"/>
        <v>28.3203125</v>
      </c>
      <c r="S133">
        <f t="shared" si="107"/>
        <v>32.20703125</v>
      </c>
      <c r="T133">
        <f t="shared" si="107"/>
        <v>34.150390625</v>
      </c>
      <c r="U133">
        <f t="shared" si="107"/>
        <v>35.1220703125</v>
      </c>
      <c r="V133">
        <f t="shared" si="107"/>
        <v>34.63623046875</v>
      </c>
      <c r="W133">
        <f t="shared" si="107"/>
        <v>34.393310546875</v>
      </c>
      <c r="X133">
        <f t="shared" si="107"/>
        <v>34.2718505859375</v>
      </c>
      <c r="Y133">
        <f t="shared" si="107"/>
        <v>34.33258056640625</v>
      </c>
      <c r="Z133">
        <f t="shared" si="107"/>
        <v>34.302215576171875</v>
      </c>
      <c r="AA133">
        <f t="shared" si="107"/>
        <v>34.287033081054688</v>
      </c>
      <c r="AB133">
        <f t="shared" si="107"/>
        <v>34.279441833496094</v>
      </c>
      <c r="AC133">
        <f t="shared" si="107"/>
        <v>34.283237457275391</v>
      </c>
      <c r="AD133">
        <f t="shared" si="107"/>
        <v>34.285135269165039</v>
      </c>
      <c r="AE133">
        <f t="shared" si="107"/>
        <v>34.286084175109863</v>
      </c>
      <c r="AF133" s="132">
        <f>HLOOKUP(1,$J132:AE133,2,0)</f>
        <v>34.285135269165039</v>
      </c>
    </row>
    <row r="134" spans="4:32">
      <c r="I134" s="134"/>
      <c r="J134" s="134"/>
    </row>
    <row r="135" spans="4:32">
      <c r="D135" s="26"/>
      <c r="E135" s="26"/>
      <c r="F135" s="26"/>
      <c r="I135" s="134"/>
      <c r="J135" s="134"/>
    </row>
    <row r="136" spans="4:32">
      <c r="I136" s="134"/>
      <c r="J136" s="134"/>
    </row>
  </sheetData>
  <sheetProtection algorithmName="SHA-512" hashValue="aCEWzGS/PrqhNRr2VvJSUr2FRyspwaESUyAoHOIlTgHwOO1f+vqZbtCBVsWIgMymz3NrMnhyrOT8x1b3Cv4Ngg==" saltValue="SZzB8mZpxjoBb9nwy1l+3Q==" spinCount="100000" sheet="1" objects="1" scenarios="1" selectLockedCells="1" selectUnlockedCells="1"/>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0ECA2-A006-405B-8E6E-AA3DD0A03453}">
  <sheetPr codeName="Sheet47"/>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67.1875</v>
      </c>
      <c r="Q5">
        <f>Q41</f>
        <v>36.09375</v>
      </c>
      <c r="R5">
        <f>R47</f>
        <v>36.09375</v>
      </c>
      <c r="S5">
        <f>S53</f>
        <v>36.09375</v>
      </c>
      <c r="T5" s="132">
        <f>T59</f>
        <v>36.09375</v>
      </c>
      <c r="U5">
        <f>U65</f>
        <v>34.150390625</v>
      </c>
      <c r="V5">
        <f>V71</f>
        <v>33.1787109375</v>
      </c>
      <c r="W5">
        <f>W77</f>
        <v>33.1787109375</v>
      </c>
      <c r="X5">
        <f>X83</f>
        <v>32.935791015625</v>
      </c>
      <c r="Y5">
        <f>Y89</f>
        <v>32.935791015625</v>
      </c>
      <c r="Z5">
        <f>Z95</f>
        <v>32.935791015625</v>
      </c>
      <c r="AA5">
        <f>AA101</f>
        <v>32.935791015625</v>
      </c>
      <c r="AB5">
        <f>AB107</f>
        <v>32.920608520507813</v>
      </c>
      <c r="AC5">
        <f>AC113</f>
        <v>32.913017272949219</v>
      </c>
      <c r="AD5">
        <f>AD119</f>
        <v>32.913017272949219</v>
      </c>
      <c r="AE5">
        <f>AE125</f>
        <v>32.913017272949219</v>
      </c>
      <c r="AF5" s="133">
        <f>AF131</f>
        <v>32.913017272949219</v>
      </c>
    </row>
    <row r="6" spans="1:32" ht="15.75">
      <c r="A6" s="105"/>
      <c r="B6" s="107"/>
      <c r="C6" s="107"/>
      <c r="D6" s="90"/>
      <c r="E6" s="90"/>
      <c r="F6" s="90"/>
      <c r="J6" s="134" t="s">
        <v>119</v>
      </c>
      <c r="K6" s="134"/>
      <c r="L6" s="34" t="s">
        <v>120</v>
      </c>
      <c r="M6" s="132">
        <f>M19</f>
        <v>5</v>
      </c>
      <c r="N6">
        <f>N25</f>
        <v>5</v>
      </c>
      <c r="O6">
        <f>O31</f>
        <v>5</v>
      </c>
      <c r="P6">
        <f>P37</f>
        <v>5</v>
      </c>
      <c r="Q6">
        <f>Q43</f>
        <v>5</v>
      </c>
      <c r="R6">
        <f>R49</f>
        <v>20.546875</v>
      </c>
      <c r="S6">
        <f>S55</f>
        <v>28.3203125</v>
      </c>
      <c r="T6" s="132">
        <f>T61</f>
        <v>32.20703125</v>
      </c>
      <c r="U6">
        <f>U67</f>
        <v>32.20703125</v>
      </c>
      <c r="V6">
        <f>V73</f>
        <v>32.20703125</v>
      </c>
      <c r="W6">
        <f>W79</f>
        <v>32.69287109375</v>
      </c>
      <c r="X6">
        <f>X85</f>
        <v>32.69287109375</v>
      </c>
      <c r="Y6">
        <f>Y91</f>
        <v>32.8143310546875</v>
      </c>
      <c r="Z6">
        <f>Z97</f>
        <v>32.87506103515625</v>
      </c>
      <c r="AA6">
        <f>AA103</f>
        <v>32.905426025390625</v>
      </c>
      <c r="AB6">
        <f>AB109</f>
        <v>32.905426025390625</v>
      </c>
      <c r="AC6">
        <f>AC115</f>
        <v>32.905426025390625</v>
      </c>
      <c r="AD6">
        <f>AD121</f>
        <v>32.909221649169922</v>
      </c>
      <c r="AE6">
        <f>AE127</f>
        <v>32.91111946105957</v>
      </c>
      <c r="AF6" s="133">
        <f>AF133</f>
        <v>32.912068367004395</v>
      </c>
    </row>
    <row r="7" spans="1:32">
      <c r="A7" s="108" t="s">
        <v>23</v>
      </c>
      <c r="B7" s="109">
        <v>8</v>
      </c>
      <c r="C7" s="110"/>
      <c r="D7" s="90"/>
      <c r="E7" s="90"/>
      <c r="F7" s="90"/>
      <c r="I7" s="50" t="s">
        <v>18</v>
      </c>
      <c r="J7" s="134">
        <v>5</v>
      </c>
      <c r="K7" s="134">
        <v>1000</v>
      </c>
      <c r="L7">
        <f>(J7+K7)/2</f>
        <v>502.5</v>
      </c>
      <c r="M7">
        <f>SUM(M5:M6)/2</f>
        <v>253.75</v>
      </c>
      <c r="N7">
        <f>SUM(N5:N6)/2</f>
        <v>129.375</v>
      </c>
      <c r="O7">
        <f>SUM(O5:O6)/2</f>
        <v>67.1875</v>
      </c>
      <c r="P7">
        <f t="shared" ref="P7:AF7" si="0">SUM(P5:P6)/2</f>
        <v>36.09375</v>
      </c>
      <c r="Q7">
        <f t="shared" si="0"/>
        <v>20.546875</v>
      </c>
      <c r="R7">
        <f t="shared" si="0"/>
        <v>28.3203125</v>
      </c>
      <c r="S7">
        <f t="shared" si="0"/>
        <v>32.20703125</v>
      </c>
      <c r="T7">
        <f t="shared" si="0"/>
        <v>34.150390625</v>
      </c>
      <c r="U7">
        <f t="shared" si="0"/>
        <v>33.1787109375</v>
      </c>
      <c r="V7">
        <f t="shared" si="0"/>
        <v>32.69287109375</v>
      </c>
      <c r="W7">
        <f t="shared" si="0"/>
        <v>32.935791015625</v>
      </c>
      <c r="X7">
        <f t="shared" si="0"/>
        <v>32.8143310546875</v>
      </c>
      <c r="Y7">
        <f t="shared" si="0"/>
        <v>32.87506103515625</v>
      </c>
      <c r="Z7">
        <f t="shared" si="0"/>
        <v>32.905426025390625</v>
      </c>
      <c r="AA7">
        <f t="shared" si="0"/>
        <v>32.920608520507813</v>
      </c>
      <c r="AB7">
        <f t="shared" si="0"/>
        <v>32.913017272949219</v>
      </c>
      <c r="AC7">
        <f t="shared" si="0"/>
        <v>32.909221649169922</v>
      </c>
      <c r="AD7" s="133">
        <f t="shared" si="0"/>
        <v>32.91111946105957</v>
      </c>
      <c r="AE7" s="133">
        <f t="shared" si="0"/>
        <v>32.912068367004395</v>
      </c>
      <c r="AF7">
        <f t="shared" si="0"/>
        <v>32.912542819976807</v>
      </c>
    </row>
    <row r="8" spans="1:32">
      <c r="A8" s="112" t="s">
        <v>121</v>
      </c>
      <c r="B8" s="110">
        <f>'ICC SSiz HypTest'!C4</f>
        <v>0.5</v>
      </c>
      <c r="C8" s="148" t="s">
        <v>122</v>
      </c>
      <c r="D8" s="109">
        <f>B8/(1-B8)</f>
        <v>1</v>
      </c>
      <c r="E8" s="109" t="s">
        <v>123</v>
      </c>
      <c r="F8" s="109"/>
      <c r="I8" s="50" t="s">
        <v>23</v>
      </c>
      <c r="J8">
        <f>B7</f>
        <v>8</v>
      </c>
      <c r="K8">
        <f>J8</f>
        <v>8</v>
      </c>
      <c r="L8">
        <f t="shared" ref="L8:AF8" si="1">K8</f>
        <v>8</v>
      </c>
      <c r="M8">
        <f t="shared" si="1"/>
        <v>8</v>
      </c>
      <c r="N8">
        <f t="shared" si="1"/>
        <v>8</v>
      </c>
      <c r="O8">
        <f t="shared" si="1"/>
        <v>8</v>
      </c>
      <c r="P8">
        <f t="shared" si="1"/>
        <v>8</v>
      </c>
      <c r="Q8">
        <f t="shared" si="1"/>
        <v>8</v>
      </c>
      <c r="R8">
        <f t="shared" si="1"/>
        <v>8</v>
      </c>
      <c r="S8">
        <f t="shared" si="1"/>
        <v>8</v>
      </c>
      <c r="T8">
        <f t="shared" si="1"/>
        <v>8</v>
      </c>
      <c r="U8">
        <f t="shared" si="1"/>
        <v>8</v>
      </c>
      <c r="V8">
        <f t="shared" si="1"/>
        <v>8</v>
      </c>
      <c r="W8">
        <f t="shared" si="1"/>
        <v>8</v>
      </c>
      <c r="X8">
        <f t="shared" si="1"/>
        <v>8</v>
      </c>
      <c r="Y8">
        <f t="shared" si="1"/>
        <v>8</v>
      </c>
      <c r="Z8">
        <f t="shared" si="1"/>
        <v>8</v>
      </c>
      <c r="AA8">
        <f t="shared" si="1"/>
        <v>8</v>
      </c>
      <c r="AB8">
        <f t="shared" si="1"/>
        <v>8</v>
      </c>
      <c r="AC8">
        <f t="shared" si="1"/>
        <v>8</v>
      </c>
      <c r="AD8">
        <f t="shared" si="1"/>
        <v>8</v>
      </c>
      <c r="AE8">
        <f t="shared" si="1"/>
        <v>8</v>
      </c>
      <c r="AF8">
        <f t="shared" si="1"/>
        <v>8</v>
      </c>
    </row>
    <row r="9" spans="1:32">
      <c r="A9" s="112" t="s">
        <v>124</v>
      </c>
      <c r="B9" s="110">
        <f>'ICC SSiz HypTest'!C5</f>
        <v>0.7</v>
      </c>
      <c r="C9" s="148" t="s">
        <v>125</v>
      </c>
      <c r="D9" s="109">
        <f>B9/(1-B9)</f>
        <v>2.333333333333333</v>
      </c>
      <c r="E9" s="109" t="s">
        <v>126</v>
      </c>
      <c r="F9" s="109"/>
      <c r="J9">
        <f>(2*($B10+$B11)^2)*((J7*J8)-1)/(J7*(J7-1)*(J8-1))</f>
        <v>4.771286381086445</v>
      </c>
      <c r="K9">
        <f t="shared" ref="K9:AF9" si="2">(2*($B10+$B11)^2)*((K7*K8)-1)/(K7*(K7-1)*(K8-1))</f>
        <v>1.9591653069639111E-2</v>
      </c>
      <c r="L9">
        <f t="shared" si="2"/>
        <v>3.9022211265092692E-2</v>
      </c>
      <c r="M9">
        <f t="shared" si="2"/>
        <v>7.740797473870055E-2</v>
      </c>
      <c r="N9">
        <f t="shared" si="2"/>
        <v>0.15233180651809136</v>
      </c>
      <c r="O9">
        <f t="shared" si="2"/>
        <v>0.29519305821141184</v>
      </c>
      <c r="P9">
        <f t="shared" si="2"/>
        <v>0.55584591915669479</v>
      </c>
      <c r="Q9">
        <f t="shared" si="2"/>
        <v>0.99532143984052746</v>
      </c>
      <c r="R9">
        <f t="shared" si="2"/>
        <v>0.71331945418519049</v>
      </c>
      <c r="S9">
        <f t="shared" si="2"/>
        <v>0.62481229519594883</v>
      </c>
      <c r="T9">
        <f t="shared" si="2"/>
        <v>0.58831463752659363</v>
      </c>
      <c r="U9">
        <f t="shared" si="2"/>
        <v>0.60601438560838006</v>
      </c>
      <c r="V9">
        <f t="shared" si="2"/>
        <v>0.61526977957508466</v>
      </c>
      <c r="W9">
        <f t="shared" si="2"/>
        <v>0.6106070085191051</v>
      </c>
      <c r="X9">
        <f t="shared" si="2"/>
        <v>0.61292952545290591</v>
      </c>
      <c r="Y9">
        <f t="shared" si="2"/>
        <v>0.61176606246572462</v>
      </c>
      <c r="Z9">
        <f t="shared" si="2"/>
        <v>0.61118598593039752</v>
      </c>
      <c r="AA9">
        <f t="shared" si="2"/>
        <v>0.61089636002960324</v>
      </c>
      <c r="AB9">
        <f t="shared" si="2"/>
        <v>0.61104113865682275</v>
      </c>
      <c r="AC9">
        <f t="shared" si="2"/>
        <v>0.61111355370976439</v>
      </c>
      <c r="AD9">
        <f t="shared" si="2"/>
        <v>0.61107734403771374</v>
      </c>
      <c r="AE9">
        <f t="shared" si="2"/>
        <v>0.611059240810921</v>
      </c>
      <c r="AF9">
        <f t="shared" si="2"/>
        <v>0.61105018959979107</v>
      </c>
    </row>
    <row r="10" spans="1:32">
      <c r="A10" s="110">
        <f>1-'ICC SSiz HypTest'!C7</f>
        <v>9.9999999999999978E-2</v>
      </c>
      <c r="B10" s="116">
        <f>-NORMSINV(A10)</f>
        <v>1.2815515655446006</v>
      </c>
      <c r="C10" s="115" t="s">
        <v>13</v>
      </c>
      <c r="D10" s="107"/>
      <c r="E10" s="107"/>
      <c r="F10" s="107"/>
      <c r="H10" t="s">
        <v>331</v>
      </c>
      <c r="I10" t="s">
        <v>127</v>
      </c>
      <c r="J10">
        <f>(1+(J8*$D8))/(1+(J8*$D9))</f>
        <v>0.45762711864406785</v>
      </c>
      <c r="K10">
        <f t="shared" ref="K10:AF10" si="3">(1+(K8*$D8))/(1+(K8*$D9))</f>
        <v>0.45762711864406785</v>
      </c>
      <c r="L10">
        <f t="shared" si="3"/>
        <v>0.45762711864406785</v>
      </c>
      <c r="M10">
        <f t="shared" si="3"/>
        <v>0.45762711864406785</v>
      </c>
      <c r="N10">
        <f t="shared" si="3"/>
        <v>0.45762711864406785</v>
      </c>
      <c r="O10">
        <f t="shared" si="3"/>
        <v>0.45762711864406785</v>
      </c>
      <c r="P10">
        <f t="shared" si="3"/>
        <v>0.45762711864406785</v>
      </c>
      <c r="Q10">
        <f t="shared" si="3"/>
        <v>0.45762711864406785</v>
      </c>
      <c r="R10">
        <f t="shared" si="3"/>
        <v>0.45762711864406785</v>
      </c>
      <c r="S10">
        <f t="shared" si="3"/>
        <v>0.45762711864406785</v>
      </c>
      <c r="T10">
        <f t="shared" si="3"/>
        <v>0.45762711864406785</v>
      </c>
      <c r="U10">
        <f t="shared" si="3"/>
        <v>0.45762711864406785</v>
      </c>
      <c r="V10">
        <f t="shared" si="3"/>
        <v>0.45762711864406785</v>
      </c>
      <c r="W10">
        <f t="shared" si="3"/>
        <v>0.45762711864406785</v>
      </c>
      <c r="X10">
        <f t="shared" si="3"/>
        <v>0.45762711864406785</v>
      </c>
      <c r="Y10">
        <f t="shared" si="3"/>
        <v>0.45762711864406785</v>
      </c>
      <c r="Z10">
        <f t="shared" si="3"/>
        <v>0.45762711864406785</v>
      </c>
      <c r="AA10">
        <f t="shared" si="3"/>
        <v>0.45762711864406785</v>
      </c>
      <c r="AB10">
        <f t="shared" si="3"/>
        <v>0.45762711864406785</v>
      </c>
      <c r="AC10">
        <f t="shared" si="3"/>
        <v>0.45762711864406785</v>
      </c>
      <c r="AD10">
        <f t="shared" si="3"/>
        <v>0.45762711864406785</v>
      </c>
      <c r="AE10">
        <f t="shared" si="3"/>
        <v>0.45762711864406785</v>
      </c>
      <c r="AF10">
        <f t="shared" si="3"/>
        <v>0.45762711864406785</v>
      </c>
    </row>
    <row r="11" spans="1:32">
      <c r="A11" s="110">
        <f>'ICC SSiz HypTest'!C8</f>
        <v>0.1</v>
      </c>
      <c r="B11" s="116">
        <f>-NORMSINV(A11/2)</f>
        <v>1.6448536269514726</v>
      </c>
      <c r="C11" s="115" t="s">
        <v>14</v>
      </c>
      <c r="D11" s="110"/>
      <c r="E11" s="110"/>
      <c r="F11" s="110"/>
      <c r="H11" t="s">
        <v>331</v>
      </c>
      <c r="I11" t="s">
        <v>128</v>
      </c>
      <c r="J11">
        <f>(-LN(J10))^2</f>
        <v>0.61105579349136752</v>
      </c>
      <c r="K11">
        <f>(-LN(K10))^2</f>
        <v>0.61105579349136752</v>
      </c>
      <c r="L11">
        <f>(-LN(L10))^2</f>
        <v>0.61105579349136752</v>
      </c>
      <c r="M11">
        <f>(-LN(M10))^2</f>
        <v>0.61105579349136752</v>
      </c>
      <c r="N11">
        <f t="shared" ref="N11:AF11" si="4">(-LN(N10))^2</f>
        <v>0.61105579349136752</v>
      </c>
      <c r="O11">
        <f t="shared" si="4"/>
        <v>0.61105579349136752</v>
      </c>
      <c r="P11">
        <f t="shared" si="4"/>
        <v>0.61105579349136752</v>
      </c>
      <c r="Q11">
        <f t="shared" si="4"/>
        <v>0.61105579349136752</v>
      </c>
      <c r="R11">
        <f t="shared" si="4"/>
        <v>0.61105579349136752</v>
      </c>
      <c r="S11">
        <f t="shared" si="4"/>
        <v>0.61105579349136752</v>
      </c>
      <c r="T11">
        <f t="shared" si="4"/>
        <v>0.61105579349136752</v>
      </c>
      <c r="U11">
        <f t="shared" si="4"/>
        <v>0.61105579349136752</v>
      </c>
      <c r="V11">
        <f t="shared" si="4"/>
        <v>0.61105579349136752</v>
      </c>
      <c r="W11">
        <f t="shared" si="4"/>
        <v>0.61105579349136752</v>
      </c>
      <c r="X11">
        <f t="shared" si="4"/>
        <v>0.61105579349136752</v>
      </c>
      <c r="Y11">
        <f t="shared" si="4"/>
        <v>0.61105579349136752</v>
      </c>
      <c r="Z11">
        <f t="shared" si="4"/>
        <v>0.61105579349136752</v>
      </c>
      <c r="AA11">
        <f t="shared" si="4"/>
        <v>0.61105579349136752</v>
      </c>
      <c r="AB11">
        <f t="shared" si="4"/>
        <v>0.61105579349136752</v>
      </c>
      <c r="AC11">
        <f t="shared" si="4"/>
        <v>0.61105579349136752</v>
      </c>
      <c r="AD11">
        <f t="shared" si="4"/>
        <v>0.61105579349136752</v>
      </c>
      <c r="AE11">
        <f t="shared" si="4"/>
        <v>0.61105579349136752</v>
      </c>
      <c r="AF11">
        <f t="shared" si="4"/>
        <v>0.61105579349136752</v>
      </c>
    </row>
    <row r="12" spans="1:32">
      <c r="A12" s="149" t="s">
        <v>18</v>
      </c>
      <c r="B12" s="149">
        <f>AF7</f>
        <v>32.912542819976807</v>
      </c>
      <c r="C12" s="90"/>
      <c r="D12" s="148"/>
      <c r="E12" s="148"/>
      <c r="F12" s="148"/>
      <c r="I12" t="s">
        <v>129</v>
      </c>
      <c r="J12">
        <f>J9-J11</f>
        <v>4.1602305875950778</v>
      </c>
      <c r="K12">
        <f>K9-K11</f>
        <v>-0.59146414042172846</v>
      </c>
      <c r="L12">
        <f>L9-L11</f>
        <v>-0.57203358222627487</v>
      </c>
      <c r="M12">
        <f>M9-M11</f>
        <v>-0.53364781875266698</v>
      </c>
      <c r="N12">
        <f t="shared" ref="N12:AF12" si="5">N9-N11</f>
        <v>-0.45872398697327615</v>
      </c>
      <c r="O12">
        <f t="shared" si="5"/>
        <v>-0.31586273527995568</v>
      </c>
      <c r="P12">
        <f t="shared" si="5"/>
        <v>-5.5209874334672726E-2</v>
      </c>
      <c r="Q12">
        <f t="shared" si="5"/>
        <v>0.38426564634915994</v>
      </c>
      <c r="R12">
        <f t="shared" si="5"/>
        <v>0.10226366069382298</v>
      </c>
      <c r="S12">
        <f t="shared" si="5"/>
        <v>1.3756501704581314E-2</v>
      </c>
      <c r="T12">
        <f t="shared" si="5"/>
        <v>-2.2741155964773885E-2</v>
      </c>
      <c r="U12">
        <f t="shared" si="5"/>
        <v>-5.0414078829874587E-3</v>
      </c>
      <c r="V12">
        <f t="shared" si="5"/>
        <v>4.2139860837171472E-3</v>
      </c>
      <c r="W12">
        <f t="shared" si="5"/>
        <v>-4.4878497226241709E-4</v>
      </c>
      <c r="X12">
        <f t="shared" si="5"/>
        <v>1.8737319615383941E-3</v>
      </c>
      <c r="Y12">
        <f t="shared" si="5"/>
        <v>7.102689743571089E-4</v>
      </c>
      <c r="Z12">
        <f t="shared" si="5"/>
        <v>1.3019243903000799E-4</v>
      </c>
      <c r="AA12">
        <f t="shared" si="5"/>
        <v>-1.5943346176428008E-4</v>
      </c>
      <c r="AB12">
        <f t="shared" si="5"/>
        <v>-1.4654834544769457E-5</v>
      </c>
      <c r="AC12">
        <f t="shared" si="5"/>
        <v>5.7760218396873952E-5</v>
      </c>
      <c r="AD12">
        <f t="shared" si="5"/>
        <v>2.1550546346227328E-5</v>
      </c>
      <c r="AE12">
        <f t="shared" si="5"/>
        <v>3.4473195534845402E-6</v>
      </c>
      <c r="AF12">
        <f t="shared" si="5"/>
        <v>-5.6038915764444752E-6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-0.59146414042172846</v>
      </c>
      <c r="L14">
        <f>IF(L$12&lt;0,L$12,"")</f>
        <v>-0.57203358222627487</v>
      </c>
    </row>
    <row r="15" spans="1:32">
      <c r="D15" s="135"/>
      <c r="E15" s="135"/>
      <c r="F15" s="135"/>
      <c r="H15">
        <v>2</v>
      </c>
      <c r="J15">
        <f>IF(NOT(J$12&lt;0),J$12,"")</f>
        <v>4.1602305875950778</v>
      </c>
      <c r="K15" t="str">
        <f>IF(NOT(K$12&lt;0),K$12,"")</f>
        <v/>
      </c>
      <c r="L15" t="str">
        <f>IF(NOT(L$12&lt;0),L$12,"")</f>
        <v/>
      </c>
    </row>
    <row r="16" spans="1:32">
      <c r="D16" s="135"/>
      <c r="E16" s="135"/>
      <c r="F16" s="135"/>
      <c r="H16">
        <v>3</v>
      </c>
      <c r="I16">
        <f>MAX(J14:L14)</f>
        <v>-0.57203358222627487</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4.1602305875950778</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-0.59146414042172846</v>
      </c>
      <c r="L20" s="130">
        <f>IF(L$12&lt;0,L$12,"")</f>
        <v>-0.57203358222627487</v>
      </c>
      <c r="M20" s="130">
        <f>IF(M$12&lt;0,M$12,"")</f>
        <v>-0.53364781875266698</v>
      </c>
    </row>
    <row r="21" spans="4:15">
      <c r="D21" s="135"/>
      <c r="E21" s="135"/>
      <c r="F21" s="135"/>
      <c r="H21">
        <v>2</v>
      </c>
      <c r="J21">
        <f>IF(NOT(J$12&lt;0),J$12,"")</f>
        <v>4.1602305875950778</v>
      </c>
      <c r="K21" t="str">
        <f>IF(NOT(K$12&lt;0),K$12,"")</f>
        <v/>
      </c>
      <c r="L21" t="str">
        <f>IF(NOT(L$12&lt;0),L$12,"")</f>
        <v/>
      </c>
      <c r="M21" t="str">
        <f>IF(NOT(M$12&lt;0),M$12,"")</f>
        <v/>
      </c>
    </row>
    <row r="22" spans="4:15">
      <c r="D22" s="135"/>
      <c r="E22" s="135"/>
      <c r="F22" s="135"/>
      <c r="H22">
        <v>3</v>
      </c>
      <c r="I22">
        <f>MAX(J20:M20)</f>
        <v>-0.53364781875266698</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4.1602305875950778</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-0.59146414042172846</v>
      </c>
      <c r="L26" s="139">
        <f>IF(L$12&lt;0,L$12,"")</f>
        <v>-0.57203358222627487</v>
      </c>
      <c r="M26" s="139">
        <f>IF(M$12&lt;0,M$12,"")</f>
        <v>-0.53364781875266698</v>
      </c>
      <c r="N26" s="139">
        <f>IF(N$12&lt;0,N$12,"")</f>
        <v>-0.45872398697327615</v>
      </c>
    </row>
    <row r="27" spans="4:15">
      <c r="D27" s="135"/>
      <c r="E27" s="135"/>
      <c r="F27" s="135"/>
      <c r="H27">
        <v>2</v>
      </c>
      <c r="J27">
        <f>IF(NOT(J$12&lt;0),J$12,"")</f>
        <v>4.1602305875950778</v>
      </c>
      <c r="K27" t="str">
        <f>IF(NOT(K$12&lt;0),K$12,"")</f>
        <v/>
      </c>
      <c r="L27" t="str">
        <f>IF(NOT(L$12&lt;0),L$12,"")</f>
        <v/>
      </c>
      <c r="M27" t="str">
        <f>IF(NOT(M$12&lt;0),M$12,"")</f>
        <v/>
      </c>
      <c r="N27" t="str">
        <f>IF(NOT(N$12&lt;0),N$12,"")</f>
        <v/>
      </c>
    </row>
    <row r="28" spans="4:15">
      <c r="D28" s="135"/>
      <c r="E28" s="135"/>
      <c r="F28" s="135"/>
      <c r="H28">
        <v>3</v>
      </c>
      <c r="I28">
        <f>MAX(J26:N26)</f>
        <v>-0.45872398697327615</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4.1602305875950778</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-0.59146414042172846</v>
      </c>
      <c r="L32" s="139">
        <f t="shared" si="6"/>
        <v>-0.57203358222627487</v>
      </c>
      <c r="M32" s="139">
        <f t="shared" si="6"/>
        <v>-0.53364781875266698</v>
      </c>
      <c r="N32" s="139">
        <f t="shared" si="6"/>
        <v>-0.45872398697327615</v>
      </c>
      <c r="O32" s="139">
        <f t="shared" si="6"/>
        <v>-0.31586273527995568</v>
      </c>
    </row>
    <row r="33" spans="4:18">
      <c r="D33" s="135"/>
      <c r="E33" s="135"/>
      <c r="F33" s="135"/>
      <c r="H33">
        <v>2</v>
      </c>
      <c r="J33">
        <f t="shared" ref="J33:O33" si="7">IF(NOT(J$12&lt;0),J$12,"")</f>
        <v>4.1602305875950778</v>
      </c>
      <c r="K33" t="str">
        <f t="shared" si="7"/>
        <v/>
      </c>
      <c r="L33" t="str">
        <f t="shared" si="7"/>
        <v/>
      </c>
      <c r="M33" t="str">
        <f t="shared" si="7"/>
        <v/>
      </c>
      <c r="N33" t="str">
        <f t="shared" si="7"/>
        <v/>
      </c>
      <c r="O33" t="str">
        <f t="shared" si="7"/>
        <v/>
      </c>
    </row>
    <row r="34" spans="4:18">
      <c r="D34" s="135"/>
      <c r="E34" s="135"/>
      <c r="F34" s="135"/>
      <c r="H34">
        <v>3</v>
      </c>
      <c r="I34">
        <f>MAX(J32:O32)</f>
        <v>-0.31586273527995568</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4.1602305875950778</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-0.59146414042172846</v>
      </c>
      <c r="L38" s="139">
        <f t="shared" si="12"/>
        <v>-0.57203358222627487</v>
      </c>
      <c r="M38" s="139">
        <f t="shared" si="12"/>
        <v>-0.53364781875266698</v>
      </c>
      <c r="N38" s="139">
        <f t="shared" si="12"/>
        <v>-0.45872398697327615</v>
      </c>
      <c r="O38" s="139">
        <f t="shared" si="12"/>
        <v>-0.31586273527995568</v>
      </c>
      <c r="P38" s="139">
        <f t="shared" si="12"/>
        <v>-5.5209874334672726E-2</v>
      </c>
    </row>
    <row r="39" spans="4:18">
      <c r="D39" s="135"/>
      <c r="E39" s="135"/>
      <c r="F39" s="135"/>
      <c r="H39">
        <v>2</v>
      </c>
      <c r="J39">
        <f>IF(NOT(J$12&lt;0),J$12,"")</f>
        <v>4.1602305875950778</v>
      </c>
      <c r="K39" t="str">
        <f t="shared" ref="K39:P39" si="13">IF(NOT(K$12&lt;0),K$12,"")</f>
        <v/>
      </c>
      <c r="L39" t="str">
        <f t="shared" si="13"/>
        <v/>
      </c>
      <c r="M39" t="str">
        <f t="shared" si="13"/>
        <v/>
      </c>
      <c r="N39" t="str">
        <f t="shared" si="13"/>
        <v/>
      </c>
      <c r="O39" t="str">
        <f t="shared" si="13"/>
        <v/>
      </c>
      <c r="P39" t="str">
        <f t="shared" si="13"/>
        <v/>
      </c>
    </row>
    <row r="40" spans="4:18">
      <c r="D40" s="135"/>
      <c r="E40" s="135"/>
      <c r="F40" s="135"/>
      <c r="H40">
        <v>3</v>
      </c>
      <c r="I40">
        <f>MAX(J38:P38)</f>
        <v>-5.5209874334672726E-2</v>
      </c>
      <c r="J40">
        <f>IF(J$12=$I40,1,0)</f>
        <v>0</v>
      </c>
      <c r="K40">
        <f t="shared" ref="K40:P40" si="14">IF(K$12=$I40,1,0)</f>
        <v>0</v>
      </c>
      <c r="L40">
        <f t="shared" si="14"/>
        <v>0</v>
      </c>
      <c r="M40">
        <f t="shared" si="14"/>
        <v>0</v>
      </c>
      <c r="N40">
        <f t="shared" si="14"/>
        <v>0</v>
      </c>
      <c r="O40">
        <f t="shared" si="14"/>
        <v>0</v>
      </c>
      <c r="P40">
        <f t="shared" si="14"/>
        <v>1</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36.09375</v>
      </c>
    </row>
    <row r="42" spans="4:18">
      <c r="D42" s="135"/>
      <c r="E42" s="135"/>
      <c r="F42" s="135"/>
      <c r="H42">
        <v>5</v>
      </c>
      <c r="I42">
        <f>MIN(J39:P39)</f>
        <v>4.1602305875950778</v>
      </c>
      <c r="J42">
        <f t="shared" ref="J42:P42" si="16">IF(J$12=$I42,1,0)</f>
        <v>1</v>
      </c>
      <c r="K42">
        <f t="shared" si="16"/>
        <v>0</v>
      </c>
      <c r="L42">
        <f t="shared" si="16"/>
        <v>0</v>
      </c>
      <c r="M42">
        <f t="shared" si="16"/>
        <v>0</v>
      </c>
      <c r="N42">
        <f t="shared" si="16"/>
        <v>0</v>
      </c>
      <c r="O42">
        <f t="shared" si="16"/>
        <v>0</v>
      </c>
      <c r="P42">
        <f t="shared" si="16"/>
        <v>0</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5</v>
      </c>
    </row>
    <row r="44" spans="4:18" s="139" customFormat="1">
      <c r="D44" s="137"/>
      <c r="E44" s="137"/>
      <c r="F44" s="137"/>
      <c r="G44" s="138" t="s">
        <v>104</v>
      </c>
      <c r="H44" s="139">
        <v>1</v>
      </c>
      <c r="J44" s="139" t="str">
        <f>IF(J$12&lt;0,J$12,"")</f>
        <v/>
      </c>
      <c r="K44" s="139">
        <f t="shared" ref="K44:Q44" si="18">IF(K$12&lt;0,K$12,"")</f>
        <v>-0.59146414042172846</v>
      </c>
      <c r="L44" s="139">
        <f t="shared" si="18"/>
        <v>-0.57203358222627487</v>
      </c>
      <c r="M44" s="139">
        <f t="shared" si="18"/>
        <v>-0.53364781875266698</v>
      </c>
      <c r="N44" s="139">
        <f t="shared" si="18"/>
        <v>-0.45872398697327615</v>
      </c>
      <c r="O44" s="139">
        <f t="shared" si="18"/>
        <v>-0.31586273527995568</v>
      </c>
      <c r="P44" s="139">
        <f t="shared" si="18"/>
        <v>-5.5209874334672726E-2</v>
      </c>
      <c r="Q44" s="139" t="str">
        <f t="shared" si="18"/>
        <v/>
      </c>
    </row>
    <row r="45" spans="4:18">
      <c r="D45" s="135"/>
      <c r="E45" s="135"/>
      <c r="F45" s="135"/>
      <c r="H45">
        <v>2</v>
      </c>
      <c r="J45">
        <f>IF(NOT(J$12&lt;0),J$12,"")</f>
        <v>4.1602305875950778</v>
      </c>
      <c r="K45" t="str">
        <f t="shared" ref="K45:Q45" si="19">IF(NOT(K$12&lt;0),K$12,"")</f>
        <v/>
      </c>
      <c r="L45" t="str">
        <f t="shared" si="19"/>
        <v/>
      </c>
      <c r="M45" t="str">
        <f t="shared" si="19"/>
        <v/>
      </c>
      <c r="N45" t="str">
        <f t="shared" si="19"/>
        <v/>
      </c>
      <c r="O45" t="str">
        <f t="shared" si="19"/>
        <v/>
      </c>
      <c r="P45" t="str">
        <f t="shared" si="19"/>
        <v/>
      </c>
      <c r="Q45">
        <f t="shared" si="19"/>
        <v>0.38426564634915994</v>
      </c>
    </row>
    <row r="46" spans="4:18">
      <c r="D46" s="135"/>
      <c r="E46" s="135"/>
      <c r="F46" s="135"/>
      <c r="H46">
        <v>3</v>
      </c>
      <c r="I46">
        <f>MAX(J44:Q44)</f>
        <v>-5.5209874334672726E-2</v>
      </c>
      <c r="J46">
        <f>IF(J$12=$I46,1,0)</f>
        <v>0</v>
      </c>
      <c r="K46">
        <f t="shared" ref="K46:Q46" si="20">IF(K$12=$I46,1,0)</f>
        <v>0</v>
      </c>
      <c r="L46">
        <f t="shared" si="20"/>
        <v>0</v>
      </c>
      <c r="M46">
        <f t="shared" si="20"/>
        <v>0</v>
      </c>
      <c r="N46">
        <f t="shared" si="20"/>
        <v>0</v>
      </c>
      <c r="O46">
        <f t="shared" si="20"/>
        <v>0</v>
      </c>
      <c r="P46">
        <f t="shared" si="20"/>
        <v>1</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20.546875</v>
      </c>
      <c r="R47" s="132">
        <f>HLOOKUP(1,$J46:Q47,2,0)</f>
        <v>36.09375</v>
      </c>
    </row>
    <row r="48" spans="4:18">
      <c r="D48" s="135"/>
      <c r="E48" s="135"/>
      <c r="F48" s="135"/>
      <c r="H48">
        <v>5</v>
      </c>
      <c r="I48">
        <f>MIN(J45:Q45)</f>
        <v>0.38426564634915994</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20.546875</v>
      </c>
      <c r="R49" s="132">
        <f>HLOOKUP(1,$J48:Q49,2,0)</f>
        <v>20.546875</v>
      </c>
    </row>
    <row r="50" spans="4:20" s="139" customFormat="1">
      <c r="D50" s="137"/>
      <c r="E50" s="137"/>
      <c r="F50" s="137"/>
      <c r="G50" s="138" t="s">
        <v>105</v>
      </c>
      <c r="H50" s="139">
        <v>1</v>
      </c>
      <c r="J50" s="139" t="str">
        <f>IF(J$12&lt;0,J$12,"")</f>
        <v/>
      </c>
      <c r="K50" s="139">
        <f t="shared" ref="K50:R50" si="24">IF(K$12&lt;0,K$12,"")</f>
        <v>-0.59146414042172846</v>
      </c>
      <c r="L50" s="139">
        <f t="shared" si="24"/>
        <v>-0.57203358222627487</v>
      </c>
      <c r="M50" s="139">
        <f t="shared" si="24"/>
        <v>-0.53364781875266698</v>
      </c>
      <c r="N50" s="139">
        <f t="shared" si="24"/>
        <v>-0.45872398697327615</v>
      </c>
      <c r="O50" s="139">
        <f t="shared" si="24"/>
        <v>-0.31586273527995568</v>
      </c>
      <c r="P50" s="139">
        <f t="shared" si="24"/>
        <v>-5.5209874334672726E-2</v>
      </c>
      <c r="Q50" s="139" t="str">
        <f t="shared" si="24"/>
        <v/>
      </c>
      <c r="R50" s="139" t="str">
        <f t="shared" si="24"/>
        <v/>
      </c>
    </row>
    <row r="51" spans="4:20">
      <c r="D51" s="135"/>
      <c r="E51" s="135"/>
      <c r="F51" s="135"/>
      <c r="H51">
        <v>2</v>
      </c>
      <c r="J51">
        <f>IF(NOT(J$12&lt;0),J$12,"")</f>
        <v>4.1602305875950778</v>
      </c>
      <c r="K51" t="str">
        <f t="shared" ref="K51:R51" si="25">IF(NOT(K$12&lt;0),K$12,"")</f>
        <v/>
      </c>
      <c r="L51" t="str">
        <f t="shared" si="25"/>
        <v/>
      </c>
      <c r="M51" t="str">
        <f t="shared" si="25"/>
        <v/>
      </c>
      <c r="N51" t="str">
        <f t="shared" si="25"/>
        <v/>
      </c>
      <c r="O51" t="str">
        <f t="shared" si="25"/>
        <v/>
      </c>
      <c r="P51" t="str">
        <f t="shared" si="25"/>
        <v/>
      </c>
      <c r="Q51">
        <f t="shared" si="25"/>
        <v>0.38426564634915994</v>
      </c>
      <c r="R51">
        <f t="shared" si="25"/>
        <v>0.10226366069382298</v>
      </c>
    </row>
    <row r="52" spans="4:20">
      <c r="D52" s="135"/>
      <c r="E52" s="135"/>
      <c r="F52" s="135"/>
      <c r="H52">
        <v>3</v>
      </c>
      <c r="I52">
        <f>MAX(J50:R50)</f>
        <v>-5.5209874334672726E-2</v>
      </c>
      <c r="J52">
        <f>IF(J$12=$I52,1,0)</f>
        <v>0</v>
      </c>
      <c r="K52">
        <f t="shared" ref="K52:R52" si="26">IF(K$12=$I52,1,0)</f>
        <v>0</v>
      </c>
      <c r="L52">
        <f t="shared" si="26"/>
        <v>0</v>
      </c>
      <c r="M52">
        <f t="shared" si="26"/>
        <v>0</v>
      </c>
      <c r="N52">
        <f t="shared" si="26"/>
        <v>0</v>
      </c>
      <c r="O52">
        <f t="shared" si="26"/>
        <v>0</v>
      </c>
      <c r="P52">
        <f t="shared" si="26"/>
        <v>1</v>
      </c>
      <c r="Q52">
        <f t="shared" si="26"/>
        <v>0</v>
      </c>
      <c r="R52">
        <f t="shared" si="26"/>
        <v>0</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20.546875</v>
      </c>
      <c r="R53">
        <f t="shared" si="27"/>
        <v>28.3203125</v>
      </c>
      <c r="S53" s="132">
        <f>HLOOKUP(1,$J52:R53,2,0)</f>
        <v>36.09375</v>
      </c>
    </row>
    <row r="54" spans="4:20">
      <c r="D54" s="135"/>
      <c r="E54" s="135"/>
      <c r="F54" s="135"/>
      <c r="H54">
        <v>5</v>
      </c>
      <c r="I54">
        <f>MIN(J51:R51)</f>
        <v>0.10226366069382298</v>
      </c>
      <c r="J54">
        <f>IF(J$12=$I54,1,0)</f>
        <v>0</v>
      </c>
      <c r="K54">
        <f>IF(K$12=$I54,1,0)</f>
        <v>0</v>
      </c>
      <c r="L54">
        <f>IF(L$12=$I54,1,0)</f>
        <v>0</v>
      </c>
      <c r="M54">
        <f t="shared" ref="M54:R54" si="28">IF(M$12=$I54,1,0)</f>
        <v>0</v>
      </c>
      <c r="N54">
        <f t="shared" si="28"/>
        <v>0</v>
      </c>
      <c r="O54">
        <f t="shared" si="28"/>
        <v>0</v>
      </c>
      <c r="P54">
        <f t="shared" si="28"/>
        <v>0</v>
      </c>
      <c r="Q54">
        <f t="shared" si="28"/>
        <v>0</v>
      </c>
      <c r="R54">
        <f t="shared" si="28"/>
        <v>1</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20.546875</v>
      </c>
      <c r="R55">
        <f t="shared" si="29"/>
        <v>28.3203125</v>
      </c>
      <c r="S55" s="132">
        <f>HLOOKUP(1,$J54:R55,2,0)</f>
        <v>28.3203125</v>
      </c>
    </row>
    <row r="56" spans="4:20" s="139" customFormat="1">
      <c r="D56" s="137"/>
      <c r="E56" s="137"/>
      <c r="F56" s="137"/>
      <c r="G56" s="138" t="s">
        <v>106</v>
      </c>
      <c r="H56" s="139">
        <v>1</v>
      </c>
      <c r="J56" s="139" t="str">
        <f>IF(J$12&lt;0,J$12,"")</f>
        <v/>
      </c>
      <c r="K56" s="139">
        <f t="shared" ref="K56:S56" si="30">IF(K$12&lt;0,K$12,"")</f>
        <v>-0.59146414042172846</v>
      </c>
      <c r="L56" s="139">
        <f t="shared" si="30"/>
        <v>-0.57203358222627487</v>
      </c>
      <c r="M56" s="139">
        <f t="shared" si="30"/>
        <v>-0.53364781875266698</v>
      </c>
      <c r="N56" s="139">
        <f t="shared" si="30"/>
        <v>-0.45872398697327615</v>
      </c>
      <c r="O56" s="139">
        <f t="shared" si="30"/>
        <v>-0.31586273527995568</v>
      </c>
      <c r="P56" s="139">
        <f t="shared" si="30"/>
        <v>-5.5209874334672726E-2</v>
      </c>
      <c r="Q56" s="139" t="str">
        <f t="shared" si="30"/>
        <v/>
      </c>
      <c r="R56" s="139" t="str">
        <f t="shared" si="30"/>
        <v/>
      </c>
      <c r="S56" s="139" t="str">
        <f t="shared" si="30"/>
        <v/>
      </c>
    </row>
    <row r="57" spans="4:20">
      <c r="D57" s="135"/>
      <c r="E57" s="135"/>
      <c r="F57" s="135"/>
      <c r="H57">
        <v>2</v>
      </c>
      <c r="J57">
        <f>IF(NOT(J$12&lt;0),J$12,"")</f>
        <v>4.1602305875950778</v>
      </c>
      <c r="K57" t="str">
        <f t="shared" ref="K57:S57" si="31">IF(NOT(K$12&lt;0),K$12,"")</f>
        <v/>
      </c>
      <c r="L57" t="str">
        <f t="shared" si="31"/>
        <v/>
      </c>
      <c r="M57" t="str">
        <f t="shared" si="31"/>
        <v/>
      </c>
      <c r="N57" t="str">
        <f t="shared" si="31"/>
        <v/>
      </c>
      <c r="O57" t="str">
        <f t="shared" si="31"/>
        <v/>
      </c>
      <c r="P57" t="str">
        <f t="shared" si="31"/>
        <v/>
      </c>
      <c r="Q57">
        <f t="shared" si="31"/>
        <v>0.38426564634915994</v>
      </c>
      <c r="R57">
        <f t="shared" si="31"/>
        <v>0.10226366069382298</v>
      </c>
      <c r="S57">
        <f t="shared" si="31"/>
        <v>1.3756501704581314E-2</v>
      </c>
    </row>
    <row r="58" spans="4:20">
      <c r="D58" s="135"/>
      <c r="E58" s="135"/>
      <c r="F58" s="135"/>
      <c r="H58">
        <v>3</v>
      </c>
      <c r="I58">
        <f>MAX(J56:S56)</f>
        <v>-5.5209874334672726E-2</v>
      </c>
      <c r="J58">
        <f>IF(J$12=$I58,1,0)</f>
        <v>0</v>
      </c>
      <c r="K58">
        <f t="shared" ref="K58:S58" si="32">IF(K$12=$I58,1,0)</f>
        <v>0</v>
      </c>
      <c r="L58">
        <f t="shared" si="32"/>
        <v>0</v>
      </c>
      <c r="M58">
        <f t="shared" si="32"/>
        <v>0</v>
      </c>
      <c r="N58">
        <f t="shared" si="32"/>
        <v>0</v>
      </c>
      <c r="O58">
        <f t="shared" si="32"/>
        <v>0</v>
      </c>
      <c r="P58">
        <f t="shared" si="32"/>
        <v>1</v>
      </c>
      <c r="Q58">
        <f t="shared" si="32"/>
        <v>0</v>
      </c>
      <c r="R58">
        <f t="shared" si="32"/>
        <v>0</v>
      </c>
      <c r="S58">
        <f t="shared" si="32"/>
        <v>0</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20.546875</v>
      </c>
      <c r="R59">
        <f t="shared" si="33"/>
        <v>28.3203125</v>
      </c>
      <c r="S59">
        <f t="shared" si="33"/>
        <v>32.20703125</v>
      </c>
      <c r="T59" s="132">
        <f>HLOOKUP(1,$J58:S59,2,0)</f>
        <v>36.09375</v>
      </c>
    </row>
    <row r="60" spans="4:20">
      <c r="D60" s="135"/>
      <c r="E60" s="135"/>
      <c r="F60" s="135"/>
      <c r="H60">
        <v>5</v>
      </c>
      <c r="I60">
        <f>MIN(J57:S57)</f>
        <v>1.3756501704581314E-2</v>
      </c>
      <c r="J60">
        <f>IF(J$12=$I60,1,0)</f>
        <v>0</v>
      </c>
      <c r="K60">
        <f>IF(K$12=$I60,1,0)</f>
        <v>0</v>
      </c>
      <c r="L60">
        <f>IF(L$12=$I60,1,0)</f>
        <v>0</v>
      </c>
      <c r="M60">
        <f t="shared" ref="M60:S60" si="34">IF(M$12=$I60,1,0)</f>
        <v>0</v>
      </c>
      <c r="N60">
        <f t="shared" si="34"/>
        <v>0</v>
      </c>
      <c r="O60">
        <f t="shared" si="34"/>
        <v>0</v>
      </c>
      <c r="P60">
        <f t="shared" si="34"/>
        <v>0</v>
      </c>
      <c r="Q60">
        <f t="shared" si="34"/>
        <v>0</v>
      </c>
      <c r="R60">
        <f t="shared" si="34"/>
        <v>0</v>
      </c>
      <c r="S60">
        <f t="shared" si="34"/>
        <v>1</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20.546875</v>
      </c>
      <c r="R61">
        <f t="shared" si="35"/>
        <v>28.3203125</v>
      </c>
      <c r="S61">
        <f t="shared" si="35"/>
        <v>32.20703125</v>
      </c>
      <c r="T61" s="132">
        <f>HLOOKUP(1,$J60:S61,2,0)</f>
        <v>32.20703125</v>
      </c>
    </row>
    <row r="62" spans="4:20" s="139" customFormat="1">
      <c r="D62" s="137"/>
      <c r="E62" s="137"/>
      <c r="F62" s="137"/>
      <c r="G62" s="138" t="s">
        <v>107</v>
      </c>
      <c r="H62" s="139">
        <v>1</v>
      </c>
      <c r="J62" s="139" t="str">
        <f>IF(J$12&lt;0,J$12,"")</f>
        <v/>
      </c>
      <c r="K62" s="139">
        <f t="shared" ref="K62:T62" si="36">IF(K$12&lt;0,K$12,"")</f>
        <v>-0.59146414042172846</v>
      </c>
      <c r="L62" s="139">
        <f t="shared" si="36"/>
        <v>-0.57203358222627487</v>
      </c>
      <c r="M62" s="139">
        <f t="shared" si="36"/>
        <v>-0.53364781875266698</v>
      </c>
      <c r="N62" s="139">
        <f t="shared" si="36"/>
        <v>-0.45872398697327615</v>
      </c>
      <c r="O62" s="139">
        <f t="shared" si="36"/>
        <v>-0.31586273527995568</v>
      </c>
      <c r="P62" s="139">
        <f t="shared" si="36"/>
        <v>-5.5209874334672726E-2</v>
      </c>
      <c r="Q62" s="139" t="str">
        <f t="shared" si="36"/>
        <v/>
      </c>
      <c r="R62" s="139" t="str">
        <f t="shared" si="36"/>
        <v/>
      </c>
      <c r="S62" s="139" t="str">
        <f t="shared" si="36"/>
        <v/>
      </c>
      <c r="T62" s="139">
        <f t="shared" si="36"/>
        <v>-2.2741155964773885E-2</v>
      </c>
    </row>
    <row r="63" spans="4:20">
      <c r="D63" s="135"/>
      <c r="E63" s="135"/>
      <c r="F63" s="135"/>
      <c r="H63">
        <v>2</v>
      </c>
      <c r="J63">
        <f>IF(NOT(J$12&lt;0),J$12,"")</f>
        <v>4.1602305875950778</v>
      </c>
      <c r="K63" t="str">
        <f t="shared" ref="K63:T63" si="37">IF(NOT(K$12&lt;0),K$12,"")</f>
        <v/>
      </c>
      <c r="L63" t="str">
        <f t="shared" si="37"/>
        <v/>
      </c>
      <c r="M63" t="str">
        <f t="shared" si="37"/>
        <v/>
      </c>
      <c r="N63" t="str">
        <f t="shared" si="37"/>
        <v/>
      </c>
      <c r="O63" t="str">
        <f t="shared" si="37"/>
        <v/>
      </c>
      <c r="P63" t="str">
        <f t="shared" si="37"/>
        <v/>
      </c>
      <c r="Q63">
        <f t="shared" si="37"/>
        <v>0.38426564634915994</v>
      </c>
      <c r="R63">
        <f t="shared" si="37"/>
        <v>0.10226366069382298</v>
      </c>
      <c r="S63">
        <f t="shared" si="37"/>
        <v>1.3756501704581314E-2</v>
      </c>
      <c r="T63" t="str">
        <f t="shared" si="37"/>
        <v/>
      </c>
    </row>
    <row r="64" spans="4:20">
      <c r="D64" s="135"/>
      <c r="E64" s="135"/>
      <c r="F64" s="135"/>
      <c r="H64">
        <v>3</v>
      </c>
      <c r="I64">
        <f>MAX(J62:T62)</f>
        <v>-2.2741155964773885E-2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0</v>
      </c>
      <c r="T64">
        <f t="shared" si="38"/>
        <v>1</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20.546875</v>
      </c>
      <c r="R65">
        <f t="shared" si="39"/>
        <v>28.3203125</v>
      </c>
      <c r="S65">
        <f t="shared" si="39"/>
        <v>32.20703125</v>
      </c>
      <c r="T65">
        <f t="shared" si="39"/>
        <v>34.150390625</v>
      </c>
      <c r="U65" s="132">
        <f>HLOOKUP(1,$J64:T65,2,0)</f>
        <v>34.150390625</v>
      </c>
    </row>
    <row r="66" spans="4:23">
      <c r="D66" s="135"/>
      <c r="E66" s="135"/>
      <c r="F66" s="135"/>
      <c r="H66">
        <v>5</v>
      </c>
      <c r="I66">
        <f>MIN(J63:T63)</f>
        <v>1.3756501704581314E-2</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1</v>
      </c>
      <c r="T66">
        <f t="shared" si="40"/>
        <v>0</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20.546875</v>
      </c>
      <c r="R67">
        <f t="shared" si="41"/>
        <v>28.3203125</v>
      </c>
      <c r="S67">
        <f t="shared" si="41"/>
        <v>32.20703125</v>
      </c>
      <c r="T67">
        <f t="shared" si="41"/>
        <v>34.150390625</v>
      </c>
      <c r="U67" s="132">
        <f>HLOOKUP(1,$J66:T67,2,0)</f>
        <v>32.20703125</v>
      </c>
    </row>
    <row r="68" spans="4:23" s="139" customFormat="1">
      <c r="D68" s="137"/>
      <c r="E68" s="137"/>
      <c r="F68" s="137"/>
      <c r="G68" s="138" t="s">
        <v>108</v>
      </c>
      <c r="H68" s="139">
        <v>1</v>
      </c>
      <c r="J68" s="139" t="str">
        <f>IF(J$12&lt;0,J$12,"")</f>
        <v/>
      </c>
      <c r="K68" s="139">
        <f t="shared" ref="K68:U68" si="42">IF(K$12&lt;0,K$12,"")</f>
        <v>-0.59146414042172846</v>
      </c>
      <c r="L68" s="139">
        <f t="shared" si="42"/>
        <v>-0.57203358222627487</v>
      </c>
      <c r="M68" s="139">
        <f t="shared" si="42"/>
        <v>-0.53364781875266698</v>
      </c>
      <c r="N68" s="139">
        <f t="shared" si="42"/>
        <v>-0.45872398697327615</v>
      </c>
      <c r="O68" s="139">
        <f t="shared" si="42"/>
        <v>-0.31586273527995568</v>
      </c>
      <c r="P68" s="139">
        <f t="shared" si="42"/>
        <v>-5.5209874334672726E-2</v>
      </c>
      <c r="Q68" s="139" t="str">
        <f t="shared" si="42"/>
        <v/>
      </c>
      <c r="R68" s="139" t="str">
        <f t="shared" si="42"/>
        <v/>
      </c>
      <c r="S68" s="139" t="str">
        <f t="shared" si="42"/>
        <v/>
      </c>
      <c r="T68" s="139">
        <f t="shared" si="42"/>
        <v>-2.2741155964773885E-2</v>
      </c>
      <c r="U68" s="139">
        <f t="shared" si="42"/>
        <v>-5.0414078829874587E-3</v>
      </c>
    </row>
    <row r="69" spans="4:23">
      <c r="D69" s="135"/>
      <c r="E69" s="135"/>
      <c r="F69" s="135"/>
      <c r="H69">
        <v>2</v>
      </c>
      <c r="J69">
        <f>IF(NOT(J$12&lt;0),J$12,"")</f>
        <v>4.1602305875950778</v>
      </c>
      <c r="K69" t="str">
        <f t="shared" ref="K69:U69" si="43">IF(NOT(K$12&lt;0),K$12,"")</f>
        <v/>
      </c>
      <c r="L69" t="str">
        <f t="shared" si="43"/>
        <v/>
      </c>
      <c r="M69" t="str">
        <f t="shared" si="43"/>
        <v/>
      </c>
      <c r="N69" t="str">
        <f t="shared" si="43"/>
        <v/>
      </c>
      <c r="O69" t="str">
        <f t="shared" si="43"/>
        <v/>
      </c>
      <c r="P69" t="str">
        <f t="shared" si="43"/>
        <v/>
      </c>
      <c r="Q69">
        <f t="shared" si="43"/>
        <v>0.38426564634915994</v>
      </c>
      <c r="R69">
        <f t="shared" si="43"/>
        <v>0.10226366069382298</v>
      </c>
      <c r="S69">
        <f t="shared" si="43"/>
        <v>1.3756501704581314E-2</v>
      </c>
      <c r="T69" t="str">
        <f t="shared" si="43"/>
        <v/>
      </c>
      <c r="U69" t="str">
        <f t="shared" si="43"/>
        <v/>
      </c>
    </row>
    <row r="70" spans="4:23">
      <c r="D70" s="135"/>
      <c r="E70" s="135"/>
      <c r="F70" s="135"/>
      <c r="H70">
        <v>3</v>
      </c>
      <c r="I70">
        <f>MAX(J68:U68)</f>
        <v>-5.0414078829874587E-3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20.546875</v>
      </c>
      <c r="R71">
        <f t="shared" si="45"/>
        <v>28.3203125</v>
      </c>
      <c r="S71">
        <f t="shared" si="45"/>
        <v>32.20703125</v>
      </c>
      <c r="T71">
        <f t="shared" si="45"/>
        <v>34.150390625</v>
      </c>
      <c r="U71">
        <f t="shared" si="45"/>
        <v>33.1787109375</v>
      </c>
      <c r="V71" s="132">
        <f>HLOOKUP(1,$J70:U71,2,0)</f>
        <v>33.1787109375</v>
      </c>
    </row>
    <row r="72" spans="4:23">
      <c r="D72" s="135"/>
      <c r="E72" s="135"/>
      <c r="F72" s="135"/>
      <c r="H72">
        <v>5</v>
      </c>
      <c r="I72">
        <f>MIN(J69:U69)</f>
        <v>1.3756501704581314E-2</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1</v>
      </c>
      <c r="T72">
        <f t="shared" si="46"/>
        <v>0</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20.546875</v>
      </c>
      <c r="R73">
        <f t="shared" si="47"/>
        <v>28.3203125</v>
      </c>
      <c r="S73">
        <f t="shared" si="47"/>
        <v>32.20703125</v>
      </c>
      <c r="T73">
        <f t="shared" si="47"/>
        <v>34.150390625</v>
      </c>
      <c r="U73">
        <f t="shared" si="47"/>
        <v>33.1787109375</v>
      </c>
      <c r="V73" s="132">
        <f>HLOOKUP(1,$J72:U73,2,0)</f>
        <v>32.20703125</v>
      </c>
    </row>
    <row r="74" spans="4:23" s="139" customFormat="1">
      <c r="D74" s="137"/>
      <c r="E74" s="137"/>
      <c r="F74" s="137"/>
      <c r="G74" s="138" t="s">
        <v>109</v>
      </c>
      <c r="H74" s="139">
        <v>1</v>
      </c>
      <c r="J74" s="139" t="str">
        <f>IF(J$12&lt;0,J$12,"")</f>
        <v/>
      </c>
      <c r="K74" s="139">
        <f t="shared" ref="K74:V74" si="48">IF(K$12&lt;0,K$12,"")</f>
        <v>-0.59146414042172846</v>
      </c>
      <c r="L74" s="139">
        <f t="shared" si="48"/>
        <v>-0.57203358222627487</v>
      </c>
      <c r="M74" s="139">
        <f t="shared" si="48"/>
        <v>-0.53364781875266698</v>
      </c>
      <c r="N74" s="139">
        <f t="shared" si="48"/>
        <v>-0.45872398697327615</v>
      </c>
      <c r="O74" s="139">
        <f t="shared" si="48"/>
        <v>-0.31586273527995568</v>
      </c>
      <c r="P74" s="139">
        <f t="shared" si="48"/>
        <v>-5.5209874334672726E-2</v>
      </c>
      <c r="Q74" s="139" t="str">
        <f t="shared" si="48"/>
        <v/>
      </c>
      <c r="R74" s="139" t="str">
        <f t="shared" si="48"/>
        <v/>
      </c>
      <c r="S74" s="139" t="str">
        <f t="shared" si="48"/>
        <v/>
      </c>
      <c r="T74" s="139">
        <f t="shared" si="48"/>
        <v>-2.2741155964773885E-2</v>
      </c>
      <c r="U74" s="139">
        <f t="shared" si="48"/>
        <v>-5.0414078829874587E-3</v>
      </c>
      <c r="V74" s="139" t="str">
        <f t="shared" si="48"/>
        <v/>
      </c>
    </row>
    <row r="75" spans="4:23">
      <c r="D75" s="135"/>
      <c r="E75" s="135"/>
      <c r="F75" s="135"/>
      <c r="H75">
        <v>2</v>
      </c>
      <c r="J75">
        <f>IF(NOT(J$12&lt;0),J$12,"")</f>
        <v>4.1602305875950778</v>
      </c>
      <c r="K75" t="str">
        <f t="shared" ref="K75:V75" si="49">IF(NOT(K$12&lt;0),K$12,"")</f>
        <v/>
      </c>
      <c r="L75" t="str">
        <f t="shared" si="49"/>
        <v/>
      </c>
      <c r="M75" t="str">
        <f t="shared" si="49"/>
        <v/>
      </c>
      <c r="N75" t="str">
        <f t="shared" si="49"/>
        <v/>
      </c>
      <c r="O75" t="str">
        <f t="shared" si="49"/>
        <v/>
      </c>
      <c r="P75" t="str">
        <f t="shared" si="49"/>
        <v/>
      </c>
      <c r="Q75">
        <f t="shared" si="49"/>
        <v>0.38426564634915994</v>
      </c>
      <c r="R75">
        <f t="shared" si="49"/>
        <v>0.10226366069382298</v>
      </c>
      <c r="S75">
        <f t="shared" si="49"/>
        <v>1.3756501704581314E-2</v>
      </c>
      <c r="T75" t="str">
        <f t="shared" si="49"/>
        <v/>
      </c>
      <c r="U75" t="str">
        <f t="shared" si="49"/>
        <v/>
      </c>
      <c r="V75">
        <f t="shared" si="49"/>
        <v>4.2139860837171472E-3</v>
      </c>
    </row>
    <row r="76" spans="4:23">
      <c r="D76" s="135"/>
      <c r="E76" s="135"/>
      <c r="F76" s="135"/>
      <c r="H76">
        <v>3</v>
      </c>
      <c r="I76">
        <f>MAX(J74:V74)</f>
        <v>-5.0414078829874587E-3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1</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20.546875</v>
      </c>
      <c r="R77">
        <f t="shared" si="51"/>
        <v>28.3203125</v>
      </c>
      <c r="S77">
        <f t="shared" si="51"/>
        <v>32.20703125</v>
      </c>
      <c r="T77">
        <f t="shared" si="51"/>
        <v>34.150390625</v>
      </c>
      <c r="U77">
        <f t="shared" si="51"/>
        <v>33.1787109375</v>
      </c>
      <c r="V77">
        <f t="shared" si="51"/>
        <v>32.69287109375</v>
      </c>
      <c r="W77" s="132">
        <f>HLOOKUP(1,$J76:V77,2,0)</f>
        <v>33.1787109375</v>
      </c>
    </row>
    <row r="78" spans="4:23">
      <c r="D78" s="135"/>
      <c r="E78" s="135"/>
      <c r="F78" s="135"/>
      <c r="H78">
        <v>5</v>
      </c>
      <c r="I78">
        <f>MIN(J75:V75)</f>
        <v>4.2139860837171472E-3</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20.546875</v>
      </c>
      <c r="R79">
        <f t="shared" si="53"/>
        <v>28.3203125</v>
      </c>
      <c r="S79">
        <f t="shared" si="53"/>
        <v>32.20703125</v>
      </c>
      <c r="T79">
        <f t="shared" si="53"/>
        <v>34.150390625</v>
      </c>
      <c r="U79">
        <f t="shared" si="53"/>
        <v>33.1787109375</v>
      </c>
      <c r="V79">
        <f t="shared" si="53"/>
        <v>32.69287109375</v>
      </c>
      <c r="W79" s="132">
        <f>HLOOKUP(1,$J78:V79,2,0)</f>
        <v>32.69287109375</v>
      </c>
    </row>
    <row r="80" spans="4:23" s="139" customFormat="1">
      <c r="D80" s="137"/>
      <c r="E80" s="137"/>
      <c r="F80" s="137"/>
      <c r="G80" s="138" t="s">
        <v>132</v>
      </c>
      <c r="H80" s="139">
        <v>1</v>
      </c>
      <c r="J80" s="139" t="str">
        <f>IF(J$12&lt;0,J$12,"")</f>
        <v/>
      </c>
      <c r="K80" s="139">
        <f t="shared" ref="K80:W80" si="54">IF(K$12&lt;0,K$12,"")</f>
        <v>-0.59146414042172846</v>
      </c>
      <c r="L80" s="139">
        <f t="shared" si="54"/>
        <v>-0.57203358222627487</v>
      </c>
      <c r="M80" s="139">
        <f t="shared" si="54"/>
        <v>-0.53364781875266698</v>
      </c>
      <c r="N80" s="139">
        <f t="shared" si="54"/>
        <v>-0.45872398697327615</v>
      </c>
      <c r="O80" s="139">
        <f t="shared" si="54"/>
        <v>-0.31586273527995568</v>
      </c>
      <c r="P80" s="139">
        <f t="shared" si="54"/>
        <v>-5.5209874334672726E-2</v>
      </c>
      <c r="Q80" s="139" t="str">
        <f t="shared" si="54"/>
        <v/>
      </c>
      <c r="R80" s="139" t="str">
        <f t="shared" si="54"/>
        <v/>
      </c>
      <c r="S80" s="139" t="str">
        <f t="shared" si="54"/>
        <v/>
      </c>
      <c r="T80" s="139">
        <f t="shared" si="54"/>
        <v>-2.2741155964773885E-2</v>
      </c>
      <c r="U80" s="139">
        <f t="shared" si="54"/>
        <v>-5.0414078829874587E-3</v>
      </c>
      <c r="V80" s="139" t="str">
        <f t="shared" si="54"/>
        <v/>
      </c>
      <c r="W80" s="139">
        <f t="shared" si="54"/>
        <v>-4.4878497226241709E-4</v>
      </c>
    </row>
    <row r="81" spans="4:26">
      <c r="D81" s="135"/>
      <c r="E81" s="135"/>
      <c r="F81" s="135"/>
      <c r="H81">
        <v>2</v>
      </c>
      <c r="J81">
        <f>IF(NOT(J$12&lt;0),J$12,"")</f>
        <v>4.1602305875950778</v>
      </c>
      <c r="K81" t="str">
        <f t="shared" ref="K81:W81" si="55">IF(NOT(K$12&lt;0),K$12,"")</f>
        <v/>
      </c>
      <c r="L81" t="str">
        <f t="shared" si="55"/>
        <v/>
      </c>
      <c r="M81" t="str">
        <f t="shared" si="55"/>
        <v/>
      </c>
      <c r="N81" t="str">
        <f t="shared" si="55"/>
        <v/>
      </c>
      <c r="O81" t="str">
        <f t="shared" si="55"/>
        <v/>
      </c>
      <c r="P81" t="str">
        <f t="shared" si="55"/>
        <v/>
      </c>
      <c r="Q81">
        <f t="shared" si="55"/>
        <v>0.38426564634915994</v>
      </c>
      <c r="R81">
        <f t="shared" si="55"/>
        <v>0.10226366069382298</v>
      </c>
      <c r="S81">
        <f t="shared" si="55"/>
        <v>1.3756501704581314E-2</v>
      </c>
      <c r="T81" t="str">
        <f t="shared" si="55"/>
        <v/>
      </c>
      <c r="U81" t="str">
        <f t="shared" si="55"/>
        <v/>
      </c>
      <c r="V81">
        <f t="shared" si="55"/>
        <v>4.2139860837171472E-3</v>
      </c>
      <c r="W81" t="str">
        <f t="shared" si="55"/>
        <v/>
      </c>
    </row>
    <row r="82" spans="4:26">
      <c r="D82" s="135"/>
      <c r="E82" s="135"/>
      <c r="F82" s="135"/>
      <c r="H82">
        <v>3</v>
      </c>
      <c r="I82">
        <f>MAX(J80:W80)</f>
        <v>-4.4878497226241709E-4</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20.546875</v>
      </c>
      <c r="R83">
        <f t="shared" si="57"/>
        <v>28.3203125</v>
      </c>
      <c r="S83">
        <f t="shared" si="57"/>
        <v>32.20703125</v>
      </c>
      <c r="T83">
        <f t="shared" si="57"/>
        <v>34.150390625</v>
      </c>
      <c r="U83">
        <f t="shared" si="57"/>
        <v>33.1787109375</v>
      </c>
      <c r="V83">
        <f t="shared" si="57"/>
        <v>32.69287109375</v>
      </c>
      <c r="W83">
        <f t="shared" si="57"/>
        <v>32.935791015625</v>
      </c>
      <c r="X83" s="132">
        <f>HLOOKUP(1,$J82:W83,2,0)</f>
        <v>32.935791015625</v>
      </c>
      <c r="Y83" s="132"/>
      <c r="Z83" s="132"/>
    </row>
    <row r="84" spans="4:26">
      <c r="D84" s="135"/>
      <c r="E84" s="135"/>
      <c r="F84" s="135"/>
      <c r="H84">
        <v>5</v>
      </c>
      <c r="I84">
        <f>MIN(J81:W81)</f>
        <v>4.2139860837171472E-3</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1</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20.546875</v>
      </c>
      <c r="R85">
        <f t="shared" si="59"/>
        <v>28.3203125</v>
      </c>
      <c r="S85">
        <f t="shared" si="59"/>
        <v>32.20703125</v>
      </c>
      <c r="T85">
        <f t="shared" si="59"/>
        <v>34.150390625</v>
      </c>
      <c r="U85">
        <f t="shared" si="59"/>
        <v>33.1787109375</v>
      </c>
      <c r="V85">
        <f t="shared" si="59"/>
        <v>32.69287109375</v>
      </c>
      <c r="W85">
        <f t="shared" si="59"/>
        <v>32.935791015625</v>
      </c>
      <c r="X85" s="132">
        <f>HLOOKUP(1,$J84:W85,2,0)</f>
        <v>32.69287109375</v>
      </c>
      <c r="Y85" s="132"/>
      <c r="Z85" s="132"/>
    </row>
    <row r="86" spans="4:26" s="139" customFormat="1">
      <c r="D86" s="137"/>
      <c r="E86" s="137"/>
      <c r="F86" s="137"/>
      <c r="G86" s="138" t="s">
        <v>111</v>
      </c>
      <c r="H86" s="139">
        <v>1</v>
      </c>
      <c r="J86" s="139" t="str">
        <f>IF(J$12&lt;0,J$12,"")</f>
        <v/>
      </c>
      <c r="K86" s="139">
        <f t="shared" ref="K86:X86" si="60">IF(K$12&lt;0,K$12,"")</f>
        <v>-0.59146414042172846</v>
      </c>
      <c r="L86" s="139">
        <f t="shared" si="60"/>
        <v>-0.57203358222627487</v>
      </c>
      <c r="M86" s="139">
        <f t="shared" si="60"/>
        <v>-0.53364781875266698</v>
      </c>
      <c r="N86" s="139">
        <f t="shared" si="60"/>
        <v>-0.45872398697327615</v>
      </c>
      <c r="O86" s="139">
        <f t="shared" si="60"/>
        <v>-0.31586273527995568</v>
      </c>
      <c r="P86" s="139">
        <f t="shared" si="60"/>
        <v>-5.5209874334672726E-2</v>
      </c>
      <c r="Q86" s="139" t="str">
        <f t="shared" si="60"/>
        <v/>
      </c>
      <c r="R86" s="139" t="str">
        <f t="shared" si="60"/>
        <v/>
      </c>
      <c r="S86" s="139" t="str">
        <f t="shared" si="60"/>
        <v/>
      </c>
      <c r="T86" s="139">
        <f t="shared" si="60"/>
        <v>-2.2741155964773885E-2</v>
      </c>
      <c r="U86" s="139">
        <f t="shared" si="60"/>
        <v>-5.0414078829874587E-3</v>
      </c>
      <c r="V86" s="139" t="str">
        <f t="shared" si="60"/>
        <v/>
      </c>
      <c r="W86" s="139">
        <f t="shared" si="60"/>
        <v>-4.4878497226241709E-4</v>
      </c>
      <c r="X86" s="139" t="str">
        <f t="shared" si="60"/>
        <v/>
      </c>
    </row>
    <row r="87" spans="4:26">
      <c r="D87" s="135"/>
      <c r="E87" s="135"/>
      <c r="F87" s="135"/>
      <c r="H87">
        <v>2</v>
      </c>
      <c r="J87">
        <f>IF(NOT(J$12&lt;0),J$12,"")</f>
        <v>4.1602305875950778</v>
      </c>
      <c r="K87" t="str">
        <f t="shared" ref="K87:X87" si="61">IF(NOT(K$12&lt;0),K$12,"")</f>
        <v/>
      </c>
      <c r="L87" t="str">
        <f t="shared" si="61"/>
        <v/>
      </c>
      <c r="M87" t="str">
        <f t="shared" si="61"/>
        <v/>
      </c>
      <c r="N87" t="str">
        <f t="shared" si="61"/>
        <v/>
      </c>
      <c r="O87" t="str">
        <f t="shared" si="61"/>
        <v/>
      </c>
      <c r="P87" t="str">
        <f t="shared" si="61"/>
        <v/>
      </c>
      <c r="Q87">
        <f t="shared" si="61"/>
        <v>0.38426564634915994</v>
      </c>
      <c r="R87">
        <f t="shared" si="61"/>
        <v>0.10226366069382298</v>
      </c>
      <c r="S87">
        <f t="shared" si="61"/>
        <v>1.3756501704581314E-2</v>
      </c>
      <c r="T87" t="str">
        <f t="shared" si="61"/>
        <v/>
      </c>
      <c r="U87" t="str">
        <f t="shared" si="61"/>
        <v/>
      </c>
      <c r="V87">
        <f t="shared" si="61"/>
        <v>4.2139860837171472E-3</v>
      </c>
      <c r="W87" t="str">
        <f t="shared" si="61"/>
        <v/>
      </c>
      <c r="X87">
        <f t="shared" si="61"/>
        <v>1.8737319615383941E-3</v>
      </c>
    </row>
    <row r="88" spans="4:26">
      <c r="D88" s="135"/>
      <c r="E88" s="135"/>
      <c r="F88" s="135"/>
      <c r="H88">
        <v>3</v>
      </c>
      <c r="I88">
        <f>MAX(J86:X86)</f>
        <v>-4.4878497226241709E-4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20.546875</v>
      </c>
      <c r="R89">
        <f t="shared" si="63"/>
        <v>28.3203125</v>
      </c>
      <c r="S89">
        <f t="shared" si="63"/>
        <v>32.20703125</v>
      </c>
      <c r="T89">
        <f t="shared" si="63"/>
        <v>34.150390625</v>
      </c>
      <c r="U89">
        <f t="shared" si="63"/>
        <v>33.1787109375</v>
      </c>
      <c r="V89">
        <f t="shared" si="63"/>
        <v>32.69287109375</v>
      </c>
      <c r="W89">
        <f t="shared" si="63"/>
        <v>32.935791015625</v>
      </c>
      <c r="X89">
        <f t="shared" si="63"/>
        <v>32.8143310546875</v>
      </c>
      <c r="Y89" s="132">
        <f>HLOOKUP(1,$J88:X89,2,0)</f>
        <v>32.935791015625</v>
      </c>
      <c r="Z89" s="132"/>
    </row>
    <row r="90" spans="4:26">
      <c r="D90" s="135"/>
      <c r="E90" s="135"/>
      <c r="F90" s="135"/>
      <c r="H90">
        <v>5</v>
      </c>
      <c r="I90">
        <f>MIN(J87:X87)</f>
        <v>1.8737319615383941E-3</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20.546875</v>
      </c>
      <c r="R91">
        <f t="shared" si="65"/>
        <v>28.3203125</v>
      </c>
      <c r="S91">
        <f t="shared" si="65"/>
        <v>32.20703125</v>
      </c>
      <c r="T91">
        <f t="shared" si="65"/>
        <v>34.150390625</v>
      </c>
      <c r="U91">
        <f t="shared" si="65"/>
        <v>33.1787109375</v>
      </c>
      <c r="V91">
        <f t="shared" si="65"/>
        <v>32.69287109375</v>
      </c>
      <c r="W91">
        <f t="shared" si="65"/>
        <v>32.935791015625</v>
      </c>
      <c r="X91">
        <f t="shared" si="65"/>
        <v>32.8143310546875</v>
      </c>
      <c r="Y91" s="132">
        <f>HLOOKUP(1,$J90:X91,2,0)</f>
        <v>32.8143310546875</v>
      </c>
      <c r="Z91" s="132"/>
    </row>
    <row r="92" spans="4:26" s="139" customFormat="1">
      <c r="D92" s="137"/>
      <c r="E92" s="137"/>
      <c r="F92" s="137"/>
      <c r="G92" s="138" t="s">
        <v>112</v>
      </c>
      <c r="H92" s="139">
        <v>1</v>
      </c>
      <c r="J92" s="139" t="str">
        <f>IF(J$12&lt;0,J$12,"")</f>
        <v/>
      </c>
      <c r="K92" s="139">
        <f t="shared" ref="K92:Y92" si="66">IF(K$12&lt;0,K$12,"")</f>
        <v>-0.59146414042172846</v>
      </c>
      <c r="L92" s="139">
        <f t="shared" si="66"/>
        <v>-0.57203358222627487</v>
      </c>
      <c r="M92" s="139">
        <f t="shared" si="66"/>
        <v>-0.53364781875266698</v>
      </c>
      <c r="N92" s="139">
        <f t="shared" si="66"/>
        <v>-0.45872398697327615</v>
      </c>
      <c r="O92" s="139">
        <f t="shared" si="66"/>
        <v>-0.31586273527995568</v>
      </c>
      <c r="P92" s="139">
        <f t="shared" si="66"/>
        <v>-5.5209874334672726E-2</v>
      </c>
      <c r="Q92" s="139" t="str">
        <f t="shared" si="66"/>
        <v/>
      </c>
      <c r="R92" s="139" t="str">
        <f t="shared" si="66"/>
        <v/>
      </c>
      <c r="S92" s="139" t="str">
        <f t="shared" si="66"/>
        <v/>
      </c>
      <c r="T92" s="139">
        <f t="shared" si="66"/>
        <v>-2.2741155964773885E-2</v>
      </c>
      <c r="U92" s="139">
        <f t="shared" si="66"/>
        <v>-5.0414078829874587E-3</v>
      </c>
      <c r="V92" s="139" t="str">
        <f t="shared" si="66"/>
        <v/>
      </c>
      <c r="W92" s="139">
        <f t="shared" si="66"/>
        <v>-4.4878497226241709E-4</v>
      </c>
      <c r="X92" s="139" t="str">
        <f t="shared" si="66"/>
        <v/>
      </c>
      <c r="Y92" s="139" t="str">
        <f t="shared" si="66"/>
        <v/>
      </c>
    </row>
    <row r="93" spans="4:26">
      <c r="D93" s="135"/>
      <c r="E93" s="135"/>
      <c r="F93" s="135"/>
      <c r="H93">
        <v>2</v>
      </c>
      <c r="J93">
        <f>IF(NOT(J$12&lt;0),J$12,"")</f>
        <v>4.1602305875950778</v>
      </c>
      <c r="K93" t="str">
        <f t="shared" ref="K93:Y93" si="67">IF(NOT(K$12&lt;0),K$12,"")</f>
        <v/>
      </c>
      <c r="L93" t="str">
        <f t="shared" si="67"/>
        <v/>
      </c>
      <c r="M93" t="str">
        <f t="shared" si="67"/>
        <v/>
      </c>
      <c r="N93" t="str">
        <f t="shared" si="67"/>
        <v/>
      </c>
      <c r="O93" t="str">
        <f t="shared" si="67"/>
        <v/>
      </c>
      <c r="P93" t="str">
        <f t="shared" si="67"/>
        <v/>
      </c>
      <c r="Q93">
        <f t="shared" si="67"/>
        <v>0.38426564634915994</v>
      </c>
      <c r="R93">
        <f t="shared" si="67"/>
        <v>0.10226366069382298</v>
      </c>
      <c r="S93">
        <f t="shared" si="67"/>
        <v>1.3756501704581314E-2</v>
      </c>
      <c r="T93" t="str">
        <f t="shared" si="67"/>
        <v/>
      </c>
      <c r="U93" t="str">
        <f t="shared" si="67"/>
        <v/>
      </c>
      <c r="V93">
        <f t="shared" si="67"/>
        <v>4.2139860837171472E-3</v>
      </c>
      <c r="W93" t="str">
        <f t="shared" si="67"/>
        <v/>
      </c>
      <c r="X93">
        <f t="shared" si="67"/>
        <v>1.8737319615383941E-3</v>
      </c>
      <c r="Y93">
        <f t="shared" si="67"/>
        <v>7.102689743571089E-4</v>
      </c>
    </row>
    <row r="94" spans="4:26">
      <c r="D94" s="135"/>
      <c r="E94" s="135"/>
      <c r="F94" s="135"/>
      <c r="H94">
        <v>3</v>
      </c>
      <c r="I94">
        <f>MAX(J92:Y92)</f>
        <v>-4.4878497226241709E-4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1</v>
      </c>
      <c r="X94">
        <f t="shared" si="68"/>
        <v>0</v>
      </c>
      <c r="Y94">
        <f t="shared" si="68"/>
        <v>0</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20.546875</v>
      </c>
      <c r="R95">
        <f t="shared" si="69"/>
        <v>28.3203125</v>
      </c>
      <c r="S95">
        <f t="shared" si="69"/>
        <v>32.20703125</v>
      </c>
      <c r="T95">
        <f t="shared" si="69"/>
        <v>34.150390625</v>
      </c>
      <c r="U95">
        <f t="shared" si="69"/>
        <v>33.1787109375</v>
      </c>
      <c r="V95">
        <f t="shared" si="69"/>
        <v>32.69287109375</v>
      </c>
      <c r="W95">
        <f t="shared" si="69"/>
        <v>32.935791015625</v>
      </c>
      <c r="X95">
        <f t="shared" si="69"/>
        <v>32.8143310546875</v>
      </c>
      <c r="Y95">
        <f t="shared" si="69"/>
        <v>32.87506103515625</v>
      </c>
      <c r="Z95" s="132">
        <f>HLOOKUP(1,$J94:Y95,2,0)</f>
        <v>32.935791015625</v>
      </c>
    </row>
    <row r="96" spans="4:26">
      <c r="D96" s="135"/>
      <c r="E96" s="135"/>
      <c r="F96" s="135"/>
      <c r="H96">
        <v>5</v>
      </c>
      <c r="I96">
        <f>MIN(J93:Y93)</f>
        <v>7.102689743571089E-4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0</v>
      </c>
      <c r="Y96">
        <f t="shared" si="70"/>
        <v>1</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20.546875</v>
      </c>
      <c r="R97">
        <f t="shared" si="71"/>
        <v>28.3203125</v>
      </c>
      <c r="S97">
        <f t="shared" si="71"/>
        <v>32.20703125</v>
      </c>
      <c r="T97">
        <f t="shared" si="71"/>
        <v>34.150390625</v>
      </c>
      <c r="U97">
        <f t="shared" si="71"/>
        <v>33.1787109375</v>
      </c>
      <c r="V97">
        <f t="shared" si="71"/>
        <v>32.69287109375</v>
      </c>
      <c r="W97">
        <f t="shared" si="71"/>
        <v>32.935791015625</v>
      </c>
      <c r="X97">
        <f t="shared" si="71"/>
        <v>32.8143310546875</v>
      </c>
      <c r="Y97">
        <f t="shared" si="71"/>
        <v>32.87506103515625</v>
      </c>
      <c r="Z97" s="132">
        <f>HLOOKUP(1,$J96:Y97,2,0)</f>
        <v>32.87506103515625</v>
      </c>
    </row>
    <row r="98" spans="4:28" s="139" customFormat="1">
      <c r="D98" s="137"/>
      <c r="E98" s="137"/>
      <c r="F98" s="137"/>
      <c r="G98" s="138" t="s">
        <v>113</v>
      </c>
      <c r="H98" s="139">
        <v>1</v>
      </c>
      <c r="J98" s="139" t="str">
        <f>IF(J$12&lt;0,J$12,"")</f>
        <v/>
      </c>
      <c r="K98" s="139">
        <f t="shared" ref="K98:Z98" si="72">IF(K$12&lt;0,K$12,"")</f>
        <v>-0.59146414042172846</v>
      </c>
      <c r="L98" s="139">
        <f t="shared" si="72"/>
        <v>-0.57203358222627487</v>
      </c>
      <c r="M98" s="139">
        <f t="shared" si="72"/>
        <v>-0.53364781875266698</v>
      </c>
      <c r="N98" s="139">
        <f t="shared" si="72"/>
        <v>-0.45872398697327615</v>
      </c>
      <c r="O98" s="139">
        <f t="shared" si="72"/>
        <v>-0.31586273527995568</v>
      </c>
      <c r="P98" s="139">
        <f t="shared" si="72"/>
        <v>-5.5209874334672726E-2</v>
      </c>
      <c r="Q98" s="139" t="str">
        <f t="shared" si="72"/>
        <v/>
      </c>
      <c r="R98" s="139" t="str">
        <f t="shared" si="72"/>
        <v/>
      </c>
      <c r="S98" s="139" t="str">
        <f t="shared" si="72"/>
        <v/>
      </c>
      <c r="T98" s="139">
        <f t="shared" si="72"/>
        <v>-2.2741155964773885E-2</v>
      </c>
      <c r="U98" s="139">
        <f t="shared" si="72"/>
        <v>-5.0414078829874587E-3</v>
      </c>
      <c r="V98" s="139" t="str">
        <f t="shared" si="72"/>
        <v/>
      </c>
      <c r="W98" s="139">
        <f t="shared" si="72"/>
        <v>-4.4878497226241709E-4</v>
      </c>
      <c r="X98" s="139" t="str">
        <f t="shared" si="72"/>
        <v/>
      </c>
      <c r="Y98" s="139" t="str">
        <f t="shared" si="72"/>
        <v/>
      </c>
      <c r="Z98" s="139" t="str">
        <f t="shared" si="72"/>
        <v/>
      </c>
    </row>
    <row r="99" spans="4:28">
      <c r="D99" s="135"/>
      <c r="E99" s="135"/>
      <c r="F99" s="135"/>
      <c r="H99">
        <v>2</v>
      </c>
      <c r="J99">
        <f>IF(NOT(J$12&lt;0),J$12,"")</f>
        <v>4.1602305875950778</v>
      </c>
      <c r="K99" t="str">
        <f t="shared" ref="K99:Z99" si="73">IF(NOT(K$12&lt;0),K$12,"")</f>
        <v/>
      </c>
      <c r="L99" t="str">
        <f t="shared" si="73"/>
        <v/>
      </c>
      <c r="M99" t="str">
        <f t="shared" si="73"/>
        <v/>
      </c>
      <c r="N99" t="str">
        <f t="shared" si="73"/>
        <v/>
      </c>
      <c r="O99" t="str">
        <f t="shared" si="73"/>
        <v/>
      </c>
      <c r="P99" t="str">
        <f t="shared" si="73"/>
        <v/>
      </c>
      <c r="Q99">
        <f t="shared" si="73"/>
        <v>0.38426564634915994</v>
      </c>
      <c r="R99">
        <f t="shared" si="73"/>
        <v>0.10226366069382298</v>
      </c>
      <c r="S99">
        <f t="shared" si="73"/>
        <v>1.3756501704581314E-2</v>
      </c>
      <c r="T99" t="str">
        <f t="shared" si="73"/>
        <v/>
      </c>
      <c r="U99" t="str">
        <f t="shared" si="73"/>
        <v/>
      </c>
      <c r="V99">
        <f t="shared" si="73"/>
        <v>4.2139860837171472E-3</v>
      </c>
      <c r="W99" t="str">
        <f t="shared" si="73"/>
        <v/>
      </c>
      <c r="X99">
        <f t="shared" si="73"/>
        <v>1.8737319615383941E-3</v>
      </c>
      <c r="Y99">
        <f t="shared" si="73"/>
        <v>7.102689743571089E-4</v>
      </c>
      <c r="Z99">
        <f t="shared" si="73"/>
        <v>1.3019243903000799E-4</v>
      </c>
    </row>
    <row r="100" spans="4:28">
      <c r="D100" s="135"/>
      <c r="E100" s="135"/>
      <c r="F100" s="135"/>
      <c r="H100">
        <v>3</v>
      </c>
      <c r="I100">
        <f>MAX(J98:Z98)</f>
        <v>-4.4878497226241709E-4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1</v>
      </c>
      <c r="X100">
        <f t="shared" si="74"/>
        <v>0</v>
      </c>
      <c r="Y100">
        <f t="shared" si="74"/>
        <v>0</v>
      </c>
      <c r="Z100">
        <f t="shared" si="74"/>
        <v>0</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20.546875</v>
      </c>
      <c r="R101">
        <f t="shared" si="75"/>
        <v>28.3203125</v>
      </c>
      <c r="S101">
        <f t="shared" si="75"/>
        <v>32.20703125</v>
      </c>
      <c r="T101">
        <f t="shared" si="75"/>
        <v>34.150390625</v>
      </c>
      <c r="U101">
        <f t="shared" si="75"/>
        <v>33.1787109375</v>
      </c>
      <c r="V101">
        <f t="shared" si="75"/>
        <v>32.69287109375</v>
      </c>
      <c r="W101">
        <f t="shared" si="75"/>
        <v>32.935791015625</v>
      </c>
      <c r="X101">
        <f t="shared" si="75"/>
        <v>32.8143310546875</v>
      </c>
      <c r="Y101">
        <f t="shared" si="75"/>
        <v>32.87506103515625</v>
      </c>
      <c r="Z101">
        <f t="shared" si="75"/>
        <v>32.905426025390625</v>
      </c>
      <c r="AA101" s="132">
        <f>HLOOKUP(1,$J100:Z101,2,0)</f>
        <v>32.935791015625</v>
      </c>
    </row>
    <row r="102" spans="4:28">
      <c r="D102" s="135"/>
      <c r="E102" s="135"/>
      <c r="F102" s="135"/>
      <c r="H102">
        <v>5</v>
      </c>
      <c r="I102">
        <f>MIN(J99:Z99)</f>
        <v>1.3019243903000799E-4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0</v>
      </c>
      <c r="Z102">
        <f t="shared" si="76"/>
        <v>1</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20.546875</v>
      </c>
      <c r="R103">
        <f t="shared" si="77"/>
        <v>28.3203125</v>
      </c>
      <c r="S103">
        <f t="shared" si="77"/>
        <v>32.20703125</v>
      </c>
      <c r="T103">
        <f t="shared" si="77"/>
        <v>34.150390625</v>
      </c>
      <c r="U103">
        <f t="shared" si="77"/>
        <v>33.1787109375</v>
      </c>
      <c r="V103">
        <f t="shared" si="77"/>
        <v>32.69287109375</v>
      </c>
      <c r="W103">
        <f t="shared" si="77"/>
        <v>32.935791015625</v>
      </c>
      <c r="X103">
        <f t="shared" si="77"/>
        <v>32.8143310546875</v>
      </c>
      <c r="Y103">
        <f t="shared" si="77"/>
        <v>32.87506103515625</v>
      </c>
      <c r="Z103">
        <f t="shared" si="77"/>
        <v>32.905426025390625</v>
      </c>
      <c r="AA103" s="132">
        <f>HLOOKUP(1,$J102:Z103,2,0)</f>
        <v>32.905426025390625</v>
      </c>
    </row>
    <row r="104" spans="4:28" s="139" customFormat="1">
      <c r="D104" s="137"/>
      <c r="E104" s="137"/>
      <c r="F104" s="137"/>
      <c r="G104" s="138" t="s">
        <v>114</v>
      </c>
      <c r="H104" s="139">
        <v>1</v>
      </c>
      <c r="J104" s="139" t="str">
        <f>IF(J$12&lt;0,J$12,"")</f>
        <v/>
      </c>
      <c r="K104" s="139">
        <f t="shared" ref="K104:AA104" si="78">IF(K$12&lt;0,K$12,"")</f>
        <v>-0.59146414042172846</v>
      </c>
      <c r="L104" s="139">
        <f t="shared" si="78"/>
        <v>-0.57203358222627487</v>
      </c>
      <c r="M104" s="139">
        <f t="shared" si="78"/>
        <v>-0.53364781875266698</v>
      </c>
      <c r="N104" s="139">
        <f t="shared" si="78"/>
        <v>-0.45872398697327615</v>
      </c>
      <c r="O104" s="139">
        <f t="shared" si="78"/>
        <v>-0.31586273527995568</v>
      </c>
      <c r="P104" s="139">
        <f t="shared" si="78"/>
        <v>-5.5209874334672726E-2</v>
      </c>
      <c r="Q104" s="139" t="str">
        <f t="shared" si="78"/>
        <v/>
      </c>
      <c r="R104" s="139" t="str">
        <f t="shared" si="78"/>
        <v/>
      </c>
      <c r="S104" s="139" t="str">
        <f t="shared" si="78"/>
        <v/>
      </c>
      <c r="T104" s="139">
        <f t="shared" si="78"/>
        <v>-2.2741155964773885E-2</v>
      </c>
      <c r="U104" s="139">
        <f t="shared" si="78"/>
        <v>-5.0414078829874587E-3</v>
      </c>
      <c r="V104" s="139" t="str">
        <f t="shared" si="78"/>
        <v/>
      </c>
      <c r="W104" s="139">
        <f t="shared" si="78"/>
        <v>-4.4878497226241709E-4</v>
      </c>
      <c r="X104" s="139" t="str">
        <f t="shared" si="78"/>
        <v/>
      </c>
      <c r="Y104" s="139" t="str">
        <f t="shared" si="78"/>
        <v/>
      </c>
      <c r="Z104" s="139" t="str">
        <f t="shared" si="78"/>
        <v/>
      </c>
      <c r="AA104" s="139">
        <f t="shared" si="78"/>
        <v>-1.5943346176428008E-4</v>
      </c>
    </row>
    <row r="105" spans="4:28">
      <c r="D105" s="135"/>
      <c r="E105" s="135"/>
      <c r="F105" s="135"/>
      <c r="H105">
        <v>2</v>
      </c>
      <c r="J105">
        <f>IF(NOT(J$12&lt;0),J$12,"")</f>
        <v>4.1602305875950778</v>
      </c>
      <c r="K105" t="str">
        <f t="shared" ref="K105:AA105" si="79">IF(NOT(K$12&lt;0),K$12,"")</f>
        <v/>
      </c>
      <c r="L105" t="str">
        <f t="shared" si="79"/>
        <v/>
      </c>
      <c r="M105" t="str">
        <f t="shared" si="79"/>
        <v/>
      </c>
      <c r="N105" t="str">
        <f t="shared" si="79"/>
        <v/>
      </c>
      <c r="O105" t="str">
        <f t="shared" si="79"/>
        <v/>
      </c>
      <c r="P105" t="str">
        <f t="shared" si="79"/>
        <v/>
      </c>
      <c r="Q105">
        <f t="shared" si="79"/>
        <v>0.38426564634915994</v>
      </c>
      <c r="R105">
        <f t="shared" si="79"/>
        <v>0.10226366069382298</v>
      </c>
      <c r="S105">
        <f t="shared" si="79"/>
        <v>1.3756501704581314E-2</v>
      </c>
      <c r="T105" t="str">
        <f t="shared" si="79"/>
        <v/>
      </c>
      <c r="U105" t="str">
        <f t="shared" si="79"/>
        <v/>
      </c>
      <c r="V105">
        <f t="shared" si="79"/>
        <v>4.2139860837171472E-3</v>
      </c>
      <c r="W105" t="str">
        <f t="shared" si="79"/>
        <v/>
      </c>
      <c r="X105">
        <f t="shared" si="79"/>
        <v>1.8737319615383941E-3</v>
      </c>
      <c r="Y105">
        <f t="shared" si="79"/>
        <v>7.102689743571089E-4</v>
      </c>
      <c r="Z105">
        <f t="shared" si="79"/>
        <v>1.3019243903000799E-4</v>
      </c>
      <c r="AA105" t="str">
        <f t="shared" si="79"/>
        <v/>
      </c>
    </row>
    <row r="106" spans="4:28">
      <c r="D106" s="135"/>
      <c r="E106" s="135"/>
      <c r="F106" s="135"/>
      <c r="H106">
        <v>3</v>
      </c>
      <c r="I106">
        <f>MAX(J104:AA104)</f>
        <v>-1.5943346176428008E-4</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20.546875</v>
      </c>
      <c r="R107">
        <f t="shared" si="81"/>
        <v>28.3203125</v>
      </c>
      <c r="S107">
        <f t="shared" si="81"/>
        <v>32.20703125</v>
      </c>
      <c r="T107">
        <f t="shared" si="81"/>
        <v>34.150390625</v>
      </c>
      <c r="U107">
        <f t="shared" si="81"/>
        <v>33.1787109375</v>
      </c>
      <c r="V107">
        <f t="shared" si="81"/>
        <v>32.69287109375</v>
      </c>
      <c r="W107">
        <f t="shared" si="81"/>
        <v>32.935791015625</v>
      </c>
      <c r="X107">
        <f t="shared" si="81"/>
        <v>32.8143310546875</v>
      </c>
      <c r="Y107">
        <f t="shared" si="81"/>
        <v>32.87506103515625</v>
      </c>
      <c r="Z107">
        <f t="shared" si="81"/>
        <v>32.905426025390625</v>
      </c>
      <c r="AA107">
        <f t="shared" si="81"/>
        <v>32.920608520507813</v>
      </c>
      <c r="AB107" s="132">
        <f>HLOOKUP(1,$J106:AA107,2,0)</f>
        <v>32.920608520507813</v>
      </c>
    </row>
    <row r="108" spans="4:28">
      <c r="D108" s="135"/>
      <c r="E108" s="135"/>
      <c r="F108" s="135"/>
      <c r="H108">
        <v>5</v>
      </c>
      <c r="I108">
        <f>MIN(J105:AA105)</f>
        <v>1.3019243903000799E-4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1</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20.546875</v>
      </c>
      <c r="R109">
        <f t="shared" si="83"/>
        <v>28.3203125</v>
      </c>
      <c r="S109">
        <f t="shared" si="83"/>
        <v>32.20703125</v>
      </c>
      <c r="T109">
        <f t="shared" si="83"/>
        <v>34.150390625</v>
      </c>
      <c r="U109">
        <f t="shared" si="83"/>
        <v>33.1787109375</v>
      </c>
      <c r="V109">
        <f t="shared" si="83"/>
        <v>32.69287109375</v>
      </c>
      <c r="W109">
        <f t="shared" si="83"/>
        <v>32.935791015625</v>
      </c>
      <c r="X109">
        <f t="shared" si="83"/>
        <v>32.8143310546875</v>
      </c>
      <c r="Y109">
        <f t="shared" si="83"/>
        <v>32.87506103515625</v>
      </c>
      <c r="Z109">
        <f t="shared" si="83"/>
        <v>32.905426025390625</v>
      </c>
      <c r="AA109">
        <f t="shared" si="83"/>
        <v>32.920608520507813</v>
      </c>
      <c r="AB109" s="132">
        <f>HLOOKUP(1,$J108:AA109,2,0)</f>
        <v>32.905426025390625</v>
      </c>
    </row>
    <row r="110" spans="4:28" s="139" customFormat="1">
      <c r="D110" s="137"/>
      <c r="E110" s="137"/>
      <c r="F110" s="137"/>
      <c r="G110" s="138" t="s">
        <v>115</v>
      </c>
      <c r="H110" s="139">
        <v>1</v>
      </c>
      <c r="J110" s="139" t="str">
        <f>IF(J$12&lt;0,J$12,"")</f>
        <v/>
      </c>
      <c r="K110" s="139">
        <f t="shared" ref="K110:AB110" si="84">IF(K$12&lt;0,K$12,"")</f>
        <v>-0.59146414042172846</v>
      </c>
      <c r="L110" s="139">
        <f t="shared" si="84"/>
        <v>-0.57203358222627487</v>
      </c>
      <c r="M110" s="139">
        <f t="shared" si="84"/>
        <v>-0.53364781875266698</v>
      </c>
      <c r="N110" s="139">
        <f t="shared" si="84"/>
        <v>-0.45872398697327615</v>
      </c>
      <c r="O110" s="139">
        <f t="shared" si="84"/>
        <v>-0.31586273527995568</v>
      </c>
      <c r="P110" s="139">
        <f t="shared" si="84"/>
        <v>-5.5209874334672726E-2</v>
      </c>
      <c r="Q110" s="139" t="str">
        <f t="shared" si="84"/>
        <v/>
      </c>
      <c r="R110" s="139" t="str">
        <f t="shared" si="84"/>
        <v/>
      </c>
      <c r="S110" s="139" t="str">
        <f t="shared" si="84"/>
        <v/>
      </c>
      <c r="T110" s="139">
        <f t="shared" si="84"/>
        <v>-2.2741155964773885E-2</v>
      </c>
      <c r="U110" s="139">
        <f t="shared" si="84"/>
        <v>-5.0414078829874587E-3</v>
      </c>
      <c r="V110" s="139" t="str">
        <f t="shared" si="84"/>
        <v/>
      </c>
      <c r="W110" s="139">
        <f t="shared" si="84"/>
        <v>-4.4878497226241709E-4</v>
      </c>
      <c r="X110" s="139" t="str">
        <f t="shared" si="84"/>
        <v/>
      </c>
      <c r="Y110" s="139" t="str">
        <f t="shared" si="84"/>
        <v/>
      </c>
      <c r="Z110" s="139" t="str">
        <f t="shared" si="84"/>
        <v/>
      </c>
      <c r="AA110" s="139">
        <f t="shared" si="84"/>
        <v>-1.5943346176428008E-4</v>
      </c>
      <c r="AB110" s="139">
        <f t="shared" si="84"/>
        <v>-1.4654834544769457E-5</v>
      </c>
    </row>
    <row r="111" spans="4:28">
      <c r="D111" s="135"/>
      <c r="E111" s="135"/>
      <c r="F111" s="135"/>
      <c r="H111">
        <v>2</v>
      </c>
      <c r="J111">
        <f>IF(NOT(J$12&lt;0),J$12,"")</f>
        <v>4.1602305875950778</v>
      </c>
      <c r="K111" t="str">
        <f t="shared" ref="K111:AB111" si="85">IF(NOT(K$12&lt;0),K$12,"")</f>
        <v/>
      </c>
      <c r="L111" t="str">
        <f t="shared" si="85"/>
        <v/>
      </c>
      <c r="M111" t="str">
        <f t="shared" si="85"/>
        <v/>
      </c>
      <c r="N111" t="str">
        <f t="shared" si="85"/>
        <v/>
      </c>
      <c r="O111" t="str">
        <f t="shared" si="85"/>
        <v/>
      </c>
      <c r="P111" t="str">
        <f t="shared" si="85"/>
        <v/>
      </c>
      <c r="Q111">
        <f t="shared" si="85"/>
        <v>0.38426564634915994</v>
      </c>
      <c r="R111">
        <f t="shared" si="85"/>
        <v>0.10226366069382298</v>
      </c>
      <c r="S111">
        <f t="shared" si="85"/>
        <v>1.3756501704581314E-2</v>
      </c>
      <c r="T111" t="str">
        <f t="shared" si="85"/>
        <v/>
      </c>
      <c r="U111" t="str">
        <f t="shared" si="85"/>
        <v/>
      </c>
      <c r="V111">
        <f t="shared" si="85"/>
        <v>4.2139860837171472E-3</v>
      </c>
      <c r="W111" t="str">
        <f t="shared" si="85"/>
        <v/>
      </c>
      <c r="X111">
        <f t="shared" si="85"/>
        <v>1.8737319615383941E-3</v>
      </c>
      <c r="Y111">
        <f t="shared" si="85"/>
        <v>7.102689743571089E-4</v>
      </c>
      <c r="Z111">
        <f t="shared" si="85"/>
        <v>1.3019243903000799E-4</v>
      </c>
      <c r="AA111" t="str">
        <f t="shared" si="85"/>
        <v/>
      </c>
      <c r="AB111" t="str">
        <f t="shared" si="85"/>
        <v/>
      </c>
    </row>
    <row r="112" spans="4:28">
      <c r="D112" s="135"/>
      <c r="E112" s="135"/>
      <c r="F112" s="135"/>
      <c r="H112">
        <v>3</v>
      </c>
      <c r="I112">
        <f>MAX(J110:AB110)</f>
        <v>-1.4654834544769457E-5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0</v>
      </c>
      <c r="AB112">
        <f t="shared" si="86"/>
        <v>1</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20.546875</v>
      </c>
      <c r="R113">
        <f t="shared" si="87"/>
        <v>28.3203125</v>
      </c>
      <c r="S113">
        <f t="shared" si="87"/>
        <v>32.20703125</v>
      </c>
      <c r="T113">
        <f t="shared" si="87"/>
        <v>34.150390625</v>
      </c>
      <c r="U113">
        <f t="shared" si="87"/>
        <v>33.1787109375</v>
      </c>
      <c r="V113">
        <f t="shared" si="87"/>
        <v>32.69287109375</v>
      </c>
      <c r="W113">
        <f t="shared" si="87"/>
        <v>32.935791015625</v>
      </c>
      <c r="X113">
        <f t="shared" si="87"/>
        <v>32.8143310546875</v>
      </c>
      <c r="Y113">
        <f t="shared" si="87"/>
        <v>32.87506103515625</v>
      </c>
      <c r="Z113">
        <f t="shared" si="87"/>
        <v>32.905426025390625</v>
      </c>
      <c r="AA113">
        <f t="shared" si="87"/>
        <v>32.920608520507813</v>
      </c>
      <c r="AB113">
        <f t="shared" si="87"/>
        <v>32.913017272949219</v>
      </c>
      <c r="AC113" s="132">
        <f>HLOOKUP(1,$J112:AB113,2,0)</f>
        <v>32.913017272949219</v>
      </c>
    </row>
    <row r="114" spans="4:31">
      <c r="D114" s="135"/>
      <c r="E114" s="135"/>
      <c r="F114" s="135"/>
      <c r="H114">
        <v>5</v>
      </c>
      <c r="I114">
        <f>MIN(J111:AB111)</f>
        <v>1.3019243903000799E-4</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1</v>
      </c>
      <c r="AA114">
        <f t="shared" si="88"/>
        <v>0</v>
      </c>
      <c r="AB114">
        <f t="shared" si="88"/>
        <v>0</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20.546875</v>
      </c>
      <c r="R115">
        <f t="shared" si="89"/>
        <v>28.3203125</v>
      </c>
      <c r="S115">
        <f t="shared" si="89"/>
        <v>32.20703125</v>
      </c>
      <c r="T115">
        <f t="shared" si="89"/>
        <v>34.150390625</v>
      </c>
      <c r="U115">
        <f t="shared" si="89"/>
        <v>33.1787109375</v>
      </c>
      <c r="V115">
        <f t="shared" si="89"/>
        <v>32.69287109375</v>
      </c>
      <c r="W115">
        <f t="shared" si="89"/>
        <v>32.935791015625</v>
      </c>
      <c r="X115">
        <f t="shared" si="89"/>
        <v>32.8143310546875</v>
      </c>
      <c r="Y115">
        <f t="shared" si="89"/>
        <v>32.87506103515625</v>
      </c>
      <c r="Z115">
        <f t="shared" si="89"/>
        <v>32.905426025390625</v>
      </c>
      <c r="AA115">
        <f t="shared" si="89"/>
        <v>32.920608520507813</v>
      </c>
      <c r="AB115">
        <f t="shared" si="89"/>
        <v>32.913017272949219</v>
      </c>
      <c r="AC115" s="132">
        <f>HLOOKUP(1,$J114:AB115,2,0)</f>
        <v>32.905426025390625</v>
      </c>
    </row>
    <row r="116" spans="4:31" s="139" customFormat="1">
      <c r="D116" s="137"/>
      <c r="E116" s="137"/>
      <c r="F116" s="137"/>
      <c r="G116" s="138" t="s">
        <v>116</v>
      </c>
      <c r="H116" s="139">
        <v>1</v>
      </c>
      <c r="J116" s="139" t="str">
        <f>IF(J$12&lt;0,J$12,"")</f>
        <v/>
      </c>
      <c r="K116" s="139">
        <f t="shared" ref="K116:AC116" si="90">IF(K$12&lt;0,K$12,"")</f>
        <v>-0.59146414042172846</v>
      </c>
      <c r="L116" s="139">
        <f t="shared" si="90"/>
        <v>-0.57203358222627487</v>
      </c>
      <c r="M116" s="139">
        <f t="shared" si="90"/>
        <v>-0.53364781875266698</v>
      </c>
      <c r="N116" s="139">
        <f t="shared" si="90"/>
        <v>-0.45872398697327615</v>
      </c>
      <c r="O116" s="139">
        <f t="shared" si="90"/>
        <v>-0.31586273527995568</v>
      </c>
      <c r="P116" s="139">
        <f t="shared" si="90"/>
        <v>-5.5209874334672726E-2</v>
      </c>
      <c r="Q116" s="139" t="str">
        <f t="shared" si="90"/>
        <v/>
      </c>
      <c r="R116" s="139" t="str">
        <f t="shared" si="90"/>
        <v/>
      </c>
      <c r="S116" s="139" t="str">
        <f t="shared" si="90"/>
        <v/>
      </c>
      <c r="T116" s="139">
        <f t="shared" si="90"/>
        <v>-2.2741155964773885E-2</v>
      </c>
      <c r="U116" s="139">
        <f t="shared" si="90"/>
        <v>-5.0414078829874587E-3</v>
      </c>
      <c r="V116" s="139" t="str">
        <f t="shared" si="90"/>
        <v/>
      </c>
      <c r="W116" s="139">
        <f t="shared" si="90"/>
        <v>-4.4878497226241709E-4</v>
      </c>
      <c r="X116" s="139" t="str">
        <f t="shared" si="90"/>
        <v/>
      </c>
      <c r="Y116" s="139" t="str">
        <f t="shared" si="90"/>
        <v/>
      </c>
      <c r="Z116" s="139" t="str">
        <f t="shared" si="90"/>
        <v/>
      </c>
      <c r="AA116" s="139">
        <f t="shared" si="90"/>
        <v>-1.5943346176428008E-4</v>
      </c>
      <c r="AB116" s="139">
        <f t="shared" si="90"/>
        <v>-1.4654834544769457E-5</v>
      </c>
      <c r="AC116" s="139" t="str">
        <f t="shared" si="90"/>
        <v/>
      </c>
    </row>
    <row r="117" spans="4:31">
      <c r="D117" s="135"/>
      <c r="E117" s="135"/>
      <c r="F117" s="135"/>
      <c r="H117">
        <v>2</v>
      </c>
      <c r="J117">
        <f>IF(NOT(J$12&lt;0),J$12,"")</f>
        <v>4.1602305875950778</v>
      </c>
      <c r="K117" t="str">
        <f t="shared" ref="K117:AC117" si="91">IF(NOT(K$12&lt;0),K$12,"")</f>
        <v/>
      </c>
      <c r="L117" t="str">
        <f t="shared" si="91"/>
        <v/>
      </c>
      <c r="M117" t="str">
        <f t="shared" si="91"/>
        <v/>
      </c>
      <c r="N117" t="str">
        <f t="shared" si="91"/>
        <v/>
      </c>
      <c r="O117" t="str">
        <f t="shared" si="91"/>
        <v/>
      </c>
      <c r="P117" t="str">
        <f t="shared" si="91"/>
        <v/>
      </c>
      <c r="Q117">
        <f t="shared" si="91"/>
        <v>0.38426564634915994</v>
      </c>
      <c r="R117">
        <f t="shared" si="91"/>
        <v>0.10226366069382298</v>
      </c>
      <c r="S117">
        <f t="shared" si="91"/>
        <v>1.3756501704581314E-2</v>
      </c>
      <c r="T117" t="str">
        <f t="shared" si="91"/>
        <v/>
      </c>
      <c r="U117" t="str">
        <f t="shared" si="91"/>
        <v/>
      </c>
      <c r="V117">
        <f t="shared" si="91"/>
        <v>4.2139860837171472E-3</v>
      </c>
      <c r="W117" t="str">
        <f t="shared" si="91"/>
        <v/>
      </c>
      <c r="X117">
        <f t="shared" si="91"/>
        <v>1.8737319615383941E-3</v>
      </c>
      <c r="Y117">
        <f t="shared" si="91"/>
        <v>7.102689743571089E-4</v>
      </c>
      <c r="Z117">
        <f t="shared" si="91"/>
        <v>1.3019243903000799E-4</v>
      </c>
      <c r="AA117" t="str">
        <f t="shared" si="91"/>
        <v/>
      </c>
      <c r="AB117" t="str">
        <f t="shared" si="91"/>
        <v/>
      </c>
      <c r="AC117">
        <f t="shared" si="91"/>
        <v>5.7760218396873952E-5</v>
      </c>
    </row>
    <row r="118" spans="4:31">
      <c r="D118" s="135"/>
      <c r="E118" s="135"/>
      <c r="F118" s="135"/>
      <c r="H118">
        <v>3</v>
      </c>
      <c r="I118">
        <f>MAX(J116:AC116)</f>
        <v>-1.4654834544769457E-5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0</v>
      </c>
      <c r="AB118">
        <f t="shared" si="92"/>
        <v>1</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20.546875</v>
      </c>
      <c r="R119">
        <f t="shared" si="93"/>
        <v>28.3203125</v>
      </c>
      <c r="S119">
        <f t="shared" si="93"/>
        <v>32.20703125</v>
      </c>
      <c r="T119">
        <f t="shared" si="93"/>
        <v>34.150390625</v>
      </c>
      <c r="U119">
        <f t="shared" si="93"/>
        <v>33.1787109375</v>
      </c>
      <c r="V119">
        <f t="shared" si="93"/>
        <v>32.69287109375</v>
      </c>
      <c r="W119">
        <f t="shared" si="93"/>
        <v>32.935791015625</v>
      </c>
      <c r="X119">
        <f t="shared" si="93"/>
        <v>32.8143310546875</v>
      </c>
      <c r="Y119">
        <f t="shared" si="93"/>
        <v>32.87506103515625</v>
      </c>
      <c r="Z119">
        <f t="shared" si="93"/>
        <v>32.905426025390625</v>
      </c>
      <c r="AA119">
        <f t="shared" si="93"/>
        <v>32.920608520507813</v>
      </c>
      <c r="AB119">
        <f t="shared" si="93"/>
        <v>32.913017272949219</v>
      </c>
      <c r="AC119">
        <f t="shared" si="93"/>
        <v>32.909221649169922</v>
      </c>
      <c r="AD119" s="132">
        <f>HLOOKUP(1,$J118:AC119,2,0)</f>
        <v>32.913017272949219</v>
      </c>
    </row>
    <row r="120" spans="4:31">
      <c r="D120" s="135"/>
      <c r="E120" s="135"/>
      <c r="F120" s="135"/>
      <c r="H120">
        <v>5</v>
      </c>
      <c r="I120">
        <f>MIN(J117:AC117)</f>
        <v>5.7760218396873952E-5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20.546875</v>
      </c>
      <c r="R121">
        <f t="shared" si="95"/>
        <v>28.3203125</v>
      </c>
      <c r="S121">
        <f t="shared" si="95"/>
        <v>32.20703125</v>
      </c>
      <c r="T121">
        <f t="shared" si="95"/>
        <v>34.150390625</v>
      </c>
      <c r="U121">
        <f t="shared" si="95"/>
        <v>33.1787109375</v>
      </c>
      <c r="V121">
        <f t="shared" si="95"/>
        <v>32.69287109375</v>
      </c>
      <c r="W121">
        <f t="shared" si="95"/>
        <v>32.935791015625</v>
      </c>
      <c r="X121">
        <f t="shared" si="95"/>
        <v>32.8143310546875</v>
      </c>
      <c r="Y121">
        <f t="shared" si="95"/>
        <v>32.87506103515625</v>
      </c>
      <c r="Z121">
        <f t="shared" si="95"/>
        <v>32.905426025390625</v>
      </c>
      <c r="AA121">
        <f t="shared" si="95"/>
        <v>32.920608520507813</v>
      </c>
      <c r="AB121">
        <f t="shared" si="95"/>
        <v>32.913017272949219</v>
      </c>
      <c r="AC121">
        <f t="shared" si="95"/>
        <v>32.909221649169922</v>
      </c>
      <c r="AD121" s="132">
        <f>HLOOKUP(1,$J120:AC121,2,0)</f>
        <v>32.909221649169922</v>
      </c>
    </row>
    <row r="122" spans="4:31" s="139" customFormat="1">
      <c r="D122" s="137"/>
      <c r="E122" s="137"/>
      <c r="F122" s="137"/>
      <c r="G122" s="138" t="s">
        <v>117</v>
      </c>
      <c r="H122" s="139">
        <v>1</v>
      </c>
      <c r="J122" s="139" t="str">
        <f>IF(J$12&lt;0,J$12,"")</f>
        <v/>
      </c>
      <c r="K122" s="139">
        <f t="shared" ref="K122:AD122" si="96">IF(K$12&lt;0,K$12,"")</f>
        <v>-0.59146414042172846</v>
      </c>
      <c r="L122" s="139">
        <f t="shared" si="96"/>
        <v>-0.57203358222627487</v>
      </c>
      <c r="M122" s="139">
        <f t="shared" si="96"/>
        <v>-0.53364781875266698</v>
      </c>
      <c r="N122" s="139">
        <f t="shared" si="96"/>
        <v>-0.45872398697327615</v>
      </c>
      <c r="O122" s="139">
        <f t="shared" si="96"/>
        <v>-0.31586273527995568</v>
      </c>
      <c r="P122" s="139">
        <f t="shared" si="96"/>
        <v>-5.5209874334672726E-2</v>
      </c>
      <c r="Q122" s="139" t="str">
        <f t="shared" si="96"/>
        <v/>
      </c>
      <c r="R122" s="139" t="str">
        <f t="shared" si="96"/>
        <v/>
      </c>
      <c r="S122" s="139" t="str">
        <f t="shared" si="96"/>
        <v/>
      </c>
      <c r="T122" s="139">
        <f t="shared" si="96"/>
        <v>-2.2741155964773885E-2</v>
      </c>
      <c r="U122" s="139">
        <f t="shared" si="96"/>
        <v>-5.0414078829874587E-3</v>
      </c>
      <c r="V122" s="139" t="str">
        <f t="shared" si="96"/>
        <v/>
      </c>
      <c r="W122" s="139">
        <f t="shared" si="96"/>
        <v>-4.4878497226241709E-4</v>
      </c>
      <c r="X122" s="139" t="str">
        <f t="shared" si="96"/>
        <v/>
      </c>
      <c r="Y122" s="139" t="str">
        <f t="shared" si="96"/>
        <v/>
      </c>
      <c r="Z122" s="139" t="str">
        <f t="shared" si="96"/>
        <v/>
      </c>
      <c r="AA122" s="139">
        <f t="shared" si="96"/>
        <v>-1.5943346176428008E-4</v>
      </c>
      <c r="AB122" s="139">
        <f t="shared" si="96"/>
        <v>-1.4654834544769457E-5</v>
      </c>
      <c r="AC122" s="139" t="str">
        <f t="shared" si="96"/>
        <v/>
      </c>
      <c r="AD122" s="139" t="str">
        <f t="shared" si="96"/>
        <v/>
      </c>
    </row>
    <row r="123" spans="4:31">
      <c r="D123" s="135"/>
      <c r="E123" s="135"/>
      <c r="F123" s="135"/>
      <c r="H123">
        <v>2</v>
      </c>
      <c r="J123">
        <f>IF(NOT(J$12&lt;0),J$12,"")</f>
        <v>4.1602305875950778</v>
      </c>
      <c r="K123" t="str">
        <f t="shared" ref="K123:AD123" si="97">IF(NOT(K$12&lt;0),K$12,"")</f>
        <v/>
      </c>
      <c r="L123" t="str">
        <f t="shared" si="97"/>
        <v/>
      </c>
      <c r="M123" t="str">
        <f t="shared" si="97"/>
        <v/>
      </c>
      <c r="N123" t="str">
        <f t="shared" si="97"/>
        <v/>
      </c>
      <c r="O123" t="str">
        <f t="shared" si="97"/>
        <v/>
      </c>
      <c r="P123" t="str">
        <f t="shared" si="97"/>
        <v/>
      </c>
      <c r="Q123">
        <f t="shared" si="97"/>
        <v>0.38426564634915994</v>
      </c>
      <c r="R123">
        <f t="shared" si="97"/>
        <v>0.10226366069382298</v>
      </c>
      <c r="S123">
        <f t="shared" si="97"/>
        <v>1.3756501704581314E-2</v>
      </c>
      <c r="T123" t="str">
        <f t="shared" si="97"/>
        <v/>
      </c>
      <c r="U123" t="str">
        <f t="shared" si="97"/>
        <v/>
      </c>
      <c r="V123">
        <f t="shared" si="97"/>
        <v>4.2139860837171472E-3</v>
      </c>
      <c r="W123" t="str">
        <f t="shared" si="97"/>
        <v/>
      </c>
      <c r="X123">
        <f t="shared" si="97"/>
        <v>1.8737319615383941E-3</v>
      </c>
      <c r="Y123">
        <f t="shared" si="97"/>
        <v>7.102689743571089E-4</v>
      </c>
      <c r="Z123">
        <f t="shared" si="97"/>
        <v>1.3019243903000799E-4</v>
      </c>
      <c r="AA123" t="str">
        <f t="shared" si="97"/>
        <v/>
      </c>
      <c r="AB123" t="str">
        <f t="shared" si="97"/>
        <v/>
      </c>
      <c r="AC123">
        <f t="shared" si="97"/>
        <v>5.7760218396873952E-5</v>
      </c>
      <c r="AD123">
        <f t="shared" si="97"/>
        <v>2.1550546346227328E-5</v>
      </c>
    </row>
    <row r="124" spans="4:31">
      <c r="D124" s="135"/>
      <c r="E124" s="135"/>
      <c r="F124" s="135"/>
      <c r="H124">
        <v>3</v>
      </c>
      <c r="I124">
        <f>MAX(J122:AD122)</f>
        <v>-1.4654834544769457E-5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0</v>
      </c>
      <c r="AB124">
        <f t="shared" si="98"/>
        <v>1</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20.546875</v>
      </c>
      <c r="R125">
        <f t="shared" si="99"/>
        <v>28.3203125</v>
      </c>
      <c r="S125">
        <f t="shared" si="99"/>
        <v>32.20703125</v>
      </c>
      <c r="T125">
        <f t="shared" si="99"/>
        <v>34.150390625</v>
      </c>
      <c r="U125">
        <f t="shared" si="99"/>
        <v>33.1787109375</v>
      </c>
      <c r="V125">
        <f t="shared" si="99"/>
        <v>32.69287109375</v>
      </c>
      <c r="W125">
        <f t="shared" si="99"/>
        <v>32.935791015625</v>
      </c>
      <c r="X125">
        <f t="shared" si="99"/>
        <v>32.8143310546875</v>
      </c>
      <c r="Y125">
        <f t="shared" si="99"/>
        <v>32.87506103515625</v>
      </c>
      <c r="Z125">
        <f t="shared" si="99"/>
        <v>32.905426025390625</v>
      </c>
      <c r="AA125">
        <f t="shared" si="99"/>
        <v>32.920608520507813</v>
      </c>
      <c r="AB125">
        <f t="shared" si="99"/>
        <v>32.913017272949219</v>
      </c>
      <c r="AC125">
        <f t="shared" si="99"/>
        <v>32.909221649169922</v>
      </c>
      <c r="AD125">
        <f t="shared" si="99"/>
        <v>32.91111946105957</v>
      </c>
      <c r="AE125" s="132">
        <f>HLOOKUP(1,$J124:AD125,2,0)</f>
        <v>32.913017272949219</v>
      </c>
    </row>
    <row r="126" spans="4:31">
      <c r="D126" s="135"/>
      <c r="E126" s="135"/>
      <c r="F126" s="135"/>
      <c r="H126">
        <v>5</v>
      </c>
      <c r="I126">
        <f>MIN(J123:AD123)</f>
        <v>2.1550546346227328E-5</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20.546875</v>
      </c>
      <c r="R127">
        <f t="shared" si="101"/>
        <v>28.3203125</v>
      </c>
      <c r="S127">
        <f t="shared" si="101"/>
        <v>32.20703125</v>
      </c>
      <c r="T127">
        <f t="shared" si="101"/>
        <v>34.150390625</v>
      </c>
      <c r="U127">
        <f t="shared" si="101"/>
        <v>33.1787109375</v>
      </c>
      <c r="V127">
        <f t="shared" si="101"/>
        <v>32.69287109375</v>
      </c>
      <c r="W127">
        <f t="shared" si="101"/>
        <v>32.935791015625</v>
      </c>
      <c r="X127">
        <f t="shared" si="101"/>
        <v>32.8143310546875</v>
      </c>
      <c r="Y127">
        <f t="shared" si="101"/>
        <v>32.87506103515625</v>
      </c>
      <c r="Z127">
        <f t="shared" si="101"/>
        <v>32.905426025390625</v>
      </c>
      <c r="AA127">
        <f t="shared" si="101"/>
        <v>32.920608520507813</v>
      </c>
      <c r="AB127">
        <f t="shared" si="101"/>
        <v>32.913017272949219</v>
      </c>
      <c r="AC127">
        <f t="shared" si="101"/>
        <v>32.909221649169922</v>
      </c>
      <c r="AD127">
        <f t="shared" si="101"/>
        <v>32.91111946105957</v>
      </c>
      <c r="AE127" s="132">
        <f>HLOOKUP(1,$J126:AD127,2,0)</f>
        <v>32.91111946105957</v>
      </c>
    </row>
    <row r="128" spans="4:31" s="139" customFormat="1">
      <c r="D128" s="137"/>
      <c r="E128" s="137"/>
      <c r="F128" s="137"/>
      <c r="G128" s="138" t="s">
        <v>118</v>
      </c>
      <c r="H128" s="139">
        <v>1</v>
      </c>
      <c r="J128" s="139" t="str">
        <f>IF(J$12&lt;0,J$12,"")</f>
        <v/>
      </c>
      <c r="K128" s="139">
        <f t="shared" ref="K128:AE128" si="102">IF(K$12&lt;0,K$12,"")</f>
        <v>-0.59146414042172846</v>
      </c>
      <c r="L128" s="139">
        <f t="shared" si="102"/>
        <v>-0.57203358222627487</v>
      </c>
      <c r="M128" s="139">
        <f t="shared" si="102"/>
        <v>-0.53364781875266698</v>
      </c>
      <c r="N128" s="139">
        <f t="shared" si="102"/>
        <v>-0.45872398697327615</v>
      </c>
      <c r="O128" s="139">
        <f t="shared" si="102"/>
        <v>-0.31586273527995568</v>
      </c>
      <c r="P128" s="139">
        <f t="shared" si="102"/>
        <v>-5.5209874334672726E-2</v>
      </c>
      <c r="Q128" s="139" t="str">
        <f t="shared" si="102"/>
        <v/>
      </c>
      <c r="R128" s="139" t="str">
        <f t="shared" si="102"/>
        <v/>
      </c>
      <c r="S128" s="139" t="str">
        <f t="shared" si="102"/>
        <v/>
      </c>
      <c r="T128" s="139">
        <f t="shared" si="102"/>
        <v>-2.2741155964773885E-2</v>
      </c>
      <c r="U128" s="139">
        <f t="shared" si="102"/>
        <v>-5.0414078829874587E-3</v>
      </c>
      <c r="V128" s="139" t="str">
        <f t="shared" si="102"/>
        <v/>
      </c>
      <c r="W128" s="139">
        <f t="shared" si="102"/>
        <v>-4.4878497226241709E-4</v>
      </c>
      <c r="X128" s="139" t="str">
        <f t="shared" si="102"/>
        <v/>
      </c>
      <c r="Y128" s="139" t="str">
        <f t="shared" si="102"/>
        <v/>
      </c>
      <c r="Z128" s="139" t="str">
        <f t="shared" si="102"/>
        <v/>
      </c>
      <c r="AA128" s="139">
        <f t="shared" si="102"/>
        <v>-1.5943346176428008E-4</v>
      </c>
      <c r="AB128" s="139">
        <f t="shared" si="102"/>
        <v>-1.4654834544769457E-5</v>
      </c>
      <c r="AC128" s="139" t="str">
        <f t="shared" si="102"/>
        <v/>
      </c>
      <c r="AD128" s="139" t="str">
        <f t="shared" si="102"/>
        <v/>
      </c>
      <c r="AE128" s="139" t="str">
        <f t="shared" si="102"/>
        <v/>
      </c>
    </row>
    <row r="129" spans="4:32">
      <c r="D129" s="135"/>
      <c r="E129" s="135"/>
      <c r="F129" s="135"/>
      <c r="H129">
        <v>2</v>
      </c>
      <c r="J129">
        <f>IF(NOT(J$12&lt;0),J$12,"")</f>
        <v>4.1602305875950778</v>
      </c>
      <c r="K129" t="str">
        <f t="shared" ref="K129:AE129" si="103">IF(NOT(K$12&lt;0),K$12,"")</f>
        <v/>
      </c>
      <c r="L129" t="str">
        <f t="shared" si="103"/>
        <v/>
      </c>
      <c r="M129" t="str">
        <f t="shared" si="103"/>
        <v/>
      </c>
      <c r="N129" t="str">
        <f t="shared" si="103"/>
        <v/>
      </c>
      <c r="O129" t="str">
        <f t="shared" si="103"/>
        <v/>
      </c>
      <c r="P129" t="str">
        <f t="shared" si="103"/>
        <v/>
      </c>
      <c r="Q129">
        <f t="shared" si="103"/>
        <v>0.38426564634915994</v>
      </c>
      <c r="R129">
        <f t="shared" si="103"/>
        <v>0.10226366069382298</v>
      </c>
      <c r="S129">
        <f t="shared" si="103"/>
        <v>1.3756501704581314E-2</v>
      </c>
      <c r="T129" t="str">
        <f t="shared" si="103"/>
        <v/>
      </c>
      <c r="U129" t="str">
        <f t="shared" si="103"/>
        <v/>
      </c>
      <c r="V129">
        <f t="shared" si="103"/>
        <v>4.2139860837171472E-3</v>
      </c>
      <c r="W129" t="str">
        <f t="shared" si="103"/>
        <v/>
      </c>
      <c r="X129">
        <f t="shared" si="103"/>
        <v>1.8737319615383941E-3</v>
      </c>
      <c r="Y129">
        <f t="shared" si="103"/>
        <v>7.102689743571089E-4</v>
      </c>
      <c r="Z129">
        <f t="shared" si="103"/>
        <v>1.3019243903000799E-4</v>
      </c>
      <c r="AA129" t="str">
        <f t="shared" si="103"/>
        <v/>
      </c>
      <c r="AB129" t="str">
        <f t="shared" si="103"/>
        <v/>
      </c>
      <c r="AC129">
        <f t="shared" si="103"/>
        <v>5.7760218396873952E-5</v>
      </c>
      <c r="AD129">
        <f t="shared" si="103"/>
        <v>2.1550546346227328E-5</v>
      </c>
      <c r="AE129">
        <f t="shared" si="103"/>
        <v>3.4473195534845402E-6</v>
      </c>
    </row>
    <row r="130" spans="4:32">
      <c r="D130" s="135"/>
      <c r="E130" s="135"/>
      <c r="F130" s="135"/>
      <c r="H130">
        <v>3</v>
      </c>
      <c r="I130">
        <f>MAX(J128:AE128)</f>
        <v>-1.4654834544769457E-5</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1</v>
      </c>
      <c r="AC130">
        <f t="shared" si="104"/>
        <v>0</v>
      </c>
      <c r="AD130">
        <f t="shared" si="104"/>
        <v>0</v>
      </c>
      <c r="AE130">
        <f t="shared" si="104"/>
        <v>0</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20.546875</v>
      </c>
      <c r="R131">
        <f t="shared" si="105"/>
        <v>28.3203125</v>
      </c>
      <c r="S131">
        <f t="shared" si="105"/>
        <v>32.20703125</v>
      </c>
      <c r="T131">
        <f t="shared" si="105"/>
        <v>34.150390625</v>
      </c>
      <c r="U131">
        <f t="shared" si="105"/>
        <v>33.1787109375</v>
      </c>
      <c r="V131">
        <f t="shared" si="105"/>
        <v>32.69287109375</v>
      </c>
      <c r="W131">
        <f t="shared" si="105"/>
        <v>32.935791015625</v>
      </c>
      <c r="X131">
        <f t="shared" si="105"/>
        <v>32.8143310546875</v>
      </c>
      <c r="Y131">
        <f t="shared" si="105"/>
        <v>32.87506103515625</v>
      </c>
      <c r="Z131">
        <f t="shared" si="105"/>
        <v>32.905426025390625</v>
      </c>
      <c r="AA131">
        <f t="shared" si="105"/>
        <v>32.920608520507813</v>
      </c>
      <c r="AB131">
        <f t="shared" si="105"/>
        <v>32.913017272949219</v>
      </c>
      <c r="AC131">
        <f t="shared" si="105"/>
        <v>32.909221649169922</v>
      </c>
      <c r="AD131">
        <f t="shared" si="105"/>
        <v>32.91111946105957</v>
      </c>
      <c r="AE131">
        <f t="shared" si="105"/>
        <v>32.912068367004395</v>
      </c>
      <c r="AF131" s="132">
        <f>HLOOKUP(1,$J130:AE131,2,0)</f>
        <v>32.913017272949219</v>
      </c>
    </row>
    <row r="132" spans="4:32">
      <c r="D132" s="135"/>
      <c r="E132" s="135"/>
      <c r="F132" s="135"/>
      <c r="H132">
        <v>5</v>
      </c>
      <c r="I132">
        <f>MIN(J129:AE129)</f>
        <v>3.4473195534845402E-6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0</v>
      </c>
      <c r="AE132">
        <f t="shared" si="106"/>
        <v>1</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20.546875</v>
      </c>
      <c r="R133">
        <f t="shared" si="107"/>
        <v>28.3203125</v>
      </c>
      <c r="S133">
        <f t="shared" si="107"/>
        <v>32.20703125</v>
      </c>
      <c r="T133">
        <f t="shared" si="107"/>
        <v>34.150390625</v>
      </c>
      <c r="U133">
        <f t="shared" si="107"/>
        <v>33.1787109375</v>
      </c>
      <c r="V133">
        <f t="shared" si="107"/>
        <v>32.69287109375</v>
      </c>
      <c r="W133">
        <f t="shared" si="107"/>
        <v>32.935791015625</v>
      </c>
      <c r="X133">
        <f t="shared" si="107"/>
        <v>32.8143310546875</v>
      </c>
      <c r="Y133">
        <f t="shared" si="107"/>
        <v>32.87506103515625</v>
      </c>
      <c r="Z133">
        <f t="shared" si="107"/>
        <v>32.905426025390625</v>
      </c>
      <c r="AA133">
        <f t="shared" si="107"/>
        <v>32.920608520507813</v>
      </c>
      <c r="AB133">
        <f t="shared" si="107"/>
        <v>32.913017272949219</v>
      </c>
      <c r="AC133">
        <f t="shared" si="107"/>
        <v>32.909221649169922</v>
      </c>
      <c r="AD133">
        <f t="shared" si="107"/>
        <v>32.91111946105957</v>
      </c>
      <c r="AE133">
        <f t="shared" si="107"/>
        <v>32.912068367004395</v>
      </c>
      <c r="AF133" s="132">
        <f>HLOOKUP(1,$J132:AE133,2,0)</f>
        <v>32.912068367004395</v>
      </c>
    </row>
    <row r="134" spans="4:32">
      <c r="I134" s="134"/>
      <c r="J134" s="134"/>
    </row>
    <row r="135" spans="4:32">
      <c r="D135" s="26"/>
      <c r="E135" s="26"/>
      <c r="F135" s="26"/>
      <c r="I135" s="134"/>
      <c r="J135" s="134"/>
    </row>
    <row r="136" spans="4:32">
      <c r="I136" s="134"/>
      <c r="J136" s="134"/>
    </row>
  </sheetData>
  <sheetProtection algorithmName="SHA-512" hashValue="iNHOFdcJQgVO9B/d3TN07mwxcI1N1ENvHWP1+nfDoJJuebwLBCl8ii/x2A+I8A1XeeN6Wg7+tIBGaCOxjvYIrQ==" saltValue="/wQPrAS7sSyEpU4zkUbsYw==" spinCount="100000" sheet="1" objects="1" scenarios="1" selectLockedCells="1" selectUnlockedCells="1"/>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2BE2-AAC1-40C2-9504-E3375598C1F8}">
  <sheetPr codeName="Sheet48"/>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90" customFormat="1">
      <c r="A4" s="147"/>
      <c r="B4" s="147"/>
      <c r="C4" s="147"/>
      <c r="D4" s="147"/>
      <c r="E4" s="147"/>
      <c r="F4" s="147"/>
      <c r="G4" s="131"/>
      <c r="M4" s="290" t="s">
        <v>99</v>
      </c>
      <c r="N4" s="290" t="s">
        <v>100</v>
      </c>
      <c r="O4" s="290" t="s">
        <v>101</v>
      </c>
      <c r="P4" s="290" t="s">
        <v>102</v>
      </c>
      <c r="Q4" s="290" t="s">
        <v>103</v>
      </c>
      <c r="R4" s="290" t="s">
        <v>104</v>
      </c>
      <c r="S4" s="290" t="s">
        <v>105</v>
      </c>
      <c r="T4" s="290" t="s">
        <v>106</v>
      </c>
      <c r="U4" s="290" t="s">
        <v>107</v>
      </c>
      <c r="V4" s="290" t="s">
        <v>108</v>
      </c>
      <c r="W4" s="290" t="s">
        <v>109</v>
      </c>
      <c r="X4" s="290" t="s">
        <v>110</v>
      </c>
      <c r="Y4" s="290" t="s">
        <v>111</v>
      </c>
      <c r="Z4" s="290" t="s">
        <v>112</v>
      </c>
      <c r="AA4" s="290" t="s">
        <v>113</v>
      </c>
      <c r="AB4" s="290" t="s">
        <v>114</v>
      </c>
      <c r="AC4" s="290" t="s">
        <v>115</v>
      </c>
      <c r="AD4" s="290" t="s">
        <v>116</v>
      </c>
      <c r="AE4" s="290" t="s">
        <v>117</v>
      </c>
      <c r="AF4" s="290" t="s">
        <v>118</v>
      </c>
    </row>
    <row r="5" spans="1:32">
      <c r="A5" s="103"/>
      <c r="B5" s="90"/>
      <c r="C5" s="90"/>
      <c r="D5" s="90"/>
      <c r="E5" s="90"/>
      <c r="F5" s="90"/>
      <c r="M5" s="132">
        <f>M17</f>
        <v>502.5</v>
      </c>
      <c r="N5">
        <f>N23</f>
        <v>253.75</v>
      </c>
      <c r="O5">
        <f>O29</f>
        <v>129.375</v>
      </c>
      <c r="P5">
        <f>P35</f>
        <v>67.1875</v>
      </c>
      <c r="Q5">
        <f>Q41</f>
        <v>36.09375</v>
      </c>
      <c r="R5">
        <f>R47</f>
        <v>36.09375</v>
      </c>
      <c r="S5">
        <f>S53</f>
        <v>36.09375</v>
      </c>
      <c r="T5" s="132">
        <f>T59</f>
        <v>32.20703125</v>
      </c>
      <c r="U5">
        <f>U65</f>
        <v>32.20703125</v>
      </c>
      <c r="V5">
        <f>V71</f>
        <v>32.20703125</v>
      </c>
      <c r="W5">
        <f>W77</f>
        <v>32.20703125</v>
      </c>
      <c r="X5">
        <f>X83</f>
        <v>31.964111328125</v>
      </c>
      <c r="Y5">
        <f>Y89</f>
        <v>31.964111328125</v>
      </c>
      <c r="Z5">
        <f>Z95</f>
        <v>31.90338134765625</v>
      </c>
      <c r="AA5">
        <f>AA101</f>
        <v>31.90338134765625</v>
      </c>
      <c r="AB5">
        <f>AB107</f>
        <v>31.888198852539063</v>
      </c>
      <c r="AC5">
        <f>AC113</f>
        <v>31.888198852539063</v>
      </c>
      <c r="AD5">
        <f>AD119</f>
        <v>31.888198852539063</v>
      </c>
      <c r="AE5">
        <f>AE125</f>
        <v>31.888198852539063</v>
      </c>
      <c r="AF5" s="133">
        <f>AF131</f>
        <v>31.887249946594238</v>
      </c>
    </row>
    <row r="6" spans="1:32" ht="15.75">
      <c r="A6" s="105"/>
      <c r="B6" s="107"/>
      <c r="C6" s="107"/>
      <c r="D6" s="90"/>
      <c r="E6" s="90"/>
      <c r="F6" s="90"/>
      <c r="J6" s="134" t="s">
        <v>119</v>
      </c>
      <c r="K6" s="134"/>
      <c r="L6" s="34" t="s">
        <v>120</v>
      </c>
      <c r="M6" s="132">
        <f>M19</f>
        <v>5</v>
      </c>
      <c r="N6">
        <f>N25</f>
        <v>5</v>
      </c>
      <c r="O6">
        <f>O31</f>
        <v>5</v>
      </c>
      <c r="P6">
        <f>P37</f>
        <v>5</v>
      </c>
      <c r="Q6">
        <f>Q43</f>
        <v>5</v>
      </c>
      <c r="R6">
        <f>R49</f>
        <v>20.546875</v>
      </c>
      <c r="S6">
        <f>S55</f>
        <v>28.3203125</v>
      </c>
      <c r="T6" s="132">
        <f>T61</f>
        <v>28.3203125</v>
      </c>
      <c r="U6">
        <f>U67</f>
        <v>30.263671875</v>
      </c>
      <c r="V6">
        <f>V73</f>
        <v>31.2353515625</v>
      </c>
      <c r="W6">
        <f>W79</f>
        <v>31.72119140625</v>
      </c>
      <c r="X6">
        <f>X85</f>
        <v>31.72119140625</v>
      </c>
      <c r="Y6">
        <f>Y91</f>
        <v>31.8426513671875</v>
      </c>
      <c r="Z6">
        <f>Z97</f>
        <v>31.8426513671875</v>
      </c>
      <c r="AA6">
        <f>AA103</f>
        <v>31.873016357421875</v>
      </c>
      <c r="AB6">
        <f>AB109</f>
        <v>31.873016357421875</v>
      </c>
      <c r="AC6">
        <f>AC115</f>
        <v>31.880607604980469</v>
      </c>
      <c r="AD6">
        <f>AD121</f>
        <v>31.884403228759766</v>
      </c>
      <c r="AE6">
        <f>AE127</f>
        <v>31.886301040649414</v>
      </c>
      <c r="AF6" s="133">
        <f>AF133</f>
        <v>31.886301040649414</v>
      </c>
    </row>
    <row r="7" spans="1:32">
      <c r="A7" s="108" t="s">
        <v>23</v>
      </c>
      <c r="B7" s="109">
        <v>9</v>
      </c>
      <c r="C7" s="110"/>
      <c r="D7" s="90"/>
      <c r="E7" s="90"/>
      <c r="F7" s="90"/>
      <c r="I7" s="50" t="s">
        <v>18</v>
      </c>
      <c r="J7" s="134">
        <v>5</v>
      </c>
      <c r="K7" s="134">
        <v>1000</v>
      </c>
      <c r="L7">
        <f>(J7+K7)/2</f>
        <v>502.5</v>
      </c>
      <c r="M7">
        <f>SUM(M5:M6)/2</f>
        <v>253.75</v>
      </c>
      <c r="N7">
        <f>SUM(N5:N6)/2</f>
        <v>129.375</v>
      </c>
      <c r="O7">
        <f>SUM(O5:O6)/2</f>
        <v>67.1875</v>
      </c>
      <c r="P7">
        <f t="shared" ref="P7:AF7" si="0">SUM(P5:P6)/2</f>
        <v>36.09375</v>
      </c>
      <c r="Q7">
        <f t="shared" si="0"/>
        <v>20.546875</v>
      </c>
      <c r="R7">
        <f t="shared" si="0"/>
        <v>28.3203125</v>
      </c>
      <c r="S7">
        <f t="shared" si="0"/>
        <v>32.20703125</v>
      </c>
      <c r="T7">
        <f t="shared" si="0"/>
        <v>30.263671875</v>
      </c>
      <c r="U7">
        <f t="shared" si="0"/>
        <v>31.2353515625</v>
      </c>
      <c r="V7">
        <f t="shared" si="0"/>
        <v>31.72119140625</v>
      </c>
      <c r="W7">
        <f t="shared" si="0"/>
        <v>31.964111328125</v>
      </c>
      <c r="X7">
        <f t="shared" si="0"/>
        <v>31.8426513671875</v>
      </c>
      <c r="Y7">
        <f t="shared" si="0"/>
        <v>31.90338134765625</v>
      </c>
      <c r="Z7">
        <f t="shared" si="0"/>
        <v>31.873016357421875</v>
      </c>
      <c r="AA7">
        <f t="shared" si="0"/>
        <v>31.888198852539063</v>
      </c>
      <c r="AB7">
        <f t="shared" si="0"/>
        <v>31.880607604980469</v>
      </c>
      <c r="AC7">
        <f t="shared" si="0"/>
        <v>31.884403228759766</v>
      </c>
      <c r="AD7" s="133">
        <f t="shared" si="0"/>
        <v>31.886301040649414</v>
      </c>
      <c r="AE7" s="133">
        <f t="shared" si="0"/>
        <v>31.887249946594238</v>
      </c>
      <c r="AF7">
        <f t="shared" si="0"/>
        <v>31.886775493621826</v>
      </c>
    </row>
    <row r="8" spans="1:32">
      <c r="A8" s="112" t="s">
        <v>121</v>
      </c>
      <c r="B8" s="110">
        <f>'ICC SSiz HypTest'!C4</f>
        <v>0.5</v>
      </c>
      <c r="C8" s="148" t="s">
        <v>122</v>
      </c>
      <c r="D8" s="109">
        <f>B8/(1-B8)</f>
        <v>1</v>
      </c>
      <c r="E8" s="109" t="s">
        <v>123</v>
      </c>
      <c r="F8" s="109"/>
      <c r="I8" s="50" t="s">
        <v>23</v>
      </c>
      <c r="J8">
        <f>B7</f>
        <v>9</v>
      </c>
      <c r="K8">
        <f>J8</f>
        <v>9</v>
      </c>
      <c r="L8">
        <f t="shared" ref="L8:AF8" si="1">K8</f>
        <v>9</v>
      </c>
      <c r="M8">
        <f t="shared" si="1"/>
        <v>9</v>
      </c>
      <c r="N8">
        <f t="shared" si="1"/>
        <v>9</v>
      </c>
      <c r="O8">
        <f t="shared" si="1"/>
        <v>9</v>
      </c>
      <c r="P8">
        <f t="shared" si="1"/>
        <v>9</v>
      </c>
      <c r="Q8">
        <f t="shared" si="1"/>
        <v>9</v>
      </c>
      <c r="R8">
        <f t="shared" si="1"/>
        <v>9</v>
      </c>
      <c r="S8">
        <f t="shared" si="1"/>
        <v>9</v>
      </c>
      <c r="T8">
        <f t="shared" si="1"/>
        <v>9</v>
      </c>
      <c r="U8">
        <f t="shared" si="1"/>
        <v>9</v>
      </c>
      <c r="V8">
        <f t="shared" si="1"/>
        <v>9</v>
      </c>
      <c r="W8">
        <f t="shared" si="1"/>
        <v>9</v>
      </c>
      <c r="X8">
        <f t="shared" si="1"/>
        <v>9</v>
      </c>
      <c r="Y8">
        <f t="shared" si="1"/>
        <v>9</v>
      </c>
      <c r="Z8">
        <f t="shared" si="1"/>
        <v>9</v>
      </c>
      <c r="AA8">
        <f t="shared" si="1"/>
        <v>9</v>
      </c>
      <c r="AB8">
        <f t="shared" si="1"/>
        <v>9</v>
      </c>
      <c r="AC8">
        <f t="shared" si="1"/>
        <v>9</v>
      </c>
      <c r="AD8">
        <f t="shared" si="1"/>
        <v>9</v>
      </c>
      <c r="AE8">
        <f t="shared" si="1"/>
        <v>9</v>
      </c>
      <c r="AF8">
        <f t="shared" si="1"/>
        <v>9</v>
      </c>
    </row>
    <row r="9" spans="1:32">
      <c r="A9" s="112" t="s">
        <v>124</v>
      </c>
      <c r="B9" s="110">
        <f>'ICC SSiz HypTest'!C5</f>
        <v>0.7</v>
      </c>
      <c r="C9" s="148" t="s">
        <v>125</v>
      </c>
      <c r="D9" s="109">
        <f>B9/(1-B9)</f>
        <v>2.333333333333333</v>
      </c>
      <c r="E9" s="109" t="s">
        <v>126</v>
      </c>
      <c r="F9" s="109"/>
      <c r="J9">
        <f>(2*($B10+$B11)^2)*((J7*J8)-1)/(J7*(J7-1)*(J8-1))</f>
        <v>4.7101160428673889</v>
      </c>
      <c r="K9">
        <f t="shared" ref="K9:AF9" si="2">(2*($B10+$B11)^2)*((K7*K8)-1)/(K7*(K7-1)*(K8-1))</f>
        <v>1.928580137854383E-2</v>
      </c>
      <c r="L9">
        <f t="shared" si="2"/>
        <v>3.841355118331103E-2</v>
      </c>
      <c r="M9">
        <f t="shared" si="2"/>
        <v>7.6202647877241306E-2</v>
      </c>
      <c r="N9">
        <f t="shared" si="2"/>
        <v>0.14996773547580897</v>
      </c>
      <c r="O9">
        <f t="shared" si="2"/>
        <v>0.29064084699510995</v>
      </c>
      <c r="P9">
        <f t="shared" si="2"/>
        <v>0.54737210607007214</v>
      </c>
      <c r="Q9">
        <f t="shared" si="2"/>
        <v>0.98043588225109923</v>
      </c>
      <c r="R9">
        <f t="shared" si="2"/>
        <v>0.70251972550651565</v>
      </c>
      <c r="S9">
        <f t="shared" si="2"/>
        <v>0.61531586912919412</v>
      </c>
      <c r="T9">
        <f t="shared" si="2"/>
        <v>0.65603226404925785</v>
      </c>
      <c r="U9">
        <f t="shared" si="2"/>
        <v>0.63502200697155675</v>
      </c>
      <c r="V9">
        <f t="shared" si="2"/>
        <v>0.62501363231080431</v>
      </c>
      <c r="W9">
        <f t="shared" si="2"/>
        <v>0.62012683517449607</v>
      </c>
      <c r="X9">
        <f t="shared" si="2"/>
        <v>0.62256064323007987</v>
      </c>
      <c r="Y9">
        <f t="shared" si="2"/>
        <v>0.62134135566409532</v>
      </c>
      <c r="Z9">
        <f t="shared" si="2"/>
        <v>0.62195040180993011</v>
      </c>
      <c r="AA9">
        <f t="shared" si="2"/>
        <v>0.62164572954733621</v>
      </c>
      <c r="AB9">
        <f t="shared" si="2"/>
        <v>0.62179802835379605</v>
      </c>
      <c r="AC9">
        <f t="shared" si="2"/>
        <v>0.62172186962278631</v>
      </c>
      <c r="AD9">
        <f t="shared" si="2"/>
        <v>0.62168379725354483</v>
      </c>
      <c r="AE9">
        <f t="shared" si="2"/>
        <v>0.62166476281761496</v>
      </c>
      <c r="AF9">
        <f t="shared" si="2"/>
        <v>0.62167427988986679</v>
      </c>
    </row>
    <row r="10" spans="1:32">
      <c r="A10" s="110">
        <f>1-'ICC SSiz HypTest'!C7</f>
        <v>9.9999999999999978E-2</v>
      </c>
      <c r="B10" s="116">
        <f>-NORMSINV(A10)</f>
        <v>1.2815515655446006</v>
      </c>
      <c r="C10" s="115" t="s">
        <v>13</v>
      </c>
      <c r="D10" s="107"/>
      <c r="E10" s="107"/>
      <c r="F10" s="107"/>
      <c r="H10" t="s">
        <v>331</v>
      </c>
      <c r="I10" t="s">
        <v>127</v>
      </c>
      <c r="J10">
        <f>(1+(J8*$D8))/(1+(J8*$D9))</f>
        <v>0.45454545454545464</v>
      </c>
      <c r="K10">
        <f t="shared" ref="K10:AF10" si="3">(1+(K8*$D8))/(1+(K8*$D9))</f>
        <v>0.45454545454545464</v>
      </c>
      <c r="L10">
        <f t="shared" si="3"/>
        <v>0.45454545454545464</v>
      </c>
      <c r="M10">
        <f t="shared" si="3"/>
        <v>0.45454545454545464</v>
      </c>
      <c r="N10">
        <f t="shared" si="3"/>
        <v>0.45454545454545464</v>
      </c>
      <c r="O10">
        <f t="shared" si="3"/>
        <v>0.45454545454545464</v>
      </c>
      <c r="P10">
        <f t="shared" si="3"/>
        <v>0.45454545454545464</v>
      </c>
      <c r="Q10">
        <f t="shared" si="3"/>
        <v>0.45454545454545464</v>
      </c>
      <c r="R10">
        <f t="shared" si="3"/>
        <v>0.45454545454545464</v>
      </c>
      <c r="S10">
        <f t="shared" si="3"/>
        <v>0.45454545454545464</v>
      </c>
      <c r="T10">
        <f t="shared" si="3"/>
        <v>0.45454545454545464</v>
      </c>
      <c r="U10">
        <f t="shared" si="3"/>
        <v>0.45454545454545464</v>
      </c>
      <c r="V10">
        <f t="shared" si="3"/>
        <v>0.45454545454545464</v>
      </c>
      <c r="W10">
        <f t="shared" si="3"/>
        <v>0.45454545454545464</v>
      </c>
      <c r="X10">
        <f t="shared" si="3"/>
        <v>0.45454545454545464</v>
      </c>
      <c r="Y10">
        <f t="shared" si="3"/>
        <v>0.45454545454545464</v>
      </c>
      <c r="Z10">
        <f t="shared" si="3"/>
        <v>0.45454545454545464</v>
      </c>
      <c r="AA10">
        <f t="shared" si="3"/>
        <v>0.45454545454545464</v>
      </c>
      <c r="AB10">
        <f t="shared" si="3"/>
        <v>0.45454545454545464</v>
      </c>
      <c r="AC10">
        <f t="shared" si="3"/>
        <v>0.45454545454545464</v>
      </c>
      <c r="AD10">
        <f t="shared" si="3"/>
        <v>0.45454545454545464</v>
      </c>
      <c r="AE10">
        <f t="shared" si="3"/>
        <v>0.45454545454545464</v>
      </c>
      <c r="AF10">
        <f t="shared" si="3"/>
        <v>0.45454545454545464</v>
      </c>
    </row>
    <row r="11" spans="1:32">
      <c r="A11" s="110">
        <f>'ICC SSiz HypTest'!C8</f>
        <v>0.1</v>
      </c>
      <c r="B11" s="116">
        <f>-NORMSINV(A11/2)</f>
        <v>1.6448536269514726</v>
      </c>
      <c r="C11" s="115" t="s">
        <v>14</v>
      </c>
      <c r="D11" s="110"/>
      <c r="E11" s="110"/>
      <c r="F11" s="110"/>
      <c r="H11" t="s">
        <v>331</v>
      </c>
      <c r="I11" t="s">
        <v>128</v>
      </c>
      <c r="J11">
        <f>(-LN(J10))^2</f>
        <v>0.62166500911259226</v>
      </c>
      <c r="K11">
        <f>(-LN(K10))^2</f>
        <v>0.62166500911259226</v>
      </c>
      <c r="L11">
        <f>(-LN(L10))^2</f>
        <v>0.62166500911259226</v>
      </c>
      <c r="M11">
        <f>(-LN(M10))^2</f>
        <v>0.62166500911259226</v>
      </c>
      <c r="N11">
        <f t="shared" ref="N11:AF11" si="4">(-LN(N10))^2</f>
        <v>0.62166500911259226</v>
      </c>
      <c r="O11">
        <f t="shared" si="4"/>
        <v>0.62166500911259226</v>
      </c>
      <c r="P11">
        <f t="shared" si="4"/>
        <v>0.62166500911259226</v>
      </c>
      <c r="Q11">
        <f t="shared" si="4"/>
        <v>0.62166500911259226</v>
      </c>
      <c r="R11">
        <f t="shared" si="4"/>
        <v>0.62166500911259226</v>
      </c>
      <c r="S11">
        <f t="shared" si="4"/>
        <v>0.62166500911259226</v>
      </c>
      <c r="T11">
        <f t="shared" si="4"/>
        <v>0.62166500911259226</v>
      </c>
      <c r="U11">
        <f t="shared" si="4"/>
        <v>0.62166500911259226</v>
      </c>
      <c r="V11">
        <f t="shared" si="4"/>
        <v>0.62166500911259226</v>
      </c>
      <c r="W11">
        <f t="shared" si="4"/>
        <v>0.62166500911259226</v>
      </c>
      <c r="X11">
        <f t="shared" si="4"/>
        <v>0.62166500911259226</v>
      </c>
      <c r="Y11">
        <f t="shared" si="4"/>
        <v>0.62166500911259226</v>
      </c>
      <c r="Z11">
        <f t="shared" si="4"/>
        <v>0.62166500911259226</v>
      </c>
      <c r="AA11">
        <f t="shared" si="4"/>
        <v>0.62166500911259226</v>
      </c>
      <c r="AB11">
        <f t="shared" si="4"/>
        <v>0.62166500911259226</v>
      </c>
      <c r="AC11">
        <f t="shared" si="4"/>
        <v>0.62166500911259226</v>
      </c>
      <c r="AD11">
        <f t="shared" si="4"/>
        <v>0.62166500911259226</v>
      </c>
      <c r="AE11">
        <f t="shared" si="4"/>
        <v>0.62166500911259226</v>
      </c>
      <c r="AF11">
        <f t="shared" si="4"/>
        <v>0.62166500911259226</v>
      </c>
    </row>
    <row r="12" spans="1:32">
      <c r="A12" s="149" t="s">
        <v>18</v>
      </c>
      <c r="B12" s="149">
        <f>AF7</f>
        <v>31.886775493621826</v>
      </c>
      <c r="C12" s="90"/>
      <c r="D12" s="148"/>
      <c r="E12" s="148"/>
      <c r="F12" s="148"/>
      <c r="I12" t="s">
        <v>129</v>
      </c>
      <c r="J12">
        <f>J9-J11</f>
        <v>4.0884510337547963</v>
      </c>
      <c r="K12">
        <f>K9-K11</f>
        <v>-0.60237920773404841</v>
      </c>
      <c r="L12">
        <f>L9-L11</f>
        <v>-0.58325145792928124</v>
      </c>
      <c r="M12">
        <f>M9-M11</f>
        <v>-0.54546236123535097</v>
      </c>
      <c r="N12">
        <f t="shared" ref="N12:AF12" si="5">N9-N11</f>
        <v>-0.47169727363678327</v>
      </c>
      <c r="O12">
        <f t="shared" si="5"/>
        <v>-0.33102416211748231</v>
      </c>
      <c r="P12">
        <f t="shared" si="5"/>
        <v>-7.429290304252012E-2</v>
      </c>
      <c r="Q12">
        <f t="shared" si="5"/>
        <v>0.35877087313850697</v>
      </c>
      <c r="R12">
        <f t="shared" si="5"/>
        <v>8.0854716393923387E-2</v>
      </c>
      <c r="S12">
        <f t="shared" si="5"/>
        <v>-6.3491399833981443E-3</v>
      </c>
      <c r="T12">
        <f t="shared" si="5"/>
        <v>3.4367254936665592E-2</v>
      </c>
      <c r="U12">
        <f t="shared" si="5"/>
        <v>1.3356997858964492E-2</v>
      </c>
      <c r="V12">
        <f t="shared" si="5"/>
        <v>3.3486231982120529E-3</v>
      </c>
      <c r="W12">
        <f t="shared" si="5"/>
        <v>-1.5381739380961879E-3</v>
      </c>
      <c r="X12">
        <f t="shared" si="5"/>
        <v>8.9563411748760924E-4</v>
      </c>
      <c r="Y12">
        <f t="shared" si="5"/>
        <v>-3.2365344849694111E-4</v>
      </c>
      <c r="Z12">
        <f t="shared" si="5"/>
        <v>2.8539269733784955E-4</v>
      </c>
      <c r="AA12">
        <f t="shared" si="5"/>
        <v>-1.9279565256047348E-5</v>
      </c>
      <c r="AB12">
        <f t="shared" si="5"/>
        <v>1.3301924120379116E-4</v>
      </c>
      <c r="AC12">
        <f t="shared" si="5"/>
        <v>5.6860510194045588E-5</v>
      </c>
      <c r="AD12">
        <f t="shared" si="5"/>
        <v>1.878814095257475E-5</v>
      </c>
      <c r="AE12">
        <f t="shared" si="5"/>
        <v>-2.4629497730188632E-7</v>
      </c>
      <c r="AF12">
        <f t="shared" si="5"/>
        <v>9.2707772745281858E-6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-0.60237920773404841</v>
      </c>
      <c r="L14">
        <f>IF(L$12&lt;0,L$12,"")</f>
        <v>-0.58325145792928124</v>
      </c>
    </row>
    <row r="15" spans="1:32">
      <c r="D15" s="135"/>
      <c r="E15" s="135"/>
      <c r="F15" s="135"/>
      <c r="H15">
        <v>2</v>
      </c>
      <c r="J15">
        <f>IF(NOT(J$12&lt;0),J$12,"")</f>
        <v>4.0884510337547963</v>
      </c>
      <c r="K15" t="str">
        <f>IF(NOT(K$12&lt;0),K$12,"")</f>
        <v/>
      </c>
      <c r="L15" t="str">
        <f>IF(NOT(L$12&lt;0),L$12,"")</f>
        <v/>
      </c>
    </row>
    <row r="16" spans="1:32">
      <c r="D16" s="135"/>
      <c r="E16" s="135"/>
      <c r="F16" s="135"/>
      <c r="H16">
        <v>3</v>
      </c>
      <c r="I16">
        <f>MAX(J14:L14)</f>
        <v>-0.58325145792928124</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4.0884510337547963</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-0.60237920773404841</v>
      </c>
      <c r="L20" s="130">
        <f>IF(L$12&lt;0,L$12,"")</f>
        <v>-0.58325145792928124</v>
      </c>
      <c r="M20" s="130">
        <f>IF(M$12&lt;0,M$12,"")</f>
        <v>-0.54546236123535097</v>
      </c>
    </row>
    <row r="21" spans="4:15">
      <c r="D21" s="135"/>
      <c r="E21" s="135"/>
      <c r="F21" s="135"/>
      <c r="H21">
        <v>2</v>
      </c>
      <c r="J21">
        <f>IF(NOT(J$12&lt;0),J$12,"")</f>
        <v>4.0884510337547963</v>
      </c>
      <c r="K21" t="str">
        <f>IF(NOT(K$12&lt;0),K$12,"")</f>
        <v/>
      </c>
      <c r="L21" t="str">
        <f>IF(NOT(L$12&lt;0),L$12,"")</f>
        <v/>
      </c>
      <c r="M21" t="str">
        <f>IF(NOT(M$12&lt;0),M$12,"")</f>
        <v/>
      </c>
    </row>
    <row r="22" spans="4:15">
      <c r="D22" s="135"/>
      <c r="E22" s="135"/>
      <c r="F22" s="135"/>
      <c r="H22">
        <v>3</v>
      </c>
      <c r="I22">
        <f>MAX(J20:M20)</f>
        <v>-0.54546236123535097</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4.0884510337547963</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-0.60237920773404841</v>
      </c>
      <c r="L26" s="139">
        <f>IF(L$12&lt;0,L$12,"")</f>
        <v>-0.58325145792928124</v>
      </c>
      <c r="M26" s="139">
        <f>IF(M$12&lt;0,M$12,"")</f>
        <v>-0.54546236123535097</v>
      </c>
      <c r="N26" s="139">
        <f>IF(N$12&lt;0,N$12,"")</f>
        <v>-0.47169727363678327</v>
      </c>
    </row>
    <row r="27" spans="4:15">
      <c r="D27" s="135"/>
      <c r="E27" s="135"/>
      <c r="F27" s="135"/>
      <c r="H27">
        <v>2</v>
      </c>
      <c r="J27">
        <f>IF(NOT(J$12&lt;0),J$12,"")</f>
        <v>4.0884510337547963</v>
      </c>
      <c r="K27" t="str">
        <f>IF(NOT(K$12&lt;0),K$12,"")</f>
        <v/>
      </c>
      <c r="L27" t="str">
        <f>IF(NOT(L$12&lt;0),L$12,"")</f>
        <v/>
      </c>
      <c r="M27" t="str">
        <f>IF(NOT(M$12&lt;0),M$12,"")</f>
        <v/>
      </c>
      <c r="N27" t="str">
        <f>IF(NOT(N$12&lt;0),N$12,"")</f>
        <v/>
      </c>
    </row>
    <row r="28" spans="4:15">
      <c r="D28" s="135"/>
      <c r="E28" s="135"/>
      <c r="F28" s="135"/>
      <c r="H28">
        <v>3</v>
      </c>
      <c r="I28">
        <f>MAX(J26:N26)</f>
        <v>-0.47169727363678327</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4.0884510337547963</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-0.60237920773404841</v>
      </c>
      <c r="L32" s="139">
        <f t="shared" si="6"/>
        <v>-0.58325145792928124</v>
      </c>
      <c r="M32" s="139">
        <f t="shared" si="6"/>
        <v>-0.54546236123535097</v>
      </c>
      <c r="N32" s="139">
        <f t="shared" si="6"/>
        <v>-0.47169727363678327</v>
      </c>
      <c r="O32" s="139">
        <f t="shared" si="6"/>
        <v>-0.33102416211748231</v>
      </c>
    </row>
    <row r="33" spans="4:18">
      <c r="D33" s="135"/>
      <c r="E33" s="135"/>
      <c r="F33" s="135"/>
      <c r="H33">
        <v>2</v>
      </c>
      <c r="J33">
        <f t="shared" ref="J33:O33" si="7">IF(NOT(J$12&lt;0),J$12,"")</f>
        <v>4.0884510337547963</v>
      </c>
      <c r="K33" t="str">
        <f t="shared" si="7"/>
        <v/>
      </c>
      <c r="L33" t="str">
        <f t="shared" si="7"/>
        <v/>
      </c>
      <c r="M33" t="str">
        <f t="shared" si="7"/>
        <v/>
      </c>
      <c r="N33" t="str">
        <f t="shared" si="7"/>
        <v/>
      </c>
      <c r="O33" t="str">
        <f t="shared" si="7"/>
        <v/>
      </c>
    </row>
    <row r="34" spans="4:18">
      <c r="D34" s="135"/>
      <c r="E34" s="135"/>
      <c r="F34" s="135"/>
      <c r="H34">
        <v>3</v>
      </c>
      <c r="I34">
        <f>MAX(J32:O32)</f>
        <v>-0.33102416211748231</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4.0884510337547963</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-0.60237920773404841</v>
      </c>
      <c r="L38" s="139">
        <f t="shared" si="12"/>
        <v>-0.58325145792928124</v>
      </c>
      <c r="M38" s="139">
        <f t="shared" si="12"/>
        <v>-0.54546236123535097</v>
      </c>
      <c r="N38" s="139">
        <f t="shared" si="12"/>
        <v>-0.47169727363678327</v>
      </c>
      <c r="O38" s="139">
        <f t="shared" si="12"/>
        <v>-0.33102416211748231</v>
      </c>
      <c r="P38" s="139">
        <f t="shared" si="12"/>
        <v>-7.429290304252012E-2</v>
      </c>
    </row>
    <row r="39" spans="4:18">
      <c r="D39" s="135"/>
      <c r="E39" s="135"/>
      <c r="F39" s="135"/>
      <c r="H39">
        <v>2</v>
      </c>
      <c r="J39">
        <f>IF(NOT(J$12&lt;0),J$12,"")</f>
        <v>4.0884510337547963</v>
      </c>
      <c r="K39" t="str">
        <f t="shared" ref="K39:P39" si="13">IF(NOT(K$12&lt;0),K$12,"")</f>
        <v/>
      </c>
      <c r="L39" t="str">
        <f t="shared" si="13"/>
        <v/>
      </c>
      <c r="M39" t="str">
        <f t="shared" si="13"/>
        <v/>
      </c>
      <c r="N39" t="str">
        <f t="shared" si="13"/>
        <v/>
      </c>
      <c r="O39" t="str">
        <f t="shared" si="13"/>
        <v/>
      </c>
      <c r="P39" t="str">
        <f t="shared" si="13"/>
        <v/>
      </c>
    </row>
    <row r="40" spans="4:18">
      <c r="D40" s="135"/>
      <c r="E40" s="135"/>
      <c r="F40" s="135"/>
      <c r="H40">
        <v>3</v>
      </c>
      <c r="I40">
        <f>MAX(J38:P38)</f>
        <v>-7.429290304252012E-2</v>
      </c>
      <c r="J40">
        <f>IF(J$12=$I40,1,0)</f>
        <v>0</v>
      </c>
      <c r="K40">
        <f t="shared" ref="K40:P40" si="14">IF(K$12=$I40,1,0)</f>
        <v>0</v>
      </c>
      <c r="L40">
        <f t="shared" si="14"/>
        <v>0</v>
      </c>
      <c r="M40">
        <f t="shared" si="14"/>
        <v>0</v>
      </c>
      <c r="N40">
        <f t="shared" si="14"/>
        <v>0</v>
      </c>
      <c r="O40">
        <f t="shared" si="14"/>
        <v>0</v>
      </c>
      <c r="P40">
        <f t="shared" si="14"/>
        <v>1</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36.09375</v>
      </c>
    </row>
    <row r="42" spans="4:18">
      <c r="D42" s="135"/>
      <c r="E42" s="135"/>
      <c r="F42" s="135"/>
      <c r="H42">
        <v>5</v>
      </c>
      <c r="I42">
        <f>MIN(J39:P39)</f>
        <v>4.0884510337547963</v>
      </c>
      <c r="J42">
        <f t="shared" ref="J42:P42" si="16">IF(J$12=$I42,1,0)</f>
        <v>1</v>
      </c>
      <c r="K42">
        <f t="shared" si="16"/>
        <v>0</v>
      </c>
      <c r="L42">
        <f t="shared" si="16"/>
        <v>0</v>
      </c>
      <c r="M42">
        <f t="shared" si="16"/>
        <v>0</v>
      </c>
      <c r="N42">
        <f t="shared" si="16"/>
        <v>0</v>
      </c>
      <c r="O42">
        <f t="shared" si="16"/>
        <v>0</v>
      </c>
      <c r="P42">
        <f t="shared" si="16"/>
        <v>0</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5</v>
      </c>
    </row>
    <row r="44" spans="4:18" s="139" customFormat="1">
      <c r="D44" s="137"/>
      <c r="E44" s="137"/>
      <c r="F44" s="137"/>
      <c r="G44" s="138" t="s">
        <v>104</v>
      </c>
      <c r="H44" s="139">
        <v>1</v>
      </c>
      <c r="J44" s="139" t="str">
        <f>IF(J$12&lt;0,J$12,"")</f>
        <v/>
      </c>
      <c r="K44" s="139">
        <f t="shared" ref="K44:Q44" si="18">IF(K$12&lt;0,K$12,"")</f>
        <v>-0.60237920773404841</v>
      </c>
      <c r="L44" s="139">
        <f t="shared" si="18"/>
        <v>-0.58325145792928124</v>
      </c>
      <c r="M44" s="139">
        <f t="shared" si="18"/>
        <v>-0.54546236123535097</v>
      </c>
      <c r="N44" s="139">
        <f t="shared" si="18"/>
        <v>-0.47169727363678327</v>
      </c>
      <c r="O44" s="139">
        <f t="shared" si="18"/>
        <v>-0.33102416211748231</v>
      </c>
      <c r="P44" s="139">
        <f t="shared" si="18"/>
        <v>-7.429290304252012E-2</v>
      </c>
      <c r="Q44" s="139" t="str">
        <f t="shared" si="18"/>
        <v/>
      </c>
    </row>
    <row r="45" spans="4:18">
      <c r="D45" s="135"/>
      <c r="E45" s="135"/>
      <c r="F45" s="135"/>
      <c r="H45">
        <v>2</v>
      </c>
      <c r="J45">
        <f>IF(NOT(J$12&lt;0),J$12,"")</f>
        <v>4.0884510337547963</v>
      </c>
      <c r="K45" t="str">
        <f t="shared" ref="K45:Q45" si="19">IF(NOT(K$12&lt;0),K$12,"")</f>
        <v/>
      </c>
      <c r="L45" t="str">
        <f t="shared" si="19"/>
        <v/>
      </c>
      <c r="M45" t="str">
        <f t="shared" si="19"/>
        <v/>
      </c>
      <c r="N45" t="str">
        <f t="shared" si="19"/>
        <v/>
      </c>
      <c r="O45" t="str">
        <f t="shared" si="19"/>
        <v/>
      </c>
      <c r="P45" t="str">
        <f t="shared" si="19"/>
        <v/>
      </c>
      <c r="Q45">
        <f t="shared" si="19"/>
        <v>0.35877087313850697</v>
      </c>
    </row>
    <row r="46" spans="4:18">
      <c r="D46" s="135"/>
      <c r="E46" s="135"/>
      <c r="F46" s="135"/>
      <c r="H46">
        <v>3</v>
      </c>
      <c r="I46">
        <f>MAX(J44:Q44)</f>
        <v>-7.429290304252012E-2</v>
      </c>
      <c r="J46">
        <f>IF(J$12=$I46,1,0)</f>
        <v>0</v>
      </c>
      <c r="K46">
        <f t="shared" ref="K46:Q46" si="20">IF(K$12=$I46,1,0)</f>
        <v>0</v>
      </c>
      <c r="L46">
        <f t="shared" si="20"/>
        <v>0</v>
      </c>
      <c r="M46">
        <f t="shared" si="20"/>
        <v>0</v>
      </c>
      <c r="N46">
        <f t="shared" si="20"/>
        <v>0</v>
      </c>
      <c r="O46">
        <f t="shared" si="20"/>
        <v>0</v>
      </c>
      <c r="P46">
        <f t="shared" si="20"/>
        <v>1</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20.546875</v>
      </c>
      <c r="R47" s="132">
        <f>HLOOKUP(1,$J46:Q47,2,0)</f>
        <v>36.09375</v>
      </c>
    </row>
    <row r="48" spans="4:18">
      <c r="D48" s="135"/>
      <c r="E48" s="135"/>
      <c r="F48" s="135"/>
      <c r="H48">
        <v>5</v>
      </c>
      <c r="I48">
        <f>MIN(J45:Q45)</f>
        <v>0.35877087313850697</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20.546875</v>
      </c>
      <c r="R49" s="132">
        <f>HLOOKUP(1,$J48:Q49,2,0)</f>
        <v>20.546875</v>
      </c>
    </row>
    <row r="50" spans="4:20" s="139" customFormat="1">
      <c r="D50" s="137"/>
      <c r="E50" s="137"/>
      <c r="F50" s="137"/>
      <c r="G50" s="138" t="s">
        <v>105</v>
      </c>
      <c r="H50" s="139">
        <v>1</v>
      </c>
      <c r="J50" s="139" t="str">
        <f>IF(J$12&lt;0,J$12,"")</f>
        <v/>
      </c>
      <c r="K50" s="139">
        <f t="shared" ref="K50:R50" si="24">IF(K$12&lt;0,K$12,"")</f>
        <v>-0.60237920773404841</v>
      </c>
      <c r="L50" s="139">
        <f t="shared" si="24"/>
        <v>-0.58325145792928124</v>
      </c>
      <c r="M50" s="139">
        <f t="shared" si="24"/>
        <v>-0.54546236123535097</v>
      </c>
      <c r="N50" s="139">
        <f t="shared" si="24"/>
        <v>-0.47169727363678327</v>
      </c>
      <c r="O50" s="139">
        <f t="shared" si="24"/>
        <v>-0.33102416211748231</v>
      </c>
      <c r="P50" s="139">
        <f t="shared" si="24"/>
        <v>-7.429290304252012E-2</v>
      </c>
      <c r="Q50" s="139" t="str">
        <f t="shared" si="24"/>
        <v/>
      </c>
      <c r="R50" s="139" t="str">
        <f t="shared" si="24"/>
        <v/>
      </c>
    </row>
    <row r="51" spans="4:20">
      <c r="D51" s="135"/>
      <c r="E51" s="135"/>
      <c r="F51" s="135"/>
      <c r="H51">
        <v>2</v>
      </c>
      <c r="J51">
        <f>IF(NOT(J$12&lt;0),J$12,"")</f>
        <v>4.0884510337547963</v>
      </c>
      <c r="K51" t="str">
        <f t="shared" ref="K51:R51" si="25">IF(NOT(K$12&lt;0),K$12,"")</f>
        <v/>
      </c>
      <c r="L51" t="str">
        <f t="shared" si="25"/>
        <v/>
      </c>
      <c r="M51" t="str">
        <f t="shared" si="25"/>
        <v/>
      </c>
      <c r="N51" t="str">
        <f t="shared" si="25"/>
        <v/>
      </c>
      <c r="O51" t="str">
        <f t="shared" si="25"/>
        <v/>
      </c>
      <c r="P51" t="str">
        <f t="shared" si="25"/>
        <v/>
      </c>
      <c r="Q51">
        <f t="shared" si="25"/>
        <v>0.35877087313850697</v>
      </c>
      <c r="R51">
        <f t="shared" si="25"/>
        <v>8.0854716393923387E-2</v>
      </c>
    </row>
    <row r="52" spans="4:20">
      <c r="D52" s="135"/>
      <c r="E52" s="135"/>
      <c r="F52" s="135"/>
      <c r="H52">
        <v>3</v>
      </c>
      <c r="I52">
        <f>MAX(J50:R50)</f>
        <v>-7.429290304252012E-2</v>
      </c>
      <c r="J52">
        <f>IF(J$12=$I52,1,0)</f>
        <v>0</v>
      </c>
      <c r="K52">
        <f t="shared" ref="K52:R52" si="26">IF(K$12=$I52,1,0)</f>
        <v>0</v>
      </c>
      <c r="L52">
        <f t="shared" si="26"/>
        <v>0</v>
      </c>
      <c r="M52">
        <f t="shared" si="26"/>
        <v>0</v>
      </c>
      <c r="N52">
        <f t="shared" si="26"/>
        <v>0</v>
      </c>
      <c r="O52">
        <f t="shared" si="26"/>
        <v>0</v>
      </c>
      <c r="P52">
        <f t="shared" si="26"/>
        <v>1</v>
      </c>
      <c r="Q52">
        <f t="shared" si="26"/>
        <v>0</v>
      </c>
      <c r="R52">
        <f t="shared" si="26"/>
        <v>0</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20.546875</v>
      </c>
      <c r="R53">
        <f t="shared" si="27"/>
        <v>28.3203125</v>
      </c>
      <c r="S53" s="132">
        <f>HLOOKUP(1,$J52:R53,2,0)</f>
        <v>36.09375</v>
      </c>
    </row>
    <row r="54" spans="4:20">
      <c r="D54" s="135"/>
      <c r="E54" s="135"/>
      <c r="F54" s="135"/>
      <c r="H54">
        <v>5</v>
      </c>
      <c r="I54">
        <f>MIN(J51:R51)</f>
        <v>8.0854716393923387E-2</v>
      </c>
      <c r="J54">
        <f>IF(J$12=$I54,1,0)</f>
        <v>0</v>
      </c>
      <c r="K54">
        <f>IF(K$12=$I54,1,0)</f>
        <v>0</v>
      </c>
      <c r="L54">
        <f>IF(L$12=$I54,1,0)</f>
        <v>0</v>
      </c>
      <c r="M54">
        <f t="shared" ref="M54:R54" si="28">IF(M$12=$I54,1,0)</f>
        <v>0</v>
      </c>
      <c r="N54">
        <f t="shared" si="28"/>
        <v>0</v>
      </c>
      <c r="O54">
        <f t="shared" si="28"/>
        <v>0</v>
      </c>
      <c r="P54">
        <f t="shared" si="28"/>
        <v>0</v>
      </c>
      <c r="Q54">
        <f t="shared" si="28"/>
        <v>0</v>
      </c>
      <c r="R54">
        <f t="shared" si="28"/>
        <v>1</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20.546875</v>
      </c>
      <c r="R55">
        <f t="shared" si="29"/>
        <v>28.3203125</v>
      </c>
      <c r="S55" s="132">
        <f>HLOOKUP(1,$J54:R55,2,0)</f>
        <v>28.3203125</v>
      </c>
    </row>
    <row r="56" spans="4:20" s="139" customFormat="1">
      <c r="D56" s="137"/>
      <c r="E56" s="137"/>
      <c r="F56" s="137"/>
      <c r="G56" s="138" t="s">
        <v>106</v>
      </c>
      <c r="H56" s="139">
        <v>1</v>
      </c>
      <c r="J56" s="139" t="str">
        <f>IF(J$12&lt;0,J$12,"")</f>
        <v/>
      </c>
      <c r="K56" s="139">
        <f t="shared" ref="K56:S56" si="30">IF(K$12&lt;0,K$12,"")</f>
        <v>-0.60237920773404841</v>
      </c>
      <c r="L56" s="139">
        <f t="shared" si="30"/>
        <v>-0.58325145792928124</v>
      </c>
      <c r="M56" s="139">
        <f t="shared" si="30"/>
        <v>-0.54546236123535097</v>
      </c>
      <c r="N56" s="139">
        <f t="shared" si="30"/>
        <v>-0.47169727363678327</v>
      </c>
      <c r="O56" s="139">
        <f t="shared" si="30"/>
        <v>-0.33102416211748231</v>
      </c>
      <c r="P56" s="139">
        <f t="shared" si="30"/>
        <v>-7.429290304252012E-2</v>
      </c>
      <c r="Q56" s="139" t="str">
        <f t="shared" si="30"/>
        <v/>
      </c>
      <c r="R56" s="139" t="str">
        <f t="shared" si="30"/>
        <v/>
      </c>
      <c r="S56" s="139">
        <f t="shared" si="30"/>
        <v>-6.3491399833981443E-3</v>
      </c>
    </row>
    <row r="57" spans="4:20">
      <c r="D57" s="135"/>
      <c r="E57" s="135"/>
      <c r="F57" s="135"/>
      <c r="H57">
        <v>2</v>
      </c>
      <c r="J57">
        <f>IF(NOT(J$12&lt;0),J$12,"")</f>
        <v>4.0884510337547963</v>
      </c>
      <c r="K57" t="str">
        <f t="shared" ref="K57:S57" si="31">IF(NOT(K$12&lt;0),K$12,"")</f>
        <v/>
      </c>
      <c r="L57" t="str">
        <f t="shared" si="31"/>
        <v/>
      </c>
      <c r="M57" t="str">
        <f t="shared" si="31"/>
        <v/>
      </c>
      <c r="N57" t="str">
        <f t="shared" si="31"/>
        <v/>
      </c>
      <c r="O57" t="str">
        <f t="shared" si="31"/>
        <v/>
      </c>
      <c r="P57" t="str">
        <f t="shared" si="31"/>
        <v/>
      </c>
      <c r="Q57">
        <f t="shared" si="31"/>
        <v>0.35877087313850697</v>
      </c>
      <c r="R57">
        <f t="shared" si="31"/>
        <v>8.0854716393923387E-2</v>
      </c>
      <c r="S57" t="str">
        <f t="shared" si="31"/>
        <v/>
      </c>
    </row>
    <row r="58" spans="4:20">
      <c r="D58" s="135"/>
      <c r="E58" s="135"/>
      <c r="F58" s="135"/>
      <c r="H58">
        <v>3</v>
      </c>
      <c r="I58">
        <f>MAX(J56:S56)</f>
        <v>-6.3491399833981443E-3</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20.546875</v>
      </c>
      <c r="R59">
        <f t="shared" si="33"/>
        <v>28.3203125</v>
      </c>
      <c r="S59">
        <f t="shared" si="33"/>
        <v>32.20703125</v>
      </c>
      <c r="T59" s="132">
        <f>HLOOKUP(1,$J58:S59,2,0)</f>
        <v>32.20703125</v>
      </c>
    </row>
    <row r="60" spans="4:20">
      <c r="D60" s="135"/>
      <c r="E60" s="135"/>
      <c r="F60" s="135"/>
      <c r="H60">
        <v>5</v>
      </c>
      <c r="I60">
        <f>MIN(J57:S57)</f>
        <v>8.0854716393923387E-2</v>
      </c>
      <c r="J60">
        <f>IF(J$12=$I60,1,0)</f>
        <v>0</v>
      </c>
      <c r="K60">
        <f>IF(K$12=$I60,1,0)</f>
        <v>0</v>
      </c>
      <c r="L60">
        <f>IF(L$12=$I60,1,0)</f>
        <v>0</v>
      </c>
      <c r="M60">
        <f t="shared" ref="M60:S60" si="34">IF(M$12=$I60,1,0)</f>
        <v>0</v>
      </c>
      <c r="N60">
        <f t="shared" si="34"/>
        <v>0</v>
      </c>
      <c r="O60">
        <f t="shared" si="34"/>
        <v>0</v>
      </c>
      <c r="P60">
        <f t="shared" si="34"/>
        <v>0</v>
      </c>
      <c r="Q60">
        <f t="shared" si="34"/>
        <v>0</v>
      </c>
      <c r="R60">
        <f t="shared" si="34"/>
        <v>1</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20.546875</v>
      </c>
      <c r="R61">
        <f t="shared" si="35"/>
        <v>28.3203125</v>
      </c>
      <c r="S61">
        <f t="shared" si="35"/>
        <v>32.20703125</v>
      </c>
      <c r="T61" s="132">
        <f>HLOOKUP(1,$J60:S61,2,0)</f>
        <v>28.3203125</v>
      </c>
    </row>
    <row r="62" spans="4:20" s="139" customFormat="1">
      <c r="D62" s="137"/>
      <c r="E62" s="137"/>
      <c r="F62" s="137"/>
      <c r="G62" s="138" t="s">
        <v>107</v>
      </c>
      <c r="H62" s="139">
        <v>1</v>
      </c>
      <c r="J62" s="139" t="str">
        <f>IF(J$12&lt;0,J$12,"")</f>
        <v/>
      </c>
      <c r="K62" s="139">
        <f t="shared" ref="K62:T62" si="36">IF(K$12&lt;0,K$12,"")</f>
        <v>-0.60237920773404841</v>
      </c>
      <c r="L62" s="139">
        <f t="shared" si="36"/>
        <v>-0.58325145792928124</v>
      </c>
      <c r="M62" s="139">
        <f t="shared" si="36"/>
        <v>-0.54546236123535097</v>
      </c>
      <c r="N62" s="139">
        <f t="shared" si="36"/>
        <v>-0.47169727363678327</v>
      </c>
      <c r="O62" s="139">
        <f t="shared" si="36"/>
        <v>-0.33102416211748231</v>
      </c>
      <c r="P62" s="139">
        <f t="shared" si="36"/>
        <v>-7.429290304252012E-2</v>
      </c>
      <c r="Q62" s="139" t="str">
        <f t="shared" si="36"/>
        <v/>
      </c>
      <c r="R62" s="139" t="str">
        <f t="shared" si="36"/>
        <v/>
      </c>
      <c r="S62" s="139">
        <f t="shared" si="36"/>
        <v>-6.3491399833981443E-3</v>
      </c>
      <c r="T62" s="139" t="str">
        <f t="shared" si="36"/>
        <v/>
      </c>
    </row>
    <row r="63" spans="4:20">
      <c r="D63" s="135"/>
      <c r="E63" s="135"/>
      <c r="F63" s="135"/>
      <c r="H63">
        <v>2</v>
      </c>
      <c r="J63">
        <f>IF(NOT(J$12&lt;0),J$12,"")</f>
        <v>4.0884510337547963</v>
      </c>
      <c r="K63" t="str">
        <f t="shared" ref="K63:T63" si="37">IF(NOT(K$12&lt;0),K$12,"")</f>
        <v/>
      </c>
      <c r="L63" t="str">
        <f t="shared" si="37"/>
        <v/>
      </c>
      <c r="M63" t="str">
        <f t="shared" si="37"/>
        <v/>
      </c>
      <c r="N63" t="str">
        <f t="shared" si="37"/>
        <v/>
      </c>
      <c r="O63" t="str">
        <f t="shared" si="37"/>
        <v/>
      </c>
      <c r="P63" t="str">
        <f t="shared" si="37"/>
        <v/>
      </c>
      <c r="Q63">
        <f t="shared" si="37"/>
        <v>0.35877087313850697</v>
      </c>
      <c r="R63">
        <f t="shared" si="37"/>
        <v>8.0854716393923387E-2</v>
      </c>
      <c r="S63" t="str">
        <f t="shared" si="37"/>
        <v/>
      </c>
      <c r="T63">
        <f t="shared" si="37"/>
        <v>3.4367254936665592E-2</v>
      </c>
    </row>
    <row r="64" spans="4:20">
      <c r="D64" s="135"/>
      <c r="E64" s="135"/>
      <c r="F64" s="135"/>
      <c r="H64">
        <v>3</v>
      </c>
      <c r="I64">
        <f>MAX(J62:T62)</f>
        <v>-6.3491399833981443E-3</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20.546875</v>
      </c>
      <c r="R65">
        <f t="shared" si="39"/>
        <v>28.3203125</v>
      </c>
      <c r="S65">
        <f t="shared" si="39"/>
        <v>32.20703125</v>
      </c>
      <c r="T65">
        <f t="shared" si="39"/>
        <v>30.263671875</v>
      </c>
      <c r="U65" s="132">
        <f>HLOOKUP(1,$J64:T65,2,0)</f>
        <v>32.20703125</v>
      </c>
    </row>
    <row r="66" spans="4:23">
      <c r="D66" s="135"/>
      <c r="E66" s="135"/>
      <c r="F66" s="135"/>
      <c r="H66">
        <v>5</v>
      </c>
      <c r="I66">
        <f>MIN(J63:T63)</f>
        <v>3.4367254936665592E-2</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20.546875</v>
      </c>
      <c r="R67">
        <f t="shared" si="41"/>
        <v>28.3203125</v>
      </c>
      <c r="S67">
        <f t="shared" si="41"/>
        <v>32.20703125</v>
      </c>
      <c r="T67">
        <f t="shared" si="41"/>
        <v>30.263671875</v>
      </c>
      <c r="U67" s="132">
        <f>HLOOKUP(1,$J66:T67,2,0)</f>
        <v>30.263671875</v>
      </c>
    </row>
    <row r="68" spans="4:23" s="139" customFormat="1">
      <c r="D68" s="137"/>
      <c r="E68" s="137"/>
      <c r="F68" s="137"/>
      <c r="G68" s="138" t="s">
        <v>108</v>
      </c>
      <c r="H68" s="139">
        <v>1</v>
      </c>
      <c r="J68" s="139" t="str">
        <f>IF(J$12&lt;0,J$12,"")</f>
        <v/>
      </c>
      <c r="K68" s="139">
        <f t="shared" ref="K68:U68" si="42">IF(K$12&lt;0,K$12,"")</f>
        <v>-0.60237920773404841</v>
      </c>
      <c r="L68" s="139">
        <f t="shared" si="42"/>
        <v>-0.58325145792928124</v>
      </c>
      <c r="M68" s="139">
        <f t="shared" si="42"/>
        <v>-0.54546236123535097</v>
      </c>
      <c r="N68" s="139">
        <f t="shared" si="42"/>
        <v>-0.47169727363678327</v>
      </c>
      <c r="O68" s="139">
        <f t="shared" si="42"/>
        <v>-0.33102416211748231</v>
      </c>
      <c r="P68" s="139">
        <f t="shared" si="42"/>
        <v>-7.429290304252012E-2</v>
      </c>
      <c r="Q68" s="139" t="str">
        <f t="shared" si="42"/>
        <v/>
      </c>
      <c r="R68" s="139" t="str">
        <f t="shared" si="42"/>
        <v/>
      </c>
      <c r="S68" s="139">
        <f t="shared" si="42"/>
        <v>-6.3491399833981443E-3</v>
      </c>
      <c r="T68" s="139" t="str">
        <f t="shared" si="42"/>
        <v/>
      </c>
      <c r="U68" s="139" t="str">
        <f t="shared" si="42"/>
        <v/>
      </c>
    </row>
    <row r="69" spans="4:23">
      <c r="D69" s="135"/>
      <c r="E69" s="135"/>
      <c r="F69" s="135"/>
      <c r="H69">
        <v>2</v>
      </c>
      <c r="J69">
        <f>IF(NOT(J$12&lt;0),J$12,"")</f>
        <v>4.0884510337547963</v>
      </c>
      <c r="K69" t="str">
        <f t="shared" ref="K69:U69" si="43">IF(NOT(K$12&lt;0),K$12,"")</f>
        <v/>
      </c>
      <c r="L69" t="str">
        <f t="shared" si="43"/>
        <v/>
      </c>
      <c r="M69" t="str">
        <f t="shared" si="43"/>
        <v/>
      </c>
      <c r="N69" t="str">
        <f t="shared" si="43"/>
        <v/>
      </c>
      <c r="O69" t="str">
        <f t="shared" si="43"/>
        <v/>
      </c>
      <c r="P69" t="str">
        <f t="shared" si="43"/>
        <v/>
      </c>
      <c r="Q69">
        <f t="shared" si="43"/>
        <v>0.35877087313850697</v>
      </c>
      <c r="R69">
        <f t="shared" si="43"/>
        <v>8.0854716393923387E-2</v>
      </c>
      <c r="S69" t="str">
        <f t="shared" si="43"/>
        <v/>
      </c>
      <c r="T69">
        <f t="shared" si="43"/>
        <v>3.4367254936665592E-2</v>
      </c>
      <c r="U69">
        <f t="shared" si="43"/>
        <v>1.3356997858964492E-2</v>
      </c>
    </row>
    <row r="70" spans="4:23">
      <c r="D70" s="135"/>
      <c r="E70" s="135"/>
      <c r="F70" s="135"/>
      <c r="H70">
        <v>3</v>
      </c>
      <c r="I70">
        <f>MAX(J68:U68)</f>
        <v>-6.3491399833981443E-3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1</v>
      </c>
      <c r="T70">
        <f t="shared" si="44"/>
        <v>0</v>
      </c>
      <c r="U70">
        <f t="shared" si="44"/>
        <v>0</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20.546875</v>
      </c>
      <c r="R71">
        <f t="shared" si="45"/>
        <v>28.3203125</v>
      </c>
      <c r="S71">
        <f t="shared" si="45"/>
        <v>32.20703125</v>
      </c>
      <c r="T71">
        <f t="shared" si="45"/>
        <v>30.263671875</v>
      </c>
      <c r="U71">
        <f t="shared" si="45"/>
        <v>31.2353515625</v>
      </c>
      <c r="V71" s="132">
        <f>HLOOKUP(1,$J70:U71,2,0)</f>
        <v>32.20703125</v>
      </c>
    </row>
    <row r="72" spans="4:23">
      <c r="D72" s="135"/>
      <c r="E72" s="135"/>
      <c r="F72" s="135"/>
      <c r="H72">
        <v>5</v>
      </c>
      <c r="I72">
        <f>MIN(J69:U69)</f>
        <v>1.3356997858964492E-2</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0</v>
      </c>
      <c r="U72">
        <f t="shared" si="46"/>
        <v>1</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20.546875</v>
      </c>
      <c r="R73">
        <f t="shared" si="47"/>
        <v>28.3203125</v>
      </c>
      <c r="S73">
        <f t="shared" si="47"/>
        <v>32.20703125</v>
      </c>
      <c r="T73">
        <f t="shared" si="47"/>
        <v>30.263671875</v>
      </c>
      <c r="U73">
        <f t="shared" si="47"/>
        <v>31.2353515625</v>
      </c>
      <c r="V73" s="132">
        <f>HLOOKUP(1,$J72:U73,2,0)</f>
        <v>31.2353515625</v>
      </c>
    </row>
    <row r="74" spans="4:23" s="139" customFormat="1">
      <c r="D74" s="137"/>
      <c r="E74" s="137"/>
      <c r="F74" s="137"/>
      <c r="G74" s="138" t="s">
        <v>109</v>
      </c>
      <c r="H74" s="139">
        <v>1</v>
      </c>
      <c r="J74" s="139" t="str">
        <f>IF(J$12&lt;0,J$12,"")</f>
        <v/>
      </c>
      <c r="K74" s="139">
        <f t="shared" ref="K74:V74" si="48">IF(K$12&lt;0,K$12,"")</f>
        <v>-0.60237920773404841</v>
      </c>
      <c r="L74" s="139">
        <f t="shared" si="48"/>
        <v>-0.58325145792928124</v>
      </c>
      <c r="M74" s="139">
        <f t="shared" si="48"/>
        <v>-0.54546236123535097</v>
      </c>
      <c r="N74" s="139">
        <f t="shared" si="48"/>
        <v>-0.47169727363678327</v>
      </c>
      <c r="O74" s="139">
        <f t="shared" si="48"/>
        <v>-0.33102416211748231</v>
      </c>
      <c r="P74" s="139">
        <f t="shared" si="48"/>
        <v>-7.429290304252012E-2</v>
      </c>
      <c r="Q74" s="139" t="str">
        <f t="shared" si="48"/>
        <v/>
      </c>
      <c r="R74" s="139" t="str">
        <f t="shared" si="48"/>
        <v/>
      </c>
      <c r="S74" s="139">
        <f t="shared" si="48"/>
        <v>-6.3491399833981443E-3</v>
      </c>
      <c r="T74" s="139" t="str">
        <f t="shared" si="48"/>
        <v/>
      </c>
      <c r="U74" s="139" t="str">
        <f t="shared" si="48"/>
        <v/>
      </c>
      <c r="V74" s="139" t="str">
        <f t="shared" si="48"/>
        <v/>
      </c>
    </row>
    <row r="75" spans="4:23">
      <c r="D75" s="135"/>
      <c r="E75" s="135"/>
      <c r="F75" s="135"/>
      <c r="H75">
        <v>2</v>
      </c>
      <c r="J75">
        <f>IF(NOT(J$12&lt;0),J$12,"")</f>
        <v>4.0884510337547963</v>
      </c>
      <c r="K75" t="str">
        <f t="shared" ref="K75:V75" si="49">IF(NOT(K$12&lt;0),K$12,"")</f>
        <v/>
      </c>
      <c r="L75" t="str">
        <f t="shared" si="49"/>
        <v/>
      </c>
      <c r="M75" t="str">
        <f t="shared" si="49"/>
        <v/>
      </c>
      <c r="N75" t="str">
        <f t="shared" si="49"/>
        <v/>
      </c>
      <c r="O75" t="str">
        <f t="shared" si="49"/>
        <v/>
      </c>
      <c r="P75" t="str">
        <f t="shared" si="49"/>
        <v/>
      </c>
      <c r="Q75">
        <f t="shared" si="49"/>
        <v>0.35877087313850697</v>
      </c>
      <c r="R75">
        <f t="shared" si="49"/>
        <v>8.0854716393923387E-2</v>
      </c>
      <c r="S75" t="str">
        <f t="shared" si="49"/>
        <v/>
      </c>
      <c r="T75">
        <f t="shared" si="49"/>
        <v>3.4367254936665592E-2</v>
      </c>
      <c r="U75">
        <f t="shared" si="49"/>
        <v>1.3356997858964492E-2</v>
      </c>
      <c r="V75">
        <f t="shared" si="49"/>
        <v>3.3486231982120529E-3</v>
      </c>
    </row>
    <row r="76" spans="4:23">
      <c r="D76" s="135"/>
      <c r="E76" s="135"/>
      <c r="F76" s="135"/>
      <c r="H76">
        <v>3</v>
      </c>
      <c r="I76">
        <f>MAX(J74:V74)</f>
        <v>-6.3491399833981443E-3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1</v>
      </c>
      <c r="T76">
        <f t="shared" si="50"/>
        <v>0</v>
      </c>
      <c r="U76">
        <f t="shared" si="50"/>
        <v>0</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20.546875</v>
      </c>
      <c r="R77">
        <f t="shared" si="51"/>
        <v>28.3203125</v>
      </c>
      <c r="S77">
        <f t="shared" si="51"/>
        <v>32.20703125</v>
      </c>
      <c r="T77">
        <f t="shared" si="51"/>
        <v>30.263671875</v>
      </c>
      <c r="U77">
        <f t="shared" si="51"/>
        <v>31.2353515625</v>
      </c>
      <c r="V77">
        <f t="shared" si="51"/>
        <v>31.72119140625</v>
      </c>
      <c r="W77" s="132">
        <f>HLOOKUP(1,$J76:V77,2,0)</f>
        <v>32.20703125</v>
      </c>
    </row>
    <row r="78" spans="4:23">
      <c r="D78" s="135"/>
      <c r="E78" s="135"/>
      <c r="F78" s="135"/>
      <c r="H78">
        <v>5</v>
      </c>
      <c r="I78">
        <f>MIN(J75:V75)</f>
        <v>3.3486231982120529E-3</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20.546875</v>
      </c>
      <c r="R79">
        <f t="shared" si="53"/>
        <v>28.3203125</v>
      </c>
      <c r="S79">
        <f t="shared" si="53"/>
        <v>32.20703125</v>
      </c>
      <c r="T79">
        <f t="shared" si="53"/>
        <v>30.263671875</v>
      </c>
      <c r="U79">
        <f t="shared" si="53"/>
        <v>31.2353515625</v>
      </c>
      <c r="V79">
        <f t="shared" si="53"/>
        <v>31.72119140625</v>
      </c>
      <c r="W79" s="132">
        <f>HLOOKUP(1,$J78:V79,2,0)</f>
        <v>31.72119140625</v>
      </c>
    </row>
    <row r="80" spans="4:23" s="139" customFormat="1">
      <c r="D80" s="137"/>
      <c r="E80" s="137"/>
      <c r="F80" s="137"/>
      <c r="G80" s="138" t="s">
        <v>132</v>
      </c>
      <c r="H80" s="139">
        <v>1</v>
      </c>
      <c r="J80" s="139" t="str">
        <f>IF(J$12&lt;0,J$12,"")</f>
        <v/>
      </c>
      <c r="K80" s="139">
        <f t="shared" ref="K80:W80" si="54">IF(K$12&lt;0,K$12,"")</f>
        <v>-0.60237920773404841</v>
      </c>
      <c r="L80" s="139">
        <f t="shared" si="54"/>
        <v>-0.58325145792928124</v>
      </c>
      <c r="M80" s="139">
        <f t="shared" si="54"/>
        <v>-0.54546236123535097</v>
      </c>
      <c r="N80" s="139">
        <f t="shared" si="54"/>
        <v>-0.47169727363678327</v>
      </c>
      <c r="O80" s="139">
        <f t="shared" si="54"/>
        <v>-0.33102416211748231</v>
      </c>
      <c r="P80" s="139">
        <f t="shared" si="54"/>
        <v>-7.429290304252012E-2</v>
      </c>
      <c r="Q80" s="139" t="str">
        <f t="shared" si="54"/>
        <v/>
      </c>
      <c r="R80" s="139" t="str">
        <f t="shared" si="54"/>
        <v/>
      </c>
      <c r="S80" s="139">
        <f t="shared" si="54"/>
        <v>-6.3491399833981443E-3</v>
      </c>
      <c r="T80" s="139" t="str">
        <f t="shared" si="54"/>
        <v/>
      </c>
      <c r="U80" s="139" t="str">
        <f t="shared" si="54"/>
        <v/>
      </c>
      <c r="V80" s="139" t="str">
        <f t="shared" si="54"/>
        <v/>
      </c>
      <c r="W80" s="139">
        <f t="shared" si="54"/>
        <v>-1.5381739380961879E-3</v>
      </c>
    </row>
    <row r="81" spans="4:26">
      <c r="D81" s="135"/>
      <c r="E81" s="135"/>
      <c r="F81" s="135"/>
      <c r="H81">
        <v>2</v>
      </c>
      <c r="J81">
        <f>IF(NOT(J$12&lt;0),J$12,"")</f>
        <v>4.0884510337547963</v>
      </c>
      <c r="K81" t="str">
        <f t="shared" ref="K81:W81" si="55">IF(NOT(K$12&lt;0),K$12,"")</f>
        <v/>
      </c>
      <c r="L81" t="str">
        <f t="shared" si="55"/>
        <v/>
      </c>
      <c r="M81" t="str">
        <f t="shared" si="55"/>
        <v/>
      </c>
      <c r="N81" t="str">
        <f t="shared" si="55"/>
        <v/>
      </c>
      <c r="O81" t="str">
        <f t="shared" si="55"/>
        <v/>
      </c>
      <c r="P81" t="str">
        <f t="shared" si="55"/>
        <v/>
      </c>
      <c r="Q81">
        <f t="shared" si="55"/>
        <v>0.35877087313850697</v>
      </c>
      <c r="R81">
        <f t="shared" si="55"/>
        <v>8.0854716393923387E-2</v>
      </c>
      <c r="S81" t="str">
        <f t="shared" si="55"/>
        <v/>
      </c>
      <c r="T81">
        <f t="shared" si="55"/>
        <v>3.4367254936665592E-2</v>
      </c>
      <c r="U81">
        <f t="shared" si="55"/>
        <v>1.3356997858964492E-2</v>
      </c>
      <c r="V81">
        <f t="shared" si="55"/>
        <v>3.3486231982120529E-3</v>
      </c>
      <c r="W81" t="str">
        <f t="shared" si="55"/>
        <v/>
      </c>
    </row>
    <row r="82" spans="4:26">
      <c r="D82" s="135"/>
      <c r="E82" s="135"/>
      <c r="F82" s="135"/>
      <c r="H82">
        <v>3</v>
      </c>
      <c r="I82">
        <f>MAX(J80:W80)</f>
        <v>-1.5381739380961879E-3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0</v>
      </c>
      <c r="V82">
        <f t="shared" si="56"/>
        <v>0</v>
      </c>
      <c r="W82">
        <f t="shared" si="56"/>
        <v>1</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20.546875</v>
      </c>
      <c r="R83">
        <f t="shared" si="57"/>
        <v>28.3203125</v>
      </c>
      <c r="S83">
        <f t="shared" si="57"/>
        <v>32.20703125</v>
      </c>
      <c r="T83">
        <f t="shared" si="57"/>
        <v>30.263671875</v>
      </c>
      <c r="U83">
        <f t="shared" si="57"/>
        <v>31.2353515625</v>
      </c>
      <c r="V83">
        <f t="shared" si="57"/>
        <v>31.72119140625</v>
      </c>
      <c r="W83">
        <f t="shared" si="57"/>
        <v>31.964111328125</v>
      </c>
      <c r="X83" s="132">
        <f>HLOOKUP(1,$J82:W83,2,0)</f>
        <v>31.964111328125</v>
      </c>
      <c r="Y83" s="132"/>
      <c r="Z83" s="132"/>
    </row>
    <row r="84" spans="4:26">
      <c r="D84" s="135"/>
      <c r="E84" s="135"/>
      <c r="F84" s="135"/>
      <c r="H84">
        <v>5</v>
      </c>
      <c r="I84">
        <f>MIN(J81:W81)</f>
        <v>3.3486231982120529E-3</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1</v>
      </c>
      <c r="W84">
        <f t="shared" si="58"/>
        <v>0</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20.546875</v>
      </c>
      <c r="R85">
        <f t="shared" si="59"/>
        <v>28.3203125</v>
      </c>
      <c r="S85">
        <f t="shared" si="59"/>
        <v>32.20703125</v>
      </c>
      <c r="T85">
        <f t="shared" si="59"/>
        <v>30.263671875</v>
      </c>
      <c r="U85">
        <f t="shared" si="59"/>
        <v>31.2353515625</v>
      </c>
      <c r="V85">
        <f t="shared" si="59"/>
        <v>31.72119140625</v>
      </c>
      <c r="W85">
        <f t="shared" si="59"/>
        <v>31.964111328125</v>
      </c>
      <c r="X85" s="132">
        <f>HLOOKUP(1,$J84:W85,2,0)</f>
        <v>31.72119140625</v>
      </c>
      <c r="Y85" s="132"/>
      <c r="Z85" s="132"/>
    </row>
    <row r="86" spans="4:26" s="139" customFormat="1">
      <c r="D86" s="137"/>
      <c r="E86" s="137"/>
      <c r="F86" s="137"/>
      <c r="G86" s="138" t="s">
        <v>111</v>
      </c>
      <c r="H86" s="139">
        <v>1</v>
      </c>
      <c r="J86" s="139" t="str">
        <f>IF(J$12&lt;0,J$12,"")</f>
        <v/>
      </c>
      <c r="K86" s="139">
        <f t="shared" ref="K86:X86" si="60">IF(K$12&lt;0,K$12,"")</f>
        <v>-0.60237920773404841</v>
      </c>
      <c r="L86" s="139">
        <f t="shared" si="60"/>
        <v>-0.58325145792928124</v>
      </c>
      <c r="M86" s="139">
        <f t="shared" si="60"/>
        <v>-0.54546236123535097</v>
      </c>
      <c r="N86" s="139">
        <f t="shared" si="60"/>
        <v>-0.47169727363678327</v>
      </c>
      <c r="O86" s="139">
        <f t="shared" si="60"/>
        <v>-0.33102416211748231</v>
      </c>
      <c r="P86" s="139">
        <f t="shared" si="60"/>
        <v>-7.429290304252012E-2</v>
      </c>
      <c r="Q86" s="139" t="str">
        <f t="shared" si="60"/>
        <v/>
      </c>
      <c r="R86" s="139" t="str">
        <f t="shared" si="60"/>
        <v/>
      </c>
      <c r="S86" s="139">
        <f t="shared" si="60"/>
        <v>-6.3491399833981443E-3</v>
      </c>
      <c r="T86" s="139" t="str">
        <f t="shared" si="60"/>
        <v/>
      </c>
      <c r="U86" s="139" t="str">
        <f t="shared" si="60"/>
        <v/>
      </c>
      <c r="V86" s="139" t="str">
        <f t="shared" si="60"/>
        <v/>
      </c>
      <c r="W86" s="139">
        <f t="shared" si="60"/>
        <v>-1.5381739380961879E-3</v>
      </c>
      <c r="X86" s="139" t="str">
        <f t="shared" si="60"/>
        <v/>
      </c>
    </row>
    <row r="87" spans="4:26">
      <c r="D87" s="135"/>
      <c r="E87" s="135"/>
      <c r="F87" s="135"/>
      <c r="H87">
        <v>2</v>
      </c>
      <c r="J87">
        <f>IF(NOT(J$12&lt;0),J$12,"")</f>
        <v>4.0884510337547963</v>
      </c>
      <c r="K87" t="str">
        <f t="shared" ref="K87:X87" si="61">IF(NOT(K$12&lt;0),K$12,"")</f>
        <v/>
      </c>
      <c r="L87" t="str">
        <f t="shared" si="61"/>
        <v/>
      </c>
      <c r="M87" t="str">
        <f t="shared" si="61"/>
        <v/>
      </c>
      <c r="N87" t="str">
        <f t="shared" si="61"/>
        <v/>
      </c>
      <c r="O87" t="str">
        <f t="shared" si="61"/>
        <v/>
      </c>
      <c r="P87" t="str">
        <f t="shared" si="61"/>
        <v/>
      </c>
      <c r="Q87">
        <f t="shared" si="61"/>
        <v>0.35877087313850697</v>
      </c>
      <c r="R87">
        <f t="shared" si="61"/>
        <v>8.0854716393923387E-2</v>
      </c>
      <c r="S87" t="str">
        <f t="shared" si="61"/>
        <v/>
      </c>
      <c r="T87">
        <f t="shared" si="61"/>
        <v>3.4367254936665592E-2</v>
      </c>
      <c r="U87">
        <f t="shared" si="61"/>
        <v>1.3356997858964492E-2</v>
      </c>
      <c r="V87">
        <f t="shared" si="61"/>
        <v>3.3486231982120529E-3</v>
      </c>
      <c r="W87" t="str">
        <f t="shared" si="61"/>
        <v/>
      </c>
      <c r="X87">
        <f t="shared" si="61"/>
        <v>8.9563411748760924E-4</v>
      </c>
    </row>
    <row r="88" spans="4:26">
      <c r="D88" s="135"/>
      <c r="E88" s="135"/>
      <c r="F88" s="135"/>
      <c r="H88">
        <v>3</v>
      </c>
      <c r="I88">
        <f>MAX(J86:X86)</f>
        <v>-1.5381739380961879E-3</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1</v>
      </c>
      <c r="X88">
        <f t="shared" si="62"/>
        <v>0</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20.546875</v>
      </c>
      <c r="R89">
        <f t="shared" si="63"/>
        <v>28.3203125</v>
      </c>
      <c r="S89">
        <f t="shared" si="63"/>
        <v>32.20703125</v>
      </c>
      <c r="T89">
        <f t="shared" si="63"/>
        <v>30.263671875</v>
      </c>
      <c r="U89">
        <f t="shared" si="63"/>
        <v>31.2353515625</v>
      </c>
      <c r="V89">
        <f t="shared" si="63"/>
        <v>31.72119140625</v>
      </c>
      <c r="W89">
        <f t="shared" si="63"/>
        <v>31.964111328125</v>
      </c>
      <c r="X89">
        <f t="shared" si="63"/>
        <v>31.8426513671875</v>
      </c>
      <c r="Y89" s="132">
        <f>HLOOKUP(1,$J88:X89,2,0)</f>
        <v>31.964111328125</v>
      </c>
      <c r="Z89" s="132"/>
    </row>
    <row r="90" spans="4:26">
      <c r="D90" s="135"/>
      <c r="E90" s="135"/>
      <c r="F90" s="135"/>
      <c r="H90">
        <v>5</v>
      </c>
      <c r="I90">
        <f>MIN(J87:X87)</f>
        <v>8.9563411748760924E-4</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0</v>
      </c>
      <c r="X90">
        <f t="shared" si="64"/>
        <v>1</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20.546875</v>
      </c>
      <c r="R91">
        <f t="shared" si="65"/>
        <v>28.3203125</v>
      </c>
      <c r="S91">
        <f t="shared" si="65"/>
        <v>32.20703125</v>
      </c>
      <c r="T91">
        <f t="shared" si="65"/>
        <v>30.263671875</v>
      </c>
      <c r="U91">
        <f t="shared" si="65"/>
        <v>31.2353515625</v>
      </c>
      <c r="V91">
        <f t="shared" si="65"/>
        <v>31.72119140625</v>
      </c>
      <c r="W91">
        <f t="shared" si="65"/>
        <v>31.964111328125</v>
      </c>
      <c r="X91">
        <f t="shared" si="65"/>
        <v>31.8426513671875</v>
      </c>
      <c r="Y91" s="132">
        <f>HLOOKUP(1,$J90:X91,2,0)</f>
        <v>31.8426513671875</v>
      </c>
      <c r="Z91" s="132"/>
    </row>
    <row r="92" spans="4:26" s="139" customFormat="1">
      <c r="D92" s="137"/>
      <c r="E92" s="137"/>
      <c r="F92" s="137"/>
      <c r="G92" s="138" t="s">
        <v>112</v>
      </c>
      <c r="H92" s="139">
        <v>1</v>
      </c>
      <c r="J92" s="139" t="str">
        <f>IF(J$12&lt;0,J$12,"")</f>
        <v/>
      </c>
      <c r="K92" s="139">
        <f t="shared" ref="K92:Y92" si="66">IF(K$12&lt;0,K$12,"")</f>
        <v>-0.60237920773404841</v>
      </c>
      <c r="L92" s="139">
        <f t="shared" si="66"/>
        <v>-0.58325145792928124</v>
      </c>
      <c r="M92" s="139">
        <f t="shared" si="66"/>
        <v>-0.54546236123535097</v>
      </c>
      <c r="N92" s="139">
        <f t="shared" si="66"/>
        <v>-0.47169727363678327</v>
      </c>
      <c r="O92" s="139">
        <f t="shared" si="66"/>
        <v>-0.33102416211748231</v>
      </c>
      <c r="P92" s="139">
        <f t="shared" si="66"/>
        <v>-7.429290304252012E-2</v>
      </c>
      <c r="Q92" s="139" t="str">
        <f t="shared" si="66"/>
        <v/>
      </c>
      <c r="R92" s="139" t="str">
        <f t="shared" si="66"/>
        <v/>
      </c>
      <c r="S92" s="139">
        <f t="shared" si="66"/>
        <v>-6.3491399833981443E-3</v>
      </c>
      <c r="T92" s="139" t="str">
        <f t="shared" si="66"/>
        <v/>
      </c>
      <c r="U92" s="139" t="str">
        <f t="shared" si="66"/>
        <v/>
      </c>
      <c r="V92" s="139" t="str">
        <f t="shared" si="66"/>
        <v/>
      </c>
      <c r="W92" s="139">
        <f t="shared" si="66"/>
        <v>-1.5381739380961879E-3</v>
      </c>
      <c r="X92" s="139" t="str">
        <f t="shared" si="66"/>
        <v/>
      </c>
      <c r="Y92" s="139">
        <f t="shared" si="66"/>
        <v>-3.2365344849694111E-4</v>
      </c>
    </row>
    <row r="93" spans="4:26">
      <c r="D93" s="135"/>
      <c r="E93" s="135"/>
      <c r="F93" s="135"/>
      <c r="H93">
        <v>2</v>
      </c>
      <c r="J93">
        <f>IF(NOT(J$12&lt;0),J$12,"")</f>
        <v>4.0884510337547963</v>
      </c>
      <c r="K93" t="str">
        <f t="shared" ref="K93:Y93" si="67">IF(NOT(K$12&lt;0),K$12,"")</f>
        <v/>
      </c>
      <c r="L93" t="str">
        <f t="shared" si="67"/>
        <v/>
      </c>
      <c r="M93" t="str">
        <f t="shared" si="67"/>
        <v/>
      </c>
      <c r="N93" t="str">
        <f t="shared" si="67"/>
        <v/>
      </c>
      <c r="O93" t="str">
        <f t="shared" si="67"/>
        <v/>
      </c>
      <c r="P93" t="str">
        <f t="shared" si="67"/>
        <v/>
      </c>
      <c r="Q93">
        <f t="shared" si="67"/>
        <v>0.35877087313850697</v>
      </c>
      <c r="R93">
        <f t="shared" si="67"/>
        <v>8.0854716393923387E-2</v>
      </c>
      <c r="S93" t="str">
        <f t="shared" si="67"/>
        <v/>
      </c>
      <c r="T93">
        <f t="shared" si="67"/>
        <v>3.4367254936665592E-2</v>
      </c>
      <c r="U93">
        <f t="shared" si="67"/>
        <v>1.3356997858964492E-2</v>
      </c>
      <c r="V93">
        <f t="shared" si="67"/>
        <v>3.3486231982120529E-3</v>
      </c>
      <c r="W93" t="str">
        <f t="shared" si="67"/>
        <v/>
      </c>
      <c r="X93">
        <f t="shared" si="67"/>
        <v>8.9563411748760924E-4</v>
      </c>
      <c r="Y93" t="str">
        <f t="shared" si="67"/>
        <v/>
      </c>
    </row>
    <row r="94" spans="4:26">
      <c r="D94" s="135"/>
      <c r="E94" s="135"/>
      <c r="F94" s="135"/>
      <c r="H94">
        <v>3</v>
      </c>
      <c r="I94">
        <f>MAX(J92:Y92)</f>
        <v>-3.2365344849694111E-4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0</v>
      </c>
      <c r="Y94">
        <f t="shared" si="68"/>
        <v>1</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20.546875</v>
      </c>
      <c r="R95">
        <f t="shared" si="69"/>
        <v>28.3203125</v>
      </c>
      <c r="S95">
        <f t="shared" si="69"/>
        <v>32.20703125</v>
      </c>
      <c r="T95">
        <f t="shared" si="69"/>
        <v>30.263671875</v>
      </c>
      <c r="U95">
        <f t="shared" si="69"/>
        <v>31.2353515625</v>
      </c>
      <c r="V95">
        <f t="shared" si="69"/>
        <v>31.72119140625</v>
      </c>
      <c r="W95">
        <f t="shared" si="69"/>
        <v>31.964111328125</v>
      </c>
      <c r="X95">
        <f t="shared" si="69"/>
        <v>31.8426513671875</v>
      </c>
      <c r="Y95">
        <f t="shared" si="69"/>
        <v>31.90338134765625</v>
      </c>
      <c r="Z95" s="132">
        <f>HLOOKUP(1,$J94:Y95,2,0)</f>
        <v>31.90338134765625</v>
      </c>
    </row>
    <row r="96" spans="4:26">
      <c r="D96" s="135"/>
      <c r="E96" s="135"/>
      <c r="F96" s="135"/>
      <c r="H96">
        <v>5</v>
      </c>
      <c r="I96">
        <f>MIN(J93:Y93)</f>
        <v>8.9563411748760924E-4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1</v>
      </c>
      <c r="Y96">
        <f t="shared" si="70"/>
        <v>0</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20.546875</v>
      </c>
      <c r="R97">
        <f t="shared" si="71"/>
        <v>28.3203125</v>
      </c>
      <c r="S97">
        <f t="shared" si="71"/>
        <v>32.20703125</v>
      </c>
      <c r="T97">
        <f t="shared" si="71"/>
        <v>30.263671875</v>
      </c>
      <c r="U97">
        <f t="shared" si="71"/>
        <v>31.2353515625</v>
      </c>
      <c r="V97">
        <f t="shared" si="71"/>
        <v>31.72119140625</v>
      </c>
      <c r="W97">
        <f t="shared" si="71"/>
        <v>31.964111328125</v>
      </c>
      <c r="X97">
        <f t="shared" si="71"/>
        <v>31.8426513671875</v>
      </c>
      <c r="Y97">
        <f t="shared" si="71"/>
        <v>31.90338134765625</v>
      </c>
      <c r="Z97" s="132">
        <f>HLOOKUP(1,$J96:Y97,2,0)</f>
        <v>31.8426513671875</v>
      </c>
    </row>
    <row r="98" spans="4:28" s="139" customFormat="1">
      <c r="D98" s="137"/>
      <c r="E98" s="137"/>
      <c r="F98" s="137"/>
      <c r="G98" s="138" t="s">
        <v>113</v>
      </c>
      <c r="H98" s="139">
        <v>1</v>
      </c>
      <c r="J98" s="139" t="str">
        <f>IF(J$12&lt;0,J$12,"")</f>
        <v/>
      </c>
      <c r="K98" s="139">
        <f t="shared" ref="K98:Z98" si="72">IF(K$12&lt;0,K$12,"")</f>
        <v>-0.60237920773404841</v>
      </c>
      <c r="L98" s="139">
        <f t="shared" si="72"/>
        <v>-0.58325145792928124</v>
      </c>
      <c r="M98" s="139">
        <f t="shared" si="72"/>
        <v>-0.54546236123535097</v>
      </c>
      <c r="N98" s="139">
        <f t="shared" si="72"/>
        <v>-0.47169727363678327</v>
      </c>
      <c r="O98" s="139">
        <f t="shared" si="72"/>
        <v>-0.33102416211748231</v>
      </c>
      <c r="P98" s="139">
        <f t="shared" si="72"/>
        <v>-7.429290304252012E-2</v>
      </c>
      <c r="Q98" s="139" t="str">
        <f t="shared" si="72"/>
        <v/>
      </c>
      <c r="R98" s="139" t="str">
        <f t="shared" si="72"/>
        <v/>
      </c>
      <c r="S98" s="139">
        <f t="shared" si="72"/>
        <v>-6.3491399833981443E-3</v>
      </c>
      <c r="T98" s="139" t="str">
        <f t="shared" si="72"/>
        <v/>
      </c>
      <c r="U98" s="139" t="str">
        <f t="shared" si="72"/>
        <v/>
      </c>
      <c r="V98" s="139" t="str">
        <f t="shared" si="72"/>
        <v/>
      </c>
      <c r="W98" s="139">
        <f t="shared" si="72"/>
        <v>-1.5381739380961879E-3</v>
      </c>
      <c r="X98" s="139" t="str">
        <f t="shared" si="72"/>
        <v/>
      </c>
      <c r="Y98" s="139">
        <f t="shared" si="72"/>
        <v>-3.2365344849694111E-4</v>
      </c>
      <c r="Z98" s="139" t="str">
        <f t="shared" si="72"/>
        <v/>
      </c>
    </row>
    <row r="99" spans="4:28">
      <c r="D99" s="135"/>
      <c r="E99" s="135"/>
      <c r="F99" s="135"/>
      <c r="H99">
        <v>2</v>
      </c>
      <c r="J99">
        <f>IF(NOT(J$12&lt;0),J$12,"")</f>
        <v>4.0884510337547963</v>
      </c>
      <c r="K99" t="str">
        <f t="shared" ref="K99:Z99" si="73">IF(NOT(K$12&lt;0),K$12,"")</f>
        <v/>
      </c>
      <c r="L99" t="str">
        <f t="shared" si="73"/>
        <v/>
      </c>
      <c r="M99" t="str">
        <f t="shared" si="73"/>
        <v/>
      </c>
      <c r="N99" t="str">
        <f t="shared" si="73"/>
        <v/>
      </c>
      <c r="O99" t="str">
        <f t="shared" si="73"/>
        <v/>
      </c>
      <c r="P99" t="str">
        <f t="shared" si="73"/>
        <v/>
      </c>
      <c r="Q99">
        <f t="shared" si="73"/>
        <v>0.35877087313850697</v>
      </c>
      <c r="R99">
        <f t="shared" si="73"/>
        <v>8.0854716393923387E-2</v>
      </c>
      <c r="S99" t="str">
        <f t="shared" si="73"/>
        <v/>
      </c>
      <c r="T99">
        <f t="shared" si="73"/>
        <v>3.4367254936665592E-2</v>
      </c>
      <c r="U99">
        <f t="shared" si="73"/>
        <v>1.3356997858964492E-2</v>
      </c>
      <c r="V99">
        <f t="shared" si="73"/>
        <v>3.3486231982120529E-3</v>
      </c>
      <c r="W99" t="str">
        <f t="shared" si="73"/>
        <v/>
      </c>
      <c r="X99">
        <f t="shared" si="73"/>
        <v>8.9563411748760924E-4</v>
      </c>
      <c r="Y99" t="str">
        <f t="shared" si="73"/>
        <v/>
      </c>
      <c r="Z99">
        <f t="shared" si="73"/>
        <v>2.8539269733784955E-4</v>
      </c>
    </row>
    <row r="100" spans="4:28">
      <c r="D100" s="135"/>
      <c r="E100" s="135"/>
      <c r="F100" s="135"/>
      <c r="H100">
        <v>3</v>
      </c>
      <c r="I100">
        <f>MAX(J98:Z98)</f>
        <v>-3.2365344849694111E-4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0</v>
      </c>
      <c r="Y100">
        <f t="shared" si="74"/>
        <v>1</v>
      </c>
      <c r="Z100">
        <f t="shared" si="74"/>
        <v>0</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20.546875</v>
      </c>
      <c r="R101">
        <f t="shared" si="75"/>
        <v>28.3203125</v>
      </c>
      <c r="S101">
        <f t="shared" si="75"/>
        <v>32.20703125</v>
      </c>
      <c r="T101">
        <f t="shared" si="75"/>
        <v>30.263671875</v>
      </c>
      <c r="U101">
        <f t="shared" si="75"/>
        <v>31.2353515625</v>
      </c>
      <c r="V101">
        <f t="shared" si="75"/>
        <v>31.72119140625</v>
      </c>
      <c r="W101">
        <f t="shared" si="75"/>
        <v>31.964111328125</v>
      </c>
      <c r="X101">
        <f t="shared" si="75"/>
        <v>31.8426513671875</v>
      </c>
      <c r="Y101">
        <f t="shared" si="75"/>
        <v>31.90338134765625</v>
      </c>
      <c r="Z101">
        <f t="shared" si="75"/>
        <v>31.873016357421875</v>
      </c>
      <c r="AA101" s="132">
        <f>HLOOKUP(1,$J100:Z101,2,0)</f>
        <v>31.90338134765625</v>
      </c>
    </row>
    <row r="102" spans="4:28">
      <c r="D102" s="135"/>
      <c r="E102" s="135"/>
      <c r="F102" s="135"/>
      <c r="H102">
        <v>5</v>
      </c>
      <c r="I102">
        <f>MIN(J99:Z99)</f>
        <v>2.8539269733784955E-4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0</v>
      </c>
      <c r="Z102">
        <f t="shared" si="76"/>
        <v>1</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20.546875</v>
      </c>
      <c r="R103">
        <f t="shared" si="77"/>
        <v>28.3203125</v>
      </c>
      <c r="S103">
        <f t="shared" si="77"/>
        <v>32.20703125</v>
      </c>
      <c r="T103">
        <f t="shared" si="77"/>
        <v>30.263671875</v>
      </c>
      <c r="U103">
        <f t="shared" si="77"/>
        <v>31.2353515625</v>
      </c>
      <c r="V103">
        <f t="shared" si="77"/>
        <v>31.72119140625</v>
      </c>
      <c r="W103">
        <f t="shared" si="77"/>
        <v>31.964111328125</v>
      </c>
      <c r="X103">
        <f t="shared" si="77"/>
        <v>31.8426513671875</v>
      </c>
      <c r="Y103">
        <f t="shared" si="77"/>
        <v>31.90338134765625</v>
      </c>
      <c r="Z103">
        <f t="shared" si="77"/>
        <v>31.873016357421875</v>
      </c>
      <c r="AA103" s="132">
        <f>HLOOKUP(1,$J102:Z103,2,0)</f>
        <v>31.873016357421875</v>
      </c>
    </row>
    <row r="104" spans="4:28" s="139" customFormat="1">
      <c r="D104" s="137"/>
      <c r="E104" s="137"/>
      <c r="F104" s="137"/>
      <c r="G104" s="138" t="s">
        <v>114</v>
      </c>
      <c r="H104" s="139">
        <v>1</v>
      </c>
      <c r="J104" s="139" t="str">
        <f>IF(J$12&lt;0,J$12,"")</f>
        <v/>
      </c>
      <c r="K104" s="139">
        <f t="shared" ref="K104:AA104" si="78">IF(K$12&lt;0,K$12,"")</f>
        <v>-0.60237920773404841</v>
      </c>
      <c r="L104" s="139">
        <f t="shared" si="78"/>
        <v>-0.58325145792928124</v>
      </c>
      <c r="M104" s="139">
        <f t="shared" si="78"/>
        <v>-0.54546236123535097</v>
      </c>
      <c r="N104" s="139">
        <f t="shared" si="78"/>
        <v>-0.47169727363678327</v>
      </c>
      <c r="O104" s="139">
        <f t="shared" si="78"/>
        <v>-0.33102416211748231</v>
      </c>
      <c r="P104" s="139">
        <f t="shared" si="78"/>
        <v>-7.429290304252012E-2</v>
      </c>
      <c r="Q104" s="139" t="str">
        <f t="shared" si="78"/>
        <v/>
      </c>
      <c r="R104" s="139" t="str">
        <f t="shared" si="78"/>
        <v/>
      </c>
      <c r="S104" s="139">
        <f t="shared" si="78"/>
        <v>-6.3491399833981443E-3</v>
      </c>
      <c r="T104" s="139" t="str">
        <f t="shared" si="78"/>
        <v/>
      </c>
      <c r="U104" s="139" t="str">
        <f t="shared" si="78"/>
        <v/>
      </c>
      <c r="V104" s="139" t="str">
        <f t="shared" si="78"/>
        <v/>
      </c>
      <c r="W104" s="139">
        <f t="shared" si="78"/>
        <v>-1.5381739380961879E-3</v>
      </c>
      <c r="X104" s="139" t="str">
        <f t="shared" si="78"/>
        <v/>
      </c>
      <c r="Y104" s="139">
        <f t="shared" si="78"/>
        <v>-3.2365344849694111E-4</v>
      </c>
      <c r="Z104" s="139" t="str">
        <f t="shared" si="78"/>
        <v/>
      </c>
      <c r="AA104" s="139">
        <f t="shared" si="78"/>
        <v>-1.9279565256047348E-5</v>
      </c>
    </row>
    <row r="105" spans="4:28">
      <c r="D105" s="135"/>
      <c r="E105" s="135"/>
      <c r="F105" s="135"/>
      <c r="H105">
        <v>2</v>
      </c>
      <c r="J105">
        <f>IF(NOT(J$12&lt;0),J$12,"")</f>
        <v>4.0884510337547963</v>
      </c>
      <c r="K105" t="str">
        <f t="shared" ref="K105:AA105" si="79">IF(NOT(K$12&lt;0),K$12,"")</f>
        <v/>
      </c>
      <c r="L105" t="str">
        <f t="shared" si="79"/>
        <v/>
      </c>
      <c r="M105" t="str">
        <f t="shared" si="79"/>
        <v/>
      </c>
      <c r="N105" t="str">
        <f t="shared" si="79"/>
        <v/>
      </c>
      <c r="O105" t="str">
        <f t="shared" si="79"/>
        <v/>
      </c>
      <c r="P105" t="str">
        <f t="shared" si="79"/>
        <v/>
      </c>
      <c r="Q105">
        <f t="shared" si="79"/>
        <v>0.35877087313850697</v>
      </c>
      <c r="R105">
        <f t="shared" si="79"/>
        <v>8.0854716393923387E-2</v>
      </c>
      <c r="S105" t="str">
        <f t="shared" si="79"/>
        <v/>
      </c>
      <c r="T105">
        <f t="shared" si="79"/>
        <v>3.4367254936665592E-2</v>
      </c>
      <c r="U105">
        <f t="shared" si="79"/>
        <v>1.3356997858964492E-2</v>
      </c>
      <c r="V105">
        <f t="shared" si="79"/>
        <v>3.3486231982120529E-3</v>
      </c>
      <c r="W105" t="str">
        <f t="shared" si="79"/>
        <v/>
      </c>
      <c r="X105">
        <f t="shared" si="79"/>
        <v>8.9563411748760924E-4</v>
      </c>
      <c r="Y105" t="str">
        <f t="shared" si="79"/>
        <v/>
      </c>
      <c r="Z105">
        <f t="shared" si="79"/>
        <v>2.8539269733784955E-4</v>
      </c>
      <c r="AA105" t="str">
        <f t="shared" si="79"/>
        <v/>
      </c>
    </row>
    <row r="106" spans="4:28">
      <c r="D106" s="135"/>
      <c r="E106" s="135"/>
      <c r="F106" s="135"/>
      <c r="H106">
        <v>3</v>
      </c>
      <c r="I106">
        <f>MAX(J104:AA104)</f>
        <v>-1.9279565256047348E-5</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20.546875</v>
      </c>
      <c r="R107">
        <f t="shared" si="81"/>
        <v>28.3203125</v>
      </c>
      <c r="S107">
        <f t="shared" si="81"/>
        <v>32.20703125</v>
      </c>
      <c r="T107">
        <f t="shared" si="81"/>
        <v>30.263671875</v>
      </c>
      <c r="U107">
        <f t="shared" si="81"/>
        <v>31.2353515625</v>
      </c>
      <c r="V107">
        <f t="shared" si="81"/>
        <v>31.72119140625</v>
      </c>
      <c r="W107">
        <f t="shared" si="81"/>
        <v>31.964111328125</v>
      </c>
      <c r="X107">
        <f t="shared" si="81"/>
        <v>31.8426513671875</v>
      </c>
      <c r="Y107">
        <f t="shared" si="81"/>
        <v>31.90338134765625</v>
      </c>
      <c r="Z107">
        <f t="shared" si="81"/>
        <v>31.873016357421875</v>
      </c>
      <c r="AA107">
        <f t="shared" si="81"/>
        <v>31.888198852539063</v>
      </c>
      <c r="AB107" s="132">
        <f>HLOOKUP(1,$J106:AA107,2,0)</f>
        <v>31.888198852539063</v>
      </c>
    </row>
    <row r="108" spans="4:28">
      <c r="D108" s="135"/>
      <c r="E108" s="135"/>
      <c r="F108" s="135"/>
      <c r="H108">
        <v>5</v>
      </c>
      <c r="I108">
        <f>MIN(J105:AA105)</f>
        <v>2.8539269733784955E-4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1</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20.546875</v>
      </c>
      <c r="R109">
        <f t="shared" si="83"/>
        <v>28.3203125</v>
      </c>
      <c r="S109">
        <f t="shared" si="83"/>
        <v>32.20703125</v>
      </c>
      <c r="T109">
        <f t="shared" si="83"/>
        <v>30.263671875</v>
      </c>
      <c r="U109">
        <f t="shared" si="83"/>
        <v>31.2353515625</v>
      </c>
      <c r="V109">
        <f t="shared" si="83"/>
        <v>31.72119140625</v>
      </c>
      <c r="W109">
        <f t="shared" si="83"/>
        <v>31.964111328125</v>
      </c>
      <c r="X109">
        <f t="shared" si="83"/>
        <v>31.8426513671875</v>
      </c>
      <c r="Y109">
        <f t="shared" si="83"/>
        <v>31.90338134765625</v>
      </c>
      <c r="Z109">
        <f t="shared" si="83"/>
        <v>31.873016357421875</v>
      </c>
      <c r="AA109">
        <f t="shared" si="83"/>
        <v>31.888198852539063</v>
      </c>
      <c r="AB109" s="132">
        <f>HLOOKUP(1,$J108:AA109,2,0)</f>
        <v>31.873016357421875</v>
      </c>
    </row>
    <row r="110" spans="4:28" s="139" customFormat="1">
      <c r="D110" s="137"/>
      <c r="E110" s="137"/>
      <c r="F110" s="137"/>
      <c r="G110" s="138" t="s">
        <v>115</v>
      </c>
      <c r="H110" s="139">
        <v>1</v>
      </c>
      <c r="J110" s="139" t="str">
        <f>IF(J$12&lt;0,J$12,"")</f>
        <v/>
      </c>
      <c r="K110" s="139">
        <f t="shared" ref="K110:AB110" si="84">IF(K$12&lt;0,K$12,"")</f>
        <v>-0.60237920773404841</v>
      </c>
      <c r="L110" s="139">
        <f t="shared" si="84"/>
        <v>-0.58325145792928124</v>
      </c>
      <c r="M110" s="139">
        <f t="shared" si="84"/>
        <v>-0.54546236123535097</v>
      </c>
      <c r="N110" s="139">
        <f t="shared" si="84"/>
        <v>-0.47169727363678327</v>
      </c>
      <c r="O110" s="139">
        <f t="shared" si="84"/>
        <v>-0.33102416211748231</v>
      </c>
      <c r="P110" s="139">
        <f t="shared" si="84"/>
        <v>-7.429290304252012E-2</v>
      </c>
      <c r="Q110" s="139" t="str">
        <f t="shared" si="84"/>
        <v/>
      </c>
      <c r="R110" s="139" t="str">
        <f t="shared" si="84"/>
        <v/>
      </c>
      <c r="S110" s="139">
        <f t="shared" si="84"/>
        <v>-6.3491399833981443E-3</v>
      </c>
      <c r="T110" s="139" t="str">
        <f t="shared" si="84"/>
        <v/>
      </c>
      <c r="U110" s="139" t="str">
        <f t="shared" si="84"/>
        <v/>
      </c>
      <c r="V110" s="139" t="str">
        <f t="shared" si="84"/>
        <v/>
      </c>
      <c r="W110" s="139">
        <f t="shared" si="84"/>
        <v>-1.5381739380961879E-3</v>
      </c>
      <c r="X110" s="139" t="str">
        <f t="shared" si="84"/>
        <v/>
      </c>
      <c r="Y110" s="139">
        <f t="shared" si="84"/>
        <v>-3.2365344849694111E-4</v>
      </c>
      <c r="Z110" s="139" t="str">
        <f t="shared" si="84"/>
        <v/>
      </c>
      <c r="AA110" s="139">
        <f t="shared" si="84"/>
        <v>-1.9279565256047348E-5</v>
      </c>
      <c r="AB110" s="139" t="str">
        <f t="shared" si="84"/>
        <v/>
      </c>
    </row>
    <row r="111" spans="4:28">
      <c r="D111" s="135"/>
      <c r="E111" s="135"/>
      <c r="F111" s="135"/>
      <c r="H111">
        <v>2</v>
      </c>
      <c r="J111">
        <f>IF(NOT(J$12&lt;0),J$12,"")</f>
        <v>4.0884510337547963</v>
      </c>
      <c r="K111" t="str">
        <f t="shared" ref="K111:AB111" si="85">IF(NOT(K$12&lt;0),K$12,"")</f>
        <v/>
      </c>
      <c r="L111" t="str">
        <f t="shared" si="85"/>
        <v/>
      </c>
      <c r="M111" t="str">
        <f t="shared" si="85"/>
        <v/>
      </c>
      <c r="N111" t="str">
        <f t="shared" si="85"/>
        <v/>
      </c>
      <c r="O111" t="str">
        <f t="shared" si="85"/>
        <v/>
      </c>
      <c r="P111" t="str">
        <f t="shared" si="85"/>
        <v/>
      </c>
      <c r="Q111">
        <f t="shared" si="85"/>
        <v>0.35877087313850697</v>
      </c>
      <c r="R111">
        <f t="shared" si="85"/>
        <v>8.0854716393923387E-2</v>
      </c>
      <c r="S111" t="str">
        <f t="shared" si="85"/>
        <v/>
      </c>
      <c r="T111">
        <f t="shared" si="85"/>
        <v>3.4367254936665592E-2</v>
      </c>
      <c r="U111">
        <f t="shared" si="85"/>
        <v>1.3356997858964492E-2</v>
      </c>
      <c r="V111">
        <f t="shared" si="85"/>
        <v>3.3486231982120529E-3</v>
      </c>
      <c r="W111" t="str">
        <f t="shared" si="85"/>
        <v/>
      </c>
      <c r="X111">
        <f t="shared" si="85"/>
        <v>8.9563411748760924E-4</v>
      </c>
      <c r="Y111" t="str">
        <f t="shared" si="85"/>
        <v/>
      </c>
      <c r="Z111">
        <f t="shared" si="85"/>
        <v>2.8539269733784955E-4</v>
      </c>
      <c r="AA111" t="str">
        <f t="shared" si="85"/>
        <v/>
      </c>
      <c r="AB111">
        <f t="shared" si="85"/>
        <v>1.3301924120379116E-4</v>
      </c>
    </row>
    <row r="112" spans="4:28">
      <c r="D112" s="135"/>
      <c r="E112" s="135"/>
      <c r="F112" s="135"/>
      <c r="H112">
        <v>3</v>
      </c>
      <c r="I112">
        <f>MAX(J110:AB110)</f>
        <v>-1.9279565256047348E-5</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20.546875</v>
      </c>
      <c r="R113">
        <f t="shared" si="87"/>
        <v>28.3203125</v>
      </c>
      <c r="S113">
        <f t="shared" si="87"/>
        <v>32.20703125</v>
      </c>
      <c r="T113">
        <f t="shared" si="87"/>
        <v>30.263671875</v>
      </c>
      <c r="U113">
        <f t="shared" si="87"/>
        <v>31.2353515625</v>
      </c>
      <c r="V113">
        <f t="shared" si="87"/>
        <v>31.72119140625</v>
      </c>
      <c r="W113">
        <f t="shared" si="87"/>
        <v>31.964111328125</v>
      </c>
      <c r="X113">
        <f t="shared" si="87"/>
        <v>31.8426513671875</v>
      </c>
      <c r="Y113">
        <f t="shared" si="87"/>
        <v>31.90338134765625</v>
      </c>
      <c r="Z113">
        <f t="shared" si="87"/>
        <v>31.873016357421875</v>
      </c>
      <c r="AA113">
        <f t="shared" si="87"/>
        <v>31.888198852539063</v>
      </c>
      <c r="AB113">
        <f t="shared" si="87"/>
        <v>31.880607604980469</v>
      </c>
      <c r="AC113" s="132">
        <f>HLOOKUP(1,$J112:AB113,2,0)</f>
        <v>31.888198852539063</v>
      </c>
    </row>
    <row r="114" spans="4:31">
      <c r="D114" s="135"/>
      <c r="E114" s="135"/>
      <c r="F114" s="135"/>
      <c r="H114">
        <v>5</v>
      </c>
      <c r="I114">
        <f>MIN(J111:AB111)</f>
        <v>1.3301924120379116E-4</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20.546875</v>
      </c>
      <c r="R115">
        <f t="shared" si="89"/>
        <v>28.3203125</v>
      </c>
      <c r="S115">
        <f t="shared" si="89"/>
        <v>32.20703125</v>
      </c>
      <c r="T115">
        <f t="shared" si="89"/>
        <v>30.263671875</v>
      </c>
      <c r="U115">
        <f t="shared" si="89"/>
        <v>31.2353515625</v>
      </c>
      <c r="V115">
        <f t="shared" si="89"/>
        <v>31.72119140625</v>
      </c>
      <c r="W115">
        <f t="shared" si="89"/>
        <v>31.964111328125</v>
      </c>
      <c r="X115">
        <f t="shared" si="89"/>
        <v>31.8426513671875</v>
      </c>
      <c r="Y115">
        <f t="shared" si="89"/>
        <v>31.90338134765625</v>
      </c>
      <c r="Z115">
        <f t="shared" si="89"/>
        <v>31.873016357421875</v>
      </c>
      <c r="AA115">
        <f t="shared" si="89"/>
        <v>31.888198852539063</v>
      </c>
      <c r="AB115">
        <f t="shared" si="89"/>
        <v>31.880607604980469</v>
      </c>
      <c r="AC115" s="132">
        <f>HLOOKUP(1,$J114:AB115,2,0)</f>
        <v>31.880607604980469</v>
      </c>
    </row>
    <row r="116" spans="4:31" s="139" customFormat="1">
      <c r="D116" s="137"/>
      <c r="E116" s="137"/>
      <c r="F116" s="137"/>
      <c r="G116" s="138" t="s">
        <v>116</v>
      </c>
      <c r="H116" s="139">
        <v>1</v>
      </c>
      <c r="J116" s="139" t="str">
        <f>IF(J$12&lt;0,J$12,"")</f>
        <v/>
      </c>
      <c r="K116" s="139">
        <f t="shared" ref="K116:AC116" si="90">IF(K$12&lt;0,K$12,"")</f>
        <v>-0.60237920773404841</v>
      </c>
      <c r="L116" s="139">
        <f t="shared" si="90"/>
        <v>-0.58325145792928124</v>
      </c>
      <c r="M116" s="139">
        <f t="shared" si="90"/>
        <v>-0.54546236123535097</v>
      </c>
      <c r="N116" s="139">
        <f t="shared" si="90"/>
        <v>-0.47169727363678327</v>
      </c>
      <c r="O116" s="139">
        <f t="shared" si="90"/>
        <v>-0.33102416211748231</v>
      </c>
      <c r="P116" s="139">
        <f t="shared" si="90"/>
        <v>-7.429290304252012E-2</v>
      </c>
      <c r="Q116" s="139" t="str">
        <f t="shared" si="90"/>
        <v/>
      </c>
      <c r="R116" s="139" t="str">
        <f t="shared" si="90"/>
        <v/>
      </c>
      <c r="S116" s="139">
        <f t="shared" si="90"/>
        <v>-6.3491399833981443E-3</v>
      </c>
      <c r="T116" s="139" t="str">
        <f t="shared" si="90"/>
        <v/>
      </c>
      <c r="U116" s="139" t="str">
        <f t="shared" si="90"/>
        <v/>
      </c>
      <c r="V116" s="139" t="str">
        <f t="shared" si="90"/>
        <v/>
      </c>
      <c r="W116" s="139">
        <f t="shared" si="90"/>
        <v>-1.5381739380961879E-3</v>
      </c>
      <c r="X116" s="139" t="str">
        <f t="shared" si="90"/>
        <v/>
      </c>
      <c r="Y116" s="139">
        <f t="shared" si="90"/>
        <v>-3.2365344849694111E-4</v>
      </c>
      <c r="Z116" s="139" t="str">
        <f t="shared" si="90"/>
        <v/>
      </c>
      <c r="AA116" s="139">
        <f t="shared" si="90"/>
        <v>-1.9279565256047348E-5</v>
      </c>
      <c r="AB116" s="139" t="str">
        <f t="shared" si="90"/>
        <v/>
      </c>
      <c r="AC116" s="139" t="str">
        <f t="shared" si="90"/>
        <v/>
      </c>
    </row>
    <row r="117" spans="4:31">
      <c r="D117" s="135"/>
      <c r="E117" s="135"/>
      <c r="F117" s="135"/>
      <c r="H117">
        <v>2</v>
      </c>
      <c r="J117">
        <f>IF(NOT(J$12&lt;0),J$12,"")</f>
        <v>4.0884510337547963</v>
      </c>
      <c r="K117" t="str">
        <f t="shared" ref="K117:AC117" si="91">IF(NOT(K$12&lt;0),K$12,"")</f>
        <v/>
      </c>
      <c r="L117" t="str">
        <f t="shared" si="91"/>
        <v/>
      </c>
      <c r="M117" t="str">
        <f t="shared" si="91"/>
        <v/>
      </c>
      <c r="N117" t="str">
        <f t="shared" si="91"/>
        <v/>
      </c>
      <c r="O117" t="str">
        <f t="shared" si="91"/>
        <v/>
      </c>
      <c r="P117" t="str">
        <f t="shared" si="91"/>
        <v/>
      </c>
      <c r="Q117">
        <f t="shared" si="91"/>
        <v>0.35877087313850697</v>
      </c>
      <c r="R117">
        <f t="shared" si="91"/>
        <v>8.0854716393923387E-2</v>
      </c>
      <c r="S117" t="str">
        <f t="shared" si="91"/>
        <v/>
      </c>
      <c r="T117">
        <f t="shared" si="91"/>
        <v>3.4367254936665592E-2</v>
      </c>
      <c r="U117">
        <f t="shared" si="91"/>
        <v>1.3356997858964492E-2</v>
      </c>
      <c r="V117">
        <f t="shared" si="91"/>
        <v>3.3486231982120529E-3</v>
      </c>
      <c r="W117" t="str">
        <f t="shared" si="91"/>
        <v/>
      </c>
      <c r="X117">
        <f t="shared" si="91"/>
        <v>8.9563411748760924E-4</v>
      </c>
      <c r="Y117" t="str">
        <f t="shared" si="91"/>
        <v/>
      </c>
      <c r="Z117">
        <f t="shared" si="91"/>
        <v>2.8539269733784955E-4</v>
      </c>
      <c r="AA117" t="str">
        <f t="shared" si="91"/>
        <v/>
      </c>
      <c r="AB117">
        <f t="shared" si="91"/>
        <v>1.3301924120379116E-4</v>
      </c>
      <c r="AC117">
        <f t="shared" si="91"/>
        <v>5.6860510194045588E-5</v>
      </c>
    </row>
    <row r="118" spans="4:31">
      <c r="D118" s="135"/>
      <c r="E118" s="135"/>
      <c r="F118" s="135"/>
      <c r="H118">
        <v>3</v>
      </c>
      <c r="I118">
        <f>MAX(J116:AC116)</f>
        <v>-1.9279565256047348E-5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1</v>
      </c>
      <c r="AB118">
        <f t="shared" si="92"/>
        <v>0</v>
      </c>
      <c r="AC118">
        <f t="shared" si="92"/>
        <v>0</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20.546875</v>
      </c>
      <c r="R119">
        <f t="shared" si="93"/>
        <v>28.3203125</v>
      </c>
      <c r="S119">
        <f t="shared" si="93"/>
        <v>32.20703125</v>
      </c>
      <c r="T119">
        <f t="shared" si="93"/>
        <v>30.263671875</v>
      </c>
      <c r="U119">
        <f t="shared" si="93"/>
        <v>31.2353515625</v>
      </c>
      <c r="V119">
        <f t="shared" si="93"/>
        <v>31.72119140625</v>
      </c>
      <c r="W119">
        <f t="shared" si="93"/>
        <v>31.964111328125</v>
      </c>
      <c r="X119">
        <f t="shared" si="93"/>
        <v>31.8426513671875</v>
      </c>
      <c r="Y119">
        <f t="shared" si="93"/>
        <v>31.90338134765625</v>
      </c>
      <c r="Z119">
        <f t="shared" si="93"/>
        <v>31.873016357421875</v>
      </c>
      <c r="AA119">
        <f t="shared" si="93"/>
        <v>31.888198852539063</v>
      </c>
      <c r="AB119">
        <f t="shared" si="93"/>
        <v>31.880607604980469</v>
      </c>
      <c r="AC119">
        <f t="shared" si="93"/>
        <v>31.884403228759766</v>
      </c>
      <c r="AD119" s="132">
        <f>HLOOKUP(1,$J118:AC119,2,0)</f>
        <v>31.888198852539063</v>
      </c>
    </row>
    <row r="120" spans="4:31">
      <c r="D120" s="135"/>
      <c r="E120" s="135"/>
      <c r="F120" s="135"/>
      <c r="H120">
        <v>5</v>
      </c>
      <c r="I120">
        <f>MIN(J117:AC117)</f>
        <v>5.6860510194045588E-5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0</v>
      </c>
      <c r="AC120">
        <f t="shared" si="94"/>
        <v>1</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20.546875</v>
      </c>
      <c r="R121">
        <f t="shared" si="95"/>
        <v>28.3203125</v>
      </c>
      <c r="S121">
        <f t="shared" si="95"/>
        <v>32.20703125</v>
      </c>
      <c r="T121">
        <f t="shared" si="95"/>
        <v>30.263671875</v>
      </c>
      <c r="U121">
        <f t="shared" si="95"/>
        <v>31.2353515625</v>
      </c>
      <c r="V121">
        <f t="shared" si="95"/>
        <v>31.72119140625</v>
      </c>
      <c r="W121">
        <f t="shared" si="95"/>
        <v>31.964111328125</v>
      </c>
      <c r="X121">
        <f t="shared" si="95"/>
        <v>31.8426513671875</v>
      </c>
      <c r="Y121">
        <f t="shared" si="95"/>
        <v>31.90338134765625</v>
      </c>
      <c r="Z121">
        <f t="shared" si="95"/>
        <v>31.873016357421875</v>
      </c>
      <c r="AA121">
        <f t="shared" si="95"/>
        <v>31.888198852539063</v>
      </c>
      <c r="AB121">
        <f t="shared" si="95"/>
        <v>31.880607604980469</v>
      </c>
      <c r="AC121">
        <f t="shared" si="95"/>
        <v>31.884403228759766</v>
      </c>
      <c r="AD121" s="132">
        <f>HLOOKUP(1,$J120:AC121,2,0)</f>
        <v>31.884403228759766</v>
      </c>
    </row>
    <row r="122" spans="4:31" s="139" customFormat="1">
      <c r="D122" s="137"/>
      <c r="E122" s="137"/>
      <c r="F122" s="137"/>
      <c r="G122" s="138" t="s">
        <v>117</v>
      </c>
      <c r="H122" s="139">
        <v>1</v>
      </c>
      <c r="J122" s="139" t="str">
        <f>IF(J$12&lt;0,J$12,"")</f>
        <v/>
      </c>
      <c r="K122" s="139">
        <f t="shared" ref="K122:AD122" si="96">IF(K$12&lt;0,K$12,"")</f>
        <v>-0.60237920773404841</v>
      </c>
      <c r="L122" s="139">
        <f t="shared" si="96"/>
        <v>-0.58325145792928124</v>
      </c>
      <c r="M122" s="139">
        <f t="shared" si="96"/>
        <v>-0.54546236123535097</v>
      </c>
      <c r="N122" s="139">
        <f t="shared" si="96"/>
        <v>-0.47169727363678327</v>
      </c>
      <c r="O122" s="139">
        <f t="shared" si="96"/>
        <v>-0.33102416211748231</v>
      </c>
      <c r="P122" s="139">
        <f t="shared" si="96"/>
        <v>-7.429290304252012E-2</v>
      </c>
      <c r="Q122" s="139" t="str">
        <f t="shared" si="96"/>
        <v/>
      </c>
      <c r="R122" s="139" t="str">
        <f t="shared" si="96"/>
        <v/>
      </c>
      <c r="S122" s="139">
        <f t="shared" si="96"/>
        <v>-6.3491399833981443E-3</v>
      </c>
      <c r="T122" s="139" t="str">
        <f t="shared" si="96"/>
        <v/>
      </c>
      <c r="U122" s="139" t="str">
        <f t="shared" si="96"/>
        <v/>
      </c>
      <c r="V122" s="139" t="str">
        <f t="shared" si="96"/>
        <v/>
      </c>
      <c r="W122" s="139">
        <f t="shared" si="96"/>
        <v>-1.5381739380961879E-3</v>
      </c>
      <c r="X122" s="139" t="str">
        <f t="shared" si="96"/>
        <v/>
      </c>
      <c r="Y122" s="139">
        <f t="shared" si="96"/>
        <v>-3.2365344849694111E-4</v>
      </c>
      <c r="Z122" s="139" t="str">
        <f t="shared" si="96"/>
        <v/>
      </c>
      <c r="AA122" s="139">
        <f t="shared" si="96"/>
        <v>-1.9279565256047348E-5</v>
      </c>
      <c r="AB122" s="139" t="str">
        <f t="shared" si="96"/>
        <v/>
      </c>
      <c r="AC122" s="139" t="str">
        <f t="shared" si="96"/>
        <v/>
      </c>
      <c r="AD122" s="139" t="str">
        <f t="shared" si="96"/>
        <v/>
      </c>
    </row>
    <row r="123" spans="4:31">
      <c r="D123" s="135"/>
      <c r="E123" s="135"/>
      <c r="F123" s="135"/>
      <c r="H123">
        <v>2</v>
      </c>
      <c r="J123">
        <f>IF(NOT(J$12&lt;0),J$12,"")</f>
        <v>4.0884510337547963</v>
      </c>
      <c r="K123" t="str">
        <f t="shared" ref="K123:AD123" si="97">IF(NOT(K$12&lt;0),K$12,"")</f>
        <v/>
      </c>
      <c r="L123" t="str">
        <f t="shared" si="97"/>
        <v/>
      </c>
      <c r="M123" t="str">
        <f t="shared" si="97"/>
        <v/>
      </c>
      <c r="N123" t="str">
        <f t="shared" si="97"/>
        <v/>
      </c>
      <c r="O123" t="str">
        <f t="shared" si="97"/>
        <v/>
      </c>
      <c r="P123" t="str">
        <f t="shared" si="97"/>
        <v/>
      </c>
      <c r="Q123">
        <f t="shared" si="97"/>
        <v>0.35877087313850697</v>
      </c>
      <c r="R123">
        <f t="shared" si="97"/>
        <v>8.0854716393923387E-2</v>
      </c>
      <c r="S123" t="str">
        <f t="shared" si="97"/>
        <v/>
      </c>
      <c r="T123">
        <f t="shared" si="97"/>
        <v>3.4367254936665592E-2</v>
      </c>
      <c r="U123">
        <f t="shared" si="97"/>
        <v>1.3356997858964492E-2</v>
      </c>
      <c r="V123">
        <f t="shared" si="97"/>
        <v>3.3486231982120529E-3</v>
      </c>
      <c r="W123" t="str">
        <f t="shared" si="97"/>
        <v/>
      </c>
      <c r="X123">
        <f t="shared" si="97"/>
        <v>8.9563411748760924E-4</v>
      </c>
      <c r="Y123" t="str">
        <f t="shared" si="97"/>
        <v/>
      </c>
      <c r="Z123">
        <f t="shared" si="97"/>
        <v>2.8539269733784955E-4</v>
      </c>
      <c r="AA123" t="str">
        <f t="shared" si="97"/>
        <v/>
      </c>
      <c r="AB123">
        <f t="shared" si="97"/>
        <v>1.3301924120379116E-4</v>
      </c>
      <c r="AC123">
        <f t="shared" si="97"/>
        <v>5.6860510194045588E-5</v>
      </c>
      <c r="AD123">
        <f t="shared" si="97"/>
        <v>1.878814095257475E-5</v>
      </c>
    </row>
    <row r="124" spans="4:31">
      <c r="D124" s="135"/>
      <c r="E124" s="135"/>
      <c r="F124" s="135"/>
      <c r="H124">
        <v>3</v>
      </c>
      <c r="I124">
        <f>MAX(J122:AD122)</f>
        <v>-1.9279565256047348E-5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1</v>
      </c>
      <c r="AB124">
        <f t="shared" si="98"/>
        <v>0</v>
      </c>
      <c r="AC124">
        <f t="shared" si="98"/>
        <v>0</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20.546875</v>
      </c>
      <c r="R125">
        <f t="shared" si="99"/>
        <v>28.3203125</v>
      </c>
      <c r="S125">
        <f t="shared" si="99"/>
        <v>32.20703125</v>
      </c>
      <c r="T125">
        <f t="shared" si="99"/>
        <v>30.263671875</v>
      </c>
      <c r="U125">
        <f t="shared" si="99"/>
        <v>31.2353515625</v>
      </c>
      <c r="V125">
        <f t="shared" si="99"/>
        <v>31.72119140625</v>
      </c>
      <c r="W125">
        <f t="shared" si="99"/>
        <v>31.964111328125</v>
      </c>
      <c r="X125">
        <f t="shared" si="99"/>
        <v>31.8426513671875</v>
      </c>
      <c r="Y125">
        <f t="shared" si="99"/>
        <v>31.90338134765625</v>
      </c>
      <c r="Z125">
        <f t="shared" si="99"/>
        <v>31.873016357421875</v>
      </c>
      <c r="AA125">
        <f t="shared" si="99"/>
        <v>31.888198852539063</v>
      </c>
      <c r="AB125">
        <f t="shared" si="99"/>
        <v>31.880607604980469</v>
      </c>
      <c r="AC125">
        <f t="shared" si="99"/>
        <v>31.884403228759766</v>
      </c>
      <c r="AD125">
        <f t="shared" si="99"/>
        <v>31.886301040649414</v>
      </c>
      <c r="AE125" s="132">
        <f>HLOOKUP(1,$J124:AD125,2,0)</f>
        <v>31.888198852539063</v>
      </c>
    </row>
    <row r="126" spans="4:31">
      <c r="D126" s="135"/>
      <c r="E126" s="135"/>
      <c r="F126" s="135"/>
      <c r="H126">
        <v>5</v>
      </c>
      <c r="I126">
        <f>MIN(J123:AD123)</f>
        <v>1.878814095257475E-5</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20.546875</v>
      </c>
      <c r="R127">
        <f t="shared" si="101"/>
        <v>28.3203125</v>
      </c>
      <c r="S127">
        <f t="shared" si="101"/>
        <v>32.20703125</v>
      </c>
      <c r="T127">
        <f t="shared" si="101"/>
        <v>30.263671875</v>
      </c>
      <c r="U127">
        <f t="shared" si="101"/>
        <v>31.2353515625</v>
      </c>
      <c r="V127">
        <f t="shared" si="101"/>
        <v>31.72119140625</v>
      </c>
      <c r="W127">
        <f t="shared" si="101"/>
        <v>31.964111328125</v>
      </c>
      <c r="X127">
        <f t="shared" si="101"/>
        <v>31.8426513671875</v>
      </c>
      <c r="Y127">
        <f t="shared" si="101"/>
        <v>31.90338134765625</v>
      </c>
      <c r="Z127">
        <f t="shared" si="101"/>
        <v>31.873016357421875</v>
      </c>
      <c r="AA127">
        <f t="shared" si="101"/>
        <v>31.888198852539063</v>
      </c>
      <c r="AB127">
        <f t="shared" si="101"/>
        <v>31.880607604980469</v>
      </c>
      <c r="AC127">
        <f t="shared" si="101"/>
        <v>31.884403228759766</v>
      </c>
      <c r="AD127">
        <f t="shared" si="101"/>
        <v>31.886301040649414</v>
      </c>
      <c r="AE127" s="132">
        <f>HLOOKUP(1,$J126:AD127,2,0)</f>
        <v>31.886301040649414</v>
      </c>
    </row>
    <row r="128" spans="4:31" s="139" customFormat="1">
      <c r="D128" s="137"/>
      <c r="E128" s="137"/>
      <c r="F128" s="137"/>
      <c r="G128" s="138" t="s">
        <v>118</v>
      </c>
      <c r="H128" s="139">
        <v>1</v>
      </c>
      <c r="J128" s="139" t="str">
        <f>IF(J$12&lt;0,J$12,"")</f>
        <v/>
      </c>
      <c r="K128" s="139">
        <f t="shared" ref="K128:AE128" si="102">IF(K$12&lt;0,K$12,"")</f>
        <v>-0.60237920773404841</v>
      </c>
      <c r="L128" s="139">
        <f t="shared" si="102"/>
        <v>-0.58325145792928124</v>
      </c>
      <c r="M128" s="139">
        <f t="shared" si="102"/>
        <v>-0.54546236123535097</v>
      </c>
      <c r="N128" s="139">
        <f t="shared" si="102"/>
        <v>-0.47169727363678327</v>
      </c>
      <c r="O128" s="139">
        <f t="shared" si="102"/>
        <v>-0.33102416211748231</v>
      </c>
      <c r="P128" s="139">
        <f t="shared" si="102"/>
        <v>-7.429290304252012E-2</v>
      </c>
      <c r="Q128" s="139" t="str">
        <f t="shared" si="102"/>
        <v/>
      </c>
      <c r="R128" s="139" t="str">
        <f t="shared" si="102"/>
        <v/>
      </c>
      <c r="S128" s="139">
        <f t="shared" si="102"/>
        <v>-6.3491399833981443E-3</v>
      </c>
      <c r="T128" s="139" t="str">
        <f t="shared" si="102"/>
        <v/>
      </c>
      <c r="U128" s="139" t="str">
        <f t="shared" si="102"/>
        <v/>
      </c>
      <c r="V128" s="139" t="str">
        <f t="shared" si="102"/>
        <v/>
      </c>
      <c r="W128" s="139">
        <f t="shared" si="102"/>
        <v>-1.5381739380961879E-3</v>
      </c>
      <c r="X128" s="139" t="str">
        <f t="shared" si="102"/>
        <v/>
      </c>
      <c r="Y128" s="139">
        <f t="shared" si="102"/>
        <v>-3.2365344849694111E-4</v>
      </c>
      <c r="Z128" s="139" t="str">
        <f t="shared" si="102"/>
        <v/>
      </c>
      <c r="AA128" s="139">
        <f t="shared" si="102"/>
        <v>-1.9279565256047348E-5</v>
      </c>
      <c r="AB128" s="139" t="str">
        <f t="shared" si="102"/>
        <v/>
      </c>
      <c r="AC128" s="139" t="str">
        <f t="shared" si="102"/>
        <v/>
      </c>
      <c r="AD128" s="139" t="str">
        <f t="shared" si="102"/>
        <v/>
      </c>
      <c r="AE128" s="139">
        <f t="shared" si="102"/>
        <v>-2.4629497730188632E-7</v>
      </c>
    </row>
    <row r="129" spans="4:32">
      <c r="D129" s="135"/>
      <c r="E129" s="135"/>
      <c r="F129" s="135"/>
      <c r="H129">
        <v>2</v>
      </c>
      <c r="J129">
        <f>IF(NOT(J$12&lt;0),J$12,"")</f>
        <v>4.0884510337547963</v>
      </c>
      <c r="K129" t="str">
        <f t="shared" ref="K129:AE129" si="103">IF(NOT(K$12&lt;0),K$12,"")</f>
        <v/>
      </c>
      <c r="L129" t="str">
        <f t="shared" si="103"/>
        <v/>
      </c>
      <c r="M129" t="str">
        <f t="shared" si="103"/>
        <v/>
      </c>
      <c r="N129" t="str">
        <f t="shared" si="103"/>
        <v/>
      </c>
      <c r="O129" t="str">
        <f t="shared" si="103"/>
        <v/>
      </c>
      <c r="P129" t="str">
        <f t="shared" si="103"/>
        <v/>
      </c>
      <c r="Q129">
        <f t="shared" si="103"/>
        <v>0.35877087313850697</v>
      </c>
      <c r="R129">
        <f t="shared" si="103"/>
        <v>8.0854716393923387E-2</v>
      </c>
      <c r="S129" t="str">
        <f t="shared" si="103"/>
        <v/>
      </c>
      <c r="T129">
        <f t="shared" si="103"/>
        <v>3.4367254936665592E-2</v>
      </c>
      <c r="U129">
        <f t="shared" si="103"/>
        <v>1.3356997858964492E-2</v>
      </c>
      <c r="V129">
        <f t="shared" si="103"/>
        <v>3.3486231982120529E-3</v>
      </c>
      <c r="W129" t="str">
        <f t="shared" si="103"/>
        <v/>
      </c>
      <c r="X129">
        <f t="shared" si="103"/>
        <v>8.9563411748760924E-4</v>
      </c>
      <c r="Y129" t="str">
        <f t="shared" si="103"/>
        <v/>
      </c>
      <c r="Z129">
        <f t="shared" si="103"/>
        <v>2.8539269733784955E-4</v>
      </c>
      <c r="AA129" t="str">
        <f t="shared" si="103"/>
        <v/>
      </c>
      <c r="AB129">
        <f t="shared" si="103"/>
        <v>1.3301924120379116E-4</v>
      </c>
      <c r="AC129">
        <f t="shared" si="103"/>
        <v>5.6860510194045588E-5</v>
      </c>
      <c r="AD129">
        <f t="shared" si="103"/>
        <v>1.878814095257475E-5</v>
      </c>
      <c r="AE129" t="str">
        <f t="shared" si="103"/>
        <v/>
      </c>
    </row>
    <row r="130" spans="4:32">
      <c r="D130" s="135"/>
      <c r="E130" s="135"/>
      <c r="F130" s="135"/>
      <c r="H130">
        <v>3</v>
      </c>
      <c r="I130">
        <f>MAX(J128:AE128)</f>
        <v>-2.4629497730188632E-7</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20.546875</v>
      </c>
      <c r="R131">
        <f t="shared" si="105"/>
        <v>28.3203125</v>
      </c>
      <c r="S131">
        <f t="shared" si="105"/>
        <v>32.20703125</v>
      </c>
      <c r="T131">
        <f t="shared" si="105"/>
        <v>30.263671875</v>
      </c>
      <c r="U131">
        <f t="shared" si="105"/>
        <v>31.2353515625</v>
      </c>
      <c r="V131">
        <f t="shared" si="105"/>
        <v>31.72119140625</v>
      </c>
      <c r="W131">
        <f t="shared" si="105"/>
        <v>31.964111328125</v>
      </c>
      <c r="X131">
        <f t="shared" si="105"/>
        <v>31.8426513671875</v>
      </c>
      <c r="Y131">
        <f t="shared" si="105"/>
        <v>31.90338134765625</v>
      </c>
      <c r="Z131">
        <f t="shared" si="105"/>
        <v>31.873016357421875</v>
      </c>
      <c r="AA131">
        <f t="shared" si="105"/>
        <v>31.888198852539063</v>
      </c>
      <c r="AB131">
        <f t="shared" si="105"/>
        <v>31.880607604980469</v>
      </c>
      <c r="AC131">
        <f t="shared" si="105"/>
        <v>31.884403228759766</v>
      </c>
      <c r="AD131">
        <f t="shared" si="105"/>
        <v>31.886301040649414</v>
      </c>
      <c r="AE131">
        <f t="shared" si="105"/>
        <v>31.887249946594238</v>
      </c>
      <c r="AF131" s="132">
        <f>HLOOKUP(1,$J130:AE131,2,0)</f>
        <v>31.887249946594238</v>
      </c>
    </row>
    <row r="132" spans="4:32">
      <c r="D132" s="135"/>
      <c r="E132" s="135"/>
      <c r="F132" s="135"/>
      <c r="H132">
        <v>5</v>
      </c>
      <c r="I132">
        <f>MIN(J129:AE129)</f>
        <v>1.878814095257475E-5</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20.546875</v>
      </c>
      <c r="R133">
        <f t="shared" si="107"/>
        <v>28.3203125</v>
      </c>
      <c r="S133">
        <f t="shared" si="107"/>
        <v>32.20703125</v>
      </c>
      <c r="T133">
        <f t="shared" si="107"/>
        <v>30.263671875</v>
      </c>
      <c r="U133">
        <f t="shared" si="107"/>
        <v>31.2353515625</v>
      </c>
      <c r="V133">
        <f t="shared" si="107"/>
        <v>31.72119140625</v>
      </c>
      <c r="W133">
        <f t="shared" si="107"/>
        <v>31.964111328125</v>
      </c>
      <c r="X133">
        <f t="shared" si="107"/>
        <v>31.8426513671875</v>
      </c>
      <c r="Y133">
        <f t="shared" si="107"/>
        <v>31.90338134765625</v>
      </c>
      <c r="Z133">
        <f t="shared" si="107"/>
        <v>31.873016357421875</v>
      </c>
      <c r="AA133">
        <f t="shared" si="107"/>
        <v>31.888198852539063</v>
      </c>
      <c r="AB133">
        <f t="shared" si="107"/>
        <v>31.880607604980469</v>
      </c>
      <c r="AC133">
        <f t="shared" si="107"/>
        <v>31.884403228759766</v>
      </c>
      <c r="AD133">
        <f t="shared" si="107"/>
        <v>31.886301040649414</v>
      </c>
      <c r="AE133">
        <f t="shared" si="107"/>
        <v>31.887249946594238</v>
      </c>
      <c r="AF133" s="132">
        <f>HLOOKUP(1,$J132:AE133,2,0)</f>
        <v>31.886301040649414</v>
      </c>
    </row>
    <row r="134" spans="4:32">
      <c r="I134" s="134"/>
      <c r="J134" s="134"/>
    </row>
    <row r="135" spans="4:32">
      <c r="D135" s="26"/>
      <c r="E135" s="26"/>
      <c r="F135" s="26"/>
      <c r="I135" s="134"/>
      <c r="J135" s="134"/>
    </row>
    <row r="136" spans="4:32">
      <c r="I136" s="134"/>
      <c r="J136" s="134"/>
    </row>
  </sheetData>
  <sheetProtection algorithmName="SHA-512" hashValue="56MdoWSGbAietfGT84NKEtkyJSUJoFEYxuUrWoeOSMTZPo+e+VdJmnY5PLNEpp2gpSUB4joZ5ITkqLwn44bTRA==" saltValue="nu4LPrmjgRURwosH6kFtkg==" spinCount="100000" sheet="1" objects="1" scenarios="1" selectLockedCells="1" selectUnlockedCells="1"/>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ED6A-C9E7-4CB4-A881-14B39647AB85}">
  <sheetPr codeName="Sheet49"/>
  <dimension ref="A1:AF136"/>
  <sheetViews>
    <sheetView workbookViewId="0">
      <selection activeCell="B13" sqref="B13"/>
    </sheetView>
  </sheetViews>
  <sheetFormatPr defaultRowHeight="15"/>
  <cols>
    <col min="3" max="3" width="4.28515625" customWidth="1"/>
    <col min="4" max="4" width="5.7109375" customWidth="1"/>
    <col min="5" max="5" width="35.7109375" customWidth="1"/>
    <col min="6" max="6" width="5.28515625" customWidth="1"/>
    <col min="7" max="7" width="5" style="72" customWidth="1"/>
    <col min="9" max="9" width="10.28515625" customWidth="1"/>
    <col min="10" max="10" width="12.7109375" bestFit="1" customWidth="1"/>
    <col min="15" max="15" width="9.140625" customWidth="1"/>
    <col min="16" max="29" width="9.140625" hidden="1" customWidth="1"/>
    <col min="30" max="31" width="9.5703125" hidden="1" customWidth="1"/>
    <col min="32" max="32" width="9.5703125" bestFit="1" customWidth="1"/>
  </cols>
  <sheetData>
    <row r="1" spans="1:32">
      <c r="A1" s="90"/>
      <c r="B1" s="154" t="s">
        <v>135</v>
      </c>
      <c r="C1" s="90"/>
      <c r="D1" s="90"/>
      <c r="E1" s="90"/>
      <c r="F1" s="90"/>
      <c r="AF1" s="12" t="s">
        <v>95</v>
      </c>
    </row>
    <row r="2" spans="1:32">
      <c r="A2" s="90" t="s">
        <v>96</v>
      </c>
      <c r="B2" s="90"/>
      <c r="C2" s="90"/>
      <c r="D2" s="90"/>
      <c r="E2" s="90"/>
      <c r="F2" s="90"/>
      <c r="H2" s="30" t="s">
        <v>97</v>
      </c>
      <c r="AF2" s="12" t="s">
        <v>98</v>
      </c>
    </row>
    <row r="3" spans="1:32">
      <c r="A3" s="90"/>
      <c r="B3" s="90"/>
      <c r="C3" s="90"/>
      <c r="D3" s="90"/>
      <c r="E3" s="90"/>
      <c r="F3" s="90"/>
    </row>
    <row r="4" spans="1:32" s="289" customFormat="1">
      <c r="A4" s="147"/>
      <c r="B4" s="147"/>
      <c r="C4" s="147"/>
      <c r="D4" s="147"/>
      <c r="E4" s="147"/>
      <c r="F4" s="147"/>
      <c r="G4" s="131"/>
      <c r="M4" s="289" t="s">
        <v>99</v>
      </c>
      <c r="N4" s="289" t="s">
        <v>100</v>
      </c>
      <c r="O4" s="289" t="s">
        <v>101</v>
      </c>
      <c r="P4" s="289" t="s">
        <v>102</v>
      </c>
      <c r="Q4" s="289" t="s">
        <v>103</v>
      </c>
      <c r="R4" s="289" t="s">
        <v>104</v>
      </c>
      <c r="S4" s="289" t="s">
        <v>105</v>
      </c>
      <c r="T4" s="289" t="s">
        <v>106</v>
      </c>
      <c r="U4" s="289" t="s">
        <v>107</v>
      </c>
      <c r="V4" s="289" t="s">
        <v>108</v>
      </c>
      <c r="W4" s="289" t="s">
        <v>109</v>
      </c>
      <c r="X4" s="289" t="s">
        <v>110</v>
      </c>
      <c r="Y4" s="289" t="s">
        <v>111</v>
      </c>
      <c r="Z4" s="289" t="s">
        <v>112</v>
      </c>
      <c r="AA4" s="289" t="s">
        <v>113</v>
      </c>
      <c r="AB4" s="289" t="s">
        <v>114</v>
      </c>
      <c r="AC4" s="289" t="s">
        <v>115</v>
      </c>
      <c r="AD4" s="289" t="s">
        <v>116</v>
      </c>
      <c r="AE4" s="289" t="s">
        <v>117</v>
      </c>
      <c r="AF4" s="289" t="s">
        <v>118</v>
      </c>
    </row>
    <row r="5" spans="1:32">
      <c r="A5" s="103"/>
      <c r="B5" s="90"/>
      <c r="C5" s="90"/>
      <c r="D5" s="90"/>
      <c r="E5" s="90"/>
      <c r="F5" s="90"/>
      <c r="M5" s="132">
        <f>M17</f>
        <v>502.5</v>
      </c>
      <c r="N5">
        <f>N23</f>
        <v>253.75</v>
      </c>
      <c r="O5">
        <f>O29</f>
        <v>129.375</v>
      </c>
      <c r="P5">
        <f>P35</f>
        <v>67.1875</v>
      </c>
      <c r="Q5">
        <f>Q41</f>
        <v>36.09375</v>
      </c>
      <c r="R5">
        <f>R47</f>
        <v>36.09375</v>
      </c>
      <c r="S5">
        <f>S53</f>
        <v>36.09375</v>
      </c>
      <c r="T5" s="132">
        <f>T59</f>
        <v>32.20703125</v>
      </c>
      <c r="U5">
        <f>U65</f>
        <v>32.20703125</v>
      </c>
      <c r="V5">
        <f>V71</f>
        <v>31.2353515625</v>
      </c>
      <c r="W5">
        <f>W77</f>
        <v>31.2353515625</v>
      </c>
      <c r="X5">
        <f>X83</f>
        <v>31.2353515625</v>
      </c>
      <c r="Y5">
        <f>Y89</f>
        <v>31.1138916015625</v>
      </c>
      <c r="Z5">
        <f>Z95</f>
        <v>31.1138916015625</v>
      </c>
      <c r="AA5">
        <f>AA101</f>
        <v>31.1138916015625</v>
      </c>
      <c r="AB5">
        <f>AB107</f>
        <v>31.098709106445313</v>
      </c>
      <c r="AC5">
        <f>AC113</f>
        <v>31.098709106445313</v>
      </c>
      <c r="AD5">
        <f>AD119</f>
        <v>31.094913482666016</v>
      </c>
      <c r="AE5">
        <f>AE125</f>
        <v>31.094913482666016</v>
      </c>
      <c r="AF5" s="133">
        <f>AF131</f>
        <v>31.093964576721191</v>
      </c>
    </row>
    <row r="6" spans="1:32" ht="15.75">
      <c r="A6" s="105"/>
      <c r="B6" s="107"/>
      <c r="C6" s="107"/>
      <c r="D6" s="90"/>
      <c r="E6" s="90"/>
      <c r="F6" s="90"/>
      <c r="J6" s="134" t="s">
        <v>119</v>
      </c>
      <c r="K6" s="134"/>
      <c r="L6" s="34" t="s">
        <v>120</v>
      </c>
      <c r="M6" s="132">
        <f>M19</f>
        <v>5</v>
      </c>
      <c r="N6">
        <f>N25</f>
        <v>5</v>
      </c>
      <c r="O6">
        <f>O31</f>
        <v>5</v>
      </c>
      <c r="P6">
        <f>P37</f>
        <v>5</v>
      </c>
      <c r="Q6">
        <f>Q43</f>
        <v>5</v>
      </c>
      <c r="R6">
        <f>R49</f>
        <v>20.546875</v>
      </c>
      <c r="S6">
        <f>S55</f>
        <v>28.3203125</v>
      </c>
      <c r="T6" s="132">
        <f>T61</f>
        <v>28.3203125</v>
      </c>
      <c r="U6">
        <f>U67</f>
        <v>30.263671875</v>
      </c>
      <c r="V6">
        <f>V73</f>
        <v>30.263671875</v>
      </c>
      <c r="W6">
        <f>W79</f>
        <v>30.74951171875</v>
      </c>
      <c r="X6">
        <f>X85</f>
        <v>30.992431640625</v>
      </c>
      <c r="Y6">
        <f>Y91</f>
        <v>30.992431640625</v>
      </c>
      <c r="Z6">
        <f>Z97</f>
        <v>31.05316162109375</v>
      </c>
      <c r="AA6">
        <f>AA103</f>
        <v>31.083526611328125</v>
      </c>
      <c r="AB6">
        <f>AB109</f>
        <v>31.083526611328125</v>
      </c>
      <c r="AC6">
        <f>AC115</f>
        <v>31.091117858886719</v>
      </c>
      <c r="AD6">
        <f>AD121</f>
        <v>31.091117858886719</v>
      </c>
      <c r="AE6">
        <f>AE127</f>
        <v>31.093015670776367</v>
      </c>
      <c r="AF6" s="133">
        <f>AF133</f>
        <v>31.093015670776367</v>
      </c>
    </row>
    <row r="7" spans="1:32">
      <c r="A7" s="108" t="s">
        <v>23</v>
      </c>
      <c r="B7" s="109">
        <v>10</v>
      </c>
      <c r="C7" s="110"/>
      <c r="D7" s="90"/>
      <c r="E7" s="90"/>
      <c r="F7" s="90"/>
      <c r="I7" s="50" t="s">
        <v>18</v>
      </c>
      <c r="J7" s="134">
        <v>5</v>
      </c>
      <c r="K7" s="134">
        <v>1000</v>
      </c>
      <c r="L7">
        <f>(J7+K7)/2</f>
        <v>502.5</v>
      </c>
      <c r="M7">
        <f>SUM(M5:M6)/2</f>
        <v>253.75</v>
      </c>
      <c r="N7">
        <f>SUM(N5:N6)/2</f>
        <v>129.375</v>
      </c>
      <c r="O7">
        <f>SUM(O5:O6)/2</f>
        <v>67.1875</v>
      </c>
      <c r="P7">
        <f t="shared" ref="P7:AF7" si="0">SUM(P5:P6)/2</f>
        <v>36.09375</v>
      </c>
      <c r="Q7">
        <f t="shared" si="0"/>
        <v>20.546875</v>
      </c>
      <c r="R7">
        <f t="shared" si="0"/>
        <v>28.3203125</v>
      </c>
      <c r="S7">
        <f t="shared" si="0"/>
        <v>32.20703125</v>
      </c>
      <c r="T7">
        <f t="shared" si="0"/>
        <v>30.263671875</v>
      </c>
      <c r="U7">
        <f t="shared" si="0"/>
        <v>31.2353515625</v>
      </c>
      <c r="V7">
        <f t="shared" si="0"/>
        <v>30.74951171875</v>
      </c>
      <c r="W7">
        <f t="shared" si="0"/>
        <v>30.992431640625</v>
      </c>
      <c r="X7">
        <f t="shared" si="0"/>
        <v>31.1138916015625</v>
      </c>
      <c r="Y7">
        <f t="shared" si="0"/>
        <v>31.05316162109375</v>
      </c>
      <c r="Z7">
        <f t="shared" si="0"/>
        <v>31.083526611328125</v>
      </c>
      <c r="AA7">
        <f t="shared" si="0"/>
        <v>31.098709106445313</v>
      </c>
      <c r="AB7">
        <f t="shared" si="0"/>
        <v>31.091117858886719</v>
      </c>
      <c r="AC7">
        <f t="shared" si="0"/>
        <v>31.094913482666016</v>
      </c>
      <c r="AD7" s="133">
        <f t="shared" si="0"/>
        <v>31.093015670776367</v>
      </c>
      <c r="AE7" s="133">
        <f t="shared" si="0"/>
        <v>31.093964576721191</v>
      </c>
      <c r="AF7">
        <f t="shared" si="0"/>
        <v>31.093490123748779</v>
      </c>
    </row>
    <row r="8" spans="1:32">
      <c r="A8" s="112" t="s">
        <v>121</v>
      </c>
      <c r="B8" s="110">
        <f>'ICC SSiz HypTest'!C4</f>
        <v>0.5</v>
      </c>
      <c r="C8" s="148" t="s">
        <v>122</v>
      </c>
      <c r="D8" s="109">
        <f>B8/(1-B8)</f>
        <v>1</v>
      </c>
      <c r="E8" s="109" t="s">
        <v>123</v>
      </c>
      <c r="F8" s="109"/>
      <c r="I8" s="50" t="s">
        <v>23</v>
      </c>
      <c r="J8">
        <f>B7</f>
        <v>10</v>
      </c>
      <c r="K8">
        <f>J8</f>
        <v>10</v>
      </c>
      <c r="L8">
        <f t="shared" ref="L8:AF8" si="1">K8</f>
        <v>10</v>
      </c>
      <c r="M8">
        <f t="shared" si="1"/>
        <v>10</v>
      </c>
      <c r="N8">
        <f t="shared" si="1"/>
        <v>10</v>
      </c>
      <c r="O8">
        <f t="shared" si="1"/>
        <v>10</v>
      </c>
      <c r="P8">
        <f t="shared" si="1"/>
        <v>10</v>
      </c>
      <c r="Q8">
        <f t="shared" si="1"/>
        <v>10</v>
      </c>
      <c r="R8">
        <f t="shared" si="1"/>
        <v>10</v>
      </c>
      <c r="S8">
        <f t="shared" si="1"/>
        <v>10</v>
      </c>
      <c r="T8">
        <f t="shared" si="1"/>
        <v>10</v>
      </c>
      <c r="U8">
        <f t="shared" si="1"/>
        <v>10</v>
      </c>
      <c r="V8">
        <f t="shared" si="1"/>
        <v>10</v>
      </c>
      <c r="W8">
        <f t="shared" si="1"/>
        <v>10</v>
      </c>
      <c r="X8">
        <f t="shared" si="1"/>
        <v>10</v>
      </c>
      <c r="Y8">
        <f t="shared" si="1"/>
        <v>10</v>
      </c>
      <c r="Z8">
        <f t="shared" si="1"/>
        <v>10</v>
      </c>
      <c r="AA8">
        <f t="shared" si="1"/>
        <v>10</v>
      </c>
      <c r="AB8">
        <f t="shared" si="1"/>
        <v>10</v>
      </c>
      <c r="AC8">
        <f t="shared" si="1"/>
        <v>10</v>
      </c>
      <c r="AD8">
        <f t="shared" si="1"/>
        <v>10</v>
      </c>
      <c r="AE8">
        <f t="shared" si="1"/>
        <v>10</v>
      </c>
      <c r="AF8">
        <f t="shared" si="1"/>
        <v>10</v>
      </c>
    </row>
    <row r="9" spans="1:32">
      <c r="A9" s="112" t="s">
        <v>124</v>
      </c>
      <c r="B9" s="110">
        <f>'ICC SSiz HypTest'!C5</f>
        <v>0.7</v>
      </c>
      <c r="C9" s="148" t="s">
        <v>125</v>
      </c>
      <c r="D9" s="109">
        <f>B9/(1-B9)</f>
        <v>2.333333333333333</v>
      </c>
      <c r="E9" s="109" t="s">
        <v>126</v>
      </c>
      <c r="F9" s="109"/>
      <c r="J9">
        <f>(2*($B10+$B11)^2)*((J7*J8)-1)/(J7*(J7-1)*(J8-1))</f>
        <v>4.6625391131414551</v>
      </c>
      <c r="K9">
        <f t="shared" ref="K9:AF9" si="2">(2*($B10+$B11)^2)*((K7*K8)-1)/(K7*(K7-1)*(K8-1))</f>
        <v>1.9047916729914162E-2</v>
      </c>
      <c r="L9">
        <f t="shared" si="2"/>
        <v>3.7940148897480853E-2</v>
      </c>
      <c r="M9">
        <f t="shared" si="2"/>
        <v>7.5265171429439656E-2</v>
      </c>
      <c r="N9">
        <f t="shared" si="2"/>
        <v>0.14812901355403377</v>
      </c>
      <c r="O9">
        <f t="shared" si="2"/>
        <v>0.28710023827131959</v>
      </c>
      <c r="P9">
        <f t="shared" si="2"/>
        <v>0.5407813625582546</v>
      </c>
      <c r="Q9">
        <f t="shared" si="2"/>
        <v>0.96885822634821051</v>
      </c>
      <c r="R9">
        <f t="shared" si="2"/>
        <v>0.694119936534213</v>
      </c>
      <c r="S9">
        <f t="shared" si="2"/>
        <v>0.60792975996616261</v>
      </c>
      <c r="T9">
        <f t="shared" si="2"/>
        <v>0.64817186133235627</v>
      </c>
      <c r="U9">
        <f t="shared" si="2"/>
        <v>0.62740612827226727</v>
      </c>
      <c r="V9">
        <f t="shared" si="2"/>
        <v>0.63761995147615835</v>
      </c>
      <c r="W9">
        <f t="shared" si="2"/>
        <v>0.63247180287255889</v>
      </c>
      <c r="X9">
        <f t="shared" si="2"/>
        <v>0.62992878069775549</v>
      </c>
      <c r="Y9">
        <f t="shared" si="2"/>
        <v>0.63119773017615688</v>
      </c>
      <c r="Z9">
        <f t="shared" si="2"/>
        <v>0.63056261696817939</v>
      </c>
      <c r="AA9">
        <f t="shared" si="2"/>
        <v>0.63024553945660633</v>
      </c>
      <c r="AB9">
        <f t="shared" si="2"/>
        <v>0.63040403833823633</v>
      </c>
      <c r="AC9">
        <f t="shared" si="2"/>
        <v>0.63032477893264283</v>
      </c>
      <c r="AD9">
        <f t="shared" si="2"/>
        <v>0.63036440614377498</v>
      </c>
      <c r="AE9">
        <f t="shared" si="2"/>
        <v>0.63034459191535164</v>
      </c>
      <c r="AF9">
        <f t="shared" si="2"/>
        <v>0.63035449887384165</v>
      </c>
    </row>
    <row r="10" spans="1:32">
      <c r="A10" s="110">
        <f>1-'ICC SSiz HypTest'!C7</f>
        <v>9.9999999999999978E-2</v>
      </c>
      <c r="B10" s="116">
        <f>-NORMSINV(A10)</f>
        <v>1.2815515655446006</v>
      </c>
      <c r="C10" s="115" t="s">
        <v>13</v>
      </c>
      <c r="D10" s="107"/>
      <c r="E10" s="107"/>
      <c r="F10" s="107"/>
      <c r="H10" t="s">
        <v>331</v>
      </c>
      <c r="I10" t="s">
        <v>127</v>
      </c>
      <c r="J10">
        <f>(1+(J8*$D8))/(1+(J8*$D9))</f>
        <v>0.45205479452054803</v>
      </c>
      <c r="K10">
        <f t="shared" ref="K10:AF10" si="3">(1+(K8*$D8))/(1+(K8*$D9))</f>
        <v>0.45205479452054803</v>
      </c>
      <c r="L10">
        <f t="shared" si="3"/>
        <v>0.45205479452054803</v>
      </c>
      <c r="M10">
        <f t="shared" si="3"/>
        <v>0.45205479452054803</v>
      </c>
      <c r="N10">
        <f t="shared" si="3"/>
        <v>0.45205479452054803</v>
      </c>
      <c r="O10">
        <f t="shared" si="3"/>
        <v>0.45205479452054803</v>
      </c>
      <c r="P10">
        <f t="shared" si="3"/>
        <v>0.45205479452054803</v>
      </c>
      <c r="Q10">
        <f t="shared" si="3"/>
        <v>0.45205479452054803</v>
      </c>
      <c r="R10">
        <f t="shared" si="3"/>
        <v>0.45205479452054803</v>
      </c>
      <c r="S10">
        <f t="shared" si="3"/>
        <v>0.45205479452054803</v>
      </c>
      <c r="T10">
        <f t="shared" si="3"/>
        <v>0.45205479452054803</v>
      </c>
      <c r="U10">
        <f t="shared" si="3"/>
        <v>0.45205479452054803</v>
      </c>
      <c r="V10">
        <f t="shared" si="3"/>
        <v>0.45205479452054803</v>
      </c>
      <c r="W10">
        <f t="shared" si="3"/>
        <v>0.45205479452054803</v>
      </c>
      <c r="X10">
        <f t="shared" si="3"/>
        <v>0.45205479452054803</v>
      </c>
      <c r="Y10">
        <f t="shared" si="3"/>
        <v>0.45205479452054803</v>
      </c>
      <c r="Z10">
        <f t="shared" si="3"/>
        <v>0.45205479452054803</v>
      </c>
      <c r="AA10">
        <f t="shared" si="3"/>
        <v>0.45205479452054803</v>
      </c>
      <c r="AB10">
        <f t="shared" si="3"/>
        <v>0.45205479452054803</v>
      </c>
      <c r="AC10">
        <f t="shared" si="3"/>
        <v>0.45205479452054803</v>
      </c>
      <c r="AD10">
        <f t="shared" si="3"/>
        <v>0.45205479452054803</v>
      </c>
      <c r="AE10">
        <f t="shared" si="3"/>
        <v>0.45205479452054803</v>
      </c>
      <c r="AF10">
        <f t="shared" si="3"/>
        <v>0.45205479452054803</v>
      </c>
    </row>
    <row r="11" spans="1:32">
      <c r="A11" s="110">
        <f>'ICC SSiz HypTest'!C8</f>
        <v>0.1</v>
      </c>
      <c r="B11" s="116">
        <f>-NORMSINV(A11/2)</f>
        <v>1.6448536269514726</v>
      </c>
      <c r="C11" s="115" t="s">
        <v>14</v>
      </c>
      <c r="D11" s="110"/>
      <c r="E11" s="110"/>
      <c r="F11" s="110"/>
      <c r="H11" t="s">
        <v>331</v>
      </c>
      <c r="I11" t="s">
        <v>128</v>
      </c>
      <c r="J11">
        <f>(-LN(J10))^2</f>
        <v>0.63035958725043928</v>
      </c>
      <c r="K11">
        <f>(-LN(K10))^2</f>
        <v>0.63035958725043928</v>
      </c>
      <c r="L11">
        <f>(-LN(L10))^2</f>
        <v>0.63035958725043928</v>
      </c>
      <c r="M11">
        <f>(-LN(M10))^2</f>
        <v>0.63035958725043928</v>
      </c>
      <c r="N11">
        <f t="shared" ref="N11:AF11" si="4">(-LN(N10))^2</f>
        <v>0.63035958725043928</v>
      </c>
      <c r="O11">
        <f t="shared" si="4"/>
        <v>0.63035958725043928</v>
      </c>
      <c r="P11">
        <f t="shared" si="4"/>
        <v>0.63035958725043928</v>
      </c>
      <c r="Q11">
        <f t="shared" si="4"/>
        <v>0.63035958725043928</v>
      </c>
      <c r="R11">
        <f t="shared" si="4"/>
        <v>0.63035958725043928</v>
      </c>
      <c r="S11">
        <f t="shared" si="4"/>
        <v>0.63035958725043928</v>
      </c>
      <c r="T11">
        <f t="shared" si="4"/>
        <v>0.63035958725043928</v>
      </c>
      <c r="U11">
        <f t="shared" si="4"/>
        <v>0.63035958725043928</v>
      </c>
      <c r="V11">
        <f t="shared" si="4"/>
        <v>0.63035958725043928</v>
      </c>
      <c r="W11">
        <f t="shared" si="4"/>
        <v>0.63035958725043928</v>
      </c>
      <c r="X11">
        <f t="shared" si="4"/>
        <v>0.63035958725043928</v>
      </c>
      <c r="Y11">
        <f t="shared" si="4"/>
        <v>0.63035958725043928</v>
      </c>
      <c r="Z11">
        <f t="shared" si="4"/>
        <v>0.63035958725043928</v>
      </c>
      <c r="AA11">
        <f t="shared" si="4"/>
        <v>0.63035958725043928</v>
      </c>
      <c r="AB11">
        <f t="shared" si="4"/>
        <v>0.63035958725043928</v>
      </c>
      <c r="AC11">
        <f t="shared" si="4"/>
        <v>0.63035958725043928</v>
      </c>
      <c r="AD11">
        <f t="shared" si="4"/>
        <v>0.63035958725043928</v>
      </c>
      <c r="AE11">
        <f t="shared" si="4"/>
        <v>0.63035958725043928</v>
      </c>
      <c r="AF11">
        <f t="shared" si="4"/>
        <v>0.63035958725043928</v>
      </c>
    </row>
    <row r="12" spans="1:32">
      <c r="A12" s="149" t="s">
        <v>18</v>
      </c>
      <c r="B12" s="149">
        <f>AF7</f>
        <v>31.093490123748779</v>
      </c>
      <c r="C12" s="90"/>
      <c r="D12" s="148"/>
      <c r="E12" s="148"/>
      <c r="F12" s="148"/>
      <c r="I12" t="s">
        <v>129</v>
      </c>
      <c r="J12">
        <f>J9-J11</f>
        <v>4.0321795258910154</v>
      </c>
      <c r="K12">
        <f>K9-K11</f>
        <v>-0.61131167052052515</v>
      </c>
      <c r="L12">
        <f>L9-L11</f>
        <v>-0.59241943835295841</v>
      </c>
      <c r="M12">
        <f>M9-M11</f>
        <v>-0.55509441582099961</v>
      </c>
      <c r="N12">
        <f t="shared" ref="N12:AF12" si="5">N9-N11</f>
        <v>-0.48223057369640554</v>
      </c>
      <c r="O12">
        <f t="shared" si="5"/>
        <v>-0.34325934897911969</v>
      </c>
      <c r="P12">
        <f t="shared" si="5"/>
        <v>-8.9578224692184683E-2</v>
      </c>
      <c r="Q12">
        <f t="shared" si="5"/>
        <v>0.33849863909777123</v>
      </c>
      <c r="R12">
        <f t="shared" si="5"/>
        <v>6.3760349283773721E-2</v>
      </c>
      <c r="S12">
        <f t="shared" si="5"/>
        <v>-2.2429827284276671E-2</v>
      </c>
      <c r="T12">
        <f t="shared" si="5"/>
        <v>1.781227408191699E-2</v>
      </c>
      <c r="U12">
        <f t="shared" si="5"/>
        <v>-2.9534589781720078E-3</v>
      </c>
      <c r="V12">
        <f t="shared" si="5"/>
        <v>7.2603642257190737E-3</v>
      </c>
      <c r="W12">
        <f t="shared" si="5"/>
        <v>2.1122156221196065E-3</v>
      </c>
      <c r="X12">
        <f t="shared" si="5"/>
        <v>-4.3080655268379342E-4</v>
      </c>
      <c r="Y12">
        <f t="shared" si="5"/>
        <v>8.3814292571759985E-4</v>
      </c>
      <c r="Z12">
        <f t="shared" si="5"/>
        <v>2.030297177401108E-4</v>
      </c>
      <c r="AA12">
        <f t="shared" si="5"/>
        <v>-1.1404779383294983E-4</v>
      </c>
      <c r="AB12">
        <f t="shared" si="5"/>
        <v>4.4451087797048316E-5</v>
      </c>
      <c r="AC12">
        <f t="shared" si="5"/>
        <v>-3.4808317796453103E-5</v>
      </c>
      <c r="AD12">
        <f t="shared" si="5"/>
        <v>4.8188933357007357E-6</v>
      </c>
      <c r="AE12">
        <f t="shared" si="5"/>
        <v>-1.4995335087641948E-5</v>
      </c>
      <c r="AF12">
        <f t="shared" si="5"/>
        <v>-5.0883765976283968E-6</v>
      </c>
    </row>
    <row r="13" spans="1:32" s="61" customFormat="1">
      <c r="A13" s="150"/>
      <c r="B13" s="150"/>
      <c r="C13" s="150"/>
      <c r="D13" s="151"/>
      <c r="E13" s="151"/>
      <c r="F13" s="151"/>
      <c r="G13" s="136"/>
    </row>
    <row r="14" spans="1:32">
      <c r="A14" s="8"/>
      <c r="B14" s="8"/>
      <c r="C14" s="8"/>
      <c r="D14" s="152"/>
      <c r="E14" s="152"/>
      <c r="F14" s="153"/>
      <c r="G14" s="72" t="s">
        <v>99</v>
      </c>
      <c r="H14">
        <v>1</v>
      </c>
      <c r="J14" t="str">
        <f>IF(J$12&lt;0,J$12,"")</f>
        <v/>
      </c>
      <c r="K14">
        <f>IF(K$12&lt;0,K$12,"")</f>
        <v>-0.61131167052052515</v>
      </c>
      <c r="L14">
        <f>IF(L$12&lt;0,L$12,"")</f>
        <v>-0.59241943835295841</v>
      </c>
    </row>
    <row r="15" spans="1:32">
      <c r="D15" s="135"/>
      <c r="E15" s="135"/>
      <c r="F15" s="135"/>
      <c r="H15">
        <v>2</v>
      </c>
      <c r="J15">
        <f>IF(NOT(J$12&lt;0),J$12,"")</f>
        <v>4.0321795258910154</v>
      </c>
      <c r="K15" t="str">
        <f>IF(NOT(K$12&lt;0),K$12,"")</f>
        <v/>
      </c>
      <c r="L15" t="str">
        <f>IF(NOT(L$12&lt;0),L$12,"")</f>
        <v/>
      </c>
    </row>
    <row r="16" spans="1:32">
      <c r="D16" s="135"/>
      <c r="E16" s="135"/>
      <c r="F16" s="135"/>
      <c r="H16">
        <v>3</v>
      </c>
      <c r="I16">
        <f>MAX(J14:L14)</f>
        <v>-0.59241943835295841</v>
      </c>
      <c r="J16">
        <f>IF(J$12=$I16,1,0)</f>
        <v>0</v>
      </c>
      <c r="K16">
        <f>IF(K$12=$I16,1,0)</f>
        <v>0</v>
      </c>
      <c r="L16">
        <f>IF(L$12=$I16,1,0)</f>
        <v>1</v>
      </c>
    </row>
    <row r="17" spans="4:15">
      <c r="D17" s="135"/>
      <c r="E17" s="135"/>
      <c r="F17" s="135"/>
      <c r="H17">
        <v>4</v>
      </c>
      <c r="J17">
        <f>J$7</f>
        <v>5</v>
      </c>
      <c r="K17">
        <f>K$7</f>
        <v>1000</v>
      </c>
      <c r="L17">
        <f>L$7</f>
        <v>502.5</v>
      </c>
      <c r="M17" s="132">
        <f>HLOOKUP(1,$J16:L17,2,0)</f>
        <v>502.5</v>
      </c>
      <c r="N17" t="s">
        <v>130</v>
      </c>
    </row>
    <row r="18" spans="4:15">
      <c r="D18" s="135"/>
      <c r="E18" s="135"/>
      <c r="F18" s="135"/>
      <c r="H18">
        <v>5</v>
      </c>
      <c r="I18">
        <f>MIN(J15:L15)</f>
        <v>4.0321795258910154</v>
      </c>
      <c r="J18">
        <f>IF(J$12=$I18,1,0)</f>
        <v>1</v>
      </c>
      <c r="K18">
        <f>IF(K$12=$I18,1,0)</f>
        <v>0</v>
      </c>
      <c r="L18">
        <f>IF(L$12=$I18,1,0)</f>
        <v>0</v>
      </c>
    </row>
    <row r="19" spans="4:15" s="130" customFormat="1">
      <c r="D19" s="145"/>
      <c r="E19" s="145"/>
      <c r="F19" s="145"/>
      <c r="G19" s="72"/>
      <c r="H19" s="130">
        <v>6</v>
      </c>
      <c r="J19" s="130">
        <f>J$7</f>
        <v>5</v>
      </c>
      <c r="K19" s="130">
        <f>K$7</f>
        <v>1000</v>
      </c>
      <c r="L19" s="130">
        <f>L$7</f>
        <v>502.5</v>
      </c>
      <c r="M19" s="146">
        <f>HLOOKUP(1,$J18:L19,2,0)</f>
        <v>5</v>
      </c>
      <c r="N19" s="130" t="s">
        <v>131</v>
      </c>
    </row>
    <row r="20" spans="4:15" s="130" customFormat="1">
      <c r="D20" s="145"/>
      <c r="E20" s="145"/>
      <c r="F20" s="145"/>
      <c r="G20" s="72" t="s">
        <v>100</v>
      </c>
      <c r="H20" s="130">
        <v>1</v>
      </c>
      <c r="J20" s="130" t="str">
        <f>IF(J$12&lt;0,J$12,"")</f>
        <v/>
      </c>
      <c r="K20" s="130">
        <f>IF(K$12&lt;0,K$12,"")</f>
        <v>-0.61131167052052515</v>
      </c>
      <c r="L20" s="130">
        <f>IF(L$12&lt;0,L$12,"")</f>
        <v>-0.59241943835295841</v>
      </c>
      <c r="M20" s="130">
        <f>IF(M$12&lt;0,M$12,"")</f>
        <v>-0.55509441582099961</v>
      </c>
    </row>
    <row r="21" spans="4:15">
      <c r="D21" s="135"/>
      <c r="E21" s="135"/>
      <c r="F21" s="135"/>
      <c r="H21">
        <v>2</v>
      </c>
      <c r="J21">
        <f>IF(NOT(J$12&lt;0),J$12,"")</f>
        <v>4.0321795258910154</v>
      </c>
      <c r="K21" t="str">
        <f>IF(NOT(K$12&lt;0),K$12,"")</f>
        <v/>
      </c>
      <c r="L21" t="str">
        <f>IF(NOT(L$12&lt;0),L$12,"")</f>
        <v/>
      </c>
      <c r="M21" t="str">
        <f>IF(NOT(M$12&lt;0),M$12,"")</f>
        <v/>
      </c>
    </row>
    <row r="22" spans="4:15">
      <c r="D22" s="135"/>
      <c r="E22" s="135"/>
      <c r="F22" s="135"/>
      <c r="H22">
        <v>3</v>
      </c>
      <c r="I22">
        <f>MAX(J20:M20)</f>
        <v>-0.55509441582099961</v>
      </c>
      <c r="J22">
        <f>IF(J$12=$I22,1,0)</f>
        <v>0</v>
      </c>
      <c r="K22">
        <f>IF(K$12=$I22,1,0)</f>
        <v>0</v>
      </c>
      <c r="L22">
        <f>IF(L$12=$I22,1,0)</f>
        <v>0</v>
      </c>
      <c r="M22">
        <f>IF(M$12=$I22,1,0)</f>
        <v>1</v>
      </c>
    </row>
    <row r="23" spans="4:15">
      <c r="D23" s="135"/>
      <c r="E23" s="135"/>
      <c r="F23" s="135"/>
      <c r="H23">
        <v>4</v>
      </c>
      <c r="J23">
        <f>J$7</f>
        <v>5</v>
      </c>
      <c r="K23">
        <f>K$7</f>
        <v>1000</v>
      </c>
      <c r="L23">
        <f>L$7</f>
        <v>502.5</v>
      </c>
      <c r="M23">
        <f>M$7</f>
        <v>253.75</v>
      </c>
      <c r="N23" s="132">
        <f>HLOOKUP(1,$J22:M23,2,0)</f>
        <v>253.75</v>
      </c>
    </row>
    <row r="24" spans="4:15">
      <c r="D24" s="135"/>
      <c r="E24" s="135"/>
      <c r="F24" s="135"/>
      <c r="H24">
        <v>5</v>
      </c>
      <c r="I24">
        <f>MIN(J21:M21)</f>
        <v>4.0321795258910154</v>
      </c>
      <c r="J24">
        <f>IF(J$12=$I24,1,0)</f>
        <v>1</v>
      </c>
      <c r="K24">
        <f>IF(K$12=$I24,1,0)</f>
        <v>0</v>
      </c>
      <c r="L24">
        <f>IF(L$12=$I24,1,0)</f>
        <v>0</v>
      </c>
      <c r="M24">
        <f>IF(M$12=$I24,1,0)</f>
        <v>0</v>
      </c>
    </row>
    <row r="25" spans="4:15">
      <c r="D25" s="135"/>
      <c r="E25" s="135"/>
      <c r="F25" s="135"/>
      <c r="H25">
        <v>6</v>
      </c>
      <c r="J25">
        <f>J$7</f>
        <v>5</v>
      </c>
      <c r="K25">
        <f>K$7</f>
        <v>1000</v>
      </c>
      <c r="L25">
        <f>L$7</f>
        <v>502.5</v>
      </c>
      <c r="M25">
        <f>M$7</f>
        <v>253.75</v>
      </c>
      <c r="N25" s="132">
        <f>HLOOKUP(1,$J24:M25,2,0)</f>
        <v>5</v>
      </c>
    </row>
    <row r="26" spans="4:15" s="139" customFormat="1">
      <c r="D26" s="137"/>
      <c r="E26" s="137"/>
      <c r="F26" s="137"/>
      <c r="G26" s="138" t="s">
        <v>101</v>
      </c>
      <c r="H26" s="139">
        <v>1</v>
      </c>
      <c r="J26" s="139" t="str">
        <f>IF(J$12&lt;0,J$12,"")</f>
        <v/>
      </c>
      <c r="K26" s="139">
        <f>IF(K$12&lt;0,K$12,"")</f>
        <v>-0.61131167052052515</v>
      </c>
      <c r="L26" s="139">
        <f>IF(L$12&lt;0,L$12,"")</f>
        <v>-0.59241943835295841</v>
      </c>
      <c r="M26" s="139">
        <f>IF(M$12&lt;0,M$12,"")</f>
        <v>-0.55509441582099961</v>
      </c>
      <c r="N26" s="139">
        <f>IF(N$12&lt;0,N$12,"")</f>
        <v>-0.48223057369640554</v>
      </c>
    </row>
    <row r="27" spans="4:15">
      <c r="D27" s="135"/>
      <c r="E27" s="135"/>
      <c r="F27" s="135"/>
      <c r="H27">
        <v>2</v>
      </c>
      <c r="J27">
        <f>IF(NOT(J$12&lt;0),J$12,"")</f>
        <v>4.0321795258910154</v>
      </c>
      <c r="K27" t="str">
        <f>IF(NOT(K$12&lt;0),K$12,"")</f>
        <v/>
      </c>
      <c r="L27" t="str">
        <f>IF(NOT(L$12&lt;0),L$12,"")</f>
        <v/>
      </c>
      <c r="M27" t="str">
        <f>IF(NOT(M$12&lt;0),M$12,"")</f>
        <v/>
      </c>
      <c r="N27" t="str">
        <f>IF(NOT(N$12&lt;0),N$12,"")</f>
        <v/>
      </c>
    </row>
    <row r="28" spans="4:15">
      <c r="D28" s="135"/>
      <c r="E28" s="135"/>
      <c r="F28" s="135"/>
      <c r="H28">
        <v>3</v>
      </c>
      <c r="I28">
        <f>MAX(J26:N26)</f>
        <v>-0.48223057369640554</v>
      </c>
      <c r="J28">
        <f>IF(J$12=$I28,1,0)</f>
        <v>0</v>
      </c>
      <c r="K28">
        <f>IF(K$12=$I28,1,0)</f>
        <v>0</v>
      </c>
      <c r="L28">
        <f>IF(L$12=$I28,1,0)</f>
        <v>0</v>
      </c>
      <c r="M28">
        <f>IF(M$12=$I28,1,0)</f>
        <v>0</v>
      </c>
      <c r="N28">
        <f>IF(N$12=$I28,1,0)</f>
        <v>1</v>
      </c>
    </row>
    <row r="29" spans="4:15">
      <c r="D29" s="135"/>
      <c r="E29" s="135"/>
      <c r="F29" s="135"/>
      <c r="H29">
        <v>4</v>
      </c>
      <c r="J29">
        <f>J$7</f>
        <v>5</v>
      </c>
      <c r="K29">
        <f>K$7</f>
        <v>1000</v>
      </c>
      <c r="L29">
        <f>L$7</f>
        <v>502.5</v>
      </c>
      <c r="M29">
        <f>M$7</f>
        <v>253.75</v>
      </c>
      <c r="N29">
        <f>N$7</f>
        <v>129.375</v>
      </c>
      <c r="O29" s="132">
        <f>HLOOKUP(1,$J28:N29,2,0)</f>
        <v>129.375</v>
      </c>
    </row>
    <row r="30" spans="4:15">
      <c r="D30" s="135"/>
      <c r="E30" s="135"/>
      <c r="F30" s="135"/>
      <c r="H30">
        <v>5</v>
      </c>
      <c r="I30">
        <f>MIN(J27:N27)</f>
        <v>4.0321795258910154</v>
      </c>
      <c r="J30">
        <f>IF(J$12=$I30,1,0)</f>
        <v>1</v>
      </c>
      <c r="K30">
        <f>IF(K$12=$I30,1,0)</f>
        <v>0</v>
      </c>
      <c r="L30">
        <f>IF(L$12=$I30,1,0)</f>
        <v>0</v>
      </c>
      <c r="M30">
        <f>IF(M$12=$I30,1,0)</f>
        <v>0</v>
      </c>
      <c r="N30">
        <f>IF(N$12=$I30,1,0)</f>
        <v>0</v>
      </c>
    </row>
    <row r="31" spans="4:15">
      <c r="D31" s="135"/>
      <c r="E31" s="135"/>
      <c r="F31" s="135"/>
      <c r="H31">
        <v>6</v>
      </c>
      <c r="J31">
        <f>J$7</f>
        <v>5</v>
      </c>
      <c r="K31">
        <f>K$7</f>
        <v>1000</v>
      </c>
      <c r="L31">
        <f>L$7</f>
        <v>502.5</v>
      </c>
      <c r="M31">
        <f>M$7</f>
        <v>253.75</v>
      </c>
      <c r="N31">
        <f>N$7</f>
        <v>129.375</v>
      </c>
      <c r="O31" s="132">
        <f>HLOOKUP(1,$J30:N31,2,0)</f>
        <v>5</v>
      </c>
    </row>
    <row r="32" spans="4:15" s="139" customFormat="1">
      <c r="D32" s="137"/>
      <c r="E32" s="137"/>
      <c r="F32" s="137"/>
      <c r="G32" s="138" t="s">
        <v>102</v>
      </c>
      <c r="H32" s="139">
        <v>1</v>
      </c>
      <c r="J32" s="139" t="str">
        <f t="shared" ref="J32:O32" si="6">IF(J$12&lt;0,J$12,"")</f>
        <v/>
      </c>
      <c r="K32" s="139">
        <f t="shared" si="6"/>
        <v>-0.61131167052052515</v>
      </c>
      <c r="L32" s="139">
        <f t="shared" si="6"/>
        <v>-0.59241943835295841</v>
      </c>
      <c r="M32" s="139">
        <f t="shared" si="6"/>
        <v>-0.55509441582099961</v>
      </c>
      <c r="N32" s="139">
        <f t="shared" si="6"/>
        <v>-0.48223057369640554</v>
      </c>
      <c r="O32" s="139">
        <f t="shared" si="6"/>
        <v>-0.34325934897911969</v>
      </c>
    </row>
    <row r="33" spans="4:18">
      <c r="D33" s="135"/>
      <c r="E33" s="135"/>
      <c r="F33" s="135"/>
      <c r="H33">
        <v>2</v>
      </c>
      <c r="J33">
        <f t="shared" ref="J33:O33" si="7">IF(NOT(J$12&lt;0),J$12,"")</f>
        <v>4.0321795258910154</v>
      </c>
      <c r="K33" t="str">
        <f t="shared" si="7"/>
        <v/>
      </c>
      <c r="L33" t="str">
        <f t="shared" si="7"/>
        <v/>
      </c>
      <c r="M33" t="str">
        <f t="shared" si="7"/>
        <v/>
      </c>
      <c r="N33" t="str">
        <f t="shared" si="7"/>
        <v/>
      </c>
      <c r="O33" t="str">
        <f t="shared" si="7"/>
        <v/>
      </c>
    </row>
    <row r="34" spans="4:18">
      <c r="D34" s="135"/>
      <c r="E34" s="135"/>
      <c r="F34" s="135"/>
      <c r="H34">
        <v>3</v>
      </c>
      <c r="I34">
        <f>MAX(J32:O32)</f>
        <v>-0.34325934897911969</v>
      </c>
      <c r="J34">
        <f t="shared" ref="J34:O34" si="8">IF(J$12=$I34,1,0)</f>
        <v>0</v>
      </c>
      <c r="K34">
        <f t="shared" si="8"/>
        <v>0</v>
      </c>
      <c r="L34">
        <f t="shared" si="8"/>
        <v>0</v>
      </c>
      <c r="M34">
        <f t="shared" si="8"/>
        <v>0</v>
      </c>
      <c r="N34">
        <f t="shared" si="8"/>
        <v>0</v>
      </c>
      <c r="O34">
        <f t="shared" si="8"/>
        <v>1</v>
      </c>
    </row>
    <row r="35" spans="4:18">
      <c r="D35" s="135"/>
      <c r="E35" s="135"/>
      <c r="F35" s="135"/>
      <c r="H35">
        <v>4</v>
      </c>
      <c r="J35">
        <f t="shared" ref="J35:O35" si="9">J$7</f>
        <v>5</v>
      </c>
      <c r="K35">
        <f t="shared" si="9"/>
        <v>1000</v>
      </c>
      <c r="L35">
        <f t="shared" si="9"/>
        <v>502.5</v>
      </c>
      <c r="M35">
        <f t="shared" si="9"/>
        <v>253.75</v>
      </c>
      <c r="N35">
        <f t="shared" si="9"/>
        <v>129.375</v>
      </c>
      <c r="O35">
        <f t="shared" si="9"/>
        <v>67.1875</v>
      </c>
      <c r="P35" s="132">
        <f>HLOOKUP(1,$J34:O35,2,0)</f>
        <v>67.1875</v>
      </c>
    </row>
    <row r="36" spans="4:18">
      <c r="D36" s="135"/>
      <c r="E36" s="135"/>
      <c r="F36" s="135"/>
      <c r="H36">
        <v>5</v>
      </c>
      <c r="I36">
        <f>MIN(J33:O33)</f>
        <v>4.0321795258910154</v>
      </c>
      <c r="J36">
        <f t="shared" ref="J36:O36" si="10">IF(J$12=$I36,1,0)</f>
        <v>1</v>
      </c>
      <c r="K36">
        <f t="shared" si="10"/>
        <v>0</v>
      </c>
      <c r="L36">
        <f t="shared" si="10"/>
        <v>0</v>
      </c>
      <c r="M36">
        <f t="shared" si="10"/>
        <v>0</v>
      </c>
      <c r="N36">
        <f t="shared" si="10"/>
        <v>0</v>
      </c>
      <c r="O36">
        <f t="shared" si="10"/>
        <v>0</v>
      </c>
    </row>
    <row r="37" spans="4:18">
      <c r="D37" s="135"/>
      <c r="E37" s="135"/>
      <c r="F37" s="135"/>
      <c r="H37">
        <v>6</v>
      </c>
      <c r="J37">
        <f t="shared" ref="J37:O37" si="11">J$7</f>
        <v>5</v>
      </c>
      <c r="K37">
        <f t="shared" si="11"/>
        <v>1000</v>
      </c>
      <c r="L37">
        <f t="shared" si="11"/>
        <v>502.5</v>
      </c>
      <c r="M37">
        <f t="shared" si="11"/>
        <v>253.75</v>
      </c>
      <c r="N37">
        <f t="shared" si="11"/>
        <v>129.375</v>
      </c>
      <c r="O37">
        <f t="shared" si="11"/>
        <v>67.1875</v>
      </c>
      <c r="P37" s="132">
        <f>HLOOKUP(1,$J36:O37,2,0)</f>
        <v>5</v>
      </c>
    </row>
    <row r="38" spans="4:18" s="139" customFormat="1">
      <c r="D38" s="137"/>
      <c r="E38" s="137"/>
      <c r="F38" s="137"/>
      <c r="G38" s="138" t="s">
        <v>103</v>
      </c>
      <c r="H38" s="139">
        <v>1</v>
      </c>
      <c r="J38" s="139" t="str">
        <f>IF(J$12&lt;0,J$12,"")</f>
        <v/>
      </c>
      <c r="K38" s="139">
        <f t="shared" ref="K38:P38" si="12">IF(K$12&lt;0,K$12,"")</f>
        <v>-0.61131167052052515</v>
      </c>
      <c r="L38" s="139">
        <f t="shared" si="12"/>
        <v>-0.59241943835295841</v>
      </c>
      <c r="M38" s="139">
        <f t="shared" si="12"/>
        <v>-0.55509441582099961</v>
      </c>
      <c r="N38" s="139">
        <f t="shared" si="12"/>
        <v>-0.48223057369640554</v>
      </c>
      <c r="O38" s="139">
        <f t="shared" si="12"/>
        <v>-0.34325934897911969</v>
      </c>
      <c r="P38" s="139">
        <f t="shared" si="12"/>
        <v>-8.9578224692184683E-2</v>
      </c>
    </row>
    <row r="39" spans="4:18">
      <c r="D39" s="135"/>
      <c r="E39" s="135"/>
      <c r="F39" s="135"/>
      <c r="H39">
        <v>2</v>
      </c>
      <c r="J39">
        <f>IF(NOT(J$12&lt;0),J$12,"")</f>
        <v>4.0321795258910154</v>
      </c>
      <c r="K39" t="str">
        <f t="shared" ref="K39:P39" si="13">IF(NOT(K$12&lt;0),K$12,"")</f>
        <v/>
      </c>
      <c r="L39" t="str">
        <f t="shared" si="13"/>
        <v/>
      </c>
      <c r="M39" t="str">
        <f t="shared" si="13"/>
        <v/>
      </c>
      <c r="N39" t="str">
        <f t="shared" si="13"/>
        <v/>
      </c>
      <c r="O39" t="str">
        <f t="shared" si="13"/>
        <v/>
      </c>
      <c r="P39" t="str">
        <f t="shared" si="13"/>
        <v/>
      </c>
    </row>
    <row r="40" spans="4:18">
      <c r="D40" s="135"/>
      <c r="E40" s="135"/>
      <c r="F40" s="135"/>
      <c r="H40">
        <v>3</v>
      </c>
      <c r="I40">
        <f>MAX(J38:P38)</f>
        <v>-8.9578224692184683E-2</v>
      </c>
      <c r="J40">
        <f>IF(J$12=$I40,1,0)</f>
        <v>0</v>
      </c>
      <c r="K40">
        <f t="shared" ref="K40:P40" si="14">IF(K$12=$I40,1,0)</f>
        <v>0</v>
      </c>
      <c r="L40">
        <f t="shared" si="14"/>
        <v>0</v>
      </c>
      <c r="M40">
        <f t="shared" si="14"/>
        <v>0</v>
      </c>
      <c r="N40">
        <f t="shared" si="14"/>
        <v>0</v>
      </c>
      <c r="O40">
        <f t="shared" si="14"/>
        <v>0</v>
      </c>
      <c r="P40">
        <f t="shared" si="14"/>
        <v>1</v>
      </c>
    </row>
    <row r="41" spans="4:18">
      <c r="D41" s="135"/>
      <c r="E41" s="135"/>
      <c r="F41" s="135"/>
      <c r="H41">
        <v>4</v>
      </c>
      <c r="J41">
        <f>J$7</f>
        <v>5</v>
      </c>
      <c r="K41">
        <f t="shared" ref="K41:P41" si="15">K$7</f>
        <v>1000</v>
      </c>
      <c r="L41">
        <f t="shared" si="15"/>
        <v>502.5</v>
      </c>
      <c r="M41">
        <f t="shared" si="15"/>
        <v>253.75</v>
      </c>
      <c r="N41">
        <f t="shared" si="15"/>
        <v>129.375</v>
      </c>
      <c r="O41">
        <f t="shared" si="15"/>
        <v>67.1875</v>
      </c>
      <c r="P41">
        <f t="shared" si="15"/>
        <v>36.09375</v>
      </c>
      <c r="Q41" s="132">
        <f>HLOOKUP(1,$J40:P41,2,0)</f>
        <v>36.09375</v>
      </c>
    </row>
    <row r="42" spans="4:18">
      <c r="D42" s="135"/>
      <c r="E42" s="135"/>
      <c r="F42" s="135"/>
      <c r="H42">
        <v>5</v>
      </c>
      <c r="I42">
        <f>MIN(J39:P39)</f>
        <v>4.0321795258910154</v>
      </c>
      <c r="J42">
        <f t="shared" ref="J42:P42" si="16">IF(J$12=$I42,1,0)</f>
        <v>1</v>
      </c>
      <c r="K42">
        <f t="shared" si="16"/>
        <v>0</v>
      </c>
      <c r="L42">
        <f t="shared" si="16"/>
        <v>0</v>
      </c>
      <c r="M42">
        <f t="shared" si="16"/>
        <v>0</v>
      </c>
      <c r="N42">
        <f t="shared" si="16"/>
        <v>0</v>
      </c>
      <c r="O42">
        <f t="shared" si="16"/>
        <v>0</v>
      </c>
      <c r="P42">
        <f t="shared" si="16"/>
        <v>0</v>
      </c>
    </row>
    <row r="43" spans="4:18">
      <c r="D43" s="135"/>
      <c r="E43" s="135"/>
      <c r="F43" s="135"/>
      <c r="H43">
        <v>6</v>
      </c>
      <c r="J43">
        <f>J$7</f>
        <v>5</v>
      </c>
      <c r="K43">
        <f t="shared" ref="K43:P43" si="17">K$7</f>
        <v>1000</v>
      </c>
      <c r="L43">
        <f t="shared" si="17"/>
        <v>502.5</v>
      </c>
      <c r="M43">
        <f t="shared" si="17"/>
        <v>253.75</v>
      </c>
      <c r="N43">
        <f t="shared" si="17"/>
        <v>129.375</v>
      </c>
      <c r="O43">
        <f t="shared" si="17"/>
        <v>67.1875</v>
      </c>
      <c r="P43">
        <f t="shared" si="17"/>
        <v>36.09375</v>
      </c>
      <c r="Q43" s="132">
        <f>HLOOKUP(1,$J42:P43,2,0)</f>
        <v>5</v>
      </c>
    </row>
    <row r="44" spans="4:18" s="139" customFormat="1">
      <c r="D44" s="137"/>
      <c r="E44" s="137"/>
      <c r="F44" s="137"/>
      <c r="G44" s="138" t="s">
        <v>104</v>
      </c>
      <c r="H44" s="139">
        <v>1</v>
      </c>
      <c r="J44" s="139" t="str">
        <f>IF(J$12&lt;0,J$12,"")</f>
        <v/>
      </c>
      <c r="K44" s="139">
        <f t="shared" ref="K44:Q44" si="18">IF(K$12&lt;0,K$12,"")</f>
        <v>-0.61131167052052515</v>
      </c>
      <c r="L44" s="139">
        <f t="shared" si="18"/>
        <v>-0.59241943835295841</v>
      </c>
      <c r="M44" s="139">
        <f t="shared" si="18"/>
        <v>-0.55509441582099961</v>
      </c>
      <c r="N44" s="139">
        <f t="shared" si="18"/>
        <v>-0.48223057369640554</v>
      </c>
      <c r="O44" s="139">
        <f t="shared" si="18"/>
        <v>-0.34325934897911969</v>
      </c>
      <c r="P44" s="139">
        <f t="shared" si="18"/>
        <v>-8.9578224692184683E-2</v>
      </c>
      <c r="Q44" s="139" t="str">
        <f t="shared" si="18"/>
        <v/>
      </c>
    </row>
    <row r="45" spans="4:18">
      <c r="D45" s="135"/>
      <c r="E45" s="135"/>
      <c r="F45" s="135"/>
      <c r="H45">
        <v>2</v>
      </c>
      <c r="J45">
        <f>IF(NOT(J$12&lt;0),J$12,"")</f>
        <v>4.0321795258910154</v>
      </c>
      <c r="K45" t="str">
        <f t="shared" ref="K45:Q45" si="19">IF(NOT(K$12&lt;0),K$12,"")</f>
        <v/>
      </c>
      <c r="L45" t="str">
        <f t="shared" si="19"/>
        <v/>
      </c>
      <c r="M45" t="str">
        <f t="shared" si="19"/>
        <v/>
      </c>
      <c r="N45" t="str">
        <f t="shared" si="19"/>
        <v/>
      </c>
      <c r="O45" t="str">
        <f t="shared" si="19"/>
        <v/>
      </c>
      <c r="P45" t="str">
        <f t="shared" si="19"/>
        <v/>
      </c>
      <c r="Q45">
        <f t="shared" si="19"/>
        <v>0.33849863909777123</v>
      </c>
    </row>
    <row r="46" spans="4:18">
      <c r="D46" s="135"/>
      <c r="E46" s="135"/>
      <c r="F46" s="135"/>
      <c r="H46">
        <v>3</v>
      </c>
      <c r="I46">
        <f>MAX(J44:Q44)</f>
        <v>-8.9578224692184683E-2</v>
      </c>
      <c r="J46">
        <f>IF(J$12=$I46,1,0)</f>
        <v>0</v>
      </c>
      <c r="K46">
        <f t="shared" ref="K46:Q46" si="20">IF(K$12=$I46,1,0)</f>
        <v>0</v>
      </c>
      <c r="L46">
        <f t="shared" si="20"/>
        <v>0</v>
      </c>
      <c r="M46">
        <f t="shared" si="20"/>
        <v>0</v>
      </c>
      <c r="N46">
        <f t="shared" si="20"/>
        <v>0</v>
      </c>
      <c r="O46">
        <f t="shared" si="20"/>
        <v>0</v>
      </c>
      <c r="P46">
        <f t="shared" si="20"/>
        <v>1</v>
      </c>
      <c r="Q46">
        <f t="shared" si="20"/>
        <v>0</v>
      </c>
    </row>
    <row r="47" spans="4:18">
      <c r="D47" s="135"/>
      <c r="E47" s="135"/>
      <c r="F47" s="135"/>
      <c r="H47">
        <v>4</v>
      </c>
      <c r="J47">
        <f>J$7</f>
        <v>5</v>
      </c>
      <c r="K47">
        <f t="shared" ref="K47:Q47" si="21">K$7</f>
        <v>1000</v>
      </c>
      <c r="L47">
        <f t="shared" si="21"/>
        <v>502.5</v>
      </c>
      <c r="M47">
        <f t="shared" si="21"/>
        <v>253.75</v>
      </c>
      <c r="N47">
        <f t="shared" si="21"/>
        <v>129.375</v>
      </c>
      <c r="O47">
        <f t="shared" si="21"/>
        <v>67.1875</v>
      </c>
      <c r="P47">
        <f t="shared" si="21"/>
        <v>36.09375</v>
      </c>
      <c r="Q47">
        <f t="shared" si="21"/>
        <v>20.546875</v>
      </c>
      <c r="R47" s="132">
        <f>HLOOKUP(1,$J46:Q47,2,0)</f>
        <v>36.09375</v>
      </c>
    </row>
    <row r="48" spans="4:18">
      <c r="D48" s="135"/>
      <c r="E48" s="135"/>
      <c r="F48" s="135"/>
      <c r="H48">
        <v>5</v>
      </c>
      <c r="I48">
        <f>MIN(J45:Q45)</f>
        <v>0.33849863909777123</v>
      </c>
      <c r="J48">
        <f t="shared" ref="J48:Q48" si="22">IF(J$12=$I48,1,0)</f>
        <v>0</v>
      </c>
      <c r="K48">
        <f t="shared" si="22"/>
        <v>0</v>
      </c>
      <c r="L48">
        <f t="shared" si="22"/>
        <v>0</v>
      </c>
      <c r="M48">
        <f t="shared" si="22"/>
        <v>0</v>
      </c>
      <c r="N48">
        <f t="shared" si="22"/>
        <v>0</v>
      </c>
      <c r="O48">
        <f t="shared" si="22"/>
        <v>0</v>
      </c>
      <c r="P48">
        <f t="shared" si="22"/>
        <v>0</v>
      </c>
      <c r="Q48">
        <f t="shared" si="22"/>
        <v>1</v>
      </c>
    </row>
    <row r="49" spans="4:20">
      <c r="D49" s="135"/>
      <c r="E49" s="135"/>
      <c r="F49" s="135"/>
      <c r="H49">
        <v>6</v>
      </c>
      <c r="J49">
        <f>J$7</f>
        <v>5</v>
      </c>
      <c r="K49">
        <f t="shared" ref="K49:Q49" si="23">K$7</f>
        <v>1000</v>
      </c>
      <c r="L49">
        <f t="shared" si="23"/>
        <v>502.5</v>
      </c>
      <c r="M49">
        <f t="shared" si="23"/>
        <v>253.75</v>
      </c>
      <c r="N49">
        <f t="shared" si="23"/>
        <v>129.375</v>
      </c>
      <c r="O49">
        <f t="shared" si="23"/>
        <v>67.1875</v>
      </c>
      <c r="P49">
        <f t="shared" si="23"/>
        <v>36.09375</v>
      </c>
      <c r="Q49">
        <f t="shared" si="23"/>
        <v>20.546875</v>
      </c>
      <c r="R49" s="132">
        <f>HLOOKUP(1,$J48:Q49,2,0)</f>
        <v>20.546875</v>
      </c>
    </row>
    <row r="50" spans="4:20" s="139" customFormat="1">
      <c r="D50" s="137"/>
      <c r="E50" s="137"/>
      <c r="F50" s="137"/>
      <c r="G50" s="138" t="s">
        <v>105</v>
      </c>
      <c r="H50" s="139">
        <v>1</v>
      </c>
      <c r="J50" s="139" t="str">
        <f>IF(J$12&lt;0,J$12,"")</f>
        <v/>
      </c>
      <c r="K50" s="139">
        <f t="shared" ref="K50:R50" si="24">IF(K$12&lt;0,K$12,"")</f>
        <v>-0.61131167052052515</v>
      </c>
      <c r="L50" s="139">
        <f t="shared" si="24"/>
        <v>-0.59241943835295841</v>
      </c>
      <c r="M50" s="139">
        <f t="shared" si="24"/>
        <v>-0.55509441582099961</v>
      </c>
      <c r="N50" s="139">
        <f t="shared" si="24"/>
        <v>-0.48223057369640554</v>
      </c>
      <c r="O50" s="139">
        <f t="shared" si="24"/>
        <v>-0.34325934897911969</v>
      </c>
      <c r="P50" s="139">
        <f t="shared" si="24"/>
        <v>-8.9578224692184683E-2</v>
      </c>
      <c r="Q50" s="139" t="str">
        <f t="shared" si="24"/>
        <v/>
      </c>
      <c r="R50" s="139" t="str">
        <f t="shared" si="24"/>
        <v/>
      </c>
    </row>
    <row r="51" spans="4:20">
      <c r="D51" s="135"/>
      <c r="E51" s="135"/>
      <c r="F51" s="135"/>
      <c r="H51">
        <v>2</v>
      </c>
      <c r="J51">
        <f>IF(NOT(J$12&lt;0),J$12,"")</f>
        <v>4.0321795258910154</v>
      </c>
      <c r="K51" t="str">
        <f t="shared" ref="K51:R51" si="25">IF(NOT(K$12&lt;0),K$12,"")</f>
        <v/>
      </c>
      <c r="L51" t="str">
        <f t="shared" si="25"/>
        <v/>
      </c>
      <c r="M51" t="str">
        <f t="shared" si="25"/>
        <v/>
      </c>
      <c r="N51" t="str">
        <f t="shared" si="25"/>
        <v/>
      </c>
      <c r="O51" t="str">
        <f t="shared" si="25"/>
        <v/>
      </c>
      <c r="P51" t="str">
        <f t="shared" si="25"/>
        <v/>
      </c>
      <c r="Q51">
        <f t="shared" si="25"/>
        <v>0.33849863909777123</v>
      </c>
      <c r="R51">
        <f t="shared" si="25"/>
        <v>6.3760349283773721E-2</v>
      </c>
    </row>
    <row r="52" spans="4:20">
      <c r="D52" s="135"/>
      <c r="E52" s="135"/>
      <c r="F52" s="135"/>
      <c r="H52">
        <v>3</v>
      </c>
      <c r="I52">
        <f>MAX(J50:R50)</f>
        <v>-8.9578224692184683E-2</v>
      </c>
      <c r="J52">
        <f>IF(J$12=$I52,1,0)</f>
        <v>0</v>
      </c>
      <c r="K52">
        <f t="shared" ref="K52:R52" si="26">IF(K$12=$I52,1,0)</f>
        <v>0</v>
      </c>
      <c r="L52">
        <f t="shared" si="26"/>
        <v>0</v>
      </c>
      <c r="M52">
        <f t="shared" si="26"/>
        <v>0</v>
      </c>
      <c r="N52">
        <f t="shared" si="26"/>
        <v>0</v>
      </c>
      <c r="O52">
        <f t="shared" si="26"/>
        <v>0</v>
      </c>
      <c r="P52">
        <f t="shared" si="26"/>
        <v>1</v>
      </c>
      <c r="Q52">
        <f t="shared" si="26"/>
        <v>0</v>
      </c>
      <c r="R52">
        <f t="shared" si="26"/>
        <v>0</v>
      </c>
    </row>
    <row r="53" spans="4:20">
      <c r="D53" s="135"/>
      <c r="E53" s="135"/>
      <c r="F53" s="135"/>
      <c r="H53">
        <v>4</v>
      </c>
      <c r="J53">
        <f>J$7</f>
        <v>5</v>
      </c>
      <c r="K53">
        <f t="shared" ref="K53:R53" si="27">K$7</f>
        <v>1000</v>
      </c>
      <c r="L53">
        <f t="shared" si="27"/>
        <v>502.5</v>
      </c>
      <c r="M53">
        <f t="shared" si="27"/>
        <v>253.75</v>
      </c>
      <c r="N53">
        <f t="shared" si="27"/>
        <v>129.375</v>
      </c>
      <c r="O53">
        <f t="shared" si="27"/>
        <v>67.1875</v>
      </c>
      <c r="P53">
        <f t="shared" si="27"/>
        <v>36.09375</v>
      </c>
      <c r="Q53">
        <f t="shared" si="27"/>
        <v>20.546875</v>
      </c>
      <c r="R53">
        <f t="shared" si="27"/>
        <v>28.3203125</v>
      </c>
      <c r="S53" s="132">
        <f>HLOOKUP(1,$J52:R53,2,0)</f>
        <v>36.09375</v>
      </c>
    </row>
    <row r="54" spans="4:20">
      <c r="D54" s="135"/>
      <c r="E54" s="135"/>
      <c r="F54" s="135"/>
      <c r="H54">
        <v>5</v>
      </c>
      <c r="I54">
        <f>MIN(J51:R51)</f>
        <v>6.3760349283773721E-2</v>
      </c>
      <c r="J54">
        <f>IF(J$12=$I54,1,0)</f>
        <v>0</v>
      </c>
      <c r="K54">
        <f>IF(K$12=$I54,1,0)</f>
        <v>0</v>
      </c>
      <c r="L54">
        <f>IF(L$12=$I54,1,0)</f>
        <v>0</v>
      </c>
      <c r="M54">
        <f t="shared" ref="M54:R54" si="28">IF(M$12=$I54,1,0)</f>
        <v>0</v>
      </c>
      <c r="N54">
        <f t="shared" si="28"/>
        <v>0</v>
      </c>
      <c r="O54">
        <f t="shared" si="28"/>
        <v>0</v>
      </c>
      <c r="P54">
        <f t="shared" si="28"/>
        <v>0</v>
      </c>
      <c r="Q54">
        <f t="shared" si="28"/>
        <v>0</v>
      </c>
      <c r="R54">
        <f t="shared" si="28"/>
        <v>1</v>
      </c>
    </row>
    <row r="55" spans="4:20">
      <c r="D55" s="135"/>
      <c r="E55" s="135"/>
      <c r="F55" s="135"/>
      <c r="H55">
        <v>6</v>
      </c>
      <c r="J55">
        <f>J$7</f>
        <v>5</v>
      </c>
      <c r="K55">
        <f t="shared" ref="K55:R55" si="29">K$7</f>
        <v>1000</v>
      </c>
      <c r="L55">
        <f t="shared" si="29"/>
        <v>502.5</v>
      </c>
      <c r="M55">
        <f t="shared" si="29"/>
        <v>253.75</v>
      </c>
      <c r="N55">
        <f t="shared" si="29"/>
        <v>129.375</v>
      </c>
      <c r="O55">
        <f t="shared" si="29"/>
        <v>67.1875</v>
      </c>
      <c r="P55">
        <f t="shared" si="29"/>
        <v>36.09375</v>
      </c>
      <c r="Q55">
        <f t="shared" si="29"/>
        <v>20.546875</v>
      </c>
      <c r="R55">
        <f t="shared" si="29"/>
        <v>28.3203125</v>
      </c>
      <c r="S55" s="132">
        <f>HLOOKUP(1,$J54:R55,2,0)</f>
        <v>28.3203125</v>
      </c>
    </row>
    <row r="56" spans="4:20" s="139" customFormat="1">
      <c r="D56" s="137"/>
      <c r="E56" s="137"/>
      <c r="F56" s="137"/>
      <c r="G56" s="138" t="s">
        <v>106</v>
      </c>
      <c r="H56" s="139">
        <v>1</v>
      </c>
      <c r="J56" s="139" t="str">
        <f>IF(J$12&lt;0,J$12,"")</f>
        <v/>
      </c>
      <c r="K56" s="139">
        <f t="shared" ref="K56:S56" si="30">IF(K$12&lt;0,K$12,"")</f>
        <v>-0.61131167052052515</v>
      </c>
      <c r="L56" s="139">
        <f t="shared" si="30"/>
        <v>-0.59241943835295841</v>
      </c>
      <c r="M56" s="139">
        <f t="shared" si="30"/>
        <v>-0.55509441582099961</v>
      </c>
      <c r="N56" s="139">
        <f t="shared" si="30"/>
        <v>-0.48223057369640554</v>
      </c>
      <c r="O56" s="139">
        <f t="shared" si="30"/>
        <v>-0.34325934897911969</v>
      </c>
      <c r="P56" s="139">
        <f t="shared" si="30"/>
        <v>-8.9578224692184683E-2</v>
      </c>
      <c r="Q56" s="139" t="str">
        <f t="shared" si="30"/>
        <v/>
      </c>
      <c r="R56" s="139" t="str">
        <f t="shared" si="30"/>
        <v/>
      </c>
      <c r="S56" s="139">
        <f t="shared" si="30"/>
        <v>-2.2429827284276671E-2</v>
      </c>
    </row>
    <row r="57" spans="4:20">
      <c r="D57" s="135"/>
      <c r="E57" s="135"/>
      <c r="F57" s="135"/>
      <c r="H57">
        <v>2</v>
      </c>
      <c r="J57">
        <f>IF(NOT(J$12&lt;0),J$12,"")</f>
        <v>4.0321795258910154</v>
      </c>
      <c r="K57" t="str">
        <f t="shared" ref="K57:S57" si="31">IF(NOT(K$12&lt;0),K$12,"")</f>
        <v/>
      </c>
      <c r="L57" t="str">
        <f t="shared" si="31"/>
        <v/>
      </c>
      <c r="M57" t="str">
        <f t="shared" si="31"/>
        <v/>
      </c>
      <c r="N57" t="str">
        <f t="shared" si="31"/>
        <v/>
      </c>
      <c r="O57" t="str">
        <f t="shared" si="31"/>
        <v/>
      </c>
      <c r="P57" t="str">
        <f t="shared" si="31"/>
        <v/>
      </c>
      <c r="Q57">
        <f t="shared" si="31"/>
        <v>0.33849863909777123</v>
      </c>
      <c r="R57">
        <f t="shared" si="31"/>
        <v>6.3760349283773721E-2</v>
      </c>
      <c r="S57" t="str">
        <f t="shared" si="31"/>
        <v/>
      </c>
    </row>
    <row r="58" spans="4:20">
      <c r="D58" s="135"/>
      <c r="E58" s="135"/>
      <c r="F58" s="135"/>
      <c r="H58">
        <v>3</v>
      </c>
      <c r="I58">
        <f>MAX(J56:S56)</f>
        <v>-2.2429827284276671E-2</v>
      </c>
      <c r="J58">
        <f>IF(J$12=$I58,1,0)</f>
        <v>0</v>
      </c>
      <c r="K58">
        <f t="shared" ref="K58:S58" si="32">IF(K$12=$I58,1,0)</f>
        <v>0</v>
      </c>
      <c r="L58">
        <f t="shared" si="32"/>
        <v>0</v>
      </c>
      <c r="M58">
        <f t="shared" si="32"/>
        <v>0</v>
      </c>
      <c r="N58">
        <f t="shared" si="32"/>
        <v>0</v>
      </c>
      <c r="O58">
        <f t="shared" si="32"/>
        <v>0</v>
      </c>
      <c r="P58">
        <f t="shared" si="32"/>
        <v>0</v>
      </c>
      <c r="Q58">
        <f t="shared" si="32"/>
        <v>0</v>
      </c>
      <c r="R58">
        <f t="shared" si="32"/>
        <v>0</v>
      </c>
      <c r="S58">
        <f t="shared" si="32"/>
        <v>1</v>
      </c>
    </row>
    <row r="59" spans="4:20">
      <c r="D59" s="135"/>
      <c r="E59" s="135"/>
      <c r="F59" s="135"/>
      <c r="H59">
        <v>4</v>
      </c>
      <c r="J59">
        <f>J$7</f>
        <v>5</v>
      </c>
      <c r="K59">
        <f t="shared" ref="K59:S59" si="33">K$7</f>
        <v>1000</v>
      </c>
      <c r="L59">
        <f t="shared" si="33"/>
        <v>502.5</v>
      </c>
      <c r="M59">
        <f t="shared" si="33"/>
        <v>253.75</v>
      </c>
      <c r="N59">
        <f t="shared" si="33"/>
        <v>129.375</v>
      </c>
      <c r="O59">
        <f t="shared" si="33"/>
        <v>67.1875</v>
      </c>
      <c r="P59">
        <f t="shared" si="33"/>
        <v>36.09375</v>
      </c>
      <c r="Q59">
        <f t="shared" si="33"/>
        <v>20.546875</v>
      </c>
      <c r="R59">
        <f t="shared" si="33"/>
        <v>28.3203125</v>
      </c>
      <c r="S59">
        <f t="shared" si="33"/>
        <v>32.20703125</v>
      </c>
      <c r="T59" s="132">
        <f>HLOOKUP(1,$J58:S59,2,0)</f>
        <v>32.20703125</v>
      </c>
    </row>
    <row r="60" spans="4:20">
      <c r="D60" s="135"/>
      <c r="E60" s="135"/>
      <c r="F60" s="135"/>
      <c r="H60">
        <v>5</v>
      </c>
      <c r="I60">
        <f>MIN(J57:S57)</f>
        <v>6.3760349283773721E-2</v>
      </c>
      <c r="J60">
        <f>IF(J$12=$I60,1,0)</f>
        <v>0</v>
      </c>
      <c r="K60">
        <f>IF(K$12=$I60,1,0)</f>
        <v>0</v>
      </c>
      <c r="L60">
        <f>IF(L$12=$I60,1,0)</f>
        <v>0</v>
      </c>
      <c r="M60">
        <f t="shared" ref="M60:S60" si="34">IF(M$12=$I60,1,0)</f>
        <v>0</v>
      </c>
      <c r="N60">
        <f t="shared" si="34"/>
        <v>0</v>
      </c>
      <c r="O60">
        <f t="shared" si="34"/>
        <v>0</v>
      </c>
      <c r="P60">
        <f t="shared" si="34"/>
        <v>0</v>
      </c>
      <c r="Q60">
        <f t="shared" si="34"/>
        <v>0</v>
      </c>
      <c r="R60">
        <f t="shared" si="34"/>
        <v>1</v>
      </c>
      <c r="S60">
        <f t="shared" si="34"/>
        <v>0</v>
      </c>
    </row>
    <row r="61" spans="4:20">
      <c r="D61" s="135"/>
      <c r="E61" s="135"/>
      <c r="F61" s="135"/>
      <c r="H61">
        <v>6</v>
      </c>
      <c r="J61">
        <f>J$7</f>
        <v>5</v>
      </c>
      <c r="K61">
        <f t="shared" ref="K61:S61" si="35">K$7</f>
        <v>1000</v>
      </c>
      <c r="L61">
        <f t="shared" si="35"/>
        <v>502.5</v>
      </c>
      <c r="M61">
        <f t="shared" si="35"/>
        <v>253.75</v>
      </c>
      <c r="N61">
        <f t="shared" si="35"/>
        <v>129.375</v>
      </c>
      <c r="O61">
        <f t="shared" si="35"/>
        <v>67.1875</v>
      </c>
      <c r="P61">
        <f t="shared" si="35"/>
        <v>36.09375</v>
      </c>
      <c r="Q61">
        <f t="shared" si="35"/>
        <v>20.546875</v>
      </c>
      <c r="R61">
        <f t="shared" si="35"/>
        <v>28.3203125</v>
      </c>
      <c r="S61">
        <f t="shared" si="35"/>
        <v>32.20703125</v>
      </c>
      <c r="T61" s="132">
        <f>HLOOKUP(1,$J60:S61,2,0)</f>
        <v>28.3203125</v>
      </c>
    </row>
    <row r="62" spans="4:20" s="139" customFormat="1">
      <c r="D62" s="137"/>
      <c r="E62" s="137"/>
      <c r="F62" s="137"/>
      <c r="G62" s="138" t="s">
        <v>107</v>
      </c>
      <c r="H62" s="139">
        <v>1</v>
      </c>
      <c r="J62" s="139" t="str">
        <f>IF(J$12&lt;0,J$12,"")</f>
        <v/>
      </c>
      <c r="K62" s="139">
        <f t="shared" ref="K62:T62" si="36">IF(K$12&lt;0,K$12,"")</f>
        <v>-0.61131167052052515</v>
      </c>
      <c r="L62" s="139">
        <f t="shared" si="36"/>
        <v>-0.59241943835295841</v>
      </c>
      <c r="M62" s="139">
        <f t="shared" si="36"/>
        <v>-0.55509441582099961</v>
      </c>
      <c r="N62" s="139">
        <f t="shared" si="36"/>
        <v>-0.48223057369640554</v>
      </c>
      <c r="O62" s="139">
        <f t="shared" si="36"/>
        <v>-0.34325934897911969</v>
      </c>
      <c r="P62" s="139">
        <f t="shared" si="36"/>
        <v>-8.9578224692184683E-2</v>
      </c>
      <c r="Q62" s="139" t="str">
        <f t="shared" si="36"/>
        <v/>
      </c>
      <c r="R62" s="139" t="str">
        <f t="shared" si="36"/>
        <v/>
      </c>
      <c r="S62" s="139">
        <f t="shared" si="36"/>
        <v>-2.2429827284276671E-2</v>
      </c>
      <c r="T62" s="139" t="str">
        <f t="shared" si="36"/>
        <v/>
      </c>
    </row>
    <row r="63" spans="4:20">
      <c r="D63" s="135"/>
      <c r="E63" s="135"/>
      <c r="F63" s="135"/>
      <c r="H63">
        <v>2</v>
      </c>
      <c r="J63">
        <f>IF(NOT(J$12&lt;0),J$12,"")</f>
        <v>4.0321795258910154</v>
      </c>
      <c r="K63" t="str">
        <f t="shared" ref="K63:T63" si="37">IF(NOT(K$12&lt;0),K$12,"")</f>
        <v/>
      </c>
      <c r="L63" t="str">
        <f t="shared" si="37"/>
        <v/>
      </c>
      <c r="M63" t="str">
        <f t="shared" si="37"/>
        <v/>
      </c>
      <c r="N63" t="str">
        <f t="shared" si="37"/>
        <v/>
      </c>
      <c r="O63" t="str">
        <f t="shared" si="37"/>
        <v/>
      </c>
      <c r="P63" t="str">
        <f t="shared" si="37"/>
        <v/>
      </c>
      <c r="Q63">
        <f t="shared" si="37"/>
        <v>0.33849863909777123</v>
      </c>
      <c r="R63">
        <f t="shared" si="37"/>
        <v>6.3760349283773721E-2</v>
      </c>
      <c r="S63" t="str">
        <f t="shared" si="37"/>
        <v/>
      </c>
      <c r="T63">
        <f t="shared" si="37"/>
        <v>1.781227408191699E-2</v>
      </c>
    </row>
    <row r="64" spans="4:20">
      <c r="D64" s="135"/>
      <c r="E64" s="135"/>
      <c r="F64" s="135"/>
      <c r="H64">
        <v>3</v>
      </c>
      <c r="I64">
        <f>MAX(J62:T62)</f>
        <v>-2.2429827284276671E-2</v>
      </c>
      <c r="J64">
        <f>IF(J$12=$I64,1,0)</f>
        <v>0</v>
      </c>
      <c r="K64">
        <f t="shared" ref="K64:T64" si="38">IF(K$12=$I64,1,0)</f>
        <v>0</v>
      </c>
      <c r="L64">
        <f t="shared" si="38"/>
        <v>0</v>
      </c>
      <c r="M64">
        <f t="shared" si="38"/>
        <v>0</v>
      </c>
      <c r="N64">
        <f t="shared" si="38"/>
        <v>0</v>
      </c>
      <c r="O64">
        <f t="shared" si="38"/>
        <v>0</v>
      </c>
      <c r="P64">
        <f t="shared" si="38"/>
        <v>0</v>
      </c>
      <c r="Q64">
        <f t="shared" si="38"/>
        <v>0</v>
      </c>
      <c r="R64">
        <f t="shared" si="38"/>
        <v>0</v>
      </c>
      <c r="S64">
        <f t="shared" si="38"/>
        <v>1</v>
      </c>
      <c r="T64">
        <f t="shared" si="38"/>
        <v>0</v>
      </c>
    </row>
    <row r="65" spans="4:23">
      <c r="D65" s="135"/>
      <c r="E65" s="135"/>
      <c r="F65" s="135"/>
      <c r="H65">
        <v>4</v>
      </c>
      <c r="J65">
        <f>J$7</f>
        <v>5</v>
      </c>
      <c r="K65">
        <f t="shared" ref="K65:T65" si="39">K$7</f>
        <v>1000</v>
      </c>
      <c r="L65">
        <f t="shared" si="39"/>
        <v>502.5</v>
      </c>
      <c r="M65">
        <f t="shared" si="39"/>
        <v>253.75</v>
      </c>
      <c r="N65">
        <f t="shared" si="39"/>
        <v>129.375</v>
      </c>
      <c r="O65">
        <f t="shared" si="39"/>
        <v>67.1875</v>
      </c>
      <c r="P65">
        <f t="shared" si="39"/>
        <v>36.09375</v>
      </c>
      <c r="Q65">
        <f t="shared" si="39"/>
        <v>20.546875</v>
      </c>
      <c r="R65">
        <f t="shared" si="39"/>
        <v>28.3203125</v>
      </c>
      <c r="S65">
        <f t="shared" si="39"/>
        <v>32.20703125</v>
      </c>
      <c r="T65">
        <f t="shared" si="39"/>
        <v>30.263671875</v>
      </c>
      <c r="U65" s="132">
        <f>HLOOKUP(1,$J64:T65,2,0)</f>
        <v>32.20703125</v>
      </c>
    </row>
    <row r="66" spans="4:23">
      <c r="D66" s="135"/>
      <c r="E66" s="135"/>
      <c r="F66" s="135"/>
      <c r="H66">
        <v>5</v>
      </c>
      <c r="I66">
        <f>MIN(J63:T63)</f>
        <v>1.781227408191699E-2</v>
      </c>
      <c r="J66">
        <f>IF(J$12=$I66,1,0)</f>
        <v>0</v>
      </c>
      <c r="K66">
        <f>IF(K$12=$I66,1,0)</f>
        <v>0</v>
      </c>
      <c r="L66">
        <f>IF(L$12=$I66,1,0)</f>
        <v>0</v>
      </c>
      <c r="M66">
        <f t="shared" ref="M66:T66" si="40">IF(M$12=$I66,1,0)</f>
        <v>0</v>
      </c>
      <c r="N66">
        <f t="shared" si="40"/>
        <v>0</v>
      </c>
      <c r="O66">
        <f t="shared" si="40"/>
        <v>0</v>
      </c>
      <c r="P66">
        <f t="shared" si="40"/>
        <v>0</v>
      </c>
      <c r="Q66">
        <f t="shared" si="40"/>
        <v>0</v>
      </c>
      <c r="R66">
        <f t="shared" si="40"/>
        <v>0</v>
      </c>
      <c r="S66">
        <f t="shared" si="40"/>
        <v>0</v>
      </c>
      <c r="T66">
        <f t="shared" si="40"/>
        <v>1</v>
      </c>
    </row>
    <row r="67" spans="4:23">
      <c r="D67" s="135"/>
      <c r="E67" s="135"/>
      <c r="F67" s="135"/>
      <c r="H67">
        <v>6</v>
      </c>
      <c r="J67">
        <f>J$7</f>
        <v>5</v>
      </c>
      <c r="K67">
        <f t="shared" ref="K67:T67" si="41">K$7</f>
        <v>1000</v>
      </c>
      <c r="L67">
        <f t="shared" si="41"/>
        <v>502.5</v>
      </c>
      <c r="M67">
        <f t="shared" si="41"/>
        <v>253.75</v>
      </c>
      <c r="N67">
        <f t="shared" si="41"/>
        <v>129.375</v>
      </c>
      <c r="O67">
        <f t="shared" si="41"/>
        <v>67.1875</v>
      </c>
      <c r="P67">
        <f t="shared" si="41"/>
        <v>36.09375</v>
      </c>
      <c r="Q67">
        <f t="shared" si="41"/>
        <v>20.546875</v>
      </c>
      <c r="R67">
        <f t="shared" si="41"/>
        <v>28.3203125</v>
      </c>
      <c r="S67">
        <f t="shared" si="41"/>
        <v>32.20703125</v>
      </c>
      <c r="T67">
        <f t="shared" si="41"/>
        <v>30.263671875</v>
      </c>
      <c r="U67" s="132">
        <f>HLOOKUP(1,$J66:T67,2,0)</f>
        <v>30.263671875</v>
      </c>
    </row>
    <row r="68" spans="4:23" s="139" customFormat="1">
      <c r="D68" s="137"/>
      <c r="E68" s="137"/>
      <c r="F68" s="137"/>
      <c r="G68" s="138" t="s">
        <v>108</v>
      </c>
      <c r="H68" s="139">
        <v>1</v>
      </c>
      <c r="J68" s="139" t="str">
        <f>IF(J$12&lt;0,J$12,"")</f>
        <v/>
      </c>
      <c r="K68" s="139">
        <f t="shared" ref="K68:U68" si="42">IF(K$12&lt;0,K$12,"")</f>
        <v>-0.61131167052052515</v>
      </c>
      <c r="L68" s="139">
        <f t="shared" si="42"/>
        <v>-0.59241943835295841</v>
      </c>
      <c r="M68" s="139">
        <f t="shared" si="42"/>
        <v>-0.55509441582099961</v>
      </c>
      <c r="N68" s="139">
        <f t="shared" si="42"/>
        <v>-0.48223057369640554</v>
      </c>
      <c r="O68" s="139">
        <f t="shared" si="42"/>
        <v>-0.34325934897911969</v>
      </c>
      <c r="P68" s="139">
        <f t="shared" si="42"/>
        <v>-8.9578224692184683E-2</v>
      </c>
      <c r="Q68" s="139" t="str">
        <f t="shared" si="42"/>
        <v/>
      </c>
      <c r="R68" s="139" t="str">
        <f t="shared" si="42"/>
        <v/>
      </c>
      <c r="S68" s="139">
        <f t="shared" si="42"/>
        <v>-2.2429827284276671E-2</v>
      </c>
      <c r="T68" s="139" t="str">
        <f t="shared" si="42"/>
        <v/>
      </c>
      <c r="U68" s="139">
        <f t="shared" si="42"/>
        <v>-2.9534589781720078E-3</v>
      </c>
    </row>
    <row r="69" spans="4:23">
      <c r="D69" s="135"/>
      <c r="E69" s="135"/>
      <c r="F69" s="135"/>
      <c r="H69">
        <v>2</v>
      </c>
      <c r="J69">
        <f>IF(NOT(J$12&lt;0),J$12,"")</f>
        <v>4.0321795258910154</v>
      </c>
      <c r="K69" t="str">
        <f t="shared" ref="K69:U69" si="43">IF(NOT(K$12&lt;0),K$12,"")</f>
        <v/>
      </c>
      <c r="L69" t="str">
        <f t="shared" si="43"/>
        <v/>
      </c>
      <c r="M69" t="str">
        <f t="shared" si="43"/>
        <v/>
      </c>
      <c r="N69" t="str">
        <f t="shared" si="43"/>
        <v/>
      </c>
      <c r="O69" t="str">
        <f t="shared" si="43"/>
        <v/>
      </c>
      <c r="P69" t="str">
        <f t="shared" si="43"/>
        <v/>
      </c>
      <c r="Q69">
        <f t="shared" si="43"/>
        <v>0.33849863909777123</v>
      </c>
      <c r="R69">
        <f t="shared" si="43"/>
        <v>6.3760349283773721E-2</v>
      </c>
      <c r="S69" t="str">
        <f t="shared" si="43"/>
        <v/>
      </c>
      <c r="T69">
        <f t="shared" si="43"/>
        <v>1.781227408191699E-2</v>
      </c>
      <c r="U69" t="str">
        <f t="shared" si="43"/>
        <v/>
      </c>
    </row>
    <row r="70" spans="4:23">
      <c r="D70" s="135"/>
      <c r="E70" s="135"/>
      <c r="F70" s="135"/>
      <c r="H70">
        <v>3</v>
      </c>
      <c r="I70">
        <f>MAX(J68:U68)</f>
        <v>-2.9534589781720078E-3</v>
      </c>
      <c r="J70">
        <f>IF(J$12=$I70,1,0)</f>
        <v>0</v>
      </c>
      <c r="K70">
        <f t="shared" ref="K70:U70" si="44">IF(K$12=$I70,1,0)</f>
        <v>0</v>
      </c>
      <c r="L70">
        <f t="shared" si="44"/>
        <v>0</v>
      </c>
      <c r="M70">
        <f t="shared" si="44"/>
        <v>0</v>
      </c>
      <c r="N70">
        <f t="shared" si="44"/>
        <v>0</v>
      </c>
      <c r="O70">
        <f t="shared" si="44"/>
        <v>0</v>
      </c>
      <c r="P70">
        <f t="shared" si="44"/>
        <v>0</v>
      </c>
      <c r="Q70">
        <f t="shared" si="44"/>
        <v>0</v>
      </c>
      <c r="R70">
        <f t="shared" si="44"/>
        <v>0</v>
      </c>
      <c r="S70">
        <f t="shared" si="44"/>
        <v>0</v>
      </c>
      <c r="T70">
        <f t="shared" si="44"/>
        <v>0</v>
      </c>
      <c r="U70">
        <f t="shared" si="44"/>
        <v>1</v>
      </c>
    </row>
    <row r="71" spans="4:23">
      <c r="D71" s="135"/>
      <c r="E71" s="135"/>
      <c r="F71" s="135"/>
      <c r="H71">
        <v>4</v>
      </c>
      <c r="J71">
        <f>J$7</f>
        <v>5</v>
      </c>
      <c r="K71">
        <f t="shared" ref="K71:U71" si="45">K$7</f>
        <v>1000</v>
      </c>
      <c r="L71">
        <f t="shared" si="45"/>
        <v>502.5</v>
      </c>
      <c r="M71">
        <f t="shared" si="45"/>
        <v>253.75</v>
      </c>
      <c r="N71">
        <f t="shared" si="45"/>
        <v>129.375</v>
      </c>
      <c r="O71">
        <f t="shared" si="45"/>
        <v>67.1875</v>
      </c>
      <c r="P71">
        <f t="shared" si="45"/>
        <v>36.09375</v>
      </c>
      <c r="Q71">
        <f t="shared" si="45"/>
        <v>20.546875</v>
      </c>
      <c r="R71">
        <f t="shared" si="45"/>
        <v>28.3203125</v>
      </c>
      <c r="S71">
        <f t="shared" si="45"/>
        <v>32.20703125</v>
      </c>
      <c r="T71">
        <f t="shared" si="45"/>
        <v>30.263671875</v>
      </c>
      <c r="U71">
        <f t="shared" si="45"/>
        <v>31.2353515625</v>
      </c>
      <c r="V71" s="132">
        <f>HLOOKUP(1,$J70:U71,2,0)</f>
        <v>31.2353515625</v>
      </c>
    </row>
    <row r="72" spans="4:23">
      <c r="D72" s="135"/>
      <c r="E72" s="135"/>
      <c r="F72" s="135"/>
      <c r="H72">
        <v>5</v>
      </c>
      <c r="I72">
        <f>MIN(J69:U69)</f>
        <v>1.781227408191699E-2</v>
      </c>
      <c r="J72">
        <f>IF(J$12=$I72,1,0)</f>
        <v>0</v>
      </c>
      <c r="K72">
        <f>IF(K$12=$I72,1,0)</f>
        <v>0</v>
      </c>
      <c r="L72">
        <f>IF(L$12=$I72,1,0)</f>
        <v>0</v>
      </c>
      <c r="M72">
        <f t="shared" ref="M72:U72" si="46">IF(M$12=$I72,1,0)</f>
        <v>0</v>
      </c>
      <c r="N72">
        <f t="shared" si="46"/>
        <v>0</v>
      </c>
      <c r="O72">
        <f t="shared" si="46"/>
        <v>0</v>
      </c>
      <c r="P72">
        <f t="shared" si="46"/>
        <v>0</v>
      </c>
      <c r="Q72">
        <f t="shared" si="46"/>
        <v>0</v>
      </c>
      <c r="R72">
        <f t="shared" si="46"/>
        <v>0</v>
      </c>
      <c r="S72">
        <f t="shared" si="46"/>
        <v>0</v>
      </c>
      <c r="T72">
        <f t="shared" si="46"/>
        <v>1</v>
      </c>
      <c r="U72">
        <f t="shared" si="46"/>
        <v>0</v>
      </c>
    </row>
    <row r="73" spans="4:23">
      <c r="D73" s="135"/>
      <c r="E73" s="135"/>
      <c r="F73" s="135"/>
      <c r="H73">
        <v>6</v>
      </c>
      <c r="J73">
        <f>J$7</f>
        <v>5</v>
      </c>
      <c r="K73">
        <f t="shared" ref="K73:U73" si="47">K$7</f>
        <v>1000</v>
      </c>
      <c r="L73">
        <f t="shared" si="47"/>
        <v>502.5</v>
      </c>
      <c r="M73">
        <f t="shared" si="47"/>
        <v>253.75</v>
      </c>
      <c r="N73">
        <f t="shared" si="47"/>
        <v>129.375</v>
      </c>
      <c r="O73">
        <f t="shared" si="47"/>
        <v>67.1875</v>
      </c>
      <c r="P73">
        <f t="shared" si="47"/>
        <v>36.09375</v>
      </c>
      <c r="Q73">
        <f t="shared" si="47"/>
        <v>20.546875</v>
      </c>
      <c r="R73">
        <f t="shared" si="47"/>
        <v>28.3203125</v>
      </c>
      <c r="S73">
        <f t="shared" si="47"/>
        <v>32.20703125</v>
      </c>
      <c r="T73">
        <f t="shared" si="47"/>
        <v>30.263671875</v>
      </c>
      <c r="U73">
        <f t="shared" si="47"/>
        <v>31.2353515625</v>
      </c>
      <c r="V73" s="132">
        <f>HLOOKUP(1,$J72:U73,2,0)</f>
        <v>30.263671875</v>
      </c>
    </row>
    <row r="74" spans="4:23" s="139" customFormat="1">
      <c r="D74" s="137"/>
      <c r="E74" s="137"/>
      <c r="F74" s="137"/>
      <c r="G74" s="138" t="s">
        <v>109</v>
      </c>
      <c r="H74" s="139">
        <v>1</v>
      </c>
      <c r="J74" s="139" t="str">
        <f>IF(J$12&lt;0,J$12,"")</f>
        <v/>
      </c>
      <c r="K74" s="139">
        <f t="shared" ref="K74:V74" si="48">IF(K$12&lt;0,K$12,"")</f>
        <v>-0.61131167052052515</v>
      </c>
      <c r="L74" s="139">
        <f t="shared" si="48"/>
        <v>-0.59241943835295841</v>
      </c>
      <c r="M74" s="139">
        <f t="shared" si="48"/>
        <v>-0.55509441582099961</v>
      </c>
      <c r="N74" s="139">
        <f t="shared" si="48"/>
        <v>-0.48223057369640554</v>
      </c>
      <c r="O74" s="139">
        <f t="shared" si="48"/>
        <v>-0.34325934897911969</v>
      </c>
      <c r="P74" s="139">
        <f t="shared" si="48"/>
        <v>-8.9578224692184683E-2</v>
      </c>
      <c r="Q74" s="139" t="str">
        <f t="shared" si="48"/>
        <v/>
      </c>
      <c r="R74" s="139" t="str">
        <f t="shared" si="48"/>
        <v/>
      </c>
      <c r="S74" s="139">
        <f t="shared" si="48"/>
        <v>-2.2429827284276671E-2</v>
      </c>
      <c r="T74" s="139" t="str">
        <f t="shared" si="48"/>
        <v/>
      </c>
      <c r="U74" s="139">
        <f t="shared" si="48"/>
        <v>-2.9534589781720078E-3</v>
      </c>
      <c r="V74" s="139" t="str">
        <f t="shared" si="48"/>
        <v/>
      </c>
    </row>
    <row r="75" spans="4:23">
      <c r="D75" s="135"/>
      <c r="E75" s="135"/>
      <c r="F75" s="135"/>
      <c r="H75">
        <v>2</v>
      </c>
      <c r="J75">
        <f>IF(NOT(J$12&lt;0),J$12,"")</f>
        <v>4.0321795258910154</v>
      </c>
      <c r="K75" t="str">
        <f t="shared" ref="K75:V75" si="49">IF(NOT(K$12&lt;0),K$12,"")</f>
        <v/>
      </c>
      <c r="L75" t="str">
        <f t="shared" si="49"/>
        <v/>
      </c>
      <c r="M75" t="str">
        <f t="shared" si="49"/>
        <v/>
      </c>
      <c r="N75" t="str">
        <f t="shared" si="49"/>
        <v/>
      </c>
      <c r="O75" t="str">
        <f t="shared" si="49"/>
        <v/>
      </c>
      <c r="P75" t="str">
        <f t="shared" si="49"/>
        <v/>
      </c>
      <c r="Q75">
        <f t="shared" si="49"/>
        <v>0.33849863909777123</v>
      </c>
      <c r="R75">
        <f t="shared" si="49"/>
        <v>6.3760349283773721E-2</v>
      </c>
      <c r="S75" t="str">
        <f t="shared" si="49"/>
        <v/>
      </c>
      <c r="T75">
        <f t="shared" si="49"/>
        <v>1.781227408191699E-2</v>
      </c>
      <c r="U75" t="str">
        <f t="shared" si="49"/>
        <v/>
      </c>
      <c r="V75">
        <f t="shared" si="49"/>
        <v>7.2603642257190737E-3</v>
      </c>
    </row>
    <row r="76" spans="4:23">
      <c r="D76" s="135"/>
      <c r="E76" s="135"/>
      <c r="F76" s="135"/>
      <c r="H76">
        <v>3</v>
      </c>
      <c r="I76">
        <f>MAX(J74:V74)</f>
        <v>-2.9534589781720078E-3</v>
      </c>
      <c r="J76">
        <f>IF(J$12=$I76,1,0)</f>
        <v>0</v>
      </c>
      <c r="K76">
        <f t="shared" ref="K76:V76" si="50">IF(K$12=$I76,1,0)</f>
        <v>0</v>
      </c>
      <c r="L76">
        <f t="shared" si="50"/>
        <v>0</v>
      </c>
      <c r="M76">
        <f t="shared" si="50"/>
        <v>0</v>
      </c>
      <c r="N76">
        <f t="shared" si="50"/>
        <v>0</v>
      </c>
      <c r="O76">
        <f t="shared" si="50"/>
        <v>0</v>
      </c>
      <c r="P76">
        <f t="shared" si="50"/>
        <v>0</v>
      </c>
      <c r="Q76">
        <f t="shared" si="50"/>
        <v>0</v>
      </c>
      <c r="R76">
        <f t="shared" si="50"/>
        <v>0</v>
      </c>
      <c r="S76">
        <f t="shared" si="50"/>
        <v>0</v>
      </c>
      <c r="T76">
        <f t="shared" si="50"/>
        <v>0</v>
      </c>
      <c r="U76">
        <f t="shared" si="50"/>
        <v>1</v>
      </c>
      <c r="V76">
        <f t="shared" si="50"/>
        <v>0</v>
      </c>
    </row>
    <row r="77" spans="4:23">
      <c r="D77" s="135"/>
      <c r="E77" s="135"/>
      <c r="F77" s="135"/>
      <c r="H77">
        <v>4</v>
      </c>
      <c r="J77">
        <f>J$7</f>
        <v>5</v>
      </c>
      <c r="K77">
        <f t="shared" ref="K77:V77" si="51">K$7</f>
        <v>1000</v>
      </c>
      <c r="L77">
        <f t="shared" si="51"/>
        <v>502.5</v>
      </c>
      <c r="M77">
        <f t="shared" si="51"/>
        <v>253.75</v>
      </c>
      <c r="N77">
        <f t="shared" si="51"/>
        <v>129.375</v>
      </c>
      <c r="O77">
        <f t="shared" si="51"/>
        <v>67.1875</v>
      </c>
      <c r="P77">
        <f t="shared" si="51"/>
        <v>36.09375</v>
      </c>
      <c r="Q77">
        <f t="shared" si="51"/>
        <v>20.546875</v>
      </c>
      <c r="R77">
        <f t="shared" si="51"/>
        <v>28.3203125</v>
      </c>
      <c r="S77">
        <f t="shared" si="51"/>
        <v>32.20703125</v>
      </c>
      <c r="T77">
        <f t="shared" si="51"/>
        <v>30.263671875</v>
      </c>
      <c r="U77">
        <f t="shared" si="51"/>
        <v>31.2353515625</v>
      </c>
      <c r="V77">
        <f t="shared" si="51"/>
        <v>30.74951171875</v>
      </c>
      <c r="W77" s="132">
        <f>HLOOKUP(1,$J76:V77,2,0)</f>
        <v>31.2353515625</v>
      </c>
    </row>
    <row r="78" spans="4:23">
      <c r="D78" s="135"/>
      <c r="E78" s="135"/>
      <c r="F78" s="135"/>
      <c r="H78">
        <v>5</v>
      </c>
      <c r="I78">
        <f>MIN(J75:V75)</f>
        <v>7.2603642257190737E-3</v>
      </c>
      <c r="J78">
        <f>IF(J$12=$I78,1,0)</f>
        <v>0</v>
      </c>
      <c r="K78">
        <f>IF(K$12=$I78,1,0)</f>
        <v>0</v>
      </c>
      <c r="L78">
        <f>IF(L$12=$I78,1,0)</f>
        <v>0</v>
      </c>
      <c r="M78">
        <f t="shared" ref="M78:V78" si="52">IF(M$12=$I78,1,0)</f>
        <v>0</v>
      </c>
      <c r="N78">
        <f t="shared" si="52"/>
        <v>0</v>
      </c>
      <c r="O78">
        <f t="shared" si="52"/>
        <v>0</v>
      </c>
      <c r="P78">
        <f t="shared" si="52"/>
        <v>0</v>
      </c>
      <c r="Q78">
        <f t="shared" si="52"/>
        <v>0</v>
      </c>
      <c r="R78">
        <f t="shared" si="52"/>
        <v>0</v>
      </c>
      <c r="S78">
        <f t="shared" si="52"/>
        <v>0</v>
      </c>
      <c r="T78">
        <f t="shared" si="52"/>
        <v>0</v>
      </c>
      <c r="U78">
        <f t="shared" si="52"/>
        <v>0</v>
      </c>
      <c r="V78">
        <f t="shared" si="52"/>
        <v>1</v>
      </c>
    </row>
    <row r="79" spans="4:23">
      <c r="D79" s="135"/>
      <c r="E79" s="135"/>
      <c r="F79" s="135"/>
      <c r="H79">
        <v>6</v>
      </c>
      <c r="J79">
        <f>J$7</f>
        <v>5</v>
      </c>
      <c r="K79">
        <f t="shared" ref="K79:V79" si="53">K$7</f>
        <v>1000</v>
      </c>
      <c r="L79">
        <f t="shared" si="53"/>
        <v>502.5</v>
      </c>
      <c r="M79">
        <f t="shared" si="53"/>
        <v>253.75</v>
      </c>
      <c r="N79">
        <f t="shared" si="53"/>
        <v>129.375</v>
      </c>
      <c r="O79">
        <f t="shared" si="53"/>
        <v>67.1875</v>
      </c>
      <c r="P79">
        <f t="shared" si="53"/>
        <v>36.09375</v>
      </c>
      <c r="Q79">
        <f t="shared" si="53"/>
        <v>20.546875</v>
      </c>
      <c r="R79">
        <f t="shared" si="53"/>
        <v>28.3203125</v>
      </c>
      <c r="S79">
        <f t="shared" si="53"/>
        <v>32.20703125</v>
      </c>
      <c r="T79">
        <f t="shared" si="53"/>
        <v>30.263671875</v>
      </c>
      <c r="U79">
        <f t="shared" si="53"/>
        <v>31.2353515625</v>
      </c>
      <c r="V79">
        <f t="shared" si="53"/>
        <v>30.74951171875</v>
      </c>
      <c r="W79" s="132">
        <f>HLOOKUP(1,$J78:V79,2,0)</f>
        <v>30.74951171875</v>
      </c>
    </row>
    <row r="80" spans="4:23" s="139" customFormat="1">
      <c r="D80" s="137"/>
      <c r="E80" s="137"/>
      <c r="F80" s="137"/>
      <c r="G80" s="138" t="s">
        <v>132</v>
      </c>
      <c r="H80" s="139">
        <v>1</v>
      </c>
      <c r="J80" s="139" t="str">
        <f>IF(J$12&lt;0,J$12,"")</f>
        <v/>
      </c>
      <c r="K80" s="139">
        <f t="shared" ref="K80:W80" si="54">IF(K$12&lt;0,K$12,"")</f>
        <v>-0.61131167052052515</v>
      </c>
      <c r="L80" s="139">
        <f t="shared" si="54"/>
        <v>-0.59241943835295841</v>
      </c>
      <c r="M80" s="139">
        <f t="shared" si="54"/>
        <v>-0.55509441582099961</v>
      </c>
      <c r="N80" s="139">
        <f t="shared" si="54"/>
        <v>-0.48223057369640554</v>
      </c>
      <c r="O80" s="139">
        <f t="shared" si="54"/>
        <v>-0.34325934897911969</v>
      </c>
      <c r="P80" s="139">
        <f t="shared" si="54"/>
        <v>-8.9578224692184683E-2</v>
      </c>
      <c r="Q80" s="139" t="str">
        <f t="shared" si="54"/>
        <v/>
      </c>
      <c r="R80" s="139" t="str">
        <f t="shared" si="54"/>
        <v/>
      </c>
      <c r="S80" s="139">
        <f t="shared" si="54"/>
        <v>-2.2429827284276671E-2</v>
      </c>
      <c r="T80" s="139" t="str">
        <f t="shared" si="54"/>
        <v/>
      </c>
      <c r="U80" s="139">
        <f t="shared" si="54"/>
        <v>-2.9534589781720078E-3</v>
      </c>
      <c r="V80" s="139" t="str">
        <f t="shared" si="54"/>
        <v/>
      </c>
      <c r="W80" s="139" t="str">
        <f t="shared" si="54"/>
        <v/>
      </c>
    </row>
    <row r="81" spans="4:26">
      <c r="D81" s="135"/>
      <c r="E81" s="135"/>
      <c r="F81" s="135"/>
      <c r="H81">
        <v>2</v>
      </c>
      <c r="J81">
        <f>IF(NOT(J$12&lt;0),J$12,"")</f>
        <v>4.0321795258910154</v>
      </c>
      <c r="K81" t="str">
        <f t="shared" ref="K81:W81" si="55">IF(NOT(K$12&lt;0),K$12,"")</f>
        <v/>
      </c>
      <c r="L81" t="str">
        <f t="shared" si="55"/>
        <v/>
      </c>
      <c r="M81" t="str">
        <f t="shared" si="55"/>
        <v/>
      </c>
      <c r="N81" t="str">
        <f t="shared" si="55"/>
        <v/>
      </c>
      <c r="O81" t="str">
        <f t="shared" si="55"/>
        <v/>
      </c>
      <c r="P81" t="str">
        <f t="shared" si="55"/>
        <v/>
      </c>
      <c r="Q81">
        <f t="shared" si="55"/>
        <v>0.33849863909777123</v>
      </c>
      <c r="R81">
        <f t="shared" si="55"/>
        <v>6.3760349283773721E-2</v>
      </c>
      <c r="S81" t="str">
        <f t="shared" si="55"/>
        <v/>
      </c>
      <c r="T81">
        <f t="shared" si="55"/>
        <v>1.781227408191699E-2</v>
      </c>
      <c r="U81" t="str">
        <f t="shared" si="55"/>
        <v/>
      </c>
      <c r="V81">
        <f t="shared" si="55"/>
        <v>7.2603642257190737E-3</v>
      </c>
      <c r="W81">
        <f t="shared" si="55"/>
        <v>2.1122156221196065E-3</v>
      </c>
    </row>
    <row r="82" spans="4:26">
      <c r="D82" s="135"/>
      <c r="E82" s="135"/>
      <c r="F82" s="135"/>
      <c r="H82">
        <v>3</v>
      </c>
      <c r="I82">
        <f>MAX(J80:W80)</f>
        <v>-2.9534589781720078E-3</v>
      </c>
      <c r="J82">
        <f>IF(J$12=$I82,1,0)</f>
        <v>0</v>
      </c>
      <c r="K82">
        <f t="shared" ref="K82:W82" si="56">IF(K$12=$I82,1,0)</f>
        <v>0</v>
      </c>
      <c r="L82">
        <f t="shared" si="56"/>
        <v>0</v>
      </c>
      <c r="M82">
        <f t="shared" si="56"/>
        <v>0</v>
      </c>
      <c r="N82">
        <f t="shared" si="56"/>
        <v>0</v>
      </c>
      <c r="O82">
        <f t="shared" si="56"/>
        <v>0</v>
      </c>
      <c r="P82">
        <f t="shared" si="56"/>
        <v>0</v>
      </c>
      <c r="Q82">
        <f t="shared" si="56"/>
        <v>0</v>
      </c>
      <c r="R82">
        <f t="shared" si="56"/>
        <v>0</v>
      </c>
      <c r="S82">
        <f t="shared" si="56"/>
        <v>0</v>
      </c>
      <c r="T82">
        <f t="shared" si="56"/>
        <v>0</v>
      </c>
      <c r="U82">
        <f t="shared" si="56"/>
        <v>1</v>
      </c>
      <c r="V82">
        <f t="shared" si="56"/>
        <v>0</v>
      </c>
      <c r="W82">
        <f t="shared" si="56"/>
        <v>0</v>
      </c>
    </row>
    <row r="83" spans="4:26">
      <c r="D83" s="135"/>
      <c r="E83" s="135"/>
      <c r="F83" s="135"/>
      <c r="H83">
        <v>4</v>
      </c>
      <c r="J83">
        <f>J$7</f>
        <v>5</v>
      </c>
      <c r="K83">
        <f t="shared" ref="K83:W83" si="57">K$7</f>
        <v>1000</v>
      </c>
      <c r="L83">
        <f t="shared" si="57"/>
        <v>502.5</v>
      </c>
      <c r="M83">
        <f t="shared" si="57"/>
        <v>253.75</v>
      </c>
      <c r="N83">
        <f t="shared" si="57"/>
        <v>129.375</v>
      </c>
      <c r="O83">
        <f t="shared" si="57"/>
        <v>67.1875</v>
      </c>
      <c r="P83">
        <f t="shared" si="57"/>
        <v>36.09375</v>
      </c>
      <c r="Q83">
        <f t="shared" si="57"/>
        <v>20.546875</v>
      </c>
      <c r="R83">
        <f t="shared" si="57"/>
        <v>28.3203125</v>
      </c>
      <c r="S83">
        <f t="shared" si="57"/>
        <v>32.20703125</v>
      </c>
      <c r="T83">
        <f t="shared" si="57"/>
        <v>30.263671875</v>
      </c>
      <c r="U83">
        <f t="shared" si="57"/>
        <v>31.2353515625</v>
      </c>
      <c r="V83">
        <f t="shared" si="57"/>
        <v>30.74951171875</v>
      </c>
      <c r="W83">
        <f t="shared" si="57"/>
        <v>30.992431640625</v>
      </c>
      <c r="X83" s="132">
        <f>HLOOKUP(1,$J82:W83,2,0)</f>
        <v>31.2353515625</v>
      </c>
      <c r="Y83" s="132"/>
      <c r="Z83" s="132"/>
    </row>
    <row r="84" spans="4:26">
      <c r="D84" s="135"/>
      <c r="E84" s="135"/>
      <c r="F84" s="135"/>
      <c r="H84">
        <v>5</v>
      </c>
      <c r="I84">
        <f>MIN(J81:W81)</f>
        <v>2.1122156221196065E-3</v>
      </c>
      <c r="J84">
        <f>IF(J$12=$I84,1,0)</f>
        <v>0</v>
      </c>
      <c r="K84">
        <f>IF(K$12=$I84,1,0)</f>
        <v>0</v>
      </c>
      <c r="L84">
        <f>IF(L$12=$I84,1,0)</f>
        <v>0</v>
      </c>
      <c r="M84">
        <f t="shared" ref="M84:W84" si="58">IF(M$12=$I84,1,0)</f>
        <v>0</v>
      </c>
      <c r="N84">
        <f t="shared" si="58"/>
        <v>0</v>
      </c>
      <c r="O84">
        <f t="shared" si="58"/>
        <v>0</v>
      </c>
      <c r="P84">
        <f t="shared" si="58"/>
        <v>0</v>
      </c>
      <c r="Q84">
        <f t="shared" si="58"/>
        <v>0</v>
      </c>
      <c r="R84">
        <f t="shared" si="58"/>
        <v>0</v>
      </c>
      <c r="S84">
        <f t="shared" si="58"/>
        <v>0</v>
      </c>
      <c r="T84">
        <f t="shared" si="58"/>
        <v>0</v>
      </c>
      <c r="U84">
        <f t="shared" si="58"/>
        <v>0</v>
      </c>
      <c r="V84">
        <f t="shared" si="58"/>
        <v>0</v>
      </c>
      <c r="W84">
        <f t="shared" si="58"/>
        <v>1</v>
      </c>
    </row>
    <row r="85" spans="4:26">
      <c r="D85" s="135"/>
      <c r="E85" s="135"/>
      <c r="F85" s="135"/>
      <c r="H85">
        <v>6</v>
      </c>
      <c r="J85">
        <f>J$7</f>
        <v>5</v>
      </c>
      <c r="K85">
        <f t="shared" ref="K85:W85" si="59">K$7</f>
        <v>1000</v>
      </c>
      <c r="L85">
        <f t="shared" si="59"/>
        <v>502.5</v>
      </c>
      <c r="M85">
        <f t="shared" si="59"/>
        <v>253.75</v>
      </c>
      <c r="N85">
        <f t="shared" si="59"/>
        <v>129.375</v>
      </c>
      <c r="O85">
        <f t="shared" si="59"/>
        <v>67.1875</v>
      </c>
      <c r="P85">
        <f t="shared" si="59"/>
        <v>36.09375</v>
      </c>
      <c r="Q85">
        <f t="shared" si="59"/>
        <v>20.546875</v>
      </c>
      <c r="R85">
        <f t="shared" si="59"/>
        <v>28.3203125</v>
      </c>
      <c r="S85">
        <f t="shared" si="59"/>
        <v>32.20703125</v>
      </c>
      <c r="T85">
        <f t="shared" si="59"/>
        <v>30.263671875</v>
      </c>
      <c r="U85">
        <f t="shared" si="59"/>
        <v>31.2353515625</v>
      </c>
      <c r="V85">
        <f t="shared" si="59"/>
        <v>30.74951171875</v>
      </c>
      <c r="W85">
        <f t="shared" si="59"/>
        <v>30.992431640625</v>
      </c>
      <c r="X85" s="132">
        <f>HLOOKUP(1,$J84:W85,2,0)</f>
        <v>30.992431640625</v>
      </c>
      <c r="Y85" s="132"/>
      <c r="Z85" s="132"/>
    </row>
    <row r="86" spans="4:26" s="139" customFormat="1">
      <c r="D86" s="137"/>
      <c r="E86" s="137"/>
      <c r="F86" s="137"/>
      <c r="G86" s="138" t="s">
        <v>111</v>
      </c>
      <c r="H86" s="139">
        <v>1</v>
      </c>
      <c r="J86" s="139" t="str">
        <f>IF(J$12&lt;0,J$12,"")</f>
        <v/>
      </c>
      <c r="K86" s="139">
        <f t="shared" ref="K86:X86" si="60">IF(K$12&lt;0,K$12,"")</f>
        <v>-0.61131167052052515</v>
      </c>
      <c r="L86" s="139">
        <f t="shared" si="60"/>
        <v>-0.59241943835295841</v>
      </c>
      <c r="M86" s="139">
        <f t="shared" si="60"/>
        <v>-0.55509441582099961</v>
      </c>
      <c r="N86" s="139">
        <f t="shared" si="60"/>
        <v>-0.48223057369640554</v>
      </c>
      <c r="O86" s="139">
        <f t="shared" si="60"/>
        <v>-0.34325934897911969</v>
      </c>
      <c r="P86" s="139">
        <f t="shared" si="60"/>
        <v>-8.9578224692184683E-2</v>
      </c>
      <c r="Q86" s="139" t="str">
        <f t="shared" si="60"/>
        <v/>
      </c>
      <c r="R86" s="139" t="str">
        <f t="shared" si="60"/>
        <v/>
      </c>
      <c r="S86" s="139">
        <f t="shared" si="60"/>
        <v>-2.2429827284276671E-2</v>
      </c>
      <c r="T86" s="139" t="str">
        <f t="shared" si="60"/>
        <v/>
      </c>
      <c r="U86" s="139">
        <f t="shared" si="60"/>
        <v>-2.9534589781720078E-3</v>
      </c>
      <c r="V86" s="139" t="str">
        <f t="shared" si="60"/>
        <v/>
      </c>
      <c r="W86" s="139" t="str">
        <f t="shared" si="60"/>
        <v/>
      </c>
      <c r="X86" s="139">
        <f t="shared" si="60"/>
        <v>-4.3080655268379342E-4</v>
      </c>
    </row>
    <row r="87" spans="4:26">
      <c r="D87" s="135"/>
      <c r="E87" s="135"/>
      <c r="F87" s="135"/>
      <c r="H87">
        <v>2</v>
      </c>
      <c r="J87">
        <f>IF(NOT(J$12&lt;0),J$12,"")</f>
        <v>4.0321795258910154</v>
      </c>
      <c r="K87" t="str">
        <f t="shared" ref="K87:X87" si="61">IF(NOT(K$12&lt;0),K$12,"")</f>
        <v/>
      </c>
      <c r="L87" t="str">
        <f t="shared" si="61"/>
        <v/>
      </c>
      <c r="M87" t="str">
        <f t="shared" si="61"/>
        <v/>
      </c>
      <c r="N87" t="str">
        <f t="shared" si="61"/>
        <v/>
      </c>
      <c r="O87" t="str">
        <f t="shared" si="61"/>
        <v/>
      </c>
      <c r="P87" t="str">
        <f t="shared" si="61"/>
        <v/>
      </c>
      <c r="Q87">
        <f t="shared" si="61"/>
        <v>0.33849863909777123</v>
      </c>
      <c r="R87">
        <f t="shared" si="61"/>
        <v>6.3760349283773721E-2</v>
      </c>
      <c r="S87" t="str">
        <f t="shared" si="61"/>
        <v/>
      </c>
      <c r="T87">
        <f t="shared" si="61"/>
        <v>1.781227408191699E-2</v>
      </c>
      <c r="U87" t="str">
        <f t="shared" si="61"/>
        <v/>
      </c>
      <c r="V87">
        <f t="shared" si="61"/>
        <v>7.2603642257190737E-3</v>
      </c>
      <c r="W87">
        <f t="shared" si="61"/>
        <v>2.1122156221196065E-3</v>
      </c>
      <c r="X87" t="str">
        <f t="shared" si="61"/>
        <v/>
      </c>
    </row>
    <row r="88" spans="4:26">
      <c r="D88" s="135"/>
      <c r="E88" s="135"/>
      <c r="F88" s="135"/>
      <c r="H88">
        <v>3</v>
      </c>
      <c r="I88">
        <f>MAX(J86:X86)</f>
        <v>-4.3080655268379342E-4</v>
      </c>
      <c r="J88">
        <f>IF(J$12=$I88,1,0)</f>
        <v>0</v>
      </c>
      <c r="K88">
        <f t="shared" ref="K88:X88" si="62">IF(K$12=$I88,1,0)</f>
        <v>0</v>
      </c>
      <c r="L88">
        <f t="shared" si="62"/>
        <v>0</v>
      </c>
      <c r="M88">
        <f t="shared" si="62"/>
        <v>0</v>
      </c>
      <c r="N88">
        <f t="shared" si="62"/>
        <v>0</v>
      </c>
      <c r="O88">
        <f t="shared" si="62"/>
        <v>0</v>
      </c>
      <c r="P88">
        <f t="shared" si="62"/>
        <v>0</v>
      </c>
      <c r="Q88">
        <f t="shared" si="62"/>
        <v>0</v>
      </c>
      <c r="R88">
        <f t="shared" si="62"/>
        <v>0</v>
      </c>
      <c r="S88">
        <f t="shared" si="62"/>
        <v>0</v>
      </c>
      <c r="T88">
        <f t="shared" si="62"/>
        <v>0</v>
      </c>
      <c r="U88">
        <f t="shared" si="62"/>
        <v>0</v>
      </c>
      <c r="V88">
        <f t="shared" si="62"/>
        <v>0</v>
      </c>
      <c r="W88">
        <f t="shared" si="62"/>
        <v>0</v>
      </c>
      <c r="X88">
        <f t="shared" si="62"/>
        <v>1</v>
      </c>
    </row>
    <row r="89" spans="4:26">
      <c r="D89" s="135"/>
      <c r="E89" s="135"/>
      <c r="F89" s="135"/>
      <c r="H89">
        <v>4</v>
      </c>
      <c r="J89">
        <f>J$7</f>
        <v>5</v>
      </c>
      <c r="K89">
        <f t="shared" ref="K89:X89" si="63">K$7</f>
        <v>1000</v>
      </c>
      <c r="L89">
        <f t="shared" si="63"/>
        <v>502.5</v>
      </c>
      <c r="M89">
        <f t="shared" si="63"/>
        <v>253.75</v>
      </c>
      <c r="N89">
        <f t="shared" si="63"/>
        <v>129.375</v>
      </c>
      <c r="O89">
        <f t="shared" si="63"/>
        <v>67.1875</v>
      </c>
      <c r="P89">
        <f t="shared" si="63"/>
        <v>36.09375</v>
      </c>
      <c r="Q89">
        <f t="shared" si="63"/>
        <v>20.546875</v>
      </c>
      <c r="R89">
        <f t="shared" si="63"/>
        <v>28.3203125</v>
      </c>
      <c r="S89">
        <f t="shared" si="63"/>
        <v>32.20703125</v>
      </c>
      <c r="T89">
        <f t="shared" si="63"/>
        <v>30.263671875</v>
      </c>
      <c r="U89">
        <f t="shared" si="63"/>
        <v>31.2353515625</v>
      </c>
      <c r="V89">
        <f t="shared" si="63"/>
        <v>30.74951171875</v>
      </c>
      <c r="W89">
        <f t="shared" si="63"/>
        <v>30.992431640625</v>
      </c>
      <c r="X89">
        <f t="shared" si="63"/>
        <v>31.1138916015625</v>
      </c>
      <c r="Y89" s="132">
        <f>HLOOKUP(1,$J88:X89,2,0)</f>
        <v>31.1138916015625</v>
      </c>
      <c r="Z89" s="132"/>
    </row>
    <row r="90" spans="4:26">
      <c r="D90" s="135"/>
      <c r="E90" s="135"/>
      <c r="F90" s="135"/>
      <c r="H90">
        <v>5</v>
      </c>
      <c r="I90">
        <f>MIN(J87:X87)</f>
        <v>2.1122156221196065E-3</v>
      </c>
      <c r="J90">
        <f>IF(J$12=$I90,1,0)</f>
        <v>0</v>
      </c>
      <c r="K90">
        <f>IF(K$12=$I90,1,0)</f>
        <v>0</v>
      </c>
      <c r="L90">
        <f>IF(L$12=$I90,1,0)</f>
        <v>0</v>
      </c>
      <c r="M90">
        <f t="shared" ref="M90:X90" si="64">IF(M$12=$I90,1,0)</f>
        <v>0</v>
      </c>
      <c r="N90">
        <f t="shared" si="64"/>
        <v>0</v>
      </c>
      <c r="O90">
        <f t="shared" si="64"/>
        <v>0</v>
      </c>
      <c r="P90">
        <f t="shared" si="64"/>
        <v>0</v>
      </c>
      <c r="Q90">
        <f t="shared" si="64"/>
        <v>0</v>
      </c>
      <c r="R90">
        <f t="shared" si="64"/>
        <v>0</v>
      </c>
      <c r="S90">
        <f t="shared" si="64"/>
        <v>0</v>
      </c>
      <c r="T90">
        <f t="shared" si="64"/>
        <v>0</v>
      </c>
      <c r="U90">
        <f t="shared" si="64"/>
        <v>0</v>
      </c>
      <c r="V90">
        <f t="shared" si="64"/>
        <v>0</v>
      </c>
      <c r="W90">
        <f t="shared" si="64"/>
        <v>1</v>
      </c>
      <c r="X90">
        <f t="shared" si="64"/>
        <v>0</v>
      </c>
    </row>
    <row r="91" spans="4:26">
      <c r="D91" s="135"/>
      <c r="E91" s="135"/>
      <c r="F91" s="135"/>
      <c r="H91">
        <v>6</v>
      </c>
      <c r="J91">
        <f>J$7</f>
        <v>5</v>
      </c>
      <c r="K91">
        <f t="shared" ref="K91:X91" si="65">K$7</f>
        <v>1000</v>
      </c>
      <c r="L91">
        <f t="shared" si="65"/>
        <v>502.5</v>
      </c>
      <c r="M91">
        <f t="shared" si="65"/>
        <v>253.75</v>
      </c>
      <c r="N91">
        <f t="shared" si="65"/>
        <v>129.375</v>
      </c>
      <c r="O91">
        <f t="shared" si="65"/>
        <v>67.1875</v>
      </c>
      <c r="P91">
        <f t="shared" si="65"/>
        <v>36.09375</v>
      </c>
      <c r="Q91">
        <f t="shared" si="65"/>
        <v>20.546875</v>
      </c>
      <c r="R91">
        <f t="shared" si="65"/>
        <v>28.3203125</v>
      </c>
      <c r="S91">
        <f t="shared" si="65"/>
        <v>32.20703125</v>
      </c>
      <c r="T91">
        <f t="shared" si="65"/>
        <v>30.263671875</v>
      </c>
      <c r="U91">
        <f t="shared" si="65"/>
        <v>31.2353515625</v>
      </c>
      <c r="V91">
        <f t="shared" si="65"/>
        <v>30.74951171875</v>
      </c>
      <c r="W91">
        <f t="shared" si="65"/>
        <v>30.992431640625</v>
      </c>
      <c r="X91">
        <f t="shared" si="65"/>
        <v>31.1138916015625</v>
      </c>
      <c r="Y91" s="132">
        <f>HLOOKUP(1,$J90:X91,2,0)</f>
        <v>30.992431640625</v>
      </c>
      <c r="Z91" s="132"/>
    </row>
    <row r="92" spans="4:26" s="139" customFormat="1">
      <c r="D92" s="137"/>
      <c r="E92" s="137"/>
      <c r="F92" s="137"/>
      <c r="G92" s="138" t="s">
        <v>112</v>
      </c>
      <c r="H92" s="139">
        <v>1</v>
      </c>
      <c r="J92" s="139" t="str">
        <f>IF(J$12&lt;0,J$12,"")</f>
        <v/>
      </c>
      <c r="K92" s="139">
        <f t="shared" ref="K92:Y92" si="66">IF(K$12&lt;0,K$12,"")</f>
        <v>-0.61131167052052515</v>
      </c>
      <c r="L92" s="139">
        <f t="shared" si="66"/>
        <v>-0.59241943835295841</v>
      </c>
      <c r="M92" s="139">
        <f t="shared" si="66"/>
        <v>-0.55509441582099961</v>
      </c>
      <c r="N92" s="139">
        <f t="shared" si="66"/>
        <v>-0.48223057369640554</v>
      </c>
      <c r="O92" s="139">
        <f t="shared" si="66"/>
        <v>-0.34325934897911969</v>
      </c>
      <c r="P92" s="139">
        <f t="shared" si="66"/>
        <v>-8.9578224692184683E-2</v>
      </c>
      <c r="Q92" s="139" t="str">
        <f t="shared" si="66"/>
        <v/>
      </c>
      <c r="R92" s="139" t="str">
        <f t="shared" si="66"/>
        <v/>
      </c>
      <c r="S92" s="139">
        <f t="shared" si="66"/>
        <v>-2.2429827284276671E-2</v>
      </c>
      <c r="T92" s="139" t="str">
        <f t="shared" si="66"/>
        <v/>
      </c>
      <c r="U92" s="139">
        <f t="shared" si="66"/>
        <v>-2.9534589781720078E-3</v>
      </c>
      <c r="V92" s="139" t="str">
        <f t="shared" si="66"/>
        <v/>
      </c>
      <c r="W92" s="139" t="str">
        <f t="shared" si="66"/>
        <v/>
      </c>
      <c r="X92" s="139">
        <f t="shared" si="66"/>
        <v>-4.3080655268379342E-4</v>
      </c>
      <c r="Y92" s="139" t="str">
        <f t="shared" si="66"/>
        <v/>
      </c>
    </row>
    <row r="93" spans="4:26">
      <c r="D93" s="135"/>
      <c r="E93" s="135"/>
      <c r="F93" s="135"/>
      <c r="H93">
        <v>2</v>
      </c>
      <c r="J93">
        <f>IF(NOT(J$12&lt;0),J$12,"")</f>
        <v>4.0321795258910154</v>
      </c>
      <c r="K93" t="str">
        <f t="shared" ref="K93:Y93" si="67">IF(NOT(K$12&lt;0),K$12,"")</f>
        <v/>
      </c>
      <c r="L93" t="str">
        <f t="shared" si="67"/>
        <v/>
      </c>
      <c r="M93" t="str">
        <f t="shared" si="67"/>
        <v/>
      </c>
      <c r="N93" t="str">
        <f t="shared" si="67"/>
        <v/>
      </c>
      <c r="O93" t="str">
        <f t="shared" si="67"/>
        <v/>
      </c>
      <c r="P93" t="str">
        <f t="shared" si="67"/>
        <v/>
      </c>
      <c r="Q93">
        <f t="shared" si="67"/>
        <v>0.33849863909777123</v>
      </c>
      <c r="R93">
        <f t="shared" si="67"/>
        <v>6.3760349283773721E-2</v>
      </c>
      <c r="S93" t="str">
        <f t="shared" si="67"/>
        <v/>
      </c>
      <c r="T93">
        <f t="shared" si="67"/>
        <v>1.781227408191699E-2</v>
      </c>
      <c r="U93" t="str">
        <f t="shared" si="67"/>
        <v/>
      </c>
      <c r="V93">
        <f t="shared" si="67"/>
        <v>7.2603642257190737E-3</v>
      </c>
      <c r="W93">
        <f t="shared" si="67"/>
        <v>2.1122156221196065E-3</v>
      </c>
      <c r="X93" t="str">
        <f t="shared" si="67"/>
        <v/>
      </c>
      <c r="Y93">
        <f t="shared" si="67"/>
        <v>8.3814292571759985E-4</v>
      </c>
    </row>
    <row r="94" spans="4:26">
      <c r="D94" s="135"/>
      <c r="E94" s="135"/>
      <c r="F94" s="135"/>
      <c r="H94">
        <v>3</v>
      </c>
      <c r="I94">
        <f>MAX(J92:Y92)</f>
        <v>-4.3080655268379342E-4</v>
      </c>
      <c r="J94">
        <f>IF(J$12=$I94,1,0)</f>
        <v>0</v>
      </c>
      <c r="K94">
        <f t="shared" ref="K94:Y94" si="68">IF(K$12=$I94,1,0)</f>
        <v>0</v>
      </c>
      <c r="L94">
        <f t="shared" si="68"/>
        <v>0</v>
      </c>
      <c r="M94">
        <f t="shared" si="68"/>
        <v>0</v>
      </c>
      <c r="N94">
        <f t="shared" si="68"/>
        <v>0</v>
      </c>
      <c r="O94">
        <f t="shared" si="68"/>
        <v>0</v>
      </c>
      <c r="P94">
        <f t="shared" si="68"/>
        <v>0</v>
      </c>
      <c r="Q94">
        <f t="shared" si="68"/>
        <v>0</v>
      </c>
      <c r="R94">
        <f t="shared" si="68"/>
        <v>0</v>
      </c>
      <c r="S94">
        <f t="shared" si="68"/>
        <v>0</v>
      </c>
      <c r="T94">
        <f t="shared" si="68"/>
        <v>0</v>
      </c>
      <c r="U94">
        <f t="shared" si="68"/>
        <v>0</v>
      </c>
      <c r="V94">
        <f t="shared" si="68"/>
        <v>0</v>
      </c>
      <c r="W94">
        <f t="shared" si="68"/>
        <v>0</v>
      </c>
      <c r="X94">
        <f t="shared" si="68"/>
        <v>1</v>
      </c>
      <c r="Y94">
        <f t="shared" si="68"/>
        <v>0</v>
      </c>
    </row>
    <row r="95" spans="4:26">
      <c r="D95" s="135"/>
      <c r="E95" s="135"/>
      <c r="F95" s="135"/>
      <c r="H95">
        <v>4</v>
      </c>
      <c r="J95">
        <f>J$7</f>
        <v>5</v>
      </c>
      <c r="K95">
        <f t="shared" ref="K95:Y95" si="69">K$7</f>
        <v>1000</v>
      </c>
      <c r="L95">
        <f t="shared" si="69"/>
        <v>502.5</v>
      </c>
      <c r="M95">
        <f t="shared" si="69"/>
        <v>253.75</v>
      </c>
      <c r="N95">
        <f t="shared" si="69"/>
        <v>129.375</v>
      </c>
      <c r="O95">
        <f t="shared" si="69"/>
        <v>67.1875</v>
      </c>
      <c r="P95">
        <f t="shared" si="69"/>
        <v>36.09375</v>
      </c>
      <c r="Q95">
        <f t="shared" si="69"/>
        <v>20.546875</v>
      </c>
      <c r="R95">
        <f t="shared" si="69"/>
        <v>28.3203125</v>
      </c>
      <c r="S95">
        <f t="shared" si="69"/>
        <v>32.20703125</v>
      </c>
      <c r="T95">
        <f t="shared" si="69"/>
        <v>30.263671875</v>
      </c>
      <c r="U95">
        <f t="shared" si="69"/>
        <v>31.2353515625</v>
      </c>
      <c r="V95">
        <f t="shared" si="69"/>
        <v>30.74951171875</v>
      </c>
      <c r="W95">
        <f t="shared" si="69"/>
        <v>30.992431640625</v>
      </c>
      <c r="X95">
        <f t="shared" si="69"/>
        <v>31.1138916015625</v>
      </c>
      <c r="Y95">
        <f t="shared" si="69"/>
        <v>31.05316162109375</v>
      </c>
      <c r="Z95" s="132">
        <f>HLOOKUP(1,$J94:Y95,2,0)</f>
        <v>31.1138916015625</v>
      </c>
    </row>
    <row r="96" spans="4:26">
      <c r="D96" s="135"/>
      <c r="E96" s="135"/>
      <c r="F96" s="135"/>
      <c r="H96">
        <v>5</v>
      </c>
      <c r="I96">
        <f>MIN(J93:Y93)</f>
        <v>8.3814292571759985E-4</v>
      </c>
      <c r="J96">
        <f>IF(J$12=$I96,1,0)</f>
        <v>0</v>
      </c>
      <c r="K96">
        <f>IF(K$12=$I96,1,0)</f>
        <v>0</v>
      </c>
      <c r="L96">
        <f>IF(L$12=$I96,1,0)</f>
        <v>0</v>
      </c>
      <c r="M96">
        <f t="shared" ref="M96:Y96" si="70">IF(M$12=$I96,1,0)</f>
        <v>0</v>
      </c>
      <c r="N96">
        <f t="shared" si="70"/>
        <v>0</v>
      </c>
      <c r="O96">
        <f t="shared" si="70"/>
        <v>0</v>
      </c>
      <c r="P96">
        <f t="shared" si="70"/>
        <v>0</v>
      </c>
      <c r="Q96">
        <f t="shared" si="70"/>
        <v>0</v>
      </c>
      <c r="R96">
        <f t="shared" si="70"/>
        <v>0</v>
      </c>
      <c r="S96">
        <f t="shared" si="70"/>
        <v>0</v>
      </c>
      <c r="T96">
        <f t="shared" si="70"/>
        <v>0</v>
      </c>
      <c r="U96">
        <f t="shared" si="70"/>
        <v>0</v>
      </c>
      <c r="V96">
        <f t="shared" si="70"/>
        <v>0</v>
      </c>
      <c r="W96">
        <f t="shared" si="70"/>
        <v>0</v>
      </c>
      <c r="X96">
        <f t="shared" si="70"/>
        <v>0</v>
      </c>
      <c r="Y96">
        <f t="shared" si="70"/>
        <v>1</v>
      </c>
    </row>
    <row r="97" spans="4:28">
      <c r="D97" s="135"/>
      <c r="E97" s="135"/>
      <c r="F97" s="135"/>
      <c r="H97">
        <v>6</v>
      </c>
      <c r="J97">
        <f>J$7</f>
        <v>5</v>
      </c>
      <c r="K97">
        <f t="shared" ref="K97:Y97" si="71">K$7</f>
        <v>1000</v>
      </c>
      <c r="L97">
        <f t="shared" si="71"/>
        <v>502.5</v>
      </c>
      <c r="M97">
        <f t="shared" si="71"/>
        <v>253.75</v>
      </c>
      <c r="N97">
        <f t="shared" si="71"/>
        <v>129.375</v>
      </c>
      <c r="O97">
        <f t="shared" si="71"/>
        <v>67.1875</v>
      </c>
      <c r="P97">
        <f t="shared" si="71"/>
        <v>36.09375</v>
      </c>
      <c r="Q97">
        <f t="shared" si="71"/>
        <v>20.546875</v>
      </c>
      <c r="R97">
        <f t="shared" si="71"/>
        <v>28.3203125</v>
      </c>
      <c r="S97">
        <f t="shared" si="71"/>
        <v>32.20703125</v>
      </c>
      <c r="T97">
        <f t="shared" si="71"/>
        <v>30.263671875</v>
      </c>
      <c r="U97">
        <f t="shared" si="71"/>
        <v>31.2353515625</v>
      </c>
      <c r="V97">
        <f t="shared" si="71"/>
        <v>30.74951171875</v>
      </c>
      <c r="W97">
        <f t="shared" si="71"/>
        <v>30.992431640625</v>
      </c>
      <c r="X97">
        <f t="shared" si="71"/>
        <v>31.1138916015625</v>
      </c>
      <c r="Y97">
        <f t="shared" si="71"/>
        <v>31.05316162109375</v>
      </c>
      <c r="Z97" s="132">
        <f>HLOOKUP(1,$J96:Y97,2,0)</f>
        <v>31.05316162109375</v>
      </c>
    </row>
    <row r="98" spans="4:28" s="139" customFormat="1">
      <c r="D98" s="137"/>
      <c r="E98" s="137"/>
      <c r="F98" s="137"/>
      <c r="G98" s="138" t="s">
        <v>113</v>
      </c>
      <c r="H98" s="139">
        <v>1</v>
      </c>
      <c r="J98" s="139" t="str">
        <f>IF(J$12&lt;0,J$12,"")</f>
        <v/>
      </c>
      <c r="K98" s="139">
        <f t="shared" ref="K98:Z98" si="72">IF(K$12&lt;0,K$12,"")</f>
        <v>-0.61131167052052515</v>
      </c>
      <c r="L98" s="139">
        <f t="shared" si="72"/>
        <v>-0.59241943835295841</v>
      </c>
      <c r="M98" s="139">
        <f t="shared" si="72"/>
        <v>-0.55509441582099961</v>
      </c>
      <c r="N98" s="139">
        <f t="shared" si="72"/>
        <v>-0.48223057369640554</v>
      </c>
      <c r="O98" s="139">
        <f t="shared" si="72"/>
        <v>-0.34325934897911969</v>
      </c>
      <c r="P98" s="139">
        <f t="shared" si="72"/>
        <v>-8.9578224692184683E-2</v>
      </c>
      <c r="Q98" s="139" t="str">
        <f t="shared" si="72"/>
        <v/>
      </c>
      <c r="R98" s="139" t="str">
        <f t="shared" si="72"/>
        <v/>
      </c>
      <c r="S98" s="139">
        <f t="shared" si="72"/>
        <v>-2.2429827284276671E-2</v>
      </c>
      <c r="T98" s="139" t="str">
        <f t="shared" si="72"/>
        <v/>
      </c>
      <c r="U98" s="139">
        <f t="shared" si="72"/>
        <v>-2.9534589781720078E-3</v>
      </c>
      <c r="V98" s="139" t="str">
        <f t="shared" si="72"/>
        <v/>
      </c>
      <c r="W98" s="139" t="str">
        <f t="shared" si="72"/>
        <v/>
      </c>
      <c r="X98" s="139">
        <f t="shared" si="72"/>
        <v>-4.3080655268379342E-4</v>
      </c>
      <c r="Y98" s="139" t="str">
        <f t="shared" si="72"/>
        <v/>
      </c>
      <c r="Z98" s="139" t="str">
        <f t="shared" si="72"/>
        <v/>
      </c>
    </row>
    <row r="99" spans="4:28">
      <c r="D99" s="135"/>
      <c r="E99" s="135"/>
      <c r="F99" s="135"/>
      <c r="H99">
        <v>2</v>
      </c>
      <c r="J99">
        <f>IF(NOT(J$12&lt;0),J$12,"")</f>
        <v>4.0321795258910154</v>
      </c>
      <c r="K99" t="str">
        <f t="shared" ref="K99:Z99" si="73">IF(NOT(K$12&lt;0),K$12,"")</f>
        <v/>
      </c>
      <c r="L99" t="str">
        <f t="shared" si="73"/>
        <v/>
      </c>
      <c r="M99" t="str">
        <f t="shared" si="73"/>
        <v/>
      </c>
      <c r="N99" t="str">
        <f t="shared" si="73"/>
        <v/>
      </c>
      <c r="O99" t="str">
        <f t="shared" si="73"/>
        <v/>
      </c>
      <c r="P99" t="str">
        <f t="shared" si="73"/>
        <v/>
      </c>
      <c r="Q99">
        <f t="shared" si="73"/>
        <v>0.33849863909777123</v>
      </c>
      <c r="R99">
        <f t="shared" si="73"/>
        <v>6.3760349283773721E-2</v>
      </c>
      <c r="S99" t="str">
        <f t="shared" si="73"/>
        <v/>
      </c>
      <c r="T99">
        <f t="shared" si="73"/>
        <v>1.781227408191699E-2</v>
      </c>
      <c r="U99" t="str">
        <f t="shared" si="73"/>
        <v/>
      </c>
      <c r="V99">
        <f t="shared" si="73"/>
        <v>7.2603642257190737E-3</v>
      </c>
      <c r="W99">
        <f t="shared" si="73"/>
        <v>2.1122156221196065E-3</v>
      </c>
      <c r="X99" t="str">
        <f t="shared" si="73"/>
        <v/>
      </c>
      <c r="Y99">
        <f t="shared" si="73"/>
        <v>8.3814292571759985E-4</v>
      </c>
      <c r="Z99">
        <f t="shared" si="73"/>
        <v>2.030297177401108E-4</v>
      </c>
    </row>
    <row r="100" spans="4:28">
      <c r="D100" s="135"/>
      <c r="E100" s="135"/>
      <c r="F100" s="135"/>
      <c r="H100">
        <v>3</v>
      </c>
      <c r="I100">
        <f>MAX(J98:Z98)</f>
        <v>-4.3080655268379342E-4</v>
      </c>
      <c r="J100">
        <f>IF(J$12=$I100,1,0)</f>
        <v>0</v>
      </c>
      <c r="K100">
        <f t="shared" ref="K100:Z100" si="74">IF(K$12=$I100,1,0)</f>
        <v>0</v>
      </c>
      <c r="L100">
        <f t="shared" si="74"/>
        <v>0</v>
      </c>
      <c r="M100">
        <f t="shared" si="74"/>
        <v>0</v>
      </c>
      <c r="N100">
        <f t="shared" si="74"/>
        <v>0</v>
      </c>
      <c r="O100">
        <f t="shared" si="74"/>
        <v>0</v>
      </c>
      <c r="P100">
        <f t="shared" si="74"/>
        <v>0</v>
      </c>
      <c r="Q100">
        <f t="shared" si="74"/>
        <v>0</v>
      </c>
      <c r="R100">
        <f t="shared" si="74"/>
        <v>0</v>
      </c>
      <c r="S100">
        <f t="shared" si="74"/>
        <v>0</v>
      </c>
      <c r="T100">
        <f t="shared" si="74"/>
        <v>0</v>
      </c>
      <c r="U100">
        <f t="shared" si="74"/>
        <v>0</v>
      </c>
      <c r="V100">
        <f t="shared" si="74"/>
        <v>0</v>
      </c>
      <c r="W100">
        <f t="shared" si="74"/>
        <v>0</v>
      </c>
      <c r="X100">
        <f t="shared" si="74"/>
        <v>1</v>
      </c>
      <c r="Y100">
        <f t="shared" si="74"/>
        <v>0</v>
      </c>
      <c r="Z100">
        <f t="shared" si="74"/>
        <v>0</v>
      </c>
    </row>
    <row r="101" spans="4:28">
      <c r="D101" s="135"/>
      <c r="E101" s="135"/>
      <c r="F101" s="135"/>
      <c r="H101">
        <v>4</v>
      </c>
      <c r="J101">
        <f>J$7</f>
        <v>5</v>
      </c>
      <c r="K101">
        <f t="shared" ref="K101:Z101" si="75">K$7</f>
        <v>1000</v>
      </c>
      <c r="L101">
        <f t="shared" si="75"/>
        <v>502.5</v>
      </c>
      <c r="M101">
        <f t="shared" si="75"/>
        <v>253.75</v>
      </c>
      <c r="N101">
        <f t="shared" si="75"/>
        <v>129.375</v>
      </c>
      <c r="O101">
        <f t="shared" si="75"/>
        <v>67.1875</v>
      </c>
      <c r="P101">
        <f t="shared" si="75"/>
        <v>36.09375</v>
      </c>
      <c r="Q101">
        <f t="shared" si="75"/>
        <v>20.546875</v>
      </c>
      <c r="R101">
        <f t="shared" si="75"/>
        <v>28.3203125</v>
      </c>
      <c r="S101">
        <f t="shared" si="75"/>
        <v>32.20703125</v>
      </c>
      <c r="T101">
        <f t="shared" si="75"/>
        <v>30.263671875</v>
      </c>
      <c r="U101">
        <f t="shared" si="75"/>
        <v>31.2353515625</v>
      </c>
      <c r="V101">
        <f t="shared" si="75"/>
        <v>30.74951171875</v>
      </c>
      <c r="W101">
        <f t="shared" si="75"/>
        <v>30.992431640625</v>
      </c>
      <c r="X101">
        <f t="shared" si="75"/>
        <v>31.1138916015625</v>
      </c>
      <c r="Y101">
        <f t="shared" si="75"/>
        <v>31.05316162109375</v>
      </c>
      <c r="Z101">
        <f t="shared" si="75"/>
        <v>31.083526611328125</v>
      </c>
      <c r="AA101" s="132">
        <f>HLOOKUP(1,$J100:Z101,2,0)</f>
        <v>31.1138916015625</v>
      </c>
    </row>
    <row r="102" spans="4:28">
      <c r="D102" s="135"/>
      <c r="E102" s="135"/>
      <c r="F102" s="135"/>
      <c r="H102">
        <v>5</v>
      </c>
      <c r="I102">
        <f>MIN(J99:Z99)</f>
        <v>2.030297177401108E-4</v>
      </c>
      <c r="J102">
        <f>IF(J$12=$I102,1,0)</f>
        <v>0</v>
      </c>
      <c r="K102">
        <f>IF(K$12=$I102,1,0)</f>
        <v>0</v>
      </c>
      <c r="L102">
        <f>IF(L$12=$I102,1,0)</f>
        <v>0</v>
      </c>
      <c r="M102">
        <f t="shared" ref="M102:Z102" si="76">IF(M$12=$I102,1,0)</f>
        <v>0</v>
      </c>
      <c r="N102">
        <f t="shared" si="76"/>
        <v>0</v>
      </c>
      <c r="O102">
        <f t="shared" si="76"/>
        <v>0</v>
      </c>
      <c r="P102">
        <f t="shared" si="76"/>
        <v>0</v>
      </c>
      <c r="Q102">
        <f t="shared" si="76"/>
        <v>0</v>
      </c>
      <c r="R102">
        <f t="shared" si="76"/>
        <v>0</v>
      </c>
      <c r="S102">
        <f t="shared" si="76"/>
        <v>0</v>
      </c>
      <c r="T102">
        <f t="shared" si="76"/>
        <v>0</v>
      </c>
      <c r="U102">
        <f t="shared" si="76"/>
        <v>0</v>
      </c>
      <c r="V102">
        <f t="shared" si="76"/>
        <v>0</v>
      </c>
      <c r="W102">
        <f t="shared" si="76"/>
        <v>0</v>
      </c>
      <c r="X102">
        <f t="shared" si="76"/>
        <v>0</v>
      </c>
      <c r="Y102">
        <f t="shared" si="76"/>
        <v>0</v>
      </c>
      <c r="Z102">
        <f t="shared" si="76"/>
        <v>1</v>
      </c>
    </row>
    <row r="103" spans="4:28">
      <c r="D103" s="135"/>
      <c r="E103" s="135"/>
      <c r="F103" s="135"/>
      <c r="H103">
        <v>6</v>
      </c>
      <c r="J103">
        <f>J$7</f>
        <v>5</v>
      </c>
      <c r="K103">
        <f t="shared" ref="K103:Z103" si="77">K$7</f>
        <v>1000</v>
      </c>
      <c r="L103">
        <f t="shared" si="77"/>
        <v>502.5</v>
      </c>
      <c r="M103">
        <f t="shared" si="77"/>
        <v>253.75</v>
      </c>
      <c r="N103">
        <f t="shared" si="77"/>
        <v>129.375</v>
      </c>
      <c r="O103">
        <f t="shared" si="77"/>
        <v>67.1875</v>
      </c>
      <c r="P103">
        <f t="shared" si="77"/>
        <v>36.09375</v>
      </c>
      <c r="Q103">
        <f t="shared" si="77"/>
        <v>20.546875</v>
      </c>
      <c r="R103">
        <f t="shared" si="77"/>
        <v>28.3203125</v>
      </c>
      <c r="S103">
        <f t="shared" si="77"/>
        <v>32.20703125</v>
      </c>
      <c r="T103">
        <f t="shared" si="77"/>
        <v>30.263671875</v>
      </c>
      <c r="U103">
        <f t="shared" si="77"/>
        <v>31.2353515625</v>
      </c>
      <c r="V103">
        <f t="shared" si="77"/>
        <v>30.74951171875</v>
      </c>
      <c r="W103">
        <f t="shared" si="77"/>
        <v>30.992431640625</v>
      </c>
      <c r="X103">
        <f t="shared" si="77"/>
        <v>31.1138916015625</v>
      </c>
      <c r="Y103">
        <f t="shared" si="77"/>
        <v>31.05316162109375</v>
      </c>
      <c r="Z103">
        <f t="shared" si="77"/>
        <v>31.083526611328125</v>
      </c>
      <c r="AA103" s="132">
        <f>HLOOKUP(1,$J102:Z103,2,0)</f>
        <v>31.083526611328125</v>
      </c>
    </row>
    <row r="104" spans="4:28" s="139" customFormat="1">
      <c r="D104" s="137"/>
      <c r="E104" s="137"/>
      <c r="F104" s="137"/>
      <c r="G104" s="138" t="s">
        <v>114</v>
      </c>
      <c r="H104" s="139">
        <v>1</v>
      </c>
      <c r="J104" s="139" t="str">
        <f>IF(J$12&lt;0,J$12,"")</f>
        <v/>
      </c>
      <c r="K104" s="139">
        <f t="shared" ref="K104:AA104" si="78">IF(K$12&lt;0,K$12,"")</f>
        <v>-0.61131167052052515</v>
      </c>
      <c r="L104" s="139">
        <f t="shared" si="78"/>
        <v>-0.59241943835295841</v>
      </c>
      <c r="M104" s="139">
        <f t="shared" si="78"/>
        <v>-0.55509441582099961</v>
      </c>
      <c r="N104" s="139">
        <f t="shared" si="78"/>
        <v>-0.48223057369640554</v>
      </c>
      <c r="O104" s="139">
        <f t="shared" si="78"/>
        <v>-0.34325934897911969</v>
      </c>
      <c r="P104" s="139">
        <f t="shared" si="78"/>
        <v>-8.9578224692184683E-2</v>
      </c>
      <c r="Q104" s="139" t="str">
        <f t="shared" si="78"/>
        <v/>
      </c>
      <c r="R104" s="139" t="str">
        <f t="shared" si="78"/>
        <v/>
      </c>
      <c r="S104" s="139">
        <f t="shared" si="78"/>
        <v>-2.2429827284276671E-2</v>
      </c>
      <c r="T104" s="139" t="str">
        <f t="shared" si="78"/>
        <v/>
      </c>
      <c r="U104" s="139">
        <f t="shared" si="78"/>
        <v>-2.9534589781720078E-3</v>
      </c>
      <c r="V104" s="139" t="str">
        <f t="shared" si="78"/>
        <v/>
      </c>
      <c r="W104" s="139" t="str">
        <f t="shared" si="78"/>
        <v/>
      </c>
      <c r="X104" s="139">
        <f t="shared" si="78"/>
        <v>-4.3080655268379342E-4</v>
      </c>
      <c r="Y104" s="139" t="str">
        <f t="shared" si="78"/>
        <v/>
      </c>
      <c r="Z104" s="139" t="str">
        <f t="shared" si="78"/>
        <v/>
      </c>
      <c r="AA104" s="139">
        <f t="shared" si="78"/>
        <v>-1.1404779383294983E-4</v>
      </c>
    </row>
    <row r="105" spans="4:28">
      <c r="D105" s="135"/>
      <c r="E105" s="135"/>
      <c r="F105" s="135"/>
      <c r="H105">
        <v>2</v>
      </c>
      <c r="J105">
        <f>IF(NOT(J$12&lt;0),J$12,"")</f>
        <v>4.0321795258910154</v>
      </c>
      <c r="K105" t="str">
        <f t="shared" ref="K105:AA105" si="79">IF(NOT(K$12&lt;0),K$12,"")</f>
        <v/>
      </c>
      <c r="L105" t="str">
        <f t="shared" si="79"/>
        <v/>
      </c>
      <c r="M105" t="str">
        <f t="shared" si="79"/>
        <v/>
      </c>
      <c r="N105" t="str">
        <f t="shared" si="79"/>
        <v/>
      </c>
      <c r="O105" t="str">
        <f t="shared" si="79"/>
        <v/>
      </c>
      <c r="P105" t="str">
        <f t="shared" si="79"/>
        <v/>
      </c>
      <c r="Q105">
        <f t="shared" si="79"/>
        <v>0.33849863909777123</v>
      </c>
      <c r="R105">
        <f t="shared" si="79"/>
        <v>6.3760349283773721E-2</v>
      </c>
      <c r="S105" t="str">
        <f t="shared" si="79"/>
        <v/>
      </c>
      <c r="T105">
        <f t="shared" si="79"/>
        <v>1.781227408191699E-2</v>
      </c>
      <c r="U105" t="str">
        <f t="shared" si="79"/>
        <v/>
      </c>
      <c r="V105">
        <f t="shared" si="79"/>
        <v>7.2603642257190737E-3</v>
      </c>
      <c r="W105">
        <f t="shared" si="79"/>
        <v>2.1122156221196065E-3</v>
      </c>
      <c r="X105" t="str">
        <f t="shared" si="79"/>
        <v/>
      </c>
      <c r="Y105">
        <f t="shared" si="79"/>
        <v>8.3814292571759985E-4</v>
      </c>
      <c r="Z105">
        <f t="shared" si="79"/>
        <v>2.030297177401108E-4</v>
      </c>
      <c r="AA105" t="str">
        <f t="shared" si="79"/>
        <v/>
      </c>
    </row>
    <row r="106" spans="4:28">
      <c r="D106" s="135"/>
      <c r="E106" s="135"/>
      <c r="F106" s="135"/>
      <c r="H106">
        <v>3</v>
      </c>
      <c r="I106">
        <f>MAX(J104:AA104)</f>
        <v>-1.1404779383294983E-4</v>
      </c>
      <c r="J106">
        <f>IF(J$12=$I106,1,0)</f>
        <v>0</v>
      </c>
      <c r="K106">
        <f t="shared" ref="K106:AA106" si="80">IF(K$12=$I106,1,0)</f>
        <v>0</v>
      </c>
      <c r="L106">
        <f t="shared" si="80"/>
        <v>0</v>
      </c>
      <c r="M106">
        <f t="shared" si="80"/>
        <v>0</v>
      </c>
      <c r="N106">
        <f t="shared" si="80"/>
        <v>0</v>
      </c>
      <c r="O106">
        <f t="shared" si="80"/>
        <v>0</v>
      </c>
      <c r="P106">
        <f t="shared" si="80"/>
        <v>0</v>
      </c>
      <c r="Q106">
        <f t="shared" si="80"/>
        <v>0</v>
      </c>
      <c r="R106">
        <f t="shared" si="80"/>
        <v>0</v>
      </c>
      <c r="S106">
        <f t="shared" si="80"/>
        <v>0</v>
      </c>
      <c r="T106">
        <f t="shared" si="80"/>
        <v>0</v>
      </c>
      <c r="U106">
        <f t="shared" si="80"/>
        <v>0</v>
      </c>
      <c r="V106">
        <f t="shared" si="80"/>
        <v>0</v>
      </c>
      <c r="W106">
        <f t="shared" si="80"/>
        <v>0</v>
      </c>
      <c r="X106">
        <f t="shared" si="80"/>
        <v>0</v>
      </c>
      <c r="Y106">
        <f t="shared" si="80"/>
        <v>0</v>
      </c>
      <c r="Z106">
        <f t="shared" si="80"/>
        <v>0</v>
      </c>
      <c r="AA106">
        <f t="shared" si="80"/>
        <v>1</v>
      </c>
    </row>
    <row r="107" spans="4:28">
      <c r="D107" s="135"/>
      <c r="E107" s="135"/>
      <c r="F107" s="135"/>
      <c r="H107">
        <v>4</v>
      </c>
      <c r="J107">
        <f>J$7</f>
        <v>5</v>
      </c>
      <c r="K107">
        <f t="shared" ref="K107:AA107" si="81">K$7</f>
        <v>1000</v>
      </c>
      <c r="L107">
        <f t="shared" si="81"/>
        <v>502.5</v>
      </c>
      <c r="M107">
        <f t="shared" si="81"/>
        <v>253.75</v>
      </c>
      <c r="N107">
        <f t="shared" si="81"/>
        <v>129.375</v>
      </c>
      <c r="O107">
        <f t="shared" si="81"/>
        <v>67.1875</v>
      </c>
      <c r="P107">
        <f t="shared" si="81"/>
        <v>36.09375</v>
      </c>
      <c r="Q107">
        <f t="shared" si="81"/>
        <v>20.546875</v>
      </c>
      <c r="R107">
        <f t="shared" si="81"/>
        <v>28.3203125</v>
      </c>
      <c r="S107">
        <f t="shared" si="81"/>
        <v>32.20703125</v>
      </c>
      <c r="T107">
        <f t="shared" si="81"/>
        <v>30.263671875</v>
      </c>
      <c r="U107">
        <f t="shared" si="81"/>
        <v>31.2353515625</v>
      </c>
      <c r="V107">
        <f t="shared" si="81"/>
        <v>30.74951171875</v>
      </c>
      <c r="W107">
        <f t="shared" si="81"/>
        <v>30.992431640625</v>
      </c>
      <c r="X107">
        <f t="shared" si="81"/>
        <v>31.1138916015625</v>
      </c>
      <c r="Y107">
        <f t="shared" si="81"/>
        <v>31.05316162109375</v>
      </c>
      <c r="Z107">
        <f t="shared" si="81"/>
        <v>31.083526611328125</v>
      </c>
      <c r="AA107">
        <f t="shared" si="81"/>
        <v>31.098709106445313</v>
      </c>
      <c r="AB107" s="132">
        <f>HLOOKUP(1,$J106:AA107,2,0)</f>
        <v>31.098709106445313</v>
      </c>
    </row>
    <row r="108" spans="4:28">
      <c r="D108" s="135"/>
      <c r="E108" s="135"/>
      <c r="F108" s="135"/>
      <c r="H108">
        <v>5</v>
      </c>
      <c r="I108">
        <f>MIN(J105:AA105)</f>
        <v>2.030297177401108E-4</v>
      </c>
      <c r="J108">
        <f>IF(J$12=$I108,1,0)</f>
        <v>0</v>
      </c>
      <c r="K108">
        <f>IF(K$12=$I108,1,0)</f>
        <v>0</v>
      </c>
      <c r="L108">
        <f>IF(L$12=$I108,1,0)</f>
        <v>0</v>
      </c>
      <c r="M108">
        <f t="shared" ref="M108:AA108" si="82">IF(M$12=$I108,1,0)</f>
        <v>0</v>
      </c>
      <c r="N108">
        <f t="shared" si="82"/>
        <v>0</v>
      </c>
      <c r="O108">
        <f t="shared" si="82"/>
        <v>0</v>
      </c>
      <c r="P108">
        <f t="shared" si="82"/>
        <v>0</v>
      </c>
      <c r="Q108">
        <f t="shared" si="82"/>
        <v>0</v>
      </c>
      <c r="R108">
        <f t="shared" si="82"/>
        <v>0</v>
      </c>
      <c r="S108">
        <f t="shared" si="82"/>
        <v>0</v>
      </c>
      <c r="T108">
        <f t="shared" si="82"/>
        <v>0</v>
      </c>
      <c r="U108">
        <f t="shared" si="82"/>
        <v>0</v>
      </c>
      <c r="V108">
        <f t="shared" si="82"/>
        <v>0</v>
      </c>
      <c r="W108">
        <f t="shared" si="82"/>
        <v>0</v>
      </c>
      <c r="X108">
        <f t="shared" si="82"/>
        <v>0</v>
      </c>
      <c r="Y108">
        <f t="shared" si="82"/>
        <v>0</v>
      </c>
      <c r="Z108">
        <f t="shared" si="82"/>
        <v>1</v>
      </c>
      <c r="AA108">
        <f t="shared" si="82"/>
        <v>0</v>
      </c>
    </row>
    <row r="109" spans="4:28">
      <c r="D109" s="135"/>
      <c r="E109" s="135"/>
      <c r="F109" s="135"/>
      <c r="H109">
        <v>6</v>
      </c>
      <c r="J109">
        <f>J$7</f>
        <v>5</v>
      </c>
      <c r="K109">
        <f t="shared" ref="K109:AA109" si="83">K$7</f>
        <v>1000</v>
      </c>
      <c r="L109">
        <f t="shared" si="83"/>
        <v>502.5</v>
      </c>
      <c r="M109">
        <f t="shared" si="83"/>
        <v>253.75</v>
      </c>
      <c r="N109">
        <f t="shared" si="83"/>
        <v>129.375</v>
      </c>
      <c r="O109">
        <f t="shared" si="83"/>
        <v>67.1875</v>
      </c>
      <c r="P109">
        <f t="shared" si="83"/>
        <v>36.09375</v>
      </c>
      <c r="Q109">
        <f t="shared" si="83"/>
        <v>20.546875</v>
      </c>
      <c r="R109">
        <f t="shared" si="83"/>
        <v>28.3203125</v>
      </c>
      <c r="S109">
        <f t="shared" si="83"/>
        <v>32.20703125</v>
      </c>
      <c r="T109">
        <f t="shared" si="83"/>
        <v>30.263671875</v>
      </c>
      <c r="U109">
        <f t="shared" si="83"/>
        <v>31.2353515625</v>
      </c>
      <c r="V109">
        <f t="shared" si="83"/>
        <v>30.74951171875</v>
      </c>
      <c r="W109">
        <f t="shared" si="83"/>
        <v>30.992431640625</v>
      </c>
      <c r="X109">
        <f t="shared" si="83"/>
        <v>31.1138916015625</v>
      </c>
      <c r="Y109">
        <f t="shared" si="83"/>
        <v>31.05316162109375</v>
      </c>
      <c r="Z109">
        <f t="shared" si="83"/>
        <v>31.083526611328125</v>
      </c>
      <c r="AA109">
        <f t="shared" si="83"/>
        <v>31.098709106445313</v>
      </c>
      <c r="AB109" s="132">
        <f>HLOOKUP(1,$J108:AA109,2,0)</f>
        <v>31.083526611328125</v>
      </c>
    </row>
    <row r="110" spans="4:28" s="139" customFormat="1">
      <c r="D110" s="137"/>
      <c r="E110" s="137"/>
      <c r="F110" s="137"/>
      <c r="G110" s="138" t="s">
        <v>115</v>
      </c>
      <c r="H110" s="139">
        <v>1</v>
      </c>
      <c r="J110" s="139" t="str">
        <f>IF(J$12&lt;0,J$12,"")</f>
        <v/>
      </c>
      <c r="K110" s="139">
        <f t="shared" ref="K110:AB110" si="84">IF(K$12&lt;0,K$12,"")</f>
        <v>-0.61131167052052515</v>
      </c>
      <c r="L110" s="139">
        <f t="shared" si="84"/>
        <v>-0.59241943835295841</v>
      </c>
      <c r="M110" s="139">
        <f t="shared" si="84"/>
        <v>-0.55509441582099961</v>
      </c>
      <c r="N110" s="139">
        <f t="shared" si="84"/>
        <v>-0.48223057369640554</v>
      </c>
      <c r="O110" s="139">
        <f t="shared" si="84"/>
        <v>-0.34325934897911969</v>
      </c>
      <c r="P110" s="139">
        <f t="shared" si="84"/>
        <v>-8.9578224692184683E-2</v>
      </c>
      <c r="Q110" s="139" t="str">
        <f t="shared" si="84"/>
        <v/>
      </c>
      <c r="R110" s="139" t="str">
        <f t="shared" si="84"/>
        <v/>
      </c>
      <c r="S110" s="139">
        <f t="shared" si="84"/>
        <v>-2.2429827284276671E-2</v>
      </c>
      <c r="T110" s="139" t="str">
        <f t="shared" si="84"/>
        <v/>
      </c>
      <c r="U110" s="139">
        <f t="shared" si="84"/>
        <v>-2.9534589781720078E-3</v>
      </c>
      <c r="V110" s="139" t="str">
        <f t="shared" si="84"/>
        <v/>
      </c>
      <c r="W110" s="139" t="str">
        <f t="shared" si="84"/>
        <v/>
      </c>
      <c r="X110" s="139">
        <f t="shared" si="84"/>
        <v>-4.3080655268379342E-4</v>
      </c>
      <c r="Y110" s="139" t="str">
        <f t="shared" si="84"/>
        <v/>
      </c>
      <c r="Z110" s="139" t="str">
        <f t="shared" si="84"/>
        <v/>
      </c>
      <c r="AA110" s="139">
        <f t="shared" si="84"/>
        <v>-1.1404779383294983E-4</v>
      </c>
      <c r="AB110" s="139" t="str">
        <f t="shared" si="84"/>
        <v/>
      </c>
    </row>
    <row r="111" spans="4:28">
      <c r="D111" s="135"/>
      <c r="E111" s="135"/>
      <c r="F111" s="135"/>
      <c r="H111">
        <v>2</v>
      </c>
      <c r="J111">
        <f>IF(NOT(J$12&lt;0),J$12,"")</f>
        <v>4.0321795258910154</v>
      </c>
      <c r="K111" t="str">
        <f t="shared" ref="K111:AB111" si="85">IF(NOT(K$12&lt;0),K$12,"")</f>
        <v/>
      </c>
      <c r="L111" t="str">
        <f t="shared" si="85"/>
        <v/>
      </c>
      <c r="M111" t="str">
        <f t="shared" si="85"/>
        <v/>
      </c>
      <c r="N111" t="str">
        <f t="shared" si="85"/>
        <v/>
      </c>
      <c r="O111" t="str">
        <f t="shared" si="85"/>
        <v/>
      </c>
      <c r="P111" t="str">
        <f t="shared" si="85"/>
        <v/>
      </c>
      <c r="Q111">
        <f t="shared" si="85"/>
        <v>0.33849863909777123</v>
      </c>
      <c r="R111">
        <f t="shared" si="85"/>
        <v>6.3760349283773721E-2</v>
      </c>
      <c r="S111" t="str">
        <f t="shared" si="85"/>
        <v/>
      </c>
      <c r="T111">
        <f t="shared" si="85"/>
        <v>1.781227408191699E-2</v>
      </c>
      <c r="U111" t="str">
        <f t="shared" si="85"/>
        <v/>
      </c>
      <c r="V111">
        <f t="shared" si="85"/>
        <v>7.2603642257190737E-3</v>
      </c>
      <c r="W111">
        <f t="shared" si="85"/>
        <v>2.1122156221196065E-3</v>
      </c>
      <c r="X111" t="str">
        <f t="shared" si="85"/>
        <v/>
      </c>
      <c r="Y111">
        <f t="shared" si="85"/>
        <v>8.3814292571759985E-4</v>
      </c>
      <c r="Z111">
        <f t="shared" si="85"/>
        <v>2.030297177401108E-4</v>
      </c>
      <c r="AA111" t="str">
        <f t="shared" si="85"/>
        <v/>
      </c>
      <c r="AB111">
        <f t="shared" si="85"/>
        <v>4.4451087797048316E-5</v>
      </c>
    </row>
    <row r="112" spans="4:28">
      <c r="D112" s="135"/>
      <c r="E112" s="135"/>
      <c r="F112" s="135"/>
      <c r="H112">
        <v>3</v>
      </c>
      <c r="I112">
        <f>MAX(J110:AB110)</f>
        <v>-1.1404779383294983E-4</v>
      </c>
      <c r="J112">
        <f>IF(J$12=$I112,1,0)</f>
        <v>0</v>
      </c>
      <c r="K112">
        <f t="shared" ref="K112:AB112" si="86">IF(K$12=$I112,1,0)</f>
        <v>0</v>
      </c>
      <c r="L112">
        <f t="shared" si="86"/>
        <v>0</v>
      </c>
      <c r="M112">
        <f t="shared" si="86"/>
        <v>0</v>
      </c>
      <c r="N112">
        <f t="shared" si="86"/>
        <v>0</v>
      </c>
      <c r="O112">
        <f t="shared" si="86"/>
        <v>0</v>
      </c>
      <c r="P112">
        <f t="shared" si="86"/>
        <v>0</v>
      </c>
      <c r="Q112">
        <f t="shared" si="86"/>
        <v>0</v>
      </c>
      <c r="R112">
        <f t="shared" si="86"/>
        <v>0</v>
      </c>
      <c r="S112">
        <f t="shared" si="86"/>
        <v>0</v>
      </c>
      <c r="T112">
        <f t="shared" si="86"/>
        <v>0</v>
      </c>
      <c r="U112">
        <f t="shared" si="86"/>
        <v>0</v>
      </c>
      <c r="V112">
        <f t="shared" si="86"/>
        <v>0</v>
      </c>
      <c r="W112">
        <f t="shared" si="86"/>
        <v>0</v>
      </c>
      <c r="X112">
        <f t="shared" si="86"/>
        <v>0</v>
      </c>
      <c r="Y112">
        <f t="shared" si="86"/>
        <v>0</v>
      </c>
      <c r="Z112">
        <f t="shared" si="86"/>
        <v>0</v>
      </c>
      <c r="AA112">
        <f t="shared" si="86"/>
        <v>1</v>
      </c>
      <c r="AB112">
        <f t="shared" si="86"/>
        <v>0</v>
      </c>
    </row>
    <row r="113" spans="4:31">
      <c r="D113" s="135"/>
      <c r="E113" s="135"/>
      <c r="F113" s="135"/>
      <c r="H113">
        <v>4</v>
      </c>
      <c r="J113">
        <f>J$7</f>
        <v>5</v>
      </c>
      <c r="K113">
        <f t="shared" ref="K113:AB113" si="87">K$7</f>
        <v>1000</v>
      </c>
      <c r="L113">
        <f t="shared" si="87"/>
        <v>502.5</v>
      </c>
      <c r="M113">
        <f t="shared" si="87"/>
        <v>253.75</v>
      </c>
      <c r="N113">
        <f t="shared" si="87"/>
        <v>129.375</v>
      </c>
      <c r="O113">
        <f t="shared" si="87"/>
        <v>67.1875</v>
      </c>
      <c r="P113">
        <f t="shared" si="87"/>
        <v>36.09375</v>
      </c>
      <c r="Q113">
        <f t="shared" si="87"/>
        <v>20.546875</v>
      </c>
      <c r="R113">
        <f t="shared" si="87"/>
        <v>28.3203125</v>
      </c>
      <c r="S113">
        <f t="shared" si="87"/>
        <v>32.20703125</v>
      </c>
      <c r="T113">
        <f t="shared" si="87"/>
        <v>30.263671875</v>
      </c>
      <c r="U113">
        <f t="shared" si="87"/>
        <v>31.2353515625</v>
      </c>
      <c r="V113">
        <f t="shared" si="87"/>
        <v>30.74951171875</v>
      </c>
      <c r="W113">
        <f t="shared" si="87"/>
        <v>30.992431640625</v>
      </c>
      <c r="X113">
        <f t="shared" si="87"/>
        <v>31.1138916015625</v>
      </c>
      <c r="Y113">
        <f t="shared" si="87"/>
        <v>31.05316162109375</v>
      </c>
      <c r="Z113">
        <f t="shared" si="87"/>
        <v>31.083526611328125</v>
      </c>
      <c r="AA113">
        <f t="shared" si="87"/>
        <v>31.098709106445313</v>
      </c>
      <c r="AB113">
        <f t="shared" si="87"/>
        <v>31.091117858886719</v>
      </c>
      <c r="AC113" s="132">
        <f>HLOOKUP(1,$J112:AB113,2,0)</f>
        <v>31.098709106445313</v>
      </c>
    </row>
    <row r="114" spans="4:31">
      <c r="D114" s="135"/>
      <c r="E114" s="135"/>
      <c r="F114" s="135"/>
      <c r="H114">
        <v>5</v>
      </c>
      <c r="I114">
        <f>MIN(J111:AB111)</f>
        <v>4.4451087797048316E-5</v>
      </c>
      <c r="J114">
        <f>IF(J$12=$I114,1,0)</f>
        <v>0</v>
      </c>
      <c r="K114">
        <f>IF(K$12=$I114,1,0)</f>
        <v>0</v>
      </c>
      <c r="L114">
        <f>IF(L$12=$I114,1,0)</f>
        <v>0</v>
      </c>
      <c r="M114">
        <f t="shared" ref="M114:AB114" si="88">IF(M$12=$I114,1,0)</f>
        <v>0</v>
      </c>
      <c r="N114">
        <f t="shared" si="88"/>
        <v>0</v>
      </c>
      <c r="O114">
        <f t="shared" si="88"/>
        <v>0</v>
      </c>
      <c r="P114">
        <f t="shared" si="88"/>
        <v>0</v>
      </c>
      <c r="Q114">
        <f t="shared" si="88"/>
        <v>0</v>
      </c>
      <c r="R114">
        <f t="shared" si="88"/>
        <v>0</v>
      </c>
      <c r="S114">
        <f t="shared" si="88"/>
        <v>0</v>
      </c>
      <c r="T114">
        <f t="shared" si="88"/>
        <v>0</v>
      </c>
      <c r="U114">
        <f t="shared" si="88"/>
        <v>0</v>
      </c>
      <c r="V114">
        <f t="shared" si="88"/>
        <v>0</v>
      </c>
      <c r="W114">
        <f t="shared" si="88"/>
        <v>0</v>
      </c>
      <c r="X114">
        <f t="shared" si="88"/>
        <v>0</v>
      </c>
      <c r="Y114">
        <f t="shared" si="88"/>
        <v>0</v>
      </c>
      <c r="Z114">
        <f t="shared" si="88"/>
        <v>0</v>
      </c>
      <c r="AA114">
        <f t="shared" si="88"/>
        <v>0</v>
      </c>
      <c r="AB114">
        <f t="shared" si="88"/>
        <v>1</v>
      </c>
    </row>
    <row r="115" spans="4:31">
      <c r="D115" s="135"/>
      <c r="E115" s="135"/>
      <c r="F115" s="135"/>
      <c r="H115">
        <v>6</v>
      </c>
      <c r="J115">
        <f>J$7</f>
        <v>5</v>
      </c>
      <c r="K115">
        <f t="shared" ref="K115:AB115" si="89">K$7</f>
        <v>1000</v>
      </c>
      <c r="L115">
        <f t="shared" si="89"/>
        <v>502.5</v>
      </c>
      <c r="M115">
        <f t="shared" si="89"/>
        <v>253.75</v>
      </c>
      <c r="N115">
        <f t="shared" si="89"/>
        <v>129.375</v>
      </c>
      <c r="O115">
        <f t="shared" si="89"/>
        <v>67.1875</v>
      </c>
      <c r="P115">
        <f t="shared" si="89"/>
        <v>36.09375</v>
      </c>
      <c r="Q115">
        <f t="shared" si="89"/>
        <v>20.546875</v>
      </c>
      <c r="R115">
        <f t="shared" si="89"/>
        <v>28.3203125</v>
      </c>
      <c r="S115">
        <f t="shared" si="89"/>
        <v>32.20703125</v>
      </c>
      <c r="T115">
        <f t="shared" si="89"/>
        <v>30.263671875</v>
      </c>
      <c r="U115">
        <f t="shared" si="89"/>
        <v>31.2353515625</v>
      </c>
      <c r="V115">
        <f t="shared" si="89"/>
        <v>30.74951171875</v>
      </c>
      <c r="W115">
        <f t="shared" si="89"/>
        <v>30.992431640625</v>
      </c>
      <c r="X115">
        <f t="shared" si="89"/>
        <v>31.1138916015625</v>
      </c>
      <c r="Y115">
        <f t="shared" si="89"/>
        <v>31.05316162109375</v>
      </c>
      <c r="Z115">
        <f t="shared" si="89"/>
        <v>31.083526611328125</v>
      </c>
      <c r="AA115">
        <f t="shared" si="89"/>
        <v>31.098709106445313</v>
      </c>
      <c r="AB115">
        <f t="shared" si="89"/>
        <v>31.091117858886719</v>
      </c>
      <c r="AC115" s="132">
        <f>HLOOKUP(1,$J114:AB115,2,0)</f>
        <v>31.091117858886719</v>
      </c>
    </row>
    <row r="116" spans="4:31" s="139" customFormat="1">
      <c r="D116" s="137"/>
      <c r="E116" s="137"/>
      <c r="F116" s="137"/>
      <c r="G116" s="138" t="s">
        <v>116</v>
      </c>
      <c r="H116" s="139">
        <v>1</v>
      </c>
      <c r="J116" s="139" t="str">
        <f>IF(J$12&lt;0,J$12,"")</f>
        <v/>
      </c>
      <c r="K116" s="139">
        <f t="shared" ref="K116:AC116" si="90">IF(K$12&lt;0,K$12,"")</f>
        <v>-0.61131167052052515</v>
      </c>
      <c r="L116" s="139">
        <f t="shared" si="90"/>
        <v>-0.59241943835295841</v>
      </c>
      <c r="M116" s="139">
        <f t="shared" si="90"/>
        <v>-0.55509441582099961</v>
      </c>
      <c r="N116" s="139">
        <f t="shared" si="90"/>
        <v>-0.48223057369640554</v>
      </c>
      <c r="O116" s="139">
        <f t="shared" si="90"/>
        <v>-0.34325934897911969</v>
      </c>
      <c r="P116" s="139">
        <f t="shared" si="90"/>
        <v>-8.9578224692184683E-2</v>
      </c>
      <c r="Q116" s="139" t="str">
        <f t="shared" si="90"/>
        <v/>
      </c>
      <c r="R116" s="139" t="str">
        <f t="shared" si="90"/>
        <v/>
      </c>
      <c r="S116" s="139">
        <f t="shared" si="90"/>
        <v>-2.2429827284276671E-2</v>
      </c>
      <c r="T116" s="139" t="str">
        <f t="shared" si="90"/>
        <v/>
      </c>
      <c r="U116" s="139">
        <f t="shared" si="90"/>
        <v>-2.9534589781720078E-3</v>
      </c>
      <c r="V116" s="139" t="str">
        <f t="shared" si="90"/>
        <v/>
      </c>
      <c r="W116" s="139" t="str">
        <f t="shared" si="90"/>
        <v/>
      </c>
      <c r="X116" s="139">
        <f t="shared" si="90"/>
        <v>-4.3080655268379342E-4</v>
      </c>
      <c r="Y116" s="139" t="str">
        <f t="shared" si="90"/>
        <v/>
      </c>
      <c r="Z116" s="139" t="str">
        <f t="shared" si="90"/>
        <v/>
      </c>
      <c r="AA116" s="139">
        <f t="shared" si="90"/>
        <v>-1.1404779383294983E-4</v>
      </c>
      <c r="AB116" s="139" t="str">
        <f t="shared" si="90"/>
        <v/>
      </c>
      <c r="AC116" s="139">
        <f t="shared" si="90"/>
        <v>-3.4808317796453103E-5</v>
      </c>
    </row>
    <row r="117" spans="4:31">
      <c r="D117" s="135"/>
      <c r="E117" s="135"/>
      <c r="F117" s="135"/>
      <c r="H117">
        <v>2</v>
      </c>
      <c r="J117">
        <f>IF(NOT(J$12&lt;0),J$12,"")</f>
        <v>4.0321795258910154</v>
      </c>
      <c r="K117" t="str">
        <f t="shared" ref="K117:AC117" si="91">IF(NOT(K$12&lt;0),K$12,"")</f>
        <v/>
      </c>
      <c r="L117" t="str">
        <f t="shared" si="91"/>
        <v/>
      </c>
      <c r="M117" t="str">
        <f t="shared" si="91"/>
        <v/>
      </c>
      <c r="N117" t="str">
        <f t="shared" si="91"/>
        <v/>
      </c>
      <c r="O117" t="str">
        <f t="shared" si="91"/>
        <v/>
      </c>
      <c r="P117" t="str">
        <f t="shared" si="91"/>
        <v/>
      </c>
      <c r="Q117">
        <f t="shared" si="91"/>
        <v>0.33849863909777123</v>
      </c>
      <c r="R117">
        <f t="shared" si="91"/>
        <v>6.3760349283773721E-2</v>
      </c>
      <c r="S117" t="str">
        <f t="shared" si="91"/>
        <v/>
      </c>
      <c r="T117">
        <f t="shared" si="91"/>
        <v>1.781227408191699E-2</v>
      </c>
      <c r="U117" t="str">
        <f t="shared" si="91"/>
        <v/>
      </c>
      <c r="V117">
        <f t="shared" si="91"/>
        <v>7.2603642257190737E-3</v>
      </c>
      <c r="W117">
        <f t="shared" si="91"/>
        <v>2.1122156221196065E-3</v>
      </c>
      <c r="X117" t="str">
        <f t="shared" si="91"/>
        <v/>
      </c>
      <c r="Y117">
        <f t="shared" si="91"/>
        <v>8.3814292571759985E-4</v>
      </c>
      <c r="Z117">
        <f t="shared" si="91"/>
        <v>2.030297177401108E-4</v>
      </c>
      <c r="AA117" t="str">
        <f t="shared" si="91"/>
        <v/>
      </c>
      <c r="AB117">
        <f t="shared" si="91"/>
        <v>4.4451087797048316E-5</v>
      </c>
      <c r="AC117" t="str">
        <f t="shared" si="91"/>
        <v/>
      </c>
    </row>
    <row r="118" spans="4:31">
      <c r="D118" s="135"/>
      <c r="E118" s="135"/>
      <c r="F118" s="135"/>
      <c r="H118">
        <v>3</v>
      </c>
      <c r="I118">
        <f>MAX(J116:AC116)</f>
        <v>-3.4808317796453103E-5</v>
      </c>
      <c r="J118">
        <f>IF(J$12=$I118,1,0)</f>
        <v>0</v>
      </c>
      <c r="K118">
        <f t="shared" ref="K118:AC118" si="92">IF(K$12=$I118,1,0)</f>
        <v>0</v>
      </c>
      <c r="L118">
        <f t="shared" si="92"/>
        <v>0</v>
      </c>
      <c r="M118">
        <f t="shared" si="92"/>
        <v>0</v>
      </c>
      <c r="N118">
        <f t="shared" si="92"/>
        <v>0</v>
      </c>
      <c r="O118">
        <f t="shared" si="92"/>
        <v>0</v>
      </c>
      <c r="P118">
        <f t="shared" si="92"/>
        <v>0</v>
      </c>
      <c r="Q118">
        <f t="shared" si="92"/>
        <v>0</v>
      </c>
      <c r="R118">
        <f t="shared" si="92"/>
        <v>0</v>
      </c>
      <c r="S118">
        <f t="shared" si="92"/>
        <v>0</v>
      </c>
      <c r="T118">
        <f t="shared" si="92"/>
        <v>0</v>
      </c>
      <c r="U118">
        <f t="shared" si="92"/>
        <v>0</v>
      </c>
      <c r="V118">
        <f t="shared" si="92"/>
        <v>0</v>
      </c>
      <c r="W118">
        <f t="shared" si="92"/>
        <v>0</v>
      </c>
      <c r="X118">
        <f t="shared" si="92"/>
        <v>0</v>
      </c>
      <c r="Y118">
        <f t="shared" si="92"/>
        <v>0</v>
      </c>
      <c r="Z118">
        <f t="shared" si="92"/>
        <v>0</v>
      </c>
      <c r="AA118">
        <f t="shared" si="92"/>
        <v>0</v>
      </c>
      <c r="AB118">
        <f t="shared" si="92"/>
        <v>0</v>
      </c>
      <c r="AC118">
        <f t="shared" si="92"/>
        <v>1</v>
      </c>
    </row>
    <row r="119" spans="4:31">
      <c r="D119" s="135"/>
      <c r="E119" s="135"/>
      <c r="F119" s="135"/>
      <c r="H119">
        <v>4</v>
      </c>
      <c r="J119">
        <f>J$7</f>
        <v>5</v>
      </c>
      <c r="K119">
        <f t="shared" ref="K119:AC119" si="93">K$7</f>
        <v>1000</v>
      </c>
      <c r="L119">
        <f t="shared" si="93"/>
        <v>502.5</v>
      </c>
      <c r="M119">
        <f t="shared" si="93"/>
        <v>253.75</v>
      </c>
      <c r="N119">
        <f t="shared" si="93"/>
        <v>129.375</v>
      </c>
      <c r="O119">
        <f t="shared" si="93"/>
        <v>67.1875</v>
      </c>
      <c r="P119">
        <f t="shared" si="93"/>
        <v>36.09375</v>
      </c>
      <c r="Q119">
        <f t="shared" si="93"/>
        <v>20.546875</v>
      </c>
      <c r="R119">
        <f t="shared" si="93"/>
        <v>28.3203125</v>
      </c>
      <c r="S119">
        <f t="shared" si="93"/>
        <v>32.20703125</v>
      </c>
      <c r="T119">
        <f t="shared" si="93"/>
        <v>30.263671875</v>
      </c>
      <c r="U119">
        <f t="shared" si="93"/>
        <v>31.2353515625</v>
      </c>
      <c r="V119">
        <f t="shared" si="93"/>
        <v>30.74951171875</v>
      </c>
      <c r="W119">
        <f t="shared" si="93"/>
        <v>30.992431640625</v>
      </c>
      <c r="X119">
        <f t="shared" si="93"/>
        <v>31.1138916015625</v>
      </c>
      <c r="Y119">
        <f t="shared" si="93"/>
        <v>31.05316162109375</v>
      </c>
      <c r="Z119">
        <f t="shared" si="93"/>
        <v>31.083526611328125</v>
      </c>
      <c r="AA119">
        <f t="shared" si="93"/>
        <v>31.098709106445313</v>
      </c>
      <c r="AB119">
        <f t="shared" si="93"/>
        <v>31.091117858886719</v>
      </c>
      <c r="AC119">
        <f t="shared" si="93"/>
        <v>31.094913482666016</v>
      </c>
      <c r="AD119" s="132">
        <f>HLOOKUP(1,$J118:AC119,2,0)</f>
        <v>31.094913482666016</v>
      </c>
    </row>
    <row r="120" spans="4:31">
      <c r="D120" s="135"/>
      <c r="E120" s="135"/>
      <c r="F120" s="135"/>
      <c r="H120">
        <v>5</v>
      </c>
      <c r="I120">
        <f>MIN(J117:AC117)</f>
        <v>4.4451087797048316E-5</v>
      </c>
      <c r="J120">
        <f>IF(J$12=$I120,1,0)</f>
        <v>0</v>
      </c>
      <c r="K120">
        <f>IF(K$12=$I120,1,0)</f>
        <v>0</v>
      </c>
      <c r="L120">
        <f>IF(L$12=$I120,1,0)</f>
        <v>0</v>
      </c>
      <c r="M120">
        <f t="shared" ref="M120:AC120" si="94">IF(M$12=$I120,1,0)</f>
        <v>0</v>
      </c>
      <c r="N120">
        <f t="shared" si="94"/>
        <v>0</v>
      </c>
      <c r="O120">
        <f t="shared" si="94"/>
        <v>0</v>
      </c>
      <c r="P120">
        <f t="shared" si="94"/>
        <v>0</v>
      </c>
      <c r="Q120">
        <f t="shared" si="94"/>
        <v>0</v>
      </c>
      <c r="R120">
        <f t="shared" si="94"/>
        <v>0</v>
      </c>
      <c r="S120">
        <f t="shared" si="94"/>
        <v>0</v>
      </c>
      <c r="T120">
        <f t="shared" si="94"/>
        <v>0</v>
      </c>
      <c r="U120">
        <f t="shared" si="94"/>
        <v>0</v>
      </c>
      <c r="V120">
        <f t="shared" si="94"/>
        <v>0</v>
      </c>
      <c r="W120">
        <f t="shared" si="94"/>
        <v>0</v>
      </c>
      <c r="X120">
        <f t="shared" si="94"/>
        <v>0</v>
      </c>
      <c r="Y120">
        <f t="shared" si="94"/>
        <v>0</v>
      </c>
      <c r="Z120">
        <f t="shared" si="94"/>
        <v>0</v>
      </c>
      <c r="AA120">
        <f t="shared" si="94"/>
        <v>0</v>
      </c>
      <c r="AB120">
        <f t="shared" si="94"/>
        <v>1</v>
      </c>
      <c r="AC120">
        <f t="shared" si="94"/>
        <v>0</v>
      </c>
    </row>
    <row r="121" spans="4:31">
      <c r="D121" s="135"/>
      <c r="E121" s="135"/>
      <c r="F121" s="135"/>
      <c r="H121">
        <v>6</v>
      </c>
      <c r="J121">
        <f>J$7</f>
        <v>5</v>
      </c>
      <c r="K121">
        <f t="shared" ref="K121:AC121" si="95">K$7</f>
        <v>1000</v>
      </c>
      <c r="L121">
        <f t="shared" si="95"/>
        <v>502.5</v>
      </c>
      <c r="M121">
        <f t="shared" si="95"/>
        <v>253.75</v>
      </c>
      <c r="N121">
        <f t="shared" si="95"/>
        <v>129.375</v>
      </c>
      <c r="O121">
        <f t="shared" si="95"/>
        <v>67.1875</v>
      </c>
      <c r="P121">
        <f t="shared" si="95"/>
        <v>36.09375</v>
      </c>
      <c r="Q121">
        <f t="shared" si="95"/>
        <v>20.546875</v>
      </c>
      <c r="R121">
        <f t="shared" si="95"/>
        <v>28.3203125</v>
      </c>
      <c r="S121">
        <f t="shared" si="95"/>
        <v>32.20703125</v>
      </c>
      <c r="T121">
        <f t="shared" si="95"/>
        <v>30.263671875</v>
      </c>
      <c r="U121">
        <f t="shared" si="95"/>
        <v>31.2353515625</v>
      </c>
      <c r="V121">
        <f t="shared" si="95"/>
        <v>30.74951171875</v>
      </c>
      <c r="W121">
        <f t="shared" si="95"/>
        <v>30.992431640625</v>
      </c>
      <c r="X121">
        <f t="shared" si="95"/>
        <v>31.1138916015625</v>
      </c>
      <c r="Y121">
        <f t="shared" si="95"/>
        <v>31.05316162109375</v>
      </c>
      <c r="Z121">
        <f t="shared" si="95"/>
        <v>31.083526611328125</v>
      </c>
      <c r="AA121">
        <f t="shared" si="95"/>
        <v>31.098709106445313</v>
      </c>
      <c r="AB121">
        <f t="shared" si="95"/>
        <v>31.091117858886719</v>
      </c>
      <c r="AC121">
        <f t="shared" si="95"/>
        <v>31.094913482666016</v>
      </c>
      <c r="AD121" s="132">
        <f>HLOOKUP(1,$J120:AC121,2,0)</f>
        <v>31.091117858886719</v>
      </c>
    </row>
    <row r="122" spans="4:31" s="139" customFormat="1">
      <c r="D122" s="137"/>
      <c r="E122" s="137"/>
      <c r="F122" s="137"/>
      <c r="G122" s="138" t="s">
        <v>117</v>
      </c>
      <c r="H122" s="139">
        <v>1</v>
      </c>
      <c r="J122" s="139" t="str">
        <f>IF(J$12&lt;0,J$12,"")</f>
        <v/>
      </c>
      <c r="K122" s="139">
        <f t="shared" ref="K122:AD122" si="96">IF(K$12&lt;0,K$12,"")</f>
        <v>-0.61131167052052515</v>
      </c>
      <c r="L122" s="139">
        <f t="shared" si="96"/>
        <v>-0.59241943835295841</v>
      </c>
      <c r="M122" s="139">
        <f t="shared" si="96"/>
        <v>-0.55509441582099961</v>
      </c>
      <c r="N122" s="139">
        <f t="shared" si="96"/>
        <v>-0.48223057369640554</v>
      </c>
      <c r="O122" s="139">
        <f t="shared" si="96"/>
        <v>-0.34325934897911969</v>
      </c>
      <c r="P122" s="139">
        <f t="shared" si="96"/>
        <v>-8.9578224692184683E-2</v>
      </c>
      <c r="Q122" s="139" t="str">
        <f t="shared" si="96"/>
        <v/>
      </c>
      <c r="R122" s="139" t="str">
        <f t="shared" si="96"/>
        <v/>
      </c>
      <c r="S122" s="139">
        <f t="shared" si="96"/>
        <v>-2.2429827284276671E-2</v>
      </c>
      <c r="T122" s="139" t="str">
        <f t="shared" si="96"/>
        <v/>
      </c>
      <c r="U122" s="139">
        <f t="shared" si="96"/>
        <v>-2.9534589781720078E-3</v>
      </c>
      <c r="V122" s="139" t="str">
        <f t="shared" si="96"/>
        <v/>
      </c>
      <c r="W122" s="139" t="str">
        <f t="shared" si="96"/>
        <v/>
      </c>
      <c r="X122" s="139">
        <f t="shared" si="96"/>
        <v>-4.3080655268379342E-4</v>
      </c>
      <c r="Y122" s="139" t="str">
        <f t="shared" si="96"/>
        <v/>
      </c>
      <c r="Z122" s="139" t="str">
        <f t="shared" si="96"/>
        <v/>
      </c>
      <c r="AA122" s="139">
        <f t="shared" si="96"/>
        <v>-1.1404779383294983E-4</v>
      </c>
      <c r="AB122" s="139" t="str">
        <f t="shared" si="96"/>
        <v/>
      </c>
      <c r="AC122" s="139">
        <f t="shared" si="96"/>
        <v>-3.4808317796453103E-5</v>
      </c>
      <c r="AD122" s="139" t="str">
        <f t="shared" si="96"/>
        <v/>
      </c>
    </row>
    <row r="123" spans="4:31">
      <c r="D123" s="135"/>
      <c r="E123" s="135"/>
      <c r="F123" s="135"/>
      <c r="H123">
        <v>2</v>
      </c>
      <c r="J123">
        <f>IF(NOT(J$12&lt;0),J$12,"")</f>
        <v>4.0321795258910154</v>
      </c>
      <c r="K123" t="str">
        <f t="shared" ref="K123:AD123" si="97">IF(NOT(K$12&lt;0),K$12,"")</f>
        <v/>
      </c>
      <c r="L123" t="str">
        <f t="shared" si="97"/>
        <v/>
      </c>
      <c r="M123" t="str">
        <f t="shared" si="97"/>
        <v/>
      </c>
      <c r="N123" t="str">
        <f t="shared" si="97"/>
        <v/>
      </c>
      <c r="O123" t="str">
        <f t="shared" si="97"/>
        <v/>
      </c>
      <c r="P123" t="str">
        <f t="shared" si="97"/>
        <v/>
      </c>
      <c r="Q123">
        <f t="shared" si="97"/>
        <v>0.33849863909777123</v>
      </c>
      <c r="R123">
        <f t="shared" si="97"/>
        <v>6.3760349283773721E-2</v>
      </c>
      <c r="S123" t="str">
        <f t="shared" si="97"/>
        <v/>
      </c>
      <c r="T123">
        <f t="shared" si="97"/>
        <v>1.781227408191699E-2</v>
      </c>
      <c r="U123" t="str">
        <f t="shared" si="97"/>
        <v/>
      </c>
      <c r="V123">
        <f t="shared" si="97"/>
        <v>7.2603642257190737E-3</v>
      </c>
      <c r="W123">
        <f t="shared" si="97"/>
        <v>2.1122156221196065E-3</v>
      </c>
      <c r="X123" t="str">
        <f t="shared" si="97"/>
        <v/>
      </c>
      <c r="Y123">
        <f t="shared" si="97"/>
        <v>8.3814292571759985E-4</v>
      </c>
      <c r="Z123">
        <f t="shared" si="97"/>
        <v>2.030297177401108E-4</v>
      </c>
      <c r="AA123" t="str">
        <f t="shared" si="97"/>
        <v/>
      </c>
      <c r="AB123">
        <f t="shared" si="97"/>
        <v>4.4451087797048316E-5</v>
      </c>
      <c r="AC123" t="str">
        <f t="shared" si="97"/>
        <v/>
      </c>
      <c r="AD123">
        <f t="shared" si="97"/>
        <v>4.8188933357007357E-6</v>
      </c>
    </row>
    <row r="124" spans="4:31">
      <c r="D124" s="135"/>
      <c r="E124" s="135"/>
      <c r="F124" s="135"/>
      <c r="H124">
        <v>3</v>
      </c>
      <c r="I124">
        <f>MAX(J122:AD122)</f>
        <v>-3.4808317796453103E-5</v>
      </c>
      <c r="J124">
        <f>IF(J$12=$I124,1,0)</f>
        <v>0</v>
      </c>
      <c r="K124">
        <f t="shared" ref="K124:AD124" si="98">IF(K$12=$I124,1,0)</f>
        <v>0</v>
      </c>
      <c r="L124">
        <f t="shared" si="98"/>
        <v>0</v>
      </c>
      <c r="M124">
        <f t="shared" si="98"/>
        <v>0</v>
      </c>
      <c r="N124">
        <f t="shared" si="98"/>
        <v>0</v>
      </c>
      <c r="O124">
        <f t="shared" si="98"/>
        <v>0</v>
      </c>
      <c r="P124">
        <f t="shared" si="98"/>
        <v>0</v>
      </c>
      <c r="Q124">
        <f t="shared" si="98"/>
        <v>0</v>
      </c>
      <c r="R124">
        <f t="shared" si="98"/>
        <v>0</v>
      </c>
      <c r="S124">
        <f t="shared" si="98"/>
        <v>0</v>
      </c>
      <c r="T124">
        <f t="shared" si="98"/>
        <v>0</v>
      </c>
      <c r="U124">
        <f t="shared" si="98"/>
        <v>0</v>
      </c>
      <c r="V124">
        <f t="shared" si="98"/>
        <v>0</v>
      </c>
      <c r="W124">
        <f t="shared" si="98"/>
        <v>0</v>
      </c>
      <c r="X124">
        <f t="shared" si="98"/>
        <v>0</v>
      </c>
      <c r="Y124">
        <f t="shared" si="98"/>
        <v>0</v>
      </c>
      <c r="Z124">
        <f t="shared" si="98"/>
        <v>0</v>
      </c>
      <c r="AA124">
        <f t="shared" si="98"/>
        <v>0</v>
      </c>
      <c r="AB124">
        <f t="shared" si="98"/>
        <v>0</v>
      </c>
      <c r="AC124">
        <f t="shared" si="98"/>
        <v>1</v>
      </c>
      <c r="AD124">
        <f t="shared" si="98"/>
        <v>0</v>
      </c>
    </row>
    <row r="125" spans="4:31">
      <c r="D125" s="135"/>
      <c r="E125" s="135"/>
      <c r="F125" s="135"/>
      <c r="H125">
        <v>4</v>
      </c>
      <c r="J125">
        <f>J$7</f>
        <v>5</v>
      </c>
      <c r="K125">
        <f t="shared" ref="K125:AD125" si="99">K$7</f>
        <v>1000</v>
      </c>
      <c r="L125">
        <f t="shared" si="99"/>
        <v>502.5</v>
      </c>
      <c r="M125">
        <f t="shared" si="99"/>
        <v>253.75</v>
      </c>
      <c r="N125">
        <f t="shared" si="99"/>
        <v>129.375</v>
      </c>
      <c r="O125">
        <f t="shared" si="99"/>
        <v>67.1875</v>
      </c>
      <c r="P125">
        <f t="shared" si="99"/>
        <v>36.09375</v>
      </c>
      <c r="Q125">
        <f t="shared" si="99"/>
        <v>20.546875</v>
      </c>
      <c r="R125">
        <f t="shared" si="99"/>
        <v>28.3203125</v>
      </c>
      <c r="S125">
        <f t="shared" si="99"/>
        <v>32.20703125</v>
      </c>
      <c r="T125">
        <f t="shared" si="99"/>
        <v>30.263671875</v>
      </c>
      <c r="U125">
        <f t="shared" si="99"/>
        <v>31.2353515625</v>
      </c>
      <c r="V125">
        <f t="shared" si="99"/>
        <v>30.74951171875</v>
      </c>
      <c r="W125">
        <f t="shared" si="99"/>
        <v>30.992431640625</v>
      </c>
      <c r="X125">
        <f t="shared" si="99"/>
        <v>31.1138916015625</v>
      </c>
      <c r="Y125">
        <f t="shared" si="99"/>
        <v>31.05316162109375</v>
      </c>
      <c r="Z125">
        <f t="shared" si="99"/>
        <v>31.083526611328125</v>
      </c>
      <c r="AA125">
        <f t="shared" si="99"/>
        <v>31.098709106445313</v>
      </c>
      <c r="AB125">
        <f t="shared" si="99"/>
        <v>31.091117858886719</v>
      </c>
      <c r="AC125">
        <f t="shared" si="99"/>
        <v>31.094913482666016</v>
      </c>
      <c r="AD125">
        <f t="shared" si="99"/>
        <v>31.093015670776367</v>
      </c>
      <c r="AE125" s="132">
        <f>HLOOKUP(1,$J124:AD125,2,0)</f>
        <v>31.094913482666016</v>
      </c>
    </row>
    <row r="126" spans="4:31">
      <c r="D126" s="135"/>
      <c r="E126" s="135"/>
      <c r="F126" s="135"/>
      <c r="H126">
        <v>5</v>
      </c>
      <c r="I126">
        <f>MIN(J123:AD123)</f>
        <v>4.8188933357007357E-6</v>
      </c>
      <c r="J126">
        <f>IF(J$12=$I126,1,0)</f>
        <v>0</v>
      </c>
      <c r="K126">
        <f>IF(K$12=$I126,1,0)</f>
        <v>0</v>
      </c>
      <c r="L126">
        <f>IF(L$12=$I126,1,0)</f>
        <v>0</v>
      </c>
      <c r="M126">
        <f t="shared" ref="M126:AD126" si="100">IF(M$12=$I126,1,0)</f>
        <v>0</v>
      </c>
      <c r="N126">
        <f t="shared" si="100"/>
        <v>0</v>
      </c>
      <c r="O126">
        <f t="shared" si="100"/>
        <v>0</v>
      </c>
      <c r="P126">
        <f t="shared" si="100"/>
        <v>0</v>
      </c>
      <c r="Q126">
        <f t="shared" si="100"/>
        <v>0</v>
      </c>
      <c r="R126">
        <f t="shared" si="100"/>
        <v>0</v>
      </c>
      <c r="S126">
        <f t="shared" si="100"/>
        <v>0</v>
      </c>
      <c r="T126">
        <f t="shared" si="100"/>
        <v>0</v>
      </c>
      <c r="U126">
        <f t="shared" si="100"/>
        <v>0</v>
      </c>
      <c r="V126">
        <f t="shared" si="100"/>
        <v>0</v>
      </c>
      <c r="W126">
        <f t="shared" si="100"/>
        <v>0</v>
      </c>
      <c r="X126">
        <f t="shared" si="100"/>
        <v>0</v>
      </c>
      <c r="Y126">
        <f t="shared" si="100"/>
        <v>0</v>
      </c>
      <c r="Z126">
        <f t="shared" si="100"/>
        <v>0</v>
      </c>
      <c r="AA126">
        <f t="shared" si="100"/>
        <v>0</v>
      </c>
      <c r="AB126">
        <f t="shared" si="100"/>
        <v>0</v>
      </c>
      <c r="AC126">
        <f t="shared" si="100"/>
        <v>0</v>
      </c>
      <c r="AD126">
        <f t="shared" si="100"/>
        <v>1</v>
      </c>
    </row>
    <row r="127" spans="4:31">
      <c r="D127" s="135"/>
      <c r="E127" s="135"/>
      <c r="F127" s="135"/>
      <c r="H127">
        <v>6</v>
      </c>
      <c r="J127">
        <f>J$7</f>
        <v>5</v>
      </c>
      <c r="K127">
        <f t="shared" ref="K127:AD127" si="101">K$7</f>
        <v>1000</v>
      </c>
      <c r="L127">
        <f t="shared" si="101"/>
        <v>502.5</v>
      </c>
      <c r="M127">
        <f t="shared" si="101"/>
        <v>253.75</v>
      </c>
      <c r="N127">
        <f t="shared" si="101"/>
        <v>129.375</v>
      </c>
      <c r="O127">
        <f t="shared" si="101"/>
        <v>67.1875</v>
      </c>
      <c r="P127">
        <f t="shared" si="101"/>
        <v>36.09375</v>
      </c>
      <c r="Q127">
        <f t="shared" si="101"/>
        <v>20.546875</v>
      </c>
      <c r="R127">
        <f t="shared" si="101"/>
        <v>28.3203125</v>
      </c>
      <c r="S127">
        <f t="shared" si="101"/>
        <v>32.20703125</v>
      </c>
      <c r="T127">
        <f t="shared" si="101"/>
        <v>30.263671875</v>
      </c>
      <c r="U127">
        <f t="shared" si="101"/>
        <v>31.2353515625</v>
      </c>
      <c r="V127">
        <f t="shared" si="101"/>
        <v>30.74951171875</v>
      </c>
      <c r="W127">
        <f t="shared" si="101"/>
        <v>30.992431640625</v>
      </c>
      <c r="X127">
        <f t="shared" si="101"/>
        <v>31.1138916015625</v>
      </c>
      <c r="Y127">
        <f t="shared" si="101"/>
        <v>31.05316162109375</v>
      </c>
      <c r="Z127">
        <f t="shared" si="101"/>
        <v>31.083526611328125</v>
      </c>
      <c r="AA127">
        <f t="shared" si="101"/>
        <v>31.098709106445313</v>
      </c>
      <c r="AB127">
        <f t="shared" si="101"/>
        <v>31.091117858886719</v>
      </c>
      <c r="AC127">
        <f t="shared" si="101"/>
        <v>31.094913482666016</v>
      </c>
      <c r="AD127">
        <f t="shared" si="101"/>
        <v>31.093015670776367</v>
      </c>
      <c r="AE127" s="132">
        <f>HLOOKUP(1,$J126:AD127,2,0)</f>
        <v>31.093015670776367</v>
      </c>
    </row>
    <row r="128" spans="4:31" s="139" customFormat="1">
      <c r="D128" s="137"/>
      <c r="E128" s="137"/>
      <c r="F128" s="137"/>
      <c r="G128" s="138" t="s">
        <v>118</v>
      </c>
      <c r="H128" s="139">
        <v>1</v>
      </c>
      <c r="J128" s="139" t="str">
        <f>IF(J$12&lt;0,J$12,"")</f>
        <v/>
      </c>
      <c r="K128" s="139">
        <f t="shared" ref="K128:AE128" si="102">IF(K$12&lt;0,K$12,"")</f>
        <v>-0.61131167052052515</v>
      </c>
      <c r="L128" s="139">
        <f t="shared" si="102"/>
        <v>-0.59241943835295841</v>
      </c>
      <c r="M128" s="139">
        <f t="shared" si="102"/>
        <v>-0.55509441582099961</v>
      </c>
      <c r="N128" s="139">
        <f t="shared" si="102"/>
        <v>-0.48223057369640554</v>
      </c>
      <c r="O128" s="139">
        <f t="shared" si="102"/>
        <v>-0.34325934897911969</v>
      </c>
      <c r="P128" s="139">
        <f t="shared" si="102"/>
        <v>-8.9578224692184683E-2</v>
      </c>
      <c r="Q128" s="139" t="str">
        <f t="shared" si="102"/>
        <v/>
      </c>
      <c r="R128" s="139" t="str">
        <f t="shared" si="102"/>
        <v/>
      </c>
      <c r="S128" s="139">
        <f t="shared" si="102"/>
        <v>-2.2429827284276671E-2</v>
      </c>
      <c r="T128" s="139" t="str">
        <f t="shared" si="102"/>
        <v/>
      </c>
      <c r="U128" s="139">
        <f t="shared" si="102"/>
        <v>-2.9534589781720078E-3</v>
      </c>
      <c r="V128" s="139" t="str">
        <f t="shared" si="102"/>
        <v/>
      </c>
      <c r="W128" s="139" t="str">
        <f t="shared" si="102"/>
        <v/>
      </c>
      <c r="X128" s="139">
        <f t="shared" si="102"/>
        <v>-4.3080655268379342E-4</v>
      </c>
      <c r="Y128" s="139" t="str">
        <f t="shared" si="102"/>
        <v/>
      </c>
      <c r="Z128" s="139" t="str">
        <f t="shared" si="102"/>
        <v/>
      </c>
      <c r="AA128" s="139">
        <f t="shared" si="102"/>
        <v>-1.1404779383294983E-4</v>
      </c>
      <c r="AB128" s="139" t="str">
        <f t="shared" si="102"/>
        <v/>
      </c>
      <c r="AC128" s="139">
        <f t="shared" si="102"/>
        <v>-3.4808317796453103E-5</v>
      </c>
      <c r="AD128" s="139" t="str">
        <f t="shared" si="102"/>
        <v/>
      </c>
      <c r="AE128" s="139">
        <f t="shared" si="102"/>
        <v>-1.4995335087641948E-5</v>
      </c>
    </row>
    <row r="129" spans="4:32">
      <c r="D129" s="135"/>
      <c r="E129" s="135"/>
      <c r="F129" s="135"/>
      <c r="H129">
        <v>2</v>
      </c>
      <c r="J129">
        <f>IF(NOT(J$12&lt;0),J$12,"")</f>
        <v>4.0321795258910154</v>
      </c>
      <c r="K129" t="str">
        <f t="shared" ref="K129:AE129" si="103">IF(NOT(K$12&lt;0),K$12,"")</f>
        <v/>
      </c>
      <c r="L129" t="str">
        <f t="shared" si="103"/>
        <v/>
      </c>
      <c r="M129" t="str">
        <f t="shared" si="103"/>
        <v/>
      </c>
      <c r="N129" t="str">
        <f t="shared" si="103"/>
        <v/>
      </c>
      <c r="O129" t="str">
        <f t="shared" si="103"/>
        <v/>
      </c>
      <c r="P129" t="str">
        <f t="shared" si="103"/>
        <v/>
      </c>
      <c r="Q129">
        <f t="shared" si="103"/>
        <v>0.33849863909777123</v>
      </c>
      <c r="R129">
        <f t="shared" si="103"/>
        <v>6.3760349283773721E-2</v>
      </c>
      <c r="S129" t="str">
        <f t="shared" si="103"/>
        <v/>
      </c>
      <c r="T129">
        <f t="shared" si="103"/>
        <v>1.781227408191699E-2</v>
      </c>
      <c r="U129" t="str">
        <f t="shared" si="103"/>
        <v/>
      </c>
      <c r="V129">
        <f t="shared" si="103"/>
        <v>7.2603642257190737E-3</v>
      </c>
      <c r="W129">
        <f t="shared" si="103"/>
        <v>2.1122156221196065E-3</v>
      </c>
      <c r="X129" t="str">
        <f t="shared" si="103"/>
        <v/>
      </c>
      <c r="Y129">
        <f t="shared" si="103"/>
        <v>8.3814292571759985E-4</v>
      </c>
      <c r="Z129">
        <f t="shared" si="103"/>
        <v>2.030297177401108E-4</v>
      </c>
      <c r="AA129" t="str">
        <f t="shared" si="103"/>
        <v/>
      </c>
      <c r="AB129">
        <f t="shared" si="103"/>
        <v>4.4451087797048316E-5</v>
      </c>
      <c r="AC129" t="str">
        <f t="shared" si="103"/>
        <v/>
      </c>
      <c r="AD129">
        <f t="shared" si="103"/>
        <v>4.8188933357007357E-6</v>
      </c>
      <c r="AE129" t="str">
        <f t="shared" si="103"/>
        <v/>
      </c>
    </row>
    <row r="130" spans="4:32">
      <c r="D130" s="135"/>
      <c r="E130" s="135"/>
      <c r="F130" s="135"/>
      <c r="H130">
        <v>3</v>
      </c>
      <c r="I130">
        <f>MAX(J128:AE128)</f>
        <v>-1.4995335087641948E-5</v>
      </c>
      <c r="J130">
        <f>IF(J$12=$I130,1,0)</f>
        <v>0</v>
      </c>
      <c r="K130">
        <f t="shared" ref="K130:AE130" si="104">IF(K$12=$I130,1,0)</f>
        <v>0</v>
      </c>
      <c r="L130">
        <f t="shared" si="104"/>
        <v>0</v>
      </c>
      <c r="M130">
        <f t="shared" si="104"/>
        <v>0</v>
      </c>
      <c r="N130">
        <f t="shared" si="104"/>
        <v>0</v>
      </c>
      <c r="O130">
        <f t="shared" si="104"/>
        <v>0</v>
      </c>
      <c r="P130">
        <f t="shared" si="104"/>
        <v>0</v>
      </c>
      <c r="Q130">
        <f t="shared" si="104"/>
        <v>0</v>
      </c>
      <c r="R130">
        <f t="shared" si="104"/>
        <v>0</v>
      </c>
      <c r="S130">
        <f t="shared" si="104"/>
        <v>0</v>
      </c>
      <c r="T130">
        <f t="shared" si="104"/>
        <v>0</v>
      </c>
      <c r="U130">
        <f t="shared" si="104"/>
        <v>0</v>
      </c>
      <c r="V130">
        <f t="shared" si="104"/>
        <v>0</v>
      </c>
      <c r="W130">
        <f t="shared" si="104"/>
        <v>0</v>
      </c>
      <c r="X130">
        <f t="shared" si="104"/>
        <v>0</v>
      </c>
      <c r="Y130">
        <f t="shared" si="104"/>
        <v>0</v>
      </c>
      <c r="Z130">
        <f t="shared" si="104"/>
        <v>0</v>
      </c>
      <c r="AA130">
        <f t="shared" si="104"/>
        <v>0</v>
      </c>
      <c r="AB130">
        <f t="shared" si="104"/>
        <v>0</v>
      </c>
      <c r="AC130">
        <f t="shared" si="104"/>
        <v>0</v>
      </c>
      <c r="AD130">
        <f t="shared" si="104"/>
        <v>0</v>
      </c>
      <c r="AE130">
        <f t="shared" si="104"/>
        <v>1</v>
      </c>
    </row>
    <row r="131" spans="4:32">
      <c r="D131" s="135"/>
      <c r="E131" s="135"/>
      <c r="F131" s="135"/>
      <c r="H131">
        <v>4</v>
      </c>
      <c r="J131">
        <f>J$7</f>
        <v>5</v>
      </c>
      <c r="K131">
        <f t="shared" ref="K131:AE131" si="105">K$7</f>
        <v>1000</v>
      </c>
      <c r="L131">
        <f t="shared" si="105"/>
        <v>502.5</v>
      </c>
      <c r="M131">
        <f t="shared" si="105"/>
        <v>253.75</v>
      </c>
      <c r="N131">
        <f t="shared" si="105"/>
        <v>129.375</v>
      </c>
      <c r="O131">
        <f t="shared" si="105"/>
        <v>67.1875</v>
      </c>
      <c r="P131">
        <f t="shared" si="105"/>
        <v>36.09375</v>
      </c>
      <c r="Q131">
        <f t="shared" si="105"/>
        <v>20.546875</v>
      </c>
      <c r="R131">
        <f t="shared" si="105"/>
        <v>28.3203125</v>
      </c>
      <c r="S131">
        <f t="shared" si="105"/>
        <v>32.20703125</v>
      </c>
      <c r="T131">
        <f t="shared" si="105"/>
        <v>30.263671875</v>
      </c>
      <c r="U131">
        <f t="shared" si="105"/>
        <v>31.2353515625</v>
      </c>
      <c r="V131">
        <f t="shared" si="105"/>
        <v>30.74951171875</v>
      </c>
      <c r="W131">
        <f t="shared" si="105"/>
        <v>30.992431640625</v>
      </c>
      <c r="X131">
        <f t="shared" si="105"/>
        <v>31.1138916015625</v>
      </c>
      <c r="Y131">
        <f t="shared" si="105"/>
        <v>31.05316162109375</v>
      </c>
      <c r="Z131">
        <f t="shared" si="105"/>
        <v>31.083526611328125</v>
      </c>
      <c r="AA131">
        <f t="shared" si="105"/>
        <v>31.098709106445313</v>
      </c>
      <c r="AB131">
        <f t="shared" si="105"/>
        <v>31.091117858886719</v>
      </c>
      <c r="AC131">
        <f t="shared" si="105"/>
        <v>31.094913482666016</v>
      </c>
      <c r="AD131">
        <f t="shared" si="105"/>
        <v>31.093015670776367</v>
      </c>
      <c r="AE131">
        <f t="shared" si="105"/>
        <v>31.093964576721191</v>
      </c>
      <c r="AF131" s="132">
        <f>HLOOKUP(1,$J130:AE131,2,0)</f>
        <v>31.093964576721191</v>
      </c>
    </row>
    <row r="132" spans="4:32">
      <c r="D132" s="135"/>
      <c r="E132" s="135"/>
      <c r="F132" s="135"/>
      <c r="H132">
        <v>5</v>
      </c>
      <c r="I132">
        <f>MIN(J129:AE129)</f>
        <v>4.8188933357007357E-6</v>
      </c>
      <c r="J132">
        <f>IF(J$12=$I132,1,0)</f>
        <v>0</v>
      </c>
      <c r="K132">
        <f>IF(K$12=$I132,1,0)</f>
        <v>0</v>
      </c>
      <c r="L132">
        <f>IF(L$12=$I132,1,0)</f>
        <v>0</v>
      </c>
      <c r="M132">
        <f t="shared" ref="M132:AE132" si="106">IF(M$12=$I132,1,0)</f>
        <v>0</v>
      </c>
      <c r="N132">
        <f t="shared" si="106"/>
        <v>0</v>
      </c>
      <c r="O132">
        <f t="shared" si="106"/>
        <v>0</v>
      </c>
      <c r="P132">
        <f t="shared" si="106"/>
        <v>0</v>
      </c>
      <c r="Q132">
        <f t="shared" si="106"/>
        <v>0</v>
      </c>
      <c r="R132">
        <f t="shared" si="106"/>
        <v>0</v>
      </c>
      <c r="S132">
        <f t="shared" si="106"/>
        <v>0</v>
      </c>
      <c r="T132">
        <f t="shared" si="106"/>
        <v>0</v>
      </c>
      <c r="U132">
        <f t="shared" si="106"/>
        <v>0</v>
      </c>
      <c r="V132">
        <f t="shared" si="106"/>
        <v>0</v>
      </c>
      <c r="W132">
        <f t="shared" si="106"/>
        <v>0</v>
      </c>
      <c r="X132">
        <f t="shared" si="106"/>
        <v>0</v>
      </c>
      <c r="Y132">
        <f t="shared" si="106"/>
        <v>0</v>
      </c>
      <c r="Z132">
        <f t="shared" si="106"/>
        <v>0</v>
      </c>
      <c r="AA132">
        <f t="shared" si="106"/>
        <v>0</v>
      </c>
      <c r="AB132">
        <f t="shared" si="106"/>
        <v>0</v>
      </c>
      <c r="AC132">
        <f t="shared" si="106"/>
        <v>0</v>
      </c>
      <c r="AD132">
        <f t="shared" si="106"/>
        <v>1</v>
      </c>
      <c r="AE132">
        <f t="shared" si="106"/>
        <v>0</v>
      </c>
    </row>
    <row r="133" spans="4:32">
      <c r="D133" s="135"/>
      <c r="E133" s="135"/>
      <c r="F133" s="135"/>
      <c r="H133">
        <v>6</v>
      </c>
      <c r="J133">
        <f>J$7</f>
        <v>5</v>
      </c>
      <c r="K133">
        <f t="shared" ref="K133:AE133" si="107">K$7</f>
        <v>1000</v>
      </c>
      <c r="L133">
        <f t="shared" si="107"/>
        <v>502.5</v>
      </c>
      <c r="M133">
        <f t="shared" si="107"/>
        <v>253.75</v>
      </c>
      <c r="N133">
        <f t="shared" si="107"/>
        <v>129.375</v>
      </c>
      <c r="O133">
        <f t="shared" si="107"/>
        <v>67.1875</v>
      </c>
      <c r="P133">
        <f t="shared" si="107"/>
        <v>36.09375</v>
      </c>
      <c r="Q133">
        <f t="shared" si="107"/>
        <v>20.546875</v>
      </c>
      <c r="R133">
        <f t="shared" si="107"/>
        <v>28.3203125</v>
      </c>
      <c r="S133">
        <f t="shared" si="107"/>
        <v>32.20703125</v>
      </c>
      <c r="T133">
        <f t="shared" si="107"/>
        <v>30.263671875</v>
      </c>
      <c r="U133">
        <f t="shared" si="107"/>
        <v>31.2353515625</v>
      </c>
      <c r="V133">
        <f t="shared" si="107"/>
        <v>30.74951171875</v>
      </c>
      <c r="W133">
        <f t="shared" si="107"/>
        <v>30.992431640625</v>
      </c>
      <c r="X133">
        <f t="shared" si="107"/>
        <v>31.1138916015625</v>
      </c>
      <c r="Y133">
        <f t="shared" si="107"/>
        <v>31.05316162109375</v>
      </c>
      <c r="Z133">
        <f t="shared" si="107"/>
        <v>31.083526611328125</v>
      </c>
      <c r="AA133">
        <f t="shared" si="107"/>
        <v>31.098709106445313</v>
      </c>
      <c r="AB133">
        <f t="shared" si="107"/>
        <v>31.091117858886719</v>
      </c>
      <c r="AC133">
        <f t="shared" si="107"/>
        <v>31.094913482666016</v>
      </c>
      <c r="AD133">
        <f t="shared" si="107"/>
        <v>31.093015670776367</v>
      </c>
      <c r="AE133">
        <f t="shared" si="107"/>
        <v>31.093964576721191</v>
      </c>
      <c r="AF133" s="132">
        <f>HLOOKUP(1,$J132:AE133,2,0)</f>
        <v>31.093015670776367</v>
      </c>
    </row>
    <row r="134" spans="4:32">
      <c r="I134" s="134"/>
      <c r="J134" s="134"/>
    </row>
    <row r="135" spans="4:32">
      <c r="D135" s="26"/>
      <c r="E135" s="26"/>
      <c r="F135" s="26"/>
      <c r="I135" s="134"/>
      <c r="J135" s="134"/>
    </row>
    <row r="136" spans="4:32">
      <c r="I136" s="134"/>
      <c r="J136" s="134"/>
    </row>
  </sheetData>
  <sheetProtection algorithmName="SHA-512" hashValue="EcgxEXQpLPsq/IrpfXQ01/dpLhfTwKYkDxdTAvNYezuMblTUYaIofQkxxX3yziTXGagUa4MPXix57o2dmb9ZRg==" saltValue="PUcShicjAaQ592/krUNYYg==" spinCount="100000" sheet="1" objects="1" scenarios="1" selectLockedCells="1" selectUnlockedCells="1"/>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6D88-C7D7-4688-8B12-DD0A75B0E3DF}">
  <dimension ref="A1:AE140"/>
  <sheetViews>
    <sheetView workbookViewId="0">
      <selection activeCell="I34" sqref="I34"/>
    </sheetView>
  </sheetViews>
  <sheetFormatPr defaultRowHeight="15"/>
  <cols>
    <col min="1" max="5" width="9" customWidth="1"/>
    <col min="6" max="6" width="5" style="72" customWidth="1"/>
    <col min="8" max="8" width="10.28515625" customWidth="1"/>
    <col min="9" max="9" width="12.7109375" bestFit="1" customWidth="1"/>
    <col min="14" max="17" width="9.140625" customWidth="1"/>
    <col min="18" max="18" width="10.7109375" customWidth="1"/>
    <col min="19" max="20" width="9.140625" customWidth="1"/>
    <col min="21" max="21" width="10.7109375" customWidth="1"/>
    <col min="22" max="28" width="9.140625" customWidth="1"/>
    <col min="29" max="30" width="9.5703125" customWidth="1"/>
    <col min="31" max="31" width="9.5703125" bestFit="1" customWidth="1"/>
  </cols>
  <sheetData>
    <row r="1" spans="1:31">
      <c r="G1" s="883" t="s">
        <v>331</v>
      </c>
      <c r="H1" s="45" t="s">
        <v>8</v>
      </c>
      <c r="I1" s="882">
        <f>'ICC Confidence Limits'!E8</f>
        <v>2</v>
      </c>
      <c r="J1">
        <f t="shared" ref="J1:AE1" si="0">I1</f>
        <v>2</v>
      </c>
      <c r="K1">
        <f t="shared" si="0"/>
        <v>2</v>
      </c>
      <c r="L1">
        <f t="shared" si="0"/>
        <v>2</v>
      </c>
      <c r="M1">
        <f t="shared" si="0"/>
        <v>2</v>
      </c>
      <c r="N1">
        <f t="shared" si="0"/>
        <v>2</v>
      </c>
      <c r="O1">
        <f t="shared" si="0"/>
        <v>2</v>
      </c>
      <c r="P1">
        <f t="shared" si="0"/>
        <v>2</v>
      </c>
      <c r="Q1">
        <f t="shared" si="0"/>
        <v>2</v>
      </c>
      <c r="R1">
        <f t="shared" si="0"/>
        <v>2</v>
      </c>
      <c r="S1">
        <f t="shared" si="0"/>
        <v>2</v>
      </c>
      <c r="T1">
        <f t="shared" si="0"/>
        <v>2</v>
      </c>
      <c r="U1">
        <f t="shared" si="0"/>
        <v>2</v>
      </c>
      <c r="V1">
        <f t="shared" si="0"/>
        <v>2</v>
      </c>
      <c r="W1">
        <f t="shared" si="0"/>
        <v>2</v>
      </c>
      <c r="X1">
        <f t="shared" si="0"/>
        <v>2</v>
      </c>
      <c r="Y1">
        <f t="shared" si="0"/>
        <v>2</v>
      </c>
      <c r="Z1">
        <f t="shared" si="0"/>
        <v>2</v>
      </c>
      <c r="AA1">
        <f t="shared" si="0"/>
        <v>2</v>
      </c>
      <c r="AB1">
        <f t="shared" si="0"/>
        <v>2</v>
      </c>
      <c r="AC1">
        <f t="shared" si="0"/>
        <v>2</v>
      </c>
      <c r="AD1">
        <f t="shared" si="0"/>
        <v>2</v>
      </c>
      <c r="AE1">
        <f t="shared" si="0"/>
        <v>2</v>
      </c>
    </row>
    <row r="2" spans="1:31">
      <c r="G2" s="49" t="s">
        <v>1210</v>
      </c>
      <c r="H2" s="45" t="s">
        <v>33</v>
      </c>
      <c r="I2" s="882">
        <f>'ICC Confidence Limits'!E9</f>
        <v>0</v>
      </c>
      <c r="J2">
        <f t="shared" ref="J2:AE2" si="1">I2</f>
        <v>0</v>
      </c>
      <c r="K2">
        <f t="shared" si="1"/>
        <v>0</v>
      </c>
      <c r="L2">
        <f t="shared" si="1"/>
        <v>0</v>
      </c>
      <c r="M2">
        <f t="shared" si="1"/>
        <v>0</v>
      </c>
      <c r="N2">
        <f t="shared" si="1"/>
        <v>0</v>
      </c>
      <c r="O2">
        <f t="shared" si="1"/>
        <v>0</v>
      </c>
      <c r="P2">
        <f t="shared" si="1"/>
        <v>0</v>
      </c>
      <c r="Q2">
        <f t="shared" si="1"/>
        <v>0</v>
      </c>
      <c r="R2">
        <f t="shared" si="1"/>
        <v>0</v>
      </c>
      <c r="S2">
        <f t="shared" si="1"/>
        <v>0</v>
      </c>
      <c r="T2">
        <f t="shared" si="1"/>
        <v>0</v>
      </c>
      <c r="U2">
        <f t="shared" si="1"/>
        <v>0</v>
      </c>
      <c r="V2">
        <f t="shared" si="1"/>
        <v>0</v>
      </c>
      <c r="W2">
        <f t="shared" si="1"/>
        <v>0</v>
      </c>
      <c r="X2">
        <f t="shared" si="1"/>
        <v>0</v>
      </c>
      <c r="Y2">
        <f t="shared" si="1"/>
        <v>0</v>
      </c>
      <c r="Z2">
        <f t="shared" si="1"/>
        <v>0</v>
      </c>
      <c r="AA2">
        <f t="shared" si="1"/>
        <v>0</v>
      </c>
      <c r="AB2">
        <f t="shared" si="1"/>
        <v>0</v>
      </c>
      <c r="AC2">
        <f t="shared" si="1"/>
        <v>0</v>
      </c>
      <c r="AD2">
        <f t="shared" si="1"/>
        <v>0</v>
      </c>
      <c r="AE2">
        <f t="shared" si="1"/>
        <v>0</v>
      </c>
    </row>
    <row r="3" spans="1:31">
      <c r="G3" s="49"/>
      <c r="H3" s="45" t="s">
        <v>322</v>
      </c>
      <c r="I3" s="882">
        <f>'ICC Confidence Limits'!E10</f>
        <v>0.05</v>
      </c>
      <c r="J3">
        <f t="shared" ref="J3:AE3" si="2">I3</f>
        <v>0.05</v>
      </c>
      <c r="K3">
        <f t="shared" si="2"/>
        <v>0.05</v>
      </c>
      <c r="L3">
        <f t="shared" si="2"/>
        <v>0.05</v>
      </c>
      <c r="M3">
        <f t="shared" si="2"/>
        <v>0.05</v>
      </c>
      <c r="N3">
        <f t="shared" si="2"/>
        <v>0.05</v>
      </c>
      <c r="O3">
        <f t="shared" si="2"/>
        <v>0.05</v>
      </c>
      <c r="P3">
        <f t="shared" si="2"/>
        <v>0.05</v>
      </c>
      <c r="Q3">
        <f t="shared" si="2"/>
        <v>0.05</v>
      </c>
      <c r="R3">
        <f t="shared" si="2"/>
        <v>0.05</v>
      </c>
      <c r="S3">
        <f t="shared" si="2"/>
        <v>0.05</v>
      </c>
      <c r="T3">
        <f t="shared" si="2"/>
        <v>0.05</v>
      </c>
      <c r="U3">
        <f t="shared" si="2"/>
        <v>0.05</v>
      </c>
      <c r="V3">
        <f t="shared" si="2"/>
        <v>0.05</v>
      </c>
      <c r="W3">
        <f t="shared" si="2"/>
        <v>0.05</v>
      </c>
      <c r="X3">
        <f t="shared" si="2"/>
        <v>0.05</v>
      </c>
      <c r="Y3">
        <f t="shared" si="2"/>
        <v>0.05</v>
      </c>
      <c r="Z3">
        <f t="shared" si="2"/>
        <v>0.05</v>
      </c>
      <c r="AA3">
        <f t="shared" si="2"/>
        <v>0.05</v>
      </c>
      <c r="AB3">
        <f t="shared" si="2"/>
        <v>0.05</v>
      </c>
      <c r="AC3">
        <f t="shared" si="2"/>
        <v>0.05</v>
      </c>
      <c r="AD3">
        <f t="shared" si="2"/>
        <v>0.05</v>
      </c>
      <c r="AE3">
        <f t="shared" si="2"/>
        <v>0.05</v>
      </c>
    </row>
    <row r="4" spans="1:31">
      <c r="G4" s="49"/>
      <c r="H4" s="45" t="s">
        <v>140</v>
      </c>
      <c r="I4" s="882">
        <f>'ICC Confidence Limits'!E6</f>
        <v>0.7</v>
      </c>
      <c r="J4">
        <f t="shared" ref="J4:AE4" si="3">I4</f>
        <v>0.7</v>
      </c>
      <c r="K4">
        <f t="shared" si="3"/>
        <v>0.7</v>
      </c>
      <c r="L4">
        <f t="shared" si="3"/>
        <v>0.7</v>
      </c>
      <c r="M4">
        <f t="shared" si="3"/>
        <v>0.7</v>
      </c>
      <c r="N4">
        <f t="shared" si="3"/>
        <v>0.7</v>
      </c>
      <c r="O4">
        <f t="shared" si="3"/>
        <v>0.7</v>
      </c>
      <c r="P4">
        <f t="shared" si="3"/>
        <v>0.7</v>
      </c>
      <c r="Q4">
        <f t="shared" si="3"/>
        <v>0.7</v>
      </c>
      <c r="R4">
        <f t="shared" si="3"/>
        <v>0.7</v>
      </c>
      <c r="S4">
        <f t="shared" si="3"/>
        <v>0.7</v>
      </c>
      <c r="T4">
        <f t="shared" si="3"/>
        <v>0.7</v>
      </c>
      <c r="U4">
        <f t="shared" si="3"/>
        <v>0.7</v>
      </c>
      <c r="V4">
        <f t="shared" si="3"/>
        <v>0.7</v>
      </c>
      <c r="W4">
        <f t="shared" si="3"/>
        <v>0.7</v>
      </c>
      <c r="X4">
        <f t="shared" si="3"/>
        <v>0.7</v>
      </c>
      <c r="Y4">
        <f t="shared" si="3"/>
        <v>0.7</v>
      </c>
      <c r="Z4">
        <f t="shared" si="3"/>
        <v>0.7</v>
      </c>
      <c r="AA4">
        <f t="shared" si="3"/>
        <v>0.7</v>
      </c>
      <c r="AB4">
        <f t="shared" si="3"/>
        <v>0.7</v>
      </c>
      <c r="AC4">
        <f t="shared" si="3"/>
        <v>0.7</v>
      </c>
      <c r="AD4">
        <f t="shared" si="3"/>
        <v>0.7</v>
      </c>
      <c r="AE4">
        <f t="shared" si="3"/>
        <v>0.7</v>
      </c>
    </row>
    <row r="5" spans="1:31">
      <c r="H5" s="881" t="s">
        <v>1209</v>
      </c>
      <c r="I5" s="37">
        <f>'ICC Confidence Limits'!P6</f>
        <v>0.25</v>
      </c>
      <c r="J5">
        <f t="shared" ref="J5:AE5" si="4">I5</f>
        <v>0.25</v>
      </c>
      <c r="K5">
        <f t="shared" si="4"/>
        <v>0.25</v>
      </c>
      <c r="L5">
        <f t="shared" si="4"/>
        <v>0.25</v>
      </c>
      <c r="M5">
        <f t="shared" si="4"/>
        <v>0.25</v>
      </c>
      <c r="N5">
        <f t="shared" si="4"/>
        <v>0.25</v>
      </c>
      <c r="O5">
        <f t="shared" si="4"/>
        <v>0.25</v>
      </c>
      <c r="P5">
        <f t="shared" si="4"/>
        <v>0.25</v>
      </c>
      <c r="Q5">
        <f t="shared" si="4"/>
        <v>0.25</v>
      </c>
      <c r="R5">
        <f t="shared" si="4"/>
        <v>0.25</v>
      </c>
      <c r="S5">
        <f t="shared" si="4"/>
        <v>0.25</v>
      </c>
      <c r="T5">
        <f t="shared" si="4"/>
        <v>0.25</v>
      </c>
      <c r="U5">
        <f t="shared" si="4"/>
        <v>0.25</v>
      </c>
      <c r="V5">
        <f t="shared" si="4"/>
        <v>0.25</v>
      </c>
      <c r="W5">
        <f t="shared" si="4"/>
        <v>0.25</v>
      </c>
      <c r="X5">
        <f t="shared" si="4"/>
        <v>0.25</v>
      </c>
      <c r="Y5">
        <f t="shared" si="4"/>
        <v>0.25</v>
      </c>
      <c r="Z5">
        <f t="shared" si="4"/>
        <v>0.25</v>
      </c>
      <c r="AA5">
        <f t="shared" si="4"/>
        <v>0.25</v>
      </c>
      <c r="AB5">
        <f t="shared" si="4"/>
        <v>0.25</v>
      </c>
      <c r="AC5">
        <f t="shared" si="4"/>
        <v>0.25</v>
      </c>
      <c r="AD5">
        <f t="shared" si="4"/>
        <v>0.25</v>
      </c>
      <c r="AE5">
        <f t="shared" si="4"/>
        <v>0.25</v>
      </c>
    </row>
    <row r="6" spans="1:31">
      <c r="G6" s="30" t="s">
        <v>97</v>
      </c>
      <c r="N6" t="s">
        <v>23</v>
      </c>
      <c r="O6" t="s">
        <v>1208</v>
      </c>
      <c r="P6" t="s">
        <v>39</v>
      </c>
      <c r="Q6" t="s">
        <v>1207</v>
      </c>
      <c r="R6" t="s">
        <v>1206</v>
      </c>
      <c r="S6" t="s">
        <v>1205</v>
      </c>
      <c r="T6" t="s">
        <v>1204</v>
      </c>
      <c r="U6" t="s">
        <v>1203</v>
      </c>
      <c r="V6" t="s">
        <v>1202</v>
      </c>
      <c r="W6" t="s">
        <v>46</v>
      </c>
      <c r="X6" t="s">
        <v>1201</v>
      </c>
      <c r="Y6" t="s">
        <v>1200</v>
      </c>
      <c r="Z6" t="s">
        <v>1199</v>
      </c>
      <c r="AA6" t="s">
        <v>1198</v>
      </c>
      <c r="AB6" t="s">
        <v>1197</v>
      </c>
      <c r="AC6" t="s">
        <v>1196</v>
      </c>
      <c r="AD6" t="s">
        <v>1195</v>
      </c>
      <c r="AE6" s="12" t="s">
        <v>1194</v>
      </c>
    </row>
    <row r="7" spans="1:31">
      <c r="Y7" s="176"/>
      <c r="AA7" s="12" t="str">
        <f>"=if(iserror(sum(I"&amp;AA13&amp;":AE"&amp;AA13&amp;")),0,if(and(sum(N12:"&amp;Z6&amp;"12)=0,sum(I"&amp;AA13&amp;":AE"&amp;AA13&amp;")&gt;1),("&amp;AA6&amp;"9+"&amp;AA6&amp;"11)/2,0))"</f>
        <v>=if(iserror(sum(I112:AE112)),0,if(and(sum(N12:z12)=0,sum(I112:AE112)&gt;1),(aa9+aa11)/2,0))</v>
      </c>
    </row>
    <row r="8" spans="1:31" s="861" customFormat="1">
      <c r="F8" s="131"/>
      <c r="L8" s="861" t="s">
        <v>99</v>
      </c>
      <c r="M8" s="861" t="s">
        <v>100</v>
      </c>
      <c r="N8" s="861" t="s">
        <v>101</v>
      </c>
      <c r="O8" s="861" t="s">
        <v>102</v>
      </c>
      <c r="P8" s="861" t="s">
        <v>103</v>
      </c>
      <c r="Q8" s="861" t="s">
        <v>104</v>
      </c>
      <c r="R8" s="861" t="s">
        <v>105</v>
      </c>
      <c r="S8" s="861" t="s">
        <v>106</v>
      </c>
      <c r="T8" s="861" t="s">
        <v>107</v>
      </c>
      <c r="U8" s="861" t="s">
        <v>108</v>
      </c>
      <c r="V8" s="861" t="s">
        <v>109</v>
      </c>
      <c r="W8" s="861" t="s">
        <v>110</v>
      </c>
      <c r="X8" s="861" t="s">
        <v>111</v>
      </c>
      <c r="Y8" s="861" t="s">
        <v>112</v>
      </c>
      <c r="Z8" s="861" t="s">
        <v>113</v>
      </c>
      <c r="AA8" s="861" t="s">
        <v>114</v>
      </c>
      <c r="AB8" s="861" t="s">
        <v>115</v>
      </c>
      <c r="AC8" s="861" t="s">
        <v>116</v>
      </c>
      <c r="AD8" s="861" t="s">
        <v>117</v>
      </c>
      <c r="AE8" s="861" t="s">
        <v>118</v>
      </c>
    </row>
    <row r="9" spans="1:31">
      <c r="L9" s="132">
        <f>L21</f>
        <v>502.5</v>
      </c>
      <c r="M9">
        <f>M27</f>
        <v>253.75</v>
      </c>
      <c r="N9">
        <f>N33</f>
        <v>129.375</v>
      </c>
      <c r="O9">
        <f>O39</f>
        <v>67.1875</v>
      </c>
      <c r="P9">
        <f>P45</f>
        <v>67.1875</v>
      </c>
      <c r="Q9">
        <f>Q51</f>
        <v>67.1875</v>
      </c>
      <c r="R9">
        <f>R57</f>
        <v>67.1875</v>
      </c>
      <c r="S9" s="132">
        <f>S63</f>
        <v>67.1875</v>
      </c>
      <c r="T9">
        <f>T69</f>
        <v>67.1875</v>
      </c>
      <c r="U9">
        <f>U75</f>
        <v>67.1875</v>
      </c>
      <c r="V9">
        <f>V81</f>
        <v>67.1875</v>
      </c>
      <c r="W9">
        <f>W87</f>
        <v>67.1875</v>
      </c>
      <c r="X9">
        <f>X93</f>
        <v>67.1875</v>
      </c>
      <c r="Y9">
        <f>Y99</f>
        <v>67.1875</v>
      </c>
      <c r="Z9">
        <f>Z105</f>
        <v>67.1875</v>
      </c>
      <c r="AA9">
        <f>AA111</f>
        <v>67.1875</v>
      </c>
      <c r="AB9">
        <f>AB117</f>
        <v>67.1875</v>
      </c>
      <c r="AC9">
        <f>AC123</f>
        <v>67.1875</v>
      </c>
      <c r="AD9">
        <f>AD129</f>
        <v>67.1875</v>
      </c>
      <c r="AE9" s="133">
        <f>AE135</f>
        <v>67.1875</v>
      </c>
    </row>
    <row r="10" spans="1:31">
      <c r="I10" s="134" t="s">
        <v>119</v>
      </c>
      <c r="J10" s="134"/>
      <c r="K10" s="563" t="s">
        <v>120</v>
      </c>
      <c r="L10" s="132">
        <f>L23</f>
        <v>5</v>
      </c>
      <c r="M10">
        <f>M29</f>
        <v>5</v>
      </c>
      <c r="N10">
        <f>N35</f>
        <v>5</v>
      </c>
      <c r="O10">
        <f>O41</f>
        <v>5</v>
      </c>
      <c r="P10">
        <f>P47</f>
        <v>36.09375</v>
      </c>
      <c r="Q10">
        <f>Q53</f>
        <v>51.640625</v>
      </c>
      <c r="R10">
        <f>R59</f>
        <v>59.4140625</v>
      </c>
      <c r="S10" s="132">
        <f>S65</f>
        <v>63.30078125</v>
      </c>
      <c r="T10">
        <f>T71</f>
        <v>65.244140625</v>
      </c>
      <c r="U10">
        <f>U77</f>
        <v>66.2158203125</v>
      </c>
      <c r="V10">
        <f>V83</f>
        <v>66.2158203125</v>
      </c>
      <c r="W10">
        <f>W89</f>
        <v>66.2158203125</v>
      </c>
      <c r="X10">
        <f>X95</f>
        <v>66.2158203125</v>
      </c>
      <c r="Y10">
        <f>Y101</f>
        <v>66.2158203125</v>
      </c>
      <c r="Z10">
        <f>Z107</f>
        <v>66.2158203125</v>
      </c>
      <c r="AA10">
        <f>AA113</f>
        <v>66.2158203125</v>
      </c>
      <c r="AB10">
        <f>AB119</f>
        <v>66.2158203125</v>
      </c>
      <c r="AC10">
        <f>AC125</f>
        <v>66.2158203125</v>
      </c>
      <c r="AD10">
        <f>AD131</f>
        <v>66.2158203125</v>
      </c>
      <c r="AE10" s="133">
        <f>AE137</f>
        <v>66.2158203125</v>
      </c>
    </row>
    <row r="11" spans="1:31">
      <c r="A11" s="12" t="s">
        <v>1193</v>
      </c>
      <c r="B11" s="503" t="s">
        <v>37</v>
      </c>
      <c r="C11" s="880">
        <v>200</v>
      </c>
      <c r="D11" s="12" t="s">
        <v>1192</v>
      </c>
      <c r="H11" s="533" t="s">
        <v>18</v>
      </c>
      <c r="I11" s="134">
        <v>5</v>
      </c>
      <c r="J11" s="134">
        <v>1000</v>
      </c>
      <c r="K11">
        <f>(I11+J11)/2</f>
        <v>502.5</v>
      </c>
      <c r="L11">
        <f t="shared" ref="L11:AE11" si="5">SUM(L9:L10)/2</f>
        <v>253.75</v>
      </c>
      <c r="M11">
        <f t="shared" si="5"/>
        <v>129.375</v>
      </c>
      <c r="N11">
        <f t="shared" si="5"/>
        <v>67.1875</v>
      </c>
      <c r="O11">
        <f t="shared" si="5"/>
        <v>36.09375</v>
      </c>
      <c r="P11">
        <f t="shared" si="5"/>
        <v>51.640625</v>
      </c>
      <c r="Q11">
        <f t="shared" si="5"/>
        <v>59.4140625</v>
      </c>
      <c r="R11">
        <f t="shared" si="5"/>
        <v>63.30078125</v>
      </c>
      <c r="S11">
        <f t="shared" si="5"/>
        <v>65.244140625</v>
      </c>
      <c r="T11">
        <f t="shared" si="5"/>
        <v>66.2158203125</v>
      </c>
      <c r="U11">
        <f t="shared" si="5"/>
        <v>66.70166015625</v>
      </c>
      <c r="V11">
        <f t="shared" si="5"/>
        <v>66.70166015625</v>
      </c>
      <c r="W11">
        <f t="shared" si="5"/>
        <v>66.70166015625</v>
      </c>
      <c r="X11">
        <f t="shared" si="5"/>
        <v>66.70166015625</v>
      </c>
      <c r="Y11">
        <f t="shared" si="5"/>
        <v>66.70166015625</v>
      </c>
      <c r="Z11">
        <f t="shared" si="5"/>
        <v>66.70166015625</v>
      </c>
      <c r="AA11">
        <f t="shared" si="5"/>
        <v>66.70166015625</v>
      </c>
      <c r="AB11">
        <f t="shared" si="5"/>
        <v>66.70166015625</v>
      </c>
      <c r="AC11" s="133">
        <f t="shared" si="5"/>
        <v>66.70166015625</v>
      </c>
      <c r="AD11" s="133">
        <f t="shared" si="5"/>
        <v>66.70166015625</v>
      </c>
      <c r="AE11">
        <f t="shared" si="5"/>
        <v>66.70166015625</v>
      </c>
    </row>
    <row r="12" spans="1:31">
      <c r="A12" s="18"/>
      <c r="B12" s="878"/>
      <c r="C12" s="878"/>
      <c r="D12" s="878"/>
      <c r="E12" s="18"/>
      <c r="G12" s="879" t="s">
        <v>1191</v>
      </c>
      <c r="H12" s="879">
        <f>IF(SUM(N12:AE12)=0,(AE135+AE137)/2,MAX(N12:AE12))</f>
        <v>66.944580078125</v>
      </c>
      <c r="I12" s="879">
        <f>ROUND(H12,0)</f>
        <v>67</v>
      </c>
      <c r="J12" s="879" t="s">
        <v>1190</v>
      </c>
      <c r="M12" s="503" t="s">
        <v>1189</v>
      </c>
      <c r="N12" s="176">
        <f>IF(ISERROR(SUM(I34:AE34)),0,IF(AND(SUM(M12:M12)=0,SUM(I34:AE34)&gt;1),(N9+N11)/2,0))</f>
        <v>0</v>
      </c>
      <c r="O12" s="176">
        <f>IF(ISERROR(SUM(I40:AE40)),0,IF(AND(SUM(N12:N12)=0,SUM(I40:AE40)&gt;1),(O9+O11)/2,0))</f>
        <v>0</v>
      </c>
      <c r="P12" s="176">
        <f>IF(ISERROR(SUM(I46:AE46)),0,IF(AND(SUM(N12:O12)=0,SUM(I46:AE46)&gt;1),(P9+P11)/2,0))</f>
        <v>0</v>
      </c>
      <c r="Q12" s="176">
        <f>IF(ISERROR(SUM(I52:AE52)),0,IF(AND(SUM(N12:P12)=0,SUM(I52:AE52)&gt;1),(Q9+Q11)/2,0))</f>
        <v>0</v>
      </c>
      <c r="R12" s="176">
        <f>IF(ISERROR(SUM(I58:AE58)),0,IF(AND(SUM(N12:Q12)=0,SUM(I58:AE58)&gt;1),(R9+R11)/2,0))</f>
        <v>0</v>
      </c>
      <c r="S12" s="176">
        <f>IF(ISERROR(SUM(I64:AE64)),0,IF(AND(SUM(N12:R12)=0,SUM(I64:AE64)&gt;1),(S9+S11)/2,0))</f>
        <v>0</v>
      </c>
      <c r="T12" s="176">
        <f>IF(ISERROR(SUM(I70:AE70)),0,IF(AND(SUM(N12:S12)=0,SUM(I70:AE70)&gt;1),(T9+T11)/2,0))</f>
        <v>0</v>
      </c>
      <c r="U12" s="176">
        <f>IF(ISERROR(SUM(I76:AE76)),0,IF(AND(SUM(N12:T12)=0,SUM(I76:AE76)&gt;1),(U9+U11)/2,0))</f>
        <v>0</v>
      </c>
      <c r="V12" s="176">
        <f>IF(ISERROR(SUM(I82:AE82)),0,IF(AND(SUM(N12:U12)=0,SUM(I82:AE82)&gt;1),(V9+V11)/2,0))</f>
        <v>66.944580078125</v>
      </c>
      <c r="W12" s="176">
        <f>IF(ISERROR(SUM(I88:AE88)),0,IF(AND(SUM(N12:V12)=0,SUM(I88:AE88)&gt;1),(W9+W11)/2,0))</f>
        <v>0</v>
      </c>
      <c r="X12" s="176">
        <f>IF(ISERROR(SUM(I94:AE94)),0,IF(AND(SUM(N12:W12)=0,SUM(I94:AE94)&gt;1),(X9+X11)/2,0))</f>
        <v>0</v>
      </c>
      <c r="Y12" s="176">
        <f>IF(ISERROR(SUM(I100:AE100)),0,IF(AND(SUM(N12:X12)=0,SUM(I100:AE100)&gt;1),(Y9+Y11)/2,0))</f>
        <v>0</v>
      </c>
      <c r="Z12" s="176">
        <f>IF(ISERROR(SUM(I106:AE106)),0,IF(AND(SUM(N12:Y12)=0,SUM(I106:AE106)&gt;1),(Z9+Z11)/2,0))</f>
        <v>0</v>
      </c>
      <c r="AA12" s="176">
        <f>IF(ISERROR(SUM(I112:AE112)),0,IF(AND(SUM(N12:Z12)=0,SUM(I112:AE112)&gt;1),(AA9+AA11)/2,0))</f>
        <v>0</v>
      </c>
      <c r="AB12" s="176">
        <f>IF(ISERROR(SUM(I118:AE118)),0,IF(AND(SUM(N12:AA12)=0,SUM(I118:AE118)&gt;1),(AB9+AB11)/2,0))</f>
        <v>0</v>
      </c>
      <c r="AC12" s="176">
        <f>IF(ISERROR(SUM(I124:AE124)),0,IF(AND(SUM(N12:AB12)=0,SUM(I124:AE124)&gt;1),(AC9+AC11)/2,0))</f>
        <v>0</v>
      </c>
      <c r="AD12" s="176">
        <f>IF(ISERROR(SUM(I130:AE130)),0,IF(AND(SUM(N12:AC12)=0,SUM(I130:AE130)&gt;1),(AD9+AD11)/2,0))</f>
        <v>0</v>
      </c>
      <c r="AE12" s="176">
        <f>IF(ISERROR(SUM(I136:AE136)),0,IF(AND(SUM(N12:AD12)=0,SUM(I136:AE136)&gt;1),(AE9+AE11)/2,0))</f>
        <v>0</v>
      </c>
    </row>
    <row r="13" spans="1:31">
      <c r="A13" s="18"/>
      <c r="B13" s="878"/>
      <c r="C13" s="878"/>
      <c r="D13" s="878"/>
      <c r="E13" s="18"/>
      <c r="G13" s="635" t="s">
        <v>1188</v>
      </c>
      <c r="M13" s="503" t="s">
        <v>1187</v>
      </c>
      <c r="N13" s="12">
        <v>34</v>
      </c>
      <c r="O13" s="12">
        <f t="shared" ref="O13:AE13" si="6">N13+6</f>
        <v>40</v>
      </c>
      <c r="P13" s="12">
        <f t="shared" si="6"/>
        <v>46</v>
      </c>
      <c r="Q13" s="12">
        <f t="shared" si="6"/>
        <v>52</v>
      </c>
      <c r="R13" s="12">
        <f t="shared" si="6"/>
        <v>58</v>
      </c>
      <c r="S13" s="12">
        <f t="shared" si="6"/>
        <v>64</v>
      </c>
      <c r="T13" s="12">
        <f t="shared" si="6"/>
        <v>70</v>
      </c>
      <c r="U13" s="12">
        <f t="shared" si="6"/>
        <v>76</v>
      </c>
      <c r="V13" s="12">
        <f t="shared" si="6"/>
        <v>82</v>
      </c>
      <c r="W13" s="12">
        <f t="shared" si="6"/>
        <v>88</v>
      </c>
      <c r="X13" s="12">
        <f t="shared" si="6"/>
        <v>94</v>
      </c>
      <c r="Y13" s="12">
        <f t="shared" si="6"/>
        <v>100</v>
      </c>
      <c r="Z13" s="12">
        <f t="shared" si="6"/>
        <v>106</v>
      </c>
      <c r="AA13" s="12">
        <f t="shared" si="6"/>
        <v>112</v>
      </c>
      <c r="AB13" s="12">
        <f t="shared" si="6"/>
        <v>118</v>
      </c>
      <c r="AC13" s="12">
        <f t="shared" si="6"/>
        <v>124</v>
      </c>
      <c r="AD13" s="12">
        <f t="shared" si="6"/>
        <v>130</v>
      </c>
      <c r="AE13" s="12">
        <f t="shared" si="6"/>
        <v>136</v>
      </c>
    </row>
    <row r="14" spans="1:31">
      <c r="A14" s="16"/>
      <c r="B14" s="876" t="s">
        <v>327</v>
      </c>
      <c r="C14" s="875">
        <f>((((1+(I4*(I1-1)))/(1-I4))/_xlfn.F.INV(1-(I3/2),(C11-I2)*(I1-1),(C11-1)))-1)/((((1+(I4*(I1-1)))/(1-I4))/_xlfn.F.INV(1-(I3/2),(C11-I2)*(I1-1),(C11-1)))+I1-1)</f>
        <v>0.62191030123602342</v>
      </c>
      <c r="D14" s="877"/>
      <c r="E14" s="16"/>
      <c r="H14" s="873" t="s">
        <v>327</v>
      </c>
      <c r="I14" s="37">
        <f t="shared" ref="I14:AE14" si="7">((((1+(I4*(I1-1)))/(1-I4))/_xlfn.F.INV(1-(I3/2),(I11-I2)*(I1-1),(I11-1)))-1)/((((1+(I4*(I1-1)))/(1-I4))/_xlfn.F.INV(1-(I3/2),(I11-I2)*(I1-1),(I11-1)))+I1-1)</f>
        <v>-0.24600960196478491</v>
      </c>
      <c r="J14" s="37">
        <f t="shared" si="7"/>
        <v>0.66697222573817261</v>
      </c>
      <c r="K14" s="37">
        <f t="shared" si="7"/>
        <v>0.65252067643240874</v>
      </c>
      <c r="L14" s="37">
        <f t="shared" si="7"/>
        <v>0.63135268272408551</v>
      </c>
      <c r="M14" s="37">
        <f t="shared" si="7"/>
        <v>0.60027036802221656</v>
      </c>
      <c r="N14" s="37">
        <f t="shared" si="7"/>
        <v>0.55435824140543422</v>
      </c>
      <c r="O14" s="37">
        <f t="shared" si="7"/>
        <v>0.48704444648172185</v>
      </c>
      <c r="P14" s="37">
        <f t="shared" si="7"/>
        <v>0.52842281696698856</v>
      </c>
      <c r="Q14" s="37">
        <f t="shared" si="7"/>
        <v>0.54288270975556108</v>
      </c>
      <c r="R14" s="37">
        <f t="shared" si="7"/>
        <v>0.54892794016693824</v>
      </c>
      <c r="S14" s="37">
        <f t="shared" si="7"/>
        <v>0.55171344460907923</v>
      </c>
      <c r="T14" s="37">
        <f t="shared" si="7"/>
        <v>0.5530526994955286</v>
      </c>
      <c r="U14" s="37">
        <f t="shared" si="7"/>
        <v>0.5530526994955286</v>
      </c>
      <c r="V14" s="37">
        <f t="shared" si="7"/>
        <v>0.5530526994955286</v>
      </c>
      <c r="W14" s="37">
        <f t="shared" si="7"/>
        <v>0.5530526994955286</v>
      </c>
      <c r="X14" s="37">
        <f t="shared" si="7"/>
        <v>0.5530526994955286</v>
      </c>
      <c r="Y14" s="37">
        <f t="shared" si="7"/>
        <v>0.5530526994955286</v>
      </c>
      <c r="Z14" s="37">
        <f t="shared" si="7"/>
        <v>0.5530526994955286</v>
      </c>
      <c r="AA14" s="37">
        <f t="shared" si="7"/>
        <v>0.5530526994955286</v>
      </c>
      <c r="AB14" s="37">
        <f t="shared" si="7"/>
        <v>0.5530526994955286</v>
      </c>
      <c r="AC14" s="37">
        <f t="shared" si="7"/>
        <v>0.5530526994955286</v>
      </c>
      <c r="AD14" s="37">
        <f t="shared" si="7"/>
        <v>0.5530526994955286</v>
      </c>
      <c r="AE14" s="37">
        <f t="shared" si="7"/>
        <v>0.5530526994955286</v>
      </c>
    </row>
    <row r="15" spans="1:31">
      <c r="A15" s="20"/>
      <c r="B15" s="876" t="s">
        <v>328</v>
      </c>
      <c r="C15" s="875">
        <f>((((1+(I4*(I1-1)))/(1-I4))*_xlfn.F.INV(1-(I3/2),(C11-1),(C11-I2)*(I1-1)))-1)/((((1+(I4*(I1-1)))/(1-I4))*_xlfn.F.INV(1-(I3/2),(C11-1),(C11-I2)*(I1-1)))+I1-1)</f>
        <v>0.76428457918293458</v>
      </c>
      <c r="D15" s="874"/>
      <c r="E15" s="20"/>
      <c r="H15" s="873" t="s">
        <v>328</v>
      </c>
      <c r="I15" s="37">
        <f t="shared" ref="I15:AE15" si="8">((((1+(I4*(I1-1)))/(1-I4))*_xlfn.F.INV(1-(I3/2),(I11-1),(I11-I2)*(I1-1)))-1)/((((1+(I4*(I1-1)))/(1-I4))*_xlfn.F.INV(1-(I3/2),(I11-1),(I11-I2)*(I1-1)))+I1-1)</f>
        <v>0.9533415454494869</v>
      </c>
      <c r="J15" s="37">
        <f t="shared" si="8"/>
        <v>0.73028133935651396</v>
      </c>
      <c r="K15" s="37">
        <f t="shared" si="8"/>
        <v>0.7420011466505243</v>
      </c>
      <c r="L15" s="37">
        <f t="shared" si="8"/>
        <v>0.75774931282500912</v>
      </c>
      <c r="M15" s="37">
        <f t="shared" si="8"/>
        <v>0.7782481452404304</v>
      </c>
      <c r="N15" s="37">
        <f t="shared" si="8"/>
        <v>0.80388660232648879</v>
      </c>
      <c r="O15" s="37">
        <f t="shared" si="8"/>
        <v>0.83390897511047646</v>
      </c>
      <c r="P15" s="37">
        <f t="shared" si="8"/>
        <v>0.81638065712087216</v>
      </c>
      <c r="Q15" s="37">
        <f t="shared" si="8"/>
        <v>0.80957297738841316</v>
      </c>
      <c r="R15" s="37">
        <f t="shared" si="8"/>
        <v>0.80660993701775041</v>
      </c>
      <c r="S15" s="37">
        <f t="shared" si="8"/>
        <v>0.8052204028162292</v>
      </c>
      <c r="T15" s="37">
        <f t="shared" si="8"/>
        <v>0.80454677551266895</v>
      </c>
      <c r="U15" s="37">
        <f t="shared" si="8"/>
        <v>0.80454677551266895</v>
      </c>
      <c r="V15" s="37">
        <f t="shared" si="8"/>
        <v>0.80454677551266895</v>
      </c>
      <c r="W15" s="37">
        <f t="shared" si="8"/>
        <v>0.80454677551266895</v>
      </c>
      <c r="X15" s="37">
        <f t="shared" si="8"/>
        <v>0.80454677551266895</v>
      </c>
      <c r="Y15" s="37">
        <f t="shared" si="8"/>
        <v>0.80454677551266895</v>
      </c>
      <c r="Z15" s="37">
        <f t="shared" si="8"/>
        <v>0.80454677551266895</v>
      </c>
      <c r="AA15" s="37">
        <f t="shared" si="8"/>
        <v>0.80454677551266895</v>
      </c>
      <c r="AB15" s="37">
        <f t="shared" si="8"/>
        <v>0.80454677551266895</v>
      </c>
      <c r="AC15" s="37">
        <f t="shared" si="8"/>
        <v>0.80454677551266895</v>
      </c>
      <c r="AD15" s="37">
        <f t="shared" si="8"/>
        <v>0.80454677551266895</v>
      </c>
      <c r="AE15" s="37">
        <f t="shared" si="8"/>
        <v>0.80454677551266895</v>
      </c>
    </row>
    <row r="16" spans="1:31">
      <c r="A16" s="135"/>
      <c r="B16" s="12" t="s">
        <v>129</v>
      </c>
      <c r="C16" s="872">
        <f>(C15-C14)-I5</f>
        <v>-0.10762572205308885</v>
      </c>
      <c r="D16" s="871"/>
      <c r="E16" s="135"/>
      <c r="H16" t="s">
        <v>129</v>
      </c>
      <c r="I16" s="870">
        <f t="shared" ref="I16:AE16" si="9">(I15-I14)-O5</f>
        <v>0.94935114741427173</v>
      </c>
      <c r="J16" s="870">
        <f t="shared" si="9"/>
        <v>-0.18669088638165865</v>
      </c>
      <c r="K16" s="870">
        <f t="shared" si="9"/>
        <v>-0.16051952978188444</v>
      </c>
      <c r="L16" s="870">
        <f t="shared" si="9"/>
        <v>-0.12360336989907639</v>
      </c>
      <c r="M16" s="870">
        <f t="shared" si="9"/>
        <v>-7.202222278178616E-2</v>
      </c>
      <c r="N16" s="870">
        <f t="shared" si="9"/>
        <v>-4.7163907894542945E-4</v>
      </c>
      <c r="O16" s="870">
        <f t="shared" si="9"/>
        <v>9.6864528628754609E-2</v>
      </c>
      <c r="P16" s="870">
        <f t="shared" si="9"/>
        <v>3.7957840153883593E-2</v>
      </c>
      <c r="Q16" s="870">
        <f t="shared" si="9"/>
        <v>1.6690267632852085E-2</v>
      </c>
      <c r="R16" s="870">
        <f t="shared" si="9"/>
        <v>7.6819968508121672E-3</v>
      </c>
      <c r="S16" s="870">
        <f t="shared" si="9"/>
        <v>3.5069582071499683E-3</v>
      </c>
      <c r="T16" s="870">
        <f t="shared" si="9"/>
        <v>1.4940760171403555E-3</v>
      </c>
      <c r="U16" s="870">
        <f t="shared" si="9"/>
        <v>1.4940760171403555E-3</v>
      </c>
      <c r="V16" s="870">
        <f t="shared" si="9"/>
        <v>1.4940760171403555E-3</v>
      </c>
      <c r="W16" s="870">
        <f t="shared" si="9"/>
        <v>1.4940760171403555E-3</v>
      </c>
      <c r="X16" s="870">
        <f t="shared" si="9"/>
        <v>1.4940760171403555E-3</v>
      </c>
      <c r="Y16" s="870">
        <f t="shared" si="9"/>
        <v>1.4940760171403555E-3</v>
      </c>
      <c r="Z16" s="870">
        <f t="shared" si="9"/>
        <v>0.25149407601714036</v>
      </c>
      <c r="AA16" s="870">
        <f t="shared" si="9"/>
        <v>0.25149407601714036</v>
      </c>
      <c r="AB16" s="870">
        <f t="shared" si="9"/>
        <v>0.25149407601714036</v>
      </c>
      <c r="AC16" s="870">
        <f t="shared" si="9"/>
        <v>0.25149407601714036</v>
      </c>
      <c r="AD16" s="870">
        <f t="shared" si="9"/>
        <v>0.25149407601714036</v>
      </c>
      <c r="AE16" s="870">
        <f t="shared" si="9"/>
        <v>0.25149407601714036</v>
      </c>
    </row>
    <row r="17" spans="1:21" s="61" customFormat="1">
      <c r="A17" s="869"/>
      <c r="B17" s="869"/>
      <c r="C17" s="869"/>
      <c r="D17" s="869"/>
      <c r="E17" s="869"/>
      <c r="F17" s="868" t="s">
        <v>1186</v>
      </c>
      <c r="R17" s="867"/>
      <c r="U17" s="867"/>
    </row>
    <row r="18" spans="1:21">
      <c r="A18" s="137"/>
      <c r="B18" s="137"/>
      <c r="C18" s="137"/>
      <c r="D18" s="137"/>
      <c r="E18" s="866"/>
      <c r="F18" s="72" t="s">
        <v>99</v>
      </c>
      <c r="G18">
        <v>1</v>
      </c>
      <c r="I18" t="str">
        <f>IF(I$16&lt;0,I$16,"")</f>
        <v/>
      </c>
      <c r="J18">
        <f>IF(J$16&lt;0,J$16,"")</f>
        <v>-0.18669088638165865</v>
      </c>
      <c r="K18">
        <f>IF(K$16&lt;0,K$16,"")</f>
        <v>-0.16051952978188444</v>
      </c>
    </row>
    <row r="19" spans="1:21">
      <c r="A19" s="135"/>
      <c r="B19" s="135"/>
      <c r="C19" s="135"/>
      <c r="D19" s="135"/>
      <c r="E19" s="135"/>
      <c r="G19">
        <v>2</v>
      </c>
      <c r="I19">
        <f>IF(NOT(I$16&lt;0),I$16,"")</f>
        <v>0.94935114741427173</v>
      </c>
      <c r="J19" t="str">
        <f>IF(NOT(J$16&lt;0),J$16,"")</f>
        <v/>
      </c>
      <c r="K19" t="str">
        <f>IF(NOT(K$16&lt;0),K$16,"")</f>
        <v/>
      </c>
    </row>
    <row r="20" spans="1:21">
      <c r="A20" s="135"/>
      <c r="B20" s="135"/>
      <c r="C20" s="135"/>
      <c r="D20" s="135"/>
      <c r="E20" s="135"/>
      <c r="G20">
        <v>3</v>
      </c>
      <c r="H20">
        <f>MAX(I18:K18)</f>
        <v>-0.16051952978188444</v>
      </c>
      <c r="I20">
        <f>IF(I$16=$H20,1,0)</f>
        <v>0</v>
      </c>
      <c r="J20">
        <f>IF(J$16=$H20,1,0)</f>
        <v>0</v>
      </c>
      <c r="K20">
        <f>IF(K$16=$H20,1,0)</f>
        <v>1</v>
      </c>
    </row>
    <row r="21" spans="1:21">
      <c r="A21" s="135"/>
      <c r="B21" s="135"/>
      <c r="C21" s="135"/>
      <c r="D21" s="135"/>
      <c r="E21" s="135"/>
      <c r="G21">
        <v>4</v>
      </c>
      <c r="I21">
        <f>I$11</f>
        <v>5</v>
      </c>
      <c r="J21">
        <f>J$11</f>
        <v>1000</v>
      </c>
      <c r="K21">
        <f>K$11</f>
        <v>502.5</v>
      </c>
      <c r="L21" s="132">
        <f>HLOOKUP(1,$I20:K21,2,0)</f>
        <v>502.5</v>
      </c>
      <c r="M21" t="s">
        <v>130</v>
      </c>
    </row>
    <row r="22" spans="1:21">
      <c r="A22" s="135"/>
      <c r="B22" s="135"/>
      <c r="C22" s="135"/>
      <c r="D22" s="135"/>
      <c r="E22" s="135"/>
      <c r="G22">
        <v>5</v>
      </c>
      <c r="H22">
        <f>MIN(I19:K19)</f>
        <v>0.94935114741427173</v>
      </c>
      <c r="I22">
        <f>IF(I$16=$H22,1,0)</f>
        <v>1</v>
      </c>
      <c r="J22">
        <f>IF(J$16=$H22,1,0)</f>
        <v>0</v>
      </c>
      <c r="K22">
        <f>IF(K$16=$H22,1,0)</f>
        <v>0</v>
      </c>
    </row>
    <row r="23" spans="1:21">
      <c r="A23" s="135"/>
      <c r="B23" s="135"/>
      <c r="C23" s="135"/>
      <c r="D23" s="135"/>
      <c r="E23" s="135"/>
      <c r="G23">
        <v>6</v>
      </c>
      <c r="I23">
        <f>I$11</f>
        <v>5</v>
      </c>
      <c r="J23">
        <f>J$11</f>
        <v>1000</v>
      </c>
      <c r="K23">
        <f>K$11</f>
        <v>502.5</v>
      </c>
      <c r="L23" s="132">
        <f>HLOOKUP(1,$I22:K23,2,0)</f>
        <v>5</v>
      </c>
      <c r="M23" t="s">
        <v>131</v>
      </c>
    </row>
    <row r="24" spans="1:21" s="139" customFormat="1">
      <c r="A24" s="137"/>
      <c r="B24" s="137"/>
      <c r="C24" s="137"/>
      <c r="D24" s="137"/>
      <c r="E24" s="137"/>
      <c r="F24" s="138" t="s">
        <v>100</v>
      </c>
      <c r="G24" s="139">
        <v>1</v>
      </c>
      <c r="I24" s="139" t="str">
        <f>IF(I$16&lt;0,I$16,"")</f>
        <v/>
      </c>
      <c r="J24" s="139">
        <f>IF(J$16&lt;0,J$16,"")</f>
        <v>-0.18669088638165865</v>
      </c>
      <c r="K24" s="139">
        <f>IF(K$16&lt;0,K$16,"")</f>
        <v>-0.16051952978188444</v>
      </c>
      <c r="L24" s="139">
        <f>IF(L$16&lt;0,L$16,"")</f>
        <v>-0.12360336989907639</v>
      </c>
    </row>
    <row r="25" spans="1:21">
      <c r="A25" s="135"/>
      <c r="B25" s="135"/>
      <c r="C25" s="135"/>
      <c r="D25" s="135"/>
      <c r="E25" s="135"/>
      <c r="G25">
        <v>2</v>
      </c>
      <c r="I25">
        <f>IF(NOT(I$16&lt;0),I$16,"")</f>
        <v>0.94935114741427173</v>
      </c>
      <c r="J25" t="str">
        <f>IF(NOT(J$16&lt;0),J$16,"")</f>
        <v/>
      </c>
      <c r="K25" t="str">
        <f>IF(NOT(K$16&lt;0),K$16,"")</f>
        <v/>
      </c>
      <c r="L25" t="str">
        <f>IF(NOT(L$16&lt;0),L$16,"")</f>
        <v/>
      </c>
    </row>
    <row r="26" spans="1:21">
      <c r="A26" s="135"/>
      <c r="B26" s="135"/>
      <c r="C26" s="135"/>
      <c r="D26" s="135"/>
      <c r="E26" s="135"/>
      <c r="G26">
        <v>3</v>
      </c>
      <c r="H26">
        <f>MAX(I24:L24)</f>
        <v>-0.12360336989907639</v>
      </c>
      <c r="I26">
        <f>IF(I$16=$H26,1,0)</f>
        <v>0</v>
      </c>
      <c r="J26">
        <f>IF(J$16=$H26,1,0)</f>
        <v>0</v>
      </c>
      <c r="K26">
        <f>IF(K$16=$H26,1,0)</f>
        <v>0</v>
      </c>
      <c r="L26">
        <f>IF(L$16=$H26,1,0)</f>
        <v>1</v>
      </c>
    </row>
    <row r="27" spans="1:21">
      <c r="A27" s="135"/>
      <c r="B27" s="135"/>
      <c r="C27" s="135"/>
      <c r="D27" s="135"/>
      <c r="E27" s="135"/>
      <c r="G27">
        <v>4</v>
      </c>
      <c r="I27">
        <f>I$11</f>
        <v>5</v>
      </c>
      <c r="J27">
        <f>J$11</f>
        <v>1000</v>
      </c>
      <c r="K27">
        <f>K$11</f>
        <v>502.5</v>
      </c>
      <c r="L27">
        <f>L$11</f>
        <v>253.75</v>
      </c>
      <c r="M27" s="132">
        <f>HLOOKUP(1,$I26:L27,2,0)</f>
        <v>253.75</v>
      </c>
    </row>
    <row r="28" spans="1:21">
      <c r="A28" s="135"/>
      <c r="B28" s="135"/>
      <c r="C28" s="135"/>
      <c r="D28" s="135"/>
      <c r="E28" s="135"/>
      <c r="G28">
        <v>5</v>
      </c>
      <c r="H28">
        <f>MIN(I25:L25)</f>
        <v>0.94935114741427173</v>
      </c>
      <c r="I28">
        <f>IF(I$16=$H28,1,0)</f>
        <v>1</v>
      </c>
      <c r="J28">
        <f>IF(J$16=$H28,1,0)</f>
        <v>0</v>
      </c>
      <c r="K28">
        <f>IF(K$16=$H28,1,0)</f>
        <v>0</v>
      </c>
      <c r="L28">
        <f>IF(L$16=$H28,1,0)</f>
        <v>0</v>
      </c>
    </row>
    <row r="29" spans="1:21">
      <c r="A29" s="135"/>
      <c r="B29" s="135"/>
      <c r="C29" s="135"/>
      <c r="D29" s="135"/>
      <c r="E29" s="135"/>
      <c r="G29">
        <v>6</v>
      </c>
      <c r="I29">
        <f>I$11</f>
        <v>5</v>
      </c>
      <c r="J29">
        <f>J$11</f>
        <v>1000</v>
      </c>
      <c r="K29">
        <f>K$11</f>
        <v>502.5</v>
      </c>
      <c r="L29">
        <f>L$11</f>
        <v>253.75</v>
      </c>
      <c r="M29" s="132">
        <f>HLOOKUP(1,$I28:L29,2,0)</f>
        <v>5</v>
      </c>
    </row>
    <row r="30" spans="1:21" s="139" customFormat="1">
      <c r="A30" s="137"/>
      <c r="B30" s="137"/>
      <c r="C30" s="137"/>
      <c r="D30" s="137"/>
      <c r="E30" s="137"/>
      <c r="F30" s="138" t="s">
        <v>101</v>
      </c>
      <c r="G30" s="139">
        <v>1</v>
      </c>
      <c r="I30" s="139" t="str">
        <f>IF(I$16&lt;0,I$16,"")</f>
        <v/>
      </c>
      <c r="J30" s="139">
        <f>IF(J$16&lt;0,J$16,"")</f>
        <v>-0.18669088638165865</v>
      </c>
      <c r="K30" s="139">
        <f>IF(K$16&lt;0,K$16,"")</f>
        <v>-0.16051952978188444</v>
      </c>
      <c r="L30" s="139">
        <f>IF(L$16&lt;0,L$16,"")</f>
        <v>-0.12360336989907639</v>
      </c>
      <c r="M30" s="139">
        <f>IF(M$16&lt;0,M$16,"")</f>
        <v>-7.202222278178616E-2</v>
      </c>
    </row>
    <row r="31" spans="1:21">
      <c r="A31" s="135"/>
      <c r="B31" s="135"/>
      <c r="C31" s="135"/>
      <c r="D31" s="135"/>
      <c r="E31" s="135"/>
      <c r="G31">
        <v>2</v>
      </c>
      <c r="I31">
        <f>IF(NOT(I$16&lt;0),I$16,"")</f>
        <v>0.94935114741427173</v>
      </c>
      <c r="J31" t="str">
        <f>IF(NOT(J$16&lt;0),J$16,"")</f>
        <v/>
      </c>
      <c r="K31" t="str">
        <f>IF(NOT(K$16&lt;0),K$16,"")</f>
        <v/>
      </c>
      <c r="L31" t="str">
        <f>IF(NOT(L$16&lt;0),L$16,"")</f>
        <v/>
      </c>
      <c r="M31" t="str">
        <f>IF(NOT(M$16&lt;0),M$16,"")</f>
        <v/>
      </c>
    </row>
    <row r="32" spans="1:21">
      <c r="A32" s="135"/>
      <c r="B32" s="135"/>
      <c r="C32" s="135"/>
      <c r="D32" s="135"/>
      <c r="E32" s="135"/>
      <c r="G32">
        <v>3</v>
      </c>
      <c r="H32">
        <f>MAX(I30:M30)</f>
        <v>-7.202222278178616E-2</v>
      </c>
      <c r="I32">
        <f>IF(I$16=$H32,1,0)</f>
        <v>0</v>
      </c>
      <c r="J32">
        <f>IF(J$16=$H32,1,0)</f>
        <v>0</v>
      </c>
      <c r="K32">
        <f>IF(K$16=$H32,1,0)</f>
        <v>0</v>
      </c>
      <c r="L32">
        <f>IF(L$16=$H32,1,0)</f>
        <v>0</v>
      </c>
      <c r="M32">
        <f>IF(M$16=$H32,1,0)</f>
        <v>1</v>
      </c>
    </row>
    <row r="33" spans="1:16">
      <c r="A33" s="135"/>
      <c r="B33" s="135"/>
      <c r="C33" s="135"/>
      <c r="D33" s="135"/>
      <c r="E33" s="135"/>
      <c r="G33">
        <v>4</v>
      </c>
      <c r="I33">
        <f>I$11</f>
        <v>5</v>
      </c>
      <c r="J33">
        <f>J$11</f>
        <v>1000</v>
      </c>
      <c r="K33">
        <f>K$11</f>
        <v>502.5</v>
      </c>
      <c r="L33">
        <f>L$11</f>
        <v>253.75</v>
      </c>
      <c r="M33">
        <f>M$11</f>
        <v>129.375</v>
      </c>
      <c r="N33" s="132">
        <f>HLOOKUP(1,$I32:M33,2,0)</f>
        <v>129.375</v>
      </c>
    </row>
    <row r="34" spans="1:16">
      <c r="A34" s="135"/>
      <c r="B34" s="135"/>
      <c r="C34" s="135"/>
      <c r="D34" s="135"/>
      <c r="E34" s="135"/>
      <c r="G34">
        <v>5</v>
      </c>
      <c r="H34">
        <f>MIN(I31:M31)</f>
        <v>0.94935114741427173</v>
      </c>
      <c r="I34">
        <f>IF(I$16=$H34,1,0)</f>
        <v>1</v>
      </c>
      <c r="J34">
        <f>IF(J$16=$H34,1,0)</f>
        <v>0</v>
      </c>
      <c r="K34">
        <f>IF(K$16=$H34,1,0)</f>
        <v>0</v>
      </c>
      <c r="L34">
        <f>IF(L$16=$H34,1,0)</f>
        <v>0</v>
      </c>
      <c r="M34">
        <f>IF(M$16=$H34,1,0)</f>
        <v>0</v>
      </c>
    </row>
    <row r="35" spans="1:16">
      <c r="A35" s="135"/>
      <c r="B35" s="135"/>
      <c r="C35" s="135"/>
      <c r="D35" s="135"/>
      <c r="E35" s="135"/>
      <c r="G35">
        <v>6</v>
      </c>
      <c r="I35">
        <f>I$11</f>
        <v>5</v>
      </c>
      <c r="J35">
        <f>J$11</f>
        <v>1000</v>
      </c>
      <c r="K35">
        <f>K$11</f>
        <v>502.5</v>
      </c>
      <c r="L35">
        <f>L$11</f>
        <v>253.75</v>
      </c>
      <c r="M35">
        <f>M$11</f>
        <v>129.375</v>
      </c>
      <c r="N35" s="132">
        <f>HLOOKUP(1,$I34:M35,2,0)</f>
        <v>5</v>
      </c>
    </row>
    <row r="36" spans="1:16" s="139" customFormat="1">
      <c r="A36" s="137"/>
      <c r="B36" s="137"/>
      <c r="C36" s="137"/>
      <c r="D36" s="137"/>
      <c r="E36" s="137"/>
      <c r="F36" s="138" t="s">
        <v>102</v>
      </c>
      <c r="G36" s="139">
        <v>1</v>
      </c>
      <c r="I36" s="139" t="str">
        <f t="shared" ref="I36:N36" si="10">IF(I$16&lt;0,I$16,"")</f>
        <v/>
      </c>
      <c r="J36" s="139">
        <f t="shared" si="10"/>
        <v>-0.18669088638165865</v>
      </c>
      <c r="K36" s="139">
        <f t="shared" si="10"/>
        <v>-0.16051952978188444</v>
      </c>
      <c r="L36" s="139">
        <f t="shared" si="10"/>
        <v>-0.12360336989907639</v>
      </c>
      <c r="M36" s="139">
        <f t="shared" si="10"/>
        <v>-7.202222278178616E-2</v>
      </c>
      <c r="N36" s="139">
        <f t="shared" si="10"/>
        <v>-4.7163907894542945E-4</v>
      </c>
    </row>
    <row r="37" spans="1:16">
      <c r="A37" s="135"/>
      <c r="B37" s="135"/>
      <c r="C37" s="135"/>
      <c r="D37" s="135"/>
      <c r="E37" s="135"/>
      <c r="G37">
        <v>2</v>
      </c>
      <c r="I37">
        <f t="shared" ref="I37:N37" si="11">IF(NOT(I$16&lt;0),I$16,"")</f>
        <v>0.94935114741427173</v>
      </c>
      <c r="J37" t="str">
        <f t="shared" si="11"/>
        <v/>
      </c>
      <c r="K37" t="str">
        <f t="shared" si="11"/>
        <v/>
      </c>
      <c r="L37" t="str">
        <f t="shared" si="11"/>
        <v/>
      </c>
      <c r="M37" t="str">
        <f t="shared" si="11"/>
        <v/>
      </c>
      <c r="N37" t="str">
        <f t="shared" si="11"/>
        <v/>
      </c>
    </row>
    <row r="38" spans="1:16">
      <c r="A38" s="135"/>
      <c r="B38" s="135"/>
      <c r="C38" s="135"/>
      <c r="D38" s="135"/>
      <c r="E38" s="135"/>
      <c r="G38">
        <v>3</v>
      </c>
      <c r="H38">
        <f>MAX(I36:N36)</f>
        <v>-4.7163907894542945E-4</v>
      </c>
      <c r="I38">
        <f t="shared" ref="I38:N38" si="12">IF(I$16=$H38,1,0)</f>
        <v>0</v>
      </c>
      <c r="J38">
        <f t="shared" si="12"/>
        <v>0</v>
      </c>
      <c r="K38">
        <f t="shared" si="12"/>
        <v>0</v>
      </c>
      <c r="L38">
        <f t="shared" si="12"/>
        <v>0</v>
      </c>
      <c r="M38">
        <f t="shared" si="12"/>
        <v>0</v>
      </c>
      <c r="N38">
        <f t="shared" si="12"/>
        <v>1</v>
      </c>
    </row>
    <row r="39" spans="1:16">
      <c r="A39" s="135"/>
      <c r="B39" s="135"/>
      <c r="C39" s="135"/>
      <c r="D39" s="135"/>
      <c r="E39" s="135"/>
      <c r="G39">
        <v>4</v>
      </c>
      <c r="I39">
        <f t="shared" ref="I39:N39" si="13">I$11</f>
        <v>5</v>
      </c>
      <c r="J39">
        <f t="shared" si="13"/>
        <v>1000</v>
      </c>
      <c r="K39">
        <f t="shared" si="13"/>
        <v>502.5</v>
      </c>
      <c r="L39">
        <f t="shared" si="13"/>
        <v>253.75</v>
      </c>
      <c r="M39">
        <f t="shared" si="13"/>
        <v>129.375</v>
      </c>
      <c r="N39">
        <f t="shared" si="13"/>
        <v>67.1875</v>
      </c>
      <c r="O39" s="132">
        <f>HLOOKUP(1,$I38:N39,2,0)</f>
        <v>67.1875</v>
      </c>
    </row>
    <row r="40" spans="1:16">
      <c r="A40" s="135"/>
      <c r="B40" s="135"/>
      <c r="C40" s="135"/>
      <c r="D40" s="135"/>
      <c r="E40" s="135"/>
      <c r="G40">
        <v>5</v>
      </c>
      <c r="H40">
        <f>MIN(I37:N37)</f>
        <v>0.94935114741427173</v>
      </c>
      <c r="I40">
        <f t="shared" ref="I40:N40" si="14">IF(I$16=$H40,1,0)</f>
        <v>1</v>
      </c>
      <c r="J40">
        <f t="shared" si="14"/>
        <v>0</v>
      </c>
      <c r="K40">
        <f t="shared" si="14"/>
        <v>0</v>
      </c>
      <c r="L40">
        <f t="shared" si="14"/>
        <v>0</v>
      </c>
      <c r="M40">
        <f t="shared" si="14"/>
        <v>0</v>
      </c>
      <c r="N40">
        <f t="shared" si="14"/>
        <v>0</v>
      </c>
    </row>
    <row r="41" spans="1:16">
      <c r="A41" s="135"/>
      <c r="B41" s="135"/>
      <c r="C41" s="135"/>
      <c r="D41" s="135"/>
      <c r="E41" s="135"/>
      <c r="G41">
        <v>6</v>
      </c>
      <c r="I41">
        <f t="shared" ref="I41:N41" si="15">I$11</f>
        <v>5</v>
      </c>
      <c r="J41">
        <f t="shared" si="15"/>
        <v>1000</v>
      </c>
      <c r="K41">
        <f t="shared" si="15"/>
        <v>502.5</v>
      </c>
      <c r="L41">
        <f t="shared" si="15"/>
        <v>253.75</v>
      </c>
      <c r="M41">
        <f t="shared" si="15"/>
        <v>129.375</v>
      </c>
      <c r="N41">
        <f t="shared" si="15"/>
        <v>67.1875</v>
      </c>
      <c r="O41" s="132">
        <f>HLOOKUP(1,$I40:N41,2,0)</f>
        <v>5</v>
      </c>
    </row>
    <row r="42" spans="1:16" s="139" customFormat="1">
      <c r="A42" s="137"/>
      <c r="B42" s="137"/>
      <c r="C42" s="137"/>
      <c r="D42" s="137"/>
      <c r="E42" s="137"/>
      <c r="F42" s="138" t="s">
        <v>103</v>
      </c>
      <c r="G42" s="139">
        <v>1</v>
      </c>
      <c r="I42" s="139" t="str">
        <f t="shared" ref="I42:O42" si="16">IF(I$16&lt;0,I$16,"")</f>
        <v/>
      </c>
      <c r="J42" s="139">
        <f t="shared" si="16"/>
        <v>-0.18669088638165865</v>
      </c>
      <c r="K42" s="139">
        <f t="shared" si="16"/>
        <v>-0.16051952978188444</v>
      </c>
      <c r="L42" s="139">
        <f t="shared" si="16"/>
        <v>-0.12360336989907639</v>
      </c>
      <c r="M42" s="139">
        <f t="shared" si="16"/>
        <v>-7.202222278178616E-2</v>
      </c>
      <c r="N42" s="139">
        <f t="shared" si="16"/>
        <v>-4.7163907894542945E-4</v>
      </c>
      <c r="O42" s="139" t="str">
        <f t="shared" si="16"/>
        <v/>
      </c>
    </row>
    <row r="43" spans="1:16">
      <c r="A43" s="135"/>
      <c r="B43" s="135"/>
      <c r="C43" s="135"/>
      <c r="D43" s="135"/>
      <c r="E43" s="135"/>
      <c r="G43">
        <v>2</v>
      </c>
      <c r="I43">
        <f t="shared" ref="I43:O43" si="17">IF(NOT(I$16&lt;0),I$16,"")</f>
        <v>0.94935114741427173</v>
      </c>
      <c r="J43" t="str">
        <f t="shared" si="17"/>
        <v/>
      </c>
      <c r="K43" t="str">
        <f t="shared" si="17"/>
        <v/>
      </c>
      <c r="L43" t="str">
        <f t="shared" si="17"/>
        <v/>
      </c>
      <c r="M43" t="str">
        <f t="shared" si="17"/>
        <v/>
      </c>
      <c r="N43" t="str">
        <f t="shared" si="17"/>
        <v/>
      </c>
      <c r="O43">
        <f t="shared" si="17"/>
        <v>9.6864528628754609E-2</v>
      </c>
    </row>
    <row r="44" spans="1:16">
      <c r="A44" s="135"/>
      <c r="B44" s="135"/>
      <c r="C44" s="135"/>
      <c r="D44" s="135"/>
      <c r="E44" s="135"/>
      <c r="G44">
        <v>3</v>
      </c>
      <c r="H44">
        <f>MAX(I42:O42)</f>
        <v>-4.7163907894542945E-4</v>
      </c>
      <c r="I44">
        <f t="shared" ref="I44:O44" si="18">IF(I$16=$H44,1,0)</f>
        <v>0</v>
      </c>
      <c r="J44">
        <f t="shared" si="18"/>
        <v>0</v>
      </c>
      <c r="K44">
        <f t="shared" si="18"/>
        <v>0</v>
      </c>
      <c r="L44">
        <f t="shared" si="18"/>
        <v>0</v>
      </c>
      <c r="M44">
        <f t="shared" si="18"/>
        <v>0</v>
      </c>
      <c r="N44">
        <f t="shared" si="18"/>
        <v>1</v>
      </c>
      <c r="O44">
        <f t="shared" si="18"/>
        <v>0</v>
      </c>
    </row>
    <row r="45" spans="1:16">
      <c r="A45" s="135"/>
      <c r="B45" s="135"/>
      <c r="C45" s="135"/>
      <c r="D45" s="135"/>
      <c r="E45" s="135"/>
      <c r="G45">
        <v>4</v>
      </c>
      <c r="I45">
        <f t="shared" ref="I45:O45" si="19">I$11</f>
        <v>5</v>
      </c>
      <c r="J45">
        <f t="shared" si="19"/>
        <v>1000</v>
      </c>
      <c r="K45">
        <f t="shared" si="19"/>
        <v>502.5</v>
      </c>
      <c r="L45">
        <f t="shared" si="19"/>
        <v>253.75</v>
      </c>
      <c r="M45">
        <f t="shared" si="19"/>
        <v>129.375</v>
      </c>
      <c r="N45">
        <f t="shared" si="19"/>
        <v>67.1875</v>
      </c>
      <c r="O45">
        <f t="shared" si="19"/>
        <v>36.09375</v>
      </c>
      <c r="P45" s="132">
        <f>HLOOKUP(1,$I44:O45,2,0)</f>
        <v>67.1875</v>
      </c>
    </row>
    <row r="46" spans="1:16">
      <c r="A46" s="135"/>
      <c r="B46" s="135"/>
      <c r="C46" s="135"/>
      <c r="D46" s="135"/>
      <c r="E46" s="135"/>
      <c r="G46">
        <v>5</v>
      </c>
      <c r="H46">
        <f>MIN(I43:O43)</f>
        <v>9.6864528628754609E-2</v>
      </c>
      <c r="I46">
        <f t="shared" ref="I46:O46" si="20">IF(I$16=$H46,1,0)</f>
        <v>0</v>
      </c>
      <c r="J46">
        <f t="shared" si="20"/>
        <v>0</v>
      </c>
      <c r="K46">
        <f t="shared" si="20"/>
        <v>0</v>
      </c>
      <c r="L46">
        <f t="shared" si="20"/>
        <v>0</v>
      </c>
      <c r="M46">
        <f t="shared" si="20"/>
        <v>0</v>
      </c>
      <c r="N46">
        <f t="shared" si="20"/>
        <v>0</v>
      </c>
      <c r="O46">
        <f t="shared" si="20"/>
        <v>1</v>
      </c>
    </row>
    <row r="47" spans="1:16">
      <c r="A47" s="135"/>
      <c r="B47" s="135"/>
      <c r="C47" s="135"/>
      <c r="D47" s="135"/>
      <c r="E47" s="135"/>
      <c r="G47">
        <v>6</v>
      </c>
      <c r="I47">
        <f t="shared" ref="I47:O47" si="21">I$11</f>
        <v>5</v>
      </c>
      <c r="J47">
        <f t="shared" si="21"/>
        <v>1000</v>
      </c>
      <c r="K47">
        <f t="shared" si="21"/>
        <v>502.5</v>
      </c>
      <c r="L47">
        <f t="shared" si="21"/>
        <v>253.75</v>
      </c>
      <c r="M47">
        <f t="shared" si="21"/>
        <v>129.375</v>
      </c>
      <c r="N47">
        <f t="shared" si="21"/>
        <v>67.1875</v>
      </c>
      <c r="O47">
        <f t="shared" si="21"/>
        <v>36.09375</v>
      </c>
      <c r="P47" s="132">
        <f>HLOOKUP(1,$I46:O47,2,0)</f>
        <v>36.09375</v>
      </c>
    </row>
    <row r="48" spans="1:16" s="139" customFormat="1">
      <c r="A48" s="137"/>
      <c r="B48" s="137"/>
      <c r="C48" s="137"/>
      <c r="D48" s="137"/>
      <c r="E48" s="137"/>
      <c r="F48" s="138" t="s">
        <v>104</v>
      </c>
      <c r="G48" s="139">
        <v>1</v>
      </c>
      <c r="I48" s="139" t="str">
        <f t="shared" ref="I48:P48" si="22">IF(I$16&lt;0,I$16,"")</f>
        <v/>
      </c>
      <c r="J48" s="139">
        <f t="shared" si="22"/>
        <v>-0.18669088638165865</v>
      </c>
      <c r="K48" s="139">
        <f t="shared" si="22"/>
        <v>-0.16051952978188444</v>
      </c>
      <c r="L48" s="139">
        <f t="shared" si="22"/>
        <v>-0.12360336989907639</v>
      </c>
      <c r="M48" s="139">
        <f t="shared" si="22"/>
        <v>-7.202222278178616E-2</v>
      </c>
      <c r="N48" s="139">
        <f t="shared" si="22"/>
        <v>-4.7163907894542945E-4</v>
      </c>
      <c r="O48" s="139" t="str">
        <f t="shared" si="22"/>
        <v/>
      </c>
      <c r="P48" s="139" t="str">
        <f t="shared" si="22"/>
        <v/>
      </c>
    </row>
    <row r="49" spans="1:19">
      <c r="A49" s="135"/>
      <c r="B49" s="135"/>
      <c r="C49" s="135"/>
      <c r="D49" s="135"/>
      <c r="E49" s="135"/>
      <c r="G49">
        <v>2</v>
      </c>
      <c r="I49">
        <f t="shared" ref="I49:P49" si="23">IF(NOT(I$16&lt;0),I$16,"")</f>
        <v>0.94935114741427173</v>
      </c>
      <c r="J49" t="str">
        <f t="shared" si="23"/>
        <v/>
      </c>
      <c r="K49" t="str">
        <f t="shared" si="23"/>
        <v/>
      </c>
      <c r="L49" t="str">
        <f t="shared" si="23"/>
        <v/>
      </c>
      <c r="M49" t="str">
        <f t="shared" si="23"/>
        <v/>
      </c>
      <c r="N49" t="str">
        <f t="shared" si="23"/>
        <v/>
      </c>
      <c r="O49">
        <f t="shared" si="23"/>
        <v>9.6864528628754609E-2</v>
      </c>
      <c r="P49">
        <f t="shared" si="23"/>
        <v>3.7957840153883593E-2</v>
      </c>
    </row>
    <row r="50" spans="1:19">
      <c r="A50" s="135"/>
      <c r="B50" s="135"/>
      <c r="C50" s="135"/>
      <c r="D50" s="135"/>
      <c r="E50" s="135"/>
      <c r="G50">
        <v>3</v>
      </c>
      <c r="H50">
        <f>MAX(I48:P48)</f>
        <v>-4.7163907894542945E-4</v>
      </c>
      <c r="I50">
        <f t="shared" ref="I50:P50" si="24">IF(I$16=$H50,1,0)</f>
        <v>0</v>
      </c>
      <c r="J50">
        <f t="shared" si="24"/>
        <v>0</v>
      </c>
      <c r="K50">
        <f t="shared" si="24"/>
        <v>0</v>
      </c>
      <c r="L50">
        <f t="shared" si="24"/>
        <v>0</v>
      </c>
      <c r="M50">
        <f t="shared" si="24"/>
        <v>0</v>
      </c>
      <c r="N50">
        <f t="shared" si="24"/>
        <v>1</v>
      </c>
      <c r="O50">
        <f t="shared" si="24"/>
        <v>0</v>
      </c>
      <c r="P50">
        <f t="shared" si="24"/>
        <v>0</v>
      </c>
    </row>
    <row r="51" spans="1:19">
      <c r="A51" s="135"/>
      <c r="B51" s="135"/>
      <c r="C51" s="135"/>
      <c r="D51" s="135"/>
      <c r="E51" s="135"/>
      <c r="G51">
        <v>4</v>
      </c>
      <c r="I51">
        <f t="shared" ref="I51:P51" si="25">I$11</f>
        <v>5</v>
      </c>
      <c r="J51">
        <f t="shared" si="25"/>
        <v>1000</v>
      </c>
      <c r="K51">
        <f t="shared" si="25"/>
        <v>502.5</v>
      </c>
      <c r="L51">
        <f t="shared" si="25"/>
        <v>253.75</v>
      </c>
      <c r="M51">
        <f t="shared" si="25"/>
        <v>129.375</v>
      </c>
      <c r="N51">
        <f t="shared" si="25"/>
        <v>67.1875</v>
      </c>
      <c r="O51">
        <f t="shared" si="25"/>
        <v>36.09375</v>
      </c>
      <c r="P51">
        <f t="shared" si="25"/>
        <v>51.640625</v>
      </c>
      <c r="Q51" s="132">
        <f>HLOOKUP(1,$I50:P51,2,0)</f>
        <v>67.1875</v>
      </c>
    </row>
    <row r="52" spans="1:19">
      <c r="A52" s="135"/>
      <c r="B52" s="135"/>
      <c r="C52" s="135"/>
      <c r="D52" s="135"/>
      <c r="E52" s="135"/>
      <c r="G52">
        <v>5</v>
      </c>
      <c r="H52">
        <f>MIN(I49:P49)</f>
        <v>3.7957840153883593E-2</v>
      </c>
      <c r="I52">
        <f t="shared" ref="I52:P52" si="26">IF(I$16=$H52,1,0)</f>
        <v>0</v>
      </c>
      <c r="J52">
        <f t="shared" si="26"/>
        <v>0</v>
      </c>
      <c r="K52">
        <f t="shared" si="26"/>
        <v>0</v>
      </c>
      <c r="L52">
        <f t="shared" si="26"/>
        <v>0</v>
      </c>
      <c r="M52">
        <f t="shared" si="26"/>
        <v>0</v>
      </c>
      <c r="N52">
        <f t="shared" si="26"/>
        <v>0</v>
      </c>
      <c r="O52">
        <f t="shared" si="26"/>
        <v>0</v>
      </c>
      <c r="P52">
        <f t="shared" si="26"/>
        <v>1</v>
      </c>
    </row>
    <row r="53" spans="1:19">
      <c r="A53" s="135"/>
      <c r="B53" s="135"/>
      <c r="C53" s="135"/>
      <c r="D53" s="135"/>
      <c r="E53" s="135"/>
      <c r="G53">
        <v>6</v>
      </c>
      <c r="I53">
        <f t="shared" ref="I53:P53" si="27">I$11</f>
        <v>5</v>
      </c>
      <c r="J53">
        <f t="shared" si="27"/>
        <v>1000</v>
      </c>
      <c r="K53">
        <f t="shared" si="27"/>
        <v>502.5</v>
      </c>
      <c r="L53">
        <f t="shared" si="27"/>
        <v>253.75</v>
      </c>
      <c r="M53">
        <f t="shared" si="27"/>
        <v>129.375</v>
      </c>
      <c r="N53">
        <f t="shared" si="27"/>
        <v>67.1875</v>
      </c>
      <c r="O53">
        <f t="shared" si="27"/>
        <v>36.09375</v>
      </c>
      <c r="P53">
        <f t="shared" si="27"/>
        <v>51.640625</v>
      </c>
      <c r="Q53" s="132">
        <f>HLOOKUP(1,$I52:P53,2,0)</f>
        <v>51.640625</v>
      </c>
    </row>
    <row r="54" spans="1:19" s="139" customFormat="1">
      <c r="A54" s="137"/>
      <c r="B54" s="137"/>
      <c r="C54" s="137"/>
      <c r="D54" s="137"/>
      <c r="E54" s="137"/>
      <c r="F54" s="138" t="s">
        <v>105</v>
      </c>
      <c r="G54" s="139">
        <v>1</v>
      </c>
      <c r="I54" s="139" t="str">
        <f t="shared" ref="I54:Q54" si="28">IF(I$16&lt;0,I$16,"")</f>
        <v/>
      </c>
      <c r="J54" s="139">
        <f t="shared" si="28"/>
        <v>-0.18669088638165865</v>
      </c>
      <c r="K54" s="139">
        <f t="shared" si="28"/>
        <v>-0.16051952978188444</v>
      </c>
      <c r="L54" s="139">
        <f t="shared" si="28"/>
        <v>-0.12360336989907639</v>
      </c>
      <c r="M54" s="139">
        <f t="shared" si="28"/>
        <v>-7.202222278178616E-2</v>
      </c>
      <c r="N54" s="139">
        <f t="shared" si="28"/>
        <v>-4.7163907894542945E-4</v>
      </c>
      <c r="O54" s="139" t="str">
        <f t="shared" si="28"/>
        <v/>
      </c>
      <c r="P54" s="139" t="str">
        <f t="shared" si="28"/>
        <v/>
      </c>
      <c r="Q54" s="139" t="str">
        <f t="shared" si="28"/>
        <v/>
      </c>
    </row>
    <row r="55" spans="1:19">
      <c r="A55" s="135"/>
      <c r="B55" s="135"/>
      <c r="C55" s="135"/>
      <c r="D55" s="135"/>
      <c r="E55" s="135"/>
      <c r="G55">
        <v>2</v>
      </c>
      <c r="I55">
        <f t="shared" ref="I55:Q55" si="29">IF(NOT(I$16&lt;0),I$16,"")</f>
        <v>0.94935114741427173</v>
      </c>
      <c r="J55" t="str">
        <f t="shared" si="29"/>
        <v/>
      </c>
      <c r="K55" t="str">
        <f t="shared" si="29"/>
        <v/>
      </c>
      <c r="L55" t="str">
        <f t="shared" si="29"/>
        <v/>
      </c>
      <c r="M55" t="str">
        <f t="shared" si="29"/>
        <v/>
      </c>
      <c r="N55" t="str">
        <f t="shared" si="29"/>
        <v/>
      </c>
      <c r="O55">
        <f t="shared" si="29"/>
        <v>9.6864528628754609E-2</v>
      </c>
      <c r="P55">
        <f t="shared" si="29"/>
        <v>3.7957840153883593E-2</v>
      </c>
      <c r="Q55">
        <f t="shared" si="29"/>
        <v>1.6690267632852085E-2</v>
      </c>
    </row>
    <row r="56" spans="1:19">
      <c r="A56" s="135"/>
      <c r="B56" s="135"/>
      <c r="C56" s="135"/>
      <c r="D56" s="135"/>
      <c r="E56" s="135"/>
      <c r="G56">
        <v>3</v>
      </c>
      <c r="H56">
        <f>MAX(I54:Q54)</f>
        <v>-4.7163907894542945E-4</v>
      </c>
      <c r="I56">
        <f t="shared" ref="I56:Q56" si="30">IF(I$16=$H56,1,0)</f>
        <v>0</v>
      </c>
      <c r="J56">
        <f t="shared" si="30"/>
        <v>0</v>
      </c>
      <c r="K56">
        <f t="shared" si="30"/>
        <v>0</v>
      </c>
      <c r="L56">
        <f t="shared" si="30"/>
        <v>0</v>
      </c>
      <c r="M56">
        <f t="shared" si="30"/>
        <v>0</v>
      </c>
      <c r="N56">
        <f t="shared" si="30"/>
        <v>1</v>
      </c>
      <c r="O56">
        <f t="shared" si="30"/>
        <v>0</v>
      </c>
      <c r="P56">
        <f t="shared" si="30"/>
        <v>0</v>
      </c>
      <c r="Q56">
        <f t="shared" si="30"/>
        <v>0</v>
      </c>
    </row>
    <row r="57" spans="1:19">
      <c r="A57" s="135"/>
      <c r="B57" s="135"/>
      <c r="C57" s="135"/>
      <c r="D57" s="135"/>
      <c r="E57" s="135"/>
      <c r="G57">
        <v>4</v>
      </c>
      <c r="I57">
        <f t="shared" ref="I57:Q57" si="31">I$11</f>
        <v>5</v>
      </c>
      <c r="J57">
        <f t="shared" si="31"/>
        <v>1000</v>
      </c>
      <c r="K57">
        <f t="shared" si="31"/>
        <v>502.5</v>
      </c>
      <c r="L57">
        <f t="shared" si="31"/>
        <v>253.75</v>
      </c>
      <c r="M57">
        <f t="shared" si="31"/>
        <v>129.375</v>
      </c>
      <c r="N57">
        <f t="shared" si="31"/>
        <v>67.1875</v>
      </c>
      <c r="O57">
        <f t="shared" si="31"/>
        <v>36.09375</v>
      </c>
      <c r="P57">
        <f t="shared" si="31"/>
        <v>51.640625</v>
      </c>
      <c r="Q57">
        <f t="shared" si="31"/>
        <v>59.4140625</v>
      </c>
      <c r="R57" s="132">
        <f>HLOOKUP(1,$I56:Q57,2,0)</f>
        <v>67.1875</v>
      </c>
    </row>
    <row r="58" spans="1:19">
      <c r="A58" s="135"/>
      <c r="B58" s="135"/>
      <c r="C58" s="135"/>
      <c r="D58" s="135"/>
      <c r="E58" s="135"/>
      <c r="G58">
        <v>5</v>
      </c>
      <c r="H58">
        <f>MIN(I55:Q55)</f>
        <v>1.6690267632852085E-2</v>
      </c>
      <c r="I58">
        <f t="shared" ref="I58:Q58" si="32">IF(I$16=$H58,1,0)</f>
        <v>0</v>
      </c>
      <c r="J58">
        <f t="shared" si="32"/>
        <v>0</v>
      </c>
      <c r="K58">
        <f t="shared" si="32"/>
        <v>0</v>
      </c>
      <c r="L58">
        <f t="shared" si="32"/>
        <v>0</v>
      </c>
      <c r="M58">
        <f t="shared" si="32"/>
        <v>0</v>
      </c>
      <c r="N58">
        <f t="shared" si="32"/>
        <v>0</v>
      </c>
      <c r="O58">
        <f t="shared" si="32"/>
        <v>0</v>
      </c>
      <c r="P58">
        <f t="shared" si="32"/>
        <v>0</v>
      </c>
      <c r="Q58">
        <f t="shared" si="32"/>
        <v>1</v>
      </c>
    </row>
    <row r="59" spans="1:19">
      <c r="A59" s="135"/>
      <c r="B59" s="135"/>
      <c r="C59" s="135"/>
      <c r="D59" s="135"/>
      <c r="E59" s="135"/>
      <c r="G59">
        <v>6</v>
      </c>
      <c r="I59">
        <f t="shared" ref="I59:Q59" si="33">I$11</f>
        <v>5</v>
      </c>
      <c r="J59">
        <f t="shared" si="33"/>
        <v>1000</v>
      </c>
      <c r="K59">
        <f t="shared" si="33"/>
        <v>502.5</v>
      </c>
      <c r="L59">
        <f t="shared" si="33"/>
        <v>253.75</v>
      </c>
      <c r="M59">
        <f t="shared" si="33"/>
        <v>129.375</v>
      </c>
      <c r="N59">
        <f t="shared" si="33"/>
        <v>67.1875</v>
      </c>
      <c r="O59">
        <f t="shared" si="33"/>
        <v>36.09375</v>
      </c>
      <c r="P59">
        <f t="shared" si="33"/>
        <v>51.640625</v>
      </c>
      <c r="Q59">
        <f t="shared" si="33"/>
        <v>59.4140625</v>
      </c>
      <c r="R59" s="132">
        <f>HLOOKUP(1,$I58:Q59,2,0)</f>
        <v>59.4140625</v>
      </c>
    </row>
    <row r="60" spans="1:19" s="139" customFormat="1">
      <c r="A60" s="137"/>
      <c r="B60" s="137"/>
      <c r="C60" s="137"/>
      <c r="D60" s="137"/>
      <c r="E60" s="137"/>
      <c r="F60" s="138" t="s">
        <v>106</v>
      </c>
      <c r="G60" s="139">
        <v>1</v>
      </c>
      <c r="I60" s="139" t="str">
        <f t="shared" ref="I60:R60" si="34">IF(I$16&lt;0,I$16,"")</f>
        <v/>
      </c>
      <c r="J60" s="139">
        <f t="shared" si="34"/>
        <v>-0.18669088638165865</v>
      </c>
      <c r="K60" s="139">
        <f t="shared" si="34"/>
        <v>-0.16051952978188444</v>
      </c>
      <c r="L60" s="139">
        <f t="shared" si="34"/>
        <v>-0.12360336989907639</v>
      </c>
      <c r="M60" s="139">
        <f t="shared" si="34"/>
        <v>-7.202222278178616E-2</v>
      </c>
      <c r="N60" s="139">
        <f t="shared" si="34"/>
        <v>-4.7163907894542945E-4</v>
      </c>
      <c r="O60" s="139" t="str">
        <f t="shared" si="34"/>
        <v/>
      </c>
      <c r="P60" s="139" t="str">
        <f t="shared" si="34"/>
        <v/>
      </c>
      <c r="Q60" s="139" t="str">
        <f t="shared" si="34"/>
        <v/>
      </c>
      <c r="R60" s="139" t="str">
        <f t="shared" si="34"/>
        <v/>
      </c>
    </row>
    <row r="61" spans="1:19">
      <c r="A61" s="135"/>
      <c r="B61" s="135"/>
      <c r="C61" s="135"/>
      <c r="D61" s="135"/>
      <c r="E61" s="135"/>
      <c r="G61">
        <v>2</v>
      </c>
      <c r="I61">
        <f t="shared" ref="I61:R61" si="35">IF(NOT(I$16&lt;0),I$16,"")</f>
        <v>0.94935114741427173</v>
      </c>
      <c r="J61" t="str">
        <f t="shared" si="35"/>
        <v/>
      </c>
      <c r="K61" t="str">
        <f t="shared" si="35"/>
        <v/>
      </c>
      <c r="L61" t="str">
        <f t="shared" si="35"/>
        <v/>
      </c>
      <c r="M61" t="str">
        <f t="shared" si="35"/>
        <v/>
      </c>
      <c r="N61" t="str">
        <f t="shared" si="35"/>
        <v/>
      </c>
      <c r="O61">
        <f t="shared" si="35"/>
        <v>9.6864528628754609E-2</v>
      </c>
      <c r="P61">
        <f t="shared" si="35"/>
        <v>3.7957840153883593E-2</v>
      </c>
      <c r="Q61">
        <f t="shared" si="35"/>
        <v>1.6690267632852085E-2</v>
      </c>
      <c r="R61">
        <f t="shared" si="35"/>
        <v>7.6819968508121672E-3</v>
      </c>
    </row>
    <row r="62" spans="1:19">
      <c r="A62" s="135"/>
      <c r="B62" s="135"/>
      <c r="C62" s="135"/>
      <c r="D62" s="135"/>
      <c r="E62" s="135"/>
      <c r="G62">
        <v>3</v>
      </c>
      <c r="H62">
        <f>MAX(I60:R60)</f>
        <v>-4.7163907894542945E-4</v>
      </c>
      <c r="I62">
        <f t="shared" ref="I62:R62" si="36">IF(I$16=$H62,1,0)</f>
        <v>0</v>
      </c>
      <c r="J62">
        <f t="shared" si="36"/>
        <v>0</v>
      </c>
      <c r="K62">
        <f t="shared" si="36"/>
        <v>0</v>
      </c>
      <c r="L62">
        <f t="shared" si="36"/>
        <v>0</v>
      </c>
      <c r="M62">
        <f t="shared" si="36"/>
        <v>0</v>
      </c>
      <c r="N62">
        <f t="shared" si="36"/>
        <v>1</v>
      </c>
      <c r="O62">
        <f t="shared" si="36"/>
        <v>0</v>
      </c>
      <c r="P62">
        <f t="shared" si="36"/>
        <v>0</v>
      </c>
      <c r="Q62">
        <f t="shared" si="36"/>
        <v>0</v>
      </c>
      <c r="R62">
        <f t="shared" si="36"/>
        <v>0</v>
      </c>
    </row>
    <row r="63" spans="1:19">
      <c r="A63" s="135"/>
      <c r="B63" s="135"/>
      <c r="C63" s="135"/>
      <c r="D63" s="135"/>
      <c r="E63" s="135"/>
      <c r="G63">
        <v>4</v>
      </c>
      <c r="I63">
        <f t="shared" ref="I63:R63" si="37">I$11</f>
        <v>5</v>
      </c>
      <c r="J63">
        <f t="shared" si="37"/>
        <v>1000</v>
      </c>
      <c r="K63">
        <f t="shared" si="37"/>
        <v>502.5</v>
      </c>
      <c r="L63">
        <f t="shared" si="37"/>
        <v>253.75</v>
      </c>
      <c r="M63">
        <f t="shared" si="37"/>
        <v>129.375</v>
      </c>
      <c r="N63">
        <f t="shared" si="37"/>
        <v>67.1875</v>
      </c>
      <c r="O63">
        <f t="shared" si="37"/>
        <v>36.09375</v>
      </c>
      <c r="P63">
        <f t="shared" si="37"/>
        <v>51.640625</v>
      </c>
      <c r="Q63">
        <f t="shared" si="37"/>
        <v>59.4140625</v>
      </c>
      <c r="R63">
        <f t="shared" si="37"/>
        <v>63.30078125</v>
      </c>
      <c r="S63" s="132">
        <f>HLOOKUP(1,$I62:R63,2,0)</f>
        <v>67.1875</v>
      </c>
    </row>
    <row r="64" spans="1:19">
      <c r="A64" s="135"/>
      <c r="B64" s="135"/>
      <c r="C64" s="135"/>
      <c r="D64" s="135"/>
      <c r="E64" s="135"/>
      <c r="G64">
        <v>5</v>
      </c>
      <c r="H64">
        <f>MIN(I61:R61)</f>
        <v>7.6819968508121672E-3</v>
      </c>
      <c r="I64">
        <f t="shared" ref="I64:R64" si="38">IF(I$16=$H64,1,0)</f>
        <v>0</v>
      </c>
      <c r="J64">
        <f t="shared" si="38"/>
        <v>0</v>
      </c>
      <c r="K64">
        <f t="shared" si="38"/>
        <v>0</v>
      </c>
      <c r="L64">
        <f t="shared" si="38"/>
        <v>0</v>
      </c>
      <c r="M64">
        <f t="shared" si="38"/>
        <v>0</v>
      </c>
      <c r="N64">
        <f t="shared" si="38"/>
        <v>0</v>
      </c>
      <c r="O64">
        <f t="shared" si="38"/>
        <v>0</v>
      </c>
      <c r="P64">
        <f t="shared" si="38"/>
        <v>0</v>
      </c>
      <c r="Q64">
        <f t="shared" si="38"/>
        <v>0</v>
      </c>
      <c r="R64">
        <f t="shared" si="38"/>
        <v>1</v>
      </c>
    </row>
    <row r="65" spans="1:21">
      <c r="A65" s="135"/>
      <c r="B65" s="135"/>
      <c r="C65" s="135"/>
      <c r="D65" s="135"/>
      <c r="E65" s="135"/>
      <c r="G65">
        <v>6</v>
      </c>
      <c r="I65">
        <f t="shared" ref="I65:R65" si="39">I$11</f>
        <v>5</v>
      </c>
      <c r="J65">
        <f t="shared" si="39"/>
        <v>1000</v>
      </c>
      <c r="K65">
        <f t="shared" si="39"/>
        <v>502.5</v>
      </c>
      <c r="L65">
        <f t="shared" si="39"/>
        <v>253.75</v>
      </c>
      <c r="M65">
        <f t="shared" si="39"/>
        <v>129.375</v>
      </c>
      <c r="N65">
        <f t="shared" si="39"/>
        <v>67.1875</v>
      </c>
      <c r="O65">
        <f t="shared" si="39"/>
        <v>36.09375</v>
      </c>
      <c r="P65">
        <f t="shared" si="39"/>
        <v>51.640625</v>
      </c>
      <c r="Q65">
        <f t="shared" si="39"/>
        <v>59.4140625</v>
      </c>
      <c r="R65">
        <f t="shared" si="39"/>
        <v>63.30078125</v>
      </c>
      <c r="S65" s="132">
        <f>HLOOKUP(1,$I64:R65,2,0)</f>
        <v>63.30078125</v>
      </c>
    </row>
    <row r="66" spans="1:21" s="139" customFormat="1">
      <c r="A66" s="137"/>
      <c r="B66" s="137"/>
      <c r="C66" s="137"/>
      <c r="D66" s="137"/>
      <c r="E66" s="137"/>
      <c r="F66" s="138" t="s">
        <v>107</v>
      </c>
      <c r="G66" s="139">
        <v>1</v>
      </c>
      <c r="I66" s="139" t="str">
        <f t="shared" ref="I66:S66" si="40">IF(I$16&lt;0,I$16,"")</f>
        <v/>
      </c>
      <c r="J66" s="139">
        <f t="shared" si="40"/>
        <v>-0.18669088638165865</v>
      </c>
      <c r="K66" s="139">
        <f t="shared" si="40"/>
        <v>-0.16051952978188444</v>
      </c>
      <c r="L66" s="139">
        <f t="shared" si="40"/>
        <v>-0.12360336989907639</v>
      </c>
      <c r="M66" s="139">
        <f t="shared" si="40"/>
        <v>-7.202222278178616E-2</v>
      </c>
      <c r="N66" s="139">
        <f t="shared" si="40"/>
        <v>-4.7163907894542945E-4</v>
      </c>
      <c r="O66" s="139" t="str">
        <f t="shared" si="40"/>
        <v/>
      </c>
      <c r="P66" s="139" t="str">
        <f t="shared" si="40"/>
        <v/>
      </c>
      <c r="Q66" s="139" t="str">
        <f t="shared" si="40"/>
        <v/>
      </c>
      <c r="R66" s="139" t="str">
        <f t="shared" si="40"/>
        <v/>
      </c>
      <c r="S66" s="139" t="str">
        <f t="shared" si="40"/>
        <v/>
      </c>
    </row>
    <row r="67" spans="1:21">
      <c r="A67" s="135"/>
      <c r="B67" s="135"/>
      <c r="C67" s="135"/>
      <c r="D67" s="135"/>
      <c r="E67" s="135"/>
      <c r="G67">
        <v>2</v>
      </c>
      <c r="I67">
        <f t="shared" ref="I67:S67" si="41">IF(NOT(I$16&lt;0),I$16,"")</f>
        <v>0.94935114741427173</v>
      </c>
      <c r="J67" t="str">
        <f t="shared" si="41"/>
        <v/>
      </c>
      <c r="K67" t="str">
        <f t="shared" si="41"/>
        <v/>
      </c>
      <c r="L67" t="str">
        <f t="shared" si="41"/>
        <v/>
      </c>
      <c r="M67" t="str">
        <f t="shared" si="41"/>
        <v/>
      </c>
      <c r="N67" t="str">
        <f t="shared" si="41"/>
        <v/>
      </c>
      <c r="O67">
        <f t="shared" si="41"/>
        <v>9.6864528628754609E-2</v>
      </c>
      <c r="P67">
        <f t="shared" si="41"/>
        <v>3.7957840153883593E-2</v>
      </c>
      <c r="Q67">
        <f t="shared" si="41"/>
        <v>1.6690267632852085E-2</v>
      </c>
      <c r="R67">
        <f t="shared" si="41"/>
        <v>7.6819968508121672E-3</v>
      </c>
      <c r="S67">
        <f t="shared" si="41"/>
        <v>3.5069582071499683E-3</v>
      </c>
    </row>
    <row r="68" spans="1:21">
      <c r="A68" s="135"/>
      <c r="B68" s="135"/>
      <c r="C68" s="135"/>
      <c r="D68" s="135"/>
      <c r="E68" s="135"/>
      <c r="G68">
        <v>3</v>
      </c>
      <c r="H68">
        <f>MAX(I66:S66)</f>
        <v>-4.7163907894542945E-4</v>
      </c>
      <c r="I68">
        <f t="shared" ref="I68:S68" si="42">IF(I$16=$H68,1,0)</f>
        <v>0</v>
      </c>
      <c r="J68">
        <f t="shared" si="42"/>
        <v>0</v>
      </c>
      <c r="K68">
        <f t="shared" si="42"/>
        <v>0</v>
      </c>
      <c r="L68">
        <f t="shared" si="42"/>
        <v>0</v>
      </c>
      <c r="M68">
        <f t="shared" si="42"/>
        <v>0</v>
      </c>
      <c r="N68">
        <f t="shared" si="42"/>
        <v>1</v>
      </c>
      <c r="O68">
        <f t="shared" si="42"/>
        <v>0</v>
      </c>
      <c r="P68">
        <f t="shared" si="42"/>
        <v>0</v>
      </c>
      <c r="Q68">
        <f t="shared" si="42"/>
        <v>0</v>
      </c>
      <c r="R68">
        <f t="shared" si="42"/>
        <v>0</v>
      </c>
      <c r="S68">
        <f t="shared" si="42"/>
        <v>0</v>
      </c>
    </row>
    <row r="69" spans="1:21">
      <c r="A69" s="135"/>
      <c r="B69" s="135"/>
      <c r="C69" s="135"/>
      <c r="D69" s="135"/>
      <c r="E69" s="135"/>
      <c r="G69">
        <v>4</v>
      </c>
      <c r="I69">
        <f t="shared" ref="I69:S69" si="43">I$11</f>
        <v>5</v>
      </c>
      <c r="J69">
        <f t="shared" si="43"/>
        <v>1000</v>
      </c>
      <c r="K69">
        <f t="shared" si="43"/>
        <v>502.5</v>
      </c>
      <c r="L69">
        <f t="shared" si="43"/>
        <v>253.75</v>
      </c>
      <c r="M69">
        <f t="shared" si="43"/>
        <v>129.375</v>
      </c>
      <c r="N69">
        <f t="shared" si="43"/>
        <v>67.1875</v>
      </c>
      <c r="O69">
        <f t="shared" si="43"/>
        <v>36.09375</v>
      </c>
      <c r="P69">
        <f t="shared" si="43"/>
        <v>51.640625</v>
      </c>
      <c r="Q69">
        <f t="shared" si="43"/>
        <v>59.4140625</v>
      </c>
      <c r="R69">
        <f t="shared" si="43"/>
        <v>63.30078125</v>
      </c>
      <c r="S69">
        <f t="shared" si="43"/>
        <v>65.244140625</v>
      </c>
      <c r="T69" s="132">
        <f>HLOOKUP(1,$I68:S69,2,0)</f>
        <v>67.1875</v>
      </c>
    </row>
    <row r="70" spans="1:21">
      <c r="A70" s="135"/>
      <c r="B70" s="135"/>
      <c r="C70" s="135"/>
      <c r="D70" s="135"/>
      <c r="E70" s="135"/>
      <c r="G70">
        <v>5</v>
      </c>
      <c r="H70">
        <f>MIN(I67:S67)</f>
        <v>3.5069582071499683E-3</v>
      </c>
      <c r="I70">
        <f t="shared" ref="I70:S70" si="44">IF(I$16=$H70,1,0)</f>
        <v>0</v>
      </c>
      <c r="J70">
        <f t="shared" si="44"/>
        <v>0</v>
      </c>
      <c r="K70">
        <f t="shared" si="44"/>
        <v>0</v>
      </c>
      <c r="L70">
        <f t="shared" si="44"/>
        <v>0</v>
      </c>
      <c r="M70">
        <f t="shared" si="44"/>
        <v>0</v>
      </c>
      <c r="N70">
        <f t="shared" si="44"/>
        <v>0</v>
      </c>
      <c r="O70">
        <f t="shared" si="44"/>
        <v>0</v>
      </c>
      <c r="P70">
        <f t="shared" si="44"/>
        <v>0</v>
      </c>
      <c r="Q70">
        <f t="shared" si="44"/>
        <v>0</v>
      </c>
      <c r="R70">
        <f t="shared" si="44"/>
        <v>0</v>
      </c>
      <c r="S70">
        <f t="shared" si="44"/>
        <v>1</v>
      </c>
    </row>
    <row r="71" spans="1:21">
      <c r="A71" s="135"/>
      <c r="B71" s="135"/>
      <c r="C71" s="135"/>
      <c r="D71" s="135"/>
      <c r="E71" s="135"/>
      <c r="G71">
        <v>6</v>
      </c>
      <c r="I71">
        <f t="shared" ref="I71:S71" si="45">I$11</f>
        <v>5</v>
      </c>
      <c r="J71">
        <f t="shared" si="45"/>
        <v>1000</v>
      </c>
      <c r="K71">
        <f t="shared" si="45"/>
        <v>502.5</v>
      </c>
      <c r="L71">
        <f t="shared" si="45"/>
        <v>253.75</v>
      </c>
      <c r="M71">
        <f t="shared" si="45"/>
        <v>129.375</v>
      </c>
      <c r="N71">
        <f t="shared" si="45"/>
        <v>67.1875</v>
      </c>
      <c r="O71">
        <f t="shared" si="45"/>
        <v>36.09375</v>
      </c>
      <c r="P71">
        <f t="shared" si="45"/>
        <v>51.640625</v>
      </c>
      <c r="Q71">
        <f t="shared" si="45"/>
        <v>59.4140625</v>
      </c>
      <c r="R71">
        <f t="shared" si="45"/>
        <v>63.30078125</v>
      </c>
      <c r="S71">
        <f t="shared" si="45"/>
        <v>65.244140625</v>
      </c>
      <c r="T71" s="132">
        <f>HLOOKUP(1,$I70:S71,2,0)</f>
        <v>65.244140625</v>
      </c>
    </row>
    <row r="72" spans="1:21" s="139" customFormat="1">
      <c r="A72" s="137"/>
      <c r="B72" s="137"/>
      <c r="C72" s="137"/>
      <c r="D72" s="137"/>
      <c r="E72" s="137"/>
      <c r="F72" s="138" t="s">
        <v>108</v>
      </c>
      <c r="G72" s="139">
        <v>1</v>
      </c>
      <c r="I72" s="139" t="str">
        <f t="shared" ref="I72:T72" si="46">IF(I$16&lt;0,I$16,"")</f>
        <v/>
      </c>
      <c r="J72" s="139">
        <f t="shared" si="46"/>
        <v>-0.18669088638165865</v>
      </c>
      <c r="K72" s="139">
        <f t="shared" si="46"/>
        <v>-0.16051952978188444</v>
      </c>
      <c r="L72" s="139">
        <f t="shared" si="46"/>
        <v>-0.12360336989907639</v>
      </c>
      <c r="M72" s="139">
        <f t="shared" si="46"/>
        <v>-7.202222278178616E-2</v>
      </c>
      <c r="N72" s="139">
        <f t="shared" si="46"/>
        <v>-4.7163907894542945E-4</v>
      </c>
      <c r="O72" s="139" t="str">
        <f t="shared" si="46"/>
        <v/>
      </c>
      <c r="P72" s="139" t="str">
        <f t="shared" si="46"/>
        <v/>
      </c>
      <c r="Q72" s="139" t="str">
        <f t="shared" si="46"/>
        <v/>
      </c>
      <c r="R72" s="139" t="str">
        <f t="shared" si="46"/>
        <v/>
      </c>
      <c r="S72" s="139" t="str">
        <f t="shared" si="46"/>
        <v/>
      </c>
      <c r="T72" s="139" t="str">
        <f t="shared" si="46"/>
        <v/>
      </c>
    </row>
    <row r="73" spans="1:21">
      <c r="A73" s="135"/>
      <c r="B73" s="135"/>
      <c r="C73" s="135"/>
      <c r="D73" s="135"/>
      <c r="E73" s="135"/>
      <c r="G73">
        <v>2</v>
      </c>
      <c r="I73">
        <f t="shared" ref="I73:T73" si="47">IF(NOT(I$16&lt;0),I$16,"")</f>
        <v>0.94935114741427173</v>
      </c>
      <c r="J73" t="str">
        <f t="shared" si="47"/>
        <v/>
      </c>
      <c r="K73" t="str">
        <f t="shared" si="47"/>
        <v/>
      </c>
      <c r="L73" t="str">
        <f t="shared" si="47"/>
        <v/>
      </c>
      <c r="M73" t="str">
        <f t="shared" si="47"/>
        <v/>
      </c>
      <c r="N73" t="str">
        <f t="shared" si="47"/>
        <v/>
      </c>
      <c r="O73">
        <f t="shared" si="47"/>
        <v>9.6864528628754609E-2</v>
      </c>
      <c r="P73">
        <f t="shared" si="47"/>
        <v>3.7957840153883593E-2</v>
      </c>
      <c r="Q73">
        <f t="shared" si="47"/>
        <v>1.6690267632852085E-2</v>
      </c>
      <c r="R73">
        <f t="shared" si="47"/>
        <v>7.6819968508121672E-3</v>
      </c>
      <c r="S73">
        <f t="shared" si="47"/>
        <v>3.5069582071499683E-3</v>
      </c>
      <c r="T73">
        <f t="shared" si="47"/>
        <v>1.4940760171403555E-3</v>
      </c>
    </row>
    <row r="74" spans="1:21">
      <c r="A74" s="135"/>
      <c r="B74" s="135"/>
      <c r="C74" s="135"/>
      <c r="D74" s="135"/>
      <c r="E74" s="135"/>
      <c r="G74">
        <v>3</v>
      </c>
      <c r="H74">
        <f>MAX(I72:T72)</f>
        <v>-4.7163907894542945E-4</v>
      </c>
      <c r="I74">
        <f t="shared" ref="I74:T74" si="48">IF(I$16=$H74,1,0)</f>
        <v>0</v>
      </c>
      <c r="J74">
        <f t="shared" si="48"/>
        <v>0</v>
      </c>
      <c r="K74">
        <f t="shared" si="48"/>
        <v>0</v>
      </c>
      <c r="L74">
        <f t="shared" si="48"/>
        <v>0</v>
      </c>
      <c r="M74">
        <f t="shared" si="48"/>
        <v>0</v>
      </c>
      <c r="N74">
        <f t="shared" si="48"/>
        <v>1</v>
      </c>
      <c r="O74">
        <f t="shared" si="48"/>
        <v>0</v>
      </c>
      <c r="P74">
        <f t="shared" si="48"/>
        <v>0</v>
      </c>
      <c r="Q74">
        <f t="shared" si="48"/>
        <v>0</v>
      </c>
      <c r="R74">
        <f t="shared" si="48"/>
        <v>0</v>
      </c>
      <c r="S74">
        <f t="shared" si="48"/>
        <v>0</v>
      </c>
      <c r="T74">
        <f t="shared" si="48"/>
        <v>0</v>
      </c>
    </row>
    <row r="75" spans="1:21">
      <c r="A75" s="135"/>
      <c r="B75" s="135"/>
      <c r="C75" s="135"/>
      <c r="D75" s="135"/>
      <c r="E75" s="135"/>
      <c r="G75">
        <v>4</v>
      </c>
      <c r="I75">
        <f t="shared" ref="I75:T75" si="49">I$11</f>
        <v>5</v>
      </c>
      <c r="J75">
        <f t="shared" si="49"/>
        <v>1000</v>
      </c>
      <c r="K75">
        <f t="shared" si="49"/>
        <v>502.5</v>
      </c>
      <c r="L75">
        <f t="shared" si="49"/>
        <v>253.75</v>
      </c>
      <c r="M75">
        <f t="shared" si="49"/>
        <v>129.375</v>
      </c>
      <c r="N75">
        <f t="shared" si="49"/>
        <v>67.1875</v>
      </c>
      <c r="O75">
        <f t="shared" si="49"/>
        <v>36.09375</v>
      </c>
      <c r="P75">
        <f t="shared" si="49"/>
        <v>51.640625</v>
      </c>
      <c r="Q75">
        <f t="shared" si="49"/>
        <v>59.4140625</v>
      </c>
      <c r="R75">
        <f t="shared" si="49"/>
        <v>63.30078125</v>
      </c>
      <c r="S75">
        <f t="shared" si="49"/>
        <v>65.244140625</v>
      </c>
      <c r="T75">
        <f t="shared" si="49"/>
        <v>66.2158203125</v>
      </c>
      <c r="U75" s="132">
        <f>HLOOKUP(1,$I74:T75,2,0)</f>
        <v>67.1875</v>
      </c>
    </row>
    <row r="76" spans="1:21">
      <c r="A76" s="135"/>
      <c r="B76" s="135"/>
      <c r="C76" s="135"/>
      <c r="D76" s="135"/>
      <c r="E76" s="135"/>
      <c r="G76">
        <v>5</v>
      </c>
      <c r="H76">
        <f>MIN(I73:T73)</f>
        <v>1.4940760171403555E-3</v>
      </c>
      <c r="I76">
        <f t="shared" ref="I76:T76" si="50">IF(I$16=$H76,1,0)</f>
        <v>0</v>
      </c>
      <c r="J76">
        <f t="shared" si="50"/>
        <v>0</v>
      </c>
      <c r="K76">
        <f t="shared" si="50"/>
        <v>0</v>
      </c>
      <c r="L76">
        <f t="shared" si="50"/>
        <v>0</v>
      </c>
      <c r="M76">
        <f t="shared" si="50"/>
        <v>0</v>
      </c>
      <c r="N76">
        <f t="shared" si="50"/>
        <v>0</v>
      </c>
      <c r="O76">
        <f t="shared" si="50"/>
        <v>0</v>
      </c>
      <c r="P76">
        <f t="shared" si="50"/>
        <v>0</v>
      </c>
      <c r="Q76">
        <f t="shared" si="50"/>
        <v>0</v>
      </c>
      <c r="R76">
        <f t="shared" si="50"/>
        <v>0</v>
      </c>
      <c r="S76">
        <f t="shared" si="50"/>
        <v>0</v>
      </c>
      <c r="T76">
        <f t="shared" si="50"/>
        <v>1</v>
      </c>
    </row>
    <row r="77" spans="1:21">
      <c r="A77" s="135"/>
      <c r="B77" s="135"/>
      <c r="C77" s="135"/>
      <c r="D77" s="135"/>
      <c r="E77" s="135"/>
      <c r="G77">
        <v>6</v>
      </c>
      <c r="I77">
        <f t="shared" ref="I77:T77" si="51">I$11</f>
        <v>5</v>
      </c>
      <c r="J77">
        <f t="shared" si="51"/>
        <v>1000</v>
      </c>
      <c r="K77">
        <f t="shared" si="51"/>
        <v>502.5</v>
      </c>
      <c r="L77">
        <f t="shared" si="51"/>
        <v>253.75</v>
      </c>
      <c r="M77">
        <f t="shared" si="51"/>
        <v>129.375</v>
      </c>
      <c r="N77">
        <f t="shared" si="51"/>
        <v>67.1875</v>
      </c>
      <c r="O77">
        <f t="shared" si="51"/>
        <v>36.09375</v>
      </c>
      <c r="P77">
        <f t="shared" si="51"/>
        <v>51.640625</v>
      </c>
      <c r="Q77">
        <f t="shared" si="51"/>
        <v>59.4140625</v>
      </c>
      <c r="R77">
        <f t="shared" si="51"/>
        <v>63.30078125</v>
      </c>
      <c r="S77">
        <f t="shared" si="51"/>
        <v>65.244140625</v>
      </c>
      <c r="T77">
        <f t="shared" si="51"/>
        <v>66.2158203125</v>
      </c>
      <c r="U77" s="132">
        <f>HLOOKUP(1,$I76:T77,2,0)</f>
        <v>66.2158203125</v>
      </c>
    </row>
    <row r="78" spans="1:21" s="139" customFormat="1">
      <c r="A78" s="137"/>
      <c r="B78" s="137"/>
      <c r="C78" s="137"/>
      <c r="D78" s="137"/>
      <c r="E78" s="137"/>
      <c r="F78" s="138" t="s">
        <v>109</v>
      </c>
      <c r="G78" s="139">
        <v>1</v>
      </c>
      <c r="I78" s="139" t="str">
        <f t="shared" ref="I78:U78" si="52">IF(I$16&lt;0,I$16,"")</f>
        <v/>
      </c>
      <c r="J78" s="139">
        <f t="shared" si="52"/>
        <v>-0.18669088638165865</v>
      </c>
      <c r="K78" s="139">
        <f t="shared" si="52"/>
        <v>-0.16051952978188444</v>
      </c>
      <c r="L78" s="139">
        <f t="shared" si="52"/>
        <v>-0.12360336989907639</v>
      </c>
      <c r="M78" s="139">
        <f t="shared" si="52"/>
        <v>-7.202222278178616E-2</v>
      </c>
      <c r="N78" s="139">
        <f t="shared" si="52"/>
        <v>-4.7163907894542945E-4</v>
      </c>
      <c r="O78" s="139" t="str">
        <f t="shared" si="52"/>
        <v/>
      </c>
      <c r="P78" s="139" t="str">
        <f t="shared" si="52"/>
        <v/>
      </c>
      <c r="Q78" s="139" t="str">
        <f t="shared" si="52"/>
        <v/>
      </c>
      <c r="R78" s="139" t="str">
        <f t="shared" si="52"/>
        <v/>
      </c>
      <c r="S78" s="139" t="str">
        <f t="shared" si="52"/>
        <v/>
      </c>
      <c r="T78" s="139" t="str">
        <f t="shared" si="52"/>
        <v/>
      </c>
      <c r="U78" s="139" t="str">
        <f t="shared" si="52"/>
        <v/>
      </c>
    </row>
    <row r="79" spans="1:21">
      <c r="A79" s="135"/>
      <c r="B79" s="135"/>
      <c r="C79" s="135"/>
      <c r="D79" s="135"/>
      <c r="E79" s="135"/>
      <c r="G79">
        <v>2</v>
      </c>
      <c r="I79">
        <f t="shared" ref="I79:U79" si="53">IF(NOT(I$16&lt;0),I$16,"")</f>
        <v>0.94935114741427173</v>
      </c>
      <c r="J79" t="str">
        <f t="shared" si="53"/>
        <v/>
      </c>
      <c r="K79" t="str">
        <f t="shared" si="53"/>
        <v/>
      </c>
      <c r="L79" t="str">
        <f t="shared" si="53"/>
        <v/>
      </c>
      <c r="M79" t="str">
        <f t="shared" si="53"/>
        <v/>
      </c>
      <c r="N79" t="str">
        <f t="shared" si="53"/>
        <v/>
      </c>
      <c r="O79">
        <f t="shared" si="53"/>
        <v>9.6864528628754609E-2</v>
      </c>
      <c r="P79">
        <f t="shared" si="53"/>
        <v>3.7957840153883593E-2</v>
      </c>
      <c r="Q79">
        <f t="shared" si="53"/>
        <v>1.6690267632852085E-2</v>
      </c>
      <c r="R79">
        <f t="shared" si="53"/>
        <v>7.6819968508121672E-3</v>
      </c>
      <c r="S79">
        <f t="shared" si="53"/>
        <v>3.5069582071499683E-3</v>
      </c>
      <c r="T79">
        <f t="shared" si="53"/>
        <v>1.4940760171403555E-3</v>
      </c>
      <c r="U79">
        <f t="shared" si="53"/>
        <v>1.4940760171403555E-3</v>
      </c>
    </row>
    <row r="80" spans="1:21">
      <c r="A80" s="135"/>
      <c r="B80" s="135"/>
      <c r="C80" s="135"/>
      <c r="D80" s="135"/>
      <c r="E80" s="135"/>
      <c r="G80">
        <v>3</v>
      </c>
      <c r="H80">
        <f>MAX(I78:U78)</f>
        <v>-4.7163907894542945E-4</v>
      </c>
      <c r="I80">
        <f t="shared" ref="I80:U80" si="54">IF(I$16=$H80,1,0)</f>
        <v>0</v>
      </c>
      <c r="J80">
        <f t="shared" si="54"/>
        <v>0</v>
      </c>
      <c r="K80">
        <f t="shared" si="54"/>
        <v>0</v>
      </c>
      <c r="L80">
        <f t="shared" si="54"/>
        <v>0</v>
      </c>
      <c r="M80">
        <f t="shared" si="54"/>
        <v>0</v>
      </c>
      <c r="N80">
        <f t="shared" si="54"/>
        <v>1</v>
      </c>
      <c r="O80">
        <f t="shared" si="54"/>
        <v>0</v>
      </c>
      <c r="P80">
        <f t="shared" si="54"/>
        <v>0</v>
      </c>
      <c r="Q80">
        <f t="shared" si="54"/>
        <v>0</v>
      </c>
      <c r="R80">
        <f t="shared" si="54"/>
        <v>0</v>
      </c>
      <c r="S80">
        <f t="shared" si="54"/>
        <v>0</v>
      </c>
      <c r="T80">
        <f t="shared" si="54"/>
        <v>0</v>
      </c>
      <c r="U80">
        <f t="shared" si="54"/>
        <v>0</v>
      </c>
    </row>
    <row r="81" spans="1:25">
      <c r="A81" s="135"/>
      <c r="B81" s="135"/>
      <c r="C81" s="135"/>
      <c r="D81" s="135"/>
      <c r="E81" s="135"/>
      <c r="G81">
        <v>4</v>
      </c>
      <c r="I81">
        <f t="shared" ref="I81:U81" si="55">I$11</f>
        <v>5</v>
      </c>
      <c r="J81">
        <f t="shared" si="55"/>
        <v>1000</v>
      </c>
      <c r="K81">
        <f t="shared" si="55"/>
        <v>502.5</v>
      </c>
      <c r="L81">
        <f t="shared" si="55"/>
        <v>253.75</v>
      </c>
      <c r="M81">
        <f t="shared" si="55"/>
        <v>129.375</v>
      </c>
      <c r="N81">
        <f t="shared" si="55"/>
        <v>67.1875</v>
      </c>
      <c r="O81">
        <f t="shared" si="55"/>
        <v>36.09375</v>
      </c>
      <c r="P81">
        <f t="shared" si="55"/>
        <v>51.640625</v>
      </c>
      <c r="Q81">
        <f t="shared" si="55"/>
        <v>59.4140625</v>
      </c>
      <c r="R81">
        <f t="shared" si="55"/>
        <v>63.30078125</v>
      </c>
      <c r="S81">
        <f t="shared" si="55"/>
        <v>65.244140625</v>
      </c>
      <c r="T81">
        <f t="shared" si="55"/>
        <v>66.2158203125</v>
      </c>
      <c r="U81">
        <f t="shared" si="55"/>
        <v>66.70166015625</v>
      </c>
      <c r="V81" s="132">
        <f>HLOOKUP(1,$I80:U81,2,0)</f>
        <v>67.1875</v>
      </c>
    </row>
    <row r="82" spans="1:25">
      <c r="A82" s="135"/>
      <c r="B82" s="135"/>
      <c r="C82" s="135"/>
      <c r="D82" s="135"/>
      <c r="E82" s="135"/>
      <c r="G82">
        <v>5</v>
      </c>
      <c r="H82">
        <f>MIN(I79:U79)</f>
        <v>1.4940760171403555E-3</v>
      </c>
      <c r="I82">
        <f t="shared" ref="I82:U82" si="56">IF(I$16=$H82,1,0)</f>
        <v>0</v>
      </c>
      <c r="J82">
        <f t="shared" si="56"/>
        <v>0</v>
      </c>
      <c r="K82">
        <f t="shared" si="56"/>
        <v>0</v>
      </c>
      <c r="L82">
        <f t="shared" si="56"/>
        <v>0</v>
      </c>
      <c r="M82">
        <f t="shared" si="56"/>
        <v>0</v>
      </c>
      <c r="N82">
        <f t="shared" si="56"/>
        <v>0</v>
      </c>
      <c r="O82">
        <f t="shared" si="56"/>
        <v>0</v>
      </c>
      <c r="P82">
        <f t="shared" si="56"/>
        <v>0</v>
      </c>
      <c r="Q82">
        <f t="shared" si="56"/>
        <v>0</v>
      </c>
      <c r="R82">
        <f t="shared" si="56"/>
        <v>0</v>
      </c>
      <c r="S82">
        <f t="shared" si="56"/>
        <v>0</v>
      </c>
      <c r="T82">
        <f t="shared" si="56"/>
        <v>1</v>
      </c>
      <c r="U82">
        <f t="shared" si="56"/>
        <v>1</v>
      </c>
    </row>
    <row r="83" spans="1:25">
      <c r="A83" s="135"/>
      <c r="B83" s="135"/>
      <c r="C83" s="135"/>
      <c r="D83" s="135"/>
      <c r="E83" s="135"/>
      <c r="G83">
        <v>6</v>
      </c>
      <c r="I83">
        <f t="shared" ref="I83:U83" si="57">I$11</f>
        <v>5</v>
      </c>
      <c r="J83">
        <f t="shared" si="57"/>
        <v>1000</v>
      </c>
      <c r="K83">
        <f t="shared" si="57"/>
        <v>502.5</v>
      </c>
      <c r="L83">
        <f t="shared" si="57"/>
        <v>253.75</v>
      </c>
      <c r="M83">
        <f t="shared" si="57"/>
        <v>129.375</v>
      </c>
      <c r="N83">
        <f t="shared" si="57"/>
        <v>67.1875</v>
      </c>
      <c r="O83">
        <f t="shared" si="57"/>
        <v>36.09375</v>
      </c>
      <c r="P83">
        <f t="shared" si="57"/>
        <v>51.640625</v>
      </c>
      <c r="Q83">
        <f t="shared" si="57"/>
        <v>59.4140625</v>
      </c>
      <c r="R83">
        <f t="shared" si="57"/>
        <v>63.30078125</v>
      </c>
      <c r="S83">
        <f t="shared" si="57"/>
        <v>65.244140625</v>
      </c>
      <c r="T83">
        <f t="shared" si="57"/>
        <v>66.2158203125</v>
      </c>
      <c r="U83">
        <f t="shared" si="57"/>
        <v>66.70166015625</v>
      </c>
      <c r="V83" s="132">
        <f>HLOOKUP(1,$I82:U83,2,0)</f>
        <v>66.2158203125</v>
      </c>
    </row>
    <row r="84" spans="1:25" s="139" customFormat="1">
      <c r="A84" s="137"/>
      <c r="B84" s="137"/>
      <c r="C84" s="137"/>
      <c r="D84" s="137"/>
      <c r="E84" s="137"/>
      <c r="F84" s="138" t="s">
        <v>132</v>
      </c>
      <c r="G84" s="139">
        <v>1</v>
      </c>
      <c r="I84" s="139" t="str">
        <f t="shared" ref="I84:V84" si="58">IF(I$16&lt;0,I$16,"")</f>
        <v/>
      </c>
      <c r="J84" s="139">
        <f t="shared" si="58"/>
        <v>-0.18669088638165865</v>
      </c>
      <c r="K84" s="139">
        <f t="shared" si="58"/>
        <v>-0.16051952978188444</v>
      </c>
      <c r="L84" s="139">
        <f t="shared" si="58"/>
        <v>-0.12360336989907639</v>
      </c>
      <c r="M84" s="139">
        <f t="shared" si="58"/>
        <v>-7.202222278178616E-2</v>
      </c>
      <c r="N84" s="139">
        <f t="shared" si="58"/>
        <v>-4.7163907894542945E-4</v>
      </c>
      <c r="O84" s="139" t="str">
        <f t="shared" si="58"/>
        <v/>
      </c>
      <c r="P84" s="139" t="str">
        <f t="shared" si="58"/>
        <v/>
      </c>
      <c r="Q84" s="139" t="str">
        <f t="shared" si="58"/>
        <v/>
      </c>
      <c r="R84" s="139" t="str">
        <f t="shared" si="58"/>
        <v/>
      </c>
      <c r="S84" s="139" t="str">
        <f t="shared" si="58"/>
        <v/>
      </c>
      <c r="T84" s="139" t="str">
        <f t="shared" si="58"/>
        <v/>
      </c>
      <c r="U84" s="139" t="str">
        <f t="shared" si="58"/>
        <v/>
      </c>
      <c r="V84" s="139" t="str">
        <f t="shared" si="58"/>
        <v/>
      </c>
    </row>
    <row r="85" spans="1:25">
      <c r="A85" s="135"/>
      <c r="B85" s="135"/>
      <c r="C85" s="135"/>
      <c r="D85" s="135"/>
      <c r="E85" s="135"/>
      <c r="G85">
        <v>2</v>
      </c>
      <c r="I85">
        <f t="shared" ref="I85:V85" si="59">IF(NOT(I$16&lt;0),I$16,"")</f>
        <v>0.94935114741427173</v>
      </c>
      <c r="J85" t="str">
        <f t="shared" si="59"/>
        <v/>
      </c>
      <c r="K85" t="str">
        <f t="shared" si="59"/>
        <v/>
      </c>
      <c r="L85" t="str">
        <f t="shared" si="59"/>
        <v/>
      </c>
      <c r="M85" t="str">
        <f t="shared" si="59"/>
        <v/>
      </c>
      <c r="N85" t="str">
        <f t="shared" si="59"/>
        <v/>
      </c>
      <c r="O85">
        <f t="shared" si="59"/>
        <v>9.6864528628754609E-2</v>
      </c>
      <c r="P85">
        <f t="shared" si="59"/>
        <v>3.7957840153883593E-2</v>
      </c>
      <c r="Q85">
        <f t="shared" si="59"/>
        <v>1.6690267632852085E-2</v>
      </c>
      <c r="R85">
        <f t="shared" si="59"/>
        <v>7.6819968508121672E-3</v>
      </c>
      <c r="S85">
        <f t="shared" si="59"/>
        <v>3.5069582071499683E-3</v>
      </c>
      <c r="T85">
        <f t="shared" si="59"/>
        <v>1.4940760171403555E-3</v>
      </c>
      <c r="U85">
        <f t="shared" si="59"/>
        <v>1.4940760171403555E-3</v>
      </c>
      <c r="V85">
        <f t="shared" si="59"/>
        <v>1.4940760171403555E-3</v>
      </c>
    </row>
    <row r="86" spans="1:25">
      <c r="A86" s="135"/>
      <c r="B86" s="135"/>
      <c r="C86" s="135"/>
      <c r="D86" s="135"/>
      <c r="E86" s="135"/>
      <c r="G86">
        <v>3</v>
      </c>
      <c r="H86">
        <f>MAX(I84:V84)</f>
        <v>-4.7163907894542945E-4</v>
      </c>
      <c r="I86">
        <f t="shared" ref="I86:V86" si="60">IF(I$16=$H86,1,0)</f>
        <v>0</v>
      </c>
      <c r="J86">
        <f t="shared" si="60"/>
        <v>0</v>
      </c>
      <c r="K86">
        <f t="shared" si="60"/>
        <v>0</v>
      </c>
      <c r="L86">
        <f t="shared" si="60"/>
        <v>0</v>
      </c>
      <c r="M86">
        <f t="shared" si="60"/>
        <v>0</v>
      </c>
      <c r="N86">
        <f t="shared" si="60"/>
        <v>1</v>
      </c>
      <c r="O86">
        <f t="shared" si="60"/>
        <v>0</v>
      </c>
      <c r="P86">
        <f t="shared" si="60"/>
        <v>0</v>
      </c>
      <c r="Q86">
        <f t="shared" si="60"/>
        <v>0</v>
      </c>
      <c r="R86">
        <f t="shared" si="60"/>
        <v>0</v>
      </c>
      <c r="S86">
        <f t="shared" si="60"/>
        <v>0</v>
      </c>
      <c r="T86">
        <f t="shared" si="60"/>
        <v>0</v>
      </c>
      <c r="U86">
        <f t="shared" si="60"/>
        <v>0</v>
      </c>
      <c r="V86">
        <f t="shared" si="60"/>
        <v>0</v>
      </c>
    </row>
    <row r="87" spans="1:25">
      <c r="A87" s="135"/>
      <c r="B87" s="135"/>
      <c r="C87" s="135"/>
      <c r="D87" s="135"/>
      <c r="E87" s="135"/>
      <c r="G87">
        <v>4</v>
      </c>
      <c r="I87">
        <f t="shared" ref="I87:V87" si="61">I$11</f>
        <v>5</v>
      </c>
      <c r="J87">
        <f t="shared" si="61"/>
        <v>1000</v>
      </c>
      <c r="K87">
        <f t="shared" si="61"/>
        <v>502.5</v>
      </c>
      <c r="L87">
        <f t="shared" si="61"/>
        <v>253.75</v>
      </c>
      <c r="M87">
        <f t="shared" si="61"/>
        <v>129.375</v>
      </c>
      <c r="N87">
        <f t="shared" si="61"/>
        <v>67.1875</v>
      </c>
      <c r="O87">
        <f t="shared" si="61"/>
        <v>36.09375</v>
      </c>
      <c r="P87">
        <f t="shared" si="61"/>
        <v>51.640625</v>
      </c>
      <c r="Q87">
        <f t="shared" si="61"/>
        <v>59.4140625</v>
      </c>
      <c r="R87">
        <f t="shared" si="61"/>
        <v>63.30078125</v>
      </c>
      <c r="S87">
        <f t="shared" si="61"/>
        <v>65.244140625</v>
      </c>
      <c r="T87">
        <f t="shared" si="61"/>
        <v>66.2158203125</v>
      </c>
      <c r="U87">
        <f t="shared" si="61"/>
        <v>66.70166015625</v>
      </c>
      <c r="V87">
        <f t="shared" si="61"/>
        <v>66.70166015625</v>
      </c>
      <c r="W87" s="132">
        <f>HLOOKUP(1,$I86:V87,2,0)</f>
        <v>67.1875</v>
      </c>
      <c r="X87" s="132"/>
      <c r="Y87" s="132"/>
    </row>
    <row r="88" spans="1:25">
      <c r="A88" s="135"/>
      <c r="B88" s="135"/>
      <c r="C88" s="135"/>
      <c r="D88" s="135"/>
      <c r="E88" s="135"/>
      <c r="G88">
        <v>5</v>
      </c>
      <c r="H88">
        <f>MIN(I85:V85)</f>
        <v>1.4940760171403555E-3</v>
      </c>
      <c r="I88">
        <f t="shared" ref="I88:V88" si="62">IF(I$16=$H88,1,0)</f>
        <v>0</v>
      </c>
      <c r="J88">
        <f t="shared" si="62"/>
        <v>0</v>
      </c>
      <c r="K88">
        <f t="shared" si="62"/>
        <v>0</v>
      </c>
      <c r="L88">
        <f t="shared" si="62"/>
        <v>0</v>
      </c>
      <c r="M88">
        <f t="shared" si="62"/>
        <v>0</v>
      </c>
      <c r="N88">
        <f t="shared" si="62"/>
        <v>0</v>
      </c>
      <c r="O88">
        <f t="shared" si="62"/>
        <v>0</v>
      </c>
      <c r="P88">
        <f t="shared" si="62"/>
        <v>0</v>
      </c>
      <c r="Q88">
        <f t="shared" si="62"/>
        <v>0</v>
      </c>
      <c r="R88">
        <f t="shared" si="62"/>
        <v>0</v>
      </c>
      <c r="S88">
        <f t="shared" si="62"/>
        <v>0</v>
      </c>
      <c r="T88">
        <f t="shared" si="62"/>
        <v>1</v>
      </c>
      <c r="U88">
        <f t="shared" si="62"/>
        <v>1</v>
      </c>
      <c r="V88">
        <f t="shared" si="62"/>
        <v>1</v>
      </c>
    </row>
    <row r="89" spans="1:25">
      <c r="A89" s="135"/>
      <c r="B89" s="135"/>
      <c r="C89" s="135"/>
      <c r="D89" s="135"/>
      <c r="E89" s="135"/>
      <c r="G89">
        <v>6</v>
      </c>
      <c r="I89">
        <f t="shared" ref="I89:V89" si="63">I$11</f>
        <v>5</v>
      </c>
      <c r="J89">
        <f t="shared" si="63"/>
        <v>1000</v>
      </c>
      <c r="K89">
        <f t="shared" si="63"/>
        <v>502.5</v>
      </c>
      <c r="L89">
        <f t="shared" si="63"/>
        <v>253.75</v>
      </c>
      <c r="M89">
        <f t="shared" si="63"/>
        <v>129.375</v>
      </c>
      <c r="N89">
        <f t="shared" si="63"/>
        <v>67.1875</v>
      </c>
      <c r="O89">
        <f t="shared" si="63"/>
        <v>36.09375</v>
      </c>
      <c r="P89">
        <f t="shared" si="63"/>
        <v>51.640625</v>
      </c>
      <c r="Q89">
        <f t="shared" si="63"/>
        <v>59.4140625</v>
      </c>
      <c r="R89">
        <f t="shared" si="63"/>
        <v>63.30078125</v>
      </c>
      <c r="S89">
        <f t="shared" si="63"/>
        <v>65.244140625</v>
      </c>
      <c r="T89">
        <f t="shared" si="63"/>
        <v>66.2158203125</v>
      </c>
      <c r="U89">
        <f t="shared" si="63"/>
        <v>66.70166015625</v>
      </c>
      <c r="V89">
        <f t="shared" si="63"/>
        <v>66.70166015625</v>
      </c>
      <c r="W89" s="132">
        <f>HLOOKUP(1,$I88:V89,2,0)</f>
        <v>66.2158203125</v>
      </c>
      <c r="X89" s="132"/>
      <c r="Y89" s="132"/>
    </row>
    <row r="90" spans="1:25" s="139" customFormat="1">
      <c r="A90" s="137"/>
      <c r="B90" s="137"/>
      <c r="C90" s="137"/>
      <c r="D90" s="137"/>
      <c r="E90" s="137"/>
      <c r="F90" s="138" t="s">
        <v>111</v>
      </c>
      <c r="G90" s="139">
        <v>1</v>
      </c>
      <c r="I90" s="139" t="str">
        <f t="shared" ref="I90:W90" si="64">IF(I$16&lt;0,I$16,"")</f>
        <v/>
      </c>
      <c r="J90" s="139">
        <f t="shared" si="64"/>
        <v>-0.18669088638165865</v>
      </c>
      <c r="K90" s="139">
        <f t="shared" si="64"/>
        <v>-0.16051952978188444</v>
      </c>
      <c r="L90" s="139">
        <f t="shared" si="64"/>
        <v>-0.12360336989907639</v>
      </c>
      <c r="M90" s="139">
        <f t="shared" si="64"/>
        <v>-7.202222278178616E-2</v>
      </c>
      <c r="N90" s="139">
        <f t="shared" si="64"/>
        <v>-4.7163907894542945E-4</v>
      </c>
      <c r="O90" s="139" t="str">
        <f t="shared" si="64"/>
        <v/>
      </c>
      <c r="P90" s="139" t="str">
        <f t="shared" si="64"/>
        <v/>
      </c>
      <c r="Q90" s="139" t="str">
        <f t="shared" si="64"/>
        <v/>
      </c>
      <c r="R90" s="139" t="str">
        <f t="shared" si="64"/>
        <v/>
      </c>
      <c r="S90" s="139" t="str">
        <f t="shared" si="64"/>
        <v/>
      </c>
      <c r="T90" s="139" t="str">
        <f t="shared" si="64"/>
        <v/>
      </c>
      <c r="U90" s="139" t="str">
        <f t="shared" si="64"/>
        <v/>
      </c>
      <c r="V90" s="139" t="str">
        <f t="shared" si="64"/>
        <v/>
      </c>
      <c r="W90" s="139" t="str">
        <f t="shared" si="64"/>
        <v/>
      </c>
    </row>
    <row r="91" spans="1:25">
      <c r="A91" s="135"/>
      <c r="B91" s="135"/>
      <c r="C91" s="135"/>
      <c r="D91" s="135"/>
      <c r="E91" s="135"/>
      <c r="G91">
        <v>2</v>
      </c>
      <c r="I91">
        <f t="shared" ref="I91:W91" si="65">IF(NOT(I$16&lt;0),I$16,"")</f>
        <v>0.94935114741427173</v>
      </c>
      <c r="J91" t="str">
        <f t="shared" si="65"/>
        <v/>
      </c>
      <c r="K91" t="str">
        <f t="shared" si="65"/>
        <v/>
      </c>
      <c r="L91" t="str">
        <f t="shared" si="65"/>
        <v/>
      </c>
      <c r="M91" t="str">
        <f t="shared" si="65"/>
        <v/>
      </c>
      <c r="N91" t="str">
        <f t="shared" si="65"/>
        <v/>
      </c>
      <c r="O91">
        <f t="shared" si="65"/>
        <v>9.6864528628754609E-2</v>
      </c>
      <c r="P91">
        <f t="shared" si="65"/>
        <v>3.7957840153883593E-2</v>
      </c>
      <c r="Q91">
        <f t="shared" si="65"/>
        <v>1.6690267632852085E-2</v>
      </c>
      <c r="R91">
        <f t="shared" si="65"/>
        <v>7.6819968508121672E-3</v>
      </c>
      <c r="S91">
        <f t="shared" si="65"/>
        <v>3.5069582071499683E-3</v>
      </c>
      <c r="T91">
        <f t="shared" si="65"/>
        <v>1.4940760171403555E-3</v>
      </c>
      <c r="U91">
        <f t="shared" si="65"/>
        <v>1.4940760171403555E-3</v>
      </c>
      <c r="V91">
        <f t="shared" si="65"/>
        <v>1.4940760171403555E-3</v>
      </c>
      <c r="W91">
        <f t="shared" si="65"/>
        <v>1.4940760171403555E-3</v>
      </c>
    </row>
    <row r="92" spans="1:25">
      <c r="A92" s="135"/>
      <c r="B92" s="135"/>
      <c r="C92" s="135"/>
      <c r="D92" s="135"/>
      <c r="E92" s="135"/>
      <c r="G92">
        <v>3</v>
      </c>
      <c r="H92">
        <f>MAX(I90:W90)</f>
        <v>-4.7163907894542945E-4</v>
      </c>
      <c r="I92">
        <f t="shared" ref="I92:W92" si="66">IF(I$16=$H92,1,0)</f>
        <v>0</v>
      </c>
      <c r="J92">
        <f t="shared" si="66"/>
        <v>0</v>
      </c>
      <c r="K92">
        <f t="shared" si="66"/>
        <v>0</v>
      </c>
      <c r="L92">
        <f t="shared" si="66"/>
        <v>0</v>
      </c>
      <c r="M92">
        <f t="shared" si="66"/>
        <v>0</v>
      </c>
      <c r="N92">
        <f t="shared" si="66"/>
        <v>1</v>
      </c>
      <c r="O92">
        <f t="shared" si="66"/>
        <v>0</v>
      </c>
      <c r="P92">
        <f t="shared" si="66"/>
        <v>0</v>
      </c>
      <c r="Q92">
        <f t="shared" si="66"/>
        <v>0</v>
      </c>
      <c r="R92">
        <f t="shared" si="66"/>
        <v>0</v>
      </c>
      <c r="S92">
        <f t="shared" si="66"/>
        <v>0</v>
      </c>
      <c r="T92">
        <f t="shared" si="66"/>
        <v>0</v>
      </c>
      <c r="U92">
        <f t="shared" si="66"/>
        <v>0</v>
      </c>
      <c r="V92">
        <f t="shared" si="66"/>
        <v>0</v>
      </c>
      <c r="W92">
        <f t="shared" si="66"/>
        <v>0</v>
      </c>
    </row>
    <row r="93" spans="1:25">
      <c r="A93" s="135"/>
      <c r="B93" s="135"/>
      <c r="C93" s="135"/>
      <c r="D93" s="135"/>
      <c r="E93" s="135"/>
      <c r="G93">
        <v>4</v>
      </c>
      <c r="I93">
        <f t="shared" ref="I93:W93" si="67">I$11</f>
        <v>5</v>
      </c>
      <c r="J93">
        <f t="shared" si="67"/>
        <v>1000</v>
      </c>
      <c r="K93">
        <f t="shared" si="67"/>
        <v>502.5</v>
      </c>
      <c r="L93">
        <f t="shared" si="67"/>
        <v>253.75</v>
      </c>
      <c r="M93">
        <f t="shared" si="67"/>
        <v>129.375</v>
      </c>
      <c r="N93">
        <f t="shared" si="67"/>
        <v>67.1875</v>
      </c>
      <c r="O93">
        <f t="shared" si="67"/>
        <v>36.09375</v>
      </c>
      <c r="P93">
        <f t="shared" si="67"/>
        <v>51.640625</v>
      </c>
      <c r="Q93">
        <f t="shared" si="67"/>
        <v>59.4140625</v>
      </c>
      <c r="R93">
        <f t="shared" si="67"/>
        <v>63.30078125</v>
      </c>
      <c r="S93">
        <f t="shared" si="67"/>
        <v>65.244140625</v>
      </c>
      <c r="T93">
        <f t="shared" si="67"/>
        <v>66.2158203125</v>
      </c>
      <c r="U93">
        <f t="shared" si="67"/>
        <v>66.70166015625</v>
      </c>
      <c r="V93">
        <f t="shared" si="67"/>
        <v>66.70166015625</v>
      </c>
      <c r="W93">
        <f t="shared" si="67"/>
        <v>66.70166015625</v>
      </c>
      <c r="X93" s="132">
        <f>HLOOKUP(1,$I92:W93,2,0)</f>
        <v>67.1875</v>
      </c>
      <c r="Y93" s="132"/>
    </row>
    <row r="94" spans="1:25">
      <c r="A94" s="135"/>
      <c r="B94" s="135"/>
      <c r="C94" s="135"/>
      <c r="D94" s="135"/>
      <c r="E94" s="135"/>
      <c r="G94">
        <v>5</v>
      </c>
      <c r="H94">
        <f>MIN(I91:W91)</f>
        <v>1.4940760171403555E-3</v>
      </c>
      <c r="I94">
        <f t="shared" ref="I94:W94" si="68">IF(I$16=$H94,1,0)</f>
        <v>0</v>
      </c>
      <c r="J94">
        <f t="shared" si="68"/>
        <v>0</v>
      </c>
      <c r="K94">
        <f t="shared" si="68"/>
        <v>0</v>
      </c>
      <c r="L94">
        <f t="shared" si="68"/>
        <v>0</v>
      </c>
      <c r="M94">
        <f t="shared" si="68"/>
        <v>0</v>
      </c>
      <c r="N94">
        <f t="shared" si="68"/>
        <v>0</v>
      </c>
      <c r="O94">
        <f t="shared" si="68"/>
        <v>0</v>
      </c>
      <c r="P94">
        <f t="shared" si="68"/>
        <v>0</v>
      </c>
      <c r="Q94">
        <f t="shared" si="68"/>
        <v>0</v>
      </c>
      <c r="R94">
        <f t="shared" si="68"/>
        <v>0</v>
      </c>
      <c r="S94">
        <f t="shared" si="68"/>
        <v>0</v>
      </c>
      <c r="T94">
        <f t="shared" si="68"/>
        <v>1</v>
      </c>
      <c r="U94">
        <f t="shared" si="68"/>
        <v>1</v>
      </c>
      <c r="V94">
        <f t="shared" si="68"/>
        <v>1</v>
      </c>
      <c r="W94">
        <f t="shared" si="68"/>
        <v>1</v>
      </c>
    </row>
    <row r="95" spans="1:25">
      <c r="A95" s="135"/>
      <c r="B95" s="135"/>
      <c r="C95" s="135"/>
      <c r="D95" s="135"/>
      <c r="E95" s="135"/>
      <c r="G95">
        <v>6</v>
      </c>
      <c r="I95">
        <f t="shared" ref="I95:W95" si="69">I$11</f>
        <v>5</v>
      </c>
      <c r="J95">
        <f t="shared" si="69"/>
        <v>1000</v>
      </c>
      <c r="K95">
        <f t="shared" si="69"/>
        <v>502.5</v>
      </c>
      <c r="L95">
        <f t="shared" si="69"/>
        <v>253.75</v>
      </c>
      <c r="M95">
        <f t="shared" si="69"/>
        <v>129.375</v>
      </c>
      <c r="N95">
        <f t="shared" si="69"/>
        <v>67.1875</v>
      </c>
      <c r="O95">
        <f t="shared" si="69"/>
        <v>36.09375</v>
      </c>
      <c r="P95">
        <f t="shared" si="69"/>
        <v>51.640625</v>
      </c>
      <c r="Q95">
        <f t="shared" si="69"/>
        <v>59.4140625</v>
      </c>
      <c r="R95">
        <f t="shared" si="69"/>
        <v>63.30078125</v>
      </c>
      <c r="S95">
        <f t="shared" si="69"/>
        <v>65.244140625</v>
      </c>
      <c r="T95">
        <f t="shared" si="69"/>
        <v>66.2158203125</v>
      </c>
      <c r="U95">
        <f t="shared" si="69"/>
        <v>66.70166015625</v>
      </c>
      <c r="V95">
        <f t="shared" si="69"/>
        <v>66.70166015625</v>
      </c>
      <c r="W95">
        <f t="shared" si="69"/>
        <v>66.70166015625</v>
      </c>
      <c r="X95" s="132">
        <f>HLOOKUP(1,$I94:W95,2,0)</f>
        <v>66.2158203125</v>
      </c>
      <c r="Y95" s="132"/>
    </row>
    <row r="96" spans="1:25" s="139" customFormat="1">
      <c r="A96" s="137"/>
      <c r="B96" s="137"/>
      <c r="C96" s="137"/>
      <c r="D96" s="137"/>
      <c r="E96" s="137"/>
      <c r="F96" s="138" t="s">
        <v>112</v>
      </c>
      <c r="G96" s="139">
        <v>1</v>
      </c>
      <c r="I96" s="139" t="str">
        <f t="shared" ref="I96:X96" si="70">IF(I$16&lt;0,I$16,"")</f>
        <v/>
      </c>
      <c r="J96" s="139">
        <f t="shared" si="70"/>
        <v>-0.18669088638165865</v>
      </c>
      <c r="K96" s="139">
        <f t="shared" si="70"/>
        <v>-0.16051952978188444</v>
      </c>
      <c r="L96" s="139">
        <f t="shared" si="70"/>
        <v>-0.12360336989907639</v>
      </c>
      <c r="M96" s="139">
        <f t="shared" si="70"/>
        <v>-7.202222278178616E-2</v>
      </c>
      <c r="N96" s="139">
        <f t="shared" si="70"/>
        <v>-4.7163907894542945E-4</v>
      </c>
      <c r="O96" s="139" t="str">
        <f t="shared" si="70"/>
        <v/>
      </c>
      <c r="P96" s="139" t="str">
        <f t="shared" si="70"/>
        <v/>
      </c>
      <c r="Q96" s="139" t="str">
        <f t="shared" si="70"/>
        <v/>
      </c>
      <c r="R96" s="139" t="str">
        <f t="shared" si="70"/>
        <v/>
      </c>
      <c r="S96" s="139" t="str">
        <f t="shared" si="70"/>
        <v/>
      </c>
      <c r="T96" s="139" t="str">
        <f t="shared" si="70"/>
        <v/>
      </c>
      <c r="U96" s="139" t="str">
        <f t="shared" si="70"/>
        <v/>
      </c>
      <c r="V96" s="139" t="str">
        <f t="shared" si="70"/>
        <v/>
      </c>
      <c r="W96" s="139" t="str">
        <f t="shared" si="70"/>
        <v/>
      </c>
      <c r="X96" s="139" t="str">
        <f t="shared" si="70"/>
        <v/>
      </c>
    </row>
    <row r="97" spans="1:27">
      <c r="A97" s="135"/>
      <c r="B97" s="135"/>
      <c r="C97" s="135"/>
      <c r="D97" s="135"/>
      <c r="E97" s="135"/>
      <c r="G97">
        <v>2</v>
      </c>
      <c r="I97">
        <f t="shared" ref="I97:X97" si="71">IF(NOT(I$16&lt;0),I$16,"")</f>
        <v>0.94935114741427173</v>
      </c>
      <c r="J97" t="str">
        <f t="shared" si="71"/>
        <v/>
      </c>
      <c r="K97" t="str">
        <f t="shared" si="71"/>
        <v/>
      </c>
      <c r="L97" t="str">
        <f t="shared" si="71"/>
        <v/>
      </c>
      <c r="M97" t="str">
        <f t="shared" si="71"/>
        <v/>
      </c>
      <c r="N97" t="str">
        <f t="shared" si="71"/>
        <v/>
      </c>
      <c r="O97">
        <f t="shared" si="71"/>
        <v>9.6864528628754609E-2</v>
      </c>
      <c r="P97">
        <f t="shared" si="71"/>
        <v>3.7957840153883593E-2</v>
      </c>
      <c r="Q97">
        <f t="shared" si="71"/>
        <v>1.6690267632852085E-2</v>
      </c>
      <c r="R97">
        <f t="shared" si="71"/>
        <v>7.6819968508121672E-3</v>
      </c>
      <c r="S97">
        <f t="shared" si="71"/>
        <v>3.5069582071499683E-3</v>
      </c>
      <c r="T97">
        <f t="shared" si="71"/>
        <v>1.4940760171403555E-3</v>
      </c>
      <c r="U97">
        <f t="shared" si="71"/>
        <v>1.4940760171403555E-3</v>
      </c>
      <c r="V97">
        <f t="shared" si="71"/>
        <v>1.4940760171403555E-3</v>
      </c>
      <c r="W97">
        <f t="shared" si="71"/>
        <v>1.4940760171403555E-3</v>
      </c>
      <c r="X97">
        <f t="shared" si="71"/>
        <v>1.4940760171403555E-3</v>
      </c>
    </row>
    <row r="98" spans="1:27">
      <c r="A98" s="135"/>
      <c r="B98" s="135"/>
      <c r="C98" s="135"/>
      <c r="D98" s="135"/>
      <c r="E98" s="135"/>
      <c r="G98">
        <v>3</v>
      </c>
      <c r="H98">
        <f>MAX(I96:X96)</f>
        <v>-4.7163907894542945E-4</v>
      </c>
      <c r="I98">
        <f t="shared" ref="I98:X98" si="72">IF(I$16=$H98,1,0)</f>
        <v>0</v>
      </c>
      <c r="J98">
        <f t="shared" si="72"/>
        <v>0</v>
      </c>
      <c r="K98">
        <f t="shared" si="72"/>
        <v>0</v>
      </c>
      <c r="L98">
        <f t="shared" si="72"/>
        <v>0</v>
      </c>
      <c r="M98">
        <f t="shared" si="72"/>
        <v>0</v>
      </c>
      <c r="N98">
        <f t="shared" si="72"/>
        <v>1</v>
      </c>
      <c r="O98">
        <f t="shared" si="72"/>
        <v>0</v>
      </c>
      <c r="P98">
        <f t="shared" si="72"/>
        <v>0</v>
      </c>
      <c r="Q98">
        <f t="shared" si="72"/>
        <v>0</v>
      </c>
      <c r="R98">
        <f t="shared" si="72"/>
        <v>0</v>
      </c>
      <c r="S98">
        <f t="shared" si="72"/>
        <v>0</v>
      </c>
      <c r="T98">
        <f t="shared" si="72"/>
        <v>0</v>
      </c>
      <c r="U98">
        <f t="shared" si="72"/>
        <v>0</v>
      </c>
      <c r="V98">
        <f t="shared" si="72"/>
        <v>0</v>
      </c>
      <c r="W98">
        <f t="shared" si="72"/>
        <v>0</v>
      </c>
      <c r="X98">
        <f t="shared" si="72"/>
        <v>0</v>
      </c>
    </row>
    <row r="99" spans="1:27">
      <c r="A99" s="135"/>
      <c r="B99" s="135"/>
      <c r="C99" s="135"/>
      <c r="D99" s="135"/>
      <c r="E99" s="135"/>
      <c r="G99">
        <v>4</v>
      </c>
      <c r="I99">
        <f t="shared" ref="I99:X99" si="73">I$11</f>
        <v>5</v>
      </c>
      <c r="J99">
        <f t="shared" si="73"/>
        <v>1000</v>
      </c>
      <c r="K99">
        <f t="shared" si="73"/>
        <v>502.5</v>
      </c>
      <c r="L99">
        <f t="shared" si="73"/>
        <v>253.75</v>
      </c>
      <c r="M99">
        <f t="shared" si="73"/>
        <v>129.375</v>
      </c>
      <c r="N99">
        <f t="shared" si="73"/>
        <v>67.1875</v>
      </c>
      <c r="O99">
        <f t="shared" si="73"/>
        <v>36.09375</v>
      </c>
      <c r="P99">
        <f t="shared" si="73"/>
        <v>51.640625</v>
      </c>
      <c r="Q99">
        <f t="shared" si="73"/>
        <v>59.4140625</v>
      </c>
      <c r="R99">
        <f t="shared" si="73"/>
        <v>63.30078125</v>
      </c>
      <c r="S99">
        <f t="shared" si="73"/>
        <v>65.244140625</v>
      </c>
      <c r="T99">
        <f t="shared" si="73"/>
        <v>66.2158203125</v>
      </c>
      <c r="U99">
        <f t="shared" si="73"/>
        <v>66.70166015625</v>
      </c>
      <c r="V99">
        <f t="shared" si="73"/>
        <v>66.70166015625</v>
      </c>
      <c r="W99">
        <f t="shared" si="73"/>
        <v>66.70166015625</v>
      </c>
      <c r="X99">
        <f t="shared" si="73"/>
        <v>66.70166015625</v>
      </c>
      <c r="Y99" s="132">
        <f>HLOOKUP(1,$I98:X99,2,0)</f>
        <v>67.1875</v>
      </c>
    </row>
    <row r="100" spans="1:27">
      <c r="A100" s="135"/>
      <c r="B100" s="135"/>
      <c r="C100" s="135"/>
      <c r="D100" s="135"/>
      <c r="E100" s="135"/>
      <c r="G100">
        <v>5</v>
      </c>
      <c r="H100">
        <f>MIN(I97:X97)</f>
        <v>1.4940760171403555E-3</v>
      </c>
      <c r="I100">
        <f t="shared" ref="I100:X100" si="74">IF(I$16=$H100,1,0)</f>
        <v>0</v>
      </c>
      <c r="J100">
        <f t="shared" si="74"/>
        <v>0</v>
      </c>
      <c r="K100">
        <f t="shared" si="74"/>
        <v>0</v>
      </c>
      <c r="L100">
        <f t="shared" si="74"/>
        <v>0</v>
      </c>
      <c r="M100">
        <f t="shared" si="74"/>
        <v>0</v>
      </c>
      <c r="N100">
        <f t="shared" si="74"/>
        <v>0</v>
      </c>
      <c r="O100">
        <f t="shared" si="74"/>
        <v>0</v>
      </c>
      <c r="P100">
        <f t="shared" si="74"/>
        <v>0</v>
      </c>
      <c r="Q100">
        <f t="shared" si="74"/>
        <v>0</v>
      </c>
      <c r="R100">
        <f t="shared" si="74"/>
        <v>0</v>
      </c>
      <c r="S100">
        <f t="shared" si="74"/>
        <v>0</v>
      </c>
      <c r="T100">
        <f t="shared" si="74"/>
        <v>1</v>
      </c>
      <c r="U100">
        <f t="shared" si="74"/>
        <v>1</v>
      </c>
      <c r="V100">
        <f t="shared" si="74"/>
        <v>1</v>
      </c>
      <c r="W100">
        <f t="shared" si="74"/>
        <v>1</v>
      </c>
      <c r="X100">
        <f t="shared" si="74"/>
        <v>1</v>
      </c>
    </row>
    <row r="101" spans="1:27">
      <c r="A101" s="135"/>
      <c r="B101" s="135"/>
      <c r="C101" s="135"/>
      <c r="D101" s="135"/>
      <c r="E101" s="135"/>
      <c r="G101">
        <v>6</v>
      </c>
      <c r="I101">
        <f t="shared" ref="I101:X101" si="75">I$11</f>
        <v>5</v>
      </c>
      <c r="J101">
        <f t="shared" si="75"/>
        <v>1000</v>
      </c>
      <c r="K101">
        <f t="shared" si="75"/>
        <v>502.5</v>
      </c>
      <c r="L101">
        <f t="shared" si="75"/>
        <v>253.75</v>
      </c>
      <c r="M101">
        <f t="shared" si="75"/>
        <v>129.375</v>
      </c>
      <c r="N101">
        <f t="shared" si="75"/>
        <v>67.1875</v>
      </c>
      <c r="O101">
        <f t="shared" si="75"/>
        <v>36.09375</v>
      </c>
      <c r="P101">
        <f t="shared" si="75"/>
        <v>51.640625</v>
      </c>
      <c r="Q101">
        <f t="shared" si="75"/>
        <v>59.4140625</v>
      </c>
      <c r="R101">
        <f t="shared" si="75"/>
        <v>63.30078125</v>
      </c>
      <c r="S101">
        <f t="shared" si="75"/>
        <v>65.244140625</v>
      </c>
      <c r="T101">
        <f t="shared" si="75"/>
        <v>66.2158203125</v>
      </c>
      <c r="U101">
        <f t="shared" si="75"/>
        <v>66.70166015625</v>
      </c>
      <c r="V101">
        <f t="shared" si="75"/>
        <v>66.70166015625</v>
      </c>
      <c r="W101">
        <f t="shared" si="75"/>
        <v>66.70166015625</v>
      </c>
      <c r="X101">
        <f t="shared" si="75"/>
        <v>66.70166015625</v>
      </c>
      <c r="Y101" s="132">
        <f>HLOOKUP(1,$I100:X101,2,0)</f>
        <v>66.2158203125</v>
      </c>
    </row>
    <row r="102" spans="1:27" s="139" customFormat="1">
      <c r="A102" s="137"/>
      <c r="B102" s="137"/>
      <c r="C102" s="137"/>
      <c r="D102" s="137"/>
      <c r="E102" s="137"/>
      <c r="F102" s="138" t="s">
        <v>113</v>
      </c>
      <c r="G102" s="139">
        <v>1</v>
      </c>
      <c r="I102" s="139" t="str">
        <f t="shared" ref="I102:Y102" si="76">IF(I$16&lt;0,I$16,"")</f>
        <v/>
      </c>
      <c r="J102" s="139">
        <f t="shared" si="76"/>
        <v>-0.18669088638165865</v>
      </c>
      <c r="K102" s="139">
        <f t="shared" si="76"/>
        <v>-0.16051952978188444</v>
      </c>
      <c r="L102" s="139">
        <f t="shared" si="76"/>
        <v>-0.12360336989907639</v>
      </c>
      <c r="M102" s="139">
        <f t="shared" si="76"/>
        <v>-7.202222278178616E-2</v>
      </c>
      <c r="N102" s="139">
        <f t="shared" si="76"/>
        <v>-4.7163907894542945E-4</v>
      </c>
      <c r="O102" s="139" t="str">
        <f t="shared" si="76"/>
        <v/>
      </c>
      <c r="P102" s="139" t="str">
        <f t="shared" si="76"/>
        <v/>
      </c>
      <c r="Q102" s="139" t="str">
        <f t="shared" si="76"/>
        <v/>
      </c>
      <c r="R102" s="139" t="str">
        <f t="shared" si="76"/>
        <v/>
      </c>
      <c r="S102" s="139" t="str">
        <f t="shared" si="76"/>
        <v/>
      </c>
      <c r="T102" s="139" t="str">
        <f t="shared" si="76"/>
        <v/>
      </c>
      <c r="U102" s="139" t="str">
        <f t="shared" si="76"/>
        <v/>
      </c>
      <c r="V102" s="139" t="str">
        <f t="shared" si="76"/>
        <v/>
      </c>
      <c r="W102" s="139" t="str">
        <f t="shared" si="76"/>
        <v/>
      </c>
      <c r="X102" s="139" t="str">
        <f t="shared" si="76"/>
        <v/>
      </c>
      <c r="Y102" s="139" t="str">
        <f t="shared" si="76"/>
        <v/>
      </c>
    </row>
    <row r="103" spans="1:27">
      <c r="A103" s="135"/>
      <c r="B103" s="135"/>
      <c r="C103" s="135"/>
      <c r="D103" s="135"/>
      <c r="E103" s="135"/>
      <c r="G103">
        <v>2</v>
      </c>
      <c r="I103">
        <f t="shared" ref="I103:Y103" si="77">IF(NOT(I$16&lt;0),I$16,"")</f>
        <v>0.94935114741427173</v>
      </c>
      <c r="J103" t="str">
        <f t="shared" si="77"/>
        <v/>
      </c>
      <c r="K103" t="str">
        <f t="shared" si="77"/>
        <v/>
      </c>
      <c r="L103" t="str">
        <f t="shared" si="77"/>
        <v/>
      </c>
      <c r="M103" t="str">
        <f t="shared" si="77"/>
        <v/>
      </c>
      <c r="N103" t="str">
        <f t="shared" si="77"/>
        <v/>
      </c>
      <c r="O103">
        <f t="shared" si="77"/>
        <v>9.6864528628754609E-2</v>
      </c>
      <c r="P103">
        <f t="shared" si="77"/>
        <v>3.7957840153883593E-2</v>
      </c>
      <c r="Q103">
        <f t="shared" si="77"/>
        <v>1.6690267632852085E-2</v>
      </c>
      <c r="R103">
        <f t="shared" si="77"/>
        <v>7.6819968508121672E-3</v>
      </c>
      <c r="S103">
        <f t="shared" si="77"/>
        <v>3.5069582071499683E-3</v>
      </c>
      <c r="T103">
        <f t="shared" si="77"/>
        <v>1.4940760171403555E-3</v>
      </c>
      <c r="U103">
        <f t="shared" si="77"/>
        <v>1.4940760171403555E-3</v>
      </c>
      <c r="V103">
        <f t="shared" si="77"/>
        <v>1.4940760171403555E-3</v>
      </c>
      <c r="W103">
        <f t="shared" si="77"/>
        <v>1.4940760171403555E-3</v>
      </c>
      <c r="X103">
        <f t="shared" si="77"/>
        <v>1.4940760171403555E-3</v>
      </c>
      <c r="Y103">
        <f t="shared" si="77"/>
        <v>1.4940760171403555E-3</v>
      </c>
    </row>
    <row r="104" spans="1:27">
      <c r="A104" s="135"/>
      <c r="B104" s="135"/>
      <c r="C104" s="135"/>
      <c r="D104" s="135"/>
      <c r="E104" s="135"/>
      <c r="G104">
        <v>3</v>
      </c>
      <c r="H104">
        <f>MAX(I102:Y102)</f>
        <v>-4.7163907894542945E-4</v>
      </c>
      <c r="I104">
        <f t="shared" ref="I104:Y104" si="78">IF(I$16=$H104,1,0)</f>
        <v>0</v>
      </c>
      <c r="J104">
        <f t="shared" si="78"/>
        <v>0</v>
      </c>
      <c r="K104">
        <f t="shared" si="78"/>
        <v>0</v>
      </c>
      <c r="L104">
        <f t="shared" si="78"/>
        <v>0</v>
      </c>
      <c r="M104">
        <f t="shared" si="78"/>
        <v>0</v>
      </c>
      <c r="N104">
        <f t="shared" si="78"/>
        <v>1</v>
      </c>
      <c r="O104">
        <f t="shared" si="78"/>
        <v>0</v>
      </c>
      <c r="P104">
        <f t="shared" si="78"/>
        <v>0</v>
      </c>
      <c r="Q104">
        <f t="shared" si="78"/>
        <v>0</v>
      </c>
      <c r="R104">
        <f t="shared" si="78"/>
        <v>0</v>
      </c>
      <c r="S104">
        <f t="shared" si="78"/>
        <v>0</v>
      </c>
      <c r="T104">
        <f t="shared" si="78"/>
        <v>0</v>
      </c>
      <c r="U104">
        <f t="shared" si="78"/>
        <v>0</v>
      </c>
      <c r="V104">
        <f t="shared" si="78"/>
        <v>0</v>
      </c>
      <c r="W104">
        <f t="shared" si="78"/>
        <v>0</v>
      </c>
      <c r="X104">
        <f t="shared" si="78"/>
        <v>0</v>
      </c>
      <c r="Y104">
        <f t="shared" si="78"/>
        <v>0</v>
      </c>
    </row>
    <row r="105" spans="1:27">
      <c r="A105" s="135"/>
      <c r="B105" s="135"/>
      <c r="C105" s="135"/>
      <c r="D105" s="135"/>
      <c r="E105" s="135"/>
      <c r="G105">
        <v>4</v>
      </c>
      <c r="I105">
        <f t="shared" ref="I105:Y105" si="79">I$11</f>
        <v>5</v>
      </c>
      <c r="J105">
        <f t="shared" si="79"/>
        <v>1000</v>
      </c>
      <c r="K105">
        <f t="shared" si="79"/>
        <v>502.5</v>
      </c>
      <c r="L105">
        <f t="shared" si="79"/>
        <v>253.75</v>
      </c>
      <c r="M105">
        <f t="shared" si="79"/>
        <v>129.375</v>
      </c>
      <c r="N105">
        <f t="shared" si="79"/>
        <v>67.1875</v>
      </c>
      <c r="O105">
        <f t="shared" si="79"/>
        <v>36.09375</v>
      </c>
      <c r="P105">
        <f t="shared" si="79"/>
        <v>51.640625</v>
      </c>
      <c r="Q105">
        <f t="shared" si="79"/>
        <v>59.4140625</v>
      </c>
      <c r="R105">
        <f t="shared" si="79"/>
        <v>63.30078125</v>
      </c>
      <c r="S105">
        <f t="shared" si="79"/>
        <v>65.244140625</v>
      </c>
      <c r="T105">
        <f t="shared" si="79"/>
        <v>66.2158203125</v>
      </c>
      <c r="U105">
        <f t="shared" si="79"/>
        <v>66.70166015625</v>
      </c>
      <c r="V105">
        <f t="shared" si="79"/>
        <v>66.70166015625</v>
      </c>
      <c r="W105">
        <f t="shared" si="79"/>
        <v>66.70166015625</v>
      </c>
      <c r="X105">
        <f t="shared" si="79"/>
        <v>66.70166015625</v>
      </c>
      <c r="Y105">
        <f t="shared" si="79"/>
        <v>66.70166015625</v>
      </c>
      <c r="Z105" s="132">
        <f>HLOOKUP(1,$I104:Y105,2,0)</f>
        <v>67.1875</v>
      </c>
    </row>
    <row r="106" spans="1:27">
      <c r="A106" s="135"/>
      <c r="B106" s="135"/>
      <c r="C106" s="135"/>
      <c r="D106" s="135"/>
      <c r="E106" s="135"/>
      <c r="G106">
        <v>5</v>
      </c>
      <c r="H106">
        <f>MIN(I103:Y103)</f>
        <v>1.4940760171403555E-3</v>
      </c>
      <c r="I106">
        <f t="shared" ref="I106:Y106" si="80">IF(I$16=$H106,1,0)</f>
        <v>0</v>
      </c>
      <c r="J106">
        <f t="shared" si="80"/>
        <v>0</v>
      </c>
      <c r="K106">
        <f t="shared" si="80"/>
        <v>0</v>
      </c>
      <c r="L106">
        <f t="shared" si="80"/>
        <v>0</v>
      </c>
      <c r="M106">
        <f t="shared" si="80"/>
        <v>0</v>
      </c>
      <c r="N106">
        <f t="shared" si="80"/>
        <v>0</v>
      </c>
      <c r="O106">
        <f t="shared" si="80"/>
        <v>0</v>
      </c>
      <c r="P106">
        <f t="shared" si="80"/>
        <v>0</v>
      </c>
      <c r="Q106">
        <f t="shared" si="80"/>
        <v>0</v>
      </c>
      <c r="R106">
        <f t="shared" si="80"/>
        <v>0</v>
      </c>
      <c r="S106">
        <f t="shared" si="80"/>
        <v>0</v>
      </c>
      <c r="T106">
        <f t="shared" si="80"/>
        <v>1</v>
      </c>
      <c r="U106">
        <f t="shared" si="80"/>
        <v>1</v>
      </c>
      <c r="V106">
        <f t="shared" si="80"/>
        <v>1</v>
      </c>
      <c r="W106">
        <f t="shared" si="80"/>
        <v>1</v>
      </c>
      <c r="X106">
        <f t="shared" si="80"/>
        <v>1</v>
      </c>
      <c r="Y106">
        <f t="shared" si="80"/>
        <v>1</v>
      </c>
    </row>
    <row r="107" spans="1:27">
      <c r="A107" s="135"/>
      <c r="B107" s="135"/>
      <c r="C107" s="135"/>
      <c r="D107" s="135"/>
      <c r="E107" s="135"/>
      <c r="G107">
        <v>6</v>
      </c>
      <c r="I107">
        <f t="shared" ref="I107:Y107" si="81">I$11</f>
        <v>5</v>
      </c>
      <c r="J107">
        <f t="shared" si="81"/>
        <v>1000</v>
      </c>
      <c r="K107">
        <f t="shared" si="81"/>
        <v>502.5</v>
      </c>
      <c r="L107">
        <f t="shared" si="81"/>
        <v>253.75</v>
      </c>
      <c r="M107">
        <f t="shared" si="81"/>
        <v>129.375</v>
      </c>
      <c r="N107">
        <f t="shared" si="81"/>
        <v>67.1875</v>
      </c>
      <c r="O107">
        <f t="shared" si="81"/>
        <v>36.09375</v>
      </c>
      <c r="P107">
        <f t="shared" si="81"/>
        <v>51.640625</v>
      </c>
      <c r="Q107">
        <f t="shared" si="81"/>
        <v>59.4140625</v>
      </c>
      <c r="R107">
        <f t="shared" si="81"/>
        <v>63.30078125</v>
      </c>
      <c r="S107">
        <f t="shared" si="81"/>
        <v>65.244140625</v>
      </c>
      <c r="T107">
        <f t="shared" si="81"/>
        <v>66.2158203125</v>
      </c>
      <c r="U107">
        <f t="shared" si="81"/>
        <v>66.70166015625</v>
      </c>
      <c r="V107">
        <f t="shared" si="81"/>
        <v>66.70166015625</v>
      </c>
      <c r="W107">
        <f t="shared" si="81"/>
        <v>66.70166015625</v>
      </c>
      <c r="X107">
        <f t="shared" si="81"/>
        <v>66.70166015625</v>
      </c>
      <c r="Y107">
        <f t="shared" si="81"/>
        <v>66.70166015625</v>
      </c>
      <c r="Z107" s="132">
        <f>HLOOKUP(1,$I106:Y107,2,0)</f>
        <v>66.2158203125</v>
      </c>
    </row>
    <row r="108" spans="1:27" s="139" customFormat="1">
      <c r="A108" s="137"/>
      <c r="B108" s="137"/>
      <c r="C108" s="137"/>
      <c r="D108" s="137"/>
      <c r="E108" s="137"/>
      <c r="F108" s="138" t="s">
        <v>114</v>
      </c>
      <c r="G108" s="139">
        <v>1</v>
      </c>
      <c r="I108" s="139" t="str">
        <f t="shared" ref="I108:Z108" si="82">IF(I$16&lt;0,I$16,"")</f>
        <v/>
      </c>
      <c r="J108" s="139">
        <f t="shared" si="82"/>
        <v>-0.18669088638165865</v>
      </c>
      <c r="K108" s="139">
        <f t="shared" si="82"/>
        <v>-0.16051952978188444</v>
      </c>
      <c r="L108" s="139">
        <f t="shared" si="82"/>
        <v>-0.12360336989907639</v>
      </c>
      <c r="M108" s="139">
        <f t="shared" si="82"/>
        <v>-7.202222278178616E-2</v>
      </c>
      <c r="N108" s="139">
        <f t="shared" si="82"/>
        <v>-4.7163907894542945E-4</v>
      </c>
      <c r="O108" s="139" t="str">
        <f t="shared" si="82"/>
        <v/>
      </c>
      <c r="P108" s="139" t="str">
        <f t="shared" si="82"/>
        <v/>
      </c>
      <c r="Q108" s="139" t="str">
        <f t="shared" si="82"/>
        <v/>
      </c>
      <c r="R108" s="139" t="str">
        <f t="shared" si="82"/>
        <v/>
      </c>
      <c r="S108" s="139" t="str">
        <f t="shared" si="82"/>
        <v/>
      </c>
      <c r="T108" s="139" t="str">
        <f t="shared" si="82"/>
        <v/>
      </c>
      <c r="U108" s="139" t="str">
        <f t="shared" si="82"/>
        <v/>
      </c>
      <c r="V108" s="139" t="str">
        <f t="shared" si="82"/>
        <v/>
      </c>
      <c r="W108" s="139" t="str">
        <f t="shared" si="82"/>
        <v/>
      </c>
      <c r="X108" s="139" t="str">
        <f t="shared" si="82"/>
        <v/>
      </c>
      <c r="Y108" s="139" t="str">
        <f t="shared" si="82"/>
        <v/>
      </c>
      <c r="Z108" s="139" t="str">
        <f t="shared" si="82"/>
        <v/>
      </c>
    </row>
    <row r="109" spans="1:27">
      <c r="A109" s="135"/>
      <c r="B109" s="135"/>
      <c r="C109" s="135"/>
      <c r="D109" s="135"/>
      <c r="E109" s="135"/>
      <c r="G109">
        <v>2</v>
      </c>
      <c r="I109">
        <f t="shared" ref="I109:Z109" si="83">IF(NOT(I$16&lt;0),I$16,"")</f>
        <v>0.94935114741427173</v>
      </c>
      <c r="J109" t="str">
        <f t="shared" si="83"/>
        <v/>
      </c>
      <c r="K109" t="str">
        <f t="shared" si="83"/>
        <v/>
      </c>
      <c r="L109" t="str">
        <f t="shared" si="83"/>
        <v/>
      </c>
      <c r="M109" t="str">
        <f t="shared" si="83"/>
        <v/>
      </c>
      <c r="N109" t="str">
        <f t="shared" si="83"/>
        <v/>
      </c>
      <c r="O109">
        <f t="shared" si="83"/>
        <v>9.6864528628754609E-2</v>
      </c>
      <c r="P109">
        <f t="shared" si="83"/>
        <v>3.7957840153883593E-2</v>
      </c>
      <c r="Q109">
        <f t="shared" si="83"/>
        <v>1.6690267632852085E-2</v>
      </c>
      <c r="R109">
        <f t="shared" si="83"/>
        <v>7.6819968508121672E-3</v>
      </c>
      <c r="S109">
        <f t="shared" si="83"/>
        <v>3.5069582071499683E-3</v>
      </c>
      <c r="T109">
        <f t="shared" si="83"/>
        <v>1.4940760171403555E-3</v>
      </c>
      <c r="U109">
        <f t="shared" si="83"/>
        <v>1.4940760171403555E-3</v>
      </c>
      <c r="V109">
        <f t="shared" si="83"/>
        <v>1.4940760171403555E-3</v>
      </c>
      <c r="W109">
        <f t="shared" si="83"/>
        <v>1.4940760171403555E-3</v>
      </c>
      <c r="X109">
        <f t="shared" si="83"/>
        <v>1.4940760171403555E-3</v>
      </c>
      <c r="Y109">
        <f t="shared" si="83"/>
        <v>1.4940760171403555E-3</v>
      </c>
      <c r="Z109">
        <f t="shared" si="83"/>
        <v>0.25149407601714036</v>
      </c>
    </row>
    <row r="110" spans="1:27">
      <c r="A110" s="135"/>
      <c r="B110" s="135"/>
      <c r="C110" s="135"/>
      <c r="D110" s="135"/>
      <c r="E110" s="135"/>
      <c r="G110">
        <v>3</v>
      </c>
      <c r="H110">
        <f>MAX(I108:Z108)</f>
        <v>-4.7163907894542945E-4</v>
      </c>
      <c r="I110">
        <f t="shared" ref="I110:Z110" si="84">IF(I$16=$H110,1,0)</f>
        <v>0</v>
      </c>
      <c r="J110">
        <f t="shared" si="84"/>
        <v>0</v>
      </c>
      <c r="K110">
        <f t="shared" si="84"/>
        <v>0</v>
      </c>
      <c r="L110">
        <f t="shared" si="84"/>
        <v>0</v>
      </c>
      <c r="M110">
        <f t="shared" si="84"/>
        <v>0</v>
      </c>
      <c r="N110">
        <f t="shared" si="84"/>
        <v>1</v>
      </c>
      <c r="O110">
        <f t="shared" si="84"/>
        <v>0</v>
      </c>
      <c r="P110">
        <f t="shared" si="84"/>
        <v>0</v>
      </c>
      <c r="Q110">
        <f t="shared" si="84"/>
        <v>0</v>
      </c>
      <c r="R110">
        <f t="shared" si="84"/>
        <v>0</v>
      </c>
      <c r="S110">
        <f t="shared" si="84"/>
        <v>0</v>
      </c>
      <c r="T110">
        <f t="shared" si="84"/>
        <v>0</v>
      </c>
      <c r="U110">
        <f t="shared" si="84"/>
        <v>0</v>
      </c>
      <c r="V110">
        <f t="shared" si="84"/>
        <v>0</v>
      </c>
      <c r="W110">
        <f t="shared" si="84"/>
        <v>0</v>
      </c>
      <c r="X110">
        <f t="shared" si="84"/>
        <v>0</v>
      </c>
      <c r="Y110">
        <f t="shared" si="84"/>
        <v>0</v>
      </c>
      <c r="Z110">
        <f t="shared" si="84"/>
        <v>0</v>
      </c>
    </row>
    <row r="111" spans="1:27">
      <c r="A111" s="135"/>
      <c r="B111" s="135"/>
      <c r="C111" s="135"/>
      <c r="D111" s="135"/>
      <c r="E111" s="135"/>
      <c r="G111">
        <v>4</v>
      </c>
      <c r="I111">
        <f t="shared" ref="I111:Z111" si="85">I$11</f>
        <v>5</v>
      </c>
      <c r="J111">
        <f t="shared" si="85"/>
        <v>1000</v>
      </c>
      <c r="K111">
        <f t="shared" si="85"/>
        <v>502.5</v>
      </c>
      <c r="L111">
        <f t="shared" si="85"/>
        <v>253.75</v>
      </c>
      <c r="M111">
        <f t="shared" si="85"/>
        <v>129.375</v>
      </c>
      <c r="N111">
        <f t="shared" si="85"/>
        <v>67.1875</v>
      </c>
      <c r="O111">
        <f t="shared" si="85"/>
        <v>36.09375</v>
      </c>
      <c r="P111">
        <f t="shared" si="85"/>
        <v>51.640625</v>
      </c>
      <c r="Q111">
        <f t="shared" si="85"/>
        <v>59.4140625</v>
      </c>
      <c r="R111">
        <f t="shared" si="85"/>
        <v>63.30078125</v>
      </c>
      <c r="S111">
        <f t="shared" si="85"/>
        <v>65.244140625</v>
      </c>
      <c r="T111">
        <f t="shared" si="85"/>
        <v>66.2158203125</v>
      </c>
      <c r="U111">
        <f t="shared" si="85"/>
        <v>66.70166015625</v>
      </c>
      <c r="V111">
        <f t="shared" si="85"/>
        <v>66.70166015625</v>
      </c>
      <c r="W111">
        <f t="shared" si="85"/>
        <v>66.70166015625</v>
      </c>
      <c r="X111">
        <f t="shared" si="85"/>
        <v>66.70166015625</v>
      </c>
      <c r="Y111">
        <f t="shared" si="85"/>
        <v>66.70166015625</v>
      </c>
      <c r="Z111">
        <f t="shared" si="85"/>
        <v>66.70166015625</v>
      </c>
      <c r="AA111" s="132">
        <f>HLOOKUP(1,$I110:Z111,2,0)</f>
        <v>67.1875</v>
      </c>
    </row>
    <row r="112" spans="1:27">
      <c r="A112" s="135"/>
      <c r="B112" s="135"/>
      <c r="C112" s="135"/>
      <c r="D112" s="135"/>
      <c r="E112" s="135"/>
      <c r="G112">
        <v>5</v>
      </c>
      <c r="H112">
        <f>MIN(I109:Z109)</f>
        <v>1.4940760171403555E-3</v>
      </c>
      <c r="I112">
        <f t="shared" ref="I112:Z112" si="86">IF(I$16=$H112,1,0)</f>
        <v>0</v>
      </c>
      <c r="J112">
        <f t="shared" si="86"/>
        <v>0</v>
      </c>
      <c r="K112">
        <f t="shared" si="86"/>
        <v>0</v>
      </c>
      <c r="L112">
        <f t="shared" si="86"/>
        <v>0</v>
      </c>
      <c r="M112">
        <f t="shared" si="86"/>
        <v>0</v>
      </c>
      <c r="N112">
        <f t="shared" si="86"/>
        <v>0</v>
      </c>
      <c r="O112">
        <f t="shared" si="86"/>
        <v>0</v>
      </c>
      <c r="P112">
        <f t="shared" si="86"/>
        <v>0</v>
      </c>
      <c r="Q112">
        <f t="shared" si="86"/>
        <v>0</v>
      </c>
      <c r="R112">
        <f t="shared" si="86"/>
        <v>0</v>
      </c>
      <c r="S112">
        <f t="shared" si="86"/>
        <v>0</v>
      </c>
      <c r="T112">
        <f t="shared" si="86"/>
        <v>1</v>
      </c>
      <c r="U112">
        <f t="shared" si="86"/>
        <v>1</v>
      </c>
      <c r="V112">
        <f t="shared" si="86"/>
        <v>1</v>
      </c>
      <c r="W112">
        <f t="shared" si="86"/>
        <v>1</v>
      </c>
      <c r="X112">
        <f t="shared" si="86"/>
        <v>1</v>
      </c>
      <c r="Y112">
        <f t="shared" si="86"/>
        <v>1</v>
      </c>
      <c r="Z112">
        <f t="shared" si="86"/>
        <v>0</v>
      </c>
    </row>
    <row r="113" spans="1:29">
      <c r="A113" s="135"/>
      <c r="B113" s="135"/>
      <c r="C113" s="135"/>
      <c r="D113" s="135"/>
      <c r="E113" s="135"/>
      <c r="G113">
        <v>6</v>
      </c>
      <c r="I113">
        <f t="shared" ref="I113:Z113" si="87">I$11</f>
        <v>5</v>
      </c>
      <c r="J113">
        <f t="shared" si="87"/>
        <v>1000</v>
      </c>
      <c r="K113">
        <f t="shared" si="87"/>
        <v>502.5</v>
      </c>
      <c r="L113">
        <f t="shared" si="87"/>
        <v>253.75</v>
      </c>
      <c r="M113">
        <f t="shared" si="87"/>
        <v>129.375</v>
      </c>
      <c r="N113">
        <f t="shared" si="87"/>
        <v>67.1875</v>
      </c>
      <c r="O113">
        <f t="shared" si="87"/>
        <v>36.09375</v>
      </c>
      <c r="P113">
        <f t="shared" si="87"/>
        <v>51.640625</v>
      </c>
      <c r="Q113">
        <f t="shared" si="87"/>
        <v>59.4140625</v>
      </c>
      <c r="R113">
        <f t="shared" si="87"/>
        <v>63.30078125</v>
      </c>
      <c r="S113">
        <f t="shared" si="87"/>
        <v>65.244140625</v>
      </c>
      <c r="T113">
        <f t="shared" si="87"/>
        <v>66.2158203125</v>
      </c>
      <c r="U113">
        <f t="shared" si="87"/>
        <v>66.70166015625</v>
      </c>
      <c r="V113">
        <f t="shared" si="87"/>
        <v>66.70166015625</v>
      </c>
      <c r="W113">
        <f t="shared" si="87"/>
        <v>66.70166015625</v>
      </c>
      <c r="X113">
        <f t="shared" si="87"/>
        <v>66.70166015625</v>
      </c>
      <c r="Y113">
        <f t="shared" si="87"/>
        <v>66.70166015625</v>
      </c>
      <c r="Z113">
        <f t="shared" si="87"/>
        <v>66.70166015625</v>
      </c>
      <c r="AA113" s="132">
        <f>HLOOKUP(1,$I112:Z113,2,0)</f>
        <v>66.2158203125</v>
      </c>
    </row>
    <row r="114" spans="1:29" s="139" customFormat="1">
      <c r="A114" s="137"/>
      <c r="B114" s="137"/>
      <c r="C114" s="137"/>
      <c r="D114" s="137"/>
      <c r="E114" s="137"/>
      <c r="F114" s="138" t="s">
        <v>115</v>
      </c>
      <c r="G114" s="139">
        <v>1</v>
      </c>
      <c r="I114" s="139" t="str">
        <f t="shared" ref="I114:AA114" si="88">IF(I$16&lt;0,I$16,"")</f>
        <v/>
      </c>
      <c r="J114" s="139">
        <f t="shared" si="88"/>
        <v>-0.18669088638165865</v>
      </c>
      <c r="K114" s="139">
        <f t="shared" si="88"/>
        <v>-0.16051952978188444</v>
      </c>
      <c r="L114" s="139">
        <f t="shared" si="88"/>
        <v>-0.12360336989907639</v>
      </c>
      <c r="M114" s="139">
        <f t="shared" si="88"/>
        <v>-7.202222278178616E-2</v>
      </c>
      <c r="N114" s="139">
        <f t="shared" si="88"/>
        <v>-4.7163907894542945E-4</v>
      </c>
      <c r="O114" s="139" t="str">
        <f t="shared" si="88"/>
        <v/>
      </c>
      <c r="P114" s="139" t="str">
        <f t="shared" si="88"/>
        <v/>
      </c>
      <c r="Q114" s="139" t="str">
        <f t="shared" si="88"/>
        <v/>
      </c>
      <c r="R114" s="139" t="str">
        <f t="shared" si="88"/>
        <v/>
      </c>
      <c r="S114" s="139" t="str">
        <f t="shared" si="88"/>
        <v/>
      </c>
      <c r="T114" s="139" t="str">
        <f t="shared" si="88"/>
        <v/>
      </c>
      <c r="U114" s="139" t="str">
        <f t="shared" si="88"/>
        <v/>
      </c>
      <c r="V114" s="139" t="str">
        <f t="shared" si="88"/>
        <v/>
      </c>
      <c r="W114" s="139" t="str">
        <f t="shared" si="88"/>
        <v/>
      </c>
      <c r="X114" s="139" t="str">
        <f t="shared" si="88"/>
        <v/>
      </c>
      <c r="Y114" s="139" t="str">
        <f t="shared" si="88"/>
        <v/>
      </c>
      <c r="Z114" s="139" t="str">
        <f t="shared" si="88"/>
        <v/>
      </c>
      <c r="AA114" s="139" t="str">
        <f t="shared" si="88"/>
        <v/>
      </c>
    </row>
    <row r="115" spans="1:29">
      <c r="A115" s="135"/>
      <c r="B115" s="135"/>
      <c r="C115" s="135"/>
      <c r="D115" s="135"/>
      <c r="E115" s="135"/>
      <c r="G115">
        <v>2</v>
      </c>
      <c r="I115">
        <f t="shared" ref="I115:AA115" si="89">IF(NOT(I$16&lt;0),I$16,"")</f>
        <v>0.94935114741427173</v>
      </c>
      <c r="J115" t="str">
        <f t="shared" si="89"/>
        <v/>
      </c>
      <c r="K115" t="str">
        <f t="shared" si="89"/>
        <v/>
      </c>
      <c r="L115" t="str">
        <f t="shared" si="89"/>
        <v/>
      </c>
      <c r="M115" t="str">
        <f t="shared" si="89"/>
        <v/>
      </c>
      <c r="N115" t="str">
        <f t="shared" si="89"/>
        <v/>
      </c>
      <c r="O115">
        <f t="shared" si="89"/>
        <v>9.6864528628754609E-2</v>
      </c>
      <c r="P115">
        <f t="shared" si="89"/>
        <v>3.7957840153883593E-2</v>
      </c>
      <c r="Q115">
        <f t="shared" si="89"/>
        <v>1.6690267632852085E-2</v>
      </c>
      <c r="R115">
        <f t="shared" si="89"/>
        <v>7.6819968508121672E-3</v>
      </c>
      <c r="S115">
        <f t="shared" si="89"/>
        <v>3.5069582071499683E-3</v>
      </c>
      <c r="T115">
        <f t="shared" si="89"/>
        <v>1.4940760171403555E-3</v>
      </c>
      <c r="U115">
        <f t="shared" si="89"/>
        <v>1.4940760171403555E-3</v>
      </c>
      <c r="V115">
        <f t="shared" si="89"/>
        <v>1.4940760171403555E-3</v>
      </c>
      <c r="W115">
        <f t="shared" si="89"/>
        <v>1.4940760171403555E-3</v>
      </c>
      <c r="X115">
        <f t="shared" si="89"/>
        <v>1.4940760171403555E-3</v>
      </c>
      <c r="Y115">
        <f t="shared" si="89"/>
        <v>1.4940760171403555E-3</v>
      </c>
      <c r="Z115">
        <f t="shared" si="89"/>
        <v>0.25149407601714036</v>
      </c>
      <c r="AA115">
        <f t="shared" si="89"/>
        <v>0.25149407601714036</v>
      </c>
    </row>
    <row r="116" spans="1:29">
      <c r="A116" s="135"/>
      <c r="B116" s="135"/>
      <c r="C116" s="135"/>
      <c r="D116" s="135"/>
      <c r="E116" s="135"/>
      <c r="G116">
        <v>3</v>
      </c>
      <c r="H116">
        <f>MAX(I114:AA114)</f>
        <v>-4.7163907894542945E-4</v>
      </c>
      <c r="I116">
        <f t="shared" ref="I116:AA116" si="90">IF(I$16=$H116,1,0)</f>
        <v>0</v>
      </c>
      <c r="J116">
        <f t="shared" si="90"/>
        <v>0</v>
      </c>
      <c r="K116">
        <f t="shared" si="90"/>
        <v>0</v>
      </c>
      <c r="L116">
        <f t="shared" si="90"/>
        <v>0</v>
      </c>
      <c r="M116">
        <f t="shared" si="90"/>
        <v>0</v>
      </c>
      <c r="N116">
        <f t="shared" si="90"/>
        <v>1</v>
      </c>
      <c r="O116">
        <f t="shared" si="90"/>
        <v>0</v>
      </c>
      <c r="P116">
        <f t="shared" si="90"/>
        <v>0</v>
      </c>
      <c r="Q116">
        <f t="shared" si="90"/>
        <v>0</v>
      </c>
      <c r="R116">
        <f t="shared" si="90"/>
        <v>0</v>
      </c>
      <c r="S116">
        <f t="shared" si="90"/>
        <v>0</v>
      </c>
      <c r="T116">
        <f t="shared" si="90"/>
        <v>0</v>
      </c>
      <c r="U116">
        <f t="shared" si="90"/>
        <v>0</v>
      </c>
      <c r="V116">
        <f t="shared" si="90"/>
        <v>0</v>
      </c>
      <c r="W116">
        <f t="shared" si="90"/>
        <v>0</v>
      </c>
      <c r="X116">
        <f t="shared" si="90"/>
        <v>0</v>
      </c>
      <c r="Y116">
        <f t="shared" si="90"/>
        <v>0</v>
      </c>
      <c r="Z116">
        <f t="shared" si="90"/>
        <v>0</v>
      </c>
      <c r="AA116">
        <f t="shared" si="90"/>
        <v>0</v>
      </c>
    </row>
    <row r="117" spans="1:29">
      <c r="A117" s="135"/>
      <c r="B117" s="135"/>
      <c r="C117" s="135"/>
      <c r="D117" s="135"/>
      <c r="E117" s="135"/>
      <c r="G117">
        <v>4</v>
      </c>
      <c r="I117">
        <f t="shared" ref="I117:AA117" si="91">I$11</f>
        <v>5</v>
      </c>
      <c r="J117">
        <f t="shared" si="91"/>
        <v>1000</v>
      </c>
      <c r="K117">
        <f t="shared" si="91"/>
        <v>502.5</v>
      </c>
      <c r="L117">
        <f t="shared" si="91"/>
        <v>253.75</v>
      </c>
      <c r="M117">
        <f t="shared" si="91"/>
        <v>129.375</v>
      </c>
      <c r="N117">
        <f t="shared" si="91"/>
        <v>67.1875</v>
      </c>
      <c r="O117">
        <f t="shared" si="91"/>
        <v>36.09375</v>
      </c>
      <c r="P117">
        <f t="shared" si="91"/>
        <v>51.640625</v>
      </c>
      <c r="Q117">
        <f t="shared" si="91"/>
        <v>59.4140625</v>
      </c>
      <c r="R117">
        <f t="shared" si="91"/>
        <v>63.30078125</v>
      </c>
      <c r="S117">
        <f t="shared" si="91"/>
        <v>65.244140625</v>
      </c>
      <c r="T117">
        <f t="shared" si="91"/>
        <v>66.2158203125</v>
      </c>
      <c r="U117">
        <f t="shared" si="91"/>
        <v>66.70166015625</v>
      </c>
      <c r="V117">
        <f t="shared" si="91"/>
        <v>66.70166015625</v>
      </c>
      <c r="W117">
        <f t="shared" si="91"/>
        <v>66.70166015625</v>
      </c>
      <c r="X117">
        <f t="shared" si="91"/>
        <v>66.70166015625</v>
      </c>
      <c r="Y117">
        <f t="shared" si="91"/>
        <v>66.70166015625</v>
      </c>
      <c r="Z117">
        <f t="shared" si="91"/>
        <v>66.70166015625</v>
      </c>
      <c r="AA117">
        <f t="shared" si="91"/>
        <v>66.70166015625</v>
      </c>
      <c r="AB117" s="132">
        <f>HLOOKUP(1,$I116:AA117,2,0)</f>
        <v>67.1875</v>
      </c>
    </row>
    <row r="118" spans="1:29">
      <c r="A118" s="135"/>
      <c r="B118" s="135"/>
      <c r="C118" s="135"/>
      <c r="D118" s="135"/>
      <c r="E118" s="135"/>
      <c r="G118">
        <v>5</v>
      </c>
      <c r="H118">
        <f>MIN(I115:AA115)</f>
        <v>1.4940760171403555E-3</v>
      </c>
      <c r="I118">
        <f t="shared" ref="I118:AA118" si="92">IF(I$16=$H118,1,0)</f>
        <v>0</v>
      </c>
      <c r="J118">
        <f t="shared" si="92"/>
        <v>0</v>
      </c>
      <c r="K118">
        <f t="shared" si="92"/>
        <v>0</v>
      </c>
      <c r="L118">
        <f t="shared" si="92"/>
        <v>0</v>
      </c>
      <c r="M118">
        <f t="shared" si="92"/>
        <v>0</v>
      </c>
      <c r="N118">
        <f t="shared" si="92"/>
        <v>0</v>
      </c>
      <c r="O118">
        <f t="shared" si="92"/>
        <v>0</v>
      </c>
      <c r="P118">
        <f t="shared" si="92"/>
        <v>0</v>
      </c>
      <c r="Q118">
        <f t="shared" si="92"/>
        <v>0</v>
      </c>
      <c r="R118">
        <f t="shared" si="92"/>
        <v>0</v>
      </c>
      <c r="S118">
        <f t="shared" si="92"/>
        <v>0</v>
      </c>
      <c r="T118">
        <f t="shared" si="92"/>
        <v>1</v>
      </c>
      <c r="U118">
        <f t="shared" si="92"/>
        <v>1</v>
      </c>
      <c r="V118">
        <f t="shared" si="92"/>
        <v>1</v>
      </c>
      <c r="W118">
        <f t="shared" si="92"/>
        <v>1</v>
      </c>
      <c r="X118">
        <f t="shared" si="92"/>
        <v>1</v>
      </c>
      <c r="Y118">
        <f t="shared" si="92"/>
        <v>1</v>
      </c>
      <c r="Z118">
        <f t="shared" si="92"/>
        <v>0</v>
      </c>
      <c r="AA118">
        <f t="shared" si="92"/>
        <v>0</v>
      </c>
    </row>
    <row r="119" spans="1:29">
      <c r="A119" s="135"/>
      <c r="B119" s="135"/>
      <c r="C119" s="135"/>
      <c r="D119" s="135"/>
      <c r="E119" s="135"/>
      <c r="G119">
        <v>6</v>
      </c>
      <c r="I119">
        <f t="shared" ref="I119:AA119" si="93">I$11</f>
        <v>5</v>
      </c>
      <c r="J119">
        <f t="shared" si="93"/>
        <v>1000</v>
      </c>
      <c r="K119">
        <f t="shared" si="93"/>
        <v>502.5</v>
      </c>
      <c r="L119">
        <f t="shared" si="93"/>
        <v>253.75</v>
      </c>
      <c r="M119">
        <f t="shared" si="93"/>
        <v>129.375</v>
      </c>
      <c r="N119">
        <f t="shared" si="93"/>
        <v>67.1875</v>
      </c>
      <c r="O119">
        <f t="shared" si="93"/>
        <v>36.09375</v>
      </c>
      <c r="P119">
        <f t="shared" si="93"/>
        <v>51.640625</v>
      </c>
      <c r="Q119">
        <f t="shared" si="93"/>
        <v>59.4140625</v>
      </c>
      <c r="R119">
        <f t="shared" si="93"/>
        <v>63.30078125</v>
      </c>
      <c r="S119">
        <f t="shared" si="93"/>
        <v>65.244140625</v>
      </c>
      <c r="T119">
        <f t="shared" si="93"/>
        <v>66.2158203125</v>
      </c>
      <c r="U119">
        <f t="shared" si="93"/>
        <v>66.70166015625</v>
      </c>
      <c r="V119">
        <f t="shared" si="93"/>
        <v>66.70166015625</v>
      </c>
      <c r="W119">
        <f t="shared" si="93"/>
        <v>66.70166015625</v>
      </c>
      <c r="X119">
        <f t="shared" si="93"/>
        <v>66.70166015625</v>
      </c>
      <c r="Y119">
        <f t="shared" si="93"/>
        <v>66.70166015625</v>
      </c>
      <c r="Z119">
        <f t="shared" si="93"/>
        <v>66.70166015625</v>
      </c>
      <c r="AA119">
        <f t="shared" si="93"/>
        <v>66.70166015625</v>
      </c>
      <c r="AB119" s="132">
        <f>HLOOKUP(1,$I118:AA119,2,0)</f>
        <v>66.2158203125</v>
      </c>
    </row>
    <row r="120" spans="1:29" s="139" customFormat="1">
      <c r="A120" s="137"/>
      <c r="B120" s="137"/>
      <c r="C120" s="137"/>
      <c r="D120" s="137"/>
      <c r="E120" s="137"/>
      <c r="F120" s="138" t="s">
        <v>116</v>
      </c>
      <c r="G120" s="139">
        <v>1</v>
      </c>
      <c r="I120" s="139" t="str">
        <f t="shared" ref="I120:AB120" si="94">IF(I$16&lt;0,I$16,"")</f>
        <v/>
      </c>
      <c r="J120" s="139">
        <f t="shared" si="94"/>
        <v>-0.18669088638165865</v>
      </c>
      <c r="K120" s="139">
        <f t="shared" si="94"/>
        <v>-0.16051952978188444</v>
      </c>
      <c r="L120" s="139">
        <f t="shared" si="94"/>
        <v>-0.12360336989907639</v>
      </c>
      <c r="M120" s="139">
        <f t="shared" si="94"/>
        <v>-7.202222278178616E-2</v>
      </c>
      <c r="N120" s="139">
        <f t="shared" si="94"/>
        <v>-4.7163907894542945E-4</v>
      </c>
      <c r="O120" s="139" t="str">
        <f t="shared" si="94"/>
        <v/>
      </c>
      <c r="P120" s="139" t="str">
        <f t="shared" si="94"/>
        <v/>
      </c>
      <c r="Q120" s="139" t="str">
        <f t="shared" si="94"/>
        <v/>
      </c>
      <c r="R120" s="139" t="str">
        <f t="shared" si="94"/>
        <v/>
      </c>
      <c r="S120" s="139" t="str">
        <f t="shared" si="94"/>
        <v/>
      </c>
      <c r="T120" s="139" t="str">
        <f t="shared" si="94"/>
        <v/>
      </c>
      <c r="U120" s="139" t="str">
        <f t="shared" si="94"/>
        <v/>
      </c>
      <c r="V120" s="139" t="str">
        <f t="shared" si="94"/>
        <v/>
      </c>
      <c r="W120" s="139" t="str">
        <f t="shared" si="94"/>
        <v/>
      </c>
      <c r="X120" s="139" t="str">
        <f t="shared" si="94"/>
        <v/>
      </c>
      <c r="Y120" s="139" t="str">
        <f t="shared" si="94"/>
        <v/>
      </c>
      <c r="Z120" s="139" t="str">
        <f t="shared" si="94"/>
        <v/>
      </c>
      <c r="AA120" s="139" t="str">
        <f t="shared" si="94"/>
        <v/>
      </c>
      <c r="AB120" s="139" t="str">
        <f t="shared" si="94"/>
        <v/>
      </c>
    </row>
    <row r="121" spans="1:29">
      <c r="A121" s="135"/>
      <c r="B121" s="135"/>
      <c r="C121" s="135"/>
      <c r="D121" s="135"/>
      <c r="E121" s="135"/>
      <c r="G121">
        <v>2</v>
      </c>
      <c r="I121">
        <f t="shared" ref="I121:AB121" si="95">IF(NOT(I$16&lt;0),I$16,"")</f>
        <v>0.94935114741427173</v>
      </c>
      <c r="J121" t="str">
        <f t="shared" si="95"/>
        <v/>
      </c>
      <c r="K121" t="str">
        <f t="shared" si="95"/>
        <v/>
      </c>
      <c r="L121" t="str">
        <f t="shared" si="95"/>
        <v/>
      </c>
      <c r="M121" t="str">
        <f t="shared" si="95"/>
        <v/>
      </c>
      <c r="N121" t="str">
        <f t="shared" si="95"/>
        <v/>
      </c>
      <c r="O121">
        <f t="shared" si="95"/>
        <v>9.6864528628754609E-2</v>
      </c>
      <c r="P121">
        <f t="shared" si="95"/>
        <v>3.7957840153883593E-2</v>
      </c>
      <c r="Q121">
        <f t="shared" si="95"/>
        <v>1.6690267632852085E-2</v>
      </c>
      <c r="R121">
        <f t="shared" si="95"/>
        <v>7.6819968508121672E-3</v>
      </c>
      <c r="S121">
        <f t="shared" si="95"/>
        <v>3.5069582071499683E-3</v>
      </c>
      <c r="T121">
        <f t="shared" si="95"/>
        <v>1.4940760171403555E-3</v>
      </c>
      <c r="U121">
        <f t="shared" si="95"/>
        <v>1.4940760171403555E-3</v>
      </c>
      <c r="V121">
        <f t="shared" si="95"/>
        <v>1.4940760171403555E-3</v>
      </c>
      <c r="W121">
        <f t="shared" si="95"/>
        <v>1.4940760171403555E-3</v>
      </c>
      <c r="X121">
        <f t="shared" si="95"/>
        <v>1.4940760171403555E-3</v>
      </c>
      <c r="Y121">
        <f t="shared" si="95"/>
        <v>1.4940760171403555E-3</v>
      </c>
      <c r="Z121">
        <f t="shared" si="95"/>
        <v>0.25149407601714036</v>
      </c>
      <c r="AA121">
        <f t="shared" si="95"/>
        <v>0.25149407601714036</v>
      </c>
      <c r="AB121">
        <f t="shared" si="95"/>
        <v>0.25149407601714036</v>
      </c>
    </row>
    <row r="122" spans="1:29">
      <c r="A122" s="135"/>
      <c r="B122" s="135"/>
      <c r="C122" s="135"/>
      <c r="D122" s="135"/>
      <c r="E122" s="135"/>
      <c r="G122">
        <v>3</v>
      </c>
      <c r="H122">
        <f>MAX(I120:AB120)</f>
        <v>-4.7163907894542945E-4</v>
      </c>
      <c r="I122">
        <f t="shared" ref="I122:AB122" si="96">IF(I$16=$H122,1,0)</f>
        <v>0</v>
      </c>
      <c r="J122">
        <f t="shared" si="96"/>
        <v>0</v>
      </c>
      <c r="K122">
        <f t="shared" si="96"/>
        <v>0</v>
      </c>
      <c r="L122">
        <f t="shared" si="96"/>
        <v>0</v>
      </c>
      <c r="M122">
        <f t="shared" si="96"/>
        <v>0</v>
      </c>
      <c r="N122">
        <f t="shared" si="96"/>
        <v>1</v>
      </c>
      <c r="O122">
        <f t="shared" si="96"/>
        <v>0</v>
      </c>
      <c r="P122">
        <f t="shared" si="96"/>
        <v>0</v>
      </c>
      <c r="Q122">
        <f t="shared" si="96"/>
        <v>0</v>
      </c>
      <c r="R122">
        <f t="shared" si="96"/>
        <v>0</v>
      </c>
      <c r="S122">
        <f t="shared" si="96"/>
        <v>0</v>
      </c>
      <c r="T122">
        <f t="shared" si="96"/>
        <v>0</v>
      </c>
      <c r="U122">
        <f t="shared" si="96"/>
        <v>0</v>
      </c>
      <c r="V122">
        <f t="shared" si="96"/>
        <v>0</v>
      </c>
      <c r="W122">
        <f t="shared" si="96"/>
        <v>0</v>
      </c>
      <c r="X122">
        <f t="shared" si="96"/>
        <v>0</v>
      </c>
      <c r="Y122">
        <f t="shared" si="96"/>
        <v>0</v>
      </c>
      <c r="Z122">
        <f t="shared" si="96"/>
        <v>0</v>
      </c>
      <c r="AA122">
        <f t="shared" si="96"/>
        <v>0</v>
      </c>
      <c r="AB122">
        <f t="shared" si="96"/>
        <v>0</v>
      </c>
    </row>
    <row r="123" spans="1:29">
      <c r="A123" s="135"/>
      <c r="B123" s="135"/>
      <c r="C123" s="135"/>
      <c r="D123" s="135"/>
      <c r="E123" s="135"/>
      <c r="G123">
        <v>4</v>
      </c>
      <c r="I123">
        <f t="shared" ref="I123:AB123" si="97">I$11</f>
        <v>5</v>
      </c>
      <c r="J123">
        <f t="shared" si="97"/>
        <v>1000</v>
      </c>
      <c r="K123">
        <f t="shared" si="97"/>
        <v>502.5</v>
      </c>
      <c r="L123">
        <f t="shared" si="97"/>
        <v>253.75</v>
      </c>
      <c r="M123">
        <f t="shared" si="97"/>
        <v>129.375</v>
      </c>
      <c r="N123">
        <f t="shared" si="97"/>
        <v>67.1875</v>
      </c>
      <c r="O123">
        <f t="shared" si="97"/>
        <v>36.09375</v>
      </c>
      <c r="P123">
        <f t="shared" si="97"/>
        <v>51.640625</v>
      </c>
      <c r="Q123">
        <f t="shared" si="97"/>
        <v>59.4140625</v>
      </c>
      <c r="R123">
        <f t="shared" si="97"/>
        <v>63.30078125</v>
      </c>
      <c r="S123">
        <f t="shared" si="97"/>
        <v>65.244140625</v>
      </c>
      <c r="T123">
        <f t="shared" si="97"/>
        <v>66.2158203125</v>
      </c>
      <c r="U123">
        <f t="shared" si="97"/>
        <v>66.70166015625</v>
      </c>
      <c r="V123">
        <f t="shared" si="97"/>
        <v>66.70166015625</v>
      </c>
      <c r="W123">
        <f t="shared" si="97"/>
        <v>66.70166015625</v>
      </c>
      <c r="X123">
        <f t="shared" si="97"/>
        <v>66.70166015625</v>
      </c>
      <c r="Y123">
        <f t="shared" si="97"/>
        <v>66.70166015625</v>
      </c>
      <c r="Z123">
        <f t="shared" si="97"/>
        <v>66.70166015625</v>
      </c>
      <c r="AA123">
        <f t="shared" si="97"/>
        <v>66.70166015625</v>
      </c>
      <c r="AB123">
        <f t="shared" si="97"/>
        <v>66.70166015625</v>
      </c>
      <c r="AC123" s="132">
        <f>HLOOKUP(1,$I122:AB123,2,0)</f>
        <v>67.1875</v>
      </c>
    </row>
    <row r="124" spans="1:29">
      <c r="A124" s="135"/>
      <c r="B124" s="135"/>
      <c r="C124" s="135"/>
      <c r="D124" s="135"/>
      <c r="E124" s="135"/>
      <c r="G124">
        <v>5</v>
      </c>
      <c r="H124">
        <f>MIN(I121:AB121)</f>
        <v>1.4940760171403555E-3</v>
      </c>
      <c r="I124">
        <f t="shared" ref="I124:AB124" si="98">IF(I$16=$H124,1,0)</f>
        <v>0</v>
      </c>
      <c r="J124">
        <f t="shared" si="98"/>
        <v>0</v>
      </c>
      <c r="K124">
        <f t="shared" si="98"/>
        <v>0</v>
      </c>
      <c r="L124">
        <f t="shared" si="98"/>
        <v>0</v>
      </c>
      <c r="M124">
        <f t="shared" si="98"/>
        <v>0</v>
      </c>
      <c r="N124">
        <f t="shared" si="98"/>
        <v>0</v>
      </c>
      <c r="O124">
        <f t="shared" si="98"/>
        <v>0</v>
      </c>
      <c r="P124">
        <f t="shared" si="98"/>
        <v>0</v>
      </c>
      <c r="Q124">
        <f t="shared" si="98"/>
        <v>0</v>
      </c>
      <c r="R124">
        <f t="shared" si="98"/>
        <v>0</v>
      </c>
      <c r="S124">
        <f t="shared" si="98"/>
        <v>0</v>
      </c>
      <c r="T124">
        <f t="shared" si="98"/>
        <v>1</v>
      </c>
      <c r="U124">
        <f t="shared" si="98"/>
        <v>1</v>
      </c>
      <c r="V124">
        <f t="shared" si="98"/>
        <v>1</v>
      </c>
      <c r="W124">
        <f t="shared" si="98"/>
        <v>1</v>
      </c>
      <c r="X124">
        <f t="shared" si="98"/>
        <v>1</v>
      </c>
      <c r="Y124">
        <f t="shared" si="98"/>
        <v>1</v>
      </c>
      <c r="Z124">
        <f t="shared" si="98"/>
        <v>0</v>
      </c>
      <c r="AA124">
        <f t="shared" si="98"/>
        <v>0</v>
      </c>
      <c r="AB124">
        <f t="shared" si="98"/>
        <v>0</v>
      </c>
    </row>
    <row r="125" spans="1:29">
      <c r="A125" s="135"/>
      <c r="B125" s="135"/>
      <c r="C125" s="135"/>
      <c r="D125" s="135"/>
      <c r="E125" s="135"/>
      <c r="G125">
        <v>6</v>
      </c>
      <c r="I125">
        <f t="shared" ref="I125:AB125" si="99">I$11</f>
        <v>5</v>
      </c>
      <c r="J125">
        <f t="shared" si="99"/>
        <v>1000</v>
      </c>
      <c r="K125">
        <f t="shared" si="99"/>
        <v>502.5</v>
      </c>
      <c r="L125">
        <f t="shared" si="99"/>
        <v>253.75</v>
      </c>
      <c r="M125">
        <f t="shared" si="99"/>
        <v>129.375</v>
      </c>
      <c r="N125">
        <f t="shared" si="99"/>
        <v>67.1875</v>
      </c>
      <c r="O125">
        <f t="shared" si="99"/>
        <v>36.09375</v>
      </c>
      <c r="P125">
        <f t="shared" si="99"/>
        <v>51.640625</v>
      </c>
      <c r="Q125">
        <f t="shared" si="99"/>
        <v>59.4140625</v>
      </c>
      <c r="R125">
        <f t="shared" si="99"/>
        <v>63.30078125</v>
      </c>
      <c r="S125">
        <f t="shared" si="99"/>
        <v>65.244140625</v>
      </c>
      <c r="T125">
        <f t="shared" si="99"/>
        <v>66.2158203125</v>
      </c>
      <c r="U125">
        <f t="shared" si="99"/>
        <v>66.70166015625</v>
      </c>
      <c r="V125">
        <f t="shared" si="99"/>
        <v>66.70166015625</v>
      </c>
      <c r="W125">
        <f t="shared" si="99"/>
        <v>66.70166015625</v>
      </c>
      <c r="X125">
        <f t="shared" si="99"/>
        <v>66.70166015625</v>
      </c>
      <c r="Y125">
        <f t="shared" si="99"/>
        <v>66.70166015625</v>
      </c>
      <c r="Z125">
        <f t="shared" si="99"/>
        <v>66.70166015625</v>
      </c>
      <c r="AA125">
        <f t="shared" si="99"/>
        <v>66.70166015625</v>
      </c>
      <c r="AB125">
        <f t="shared" si="99"/>
        <v>66.70166015625</v>
      </c>
      <c r="AC125" s="132">
        <f>HLOOKUP(1,$I124:AB125,2,0)</f>
        <v>66.2158203125</v>
      </c>
    </row>
    <row r="126" spans="1:29" s="139" customFormat="1">
      <c r="A126" s="137"/>
      <c r="B126" s="137"/>
      <c r="C126" s="137"/>
      <c r="D126" s="137"/>
      <c r="E126" s="137"/>
      <c r="F126" s="138" t="s">
        <v>117</v>
      </c>
      <c r="G126" s="139">
        <v>1</v>
      </c>
      <c r="I126" s="139" t="str">
        <f t="shared" ref="I126:AC126" si="100">IF(I$16&lt;0,I$16,"")</f>
        <v/>
      </c>
      <c r="J126" s="139">
        <f t="shared" si="100"/>
        <v>-0.18669088638165865</v>
      </c>
      <c r="K126" s="139">
        <f t="shared" si="100"/>
        <v>-0.16051952978188444</v>
      </c>
      <c r="L126" s="139">
        <f t="shared" si="100"/>
        <v>-0.12360336989907639</v>
      </c>
      <c r="M126" s="139">
        <f t="shared" si="100"/>
        <v>-7.202222278178616E-2</v>
      </c>
      <c r="N126" s="139">
        <f t="shared" si="100"/>
        <v>-4.7163907894542945E-4</v>
      </c>
      <c r="O126" s="139" t="str">
        <f t="shared" si="100"/>
        <v/>
      </c>
      <c r="P126" s="139" t="str">
        <f t="shared" si="100"/>
        <v/>
      </c>
      <c r="Q126" s="139" t="str">
        <f t="shared" si="100"/>
        <v/>
      </c>
      <c r="R126" s="139" t="str">
        <f t="shared" si="100"/>
        <v/>
      </c>
      <c r="S126" s="139" t="str">
        <f t="shared" si="100"/>
        <v/>
      </c>
      <c r="T126" s="139" t="str">
        <f t="shared" si="100"/>
        <v/>
      </c>
      <c r="U126" s="139" t="str">
        <f t="shared" si="100"/>
        <v/>
      </c>
      <c r="V126" s="139" t="str">
        <f t="shared" si="100"/>
        <v/>
      </c>
      <c r="W126" s="139" t="str">
        <f t="shared" si="100"/>
        <v/>
      </c>
      <c r="X126" s="139" t="str">
        <f t="shared" si="100"/>
        <v/>
      </c>
      <c r="Y126" s="139" t="str">
        <f t="shared" si="100"/>
        <v/>
      </c>
      <c r="Z126" s="139" t="str">
        <f t="shared" si="100"/>
        <v/>
      </c>
      <c r="AA126" s="139" t="str">
        <f t="shared" si="100"/>
        <v/>
      </c>
      <c r="AB126" s="139" t="str">
        <f t="shared" si="100"/>
        <v/>
      </c>
      <c r="AC126" s="139" t="str">
        <f t="shared" si="100"/>
        <v/>
      </c>
    </row>
    <row r="127" spans="1:29">
      <c r="A127" s="135"/>
      <c r="B127" s="135"/>
      <c r="C127" s="135"/>
      <c r="D127" s="135"/>
      <c r="E127" s="135"/>
      <c r="G127">
        <v>2</v>
      </c>
      <c r="I127">
        <f t="shared" ref="I127:AC127" si="101">IF(NOT(I$16&lt;0),I$16,"")</f>
        <v>0.94935114741427173</v>
      </c>
      <c r="J127" t="str">
        <f t="shared" si="101"/>
        <v/>
      </c>
      <c r="K127" t="str">
        <f t="shared" si="101"/>
        <v/>
      </c>
      <c r="L127" t="str">
        <f t="shared" si="101"/>
        <v/>
      </c>
      <c r="M127" t="str">
        <f t="shared" si="101"/>
        <v/>
      </c>
      <c r="N127" t="str">
        <f t="shared" si="101"/>
        <v/>
      </c>
      <c r="O127">
        <f t="shared" si="101"/>
        <v>9.6864528628754609E-2</v>
      </c>
      <c r="P127">
        <f t="shared" si="101"/>
        <v>3.7957840153883593E-2</v>
      </c>
      <c r="Q127">
        <f t="shared" si="101"/>
        <v>1.6690267632852085E-2</v>
      </c>
      <c r="R127">
        <f t="shared" si="101"/>
        <v>7.6819968508121672E-3</v>
      </c>
      <c r="S127">
        <f t="shared" si="101"/>
        <v>3.5069582071499683E-3</v>
      </c>
      <c r="T127">
        <f t="shared" si="101"/>
        <v>1.4940760171403555E-3</v>
      </c>
      <c r="U127">
        <f t="shared" si="101"/>
        <v>1.4940760171403555E-3</v>
      </c>
      <c r="V127">
        <f t="shared" si="101"/>
        <v>1.4940760171403555E-3</v>
      </c>
      <c r="W127">
        <f t="shared" si="101"/>
        <v>1.4940760171403555E-3</v>
      </c>
      <c r="X127">
        <f t="shared" si="101"/>
        <v>1.4940760171403555E-3</v>
      </c>
      <c r="Y127">
        <f t="shared" si="101"/>
        <v>1.4940760171403555E-3</v>
      </c>
      <c r="Z127">
        <f t="shared" si="101"/>
        <v>0.25149407601714036</v>
      </c>
      <c r="AA127">
        <f t="shared" si="101"/>
        <v>0.25149407601714036</v>
      </c>
      <c r="AB127">
        <f t="shared" si="101"/>
        <v>0.25149407601714036</v>
      </c>
      <c r="AC127">
        <f t="shared" si="101"/>
        <v>0.25149407601714036</v>
      </c>
    </row>
    <row r="128" spans="1:29">
      <c r="A128" s="135"/>
      <c r="B128" s="135"/>
      <c r="C128" s="135"/>
      <c r="D128" s="135"/>
      <c r="E128" s="135"/>
      <c r="G128">
        <v>3</v>
      </c>
      <c r="H128">
        <f>MAX(I126:AC126)</f>
        <v>-4.7163907894542945E-4</v>
      </c>
      <c r="I128">
        <f t="shared" ref="I128:AC128" si="102">IF(I$16=$H128,1,0)</f>
        <v>0</v>
      </c>
      <c r="J128">
        <f t="shared" si="102"/>
        <v>0</v>
      </c>
      <c r="K128">
        <f t="shared" si="102"/>
        <v>0</v>
      </c>
      <c r="L128">
        <f t="shared" si="102"/>
        <v>0</v>
      </c>
      <c r="M128">
        <f t="shared" si="102"/>
        <v>0</v>
      </c>
      <c r="N128">
        <f t="shared" si="102"/>
        <v>1</v>
      </c>
      <c r="O128">
        <f t="shared" si="102"/>
        <v>0</v>
      </c>
      <c r="P128">
        <f t="shared" si="102"/>
        <v>0</v>
      </c>
      <c r="Q128">
        <f t="shared" si="102"/>
        <v>0</v>
      </c>
      <c r="R128">
        <f t="shared" si="102"/>
        <v>0</v>
      </c>
      <c r="S128">
        <f t="shared" si="102"/>
        <v>0</v>
      </c>
      <c r="T128">
        <f t="shared" si="102"/>
        <v>0</v>
      </c>
      <c r="U128">
        <f t="shared" si="102"/>
        <v>0</v>
      </c>
      <c r="V128">
        <f t="shared" si="102"/>
        <v>0</v>
      </c>
      <c r="W128">
        <f t="shared" si="102"/>
        <v>0</v>
      </c>
      <c r="X128">
        <f t="shared" si="102"/>
        <v>0</v>
      </c>
      <c r="Y128">
        <f t="shared" si="102"/>
        <v>0</v>
      </c>
      <c r="Z128">
        <f t="shared" si="102"/>
        <v>0</v>
      </c>
      <c r="AA128">
        <f t="shared" si="102"/>
        <v>0</v>
      </c>
      <c r="AB128">
        <f t="shared" si="102"/>
        <v>0</v>
      </c>
      <c r="AC128">
        <f t="shared" si="102"/>
        <v>0</v>
      </c>
    </row>
    <row r="129" spans="1:31">
      <c r="A129" s="135"/>
      <c r="B129" s="135"/>
      <c r="C129" s="135"/>
      <c r="D129" s="135"/>
      <c r="E129" s="135"/>
      <c r="G129">
        <v>4</v>
      </c>
      <c r="I129">
        <f t="shared" ref="I129:AC129" si="103">I$11</f>
        <v>5</v>
      </c>
      <c r="J129">
        <f t="shared" si="103"/>
        <v>1000</v>
      </c>
      <c r="K129">
        <f t="shared" si="103"/>
        <v>502.5</v>
      </c>
      <c r="L129">
        <f t="shared" si="103"/>
        <v>253.75</v>
      </c>
      <c r="M129">
        <f t="shared" si="103"/>
        <v>129.375</v>
      </c>
      <c r="N129">
        <f t="shared" si="103"/>
        <v>67.1875</v>
      </c>
      <c r="O129">
        <f t="shared" si="103"/>
        <v>36.09375</v>
      </c>
      <c r="P129">
        <f t="shared" si="103"/>
        <v>51.640625</v>
      </c>
      <c r="Q129">
        <f t="shared" si="103"/>
        <v>59.4140625</v>
      </c>
      <c r="R129">
        <f t="shared" si="103"/>
        <v>63.30078125</v>
      </c>
      <c r="S129">
        <f t="shared" si="103"/>
        <v>65.244140625</v>
      </c>
      <c r="T129">
        <f t="shared" si="103"/>
        <v>66.2158203125</v>
      </c>
      <c r="U129">
        <f t="shared" si="103"/>
        <v>66.70166015625</v>
      </c>
      <c r="V129">
        <f t="shared" si="103"/>
        <v>66.70166015625</v>
      </c>
      <c r="W129">
        <f t="shared" si="103"/>
        <v>66.70166015625</v>
      </c>
      <c r="X129">
        <f t="shared" si="103"/>
        <v>66.70166015625</v>
      </c>
      <c r="Y129">
        <f t="shared" si="103"/>
        <v>66.70166015625</v>
      </c>
      <c r="Z129">
        <f t="shared" si="103"/>
        <v>66.70166015625</v>
      </c>
      <c r="AA129">
        <f t="shared" si="103"/>
        <v>66.70166015625</v>
      </c>
      <c r="AB129">
        <f t="shared" si="103"/>
        <v>66.70166015625</v>
      </c>
      <c r="AC129">
        <f t="shared" si="103"/>
        <v>66.70166015625</v>
      </c>
      <c r="AD129" s="132">
        <f>HLOOKUP(1,$I128:AC129,2,0)</f>
        <v>67.1875</v>
      </c>
    </row>
    <row r="130" spans="1:31">
      <c r="A130" s="135"/>
      <c r="B130" s="135"/>
      <c r="C130" s="135"/>
      <c r="D130" s="135"/>
      <c r="E130" s="135"/>
      <c r="G130">
        <v>5</v>
      </c>
      <c r="H130">
        <f>MIN(I127:AC127)</f>
        <v>1.4940760171403555E-3</v>
      </c>
      <c r="I130">
        <f t="shared" ref="I130:AC130" si="104">IF(I$16=$H130,1,0)</f>
        <v>0</v>
      </c>
      <c r="J130">
        <f t="shared" si="104"/>
        <v>0</v>
      </c>
      <c r="K130">
        <f t="shared" si="104"/>
        <v>0</v>
      </c>
      <c r="L130">
        <f t="shared" si="104"/>
        <v>0</v>
      </c>
      <c r="M130">
        <f t="shared" si="104"/>
        <v>0</v>
      </c>
      <c r="N130">
        <f t="shared" si="104"/>
        <v>0</v>
      </c>
      <c r="O130">
        <f t="shared" si="104"/>
        <v>0</v>
      </c>
      <c r="P130">
        <f t="shared" si="104"/>
        <v>0</v>
      </c>
      <c r="Q130">
        <f t="shared" si="104"/>
        <v>0</v>
      </c>
      <c r="R130">
        <f t="shared" si="104"/>
        <v>0</v>
      </c>
      <c r="S130">
        <f t="shared" si="104"/>
        <v>0</v>
      </c>
      <c r="T130">
        <f t="shared" si="104"/>
        <v>1</v>
      </c>
      <c r="U130">
        <f t="shared" si="104"/>
        <v>1</v>
      </c>
      <c r="V130">
        <f t="shared" si="104"/>
        <v>1</v>
      </c>
      <c r="W130">
        <f t="shared" si="104"/>
        <v>1</v>
      </c>
      <c r="X130">
        <f t="shared" si="104"/>
        <v>1</v>
      </c>
      <c r="Y130">
        <f t="shared" si="104"/>
        <v>1</v>
      </c>
      <c r="Z130">
        <f t="shared" si="104"/>
        <v>0</v>
      </c>
      <c r="AA130">
        <f t="shared" si="104"/>
        <v>0</v>
      </c>
      <c r="AB130">
        <f t="shared" si="104"/>
        <v>0</v>
      </c>
      <c r="AC130">
        <f t="shared" si="104"/>
        <v>0</v>
      </c>
    </row>
    <row r="131" spans="1:31">
      <c r="A131" s="135"/>
      <c r="B131" s="135"/>
      <c r="C131" s="135"/>
      <c r="D131" s="135"/>
      <c r="E131" s="135"/>
      <c r="G131">
        <v>6</v>
      </c>
      <c r="I131">
        <f t="shared" ref="I131:AC131" si="105">I$11</f>
        <v>5</v>
      </c>
      <c r="J131">
        <f t="shared" si="105"/>
        <v>1000</v>
      </c>
      <c r="K131">
        <f t="shared" si="105"/>
        <v>502.5</v>
      </c>
      <c r="L131">
        <f t="shared" si="105"/>
        <v>253.75</v>
      </c>
      <c r="M131">
        <f t="shared" si="105"/>
        <v>129.375</v>
      </c>
      <c r="N131">
        <f t="shared" si="105"/>
        <v>67.1875</v>
      </c>
      <c r="O131">
        <f t="shared" si="105"/>
        <v>36.09375</v>
      </c>
      <c r="P131">
        <f t="shared" si="105"/>
        <v>51.640625</v>
      </c>
      <c r="Q131">
        <f t="shared" si="105"/>
        <v>59.4140625</v>
      </c>
      <c r="R131">
        <f t="shared" si="105"/>
        <v>63.30078125</v>
      </c>
      <c r="S131">
        <f t="shared" si="105"/>
        <v>65.244140625</v>
      </c>
      <c r="T131">
        <f t="shared" si="105"/>
        <v>66.2158203125</v>
      </c>
      <c r="U131">
        <f t="shared" si="105"/>
        <v>66.70166015625</v>
      </c>
      <c r="V131">
        <f t="shared" si="105"/>
        <v>66.70166015625</v>
      </c>
      <c r="W131">
        <f t="shared" si="105"/>
        <v>66.70166015625</v>
      </c>
      <c r="X131">
        <f t="shared" si="105"/>
        <v>66.70166015625</v>
      </c>
      <c r="Y131">
        <f t="shared" si="105"/>
        <v>66.70166015625</v>
      </c>
      <c r="Z131">
        <f t="shared" si="105"/>
        <v>66.70166015625</v>
      </c>
      <c r="AA131">
        <f t="shared" si="105"/>
        <v>66.70166015625</v>
      </c>
      <c r="AB131">
        <f t="shared" si="105"/>
        <v>66.70166015625</v>
      </c>
      <c r="AC131">
        <f t="shared" si="105"/>
        <v>66.70166015625</v>
      </c>
      <c r="AD131" s="132">
        <f>HLOOKUP(1,$I130:AC131,2,0)</f>
        <v>66.2158203125</v>
      </c>
    </row>
    <row r="132" spans="1:31" s="139" customFormat="1">
      <c r="A132" s="137"/>
      <c r="B132" s="137"/>
      <c r="C132" s="137"/>
      <c r="D132" s="137"/>
      <c r="E132" s="137"/>
      <c r="F132" s="138" t="s">
        <v>118</v>
      </c>
      <c r="G132" s="139">
        <v>1</v>
      </c>
      <c r="I132" s="139" t="str">
        <f t="shared" ref="I132:AD132" si="106">IF(I$16&lt;0,I$16,"")</f>
        <v/>
      </c>
      <c r="J132" s="139">
        <f t="shared" si="106"/>
        <v>-0.18669088638165865</v>
      </c>
      <c r="K132" s="139">
        <f t="shared" si="106"/>
        <v>-0.16051952978188444</v>
      </c>
      <c r="L132" s="139">
        <f t="shared" si="106"/>
        <v>-0.12360336989907639</v>
      </c>
      <c r="M132" s="139">
        <f t="shared" si="106"/>
        <v>-7.202222278178616E-2</v>
      </c>
      <c r="N132" s="139">
        <f t="shared" si="106"/>
        <v>-4.7163907894542945E-4</v>
      </c>
      <c r="O132" s="139" t="str">
        <f t="shared" si="106"/>
        <v/>
      </c>
      <c r="P132" s="139" t="str">
        <f t="shared" si="106"/>
        <v/>
      </c>
      <c r="Q132" s="139" t="str">
        <f t="shared" si="106"/>
        <v/>
      </c>
      <c r="R132" s="139" t="str">
        <f t="shared" si="106"/>
        <v/>
      </c>
      <c r="S132" s="139" t="str">
        <f t="shared" si="106"/>
        <v/>
      </c>
      <c r="T132" s="139" t="str">
        <f t="shared" si="106"/>
        <v/>
      </c>
      <c r="U132" s="139" t="str">
        <f t="shared" si="106"/>
        <v/>
      </c>
      <c r="V132" s="139" t="str">
        <f t="shared" si="106"/>
        <v/>
      </c>
      <c r="W132" s="139" t="str">
        <f t="shared" si="106"/>
        <v/>
      </c>
      <c r="X132" s="139" t="str">
        <f t="shared" si="106"/>
        <v/>
      </c>
      <c r="Y132" s="139" t="str">
        <f t="shared" si="106"/>
        <v/>
      </c>
      <c r="Z132" s="139" t="str">
        <f t="shared" si="106"/>
        <v/>
      </c>
      <c r="AA132" s="139" t="str">
        <f t="shared" si="106"/>
        <v/>
      </c>
      <c r="AB132" s="139" t="str">
        <f t="shared" si="106"/>
        <v/>
      </c>
      <c r="AC132" s="139" t="str">
        <f t="shared" si="106"/>
        <v/>
      </c>
      <c r="AD132" s="139" t="str">
        <f t="shared" si="106"/>
        <v/>
      </c>
    </row>
    <row r="133" spans="1:31">
      <c r="A133" s="135"/>
      <c r="B133" s="135"/>
      <c r="C133" s="135"/>
      <c r="D133" s="135"/>
      <c r="E133" s="135"/>
      <c r="G133">
        <v>2</v>
      </c>
      <c r="I133">
        <f t="shared" ref="I133:AD133" si="107">IF(NOT(I$16&lt;0),I$16,"")</f>
        <v>0.94935114741427173</v>
      </c>
      <c r="J133" t="str">
        <f t="shared" si="107"/>
        <v/>
      </c>
      <c r="K133" t="str">
        <f t="shared" si="107"/>
        <v/>
      </c>
      <c r="L133" t="str">
        <f t="shared" si="107"/>
        <v/>
      </c>
      <c r="M133" t="str">
        <f t="shared" si="107"/>
        <v/>
      </c>
      <c r="N133" t="str">
        <f t="shared" si="107"/>
        <v/>
      </c>
      <c r="O133">
        <f t="shared" si="107"/>
        <v>9.6864528628754609E-2</v>
      </c>
      <c r="P133">
        <f t="shared" si="107"/>
        <v>3.7957840153883593E-2</v>
      </c>
      <c r="Q133">
        <f t="shared" si="107"/>
        <v>1.6690267632852085E-2</v>
      </c>
      <c r="R133">
        <f t="shared" si="107"/>
        <v>7.6819968508121672E-3</v>
      </c>
      <c r="S133">
        <f t="shared" si="107"/>
        <v>3.5069582071499683E-3</v>
      </c>
      <c r="T133">
        <f t="shared" si="107"/>
        <v>1.4940760171403555E-3</v>
      </c>
      <c r="U133">
        <f t="shared" si="107"/>
        <v>1.4940760171403555E-3</v>
      </c>
      <c r="V133">
        <f t="shared" si="107"/>
        <v>1.4940760171403555E-3</v>
      </c>
      <c r="W133">
        <f t="shared" si="107"/>
        <v>1.4940760171403555E-3</v>
      </c>
      <c r="X133">
        <f t="shared" si="107"/>
        <v>1.4940760171403555E-3</v>
      </c>
      <c r="Y133">
        <f t="shared" si="107"/>
        <v>1.4940760171403555E-3</v>
      </c>
      <c r="Z133">
        <f t="shared" si="107"/>
        <v>0.25149407601714036</v>
      </c>
      <c r="AA133">
        <f t="shared" si="107"/>
        <v>0.25149407601714036</v>
      </c>
      <c r="AB133">
        <f t="shared" si="107"/>
        <v>0.25149407601714036</v>
      </c>
      <c r="AC133">
        <f t="shared" si="107"/>
        <v>0.25149407601714036</v>
      </c>
      <c r="AD133">
        <f t="shared" si="107"/>
        <v>0.25149407601714036</v>
      </c>
    </row>
    <row r="134" spans="1:31">
      <c r="A134" s="135"/>
      <c r="B134" s="135"/>
      <c r="C134" s="135"/>
      <c r="D134" s="135"/>
      <c r="E134" s="135"/>
      <c r="G134">
        <v>3</v>
      </c>
      <c r="H134">
        <f>MAX(I132:AD132)</f>
        <v>-4.7163907894542945E-4</v>
      </c>
      <c r="I134">
        <f t="shared" ref="I134:AD134" si="108">IF(I$16=$H134,1,0)</f>
        <v>0</v>
      </c>
      <c r="J134">
        <f t="shared" si="108"/>
        <v>0</v>
      </c>
      <c r="K134">
        <f t="shared" si="108"/>
        <v>0</v>
      </c>
      <c r="L134">
        <f t="shared" si="108"/>
        <v>0</v>
      </c>
      <c r="M134">
        <f t="shared" si="108"/>
        <v>0</v>
      </c>
      <c r="N134">
        <f t="shared" si="108"/>
        <v>1</v>
      </c>
      <c r="O134">
        <f t="shared" si="108"/>
        <v>0</v>
      </c>
      <c r="P134">
        <f t="shared" si="108"/>
        <v>0</v>
      </c>
      <c r="Q134">
        <f t="shared" si="108"/>
        <v>0</v>
      </c>
      <c r="R134">
        <f t="shared" si="108"/>
        <v>0</v>
      </c>
      <c r="S134">
        <f t="shared" si="108"/>
        <v>0</v>
      </c>
      <c r="T134">
        <f t="shared" si="108"/>
        <v>0</v>
      </c>
      <c r="U134">
        <f t="shared" si="108"/>
        <v>0</v>
      </c>
      <c r="V134">
        <f t="shared" si="108"/>
        <v>0</v>
      </c>
      <c r="W134">
        <f t="shared" si="108"/>
        <v>0</v>
      </c>
      <c r="X134">
        <f t="shared" si="108"/>
        <v>0</v>
      </c>
      <c r="Y134">
        <f t="shared" si="108"/>
        <v>0</v>
      </c>
      <c r="Z134">
        <f t="shared" si="108"/>
        <v>0</v>
      </c>
      <c r="AA134">
        <f t="shared" si="108"/>
        <v>0</v>
      </c>
      <c r="AB134">
        <f t="shared" si="108"/>
        <v>0</v>
      </c>
      <c r="AC134">
        <f t="shared" si="108"/>
        <v>0</v>
      </c>
      <c r="AD134">
        <f t="shared" si="108"/>
        <v>0</v>
      </c>
    </row>
    <row r="135" spans="1:31">
      <c r="A135" s="135"/>
      <c r="B135" s="135"/>
      <c r="C135" s="135"/>
      <c r="D135" s="135"/>
      <c r="E135" s="135"/>
      <c r="G135">
        <v>4</v>
      </c>
      <c r="I135">
        <f t="shared" ref="I135:AD135" si="109">I$11</f>
        <v>5</v>
      </c>
      <c r="J135">
        <f t="shared" si="109"/>
        <v>1000</v>
      </c>
      <c r="K135">
        <f t="shared" si="109"/>
        <v>502.5</v>
      </c>
      <c r="L135">
        <f t="shared" si="109"/>
        <v>253.75</v>
      </c>
      <c r="M135">
        <f t="shared" si="109"/>
        <v>129.375</v>
      </c>
      <c r="N135">
        <f t="shared" si="109"/>
        <v>67.1875</v>
      </c>
      <c r="O135">
        <f t="shared" si="109"/>
        <v>36.09375</v>
      </c>
      <c r="P135">
        <f t="shared" si="109"/>
        <v>51.640625</v>
      </c>
      <c r="Q135">
        <f t="shared" si="109"/>
        <v>59.4140625</v>
      </c>
      <c r="R135">
        <f t="shared" si="109"/>
        <v>63.30078125</v>
      </c>
      <c r="S135">
        <f t="shared" si="109"/>
        <v>65.244140625</v>
      </c>
      <c r="T135">
        <f t="shared" si="109"/>
        <v>66.2158203125</v>
      </c>
      <c r="U135">
        <f t="shared" si="109"/>
        <v>66.70166015625</v>
      </c>
      <c r="V135">
        <f t="shared" si="109"/>
        <v>66.70166015625</v>
      </c>
      <c r="W135">
        <f t="shared" si="109"/>
        <v>66.70166015625</v>
      </c>
      <c r="X135">
        <f t="shared" si="109"/>
        <v>66.70166015625</v>
      </c>
      <c r="Y135">
        <f t="shared" si="109"/>
        <v>66.70166015625</v>
      </c>
      <c r="Z135">
        <f t="shared" si="109"/>
        <v>66.70166015625</v>
      </c>
      <c r="AA135">
        <f t="shared" si="109"/>
        <v>66.70166015625</v>
      </c>
      <c r="AB135">
        <f t="shared" si="109"/>
        <v>66.70166015625</v>
      </c>
      <c r="AC135">
        <f t="shared" si="109"/>
        <v>66.70166015625</v>
      </c>
      <c r="AD135">
        <f t="shared" si="109"/>
        <v>66.70166015625</v>
      </c>
      <c r="AE135" s="132">
        <f>HLOOKUP(1,$I134:AD135,2,0)</f>
        <v>67.1875</v>
      </c>
    </row>
    <row r="136" spans="1:31">
      <c r="A136" s="135"/>
      <c r="B136" s="135"/>
      <c r="C136" s="135"/>
      <c r="D136" s="135"/>
      <c r="E136" s="135"/>
      <c r="G136">
        <v>5</v>
      </c>
      <c r="H136">
        <f>MIN(I133:AD133)</f>
        <v>1.4940760171403555E-3</v>
      </c>
      <c r="I136">
        <f t="shared" ref="I136:AD136" si="110">IF(I$16=$H136,1,0)</f>
        <v>0</v>
      </c>
      <c r="J136">
        <f t="shared" si="110"/>
        <v>0</v>
      </c>
      <c r="K136">
        <f t="shared" si="110"/>
        <v>0</v>
      </c>
      <c r="L136">
        <f t="shared" si="110"/>
        <v>0</v>
      </c>
      <c r="M136">
        <f t="shared" si="110"/>
        <v>0</v>
      </c>
      <c r="N136">
        <f t="shared" si="110"/>
        <v>0</v>
      </c>
      <c r="O136">
        <f t="shared" si="110"/>
        <v>0</v>
      </c>
      <c r="P136">
        <f t="shared" si="110"/>
        <v>0</v>
      </c>
      <c r="Q136">
        <f t="shared" si="110"/>
        <v>0</v>
      </c>
      <c r="R136">
        <f t="shared" si="110"/>
        <v>0</v>
      </c>
      <c r="S136">
        <f t="shared" si="110"/>
        <v>0</v>
      </c>
      <c r="T136">
        <f t="shared" si="110"/>
        <v>1</v>
      </c>
      <c r="U136">
        <f t="shared" si="110"/>
        <v>1</v>
      </c>
      <c r="V136">
        <f t="shared" si="110"/>
        <v>1</v>
      </c>
      <c r="W136">
        <f t="shared" si="110"/>
        <v>1</v>
      </c>
      <c r="X136">
        <f t="shared" si="110"/>
        <v>1</v>
      </c>
      <c r="Y136">
        <f t="shared" si="110"/>
        <v>1</v>
      </c>
      <c r="Z136">
        <f t="shared" si="110"/>
        <v>0</v>
      </c>
      <c r="AA136">
        <f t="shared" si="110"/>
        <v>0</v>
      </c>
      <c r="AB136">
        <f t="shared" si="110"/>
        <v>0</v>
      </c>
      <c r="AC136">
        <f t="shared" si="110"/>
        <v>0</v>
      </c>
      <c r="AD136">
        <f t="shared" si="110"/>
        <v>0</v>
      </c>
    </row>
    <row r="137" spans="1:31">
      <c r="A137" s="135"/>
      <c r="B137" s="135"/>
      <c r="C137" s="135"/>
      <c r="D137" s="135"/>
      <c r="E137" s="135"/>
      <c r="G137">
        <v>6</v>
      </c>
      <c r="I137">
        <f t="shared" ref="I137:AD137" si="111">I$11</f>
        <v>5</v>
      </c>
      <c r="J137">
        <f t="shared" si="111"/>
        <v>1000</v>
      </c>
      <c r="K137">
        <f t="shared" si="111"/>
        <v>502.5</v>
      </c>
      <c r="L137">
        <f t="shared" si="111"/>
        <v>253.75</v>
      </c>
      <c r="M137">
        <f t="shared" si="111"/>
        <v>129.375</v>
      </c>
      <c r="N137">
        <f t="shared" si="111"/>
        <v>67.1875</v>
      </c>
      <c r="O137">
        <f t="shared" si="111"/>
        <v>36.09375</v>
      </c>
      <c r="P137">
        <f t="shared" si="111"/>
        <v>51.640625</v>
      </c>
      <c r="Q137">
        <f t="shared" si="111"/>
        <v>59.4140625</v>
      </c>
      <c r="R137">
        <f t="shared" si="111"/>
        <v>63.30078125</v>
      </c>
      <c r="S137">
        <f t="shared" si="111"/>
        <v>65.244140625</v>
      </c>
      <c r="T137">
        <f t="shared" si="111"/>
        <v>66.2158203125</v>
      </c>
      <c r="U137">
        <f t="shared" si="111"/>
        <v>66.70166015625</v>
      </c>
      <c r="V137">
        <f t="shared" si="111"/>
        <v>66.70166015625</v>
      </c>
      <c r="W137">
        <f t="shared" si="111"/>
        <v>66.70166015625</v>
      </c>
      <c r="X137">
        <f t="shared" si="111"/>
        <v>66.70166015625</v>
      </c>
      <c r="Y137">
        <f t="shared" si="111"/>
        <v>66.70166015625</v>
      </c>
      <c r="Z137">
        <f t="shared" si="111"/>
        <v>66.70166015625</v>
      </c>
      <c r="AA137">
        <f t="shared" si="111"/>
        <v>66.70166015625</v>
      </c>
      <c r="AB137">
        <f t="shared" si="111"/>
        <v>66.70166015625</v>
      </c>
      <c r="AC137">
        <f t="shared" si="111"/>
        <v>66.70166015625</v>
      </c>
      <c r="AD137">
        <f t="shared" si="111"/>
        <v>66.70166015625</v>
      </c>
      <c r="AE137" s="132">
        <f>HLOOKUP(1,$I136:AD137,2,0)</f>
        <v>66.2158203125</v>
      </c>
    </row>
    <row r="138" spans="1:31" s="139" customFormat="1">
      <c r="F138" s="138"/>
      <c r="H138" s="865"/>
      <c r="I138" s="865"/>
    </row>
    <row r="139" spans="1:31">
      <c r="A139" s="26"/>
      <c r="B139" s="26"/>
      <c r="C139" s="26"/>
      <c r="D139" s="26"/>
      <c r="E139" s="26"/>
      <c r="H139" s="134"/>
      <c r="I139" s="134"/>
    </row>
    <row r="140" spans="1:31">
      <c r="H140" s="134"/>
      <c r="I140" s="134"/>
    </row>
  </sheetData>
  <sheetProtection algorithmName="SHA-512" hashValue="eUCbEQssvXA+VV6bdjag7WrXuej2FN83AKRFMDiZxAOwjpldyPQeoua3yKrSXdKPlf/CpGNdHkX58yPcZJZ/tA==" saltValue="z+SxfMX5f0oRVXjRqNJ3/A==" spinCount="100000" sheet="1" selectLockedCells="1" selectUnlockedCells="1"/>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99DF4-1990-46D0-8709-A0953F130E04}">
  <sheetPr codeName="Sheet6"/>
  <dimension ref="A1:AZ65"/>
  <sheetViews>
    <sheetView workbookViewId="0">
      <selection activeCell="A9" sqref="A9"/>
    </sheetView>
  </sheetViews>
  <sheetFormatPr defaultRowHeight="15"/>
  <cols>
    <col min="1" max="4" width="9.140625" style="90"/>
    <col min="5" max="5" width="18.28515625" style="90" customWidth="1"/>
    <col min="6" max="6" width="16" style="90" customWidth="1"/>
    <col min="7" max="7" width="27.5703125" style="90" customWidth="1"/>
    <col min="8" max="8" width="12" style="90" customWidth="1"/>
    <col min="9" max="11" width="11.140625" style="90" customWidth="1"/>
    <col min="12" max="12" width="9.140625" style="90"/>
    <col min="13" max="13" width="11.7109375" style="90" customWidth="1"/>
    <col min="14" max="14" width="11.140625" style="90" customWidth="1"/>
    <col min="15" max="23" width="9.140625" style="90"/>
    <col min="24" max="24" width="12.28515625" style="90" customWidth="1"/>
    <col min="25" max="52" width="9.140625" style="90"/>
  </cols>
  <sheetData>
    <row r="1" spans="1:15" ht="15.75">
      <c r="B1" s="443" t="s">
        <v>773</v>
      </c>
      <c r="G1" s="102" t="s">
        <v>781</v>
      </c>
      <c r="I1" s="103"/>
      <c r="J1" s="103"/>
      <c r="K1" s="103"/>
      <c r="N1" s="103"/>
    </row>
    <row r="2" spans="1:15" ht="18.75">
      <c r="C2" s="104" t="s">
        <v>80</v>
      </c>
      <c r="E2" s="90" t="s">
        <v>149</v>
      </c>
      <c r="F2" s="5"/>
      <c r="G2" s="92" t="s">
        <v>57</v>
      </c>
      <c r="H2" s="5"/>
      <c r="I2" s="5"/>
      <c r="J2" s="5"/>
      <c r="N2" s="106"/>
    </row>
    <row r="3" spans="1:15">
      <c r="A3" s="174" t="s">
        <v>749</v>
      </c>
      <c r="F3" s="5"/>
      <c r="G3" s="92" t="s">
        <v>58</v>
      </c>
      <c r="H3" s="92"/>
      <c r="I3" s="92"/>
      <c r="J3" s="190" t="s">
        <v>434</v>
      </c>
      <c r="K3" s="107"/>
      <c r="M3" s="107"/>
      <c r="N3" s="107"/>
      <c r="O3" s="107"/>
    </row>
    <row r="4" spans="1:15">
      <c r="A4" s="90" t="s">
        <v>1001</v>
      </c>
      <c r="F4" s="5"/>
      <c r="G4" s="423" t="s">
        <v>437</v>
      </c>
      <c r="H4" s="5"/>
      <c r="I4" s="5"/>
      <c r="J4" s="86" t="s">
        <v>433</v>
      </c>
      <c r="K4" s="140"/>
      <c r="L4" s="110"/>
      <c r="M4" s="109"/>
      <c r="N4" s="109"/>
      <c r="O4" s="110"/>
    </row>
    <row r="5" spans="1:15">
      <c r="A5" s="90" t="s">
        <v>600</v>
      </c>
      <c r="F5" s="5"/>
      <c r="G5" s="423" t="s">
        <v>74</v>
      </c>
      <c r="H5" s="74">
        <v>0.35</v>
      </c>
      <c r="I5" s="327"/>
      <c r="J5" s="75" t="s">
        <v>77</v>
      </c>
      <c r="K5" s="110"/>
      <c r="M5" s="109"/>
      <c r="N5" s="112"/>
      <c r="O5" s="110"/>
    </row>
    <row r="6" spans="1:15">
      <c r="A6" s="907" t="s">
        <v>78</v>
      </c>
      <c r="F6" s="5"/>
      <c r="G6" s="423" t="s">
        <v>435</v>
      </c>
      <c r="H6" s="77">
        <v>1</v>
      </c>
      <c r="I6" s="5"/>
      <c r="J6" s="75" t="s">
        <v>59</v>
      </c>
      <c r="K6" s="110"/>
      <c r="M6" s="109"/>
      <c r="N6" s="112"/>
      <c r="O6" s="110"/>
    </row>
    <row r="7" spans="1:15">
      <c r="A7" s="908"/>
      <c r="F7" s="5"/>
      <c r="G7" s="423" t="s">
        <v>60</v>
      </c>
      <c r="H7" s="77">
        <v>2</v>
      </c>
      <c r="I7" s="5"/>
      <c r="J7" s="75" t="s">
        <v>437</v>
      </c>
      <c r="K7" s="110"/>
      <c r="M7" s="109"/>
      <c r="N7" s="112"/>
      <c r="O7" s="110"/>
    </row>
    <row r="8" spans="1:15">
      <c r="A8" s="907" t="s">
        <v>79</v>
      </c>
      <c r="F8" s="5"/>
      <c r="G8" s="423" t="s">
        <v>61</v>
      </c>
      <c r="H8" s="77">
        <v>0.35</v>
      </c>
      <c r="I8" s="5"/>
      <c r="J8" s="75" t="s">
        <v>62</v>
      </c>
      <c r="K8" s="110"/>
      <c r="L8" s="113"/>
      <c r="M8" s="109"/>
      <c r="N8" s="114"/>
      <c r="O8" s="110"/>
    </row>
    <row r="9" spans="1:15">
      <c r="A9" s="908"/>
      <c r="F9" s="5"/>
      <c r="G9" s="423" t="s">
        <v>63</v>
      </c>
      <c r="H9" s="77">
        <v>0</v>
      </c>
      <c r="I9" s="5"/>
      <c r="J9" s="75" t="s">
        <v>72</v>
      </c>
      <c r="K9" s="116"/>
      <c r="L9" s="116"/>
      <c r="M9" s="116"/>
      <c r="N9" s="116"/>
      <c r="O9" s="116"/>
    </row>
    <row r="10" spans="1:15">
      <c r="A10" s="90" t="s">
        <v>602</v>
      </c>
      <c r="F10" s="5"/>
      <c r="G10" s="423" t="s">
        <v>437</v>
      </c>
      <c r="H10" s="77"/>
      <c r="I10" s="5"/>
      <c r="J10" s="75" t="s">
        <v>437</v>
      </c>
      <c r="K10" s="116"/>
      <c r="L10" s="116"/>
      <c r="M10" s="116"/>
      <c r="N10" s="116"/>
      <c r="O10" s="116"/>
    </row>
    <row r="11" spans="1:15">
      <c r="A11" s="90" t="s">
        <v>603</v>
      </c>
      <c r="F11" s="5"/>
      <c r="G11" s="423" t="s">
        <v>64</v>
      </c>
      <c r="H11" s="77">
        <v>0.85</v>
      </c>
      <c r="I11" s="5"/>
      <c r="J11" s="75" t="s">
        <v>581</v>
      </c>
      <c r="K11" s="117"/>
      <c r="L11" s="117"/>
      <c r="M11" s="117"/>
      <c r="N11" s="117"/>
      <c r="O11" s="117"/>
    </row>
    <row r="12" spans="1:15">
      <c r="F12" s="5"/>
      <c r="G12" s="423" t="s">
        <v>65</v>
      </c>
      <c r="H12" s="77">
        <v>0.05</v>
      </c>
      <c r="I12" s="5"/>
      <c r="J12" s="75" t="s">
        <v>582</v>
      </c>
      <c r="K12" s="117"/>
      <c r="L12" s="117"/>
      <c r="M12" s="117"/>
      <c r="N12" s="117"/>
      <c r="O12" s="117"/>
    </row>
    <row r="13" spans="1:15">
      <c r="A13" s="90" t="s">
        <v>1253</v>
      </c>
      <c r="F13" s="5"/>
      <c r="G13" s="423" t="s">
        <v>437</v>
      </c>
      <c r="H13" s="77"/>
      <c r="I13" s="5"/>
      <c r="J13" s="75" t="s">
        <v>437</v>
      </c>
      <c r="K13" s="117"/>
      <c r="L13" s="117"/>
      <c r="M13" s="117"/>
      <c r="N13" s="117"/>
      <c r="O13" s="117"/>
    </row>
    <row r="14" spans="1:15">
      <c r="F14" s="5"/>
      <c r="G14" s="423" t="s">
        <v>76</v>
      </c>
      <c r="H14" s="81">
        <v>1</v>
      </c>
      <c r="I14" s="5"/>
      <c r="J14" s="75" t="s">
        <v>583</v>
      </c>
      <c r="K14" s="117"/>
      <c r="L14" s="108"/>
      <c r="M14" s="108"/>
      <c r="N14" s="108"/>
      <c r="O14" s="117"/>
    </row>
    <row r="15" spans="1:15">
      <c r="F15" s="5"/>
      <c r="G15" s="424" t="s">
        <v>437</v>
      </c>
      <c r="H15" s="5"/>
      <c r="I15" s="5"/>
      <c r="J15" s="86" t="s">
        <v>303</v>
      </c>
      <c r="K15" s="118"/>
      <c r="L15" s="118"/>
      <c r="M15" s="118"/>
      <c r="N15" s="118"/>
      <c r="O15" s="118"/>
    </row>
    <row r="16" spans="1:15">
      <c r="F16" s="5"/>
      <c r="G16" s="100" t="s">
        <v>66</v>
      </c>
      <c r="H16" s="375" t="s">
        <v>88</v>
      </c>
      <c r="I16" s="376" t="s">
        <v>3</v>
      </c>
      <c r="J16" s="83"/>
      <c r="K16" s="118"/>
      <c r="L16" s="118"/>
      <c r="M16" s="118"/>
      <c r="N16" s="118"/>
      <c r="O16" s="118"/>
    </row>
    <row r="17" spans="5:24">
      <c r="F17" s="5"/>
      <c r="G17" s="101" t="s">
        <v>431</v>
      </c>
      <c r="H17" s="425">
        <v>100</v>
      </c>
      <c r="I17" s="426">
        <v>148</v>
      </c>
      <c r="J17" s="429" t="s">
        <v>23</v>
      </c>
      <c r="K17" s="118"/>
      <c r="L17" s="118"/>
      <c r="M17" s="118"/>
      <c r="N17" s="118"/>
      <c r="O17" s="118"/>
    </row>
    <row r="18" spans="5:24">
      <c r="F18" s="5"/>
      <c r="G18" s="101" t="s">
        <v>432</v>
      </c>
      <c r="H18" s="425">
        <v>100</v>
      </c>
      <c r="I18" s="426">
        <v>148</v>
      </c>
      <c r="J18" s="429" t="s">
        <v>24</v>
      </c>
      <c r="K18" s="120"/>
      <c r="L18" s="120"/>
      <c r="M18" s="119"/>
      <c r="N18" s="120"/>
      <c r="O18" s="120"/>
      <c r="P18" s="112"/>
      <c r="Q18" s="112"/>
      <c r="R18" s="121"/>
    </row>
    <row r="19" spans="5:24">
      <c r="F19" s="5"/>
      <c r="G19" s="101" t="s">
        <v>437</v>
      </c>
      <c r="H19" s="425" t="s">
        <v>437</v>
      </c>
      <c r="I19" s="426" t="s">
        <v>437</v>
      </c>
      <c r="J19" s="83"/>
      <c r="K19" s="123"/>
      <c r="L19" s="122"/>
      <c r="M19" s="123"/>
      <c r="N19" s="123"/>
      <c r="O19" s="123"/>
      <c r="P19" s="112"/>
      <c r="Q19" s="112"/>
      <c r="R19" s="124"/>
    </row>
    <row r="20" spans="5:24">
      <c r="F20" s="5"/>
      <c r="G20" s="101" t="s">
        <v>26</v>
      </c>
      <c r="H20" s="425">
        <v>200</v>
      </c>
      <c r="I20" s="426">
        <v>296</v>
      </c>
      <c r="J20" s="83"/>
      <c r="K20" s="123"/>
      <c r="L20" s="123"/>
      <c r="M20" s="123"/>
      <c r="N20" s="123"/>
      <c r="O20" s="123"/>
      <c r="P20" s="112"/>
      <c r="Q20" s="112"/>
      <c r="R20" s="124"/>
    </row>
    <row r="21" spans="5:24">
      <c r="F21" s="5"/>
      <c r="G21" s="101" t="s">
        <v>28</v>
      </c>
      <c r="H21" s="427">
        <v>400</v>
      </c>
      <c r="I21" s="428">
        <v>296</v>
      </c>
      <c r="J21" s="83"/>
      <c r="K21" s="108"/>
      <c r="L21" s="108"/>
      <c r="M21" s="108"/>
      <c r="N21" s="108"/>
      <c r="O21" s="108"/>
    </row>
    <row r="22" spans="5:24">
      <c r="F22" s="108"/>
      <c r="G22" s="110"/>
      <c r="H22" s="118"/>
      <c r="I22" s="118"/>
      <c r="J22" s="118"/>
      <c r="K22" s="118"/>
      <c r="L22" s="118"/>
      <c r="M22" s="118"/>
      <c r="N22" s="118"/>
      <c r="O22" s="118"/>
    </row>
    <row r="23" spans="5:24">
      <c r="F23" s="126"/>
      <c r="G23" s="126"/>
      <c r="H23" s="112"/>
      <c r="I23" s="112"/>
      <c r="J23" s="112"/>
      <c r="K23" s="112"/>
      <c r="L23" s="112"/>
      <c r="M23" s="112"/>
      <c r="N23" s="112"/>
      <c r="O23" s="112"/>
    </row>
    <row r="24" spans="5:24">
      <c r="F24" s="126"/>
      <c r="G24" s="127"/>
      <c r="H24" s="114"/>
      <c r="I24" s="114"/>
      <c r="J24" s="114"/>
      <c r="K24" s="114"/>
      <c r="L24" s="114"/>
      <c r="M24" s="114"/>
      <c r="N24" s="114"/>
      <c r="O24" s="114"/>
    </row>
    <row r="25" spans="5:24">
      <c r="F25" s="126"/>
      <c r="G25" s="126"/>
      <c r="I25" s="126"/>
      <c r="J25" s="126"/>
      <c r="K25" s="128"/>
      <c r="L25" s="128"/>
      <c r="M25" s="128"/>
      <c r="N25" s="126"/>
      <c r="Q25" s="103"/>
    </row>
    <row r="26" spans="5:24">
      <c r="F26" s="126"/>
      <c r="G26" s="126"/>
      <c r="I26" s="126"/>
      <c r="J26" s="126"/>
      <c r="K26" s="126"/>
      <c r="N26" s="126"/>
    </row>
    <row r="27" spans="5:24">
      <c r="G27" s="496" t="s">
        <v>774</v>
      </c>
      <c r="I27" s="90" t="s">
        <v>81</v>
      </c>
    </row>
    <row r="28" spans="5:24" ht="18.75">
      <c r="J28" s="1"/>
      <c r="K28" s="186" t="s">
        <v>89</v>
      </c>
      <c r="L28" s="2" t="s">
        <v>82</v>
      </c>
      <c r="M28" s="2"/>
      <c r="N28" s="187" t="s">
        <v>83</v>
      </c>
      <c r="O28" s="188"/>
      <c r="P28" s="188" t="s">
        <v>601</v>
      </c>
      <c r="Q28" s="2"/>
      <c r="R28" s="2"/>
      <c r="S28" s="2"/>
      <c r="T28" s="2"/>
      <c r="U28" s="2"/>
      <c r="V28" s="3"/>
    </row>
    <row r="29" spans="5:24">
      <c r="J29" s="4"/>
      <c r="K29" s="5"/>
      <c r="L29" s="5" t="s">
        <v>84</v>
      </c>
      <c r="M29" s="5"/>
      <c r="N29" s="180">
        <v>100</v>
      </c>
      <c r="O29" s="75"/>
      <c r="P29" s="75" t="s">
        <v>93</v>
      </c>
      <c r="Q29" s="5"/>
      <c r="R29" s="5"/>
      <c r="S29" s="5"/>
      <c r="T29" s="5"/>
      <c r="U29" s="5"/>
      <c r="V29" s="6"/>
      <c r="X29" s="107"/>
    </row>
    <row r="30" spans="5:24">
      <c r="E30" s="102" t="s">
        <v>961</v>
      </c>
      <c r="J30" s="4"/>
      <c r="K30" s="5"/>
      <c r="L30" s="5" t="s">
        <v>85</v>
      </c>
      <c r="M30" s="5"/>
      <c r="N30" s="181">
        <v>1</v>
      </c>
      <c r="O30" s="75"/>
      <c r="P30" s="5"/>
      <c r="Q30" s="5"/>
      <c r="R30" s="5"/>
      <c r="S30" s="5"/>
      <c r="T30" s="5"/>
      <c r="U30" s="5"/>
      <c r="V30" s="6"/>
      <c r="X30" s="110"/>
    </row>
    <row r="31" spans="5:24">
      <c r="F31" s="111" t="s">
        <v>79</v>
      </c>
      <c r="J31" s="4"/>
      <c r="L31" s="5" t="s">
        <v>309</v>
      </c>
      <c r="M31" s="5"/>
      <c r="N31" s="90">
        <v>0.35</v>
      </c>
      <c r="R31" s="5"/>
      <c r="S31" s="5"/>
      <c r="T31" s="5"/>
      <c r="U31" s="5"/>
      <c r="V31" s="6"/>
      <c r="X31" s="110"/>
    </row>
    <row r="32" spans="5:24">
      <c r="J32" s="4"/>
      <c r="K32" s="5"/>
      <c r="L32" s="189" t="s">
        <v>86</v>
      </c>
      <c r="M32" s="5"/>
      <c r="N32" s="5"/>
      <c r="R32" s="5"/>
      <c r="S32" s="5"/>
      <c r="T32" s="5"/>
      <c r="U32" s="5"/>
      <c r="V32" s="6"/>
      <c r="X32" s="110"/>
    </row>
    <row r="33" spans="1:52">
      <c r="F33" s="111" t="s">
        <v>78</v>
      </c>
      <c r="J33" s="4"/>
      <c r="L33" s="182" t="s">
        <v>32</v>
      </c>
      <c r="M33" s="182">
        <v>1</v>
      </c>
      <c r="N33" s="182">
        <v>1</v>
      </c>
      <c r="O33" s="182">
        <v>2</v>
      </c>
      <c r="P33" s="182">
        <v>2</v>
      </c>
      <c r="Q33" s="5"/>
      <c r="R33" s="5"/>
      <c r="S33" s="182"/>
      <c r="T33" s="182"/>
      <c r="U33" s="5"/>
      <c r="V33" s="6"/>
      <c r="X33" s="110"/>
    </row>
    <row r="34" spans="1:52">
      <c r="J34" s="4"/>
      <c r="L34" s="182" t="s">
        <v>33</v>
      </c>
      <c r="M34" s="182">
        <v>1</v>
      </c>
      <c r="N34" s="182">
        <v>2</v>
      </c>
      <c r="O34" s="182">
        <v>1</v>
      </c>
      <c r="P34" s="182">
        <v>2</v>
      </c>
      <c r="Q34" s="5"/>
      <c r="R34" s="5"/>
      <c r="S34" s="182"/>
      <c r="T34" s="182"/>
      <c r="U34" s="5"/>
      <c r="V34" s="6"/>
      <c r="X34" s="110"/>
    </row>
    <row r="35" spans="1:52">
      <c r="J35" s="7"/>
      <c r="K35" s="220" t="s">
        <v>87</v>
      </c>
      <c r="L35" s="8"/>
      <c r="M35" s="183">
        <v>1</v>
      </c>
      <c r="N35" s="183">
        <v>1</v>
      </c>
      <c r="O35" s="183">
        <v>1.35</v>
      </c>
      <c r="P35" s="183">
        <v>1.35</v>
      </c>
      <c r="Q35" s="220" t="s">
        <v>599</v>
      </c>
      <c r="R35" s="8"/>
      <c r="S35" s="183"/>
      <c r="T35" s="183"/>
      <c r="U35" s="8"/>
      <c r="V35" s="9"/>
      <c r="X35" s="903" t="s">
        <v>1248</v>
      </c>
      <c r="Y35" s="142"/>
      <c r="Z35" s="444"/>
    </row>
    <row r="36" spans="1:52">
      <c r="J36" s="5"/>
      <c r="K36" s="5"/>
      <c r="L36" s="5"/>
      <c r="M36" s="82"/>
      <c r="N36" s="82"/>
      <c r="O36" s="82"/>
      <c r="P36" s="82"/>
      <c r="Q36" s="5"/>
      <c r="R36" s="5"/>
      <c r="S36" s="82"/>
      <c r="T36" s="82"/>
      <c r="U36" s="5"/>
      <c r="V36" s="5"/>
      <c r="X36" s="116"/>
    </row>
    <row r="37" spans="1:52" s="139" customFormat="1">
      <c r="A37" s="2"/>
      <c r="B37" s="2"/>
      <c r="C37" s="157" t="s">
        <v>301</v>
      </c>
      <c r="D37" s="2"/>
      <c r="E37" s="2"/>
      <c r="F37" s="2"/>
      <c r="G37" s="2"/>
      <c r="H37" s="2"/>
      <c r="I37" s="2"/>
      <c r="K37" s="2"/>
      <c r="L37" s="2"/>
      <c r="M37" s="184"/>
      <c r="N37" s="184"/>
      <c r="O37" s="184"/>
      <c r="P37" s="184"/>
      <c r="Q37" s="2"/>
      <c r="R37" s="2"/>
      <c r="S37" s="184"/>
      <c r="T37" s="184"/>
      <c r="U37" s="2"/>
      <c r="V37" s="2"/>
      <c r="W37" s="2"/>
      <c r="X37" s="185"/>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row>
    <row r="38" spans="1:52" s="498" customFormat="1">
      <c r="X38" s="499"/>
    </row>
    <row r="39" spans="1:52">
      <c r="M39" s="498"/>
      <c r="N39" s="498"/>
      <c r="X39" s="117"/>
    </row>
    <row r="40" spans="1:52">
      <c r="M40" s="498"/>
      <c r="N40" s="498"/>
      <c r="X40" s="117"/>
    </row>
    <row r="41" spans="1:52">
      <c r="M41" s="498"/>
      <c r="N41" s="498"/>
      <c r="X41" s="117"/>
    </row>
    <row r="42" spans="1:52">
      <c r="M42" s="498"/>
      <c r="N42" s="498"/>
      <c r="X42" s="117"/>
    </row>
    <row r="43" spans="1:52">
      <c r="M43" s="498"/>
      <c r="N43" s="498"/>
      <c r="X43" s="118"/>
    </row>
    <row r="44" spans="1:52">
      <c r="M44" s="498"/>
      <c r="N44" s="498"/>
      <c r="X44" s="118"/>
    </row>
    <row r="45" spans="1:52">
      <c r="M45" s="498"/>
      <c r="N45" s="498"/>
      <c r="X45" s="118"/>
    </row>
    <row r="46" spans="1:52">
      <c r="M46" s="498"/>
      <c r="N46" s="498"/>
      <c r="X46" s="120"/>
    </row>
    <row r="47" spans="1:52">
      <c r="M47" s="498"/>
      <c r="N47" s="498"/>
      <c r="X47" s="123"/>
    </row>
    <row r="48" spans="1:52">
      <c r="M48" s="498"/>
      <c r="N48" s="498"/>
      <c r="X48" s="123"/>
    </row>
    <row r="49" spans="13:24">
      <c r="M49" s="498"/>
      <c r="N49" s="498"/>
      <c r="X49" s="108"/>
    </row>
    <row r="50" spans="13:24">
      <c r="M50" s="498"/>
      <c r="N50" s="498"/>
      <c r="X50" s="118"/>
    </row>
    <row r="51" spans="13:24">
      <c r="M51" s="498"/>
      <c r="N51" s="498"/>
      <c r="X51" s="112"/>
    </row>
    <row r="52" spans="13:24">
      <c r="M52" s="498"/>
      <c r="N52" s="498"/>
      <c r="X52" s="114"/>
    </row>
    <row r="53" spans="13:24">
      <c r="M53" s="498"/>
      <c r="N53" s="498"/>
    </row>
    <row r="54" spans="13:24">
      <c r="M54" s="498"/>
      <c r="N54" s="498"/>
    </row>
    <row r="55" spans="13:24">
      <c r="M55" s="498"/>
      <c r="N55" s="498"/>
    </row>
    <row r="56" spans="13:24">
      <c r="M56" s="498"/>
      <c r="N56" s="498"/>
    </row>
    <row r="57" spans="13:24">
      <c r="M57" s="498"/>
      <c r="N57" s="498"/>
    </row>
    <row r="58" spans="13:24">
      <c r="M58" s="498"/>
      <c r="N58" s="498"/>
    </row>
    <row r="59" spans="13:24">
      <c r="M59" s="498"/>
      <c r="N59" s="498"/>
    </row>
    <row r="60" spans="13:24">
      <c r="M60" s="498"/>
      <c r="N60" s="498"/>
    </row>
    <row r="61" spans="13:24">
      <c r="M61" s="498"/>
      <c r="N61" s="498"/>
    </row>
    <row r="62" spans="13:24">
      <c r="M62" s="498"/>
      <c r="N62" s="498"/>
    </row>
    <row r="63" spans="13:24">
      <c r="M63" s="498"/>
      <c r="N63" s="498"/>
    </row>
    <row r="64" spans="13:24">
      <c r="M64" s="498"/>
      <c r="N64" s="498"/>
    </row>
    <row r="65" spans="13:14">
      <c r="M65" s="498"/>
      <c r="N65" s="498"/>
    </row>
  </sheetData>
  <sheetProtection algorithmName="SHA-512" hashValue="UYzJqTsucxrZ7Wz5BJ5dMY5uzDYC6DE+eCOzAcKipSf/cPuTcRufC3adA9aLlRFZrr3ucsxJBH2je2/DznXstQ==" saltValue="XjYWBODNR4CzIP9T1gSy1g==" spinCount="100000" sheet="1" objects="1" scenarios="1" selectLockedCells="1"/>
  <hyperlinks>
    <hyperlink ref="F31" r:id="rId1" xr:uid="{DEDB3400-51A8-46B9-9243-A406DA85BFDD}"/>
    <hyperlink ref="F33" r:id="rId2" xr:uid="{FDEC6761-DB36-4666-8606-171124EE7809}"/>
    <hyperlink ref="A6" r:id="rId3" xr:uid="{D39FEF7D-5703-4F8A-9682-EE478CD22421}"/>
    <hyperlink ref="A8" r:id="rId4" xr:uid="{7C446067-96C0-4DB8-A220-59BB531954E3}"/>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C2D9-282C-4E12-858D-2E30AD2A6298}">
  <sheetPr codeName="Sheet8"/>
  <dimension ref="A1:AM138"/>
  <sheetViews>
    <sheetView workbookViewId="0">
      <selection activeCell="Q11" sqref="Q11"/>
    </sheetView>
  </sheetViews>
  <sheetFormatPr defaultRowHeight="15"/>
  <cols>
    <col min="8" max="8" width="10.7109375" customWidth="1"/>
  </cols>
  <sheetData>
    <row r="1" spans="1:39" ht="18.75">
      <c r="A1" s="90" t="s">
        <v>851</v>
      </c>
      <c r="B1" s="90"/>
      <c r="C1" s="90"/>
      <c r="D1" s="90"/>
      <c r="E1" s="90"/>
      <c r="F1" s="90"/>
      <c r="G1" s="90"/>
      <c r="H1" s="551" t="s">
        <v>852</v>
      </c>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row>
    <row r="2" spans="1:39" ht="23.25">
      <c r="A2" s="90"/>
      <c r="B2" s="90"/>
      <c r="C2" s="90"/>
      <c r="D2" s="90"/>
      <c r="E2" s="90"/>
      <c r="F2" s="90"/>
      <c r="G2" s="90"/>
      <c r="H2" s="486" t="s">
        <v>735</v>
      </c>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row>
    <row r="3" spans="1:39">
      <c r="A3" s="90"/>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row>
    <row r="4" spans="1:39">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row>
    <row r="5" spans="1:39">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row>
    <row r="6" spans="1:39">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row>
    <row r="7" spans="1:39">
      <c r="A7" s="9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row>
    <row r="8" spans="1:39">
      <c r="A8" s="9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row>
    <row r="9" spans="1:39">
      <c r="A9" s="9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row>
    <row r="10" spans="1:39">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row>
    <row r="11" spans="1:39">
      <c r="A11" s="9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row>
    <row r="12" spans="1:39">
      <c r="A12" s="9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row>
    <row r="13" spans="1:39">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row>
    <row r="14" spans="1:39">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row>
    <row r="15" spans="1:39">
      <c r="A15" s="9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row>
    <row r="16" spans="1:39">
      <c r="A16" s="90"/>
      <c r="B16" s="90"/>
      <c r="C16" s="90"/>
      <c r="D16" s="90"/>
      <c r="E16" s="90"/>
      <c r="F16" s="90"/>
      <c r="G16" s="90"/>
      <c r="H16" s="90"/>
      <c r="I16" s="90"/>
      <c r="J16" s="90"/>
      <c r="K16" s="90"/>
      <c r="L16" s="90"/>
      <c r="M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row>
    <row r="17" spans="1:39">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row>
    <row r="18" spans="1:39">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row>
    <row r="19" spans="1:39">
      <c r="A19" s="90"/>
      <c r="B19" s="90" t="s">
        <v>736</v>
      </c>
      <c r="C19" s="111" t="s">
        <v>733</v>
      </c>
      <c r="D19" s="90"/>
      <c r="E19" s="90"/>
      <c r="F19" s="90"/>
      <c r="G19" s="495" t="s">
        <v>768</v>
      </c>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row>
    <row r="20" spans="1:39">
      <c r="A20" s="90"/>
      <c r="B20" s="90"/>
      <c r="C20" s="111"/>
      <c r="D20" s="90"/>
      <c r="E20" s="90"/>
      <c r="F20" s="90"/>
      <c r="G20" s="495"/>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row>
    <row r="21" spans="1:39">
      <c r="A21" s="90"/>
      <c r="B21" s="90"/>
      <c r="C21" s="111"/>
      <c r="D21" s="90"/>
      <c r="E21" s="90"/>
      <c r="F21" s="103" t="s">
        <v>740</v>
      </c>
      <c r="G21" s="495"/>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row>
    <row r="22" spans="1:39">
      <c r="A22" s="90"/>
      <c r="B22" s="90"/>
      <c r="C22" s="111"/>
      <c r="D22" s="90"/>
      <c r="E22" s="90"/>
      <c r="F22" s="487" t="s">
        <v>741</v>
      </c>
      <c r="G22" s="495"/>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row>
    <row r="23" spans="1:39">
      <c r="A23" s="90"/>
      <c r="B23" s="90"/>
      <c r="C23" s="111"/>
      <c r="D23" s="90"/>
      <c r="E23" s="90"/>
      <c r="F23" s="90"/>
      <c r="G23" s="495"/>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row>
    <row r="24" spans="1:39">
      <c r="A24" s="90"/>
      <c r="B24" s="90"/>
      <c r="C24" s="111"/>
      <c r="D24" s="90"/>
      <c r="E24" s="90"/>
      <c r="F24" s="103" t="s">
        <v>949</v>
      </c>
      <c r="G24" s="495"/>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row>
    <row r="25" spans="1:39">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row>
    <row r="26" spans="1:39">
      <c r="A26" s="90"/>
      <c r="B26" s="90"/>
      <c r="C26" s="90" t="s">
        <v>769</v>
      </c>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row>
    <row r="27" spans="1:39" ht="9.75" customHeight="1">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row>
    <row r="28" spans="1:39">
      <c r="A28" s="90"/>
      <c r="B28" s="90"/>
      <c r="C28" s="90"/>
      <c r="D28" s="90"/>
      <c r="E28" s="90" t="s">
        <v>734</v>
      </c>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row>
    <row r="29" spans="1:39">
      <c r="A29" s="90"/>
      <c r="B29" s="90"/>
      <c r="C29" s="90"/>
      <c r="D29" s="90"/>
      <c r="E29" s="90" t="s">
        <v>738</v>
      </c>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row>
    <row r="30" spans="1:39">
      <c r="A30" s="90"/>
      <c r="B30" s="90"/>
      <c r="C30" s="90"/>
      <c r="D30" s="90"/>
      <c r="E30" s="90" t="s">
        <v>737</v>
      </c>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row>
    <row r="31" spans="1:39">
      <c r="A31" s="9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row>
    <row r="32" spans="1:39">
      <c r="A32" s="90"/>
      <c r="B32" s="90"/>
      <c r="C32" s="90"/>
      <c r="D32" s="90"/>
      <c r="E32" s="90" t="s">
        <v>739</v>
      </c>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row>
    <row r="33" spans="1:39">
      <c r="A33" s="9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row>
    <row r="34" spans="1:39" s="139" customFormat="1">
      <c r="A34" s="2"/>
      <c r="B34" s="508" t="s">
        <v>817</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row>
    <row r="35" spans="1:39">
      <c r="A35" s="90"/>
      <c r="B35" s="90" t="s">
        <v>818</v>
      </c>
      <c r="D35" s="90"/>
      <c r="E35" s="90"/>
      <c r="F35" s="90"/>
      <c r="G35" s="90"/>
      <c r="H35" s="90"/>
      <c r="I35" s="92"/>
      <c r="J35" s="5"/>
      <c r="K35" s="5"/>
      <c r="L35" s="5"/>
      <c r="M35" s="5"/>
      <c r="N35" s="5"/>
      <c r="O35" s="5"/>
      <c r="P35" s="5"/>
      <c r="Q35" s="5"/>
      <c r="R35" s="5"/>
      <c r="S35" s="5"/>
      <c r="T35" s="5"/>
      <c r="U35" s="5"/>
      <c r="V35" s="90"/>
      <c r="W35" s="90"/>
      <c r="X35" s="90"/>
      <c r="Y35" s="90"/>
      <c r="Z35" s="90"/>
      <c r="AA35" s="90"/>
      <c r="AB35" s="90"/>
      <c r="AC35" s="90"/>
      <c r="AD35" s="90"/>
      <c r="AE35" s="90"/>
      <c r="AF35" s="90"/>
      <c r="AG35" s="90"/>
      <c r="AH35" s="90"/>
      <c r="AI35" s="90"/>
      <c r="AJ35" s="90"/>
      <c r="AK35" s="90"/>
      <c r="AL35" s="90"/>
      <c r="AM35" s="90"/>
    </row>
    <row r="36" spans="1:39">
      <c r="A36" s="90"/>
      <c r="B36" s="475" t="s">
        <v>733</v>
      </c>
      <c r="C36" s="90"/>
      <c r="D36" s="90"/>
      <c r="E36" s="90"/>
      <c r="F36" s="90"/>
      <c r="G36" s="90"/>
      <c r="H36" s="90"/>
      <c r="I36" s="5"/>
      <c r="J36" s="5"/>
      <c r="K36" s="5"/>
      <c r="L36" s="5"/>
      <c r="M36" s="5"/>
      <c r="N36" s="5"/>
      <c r="O36" s="5"/>
      <c r="P36" s="5"/>
      <c r="Q36" s="5"/>
      <c r="R36" s="5"/>
      <c r="S36" s="5"/>
      <c r="T36" s="5"/>
      <c r="U36" s="5"/>
      <c r="V36" s="90"/>
      <c r="W36" s="90"/>
      <c r="X36" s="90"/>
      <c r="Y36" s="90"/>
      <c r="Z36" s="90"/>
      <c r="AA36" s="90"/>
      <c r="AB36" s="90"/>
      <c r="AC36" s="90"/>
      <c r="AD36" s="90"/>
      <c r="AE36" s="90"/>
      <c r="AF36" s="90"/>
      <c r="AG36" s="90"/>
      <c r="AH36" s="90"/>
      <c r="AI36" s="90"/>
      <c r="AJ36" s="90"/>
      <c r="AK36" s="90"/>
      <c r="AL36" s="90"/>
      <c r="AM36" s="90"/>
    </row>
    <row r="37" spans="1:39">
      <c r="A37" s="90"/>
      <c r="B37" s="90"/>
      <c r="C37" s="90"/>
      <c r="D37" s="90"/>
      <c r="E37" s="90"/>
      <c r="F37" s="90"/>
      <c r="G37" s="90"/>
      <c r="H37" s="90"/>
      <c r="I37" s="5"/>
      <c r="J37" s="5"/>
      <c r="K37" s="5"/>
      <c r="L37" s="5"/>
      <c r="M37" s="5"/>
      <c r="N37" s="5"/>
      <c r="O37" s="5"/>
      <c r="P37" s="5"/>
      <c r="Q37" s="5"/>
      <c r="R37" s="5"/>
      <c r="S37" s="5"/>
      <c r="T37" s="5"/>
      <c r="U37" s="5"/>
      <c r="V37" s="90"/>
      <c r="W37" s="90"/>
      <c r="X37" s="90"/>
      <c r="Y37" s="90"/>
      <c r="Z37" s="90"/>
      <c r="AA37" s="90"/>
      <c r="AB37" s="90"/>
      <c r="AC37" s="90"/>
      <c r="AD37" s="90"/>
      <c r="AE37" s="90"/>
      <c r="AF37" s="90"/>
      <c r="AG37" s="90"/>
      <c r="AH37" s="90"/>
      <c r="AI37" s="90"/>
      <c r="AJ37" s="90"/>
      <c r="AK37" s="90"/>
      <c r="AL37" s="90"/>
      <c r="AM37" s="90"/>
    </row>
    <row r="38" spans="1:39">
      <c r="A38" s="90"/>
      <c r="B38" s="90"/>
      <c r="C38" s="90"/>
      <c r="D38" s="90"/>
      <c r="E38" s="90"/>
      <c r="F38" s="90"/>
      <c r="G38" s="90"/>
      <c r="H38" s="90"/>
      <c r="I38" s="5"/>
      <c r="J38" s="5"/>
      <c r="K38" s="5"/>
      <c r="L38" s="5"/>
      <c r="M38" s="5"/>
      <c r="N38" s="5"/>
      <c r="O38" s="5"/>
      <c r="P38" s="5"/>
      <c r="Q38" s="5"/>
      <c r="R38" s="5"/>
      <c r="S38" s="5"/>
      <c r="T38" s="5"/>
      <c r="U38" s="5"/>
      <c r="V38" s="90"/>
      <c r="W38" s="90"/>
      <c r="X38" s="90"/>
      <c r="Y38" s="90"/>
      <c r="Z38" s="90"/>
      <c r="AA38" s="90"/>
      <c r="AB38" s="90"/>
      <c r="AC38" s="90"/>
      <c r="AD38" s="90"/>
      <c r="AE38" s="90"/>
      <c r="AF38" s="90"/>
      <c r="AG38" s="90"/>
      <c r="AH38" s="90"/>
      <c r="AI38" s="90"/>
      <c r="AJ38" s="90"/>
      <c r="AK38" s="90"/>
      <c r="AL38" s="90"/>
      <c r="AM38" s="90"/>
    </row>
    <row r="39" spans="1:39">
      <c r="A39" s="90"/>
      <c r="B39" s="90"/>
      <c r="C39" s="90"/>
      <c r="D39" s="90"/>
      <c r="E39" s="90"/>
      <c r="F39" s="90"/>
      <c r="G39" s="90"/>
      <c r="H39" s="90"/>
      <c r="I39" s="5"/>
      <c r="J39" s="5"/>
      <c r="K39" s="5"/>
      <c r="L39" s="5"/>
      <c r="M39" s="5"/>
      <c r="N39" s="5"/>
      <c r="O39" s="5"/>
      <c r="P39" s="5"/>
      <c r="Q39" s="5"/>
      <c r="R39" s="5"/>
      <c r="S39" s="5"/>
      <c r="T39" s="5"/>
      <c r="U39" s="5"/>
      <c r="V39" s="90"/>
      <c r="W39" s="90"/>
      <c r="X39" s="90"/>
      <c r="Y39" s="90"/>
      <c r="Z39" s="90"/>
      <c r="AA39" s="90"/>
      <c r="AB39" s="90"/>
      <c r="AC39" s="90"/>
      <c r="AD39" s="90"/>
      <c r="AE39" s="90"/>
      <c r="AF39" s="90"/>
      <c r="AG39" s="90"/>
      <c r="AH39" s="90"/>
      <c r="AI39" s="90"/>
      <c r="AJ39" s="90"/>
      <c r="AK39" s="90"/>
      <c r="AL39" s="90"/>
      <c r="AM39" s="90"/>
    </row>
    <row r="40" spans="1:39">
      <c r="A40" s="90"/>
      <c r="B40" s="90"/>
      <c r="C40" s="90"/>
      <c r="D40" s="90"/>
      <c r="E40" s="90"/>
      <c r="F40" s="90"/>
      <c r="G40" s="90"/>
      <c r="H40" s="90"/>
      <c r="I40" s="5"/>
      <c r="J40" s="5"/>
      <c r="K40" s="5"/>
      <c r="L40" s="5"/>
      <c r="M40" s="5"/>
      <c r="N40" s="5"/>
      <c r="O40" s="5"/>
      <c r="P40" s="5"/>
      <c r="Q40" s="5"/>
      <c r="R40" s="5"/>
      <c r="S40" s="5"/>
      <c r="T40" s="5"/>
      <c r="U40" s="5"/>
      <c r="V40" s="90"/>
      <c r="W40" s="90"/>
      <c r="X40" s="90"/>
      <c r="Y40" s="90"/>
      <c r="Z40" s="90"/>
      <c r="AA40" s="90"/>
      <c r="AB40" s="90"/>
      <c r="AC40" s="90"/>
      <c r="AD40" s="90"/>
      <c r="AE40" s="90"/>
      <c r="AF40" s="90"/>
      <c r="AG40" s="90"/>
      <c r="AH40" s="90"/>
      <c r="AI40" s="90"/>
      <c r="AJ40" s="90"/>
      <c r="AK40" s="90"/>
      <c r="AL40" s="90"/>
      <c r="AM40" s="90"/>
    </row>
    <row r="41" spans="1:39">
      <c r="A41" s="90"/>
      <c r="B41" s="90"/>
      <c r="C41" s="90"/>
      <c r="D41" s="90"/>
      <c r="E41" s="90"/>
      <c r="F41" s="90"/>
      <c r="G41" s="90"/>
      <c r="H41" s="103"/>
      <c r="I41" s="5"/>
      <c r="J41" s="5"/>
      <c r="K41" s="5"/>
      <c r="L41" s="5"/>
      <c r="M41" s="5"/>
      <c r="N41" s="5"/>
      <c r="O41" s="5"/>
      <c r="P41" s="5"/>
      <c r="Q41" s="5"/>
      <c r="R41" s="5"/>
      <c r="S41" s="5"/>
      <c r="T41" s="5"/>
      <c r="U41" s="5"/>
      <c r="V41" s="90"/>
      <c r="W41" s="90"/>
      <c r="X41" s="90"/>
      <c r="Y41" s="90"/>
      <c r="Z41" s="90"/>
      <c r="AA41" s="90"/>
      <c r="AB41" s="90"/>
      <c r="AC41" s="90"/>
      <c r="AD41" s="90"/>
      <c r="AE41" s="90"/>
      <c r="AF41" s="90"/>
      <c r="AG41" s="90"/>
      <c r="AH41" s="90"/>
      <c r="AI41" s="90"/>
      <c r="AJ41" s="90"/>
      <c r="AK41" s="90"/>
      <c r="AL41" s="90"/>
      <c r="AM41" s="90"/>
    </row>
    <row r="42" spans="1:39">
      <c r="A42" s="90"/>
      <c r="B42" s="90"/>
      <c r="C42" s="90"/>
      <c r="D42" s="90"/>
      <c r="E42" s="90"/>
      <c r="F42" s="90"/>
      <c r="G42" s="90"/>
      <c r="H42" s="90"/>
      <c r="I42" s="5"/>
      <c r="J42" s="5"/>
      <c r="K42" s="5"/>
      <c r="L42" s="5"/>
      <c r="M42" s="5"/>
      <c r="N42" s="5"/>
      <c r="O42" s="5"/>
      <c r="P42" s="5"/>
      <c r="Q42" s="5"/>
      <c r="R42" s="5"/>
      <c r="S42" s="5"/>
      <c r="T42" s="5"/>
      <c r="U42" s="5"/>
      <c r="V42" s="90"/>
      <c r="W42" s="90"/>
      <c r="X42" s="90"/>
      <c r="Y42" s="90"/>
      <c r="Z42" s="90"/>
      <c r="AA42" s="90"/>
      <c r="AB42" s="90"/>
      <c r="AC42" s="90"/>
      <c r="AD42" s="90"/>
      <c r="AE42" s="90"/>
      <c r="AF42" s="90"/>
      <c r="AG42" s="90"/>
      <c r="AH42" s="90"/>
      <c r="AI42" s="90"/>
      <c r="AJ42" s="90"/>
      <c r="AK42" s="90"/>
      <c r="AL42" s="90"/>
      <c r="AM42" s="90"/>
    </row>
    <row r="43" spans="1:39">
      <c r="A43" s="90"/>
      <c r="B43" s="90"/>
      <c r="C43" s="90"/>
      <c r="D43" s="90"/>
      <c r="E43" s="90"/>
      <c r="F43" s="90"/>
      <c r="G43" s="90"/>
      <c r="H43" s="90"/>
      <c r="I43" s="5"/>
      <c r="J43" s="5"/>
      <c r="K43" s="5"/>
      <c r="L43" s="5"/>
      <c r="M43" s="5"/>
      <c r="N43" s="5"/>
      <c r="O43" s="5"/>
      <c r="P43" s="5"/>
      <c r="Q43" s="5"/>
      <c r="R43" s="5"/>
      <c r="S43" s="5"/>
      <c r="T43" s="5"/>
      <c r="U43" s="5"/>
      <c r="V43" s="90"/>
      <c r="W43" s="90"/>
      <c r="X43" s="90"/>
      <c r="Y43" s="90"/>
      <c r="Z43" s="90"/>
      <c r="AA43" s="90"/>
      <c r="AB43" s="90"/>
      <c r="AC43" s="90"/>
      <c r="AD43" s="90"/>
      <c r="AE43" s="90"/>
      <c r="AF43" s="90"/>
      <c r="AG43" s="90"/>
      <c r="AH43" s="90"/>
      <c r="AI43" s="90"/>
      <c r="AJ43" s="90"/>
      <c r="AK43" s="90"/>
      <c r="AL43" s="90"/>
      <c r="AM43" s="90"/>
    </row>
    <row r="44" spans="1:39">
      <c r="A44" s="90"/>
      <c r="B44" s="90"/>
      <c r="C44" s="90"/>
      <c r="D44" s="90"/>
      <c r="E44" s="90"/>
      <c r="F44" s="90"/>
      <c r="G44" s="90"/>
      <c r="H44" s="90"/>
      <c r="I44" s="5"/>
      <c r="J44" s="5"/>
      <c r="K44" s="5"/>
      <c r="L44" s="5"/>
      <c r="M44" s="5"/>
      <c r="N44" s="5"/>
      <c r="O44" s="5"/>
      <c r="P44" s="5"/>
      <c r="Q44" s="5"/>
      <c r="R44" s="5"/>
      <c r="S44" s="5"/>
      <c r="T44" s="5"/>
      <c r="U44" s="5"/>
      <c r="V44" s="90"/>
      <c r="W44" s="90"/>
      <c r="X44" s="90"/>
      <c r="Y44" s="90"/>
      <c r="Z44" s="90"/>
      <c r="AA44" s="90"/>
      <c r="AB44" s="90"/>
      <c r="AC44" s="90"/>
      <c r="AD44" s="90"/>
      <c r="AE44" s="90"/>
      <c r="AF44" s="90"/>
      <c r="AG44" s="90"/>
      <c r="AH44" s="90"/>
      <c r="AI44" s="90"/>
      <c r="AJ44" s="90"/>
      <c r="AK44" s="90"/>
      <c r="AL44" s="90"/>
      <c r="AM44" s="90"/>
    </row>
    <row r="45" spans="1:39">
      <c r="A45" s="90"/>
      <c r="B45" s="90"/>
      <c r="C45" s="90"/>
      <c r="D45" s="90"/>
      <c r="E45" s="90"/>
      <c r="F45" s="90"/>
      <c r="G45" s="90"/>
      <c r="H45" s="90"/>
      <c r="I45" s="5"/>
      <c r="J45" s="5"/>
      <c r="K45" s="5"/>
      <c r="L45" s="5"/>
      <c r="M45" s="5"/>
      <c r="N45" s="5"/>
      <c r="O45" s="5"/>
      <c r="P45" s="5"/>
      <c r="Q45" s="5"/>
      <c r="R45" s="5"/>
      <c r="S45" s="5"/>
      <c r="T45" s="5"/>
      <c r="U45" s="5"/>
      <c r="V45" s="90"/>
      <c r="W45" s="90"/>
      <c r="X45" s="90"/>
      <c r="Y45" s="90"/>
      <c r="Z45" s="90"/>
      <c r="AA45" s="90"/>
      <c r="AB45" s="90"/>
      <c r="AC45" s="90"/>
      <c r="AD45" s="90"/>
      <c r="AE45" s="90"/>
      <c r="AF45" s="90"/>
      <c r="AG45" s="90"/>
      <c r="AH45" s="90"/>
      <c r="AI45" s="90"/>
      <c r="AJ45" s="90"/>
      <c r="AK45" s="90"/>
      <c r="AL45" s="90"/>
      <c r="AM45" s="90"/>
    </row>
    <row r="46" spans="1:39">
      <c r="A46" s="90"/>
      <c r="B46" s="90"/>
      <c r="C46" s="90"/>
      <c r="D46" s="90"/>
      <c r="E46" s="90"/>
      <c r="F46" s="90"/>
      <c r="G46" s="90"/>
      <c r="H46" s="90"/>
      <c r="I46" s="5"/>
      <c r="J46" s="5"/>
      <c r="K46" s="5"/>
      <c r="L46" s="5"/>
      <c r="M46" s="5"/>
      <c r="N46" s="5"/>
      <c r="O46" s="5"/>
      <c r="P46" s="5"/>
      <c r="Q46" s="5"/>
      <c r="R46" s="5"/>
      <c r="S46" s="5"/>
      <c r="T46" s="5"/>
      <c r="U46" s="5"/>
      <c r="V46" s="90"/>
      <c r="W46" s="90"/>
      <c r="X46" s="90"/>
      <c r="Y46" s="90"/>
      <c r="Z46" s="90"/>
      <c r="AA46" s="90"/>
      <c r="AB46" s="90"/>
      <c r="AC46" s="90"/>
      <c r="AD46" s="90"/>
      <c r="AE46" s="90"/>
      <c r="AF46" s="90"/>
      <c r="AG46" s="90"/>
      <c r="AH46" s="90"/>
      <c r="AI46" s="90"/>
      <c r="AJ46" s="90"/>
      <c r="AK46" s="90"/>
      <c r="AL46" s="90"/>
      <c r="AM46" s="90"/>
    </row>
    <row r="47" spans="1:39">
      <c r="A47" s="90"/>
      <c r="B47" s="490" t="s">
        <v>760</v>
      </c>
      <c r="C47" s="90"/>
      <c r="D47" s="90"/>
      <c r="E47" s="90"/>
      <c r="F47" s="90"/>
      <c r="G47" s="90"/>
      <c r="H47" s="90"/>
      <c r="I47" s="5"/>
      <c r="J47" s="5"/>
      <c r="K47" s="5"/>
      <c r="L47" s="5"/>
      <c r="M47" s="5"/>
      <c r="N47" s="5"/>
      <c r="O47" s="5"/>
      <c r="P47" s="5"/>
      <c r="Q47" s="5"/>
      <c r="R47" s="5"/>
      <c r="S47" s="5"/>
      <c r="T47" s="5"/>
      <c r="U47" s="5"/>
      <c r="V47" s="90"/>
      <c r="W47" s="90"/>
      <c r="X47" s="90"/>
      <c r="Y47" s="90"/>
      <c r="Z47" s="90"/>
      <c r="AA47" s="90"/>
      <c r="AB47" s="90"/>
      <c r="AC47" s="90"/>
      <c r="AD47" s="90"/>
      <c r="AE47" s="90"/>
      <c r="AF47" s="90"/>
      <c r="AG47" s="90"/>
      <c r="AH47" s="90"/>
      <c r="AI47" s="90"/>
      <c r="AJ47" s="90"/>
      <c r="AK47" s="90"/>
      <c r="AL47" s="90"/>
      <c r="AM47" s="90"/>
    </row>
    <row r="48" spans="1:39">
      <c r="A48" s="90"/>
      <c r="B48" s="490" t="s">
        <v>761</v>
      </c>
      <c r="C48" s="90"/>
      <c r="D48" s="90"/>
      <c r="E48" s="90"/>
      <c r="F48" s="90"/>
      <c r="G48" s="90"/>
      <c r="H48" s="90"/>
      <c r="I48" s="5"/>
      <c r="J48" s="5"/>
      <c r="K48" s="5"/>
      <c r="L48" s="5"/>
      <c r="M48" s="5"/>
      <c r="N48" s="5"/>
      <c r="O48" s="5"/>
      <c r="P48" s="5"/>
      <c r="Q48" s="5"/>
      <c r="R48" s="5"/>
      <c r="S48" s="5"/>
      <c r="T48" s="5"/>
      <c r="U48" s="5"/>
      <c r="V48" s="90"/>
      <c r="W48" s="90"/>
      <c r="X48" s="90"/>
      <c r="Y48" s="90"/>
      <c r="Z48" s="90"/>
      <c r="AA48" s="90"/>
      <c r="AB48" s="90"/>
      <c r="AC48" s="90"/>
      <c r="AD48" s="90"/>
      <c r="AE48" s="90"/>
      <c r="AF48" s="90"/>
      <c r="AG48" s="90"/>
      <c r="AH48" s="90"/>
      <c r="AI48" s="90"/>
      <c r="AJ48" s="90"/>
      <c r="AK48" s="90"/>
      <c r="AL48" s="90"/>
      <c r="AM48" s="90"/>
    </row>
    <row r="49" spans="1:39">
      <c r="A49" s="90"/>
      <c r="B49" s="491" t="s">
        <v>762</v>
      </c>
      <c r="C49" s="90"/>
      <c r="D49" s="90"/>
      <c r="E49" s="90"/>
      <c r="F49" s="90"/>
      <c r="G49" s="90"/>
      <c r="H49" s="90"/>
      <c r="I49" s="5"/>
      <c r="J49" s="5"/>
      <c r="K49" s="5"/>
      <c r="L49" s="5"/>
      <c r="M49" s="5"/>
      <c r="N49" s="5"/>
      <c r="O49" s="5"/>
      <c r="P49" s="5"/>
      <c r="Q49" s="5"/>
      <c r="R49" s="5"/>
      <c r="S49" s="5"/>
      <c r="T49" s="5"/>
      <c r="U49" s="5"/>
      <c r="V49" s="90"/>
      <c r="W49" s="90"/>
      <c r="X49" s="90"/>
      <c r="Y49" s="90"/>
      <c r="Z49" s="90"/>
      <c r="AA49" s="90"/>
      <c r="AB49" s="90"/>
      <c r="AC49" s="90"/>
      <c r="AD49" s="90"/>
      <c r="AE49" s="90"/>
      <c r="AF49" s="90"/>
      <c r="AG49" s="90"/>
      <c r="AH49" s="90"/>
      <c r="AI49" s="90"/>
      <c r="AJ49" s="90"/>
      <c r="AK49" s="90"/>
      <c r="AL49" s="90"/>
      <c r="AM49" s="90"/>
    </row>
    <row r="50" spans="1:39">
      <c r="A50" s="90"/>
      <c r="B50" s="491">
        <v>15.932779999999999</v>
      </c>
      <c r="C50" s="90"/>
      <c r="D50" s="90"/>
      <c r="E50" s="90"/>
      <c r="F50" s="90"/>
      <c r="G50" s="90"/>
      <c r="H50" s="90"/>
      <c r="I50" s="5"/>
      <c r="J50" s="5"/>
      <c r="K50" s="5"/>
      <c r="L50" s="5"/>
      <c r="M50" s="5"/>
      <c r="N50" s="5"/>
      <c r="O50" s="5"/>
      <c r="P50" s="5"/>
      <c r="Q50" s="5"/>
      <c r="R50" s="5"/>
      <c r="S50" s="5"/>
      <c r="T50" s="5"/>
      <c r="U50" s="5"/>
      <c r="V50" s="90"/>
      <c r="W50" s="90"/>
      <c r="X50" s="90"/>
      <c r="Y50" s="90"/>
      <c r="Z50" s="90"/>
      <c r="AA50" s="90"/>
      <c r="AB50" s="90"/>
      <c r="AC50" s="90"/>
      <c r="AD50" s="90"/>
      <c r="AE50" s="90"/>
      <c r="AF50" s="90"/>
      <c r="AG50" s="90"/>
      <c r="AH50" s="90"/>
      <c r="AI50" s="90"/>
      <c r="AJ50" s="90"/>
      <c r="AK50" s="90"/>
      <c r="AL50" s="90"/>
      <c r="AM50" s="90"/>
    </row>
    <row r="51" spans="1:39">
      <c r="A51" s="90"/>
      <c r="B51" s="492"/>
      <c r="C51" s="90"/>
      <c r="D51" s="90"/>
      <c r="E51" s="90"/>
      <c r="F51" s="90"/>
      <c r="G51" s="90"/>
      <c r="H51" s="90"/>
      <c r="I51" s="5"/>
      <c r="J51" s="5"/>
      <c r="K51" s="5"/>
      <c r="L51" s="5"/>
      <c r="M51" s="5"/>
      <c r="N51" s="5"/>
      <c r="O51" s="5"/>
      <c r="P51" s="5"/>
      <c r="Q51" s="5"/>
      <c r="R51" s="5"/>
      <c r="S51" s="5"/>
      <c r="T51" s="5"/>
      <c r="U51" s="5"/>
      <c r="V51" s="90"/>
      <c r="W51" s="90"/>
      <c r="X51" s="90"/>
      <c r="Y51" s="90"/>
      <c r="Z51" s="90"/>
      <c r="AA51" s="90"/>
      <c r="AB51" s="90"/>
      <c r="AC51" s="90"/>
      <c r="AD51" s="90"/>
      <c r="AE51" s="90"/>
      <c r="AF51" s="90"/>
      <c r="AG51" s="90"/>
      <c r="AH51" s="90"/>
      <c r="AI51" s="90"/>
      <c r="AJ51" s="90"/>
      <c r="AK51" s="90"/>
      <c r="AL51" s="90"/>
      <c r="AM51" s="90"/>
    </row>
    <row r="52" spans="1:39">
      <c r="A52" s="90"/>
      <c r="B52" s="493" t="s">
        <v>763</v>
      </c>
      <c r="C52" s="90"/>
      <c r="D52" s="90"/>
      <c r="E52" s="90"/>
      <c r="F52" s="90"/>
      <c r="G52" s="90"/>
      <c r="H52" s="90"/>
      <c r="I52" s="5"/>
      <c r="J52" s="5"/>
      <c r="K52" s="5"/>
      <c r="L52" s="5"/>
      <c r="M52" s="5"/>
      <c r="N52" s="5"/>
      <c r="O52" s="5"/>
      <c r="P52" s="5"/>
      <c r="Q52" s="5"/>
      <c r="R52" s="5"/>
      <c r="S52" s="5"/>
      <c r="T52" s="5"/>
      <c r="U52" s="5"/>
      <c r="V52" s="90"/>
      <c r="W52" s="90"/>
      <c r="X52" s="90"/>
      <c r="Y52" s="90"/>
      <c r="Z52" s="90"/>
      <c r="AA52" s="90"/>
      <c r="AB52" s="90"/>
      <c r="AC52" s="90"/>
      <c r="AD52" s="90"/>
      <c r="AE52" s="90"/>
      <c r="AF52" s="90"/>
      <c r="AG52" s="90"/>
      <c r="AH52" s="90"/>
      <c r="AI52" s="90"/>
      <c r="AJ52" s="90"/>
      <c r="AK52" s="90"/>
      <c r="AL52" s="90"/>
      <c r="AM52" s="90"/>
    </row>
    <row r="53" spans="1:39">
      <c r="A53" s="90"/>
      <c r="B53" s="90"/>
      <c r="C53" s="90"/>
      <c r="D53" s="90"/>
      <c r="E53" s="90"/>
      <c r="F53" s="90"/>
      <c r="G53" s="90"/>
      <c r="H53" s="90"/>
      <c r="I53" s="5"/>
      <c r="J53" s="5"/>
      <c r="K53" s="5"/>
      <c r="L53" s="5"/>
      <c r="M53" s="5"/>
      <c r="N53" s="5"/>
      <c r="O53" s="5"/>
      <c r="P53" s="5"/>
      <c r="Q53" s="5"/>
      <c r="R53" s="5"/>
      <c r="S53" s="5"/>
      <c r="T53" s="5"/>
      <c r="U53" s="5"/>
      <c r="V53" s="90"/>
      <c r="W53" s="90"/>
      <c r="X53" s="90"/>
      <c r="Y53" s="90"/>
      <c r="Z53" s="90"/>
      <c r="AA53" s="90"/>
      <c r="AB53" s="90"/>
      <c r="AC53" s="90"/>
      <c r="AD53" s="90"/>
      <c r="AE53" s="90"/>
      <c r="AF53" s="90"/>
      <c r="AG53" s="90"/>
      <c r="AH53" s="90"/>
      <c r="AI53" s="90"/>
      <c r="AJ53" s="90"/>
      <c r="AK53" s="90"/>
      <c r="AL53" s="90"/>
      <c r="AM53" s="90"/>
    </row>
    <row r="54" spans="1:39">
      <c r="A54" s="90"/>
      <c r="B54" s="90"/>
      <c r="C54" s="90"/>
      <c r="D54" s="90"/>
      <c r="E54" s="90"/>
      <c r="F54" s="90"/>
      <c r="G54" s="90"/>
      <c r="H54" s="90"/>
      <c r="I54" s="5"/>
      <c r="J54" s="5"/>
      <c r="K54" s="5"/>
      <c r="L54" s="5"/>
      <c r="M54" s="5"/>
      <c r="N54" s="5"/>
      <c r="O54" s="5"/>
      <c r="P54" s="5"/>
      <c r="Q54" s="5"/>
      <c r="R54" s="5"/>
      <c r="S54" s="5"/>
      <c r="T54" s="5"/>
      <c r="U54" s="5"/>
      <c r="V54" s="90"/>
      <c r="W54" s="90"/>
      <c r="X54" s="90"/>
      <c r="Y54" s="90"/>
      <c r="Z54" s="90"/>
      <c r="AA54" s="90"/>
      <c r="AB54" s="90"/>
      <c r="AC54" s="90"/>
      <c r="AD54" s="90"/>
      <c r="AE54" s="90"/>
      <c r="AF54" s="90"/>
      <c r="AG54" s="90"/>
      <c r="AH54" s="90"/>
      <c r="AI54" s="90"/>
      <c r="AJ54" s="90"/>
      <c r="AK54" s="90"/>
      <c r="AL54" s="90"/>
      <c r="AM54" s="90"/>
    </row>
    <row r="55" spans="1:39">
      <c r="A55" s="90"/>
      <c r="B55" s="90"/>
      <c r="C55" s="90"/>
      <c r="D55" s="90"/>
      <c r="E55" s="90"/>
      <c r="F55" s="90"/>
      <c r="G55" s="90"/>
      <c r="H55" s="90"/>
      <c r="I55" s="5"/>
      <c r="J55" s="5"/>
      <c r="K55" s="5"/>
      <c r="L55" s="5"/>
      <c r="M55" s="5"/>
      <c r="N55" s="5"/>
      <c r="O55" s="5"/>
      <c r="P55" s="5"/>
      <c r="Q55" s="5"/>
      <c r="R55" s="5"/>
      <c r="S55" s="5"/>
      <c r="T55" s="5"/>
      <c r="U55" s="5"/>
      <c r="V55" s="90"/>
      <c r="W55" s="90"/>
      <c r="X55" s="90"/>
      <c r="Y55" s="90"/>
      <c r="Z55" s="90"/>
      <c r="AA55" s="90"/>
      <c r="AB55" s="90"/>
      <c r="AC55" s="90"/>
      <c r="AD55" s="90"/>
      <c r="AE55" s="90"/>
      <c r="AF55" s="90"/>
      <c r="AG55" s="90"/>
      <c r="AH55" s="90"/>
      <c r="AI55" s="90"/>
      <c r="AJ55" s="90"/>
      <c r="AK55" s="90"/>
      <c r="AL55" s="90"/>
      <c r="AM55" s="90"/>
    </row>
    <row r="56" spans="1:39">
      <c r="A56" s="90"/>
      <c r="B56" s="90"/>
      <c r="C56" s="90"/>
      <c r="D56" s="90"/>
      <c r="E56" s="90"/>
      <c r="F56" s="90"/>
      <c r="G56" s="90"/>
      <c r="H56" s="90"/>
      <c r="I56" s="5"/>
      <c r="J56" s="5"/>
      <c r="K56" s="5"/>
      <c r="L56" s="5"/>
      <c r="M56" s="5"/>
      <c r="N56" s="5"/>
      <c r="O56" s="5"/>
      <c r="P56" s="5"/>
      <c r="Q56" s="5"/>
      <c r="R56" s="5"/>
      <c r="S56" s="5"/>
      <c r="T56" s="5"/>
      <c r="U56" s="5"/>
      <c r="V56" s="90"/>
      <c r="W56" s="90"/>
      <c r="X56" s="90"/>
      <c r="Y56" s="90"/>
      <c r="Z56" s="90"/>
      <c r="AA56" s="90"/>
      <c r="AB56" s="90"/>
      <c r="AC56" s="90"/>
      <c r="AD56" s="90"/>
      <c r="AE56" s="90"/>
      <c r="AF56" s="90"/>
      <c r="AG56" s="90"/>
      <c r="AH56" s="90"/>
      <c r="AI56" s="90"/>
      <c r="AJ56" s="90"/>
      <c r="AK56" s="90"/>
      <c r="AL56" s="90"/>
      <c r="AM56" s="90"/>
    </row>
    <row r="57" spans="1:39">
      <c r="A57" s="90"/>
      <c r="B57" s="90"/>
      <c r="C57" s="90"/>
      <c r="D57" s="90"/>
      <c r="E57" s="90"/>
      <c r="F57" s="90"/>
      <c r="G57" s="90"/>
      <c r="H57" s="90"/>
      <c r="I57" s="5"/>
      <c r="J57" s="5"/>
      <c r="K57" s="5"/>
      <c r="L57" s="5"/>
      <c r="M57" s="5"/>
      <c r="N57" s="5"/>
      <c r="O57" s="5"/>
      <c r="P57" s="5"/>
      <c r="Q57" s="5"/>
      <c r="R57" s="5"/>
      <c r="S57" s="5"/>
      <c r="T57" s="5"/>
      <c r="U57" s="5"/>
      <c r="V57" s="90"/>
      <c r="W57" s="90"/>
      <c r="X57" s="90"/>
      <c r="Y57" s="90"/>
      <c r="Z57" s="90"/>
      <c r="AA57" s="90"/>
      <c r="AB57" s="90"/>
      <c r="AC57" s="90"/>
      <c r="AD57" s="90"/>
      <c r="AE57" s="90"/>
      <c r="AF57" s="90"/>
      <c r="AG57" s="90"/>
      <c r="AH57" s="90"/>
      <c r="AI57" s="90"/>
      <c r="AJ57" s="90"/>
      <c r="AK57" s="90"/>
      <c r="AL57" s="90"/>
      <c r="AM57" s="90"/>
    </row>
    <row r="58" spans="1:39">
      <c r="A58" s="90"/>
      <c r="B58" s="90"/>
      <c r="C58" s="90"/>
      <c r="D58" s="90"/>
      <c r="E58" s="90"/>
      <c r="F58" s="90"/>
      <c r="G58" s="90"/>
      <c r="H58" s="90"/>
      <c r="I58" s="5"/>
      <c r="J58" s="5"/>
      <c r="K58" s="5"/>
      <c r="L58" s="5"/>
      <c r="M58" s="5"/>
      <c r="N58" s="5"/>
      <c r="O58" s="5"/>
      <c r="P58" s="5"/>
      <c r="Q58" s="5"/>
      <c r="R58" s="5"/>
      <c r="S58" s="5"/>
      <c r="T58" s="5"/>
      <c r="U58" s="5"/>
      <c r="V58" s="90"/>
      <c r="W58" s="90"/>
      <c r="X58" s="90"/>
      <c r="Y58" s="90"/>
      <c r="Z58" s="90"/>
      <c r="AA58" s="90"/>
      <c r="AB58" s="90"/>
      <c r="AC58" s="90"/>
      <c r="AD58" s="90"/>
      <c r="AE58" s="90"/>
      <c r="AF58" s="90"/>
      <c r="AG58" s="90"/>
      <c r="AH58" s="90"/>
      <c r="AI58" s="90"/>
      <c r="AJ58" s="90"/>
      <c r="AK58" s="90"/>
      <c r="AL58" s="90"/>
      <c r="AM58" s="90"/>
    </row>
    <row r="59" spans="1:39">
      <c r="A59" s="90"/>
      <c r="B59" s="90"/>
      <c r="C59" s="90"/>
      <c r="D59" s="90"/>
      <c r="E59" s="90"/>
      <c r="F59" s="90"/>
      <c r="G59" s="90"/>
      <c r="H59" s="90"/>
      <c r="I59" s="5"/>
      <c r="J59" s="5"/>
      <c r="K59" s="5"/>
      <c r="L59" s="5"/>
      <c r="M59" s="5"/>
      <c r="N59" s="5"/>
      <c r="O59" s="5"/>
      <c r="P59" s="5"/>
      <c r="Q59" s="5"/>
      <c r="R59" s="5"/>
      <c r="S59" s="5"/>
      <c r="T59" s="5"/>
      <c r="U59" s="5"/>
      <c r="V59" s="90"/>
      <c r="W59" s="90"/>
      <c r="X59" s="90"/>
      <c r="Y59" s="90"/>
      <c r="Z59" s="90"/>
      <c r="AA59" s="90"/>
      <c r="AB59" s="90"/>
      <c r="AC59" s="90"/>
      <c r="AD59" s="90"/>
      <c r="AE59" s="90"/>
      <c r="AF59" s="90"/>
      <c r="AG59" s="90"/>
      <c r="AH59" s="90"/>
      <c r="AI59" s="90"/>
      <c r="AJ59" s="90"/>
      <c r="AK59" s="90"/>
      <c r="AL59" s="90"/>
      <c r="AM59" s="90"/>
    </row>
    <row r="60" spans="1:39">
      <c r="A60" s="90"/>
      <c r="B60" s="90"/>
      <c r="C60" s="90"/>
      <c r="D60" s="90"/>
      <c r="E60" s="90"/>
      <c r="F60" s="90"/>
      <c r="G60" s="90"/>
      <c r="H60" s="90"/>
      <c r="I60" s="5"/>
      <c r="J60" s="5"/>
      <c r="K60" s="5"/>
      <c r="L60" s="5"/>
      <c r="M60" s="5"/>
      <c r="N60" s="5"/>
      <c r="O60" s="5"/>
      <c r="P60" s="5"/>
      <c r="Q60" s="5"/>
      <c r="R60" s="5"/>
      <c r="S60" s="5"/>
      <c r="T60" s="5"/>
      <c r="U60" s="5"/>
      <c r="V60" s="90"/>
      <c r="W60" s="90"/>
      <c r="X60" s="90"/>
      <c r="Y60" s="90"/>
      <c r="Z60" s="90"/>
      <c r="AA60" s="90"/>
      <c r="AB60" s="90"/>
      <c r="AC60" s="90"/>
      <c r="AD60" s="90"/>
      <c r="AE60" s="90"/>
      <c r="AF60" s="90"/>
      <c r="AG60" s="90"/>
      <c r="AH60" s="90"/>
      <c r="AI60" s="90"/>
      <c r="AJ60" s="90"/>
      <c r="AK60" s="90"/>
      <c r="AL60" s="90"/>
      <c r="AM60" s="90"/>
    </row>
    <row r="61" spans="1:39">
      <c r="A61" s="90"/>
      <c r="B61" s="90"/>
      <c r="C61" s="90"/>
      <c r="D61" s="90"/>
      <c r="E61" s="90"/>
      <c r="F61" s="90"/>
      <c r="G61" s="90"/>
      <c r="H61" s="90"/>
      <c r="I61" s="5"/>
      <c r="J61" s="5"/>
      <c r="K61" s="5"/>
      <c r="L61" s="5"/>
      <c r="M61" s="5"/>
      <c r="N61" s="5"/>
      <c r="O61" s="5"/>
      <c r="P61" s="5"/>
      <c r="Q61" s="5"/>
      <c r="R61" s="5"/>
      <c r="S61" s="5"/>
      <c r="T61" s="5"/>
      <c r="U61" s="5"/>
      <c r="V61" s="90"/>
      <c r="W61" s="90"/>
      <c r="X61" s="90"/>
      <c r="Y61" s="90"/>
      <c r="Z61" s="90"/>
      <c r="AA61" s="90"/>
      <c r="AB61" s="90"/>
      <c r="AC61" s="90"/>
      <c r="AD61" s="90"/>
      <c r="AE61" s="90"/>
      <c r="AF61" s="90"/>
      <c r="AG61" s="90"/>
      <c r="AH61" s="90"/>
      <c r="AI61" s="90"/>
      <c r="AJ61" s="90"/>
      <c r="AK61" s="90"/>
      <c r="AL61" s="90"/>
      <c r="AM61" s="90"/>
    </row>
    <row r="62" spans="1:39">
      <c r="A62" s="9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row>
    <row r="63" spans="1:39">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row>
    <row r="64" spans="1:39">
      <c r="A64" s="9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row>
    <row r="65" spans="1:39">
      <c r="A65" s="9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row>
    <row r="66" spans="1:39">
      <c r="A66" s="90"/>
      <c r="B66" s="90"/>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row>
    <row r="67" spans="1:39">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row>
    <row r="68" spans="1:39">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row>
    <row r="69" spans="1:39">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row>
    <row r="70" spans="1:39">
      <c r="A70" s="90"/>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row>
    <row r="71" spans="1:39">
      <c r="A71" s="90"/>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row>
    <row r="72" spans="1:39">
      <c r="A72" s="90"/>
      <c r="B72" s="90"/>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row>
    <row r="73" spans="1:39">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row>
    <row r="74" spans="1:39">
      <c r="A74" s="90"/>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row>
    <row r="75" spans="1:39">
      <c r="A75" s="90"/>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row>
    <row r="76" spans="1:39">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row>
    <row r="77" spans="1:39">
      <c r="A77" s="90"/>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row>
    <row r="78" spans="1:39">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row>
    <row r="79" spans="1:39">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row>
    <row r="80" spans="1:39">
      <c r="A80" s="90"/>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row>
    <row r="81" spans="1:39">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row>
    <row r="82" spans="1:39">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row>
    <row r="83" spans="1:39">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row>
    <row r="84" spans="1:39">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row>
    <row r="85" spans="1:39">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row>
    <row r="86" spans="1:39">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row>
    <row r="87" spans="1:39">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row>
    <row r="88" spans="1:39">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row>
    <row r="89" spans="1:39">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row>
    <row r="90" spans="1:39">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row>
    <row r="91" spans="1:39">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row>
    <row r="92" spans="1:39">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row>
    <row r="93" spans="1:39">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row>
    <row r="94" spans="1:39">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row>
    <row r="95" spans="1:39">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row>
    <row r="96" spans="1:39">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row>
    <row r="97" spans="1:39">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row>
    <row r="98" spans="1:39">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row>
    <row r="99" spans="1:39">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row>
    <row r="100" spans="1:39">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row>
    <row r="101" spans="1:39">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row>
    <row r="102" spans="1:39">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row>
    <row r="103" spans="1:39">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row>
    <row r="104" spans="1:39">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row>
    <row r="105" spans="1:39">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row>
    <row r="106" spans="1:39">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row>
    <row r="107" spans="1:39">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row>
    <row r="108" spans="1:39">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row>
    <row r="109" spans="1:39">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row>
    <row r="110" spans="1:39">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row>
    <row r="111" spans="1:39">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row>
    <row r="112" spans="1:39">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row>
    <row r="113" spans="1:39">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row>
    <row r="114" spans="1:39">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row>
    <row r="115" spans="1:39">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row>
    <row r="116" spans="1:39">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row>
    <row r="117" spans="1:39">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row>
    <row r="118" spans="1:39">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row>
    <row r="119" spans="1:39">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row>
    <row r="120" spans="1:39">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row>
    <row r="121" spans="1:39">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row>
    <row r="122" spans="1:39">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row>
    <row r="123" spans="1:39">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row>
    <row r="124" spans="1:39">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row>
    <row r="125" spans="1:39">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row>
    <row r="126" spans="1:39">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row>
    <row r="127" spans="1:39">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row>
    <row r="128" spans="1:39">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row>
    <row r="129" spans="1:39">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row>
    <row r="130" spans="1:39">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row>
    <row r="131" spans="1:39">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row>
    <row r="132" spans="1:39">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row>
    <row r="133" spans="1:39">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row>
    <row r="134" spans="1:39">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row>
    <row r="135" spans="1:39">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row>
    <row r="136" spans="1:39">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row>
    <row r="137" spans="1:39">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row>
    <row r="138" spans="1:39">
      <c r="A138" s="90"/>
      <c r="B138" s="90"/>
      <c r="C138" s="90"/>
      <c r="D138" s="90"/>
      <c r="E138" s="90"/>
      <c r="F138" s="90"/>
      <c r="G138" s="90"/>
    </row>
  </sheetData>
  <sheetProtection algorithmName="SHA-512" hashValue="Mmm+/oZ/XnKL0iWUZobPVlDH7yDzVpHNXVRz78jU3U8DYICis+pe387OVNxQnu1K6aH/6S1oMWf3ubbIc7UWGg==" saltValue="+mLopxEUIExFnMU++u1VXQ==" spinCount="100000" sheet="1" objects="1" scenarios="1" selectLockedCells="1" selectUnlockedCells="1"/>
  <hyperlinks>
    <hyperlink ref="C19" r:id="rId1" display="https://cran.r-project.org/web/packages/clusterPower/clusterPower.pdf" xr:uid="{C40DD6B8-8AF9-413C-9BB6-DB01A89F60A1}"/>
    <hyperlink ref="B36" r:id="rId2" display="https://cran.r-project.org/web/packages/clusterPower/clusterPower.pdf" xr:uid="{D43E6677-8FD8-43CB-AE69-4C65A8B0FDFC}"/>
  </hyperlinks>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E1E2-1DE0-4C77-9786-B091B9ADD9E3}">
  <sheetPr codeName="Sheet7"/>
  <dimension ref="A1:AM46"/>
  <sheetViews>
    <sheetView workbookViewId="0">
      <selection sqref="A1:XFD1048576"/>
    </sheetView>
  </sheetViews>
  <sheetFormatPr defaultRowHeight="15"/>
  <cols>
    <col min="1" max="39" width="9.140625" style="652"/>
    <col min="40" max="16384" width="9.140625" style="648"/>
  </cols>
  <sheetData>
    <row r="1" spans="5:14" ht="18.75">
      <c r="E1" s="822" t="s">
        <v>852</v>
      </c>
      <c r="H1" s="652" t="s">
        <v>736</v>
      </c>
      <c r="I1" s="823" t="s">
        <v>1015</v>
      </c>
    </row>
    <row r="16" spans="5:14">
      <c r="N16" s="824" t="s">
        <v>1007</v>
      </c>
    </row>
    <row r="17" spans="14:24">
      <c r="N17" s="824" t="s">
        <v>1014</v>
      </c>
    </row>
    <row r="18" spans="14:24">
      <c r="N18" s="824"/>
    </row>
    <row r="19" spans="14:24">
      <c r="N19" s="824"/>
    </row>
    <row r="20" spans="14:24">
      <c r="N20" s="824" t="s">
        <v>1008</v>
      </c>
    </row>
    <row r="21" spans="14:24">
      <c r="O21" s="823" t="s">
        <v>824</v>
      </c>
    </row>
    <row r="28" spans="14:24">
      <c r="N28" s="642"/>
      <c r="O28" s="825" t="s">
        <v>910</v>
      </c>
      <c r="P28" s="642"/>
      <c r="Q28" s="642"/>
      <c r="R28" s="642"/>
      <c r="S28" s="642"/>
      <c r="T28" s="642"/>
      <c r="U28" s="642"/>
      <c r="V28" s="642"/>
      <c r="W28" s="642"/>
      <c r="X28" s="642"/>
    </row>
    <row r="29" spans="14:24">
      <c r="O29" s="826"/>
    </row>
    <row r="30" spans="14:24">
      <c r="P30" s="827"/>
    </row>
    <row r="31" spans="14:24">
      <c r="O31" s="652" t="s">
        <v>882</v>
      </c>
    </row>
    <row r="32" spans="14:24">
      <c r="O32" s="828" t="s">
        <v>879</v>
      </c>
    </row>
    <row r="33" spans="15:21">
      <c r="O33" s="829" t="s">
        <v>880</v>
      </c>
    </row>
    <row r="34" spans="15:21">
      <c r="O34" s="829" t="s">
        <v>881</v>
      </c>
      <c r="U34" s="824" t="s">
        <v>844</v>
      </c>
    </row>
    <row r="35" spans="15:21">
      <c r="O35" s="830"/>
    </row>
    <row r="36" spans="15:21">
      <c r="O36" s="831"/>
    </row>
    <row r="37" spans="15:21">
      <c r="O37" s="830"/>
    </row>
    <row r="38" spans="15:21">
      <c r="O38" s="828" t="s">
        <v>883</v>
      </c>
    </row>
    <row r="39" spans="15:21">
      <c r="O39" s="829" t="s">
        <v>884</v>
      </c>
    </row>
    <row r="40" spans="15:21">
      <c r="O40" s="829" t="s">
        <v>885</v>
      </c>
      <c r="U40" s="824" t="s">
        <v>886</v>
      </c>
    </row>
    <row r="41" spans="15:21">
      <c r="O41" s="828"/>
    </row>
    <row r="42" spans="15:21">
      <c r="O42" s="830"/>
    </row>
    <row r="43" spans="15:21">
      <c r="O43" s="830"/>
    </row>
    <row r="44" spans="15:21">
      <c r="O44" s="828" t="s">
        <v>888</v>
      </c>
    </row>
    <row r="45" spans="15:21">
      <c r="O45" s="829" t="s">
        <v>889</v>
      </c>
    </row>
    <row r="46" spans="15:21">
      <c r="O46" s="829" t="s">
        <v>890</v>
      </c>
      <c r="U46" s="824" t="s">
        <v>891</v>
      </c>
    </row>
  </sheetData>
  <sheetProtection algorithmName="SHA-512" hashValue="3Q92D745aU97zZz2Y1QcV+Nx2ZYZCN5On1zQhr9m4HDeL4etLiznsAue+QmgW39Nz0chBQEff0chSIoK2zRXbw==" saltValue="f7c3cIPUY7/zaaQhAy6p/Q==" spinCount="100000" sheet="1" objects="1" scenarios="1" selectLockedCells="1" selectUnlockedCells="1"/>
  <hyperlinks>
    <hyperlink ref="I1" r:id="rId1" display="https://cran.r-project.org/web/packages/CRTSize/CRTSize.pdf" xr:uid="{1FA0E0E6-B2ED-4AC7-B77E-DFF87DD2DAA1}"/>
    <hyperlink ref="O21" r:id="rId2" display="https://academic.oup.com/ije/article/35/5/1292/762170" xr:uid="{A9EE40D3-8EA7-4A71-A1AE-3512F03C779C}"/>
  </hyperlinks>
  <pageMargins left="0.7" right="0.7" top="0.75" bottom="0.75" header="0.3" footer="0.3"/>
  <pageSetup paperSize="9"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4FA0-0D00-4D4B-882C-805003FD87EC}">
  <dimension ref="A1:BJ197"/>
  <sheetViews>
    <sheetView workbookViewId="0">
      <selection activeCell="C4" sqref="C4"/>
    </sheetView>
  </sheetViews>
  <sheetFormatPr defaultRowHeight="15"/>
  <cols>
    <col min="1" max="1" width="4.42578125" style="678" customWidth="1"/>
    <col min="2" max="2" width="31.28515625" style="678" customWidth="1"/>
    <col min="3" max="11" width="9.140625" style="678"/>
    <col min="12" max="12" width="11.140625" style="678" customWidth="1"/>
    <col min="13" max="13" width="9.140625" style="678"/>
    <col min="14" max="14" width="15.85546875" style="678" customWidth="1"/>
    <col min="15" max="15" width="9.85546875" style="678" customWidth="1"/>
    <col min="16" max="21" width="9.140625" style="678"/>
    <col min="22" max="22" width="10.7109375" style="678" customWidth="1"/>
    <col min="23" max="23" width="9.140625" style="678"/>
    <col min="24" max="24" width="11.140625" style="678" customWidth="1"/>
    <col min="25" max="62" width="9.140625" style="678"/>
    <col min="63" max="16384" width="9.140625" style="765"/>
  </cols>
  <sheetData>
    <row r="1" spans="2:17">
      <c r="B1" s="792" t="str">
        <f>IF(BinomialS!B1="","",BinomialS!B1)</f>
        <v>SAMPLE SIZE</v>
      </c>
    </row>
    <row r="2" spans="2:17">
      <c r="B2" s="792" t="str">
        <f>IF(BinomialS!B2="","",BinomialS!B2)</f>
        <v>Binomial endpoint</v>
      </c>
      <c r="E2" s="834" t="str">
        <f>IF(BinomialS!E2="","",BinomialS!E2)</f>
        <v>only enter values (numeric) in the black boxes, click calculate</v>
      </c>
      <c r="K2" s="753"/>
    </row>
    <row r="3" spans="2:17">
      <c r="D3" s="800" t="str">
        <f>IF(BinomialS!D3="","",BinomialS!D3)</f>
        <v/>
      </c>
      <c r="E3" s="835" t="str">
        <f>IF(BinomialS!E3="","",BinomialS!E3)</f>
        <v>results are shown in blue</v>
      </c>
    </row>
    <row r="4" spans="2:17">
      <c r="B4" s="768" t="str">
        <f>IF(BinomialS!B4="","",BinomialS!B4)</f>
        <v>p0</v>
      </c>
      <c r="C4" s="668">
        <v>0.4</v>
      </c>
      <c r="D4" s="800" t="str">
        <f>IF(BinomialS!D4="","",BinomialS!D4)</f>
        <v/>
      </c>
      <c r="E4" s="836" t="str">
        <f>IF(BinomialS!E4="","",BinomialS!E4)</f>
        <v>i.e. 40% response rate in Group 1</v>
      </c>
      <c r="F4" s="837"/>
      <c r="G4" s="837"/>
      <c r="H4" s="837"/>
      <c r="I4" s="837"/>
      <c r="J4" s="837"/>
      <c r="K4" s="838"/>
      <c r="L4" s="837"/>
      <c r="M4" s="837"/>
      <c r="N4" s="837"/>
      <c r="O4" s="837"/>
      <c r="P4" s="837"/>
    </row>
    <row r="5" spans="2:17">
      <c r="B5" s="768" t="str">
        <f>IF(BinomialS!B5="","",BinomialS!B5)</f>
        <v>p1</v>
      </c>
      <c r="C5" s="669">
        <v>0.55000000000000004</v>
      </c>
      <c r="D5" s="800" t="str">
        <f>IF(BinomialS!D5="","",BinomialS!D5)</f>
        <v/>
      </c>
      <c r="E5" s="836" t="str">
        <f>IF(BinomialS!E5="","",BinomialS!E5)</f>
        <v>i.e. 55% response rate in Group 1</v>
      </c>
      <c r="F5" s="837"/>
      <c r="G5" s="837"/>
      <c r="H5" s="837"/>
      <c r="I5" s="837"/>
      <c r="J5" s="837"/>
      <c r="K5" s="837"/>
      <c r="L5" s="837"/>
    </row>
    <row r="6" spans="2:17">
      <c r="B6" s="768" t="str">
        <f>IF(BinomialS!B6="","",BinomialS!B6)</f>
        <v>Number of samples/measures (m)</v>
      </c>
      <c r="C6" s="669">
        <v>4</v>
      </c>
      <c r="D6" s="800" t="str">
        <f>IF(BinomialS!D6="","",BinomialS!D6)</f>
        <v/>
      </c>
      <c r="E6" s="836" t="str">
        <f>IF(BinomialS!E6="","",BinomialS!E6)</f>
        <v/>
      </c>
      <c r="J6" s="837"/>
      <c r="K6" s="838"/>
      <c r="L6" s="837"/>
    </row>
    <row r="7" spans="2:17">
      <c r="B7" s="768" t="str">
        <f>IF(BinomialS!B7="","",BinomialS!B7)</f>
        <v>Correlation ρ (ICC)</v>
      </c>
      <c r="C7" s="669">
        <v>0.2</v>
      </c>
      <c r="D7" s="800" t="str">
        <f>IF(BinomialS!D7="","",BinomialS!D7)</f>
        <v/>
      </c>
      <c r="E7" s="836" t="str">
        <f>IF(BinomialS!E7="","",BinomialS!E7)</f>
        <v>The correlation between sample values</v>
      </c>
      <c r="F7" s="837"/>
      <c r="G7" s="837"/>
      <c r="H7" s="837"/>
      <c r="I7" s="837"/>
      <c r="J7" s="837"/>
      <c r="K7" s="837"/>
      <c r="L7" s="837"/>
      <c r="O7" s="839" t="str">
        <f>IF(BinomialS!O7="","",BinomialS!O7)</f>
        <v>Minimum 'Cost' Analysis</v>
      </c>
    </row>
    <row r="8" spans="2:17">
      <c r="B8" s="768" t="str">
        <f>IF(BinomialS!B8="","",BinomialS!B8)</f>
        <v>CV of m</v>
      </c>
      <c r="C8" s="669">
        <v>0</v>
      </c>
      <c r="D8" s="800" t="str">
        <f>IF(BinomialS!D8="","",BinomialS!D8)</f>
        <v/>
      </c>
      <c r="E8" s="836" t="str">
        <f>IF(BinomialS!E8="","",BinomialS!E8)</f>
        <v>The CV is the coefficient of variation of m, the SD of the m values divided by the mean,</v>
      </c>
    </row>
    <row r="9" spans="2:17">
      <c r="B9" s="768" t="str">
        <f>IF(BinomialS!B9="","",BinomialS!B9)</f>
        <v/>
      </c>
      <c r="C9" s="669"/>
      <c r="D9" s="800"/>
      <c r="E9" s="836" t="str">
        <f>IF(BinomialS!E9="","",BinomialS!E9)</f>
        <v/>
      </c>
    </row>
    <row r="10" spans="2:17">
      <c r="B10" s="768" t="str">
        <f>IF(BinomialS!B10="","",BinomialS!B10)</f>
        <v>Power</v>
      </c>
      <c r="C10" s="669">
        <v>0.9</v>
      </c>
      <c r="D10" s="800" t="str">
        <f>IF(BinomialS!D10="","",BinomialS!D10)</f>
        <v/>
      </c>
      <c r="E10" s="836" t="str">
        <f>IF(BinomialS!E10="","",BinomialS!E10)</f>
        <v>i.e. 90%</v>
      </c>
      <c r="N10" s="834" t="str">
        <f>IF(BinomialS!N10="","",BinomialS!N10)</f>
        <v>Subject 'Cost'</v>
      </c>
      <c r="P10" s="832">
        <v>3</v>
      </c>
    </row>
    <row r="11" spans="2:17">
      <c r="B11" s="768" t="str">
        <f>IF(BinomialS!B11="","",BinomialS!B11)</f>
        <v>Alpha error (2 tails)</v>
      </c>
      <c r="C11" s="669">
        <v>0.05</v>
      </c>
      <c r="D11" s="800" t="str">
        <f>IF(BinomialS!D11="","",BinomialS!D11)</f>
        <v/>
      </c>
      <c r="E11" s="836" t="str">
        <f>IF(BinomialS!E11="","",BinomialS!E11)</f>
        <v>i.e. 5%, double this to use one-tail at the same level</v>
      </c>
      <c r="N11" s="834" t="str">
        <f>IF(BinomialS!N11="","",BinomialS!N11)</f>
        <v>Measure 'Cost'</v>
      </c>
      <c r="P11" s="833">
        <v>1</v>
      </c>
    </row>
    <row r="12" spans="2:17">
      <c r="B12" s="768" t="str">
        <f>IF(BinomialS!B12="","",BinomialS!B12)</f>
        <v/>
      </c>
      <c r="C12" s="669"/>
      <c r="D12" s="800"/>
      <c r="E12" s="836" t="str">
        <f>IF(BinomialS!E12="","",BinomialS!E12)</f>
        <v/>
      </c>
      <c r="N12" s="835" t="str">
        <f>IF(BinomialS!N12="","",BinomialS!N12)</f>
        <v>Minimum</v>
      </c>
      <c r="P12" s="840">
        <f>'binomCN (Norm)'!E21</f>
        <v>1471.0392286016861</v>
      </c>
      <c r="Q12" s="841" t="str">
        <f>"m="&amp;'binomCN (Norm)'!G21</f>
        <v>m=4</v>
      </c>
    </row>
    <row r="13" spans="2:17">
      <c r="B13" s="768" t="str">
        <f>IF(BinomialS!B13="","",BinomialS!B13)</f>
        <v>Ratio of n in groups (Gp2 : Gp1)</v>
      </c>
      <c r="C13" s="670">
        <v>2</v>
      </c>
      <c r="D13" s="800" t="str">
        <f>IF(BinomialS!D13="","",BinomialS!D13)</f>
        <v/>
      </c>
      <c r="F13" s="836" t="str">
        <f>IF(BinomialS!E13="","",BinomialS!E13)</f>
        <v>i.e. there are 2(k) times as many subjects in group 2 as in group 1</v>
      </c>
      <c r="H13" s="802"/>
    </row>
    <row r="14" spans="2:17">
      <c r="B14" s="768"/>
      <c r="D14" s="800"/>
      <c r="F14" s="836"/>
      <c r="H14" s="802"/>
    </row>
    <row r="15" spans="2:17">
      <c r="G15" s="804"/>
      <c r="H15" s="805"/>
      <c r="I15" s="750"/>
    </row>
    <row r="16" spans="2:17">
      <c r="B16" s="842" t="str">
        <f>IF(BinomialS!B15="","",BinomialS!B15)</f>
        <v>Sample Size Required</v>
      </c>
      <c r="C16" s="770" t="str">
        <f>IF(BinomialS!C15="","",BinomialS!C15)</f>
        <v>m=4</v>
      </c>
      <c r="D16" s="726" t="str">
        <f>IF(BinomialS!D15="","",BinomialS!D15)</f>
        <v>m=1</v>
      </c>
      <c r="E16" s="680"/>
      <c r="F16" s="680"/>
      <c r="G16" s="680"/>
    </row>
    <row r="17" spans="2:34">
      <c r="B17" s="843" t="str">
        <f>IF(BinomialS!B16="","",BinomialS!B16)</f>
        <v>Group 1</v>
      </c>
      <c r="C17" s="771">
        <f>IF(BinomialS!C16="","",BinomialS!C16)</f>
        <v>71</v>
      </c>
      <c r="D17" s="844">
        <f>IF(BinomialS!D16="","",BinomialS!D16)</f>
        <v>176</v>
      </c>
      <c r="E17" s="680" t="s">
        <v>23</v>
      </c>
      <c r="F17" s="680"/>
      <c r="G17" s="680"/>
      <c r="I17" s="698"/>
      <c r="J17" s="698"/>
      <c r="N17" s="836" t="str">
        <f>IF(BinomialS!N17="","",BinomialS!N17)</f>
        <v>Total/N Samples</v>
      </c>
      <c r="O17" s="836" t="str">
        <f>IF(BinomialS!O17="","",BinomialS!O17)</f>
        <v>528/528</v>
      </c>
      <c r="P17" s="836" t="str">
        <f>IF(BinomialS!P17="","",BinomialS!P17)</f>
        <v>318/636</v>
      </c>
      <c r="Q17" s="836" t="str">
        <f>IF(BinomialS!Q17="","",BinomialS!Q17)</f>
        <v>246/738</v>
      </c>
      <c r="R17" s="836" t="str">
        <f>IF(BinomialS!R17="","",BinomialS!R17)</f>
        <v>213/852</v>
      </c>
      <c r="S17" s="836" t="str">
        <f>IF(BinomialS!S17="","",BinomialS!S17)</f>
        <v>192/960</v>
      </c>
      <c r="T17" s="836" t="str">
        <f>IF(BinomialS!T17="","",BinomialS!T17)</f>
        <v>177/1062</v>
      </c>
      <c r="U17" s="836" t="str">
        <f>IF(BinomialS!U17="","",BinomialS!U17)</f>
        <v>168/1176</v>
      </c>
      <c r="V17" s="836" t="str">
        <f>IF(BinomialS!V17="","",BinomialS!V17)</f>
        <v>159/1272</v>
      </c>
      <c r="W17" s="836" t="str">
        <f>IF(BinomialS!W17="","",BinomialS!W17)</f>
        <v>153/1377</v>
      </c>
      <c r="X17" s="836" t="str">
        <f>IF(BinomialS!X17="","",BinomialS!X17)</f>
        <v>150/1500</v>
      </c>
      <c r="Y17" s="836" t="str">
        <f>IF(BinomialS!Y17="","",BinomialS!Y17)</f>
        <v>144/1584</v>
      </c>
      <c r="Z17" s="836" t="str">
        <f>IF(BinomialS!Z17="","",BinomialS!Z17)</f>
        <v>141/1692</v>
      </c>
      <c r="AA17" s="836" t="str">
        <f>IF(BinomialS!AA17="","",BinomialS!AA17)</f>
        <v>138/1794</v>
      </c>
      <c r="AB17" s="836" t="str">
        <f>IF(BinomialS!AB17="","",BinomialS!AB17)</f>
        <v>138/1932</v>
      </c>
      <c r="AC17" s="836" t="str">
        <f>IF(BinomialS!AC17="","",BinomialS!AC17)</f>
        <v>135/2025</v>
      </c>
      <c r="AD17" s="836" t="str">
        <f>IF(BinomialS!AD17="","",BinomialS!AD17)</f>
        <v>132/2112</v>
      </c>
      <c r="AE17" s="836" t="str">
        <f>IF(BinomialS!AE17="","",BinomialS!AE17)</f>
        <v>132/2244</v>
      </c>
      <c r="AF17" s="836" t="str">
        <f>IF(BinomialS!AF17="","",BinomialS!AF17)</f>
        <v>129/2322</v>
      </c>
      <c r="AG17" s="836" t="str">
        <f>IF(BinomialS!AG17="","",BinomialS!AG17)</f>
        <v>129/2451</v>
      </c>
      <c r="AH17" s="836" t="str">
        <f>IF(BinomialS!AH17="","",BinomialS!AH17)</f>
        <v>129/2580</v>
      </c>
    </row>
    <row r="18" spans="2:34">
      <c r="B18" s="843" t="str">
        <f>IF(BinomialS!B17="","",BinomialS!B17)</f>
        <v>Group 2</v>
      </c>
      <c r="C18" s="771">
        <f>IF(BinomialS!C17="","",BinomialS!C17)</f>
        <v>142</v>
      </c>
      <c r="D18" s="844">
        <f>IF(BinomialS!D17="","",BinomialS!D17)</f>
        <v>352</v>
      </c>
      <c r="E18" s="680" t="s">
        <v>24</v>
      </c>
      <c r="F18" s="680"/>
      <c r="G18" s="680"/>
      <c r="N18" s="836" t="str">
        <f>IF(BinomialS!N18="","",BinomialS!N18)</f>
        <v>measures</v>
      </c>
      <c r="O18" s="845">
        <f>IF(BinomialS!O18="","",BinomialS!O18)</f>
        <v>1</v>
      </c>
      <c r="P18" s="845">
        <f>IF(BinomialS!P18="","",BinomialS!P18)</f>
        <v>2</v>
      </c>
      <c r="Q18" s="845">
        <f>IF(BinomialS!Q18="","",BinomialS!Q18)</f>
        <v>3</v>
      </c>
      <c r="R18" s="845">
        <f>IF(BinomialS!R18="","",BinomialS!R18)</f>
        <v>4</v>
      </c>
      <c r="S18" s="845">
        <f>IF(BinomialS!S18="","",BinomialS!S18)</f>
        <v>5</v>
      </c>
      <c r="T18" s="845">
        <f>IF(BinomialS!T18="","",BinomialS!T18)</f>
        <v>6</v>
      </c>
      <c r="U18" s="845">
        <f>IF(BinomialS!U18="","",BinomialS!U18)</f>
        <v>7</v>
      </c>
      <c r="V18" s="845">
        <f>IF(BinomialS!V18="","",BinomialS!V18)</f>
        <v>8</v>
      </c>
      <c r="W18" s="845">
        <f>IF(BinomialS!W18="","",BinomialS!W18)</f>
        <v>9</v>
      </c>
      <c r="X18" s="845">
        <f>IF(BinomialS!X18="","",BinomialS!X18)</f>
        <v>10</v>
      </c>
      <c r="Y18" s="845">
        <f>IF(BinomialS!Y18="","",BinomialS!Y18)</f>
        <v>11</v>
      </c>
      <c r="Z18" s="845">
        <f>IF(BinomialS!Z18="","",BinomialS!Z18)</f>
        <v>12</v>
      </c>
      <c r="AA18" s="845">
        <f>IF(BinomialS!AA18="","",BinomialS!AA18)</f>
        <v>13</v>
      </c>
      <c r="AB18" s="845">
        <f>IF(BinomialS!AB18="","",BinomialS!AB18)</f>
        <v>14</v>
      </c>
      <c r="AC18" s="845">
        <f>IF(BinomialS!AC18="","",BinomialS!AC18)</f>
        <v>15</v>
      </c>
      <c r="AD18" s="845">
        <f>IF(BinomialS!AD18="","",BinomialS!AD18)</f>
        <v>16</v>
      </c>
      <c r="AE18" s="845">
        <f>IF(BinomialS!AE18="","",BinomialS!AE18)</f>
        <v>17</v>
      </c>
      <c r="AF18" s="845">
        <f>IF(BinomialS!AF18="","",BinomialS!AF18)</f>
        <v>18</v>
      </c>
      <c r="AG18" s="845">
        <f>IF(BinomialS!AG18="","",BinomialS!AG18)</f>
        <v>19</v>
      </c>
      <c r="AH18" s="845">
        <f>IF(BinomialS!AH18="","",BinomialS!AH18)</f>
        <v>20</v>
      </c>
    </row>
    <row r="19" spans="2:34">
      <c r="B19" s="843" t="str">
        <f>IF(BinomialS!B18="","",BinomialS!B18)</f>
        <v/>
      </c>
      <c r="C19" s="771" t="str">
        <f>IF(BinomialS!C18="","",BinomialS!C18)</f>
        <v/>
      </c>
      <c r="D19" s="844" t="str">
        <f>IF(BinomialS!D18="","",BinomialS!D18)</f>
        <v/>
      </c>
      <c r="E19" s="680"/>
      <c r="F19" s="770"/>
      <c r="G19" s="846" t="str">
        <f>IF(BinomialS!G18="","",BinomialS!G18)</f>
        <v>Ratios m=4/m=1</v>
      </c>
      <c r="H19" s="847"/>
      <c r="I19" s="726" t="str">
        <f>IF(BinomialS!I18="","",BinomialS!I18)</f>
        <v/>
      </c>
      <c r="N19" s="836" t="str">
        <f>IF(BinomialS!N19="","",BinomialS!N19)</f>
        <v>Total</v>
      </c>
      <c r="O19" s="848">
        <f>IF(BinomialS!O19="","",BinomialS!O19)</f>
        <v>2101.4846122881231</v>
      </c>
      <c r="P19" s="848">
        <f>IF(BinomialS!P19="","",BinomialS!P19)</f>
        <v>1576.1134592160925</v>
      </c>
      <c r="Q19" s="848">
        <f>IF(BinomialS!Q19="","",BinomialS!Q19)</f>
        <v>1471.0392286016863</v>
      </c>
      <c r="R19" s="848">
        <f>IF(BinomialS!R19="","",BinomialS!R19)</f>
        <v>1471.0392286016861</v>
      </c>
      <c r="S19" s="848">
        <f>IF(BinomialS!S19="","",BinomialS!S19)</f>
        <v>1513.0689208474496</v>
      </c>
      <c r="T19" s="848">
        <f>IF(BinomialS!T19="","",BinomialS!T19)</f>
        <v>1576.1134592160927</v>
      </c>
      <c r="U19" s="848">
        <f>IF(BinomialS!U19="","",BinomialS!U19)</f>
        <v>1651.1664810835255</v>
      </c>
      <c r="V19" s="848">
        <f>IF(BinomialS!V19="","",BinomialS!V19)</f>
        <v>1733.7248051377023</v>
      </c>
      <c r="W19" s="848">
        <f>IF(BinomialS!W19="","",BinomialS!W19)</f>
        <v>1821.2866639830404</v>
      </c>
      <c r="X19" s="848">
        <f>IF(BinomialS!X19="","",BinomialS!X19)</f>
        <v>1912.3509971821918</v>
      </c>
      <c r="Y19" s="848">
        <f>IF(BinomialS!Y19="","",BinomialS!Y19)</f>
        <v>2005.962584456845</v>
      </c>
      <c r="Z19" s="848">
        <f>IF(BinomialS!Z19="","",BinomialS!Z19)</f>
        <v>2101.4846122881227</v>
      </c>
      <c r="AA19" s="848">
        <f>IF(BinomialS!AA19="","",BinomialS!AA19)</f>
        <v>2198.476209778345</v>
      </c>
      <c r="AB19" s="848">
        <f>IF(BinomialS!AB19="","",BinomialS!AB19)</f>
        <v>2296.6224691434491</v>
      </c>
      <c r="AC19" s="848">
        <f>IF(BinomialS!AC19="","",BinomialS!AC19)</f>
        <v>2395.6924580084601</v>
      </c>
      <c r="AD19" s="848">
        <f>IF(BinomialS!AD19="","",BinomialS!AD19)</f>
        <v>2495.5129770921462</v>
      </c>
      <c r="AE19" s="848">
        <f>IF(BinomialS!AE19="","",BinomialS!AE19)</f>
        <v>2595.9515798853276</v>
      </c>
      <c r="AF19" s="848">
        <f>IF(BinomialS!AF19="","",BinomialS!AF19)</f>
        <v>2696.9052524364251</v>
      </c>
      <c r="AG19" s="848">
        <f>IF(BinomialS!AG19="","",BinomialS!AG19)</f>
        <v>2798.2926679415527</v>
      </c>
      <c r="AH19" s="848">
        <f>IF(BinomialS!AH19="","",BinomialS!AH19)</f>
        <v>2900.0487649576107</v>
      </c>
    </row>
    <row r="20" spans="2:34">
      <c r="B20" s="843" t="str">
        <f>IF(BinomialS!B19="","",BinomialS!B19)</f>
        <v>Total</v>
      </c>
      <c r="C20" s="771">
        <f>IF(BinomialS!C19="","",BinomialS!C19)</f>
        <v>213</v>
      </c>
      <c r="D20" s="844">
        <f>IF(BinomialS!D19="","",BinomialS!D19)</f>
        <v>528</v>
      </c>
      <c r="E20" s="680"/>
      <c r="F20" s="771" t="str">
        <f>IF(BinomialS!F19="","",BinomialS!F19)</f>
        <v>Subjects</v>
      </c>
      <c r="G20" s="849">
        <f>IF(BinomialS!G19="","",BinomialS!G19)</f>
        <v>0.40340909090909088</v>
      </c>
      <c r="H20" s="835" t="str">
        <f>IF(BinomialS!H19="","",BinomialS!H19)</f>
        <v>(60% less)</v>
      </c>
      <c r="I20" s="729"/>
    </row>
    <row r="21" spans="2:34" ht="16.5" customHeight="1">
      <c r="B21" s="843" t="str">
        <f>IF(BinomialS!B20="","",BinomialS!B20)</f>
        <v>Samples</v>
      </c>
      <c r="C21" s="772">
        <f>IF(BinomialS!C20="","",BinomialS!C20)</f>
        <v>852</v>
      </c>
      <c r="D21" s="850">
        <f>IF(BinomialS!D20="","",BinomialS!D20)</f>
        <v>528</v>
      </c>
      <c r="E21" s="680"/>
      <c r="F21" s="772" t="str">
        <f>IF(BinomialS!F20="","",BinomialS!F20)</f>
        <v>Samples</v>
      </c>
      <c r="G21" s="851">
        <f>IF(BinomialS!G20="","",BinomialS!G20)</f>
        <v>1.6136363636363635</v>
      </c>
      <c r="H21" s="852" t="str">
        <f>IF(BinomialS!H20="","",BinomialS!H20)</f>
        <v>(61% more)</v>
      </c>
      <c r="I21" s="739"/>
    </row>
    <row r="22" spans="2:34">
      <c r="B22" s="843" t="str">
        <f>IF(BinomialS!B21="","",BinomialS!B21)</f>
        <v/>
      </c>
    </row>
    <row r="23" spans="2:34">
      <c r="B23" s="853" t="str">
        <f>IF(BinomialS!B22="","",BinomialS!B22)</f>
        <v>Basic Summary :</v>
      </c>
      <c r="C23" s="835" t="str">
        <f>IF(BinomialS!C22="","",BinomialS!C22)</f>
        <v xml:space="preserve">With 71 subjects in Group 1, 142 subjects in Group 2 and 4 measures per subject, </v>
      </c>
      <c r="D23" s="680"/>
      <c r="E23" s="680"/>
    </row>
    <row r="24" spans="2:34">
      <c r="B24" s="680"/>
      <c r="C24" s="835" t="str">
        <f>IF(BinomialS!C23="","",BinomialS!C23)</f>
        <v>there is a 90% chance that the observed difference in response rates will be significantly greater than zero at the</v>
      </c>
      <c r="D24" s="680"/>
      <c r="E24" s="680"/>
    </row>
    <row r="25" spans="2:34">
      <c r="B25" s="680"/>
      <c r="C25" s="835" t="str">
        <f>IF(BinomialS!C24="","",BinomialS!C24)</f>
        <v>5% level*, if the true difference in means is 0.15 (0.55-0.4). The standard deviation has been assumed to be</v>
      </c>
      <c r="D25" s="680"/>
      <c r="E25" s="680"/>
    </row>
    <row r="26" spans="2:34">
      <c r="B26" s="680"/>
      <c r="C26" s="835" t="str">
        <f>IF(BinomialS!C25="","",BinomialS!C25)</f>
        <v>based on a response rate of 0.5**, the correlation between measures is 0.2, and the CV of the number of measures 0.</v>
      </c>
      <c r="D26" s="680"/>
      <c r="E26" s="680"/>
    </row>
    <row r="27" spans="2:34">
      <c r="B27" s="680"/>
      <c r="C27" s="835" t="str">
        <f>IF(BinomialS!C26="","",BinomialS!C26)</f>
        <v xml:space="preserve">There are fewer subjects (60% less) and more measurements (61% more) than would be needed </v>
      </c>
      <c r="D27" s="680"/>
      <c r="E27" s="680"/>
    </row>
    <row r="28" spans="2:34">
      <c r="B28" s="680"/>
      <c r="C28" s="835" t="str">
        <f>IF(BinomialS!C27="","",BinomialS!C27)</f>
        <v>if there were only one measurement per subject.</v>
      </c>
      <c r="D28" s="680"/>
      <c r="E28" s="680"/>
    </row>
    <row r="29" spans="2:34">
      <c r="B29" s="680"/>
      <c r="C29" s="835" t="str">
        <f>IF(BinomialS!C28="","",BinomialS!C28)</f>
        <v/>
      </c>
      <c r="D29" s="835" t="str">
        <f>IF(BinomialS!D28="","",BinomialS!D28)</f>
        <v>* amend this for a one-sided comparison</v>
      </c>
      <c r="E29" s="680"/>
    </row>
    <row r="30" spans="2:34">
      <c r="B30" s="680"/>
      <c r="C30" s="835" t="str">
        <f>IF(BinomialS!C29="","",BinomialS!C29)</f>
        <v/>
      </c>
      <c r="D30" s="835" t="str">
        <f>IF(BinomialS!D29="","",BinomialS!D29)</f>
        <v>** e.g. weighted sum of expected response rates, ((1x0.4)+(2x0.55))/(1+2)</v>
      </c>
      <c r="E30" s="680"/>
    </row>
    <row r="31" spans="2:34">
      <c r="B31" s="680"/>
      <c r="C31" s="835" t="str">
        <f>IF(BinomialS!C30="","",BinomialS!C30)</f>
        <v>Ho: (P1-P0)&lt;= 0   versus  H1: (P1-P0)&gt;= 0.15, given P0 and P1 are approximately 0.4 and 0.55.</v>
      </c>
      <c r="D31" s="680"/>
      <c r="E31" s="680"/>
    </row>
    <row r="32" spans="2:34">
      <c r="B32" s="681" t="s">
        <v>1177</v>
      </c>
    </row>
    <row r="33" spans="2:62">
      <c r="B33" s="682" t="s">
        <v>850</v>
      </c>
      <c r="C33" s="766" t="str">
        <f>IF(C13=1,"crtpwr.2mean(alpha="&amp;C11&amp;", power="&amp;C10&amp;", n="&amp;C6&amp;" ,p1="&amp;C5&amp;" ,p2="&amp;C4&amp;" ,p1inc=1"&amp;" ,pooled=1"&amp;", icc="&amp;C7&amp;", cv="&amp;C8&amp;")","Group sizes are not equal")</f>
        <v>Group sizes are not equal</v>
      </c>
    </row>
    <row r="39" spans="2:62">
      <c r="C39" s="698"/>
      <c r="D39" s="698"/>
      <c r="E39" s="698"/>
      <c r="F39" s="698"/>
      <c r="G39" s="698"/>
      <c r="H39" s="698"/>
      <c r="I39" s="698"/>
      <c r="J39" s="698"/>
      <c r="K39" s="698"/>
      <c r="L39" s="698"/>
      <c r="M39" s="698"/>
      <c r="O39" s="752"/>
      <c r="P39" s="752"/>
      <c r="Q39" s="752"/>
      <c r="R39" s="752"/>
      <c r="S39" s="752"/>
      <c r="T39" s="752"/>
      <c r="U39" s="752"/>
      <c r="V39" s="752"/>
      <c r="W39" s="752"/>
      <c r="X39" s="752"/>
      <c r="Y39" s="752"/>
      <c r="Z39" s="854"/>
      <c r="BH39" s="765"/>
      <c r="BI39" s="765"/>
      <c r="BJ39" s="765"/>
    </row>
    <row r="40" spans="2:62">
      <c r="C40" s="698"/>
      <c r="D40" s="698"/>
      <c r="E40" s="698"/>
      <c r="F40" s="698"/>
      <c r="G40" s="698"/>
      <c r="H40" s="698"/>
      <c r="I40" s="698"/>
      <c r="J40" s="698"/>
      <c r="M40" s="698"/>
      <c r="O40" s="698"/>
      <c r="P40" s="698"/>
      <c r="Q40" s="698"/>
      <c r="R40" s="698"/>
      <c r="S40" s="698"/>
      <c r="T40" s="698"/>
      <c r="U40" s="698"/>
      <c r="V40" s="698"/>
      <c r="W40" s="698"/>
      <c r="X40" s="698"/>
      <c r="Y40" s="698"/>
      <c r="BH40" s="765"/>
      <c r="BI40" s="765"/>
      <c r="BJ40" s="765"/>
    </row>
    <row r="41" spans="2:62">
      <c r="B41" s="854"/>
      <c r="O41" s="698"/>
      <c r="P41" s="698"/>
      <c r="Q41" s="698"/>
      <c r="R41" s="698"/>
      <c r="S41" s="698"/>
      <c r="T41" s="698"/>
      <c r="U41" s="698"/>
      <c r="V41" s="698"/>
      <c r="W41" s="698"/>
      <c r="X41" s="698"/>
      <c r="Y41" s="698"/>
    </row>
    <row r="42" spans="2:62">
      <c r="B42" s="855"/>
      <c r="O42" s="698"/>
      <c r="P42" s="698"/>
      <c r="Q42" s="698"/>
      <c r="R42" s="698"/>
      <c r="S42" s="698"/>
      <c r="T42" s="698"/>
      <c r="U42" s="698"/>
      <c r="V42" s="698"/>
      <c r="W42" s="698"/>
      <c r="X42" s="698"/>
      <c r="Y42" s="698"/>
    </row>
    <row r="43" spans="2:62">
      <c r="B43" s="854"/>
      <c r="O43" s="698"/>
      <c r="P43" s="698"/>
      <c r="Q43" s="698"/>
      <c r="R43" s="698"/>
      <c r="S43" s="698"/>
      <c r="T43" s="698"/>
      <c r="U43" s="698"/>
      <c r="V43" s="698"/>
      <c r="W43" s="698"/>
      <c r="X43" s="698"/>
      <c r="Y43" s="698"/>
    </row>
    <row r="44" spans="2:62">
      <c r="O44" s="698"/>
      <c r="P44" s="698"/>
      <c r="Q44" s="698"/>
      <c r="R44" s="698"/>
      <c r="S44" s="698"/>
      <c r="T44" s="698"/>
      <c r="U44" s="698"/>
      <c r="V44" s="698"/>
      <c r="W44" s="698"/>
      <c r="X44" s="698"/>
      <c r="Y44" s="698"/>
    </row>
    <row r="45" spans="2:62">
      <c r="B45" s="854"/>
      <c r="C45" s="703"/>
      <c r="O45" s="698"/>
      <c r="P45" s="698"/>
      <c r="Q45" s="698"/>
      <c r="R45" s="698"/>
      <c r="S45" s="698"/>
      <c r="T45" s="698"/>
      <c r="U45" s="698"/>
      <c r="V45" s="698"/>
      <c r="W45" s="698"/>
      <c r="X45" s="698"/>
      <c r="Y45" s="698"/>
      <c r="Z45" s="854"/>
    </row>
    <row r="46" spans="2:62">
      <c r="O46" s="698"/>
      <c r="P46" s="698"/>
      <c r="Q46" s="698"/>
      <c r="R46" s="698"/>
      <c r="S46" s="698"/>
      <c r="T46" s="698"/>
      <c r="U46" s="698"/>
      <c r="V46" s="698"/>
      <c r="W46" s="698"/>
      <c r="X46" s="698"/>
      <c r="Y46" s="698"/>
    </row>
    <row r="47" spans="2:62">
      <c r="O47" s="698"/>
      <c r="P47" s="698"/>
      <c r="Q47" s="698"/>
      <c r="R47" s="698"/>
      <c r="S47" s="698"/>
      <c r="T47" s="698"/>
      <c r="U47" s="698"/>
      <c r="V47" s="698"/>
      <c r="W47" s="698"/>
      <c r="X47" s="698"/>
      <c r="Y47" s="698"/>
    </row>
    <row r="48" spans="2:62">
      <c r="O48" s="698"/>
      <c r="P48" s="698"/>
      <c r="Q48" s="698"/>
      <c r="R48" s="698"/>
      <c r="S48" s="698"/>
      <c r="T48" s="698"/>
      <c r="U48" s="698"/>
      <c r="V48" s="698"/>
      <c r="W48" s="698"/>
      <c r="X48" s="698"/>
      <c r="Y48" s="698"/>
    </row>
    <row r="49" spans="1:62">
      <c r="O49" s="698"/>
      <c r="P49" s="698"/>
      <c r="Q49" s="698"/>
      <c r="R49" s="698"/>
      <c r="S49" s="698"/>
      <c r="T49" s="698"/>
      <c r="U49" s="698"/>
      <c r="V49" s="698"/>
      <c r="Y49" s="698"/>
    </row>
    <row r="50" spans="1:62">
      <c r="O50" s="698"/>
      <c r="P50" s="698"/>
      <c r="Q50" s="698"/>
      <c r="R50" s="698"/>
      <c r="S50" s="698"/>
      <c r="T50" s="698"/>
      <c r="U50" s="698"/>
      <c r="V50" s="698"/>
      <c r="W50" s="698"/>
      <c r="X50" s="698"/>
      <c r="Y50" s="698"/>
    </row>
    <row r="51" spans="1:62">
      <c r="G51" s="687"/>
    </row>
    <row r="59" spans="1:62">
      <c r="C59" s="700" t="s">
        <v>782</v>
      </c>
    </row>
    <row r="60" spans="1:62" ht="18.75">
      <c r="B60" s="683" t="s">
        <v>745</v>
      </c>
      <c r="C60" s="692" t="s">
        <v>785</v>
      </c>
    </row>
    <row r="61" spans="1:62" ht="18.75">
      <c r="B61" s="683"/>
      <c r="C61" s="700" t="s">
        <v>948</v>
      </c>
    </row>
    <row r="62" spans="1:62">
      <c r="C62" s="700" t="s">
        <v>1249</v>
      </c>
    </row>
    <row r="63" spans="1:62" s="785" customFormat="1">
      <c r="A63" s="685"/>
      <c r="B63" s="686" t="s">
        <v>782</v>
      </c>
      <c r="C63" s="685"/>
      <c r="D63" s="685" t="s">
        <v>766</v>
      </c>
      <c r="E63" s="685"/>
      <c r="F63" s="685"/>
      <c r="G63" s="688"/>
      <c r="H63" s="685"/>
      <c r="I63" s="685"/>
      <c r="J63" s="685"/>
      <c r="K63" s="685"/>
      <c r="L63" s="685"/>
      <c r="M63" s="685"/>
      <c r="N63" s="685"/>
      <c r="O63" s="685"/>
      <c r="P63" s="685"/>
      <c r="Q63" s="685"/>
      <c r="R63" s="685"/>
      <c r="S63" s="685"/>
      <c r="T63" s="685"/>
      <c r="U63" s="747"/>
      <c r="V63" s="685"/>
      <c r="W63" s="685"/>
      <c r="X63" s="685"/>
      <c r="Y63" s="685"/>
      <c r="Z63" s="685"/>
      <c r="AA63" s="685"/>
      <c r="AB63" s="685"/>
      <c r="AC63" s="685"/>
      <c r="AD63" s="685"/>
      <c r="AE63" s="685"/>
      <c r="AF63" s="685"/>
      <c r="AG63" s="685"/>
      <c r="AH63" s="685"/>
      <c r="AI63" s="685"/>
      <c r="AJ63" s="685"/>
      <c r="AK63" s="685"/>
      <c r="AL63" s="685"/>
      <c r="AM63" s="685"/>
      <c r="AN63" s="685"/>
      <c r="AO63" s="685"/>
      <c r="AP63" s="685"/>
      <c r="AQ63" s="685"/>
      <c r="AR63" s="685"/>
      <c r="AS63" s="685"/>
      <c r="AT63" s="685"/>
      <c r="AU63" s="685"/>
      <c r="AV63" s="685"/>
      <c r="AW63" s="685"/>
      <c r="AX63" s="685"/>
      <c r="AY63" s="685"/>
      <c r="AZ63" s="685"/>
      <c r="BA63" s="685"/>
      <c r="BB63" s="685"/>
      <c r="BC63" s="685"/>
      <c r="BD63" s="685"/>
      <c r="BE63" s="685"/>
      <c r="BF63" s="685"/>
      <c r="BG63" s="685"/>
      <c r="BH63" s="685"/>
      <c r="BI63" s="685"/>
      <c r="BJ63" s="685"/>
    </row>
    <row r="64" spans="1:62">
      <c r="B64" s="687" t="s">
        <v>733</v>
      </c>
      <c r="G64" s="689"/>
      <c r="U64" s="748"/>
    </row>
    <row r="65" spans="2:21">
      <c r="G65" s="689"/>
      <c r="U65" s="748"/>
    </row>
    <row r="66" spans="2:21">
      <c r="G66" s="689"/>
      <c r="U66" s="748"/>
    </row>
    <row r="67" spans="2:21">
      <c r="G67" s="689"/>
      <c r="U67" s="748"/>
    </row>
    <row r="68" spans="2:21">
      <c r="G68" s="689"/>
      <c r="U68" s="748"/>
    </row>
    <row r="69" spans="2:21">
      <c r="G69" s="689"/>
      <c r="U69" s="748"/>
    </row>
    <row r="70" spans="2:21">
      <c r="G70" s="689"/>
      <c r="U70" s="748"/>
    </row>
    <row r="71" spans="2:21">
      <c r="G71" s="689"/>
      <c r="U71" s="748"/>
    </row>
    <row r="72" spans="2:21">
      <c r="G72" s="689"/>
      <c r="U72" s="748"/>
    </row>
    <row r="73" spans="2:21">
      <c r="B73" s="703" t="s">
        <v>767</v>
      </c>
      <c r="G73" s="689"/>
      <c r="U73" s="748"/>
    </row>
    <row r="74" spans="2:21">
      <c r="B74" s="704" t="s">
        <v>762</v>
      </c>
      <c r="G74" s="689"/>
      <c r="U74" s="748"/>
    </row>
    <row r="75" spans="2:21">
      <c r="B75" s="704">
        <v>37.282179999999997</v>
      </c>
      <c r="G75" s="689"/>
      <c r="U75" s="748"/>
    </row>
    <row r="76" spans="2:21">
      <c r="B76" s="708" t="s">
        <v>763</v>
      </c>
      <c r="G76" s="689"/>
      <c r="U76" s="748"/>
    </row>
    <row r="77" spans="2:21">
      <c r="G77" s="689"/>
      <c r="U77" s="748"/>
    </row>
    <row r="78" spans="2:21">
      <c r="G78" s="689"/>
      <c r="U78" s="748"/>
    </row>
    <row r="79" spans="2:21">
      <c r="G79" s="689"/>
      <c r="U79" s="748"/>
    </row>
    <row r="80" spans="2:21">
      <c r="G80" s="689"/>
      <c r="U80" s="748"/>
    </row>
    <row r="81" spans="1:62">
      <c r="G81" s="689"/>
      <c r="U81" s="748"/>
    </row>
    <row r="82" spans="1:62">
      <c r="G82" s="689"/>
      <c r="U82" s="748"/>
    </row>
    <row r="83" spans="1:62">
      <c r="G83" s="689"/>
      <c r="U83" s="748"/>
    </row>
    <row r="84" spans="1:62">
      <c r="G84" s="689"/>
      <c r="U84" s="748"/>
    </row>
    <row r="85" spans="1:62">
      <c r="G85" s="689"/>
      <c r="U85" s="748"/>
    </row>
    <row r="86" spans="1:62">
      <c r="G86" s="689"/>
      <c r="U86" s="748"/>
    </row>
    <row r="87" spans="1:62">
      <c r="G87" s="689"/>
      <c r="U87" s="748"/>
    </row>
    <row r="88" spans="1:62">
      <c r="G88" s="690"/>
      <c r="H88" s="691"/>
      <c r="I88" s="691"/>
      <c r="J88" s="691"/>
      <c r="K88" s="691"/>
      <c r="L88" s="691"/>
      <c r="M88" s="691"/>
      <c r="N88" s="691"/>
      <c r="O88" s="691"/>
      <c r="P88" s="691"/>
      <c r="Q88" s="691"/>
      <c r="R88" s="691"/>
      <c r="S88" s="691"/>
      <c r="T88" s="691"/>
      <c r="U88" s="749"/>
    </row>
    <row r="89" spans="1:62" s="785" customFormat="1">
      <c r="A89" s="685"/>
      <c r="B89" s="685"/>
      <c r="C89" s="685"/>
      <c r="D89" s="685"/>
      <c r="E89" s="685"/>
      <c r="F89" s="685"/>
      <c r="G89" s="685"/>
      <c r="H89" s="685"/>
      <c r="I89" s="685"/>
      <c r="J89" s="685"/>
      <c r="K89" s="685"/>
      <c r="L89" s="685"/>
      <c r="M89" s="685"/>
      <c r="N89" s="685"/>
      <c r="O89" s="685"/>
      <c r="P89" s="685"/>
      <c r="Q89" s="685"/>
      <c r="R89" s="685"/>
      <c r="S89" s="685"/>
      <c r="T89" s="685"/>
      <c r="U89" s="685"/>
      <c r="V89" s="685"/>
      <c r="W89" s="685"/>
      <c r="X89" s="685"/>
      <c r="Y89" s="685"/>
      <c r="Z89" s="685"/>
      <c r="AA89" s="685"/>
      <c r="AB89" s="685"/>
      <c r="AC89" s="685"/>
      <c r="AD89" s="685"/>
      <c r="AE89" s="685"/>
      <c r="AF89" s="685"/>
      <c r="AG89" s="685"/>
      <c r="AH89" s="685"/>
      <c r="AI89" s="685"/>
      <c r="AJ89" s="685"/>
      <c r="AK89" s="685"/>
      <c r="AL89" s="685"/>
      <c r="AM89" s="685"/>
      <c r="AN89" s="685"/>
      <c r="AO89" s="685"/>
      <c r="AP89" s="685"/>
      <c r="AQ89" s="685"/>
      <c r="AR89" s="685"/>
      <c r="AS89" s="685"/>
      <c r="AT89" s="685"/>
      <c r="AU89" s="685"/>
      <c r="AV89" s="685"/>
      <c r="AW89" s="685"/>
      <c r="AX89" s="685"/>
      <c r="AY89" s="685"/>
      <c r="AZ89" s="685"/>
      <c r="BA89" s="685"/>
      <c r="BB89" s="685"/>
      <c r="BC89" s="685"/>
      <c r="BD89" s="685"/>
      <c r="BE89" s="685"/>
      <c r="BF89" s="685"/>
      <c r="BG89" s="685"/>
      <c r="BH89" s="685"/>
      <c r="BI89" s="685"/>
      <c r="BJ89" s="685"/>
    </row>
    <row r="90" spans="1:62">
      <c r="A90" s="692" t="s">
        <v>785</v>
      </c>
      <c r="Z90" s="765"/>
    </row>
    <row r="91" spans="1:62">
      <c r="B91" s="815" t="s">
        <v>783</v>
      </c>
      <c r="J91" s="678" t="s">
        <v>784</v>
      </c>
      <c r="Z91" s="765"/>
    </row>
    <row r="92" spans="1:62">
      <c r="B92" s="856"/>
      <c r="Z92" s="765"/>
    </row>
    <row r="93" spans="1:62">
      <c r="B93" s="857"/>
      <c r="Z93" s="765"/>
    </row>
    <row r="94" spans="1:62">
      <c r="Z94" s="765"/>
    </row>
    <row r="95" spans="1:62">
      <c r="Z95" s="765"/>
    </row>
    <row r="96" spans="1:62">
      <c r="Z96" s="765"/>
    </row>
    <row r="97" spans="13:26">
      <c r="M97" s="691"/>
      <c r="N97" s="691"/>
      <c r="O97" s="691"/>
      <c r="P97" s="691"/>
      <c r="Q97" s="691"/>
      <c r="R97" s="691"/>
      <c r="S97" s="691"/>
      <c r="T97" s="691"/>
      <c r="U97" s="691"/>
      <c r="V97" s="691"/>
      <c r="W97" s="691"/>
      <c r="X97" s="691"/>
      <c r="Y97" s="691"/>
      <c r="Z97" s="765"/>
    </row>
    <row r="98" spans="13:26">
      <c r="M98" s="689"/>
      <c r="Y98" s="748"/>
      <c r="Z98" s="765"/>
    </row>
    <row r="99" spans="13:26">
      <c r="M99" s="689"/>
      <c r="Y99" s="748"/>
      <c r="Z99" s="765"/>
    </row>
    <row r="100" spans="13:26">
      <c r="M100" s="689"/>
      <c r="Y100" s="748"/>
      <c r="Z100" s="765"/>
    </row>
    <row r="101" spans="13:26">
      <c r="M101" s="689"/>
      <c r="Y101" s="748"/>
      <c r="Z101" s="765"/>
    </row>
    <row r="102" spans="13:26">
      <c r="M102" s="689"/>
      <c r="Y102" s="748"/>
      <c r="Z102" s="765"/>
    </row>
    <row r="103" spans="13:26">
      <c r="M103" s="689"/>
      <c r="Y103" s="748"/>
      <c r="Z103" s="765"/>
    </row>
    <row r="104" spans="13:26">
      <c r="M104" s="689"/>
      <c r="Y104" s="748"/>
      <c r="Z104" s="765"/>
    </row>
    <row r="105" spans="13:26">
      <c r="M105" s="689"/>
      <c r="Y105" s="748"/>
      <c r="Z105" s="765"/>
    </row>
    <row r="106" spans="13:26">
      <c r="M106" s="689"/>
      <c r="Y106" s="748"/>
      <c r="Z106" s="765"/>
    </row>
    <row r="107" spans="13:26">
      <c r="M107" s="689"/>
      <c r="Y107" s="748"/>
      <c r="Z107" s="765"/>
    </row>
    <row r="108" spans="13:26">
      <c r="M108" s="689"/>
      <c r="Y108" s="748"/>
      <c r="Z108" s="765"/>
    </row>
    <row r="109" spans="13:26">
      <c r="M109" s="689"/>
      <c r="Y109" s="748"/>
      <c r="Z109" s="765"/>
    </row>
    <row r="110" spans="13:26">
      <c r="M110" s="689"/>
      <c r="Y110" s="748"/>
      <c r="Z110" s="765"/>
    </row>
    <row r="111" spans="13:26">
      <c r="M111" s="689"/>
      <c r="Y111" s="748"/>
      <c r="Z111" s="765"/>
    </row>
    <row r="112" spans="13:26">
      <c r="M112" s="689"/>
      <c r="Y112" s="748"/>
      <c r="Z112" s="765"/>
    </row>
    <row r="113" spans="13:26">
      <c r="M113" s="689"/>
      <c r="Y113" s="748"/>
      <c r="Z113" s="765"/>
    </row>
    <row r="114" spans="13:26">
      <c r="M114" s="689"/>
      <c r="Y114" s="748"/>
      <c r="Z114" s="765"/>
    </row>
    <row r="115" spans="13:26">
      <c r="M115" s="689"/>
      <c r="Y115" s="748"/>
      <c r="Z115" s="765"/>
    </row>
    <row r="116" spans="13:26">
      <c r="M116" s="689"/>
      <c r="Y116" s="748"/>
      <c r="Z116" s="765"/>
    </row>
    <row r="117" spans="13:26">
      <c r="M117" s="689"/>
      <c r="Y117" s="748"/>
      <c r="Z117" s="765"/>
    </row>
    <row r="118" spans="13:26">
      <c r="M118" s="689"/>
      <c r="Y118" s="748"/>
      <c r="Z118" s="765"/>
    </row>
    <row r="119" spans="13:26">
      <c r="M119" s="689"/>
      <c r="Y119" s="748"/>
      <c r="Z119" s="765"/>
    </row>
    <row r="120" spans="13:26">
      <c r="M120" s="689"/>
      <c r="Y120" s="748"/>
      <c r="Z120" s="765"/>
    </row>
    <row r="121" spans="13:26">
      <c r="M121" s="689"/>
      <c r="Y121" s="748"/>
      <c r="Z121" s="765"/>
    </row>
    <row r="122" spans="13:26">
      <c r="M122" s="689"/>
      <c r="Y122" s="748"/>
      <c r="Z122" s="765"/>
    </row>
    <row r="123" spans="13:26">
      <c r="M123" s="689"/>
      <c r="Y123" s="748"/>
      <c r="Z123" s="765"/>
    </row>
    <row r="124" spans="13:26">
      <c r="M124" s="689"/>
      <c r="Y124" s="748"/>
      <c r="Z124" s="765"/>
    </row>
    <row r="125" spans="13:26">
      <c r="M125" s="689"/>
      <c r="Y125" s="748"/>
      <c r="Z125" s="765"/>
    </row>
    <row r="126" spans="13:26">
      <c r="M126" s="689"/>
      <c r="Y126" s="748"/>
      <c r="Z126" s="765"/>
    </row>
    <row r="127" spans="13:26">
      <c r="M127" s="689"/>
      <c r="Y127" s="748"/>
      <c r="Z127" s="765"/>
    </row>
    <row r="128" spans="13:26">
      <c r="M128" s="689"/>
      <c r="Y128" s="748"/>
      <c r="Z128" s="765"/>
    </row>
    <row r="129" spans="13:26">
      <c r="M129" s="689"/>
      <c r="Y129" s="748"/>
      <c r="Z129" s="765"/>
    </row>
    <row r="130" spans="13:26">
      <c r="M130" s="689"/>
      <c r="Y130" s="748"/>
      <c r="Z130" s="765"/>
    </row>
    <row r="131" spans="13:26">
      <c r="M131" s="689"/>
      <c r="Y131" s="748"/>
      <c r="Z131" s="765"/>
    </row>
    <row r="132" spans="13:26">
      <c r="M132" s="689"/>
      <c r="Y132" s="748"/>
      <c r="Z132" s="765"/>
    </row>
    <row r="133" spans="13:26">
      <c r="M133" s="689"/>
      <c r="Y133" s="748"/>
      <c r="Z133" s="765"/>
    </row>
    <row r="134" spans="13:26">
      <c r="M134" s="689"/>
      <c r="Y134" s="748"/>
      <c r="Z134" s="765"/>
    </row>
    <row r="135" spans="13:26">
      <c r="M135" s="689"/>
      <c r="Y135" s="748"/>
      <c r="Z135" s="765"/>
    </row>
    <row r="136" spans="13:26">
      <c r="M136" s="689"/>
      <c r="Y136" s="748"/>
      <c r="Z136" s="765"/>
    </row>
    <row r="137" spans="13:26">
      <c r="M137" s="689"/>
      <c r="Y137" s="748"/>
      <c r="Z137" s="765"/>
    </row>
    <row r="138" spans="13:26">
      <c r="M138" s="689"/>
      <c r="Y138" s="748"/>
      <c r="Z138" s="765"/>
    </row>
    <row r="139" spans="13:26">
      <c r="M139" s="689"/>
      <c r="Y139" s="748"/>
      <c r="Z139" s="765"/>
    </row>
    <row r="140" spans="13:26">
      <c r="M140" s="689"/>
      <c r="Y140" s="748"/>
      <c r="Z140" s="765"/>
    </row>
    <row r="141" spans="13:26">
      <c r="M141" s="689"/>
      <c r="Y141" s="748"/>
      <c r="Z141" s="765"/>
    </row>
    <row r="142" spans="13:26">
      <c r="M142" s="689"/>
      <c r="Y142" s="748"/>
      <c r="Z142" s="765"/>
    </row>
    <row r="143" spans="13:26">
      <c r="M143" s="689"/>
      <c r="Y143" s="748"/>
      <c r="Z143" s="765"/>
    </row>
    <row r="144" spans="13:26">
      <c r="M144" s="689"/>
      <c r="Y144" s="748"/>
      <c r="Z144" s="765"/>
    </row>
    <row r="145" spans="1:62">
      <c r="M145" s="690"/>
      <c r="N145" s="691"/>
      <c r="O145" s="691"/>
      <c r="P145" s="691"/>
      <c r="Q145" s="691"/>
      <c r="R145" s="691"/>
      <c r="S145" s="691"/>
      <c r="T145" s="691"/>
      <c r="U145" s="691"/>
      <c r="V145" s="691"/>
      <c r="W145" s="691"/>
      <c r="X145" s="691"/>
      <c r="Y145" s="749"/>
      <c r="Z145" s="765"/>
    </row>
    <row r="146" spans="1:62">
      <c r="Z146" s="765"/>
    </row>
    <row r="147" spans="1:62" s="785" customFormat="1">
      <c r="A147" s="685"/>
      <c r="B147" s="685"/>
      <c r="C147" s="685"/>
      <c r="D147" s="685"/>
      <c r="E147" s="685"/>
      <c r="F147" s="685"/>
      <c r="G147" s="685"/>
      <c r="H147" s="685"/>
      <c r="I147" s="685"/>
      <c r="J147" s="685"/>
      <c r="K147" s="685"/>
      <c r="L147" s="685"/>
      <c r="M147" s="685"/>
      <c r="N147" s="685"/>
      <c r="O147" s="685"/>
      <c r="P147" s="685"/>
      <c r="Q147" s="685"/>
      <c r="R147" s="685"/>
      <c r="S147" s="685"/>
      <c r="T147" s="685"/>
      <c r="U147" s="685"/>
      <c r="V147" s="685"/>
      <c r="W147" s="685"/>
      <c r="X147" s="685"/>
      <c r="Y147" s="685"/>
      <c r="AA147" s="685"/>
      <c r="AB147" s="685"/>
      <c r="AC147" s="685"/>
      <c r="AD147" s="685"/>
      <c r="AE147" s="685"/>
      <c r="AF147" s="685"/>
      <c r="AG147" s="685"/>
      <c r="AH147" s="685"/>
      <c r="AI147" s="685"/>
      <c r="AJ147" s="685"/>
      <c r="AK147" s="685"/>
      <c r="AL147" s="685"/>
      <c r="AM147" s="685"/>
      <c r="AN147" s="685"/>
      <c r="AO147" s="685"/>
      <c r="AP147" s="685"/>
      <c r="AQ147" s="685"/>
      <c r="AR147" s="685"/>
      <c r="AS147" s="685"/>
      <c r="AT147" s="685"/>
      <c r="AU147" s="685"/>
      <c r="AV147" s="685"/>
      <c r="AW147" s="685"/>
      <c r="AX147" s="685"/>
      <c r="AY147" s="685"/>
      <c r="AZ147" s="685"/>
      <c r="BA147" s="685"/>
      <c r="BB147" s="685"/>
      <c r="BC147" s="685"/>
      <c r="BD147" s="685"/>
      <c r="BE147" s="685"/>
      <c r="BF147" s="685"/>
      <c r="BG147" s="685"/>
      <c r="BH147" s="685"/>
      <c r="BI147" s="685"/>
      <c r="BJ147" s="685"/>
    </row>
    <row r="148" spans="1:62">
      <c r="B148" s="700" t="s">
        <v>948</v>
      </c>
    </row>
    <row r="150" spans="1:62">
      <c r="B150" s="678" t="s">
        <v>1011</v>
      </c>
      <c r="C150" s="752" t="s">
        <v>379</v>
      </c>
      <c r="D150" s="752" t="s">
        <v>380</v>
      </c>
      <c r="E150" s="752" t="s">
        <v>8</v>
      </c>
      <c r="F150" s="752" t="s">
        <v>140</v>
      </c>
      <c r="G150" s="752" t="s">
        <v>912</v>
      </c>
      <c r="H150" s="752" t="s">
        <v>64</v>
      </c>
      <c r="I150" s="752" t="s">
        <v>322</v>
      </c>
      <c r="J150" s="752" t="s">
        <v>927</v>
      </c>
      <c r="K150" s="752" t="s">
        <v>150</v>
      </c>
      <c r="L150" s="752" t="s">
        <v>915</v>
      </c>
      <c r="M150" s="752" t="s">
        <v>917</v>
      </c>
    </row>
    <row r="151" spans="1:62">
      <c r="C151" s="698">
        <v>0.44</v>
      </c>
      <c r="D151" s="698">
        <v>0.51</v>
      </c>
      <c r="E151" s="698">
        <v>281</v>
      </c>
      <c r="F151" s="698">
        <v>0.02</v>
      </c>
      <c r="G151" s="698">
        <v>0</v>
      </c>
      <c r="H151" s="698">
        <v>0.9</v>
      </c>
      <c r="I151" s="698">
        <v>0.05</v>
      </c>
      <c r="J151" s="698">
        <v>1</v>
      </c>
      <c r="K151" s="698" t="s">
        <v>1017</v>
      </c>
      <c r="L151" s="698" t="s">
        <v>929</v>
      </c>
      <c r="M151" s="698" t="s">
        <v>928</v>
      </c>
    </row>
    <row r="152" spans="1:62">
      <c r="C152" s="698">
        <v>0.2</v>
      </c>
      <c r="D152" s="698">
        <v>0.4</v>
      </c>
      <c r="E152" s="698">
        <v>3</v>
      </c>
      <c r="F152" s="698">
        <v>0.3</v>
      </c>
      <c r="G152" s="698">
        <v>0</v>
      </c>
      <c r="H152" s="698">
        <v>0.85</v>
      </c>
      <c r="I152" s="698">
        <v>0.05</v>
      </c>
      <c r="J152" s="698">
        <v>1</v>
      </c>
      <c r="K152" s="698" t="s">
        <v>1018</v>
      </c>
      <c r="L152" s="698" t="s">
        <v>930</v>
      </c>
      <c r="M152" s="698" t="s">
        <v>931</v>
      </c>
    </row>
    <row r="153" spans="1:62">
      <c r="C153" s="698">
        <v>0.1</v>
      </c>
      <c r="D153" s="698">
        <v>0.25</v>
      </c>
      <c r="E153" s="698">
        <v>5</v>
      </c>
      <c r="F153" s="698">
        <v>0.43</v>
      </c>
      <c r="G153" s="698">
        <v>0</v>
      </c>
      <c r="H153" s="698">
        <v>0.8</v>
      </c>
      <c r="I153" s="698">
        <v>0.05</v>
      </c>
      <c r="J153" s="698">
        <v>1</v>
      </c>
      <c r="K153" s="698" t="s">
        <v>941</v>
      </c>
      <c r="L153" s="698" t="s">
        <v>939</v>
      </c>
      <c r="M153" s="698" t="s">
        <v>940</v>
      </c>
    </row>
    <row r="154" spans="1:62">
      <c r="C154" s="698">
        <v>0.8</v>
      </c>
      <c r="D154" s="698">
        <v>0.92</v>
      </c>
      <c r="E154" s="698">
        <v>10</v>
      </c>
      <c r="F154" s="698">
        <v>0.3</v>
      </c>
      <c r="G154" s="698">
        <v>0</v>
      </c>
      <c r="H154" s="698">
        <v>0.85</v>
      </c>
      <c r="I154" s="698">
        <v>0.05</v>
      </c>
      <c r="J154" s="698">
        <v>1</v>
      </c>
      <c r="K154" s="698" t="s">
        <v>938</v>
      </c>
      <c r="L154" s="698" t="s">
        <v>936</v>
      </c>
      <c r="M154" s="698" t="s">
        <v>937</v>
      </c>
    </row>
    <row r="155" spans="1:62">
      <c r="C155" s="698">
        <v>0.4</v>
      </c>
      <c r="D155" s="698">
        <v>0.55000000000000004</v>
      </c>
      <c r="E155" s="698">
        <v>4</v>
      </c>
      <c r="F155" s="698">
        <v>0.45</v>
      </c>
      <c r="G155" s="698">
        <v>0</v>
      </c>
      <c r="H155" s="698">
        <v>0.8</v>
      </c>
      <c r="I155" s="698">
        <v>0.05</v>
      </c>
      <c r="J155" s="698">
        <v>1</v>
      </c>
      <c r="K155" s="698" t="s">
        <v>1019</v>
      </c>
      <c r="L155" s="698" t="s">
        <v>932</v>
      </c>
      <c r="M155" s="698" t="s">
        <v>933</v>
      </c>
    </row>
    <row r="156" spans="1:62">
      <c r="C156" s="698">
        <v>0.4</v>
      </c>
      <c r="D156" s="698">
        <v>0.55000000000000004</v>
      </c>
      <c r="E156" s="698">
        <v>4</v>
      </c>
      <c r="F156" s="698">
        <v>0.45</v>
      </c>
      <c r="G156" s="698">
        <v>0</v>
      </c>
      <c r="H156" s="698">
        <v>0.8</v>
      </c>
      <c r="I156" s="698">
        <v>0.05</v>
      </c>
      <c r="J156" s="698">
        <v>3</v>
      </c>
      <c r="K156" s="698" t="s">
        <v>1020</v>
      </c>
      <c r="L156" s="698"/>
      <c r="M156" s="698" t="s">
        <v>947</v>
      </c>
    </row>
    <row r="157" spans="1:62">
      <c r="C157" s="698">
        <v>0.6</v>
      </c>
      <c r="D157" s="698">
        <v>0.7</v>
      </c>
      <c r="E157" s="698">
        <v>6</v>
      </c>
      <c r="F157" s="698">
        <v>0.25</v>
      </c>
      <c r="G157" s="698">
        <v>0</v>
      </c>
      <c r="H157" s="698">
        <v>0.9</v>
      </c>
      <c r="I157" s="698">
        <v>0.05</v>
      </c>
      <c r="J157" s="698">
        <v>1</v>
      </c>
      <c r="K157" s="698" t="s">
        <v>1021</v>
      </c>
      <c r="L157" s="698" t="s">
        <v>934</v>
      </c>
      <c r="M157" s="698" t="s">
        <v>935</v>
      </c>
    </row>
    <row r="158" spans="1:62">
      <c r="C158" s="698">
        <v>0.35</v>
      </c>
      <c r="D158" s="698">
        <v>0.42499999999999999</v>
      </c>
      <c r="E158" s="698">
        <v>7</v>
      </c>
      <c r="F158" s="698">
        <v>0.55000000000000004</v>
      </c>
      <c r="G158" s="698">
        <v>0</v>
      </c>
      <c r="H158" s="698">
        <v>0.85</v>
      </c>
      <c r="I158" s="698">
        <v>0.05</v>
      </c>
      <c r="J158" s="698">
        <v>1</v>
      </c>
      <c r="K158" s="698" t="s">
        <v>1022</v>
      </c>
      <c r="L158" s="698" t="s">
        <v>944</v>
      </c>
      <c r="M158" s="698" t="s">
        <v>942</v>
      </c>
    </row>
    <row r="159" spans="1:62">
      <c r="C159" s="698">
        <v>0.42499999999999999</v>
      </c>
      <c r="D159" s="698">
        <v>0.35</v>
      </c>
      <c r="E159" s="698">
        <v>7</v>
      </c>
      <c r="F159" s="698">
        <v>0.55000000000000004</v>
      </c>
      <c r="G159" s="698">
        <v>0</v>
      </c>
      <c r="H159" s="698">
        <v>0.85</v>
      </c>
      <c r="I159" s="698">
        <v>0.05</v>
      </c>
      <c r="J159" s="698">
        <v>1</v>
      </c>
      <c r="K159" s="698" t="s">
        <v>943</v>
      </c>
      <c r="L159" s="698" t="s">
        <v>944</v>
      </c>
      <c r="M159" s="698" t="s">
        <v>942</v>
      </c>
    </row>
    <row r="160" spans="1:62">
      <c r="C160" s="698">
        <v>0.42499999999999999</v>
      </c>
      <c r="D160" s="698">
        <v>0.35</v>
      </c>
      <c r="E160" s="698">
        <v>7</v>
      </c>
      <c r="F160" s="698">
        <v>0.55000000000000004</v>
      </c>
      <c r="G160" s="698">
        <v>0</v>
      </c>
      <c r="H160" s="698">
        <v>0.85</v>
      </c>
      <c r="I160" s="698">
        <v>0.05</v>
      </c>
      <c r="J160" s="698">
        <v>2</v>
      </c>
      <c r="K160" s="678" t="s">
        <v>946</v>
      </c>
      <c r="M160" s="698" t="s">
        <v>945</v>
      </c>
    </row>
    <row r="161" spans="1:62">
      <c r="C161" s="698">
        <v>0.1</v>
      </c>
      <c r="D161" s="698">
        <v>0.22</v>
      </c>
      <c r="E161" s="698">
        <v>12</v>
      </c>
      <c r="F161" s="698">
        <v>0.02</v>
      </c>
      <c r="G161" s="698">
        <v>0.96</v>
      </c>
      <c r="H161" s="698">
        <v>0.8</v>
      </c>
      <c r="I161" s="698">
        <v>0.05</v>
      </c>
      <c r="J161" s="698">
        <v>1</v>
      </c>
      <c r="K161" s="698" t="s">
        <v>1023</v>
      </c>
      <c r="L161" s="698" t="s">
        <v>950</v>
      </c>
      <c r="M161" s="698">
        <v>0</v>
      </c>
    </row>
    <row r="163" spans="1:62" s="785" customFormat="1">
      <c r="A163" s="685"/>
      <c r="B163" s="685"/>
      <c r="C163" s="685"/>
      <c r="D163" s="685"/>
      <c r="E163" s="685"/>
      <c r="F163" s="685"/>
      <c r="G163" s="685"/>
      <c r="H163" s="685"/>
      <c r="I163" s="685"/>
      <c r="J163" s="685"/>
      <c r="K163" s="685"/>
      <c r="L163" s="685"/>
      <c r="M163" s="685"/>
      <c r="N163" s="685"/>
      <c r="O163" s="685"/>
      <c r="P163" s="685"/>
      <c r="Q163" s="685"/>
      <c r="R163" s="685"/>
      <c r="S163" s="685"/>
      <c r="T163" s="685"/>
      <c r="U163" s="685"/>
      <c r="V163" s="685"/>
      <c r="W163" s="685"/>
      <c r="X163" s="685"/>
      <c r="Y163" s="685"/>
      <c r="Z163" s="685"/>
      <c r="AA163" s="685"/>
      <c r="AB163" s="685"/>
      <c r="AC163" s="685"/>
      <c r="AD163" s="685"/>
      <c r="AE163" s="685"/>
      <c r="AF163" s="685"/>
      <c r="AG163" s="685"/>
      <c r="AH163" s="685"/>
      <c r="AI163" s="685"/>
      <c r="AJ163" s="685"/>
      <c r="AK163" s="685"/>
      <c r="AL163" s="685"/>
      <c r="AM163" s="685"/>
      <c r="AN163" s="685"/>
      <c r="AO163" s="685"/>
      <c r="AP163" s="685"/>
      <c r="AQ163" s="685"/>
      <c r="AR163" s="685"/>
      <c r="AS163" s="685"/>
      <c r="AT163" s="685"/>
      <c r="AU163" s="685"/>
      <c r="AV163" s="685"/>
      <c r="AW163" s="685"/>
      <c r="AX163" s="685"/>
      <c r="AY163" s="685"/>
      <c r="AZ163" s="685"/>
      <c r="BA163" s="685"/>
      <c r="BB163" s="685"/>
      <c r="BC163" s="685"/>
      <c r="BD163" s="685"/>
      <c r="BE163" s="685"/>
      <c r="BF163" s="685"/>
      <c r="BG163" s="685"/>
      <c r="BH163" s="685"/>
      <c r="BI163" s="685"/>
      <c r="BJ163" s="685"/>
    </row>
    <row r="164" spans="1:62">
      <c r="B164" s="700" t="s">
        <v>1249</v>
      </c>
    </row>
    <row r="195" spans="1:62">
      <c r="G195" s="678" t="s">
        <v>1250</v>
      </c>
      <c r="H195" s="678" t="s">
        <v>1251</v>
      </c>
    </row>
    <row r="197" spans="1:62" s="785" customFormat="1">
      <c r="A197" s="685"/>
      <c r="B197" s="685"/>
      <c r="C197" s="685"/>
      <c r="D197" s="685"/>
      <c r="E197" s="685"/>
      <c r="F197" s="685"/>
      <c r="G197" s="685"/>
      <c r="H197" s="685"/>
      <c r="I197" s="685"/>
      <c r="J197" s="685"/>
      <c r="K197" s="685"/>
      <c r="L197" s="685"/>
      <c r="M197" s="685"/>
      <c r="N197" s="685"/>
      <c r="O197" s="685"/>
      <c r="P197" s="685"/>
      <c r="Q197" s="685"/>
      <c r="R197" s="685"/>
      <c r="S197" s="685"/>
      <c r="T197" s="685"/>
      <c r="U197" s="685"/>
      <c r="V197" s="685"/>
      <c r="W197" s="685"/>
      <c r="X197" s="685"/>
      <c r="Y197" s="685"/>
      <c r="Z197" s="685"/>
      <c r="AA197" s="685"/>
      <c r="AB197" s="685"/>
      <c r="AC197" s="685"/>
      <c r="AD197" s="685"/>
      <c r="AE197" s="685"/>
      <c r="AF197" s="685"/>
      <c r="AG197" s="685"/>
      <c r="AH197" s="685"/>
      <c r="AI197" s="685"/>
      <c r="AJ197" s="685"/>
      <c r="AK197" s="685"/>
      <c r="AL197" s="685"/>
      <c r="AM197" s="685"/>
      <c r="AN197" s="685"/>
      <c r="AO197" s="685"/>
      <c r="AP197" s="685"/>
      <c r="AQ197" s="685"/>
      <c r="AR197" s="685"/>
      <c r="AS197" s="685"/>
      <c r="AT197" s="685"/>
      <c r="AU197" s="685"/>
      <c r="AV197" s="685"/>
      <c r="AW197" s="685"/>
      <c r="AX197" s="685"/>
      <c r="AY197" s="685"/>
      <c r="AZ197" s="685"/>
      <c r="BA197" s="685"/>
      <c r="BB197" s="685"/>
      <c r="BC197" s="685"/>
      <c r="BD197" s="685"/>
      <c r="BE197" s="685"/>
      <c r="BF197" s="685"/>
      <c r="BG197" s="685"/>
      <c r="BH197" s="685"/>
      <c r="BI197" s="685"/>
      <c r="BJ197" s="685"/>
    </row>
  </sheetData>
  <sheetProtection algorithmName="SHA-512" hashValue="GVHfXMl1WVsPFay67e884TwcXDyRhMDsPfzy4cisoI4lwG4FsbdsSu7x+VXHOHgONtgpJOW0aIuZewG2N5YeJw==" saltValue="6R5mw8lG8tnU7ooxCDXefw==" spinCount="100000" sheet="1" objects="1" scenarios="1" selectLockedCells="1"/>
  <hyperlinks>
    <hyperlink ref="B64" r:id="rId1" display="https://cran.r-project.org/web/packages/clusterPower/clusterPower.pdf" xr:uid="{4A71E08E-F654-43F4-947D-7CBF8016C22F}"/>
    <hyperlink ref="B91" r:id="rId2" display="https://ncss-wpengine.netdna-ssl.com/wp-content/themes/ncss/pdf/Procedures/PASS/Tests_for_Two_Proportions_in_a_Cluster-Randomized_Design.pdf" xr:uid="{FDE683D9-D90F-43AE-9569-459F400CAB8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Contents</vt:lpstr>
      <vt:lpstr>Introduction</vt:lpstr>
      <vt:lpstr>Continuous Normal</vt:lpstr>
      <vt:lpstr>Continuous Normal NI</vt:lpstr>
      <vt:lpstr>CN NI Guide</vt:lpstr>
      <vt:lpstr>Lakens Caldwell</vt:lpstr>
      <vt:lpstr>clusterPower in R</vt:lpstr>
      <vt:lpstr>CRTSize</vt:lpstr>
      <vt:lpstr>Binomial</vt:lpstr>
      <vt:lpstr>Binomial NI</vt:lpstr>
      <vt:lpstr>Bin NI Guide</vt:lpstr>
      <vt:lpstr>ICC SSiz HypTest</vt:lpstr>
      <vt:lpstr>ICC Confidence Limits</vt:lpstr>
      <vt:lpstr>ICC Binary Lookup</vt:lpstr>
      <vt:lpstr>Analysis Examples</vt:lpstr>
      <vt:lpstr>Analysis Example Binomial</vt:lpstr>
      <vt:lpstr>Power vs Correlation</vt:lpstr>
      <vt:lpstr>Alpha vs Correlation</vt:lpstr>
      <vt:lpstr>Disclaimer</vt:lpstr>
      <vt:lpstr>Notes</vt:lpstr>
      <vt:lpstr>Templates&gt;</vt:lpstr>
      <vt:lpstr>Continuous NormalS</vt:lpstr>
      <vt:lpstr>Continuous NormalS NI</vt:lpstr>
      <vt:lpstr>BinomialS</vt:lpstr>
      <vt:lpstr>BinomialS NI</vt:lpstr>
      <vt:lpstr>SOME FORMULAE</vt:lpstr>
      <vt:lpstr>Exel Tip- Protecting Worksheets</vt:lpstr>
      <vt:lpstr>CALCULATIONS&gt;</vt:lpstr>
      <vt:lpstr>Calcs CN</vt:lpstr>
      <vt:lpstr>costCN (Norm)</vt:lpstr>
      <vt:lpstr>costCN (t1)</vt:lpstr>
      <vt:lpstr>costCN (t2)</vt:lpstr>
      <vt:lpstr>Calcs CN NI</vt:lpstr>
      <vt:lpstr>costCN (Norm) NI</vt:lpstr>
      <vt:lpstr>costCN (t1 NI)</vt:lpstr>
      <vt:lpstr>costCN (t2) NI</vt:lpstr>
      <vt:lpstr>Bin Calcs</vt:lpstr>
      <vt:lpstr>binomCN (Norm)</vt:lpstr>
      <vt:lpstr>Bin Calcs NI</vt:lpstr>
      <vt:lpstr>binomCN (Norm) NI</vt:lpstr>
      <vt:lpstr>ICC Binary Lkup Sim ICC</vt:lpstr>
      <vt:lpstr>ICC SSiz Walter</vt:lpstr>
      <vt:lpstr>ICC Estimation</vt:lpstr>
      <vt:lpstr>ICC SSiz Cost</vt:lpstr>
      <vt:lpstr>ICC SSiz Walter (2)</vt:lpstr>
      <vt:lpstr>ICC SSiz Walter (3)</vt:lpstr>
      <vt:lpstr>ICC SSiz Walter (4)</vt:lpstr>
      <vt:lpstr>ICC SSiz Walter (5)</vt:lpstr>
      <vt:lpstr>ICC SSiz Walter (6)</vt:lpstr>
      <vt:lpstr>ICC SSiz Walter (7)</vt:lpstr>
      <vt:lpstr>ICC SSiz Walter (8)</vt:lpstr>
      <vt:lpstr>ICC SSiz Walter (9)</vt:lpstr>
      <vt:lpstr>ICC SSiz Walter (10)</vt:lpstr>
      <vt:lpstr>ICC CI width Itern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dc:creator>
  <cp:lastModifiedBy>Roger</cp:lastModifiedBy>
  <dcterms:created xsi:type="dcterms:W3CDTF">2020-10-07T13:49:02Z</dcterms:created>
  <dcterms:modified xsi:type="dcterms:W3CDTF">2021-03-08T09:30:46Z</dcterms:modified>
</cp:coreProperties>
</file>